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pivotCache/pivotCacheDefinition11.xml" ContentType="application/vnd.openxmlformats-officedocument.spreadsheetml.pivotCacheDefinition+xml"/>
  <Override PartName="/xl/pivotCache/pivotCacheRecords11.xml" ContentType="application/vnd.openxmlformats-officedocument.spreadsheetml.pivotCacheRecords+xml"/>
  <Override PartName="/xl/pivotCache/pivotCacheDefinition12.xml" ContentType="application/vnd.openxmlformats-officedocument.spreadsheetml.pivotCacheDefinition+xml"/>
  <Override PartName="/xl/pivotCache/pivotCacheRecords12.xml" ContentType="application/vnd.openxmlformats-officedocument.spreadsheetml.pivotCacheRecords+xml"/>
  <Override PartName="/xl/pivotCache/pivotCacheDefinition13.xml" ContentType="application/vnd.openxmlformats-officedocument.spreadsheetml.pivotCacheDefinition+xml"/>
  <Override PartName="/xl/pivotCache/pivotCacheRecords13.xml" ContentType="application/vnd.openxmlformats-officedocument.spreadsheetml.pivotCacheRecords+xml"/>
  <Override PartName="/xl/pivotCache/pivotCacheDefinition14.xml" ContentType="application/vnd.openxmlformats-officedocument.spreadsheetml.pivotCacheDefinition+xml"/>
  <Override PartName="/xl/pivotCache/pivotCacheRecords14.xml" ContentType="application/vnd.openxmlformats-officedocument.spreadsheetml.pivotCacheRecords+xml"/>
  <Override PartName="/xl/pivotCache/pivotCacheDefinition15.xml" ContentType="application/vnd.openxmlformats-officedocument.spreadsheetml.pivotCacheDefinition+xml"/>
  <Override PartName="/xl/pivotCache/pivotCacheRecords15.xml" ContentType="application/vnd.openxmlformats-officedocument.spreadsheetml.pivotCacheRecords+xml"/>
  <Override PartName="/xl/pivotCache/pivotCacheDefinition16.xml" ContentType="application/vnd.openxmlformats-officedocument.spreadsheetml.pivotCacheDefinition+xml"/>
  <Override PartName="/xl/pivotCache/pivotCacheRecords16.xml" ContentType="application/vnd.openxmlformats-officedocument.spreadsheetml.pivotCacheRecords+xml"/>
  <Override PartName="/xl/pivotCache/pivotCacheDefinition17.xml" ContentType="application/vnd.openxmlformats-officedocument.spreadsheetml.pivotCacheDefinition+xml"/>
  <Override PartName="/xl/pivotCache/pivotCacheRecords17.xml" ContentType="application/vnd.openxmlformats-officedocument.spreadsheetml.pivotCacheRecords+xml"/>
  <Override PartName="/xl/pivotCache/pivotCacheDefinition18.xml" ContentType="application/vnd.openxmlformats-officedocument.spreadsheetml.pivotCacheDefinition+xml"/>
  <Override PartName="/xl/pivotCache/pivotCacheRecords18.xml" ContentType="application/vnd.openxmlformats-officedocument.spreadsheetml.pivotCacheRecords+xml"/>
  <Override PartName="/xl/pivotCache/pivotCacheDefinition19.xml" ContentType="application/vnd.openxmlformats-officedocument.spreadsheetml.pivotCacheDefinition+xml"/>
  <Override PartName="/xl/pivotCache/pivotCacheRecords19.xml" ContentType="application/vnd.openxmlformats-officedocument.spreadsheetml.pivotCacheRecords+xml"/>
  <Override PartName="/xl/pivotCache/pivotCacheDefinition20.xml" ContentType="application/vnd.openxmlformats-officedocument.spreadsheetml.pivotCacheDefinition+xml"/>
  <Override PartName="/xl/pivotCache/pivotCacheRecords20.xml" ContentType="application/vnd.openxmlformats-officedocument.spreadsheetml.pivotCacheRecords+xml"/>
  <Override PartName="/xl/pivotCache/pivotCacheDefinition21.xml" ContentType="application/vnd.openxmlformats-officedocument.spreadsheetml.pivotCacheDefinition+xml"/>
  <Override PartName="/xl/pivotCache/pivotCacheRecords21.xml" ContentType="application/vnd.openxmlformats-officedocument.spreadsheetml.pivotCacheRecords+xml"/>
  <Override PartName="/xl/pivotCache/pivotCacheDefinition22.xml" ContentType="application/vnd.openxmlformats-officedocument.spreadsheetml.pivotCacheDefinition+xml"/>
  <Override PartName="/xl/pivotCache/pivotCacheRecords22.xml" ContentType="application/vnd.openxmlformats-officedocument.spreadsheetml.pivotCacheRecords+xml"/>
  <Override PartName="/xl/pivotCache/pivotCacheDefinition23.xml" ContentType="application/vnd.openxmlformats-officedocument.spreadsheetml.pivotCacheDefinition+xml"/>
  <Override PartName="/xl/pivotCache/pivotCacheRecords23.xml" ContentType="application/vnd.openxmlformats-officedocument.spreadsheetml.pivotCacheRecords+xml"/>
  <Override PartName="/xl/pivotCache/pivotCacheDefinition24.xml" ContentType="application/vnd.openxmlformats-officedocument.spreadsheetml.pivotCacheDefinition+xml"/>
  <Override PartName="/xl/pivotCache/pivotCacheRecords24.xml" ContentType="application/vnd.openxmlformats-officedocument.spreadsheetml.pivotCacheRecords+xml"/>
  <Override PartName="/xl/pivotCache/pivotCacheDefinition25.xml" ContentType="application/vnd.openxmlformats-officedocument.spreadsheetml.pivotCacheDefinition+xml"/>
  <Override PartName="/xl/pivotCache/pivotCacheRecords25.xml" ContentType="application/vnd.openxmlformats-officedocument.spreadsheetml.pivotCacheRecords+xml"/>
  <Override PartName="/xl/pivotCache/pivotCacheDefinition26.xml" ContentType="application/vnd.openxmlformats-officedocument.spreadsheetml.pivotCacheDefinition+xml"/>
  <Override PartName="/xl/pivotCache/pivotCacheRecords26.xml" ContentType="application/vnd.openxmlformats-officedocument.spreadsheetml.pivotCacheRecords+xml"/>
  <Override PartName="/xl/pivotCache/pivotCacheDefinition27.xml" ContentType="application/vnd.openxmlformats-officedocument.spreadsheetml.pivotCacheDefinition+xml"/>
  <Override PartName="/xl/pivotCache/pivotCacheRecords27.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pivotTables/pivotTable7.xml" ContentType="application/vnd.openxmlformats-officedocument.spreadsheetml.pivotTable+xml"/>
  <Override PartName="/xl/drawings/drawing3.xml" ContentType="application/vnd.openxmlformats-officedocument.drawing+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4.xml" ContentType="application/vnd.openxmlformats-officedocument.drawing+xml"/>
  <Override PartName="/xl/pivotTables/pivotTable13.xml" ContentType="application/vnd.openxmlformats-officedocument.spreadsheetml.pivotTable+xml"/>
  <Override PartName="/xl/drawings/drawing5.xml" ContentType="application/vnd.openxmlformats-officedocument.drawing+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6.xml" ContentType="application/vnd.openxmlformats-officedocument.drawing+xml"/>
  <Override PartName="/xl/pivotTables/pivotTable19.xml" ContentType="application/vnd.openxmlformats-officedocument.spreadsheetml.pivotTable+xml"/>
  <Override PartName="/xl/drawings/drawing7.xml" ContentType="application/vnd.openxmlformats-officedocument.drawing+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ЭтаКнига" defaultThemeVersion="164011"/>
  <bookViews>
    <workbookView xWindow="0" yWindow="600" windowWidth="10680" windowHeight="8265" tabRatio="814" activeTab="3"/>
  </bookViews>
  <sheets>
    <sheet name="Common list" sheetId="25" r:id="rId1"/>
    <sheet name="ТХ1" sheetId="80" r:id="rId2"/>
    <sheet name="21034-3-151.6-ТХ1.ИС" sheetId="9" r:id="rId3"/>
    <sheet name="Лист2" sheetId="88" r:id="rId4"/>
    <sheet name="ТХ2" sheetId="79" r:id="rId5"/>
    <sheet name="21034-3-151.6-ТХ2.ИС" sheetId="2" r:id="rId6"/>
    <sheet name="ТХ (1)" sheetId="81" r:id="rId7"/>
    <sheet name="151.6 ТХ_СО_0 ЗВ" sheetId="53" r:id="rId8"/>
    <sheet name="ТХ (2)" sheetId="82" r:id="rId9"/>
    <sheet name="151.6 ТХ_СО1 ЗВ" sheetId="54" r:id="rId10"/>
    <sheet name="ТХ (3)" sheetId="83" r:id="rId11"/>
    <sheet name="151.6 ТХ_СО2_1 ЗВ" sheetId="55" r:id="rId12"/>
    <sheet name="ТХ (4)" sheetId="84" r:id="rId13"/>
    <sheet name="151.6 ТХ_СО3_1 ЗВ" sheetId="56" r:id="rId14"/>
    <sheet name="21034-03-151.6-ТХ1.СО1(оборуд)" sheetId="86" r:id="rId15"/>
    <sheet name="21034-3-151.6-АТХ" sheetId="10" r:id="rId16"/>
    <sheet name="ATX" sheetId="61" r:id="rId17"/>
    <sheet name="151.6 АТХ_0 ЗВ" sheetId="49" r:id="rId18"/>
    <sheet name="КТ АТХ ОВ АПТ" sheetId="62" r:id="rId19"/>
    <sheet name="151.6-АТХ.В1" sheetId="90" r:id="rId20"/>
    <sheet name="фронт работ АТХ" sheetId="17" r:id="rId21"/>
    <sheet name="21034-3-151.6-АОВ" sheetId="11" r:id="rId22"/>
    <sheet name="АОВ" sheetId="63" r:id="rId23"/>
    <sheet name="151.6 АОВ_1 ЗВ" sheetId="48" r:id="rId24"/>
    <sheet name="АПТ" sheetId="64" r:id="rId25"/>
    <sheet name="21034-3-151.6-АПТ" sheetId="12" r:id="rId26"/>
    <sheet name="АПТ2" sheetId="65" r:id="rId27"/>
    <sheet name="151.6 АПТ_0 ЗВ" sheetId="42" r:id="rId28"/>
    <sheet name="21034-3-151.6-СС" sheetId="13" r:id="rId29"/>
    <sheet name="CC" sheetId="66" r:id="rId30"/>
    <sheet name="151.6 СС_0 ЗВ" sheetId="47" r:id="rId31"/>
    <sheet name="21034-3-151.6-ЭС1" sheetId="14" r:id="rId32"/>
    <sheet name="ЭС1" sheetId="67" r:id="rId33"/>
    <sheet name="151.6 ЭС1_2 ЗВ" sheetId="46" r:id="rId34"/>
    <sheet name="21034-3-151.6-ЭС2" sheetId="87" r:id="rId35"/>
    <sheet name="ПТ" sheetId="68" r:id="rId36"/>
    <sheet name="21034-3-151.6-ПТ" sheetId="15" r:id="rId37"/>
    <sheet name="ПТ2" sheetId="69" r:id="rId38"/>
    <sheet name="151.6 ПТ_0 ЗВ" sheetId="52" r:id="rId39"/>
    <sheet name="ОВ" sheetId="70" r:id="rId40"/>
    <sheet name="21034-3-151.6-ОВ" sheetId="16" r:id="rId41"/>
    <sheet name="ОВ2" sheetId="71" r:id="rId42"/>
    <sheet name="151.6 ОВ_0 изм4 ЗВ" sheetId="51" r:id="rId43"/>
    <sheet name="ВК" sheetId="72" r:id="rId44"/>
    <sheet name="151.6 ВК_5 ЗВ" sheetId="50" r:id="rId45"/>
    <sheet name="21034-3-151.6-ЭМ" sheetId="18" r:id="rId46"/>
    <sheet name="ЭМ" sheetId="73" r:id="rId47"/>
    <sheet name="151.6 ЭМ_3 ЗВ" sheetId="43" r:id="rId48"/>
    <sheet name="ЭГ" sheetId="74" r:id="rId49"/>
    <sheet name="21034-3-151.6-ЭГ" sheetId="57" r:id="rId50"/>
    <sheet name="ЭГ2" sheetId="75" r:id="rId51"/>
    <sheet name="151.6 ЭГ_1 ЗВ" sheetId="44" r:id="rId52"/>
    <sheet name="ЭО" sheetId="76" r:id="rId53"/>
    <sheet name="151.6 ЭО_3 ЗВ" sheetId="45" r:id="rId54"/>
    <sheet name="151.6 ЭС2 (старый)" sheetId="58" state="hidden" r:id="rId55"/>
    <sheet name="pt-KJ1" sheetId="59" r:id="rId56"/>
    <sheet name="21034-3-151.6-Кж1" sheetId="19" r:id="rId57"/>
    <sheet name="pt-KJ2" sheetId="60" r:id="rId58"/>
    <sheet name="21034-3-151.6-Кж2" sheetId="20" r:id="rId59"/>
    <sheet name="АР" sheetId="77" r:id="rId60"/>
    <sheet name="21034-3-151.6-АР" sheetId="21" r:id="rId61"/>
    <sheet name="PID" sheetId="22" r:id="rId62"/>
    <sheet name="Кабжур" sheetId="78" r:id="rId63"/>
    <sheet name="Каб.Журналы" sheetId="23" r:id="rId64"/>
    <sheet name="151.6-ЭО.2" sheetId="89" state="hidden" r:id="rId65"/>
    <sheet name="21034-3-151.6-КМ1,2,3" sheetId="24" r:id="rId66"/>
    <sheet name="Компрессор этилена" sheetId="26" r:id="rId67"/>
    <sheet name="import" sheetId="85" r:id="rId68"/>
  </sheets>
  <externalReferences>
    <externalReference r:id="rId69"/>
    <externalReference r:id="rId70"/>
  </externalReferences>
  <definedNames>
    <definedName name="_Hlk138668743" localSheetId="42">'151.6 ОВ_0 изм4 ЗВ'!$B$1</definedName>
    <definedName name="_Hlk71730133" localSheetId="42">'151.6 ОВ_0 изм4 ЗВ'!#REF!</definedName>
    <definedName name="_xlnm._FilterDatabase" localSheetId="23" hidden="1">'151.6 АОВ_1 ЗВ'!$A$1:$J$260</definedName>
    <definedName name="_xlnm._FilterDatabase" localSheetId="27" hidden="1">'151.6 АПТ_0 ЗВ'!$A$1:$I$158</definedName>
    <definedName name="_xlnm._FilterDatabase" localSheetId="17" hidden="1">'151.6 АТХ_0 ЗВ'!$A$1:$J$1365</definedName>
    <definedName name="_xlnm._FilterDatabase" localSheetId="44" hidden="1">'151.6 ВК_5 ЗВ'!$A$1:$J$70</definedName>
    <definedName name="_xlnm._FilterDatabase" localSheetId="42" hidden="1">'151.6 ОВ_0 изм4 ЗВ'!$A$1:$J$2114</definedName>
    <definedName name="_xlnm._FilterDatabase" localSheetId="38" hidden="1">'151.6 ПТ_0 ЗВ'!$A$1:$I$190</definedName>
    <definedName name="_xlnm._FilterDatabase" localSheetId="30" hidden="1">'151.6 СС_0 ЗВ'!$A$1:$J$161</definedName>
    <definedName name="_xlnm._FilterDatabase" localSheetId="47" hidden="1">'151.6 ЭМ_3 ЗВ'!$A$1:$I$202</definedName>
    <definedName name="_xlnm._FilterDatabase" localSheetId="53" hidden="1">'151.6 ЭО_3 ЗВ'!$A$1:$K$199</definedName>
    <definedName name="_xlnm._FilterDatabase" localSheetId="33" hidden="1">'151.6 ЭС1_2 ЗВ'!$A$1:$I$41</definedName>
    <definedName name="_xlnm._FilterDatabase" localSheetId="19" hidden="1">'151.6-АТХ.В1'!$A$3:$X$117</definedName>
    <definedName name="_xlnm._FilterDatabase" localSheetId="21" hidden="1">'21034-3-151.6-АОВ'!$B$2:$O$40</definedName>
    <definedName name="_xlnm._FilterDatabase" localSheetId="25" hidden="1">'21034-3-151.6-АПТ'!$A$2:$O$43</definedName>
    <definedName name="_xlnm._FilterDatabase" localSheetId="60" hidden="1">'21034-3-151.6-АР'!$A$2:$Z$188</definedName>
    <definedName name="_xlnm._FilterDatabase" localSheetId="15" hidden="1">'21034-3-151.6-АТХ'!$B$2:$U$330</definedName>
    <definedName name="_xlnm._FilterDatabase" localSheetId="56" hidden="1">'21034-3-151.6-Кж1'!$A$2:$Z$98</definedName>
    <definedName name="_xlnm._FilterDatabase" localSheetId="58" hidden="1">'21034-3-151.6-Кж2'!$A$2:$AB$124</definedName>
    <definedName name="_xlnm._FilterDatabase" localSheetId="65" hidden="1">'21034-3-151.6-КМ1,2,3'!$B$2:$H$52</definedName>
    <definedName name="_xlnm._FilterDatabase" localSheetId="40" hidden="1">'21034-3-151.6-ОВ'!$A$2:$S$93</definedName>
    <definedName name="_xlnm._FilterDatabase" localSheetId="36" hidden="1">'21034-3-151.6-ПТ'!$A$2:$W$40</definedName>
    <definedName name="_xlnm._FilterDatabase" localSheetId="28" hidden="1">'21034-3-151.6-СС'!$B$2:$O$10</definedName>
    <definedName name="_xlnm._FilterDatabase" localSheetId="2" hidden="1">'21034-3-151.6-ТХ1.ИС'!$A$2:$Z$736</definedName>
    <definedName name="_xlnm._FilterDatabase" localSheetId="5" hidden="1">'21034-3-151.6-ТХ2.ИС'!$A$2:$Z$381</definedName>
    <definedName name="_xlnm._FilterDatabase" localSheetId="49" hidden="1">'21034-3-151.6-ЭГ'!$A$2:$T$82</definedName>
    <definedName name="_xlnm._FilterDatabase" localSheetId="45" hidden="1">'21034-3-151.6-ЭМ'!$B$2:$R$259</definedName>
    <definedName name="_xlnm._FilterDatabase" localSheetId="31" hidden="1">'21034-3-151.6-ЭС1'!$B$2:$Q$36</definedName>
    <definedName name="_xlnm._FilterDatabase" localSheetId="61" hidden="1">PID!$A$2:$L$191</definedName>
    <definedName name="_xlnm._FilterDatabase" localSheetId="63" hidden="1">Каб.Журналы!$A$1:$AM$659</definedName>
    <definedName name="_xlnm._FilterDatabase" localSheetId="66" hidden="1">'Компрессор этилена'!$A$4:$T$380</definedName>
    <definedName name="_xlnm._FilterDatabase" localSheetId="3" hidden="1">Лист2!$A$1:$B$42</definedName>
    <definedName name="_xlnm._FilterDatabase" localSheetId="20" hidden="1">'фронт работ АТХ'!$B$2:$T$54</definedName>
    <definedName name="_xlnm.Print_Area" localSheetId="19">'151.6-АТХ.В1'!$C$1:$V$117</definedName>
    <definedName name="_xlnm.Print_Area" localSheetId="0">'Common list'!$B$2:$D$21</definedName>
    <definedName name="_xlnm.Print_Area" localSheetId="66">'Компрессор этилена'!$B$1:$S$399</definedName>
  </definedNames>
  <calcPr calcId="162913"/>
  <pivotCaches>
    <pivotCache cacheId="0" r:id="rId71"/>
    <pivotCache cacheId="1" r:id="rId72"/>
    <pivotCache cacheId="2" r:id="rId73"/>
    <pivotCache cacheId="3" r:id="rId74"/>
    <pivotCache cacheId="4" r:id="rId75"/>
    <pivotCache cacheId="5" r:id="rId76"/>
    <pivotCache cacheId="6" r:id="rId77"/>
    <pivotCache cacheId="7" r:id="rId78"/>
    <pivotCache cacheId="8" r:id="rId79"/>
    <pivotCache cacheId="9" r:id="rId80"/>
    <pivotCache cacheId="10" r:id="rId81"/>
    <pivotCache cacheId="11" r:id="rId82"/>
    <pivotCache cacheId="12" r:id="rId83"/>
    <pivotCache cacheId="13" r:id="rId84"/>
    <pivotCache cacheId="14" r:id="rId85"/>
    <pivotCache cacheId="15" r:id="rId86"/>
    <pivotCache cacheId="16" r:id="rId87"/>
    <pivotCache cacheId="17" r:id="rId88"/>
    <pivotCache cacheId="18" r:id="rId89"/>
    <pivotCache cacheId="19" r:id="rId90"/>
    <pivotCache cacheId="20" r:id="rId91"/>
    <pivotCache cacheId="21" r:id="rId92"/>
    <pivotCache cacheId="22" r:id="rId93"/>
    <pivotCache cacheId="23" r:id="rId94"/>
    <pivotCache cacheId="24" r:id="rId95"/>
    <pivotCache cacheId="25" r:id="rId96"/>
    <pivotCache cacheId="26" r:id="rId97"/>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B1" i="2" l="1"/>
  <c r="AA1" i="2"/>
  <c r="AA122" i="2"/>
  <c r="AA123" i="2"/>
  <c r="AA124" i="2"/>
  <c r="AA125" i="2"/>
  <c r="AA126" i="2"/>
  <c r="AA127" i="2"/>
  <c r="AA128" i="2"/>
  <c r="AA129" i="2"/>
  <c r="AA130" i="2"/>
  <c r="AA131" i="2"/>
  <c r="AA132" i="2"/>
  <c r="AA133" i="2"/>
  <c r="AA134" i="2"/>
  <c r="AA135" i="2"/>
  <c r="AA136" i="2"/>
  <c r="AA137" i="2"/>
  <c r="AA138" i="2"/>
  <c r="AA139" i="2"/>
  <c r="AA140" i="2"/>
  <c r="AA141" i="2"/>
  <c r="AA142" i="2"/>
  <c r="AA143" i="2"/>
  <c r="AA144" i="2"/>
  <c r="AA145" i="2"/>
  <c r="AA146" i="2"/>
  <c r="AA147" i="2"/>
  <c r="AA148" i="2"/>
  <c r="AA149" i="2"/>
  <c r="AA150" i="2"/>
  <c r="AA151" i="2"/>
  <c r="AA152" i="2"/>
  <c r="AA121" i="2"/>
  <c r="AA730" i="9" l="1"/>
  <c r="AB730" i="9" s="1"/>
  <c r="AA719" i="9"/>
  <c r="AB719" i="9" s="1"/>
  <c r="AA707" i="9"/>
  <c r="AB707" i="9" s="1"/>
  <c r="AA695" i="9"/>
  <c r="AB695" i="9" s="1"/>
  <c r="AA684" i="9"/>
  <c r="AB684" i="9" s="1"/>
  <c r="AA597" i="9"/>
  <c r="AB597" i="9" s="1"/>
  <c r="AA580" i="9"/>
  <c r="AB580" i="9" s="1"/>
  <c r="AA557" i="9"/>
  <c r="AB557" i="9" s="1"/>
  <c r="AA532" i="9"/>
  <c r="AB532" i="9" s="1"/>
  <c r="AA504" i="9"/>
  <c r="AB504" i="9" s="1"/>
  <c r="AA473" i="9"/>
  <c r="AB473" i="9" s="1"/>
  <c r="AA472" i="9"/>
  <c r="AB472" i="9" s="1"/>
  <c r="AA439" i="9"/>
  <c r="AB439" i="9" s="1"/>
  <c r="AA410" i="9"/>
  <c r="AB410" i="9" s="1"/>
  <c r="AA397" i="9"/>
  <c r="AB397" i="9" s="1"/>
  <c r="AA382" i="9"/>
  <c r="AB382" i="9" s="1"/>
  <c r="AA369" i="9"/>
  <c r="AB369" i="9" s="1"/>
  <c r="AA327" i="9"/>
  <c r="AB327" i="9" s="1"/>
  <c r="AA323" i="9"/>
  <c r="AB323" i="9" s="1"/>
  <c r="AA303" i="9"/>
  <c r="AB303" i="9" s="1"/>
  <c r="AA302" i="9"/>
  <c r="AB302" i="9" s="1"/>
  <c r="AA282" i="9"/>
  <c r="AB282" i="9" s="1"/>
  <c r="AA264" i="9"/>
  <c r="AB264" i="9" s="1"/>
  <c r="AA247" i="9"/>
  <c r="AB247" i="9" s="1"/>
  <c r="AA228" i="9"/>
  <c r="AB228" i="9" s="1"/>
  <c r="AA213" i="9"/>
  <c r="AB213" i="9" s="1"/>
  <c r="AA212" i="9"/>
  <c r="AB212" i="9" s="1"/>
  <c r="AA189" i="9"/>
  <c r="AB189" i="9" s="1"/>
  <c r="AA176" i="9"/>
  <c r="AB176" i="9" s="1"/>
  <c r="AA172" i="9"/>
  <c r="AB172" i="9" s="1"/>
  <c r="AA166" i="9"/>
  <c r="AB166" i="9" s="1"/>
  <c r="AA152" i="9"/>
  <c r="AB152" i="9" s="1"/>
  <c r="AA144" i="9"/>
  <c r="AB144" i="9" s="1"/>
  <c r="AA140" i="9"/>
  <c r="AB140" i="9" s="1"/>
  <c r="AA122" i="9"/>
  <c r="AB122" i="9" s="1"/>
  <c r="AA105" i="9"/>
  <c r="AB105" i="9" s="1"/>
  <c r="AA95" i="9"/>
  <c r="AB95" i="9" s="1"/>
  <c r="AA88" i="9"/>
  <c r="AB88" i="9" s="1"/>
  <c r="AA66" i="9"/>
  <c r="AB66" i="9" s="1"/>
  <c r="AA16" i="9"/>
  <c r="AB16" i="9" s="1"/>
  <c r="AA4" i="9"/>
  <c r="AB4" i="9" s="1"/>
  <c r="J3" i="88"/>
  <c r="J4" i="88"/>
  <c r="J5" i="88"/>
  <c r="J6" i="88"/>
  <c r="J7" i="88"/>
  <c r="J8" i="88"/>
  <c r="J9" i="88"/>
  <c r="J10" i="88"/>
  <c r="J11" i="88"/>
  <c r="J12" i="88"/>
  <c r="J13" i="88"/>
  <c r="J14" i="88"/>
  <c r="J15" i="88"/>
  <c r="J2" i="88"/>
  <c r="AB1" i="9" l="1"/>
  <c r="AC1" i="9" s="1"/>
  <c r="N19" i="86"/>
  <c r="O19" i="86" s="1"/>
  <c r="N16" i="86"/>
  <c r="O16" i="86" s="1"/>
  <c r="N13" i="86"/>
  <c r="O13" i="86" s="1"/>
  <c r="N9" i="86"/>
  <c r="O9" i="86" s="1"/>
  <c r="N6" i="86"/>
  <c r="O6" i="86" s="1"/>
  <c r="M19" i="86"/>
  <c r="M16" i="86"/>
  <c r="M13" i="86"/>
  <c r="M9" i="86"/>
  <c r="M6" i="86"/>
  <c r="K19" i="86" l="1"/>
  <c r="K16" i="86"/>
  <c r="K13" i="86"/>
  <c r="K9" i="86"/>
  <c r="K6" i="86"/>
  <c r="J136" i="45" l="1"/>
  <c r="K196" i="48"/>
  <c r="K198" i="48"/>
  <c r="F8" i="85"/>
  <c r="B113" i="85" l="1"/>
  <c r="C113" i="85"/>
  <c r="B114" i="85"/>
  <c r="C114" i="85"/>
  <c r="B115" i="85"/>
  <c r="C115" i="85"/>
  <c r="B116" i="85"/>
  <c r="C116" i="85"/>
  <c r="C112" i="85"/>
  <c r="B112" i="85"/>
  <c r="B110" i="85"/>
  <c r="B108" i="85"/>
  <c r="B107" i="85"/>
  <c r="B105" i="85"/>
  <c r="B104" i="85"/>
  <c r="B106" i="85"/>
  <c r="B109" i="85"/>
  <c r="B111" i="85"/>
  <c r="B103" i="85"/>
  <c r="B99" i="85"/>
  <c r="C99" i="85"/>
  <c r="B100" i="85"/>
  <c r="C100" i="85"/>
  <c r="B101" i="85"/>
  <c r="C101" i="85"/>
  <c r="B102" i="85"/>
  <c r="C102" i="85"/>
  <c r="C98" i="85"/>
  <c r="B98" i="85"/>
  <c r="C93" i="85"/>
  <c r="C94" i="85"/>
  <c r="C95" i="85"/>
  <c r="C96" i="85"/>
  <c r="C97" i="85"/>
  <c r="B94" i="85"/>
  <c r="B95" i="85"/>
  <c r="B96" i="85"/>
  <c r="B97" i="85"/>
  <c r="B93" i="85"/>
  <c r="B88" i="85"/>
  <c r="B89" i="85"/>
  <c r="B87" i="85"/>
  <c r="B90" i="85"/>
  <c r="B91" i="85"/>
  <c r="B92" i="85"/>
  <c r="B86" i="85"/>
  <c r="B84" i="85"/>
  <c r="B85" i="85"/>
  <c r="B83" i="85"/>
  <c r="B82" i="85"/>
  <c r="B78" i="85"/>
  <c r="B76" i="85"/>
  <c r="B77" i="85"/>
  <c r="B79" i="85"/>
  <c r="B80" i="85"/>
  <c r="B81" i="85"/>
  <c r="B75" i="85"/>
  <c r="B71" i="85"/>
  <c r="B73" i="85"/>
  <c r="B72" i="85"/>
  <c r="B74" i="85"/>
  <c r="B70" i="85"/>
  <c r="C65" i="85"/>
  <c r="B68" i="85"/>
  <c r="B67" i="85"/>
  <c r="B65" i="85"/>
  <c r="B66" i="85"/>
  <c r="B69" i="85"/>
  <c r="B64" i="85"/>
  <c r="B63" i="85"/>
  <c r="B62" i="85"/>
  <c r="B58" i="85"/>
  <c r="B59" i="85"/>
  <c r="B60" i="85"/>
  <c r="B61" i="85"/>
  <c r="B57" i="85"/>
  <c r="B56" i="85"/>
  <c r="B55" i="85"/>
  <c r="B54" i="85"/>
  <c r="B53" i="85"/>
  <c r="B52" i="85"/>
  <c r="B46" i="85"/>
  <c r="B47" i="85"/>
  <c r="B48" i="85"/>
  <c r="B49" i="85"/>
  <c r="B50" i="85"/>
  <c r="B51" i="85"/>
  <c r="B45" i="85"/>
  <c r="E11" i="66"/>
  <c r="B34" i="85"/>
  <c r="B43" i="85"/>
  <c r="J118" i="42"/>
  <c r="B38" i="85"/>
  <c r="B39" i="85"/>
  <c r="B40" i="85"/>
  <c r="B41" i="85"/>
  <c r="B42" i="85"/>
  <c r="B44" i="85"/>
  <c r="B37" i="85"/>
  <c r="J137" i="42"/>
  <c r="J124" i="42"/>
  <c r="B35" i="85"/>
  <c r="B36" i="85"/>
  <c r="B26" i="85"/>
  <c r="B27" i="85"/>
  <c r="B28" i="85"/>
  <c r="B29" i="85"/>
  <c r="B30" i="85"/>
  <c r="B31" i="85"/>
  <c r="B32" i="85"/>
  <c r="B33" i="85"/>
  <c r="B25" i="85"/>
  <c r="B23" i="85"/>
  <c r="B24" i="85"/>
  <c r="B22" i="85"/>
  <c r="B10" i="85"/>
  <c r="B11" i="85"/>
  <c r="B12" i="85"/>
  <c r="B13" i="85"/>
  <c r="B14" i="85"/>
  <c r="B15" i="85"/>
  <c r="B16" i="85"/>
  <c r="B17" i="85"/>
  <c r="B18" i="85"/>
  <c r="B19" i="85"/>
  <c r="B20" i="85"/>
  <c r="B21" i="85"/>
  <c r="B9" i="85"/>
  <c r="B8" i="85"/>
  <c r="B6" i="85"/>
  <c r="B7" i="85"/>
  <c r="B5" i="85"/>
  <c r="B4" i="85"/>
  <c r="B3" i="85"/>
  <c r="B2" i="85"/>
  <c r="D8" i="84"/>
  <c r="K12" i="84"/>
  <c r="K11" i="84"/>
  <c r="J113" i="45"/>
  <c r="J109" i="45"/>
  <c r="J103" i="45"/>
  <c r="J97" i="45"/>
  <c r="J92" i="45"/>
  <c r="J86" i="45"/>
  <c r="J81" i="45"/>
  <c r="J78" i="45"/>
  <c r="J72" i="45"/>
  <c r="J66" i="45"/>
  <c r="J61" i="45"/>
  <c r="J55" i="45"/>
  <c r="J50" i="45"/>
  <c r="J165" i="43"/>
  <c r="J164" i="43"/>
  <c r="J78" i="43"/>
  <c r="J79" i="43"/>
  <c r="J80" i="43"/>
  <c r="J81" i="43"/>
  <c r="J75" i="43"/>
  <c r="J76" i="43"/>
  <c r="J77" i="43"/>
  <c r="J74" i="43"/>
  <c r="J71" i="43"/>
  <c r="J68" i="43"/>
  <c r="J65" i="43"/>
  <c r="J62" i="43"/>
  <c r="J59" i="43"/>
  <c r="J58" i="43"/>
  <c r="J54" i="43"/>
  <c r="J53" i="43"/>
  <c r="J52" i="43"/>
  <c r="J49" i="43"/>
  <c r="J48" i="43"/>
  <c r="J47" i="43"/>
  <c r="J43" i="43"/>
  <c r="J44" i="43"/>
  <c r="J42" i="43"/>
  <c r="J28" i="43"/>
  <c r="J29" i="43"/>
  <c r="J30" i="43"/>
  <c r="J31" i="43"/>
  <c r="J32" i="43"/>
  <c r="J33" i="43"/>
  <c r="J34" i="43"/>
  <c r="J35" i="43"/>
  <c r="J36" i="43"/>
  <c r="J38" i="43"/>
  <c r="J39" i="43"/>
  <c r="J27" i="43"/>
  <c r="L745" i="51" l="1"/>
  <c r="L805" i="51"/>
  <c r="L673" i="51"/>
  <c r="L509" i="51"/>
  <c r="L1368" i="51"/>
  <c r="L1005" i="51"/>
  <c r="L1003" i="51"/>
  <c r="L272" i="51"/>
  <c r="L200" i="51"/>
  <c r="T69" i="16" l="1"/>
  <c r="I4" i="60" l="1"/>
  <c r="I5" i="60"/>
  <c r="I6" i="60"/>
  <c r="H5" i="60"/>
  <c r="H6" i="60"/>
  <c r="H4" i="60"/>
  <c r="F8" i="60"/>
  <c r="F9" i="60"/>
  <c r="F10" i="60"/>
  <c r="E5" i="60"/>
  <c r="E6" i="60"/>
  <c r="E7" i="60"/>
  <c r="E8" i="60"/>
  <c r="E9" i="60"/>
  <c r="E10" i="60"/>
  <c r="E4" i="60"/>
  <c r="H4" i="59"/>
  <c r="H5" i="59"/>
  <c r="H6" i="59"/>
  <c r="G6" i="59"/>
  <c r="G5" i="59"/>
  <c r="G4" i="59"/>
  <c r="E5" i="59"/>
  <c r="E6" i="59"/>
  <c r="E7" i="59"/>
  <c r="F7" i="59" s="1"/>
  <c r="E8" i="59"/>
  <c r="F8" i="59" s="1"/>
  <c r="E9" i="59"/>
  <c r="F9" i="59" s="1"/>
  <c r="E4" i="59"/>
  <c r="Z61" i="21" l="1"/>
  <c r="Z58" i="21"/>
  <c r="Z123" i="21"/>
  <c r="Z124" i="21"/>
  <c r="Z125" i="21"/>
  <c r="Z126" i="21"/>
  <c r="Z127" i="21"/>
  <c r="Z128" i="21"/>
  <c r="Z129" i="21"/>
  <c r="Z130" i="21"/>
  <c r="Z131" i="21"/>
  <c r="Z132" i="21"/>
  <c r="Z133" i="21"/>
  <c r="Z134" i="21"/>
  <c r="Z135" i="21"/>
  <c r="Z136" i="21"/>
  <c r="Z137" i="21"/>
  <c r="Z138" i="21"/>
  <c r="Z139" i="21"/>
  <c r="Z140" i="21"/>
  <c r="Z142" i="21"/>
  <c r="Z143" i="21"/>
  <c r="Z122" i="21"/>
  <c r="Z13" i="21"/>
  <c r="Z14" i="21"/>
  <c r="Z165" i="21" l="1"/>
  <c r="Z166" i="21"/>
  <c r="Z167" i="21"/>
  <c r="Z168" i="21"/>
  <c r="Z169" i="21"/>
  <c r="Z170" i="21"/>
  <c r="Z171" i="21"/>
  <c r="Z172" i="21"/>
  <c r="Z173" i="21"/>
  <c r="Z174" i="21"/>
  <c r="Z175" i="21"/>
  <c r="Z176" i="21"/>
  <c r="Z177" i="21"/>
  <c r="Z178" i="21"/>
  <c r="Z179" i="21"/>
  <c r="Z180" i="21"/>
  <c r="Z164" i="21"/>
  <c r="J134" i="45" l="1"/>
  <c r="K1165" i="49" l="1"/>
  <c r="K1162" i="49"/>
  <c r="K1160" i="49"/>
  <c r="K1157" i="49"/>
  <c r="K1151" i="49"/>
  <c r="K1149" i="49"/>
  <c r="K1147" i="49"/>
  <c r="K209" i="48" l="1"/>
  <c r="K210" i="48"/>
  <c r="K211" i="48"/>
  <c r="K212" i="48"/>
  <c r="K213" i="48"/>
  <c r="K214" i="48"/>
  <c r="K215" i="48"/>
  <c r="K230" i="48"/>
  <c r="K224" i="48"/>
  <c r="K208" i="48"/>
  <c r="K203" i="48"/>
  <c r="K202" i="48"/>
  <c r="K141" i="47"/>
  <c r="K142" i="47"/>
  <c r="K143" i="47"/>
  <c r="K144" i="47"/>
  <c r="K145" i="47"/>
  <c r="R4" i="14" l="1"/>
  <c r="R3" i="14"/>
  <c r="I4" i="46"/>
  <c r="I3" i="46"/>
  <c r="J131" i="52"/>
  <c r="J175" i="52"/>
  <c r="J176" i="52"/>
  <c r="J177" i="52"/>
  <c r="J174" i="52"/>
  <c r="T63" i="16" l="1"/>
  <c r="T64" i="16"/>
  <c r="T65" i="16"/>
  <c r="T66" i="16"/>
  <c r="T67" i="16"/>
  <c r="T68" i="16"/>
  <c r="T70" i="16"/>
  <c r="T71" i="16"/>
  <c r="T72" i="16"/>
  <c r="T73" i="16"/>
  <c r="T74" i="16"/>
  <c r="T75" i="16"/>
  <c r="T76" i="16"/>
  <c r="T77" i="16"/>
  <c r="T78" i="16"/>
  <c r="T79" i="16"/>
  <c r="T80" i="16"/>
  <c r="T81" i="16"/>
  <c r="T82" i="16"/>
  <c r="T83" i="16"/>
  <c r="T84" i="16"/>
  <c r="T85" i="16"/>
  <c r="T86" i="16"/>
  <c r="T87" i="16"/>
  <c r="T88" i="16"/>
  <c r="T89" i="16"/>
  <c r="T90" i="16"/>
  <c r="T91" i="16"/>
  <c r="T92" i="16"/>
  <c r="T93" i="16"/>
  <c r="T62" i="16"/>
  <c r="L1764" i="51" l="1"/>
  <c r="L1762" i="51"/>
  <c r="L1760" i="51"/>
  <c r="L1751" i="51"/>
  <c r="L1749" i="51"/>
  <c r="L1747" i="51"/>
  <c r="L1740" i="51"/>
  <c r="L1738" i="51"/>
  <c r="L1729" i="51"/>
  <c r="L1727" i="51"/>
  <c r="L1441" i="51"/>
  <c r="L1439" i="51"/>
  <c r="L1437" i="51"/>
  <c r="L1429" i="51"/>
  <c r="L1427" i="51"/>
  <c r="L1425" i="51"/>
  <c r="L1423" i="51"/>
  <c r="L1421" i="51"/>
  <c r="L1419" i="51"/>
  <c r="L1417" i="51"/>
  <c r="L1415" i="51"/>
  <c r="L1413" i="51"/>
  <c r="L1411" i="51"/>
  <c r="L1409" i="51"/>
  <c r="L1407" i="51"/>
  <c r="L1360" i="51"/>
  <c r="L1358" i="51"/>
  <c r="L1356" i="51"/>
  <c r="L1354" i="51"/>
  <c r="L1352" i="51"/>
  <c r="L1350" i="51"/>
  <c r="L1348" i="51"/>
  <c r="L1346" i="51"/>
  <c r="L1344" i="51"/>
  <c r="L1342" i="51"/>
  <c r="L1340" i="51"/>
  <c r="L1338" i="51"/>
  <c r="L1336" i="51"/>
  <c r="L1306" i="51"/>
  <c r="L1304" i="51"/>
  <c r="L1302" i="51"/>
  <c r="L1300" i="51"/>
  <c r="L1298" i="51"/>
  <c r="L1296" i="51"/>
  <c r="L1294" i="51"/>
  <c r="L1292" i="51"/>
  <c r="L1290" i="51"/>
  <c r="L1288" i="51"/>
  <c r="L1286" i="51"/>
  <c r="L1284" i="51"/>
  <c r="L1282" i="51"/>
  <c r="L1280" i="51"/>
  <c r="L1278" i="51"/>
  <c r="L1276" i="51"/>
  <c r="L1274" i="51"/>
  <c r="L1272" i="51"/>
  <c r="L1115" i="51"/>
  <c r="L1113" i="51"/>
  <c r="L1111" i="51"/>
  <c r="L1109" i="51"/>
  <c r="L1098" i="51"/>
  <c r="L1096" i="51"/>
  <c r="L1092" i="51"/>
  <c r="L1090" i="51"/>
  <c r="L1088" i="51"/>
  <c r="L1086" i="51"/>
  <c r="L1084" i="51"/>
  <c r="L1082" i="51"/>
  <c r="L1080" i="51"/>
  <c r="L1078" i="51"/>
  <c r="L1076" i="51"/>
  <c r="L1074" i="51"/>
  <c r="L1072" i="51"/>
  <c r="L1001" i="51"/>
  <c r="L999" i="51"/>
  <c r="L997" i="51"/>
  <c r="L995" i="51"/>
  <c r="L983" i="51"/>
  <c r="L979" i="51"/>
  <c r="L977" i="51"/>
  <c r="L975" i="51"/>
  <c r="L973" i="51"/>
  <c r="L971" i="51"/>
  <c r="L963" i="51"/>
  <c r="L961" i="51"/>
  <c r="L803" i="51"/>
  <c r="L801" i="51"/>
  <c r="L799" i="51"/>
  <c r="L797" i="51"/>
  <c r="L795" i="51"/>
  <c r="L793" i="51"/>
  <c r="L791" i="51"/>
  <c r="L789" i="51"/>
  <c r="L787" i="51"/>
  <c r="L785" i="51"/>
  <c r="L783" i="51"/>
  <c r="L781" i="51"/>
  <c r="L779" i="51"/>
  <c r="L777" i="51"/>
  <c r="L775" i="51"/>
  <c r="L773" i="51"/>
  <c r="L771" i="51"/>
  <c r="L764" i="51"/>
  <c r="L672" i="51"/>
  <c r="L670" i="51"/>
  <c r="L668" i="51"/>
  <c r="L666" i="51"/>
  <c r="L664" i="51"/>
  <c r="L656" i="51"/>
  <c r="L654" i="51"/>
  <c r="L652" i="51"/>
  <c r="L648" i="51"/>
  <c r="L646" i="51"/>
  <c r="L644" i="51"/>
  <c r="L642" i="51"/>
  <c r="L640" i="51"/>
  <c r="L638" i="51"/>
  <c r="L636" i="51"/>
  <c r="L634" i="51"/>
  <c r="L632" i="51"/>
  <c r="L630" i="51"/>
  <c r="L628" i="51"/>
  <c r="L624" i="51"/>
  <c r="L622" i="51"/>
  <c r="L620" i="51"/>
  <c r="L618" i="51"/>
  <c r="L507" i="51"/>
  <c r="L505" i="51"/>
  <c r="L503" i="51"/>
  <c r="L499" i="51"/>
  <c r="L497" i="51"/>
  <c r="L495" i="51"/>
  <c r="L493" i="51"/>
  <c r="L491" i="51"/>
  <c r="L489" i="51"/>
  <c r="L487" i="51"/>
  <c r="L485" i="51"/>
  <c r="L483" i="51"/>
  <c r="L481" i="51"/>
  <c r="L479" i="51"/>
  <c r="L476" i="51"/>
  <c r="L474" i="51"/>
  <c r="L419" i="51"/>
  <c r="L269" i="51"/>
  <c r="L267" i="51"/>
  <c r="L265" i="51"/>
  <c r="L263" i="51"/>
  <c r="L261" i="51"/>
  <c r="L259" i="51"/>
  <c r="L257" i="51"/>
  <c r="L255" i="51"/>
  <c r="L251" i="51"/>
  <c r="L249" i="51"/>
  <c r="L247" i="51"/>
  <c r="L245" i="51"/>
  <c r="L243" i="51"/>
  <c r="L241" i="51"/>
  <c r="L239" i="51"/>
  <c r="L237" i="51"/>
  <c r="L235" i="51"/>
  <c r="L231" i="51"/>
  <c r="L229" i="51"/>
  <c r="L227" i="51"/>
  <c r="L225" i="51"/>
  <c r="L223" i="51"/>
  <c r="L221" i="51"/>
  <c r="L606" i="51"/>
  <c r="L605" i="51"/>
  <c r="L1758" i="51"/>
  <c r="L1757" i="51"/>
  <c r="L1756" i="51"/>
  <c r="L1755" i="51"/>
  <c r="L1745" i="51"/>
  <c r="L1744" i="51"/>
  <c r="L1736" i="51"/>
  <c r="L1735" i="51"/>
  <c r="L1734" i="51"/>
  <c r="L1733" i="51"/>
  <c r="L1725" i="51"/>
  <c r="L1724" i="51"/>
  <c r="L1723" i="51"/>
  <c r="L1722" i="51"/>
  <c r="L1403" i="51"/>
  <c r="L1395" i="51"/>
  <c r="L1405" i="51"/>
  <c r="L1404" i="51"/>
  <c r="L1401" i="51"/>
  <c r="L1400" i="51"/>
  <c r="L1399" i="51"/>
  <c r="L1398" i="51"/>
  <c r="L1397" i="51"/>
  <c r="L1396" i="51"/>
  <c r="L1393" i="51"/>
  <c r="L1392" i="51"/>
  <c r="L1391" i="51"/>
  <c r="L1334" i="51" l="1"/>
  <c r="L1333" i="51"/>
  <c r="L1332" i="51"/>
  <c r="L1331" i="51"/>
  <c r="L1330" i="51"/>
  <c r="L1329" i="51"/>
  <c r="L1328" i="51"/>
  <c r="L1267" i="51"/>
  <c r="L1265" i="51"/>
  <c r="L1263" i="51"/>
  <c r="L1261" i="51"/>
  <c r="L1259" i="51"/>
  <c r="L1257" i="51"/>
  <c r="L1255" i="51"/>
  <c r="L1253" i="51"/>
  <c r="L1251" i="51"/>
  <c r="L1249" i="51"/>
  <c r="L1246" i="51"/>
  <c r="L1052" i="51"/>
  <c r="L1242" i="51"/>
  <c r="L1240" i="51"/>
  <c r="L1239" i="51"/>
  <c r="L1235" i="51"/>
  <c r="L1234" i="51"/>
  <c r="L1233" i="51"/>
  <c r="L1232" i="51"/>
  <c r="L1231" i="51"/>
  <c r="K1245" i="51"/>
  <c r="L1245" i="51" s="1"/>
  <c r="K1244" i="51"/>
  <c r="L1244" i="51" s="1"/>
  <c r="K1243" i="51"/>
  <c r="L1243" i="51" s="1"/>
  <c r="K1242" i="51"/>
  <c r="L1069" i="51"/>
  <c r="L1067" i="51"/>
  <c r="L1065" i="51"/>
  <c r="L1063" i="51"/>
  <c r="L1061" i="51"/>
  <c r="L1059" i="51"/>
  <c r="L1057" i="51"/>
  <c r="L1055" i="51"/>
  <c r="L1053" i="51"/>
  <c r="K1051" i="51"/>
  <c r="L1051" i="51" s="1"/>
  <c r="K1050" i="51"/>
  <c r="L1050" i="51" s="1"/>
  <c r="K1049" i="51"/>
  <c r="L1049" i="51" s="1"/>
  <c r="L1046" i="51"/>
  <c r="L1045" i="51"/>
  <c r="L1044" i="51"/>
  <c r="L1043" i="51"/>
  <c r="L959" i="51"/>
  <c r="K958" i="51"/>
  <c r="L958" i="51" s="1"/>
  <c r="K953" i="51"/>
  <c r="L953" i="51" s="1"/>
  <c r="K951" i="51"/>
  <c r="L951" i="51" s="1"/>
  <c r="L816" i="51"/>
  <c r="L814" i="51"/>
  <c r="L812" i="51"/>
  <c r="K762" i="51" l="1"/>
  <c r="L762" i="51" s="1"/>
  <c r="L758" i="51"/>
  <c r="L749" i="51"/>
  <c r="L760" i="51"/>
  <c r="L759" i="51"/>
  <c r="L756" i="51"/>
  <c r="L755" i="51"/>
  <c r="L754" i="51"/>
  <c r="L753" i="51"/>
  <c r="L752" i="51"/>
  <c r="L751" i="51"/>
  <c r="L750" i="51"/>
  <c r="L747" i="51"/>
  <c r="L746" i="51"/>
  <c r="L695" i="51"/>
  <c r="L693" i="51"/>
  <c r="L691" i="51"/>
  <c r="L689" i="51"/>
  <c r="L687" i="51"/>
  <c r="L686" i="51"/>
  <c r="K615" i="51"/>
  <c r="L615" i="51" s="1"/>
  <c r="L614" i="51"/>
  <c r="L613" i="51"/>
  <c r="L611" i="51"/>
  <c r="L610" i="51"/>
  <c r="L609" i="51"/>
  <c r="L608" i="51"/>
  <c r="L604" i="51"/>
  <c r="L603" i="51"/>
  <c r="K570" i="51"/>
  <c r="L570" i="51" s="1"/>
  <c r="K470" i="51"/>
  <c r="L470" i="51" s="1"/>
  <c r="L468" i="51"/>
  <c r="K467" i="51"/>
  <c r="L467" i="51" s="1"/>
  <c r="K466" i="51"/>
  <c r="L466" i="51" s="1"/>
  <c r="K465" i="51"/>
  <c r="L465" i="51" s="1"/>
  <c r="L463" i="51"/>
  <c r="L462" i="51"/>
  <c r="L461" i="51"/>
  <c r="L460" i="51"/>
  <c r="L459" i="51"/>
  <c r="K463" i="51"/>
  <c r="L458" i="51"/>
  <c r="L457" i="51"/>
  <c r="L456" i="51"/>
  <c r="K417" i="51"/>
  <c r="L417" i="51" s="1"/>
  <c r="K218" i="51" l="1"/>
  <c r="L218" i="51" s="1"/>
  <c r="K217" i="51"/>
  <c r="L217" i="51" s="1"/>
  <c r="K215" i="51"/>
  <c r="L215" i="51"/>
  <c r="K214" i="51"/>
  <c r="L214" i="51" s="1"/>
  <c r="L212" i="51"/>
  <c r="L201" i="51"/>
  <c r="L202" i="51"/>
  <c r="L203" i="51"/>
  <c r="J156" i="42" l="1"/>
  <c r="J155" i="42"/>
  <c r="J154" i="42"/>
  <c r="J153" i="42"/>
  <c r="J149" i="42"/>
  <c r="J148" i="42"/>
  <c r="J147" i="42"/>
  <c r="J145" i="42"/>
  <c r="J142" i="42"/>
  <c r="J141" i="42"/>
  <c r="J138" i="42"/>
  <c r="J136" i="42"/>
  <c r="J128" i="42"/>
  <c r="J127" i="42"/>
  <c r="J126" i="42"/>
  <c r="J125" i="42"/>
  <c r="J123" i="42"/>
  <c r="J117" i="42"/>
  <c r="U39" i="15" l="1"/>
  <c r="U40" i="15"/>
  <c r="U38" i="15"/>
  <c r="M377" i="26" l="1"/>
  <c r="M376" i="26"/>
  <c r="M375" i="26"/>
  <c r="M374" i="26"/>
  <c r="M373" i="26"/>
  <c r="M372" i="26"/>
  <c r="V32" i="21" l="1"/>
  <c r="V33" i="21"/>
  <c r="V34" i="21"/>
  <c r="V35" i="21"/>
  <c r="V36" i="21"/>
  <c r="U37" i="21"/>
  <c r="V37" i="21"/>
  <c r="U38" i="21"/>
  <c r="V38" i="21"/>
  <c r="U39" i="21"/>
  <c r="V39" i="21"/>
  <c r="U40" i="21"/>
  <c r="Z40" i="21" s="1"/>
  <c r="V40" i="21"/>
  <c r="U41" i="21"/>
  <c r="Z41" i="21" s="1"/>
  <c r="V41" i="21"/>
  <c r="U42" i="21"/>
  <c r="V42" i="21"/>
  <c r="U43" i="21"/>
  <c r="Z43" i="21" s="1"/>
  <c r="V43" i="21"/>
  <c r="U44" i="21"/>
  <c r="V44" i="21"/>
  <c r="U45" i="21"/>
  <c r="V45" i="21"/>
  <c r="U46" i="21"/>
  <c r="Z46" i="21" s="1"/>
  <c r="V46" i="21"/>
  <c r="U47" i="21"/>
  <c r="V47" i="21"/>
  <c r="U48" i="21"/>
  <c r="V48" i="21"/>
  <c r="U49" i="21"/>
  <c r="V49" i="21"/>
  <c r="U50" i="21"/>
  <c r="V50" i="21"/>
  <c r="U51" i="21"/>
  <c r="V51" i="21"/>
  <c r="U52" i="21"/>
  <c r="V52" i="21"/>
  <c r="U53" i="21"/>
  <c r="V53" i="21"/>
  <c r="U54" i="21"/>
  <c r="Z54" i="21" s="1"/>
  <c r="V54" i="21"/>
  <c r="U55" i="21"/>
  <c r="V55" i="21"/>
  <c r="U56" i="21"/>
  <c r="V56" i="21"/>
  <c r="U57" i="21"/>
  <c r="V57" i="21"/>
  <c r="U58" i="21"/>
  <c r="V58" i="21"/>
  <c r="U59" i="21"/>
  <c r="Z59" i="21" s="1"/>
  <c r="V59" i="21"/>
  <c r="U60" i="21"/>
  <c r="V60" i="21"/>
  <c r="U61" i="21"/>
  <c r="V61" i="21"/>
  <c r="U62" i="21"/>
  <c r="Z62" i="21" s="1"/>
  <c r="V62" i="21"/>
  <c r="U63" i="21"/>
  <c r="V63" i="21"/>
  <c r="U64" i="21"/>
  <c r="V64" i="21"/>
  <c r="U65" i="21"/>
  <c r="V65" i="21"/>
  <c r="U66" i="21"/>
  <c r="Z66" i="21" s="1"/>
  <c r="V66" i="21"/>
  <c r="U67" i="21"/>
  <c r="Z67" i="21" s="1"/>
  <c r="V67" i="21"/>
  <c r="U68" i="21"/>
  <c r="V68" i="21"/>
  <c r="U69" i="21"/>
  <c r="Z69" i="21" s="1"/>
  <c r="V69" i="21"/>
  <c r="U70" i="21"/>
  <c r="V70" i="21"/>
  <c r="U71" i="21"/>
  <c r="V71" i="21"/>
  <c r="U72" i="21"/>
  <c r="Z72" i="21" s="1"/>
  <c r="V72" i="21"/>
  <c r="U73" i="21"/>
  <c r="Z73" i="21" s="1"/>
  <c r="V73" i="21"/>
  <c r="U74" i="21"/>
  <c r="V74" i="21"/>
  <c r="U75" i="21"/>
  <c r="Z75" i="21" s="1"/>
  <c r="V75" i="21"/>
  <c r="U76" i="21"/>
  <c r="V76" i="21"/>
  <c r="U77" i="21"/>
  <c r="V77" i="21"/>
  <c r="U78" i="21"/>
  <c r="Z78" i="21" s="1"/>
  <c r="V78" i="21"/>
  <c r="U79" i="21"/>
  <c r="Z79" i="21" s="1"/>
  <c r="V79" i="21"/>
  <c r="U80" i="21"/>
  <c r="V80" i="21"/>
  <c r="U81" i="21"/>
  <c r="Z81" i="21" s="1"/>
  <c r="V81" i="21"/>
  <c r="U82" i="21"/>
  <c r="V82" i="21"/>
  <c r="U83" i="21"/>
  <c r="V83" i="21"/>
  <c r="U84" i="21"/>
  <c r="V84" i="21"/>
  <c r="U85" i="21"/>
  <c r="Z85" i="21" s="1"/>
  <c r="V85" i="21"/>
  <c r="U86" i="21"/>
  <c r="Z86" i="21" s="1"/>
  <c r="V86" i="21"/>
  <c r="U87" i="21"/>
  <c r="V87" i="21"/>
  <c r="U88" i="21"/>
  <c r="Z88" i="21" s="1"/>
  <c r="V88" i="21"/>
  <c r="U89" i="21"/>
  <c r="V89" i="21"/>
  <c r="U90" i="21"/>
  <c r="V90" i="21"/>
  <c r="U91" i="21"/>
  <c r="V91" i="21"/>
  <c r="U92" i="21"/>
  <c r="V92" i="21"/>
  <c r="U93" i="21"/>
  <c r="V93" i="21"/>
  <c r="U94" i="21"/>
  <c r="V94" i="21"/>
  <c r="U95" i="21"/>
  <c r="V95" i="21"/>
  <c r="U96" i="21"/>
  <c r="Z96" i="21" s="1"/>
  <c r="V96" i="21"/>
  <c r="U97" i="21"/>
  <c r="V97" i="21"/>
  <c r="U98" i="21"/>
  <c r="V98" i="21"/>
  <c r="U99" i="21"/>
  <c r="V99" i="21"/>
  <c r="U100" i="21"/>
  <c r="V100" i="21"/>
  <c r="V31" i="21"/>
  <c r="U123" i="21"/>
  <c r="V123" i="21"/>
  <c r="U124" i="21"/>
  <c r="V124" i="21"/>
  <c r="U125" i="21"/>
  <c r="V125" i="21"/>
  <c r="U126" i="21"/>
  <c r="V126" i="21"/>
  <c r="U127" i="21"/>
  <c r="V127" i="21"/>
  <c r="U128" i="21"/>
  <c r="V128" i="21"/>
  <c r="U129" i="21"/>
  <c r="V129" i="21"/>
  <c r="U130" i="21"/>
  <c r="V130" i="21"/>
  <c r="U131" i="21"/>
  <c r="V131" i="21"/>
  <c r="U132" i="21"/>
  <c r="V132" i="21"/>
  <c r="U133" i="21"/>
  <c r="V133" i="21"/>
  <c r="U134" i="21"/>
  <c r="V134" i="21"/>
  <c r="U135" i="21"/>
  <c r="V135" i="21"/>
  <c r="U136" i="21"/>
  <c r="V136" i="21"/>
  <c r="U137" i="21"/>
  <c r="V137" i="21"/>
  <c r="U138" i="21"/>
  <c r="V138" i="21"/>
  <c r="U139" i="21"/>
  <c r="V139" i="21"/>
  <c r="U140" i="21"/>
  <c r="V140" i="21"/>
  <c r="U141" i="21"/>
  <c r="V141" i="21"/>
  <c r="U142" i="21"/>
  <c r="V142" i="21"/>
  <c r="U143" i="21"/>
  <c r="V143" i="21"/>
  <c r="V122" i="21"/>
  <c r="U122" i="21"/>
  <c r="U165" i="21"/>
  <c r="V165" i="21"/>
  <c r="U166" i="21"/>
  <c r="V166" i="21"/>
  <c r="U167" i="21"/>
  <c r="V167" i="21"/>
  <c r="U168" i="21"/>
  <c r="V168" i="21"/>
  <c r="U169" i="21"/>
  <c r="V169" i="21"/>
  <c r="U170" i="21"/>
  <c r="V170" i="21"/>
  <c r="U171" i="21"/>
  <c r="V171" i="21"/>
  <c r="U172" i="21"/>
  <c r="V172" i="21"/>
  <c r="U173" i="21"/>
  <c r="V173" i="21"/>
  <c r="U174" i="21"/>
  <c r="V174" i="21"/>
  <c r="U175" i="21"/>
  <c r="V175" i="21"/>
  <c r="U176" i="21"/>
  <c r="V176" i="21"/>
  <c r="U177" i="21"/>
  <c r="V177" i="21"/>
  <c r="U178" i="21"/>
  <c r="V178" i="21"/>
  <c r="U179" i="21"/>
  <c r="V179" i="21"/>
  <c r="U180" i="21"/>
  <c r="V180" i="21"/>
  <c r="V164" i="21"/>
  <c r="U164" i="21"/>
  <c r="U182" i="21"/>
  <c r="U183" i="21"/>
  <c r="U184" i="21"/>
  <c r="U185" i="21"/>
  <c r="U186" i="21"/>
  <c r="U187" i="21"/>
  <c r="U188" i="21"/>
  <c r="U181" i="21"/>
  <c r="U145" i="21"/>
  <c r="U146" i="21"/>
  <c r="U147" i="21"/>
  <c r="U148" i="21"/>
  <c r="U149" i="21"/>
  <c r="U150" i="21"/>
  <c r="U151" i="21"/>
  <c r="U152" i="21"/>
  <c r="U153" i="21"/>
  <c r="U154" i="21"/>
  <c r="U155" i="21"/>
  <c r="U156" i="21"/>
  <c r="U157" i="21"/>
  <c r="U158" i="21"/>
  <c r="U159" i="21"/>
  <c r="U160" i="21"/>
  <c r="U161" i="21"/>
  <c r="U162" i="21"/>
  <c r="U163" i="21"/>
  <c r="U144" i="21"/>
  <c r="U116" i="21"/>
  <c r="U113" i="21"/>
  <c r="U102" i="21"/>
  <c r="U103" i="21"/>
  <c r="U104" i="21"/>
  <c r="U105" i="21"/>
  <c r="U106" i="21"/>
  <c r="U107" i="21"/>
  <c r="U108" i="21"/>
  <c r="U109" i="21"/>
  <c r="U110" i="21"/>
  <c r="U111" i="21"/>
  <c r="U112" i="21"/>
  <c r="U114" i="21"/>
  <c r="U115" i="21"/>
  <c r="U117" i="21"/>
  <c r="U118" i="21"/>
  <c r="U119" i="21"/>
  <c r="U120" i="21"/>
  <c r="U121" i="21"/>
  <c r="U101" i="21"/>
  <c r="R36" i="21"/>
  <c r="U36" i="21" s="1"/>
  <c r="R34" i="21"/>
  <c r="U34" i="21" s="1"/>
  <c r="R35" i="21"/>
  <c r="U35" i="21" s="1"/>
  <c r="R33" i="21"/>
  <c r="U33" i="21" s="1"/>
  <c r="R32" i="21"/>
  <c r="U32" i="21" s="1"/>
  <c r="R31" i="21"/>
  <c r="U31" i="21" s="1"/>
  <c r="U22" i="21"/>
  <c r="V22" i="21"/>
  <c r="U23" i="21"/>
  <c r="V23" i="21"/>
  <c r="U24" i="21"/>
  <c r="V24" i="21"/>
  <c r="U25" i="21"/>
  <c r="V25" i="21"/>
  <c r="U26" i="21"/>
  <c r="V26" i="21"/>
  <c r="U27" i="21"/>
  <c r="V27" i="21"/>
  <c r="U28" i="21"/>
  <c r="V28" i="21"/>
  <c r="U29" i="21"/>
  <c r="V29" i="21"/>
  <c r="U30" i="21"/>
  <c r="V30" i="21"/>
  <c r="U12" i="21"/>
  <c r="V12" i="21"/>
  <c r="U13" i="21"/>
  <c r="V13" i="21"/>
  <c r="U14" i="21"/>
  <c r="V14" i="21"/>
  <c r="U15" i="21"/>
  <c r="V15" i="21"/>
  <c r="U16" i="21"/>
  <c r="V16" i="21"/>
  <c r="U17" i="21"/>
  <c r="V17" i="21"/>
  <c r="U18" i="21"/>
  <c r="V18" i="21"/>
  <c r="U19" i="21"/>
  <c r="V19" i="21"/>
  <c r="U20" i="21"/>
  <c r="V20" i="21"/>
  <c r="U21" i="21"/>
  <c r="V21" i="21"/>
  <c r="V11" i="21"/>
  <c r="U11" i="21"/>
  <c r="R10" i="21"/>
  <c r="U10" i="21" s="1"/>
  <c r="R9" i="21"/>
  <c r="U9" i="21" s="1"/>
  <c r="R7" i="21"/>
  <c r="U7" i="21" s="1"/>
  <c r="R8" i="21"/>
  <c r="U8" i="21" s="1"/>
  <c r="R5" i="21"/>
  <c r="U5" i="21" s="1"/>
  <c r="R6" i="21"/>
  <c r="U6" i="21" s="1"/>
  <c r="R4" i="21"/>
  <c r="U4" i="21" s="1"/>
  <c r="R3" i="21"/>
  <c r="U3" i="21" s="1"/>
  <c r="X121" i="20"/>
  <c r="X120" i="20"/>
  <c r="X119" i="20"/>
  <c r="X124" i="20"/>
  <c r="X123" i="20"/>
  <c r="X122" i="20"/>
  <c r="X112" i="20"/>
  <c r="X113" i="20"/>
  <c r="X114" i="20"/>
  <c r="X115" i="20"/>
  <c r="X118" i="20"/>
  <c r="X117" i="20"/>
  <c r="X116" i="20"/>
  <c r="X100" i="20"/>
  <c r="X101" i="20"/>
  <c r="X99" i="20"/>
  <c r="X109" i="20"/>
  <c r="X110" i="20"/>
  <c r="X108" i="20"/>
  <c r="X105" i="20"/>
  <c r="X106" i="20"/>
  <c r="X107" i="20"/>
  <c r="X104" i="20"/>
  <c r="X103" i="20"/>
  <c r="X102" i="20"/>
  <c r="X98" i="20"/>
  <c r="X97" i="20"/>
  <c r="X92" i="20"/>
  <c r="X94" i="20"/>
  <c r="X95" i="20"/>
  <c r="X96" i="20"/>
  <c r="X93" i="20"/>
  <c r="X85" i="20"/>
  <c r="X86" i="20"/>
  <c r="X87" i="20"/>
  <c r="X88" i="20"/>
  <c r="X89" i="20"/>
  <c r="X84" i="20"/>
  <c r="X91" i="20"/>
  <c r="X90" i="20"/>
  <c r="X4" i="20"/>
  <c r="X5" i="20"/>
  <c r="X6" i="20"/>
  <c r="X7" i="20"/>
  <c r="X60" i="20"/>
  <c r="X59" i="20"/>
  <c r="X83" i="20"/>
  <c r="X82" i="20"/>
  <c r="X81" i="20"/>
  <c r="X73" i="20"/>
  <c r="X74" i="20"/>
  <c r="X75" i="20"/>
  <c r="X76" i="20"/>
  <c r="X77" i="20"/>
  <c r="X78" i="20"/>
  <c r="X79" i="20"/>
  <c r="X80" i="20"/>
  <c r="X72" i="20"/>
  <c r="X62" i="20"/>
  <c r="X63" i="20"/>
  <c r="X64" i="20"/>
  <c r="X65" i="20"/>
  <c r="X66" i="20"/>
  <c r="X67" i="20"/>
  <c r="X68" i="20"/>
  <c r="X69" i="20"/>
  <c r="X70" i="20"/>
  <c r="X61" i="20"/>
  <c r="X56" i="20"/>
  <c r="X57" i="20"/>
  <c r="X58" i="20"/>
  <c r="X55" i="20"/>
  <c r="Z66" i="20"/>
  <c r="Z67" i="20"/>
  <c r="Z68" i="20"/>
  <c r="Z69" i="20"/>
  <c r="Z70" i="20"/>
  <c r="Z62" i="20"/>
  <c r="Z63" i="20"/>
  <c r="Z64" i="20"/>
  <c r="Z65" i="20"/>
  <c r="Z61" i="20"/>
  <c r="X52" i="20"/>
  <c r="X53" i="20"/>
  <c r="X51" i="20"/>
  <c r="X44" i="20"/>
  <c r="X45" i="20"/>
  <c r="X43" i="20"/>
  <c r="X39" i="20"/>
  <c r="X40" i="20"/>
  <c r="X41" i="20"/>
  <c r="X42" i="20"/>
  <c r="X46" i="20"/>
  <c r="X47" i="20"/>
  <c r="X48" i="20"/>
  <c r="X49" i="20"/>
  <c r="X50" i="20"/>
  <c r="X38" i="20"/>
  <c r="X34" i="20"/>
  <c r="X35" i="20"/>
  <c r="X36" i="20"/>
  <c r="X33" i="20"/>
  <c r="X25" i="20"/>
  <c r="X26" i="20"/>
  <c r="X27" i="20"/>
  <c r="X24" i="20"/>
  <c r="X20" i="20"/>
  <c r="X21" i="20"/>
  <c r="X22" i="20"/>
  <c r="X23" i="20"/>
  <c r="X28" i="20"/>
  <c r="X29" i="20"/>
  <c r="X30" i="20"/>
  <c r="X31" i="20"/>
  <c r="X32" i="20"/>
  <c r="X19" i="20"/>
  <c r="X17" i="20"/>
  <c r="X18" i="20"/>
  <c r="X16" i="20"/>
  <c r="X8" i="20"/>
  <c r="X9" i="20"/>
  <c r="X10" i="20"/>
  <c r="X11" i="20"/>
  <c r="X12" i="20"/>
  <c r="X13" i="20"/>
  <c r="X14" i="20"/>
  <c r="X15" i="20"/>
  <c r="X3" i="20"/>
  <c r="V98" i="19"/>
  <c r="V97" i="19"/>
  <c r="V91" i="19"/>
  <c r="V92" i="19"/>
  <c r="V90" i="19"/>
  <c r="V81" i="19"/>
  <c r="V82" i="19"/>
  <c r="V83" i="19"/>
  <c r="V84" i="19"/>
  <c r="V85" i="19"/>
  <c r="V86" i="19"/>
  <c r="V87" i="19"/>
  <c r="V88" i="19"/>
  <c r="V89" i="19"/>
  <c r="V93" i="19"/>
  <c r="V94" i="19"/>
  <c r="V95" i="19"/>
  <c r="V96" i="19"/>
  <c r="V80" i="19"/>
  <c r="V76" i="19"/>
  <c r="V77" i="19"/>
  <c r="V78" i="19"/>
  <c r="V79" i="19"/>
  <c r="V75" i="19"/>
  <c r="V74" i="19"/>
  <c r="V65" i="19"/>
  <c r="V66" i="19"/>
  <c r="V67" i="19"/>
  <c r="V68" i="19"/>
  <c r="V69" i="19"/>
  <c r="V70" i="19"/>
  <c r="V64" i="19"/>
  <c r="V73" i="19"/>
  <c r="V72" i="19"/>
  <c r="V57" i="19"/>
  <c r="V58" i="19"/>
  <c r="V59" i="19"/>
  <c r="V60" i="19"/>
  <c r="V61" i="19"/>
  <c r="V56" i="19"/>
  <c r="V42" i="19"/>
  <c r="V43" i="19"/>
  <c r="V44" i="19"/>
  <c r="V45" i="19"/>
  <c r="V46" i="19"/>
  <c r="V47" i="19"/>
  <c r="V48" i="19"/>
  <c r="V49" i="19"/>
  <c r="V50" i="19"/>
  <c r="V51" i="19"/>
  <c r="V52" i="19"/>
  <c r="V41" i="19"/>
  <c r="V55" i="19"/>
  <c r="V54" i="19"/>
  <c r="V53" i="19"/>
  <c r="V63" i="19"/>
  <c r="V62" i="19"/>
  <c r="V30" i="19"/>
  <c r="V31" i="19"/>
  <c r="V32" i="19"/>
  <c r="V33" i="19"/>
  <c r="V34" i="19"/>
  <c r="V35" i="19"/>
  <c r="V36" i="19"/>
  <c r="V37" i="19"/>
  <c r="V29" i="19"/>
  <c r="V17" i="19"/>
  <c r="V18" i="19"/>
  <c r="V19" i="19"/>
  <c r="V20" i="19"/>
  <c r="V21" i="19"/>
  <c r="V22" i="19"/>
  <c r="V23" i="19"/>
  <c r="V24" i="19"/>
  <c r="V25" i="19"/>
  <c r="V16" i="19"/>
  <c r="V4" i="19"/>
  <c r="V5" i="19"/>
  <c r="V6" i="19"/>
  <c r="V7" i="19"/>
  <c r="V8" i="19"/>
  <c r="V9" i="19"/>
  <c r="V10" i="19"/>
  <c r="V11" i="19"/>
  <c r="V12" i="19"/>
  <c r="V3" i="19"/>
  <c r="V15" i="19"/>
  <c r="V14" i="19"/>
  <c r="V13" i="19"/>
  <c r="V28" i="19"/>
  <c r="V27" i="19"/>
  <c r="V26" i="19"/>
  <c r="V38" i="19"/>
  <c r="V39" i="19"/>
  <c r="V40" i="19"/>
  <c r="Q146" i="9" l="1"/>
  <c r="T146" i="9" s="1"/>
  <c r="R146" i="9"/>
  <c r="Q147" i="9"/>
  <c r="T147" i="9" s="1"/>
  <c r="R147" i="9"/>
  <c r="Q148" i="9"/>
  <c r="T148" i="9" s="1"/>
  <c r="R148" i="9"/>
  <c r="Q149" i="9"/>
  <c r="T149" i="9" s="1"/>
  <c r="R149" i="9"/>
  <c r="Q150" i="9"/>
  <c r="T150" i="9" s="1"/>
  <c r="R150" i="9"/>
  <c r="Q151" i="9"/>
  <c r="T151" i="9" s="1"/>
  <c r="R151" i="9"/>
  <c r="Q152" i="9"/>
  <c r="T152" i="9" s="1"/>
  <c r="R152" i="9"/>
  <c r="Q153" i="9"/>
  <c r="T153" i="9" s="1"/>
  <c r="R153" i="9"/>
  <c r="Q154" i="9"/>
  <c r="T154" i="9" s="1"/>
  <c r="R154" i="9"/>
  <c r="Q155" i="9"/>
  <c r="T155" i="9" s="1"/>
  <c r="R155" i="9"/>
  <c r="Q156" i="9"/>
  <c r="R156" i="9"/>
  <c r="T156" i="9"/>
  <c r="Q157" i="9"/>
  <c r="T157" i="9" s="1"/>
  <c r="R157" i="9"/>
  <c r="Q158" i="9"/>
  <c r="T158" i="9" s="1"/>
  <c r="R158" i="9"/>
  <c r="Q159" i="9"/>
  <c r="T159" i="9" s="1"/>
  <c r="R159" i="9"/>
  <c r="Q160" i="9"/>
  <c r="T160" i="9" s="1"/>
  <c r="R160" i="9"/>
  <c r="Q161" i="9"/>
  <c r="T161" i="9" s="1"/>
  <c r="R161" i="9"/>
  <c r="Q162" i="9"/>
  <c r="T162" i="9" s="1"/>
  <c r="R162" i="9"/>
  <c r="Q163" i="9"/>
  <c r="T163" i="9" s="1"/>
  <c r="R163" i="9"/>
  <c r="Q164" i="9"/>
  <c r="T164" i="9" s="1"/>
  <c r="R164" i="9"/>
  <c r="R606" i="9"/>
  <c r="Q606" i="9"/>
  <c r="T606" i="9" s="1"/>
  <c r="R605" i="9"/>
  <c r="Q605" i="9"/>
  <c r="R604" i="9"/>
  <c r="Q604" i="9"/>
  <c r="T604" i="9" s="1"/>
  <c r="S603" i="9"/>
  <c r="R603" i="9"/>
  <c r="Q603" i="9"/>
  <c r="R602" i="9"/>
  <c r="Q602" i="9"/>
  <c r="T602" i="9" s="1"/>
  <c r="R601" i="9"/>
  <c r="Q601" i="9"/>
  <c r="T601" i="9" s="1"/>
  <c r="R600" i="9"/>
  <c r="Q600" i="9"/>
  <c r="T600" i="9" s="1"/>
  <c r="R599" i="9"/>
  <c r="Q599" i="9"/>
  <c r="T599" i="9" s="1"/>
  <c r="R598" i="9"/>
  <c r="Q598" i="9"/>
  <c r="T598" i="9" s="1"/>
  <c r="R597" i="9"/>
  <c r="Q597" i="9"/>
  <c r="T597" i="9" s="1"/>
  <c r="R595" i="9"/>
  <c r="Q595" i="9"/>
  <c r="T595" i="9" s="1"/>
  <c r="R594" i="9"/>
  <c r="Q594" i="9"/>
  <c r="T594" i="9" s="1"/>
  <c r="R591" i="9"/>
  <c r="Q591" i="9"/>
  <c r="T591" i="9" s="1"/>
  <c r="R590" i="9"/>
  <c r="Q590" i="9"/>
  <c r="T590" i="9" s="1"/>
  <c r="R589" i="9"/>
  <c r="Q589" i="9"/>
  <c r="T589" i="9" s="1"/>
  <c r="R588" i="9"/>
  <c r="Q588" i="9"/>
  <c r="T588" i="9" s="1"/>
  <c r="R587" i="9"/>
  <c r="Q587" i="9"/>
  <c r="T587" i="9" s="1"/>
  <c r="R586" i="9"/>
  <c r="Q586" i="9"/>
  <c r="T586" i="9" s="1"/>
  <c r="R581" i="9"/>
  <c r="Q581" i="9"/>
  <c r="T581" i="9" s="1"/>
  <c r="R580" i="9"/>
  <c r="Q580" i="9"/>
  <c r="T580" i="9" s="1"/>
  <c r="R579" i="9"/>
  <c r="Q579" i="9"/>
  <c r="T579" i="9" s="1"/>
  <c r="R578" i="9"/>
  <c r="Q578" i="9"/>
  <c r="T578" i="9" s="1"/>
  <c r="R576" i="9"/>
  <c r="Q576" i="9"/>
  <c r="T576" i="9" s="1"/>
  <c r="R575" i="9"/>
  <c r="Q575" i="9"/>
  <c r="T575" i="9" s="1"/>
  <c r="R574" i="9"/>
  <c r="Q574" i="9"/>
  <c r="T574" i="9" s="1"/>
  <c r="R573" i="9"/>
  <c r="Q573" i="9"/>
  <c r="T573" i="9" s="1"/>
  <c r="R572" i="9"/>
  <c r="Q572" i="9"/>
  <c r="T572" i="9" s="1"/>
  <c r="R571" i="9"/>
  <c r="Q571" i="9"/>
  <c r="T571" i="9" s="1"/>
  <c r="R570" i="9"/>
  <c r="Q570" i="9"/>
  <c r="T570" i="9" s="1"/>
  <c r="R569" i="9"/>
  <c r="Q569" i="9"/>
  <c r="T569" i="9" s="1"/>
  <c r="R568" i="9"/>
  <c r="Q568" i="9"/>
  <c r="T568" i="9" s="1"/>
  <c r="R567" i="9"/>
  <c r="Q567" i="9"/>
  <c r="T567" i="9" s="1"/>
  <c r="R566" i="9"/>
  <c r="Q566" i="9"/>
  <c r="T566" i="9" s="1"/>
  <c r="R565" i="9"/>
  <c r="Q565" i="9"/>
  <c r="T565" i="9" s="1"/>
  <c r="R564" i="9"/>
  <c r="Q564" i="9"/>
  <c r="T564" i="9" s="1"/>
  <c r="R563" i="9"/>
  <c r="Q563" i="9"/>
  <c r="T563" i="9" s="1"/>
  <c r="R562" i="9"/>
  <c r="Q562" i="9"/>
  <c r="T562" i="9" s="1"/>
  <c r="R561" i="9"/>
  <c r="Q561" i="9"/>
  <c r="T561" i="9" s="1"/>
  <c r="R560" i="9"/>
  <c r="Q560" i="9"/>
  <c r="T560" i="9" s="1"/>
  <c r="R559" i="9"/>
  <c r="Q559" i="9"/>
  <c r="T559" i="9" s="1"/>
  <c r="R558" i="9"/>
  <c r="Q558" i="9"/>
  <c r="T558" i="9" s="1"/>
  <c r="R557" i="9"/>
  <c r="Q557" i="9"/>
  <c r="T557" i="9" s="1"/>
  <c r="R556" i="9"/>
  <c r="Q556" i="9"/>
  <c r="R555" i="9"/>
  <c r="Q555" i="9"/>
  <c r="T555" i="9" s="1"/>
  <c r="R554" i="9"/>
  <c r="Q554" i="9"/>
  <c r="T554" i="9" s="1"/>
  <c r="R553" i="9"/>
  <c r="Q553" i="9"/>
  <c r="T553" i="9" s="1"/>
  <c r="R552" i="9"/>
  <c r="Q552" i="9"/>
  <c r="T552" i="9" s="1"/>
  <c r="R551" i="9"/>
  <c r="Q551" i="9"/>
  <c r="T551" i="9" s="1"/>
  <c r="R550" i="9"/>
  <c r="T550" i="9" s="1"/>
  <c r="Q550" i="9"/>
  <c r="R549" i="9"/>
  <c r="Q549" i="9"/>
  <c r="T549" i="9" s="1"/>
  <c r="R548" i="9"/>
  <c r="Q548" i="9"/>
  <c r="T548" i="9" s="1"/>
  <c r="R547" i="9"/>
  <c r="Q547" i="9"/>
  <c r="T547" i="9" s="1"/>
  <c r="R546" i="9"/>
  <c r="Q546" i="9"/>
  <c r="T546" i="9" s="1"/>
  <c r="R545" i="9"/>
  <c r="Q545" i="9"/>
  <c r="T545" i="9" s="1"/>
  <c r="R544" i="9"/>
  <c r="Q544" i="9"/>
  <c r="T544" i="9" s="1"/>
  <c r="R543" i="9"/>
  <c r="Q543" i="9"/>
  <c r="T543" i="9" s="1"/>
  <c r="R542" i="9"/>
  <c r="Q542" i="9"/>
  <c r="T542" i="9" s="1"/>
  <c r="R541" i="9"/>
  <c r="Q541" i="9"/>
  <c r="T541" i="9" s="1"/>
  <c r="R540" i="9"/>
  <c r="Q540" i="9"/>
  <c r="T540" i="9" s="1"/>
  <c r="R539" i="9"/>
  <c r="Q539" i="9"/>
  <c r="T539" i="9" s="1"/>
  <c r="R538" i="9"/>
  <c r="Q538" i="9"/>
  <c r="T538" i="9" s="1"/>
  <c r="R537" i="9"/>
  <c r="Q537" i="9"/>
  <c r="T537" i="9" s="1"/>
  <c r="R536" i="9"/>
  <c r="Q536" i="9"/>
  <c r="T536" i="9" s="1"/>
  <c r="R535" i="9"/>
  <c r="Q535" i="9"/>
  <c r="T535" i="9" s="1"/>
  <c r="R534" i="9"/>
  <c r="Q534" i="9"/>
  <c r="T534" i="9" s="1"/>
  <c r="R533" i="9"/>
  <c r="Q533" i="9"/>
  <c r="T533" i="9" s="1"/>
  <c r="R532" i="9"/>
  <c r="Q532" i="9"/>
  <c r="T532" i="9" s="1"/>
  <c r="R531" i="9"/>
  <c r="Q531" i="9"/>
  <c r="R530" i="9"/>
  <c r="Q530" i="9"/>
  <c r="T530" i="9" s="1"/>
  <c r="R529" i="9"/>
  <c r="Q529" i="9"/>
  <c r="T529" i="9" s="1"/>
  <c r="R528" i="9"/>
  <c r="Q528" i="9"/>
  <c r="T528" i="9" s="1"/>
  <c r="R527" i="9"/>
  <c r="Q527" i="9"/>
  <c r="T527" i="9" s="1"/>
  <c r="R526" i="9"/>
  <c r="Q526" i="9"/>
  <c r="T526" i="9" s="1"/>
  <c r="R525" i="9"/>
  <c r="Q525" i="9"/>
  <c r="R524" i="9"/>
  <c r="Q524" i="9"/>
  <c r="T524" i="9" s="1"/>
  <c r="R523" i="9"/>
  <c r="Q523" i="9"/>
  <c r="T523" i="9" s="1"/>
  <c r="R522" i="9"/>
  <c r="Q522" i="9"/>
  <c r="T522" i="9" s="1"/>
  <c r="R521" i="9"/>
  <c r="Q521" i="9"/>
  <c r="T521" i="9" s="1"/>
  <c r="R520" i="9"/>
  <c r="Q520" i="9"/>
  <c r="T520" i="9" s="1"/>
  <c r="R519" i="9"/>
  <c r="Q519" i="9"/>
  <c r="T519" i="9" s="1"/>
  <c r="R518" i="9"/>
  <c r="Q518" i="9"/>
  <c r="T518" i="9" s="1"/>
  <c r="R517" i="9"/>
  <c r="Q517" i="9"/>
  <c r="T517" i="9" s="1"/>
  <c r="R516" i="9"/>
  <c r="Q516" i="9"/>
  <c r="T516" i="9" s="1"/>
  <c r="R515" i="9"/>
  <c r="Q515" i="9"/>
  <c r="T515" i="9" s="1"/>
  <c r="R514" i="9"/>
  <c r="Q514" i="9"/>
  <c r="T514" i="9" s="1"/>
  <c r="R513" i="9"/>
  <c r="Q513" i="9"/>
  <c r="T513" i="9" s="1"/>
  <c r="R512" i="9"/>
  <c r="Q512" i="9"/>
  <c r="T512" i="9" s="1"/>
  <c r="R511" i="9"/>
  <c r="Q511" i="9"/>
  <c r="T511" i="9" s="1"/>
  <c r="R510" i="9"/>
  <c r="Q510" i="9"/>
  <c r="T510" i="9" s="1"/>
  <c r="R509" i="9"/>
  <c r="Q509" i="9"/>
  <c r="T509" i="9" s="1"/>
  <c r="R508" i="9"/>
  <c r="Q508" i="9"/>
  <c r="T508" i="9" s="1"/>
  <c r="R507" i="9"/>
  <c r="Q507" i="9"/>
  <c r="T507" i="9" s="1"/>
  <c r="R506" i="9"/>
  <c r="Q506" i="9"/>
  <c r="T506" i="9" s="1"/>
  <c r="R505" i="9"/>
  <c r="Q505" i="9"/>
  <c r="T505" i="9" s="1"/>
  <c r="R504" i="9"/>
  <c r="Q504" i="9"/>
  <c r="T504" i="9" s="1"/>
  <c r="R503" i="9"/>
  <c r="Q503" i="9"/>
  <c r="R502" i="9"/>
  <c r="Q502" i="9"/>
  <c r="T502" i="9" s="1"/>
  <c r="R501" i="9"/>
  <c r="Q501" i="9"/>
  <c r="T501" i="9" s="1"/>
  <c r="R500" i="9"/>
  <c r="Q500" i="9"/>
  <c r="T500" i="9" s="1"/>
  <c r="R499" i="9"/>
  <c r="Q499" i="9"/>
  <c r="T499" i="9" s="1"/>
  <c r="R498" i="9"/>
  <c r="Q498" i="9"/>
  <c r="T498" i="9" s="1"/>
  <c r="R497" i="9"/>
  <c r="Q497" i="9"/>
  <c r="T497" i="9" s="1"/>
  <c r="R496" i="9"/>
  <c r="T496" i="9" s="1"/>
  <c r="Q496" i="9"/>
  <c r="R495" i="9"/>
  <c r="Q495" i="9"/>
  <c r="T495" i="9" s="1"/>
  <c r="R494" i="9"/>
  <c r="Q494" i="9"/>
  <c r="T494" i="9" s="1"/>
  <c r="R493" i="9"/>
  <c r="Q493" i="9"/>
  <c r="T493" i="9" s="1"/>
  <c r="R492" i="9"/>
  <c r="Q492" i="9"/>
  <c r="T492" i="9" s="1"/>
  <c r="R491" i="9"/>
  <c r="Q491" i="9"/>
  <c r="T491" i="9" s="1"/>
  <c r="R490" i="9"/>
  <c r="Q490" i="9"/>
  <c r="T490" i="9" s="1"/>
  <c r="R489" i="9"/>
  <c r="Q489" i="9"/>
  <c r="T489" i="9" s="1"/>
  <c r="R488" i="9"/>
  <c r="Q488" i="9"/>
  <c r="T488" i="9" s="1"/>
  <c r="R487" i="9"/>
  <c r="Q487" i="9"/>
  <c r="T487" i="9" s="1"/>
  <c r="R486" i="9"/>
  <c r="Q486" i="9"/>
  <c r="T486" i="9" s="1"/>
  <c r="R485" i="9"/>
  <c r="Q485" i="9"/>
  <c r="T485" i="9" s="1"/>
  <c r="R484" i="9"/>
  <c r="Q484" i="9"/>
  <c r="T484" i="9" s="1"/>
  <c r="R483" i="9"/>
  <c r="Q483" i="9"/>
  <c r="T483" i="9" s="1"/>
  <c r="R482" i="9"/>
  <c r="Q482" i="9"/>
  <c r="T482" i="9" s="1"/>
  <c r="R481" i="9"/>
  <c r="Q481" i="9"/>
  <c r="T481" i="9" s="1"/>
  <c r="R480" i="9"/>
  <c r="Q480" i="9"/>
  <c r="T480" i="9" s="1"/>
  <c r="R479" i="9"/>
  <c r="Q479" i="9"/>
  <c r="T479" i="9" s="1"/>
  <c r="R478" i="9"/>
  <c r="Q478" i="9"/>
  <c r="T478" i="9" s="1"/>
  <c r="R477" i="9"/>
  <c r="Q477" i="9"/>
  <c r="T477" i="9" s="1"/>
  <c r="R476" i="9"/>
  <c r="Q476" i="9"/>
  <c r="T476" i="9" s="1"/>
  <c r="R475" i="9"/>
  <c r="Q475" i="9"/>
  <c r="T475" i="9" s="1"/>
  <c r="R474" i="9"/>
  <c r="Q474" i="9"/>
  <c r="T474" i="9" s="1"/>
  <c r="R473" i="9"/>
  <c r="Q473" i="9"/>
  <c r="T473" i="9" s="1"/>
  <c r="R472" i="9"/>
  <c r="Q472" i="9"/>
  <c r="T472" i="9" s="1"/>
  <c r="R471" i="9"/>
  <c r="Q471" i="9"/>
  <c r="R470" i="9"/>
  <c r="Q470" i="9"/>
  <c r="T470" i="9" s="1"/>
  <c r="R469" i="9"/>
  <c r="Q469" i="9"/>
  <c r="T469" i="9" s="1"/>
  <c r="R468" i="9"/>
  <c r="Q468" i="9"/>
  <c r="T468" i="9" s="1"/>
  <c r="R467" i="9"/>
  <c r="Q467" i="9"/>
  <c r="T467" i="9" s="1"/>
  <c r="R466" i="9"/>
  <c r="Q466" i="9"/>
  <c r="T466" i="9" s="1"/>
  <c r="R465" i="9"/>
  <c r="Q465" i="9"/>
  <c r="T465" i="9" s="1"/>
  <c r="R464" i="9"/>
  <c r="Q464" i="9"/>
  <c r="T464" i="9" s="1"/>
  <c r="R463" i="9"/>
  <c r="Q463" i="9"/>
  <c r="R462" i="9"/>
  <c r="Q462" i="9"/>
  <c r="T462" i="9" s="1"/>
  <c r="R461" i="9"/>
  <c r="Q461" i="9"/>
  <c r="T461" i="9" s="1"/>
  <c r="R460" i="9"/>
  <c r="Q460" i="9"/>
  <c r="T460" i="9" s="1"/>
  <c r="R459" i="9"/>
  <c r="Q459" i="9"/>
  <c r="T459" i="9" s="1"/>
  <c r="R458" i="9"/>
  <c r="Q458" i="9"/>
  <c r="T458" i="9" s="1"/>
  <c r="R457" i="9"/>
  <c r="Q457" i="9"/>
  <c r="T457" i="9" s="1"/>
  <c r="R456" i="9"/>
  <c r="Q456" i="9"/>
  <c r="T456" i="9" s="1"/>
  <c r="R455" i="9"/>
  <c r="Q455" i="9"/>
  <c r="T455" i="9" s="1"/>
  <c r="R454" i="9"/>
  <c r="Q454" i="9"/>
  <c r="T454" i="9" s="1"/>
  <c r="R453" i="9"/>
  <c r="Q453" i="9"/>
  <c r="T453" i="9" s="1"/>
  <c r="R452" i="9"/>
  <c r="Q452" i="9"/>
  <c r="T452" i="9" s="1"/>
  <c r="R451" i="9"/>
  <c r="Q451" i="9"/>
  <c r="T451" i="9" s="1"/>
  <c r="R450" i="9"/>
  <c r="Q450" i="9"/>
  <c r="T450" i="9" s="1"/>
  <c r="R449" i="9"/>
  <c r="Q449" i="9"/>
  <c r="T449" i="9" s="1"/>
  <c r="R448" i="9"/>
  <c r="Q448" i="9"/>
  <c r="T448" i="9" s="1"/>
  <c r="R447" i="9"/>
  <c r="Q447" i="9"/>
  <c r="T447" i="9" s="1"/>
  <c r="R446" i="9"/>
  <c r="Q446" i="9"/>
  <c r="T446" i="9" s="1"/>
  <c r="R445" i="9"/>
  <c r="Q445" i="9"/>
  <c r="T445" i="9" s="1"/>
  <c r="R444" i="9"/>
  <c r="Q444" i="9"/>
  <c r="T444" i="9" s="1"/>
  <c r="R443" i="9"/>
  <c r="Q443" i="9"/>
  <c r="T443" i="9" s="1"/>
  <c r="R442" i="9"/>
  <c r="Q442" i="9"/>
  <c r="T442" i="9" s="1"/>
  <c r="R441" i="9"/>
  <c r="Q441" i="9"/>
  <c r="T441" i="9" s="1"/>
  <c r="R440" i="9"/>
  <c r="Q440" i="9"/>
  <c r="T440" i="9" s="1"/>
  <c r="R439" i="9"/>
  <c r="Q439" i="9"/>
  <c r="T439" i="9" s="1"/>
  <c r="R438" i="9"/>
  <c r="Q438" i="9"/>
  <c r="T438" i="9" s="1"/>
  <c r="R437" i="9"/>
  <c r="Q437" i="9"/>
  <c r="T437" i="9" s="1"/>
  <c r="R436" i="9"/>
  <c r="Q436" i="9"/>
  <c r="T436" i="9" s="1"/>
  <c r="R435" i="9"/>
  <c r="Q435" i="9"/>
  <c r="T435" i="9" s="1"/>
  <c r="R434" i="9"/>
  <c r="Q434" i="9"/>
  <c r="T434" i="9" s="1"/>
  <c r="R433" i="9"/>
  <c r="Q433" i="9"/>
  <c r="T433" i="9" s="1"/>
  <c r="R432" i="9"/>
  <c r="Q432" i="9"/>
  <c r="T432" i="9" s="1"/>
  <c r="R431" i="9"/>
  <c r="Q431" i="9"/>
  <c r="T431" i="9" s="1"/>
  <c r="R430" i="9"/>
  <c r="Q430" i="9"/>
  <c r="T430" i="9" s="1"/>
  <c r="R429" i="9"/>
  <c r="Q429" i="9"/>
  <c r="T429" i="9" s="1"/>
  <c r="R428" i="9"/>
  <c r="Q428" i="9"/>
  <c r="T428" i="9" s="1"/>
  <c r="R427" i="9"/>
  <c r="Q427" i="9"/>
  <c r="T427" i="9" s="1"/>
  <c r="R426" i="9"/>
  <c r="Q426" i="9"/>
  <c r="T426" i="9" s="1"/>
  <c r="R425" i="9"/>
  <c r="Q425" i="9"/>
  <c r="T425" i="9" s="1"/>
  <c r="R424" i="9"/>
  <c r="Q424" i="9"/>
  <c r="T424" i="9" s="1"/>
  <c r="R423" i="9"/>
  <c r="Q423" i="9"/>
  <c r="T423" i="9" s="1"/>
  <c r="R422" i="9"/>
  <c r="Q422" i="9"/>
  <c r="T422" i="9" s="1"/>
  <c r="R421" i="9"/>
  <c r="Q421" i="9"/>
  <c r="T421" i="9" s="1"/>
  <c r="R420" i="9"/>
  <c r="Q420" i="9"/>
  <c r="T420" i="9" s="1"/>
  <c r="R419" i="9"/>
  <c r="Q419" i="9"/>
  <c r="T419" i="9" s="1"/>
  <c r="R418" i="9"/>
  <c r="Q418" i="9"/>
  <c r="T418" i="9" s="1"/>
  <c r="R417" i="9"/>
  <c r="Q417" i="9"/>
  <c r="T417" i="9" s="1"/>
  <c r="R416" i="9"/>
  <c r="Q416" i="9"/>
  <c r="T416" i="9" s="1"/>
  <c r="R415" i="9"/>
  <c r="Q415" i="9"/>
  <c r="T415" i="9" s="1"/>
  <c r="R414" i="9"/>
  <c r="Q414" i="9"/>
  <c r="T414" i="9" s="1"/>
  <c r="R413" i="9"/>
  <c r="Q413" i="9"/>
  <c r="T413" i="9" s="1"/>
  <c r="R412" i="9"/>
  <c r="Q412" i="9"/>
  <c r="T412" i="9" s="1"/>
  <c r="R411" i="9"/>
  <c r="Q411" i="9"/>
  <c r="T411" i="9" s="1"/>
  <c r="R410" i="9"/>
  <c r="Q410" i="9"/>
  <c r="T410" i="9" s="1"/>
  <c r="R409" i="9"/>
  <c r="Q409" i="9"/>
  <c r="T409" i="9" s="1"/>
  <c r="R408" i="9"/>
  <c r="Q408" i="9"/>
  <c r="T408" i="9" s="1"/>
  <c r="R407" i="9"/>
  <c r="Q407" i="9"/>
  <c r="T407" i="9" s="1"/>
  <c r="R406" i="9"/>
  <c r="Q406" i="9"/>
  <c r="T406" i="9" s="1"/>
  <c r="R405" i="9"/>
  <c r="Q405" i="9"/>
  <c r="T405" i="9" s="1"/>
  <c r="R404" i="9"/>
  <c r="Q404" i="9"/>
  <c r="R403" i="9"/>
  <c r="Q403" i="9"/>
  <c r="T403" i="9" s="1"/>
  <c r="R402" i="9"/>
  <c r="Q402" i="9"/>
  <c r="T402" i="9" s="1"/>
  <c r="R401" i="9"/>
  <c r="Q401" i="9"/>
  <c r="T401" i="9" s="1"/>
  <c r="R400" i="9"/>
  <c r="Q400" i="9"/>
  <c r="T400" i="9" s="1"/>
  <c r="R399" i="9"/>
  <c r="Q399" i="9"/>
  <c r="R398" i="9"/>
  <c r="Q398" i="9"/>
  <c r="T398" i="9" s="1"/>
  <c r="R397" i="9"/>
  <c r="Q397" i="9"/>
  <c r="T397" i="9" s="1"/>
  <c r="R396" i="9"/>
  <c r="Q396" i="9"/>
  <c r="T396" i="9" s="1"/>
  <c r="R395" i="9"/>
  <c r="Q395" i="9"/>
  <c r="T395" i="9" s="1"/>
  <c r="R394" i="9"/>
  <c r="Q394" i="9"/>
  <c r="T394" i="9" s="1"/>
  <c r="R393" i="9"/>
  <c r="Q393" i="9"/>
  <c r="T393" i="9" s="1"/>
  <c r="R392" i="9"/>
  <c r="Q392" i="9"/>
  <c r="T392" i="9" s="1"/>
  <c r="R391" i="9"/>
  <c r="Q391" i="9"/>
  <c r="T391" i="9" s="1"/>
  <c r="R390" i="9"/>
  <c r="Q390" i="9"/>
  <c r="T390" i="9" s="1"/>
  <c r="R389" i="9"/>
  <c r="Q389" i="9"/>
  <c r="T389" i="9" s="1"/>
  <c r="R388" i="9"/>
  <c r="Q388" i="9"/>
  <c r="T388" i="9" s="1"/>
  <c r="R387" i="9"/>
  <c r="Q387" i="9"/>
  <c r="T387" i="9" s="1"/>
  <c r="R386" i="9"/>
  <c r="Q386" i="9"/>
  <c r="T386" i="9" s="1"/>
  <c r="R385" i="9"/>
  <c r="Q385" i="9"/>
  <c r="T385" i="9" s="1"/>
  <c r="R384" i="9"/>
  <c r="Q384" i="9"/>
  <c r="T384" i="9" s="1"/>
  <c r="R383" i="9"/>
  <c r="Q383" i="9"/>
  <c r="T383" i="9" s="1"/>
  <c r="R382" i="9"/>
  <c r="Q382" i="9"/>
  <c r="T382" i="9" s="1"/>
  <c r="R381" i="9"/>
  <c r="Q381" i="9"/>
  <c r="T381" i="9" s="1"/>
  <c r="R380" i="9"/>
  <c r="Q380" i="9"/>
  <c r="T380" i="9" s="1"/>
  <c r="R379" i="9"/>
  <c r="Q379" i="9"/>
  <c r="T379" i="9" s="1"/>
  <c r="R378" i="9"/>
  <c r="Q378" i="9"/>
  <c r="T378" i="9" s="1"/>
  <c r="R377" i="9"/>
  <c r="Q377" i="9"/>
  <c r="T377" i="9" s="1"/>
  <c r="R376" i="9"/>
  <c r="Q376" i="9"/>
  <c r="T376" i="9" s="1"/>
  <c r="R375" i="9"/>
  <c r="Q375" i="9"/>
  <c r="R374" i="9"/>
  <c r="Q374" i="9"/>
  <c r="T374" i="9" s="1"/>
  <c r="R373" i="9"/>
  <c r="Q373" i="9"/>
  <c r="T373" i="9" s="1"/>
  <c r="R372" i="9"/>
  <c r="Q372" i="9"/>
  <c r="R371" i="9"/>
  <c r="Q371" i="9"/>
  <c r="T371" i="9" s="1"/>
  <c r="V370" i="9"/>
  <c r="R370" i="9"/>
  <c r="Q370" i="9"/>
  <c r="T370" i="9" s="1"/>
  <c r="R369" i="9"/>
  <c r="Q369" i="9"/>
  <c r="T369" i="9" s="1"/>
  <c r="R368" i="9"/>
  <c r="Q368" i="9"/>
  <c r="T368" i="9" s="1"/>
  <c r="R367" i="9"/>
  <c r="Q367" i="9"/>
  <c r="T367" i="9" s="1"/>
  <c r="R366" i="9"/>
  <c r="Q366" i="9"/>
  <c r="T366" i="9" s="1"/>
  <c r="R365" i="9"/>
  <c r="Q365" i="9"/>
  <c r="T365" i="9" s="1"/>
  <c r="R364" i="9"/>
  <c r="Q364" i="9"/>
  <c r="T364" i="9" s="1"/>
  <c r="R363" i="9"/>
  <c r="Q363" i="9"/>
  <c r="T363" i="9" s="1"/>
  <c r="R362" i="9"/>
  <c r="Q362" i="9"/>
  <c r="T362" i="9" s="1"/>
  <c r="R361" i="9"/>
  <c r="Q361" i="9"/>
  <c r="T361" i="9" s="1"/>
  <c r="R360" i="9"/>
  <c r="Q360" i="9"/>
  <c r="T360" i="9" s="1"/>
  <c r="R359" i="9"/>
  <c r="Q359" i="9"/>
  <c r="T359" i="9" s="1"/>
  <c r="R358" i="9"/>
  <c r="Q358" i="9"/>
  <c r="T358" i="9" s="1"/>
  <c r="R357" i="9"/>
  <c r="Q357" i="9"/>
  <c r="T357" i="9" s="1"/>
  <c r="R356" i="9"/>
  <c r="Q356" i="9"/>
  <c r="T356" i="9" s="1"/>
  <c r="R355" i="9"/>
  <c r="Q355" i="9"/>
  <c r="T355" i="9" s="1"/>
  <c r="R354" i="9"/>
  <c r="Q354" i="9"/>
  <c r="T354" i="9" s="1"/>
  <c r="R353" i="9"/>
  <c r="Q353" i="9"/>
  <c r="T353" i="9" s="1"/>
  <c r="R352" i="9"/>
  <c r="Q352" i="9"/>
  <c r="T352" i="9" s="1"/>
  <c r="R351" i="9"/>
  <c r="Q351" i="9"/>
  <c r="T351" i="9" s="1"/>
  <c r="R350" i="9"/>
  <c r="Q350" i="9"/>
  <c r="T350" i="9" s="1"/>
  <c r="R349" i="9"/>
  <c r="Q349" i="9"/>
  <c r="T349" i="9" s="1"/>
  <c r="R348" i="9"/>
  <c r="Q348" i="9"/>
  <c r="T348" i="9" s="1"/>
  <c r="R347" i="9"/>
  <c r="Q347" i="9"/>
  <c r="T347" i="9" s="1"/>
  <c r="R346" i="9"/>
  <c r="Q346" i="9"/>
  <c r="T346" i="9" s="1"/>
  <c r="R345" i="9"/>
  <c r="Q345" i="9"/>
  <c r="T345" i="9" s="1"/>
  <c r="R344" i="9"/>
  <c r="Q344" i="9"/>
  <c r="T344" i="9" s="1"/>
  <c r="R343" i="9"/>
  <c r="Q343" i="9"/>
  <c r="T343" i="9" s="1"/>
  <c r="R342" i="9"/>
  <c r="Q342" i="9"/>
  <c r="T342" i="9" s="1"/>
  <c r="R341" i="9"/>
  <c r="Q341" i="9"/>
  <c r="T341" i="9" s="1"/>
  <c r="R340" i="9"/>
  <c r="Q340" i="9"/>
  <c r="T340" i="9" s="1"/>
  <c r="R339" i="9"/>
  <c r="Q339" i="9"/>
  <c r="T339" i="9" s="1"/>
  <c r="R338" i="9"/>
  <c r="Q338" i="9"/>
  <c r="T338" i="9" s="1"/>
  <c r="R337" i="9"/>
  <c r="T337" i="9" s="1"/>
  <c r="Q337" i="9"/>
  <c r="R336" i="9"/>
  <c r="Q336" i="9"/>
  <c r="T336" i="9" s="1"/>
  <c r="R335" i="9"/>
  <c r="Q335" i="9"/>
  <c r="T335" i="9" s="1"/>
  <c r="R334" i="9"/>
  <c r="Q334" i="9"/>
  <c r="T334" i="9" s="1"/>
  <c r="R333" i="9"/>
  <c r="Q333" i="9"/>
  <c r="T333" i="9" s="1"/>
  <c r="R332" i="9"/>
  <c r="Q332" i="9"/>
  <c r="T332" i="9" s="1"/>
  <c r="R331" i="9"/>
  <c r="Q331" i="9"/>
  <c r="T331" i="9" s="1"/>
  <c r="R330" i="9"/>
  <c r="Q330" i="9"/>
  <c r="T330" i="9" s="1"/>
  <c r="R329" i="9"/>
  <c r="Q329" i="9"/>
  <c r="T329" i="9" s="1"/>
  <c r="R328" i="9"/>
  <c r="Q328" i="9"/>
  <c r="T328" i="9" s="1"/>
  <c r="R327" i="9"/>
  <c r="Q327" i="9"/>
  <c r="T327" i="9" s="1"/>
  <c r="R326" i="9"/>
  <c r="Q326" i="9"/>
  <c r="T326" i="9" s="1"/>
  <c r="R325" i="9"/>
  <c r="Q325" i="9"/>
  <c r="T325" i="9" s="1"/>
  <c r="R324" i="9"/>
  <c r="Q324" i="9"/>
  <c r="T324" i="9" s="1"/>
  <c r="R323" i="9"/>
  <c r="Q323" i="9"/>
  <c r="T323" i="9" s="1"/>
  <c r="R322" i="9"/>
  <c r="Q322" i="9"/>
  <c r="T322" i="9" s="1"/>
  <c r="R321" i="9"/>
  <c r="Q321" i="9"/>
  <c r="T321" i="9" s="1"/>
  <c r="R320" i="9"/>
  <c r="Q320" i="9"/>
  <c r="T320" i="9" s="1"/>
  <c r="R319" i="9"/>
  <c r="Q319" i="9"/>
  <c r="T319" i="9" s="1"/>
  <c r="R318" i="9"/>
  <c r="Q318" i="9"/>
  <c r="T318" i="9" s="1"/>
  <c r="R317" i="9"/>
  <c r="Q317" i="9"/>
  <c r="T317" i="9" s="1"/>
  <c r="R316" i="9"/>
  <c r="Q316" i="9"/>
  <c r="T316" i="9" s="1"/>
  <c r="R315" i="9"/>
  <c r="Q315" i="9"/>
  <c r="T315" i="9" s="1"/>
  <c r="R314" i="9"/>
  <c r="Q314" i="9"/>
  <c r="T314" i="9" s="1"/>
  <c r="R313" i="9"/>
  <c r="Q313" i="9"/>
  <c r="T313" i="9" s="1"/>
  <c r="R312" i="9"/>
  <c r="Q312" i="9"/>
  <c r="T312" i="9" s="1"/>
  <c r="R311" i="9"/>
  <c r="Q311" i="9"/>
  <c r="T311" i="9" s="1"/>
  <c r="R310" i="9"/>
  <c r="Q310" i="9"/>
  <c r="T310" i="9" s="1"/>
  <c r="R309" i="9"/>
  <c r="Q309" i="9"/>
  <c r="T309" i="9" s="1"/>
  <c r="R308" i="9"/>
  <c r="Q308" i="9"/>
  <c r="T308" i="9" s="1"/>
  <c r="R307" i="9"/>
  <c r="Q307" i="9"/>
  <c r="T307" i="9" s="1"/>
  <c r="R306" i="9"/>
  <c r="Q306" i="9"/>
  <c r="T306" i="9" s="1"/>
  <c r="R305" i="9"/>
  <c r="Q305" i="9"/>
  <c r="T305" i="9" s="1"/>
  <c r="R304" i="9"/>
  <c r="Q304" i="9"/>
  <c r="T304" i="9" s="1"/>
  <c r="R303" i="9"/>
  <c r="Q303" i="9"/>
  <c r="T303" i="9" s="1"/>
  <c r="R302" i="9"/>
  <c r="Q302" i="9"/>
  <c r="T302" i="9" s="1"/>
  <c r="R301" i="9"/>
  <c r="Q301" i="9"/>
  <c r="R300" i="9"/>
  <c r="Q300" i="9"/>
  <c r="T300" i="9" s="1"/>
  <c r="R299" i="9"/>
  <c r="Q299" i="9"/>
  <c r="T299" i="9" s="1"/>
  <c r="R298" i="9"/>
  <c r="Q298" i="9"/>
  <c r="T298" i="9" s="1"/>
  <c r="R297" i="9"/>
  <c r="Q297" i="9"/>
  <c r="T297" i="9" s="1"/>
  <c r="R296" i="9"/>
  <c r="Q296" i="9"/>
  <c r="T296" i="9" s="1"/>
  <c r="R295" i="9"/>
  <c r="Q295" i="9"/>
  <c r="T295" i="9" s="1"/>
  <c r="R294" i="9"/>
  <c r="Q294" i="9"/>
  <c r="T294" i="9" s="1"/>
  <c r="R293" i="9"/>
  <c r="Q293" i="9"/>
  <c r="T293" i="9" s="1"/>
  <c r="R292" i="9"/>
  <c r="Q292" i="9"/>
  <c r="T292" i="9" s="1"/>
  <c r="R291" i="9"/>
  <c r="Q291" i="9"/>
  <c r="T291" i="9" s="1"/>
  <c r="R290" i="9"/>
  <c r="Q290" i="9"/>
  <c r="T290" i="9" s="1"/>
  <c r="R289" i="9"/>
  <c r="Q289" i="9"/>
  <c r="T289" i="9" s="1"/>
  <c r="R288" i="9"/>
  <c r="Q288" i="9"/>
  <c r="T288" i="9" s="1"/>
  <c r="R287" i="9"/>
  <c r="Q287" i="9"/>
  <c r="T287" i="9" s="1"/>
  <c r="R286" i="9"/>
  <c r="Q286" i="9"/>
  <c r="T286" i="9" s="1"/>
  <c r="R285" i="9"/>
  <c r="Q285" i="9"/>
  <c r="T285" i="9" s="1"/>
  <c r="R284" i="9"/>
  <c r="Q284" i="9"/>
  <c r="T284" i="9" s="1"/>
  <c r="R283" i="9"/>
  <c r="Q283" i="9"/>
  <c r="T283" i="9" s="1"/>
  <c r="R282" i="9"/>
  <c r="Q282" i="9"/>
  <c r="T282" i="9" s="1"/>
  <c r="R281" i="9"/>
  <c r="Q281" i="9"/>
  <c r="T281" i="9" s="1"/>
  <c r="R280" i="9"/>
  <c r="Q280" i="9"/>
  <c r="T280" i="9" s="1"/>
  <c r="R279" i="9"/>
  <c r="Q279" i="9"/>
  <c r="T279" i="9" s="1"/>
  <c r="R278" i="9"/>
  <c r="Q278" i="9"/>
  <c r="T278" i="9" s="1"/>
  <c r="R277" i="9"/>
  <c r="Q277" i="9"/>
  <c r="T277" i="9" s="1"/>
  <c r="R276" i="9"/>
  <c r="Q276" i="9"/>
  <c r="T276" i="9" s="1"/>
  <c r="R275" i="9"/>
  <c r="Q275" i="9"/>
  <c r="T275" i="9" s="1"/>
  <c r="R274" i="9"/>
  <c r="Q274" i="9"/>
  <c r="T274" i="9" s="1"/>
  <c r="R273" i="9"/>
  <c r="Q273" i="9"/>
  <c r="T273" i="9" s="1"/>
  <c r="R272" i="9"/>
  <c r="Q272" i="9"/>
  <c r="T272" i="9" s="1"/>
  <c r="R271" i="9"/>
  <c r="Q271" i="9"/>
  <c r="T271" i="9" s="1"/>
  <c r="R270" i="9"/>
  <c r="Q270" i="9"/>
  <c r="T270" i="9" s="1"/>
  <c r="R269" i="9"/>
  <c r="Q269" i="9"/>
  <c r="T269" i="9" s="1"/>
  <c r="R268" i="9"/>
  <c r="Q268" i="9"/>
  <c r="T268" i="9" s="1"/>
  <c r="R267" i="9"/>
  <c r="Q267" i="9"/>
  <c r="T267" i="9" s="1"/>
  <c r="R266" i="9"/>
  <c r="Q266" i="9"/>
  <c r="T266" i="9" s="1"/>
  <c r="R265" i="9"/>
  <c r="Q265" i="9"/>
  <c r="T265" i="9" s="1"/>
  <c r="R264" i="9"/>
  <c r="Q264" i="9"/>
  <c r="T264" i="9" s="1"/>
  <c r="R263" i="9"/>
  <c r="Q263" i="9"/>
  <c r="R262" i="9"/>
  <c r="Q262" i="9"/>
  <c r="T262" i="9" s="1"/>
  <c r="R261" i="9"/>
  <c r="Q261" i="9"/>
  <c r="T261" i="9" s="1"/>
  <c r="R260" i="9"/>
  <c r="Q260" i="9"/>
  <c r="T260" i="9" s="1"/>
  <c r="R259" i="9"/>
  <c r="Q259" i="9"/>
  <c r="T259" i="9" s="1"/>
  <c r="R258" i="9"/>
  <c r="Q258" i="9"/>
  <c r="T258" i="9" s="1"/>
  <c r="R257" i="9"/>
  <c r="Q257" i="9"/>
  <c r="T257" i="9" s="1"/>
  <c r="R256" i="9"/>
  <c r="Q256" i="9"/>
  <c r="T256" i="9" s="1"/>
  <c r="R255" i="9"/>
  <c r="Q255" i="9"/>
  <c r="T255" i="9" s="1"/>
  <c r="R254" i="9"/>
  <c r="Q254" i="9"/>
  <c r="T254" i="9" s="1"/>
  <c r="R253" i="9"/>
  <c r="Q253" i="9"/>
  <c r="T253" i="9" s="1"/>
  <c r="R252" i="9"/>
  <c r="Q252" i="9"/>
  <c r="T252" i="9" s="1"/>
  <c r="R251" i="9"/>
  <c r="Q251" i="9"/>
  <c r="T251" i="9" s="1"/>
  <c r="R250" i="9"/>
  <c r="Q250" i="9"/>
  <c r="T250" i="9" s="1"/>
  <c r="R249" i="9"/>
  <c r="Q249" i="9"/>
  <c r="T249" i="9" s="1"/>
  <c r="R248" i="9"/>
  <c r="Q248" i="9"/>
  <c r="T248" i="9" s="1"/>
  <c r="R247" i="9"/>
  <c r="Q247" i="9"/>
  <c r="T247" i="9" s="1"/>
  <c r="R246" i="9"/>
  <c r="Q246" i="9"/>
  <c r="T246" i="9" s="1"/>
  <c r="R245" i="9"/>
  <c r="Q245" i="9"/>
  <c r="T245" i="9" s="1"/>
  <c r="R244" i="9"/>
  <c r="Q244" i="9"/>
  <c r="T244" i="9" s="1"/>
  <c r="R243" i="9"/>
  <c r="Q243" i="9"/>
  <c r="T243" i="9" s="1"/>
  <c r="R242" i="9"/>
  <c r="Q242" i="9"/>
  <c r="T242" i="9" s="1"/>
  <c r="R241" i="9"/>
  <c r="Q241" i="9"/>
  <c r="T241" i="9" s="1"/>
  <c r="R240" i="9"/>
  <c r="Q240" i="9"/>
  <c r="T240" i="9" s="1"/>
  <c r="R239" i="9"/>
  <c r="Q239" i="9"/>
  <c r="T239" i="9" s="1"/>
  <c r="R238" i="9"/>
  <c r="Q238" i="9"/>
  <c r="T238" i="9" s="1"/>
  <c r="R237" i="9"/>
  <c r="Q237" i="9"/>
  <c r="T237" i="9" s="1"/>
  <c r="R236" i="9"/>
  <c r="Q236" i="9"/>
  <c r="T236" i="9" s="1"/>
  <c r="R235" i="9"/>
  <c r="Q235" i="9"/>
  <c r="T235" i="9" s="1"/>
  <c r="R234" i="9"/>
  <c r="Q234" i="9"/>
  <c r="T234" i="9" s="1"/>
  <c r="R233" i="9"/>
  <c r="Q233" i="9"/>
  <c r="T233" i="9" s="1"/>
  <c r="R232" i="9"/>
  <c r="Q232" i="9"/>
  <c r="T232" i="9" s="1"/>
  <c r="R231" i="9"/>
  <c r="Q231" i="9"/>
  <c r="T231" i="9" s="1"/>
  <c r="R230" i="9"/>
  <c r="Q230" i="9"/>
  <c r="T230" i="9" s="1"/>
  <c r="R229" i="9"/>
  <c r="Q229" i="9"/>
  <c r="T229" i="9" s="1"/>
  <c r="R228" i="9"/>
  <c r="Q228" i="9"/>
  <c r="T228" i="9" s="1"/>
  <c r="R227" i="9"/>
  <c r="Q227" i="9"/>
  <c r="T227" i="9" s="1"/>
  <c r="R226" i="9"/>
  <c r="Q226" i="9"/>
  <c r="T226" i="9" s="1"/>
  <c r="R225" i="9"/>
  <c r="Q225" i="9"/>
  <c r="T225" i="9" s="1"/>
  <c r="R224" i="9"/>
  <c r="Q224" i="9"/>
  <c r="T224" i="9" s="1"/>
  <c r="R223" i="9"/>
  <c r="Q223" i="9"/>
  <c r="T223" i="9" s="1"/>
  <c r="R222" i="9"/>
  <c r="Q222" i="9"/>
  <c r="T222" i="9" s="1"/>
  <c r="R221" i="9"/>
  <c r="Q221" i="9"/>
  <c r="T221" i="9" s="1"/>
  <c r="R220" i="9"/>
  <c r="Q220" i="9"/>
  <c r="T220" i="9" s="1"/>
  <c r="S219" i="9"/>
  <c r="R219" i="9"/>
  <c r="Q219" i="9"/>
  <c r="R218" i="9"/>
  <c r="Q218" i="9"/>
  <c r="T218" i="9" s="1"/>
  <c r="R217" i="9"/>
  <c r="Q217" i="9"/>
  <c r="T217" i="9" s="1"/>
  <c r="R216" i="9"/>
  <c r="Q216" i="9"/>
  <c r="T216" i="9" s="1"/>
  <c r="R215" i="9"/>
  <c r="Q215" i="9"/>
  <c r="T215" i="9" s="1"/>
  <c r="R214" i="9"/>
  <c r="Q214" i="9"/>
  <c r="T214" i="9" s="1"/>
  <c r="R213" i="9"/>
  <c r="Q213" i="9"/>
  <c r="T213" i="9" s="1"/>
  <c r="R212" i="9"/>
  <c r="Q212" i="9"/>
  <c r="T212" i="9" s="1"/>
  <c r="R211" i="9"/>
  <c r="Q211" i="9"/>
  <c r="T211" i="9" s="1"/>
  <c r="R210" i="9"/>
  <c r="Q210" i="9"/>
  <c r="T210" i="9" s="1"/>
  <c r="R209" i="9"/>
  <c r="Q209" i="9"/>
  <c r="R208" i="9"/>
  <c r="Q208" i="9"/>
  <c r="T208" i="9" s="1"/>
  <c r="R207" i="9"/>
  <c r="Q207" i="9"/>
  <c r="T207" i="9" s="1"/>
  <c r="R206" i="9"/>
  <c r="Q206" i="9"/>
  <c r="T206" i="9" s="1"/>
  <c r="R205" i="9"/>
  <c r="Q205" i="9"/>
  <c r="T205" i="9" s="1"/>
  <c r="R204" i="9"/>
  <c r="Q204" i="9"/>
  <c r="T204" i="9" s="1"/>
  <c r="R203" i="9"/>
  <c r="Q203" i="9"/>
  <c r="T203" i="9" s="1"/>
  <c r="R202" i="9"/>
  <c r="Q202" i="9"/>
  <c r="T202" i="9" s="1"/>
  <c r="R201" i="9"/>
  <c r="Q201" i="9"/>
  <c r="T201" i="9" s="1"/>
  <c r="R200" i="9"/>
  <c r="Q200" i="9"/>
  <c r="T200" i="9" s="1"/>
  <c r="R199" i="9"/>
  <c r="Q199" i="9"/>
  <c r="T199" i="9" s="1"/>
  <c r="R198" i="9"/>
  <c r="Q198" i="9"/>
  <c r="T198" i="9" s="1"/>
  <c r="R197" i="9"/>
  <c r="Q197" i="9"/>
  <c r="T197" i="9" s="1"/>
  <c r="R196" i="9"/>
  <c r="Q196" i="9"/>
  <c r="T196" i="9" s="1"/>
  <c r="R195" i="9"/>
  <c r="Q195" i="9"/>
  <c r="T195" i="9" s="1"/>
  <c r="R194" i="9"/>
  <c r="Q194" i="9"/>
  <c r="T194" i="9" s="1"/>
  <c r="R193" i="9"/>
  <c r="Q193" i="9"/>
  <c r="T193" i="9" s="1"/>
  <c r="R192" i="9"/>
  <c r="Q192" i="9"/>
  <c r="T192" i="9" s="1"/>
  <c r="R191" i="9"/>
  <c r="Q191" i="9"/>
  <c r="T191" i="9" s="1"/>
  <c r="R190" i="9"/>
  <c r="Q190" i="9"/>
  <c r="T190" i="9" s="1"/>
  <c r="R189" i="9"/>
  <c r="Q189" i="9"/>
  <c r="T189" i="9" s="1"/>
  <c r="R188" i="9"/>
  <c r="Q188" i="9"/>
  <c r="T188" i="9" s="1"/>
  <c r="R187" i="9"/>
  <c r="Q187" i="9"/>
  <c r="T187" i="9" s="1"/>
  <c r="R186" i="9"/>
  <c r="Q186" i="9"/>
  <c r="T186" i="9" s="1"/>
  <c r="R185" i="9"/>
  <c r="Q185" i="9"/>
  <c r="T185" i="9" s="1"/>
  <c r="R184" i="9"/>
  <c r="Q184" i="9"/>
  <c r="T184" i="9" s="1"/>
  <c r="R183" i="9"/>
  <c r="Q183" i="9"/>
  <c r="T183" i="9" s="1"/>
  <c r="R182" i="9"/>
  <c r="Q182" i="9"/>
  <c r="T182" i="9" s="1"/>
  <c r="R181" i="9"/>
  <c r="Q181" i="9"/>
  <c r="T181" i="9" s="1"/>
  <c r="R180" i="9"/>
  <c r="Q180" i="9"/>
  <c r="T180" i="9" s="1"/>
  <c r="R179" i="9"/>
  <c r="Q179" i="9"/>
  <c r="T179" i="9" s="1"/>
  <c r="R178" i="9"/>
  <c r="Q178" i="9"/>
  <c r="T178" i="9" s="1"/>
  <c r="R177" i="9"/>
  <c r="Q177" i="9"/>
  <c r="T177" i="9" s="1"/>
  <c r="R176" i="9"/>
  <c r="Q176" i="9"/>
  <c r="T176" i="9" s="1"/>
  <c r="R175" i="9"/>
  <c r="Q175" i="9"/>
  <c r="T175" i="9" s="1"/>
  <c r="R174" i="9"/>
  <c r="Q174" i="9"/>
  <c r="R173" i="9"/>
  <c r="Q173" i="9"/>
  <c r="T173" i="9" s="1"/>
  <c r="R172" i="9"/>
  <c r="Q172" i="9"/>
  <c r="T172" i="9" s="1"/>
  <c r="R171" i="9"/>
  <c r="Q171" i="9"/>
  <c r="T171" i="9" s="1"/>
  <c r="R170" i="9"/>
  <c r="Q170" i="9"/>
  <c r="T170" i="9" s="1"/>
  <c r="R169" i="9"/>
  <c r="Q169" i="9"/>
  <c r="R168" i="9"/>
  <c r="Q168" i="9"/>
  <c r="T168" i="9" s="1"/>
  <c r="S167" i="9"/>
  <c r="R167" i="9"/>
  <c r="Q167" i="9"/>
  <c r="R166" i="9"/>
  <c r="Q166" i="9"/>
  <c r="T166" i="9" s="1"/>
  <c r="R165" i="9"/>
  <c r="Q165" i="9"/>
  <c r="T165" i="9" s="1"/>
  <c r="R145" i="9"/>
  <c r="Q145" i="9"/>
  <c r="T145" i="9" s="1"/>
  <c r="R144" i="9"/>
  <c r="Q144" i="9"/>
  <c r="T144" i="9" s="1"/>
  <c r="R143" i="9"/>
  <c r="Q143" i="9"/>
  <c r="T143" i="9" s="1"/>
  <c r="R142" i="9"/>
  <c r="Q142" i="9"/>
  <c r="T142" i="9" s="1"/>
  <c r="R141" i="9"/>
  <c r="Q141" i="9"/>
  <c r="T141" i="9" s="1"/>
  <c r="R140" i="9"/>
  <c r="Q140" i="9"/>
  <c r="T140" i="9" s="1"/>
  <c r="R139" i="9"/>
  <c r="Q139" i="9"/>
  <c r="T139" i="9" s="1"/>
  <c r="R138" i="9"/>
  <c r="Q138" i="9"/>
  <c r="T138" i="9" s="1"/>
  <c r="R137" i="9"/>
  <c r="Q137" i="9"/>
  <c r="T137" i="9" s="1"/>
  <c r="R136" i="9"/>
  <c r="Q136" i="9"/>
  <c r="T136" i="9" s="1"/>
  <c r="R135" i="9"/>
  <c r="Q135" i="9"/>
  <c r="T135" i="9" s="1"/>
  <c r="R134" i="9"/>
  <c r="Q134" i="9"/>
  <c r="T134" i="9" s="1"/>
  <c r="R133" i="9"/>
  <c r="Q133" i="9"/>
  <c r="T133" i="9" s="1"/>
  <c r="R132" i="9"/>
  <c r="Q132" i="9"/>
  <c r="T132" i="9" s="1"/>
  <c r="R131" i="9"/>
  <c r="Q131" i="9"/>
  <c r="T131" i="9" s="1"/>
  <c r="R130" i="9"/>
  <c r="Q130" i="9"/>
  <c r="T130" i="9" s="1"/>
  <c r="R129" i="9"/>
  <c r="Q129" i="9"/>
  <c r="T129" i="9" s="1"/>
  <c r="R128" i="9"/>
  <c r="Q128" i="9"/>
  <c r="T128" i="9" s="1"/>
  <c r="R127" i="9"/>
  <c r="Q127" i="9"/>
  <c r="T127" i="9" s="1"/>
  <c r="R126" i="9"/>
  <c r="Q126" i="9"/>
  <c r="T126" i="9" s="1"/>
  <c r="R125" i="9"/>
  <c r="Q125" i="9"/>
  <c r="T125" i="9" s="1"/>
  <c r="R124" i="9"/>
  <c r="Q124" i="9"/>
  <c r="T124" i="9" s="1"/>
  <c r="R123" i="9"/>
  <c r="Q123" i="9"/>
  <c r="T123" i="9" s="1"/>
  <c r="R122" i="9"/>
  <c r="Q122" i="9"/>
  <c r="T122" i="9" s="1"/>
  <c r="R121" i="9"/>
  <c r="Q121" i="9"/>
  <c r="T121" i="9" s="1"/>
  <c r="R120" i="9"/>
  <c r="Q120" i="9"/>
  <c r="T120" i="9" s="1"/>
  <c r="R119" i="9"/>
  <c r="Q119" i="9"/>
  <c r="T119" i="9" s="1"/>
  <c r="R118" i="9"/>
  <c r="Q118" i="9"/>
  <c r="T118" i="9" s="1"/>
  <c r="R117" i="9"/>
  <c r="Q117" i="9"/>
  <c r="T117" i="9" s="1"/>
  <c r="R116" i="9"/>
  <c r="Q116" i="9"/>
  <c r="T116" i="9" s="1"/>
  <c r="R115" i="9"/>
  <c r="Q115" i="9"/>
  <c r="T115" i="9" s="1"/>
  <c r="R114" i="9"/>
  <c r="Q114" i="9"/>
  <c r="T114" i="9" s="1"/>
  <c r="R113" i="9"/>
  <c r="Q113" i="9"/>
  <c r="T113" i="9" s="1"/>
  <c r="R112" i="9"/>
  <c r="Q112" i="9"/>
  <c r="T112" i="9" s="1"/>
  <c r="R111" i="9"/>
  <c r="Q111" i="9"/>
  <c r="T111" i="9" s="1"/>
  <c r="R110" i="9"/>
  <c r="Q110" i="9"/>
  <c r="T110" i="9" s="1"/>
  <c r="R109" i="9"/>
  <c r="Q109" i="9"/>
  <c r="T109" i="9" s="1"/>
  <c r="R108" i="9"/>
  <c r="Q108" i="9"/>
  <c r="T108" i="9" s="1"/>
  <c r="R107" i="9"/>
  <c r="Q107" i="9"/>
  <c r="T107" i="9" s="1"/>
  <c r="R106" i="9"/>
  <c r="Q106" i="9"/>
  <c r="T106" i="9" s="1"/>
  <c r="R105" i="9"/>
  <c r="Q105" i="9"/>
  <c r="T105" i="9" s="1"/>
  <c r="R104" i="9"/>
  <c r="Q104" i="9"/>
  <c r="T104" i="9" s="1"/>
  <c r="R103" i="9"/>
  <c r="Q103" i="9"/>
  <c r="T103" i="9" s="1"/>
  <c r="R102" i="9"/>
  <c r="Q102" i="9"/>
  <c r="T102" i="9" s="1"/>
  <c r="R101" i="9"/>
  <c r="Q101" i="9"/>
  <c r="T101" i="9" s="1"/>
  <c r="R100" i="9"/>
  <c r="Q100" i="9"/>
  <c r="T100" i="9" s="1"/>
  <c r="R99" i="9"/>
  <c r="Q99" i="9"/>
  <c r="T99" i="9" s="1"/>
  <c r="R98" i="9"/>
  <c r="Q98" i="9"/>
  <c r="T98" i="9" s="1"/>
  <c r="R97" i="9"/>
  <c r="Q97" i="9"/>
  <c r="T97" i="9" s="1"/>
  <c r="S96" i="9"/>
  <c r="R96" i="9"/>
  <c r="Q96" i="9"/>
  <c r="R95" i="9"/>
  <c r="Q95" i="9"/>
  <c r="T95" i="9" s="1"/>
  <c r="R94" i="9"/>
  <c r="Q94" i="9"/>
  <c r="T94" i="9" s="1"/>
  <c r="R93" i="9"/>
  <c r="Q93" i="9"/>
  <c r="T93" i="9" s="1"/>
  <c r="R92" i="9"/>
  <c r="Q92" i="9"/>
  <c r="T92" i="9" s="1"/>
  <c r="R91" i="9"/>
  <c r="Q91" i="9"/>
  <c r="T91" i="9" s="1"/>
  <c r="R90" i="9"/>
  <c r="Q90" i="9"/>
  <c r="T90" i="9" s="1"/>
  <c r="R89" i="9"/>
  <c r="Q89" i="9"/>
  <c r="T89" i="9" s="1"/>
  <c r="R88" i="9"/>
  <c r="Q88" i="9"/>
  <c r="T88" i="9" s="1"/>
  <c r="R87" i="9"/>
  <c r="Q87" i="9"/>
  <c r="T87" i="9" s="1"/>
  <c r="R86" i="9"/>
  <c r="Q86" i="9"/>
  <c r="T86" i="9" s="1"/>
  <c r="R85" i="9"/>
  <c r="Q85" i="9"/>
  <c r="T85" i="9" s="1"/>
  <c r="R84" i="9"/>
  <c r="Q84" i="9"/>
  <c r="T84" i="9" s="1"/>
  <c r="R83" i="9"/>
  <c r="Q83" i="9"/>
  <c r="T83" i="9" s="1"/>
  <c r="R82" i="9"/>
  <c r="Q82" i="9"/>
  <c r="T82" i="9" s="1"/>
  <c r="R81" i="9"/>
  <c r="Q81" i="9"/>
  <c r="T81" i="9" s="1"/>
  <c r="R80" i="9"/>
  <c r="Q80" i="9"/>
  <c r="T80" i="9" s="1"/>
  <c r="R79" i="9"/>
  <c r="Q79" i="9"/>
  <c r="T79" i="9" s="1"/>
  <c r="R78" i="9"/>
  <c r="Q78" i="9"/>
  <c r="T78" i="9" s="1"/>
  <c r="R77" i="9"/>
  <c r="Q77" i="9"/>
  <c r="T77" i="9" s="1"/>
  <c r="R76" i="9"/>
  <c r="Q76" i="9"/>
  <c r="T76" i="9" s="1"/>
  <c r="R75" i="9"/>
  <c r="Q75" i="9"/>
  <c r="T75" i="9" s="1"/>
  <c r="R74" i="9"/>
  <c r="Q74" i="9"/>
  <c r="T74" i="9" s="1"/>
  <c r="R73" i="9"/>
  <c r="Q73" i="9"/>
  <c r="T73" i="9" s="1"/>
  <c r="R72" i="9"/>
  <c r="Q72" i="9"/>
  <c r="T72" i="9" s="1"/>
  <c r="R71" i="9"/>
  <c r="Q71" i="9"/>
  <c r="T71" i="9" s="1"/>
  <c r="R70" i="9"/>
  <c r="Q70" i="9"/>
  <c r="T70" i="9" s="1"/>
  <c r="R69" i="9"/>
  <c r="Q69" i="9"/>
  <c r="T69" i="9" s="1"/>
  <c r="R68" i="9"/>
  <c r="Q68" i="9"/>
  <c r="T68" i="9" s="1"/>
  <c r="R67" i="9"/>
  <c r="Q67" i="9"/>
  <c r="T67" i="9" s="1"/>
  <c r="R66" i="9"/>
  <c r="Q66" i="9"/>
  <c r="T66" i="9" s="1"/>
  <c r="R65" i="9"/>
  <c r="Q65" i="9"/>
  <c r="T65" i="9" s="1"/>
  <c r="R64" i="9"/>
  <c r="Q64" i="9"/>
  <c r="T64" i="9" s="1"/>
  <c r="R63" i="9"/>
  <c r="Q63" i="9"/>
  <c r="T63" i="9" s="1"/>
  <c r="R62" i="9"/>
  <c r="Q62" i="9"/>
  <c r="T62" i="9" s="1"/>
  <c r="R61" i="9"/>
  <c r="Q61" i="9"/>
  <c r="T61" i="9" s="1"/>
  <c r="R60" i="9"/>
  <c r="Q60" i="9"/>
  <c r="T60" i="9" s="1"/>
  <c r="R59" i="9"/>
  <c r="Q59" i="9"/>
  <c r="T59" i="9" s="1"/>
  <c r="R58" i="9"/>
  <c r="Q58" i="9"/>
  <c r="T58" i="9" s="1"/>
  <c r="R57" i="9"/>
  <c r="Q57" i="9"/>
  <c r="T57" i="9" s="1"/>
  <c r="R56" i="9"/>
  <c r="Q56" i="9"/>
  <c r="T56" i="9" s="1"/>
  <c r="R55" i="9"/>
  <c r="Q55" i="9"/>
  <c r="T55" i="9" s="1"/>
  <c r="R54" i="9"/>
  <c r="Q54" i="9"/>
  <c r="T54" i="9" s="1"/>
  <c r="R53" i="9"/>
  <c r="Q53" i="9"/>
  <c r="T53" i="9" s="1"/>
  <c r="R52" i="9"/>
  <c r="Q52" i="9"/>
  <c r="T52" i="9" s="1"/>
  <c r="R51" i="9"/>
  <c r="Q51" i="9"/>
  <c r="T51" i="9" s="1"/>
  <c r="R50" i="9"/>
  <c r="Q50" i="9"/>
  <c r="T50" i="9" s="1"/>
  <c r="R49" i="9"/>
  <c r="Q49" i="9"/>
  <c r="T49" i="9" s="1"/>
  <c r="R48" i="9"/>
  <c r="Q48" i="9"/>
  <c r="T48" i="9" s="1"/>
  <c r="R47" i="9"/>
  <c r="Q47" i="9"/>
  <c r="T47" i="9" s="1"/>
  <c r="R46" i="9"/>
  <c r="Q46" i="9"/>
  <c r="T46" i="9" s="1"/>
  <c r="R45" i="9"/>
  <c r="Q45" i="9"/>
  <c r="T45" i="9" s="1"/>
  <c r="R44" i="9"/>
  <c r="Q44" i="9"/>
  <c r="T44" i="9" s="1"/>
  <c r="R43" i="9"/>
  <c r="Q43" i="9"/>
  <c r="T43" i="9" s="1"/>
  <c r="R42" i="9"/>
  <c r="Q42" i="9"/>
  <c r="T42" i="9" s="1"/>
  <c r="R41" i="9"/>
  <c r="Q41" i="9"/>
  <c r="T41" i="9" s="1"/>
  <c r="R40" i="9"/>
  <c r="Q40" i="9"/>
  <c r="T40" i="9" s="1"/>
  <c r="R39" i="9"/>
  <c r="Q39" i="9"/>
  <c r="T39" i="9" s="1"/>
  <c r="R38" i="9"/>
  <c r="Q38" i="9"/>
  <c r="R37" i="9"/>
  <c r="Q37" i="9"/>
  <c r="T37" i="9" s="1"/>
  <c r="R36" i="9"/>
  <c r="Q36" i="9"/>
  <c r="T36" i="9" s="1"/>
  <c r="R35" i="9"/>
  <c r="Q35" i="9"/>
  <c r="T35" i="9" s="1"/>
  <c r="R34" i="9"/>
  <c r="Q34" i="9"/>
  <c r="T34" i="9" s="1"/>
  <c r="R33" i="9"/>
  <c r="Q33" i="9"/>
  <c r="T33" i="9" s="1"/>
  <c r="R32" i="9"/>
  <c r="Q32" i="9"/>
  <c r="T32" i="9" s="1"/>
  <c r="R31" i="9"/>
  <c r="Q31" i="9"/>
  <c r="T31" i="9" s="1"/>
  <c r="R30" i="9"/>
  <c r="Q30" i="9"/>
  <c r="T30" i="9" s="1"/>
  <c r="R29" i="9"/>
  <c r="Q29" i="9"/>
  <c r="T29" i="9" s="1"/>
  <c r="R28" i="9"/>
  <c r="Q28" i="9"/>
  <c r="T28" i="9" s="1"/>
  <c r="R27" i="9"/>
  <c r="Q27" i="9"/>
  <c r="T27" i="9" s="1"/>
  <c r="R26" i="9"/>
  <c r="Q26" i="9"/>
  <c r="T26" i="9" s="1"/>
  <c r="R25" i="9"/>
  <c r="Q25" i="9"/>
  <c r="T25" i="9" s="1"/>
  <c r="R24" i="9"/>
  <c r="Q24" i="9"/>
  <c r="T24" i="9" s="1"/>
  <c r="R23" i="9"/>
  <c r="Q23" i="9"/>
  <c r="T23" i="9" s="1"/>
  <c r="R22" i="9"/>
  <c r="Q22" i="9"/>
  <c r="T22" i="9" s="1"/>
  <c r="R21" i="9"/>
  <c r="Q21" i="9"/>
  <c r="T21" i="9" s="1"/>
  <c r="R20" i="9"/>
  <c r="Q20" i="9"/>
  <c r="T20" i="9" s="1"/>
  <c r="R19" i="9"/>
  <c r="Q19" i="9"/>
  <c r="T19" i="9" s="1"/>
  <c r="R18" i="9"/>
  <c r="Q18" i="9"/>
  <c r="T18" i="9" s="1"/>
  <c r="R17" i="9"/>
  <c r="Q17" i="9"/>
  <c r="T17" i="9" s="1"/>
  <c r="R16" i="9"/>
  <c r="Q16" i="9"/>
  <c r="T16" i="9" s="1"/>
  <c r="R15" i="9"/>
  <c r="Q15" i="9"/>
  <c r="R14" i="9"/>
  <c r="Q14" i="9"/>
  <c r="T14" i="9" s="1"/>
  <c r="R13" i="9"/>
  <c r="Q13" i="9"/>
  <c r="T13" i="9" s="1"/>
  <c r="R12" i="9"/>
  <c r="Q12" i="9"/>
  <c r="T12" i="9" s="1"/>
  <c r="R11" i="9"/>
  <c r="Q11" i="9"/>
  <c r="T11" i="9" s="1"/>
  <c r="R10" i="9"/>
  <c r="Q10" i="9"/>
  <c r="T10" i="9" s="1"/>
  <c r="R9" i="9"/>
  <c r="Q9" i="9"/>
  <c r="T9" i="9" s="1"/>
  <c r="R8" i="9"/>
  <c r="Q8" i="9"/>
  <c r="T8" i="9" s="1"/>
  <c r="R7" i="9"/>
  <c r="Q7" i="9"/>
  <c r="R6" i="9"/>
  <c r="Q6" i="9"/>
  <c r="T6" i="9" s="1"/>
  <c r="R5" i="9"/>
  <c r="Q5" i="9"/>
  <c r="T5" i="9" s="1"/>
  <c r="R4" i="9"/>
  <c r="Q4" i="9"/>
  <c r="T4" i="9" s="1"/>
  <c r="R3" i="9"/>
  <c r="Q3" i="9"/>
  <c r="T3" i="9" s="1"/>
  <c r="T463" i="9" l="1"/>
  <c r="T96" i="9"/>
  <c r="T525" i="9"/>
  <c r="T7" i="9"/>
  <c r="T372" i="9"/>
  <c r="T603" i="9"/>
  <c r="T404" i="9"/>
  <c r="T503" i="9"/>
  <c r="T556" i="9"/>
  <c r="T605" i="9"/>
  <c r="S1" i="9"/>
  <c r="T219" i="9"/>
  <c r="T531" i="9"/>
  <c r="T471" i="9"/>
  <c r="T167" i="9"/>
  <c r="T209" i="9"/>
  <c r="T169" i="9"/>
  <c r="T38" i="9"/>
  <c r="T174" i="9"/>
  <c r="T15" i="9"/>
  <c r="T301" i="9"/>
  <c r="T375" i="9"/>
  <c r="T399" i="9"/>
  <c r="T263" i="9"/>
  <c r="T1" i="9" l="1"/>
  <c r="S1" i="2" l="1"/>
  <c r="T1" i="2" l="1"/>
</calcChain>
</file>

<file path=xl/sharedStrings.xml><?xml version="1.0" encoding="utf-8"?>
<sst xmlns="http://schemas.openxmlformats.org/spreadsheetml/2006/main" count="45621" uniqueCount="10338">
  <si>
    <t>Шифр документа</t>
  </si>
  <si>
    <t>Ревизия документа</t>
  </si>
  <si>
    <t>Название файла</t>
  </si>
  <si>
    <t>Ревизия файла</t>
  </si>
  <si>
    <t>Номер листа в документе</t>
  </si>
  <si>
    <t>Номер листа в файле</t>
  </si>
  <si>
    <t>Название документа</t>
  </si>
  <si>
    <t>Дата ревизии</t>
  </si>
  <si>
    <t>Наименование</t>
  </si>
  <si>
    <t>Поз.</t>
  </si>
  <si>
    <t>DN / PN</t>
  </si>
  <si>
    <t>ГОСТ. Обозначение</t>
  </si>
  <si>
    <t>Кол-во м/шт</t>
  </si>
  <si>
    <t>Задвижка</t>
  </si>
  <si>
    <t>Опора 57-КП-А11 ВСт3пс6</t>
  </si>
  <si>
    <t>Прокладка А-50-16 ПОН</t>
  </si>
  <si>
    <t>30с41нж</t>
  </si>
  <si>
    <t>ГОСТ 17378-2001</t>
  </si>
  <si>
    <t>ГОСТ 17375-2001</t>
  </si>
  <si>
    <t>ГОСТ 17376-2001</t>
  </si>
  <si>
    <t>АТК 26-18-5-93</t>
  </si>
  <si>
    <t>ГОСТ 33259-2015</t>
  </si>
  <si>
    <t>АТК 24.200.02.90</t>
  </si>
  <si>
    <t>ОСТ36-146-88</t>
  </si>
  <si>
    <t>ГОСТ 15180-86</t>
  </si>
  <si>
    <t>ГОСТ 8734-75</t>
  </si>
  <si>
    <t>ОСТ 26.260.454-99</t>
  </si>
  <si>
    <t>Номер линии</t>
  </si>
  <si>
    <t>30лс41нж</t>
  </si>
  <si>
    <t>10Г2</t>
  </si>
  <si>
    <t>ГОСТ 8732-78</t>
  </si>
  <si>
    <t>31лс15нж "газ"</t>
  </si>
  <si>
    <t>Опора 32-ХБ-А ВСт3пс6</t>
  </si>
  <si>
    <t>30лс15нж</t>
  </si>
  <si>
    <t>Опора 159-КП-А11 ВСт3пс6</t>
  </si>
  <si>
    <t>Опора 108-КП-А11 ВСт3пс6</t>
  </si>
  <si>
    <t>Кол-во линий</t>
  </si>
  <si>
    <t>Труба 57х4 09Г2С</t>
  </si>
  <si>
    <t>Труба 25х3,0 09Г2С</t>
  </si>
  <si>
    <t>Труба 32х3,5 09Г2С</t>
  </si>
  <si>
    <t>Отвод П90 32х3,5 09Г2С</t>
  </si>
  <si>
    <t>Отвод П90 57х4 09Г2С</t>
  </si>
  <si>
    <t>Заглушка 1 - 25 - 4 09Г2С</t>
  </si>
  <si>
    <t>Прокладка СНП В-3-74-4-3,2 Графлекс</t>
  </si>
  <si>
    <t>Кран шаровой муфтовый</t>
  </si>
  <si>
    <t>ТУ 36-1118-84</t>
  </si>
  <si>
    <t>Прокладка А-25-16 ПОН</t>
  </si>
  <si>
    <t>Опросный лист</t>
  </si>
  <si>
    <t>Т-ММ-25-01</t>
  </si>
  <si>
    <t>Опора 25-ТП-АС00 ВСт3пс6</t>
  </si>
  <si>
    <t>Клапан обратный</t>
  </si>
  <si>
    <t>ЗК51246464-015-25-</t>
  </si>
  <si>
    <t>Тройник П57 х 4 09Г2С</t>
  </si>
  <si>
    <t>Опора 219-КП-А11 ВСт3пс6</t>
  </si>
  <si>
    <t>ЗК51246464-015-7-2</t>
  </si>
  <si>
    <t>Переход ПК 219x10-159x8 09Г2С</t>
  </si>
  <si>
    <t>КШ.М.15.040-02</t>
  </si>
  <si>
    <t>Штуцер приварной Ш-R1/2-09Г2С</t>
  </si>
  <si>
    <t>Прокладка А-20-16 ПОН</t>
  </si>
  <si>
    <t>Прокладка А-200-16 ПОН</t>
  </si>
  <si>
    <t>Прокладка А-150-16 ПОН</t>
  </si>
  <si>
    <t>Ст35</t>
  </si>
  <si>
    <t>31с41нж</t>
  </si>
  <si>
    <t>30лс515нж</t>
  </si>
  <si>
    <t>Опора 325-КП-А21 ВСт3пс6</t>
  </si>
  <si>
    <t>Переход ПЭ 273x10-159x8 09Г2С</t>
  </si>
  <si>
    <t>Опора 273-КП-А11 ВСт3пс6</t>
  </si>
  <si>
    <t>Опора 325-ТО-А2 ВСт3пс6</t>
  </si>
  <si>
    <t>Опора 273-ТО-А2 ВСт3пс6</t>
  </si>
  <si>
    <t>Переход ПК 273x7-219x6 09Г2С</t>
  </si>
  <si>
    <t>21034-03-151.6-ТХ1.ИС-0001</t>
  </si>
  <si>
    <t>Изометрические схемы трубопроводов по линиям</t>
  </si>
  <si>
    <t>KO 300.40.3332</t>
  </si>
  <si>
    <t>KO 50.16.3332</t>
  </si>
  <si>
    <t>Клапан ZV 2905-9</t>
  </si>
  <si>
    <t>Переход ПК 377x12-273x10 09Г2С</t>
  </si>
  <si>
    <t>Клапан HV 2905-2</t>
  </si>
  <si>
    <t>Фланец 200-40-11-1-F-09Г2С-IV</t>
  </si>
  <si>
    <t>Труба 377х9 09Г2С</t>
  </si>
  <si>
    <t>Переход ПК 89x6-57x4 09Г2С</t>
  </si>
  <si>
    <t>Клапан KV 2902-3</t>
  </si>
  <si>
    <t>Переход ПЭ 108x6-57x4 09Г2С</t>
  </si>
  <si>
    <t>Клапан ZV 2902-2</t>
  </si>
  <si>
    <t>Опора 377-ТО-А2 ВСт3пс6</t>
  </si>
  <si>
    <t>Опора 377-КП-А11 ВСт3пс6</t>
  </si>
  <si>
    <t>Клапан PV 2901-11B</t>
  </si>
  <si>
    <t>Клапан PV 2901-11А</t>
  </si>
  <si>
    <t>Клапан HV 2902-1</t>
  </si>
  <si>
    <t>Переход ПЭ 325x10-219x8 09Г2С</t>
  </si>
  <si>
    <t>Переход ПК 273x7-219x6 Сталь 20</t>
  </si>
  <si>
    <t>Переход ПК 219x10-159x8 Сталь 20</t>
  </si>
  <si>
    <t>(фл. соед. DN200 mm, PN1,6 МПа)</t>
  </si>
  <si>
    <t>Клапан регулирующий TV 2902-14</t>
  </si>
  <si>
    <t>Опора 32-ТП-АС00 ВСт3пс6</t>
  </si>
  <si>
    <t>Переход ПК 57x6-32x4 09Г2С</t>
  </si>
  <si>
    <t>Переход ПК 325x8-219x7 09Г2С</t>
  </si>
  <si>
    <t>Переход ПЭ 89x6-57x4 09Г2С</t>
  </si>
  <si>
    <t>Фланец 50-40-11-1-F-09Г2С-IV</t>
  </si>
  <si>
    <t>ЗК51246464-015-25-2017</t>
  </si>
  <si>
    <t>Опора 57-ВП-А1 ВСт3пс6</t>
  </si>
  <si>
    <t>200-FLG-29B05-1C15-ET</t>
  </si>
  <si>
    <t>150-ETY-29B10-1E21(1)NR</t>
  </si>
  <si>
    <t>Блок предохранительных клапанов поз. PSV 2905-60A/B</t>
  </si>
  <si>
    <t>БПУ С 150-40лс, левое расп.</t>
  </si>
  <si>
    <t>300-ETY-29B05-1E21(1)NR</t>
  </si>
  <si>
    <t>11а</t>
  </si>
  <si>
    <t>11б</t>
  </si>
  <si>
    <t>11в</t>
  </si>
  <si>
    <t>12а</t>
  </si>
  <si>
    <t>12б</t>
  </si>
  <si>
    <t>12в</t>
  </si>
  <si>
    <t>Шпилька 2-1-М12x70 ОСТ 26-2040-96 - 4 шт</t>
  </si>
  <si>
    <t>Гайка М12 ОСТ 26-2041-96 - 8 шт</t>
  </si>
  <si>
    <t>Шайба 12 ОСТ 26-2042-96 - 8 шт</t>
  </si>
  <si>
    <t>(фл. соед. DN20 mm, PN4 МПа)</t>
  </si>
  <si>
    <t>Шпилька 2-1-М30x180 ОСТ 26-2040-96 - 16 шт</t>
  </si>
  <si>
    <t>Гайка М30 ОСТ 26-2041-96 - 32 шт</t>
  </si>
  <si>
    <t>Шайба 30 ОСТ 26-2042-96 - 32 шт</t>
  </si>
  <si>
    <t>(фл. соед. DN300 mm, PN4 МПа)</t>
  </si>
  <si>
    <t>Фланец 20-40-11-1-F-09Г2С</t>
  </si>
  <si>
    <t>Фланец 300-40-11-1-F-09Г2С</t>
  </si>
  <si>
    <t>6а</t>
  </si>
  <si>
    <t>6б</t>
  </si>
  <si>
    <t>6в</t>
  </si>
  <si>
    <t>10а</t>
  </si>
  <si>
    <t>10б</t>
  </si>
  <si>
    <t>10в</t>
  </si>
  <si>
    <t>Закладная для манометра по ЗК51246464-015-7-2017 в составе:</t>
  </si>
  <si>
    <t>Вентиль 15лс54бк6 ТУ3742-001-27844275-2014</t>
  </si>
  <si>
    <t>Отборное устройство 16 70-09Г2С-МУ</t>
  </si>
  <si>
    <t>Стяжная муфта RC1/2-M20x1.5</t>
  </si>
  <si>
    <t>Шпилька 2-1-М16x90 ОСТ 26-2040-96 - 4 шт</t>
  </si>
  <si>
    <t>Гайка М16 ОСТ 26-2041-96 - 8 шт</t>
  </si>
  <si>
    <t>Шайба 16 ОСТ 26-2042-96 - 8 шт</t>
  </si>
  <si>
    <t>(фл. соед. DN50 mm, PN4 МПа)</t>
  </si>
  <si>
    <t>Фланец 50-40-11-1-E-09Г2С</t>
  </si>
  <si>
    <t>ЗК51246464-015-7-2 017</t>
  </si>
  <si>
    <t>300-ETY-29B05.1-1E21(1)NR</t>
  </si>
  <si>
    <t>Закладная для датчиков давления по ЗК51246464-015-25-2017 в составе:</t>
  </si>
  <si>
    <t>9а</t>
  </si>
  <si>
    <t>9б</t>
  </si>
  <si>
    <t>Игольчатый вентиль SS-12NRF8, внут.1/2NPT</t>
  </si>
  <si>
    <t>15а</t>
  </si>
  <si>
    <t>15б</t>
  </si>
  <si>
    <t>15в</t>
  </si>
  <si>
    <t>16а</t>
  </si>
  <si>
    <t>16б</t>
  </si>
  <si>
    <t>16в</t>
  </si>
  <si>
    <t>17а</t>
  </si>
  <si>
    <t>17б</t>
  </si>
  <si>
    <t>17в</t>
  </si>
  <si>
    <t>Труба 325x8 09Г2С</t>
  </si>
  <si>
    <t>Труба 57x4 09Г2С</t>
  </si>
  <si>
    <t>200-ETY-29B20-1E21(1)NC</t>
  </si>
  <si>
    <t>Шпилька 2-1-М27x150 ОСТ 26-2040-96 - 12 шт</t>
  </si>
  <si>
    <t>Гайка М27 ОСТ 26-2041-96 - 24 шт</t>
  </si>
  <si>
    <t>Шайба 27 ОСТ 26-2042-96 - 24 шт</t>
  </si>
  <si>
    <t>(фл. соед. DN200 mm, PN4 МПа)</t>
  </si>
  <si>
    <t>250-ETY-29B04-1E21(1)HC</t>
  </si>
  <si>
    <t>Фланец 250-40-11-1-F-09Г2С</t>
  </si>
  <si>
    <t>13а</t>
  </si>
  <si>
    <t>3б</t>
  </si>
  <si>
    <t>13в</t>
  </si>
  <si>
    <t>Шпилька 2-1-М30x170 ОСТ 26-2040-96 - 12 шт</t>
  </si>
  <si>
    <t>Гайка М30 ОСТ 26-2041-96 - 24 шт</t>
  </si>
  <si>
    <t>Шайба 30 ОСТ 26-2042-96 - 24 шт</t>
  </si>
  <si>
    <t>(фл. соед. DN250 mm, PN4 МПа)</t>
  </si>
  <si>
    <t>200-ETY-29B04.1-1E21(1)NR</t>
  </si>
  <si>
    <t>7а</t>
  </si>
  <si>
    <t>7б</t>
  </si>
  <si>
    <t>7в</t>
  </si>
  <si>
    <t>Шпилька 2-1-М20x150 ОСТ 26-2040-96 - 12 шт</t>
  </si>
  <si>
    <t>(фл. соед. DN200 mm, PN4,0 МПа)</t>
  </si>
  <si>
    <t>200-FLG-29B04-1C15NR</t>
  </si>
  <si>
    <t>Шпилька 2-1-М20x110 ОСТ 26-2040-96 - 12 шт</t>
  </si>
  <si>
    <t>Гайка М20 ОСТ 26-2041-96 - 24 шт</t>
  </si>
  <si>
    <t>Шайба 20 ОСТ 26-2042-96 - 24 шт</t>
  </si>
  <si>
    <t>Фланец 200-16-11-1-B-09Г2С</t>
  </si>
  <si>
    <t>200-ETY-29B06-1E21(1)NR</t>
  </si>
  <si>
    <t>300-ETY-29B03-1E21(1)NR</t>
  </si>
  <si>
    <t>Фланец 50-40-11-1-F-09Г2С</t>
  </si>
  <si>
    <t>050-ETY-29B07-1E21(1)HC</t>
  </si>
  <si>
    <t>Блок предохранительных клапанов поз. PSV 2902-80A/B</t>
  </si>
  <si>
    <t>БПУ С 25-40лс, левое расп.</t>
  </si>
  <si>
    <t>050-FLG-29B02-1C15 ET</t>
  </si>
  <si>
    <t>050-ETY-29B08-1E21(1)NR</t>
  </si>
  <si>
    <t>Заглушка с рукоядкой ЗР(II) 50-40 09Г2С / FO 2902-3</t>
  </si>
  <si>
    <t>14а</t>
  </si>
  <si>
    <t>14б</t>
  </si>
  <si>
    <t>14в</t>
  </si>
  <si>
    <t>Шпилька 2-1-М16x100 ОСТ 26-2040-96 - 4 шт</t>
  </si>
  <si>
    <t>050-FLG-29B03-1C15 NR</t>
  </si>
  <si>
    <t>Шпилька 2-1-М16x80 ОСТ 26-2040-96 - 4 шт</t>
  </si>
  <si>
    <t>Фланец 50-16-11-1-B-09Г2С</t>
  </si>
  <si>
    <t>350-ETY-29A01-1E21(1)HC</t>
  </si>
  <si>
    <t>(фл. соед. DN20 mm, PN20 МПа)</t>
  </si>
  <si>
    <t>Шпилька 2-1-М30x190 ОСТ 26-2040-96 - 16 шт</t>
  </si>
  <si>
    <t>(фл. соед. DN350 mm, PN4 МПа)</t>
  </si>
  <si>
    <t>Фланец 350-40-11-1-F-09Г2С</t>
  </si>
  <si>
    <t>Штуцер Ш-К1/2, 09Г2С, ТУ 36-1118-84</t>
  </si>
  <si>
    <t>4а</t>
  </si>
  <si>
    <t>4б</t>
  </si>
  <si>
    <t>Шпилька 2-1-М24x130 ОСТ 26-2040-96 - 8 шт</t>
  </si>
  <si>
    <t>Гайка М24 ОСТ 26-2041-96 - 16 шт</t>
  </si>
  <si>
    <t>Шайба 24 ОСТ 26-2042-96 - 16 шт</t>
  </si>
  <si>
    <t>(фл. соед. DN150 mm, PN4 МПа)</t>
  </si>
  <si>
    <t xml:space="preserve"> Шайба 30 ОСТ 26-2042-96 - 32 шт</t>
  </si>
  <si>
    <t>Фланец 150-40-11-1-F-09Г2С</t>
  </si>
  <si>
    <t>8а</t>
  </si>
  <si>
    <t>8б</t>
  </si>
  <si>
    <t>8в</t>
  </si>
  <si>
    <t>Фланец 350-40-11-1-E-09Г2С</t>
  </si>
  <si>
    <t>350-ETY-29A01.1-1E21(1)HC</t>
  </si>
  <si>
    <t>19а</t>
  </si>
  <si>
    <t>19б</t>
  </si>
  <si>
    <t>19в</t>
  </si>
  <si>
    <t>20а</t>
  </si>
  <si>
    <t>20б</t>
  </si>
  <si>
    <t>20в</t>
  </si>
  <si>
    <t>21а</t>
  </si>
  <si>
    <t>21б</t>
  </si>
  <si>
    <t>21в</t>
  </si>
  <si>
    <t>(фл. соед. DN15 mm, PN4 МПа)</t>
  </si>
  <si>
    <t>020-P-12A06-1G4</t>
  </si>
  <si>
    <t>Клапан HV 2101-5B</t>
  </si>
  <si>
    <t>020-P-4.6.6-6</t>
  </si>
  <si>
    <t>5а</t>
  </si>
  <si>
    <t>5б</t>
  </si>
  <si>
    <t>5в</t>
  </si>
  <si>
    <t>300-ETY-29A04-1E21(1)NR</t>
  </si>
  <si>
    <t>стяжная муфта QV1/2-M20x1.5</t>
  </si>
  <si>
    <t>250-ETY-29A02-1E21(1)PP</t>
  </si>
  <si>
    <t>13б</t>
  </si>
  <si>
    <t>Фланец 200-16-11-1-B-Сталь 20</t>
  </si>
  <si>
    <t>Шпилька 2-1-М12x70 Ст35 ОСТ 26-2040-96 - 4 шт</t>
  </si>
  <si>
    <t>Гайка М12 Ст25 ОСТ 26-2041-96 - 8 шт</t>
  </si>
  <si>
    <t>Шайба 12 Ст10 ОСТ 26-2042-96 - 8 шт</t>
  </si>
  <si>
    <t>Шпилька 2-1-М20x110 Ст35 ОСТ 26-2040-96 - 12 шт</t>
  </si>
  <si>
    <t>Шайба 20 Ст10 ОСТ 26-2042-96 - 24 шт</t>
  </si>
  <si>
    <t>Шпилька 2-1-М16x80 Ст35 ОСТ 26-2040-96 - 4 шт</t>
  </si>
  <si>
    <t>Гайка М16 Ст25 ОСТ 26-2041-96 - 8 шт</t>
  </si>
  <si>
    <t>Шайба 16 Ст10 ОСТ 26-2042-96 - 8 шт</t>
  </si>
  <si>
    <t>Фланец 50-16-11-1-B-Сталь 20</t>
  </si>
  <si>
    <t>Фланец 20-16-11-1-B-Сталь 20</t>
  </si>
  <si>
    <t xml:space="preserve"> Гайка М20 Ст25 ОСТ 26-2041-96 - 24 шт</t>
  </si>
  <si>
    <t xml:space="preserve"> Гайка М16 Ст25 ОСТ 26-2041-96 - 8 шт</t>
  </si>
  <si>
    <t>Гайка М20 Ст25 ОСТ 26-2041-96 - 24 шт</t>
  </si>
  <si>
    <t>Шпилька 2-1-М20x460 Ст35 ОСТ 26-2040-96 - 12 шт</t>
  </si>
  <si>
    <t>Блок предохранительных клапанов PSV 2905-61 A/B</t>
  </si>
  <si>
    <t>БПУ 25-40, правое расп.</t>
  </si>
  <si>
    <t>18а</t>
  </si>
  <si>
    <t>18б</t>
  </si>
  <si>
    <t>18в</t>
  </si>
  <si>
    <t>Фланец 150-16-11-1-B-Сталь 20</t>
  </si>
  <si>
    <t>Шпилька 2-1-М20x110 Ст35 ОСТ 26-2040-96 - 8 шт</t>
  </si>
  <si>
    <t>Гайка М20 Ст25 ОСТ 26-2041-96 - 16 шт</t>
  </si>
  <si>
    <t>Шайба 20 Ст10 ОСТ 26-2042-96 - 16 шт</t>
  </si>
  <si>
    <t>Фланец 25-16-11-1-B-09Г2С</t>
  </si>
  <si>
    <t>Шпилька 2-1-М12x270 ОСТ 26-2040-96 - 4 шт</t>
  </si>
  <si>
    <t>200-CWR-29B01.1-1-1C18NR</t>
  </si>
  <si>
    <t>50-CWR-29B01.1-2-1C18HC</t>
  </si>
  <si>
    <t>200-CWR-29A01.2-1C18NR</t>
  </si>
  <si>
    <t>50-CWR-29A01.2-1C18HC</t>
  </si>
  <si>
    <t>200-CWR-29B01.2-1C18NR</t>
  </si>
  <si>
    <t>CWR-29A01.1-1C18NR</t>
  </si>
  <si>
    <t>200-CWR-29A01-1C18NR</t>
  </si>
  <si>
    <t>25-IA-29B30-1B2NR</t>
  </si>
  <si>
    <t>50-ATM-29B06-1C2NR</t>
  </si>
  <si>
    <t>Отвод П90 219x6 09Г2С</t>
  </si>
  <si>
    <t>Труба 219x6 09Г2С</t>
  </si>
  <si>
    <t>Труба 159x6 09Г2С</t>
  </si>
  <si>
    <t>Отвод П90 325x8 09Г2С</t>
  </si>
  <si>
    <t>Заглушка 5-20-4 09Г2С</t>
  </si>
  <si>
    <t>Тройник П325x12 - 219x10 09Г2С</t>
  </si>
  <si>
    <t>Прокладка СНП В-3-343-4-3.2 Графлекс</t>
  </si>
  <si>
    <t>Прокладка СНП В-3-36-4-3.2 Графлекс</t>
  </si>
  <si>
    <t>Труба 25x3.0 09Г2С</t>
  </si>
  <si>
    <t>Заглушка 5-50-4 09Г2С</t>
  </si>
  <si>
    <t>Прокладка СНП В-3-74-4-3.2 Графлекс</t>
  </si>
  <si>
    <t>Ниппель переходной М20х1.5-К1/2, 09Г2С, ТУ 4218-014-01395839-2009</t>
  </si>
  <si>
    <t>Фланец 200-40-11-1-F-09Г2С</t>
  </si>
  <si>
    <t>Прокладка СНП В-3-239-4-3.2 Графлекс</t>
  </si>
  <si>
    <t>Отвод П90 273x8 09Г2С</t>
  </si>
  <si>
    <t>Труба 273x8 09Г2С</t>
  </si>
  <si>
    <t>Тройник П273x16 - 219x12 09Г2С</t>
  </si>
  <si>
    <t>Прокладка СНП В-3-292-4-3.2 Графлекс</t>
  </si>
  <si>
    <t>Отвод П90 219x7 09Г2С</t>
  </si>
  <si>
    <t>Прокладка СНП Д-3-227-1,6-3.2 Графлекс</t>
  </si>
  <si>
    <t>Труба 377x9 09Г2С</t>
  </si>
  <si>
    <t>Отвод П90 57x4 09Г2С</t>
  </si>
  <si>
    <t>Отвод ПК 57x6 09Г2С</t>
  </si>
  <si>
    <t>Труба 89x4 09Г2С</t>
  </si>
  <si>
    <t>Тройник П57x4 09Г2С</t>
  </si>
  <si>
    <t>Отвод П90 108x4 09Г2С</t>
  </si>
  <si>
    <t>Тройник П108x4 - 89x4 09Г2С</t>
  </si>
  <si>
    <t>Прокладка СНП Д-3-73-1,6-3.2 Графлекс</t>
  </si>
  <si>
    <t>(фл. соед. DN50 mm, PN1.6 МПа)</t>
  </si>
  <si>
    <t>Труба 108x4 09Г2С</t>
  </si>
  <si>
    <t>Отвод П90 377x9 09Г2С</t>
  </si>
  <si>
    <t>Прокладка СНП В-3-395-4-3.2 Графлекс</t>
  </si>
  <si>
    <t>Тройник П377x20 09Г2С</t>
  </si>
  <si>
    <t>Отвод П90 159x6 09Г2С</t>
  </si>
  <si>
    <t>Тройник П159x8 09Г2С</t>
  </si>
  <si>
    <t>Тройник П377x16 - 273x12 09Г2С</t>
  </si>
  <si>
    <t>Прокладка СНП В-3-183-4-3.2 Графлекс</t>
  </si>
  <si>
    <t>Тройник П325x16 09Г2С</t>
  </si>
  <si>
    <t>Отвод П90 219x6 Сталь 20</t>
  </si>
  <si>
    <t>Тройник П219x8 Сталь 20</t>
  </si>
  <si>
    <t>Заглушка 1-20-4 Сталь 20</t>
  </si>
  <si>
    <t>(фл.соед. DN20 mm, PN1.6 МПа)</t>
  </si>
  <si>
    <t>(фл.соед. DN200 mm, PN1.6 МПа)</t>
  </si>
  <si>
    <t>Труба 219x6 B 20</t>
  </si>
  <si>
    <t>Труба 25x4.0 B 20</t>
  </si>
  <si>
    <t>Труба 57x4.5 B 20</t>
  </si>
  <si>
    <t>Отвод П90 57x5 Сталь 20</t>
  </si>
  <si>
    <t>(фл.соед. DN50 mm, PN1.6 МПа)</t>
  </si>
  <si>
    <t>Отвод П90 159x6 Сталь 20</t>
  </si>
  <si>
    <t>Заглушка 1-50-4 Сталь 20</t>
  </si>
  <si>
    <t>Заглушка поворотная 1-200-1.6-Сталь 20</t>
  </si>
  <si>
    <t>Тройник П219x8 - 159x6 Сталь 20</t>
  </si>
  <si>
    <t>Труба 159x6 B 20</t>
  </si>
  <si>
    <t>Отвод П45 219x6 Сталь 20</t>
  </si>
  <si>
    <t>(фл.соед. DN150 mm, PN1.6 МПа)</t>
  </si>
  <si>
    <t>Труба 32x4.5 B 20</t>
  </si>
  <si>
    <t>Заглушка 1-25-4 09Г2С</t>
  </si>
  <si>
    <t>(фл. соед. DN25 mm, PN1.6 МПа)</t>
  </si>
  <si>
    <t>Труба 32x3.5 09Г2С</t>
  </si>
  <si>
    <t>Наружный диаметр1, мм</t>
  </si>
  <si>
    <t>Наружный диаметр2, мм</t>
  </si>
  <si>
    <t>Наружный диаметр1, дд</t>
  </si>
  <si>
    <t>Наружный диаметр2, дд</t>
  </si>
  <si>
    <t>Количество стыков согласно ИС, шт</t>
  </si>
  <si>
    <t>Общее кол-во, дд</t>
  </si>
  <si>
    <t>участков &gt;5 метров</t>
  </si>
  <si>
    <t>Длина участков &gt; 5метров</t>
  </si>
  <si>
    <t>Переход ПЭ 426x10-377x10 09Г2С</t>
  </si>
  <si>
    <t>Труба 18х3,0 09Г2С</t>
  </si>
  <si>
    <t>Длина задвижки по изометрии</t>
  </si>
  <si>
    <t>ОСТ 26-2042-96 - 8 шт (фл. соед. DN20 mm, PN4 МПа)</t>
  </si>
  <si>
    <t>Прокладка СНП В-3-395-4-3,2 Графлекс</t>
  </si>
  <si>
    <t>Отвод П90 377х11 09Г2С</t>
  </si>
  <si>
    <t>ОСТ 26-2042-96 - 8 шт,</t>
  </si>
  <si>
    <t>Тройник П32 х 4 09Г2С</t>
  </si>
  <si>
    <t>9в</t>
  </si>
  <si>
    <t>Заглушка поворотная 2-50-4,0-09Г2С</t>
  </si>
  <si>
    <t>Шпилька 2-1-М16x100 ОСТ 26-2040-96 - 4 ш</t>
  </si>
  <si>
    <t>Шайба 16 ОСТ 26-2042-96 - 8 шт,</t>
  </si>
  <si>
    <t>Фланец 20-16-11-1-B-09Г2С-IV</t>
  </si>
  <si>
    <t>Заглушка-восьмерка 20-16-09Г2С (соед. высту</t>
  </si>
  <si>
    <t>Шпилька 2-1-М12x70 ОСТ 26-2040-96 - 4 ш</t>
  </si>
  <si>
    <t>(фл. соед. DN20 mm, PN1,6 МПа)</t>
  </si>
  <si>
    <t>Шпилька 2-1-М12x90 ОСТ 26-2040-96 - 4 шт</t>
  </si>
  <si>
    <t>Шайба 12 ОСТ 26-2042-96 - 8 шт, (фл. соед. DN20 mm</t>
  </si>
  <si>
    <t xml:space="preserve">Шайба 12 ОСТ 26-2042-96 - 8 шт, </t>
  </si>
  <si>
    <t>(фл. соед. DN20 mm PN1,6 МПа)</t>
  </si>
  <si>
    <t>Заглушка 1 - 20 - 4 09Г2С</t>
  </si>
  <si>
    <t>Фланец 25-16-11-1-B-09Г2С-IV</t>
  </si>
  <si>
    <t>(фл. соед. DN25 mm, PN1,6 МПа)</t>
  </si>
  <si>
    <t>Клапан регулирующий TV 2905-14</t>
  </si>
  <si>
    <t>21034-03-151.6-ТХ2.ИС-0001_1</t>
  </si>
  <si>
    <t>21034-03-151.6-ТХ2.ИС-0001</t>
  </si>
  <si>
    <t>1</t>
  </si>
  <si>
    <t>Отбой 90-45x3 12Х18Н10Т</t>
  </si>
  <si>
    <t>2</t>
  </si>
  <si>
    <t>Опора 45-ТХ-АС10 ВСтЗпсб</t>
  </si>
  <si>
    <t>3</t>
  </si>
  <si>
    <t>Труба 45x3 12Х18Н10Т</t>
  </si>
  <si>
    <t>6</t>
  </si>
  <si>
    <t>14.77</t>
  </si>
  <si>
    <t>Труба 32x2,5 12Х18Н10Т</t>
  </si>
  <si>
    <t>Отвод 90-32x2,5 12Х18Н10Т</t>
  </si>
  <si>
    <t>Отбой П90 45x3,5 09Г2С</t>
  </si>
  <si>
    <t>Тройник П45 х 4 09Г2С</t>
  </si>
  <si>
    <t>Заглушка П45 х 4 09FZE</t>
  </si>
  <si>
    <t>4</t>
  </si>
  <si>
    <t>Штуцер приборной UJii-G1/Z-09FZE</t>
  </si>
  <si>
    <t>5</t>
  </si>
  <si>
    <t>Опора 45-ХБ-А ВЕгпЗпсб</t>
  </si>
  <si>
    <t>Опора 45-ТП-АЕ10 ВЕтЗпсб</t>
  </si>
  <si>
    <t>7</t>
  </si>
  <si>
    <t>Труба 18x3,0 09FZE</t>
  </si>
  <si>
    <t>8</t>
  </si>
  <si>
    <t>Труба 45x3,5 09Г2Е</t>
  </si>
  <si>
    <t>9</t>
  </si>
  <si>
    <t>Штуцер приварной Шц-БЗ/4-09Г2С</t>
  </si>
  <si>
    <t>14</t>
  </si>
  <si>
    <t>10</t>
  </si>
  <si>
    <t>41.49</t>
  </si>
  <si>
    <t>Отбой П90 32x3,5 09Г2Е</t>
  </si>
  <si>
    <t>Фланец 25-16-11-1-В-09Г2С-</t>
  </si>
  <si>
    <t>Опора 32-ХБ-А ВСтЗпсб</t>
  </si>
  <si>
    <t>Опора 32-ТП-АС10 ВСтЗпсб</t>
  </si>
  <si>
    <t>Шпилька 2-1-М12х70 ОСТ 26-2040-96 - 4 шт,</t>
  </si>
  <si>
    <t>Гайка М12 ОСТ 26-2041-96 - 8 шт, Шайба 12</t>
  </si>
  <si>
    <t>PN1.6 МПа)</t>
  </si>
  <si>
    <t>Труба 32x3,5 09Г2С</t>
  </si>
  <si>
    <t xml:space="preserve">Гайка М12 ОСТ 26-2041-96 - 8 шт, </t>
  </si>
  <si>
    <t>(фл. соей. DN25 тт,PN1.6 МПа)</t>
  </si>
  <si>
    <t>17.8</t>
  </si>
  <si>
    <t>Фланец 50-6-11-1-В-09Г2С-</t>
  </si>
  <si>
    <t>Опора 57-ХБ-А ВСтЗпсб</t>
  </si>
  <si>
    <t>Опора 57-ВП-А1 ВСтЗпсб</t>
  </si>
  <si>
    <t>Опора 57-КП-А11 ВСтЗпсб</t>
  </si>
  <si>
    <t>Прокладка А-50-6.3 ПМБ</t>
  </si>
  <si>
    <t>Шпилька 2-1-М12х60 ОСТ 26-2040-96 - 4 шт,</t>
  </si>
  <si>
    <t>Огнепреградитель</t>
  </si>
  <si>
    <t>27.28</t>
  </si>
  <si>
    <t xml:space="preserve">Сайка М12 ОСТ 26-2041-96 - 8 шт, </t>
  </si>
  <si>
    <t>Шайба 12 ОСТ 26-2042-96 - 8 шт,</t>
  </si>
  <si>
    <t xml:space="preserve"> (фл. соей. DN50 тт,PN0,6 МПа)</t>
  </si>
  <si>
    <t>Фланец 80-6-11-1-В-09Г2С-1У</t>
  </si>
  <si>
    <t>Опора 89-ХБ-А ВСтЗпсб</t>
  </si>
  <si>
    <t>Опора 89-ВП-А1 ВСтЗпсб</t>
  </si>
  <si>
    <t>Опора 89-КП-А11 ВСтЗпсб</t>
  </si>
  <si>
    <t>Прокладка А-80-6.3 ПМБ</t>
  </si>
  <si>
    <t>Шпилька 2-1-М16х70 OCT Z6-Z040-96 - 4 шт,</t>
  </si>
  <si>
    <t>Отвод П90 89x4 09Г2С</t>
  </si>
  <si>
    <t xml:space="preserve">Гайка М16 OCT Z6-Z041-96 - 8 шт, </t>
  </si>
  <si>
    <t xml:space="preserve">Шайба 16 OCT Z6-Z04Z-96 - 8 шт, </t>
  </si>
  <si>
    <t>(фл. соей. DN80 тт, PN0,6 МПа)</t>
  </si>
  <si>
    <t>25.66</t>
  </si>
  <si>
    <t>Труба 18x3,0 09Г2С</t>
  </si>
  <si>
    <t>Труба 57x4 09Г2Е</t>
  </si>
  <si>
    <t>Отвод П90 32x3,5 09Г2С</t>
  </si>
  <si>
    <t>21.6</t>
  </si>
  <si>
    <t>Опора 32-ТП-АС1О ВСтЗпсб</t>
  </si>
  <si>
    <t>Фланец 50-40-11-1-F-09T2C-IV</t>
  </si>
  <si>
    <t>Прокладка Б-50-40 ПОН</t>
  </si>
  <si>
    <t>Шпилька 2-1-М16х90 ОСТ 26-2040-96 - 4 шт,</t>
  </si>
  <si>
    <t xml:space="preserve">Гайка М16 ОСТ 26-2041-96 - 8 шт, </t>
  </si>
  <si>
    <t xml:space="preserve">Шайба 16 ОСТ 26-2042-96 - 8 шт. </t>
  </si>
  <si>
    <t>(фл. соей. 0N50 mm, PN4 МПа)</t>
  </si>
  <si>
    <t>21.53</t>
  </si>
  <si>
    <t>Отвод 90-57x3 12Х18Н10Т</t>
  </si>
  <si>
    <t>Опора 57-КХ-А11 ВСтЗпсб</t>
  </si>
  <si>
    <t>Труба 57x3 12Х18Н10Т</t>
  </si>
  <si>
    <t>0.55</t>
  </si>
  <si>
    <t>17</t>
  </si>
  <si>
    <t>Фланец 25-16-11-1-B-09T2C-IV</t>
  </si>
  <si>
    <t>Опора 32-ХБ-А ВЕтЗпсб</t>
  </si>
  <si>
    <t>Прокладка А-25-16 ПМБ</t>
  </si>
  <si>
    <t>Прокладка Д-25-16 ПМБ</t>
  </si>
  <si>
    <t>11</t>
  </si>
  <si>
    <t>12</t>
  </si>
  <si>
    <t>(фл. coed. 0N25 тт, PN1.6 МПа)</t>
  </si>
  <si>
    <t>7.09</t>
  </si>
  <si>
    <t>Отвод П90 108x5 Сталь 20</t>
  </si>
  <si>
    <t>Тройник 0108 х 6 Сталь 20</t>
  </si>
  <si>
    <t>Фланец 100-16-11-1-В-Сталь 20-IV</t>
  </si>
  <si>
    <t>Фланец 25-16-11-1-В-Сталь 20-IV</t>
  </si>
  <si>
    <t>Заглушка 1-25-4 Сталь 20</t>
  </si>
  <si>
    <t>Опора 108-КП-А11 ВСтЗпсб</t>
  </si>
  <si>
    <t>Прокладка А-100-16 ПОН</t>
  </si>
  <si>
    <t>13</t>
  </si>
  <si>
    <t>Труба 108x5 В 20</t>
  </si>
  <si>
    <t>Труба 32x4,5 В 20</t>
  </si>
  <si>
    <t>15</t>
  </si>
  <si>
    <t>Труба 57x4,5 В 20</t>
  </si>
  <si>
    <t>16</t>
  </si>
  <si>
    <t>Переход ПК 108x6-89x6 Сталь 20</t>
  </si>
  <si>
    <t>Шпилька 2-1-М12х70 Ст35 ОСТ 26-2040-96 - 4шт</t>
  </si>
  <si>
    <t>Гайка М12 Ст25 ОСТ 26-2041-96 - 8 шт,</t>
  </si>
  <si>
    <t xml:space="preserve">Шайба 12 Ст10 ОСТ 26-2042-96 - 8 шт, </t>
  </si>
  <si>
    <t>(фл. coeд. DN25 mm, PN1.6 МПа)</t>
  </si>
  <si>
    <t>Шпилька 2-1-М16х90 Ст35 ОСТ 26-2040-96 - 8 шт.</t>
  </si>
  <si>
    <t>Гайка М16 Ст25 ОСТ 26-2041-96 - 16 шт,</t>
  </si>
  <si>
    <t xml:space="preserve">Шайба 16 Ст10 ОСТ 26-2042-96 - 16 шт, </t>
  </si>
  <si>
    <t>(фл. coeд. DN100 mm, PN1.6 МПа)</t>
  </si>
  <si>
    <t>0.2</t>
  </si>
  <si>
    <t>0.12</t>
  </si>
  <si>
    <t>Шпилька 2-1-М12х70 Ст35 ОСТ 26-2040-96 - 4 шт</t>
  </si>
  <si>
    <t>Шайба 12 СтТО ОСТ 26-2042-96 - 8 шт.</t>
  </si>
  <si>
    <t xml:space="preserve"> (фл. coeд. DN25 mm. PN1.6 МПа)</t>
  </si>
  <si>
    <t>0.1</t>
  </si>
  <si>
    <t>Отвод 090 32x4,5 Сталь 20</t>
  </si>
  <si>
    <t>Отвод П45 108x5 Сталь 20</t>
  </si>
  <si>
    <t>Фланец 50-16-11-1-В-Сталь 20-IV</t>
  </si>
  <si>
    <t>18</t>
  </si>
  <si>
    <t>19</t>
  </si>
  <si>
    <t>20</t>
  </si>
  <si>
    <t>21</t>
  </si>
  <si>
    <t>22</t>
  </si>
  <si>
    <t>Шайба 12 Ст10 ОСТ 26-2042-96 - 8 шт,</t>
  </si>
  <si>
    <t xml:space="preserve"> (фл.coeд. DN25 mm. PN1.6 МПа)</t>
  </si>
  <si>
    <t>Шпилька 2-1-М16х80 Ст35 ОСТ 26-2040-96 - 4 шт</t>
  </si>
  <si>
    <t>Гайка М16 Ст25 ОСТ 26-2041-96 - 8 шт,</t>
  </si>
  <si>
    <t xml:space="preserve">Шайба 16 Ст10 ОСТ 26-2042-96 - 8 шт, </t>
  </si>
  <si>
    <t>(фл. coeд. DN50 mm, PN1.6 МПа)</t>
  </si>
  <si>
    <t>0.16</t>
  </si>
  <si>
    <t>0.25</t>
  </si>
  <si>
    <t>Отвод 045 108x5 Сталь 20</t>
  </si>
  <si>
    <t>Опора 108-К0-А11 ВСтЗпсб</t>
  </si>
  <si>
    <t>Задбижка</t>
  </si>
  <si>
    <t>Прокладка А-100-16 ООН</t>
  </si>
  <si>
    <t>Прокладка А-25-16 ООН</t>
  </si>
  <si>
    <t>Шпилька 2-1-М16х90 Ст35 ОСТ 26-2040-96 - 8 шт</t>
  </si>
  <si>
    <t>3.9</t>
  </si>
  <si>
    <t xml:space="preserve">ШайВа 12 СтТО ОСТ 26-2042-96 - 8 шт. </t>
  </si>
  <si>
    <t>(фл.coeд. DN25 mm. PN1.6 МПа)</t>
  </si>
  <si>
    <t>24.77</t>
  </si>
  <si>
    <t>Фланец 25-40-11-1-E-09T2C-IV</t>
  </si>
  <si>
    <t>Фланец 25-40-11-1-F-09T2C-IV</t>
  </si>
  <si>
    <t>Опора 273-КП-А11 ВСтЗпсб</t>
  </si>
  <si>
    <t>Пробка П-М33х2, 09Г2С</t>
  </si>
  <si>
    <t>Штуцер Шц-Б1/2,09Г2С</t>
  </si>
  <si>
    <t>Кран шаровый муфтовый КШ-015.063.1130, резьба G1/2</t>
  </si>
  <si>
    <t>Перехобник Б1/2(наружн.)-К1/2|наружн.)</t>
  </si>
  <si>
    <t>Кран шаровый муфтовый КШ-015.063.1130, резьба Б1/2-М20х1,5</t>
  </si>
  <si>
    <t>Отвод П45 273x8 09Г2Е</t>
  </si>
  <si>
    <t>Прокладка СНП В-3-43-4-3,2 Графлекс</t>
  </si>
  <si>
    <t>Гайка М12 ОСТ 26-2041-96 - 8 шт,</t>
  </si>
  <si>
    <t xml:space="preserve"> Шайба 12 ОСТ 26-2042-96 - 8 шт.</t>
  </si>
  <si>
    <t xml:space="preserve"> (фл. соей. DN25 mm, PN4 МПа)</t>
  </si>
  <si>
    <t>Заклабная для датчика давления в составе:</t>
  </si>
  <si>
    <t>Соединение ввертное СВ12-М20х1,5</t>
  </si>
  <si>
    <t>Бобышка БП02 внут.МЗЗх2 длина 100мм 09Г2С</t>
  </si>
  <si>
    <t>Прокладка ПМЗЗх39, медь М1</t>
  </si>
  <si>
    <t>Заклабная для датчика дабления в составе:</t>
  </si>
  <si>
    <t>Закладная для датчика температуры в составе:</t>
  </si>
  <si>
    <t>Переход ПК 377x12-159x6 09Г2Е</t>
  </si>
  <si>
    <t>Переход ПК 426x10-377x10 09Г2Е</t>
  </si>
  <si>
    <t>Отвод П90 377x11 09Г2Е</t>
  </si>
  <si>
    <t>Тройник П377 х 20 09Г2Е</t>
  </si>
  <si>
    <t>Фланец 50-40-11-1-F-09T2L-IV</t>
  </si>
  <si>
    <t>Заглушка поворотная 2-50-4,0-09Г2Е</t>
  </si>
  <si>
    <t>Опора 377-КП-А11 ВЕтЗпсб</t>
  </si>
  <si>
    <t>Прокладка ЕНП В-3-74-4-3,2 Графлекс</t>
  </si>
  <si>
    <t>Шпилька 2-1-М16х100 OLT 26-2040-96 - 4 шт,</t>
  </si>
  <si>
    <t>Шпилька 2-1-М16х90 ОЕТ 26-2040-96 - 4 шт,</t>
  </si>
  <si>
    <t>Труба 377x9 09Г2Е</t>
  </si>
  <si>
    <t>0.09</t>
  </si>
  <si>
    <t>(фл.соед. 0N50mm,PN4 МПа)</t>
  </si>
  <si>
    <t>(фл.соед. DN50 mm,PN4 МПа)</t>
  </si>
  <si>
    <t>Шайба 16 ОСТ 26-2042-96-8 шт,</t>
  </si>
  <si>
    <t>Шайба 16 ОСТ 26-2042-96-8 шт,|</t>
  </si>
  <si>
    <t>Гайка М16 OСT 26-2041-96 - 8 шт,</t>
  </si>
  <si>
    <t>Пробка П-М33х2,09Г2Е</t>
  </si>
  <si>
    <t>Штуцер Шц-01/2,09Г2Е</t>
  </si>
  <si>
    <t>Переходник ЕП/2(наружн.)-К1/2(наружн.)</t>
  </si>
  <si>
    <t>Штуцер ШЦ-Б1/2, 09Г2Е</t>
  </si>
  <si>
    <t>Кран шаровый муфтовый КШ-015.063.1130, резьба С1/2-М20х1,5</t>
  </si>
  <si>
    <t>Бобышка БП02 внут.МЗЗх2 длина 100мм 09Г2Е</t>
  </si>
  <si>
    <t>Закладная для датчика дабления в составе:</t>
  </si>
  <si>
    <t>соединение ввертное ЕВ12-М20х1,5</t>
  </si>
  <si>
    <t>Опора 219-КП-А11 ВСтЗпсб</t>
  </si>
  <si>
    <t>Переход ПК 219x10-159x8 09rZC</t>
  </si>
  <si>
    <t>Отвод П90 Z19x7 09Г2С</t>
  </si>
  <si>
    <t>Труба 219x6 09CZC</t>
  </si>
  <si>
    <t>Переход ПК 45x4-25x3 09Г2С</t>
  </si>
  <si>
    <t>Фланец 20-16-11-1-B-09T2C-IV</t>
  </si>
  <si>
    <t>Опора 25-ХБ-А ВСтЗпсб</t>
  </si>
  <si>
    <t>Труба 25x3,0 09Г2С</t>
  </si>
  <si>
    <t>Шайба 12ОСТ 26-2042-96 - 8 шт,</t>
  </si>
  <si>
    <t>(фл. соей. DN20 тт,PN1.6 МПа)</t>
  </si>
  <si>
    <t>Фланец 40-16-11-1-B-09Г2С-IV</t>
  </si>
  <si>
    <t>Заглушка-восьмерка 40-16-09Г2С (соед. высту</t>
  </si>
  <si>
    <t>Прокладка А-40-16 ПМБ</t>
  </si>
  <si>
    <t>Прокладка А-40-16 ПОН</t>
  </si>
  <si>
    <t>Шпилька 2-1-М16x100 ОСТ 26-2040-96 - 4 шт,</t>
  </si>
  <si>
    <t>Шайба 16 ОСТ 26-2042-96 - 8 шт, (</t>
  </si>
  <si>
    <t>(фл. соед. DN40 mm,PN1,6 МПа)</t>
  </si>
  <si>
    <t>Гайка М16 ОСТ 26-2041-96 - 8 шт,</t>
  </si>
  <si>
    <t xml:space="preserve">Шайба 16 ОСТ 26-2042-96 - 8 шт, </t>
  </si>
  <si>
    <t>Труба 45х3,5 09Г2С</t>
  </si>
  <si>
    <t>Фланец Z5-16-11-1-B-09T2C-IV</t>
  </si>
  <si>
    <t>Шпилька 2-1-М12х80 ОСТ 26-2040-96 - 4 шт.</t>
  </si>
  <si>
    <t>ОСТ 26-2042-96 - 8 шт, (фл. coed. DN25 тт,</t>
  </si>
  <si>
    <t>Заглушка поворотная 1-25-4.0-09Г2Е</t>
  </si>
  <si>
    <t>(фл. соей. DN25 тт, PN1.6 МПа)</t>
  </si>
  <si>
    <t>Фланец 50-16-11-1-B-09T2C-IV</t>
  </si>
  <si>
    <t>Заглушка поборотная 1-50-4.0-09Г2Е</t>
  </si>
  <si>
    <t>Шпилька 2-1-М16х100 ОСТ 26-2040-96 - 4 шт,</t>
  </si>
  <si>
    <t>Шпилька 2-1-М16х80 ОСТ 26-2040-96 - 4 шт,</t>
  </si>
  <si>
    <t>Прокладка СНП Д-3-73-1,6-3,2 Графлекс</t>
  </si>
  <si>
    <t>(фл. соей. DN50 тт,PN1.6 МПа)</t>
  </si>
  <si>
    <t>(фл. coed. DN50 тт, PN1.6 МПа)</t>
  </si>
  <si>
    <t>Заглушка поворотная 1-100-1,6-Сталь 20</t>
  </si>
  <si>
    <t>Шпилька 2-1-М16х110 СтЗБ ОСТ 26-2040-96 - 8 шт</t>
  </si>
  <si>
    <t>Шайба 16 Ст10 ОСТ 26-2042-96 - 16 шт,</t>
  </si>
  <si>
    <t>( фл. coeд. DN100 mm, PN1.6 МПа)</t>
  </si>
  <si>
    <t>Шпилька 2-1-М16х90 СтЗБ ОСТ 26-2040-96 - 8 шт</t>
  </si>
  <si>
    <t>(фл.coeд. DN100 mm, PN1.6 МПа)</t>
  </si>
  <si>
    <t>0.21</t>
  </si>
  <si>
    <t>Тройник П89 х 6 09Г2С</t>
  </si>
  <si>
    <t>(фл. соей. DN50 mm, PN4 МПа)</t>
  </si>
  <si>
    <t>0.31</t>
  </si>
  <si>
    <t>Фланец 50-16-11-1-B-09Г2С-IV</t>
  </si>
  <si>
    <t>Заглушка поворотная 1-50-4,0-09Г2С</t>
  </si>
  <si>
    <t>(фл. соей. DN50 mm, PN1,6 МПа)</t>
  </si>
  <si>
    <t>Отвод П90 32x3,5 09Г2Е</t>
  </si>
  <si>
    <t>Труба 25x3,0 09Г2Е</t>
  </si>
  <si>
    <t>Труба 32x3,5 09Г2Е</t>
  </si>
  <si>
    <t>2.08</t>
  </si>
  <si>
    <t>Фланец 50-16-11-1-B-09TZC-IV</t>
  </si>
  <si>
    <t>Прокладка А-50-16 ПМБ</t>
  </si>
  <si>
    <t>(фл. соей. DN50 тт, PN1.6 МПа)</t>
  </si>
  <si>
    <t>165*</t>
  </si>
  <si>
    <t>ТУ 1400-004-09446335-2012</t>
  </si>
  <si>
    <t>0СТ36-146-88</t>
  </si>
  <si>
    <t>ГОСТ 9941-81</t>
  </si>
  <si>
    <t>ГОСТ 17375-Z001</t>
  </si>
  <si>
    <t>ГОСТ 17376-Z001</t>
  </si>
  <si>
    <t>ГОСТ 17379-Z001</t>
  </si>
  <si>
    <t>31лс41нх 'газ'</t>
  </si>
  <si>
    <t>ОП-50</t>
  </si>
  <si>
    <t>ГОСТ 873Z-78</t>
  </si>
  <si>
    <t>ОП-80</t>
  </si>
  <si>
    <t>КО 50.40.3332</t>
  </si>
  <si>
    <t>31лс41нж 'газ'</t>
  </si>
  <si>
    <t>по типу ГОСТ 17375-2001</t>
  </si>
  <si>
    <t>30с41нх</t>
  </si>
  <si>
    <t>31с41нх</t>
  </si>
  <si>
    <t>ГОЕТ 17378-2001</t>
  </si>
  <si>
    <t>ГОЕТ 17375-2001</t>
  </si>
  <si>
    <t>ГОЕТ 17376-2001</t>
  </si>
  <si>
    <t>ГОЕТ 33259-2015</t>
  </si>
  <si>
    <t>0LT36-146-88</t>
  </si>
  <si>
    <t>ОЕТ 26.260.454-99</t>
  </si>
  <si>
    <t>ГОЕТ 8732-78</t>
  </si>
  <si>
    <t>ГОСТ 17378-Z001</t>
  </si>
  <si>
    <t>ГОСТ 17375-ZOO1</t>
  </si>
  <si>
    <t>31лс41нх</t>
  </si>
  <si>
    <t>31лс41нж</t>
  </si>
  <si>
    <t>черт.М.44451.01.000-03</t>
  </si>
  <si>
    <t>СтЗБ</t>
  </si>
  <si>
    <t>ОСT36-146-88</t>
  </si>
  <si>
    <t>21034-3-151.6-ТХ1.ИС_4</t>
  </si>
  <si>
    <t>21034-3-151.6-ТХ1.ИС_5</t>
  </si>
  <si>
    <t>21034-03-151.6-ТХ1.ИС-0002</t>
  </si>
  <si>
    <t>21034-3-151.6-ТХ1.ИС_6</t>
  </si>
  <si>
    <t>21034-03-151.6-ТХ1.ИС-0003</t>
  </si>
  <si>
    <t>21034-3-151.6-ТХ1.ИС_7</t>
  </si>
  <si>
    <t>21034-03-151.6-ТХ1.ИС-0004</t>
  </si>
  <si>
    <t>21034-3-151.6-ТХ1.ИС_8</t>
  </si>
  <si>
    <t>21034-03-151.6-ТХ1.ИС-0005</t>
  </si>
  <si>
    <t>21034-3-151.6-ТХ1.ИС_9</t>
  </si>
  <si>
    <t>21034-03-151.6-ТХ1.ИС-0006</t>
  </si>
  <si>
    <t>21034-3-151.6-ТХ1.ИС_10</t>
  </si>
  <si>
    <t>21034-03-151.6-ТХ1.ИС-0007</t>
  </si>
  <si>
    <t>21034-3-151.6-ТХ1.ИС_11</t>
  </si>
  <si>
    <t>21034-03-151.6-ТХ1.ИС-0008</t>
  </si>
  <si>
    <t>21034-3-151.6-ТХ1.ИС_12</t>
  </si>
  <si>
    <t>21034-03-151.6-ТХ1.ИС-0009</t>
  </si>
  <si>
    <t>21034-3-151.6-ТХ1.ИС_13</t>
  </si>
  <si>
    <t>21034-03-151.6-ТХ1.ИС-0010</t>
  </si>
  <si>
    <t>21034-3-151.6-ТХ1.ИС_14</t>
  </si>
  <si>
    <t>21034-03-151.6-ТХ1.ИС-0011</t>
  </si>
  <si>
    <t>21034-3-151.6-ТХ1.ИС_15</t>
  </si>
  <si>
    <t>21034-03-151.6-ТХ1.ИС-0012</t>
  </si>
  <si>
    <t>21034-3-151.6-ТХ1.ИС_16</t>
  </si>
  <si>
    <t>21034-03-151.6-ТХ1.ИС-0013</t>
  </si>
  <si>
    <t>21034-3-151.6-ТХ1.ИС_17</t>
  </si>
  <si>
    <t>21034-03-151.6-ТХ1.ИС-0014</t>
  </si>
  <si>
    <t>21034-3-151.6-ТХ1.ИС_18</t>
  </si>
  <si>
    <t>21034-03-151.6-ТХ1.ИС-0015</t>
  </si>
  <si>
    <t>21034-3-151.6-ТХ1.ИС_19</t>
  </si>
  <si>
    <t>21034-03-151.6-ТХ1.ИС-0016</t>
  </si>
  <si>
    <t>21034-3-151.6-ТХ1.ИС_20</t>
  </si>
  <si>
    <t>21034-03-151.6-ТХ1.ИС-0017</t>
  </si>
  <si>
    <t>21034-3-151.6-ТХ1.ИС_21</t>
  </si>
  <si>
    <t>21034-03-151.6-ТХ1.ИС-0018</t>
  </si>
  <si>
    <t>21034-3-151.6-ТХ1.ИС_22</t>
  </si>
  <si>
    <t>21034-03-151.6-ТХ1.ИС-0019</t>
  </si>
  <si>
    <t>21034-3-151.6-ТХ1.ИС_23</t>
  </si>
  <si>
    <t>21034-03-151.6-ТХ1.ИС-0020</t>
  </si>
  <si>
    <t>21034-3-151.6-ТХ1.ИС_24</t>
  </si>
  <si>
    <t>21034-03-151.6-ТХ1.ИС-0021</t>
  </si>
  <si>
    <t>21034-3-151.6-ТХ1.ИС_25</t>
  </si>
  <si>
    <t>21034-03-151.6-ТХ1.ИС-0022</t>
  </si>
  <si>
    <t>21034-3-151.6-ТХ1.ИС_26</t>
  </si>
  <si>
    <t>21034-03-151.6-ТХ1.ИС-0023</t>
  </si>
  <si>
    <t>21034-3-151.6-ТХ1.ИС_27</t>
  </si>
  <si>
    <t>21034-03-151.6-ТХ1.ИС-0024</t>
  </si>
  <si>
    <t>21034-3-151.6-ТХ1.ИС_28</t>
  </si>
  <si>
    <t>21034-03-151.6-ТХ1.ИС-0025</t>
  </si>
  <si>
    <t>21034-3-151.6-ТХ1.ИС_29</t>
  </si>
  <si>
    <t>21034-03-151.6-ТХ1.ИС-0026</t>
  </si>
  <si>
    <t>21034-3-151.6-ТХ1.ИС_30</t>
  </si>
  <si>
    <t>21034-03-151.6-ТХ1.ИС-0027</t>
  </si>
  <si>
    <t>21034-3-151.6-ТХ1.ИС_31</t>
  </si>
  <si>
    <t>21034-03-151.6-ТХ1.ИС-0028</t>
  </si>
  <si>
    <t>21034-3-151.6-ТХ1.ИС_32</t>
  </si>
  <si>
    <t>21034-03-151.6-ТХ1.ИС-0029</t>
  </si>
  <si>
    <t>21034-3-151.6-ТХ1.ИС_33</t>
  </si>
  <si>
    <t>21034-03-151.6-ТХ1.ИС-0030</t>
  </si>
  <si>
    <t>21034-3-151.6-ТХ1.ИС_34</t>
  </si>
  <si>
    <t>21034-03-151.6-ТХ1.ИС-0031</t>
  </si>
  <si>
    <t>21034-3-151.6-ТХ1.ИС_35</t>
  </si>
  <si>
    <t>21034-03-151.6-ТХ1.ИС-0032</t>
  </si>
  <si>
    <t>21034-3-151.6-ТХ1.ИС_36</t>
  </si>
  <si>
    <t>21034-03-151.6-ТХ1.ИС-0033</t>
  </si>
  <si>
    <t>21034-3-151.6-ТХ1.ИС_37</t>
  </si>
  <si>
    <t>21034-03-151.6-ТХ1.ИС-0034</t>
  </si>
  <si>
    <t>21034-3-151.6-ТХ1.ИС_38</t>
  </si>
  <si>
    <t>21034-03-151.6-ТХ1.ИС-0035</t>
  </si>
  <si>
    <t>21034-3-151.6-ТХ1.ИС_39</t>
  </si>
  <si>
    <t>21034-03-151.6-ТХ1.ИС-0036</t>
  </si>
  <si>
    <t>21034-3-151.6-ТХ1.ИС_40</t>
  </si>
  <si>
    <t>21034-03-151.6-ТХ1.ИС-0037</t>
  </si>
  <si>
    <t>21034-3-151.6-ТХ1.ИС_41</t>
  </si>
  <si>
    <t>21034-03-151.6-ТХ1.ИС-0038</t>
  </si>
  <si>
    <t>21034-3-151.6-ТХ1.ИС_42</t>
  </si>
  <si>
    <t>21034-03-151.6-ТХ1.ИС-0039</t>
  </si>
  <si>
    <t>21034-3-151.6-ТХ1.ИС_43</t>
  </si>
  <si>
    <t>21034-03-151.6-ТХ1.ИС-0040</t>
  </si>
  <si>
    <t>21034-3-151.6-ТХ1.ИС_44</t>
  </si>
  <si>
    <t>21034-03-151.6-ТХ1.ИС-0041</t>
  </si>
  <si>
    <t>21034-3-151.6-ТХ1.ИС_45</t>
  </si>
  <si>
    <t>21034-03-151.6-ТХ1.ИС-0042</t>
  </si>
  <si>
    <t>21034-3-151.6-ТХ1.ИС_46</t>
  </si>
  <si>
    <t>21034-03-151.6-ТХ1.ИС-0043</t>
  </si>
  <si>
    <t>21034-3-151.6-ТХ1.ИС_47</t>
  </si>
  <si>
    <t>21034-03-151.6-ТХ1.ИС-0044</t>
  </si>
  <si>
    <t>21034-3-151.6-ТХ1.ИС_48</t>
  </si>
  <si>
    <t>21034-03-151.6-ТХ1.ИС-0045</t>
  </si>
  <si>
    <t>21034-3-151.6-ТХ1.ИС_49</t>
  </si>
  <si>
    <t>21034-03-151.6-ТХ1.ИС-0046</t>
  </si>
  <si>
    <t>21034-3-151.6-ТХ1.ИС_50</t>
  </si>
  <si>
    <t>21034-03-151.6-ТХ1.ИС-0047</t>
  </si>
  <si>
    <t>21034-3-151.6-ТХ1.ИС_51</t>
  </si>
  <si>
    <t>21034-03-151.6-ТХ1.ИС-0048</t>
  </si>
  <si>
    <t>21034-3-151.6-ТХ1.ИС_52</t>
  </si>
  <si>
    <t>21034-03-151.6-ТХ1.ИС-0049</t>
  </si>
  <si>
    <t>21034-3-151.6-ТХ1.ИС_53</t>
  </si>
  <si>
    <t>21034-03-151.6-ТХ1.ИС-0050</t>
  </si>
  <si>
    <t>21034-3-151.6-ТХ1.ИС_54</t>
  </si>
  <si>
    <t>21034-03-151.6-ТХ1.ИС-0051</t>
  </si>
  <si>
    <t>21034-3-151.6-ТХ1.ИС_55</t>
  </si>
  <si>
    <t>21034-03-151.6-ТХ1.ИС-0052</t>
  </si>
  <si>
    <t>21034-3-151.6-ТХ1.ИС_56</t>
  </si>
  <si>
    <t>21034-03-151.6-ТХ1.ИС-0053</t>
  </si>
  <si>
    <t>21034-3-151.6-ТХ1.ИС_57</t>
  </si>
  <si>
    <t>21034-03-151.6-ТХ1.ИС-0054</t>
  </si>
  <si>
    <t>21034-3-151.6-ТХ1.ИС_58</t>
  </si>
  <si>
    <t>21034-03-151.6-ТХ1.ИС-0055</t>
  </si>
  <si>
    <t>21034-3-151.6-ТХ1.ИС_59</t>
  </si>
  <si>
    <t>21034-03-151.6-ТХ1.ИС-0056</t>
  </si>
  <si>
    <t>21034-3-151.6-ТХ1.ИС_60</t>
  </si>
  <si>
    <t>21034-03-151.6-ТХ1.ИС-0057</t>
  </si>
  <si>
    <t>21034-3-151.6-ТХ1.ИС_61</t>
  </si>
  <si>
    <t>21034-03-151.6-ТХ1.ИС-0058</t>
  </si>
  <si>
    <t>21034-3-151.6-ТХ1.ИС_62</t>
  </si>
  <si>
    <t>21034-03-151.6-ТХ1.ИС-0059</t>
  </si>
  <si>
    <t>21034-3-151.6-ТХ1.ИС_63</t>
  </si>
  <si>
    <t>21034-03-151.6-ТХ1.ИС-0060</t>
  </si>
  <si>
    <t>21034-3-151.6-ТХ1.ИС_64</t>
  </si>
  <si>
    <t>21034-03-151.6-ТХ1.ИС-0061</t>
  </si>
  <si>
    <t>21034-3-151.6-ТХ1.ИС_65</t>
  </si>
  <si>
    <t>21034-03-151.6-ТХ1.ИС-0062</t>
  </si>
  <si>
    <t>21034-3-151.6-ТХ1.ИС_66</t>
  </si>
  <si>
    <t>21034-03-151.6-ТХ1.ИС-0063</t>
  </si>
  <si>
    <t>21034-3-151.6-ТХ1.ИС_67</t>
  </si>
  <si>
    <t>21034-03-151.6-ТХ1.ИС-0064</t>
  </si>
  <si>
    <t>21034-3-151.6-ТХ1.ИС_68</t>
  </si>
  <si>
    <t>21034-03-151.6-ТХ1.ИС-0065</t>
  </si>
  <si>
    <t>21034-3-151.6-ТХ1.ИС_69</t>
  </si>
  <si>
    <t>21034-03-151.6-ТХ1.ИС-0066</t>
  </si>
  <si>
    <t>21034-3-151.6-ТХ1.ИС_70</t>
  </si>
  <si>
    <t>21034-03-151.6-ТХ1.ИС-0067</t>
  </si>
  <si>
    <t>21034-3-151.6-ТХ1.ИС_71</t>
  </si>
  <si>
    <t>21034-03-151.6-ТХ1.ИС-0068</t>
  </si>
  <si>
    <t>21034-3-151.6-ТХ1.ИС_72</t>
  </si>
  <si>
    <t>21034-03-151.6-ТХ1.ИС-0069</t>
  </si>
  <si>
    <t>21034-3-151.6-ТХ1.ИС_73</t>
  </si>
  <si>
    <t>21034-03-151.6-ТХ1.ИС-0070</t>
  </si>
  <si>
    <t>21034-3-151.6-ТХ1.ИС_74</t>
  </si>
  <si>
    <t>21034-03-151.6-ТХ1.ИС-0071</t>
  </si>
  <si>
    <t>21034-3-151.6-ТХ1.ИС_75</t>
  </si>
  <si>
    <t>21034-03-151.6-ТХ1.ИС-0072</t>
  </si>
  <si>
    <t>21034-3-151.6-ТХ1.ИС_76</t>
  </si>
  <si>
    <t>21034-03-151.6-ТХ1.ИС-0073</t>
  </si>
  <si>
    <t>21034-3-151.6-ТХ1.ИС_77</t>
  </si>
  <si>
    <t>21034-03-151.6-ТХ1.ИС-0074</t>
  </si>
  <si>
    <t>21034-3-151.6-ТХ1.ИС_78</t>
  </si>
  <si>
    <t>21034-03-151.6-ТХ1.ИС-0075</t>
  </si>
  <si>
    <t>21034-3-151.6-ТХ1.ИС_79</t>
  </si>
  <si>
    <t>21034-03-151.6-ТХ1.ИС-0076</t>
  </si>
  <si>
    <t>21034-3-151.6-ТХ1.ИС_80</t>
  </si>
  <si>
    <t>21034-03-151.6-ТХ1.ИС-0077</t>
  </si>
  <si>
    <t>21034-3-151.6-ТХ1.ИС_81</t>
  </si>
  <si>
    <t>21034-03-151.6-ТХ1.ИС-0078</t>
  </si>
  <si>
    <t>21034-3-151.6-ТХ1.ИС_82</t>
  </si>
  <si>
    <t>21034-03-151.6-ТХ1.ИС-0079</t>
  </si>
  <si>
    <t>21034-3-151.6-ТХ1.ИС_83</t>
  </si>
  <si>
    <t>21034-03-151.6-ТХ1.ИС-0080</t>
  </si>
  <si>
    <t>21034-3-151.6-ТХ1.ИС_84</t>
  </si>
  <si>
    <t>21034-03-151.6-ТХ1.ИС-0081</t>
  </si>
  <si>
    <t>21034-3-151.6-ТХ1.ИС_85</t>
  </si>
  <si>
    <t>21034-03-151.6-ТХ1.ИС-0082</t>
  </si>
  <si>
    <t>21034-3-151.6-ТХ1.ИС_86</t>
  </si>
  <si>
    <t>21034-03-151.6-ТХ1.ИС-0083</t>
  </si>
  <si>
    <t>21034-3-151.6-ТХ1.ИС_87</t>
  </si>
  <si>
    <t>21034-03-151.6-ТХ1.ИС-0084</t>
  </si>
  <si>
    <t>21034-3-151.6-ТХ1.ИС_88</t>
  </si>
  <si>
    <t>21034-03-151.6-ТХ1.ИС-0085</t>
  </si>
  <si>
    <t>21034-3-151.6-ТХ1.ИС_89</t>
  </si>
  <si>
    <t>21034-03-151.6-ТХ1.ИС-0086</t>
  </si>
  <si>
    <t>21034-3-151.6-ТХ1.ИС_90</t>
  </si>
  <si>
    <t>21034-03-151.6-ТХ1.ИС-0087</t>
  </si>
  <si>
    <t>21034-3-151.6-ТХ1.ИС_91</t>
  </si>
  <si>
    <t>21034-03-151.6-ТХ1.ИС-0088</t>
  </si>
  <si>
    <t>21034-3-151.6-ТХ1.ИС_92</t>
  </si>
  <si>
    <t>21034-03-151.6-ТХ1.ИС-0089</t>
  </si>
  <si>
    <t>21034-3-151.6-ТХ1.ИС_93</t>
  </si>
  <si>
    <t>21034-03-151.6-ТХ1.ИС-0090</t>
  </si>
  <si>
    <t>21034-3-151.6-ТХ1.ИС_94</t>
  </si>
  <si>
    <t>21034-03-151.6-ТХ1.ИС-0091</t>
  </si>
  <si>
    <t>21034-3-151.6-ТХ1.ИС_95</t>
  </si>
  <si>
    <t>21034-03-151.6-ТХ1.ИС-0092</t>
  </si>
  <si>
    <t>21034-3-151.6-ТХ1.ИС_96</t>
  </si>
  <si>
    <t>21034-03-151.6-ТХ1.ИС-0093</t>
  </si>
  <si>
    <t>21034-3-151.6-ТХ1.ИС_97</t>
  </si>
  <si>
    <t>21034-03-151.6-ТХ1.ИС-0094</t>
  </si>
  <si>
    <t>21034-3-151.6-ТХ1.ИС_98</t>
  </si>
  <si>
    <t>21034-03-151.6-ТХ1.ИС-0095</t>
  </si>
  <si>
    <t>21034-3-151.6-ТХ1.ИС_99</t>
  </si>
  <si>
    <t>21034-03-151.6-ТХ1.ИС-0096</t>
  </si>
  <si>
    <t>21034-3-151.6-ТХ1.ИС_100</t>
  </si>
  <si>
    <t>21034-03-151.6-ТХ1.ИС-0097</t>
  </si>
  <si>
    <t>21034-3-151.6-ТХ1.ИС_101</t>
  </si>
  <si>
    <t>21034-03-151.6-ТХ1.ИС-0098</t>
  </si>
  <si>
    <t>21034-3-151.6-ТХ1.ИС_102</t>
  </si>
  <si>
    <t>21034-03-151.6-ТХ1.ИС-0099</t>
  </si>
  <si>
    <t>21034-3-151.6-ТХ1.ИС_103</t>
  </si>
  <si>
    <t>21034-03-151.6-ТХ1.ИС-0100</t>
  </si>
  <si>
    <t>21034-3-151.6-ТХ1.ИС_104</t>
  </si>
  <si>
    <t>21034-03-151.6-ТХ1.ИС-0101</t>
  </si>
  <si>
    <t>21034-3-151.6-ТХ1.ИС_105</t>
  </si>
  <si>
    <t>21034-03-151.6-ТХ1.ИС-0102</t>
  </si>
  <si>
    <t>21034-3-151.6-ТХ1.ИС_106</t>
  </si>
  <si>
    <t>21034-03-151.6-ТХ1.ИС-0103</t>
  </si>
  <si>
    <t>21034-3-151.6-ТХ1.ИС_107</t>
  </si>
  <si>
    <t>21034-03-151.6-ТХ1.ИС-0104</t>
  </si>
  <si>
    <t>21034-3-151.6-ТХ1.ИС_108</t>
  </si>
  <si>
    <t>21034-03-151.6-ТХ1.ИС-0105</t>
  </si>
  <si>
    <t>21034-3-151.6-ТХ1.ИС_109</t>
  </si>
  <si>
    <t>21034-03-151.6-ТХ1.ИС-0106</t>
  </si>
  <si>
    <t>21034-3-151.6-ТХ1.ИС_110</t>
  </si>
  <si>
    <t>21034-03-151.6-ТХ1.ИС-0107</t>
  </si>
  <si>
    <t>21034-3-151.6-ТХ1.ИС_111</t>
  </si>
  <si>
    <t>21034-03-151.6-ТХ1.ИС-0108</t>
  </si>
  <si>
    <t>21034-3-151.6-ТХ1.ИС_112</t>
  </si>
  <si>
    <t>21034-03-151.6-ТХ1.ИС-0109</t>
  </si>
  <si>
    <t>21034-3-151.6-ТХ1.ИС_113</t>
  </si>
  <si>
    <t>21034-03-151.6-ТХ1.ИС-0110</t>
  </si>
  <si>
    <t>21034-3-151.6-ТХ1.ИС_114</t>
  </si>
  <si>
    <t>21034-03-151.6-ТХ1.ИС-0111</t>
  </si>
  <si>
    <t>21034-3-151.6-ТХ1.ИС_115</t>
  </si>
  <si>
    <t>21034-03-151.6-ТХ1.ИС-0112</t>
  </si>
  <si>
    <t>21034-3-151.6-ТХ1.ИС_116</t>
  </si>
  <si>
    <t>21034-03-151.6-ТХ1.ИС-0113</t>
  </si>
  <si>
    <t>21034-3-151.6-ТХ1.ИС_117</t>
  </si>
  <si>
    <t>21034-03-151.6-ТХ1.ИС-0114</t>
  </si>
  <si>
    <t>21034-3-151.6-ТХ1.ИС_118</t>
  </si>
  <si>
    <t>21034-03-151.6-ТХ1.ИС-0115</t>
  </si>
  <si>
    <t>21034-3-151.6-ТХ1.ИС_119</t>
  </si>
  <si>
    <t>21034-03-151.6-ТХ1.ИС-0116</t>
  </si>
  <si>
    <t>21034-3-151.6-ТХ1.ИС_120</t>
  </si>
  <si>
    <t>21034-03-151.6-ТХ1.ИС-0117</t>
  </si>
  <si>
    <t>21034-3-151.6-ТХ1.ИС_121</t>
  </si>
  <si>
    <t>21034-03-151.6-ТХ1.ИС-0118</t>
  </si>
  <si>
    <t>21034-3-151.6-ТХ1.ИС_122</t>
  </si>
  <si>
    <t>21034-03-151.6-ТХ1.ИС-0119</t>
  </si>
  <si>
    <t>21034-3-151.6-ТХ1.ИС_123</t>
  </si>
  <si>
    <t>21034-03-151.6-ТХ1.ИС-0120</t>
  </si>
  <si>
    <t>21034-3-151.6-ТХ1.ИС_124</t>
  </si>
  <si>
    <t>21034-03-151.6-ТХ1.ИС-0121</t>
  </si>
  <si>
    <t>21034-3-151.6-ТХ1.ИС_125</t>
  </si>
  <si>
    <t>21034-03-151.6-ТХ1.ИС-0122</t>
  </si>
  <si>
    <t>21034-3-151.6-ТХ1.ИС_126</t>
  </si>
  <si>
    <t>21034-03-151.6-ТХ1.ИС-0123</t>
  </si>
  <si>
    <t>21034-3-151.6-ТХ1.ИС_127</t>
  </si>
  <si>
    <t>21034-03-151.6-ТХ1.ИС-0124</t>
  </si>
  <si>
    <t>21034-3-151.6-ТХ1.ИС_128</t>
  </si>
  <si>
    <t>21034-03-151.6-ТХ1.ИС-0125</t>
  </si>
  <si>
    <t>21034-3-151.6-ТХ1.ИС_129</t>
  </si>
  <si>
    <t>21034-03-151.6-ТХ1.ИС-0126</t>
  </si>
  <si>
    <t>21034-3-151.6-ТХ1.ИС_130</t>
  </si>
  <si>
    <t>21034-03-151.6-ТХ1.ИС-0127</t>
  </si>
  <si>
    <t>21034-3-151.6-ТХ1.ИС_131</t>
  </si>
  <si>
    <t>21034-03-151.6-ТХ1.ИС-0128</t>
  </si>
  <si>
    <t>21034-3-151.6-ТХ1.ИС_132</t>
  </si>
  <si>
    <t>21034-03-151.6-ТХ1.ИС-0129</t>
  </si>
  <si>
    <t>21034-3-151.6-ТХ1.ИС_133</t>
  </si>
  <si>
    <t>21034-03-151.6-ТХ1.ИС-0130</t>
  </si>
  <si>
    <t>21034-3-151.6-ТХ1.ИС_134</t>
  </si>
  <si>
    <t>21034-03-151.6-ТХ1.ИС-0131</t>
  </si>
  <si>
    <t>21034-3-151.6-ТХ1.ИС_135</t>
  </si>
  <si>
    <t>21034-03-151.6-ТХ1.ИС-0132</t>
  </si>
  <si>
    <t>21034-3-151.6-ТХ1.ИС_136</t>
  </si>
  <si>
    <t>21034-03-151.6-ТХ1.ИС-0133</t>
  </si>
  <si>
    <t>21034-3-151.6-ТХ1.ИС_137</t>
  </si>
  <si>
    <t>21034-03-151.6-ТХ1.ИС-0134</t>
  </si>
  <si>
    <t>21034-3-151.6-ТХ1.ИС_138</t>
  </si>
  <si>
    <t>21034-03-151.6-ТХ1.ИС-0135</t>
  </si>
  <si>
    <t>21034-3-151.6-ТХ1.ИС_139</t>
  </si>
  <si>
    <t>21034-03-151.6-ТХ1.ИС-0136</t>
  </si>
  <si>
    <t>21034-3-151.6-ТХ1.ИС_140</t>
  </si>
  <si>
    <t>21034-03-151.6-ТХ1.ИС-0137</t>
  </si>
  <si>
    <t>21034-3-151.6-ТХ1.ИС_141</t>
  </si>
  <si>
    <t>21034-03-151.6-ТХ1.ИС-0138</t>
  </si>
  <si>
    <t>21034-3-151.6-ТХ1.ИС_142</t>
  </si>
  <si>
    <t>21034-03-151.6-ТХ1.ИС-0139</t>
  </si>
  <si>
    <t>21034-3-151.6-ТХ1.ИС_143</t>
  </si>
  <si>
    <t>21034-03-151.6-ТХ1.ИС-0140</t>
  </si>
  <si>
    <t>21034-3-151.6-ТХ1.ИС_144</t>
  </si>
  <si>
    <t>21034-03-151.6-ТХ1.ИС-0141</t>
  </si>
  <si>
    <t>21034-3-151.6-ТХ1.ИС_145</t>
  </si>
  <si>
    <t>21034-03-151.6-ТХ1.ИС-0142</t>
  </si>
  <si>
    <t>21034-3-151.6-ТХ1.ИС_146</t>
  </si>
  <si>
    <t>21034-03-151.6-ТХ1.ИС-0143</t>
  </si>
  <si>
    <t>21034-3-151.6-ТХ1.ИС_147</t>
  </si>
  <si>
    <t>21034-03-151.6-ТХ1.ИС-0144</t>
  </si>
  <si>
    <t>21034-3-151.6-ТХ1.ИС_148</t>
  </si>
  <si>
    <t>21034-03-151.6-ТХ1.ИС-0145</t>
  </si>
  <si>
    <t>21034-3-151.6-ТХ1.ИС_149</t>
  </si>
  <si>
    <t>21034-03-151.6-ТХ1.ИС-0146</t>
  </si>
  <si>
    <t>21034-3-151.6-ТХ1.ИС_150</t>
  </si>
  <si>
    <t>21034-03-151.6-ТХ1.ИС-0147</t>
  </si>
  <si>
    <t>21034-3-151.6-ТХ1.ИС_151</t>
  </si>
  <si>
    <t>21034-03-151.6-ТХ1.ИС-0148</t>
  </si>
  <si>
    <t>21034-3-151.6-ТХ1.ИС_152</t>
  </si>
  <si>
    <t>21034-03-151.6-ТХ1.ИС-0149</t>
  </si>
  <si>
    <t>21034-3-151.6-ТХ1.ИС_153</t>
  </si>
  <si>
    <t>21034-03-151.6-ТХ1.ИС-0150</t>
  </si>
  <si>
    <t>21034-3-151.6-ТХ1.ИС_154</t>
  </si>
  <si>
    <t>21034-03-151.6-ТХ1.ИС-0151</t>
  </si>
  <si>
    <t>21034-3-151.6-ТХ1.ИС_155</t>
  </si>
  <si>
    <t>21034-03-151.6-ТХ1.ИС-0152</t>
  </si>
  <si>
    <t>21034-3-151.6-ТХ1.ИС_156</t>
  </si>
  <si>
    <t>21034-03-151.6-ТХ1.ИС-0153</t>
  </si>
  <si>
    <t>21034-3-151.6-ТХ1.ИС_157</t>
  </si>
  <si>
    <t>21034-03-151.6-ТХ1.ИС-0154</t>
  </si>
  <si>
    <t>21034-3-151.6-ТХ1.ИС_158</t>
  </si>
  <si>
    <t>21034-03-151.6-ТХ1.ИС-0155</t>
  </si>
  <si>
    <t>21034-3-151.6-ТХ1.ИС_159</t>
  </si>
  <si>
    <t>21034-03-151.6-ТХ1.ИС-0156</t>
  </si>
  <si>
    <t>21034-3-151.6-ТХ1.ИС_160</t>
  </si>
  <si>
    <t>21034-03-151.6-ТХ1.ИС-0157</t>
  </si>
  <si>
    <t>21034-3-151.6-ТХ1.ИС_161</t>
  </si>
  <si>
    <t>21034-03-151.6-ТХ1.ИС-0158</t>
  </si>
  <si>
    <t>21034-3-151.6-ТХ1.ИС_162</t>
  </si>
  <si>
    <t>21034-03-151.6-ТХ1.ИС-0159</t>
  </si>
  <si>
    <t>21034-3-151.6-ТХ1.ИС_163</t>
  </si>
  <si>
    <t>21034-03-151.6-ТХ1.ИС-0160</t>
  </si>
  <si>
    <t>21034-3-151.6-ТХ1.ИС_164</t>
  </si>
  <si>
    <t>21034-03-151.6-ТХ1.ИС-0161</t>
  </si>
  <si>
    <t>21034-3-151.6-ТХ1.ИС_165</t>
  </si>
  <si>
    <t>21034-03-151.6-ТХ1.ИС-0162</t>
  </si>
  <si>
    <t>21034-3-151.6-ТХ1.ИС_166</t>
  </si>
  <si>
    <t>21034-03-151.6-ТХ1.ИС-0163</t>
  </si>
  <si>
    <t>21034-3-151.6-ТХ1.ИС_167</t>
  </si>
  <si>
    <t>21034-03-151.6-ТХ1.ИС-0164</t>
  </si>
  <si>
    <t>21034-3-151.6-ТХ1.ИС_168</t>
  </si>
  <si>
    <t>21034-03-151.6-ТХ1.ИС-0165</t>
  </si>
  <si>
    <t>21034-3-151.6-ТХ1.ИС_169</t>
  </si>
  <si>
    <t>21034-03-151.6-ТХ1.ИС-0166</t>
  </si>
  <si>
    <t>21034-3-151.6-ТХ1.ИС_170</t>
  </si>
  <si>
    <t>21034-03-151.6-ТХ1.ИС-0167</t>
  </si>
  <si>
    <t>21034-3-151.6-ТХ1.ИС_171</t>
  </si>
  <si>
    <t>21034-03-151.6-ТХ1.ИС-0168</t>
  </si>
  <si>
    <t>21034-3-151.6-ТХ1.ИС_172</t>
  </si>
  <si>
    <t>21034-03-151.6-ТХ1.ИС-0169</t>
  </si>
  <si>
    <t>21034-3-151.6-ТХ1.ИС_173</t>
  </si>
  <si>
    <t>21034-03-151.6-ТХ1.ИС-0170</t>
  </si>
  <si>
    <t>21034-3-151.6-ТХ1.ИС_174</t>
  </si>
  <si>
    <t>21034-03-151.6-ТХ1.ИС-0171</t>
  </si>
  <si>
    <t>21034-3-151.6-ТХ1.ИС_175</t>
  </si>
  <si>
    <t>21034-03-151.6-ТХ1.ИС-0172</t>
  </si>
  <si>
    <t>21034-3-151.6-ТХ1.ИС_176</t>
  </si>
  <si>
    <t>21034-03-151.6-ТХ1.ИС-0173</t>
  </si>
  <si>
    <t>21034-3-151.6-ТХ1.ИС_177</t>
  </si>
  <si>
    <t>21034-03-151.6-ТХ1.ИС-0174</t>
  </si>
  <si>
    <t>21034-3-151.6-ТХ1.ИС_178</t>
  </si>
  <si>
    <t>21034-03-151.6-ТХ1.ИС-0175</t>
  </si>
  <si>
    <t>21034-3-151.6-ТХ1.ИС_179</t>
  </si>
  <si>
    <t>21034-03-151.6-ТХ1.ИС-0176</t>
  </si>
  <si>
    <t>21034-3-151.6-ТХ1.ИС_180</t>
  </si>
  <si>
    <t>21034-03-151.6-ТХ1.ИС-0177</t>
  </si>
  <si>
    <t>21034-3-151.6-ТХ1.ИС_181</t>
  </si>
  <si>
    <t>21034-03-151.6-ТХ1.ИС-0178</t>
  </si>
  <si>
    <t>21034-3-151.6-ТХ1.ИС_182</t>
  </si>
  <si>
    <t>21034-03-151.6-ТХ1.ИС-0179</t>
  </si>
  <si>
    <t>21034-3-151.6-ТХ1.ИС_183</t>
  </si>
  <si>
    <t>21034-03-151.6-ТХ1.ИС-0180</t>
  </si>
  <si>
    <t>21034-3-151.6-ТХ1.ИС_184</t>
  </si>
  <si>
    <t>21034-03-151.6-ТХ1.ИС-0181</t>
  </si>
  <si>
    <t>21034-3-151.6-ТХ1.ИС_185</t>
  </si>
  <si>
    <t>21034-03-151.6-ТХ1.ИС-0182</t>
  </si>
  <si>
    <t>21034-3-151.6-ТХ1.ИС_186</t>
  </si>
  <si>
    <t>21034-03-151.6-ТХ1.ИС-0183</t>
  </si>
  <si>
    <t>21034-3-151.6-ТХ1.ИС_187</t>
  </si>
  <si>
    <t>21034-03-151.6-ТХ1.ИС-0184</t>
  </si>
  <si>
    <t>21034-3-151.6-ТХ1.ИС_188</t>
  </si>
  <si>
    <t>21034-03-151.6-ТХ1.ИС-0185</t>
  </si>
  <si>
    <t>21034-3-151.6-ТХ1.ИС_189</t>
  </si>
  <si>
    <t>21034-03-151.6-ТХ1.ИС-0186</t>
  </si>
  <si>
    <t>21034-3-151.6-ТХ1.ИС_190</t>
  </si>
  <si>
    <t>21034-03-151.6-ТХ1.ИС-0187</t>
  </si>
  <si>
    <t>21034-3-151.6-ТХ1.ИС_191</t>
  </si>
  <si>
    <t>21034-03-151.6-ТХ1.ИС-0188</t>
  </si>
  <si>
    <t>21034-3-151.6-ТХ1.ИС_192</t>
  </si>
  <si>
    <t>21034-03-151.6-ТХ1.ИС-0189</t>
  </si>
  <si>
    <t>21034-3-151.6-ТХ1.ИС_193</t>
  </si>
  <si>
    <t>21034-03-151.6-ТХ1.ИС-0190</t>
  </si>
  <si>
    <t>21034-3-151.6-ТХ1.ИС_194</t>
  </si>
  <si>
    <t>21034-03-151.6-ТХ1.ИС-0191</t>
  </si>
  <si>
    <t>21034-3-151.6-ТХ1.ИС_195</t>
  </si>
  <si>
    <t>21034-03-151.6-ТХ1.ИС-0192</t>
  </si>
  <si>
    <t>21034-3-151.6-ТХ1.ИС_196</t>
  </si>
  <si>
    <t>21034-03-151.6-ТХ1.ИС-0193</t>
  </si>
  <si>
    <t>21034-3-151.6-ТХ1.ИС_197</t>
  </si>
  <si>
    <t>21034-03-151.6-ТХ1.ИС-0194</t>
  </si>
  <si>
    <t>21034-3-151.6-ТХ1.ИС_198</t>
  </si>
  <si>
    <t>21034-03-151.6-ТХ1.ИС-0195</t>
  </si>
  <si>
    <t>21034-3-151.6-ТХ1.ИС_199</t>
  </si>
  <si>
    <t>21034-03-151.6-ТХ1.ИС-0196</t>
  </si>
  <si>
    <t>21034-3-151.6-ТХ1.ИС_200</t>
  </si>
  <si>
    <t>21034-03-151.6-ТХ1.ИС-0197</t>
  </si>
  <si>
    <t>21034-3-151.6-ТХ1.ИС_201</t>
  </si>
  <si>
    <t>21034-03-151.6-ТХ1.ИС-0198</t>
  </si>
  <si>
    <t>21034-3-151.6-ТХ1.ИС_202</t>
  </si>
  <si>
    <t>21034-03-151.6-ТХ1.ИС-0199</t>
  </si>
  <si>
    <t>21034-3-151.6-ТХ1.ИС_203</t>
  </si>
  <si>
    <t>21034-03-151.6-ТХ1.ИС-0200</t>
  </si>
  <si>
    <t>21034-3-151.6-ТХ1.ИС_204</t>
  </si>
  <si>
    <t>21034-03-151.6-ТХ1.ИС-0201</t>
  </si>
  <si>
    <t>21034-3-151.6-ТХ1.ИС_205</t>
  </si>
  <si>
    <t>21034-03-151.6-ТХ1.ИС-0202</t>
  </si>
  <si>
    <t>21034-3-151.6-ТХ1.ИС_206</t>
  </si>
  <si>
    <t>21034-03-151.6-ТХ1.ИС-0203</t>
  </si>
  <si>
    <t>21034-3-151.6-ТХ1.ИС_207</t>
  </si>
  <si>
    <t>21034-03-151.6-ТХ1.ИС-0204</t>
  </si>
  <si>
    <t>21034-3-151.6-ТХ1.ИС_208</t>
  </si>
  <si>
    <t>21034-03-151.6-ТХ1.ИС-0205</t>
  </si>
  <si>
    <t>21034-3-151.6-ТХ1.ИС_209</t>
  </si>
  <si>
    <t>21034-03-151.6-ТХ1.ИС-0206</t>
  </si>
  <si>
    <t>21034-3-151.6-ТХ1.ИС_210</t>
  </si>
  <si>
    <t>21034-03-151.6-ТХ1.ИС-0207</t>
  </si>
  <si>
    <t>21034-3-151.6-ТХ1.ИС_211</t>
  </si>
  <si>
    <t>21034-03-151.6-ТХ1.ИС-0208</t>
  </si>
  <si>
    <t>21034-3-151.6-ТХ1.ИС_212</t>
  </si>
  <si>
    <t>21034-03-151.6-ТХ1.ИС-0209</t>
  </si>
  <si>
    <t>21034-3-151.6-ТХ1.ИС_213</t>
  </si>
  <si>
    <t>21034-03-151.6-ТХ1.ИС-0210</t>
  </si>
  <si>
    <t>21034-3-151.6-ТХ1.ИС_214</t>
  </si>
  <si>
    <t>21034-03-151.6-ТХ1.ИС-0211</t>
  </si>
  <si>
    <t>21034-3-151.6-ТХ1.ИС_215</t>
  </si>
  <si>
    <t>21034-03-151.6-ТХ1.ИС-0212</t>
  </si>
  <si>
    <t>21034-3-151.6-ТХ1.ИС_216</t>
  </si>
  <si>
    <t>21034-03-151.6-ТХ1.ИС-0213</t>
  </si>
  <si>
    <t>21034-3-151.6-ТХ1.ИС_217</t>
  </si>
  <si>
    <t>21034-03-151.6-ТХ1.ИС-0214</t>
  </si>
  <si>
    <t>21034-3-151.6-ТХ1.ИС_218</t>
  </si>
  <si>
    <t>21034-03-151.6-ТХ1.ИС-0215</t>
  </si>
  <si>
    <t>21034-3-151.6-ТХ1.ИС_219</t>
  </si>
  <si>
    <t>21034-03-151.6-ТХ1.ИС-0216</t>
  </si>
  <si>
    <t>21034-3-151.6-ТХ1.ИС_220</t>
  </si>
  <si>
    <t>21034-03-151.6-ТХ1.ИС-0217</t>
  </si>
  <si>
    <t>21034-3-151.6-ТХ1.ИС_221</t>
  </si>
  <si>
    <t>21034-03-151.6-ТХ1.ИС-0218</t>
  </si>
  <si>
    <t>21034-3-151.6-ТХ1.ИС_222</t>
  </si>
  <si>
    <t>21034-03-151.6-ТХ1.ИС-0219</t>
  </si>
  <si>
    <t>21034-3-151.6-ТХ1.ИС_223</t>
  </si>
  <si>
    <t>21034-03-151.6-ТХ1.ИС-0220</t>
  </si>
  <si>
    <t>21034-3-151.6-ТХ1.ИС_224</t>
  </si>
  <si>
    <t>21034-03-151.6-ТХ1.ИС-0221</t>
  </si>
  <si>
    <t>21034-3-151.6-ТХ1.ИС_225</t>
  </si>
  <si>
    <t>21034-03-151.6-ТХ1.ИС-0222</t>
  </si>
  <si>
    <t>21034-3-151.6-ТХ1.ИС_226</t>
  </si>
  <si>
    <t>21034-03-151.6-ТХ1.ИС-0223</t>
  </si>
  <si>
    <t>21034-3-151.6-ТХ1.ИС_227</t>
  </si>
  <si>
    <t>21034-03-151.6-ТХ1.ИС-0224</t>
  </si>
  <si>
    <t>21034-3-151.6-ТХ1.ИС_228</t>
  </si>
  <si>
    <t>21034-03-151.6-ТХ1.ИС-0225</t>
  </si>
  <si>
    <t>21034-3-151.6-ТХ1.ИС_229</t>
  </si>
  <si>
    <t>21034-03-151.6-ТХ1.ИС-0226</t>
  </si>
  <si>
    <t>21034-3-151.6-ТХ1.ИС_230</t>
  </si>
  <si>
    <t>21034-03-151.6-ТХ1.ИС-0227</t>
  </si>
  <si>
    <t>21034-3-151.6-ТХ1.ИС_231</t>
  </si>
  <si>
    <t>21034-03-151.6-ТХ1.ИС-0228</t>
  </si>
  <si>
    <t>21034-3-151.6-ТХ1.ИС_232</t>
  </si>
  <si>
    <t>21034-03-151.6-ТХ1.ИС-0229</t>
  </si>
  <si>
    <t>21034-3-151.6-ТХ1.ИС_233</t>
  </si>
  <si>
    <t>21034-03-151.6-ТХ1.ИС-0230</t>
  </si>
  <si>
    <t>21034-3-151.6-ТХ1.ИС_234</t>
  </si>
  <si>
    <t>21034-03-151.6-ТХ1.ИС-0231</t>
  </si>
  <si>
    <t>21034-3-151.6-ТХ1.ИС_235</t>
  </si>
  <si>
    <t>21034-03-151.6-ТХ1.ИС-0232</t>
  </si>
  <si>
    <t>21034-3-151.6-ТХ1.ИС_236</t>
  </si>
  <si>
    <t>21034-03-151.6-ТХ1.ИС-0233</t>
  </si>
  <si>
    <t>21034-3-151.6-ТХ1.ИС_237</t>
  </si>
  <si>
    <t>21034-03-151.6-ТХ1.ИС-0234</t>
  </si>
  <si>
    <t>21034-3-151.6-ТХ1.ИС_238</t>
  </si>
  <si>
    <t>21034-03-151.6-ТХ1.ИС-0235</t>
  </si>
  <si>
    <t>21034-3-151.6-ТХ1.ИС_239</t>
  </si>
  <si>
    <t>21034-03-151.6-ТХ1.ИС-0236</t>
  </si>
  <si>
    <t>21034-3-151.6-ТХ1.ИС_240</t>
  </si>
  <si>
    <t>21034-03-151.6-ТХ1.ИС-0237</t>
  </si>
  <si>
    <t>21034-3-151.6-ТХ1.ИС_241</t>
  </si>
  <si>
    <t>21034-03-151.6-ТХ1.ИС-0238</t>
  </si>
  <si>
    <t>21034-3-151.6-ТХ1.ИС_242</t>
  </si>
  <si>
    <t>21034-03-151.6-ТХ1.ИС-0239</t>
  </si>
  <si>
    <t>21034-3-151.6-ТХ1.ИС_243</t>
  </si>
  <si>
    <t>21034-03-151.6-ТХ1.ИС-0240</t>
  </si>
  <si>
    <t>21034-3-151.6-ТХ1.ИС_244</t>
  </si>
  <si>
    <t>21034-03-151.6-ТХ1.ИС-0241</t>
  </si>
  <si>
    <t>21034-3-151.6-ТХ1.ИС_245</t>
  </si>
  <si>
    <t>21034-03-151.6-ТХ1.ИС-0242</t>
  </si>
  <si>
    <t>21034-3-151.6-ТХ1.ИС_246</t>
  </si>
  <si>
    <t>21034-03-151.6-ТХ1.ИС-0243</t>
  </si>
  <si>
    <t>21034-3-151.6-ТХ1.ИС_247</t>
  </si>
  <si>
    <t>21034-03-151.6-ТХ1.ИС-0244</t>
  </si>
  <si>
    <t>21034-3-151.6-ТХ1.ИС_248</t>
  </si>
  <si>
    <t>21034-03-151.6-ТХ1.ИС-0245</t>
  </si>
  <si>
    <t>21034-3-151.6-ТХ1.ИС_249</t>
  </si>
  <si>
    <t>21034-03-151.6-ТХ1.ИС-0246</t>
  </si>
  <si>
    <t>21034-3-151.6-ТХ1.ИС_250</t>
  </si>
  <si>
    <t>21034-03-151.6-ТХ1.ИС-0247</t>
  </si>
  <si>
    <t>21034-3-151.6-ТХ1.ИС_251</t>
  </si>
  <si>
    <t>21034-03-151.6-ТХ1.ИС-0248</t>
  </si>
  <si>
    <t>21034-3-151.6-ТХ1.ИС_252</t>
  </si>
  <si>
    <t>21034-03-151.6-ТХ1.ИС-0249</t>
  </si>
  <si>
    <t>21034-3-151.6-ТХ1.ИС_253</t>
  </si>
  <si>
    <t>21034-03-151.6-ТХ1.ИС-0250</t>
  </si>
  <si>
    <t>21034-3-151.6-ТХ1.ИС_254</t>
  </si>
  <si>
    <t>21034-03-151.6-ТХ1.ИС-0251</t>
  </si>
  <si>
    <t>21034-3-151.6-ТХ1.ИС_255</t>
  </si>
  <si>
    <t>21034-03-151.6-ТХ1.ИС-0252</t>
  </si>
  <si>
    <t>21034-3-151.6-ТХ1.ИС_256</t>
  </si>
  <si>
    <t>21034-03-151.6-ТХ1.ИС-0253</t>
  </si>
  <si>
    <t>21034-3-151.6-ТХ1.ИС_257</t>
  </si>
  <si>
    <t>21034-03-151.6-ТХ1.ИС-0254</t>
  </si>
  <si>
    <t>21034-3-151.6-ТХ1.ИС_258</t>
  </si>
  <si>
    <t>21034-03-151.6-ТХ1.ИС-0255</t>
  </si>
  <si>
    <t>21034-3-151.6-ТХ1.ИС_259</t>
  </si>
  <si>
    <t>21034-03-151.6-ТХ1.ИС-0256</t>
  </si>
  <si>
    <t>21034-3-151.6-ТХ1.ИС_260</t>
  </si>
  <si>
    <t>21034-03-151.6-ТХ1.ИС-0257</t>
  </si>
  <si>
    <t>21034-3-151.6-ТХ1.ИС_261</t>
  </si>
  <si>
    <t>21034-03-151.6-ТХ1.ИС-0258</t>
  </si>
  <si>
    <t>21034-3-151.6-ТХ1.ИС_262</t>
  </si>
  <si>
    <t>21034-03-151.6-ТХ1.ИС-0259</t>
  </si>
  <si>
    <t>21034-3-151.6-ТХ1.ИС_263</t>
  </si>
  <si>
    <t>21034-03-151.6-ТХ1.ИС-0260</t>
  </si>
  <si>
    <t>21034-3-151.6-ТХ1.ИС_264</t>
  </si>
  <si>
    <t>21034-03-151.6-ТХ1.ИС-0261</t>
  </si>
  <si>
    <t>21034-3-151.6-ТХ1.ИС_265</t>
  </si>
  <si>
    <t>21034-03-151.6-ТХ1.ИС-0262</t>
  </si>
  <si>
    <t>21034-3-151.6-ТХ1.ИС_266</t>
  </si>
  <si>
    <t>21034-03-151.6-ТХ1.ИС-0263</t>
  </si>
  <si>
    <t>21034-3-151.6-ТХ1.ИС_267</t>
  </si>
  <si>
    <t>21034-03-151.6-ТХ1.ИС-0264</t>
  </si>
  <si>
    <t>21034-3-151.6-ТХ1.ИС_268</t>
  </si>
  <si>
    <t>21034-03-151.6-ТХ1.ИС-0265</t>
  </si>
  <si>
    <t>21034-3-151.6-ТХ1.ИС_269</t>
  </si>
  <si>
    <t>21034-03-151.6-ТХ1.ИС-0266</t>
  </si>
  <si>
    <t>21034-3-151.6-ТХ1.ИС_270</t>
  </si>
  <si>
    <t>21034-03-151.6-ТХ1.ИС-0267</t>
  </si>
  <si>
    <t>21034-3-151.6-ТХ1.ИС_271</t>
  </si>
  <si>
    <t>21034-03-151.6-ТХ1.ИС-0268</t>
  </si>
  <si>
    <t>21034-3-151.6-ТХ1.ИС_272</t>
  </si>
  <si>
    <t>21034-03-151.6-ТХ1.ИС-0269</t>
  </si>
  <si>
    <t>21034-3-151.6-ТХ1.ИС_273</t>
  </si>
  <si>
    <t>21034-03-151.6-ТХ1.ИС-0270</t>
  </si>
  <si>
    <t>21034-3-151.6-ТХ1.ИС_274</t>
  </si>
  <si>
    <t>21034-03-151.6-ТХ1.ИС-0271</t>
  </si>
  <si>
    <t>21034-3-151.6-ТХ1.ИС_275</t>
  </si>
  <si>
    <t>21034-03-151.6-ТХ1.ИС-0272</t>
  </si>
  <si>
    <t>21034-3-151.6-ТХ1.ИС_276</t>
  </si>
  <si>
    <t>21034-03-151.6-ТХ1.ИС-0273</t>
  </si>
  <si>
    <t>21034-3-151.6-ТХ1.ИС_277</t>
  </si>
  <si>
    <t>21034-03-151.6-ТХ1.ИС-0274</t>
  </si>
  <si>
    <t>21034-3-151.6-ТХ1.ИС_278</t>
  </si>
  <si>
    <t>21034-03-151.6-ТХ1.ИС-0275</t>
  </si>
  <si>
    <t>21034-3-151.6-ТХ1.ИС_279</t>
  </si>
  <si>
    <t>21034-03-151.6-ТХ1.ИС-0276</t>
  </si>
  <si>
    <t>21034-3-151.6-ТХ1.ИС_280</t>
  </si>
  <si>
    <t>21034-03-151.6-ТХ1.ИС-0277</t>
  </si>
  <si>
    <t>21034-3-151.6-ТХ1.ИС_281</t>
  </si>
  <si>
    <t>21034-03-151.6-ТХ1.ИС-0278</t>
  </si>
  <si>
    <t>21034-3-151.6-ТХ1.ИС_282</t>
  </si>
  <si>
    <t>21034-03-151.6-ТХ1.ИС-0279</t>
  </si>
  <si>
    <t>21034-3-151.6-ТХ1.ИС_283</t>
  </si>
  <si>
    <t>21034-03-151.6-ТХ1.ИС-0280</t>
  </si>
  <si>
    <t>21034-3-151.6-ТХ1.ИС_284</t>
  </si>
  <si>
    <t>21034-03-151.6-ТХ1.ИС-0281</t>
  </si>
  <si>
    <t>21034-3-151.6-ТХ1.ИС_285</t>
  </si>
  <si>
    <t>21034-03-151.6-ТХ1.ИС-0282</t>
  </si>
  <si>
    <t>21034-3-151.6-ТХ1.ИС_286</t>
  </si>
  <si>
    <t>21034-03-151.6-ТХ1.ИС-0283</t>
  </si>
  <si>
    <t>21034-3-151.6-ТХ1.ИС_287</t>
  </si>
  <si>
    <t>21034-03-151.6-ТХ1.ИС-0284</t>
  </si>
  <si>
    <t>21034-3-151.6-ТХ1.ИС_288</t>
  </si>
  <si>
    <t>21034-03-151.6-ТХ1.ИС-0285</t>
  </si>
  <si>
    <t>21034-3-151.6-ТХ1.ИС_289</t>
  </si>
  <si>
    <t>21034-03-151.6-ТХ1.ИС-0286</t>
  </si>
  <si>
    <t>21034-3-151.6-ТХ1.ИС_290</t>
  </si>
  <si>
    <t>21034-03-151.6-ТХ1.ИС-0287</t>
  </si>
  <si>
    <t>21034-3-151.6-ТХ1.ИС_291</t>
  </si>
  <si>
    <t>21034-03-151.6-ТХ1.ИС-0288</t>
  </si>
  <si>
    <t>21034-3-151.6-ТХ1.ИС_292</t>
  </si>
  <si>
    <t>21034-03-151.6-ТХ1.ИС-0289</t>
  </si>
  <si>
    <t>21034-3-151.6-ТХ1.ИС_293</t>
  </si>
  <si>
    <t>21034-03-151.6-ТХ1.ИС-0290</t>
  </si>
  <si>
    <t>21034-3-151.6-ТХ1.ИС_294</t>
  </si>
  <si>
    <t>21034-03-151.6-ТХ1.ИС-0291</t>
  </si>
  <si>
    <t>21034-3-151.6-ТХ1.ИС_295</t>
  </si>
  <si>
    <t>21034-03-151.6-ТХ1.ИС-0292</t>
  </si>
  <si>
    <t>21034-3-151.6-ТХ1.ИС_296</t>
  </si>
  <si>
    <t>21034-03-151.6-ТХ1.ИС-0293</t>
  </si>
  <si>
    <t>21034-3-151.6-ТХ1.ИС_297</t>
  </si>
  <si>
    <t>21034-03-151.6-ТХ1.ИС-0294</t>
  </si>
  <si>
    <t>21034-3-151.6-ТХ1.ИС_298</t>
  </si>
  <si>
    <t>21034-03-151.6-ТХ1.ИС-0295</t>
  </si>
  <si>
    <t>21034-3-151.6-ТХ1.ИС_299</t>
  </si>
  <si>
    <t>21034-03-151.6-ТХ1.ИС-0296</t>
  </si>
  <si>
    <t>21034-3-151.6-ТХ1.ИС_300</t>
  </si>
  <si>
    <t>21034-03-151.6-ТХ1.ИС-0297</t>
  </si>
  <si>
    <t>21034-3-151.6-ТХ1.ИС_301</t>
  </si>
  <si>
    <t>21034-03-151.6-ТХ1.ИС-0298</t>
  </si>
  <si>
    <t>21034-3-151.6-ТХ1.ИС_302</t>
  </si>
  <si>
    <t>21034-03-151.6-ТХ1.ИС-0299</t>
  </si>
  <si>
    <t>21034-3-151.6-ТХ1.ИС_303</t>
  </si>
  <si>
    <t>21034-03-151.6-ТХ1.ИС-0300</t>
  </si>
  <si>
    <t>21034-3-151.6-ТХ1.ИС_304</t>
  </si>
  <si>
    <t>21034-03-151.6-ТХ1.ИС-0301</t>
  </si>
  <si>
    <t>21034-3-151.6-ТХ1.ИС_305</t>
  </si>
  <si>
    <t>21034-03-151.6-ТХ1.ИС-0302</t>
  </si>
  <si>
    <t>21034-3-151.6-ТХ1.ИС_306</t>
  </si>
  <si>
    <t>21034-03-151.6-ТХ1.ИС-0303</t>
  </si>
  <si>
    <t>21034-3-151.6-ТХ1.ИС_307</t>
  </si>
  <si>
    <t>21034-03-151.6-ТХ1.ИС-0304</t>
  </si>
  <si>
    <t>21034-3-151.6-ТХ1.ИС_308</t>
  </si>
  <si>
    <t>21034-03-151.6-ТХ1.ИС-0305</t>
  </si>
  <si>
    <t>21034-3-151.6-ТХ1.ИС_309</t>
  </si>
  <si>
    <t>21034-03-151.6-ТХ1.ИС-0306</t>
  </si>
  <si>
    <t>21034-3-151.6-ТХ1.ИС_310</t>
  </si>
  <si>
    <t>21034-03-151.6-ТХ1.ИС-0307</t>
  </si>
  <si>
    <t>21034-3-151.6-ТХ1.ИС_311</t>
  </si>
  <si>
    <t>21034-03-151.6-ТХ1.ИС-0308</t>
  </si>
  <si>
    <t>21034-3-151.6-ТХ1.ИС_312</t>
  </si>
  <si>
    <t>21034-03-151.6-ТХ1.ИС-0309</t>
  </si>
  <si>
    <t>21034-3-151.6-ТХ1.ИС_313</t>
  </si>
  <si>
    <t>21034-03-151.6-ТХ1.ИС-0310</t>
  </si>
  <si>
    <t>21034-3-151.6-ТХ1.ИС_314</t>
  </si>
  <si>
    <t>21034-03-151.6-ТХ1.ИС-0311</t>
  </si>
  <si>
    <t>21034-3-151.6-ТХ1.ИС_315</t>
  </si>
  <si>
    <t>21034-03-151.6-ТХ1.ИС-0312</t>
  </si>
  <si>
    <t>21034-3-151.6-ТХ1.ИС_316</t>
  </si>
  <si>
    <t>21034-03-151.6-ТХ1.ИС-0313</t>
  </si>
  <si>
    <t>21034-3-151.6-ТХ1.ИС_317</t>
  </si>
  <si>
    <t>21034-03-151.6-ТХ1.ИС-0314</t>
  </si>
  <si>
    <t>21034-3-151.6-ТХ1.ИС_318</t>
  </si>
  <si>
    <t>21034-03-151.6-ТХ1.ИС-0315</t>
  </si>
  <si>
    <t>21034-3-151.6-ТХ1.ИС_319</t>
  </si>
  <si>
    <t>21034-03-151.6-ТХ1.ИС-0316</t>
  </si>
  <si>
    <t>21034-3-151.6-ТХ1.ИС_320</t>
  </si>
  <si>
    <t>21034-03-151.6-ТХ1.ИС-0317</t>
  </si>
  <si>
    <t>21034-3-151.6-ТХ1.ИС_321</t>
  </si>
  <si>
    <t>21034-03-151.6-ТХ1.ИС-0318</t>
  </si>
  <si>
    <t>21034-3-151.6-ТХ1.ИС_322</t>
  </si>
  <si>
    <t>21034-03-151.6-ТХ1.ИС-0319</t>
  </si>
  <si>
    <t>21034-3-151.6-ТХ1.ИС_323</t>
  </si>
  <si>
    <t>21034-03-151.6-ТХ1.ИС-0320</t>
  </si>
  <si>
    <t>21034-3-151.6-ТХ1.ИС_324</t>
  </si>
  <si>
    <t>21034-03-151.6-ТХ1.ИС-0321</t>
  </si>
  <si>
    <t>21034-3-151.6-ТХ1.ИС_325</t>
  </si>
  <si>
    <t>21034-03-151.6-ТХ1.ИС-0322</t>
  </si>
  <si>
    <t>21034-3-151.6-ТХ1.ИС_326</t>
  </si>
  <si>
    <t>21034-03-151.6-ТХ1.ИС-0323</t>
  </si>
  <si>
    <t>21034-3-151.6-ТХ1.ИС_327</t>
  </si>
  <si>
    <t>21034-03-151.6-ТХ1.ИС-0324</t>
  </si>
  <si>
    <t>21034-3-151.6-ТХ1.ИС_328</t>
  </si>
  <si>
    <t>21034-03-151.6-ТХ1.ИС-0325</t>
  </si>
  <si>
    <t>21034-3-151.6-ТХ1.ИС_329</t>
  </si>
  <si>
    <t>21034-03-151.6-ТХ1.ИС-0326</t>
  </si>
  <si>
    <t>21034-3-151.6-ТХ1.ИС_330</t>
  </si>
  <si>
    <t>21034-03-151.6-ТХ1.ИС-0327</t>
  </si>
  <si>
    <t>21034-3-151.6-ТХ1.ИС_331</t>
  </si>
  <si>
    <t>21034-03-151.6-ТХ1.ИС-0328</t>
  </si>
  <si>
    <t>21034-3-151.6-ТХ1.ИС_332</t>
  </si>
  <si>
    <t>21034-03-151.6-ТХ1.ИС-0329</t>
  </si>
  <si>
    <t>21034-3-151.6-ТХ1.ИС_333</t>
  </si>
  <si>
    <t>21034-03-151.6-ТХ1.ИС-0330</t>
  </si>
  <si>
    <t>21034-3-151.6-ТХ1.ИС_334</t>
  </si>
  <si>
    <t>21034-03-151.6-ТХ1.ИС-0331</t>
  </si>
  <si>
    <t>21034-3-151.6-ТХ1.ИС_335</t>
  </si>
  <si>
    <t>21034-03-151.6-ТХ1.ИС-0332</t>
  </si>
  <si>
    <t>21034-3-151.6-ТХ1.ИС_336</t>
  </si>
  <si>
    <t>21034-03-151.6-ТХ1.ИС-0333</t>
  </si>
  <si>
    <t>21034-3-151.6-ТХ1.ИС_337</t>
  </si>
  <si>
    <t>21034-03-151.6-ТХ1.ИС-0334</t>
  </si>
  <si>
    <t>21034-3-151.6-ТХ1.ИС_338</t>
  </si>
  <si>
    <t>21034-03-151.6-ТХ1.ИС-0335</t>
  </si>
  <si>
    <t>21034-3-151.6-ТХ1.ИС_339</t>
  </si>
  <si>
    <t>21034-03-151.6-ТХ1.ИС-0336</t>
  </si>
  <si>
    <t>21034-3-151.6-ТХ1.ИС_340</t>
  </si>
  <si>
    <t>21034-03-151.6-ТХ1.ИС-0337</t>
  </si>
  <si>
    <t>21034-3-151.6-ТХ1.ИС_341</t>
  </si>
  <si>
    <t>21034-03-151.6-ТХ1.ИС-0338</t>
  </si>
  <si>
    <t>21034-3-151.6-ТХ1.ИС_342</t>
  </si>
  <si>
    <t>21034-03-151.6-ТХ1.ИС-0339</t>
  </si>
  <si>
    <t>21034-3-151.6-ТХ1.ИС_343</t>
  </si>
  <si>
    <t>21034-03-151.6-ТХ1.ИС-0340</t>
  </si>
  <si>
    <t>21034-3-151.6-ТХ1.ИС_344</t>
  </si>
  <si>
    <t>21034-03-151.6-ТХ1.ИС-0341</t>
  </si>
  <si>
    <t>21034-3-151.6-ТХ1.ИС_345</t>
  </si>
  <si>
    <t>21034-03-151.6-ТХ1.ИС-0342</t>
  </si>
  <si>
    <t>21034-3-151.6-ТХ1.ИС_346</t>
  </si>
  <si>
    <t>21034-03-151.6-ТХ1.ИС-0343</t>
  </si>
  <si>
    <t>21034-3-151.6-ТХ1.ИС_347</t>
  </si>
  <si>
    <t>21034-03-151.6-ТХ1.ИС-0344</t>
  </si>
  <si>
    <t>21034-3-151.6-ТХ1.ИС_348</t>
  </si>
  <si>
    <t>21034-03-151.6-ТХ1.ИС-0345</t>
  </si>
  <si>
    <t>21034-3-151.6-ТХ1.ИС_349</t>
  </si>
  <si>
    <t>21034-03-151.6-ТХ1.ИС-0346</t>
  </si>
  <si>
    <t>21034-3-151.6-ТХ1.ИС_350</t>
  </si>
  <si>
    <t>21034-03-151.6-ТХ1.ИС-0347</t>
  </si>
  <si>
    <t>21034-3-151.6-ТХ1.ИС_351</t>
  </si>
  <si>
    <t>21034-03-151.6-ТХ1.ИС-0348</t>
  </si>
  <si>
    <t>21034-3-151.6-ТХ1.ИС_352</t>
  </si>
  <si>
    <t>21034-03-151.6-ТХ1.ИС-0349</t>
  </si>
  <si>
    <t>21034-3-151.6-ТХ1.ИС_353</t>
  </si>
  <si>
    <t>21034-03-151.6-ТХ1.ИС-0350</t>
  </si>
  <si>
    <t>21034-3-151.6-ТХ1.ИС_354</t>
  </si>
  <si>
    <t>21034-03-151.6-ТХ1.ИС-0351</t>
  </si>
  <si>
    <t>21034-3-151.6-ТХ1.ИС_355</t>
  </si>
  <si>
    <t>21034-03-151.6-ТХ1.ИС-0352</t>
  </si>
  <si>
    <t>21034-3-151.6-ТХ1.ИС_356</t>
  </si>
  <si>
    <t>21034-03-151.6-ТХ1.ИС-0353</t>
  </si>
  <si>
    <t>21034-3-151.6-ТХ1.ИС_357</t>
  </si>
  <si>
    <t>21034-03-151.6-ТХ1.ИС-0354</t>
  </si>
  <si>
    <t>21034-3-151.6-ТХ1.ИС_358</t>
  </si>
  <si>
    <t>21034-03-151.6-ТХ1.ИС-0355</t>
  </si>
  <si>
    <t>21034-3-151.6-ТХ1.ИС_359</t>
  </si>
  <si>
    <t>21034-03-151.6-ТХ1.ИС-0356</t>
  </si>
  <si>
    <t>21034-3-151.6-ТХ1.ИС_360</t>
  </si>
  <si>
    <t>21034-03-151.6-ТХ1.ИС-0357</t>
  </si>
  <si>
    <t>21034-3-151.6-ТХ1.ИС_361</t>
  </si>
  <si>
    <t>21034-03-151.6-ТХ1.ИС-0358</t>
  </si>
  <si>
    <t>21034-3-151.6-ТХ1.ИС_362</t>
  </si>
  <si>
    <t>21034-03-151.6-ТХ1.ИС-0359</t>
  </si>
  <si>
    <t>21034-3-151.6-ТХ1.ИС_363</t>
  </si>
  <si>
    <t>21034-03-151.6-ТХ1.ИС-0360</t>
  </si>
  <si>
    <t>21034-3-151.6-ТХ1.ИС_364</t>
  </si>
  <si>
    <t>21034-03-151.6-ТХ1.ИС-0361</t>
  </si>
  <si>
    <t>21034-3-151.6-ТХ1.ИС_365</t>
  </si>
  <si>
    <t>21034-03-151.6-ТХ1.ИС-0362</t>
  </si>
  <si>
    <t>21034-3-151.6-ТХ1.ИС_366</t>
  </si>
  <si>
    <t>21034-03-151.6-ТХ1.ИС-0363</t>
  </si>
  <si>
    <t>21034-3-151.6-ТХ1.ИС_367</t>
  </si>
  <si>
    <t>21034-03-151.6-ТХ1.ИС-0364</t>
  </si>
  <si>
    <t>21034-3-151.6-ТХ1.ИС_368</t>
  </si>
  <si>
    <t>21034-03-151.6-ТХ1.ИС-0365</t>
  </si>
  <si>
    <t>21034-3-151.6-ТХ1.ИС_369</t>
  </si>
  <si>
    <t>21034-03-151.6-ТХ1.ИС-0366</t>
  </si>
  <si>
    <t>21034-3-151.6-ТХ1.ИС_370</t>
  </si>
  <si>
    <t>21034-03-151.6-ТХ1.ИС-0367</t>
  </si>
  <si>
    <t>21034-3-151.6-ТХ1.ИС_371</t>
  </si>
  <si>
    <t>21034-03-151.6-ТХ1.ИС-0368</t>
  </si>
  <si>
    <t>21034-3-151.6-ТХ1.ИС_372</t>
  </si>
  <si>
    <t>21034-03-151.6-ТХ1.ИС-0369</t>
  </si>
  <si>
    <t>21034-3-151.6-ТХ1.ИС_373</t>
  </si>
  <si>
    <t>21034-03-151.6-ТХ1.ИС-0370</t>
  </si>
  <si>
    <t>21034-3-151.6-ТХ1.ИС_374</t>
  </si>
  <si>
    <t>21034-03-151.6-ТХ1.ИС-0371</t>
  </si>
  <si>
    <t>21034-3-151.6-ТХ1.ИС_375</t>
  </si>
  <si>
    <t>21034-03-151.6-ТХ1.ИС-0372</t>
  </si>
  <si>
    <t>21034-3-151.6-ТХ1.ИС_376</t>
  </si>
  <si>
    <t>21034-03-151.6-ТХ1.ИС-0373</t>
  </si>
  <si>
    <t>21034-3-151.6-ТХ1.ИС_377</t>
  </si>
  <si>
    <t>21034-03-151.6-ТХ1.ИС-0374</t>
  </si>
  <si>
    <t>21034-3-151.6-ТХ1.ИС_378</t>
  </si>
  <si>
    <t>21034-03-151.6-ТХ1.ИС-0375</t>
  </si>
  <si>
    <t>21034-3-151.6-ТХ1.ИС_379</t>
  </si>
  <si>
    <t>21034-03-151.6-ТХ1.ИС-0376</t>
  </si>
  <si>
    <t>21034-3-151.6-ТХ1.ИС_380</t>
  </si>
  <si>
    <t>21034-03-151.6-ТХ1.ИС-0377</t>
  </si>
  <si>
    <t>21034-3-151.6-ТХ1.ИС_381</t>
  </si>
  <si>
    <t>21034-03-151.6-ТХ1.ИС-0378</t>
  </si>
  <si>
    <t>21034-3-151.6-ТХ1.ИС_382</t>
  </si>
  <si>
    <t>21034-03-151.6-ТХ1.ИС-0379</t>
  </si>
  <si>
    <t>21034-3-151.6-ТХ1.ИС_383</t>
  </si>
  <si>
    <t>21034-03-151.6-ТХ1.ИС-0380</t>
  </si>
  <si>
    <t>21034-3-151.6-ТХ1.ИС_384</t>
  </si>
  <si>
    <t>21034-03-151.6-ТХ1.ИС-0381</t>
  </si>
  <si>
    <t>21034-3-151.6-ТХ1.ИС_385</t>
  </si>
  <si>
    <t>21034-03-151.6-ТХ1.ИС-0382</t>
  </si>
  <si>
    <t>21034-3-151.6-ТХ1.ИС_386</t>
  </si>
  <si>
    <t>21034-03-151.6-ТХ1.ИС-0383</t>
  </si>
  <si>
    <t>21034-3-151.6-ТХ1.ИС_387</t>
  </si>
  <si>
    <t>21034-03-151.6-ТХ1.ИС-0384</t>
  </si>
  <si>
    <t>21034-3-151.6-ТХ1.ИС_388</t>
  </si>
  <si>
    <t>21034-03-151.6-ТХ1.ИС-0385</t>
  </si>
  <si>
    <t>21034-3-151.6-ТХ1.ИС_389</t>
  </si>
  <si>
    <t>21034-03-151.6-ТХ1.ИС-0386</t>
  </si>
  <si>
    <t>21034-3-151.6-ТХ1.ИС_390</t>
  </si>
  <si>
    <t>21034-03-151.6-ТХ1.ИС-0387</t>
  </si>
  <si>
    <t>21034-3-151.6-ТХ1.ИС_391</t>
  </si>
  <si>
    <t>21034-03-151.6-ТХ1.ИС-0388</t>
  </si>
  <si>
    <t>21034-3-151.6-ТХ1.ИС_392</t>
  </si>
  <si>
    <t>21034-03-151.6-ТХ1.ИС-0389</t>
  </si>
  <si>
    <t>21034-3-151.6-ТХ1.ИС_393</t>
  </si>
  <si>
    <t>21034-03-151.6-ТХ1.ИС-0390</t>
  </si>
  <si>
    <t>21034-3-151.6-ТХ1.ИС_394</t>
  </si>
  <si>
    <t>21034-03-151.6-ТХ1.ИС-0391</t>
  </si>
  <si>
    <t>21034-3-151.6-ТХ1.ИС_395</t>
  </si>
  <si>
    <t>21034-03-151.6-ТХ1.ИС-0392</t>
  </si>
  <si>
    <t>21034-3-151.6-ТХ1.ИС_396</t>
  </si>
  <si>
    <t>21034-03-151.6-ТХ1.ИС-0393</t>
  </si>
  <si>
    <t>21034-3-151.6-ТХ1.ИС_397</t>
  </si>
  <si>
    <t>21034-03-151.6-ТХ1.ИС-0394</t>
  </si>
  <si>
    <t>21034-3-151.6-ТХ1.ИС_398</t>
  </si>
  <si>
    <t>21034-03-151.6-ТХ1.ИС-0395</t>
  </si>
  <si>
    <t>21034-3-151.6-ТХ1.ИС_399</t>
  </si>
  <si>
    <t>21034-03-151.6-ТХ1.ИС-0396</t>
  </si>
  <si>
    <t>21034-3-151.6-ТХ1.ИС_400</t>
  </si>
  <si>
    <t>21034-03-151.6-ТХ1.ИС-0397</t>
  </si>
  <si>
    <t>21034-3-151.6-ТХ1.ИС_401</t>
  </si>
  <si>
    <t>21034-03-151.6-ТХ1.ИС-0398</t>
  </si>
  <si>
    <t>21034-3-151.6-ТХ1.ИС_402</t>
  </si>
  <si>
    <t>21034-03-151.6-ТХ1.ИС-0399</t>
  </si>
  <si>
    <t>21034-3-151.6-ТХ1.ИС_403</t>
  </si>
  <si>
    <t>21034-03-151.6-ТХ1.ИС-0400</t>
  </si>
  <si>
    <t>21034-3-151.6-ТХ1.ИС_404</t>
  </si>
  <si>
    <t>21034-03-151.6-ТХ1.ИС-0401</t>
  </si>
  <si>
    <t>21034-3-151.6-ТХ1.ИС_405</t>
  </si>
  <si>
    <t>21034-03-151.6-ТХ1.ИС-0402</t>
  </si>
  <si>
    <t>21034-3-151.6-ТХ1.ИС_406</t>
  </si>
  <si>
    <t>21034-03-151.6-ТХ1.ИС-0403</t>
  </si>
  <si>
    <t>21034-3-151.6-ТХ1.ИС_407</t>
  </si>
  <si>
    <t>21034-03-151.6-ТХ1.ИС-0404</t>
  </si>
  <si>
    <t>21034-3-151.6-ТХ1.ИС_408</t>
  </si>
  <si>
    <t>21034-03-151.6-ТХ1.ИС-0405</t>
  </si>
  <si>
    <t>21034-3-151.6-ТХ1.ИС_409</t>
  </si>
  <si>
    <t>21034-03-151.6-ТХ1.ИС-0406</t>
  </si>
  <si>
    <t>21034-3-151.6-ТХ1.ИС_410</t>
  </si>
  <si>
    <t>21034-03-151.6-ТХ1.ИС-0407</t>
  </si>
  <si>
    <t>21034-3-151.6-ТХ1.ИС_411</t>
  </si>
  <si>
    <t>21034-03-151.6-ТХ1.ИС-0408</t>
  </si>
  <si>
    <t>21034-3-151.6-ТХ1.ИС_412</t>
  </si>
  <si>
    <t>21034-03-151.6-ТХ1.ИС-0409</t>
  </si>
  <si>
    <t>21034-3-151.6-ТХ1.ИС_413</t>
  </si>
  <si>
    <t>21034-03-151.6-ТХ1.ИС-0410</t>
  </si>
  <si>
    <t>21034-3-151.6-ТХ1.ИС_414</t>
  </si>
  <si>
    <t>21034-03-151.6-ТХ1.ИС-0411</t>
  </si>
  <si>
    <t>21034-3-151.6-ТХ1.ИС_415</t>
  </si>
  <si>
    <t>21034-03-151.6-ТХ1.ИС-0412</t>
  </si>
  <si>
    <t>21034-3-151.6-ТХ1.ИС_416</t>
  </si>
  <si>
    <t>21034-03-151.6-ТХ1.ИС-0413</t>
  </si>
  <si>
    <t>21034-3-151.6-ТХ1.ИС_417</t>
  </si>
  <si>
    <t>21034-03-151.6-ТХ1.ИС-0414</t>
  </si>
  <si>
    <t>21034-3-151.6-ТХ1.ИС_418</t>
  </si>
  <si>
    <t>21034-03-151.6-ТХ1.ИС-0415</t>
  </si>
  <si>
    <t>21034-3-151.6-ТХ1.ИС_419</t>
  </si>
  <si>
    <t>21034-03-151.6-ТХ1.ИС-0416</t>
  </si>
  <si>
    <t>21034-3-151.6-ТХ1.ИС_420</t>
  </si>
  <si>
    <t>21034-03-151.6-ТХ1.ИС-0417</t>
  </si>
  <si>
    <t>21034-3-151.6-ТХ1.ИС_421</t>
  </si>
  <si>
    <t>21034-03-151.6-ТХ1.ИС-0418</t>
  </si>
  <si>
    <t>21034-3-151.6-ТХ1.ИС_422</t>
  </si>
  <si>
    <t>21034-03-151.6-ТХ1.ИС-0419</t>
  </si>
  <si>
    <t>21034-3-151.6-ТХ1.ИС_423</t>
  </si>
  <si>
    <t>21034-03-151.6-ТХ1.ИС-0420</t>
  </si>
  <si>
    <t>21034-3-151.6-ТХ1.ИС_424</t>
  </si>
  <si>
    <t>21034-03-151.6-ТХ1.ИС-0421</t>
  </si>
  <si>
    <t>21034-3-151.6-ТХ1.ИС_425</t>
  </si>
  <si>
    <t>21034-03-151.6-ТХ1.ИС-0422</t>
  </si>
  <si>
    <t>21034-3-151.6-ТХ1.ИС_426</t>
  </si>
  <si>
    <t>21034-03-151.6-ТХ1.ИС-0423</t>
  </si>
  <si>
    <t>21034-3-151.6-ТХ1.ИС_427</t>
  </si>
  <si>
    <t>21034-03-151.6-ТХ1.ИС-0424</t>
  </si>
  <si>
    <t>21034-3-151.6-ТХ1.ИС_428</t>
  </si>
  <si>
    <t>21034-03-151.6-ТХ1.ИС-0425</t>
  </si>
  <si>
    <t>21034-3-151.6-ТХ1.ИС_429</t>
  </si>
  <si>
    <t>21034-03-151.6-ТХ1.ИС-0426</t>
  </si>
  <si>
    <t>21034-3-151.6-ТХ1.ИС_430</t>
  </si>
  <si>
    <t>21034-03-151.6-ТХ1.ИС-0427</t>
  </si>
  <si>
    <t>21034-3-151.6-ТХ1.ИС_431</t>
  </si>
  <si>
    <t>21034-03-151.6-ТХ1.ИС-0428</t>
  </si>
  <si>
    <t>21034-3-151.6-ТХ1.ИС_432</t>
  </si>
  <si>
    <t>21034-03-151.6-ТХ1.ИС-0429</t>
  </si>
  <si>
    <t>21034-3-151.6-ТХ1.ИС_433</t>
  </si>
  <si>
    <t>21034-03-151.6-ТХ1.ИС-0430</t>
  </si>
  <si>
    <t>21034-3-151.6-ТХ1.ИС_434</t>
  </si>
  <si>
    <t>21034-03-151.6-ТХ1.ИС-0431</t>
  </si>
  <si>
    <t>21034-3-151.6-ТХ1.ИС_435</t>
  </si>
  <si>
    <t>21034-03-151.6-ТХ1.ИС-0432</t>
  </si>
  <si>
    <t>21034-3-151.6-ТХ1.ИС_436</t>
  </si>
  <si>
    <t>21034-03-151.6-ТХ1.ИС-0433</t>
  </si>
  <si>
    <t>21034-3-151.6-ТХ1.ИС_437</t>
  </si>
  <si>
    <t>21034-03-151.6-ТХ1.ИС-0434</t>
  </si>
  <si>
    <t>21034-3-151.6-ТХ1.ИС_438</t>
  </si>
  <si>
    <t>21034-03-151.6-ТХ1.ИС-0435</t>
  </si>
  <si>
    <t>21034-3-151.6-ТХ1.ИС_439</t>
  </si>
  <si>
    <t>21034-03-151.6-ТХ1.ИС-0436</t>
  </si>
  <si>
    <t>21034-3-151.6-ТХ1.ИС_440</t>
  </si>
  <si>
    <t>21034-03-151.6-ТХ1.ИС-0437</t>
  </si>
  <si>
    <t>21034-3-151.6-ТХ1.ИС_441</t>
  </si>
  <si>
    <t>21034-03-151.6-ТХ1.ИС-0438</t>
  </si>
  <si>
    <t>21034-3-151.6-ТХ1.ИС_442</t>
  </si>
  <si>
    <t>21034-03-151.6-ТХ1.ИС-0439</t>
  </si>
  <si>
    <t>21034-3-151.6-ТХ1.ИС_443</t>
  </si>
  <si>
    <t>21034-03-151.6-ТХ1.ИС-0440</t>
  </si>
  <si>
    <t>21034-3-151.6-ТХ1.ИС_444</t>
  </si>
  <si>
    <t>21034-03-151.6-ТХ1.ИС-0441</t>
  </si>
  <si>
    <t>21034-3-151.6-ТХ1.ИС_445</t>
  </si>
  <si>
    <t>21034-03-151.6-ТХ1.ИС-0442</t>
  </si>
  <si>
    <t>21034-3-151.6-ТХ1.ИС_446</t>
  </si>
  <si>
    <t>21034-03-151.6-ТХ1.ИС-0443</t>
  </si>
  <si>
    <t>21034-3-151.6-ТХ1.ИС_447</t>
  </si>
  <si>
    <t>21034-03-151.6-ТХ1.ИС-0444</t>
  </si>
  <si>
    <t>21034-3-151.6-ТХ1.ИС_448</t>
  </si>
  <si>
    <t>21034-03-151.6-ТХ1.ИС-0445</t>
  </si>
  <si>
    <t>21034-3-151.6-ТХ1.ИС_449</t>
  </si>
  <si>
    <t>21034-03-151.6-ТХ1.ИС-0446</t>
  </si>
  <si>
    <t>21034-3-151.6-ТХ1.ИС_450</t>
  </si>
  <si>
    <t>21034-03-151.6-ТХ1.ИС-0447</t>
  </si>
  <si>
    <t>21034-3-151.6-ТХ1.ИС_451</t>
  </si>
  <si>
    <t>21034-03-151.6-ТХ1.ИС-0448</t>
  </si>
  <si>
    <t>21034-3-151.6-ТХ1.ИС_452</t>
  </si>
  <si>
    <t>21034-03-151.6-ТХ1.ИС-0449</t>
  </si>
  <si>
    <t>21034-3-151.6-ТХ1.ИС_453</t>
  </si>
  <si>
    <t>21034-03-151.6-ТХ1.ИС-0450</t>
  </si>
  <si>
    <t>21034-3-151.6-ТХ1.ИС_454</t>
  </si>
  <si>
    <t>21034-03-151.6-ТХ1.ИС-0451</t>
  </si>
  <si>
    <t>21034-3-151.6-ТХ1.ИС_455</t>
  </si>
  <si>
    <t>21034-03-151.6-ТХ1.ИС-0452</t>
  </si>
  <si>
    <t>21034-3-151.6-ТХ1.ИС_456</t>
  </si>
  <si>
    <t>21034-03-151.6-ТХ1.ИС-0453</t>
  </si>
  <si>
    <t>21034-3-151.6-ТХ1.ИС_457</t>
  </si>
  <si>
    <t>21034-03-151.6-ТХ1.ИС-0454</t>
  </si>
  <si>
    <t>21034-3-151.6-ТХ1.ИС_458</t>
  </si>
  <si>
    <t>21034-03-151.6-ТХ1.ИС-0455</t>
  </si>
  <si>
    <t>21034-3-151.6-ТХ1.ИС_459</t>
  </si>
  <si>
    <t>21034-03-151.6-ТХ1.ИС-0456</t>
  </si>
  <si>
    <t>21034-3-151.6-ТХ1.ИС_460</t>
  </si>
  <si>
    <t>21034-03-151.6-ТХ1.ИС-0457</t>
  </si>
  <si>
    <t>21034-3-151.6-ТХ1.ИС_461</t>
  </si>
  <si>
    <t>21034-03-151.6-ТХ1.ИС-0458</t>
  </si>
  <si>
    <t>21034-3-151.6-ТХ1.ИС_462</t>
  </si>
  <si>
    <t>21034-03-151.6-ТХ1.ИС-0459</t>
  </si>
  <si>
    <t>21034-3-151.6-ТХ1.ИС_463</t>
  </si>
  <si>
    <t>21034-03-151.6-ТХ1.ИС-0460</t>
  </si>
  <si>
    <t>21034-3-151.6-ТХ1.ИС_464</t>
  </si>
  <si>
    <t>21034-03-151.6-ТХ1.ИС-0461</t>
  </si>
  <si>
    <t>21034-3-151.6-ТХ1.ИС_465</t>
  </si>
  <si>
    <t>21034-03-151.6-ТХ1.ИС-0462</t>
  </si>
  <si>
    <t>21034-3-151.6-ТХ1.ИС_466</t>
  </si>
  <si>
    <t>21034-03-151.6-ТХ1.ИС-0463</t>
  </si>
  <si>
    <t>21034-3-151.6-ТХ1.ИС_467</t>
  </si>
  <si>
    <t>21034-03-151.6-ТХ1.ИС-0464</t>
  </si>
  <si>
    <t>21034-3-151.6-ТХ1.ИС_468</t>
  </si>
  <si>
    <t>21034-03-151.6-ТХ1.ИС-0465</t>
  </si>
  <si>
    <t>21034-3-151.6-ТХ1.ИС_469</t>
  </si>
  <si>
    <t>21034-03-151.6-ТХ1.ИС-0466</t>
  </si>
  <si>
    <t>21034-3-151.6-ТХ1.ИС_470</t>
  </si>
  <si>
    <t>21034-03-151.6-ТХ1.ИС-0467</t>
  </si>
  <si>
    <t>21034-3-151.6-ТХ1.ИС_471</t>
  </si>
  <si>
    <t>21034-03-151.6-ТХ1.ИС-0468</t>
  </si>
  <si>
    <t>21034-3-151.6-ТХ1.ИС_472</t>
  </si>
  <si>
    <t>21034-03-151.6-ТХ1.ИС-0469</t>
  </si>
  <si>
    <t>21034-3-151.6-ТХ1.ИС_473</t>
  </si>
  <si>
    <t>21034-03-151.6-ТХ1.ИС-0470</t>
  </si>
  <si>
    <t>21034-3-151.6-ТХ1.ИС_474</t>
  </si>
  <si>
    <t>21034-03-151.6-ТХ1.ИС-0471</t>
  </si>
  <si>
    <t>21034-3-151.6-ТХ1.ИС_475</t>
  </si>
  <si>
    <t>21034-03-151.6-ТХ1.ИС-0472</t>
  </si>
  <si>
    <t>21034-3-151.6-ТХ1.ИС_476</t>
  </si>
  <si>
    <t>21034-03-151.6-ТХ1.ИС-0473</t>
  </si>
  <si>
    <t>21034-3-151.6-ТХ1.ИС_477</t>
  </si>
  <si>
    <t>21034-03-151.6-ТХ1.ИС-0474</t>
  </si>
  <si>
    <t>21034-3-151.6-ТХ1.ИС_478</t>
  </si>
  <si>
    <t>21034-03-151.6-ТХ1.ИС-0475</t>
  </si>
  <si>
    <t>21034-3-151.6-ТХ1.ИС_479</t>
  </si>
  <si>
    <t>21034-03-151.6-ТХ1.ИС-0476</t>
  </si>
  <si>
    <t>21034-3-151.6-ТХ1.ИС_480</t>
  </si>
  <si>
    <t>21034-03-151.6-ТХ1.ИС-0477</t>
  </si>
  <si>
    <t>21034-3-151.6-ТХ1.ИС_481</t>
  </si>
  <si>
    <t>21034-03-151.6-ТХ1.ИС-0478</t>
  </si>
  <si>
    <t>21034-3-151.6-ТХ1.ИС_482</t>
  </si>
  <si>
    <t>21034-03-151.6-ТХ1.ИС-0479</t>
  </si>
  <si>
    <t>21034-3-151.6-ТХ1.ИС_483</t>
  </si>
  <si>
    <t>21034-03-151.6-ТХ1.ИС-0480</t>
  </si>
  <si>
    <t>21034-3-151.6-ТХ1.ИС_484</t>
  </si>
  <si>
    <t>21034-03-151.6-ТХ1.ИС-0481</t>
  </si>
  <si>
    <t>21034-3-151.6-ТХ1.ИС_485</t>
  </si>
  <si>
    <t>21034-03-151.6-ТХ1.ИС-0482</t>
  </si>
  <si>
    <t>21034-3-151.6-ТХ1.ИС_486</t>
  </si>
  <si>
    <t>21034-03-151.6-ТХ1.ИС-0483</t>
  </si>
  <si>
    <t>21034-3-151.6-ТХ1.ИС_487</t>
  </si>
  <si>
    <t>21034-03-151.6-ТХ1.ИС-0484</t>
  </si>
  <si>
    <t>21034-3-151.6-ТХ1.ИС_488</t>
  </si>
  <si>
    <t>21034-03-151.6-ТХ1.ИС-0485</t>
  </si>
  <si>
    <t>21034-3-151.6-ТХ1.ИС_489</t>
  </si>
  <si>
    <t>21034-03-151.6-ТХ1.ИС-0486</t>
  </si>
  <si>
    <t>21034-3-151.6-ТХ1.ИС_490</t>
  </si>
  <si>
    <t>21034-03-151.6-ТХ1.ИС-0487</t>
  </si>
  <si>
    <t>21034-3-151.6-ТХ1.ИС_491</t>
  </si>
  <si>
    <t>21034-03-151.6-ТХ1.ИС-0488</t>
  </si>
  <si>
    <t>21034-3-151.6-ТХ1.ИС_492</t>
  </si>
  <si>
    <t>21034-03-151.6-ТХ1.ИС-0489</t>
  </si>
  <si>
    <t>21034-3-151.6-ТХ1.ИС_493</t>
  </si>
  <si>
    <t>21034-03-151.6-ТХ1.ИС-0490</t>
  </si>
  <si>
    <t>21034-3-151.6-ТХ1.ИС_494</t>
  </si>
  <si>
    <t>21034-03-151.6-ТХ1.ИС-0491</t>
  </si>
  <si>
    <t>21034-3-151.6-ТХ1.ИС_495</t>
  </si>
  <si>
    <t>21034-03-151.6-ТХ1.ИС-0492</t>
  </si>
  <si>
    <t>21034-3-151.6-ТХ1.ИС_496</t>
  </si>
  <si>
    <t>21034-03-151.6-ТХ1.ИС-0493</t>
  </si>
  <si>
    <t>21034-3-151.6-ТХ1.ИС_497</t>
  </si>
  <si>
    <t>21034-03-151.6-ТХ1.ИС-0494</t>
  </si>
  <si>
    <t>21034-3-151.6-ТХ1.ИС_498</t>
  </si>
  <si>
    <t>21034-03-151.6-ТХ1.ИС-0495</t>
  </si>
  <si>
    <t>21034-3-151.6-ТХ1.ИС_499</t>
  </si>
  <si>
    <t>21034-03-151.6-ТХ1.ИС-0496</t>
  </si>
  <si>
    <t>21034-3-151.6-ТХ1.ИС_500</t>
  </si>
  <si>
    <t>21034-03-151.6-ТХ1.ИС-0497</t>
  </si>
  <si>
    <t>21034-3-151.6-ТХ1.ИС_501</t>
  </si>
  <si>
    <t>21034-03-151.6-ТХ1.ИС-0498</t>
  </si>
  <si>
    <t>21034-3-151.6-ТХ1.ИС_502</t>
  </si>
  <si>
    <t>21034-03-151.6-ТХ1.ИС-0499</t>
  </si>
  <si>
    <t>21034-3-151.6-ТХ1.ИС_503</t>
  </si>
  <si>
    <t>21034-03-151.6-ТХ1.ИС-0500</t>
  </si>
  <si>
    <t>21034-3-151.6-ТХ1.ИС_504</t>
  </si>
  <si>
    <t>21034-03-151.6-ТХ1.ИС-0501</t>
  </si>
  <si>
    <t>21034-3-151.6-ТХ1.ИС_505</t>
  </si>
  <si>
    <t>21034-03-151.6-ТХ1.ИС-0502</t>
  </si>
  <si>
    <t>21034-3-151.6-ТХ1.ИС_506</t>
  </si>
  <si>
    <t>21034-03-151.6-ТХ1.ИС-0503</t>
  </si>
  <si>
    <t>21034-3-151.6-ТХ1.ИС_507</t>
  </si>
  <si>
    <t>21034-03-151.6-ТХ1.ИС-0504</t>
  </si>
  <si>
    <t>21034-3-151.6-ТХ1.ИС_508</t>
  </si>
  <si>
    <t>21034-03-151.6-ТХ1.ИС-0505</t>
  </si>
  <si>
    <t>21034-3-151.6-ТХ1.ИС_509</t>
  </si>
  <si>
    <t>21034-03-151.6-ТХ1.ИС-0506</t>
  </si>
  <si>
    <t>21034-3-151.6-ТХ1.ИС_510</t>
  </si>
  <si>
    <t>21034-03-151.6-ТХ1.ИС-0507</t>
  </si>
  <si>
    <t>21034-3-151.6-ТХ1.ИС_511</t>
  </si>
  <si>
    <t>21034-03-151.6-ТХ1.ИС-0508</t>
  </si>
  <si>
    <t>21034-3-151.6-ТХ1.ИС_512</t>
  </si>
  <si>
    <t>21034-03-151.6-ТХ1.ИС-0509</t>
  </si>
  <si>
    <t>21034-3-151.6-ТХ1.ИС_513</t>
  </si>
  <si>
    <t>21034-03-151.6-ТХ1.ИС-0510</t>
  </si>
  <si>
    <t>21034-3-151.6-ТХ1.ИС_514</t>
  </si>
  <si>
    <t>21034-03-151.6-ТХ1.ИС-0511</t>
  </si>
  <si>
    <t>21034-3-151.6-ТХ1.ИС_515</t>
  </si>
  <si>
    <t>21034-03-151.6-ТХ1.ИС-0512</t>
  </si>
  <si>
    <t>21034-3-151.6-ТХ1.ИС_516</t>
  </si>
  <si>
    <t>21034-03-151.6-ТХ1.ИС-0513</t>
  </si>
  <si>
    <t>21034-3-151.6-ТХ1.ИС_517</t>
  </si>
  <si>
    <t>21034-03-151.6-ТХ1.ИС-0514</t>
  </si>
  <si>
    <t>21034-3-151.6-ТХ1.ИС_518</t>
  </si>
  <si>
    <t>21034-03-151.6-ТХ1.ИС-0515</t>
  </si>
  <si>
    <t>21034-3-151.6-ТХ1.ИС_519</t>
  </si>
  <si>
    <t>21034-03-151.6-ТХ1.ИС-0516</t>
  </si>
  <si>
    <t>21034-3-151.6-ТХ1.ИС_520</t>
  </si>
  <si>
    <t>21034-03-151.6-ТХ1.ИС-0517</t>
  </si>
  <si>
    <t>21034-3-151.6-ТХ1.ИС_521</t>
  </si>
  <si>
    <t>21034-03-151.6-ТХ1.ИС-0518</t>
  </si>
  <si>
    <t>21034-3-151.6-ТХ1.ИС_522</t>
  </si>
  <si>
    <t>21034-03-151.6-ТХ1.ИС-0519</t>
  </si>
  <si>
    <t>21034-3-151.6-ТХ1.ИС_523</t>
  </si>
  <si>
    <t>21034-03-151.6-ТХ1.ИС-0520</t>
  </si>
  <si>
    <t>21034-3-151.6-ТХ1.ИС_524</t>
  </si>
  <si>
    <t>21034-03-151.6-ТХ1.ИС-0521</t>
  </si>
  <si>
    <t>21034-3-151.6-ТХ1.ИС_525</t>
  </si>
  <si>
    <t>21034-03-151.6-ТХ1.ИС-0522</t>
  </si>
  <si>
    <t>21034-3-151.6-ТХ1.ИС_526</t>
  </si>
  <si>
    <t>21034-03-151.6-ТХ1.ИС-0523</t>
  </si>
  <si>
    <t>21034-3-151.6-ТХ1.ИС_527</t>
  </si>
  <si>
    <t>21034-03-151.6-ТХ1.ИС-0524</t>
  </si>
  <si>
    <t>21034-3-151.6-ТХ1.ИС_528</t>
  </si>
  <si>
    <t>21034-03-151.6-ТХ1.ИС-0525</t>
  </si>
  <si>
    <t>21034-3-151.6-ТХ1.ИС_529</t>
  </si>
  <si>
    <t>21034-03-151.6-ТХ1.ИС-0526</t>
  </si>
  <si>
    <t>21034-3-151.6-ТХ1.ИС_530</t>
  </si>
  <si>
    <t>21034-03-151.6-ТХ1.ИС-0527</t>
  </si>
  <si>
    <t>21034-3-151.6-ТХ1.ИС_531</t>
  </si>
  <si>
    <t>21034-03-151.6-ТХ1.ИС-0528</t>
  </si>
  <si>
    <t>21034-3-151.6-ТХ1.ИС_532</t>
  </si>
  <si>
    <t>21034-03-151.6-ТХ1.ИС-0529</t>
  </si>
  <si>
    <t>21034-3-151.6-ТХ1.ИС_533</t>
  </si>
  <si>
    <t>21034-03-151.6-ТХ1.ИС-0530</t>
  </si>
  <si>
    <t>21034-3-151.6-ТХ1.ИС_534</t>
  </si>
  <si>
    <t>21034-03-151.6-ТХ1.ИС-0531</t>
  </si>
  <si>
    <t>21034-3-151.6-ТХ1.ИС_535</t>
  </si>
  <si>
    <t>21034-03-151.6-ТХ1.ИС-0532</t>
  </si>
  <si>
    <t>21034-3-151.6-ТХ1.ИС_536</t>
  </si>
  <si>
    <t>21034-03-151.6-ТХ1.ИС-0533</t>
  </si>
  <si>
    <t>21034-3-151.6-ТХ1.ИС_537</t>
  </si>
  <si>
    <t>21034-03-151.6-ТХ1.ИС-0534</t>
  </si>
  <si>
    <t>21034-3-151.6-ТХ1.ИС_538</t>
  </si>
  <si>
    <t>21034-03-151.6-ТХ1.ИС-0535</t>
  </si>
  <si>
    <t>21034-3-151.6-ТХ1.ИС_539</t>
  </si>
  <si>
    <t>21034-03-151.6-ТХ1.ИС-0536</t>
  </si>
  <si>
    <t>21034-3-151.6-ТХ1.ИС_540</t>
  </si>
  <si>
    <t>21034-03-151.6-ТХ1.ИС-0537</t>
  </si>
  <si>
    <t>21034-3-151.6-ТХ1.ИС_541</t>
  </si>
  <si>
    <t>21034-03-151.6-ТХ1.ИС-0538</t>
  </si>
  <si>
    <t>21034-3-151.6-ТХ1.ИС_542</t>
  </si>
  <si>
    <t>21034-03-151.6-ТХ1.ИС-0539</t>
  </si>
  <si>
    <t>21034-3-151.6-ТХ1.ИС_543</t>
  </si>
  <si>
    <t>21034-03-151.6-ТХ1.ИС-0540</t>
  </si>
  <si>
    <t>21034-3-151.6-ТХ1.ИС_544</t>
  </si>
  <si>
    <t>21034-03-151.6-ТХ1.ИС-0541</t>
  </si>
  <si>
    <t>21034-3-151.6-ТХ1.ИС_545</t>
  </si>
  <si>
    <t>21034-03-151.6-ТХ1.ИС-0542</t>
  </si>
  <si>
    <t>21034-3-151.6-ТХ1.ИС_546</t>
  </si>
  <si>
    <t>21034-03-151.6-ТХ1.ИС-0543</t>
  </si>
  <si>
    <t>21034-3-151.6-ТХ1.ИС_547</t>
  </si>
  <si>
    <t>21034-03-151.6-ТХ1.ИС-0544</t>
  </si>
  <si>
    <t>21034-3-151.6-ТХ1.ИС_548</t>
  </si>
  <si>
    <t>21034-03-151.6-ТХ1.ИС-0545</t>
  </si>
  <si>
    <t>21034-3-151.6-ТХ1.ИС_549</t>
  </si>
  <si>
    <t>21034-03-151.6-ТХ1.ИС-0546</t>
  </si>
  <si>
    <t>21034-3-151.6-ТХ1.ИС_550</t>
  </si>
  <si>
    <t>21034-03-151.6-ТХ1.ИС-0547</t>
  </si>
  <si>
    <t>21034-3-151.6-ТХ1.ИС_551</t>
  </si>
  <si>
    <t>21034-03-151.6-ТХ1.ИС-0548</t>
  </si>
  <si>
    <t>21034-3-151.6-ТХ1.ИС_552</t>
  </si>
  <si>
    <t>21034-03-151.6-ТХ1.ИС-0549</t>
  </si>
  <si>
    <t>21034-3-151.6-ТХ1.ИС_553</t>
  </si>
  <si>
    <t>21034-03-151.6-ТХ1.ИС-0550</t>
  </si>
  <si>
    <t>21034-3-151.6-ТХ1.ИС_554</t>
  </si>
  <si>
    <t>21034-03-151.6-ТХ1.ИС-0551</t>
  </si>
  <si>
    <t>21034-3-151.6-ТХ1.ИС_555</t>
  </si>
  <si>
    <t>21034-03-151.6-ТХ1.ИС-0552</t>
  </si>
  <si>
    <t>21034-3-151.6-ТХ1.ИС_556</t>
  </si>
  <si>
    <t>21034-03-151.6-ТХ1.ИС-0553</t>
  </si>
  <si>
    <t>21034-3-151.6-ТХ1.ИС_557</t>
  </si>
  <si>
    <t>21034-03-151.6-ТХ1.ИС-0554</t>
  </si>
  <si>
    <t>21034-3-151.6-ТХ1.ИС_558</t>
  </si>
  <si>
    <t>21034-03-151.6-ТХ1.ИС-0555</t>
  </si>
  <si>
    <t>21034-3-151.6-ТХ1.ИС_559</t>
  </si>
  <si>
    <t>21034-03-151.6-ТХ1.ИС-0556</t>
  </si>
  <si>
    <t>21034-3-151.6-ТХ1.ИС_560</t>
  </si>
  <si>
    <t>21034-03-151.6-ТХ1.ИС-0557</t>
  </si>
  <si>
    <t>21034-3-151.6-ТХ1.ИС_561</t>
  </si>
  <si>
    <t>21034-03-151.6-ТХ1.ИС-0558</t>
  </si>
  <si>
    <t>21034-3-151.6-ТХ1.ИС_562</t>
  </si>
  <si>
    <t>21034-03-151.6-ТХ1.ИС-0559</t>
  </si>
  <si>
    <t>21034-3-151.6-ТХ1.ИС_563</t>
  </si>
  <si>
    <t>21034-03-151.6-ТХ1.ИС-0560</t>
  </si>
  <si>
    <t>21034-3-151.6-ТХ1.ИС_564</t>
  </si>
  <si>
    <t>21034-03-151.6-ТХ1.ИС-0561</t>
  </si>
  <si>
    <t>21034-3-151.6-ТХ1.ИС_565</t>
  </si>
  <si>
    <t>21034-03-151.6-ТХ1.ИС-0562</t>
  </si>
  <si>
    <t>21034-3-151.6-ТХ1.ИС_566</t>
  </si>
  <si>
    <t>21034-03-151.6-ТХ1.ИС-0563</t>
  </si>
  <si>
    <t>21034-3-151.6-ТХ1.ИС_567</t>
  </si>
  <si>
    <t>21034-03-151.6-ТХ1.ИС-0564</t>
  </si>
  <si>
    <t>21034-3-151.6-ТХ1.ИС_568</t>
  </si>
  <si>
    <t>21034-03-151.6-ТХ1.ИС-0565</t>
  </si>
  <si>
    <t>21034-3-151.6-ТХ1.ИС_569</t>
  </si>
  <si>
    <t>21034-03-151.6-ТХ1.ИС-0566</t>
  </si>
  <si>
    <t>21034-3-151.6-ТХ1.ИС_570</t>
  </si>
  <si>
    <t>21034-03-151.6-ТХ1.ИС-0567</t>
  </si>
  <si>
    <t>21034-3-151.6-ТХ1.ИС_571</t>
  </si>
  <si>
    <t>21034-03-151.6-ТХ1.ИС-0568</t>
  </si>
  <si>
    <t>21034-3-151.6-ТХ1.ИС_572</t>
  </si>
  <si>
    <t>21034-03-151.6-ТХ1.ИС-0569</t>
  </si>
  <si>
    <t>21034-3-151.6-ТХ1.ИС_573</t>
  </si>
  <si>
    <t>21034-03-151.6-ТХ1.ИС-0570</t>
  </si>
  <si>
    <t>21034-3-151.6-ТХ1.ИС_574</t>
  </si>
  <si>
    <t>21034-03-151.6-ТХ1.ИС-0571</t>
  </si>
  <si>
    <t>21034-3-151.6-ТХ1.ИС_575</t>
  </si>
  <si>
    <t>21034-03-151.6-ТХ1.ИС-0572</t>
  </si>
  <si>
    <t>21034-3-151.6-ТХ1.ИС_576</t>
  </si>
  <si>
    <t>21034-03-151.6-ТХ1.ИС-0573</t>
  </si>
  <si>
    <t>21034-3-151.6-ТХ1.ИС_577</t>
  </si>
  <si>
    <t>21034-03-151.6-ТХ1.ИС-0574</t>
  </si>
  <si>
    <t>21034-3-151.6-ТХ1.ИС_578</t>
  </si>
  <si>
    <t>21034-03-151.6-ТХ1.ИС-0575</t>
  </si>
  <si>
    <t>21034-3-151.6-ТХ1.ИС_579</t>
  </si>
  <si>
    <t>21034-03-151.6-ТХ1.ИС-0576</t>
  </si>
  <si>
    <t>21034-3-151.6-ТХ1.ИС_580</t>
  </si>
  <si>
    <t>21034-03-151.6-ТХ1.ИС-0577</t>
  </si>
  <si>
    <t>21034-3-151.6-ТХ1.ИС_581</t>
  </si>
  <si>
    <t>21034-03-151.6-ТХ1.ИС-0578</t>
  </si>
  <si>
    <t>21034-3-151.6-ТХ1.ИС_582</t>
  </si>
  <si>
    <t>21034-03-151.6-ТХ1.ИС-0579</t>
  </si>
  <si>
    <t>21034-3-151.6-ТХ1.ИС_583</t>
  </si>
  <si>
    <t>21034-03-151.6-ТХ1.ИС-0580</t>
  </si>
  <si>
    <t>21034-3-151.6-ТХ1.ИС_584</t>
  </si>
  <si>
    <t>21034-03-151.6-ТХ1.ИС-0581</t>
  </si>
  <si>
    <t>21034-3-151.6-ТХ1.ИС_585</t>
  </si>
  <si>
    <t>21034-03-151.6-ТХ1.ИС-0582</t>
  </si>
  <si>
    <t>21034-3-151.6-ТХ1.ИС_586</t>
  </si>
  <si>
    <t>21034-03-151.6-ТХ1.ИС-0583</t>
  </si>
  <si>
    <t>21034-3-151.6-ТХ1.ИС_587</t>
  </si>
  <si>
    <t>21034-03-151.6-ТХ1.ИС-0584</t>
  </si>
  <si>
    <t>21034-3-151.6-ТХ1.ИС_588</t>
  </si>
  <si>
    <t>21034-03-151.6-ТХ1.ИС-0585</t>
  </si>
  <si>
    <t>21034-3-151.6-ТХ1.ИС_589</t>
  </si>
  <si>
    <t>21034-03-151.6-ТХ1.ИС-0586</t>
  </si>
  <si>
    <t>21034-3-151.6-ТХ1.ИС_590</t>
  </si>
  <si>
    <t>21034-03-151.6-ТХ1.ИС-0587</t>
  </si>
  <si>
    <t>21034-3-151.6-ТХ1.ИС_591</t>
  </si>
  <si>
    <t>21034-03-151.6-ТХ1.ИС-0588</t>
  </si>
  <si>
    <t>21034-3-151.6-ТХ1.ИС_592</t>
  </si>
  <si>
    <t>21034-03-151.6-ТХ1.ИС-0589</t>
  </si>
  <si>
    <t>21034-3-151.6-ТХ1.ИС_593</t>
  </si>
  <si>
    <t>21034-03-151.6-ТХ1.ИС-0590</t>
  </si>
  <si>
    <t>21034-3-151.6-ТХ1.ИС_594</t>
  </si>
  <si>
    <t>21034-03-151.6-ТХ1.ИС-0591</t>
  </si>
  <si>
    <t>21034-3-151.6-ТХ1.ИС_595</t>
  </si>
  <si>
    <t>21034-03-151.6-ТХ1.ИС-0592</t>
  </si>
  <si>
    <t>21034-3-151.6-ТХ1.ИС_596</t>
  </si>
  <si>
    <t>21034-03-151.6-ТХ1.ИС-0593</t>
  </si>
  <si>
    <t>21034-3-151.6-ТХ1.ИС_597</t>
  </si>
  <si>
    <t>21034-03-151.6-ТХ1.ИС-0594</t>
  </si>
  <si>
    <t>21034-3-151.6-ТХ1.ИС_598</t>
  </si>
  <si>
    <t>21034-03-151.6-ТХ1.ИС-0595</t>
  </si>
  <si>
    <t>21034-3-151.6-ТХ1.ИС_599</t>
  </si>
  <si>
    <t>21034-03-151.6-ТХ1.ИС-0596</t>
  </si>
  <si>
    <t>21034-3-151.6-ТХ1.ИС_600</t>
  </si>
  <si>
    <t>21034-03-151.6-ТХ1.ИС-0597</t>
  </si>
  <si>
    <t>21034-3-151.6-ТХ1.ИС_601</t>
  </si>
  <si>
    <t>21034-03-151.6-ТХ1.ИС-0598</t>
  </si>
  <si>
    <t>21034-3-151.6-ТХ1.ИС_602</t>
  </si>
  <si>
    <t>21034-03-151.6-ТХ1.ИС-0599</t>
  </si>
  <si>
    <t>21034-3-151.6-ТХ1.ИС_603</t>
  </si>
  <si>
    <t>21034-03-151.6-ТХ1.ИС-0600</t>
  </si>
  <si>
    <t>21034-3-151.6-ТХ1.ИС_604</t>
  </si>
  <si>
    <t>21034-03-151.6-ТХ1.ИС-0601</t>
  </si>
  <si>
    <t>21034-3-151.6-ТХ1.ИС_605</t>
  </si>
  <si>
    <t>21034-03-151.6-ТХ1.ИС-0602</t>
  </si>
  <si>
    <t>21034-3-151.6-ТХ1.ИС_606</t>
  </si>
  <si>
    <t>21034-03-151.6-ТХ1.ИС-0603</t>
  </si>
  <si>
    <t>21034-3-151.6-ТХ1.ИС_607</t>
  </si>
  <si>
    <t>21034-03-151.6-ТХ1.ИС-0604</t>
  </si>
  <si>
    <t>21034-3-151.6-ТХ1.ИС_608</t>
  </si>
  <si>
    <t>21034-03-151.6-ТХ1.ИС-0605</t>
  </si>
  <si>
    <t>21034-3-151.6-ТХ1.ИС_609</t>
  </si>
  <si>
    <t>21034-03-151.6-ТХ1.ИС-0606</t>
  </si>
  <si>
    <t>21034-3-151.6-ТХ1.ИС_610</t>
  </si>
  <si>
    <t>21034-03-151.6-ТХ1.ИС-0607</t>
  </si>
  <si>
    <t>21034-3-151.6-ТХ1.ИС_611</t>
  </si>
  <si>
    <t>21034-03-151.6-ТХ1.ИС-0608</t>
  </si>
  <si>
    <t>21034-3-151.6-ТХ1.ИС_612</t>
  </si>
  <si>
    <t>21034-03-151.6-ТХ1.ИС-0609</t>
  </si>
  <si>
    <t>21034-3-151.6-ТХ1.ИС_613</t>
  </si>
  <si>
    <t>21034-03-151.6-ТХ1.ИС-0610</t>
  </si>
  <si>
    <t>21034-3-151.6-ТХ1.ИС_614</t>
  </si>
  <si>
    <t>21034-03-151.6-ТХ1.ИС-0611</t>
  </si>
  <si>
    <t>21034-3-151.6-ТХ1.ИС_615</t>
  </si>
  <si>
    <t>21034-03-151.6-ТХ1.ИС-0612</t>
  </si>
  <si>
    <t>21034-3-151.6-ТХ1.ИС_616</t>
  </si>
  <si>
    <t>21034-03-151.6-ТХ1.ИС-0613</t>
  </si>
  <si>
    <t>21034-3-151.6-ТХ1.ИС_617</t>
  </si>
  <si>
    <t>21034-03-151.6-ТХ1.ИС-0614</t>
  </si>
  <si>
    <t>21034-3-151.6-ТХ1.ИС_618</t>
  </si>
  <si>
    <t>21034-03-151.6-ТХ1.ИС-0615</t>
  </si>
  <si>
    <t>21034-3-151.6-ТХ1.ИС_619</t>
  </si>
  <si>
    <t>21034-03-151.6-ТХ1.ИС-0616</t>
  </si>
  <si>
    <t>21034-3-151.6-ТХ1.ИС_620</t>
  </si>
  <si>
    <t>21034-03-151.6-ТХ1.ИС-0617</t>
  </si>
  <si>
    <t>21034-3-151.6-ТХ1.ИС_621</t>
  </si>
  <si>
    <t>21034-03-151.6-ТХ1.ИС-0618</t>
  </si>
  <si>
    <t>21034-3-151.6-ТХ1.ИС_622</t>
  </si>
  <si>
    <t>21034-03-151.6-ТХ1.ИС-0619</t>
  </si>
  <si>
    <t>21034-3-151.6-ТХ1.ИС_623</t>
  </si>
  <si>
    <t>21034-03-151.6-ТХ1.ИС-0620</t>
  </si>
  <si>
    <t>21034-3-151.6-ТХ1.ИС_624</t>
  </si>
  <si>
    <t>21034-03-151.6-ТХ1.ИС-0621</t>
  </si>
  <si>
    <t>21034-3-151.6-ТХ1.ИС_625</t>
  </si>
  <si>
    <t>21034-03-151.6-ТХ1.ИС-0622</t>
  </si>
  <si>
    <t>21034-3-151.6-ТХ1.ИС_626</t>
  </si>
  <si>
    <t>21034-03-151.6-ТХ1.ИС-0623</t>
  </si>
  <si>
    <t>21034-3-151.6-ТХ1.ИС_627</t>
  </si>
  <si>
    <t>21034-03-151.6-ТХ1.ИС-0624</t>
  </si>
  <si>
    <t>21034-3-151.6-ТХ1.ИС_628</t>
  </si>
  <si>
    <t>21034-03-151.6-ТХ1.ИС-0625</t>
  </si>
  <si>
    <t>21034-3-151.6-ТХ1.ИС_629</t>
  </si>
  <si>
    <t>21034-03-151.6-ТХ1.ИС-0626</t>
  </si>
  <si>
    <t>21034-3-151.6-ТХ1.ИС_630</t>
  </si>
  <si>
    <t>21034-03-151.6-ТХ1.ИС-0627</t>
  </si>
  <si>
    <t>21034-3-151.6-ТХ1.ИС_631</t>
  </si>
  <si>
    <t>21034-03-151.6-ТХ1.ИС-0628</t>
  </si>
  <si>
    <t>21034-3-151.6-ТХ1.ИС_632</t>
  </si>
  <si>
    <t>21034-03-151.6-ТХ1.ИС-0629</t>
  </si>
  <si>
    <t>21034-3-151.6-ТХ1.ИС_633</t>
  </si>
  <si>
    <t>21034-03-151.6-ТХ1.ИС-0630</t>
  </si>
  <si>
    <t>21034-3-151.6-ТХ1.ИС_634</t>
  </si>
  <si>
    <t>21034-03-151.6-ТХ1.ИС-0631</t>
  </si>
  <si>
    <t>21034-3-151.6-ТХ1.ИС_635</t>
  </si>
  <si>
    <t>21034-03-151.6-ТХ1.ИС-0632</t>
  </si>
  <si>
    <t>21034-3-151.6-ТХ1.ИС_636</t>
  </si>
  <si>
    <t>21034-03-151.6-ТХ1.ИС-0633</t>
  </si>
  <si>
    <t>21034-3-151.6-ТХ1.ИС_637</t>
  </si>
  <si>
    <t>21034-03-151.6-ТХ1.ИС-0634</t>
  </si>
  <si>
    <t>21034-3-151.6-ТХ1.ИС_638</t>
  </si>
  <si>
    <t>21034-03-151.6-ТХ1.ИС-0635</t>
  </si>
  <si>
    <t>21034-3-151.6-ТХ1.ИС_639</t>
  </si>
  <si>
    <t>21034-03-151.6-ТХ1.ИС-0636</t>
  </si>
  <si>
    <t>21034-3-151.6-ТХ1.ИС_640</t>
  </si>
  <si>
    <t>21034-03-151.6-ТХ1.ИС-0637</t>
  </si>
  <si>
    <t>21034-3-151.6-ТХ1.ИС_641</t>
  </si>
  <si>
    <t>21034-03-151.6-ТХ1.ИС-0638</t>
  </si>
  <si>
    <t>21034-3-151.6-ТХ1.ИС_642</t>
  </si>
  <si>
    <t>21034-03-151.6-ТХ1.ИС-0639</t>
  </si>
  <si>
    <t>21034-3-151.6-ТХ1.ИС_643</t>
  </si>
  <si>
    <t>21034-03-151.6-ТХ1.ИС-0640</t>
  </si>
  <si>
    <t>21034-3-151.6-ТХ1.ИС_644</t>
  </si>
  <si>
    <t>21034-03-151.6-ТХ1.ИС-0641</t>
  </si>
  <si>
    <t>21034-3-151.6-ТХ1.ИС_645</t>
  </si>
  <si>
    <t>21034-03-151.6-ТХ1.ИС-0642</t>
  </si>
  <si>
    <t>21034-3-151.6-ТХ1.ИС_646</t>
  </si>
  <si>
    <t>21034-03-151.6-ТХ1.ИС-0643</t>
  </si>
  <si>
    <t>21034-3-151.6-ТХ1.ИС_647</t>
  </si>
  <si>
    <t>21034-03-151.6-ТХ1.ИС-0644</t>
  </si>
  <si>
    <t>21034-3-151.6-ТХ1.ИС_648</t>
  </si>
  <si>
    <t>21034-03-151.6-ТХ1.ИС-0645</t>
  </si>
  <si>
    <t>21034-3-151.6-ТХ1.ИС_649</t>
  </si>
  <si>
    <t>21034-03-151.6-ТХ1.ИС-0646</t>
  </si>
  <si>
    <t>21034-3-151.6-ТХ1.ИС_650</t>
  </si>
  <si>
    <t>21034-03-151.6-ТХ1.ИС-0647</t>
  </si>
  <si>
    <t>21034-3-151.6-ТХ1.ИС_651</t>
  </si>
  <si>
    <t>21034-03-151.6-ТХ1.ИС-0648</t>
  </si>
  <si>
    <t>21034-3-151.6-ТХ1.ИС_652</t>
  </si>
  <si>
    <t>21034-03-151.6-ТХ1.ИС-0649</t>
  </si>
  <si>
    <t>21034-3-151.6-ТХ1.ИС_653</t>
  </si>
  <si>
    <t>21034-03-151.6-ТХ1.ИС-0650</t>
  </si>
  <si>
    <t>21034-3-151.6-ТХ1.ИС_654</t>
  </si>
  <si>
    <t>21034-03-151.6-ТХ1.ИС-0651</t>
  </si>
  <si>
    <t>21034-3-151.6-ТХ1.ИС_655</t>
  </si>
  <si>
    <t>21034-03-151.6-ТХ1.ИС-0652</t>
  </si>
  <si>
    <t>21034-3-151.6-ТХ1.ИС_656</t>
  </si>
  <si>
    <t>21034-03-151.6-ТХ1.ИС-0653</t>
  </si>
  <si>
    <t>21034-3-151.6-ТХ1.ИС_657</t>
  </si>
  <si>
    <t>21034-03-151.6-ТХ1.ИС-0654</t>
  </si>
  <si>
    <t>21034-3-151.6-ТХ1.ИС_658</t>
  </si>
  <si>
    <t>21034-03-151.6-ТХ1.ИС-0655</t>
  </si>
  <si>
    <t>21034-3-151.6-ТХ1.ИС_659</t>
  </si>
  <si>
    <t>21034-03-151.6-ТХ1.ИС-0656</t>
  </si>
  <si>
    <t>21034-3-151.6-ТХ1.ИС_660</t>
  </si>
  <si>
    <t>21034-03-151.6-ТХ1.ИС-0657</t>
  </si>
  <si>
    <t>21034-3-151.6-ТХ1.ИС_661</t>
  </si>
  <si>
    <t>21034-03-151.6-ТХ1.ИС-0658</t>
  </si>
  <si>
    <t>21034-3-151.6-ТХ1.ИС_662</t>
  </si>
  <si>
    <t>21034-03-151.6-ТХ1.ИС-0659</t>
  </si>
  <si>
    <t>21034-3-151.6-ТХ1.ИС_663</t>
  </si>
  <si>
    <t>21034-03-151.6-ТХ1.ИС-0660</t>
  </si>
  <si>
    <t>21034-3-151.6-ТХ1.ИС_664</t>
  </si>
  <si>
    <t>21034-03-151.6-ТХ1.ИС-0661</t>
  </si>
  <si>
    <t>21034-3-151.6-ТХ1.ИС_665</t>
  </si>
  <si>
    <t>21034-03-151.6-ТХ1.ИС-0662</t>
  </si>
  <si>
    <t>21034-3-151.6-ТХ1.ИС_666</t>
  </si>
  <si>
    <t>21034-03-151.6-ТХ1.ИС-0663</t>
  </si>
  <si>
    <t>21034-3-151.6-ТХ1.ИС_667</t>
  </si>
  <si>
    <t>21034-03-151.6-ТХ1.ИС-0664</t>
  </si>
  <si>
    <t>21034-3-151.6-ТХ1.ИС_668</t>
  </si>
  <si>
    <t>21034-03-151.6-ТХ1.ИС-0665</t>
  </si>
  <si>
    <t>21034-3-151.6-ТХ1.ИС_669</t>
  </si>
  <si>
    <t>21034-03-151.6-ТХ1.ИС-0666</t>
  </si>
  <si>
    <t>21034-3-151.6-ТХ1.ИС_670</t>
  </si>
  <si>
    <t>21034-03-151.6-ТХ1.ИС-0667</t>
  </si>
  <si>
    <t>21034-3-151.6-ТХ1.ИС_671</t>
  </si>
  <si>
    <t>21034-03-151.6-ТХ1.ИС-0668</t>
  </si>
  <si>
    <t>21034-3-151.6-ТХ1.ИС_672</t>
  </si>
  <si>
    <t>21034-03-151.6-ТХ1.ИС-0669</t>
  </si>
  <si>
    <t>21034-3-151.6-ТХ1.ИС_673</t>
  </si>
  <si>
    <t>21034-03-151.6-ТХ1.ИС-0670</t>
  </si>
  <si>
    <t>21034-3-151.6-ТХ1.ИС_674</t>
  </si>
  <si>
    <t>21034-03-151.6-ТХ1.ИС-0671</t>
  </si>
  <si>
    <t>21034-3-151.6-ТХ1.ИС_675</t>
  </si>
  <si>
    <t>21034-03-151.6-ТХ1.ИС-0672</t>
  </si>
  <si>
    <t>21034-3-151.6-ТХ1.ИС_676</t>
  </si>
  <si>
    <t>21034-03-151.6-ТХ1.ИС-0673</t>
  </si>
  <si>
    <t>21034-3-151.6-ТХ1.ИС_677</t>
  </si>
  <si>
    <t>21034-03-151.6-ТХ1.ИС-0674</t>
  </si>
  <si>
    <t>21034-3-151.6-ТХ1.ИС_678</t>
  </si>
  <si>
    <t>21034-03-151.6-ТХ1.ИС-0675</t>
  </si>
  <si>
    <t>21034-3-151.6-ТХ1.ИС_679</t>
  </si>
  <si>
    <t>21034-03-151.6-ТХ1.ИС-0676</t>
  </si>
  <si>
    <t>21034-3-151.6-ТХ1.ИС_680</t>
  </si>
  <si>
    <t>21034-03-151.6-ТХ1.ИС-0677</t>
  </si>
  <si>
    <t>21034-3-151.6-ТХ1.ИС_681</t>
  </si>
  <si>
    <t>21034-03-151.6-ТХ1.ИС-0678</t>
  </si>
  <si>
    <t>21034-3-151.6-ТХ1.ИС_682</t>
  </si>
  <si>
    <t>21034-03-151.6-ТХ1.ИС-0679</t>
  </si>
  <si>
    <t>21034-3-151.6-ТХ1.ИС_683</t>
  </si>
  <si>
    <t>21034-03-151.6-ТХ1.ИС-0680</t>
  </si>
  <si>
    <t>21034-3-151.6-ТХ1.ИС_684</t>
  </si>
  <si>
    <t>21034-03-151.6-ТХ1.ИС-0681</t>
  </si>
  <si>
    <t>21034-3-151.6-ТХ1.ИС_685</t>
  </si>
  <si>
    <t>21034-03-151.6-ТХ1.ИС-0682</t>
  </si>
  <si>
    <t>21034-3-151.6-ТХ1.ИС_686</t>
  </si>
  <si>
    <t>21034-03-151.6-ТХ1.ИС-0683</t>
  </si>
  <si>
    <t>21034-3-151.6-ТХ1.ИС_687</t>
  </si>
  <si>
    <t>21034-03-151.6-ТХ1.ИС-0684</t>
  </si>
  <si>
    <t>21034-3-151.6-ТХ1.ИС_688</t>
  </si>
  <si>
    <t>21034-03-151.6-ТХ1.ИС-0685</t>
  </si>
  <si>
    <t>21034-3-151.6-ТХ1.ИС_689</t>
  </si>
  <si>
    <t>21034-03-151.6-ТХ1.ИС-0686</t>
  </si>
  <si>
    <t>21034-3-151.6-ТХ1.ИС_690</t>
  </si>
  <si>
    <t>21034-03-151.6-ТХ1.ИС-0687</t>
  </si>
  <si>
    <t>21034-3-151.6-ТХ1.ИС_691</t>
  </si>
  <si>
    <t>21034-03-151.6-ТХ1.ИС-0688</t>
  </si>
  <si>
    <t>21034-3-151.6-ТХ1.ИС_692</t>
  </si>
  <si>
    <t>21034-03-151.6-ТХ1.ИС-0689</t>
  </si>
  <si>
    <t>21034-3-151.6-ТХ1.ИС_693</t>
  </si>
  <si>
    <t>21034-03-151.6-ТХ1.ИС-0690</t>
  </si>
  <si>
    <t>21034-3-151.6-ТХ1.ИС_694</t>
  </si>
  <si>
    <t>21034-03-151.6-ТХ1.ИС-0691</t>
  </si>
  <si>
    <t>21034-3-151.6-ТХ1.ИС_695</t>
  </si>
  <si>
    <t>21034-03-151.6-ТХ1.ИС-0692</t>
  </si>
  <si>
    <t>21034-3-151.6-ТХ1.ИС_696</t>
  </si>
  <si>
    <t>21034-03-151.6-ТХ1.ИС-0693</t>
  </si>
  <si>
    <t>21034-3-151.6-ТХ1.ИС_697</t>
  </si>
  <si>
    <t>21034-03-151.6-ТХ1.ИС-0694</t>
  </si>
  <si>
    <t>21034-3-151.6-ТХ1.ИС_698</t>
  </si>
  <si>
    <t>21034-03-151.6-ТХ1.ИС-0695</t>
  </si>
  <si>
    <t>21034-3-151.6-ТХ1.ИС_699</t>
  </si>
  <si>
    <t>21034-03-151.6-ТХ1.ИС-0696</t>
  </si>
  <si>
    <t>21034-3-151.6-ТХ1.ИС_700</t>
  </si>
  <si>
    <t>21034-03-151.6-ТХ1.ИС-0697</t>
  </si>
  <si>
    <t>21034-3-151.6-ТХ1.ИС_701</t>
  </si>
  <si>
    <t>21034-03-151.6-ТХ1.ИС-0698</t>
  </si>
  <si>
    <t>21034-3-151.6-ТХ1.ИС_702</t>
  </si>
  <si>
    <t>21034-03-151.6-ТХ1.ИС-0699</t>
  </si>
  <si>
    <t>21034-3-151.6-ТХ1.ИС_703</t>
  </si>
  <si>
    <t>21034-03-151.6-ТХ1.ИС-0700</t>
  </si>
  <si>
    <t>21034-3-151.6-ТХ1.ИС_704</t>
  </si>
  <si>
    <t>21034-03-151.6-ТХ1.ИС-0701</t>
  </si>
  <si>
    <t>21034-3-151.6-ТХ1.ИС_705</t>
  </si>
  <si>
    <t>21034-03-151.6-ТХ1.ИС-0702</t>
  </si>
  <si>
    <t>21034-3-151.6-ТХ1.ИС_706</t>
  </si>
  <si>
    <t>21034-03-151.6-ТХ1.ИС-0703</t>
  </si>
  <si>
    <t>21034-3-151.6-ТХ1.ИС_707</t>
  </si>
  <si>
    <t>21034-03-151.6-ТХ1.ИС-0704</t>
  </si>
  <si>
    <t>21034-3-151.6-ТХ1.ИС_708</t>
  </si>
  <si>
    <t>21034-03-151.6-ТХ1.ИС-0705</t>
  </si>
  <si>
    <t>21034-3-151.6-ТХ1.ИС_709</t>
  </si>
  <si>
    <t>21034-03-151.6-ТХ1.ИС-0706</t>
  </si>
  <si>
    <t>21034-3-151.6-ТХ1.ИС_710</t>
  </si>
  <si>
    <t>21034-03-151.6-ТХ1.ИС-0707</t>
  </si>
  <si>
    <t>21034-3-151.6-ТХ1.ИС_711</t>
  </si>
  <si>
    <t>21034-03-151.6-ТХ1.ИС-0708</t>
  </si>
  <si>
    <t>21034-3-151.6-ТХ1.ИС_712</t>
  </si>
  <si>
    <t>21034-03-151.6-ТХ1.ИС-0709</t>
  </si>
  <si>
    <t>21034-3-151.6-ТХ1.ИС_713</t>
  </si>
  <si>
    <t>21034-03-151.6-ТХ1.ИС-0710</t>
  </si>
  <si>
    <t>21034-3-151.6-ТХ1.ИС_714</t>
  </si>
  <si>
    <t>21034-03-151.6-ТХ1.ИС-0711</t>
  </si>
  <si>
    <t>21034-3-151.6-ТХ1.ИС_715</t>
  </si>
  <si>
    <t>21034-03-151.6-ТХ1.ИС-0712</t>
  </si>
  <si>
    <t>21034-3-151.6-ТХ1.ИС_716</t>
  </si>
  <si>
    <t>21034-03-151.6-ТХ1.ИС-0713</t>
  </si>
  <si>
    <t>21034-3-151.6-ТХ1.ИС_717</t>
  </si>
  <si>
    <t>21034-03-151.6-ТХ1.ИС-0714</t>
  </si>
  <si>
    <t>21034-3-151.6-ТХ1.ИС_718</t>
  </si>
  <si>
    <t>21034-03-151.6-ТХ1.ИС-0715</t>
  </si>
  <si>
    <t>21034-3-151.6-ТХ1.ИС_719</t>
  </si>
  <si>
    <t>21034-03-151.6-ТХ1.ИС-0716</t>
  </si>
  <si>
    <t>21034-3-151.6-ТХ1.ИС_720</t>
  </si>
  <si>
    <t>21034-03-151.6-ТХ1.ИС-0717</t>
  </si>
  <si>
    <t>21034-3-151.6-ТХ1.ИС_721</t>
  </si>
  <si>
    <t>21034-03-151.6-ТХ1.ИС-0718</t>
  </si>
  <si>
    <t>21034-3-151.6-ТХ1.ИС_722</t>
  </si>
  <si>
    <t>21034-03-151.6-ТХ1.ИС-0719</t>
  </si>
  <si>
    <t>21034-3-151.6-ТХ1.ИС_723</t>
  </si>
  <si>
    <t>21034-03-151.6-ТХ1.ИС-0720</t>
  </si>
  <si>
    <t>21034-3-151.6-ТХ1.ИС_724</t>
  </si>
  <si>
    <t>21034-03-151.6-ТХ1.ИС-0721</t>
  </si>
  <si>
    <t>21034-3-151.6-ТХ1.ИС_725</t>
  </si>
  <si>
    <t>21034-03-151.6-ТХ1.ИС-0722</t>
  </si>
  <si>
    <t>21034-3-151.6-ТХ1.ИС_726</t>
  </si>
  <si>
    <t>21034-03-151.6-ТХ1.ИС-0723</t>
  </si>
  <si>
    <t>21034-3-151.6-ТХ1.ИС_727</t>
  </si>
  <si>
    <t>21034-03-151.6-ТХ1.ИС-0724</t>
  </si>
  <si>
    <t>21034-3-151.6-ТХ1.ИС_728</t>
  </si>
  <si>
    <t>21034-03-151.6-ТХ1.ИС-0725</t>
  </si>
  <si>
    <t>21034-3-151.6-ТХ1.ИС_729</t>
  </si>
  <si>
    <t>21034-03-151.6-ТХ1.ИС-0726</t>
  </si>
  <si>
    <t>21034-3-151.6-ТХ1.ИС_730</t>
  </si>
  <si>
    <t>21034-03-151.6-ТХ1.ИС-0727</t>
  </si>
  <si>
    <t>21034-3-151.6-ТХ1.ИС_731</t>
  </si>
  <si>
    <t>21034-03-151.6-ТХ1.ИС-0728</t>
  </si>
  <si>
    <t>21034-3-151.6-ТХ1.ИС_732</t>
  </si>
  <si>
    <t>21034-03-151.6-ТХ1.ИС-0729</t>
  </si>
  <si>
    <t>21034-3-151.6-ТХ1.ИС_733</t>
  </si>
  <si>
    <t>21034-03-151.6-ТХ1.ИС-0730</t>
  </si>
  <si>
    <t>21034-3-151.6-ТХ1.ИС_734</t>
  </si>
  <si>
    <t>21034-03-151.6-ТХ1.ИС-0731</t>
  </si>
  <si>
    <t>21034-3-151.6-ТХ1.ИС_735</t>
  </si>
  <si>
    <t>21034-03-151.6-ТХ1.ИС-0732</t>
  </si>
  <si>
    <t>21034-3-151.6-ТХ1.ИС_736</t>
  </si>
  <si>
    <t>21034-03-151.6-ТХ1.ИС-0733</t>
  </si>
  <si>
    <t>21034-3-151.6-ТХ1.ИС_737</t>
  </si>
  <si>
    <t>21034-03-151.6-ТХ1.ИС-0734</t>
  </si>
  <si>
    <t>25/16</t>
  </si>
  <si>
    <t>50/6</t>
  </si>
  <si>
    <t>50</t>
  </si>
  <si>
    <t>80/6</t>
  </si>
  <si>
    <t>50/40</t>
  </si>
  <si>
    <t>100/16</t>
  </si>
  <si>
    <t>50/16</t>
  </si>
  <si>
    <t>350</t>
  </si>
  <si>
    <t>20/16</t>
  </si>
  <si>
    <t>40/16</t>
  </si>
  <si>
    <t>черт.М.44451.01.000</t>
  </si>
  <si>
    <t>0.74</t>
  </si>
  <si>
    <t>ГОСТ 33Z59-Z015</t>
  </si>
  <si>
    <t>20/5а6</t>
  </si>
  <si>
    <t>15/40</t>
  </si>
  <si>
    <t>АТК Z4.200.02.90</t>
  </si>
  <si>
    <t>4.7</t>
  </si>
  <si>
    <t>4.79</t>
  </si>
  <si>
    <t>2.96</t>
  </si>
  <si>
    <t>4.3</t>
  </si>
  <si>
    <t>350/40</t>
  </si>
  <si>
    <t>OCT Z6.Z60.454-99</t>
  </si>
  <si>
    <t>30</t>
  </si>
  <si>
    <t>6.41</t>
  </si>
  <si>
    <t>10.57</t>
  </si>
  <si>
    <t>31лс41нж 'газ”</t>
  </si>
  <si>
    <t>21034-3-151.6-АТХ-0002_0</t>
  </si>
  <si>
    <t>21034-3-151.6-АТХ-0002</t>
  </si>
  <si>
    <t>Схемы установки и обвязки приборов</t>
  </si>
  <si>
    <t>Наименование чертежа</t>
  </si>
  <si>
    <t>Позиция</t>
  </si>
  <si>
    <t>Наименование потока/Наименование</t>
  </si>
  <si>
    <t>Lмонт., мм/Dмонт., мм</t>
  </si>
  <si>
    <t>Температура,°С</t>
  </si>
  <si>
    <t>Давление,МПа (изб.)</t>
  </si>
  <si>
    <t>DN, материал трубопровода/аппарата</t>
  </si>
  <si>
    <t>TT 2902-14</t>
  </si>
  <si>
    <t>Этилен на выходе из теплообменника поз. Е-2902</t>
  </si>
  <si>
    <t>400/ 10</t>
  </si>
  <si>
    <t>Трасч.=130</t>
  </si>
  <si>
    <t>Ррасч.=3,834</t>
  </si>
  <si>
    <t>325х8 (DN300)/ ст. 09Г2С</t>
  </si>
  <si>
    <t>TT 2902-8</t>
  </si>
  <si>
    <t>TT 2905-14</t>
  </si>
  <si>
    <t>Этилен на выходе из теплообменника поз. Е-2905</t>
  </si>
  <si>
    <t>TT 2905-8</t>
  </si>
  <si>
    <t>Гильза, фланец DN50, PN40, уплотнительная поверхность тип «Е» - выступ</t>
  </si>
  <si>
    <t>Штуцер с фланцем DN50, PN40, исп. F (впадина) по ГОСТ 33259-2015, общей длиной H=150 мм.</t>
  </si>
  <si>
    <t>Кол-во</t>
  </si>
  <si>
    <t>Ед. изм</t>
  </si>
  <si>
    <t>Единичная расценка</t>
  </si>
  <si>
    <t>шт</t>
  </si>
  <si>
    <t>Схема установки термопары в трубопровод DN≥50 мм</t>
  </si>
  <si>
    <t>TG 2905-4</t>
  </si>
  <si>
    <t>410/ 10</t>
  </si>
  <si>
    <t>TG 2005</t>
  </si>
  <si>
    <t>Оборотная вода на линии поз. E-2902</t>
  </si>
  <si>
    <t>300/ 10</t>
  </si>
  <si>
    <t>+15...+35</t>
  </si>
  <si>
    <t>0,55</t>
  </si>
  <si>
    <t>219х6 (DN200)/ ст. 20</t>
  </si>
  <si>
    <t>TG 2905-1</t>
  </si>
  <si>
    <t>Оборотная вода на линии поз. E-2905</t>
  </si>
  <si>
    <t>Схема установки биметаллического термометра в трубопровод DN&gt;50 мм</t>
  </si>
  <si>
    <t>Cхема установки датчика избыточного давления</t>
  </si>
  <si>
    <t>PT 2902-9</t>
  </si>
  <si>
    <t>PT 2901-11</t>
  </si>
  <si>
    <t>Этилен на выходе из теплообменника поз. Е-2901</t>
  </si>
  <si>
    <t>PT 2905-9</t>
  </si>
  <si>
    <t>Установочная конструкция</t>
  </si>
  <si>
    <t>Двухвентильный блок</t>
  </si>
  <si>
    <t>Трубка 12х1мм из нержавеющей стали</t>
  </si>
  <si>
    <t>Фитинг соединительный с одной стороны под трубку d=12 мм, с другой стороны внешняя резьба 1/2" NPT</t>
  </si>
  <si>
    <r>
      <rPr>
        <sz val="13"/>
        <rFont val="Times New Roman"/>
        <family val="1"/>
        <charset val="204"/>
      </rPr>
      <t xml:space="preserve">Шаровый кран (резьба внутренняя 1/2" </t>
    </r>
    <r>
      <rPr>
        <sz val="13"/>
        <rFont val="Times New Roman"/>
        <family val="1"/>
        <charset val="204"/>
      </rPr>
      <t>NPT)</t>
    </r>
  </si>
  <si>
    <t>Штуцер Ш-К1/2 ст.09г2с, ТУ 36-1118-84</t>
  </si>
  <si>
    <t>Трасч.= +130</t>
  </si>
  <si>
    <t>Ррасч.= 3,83</t>
  </si>
  <si>
    <t>DN300, 09Г2С</t>
  </si>
  <si>
    <t>Трасч.= +180</t>
  </si>
  <si>
    <t>Ррасч.= 2,28</t>
  </si>
  <si>
    <t>DN350, 09Г2С</t>
  </si>
  <si>
    <t>В комплекте с датчиком</t>
  </si>
  <si>
    <t>Примечание</t>
  </si>
  <si>
    <t>в комплекте с прибором</t>
  </si>
  <si>
    <t>в комплекте с датчиком</t>
  </si>
  <si>
    <t>SS-T12M-S-1,0M-6ME</t>
  </si>
  <si>
    <t>SS-12M0-1-8</t>
  </si>
  <si>
    <t>V83B-F8N-PK-S</t>
  </si>
  <si>
    <t>Ш-К1/2, ТУ 36-1118-84</t>
  </si>
  <si>
    <t>м</t>
  </si>
  <si>
    <t>PG 2902-6</t>
  </si>
  <si>
    <t>PG 2902</t>
  </si>
  <si>
    <t>PG 2905-6</t>
  </si>
  <si>
    <t>PG 2905</t>
  </si>
  <si>
    <t>Ррасч.= 3.83</t>
  </si>
  <si>
    <t>Отборное устройство угловое, Ст.09Г2С</t>
  </si>
  <si>
    <t>16-200-09Г2С-МУ-(КЗ.21215-015-01)15лс54бк5</t>
  </si>
  <si>
    <t>Cхема установки манометра показывающего</t>
  </si>
  <si>
    <t>LT 2901-3</t>
  </si>
  <si>
    <t>Сконденсированное масло в сепараторе поз. С-2901</t>
  </si>
  <si>
    <t>LT 2901-6</t>
  </si>
  <si>
    <t>LT 2902-3</t>
  </si>
  <si>
    <t>Сконденсированное масло в сепараторе поз. С-2902</t>
  </si>
  <si>
    <t>LT 2902-6</t>
  </si>
  <si>
    <t>Трасч.=180</t>
  </si>
  <si>
    <t>Ррасч.=2,28</t>
  </si>
  <si>
    <t>DN 100, PN 40 исп. F, ст. 09Г2С</t>
  </si>
  <si>
    <t>Штуцера выносной колонки</t>
  </si>
  <si>
    <t>L1a, L1b</t>
  </si>
  <si>
    <t>L2a, L2b</t>
  </si>
  <si>
    <t>Фланец DN 100, PN 40, исп. E</t>
  </si>
  <si>
    <t>Схема установки микроимпульсного уровнемера в выносную колонку</t>
  </si>
  <si>
    <t>LG 2001</t>
  </si>
  <si>
    <t>LG 2002</t>
  </si>
  <si>
    <t>L3a, L3b DN 50, PN 40 исп. F, ст. 09Г2С</t>
  </si>
  <si>
    <t>Фланец DN 50, PN 40, исп. E</t>
  </si>
  <si>
    <t>Задвижка ЗКЛ 50-4,0 ХЛ1 исп. F/F ГОСТ 33259</t>
  </si>
  <si>
    <t>*Штуцер 50 - 4,0 - 2 - 2 - 229 - 09Г2С АТК 24.218.06-90</t>
  </si>
  <si>
    <r>
      <rPr>
        <sz val="10"/>
        <rFont val="Times New Roman"/>
        <family val="1"/>
        <charset val="204"/>
      </rPr>
      <t xml:space="preserve">DN </t>
    </r>
    <r>
      <rPr>
        <sz val="10"/>
        <rFont val="Times New Roman"/>
        <family val="1"/>
        <charset val="204"/>
      </rPr>
      <t xml:space="preserve">50, </t>
    </r>
    <r>
      <rPr>
        <sz val="10"/>
        <rFont val="Times New Roman"/>
        <family val="1"/>
        <charset val="204"/>
      </rPr>
      <t xml:space="preserve">PN </t>
    </r>
    <r>
      <rPr>
        <sz val="10"/>
        <rFont val="Times New Roman"/>
        <family val="1"/>
        <charset val="204"/>
      </rPr>
      <t>40</t>
    </r>
  </si>
  <si>
    <t>Схема установки байпасного индикатора уровня</t>
  </si>
  <si>
    <t>FT 2001-8A</t>
  </si>
  <si>
    <t>Этилен на линии к поз. Е 2901</t>
  </si>
  <si>
    <t>FT F1A</t>
  </si>
  <si>
    <t>Трасч.= +30</t>
  </si>
  <si>
    <t>Ррасч.= 2.1</t>
  </si>
  <si>
    <t>DN350 ст. 09Г2С</t>
  </si>
  <si>
    <t>Трехвентильный блок</t>
  </si>
  <si>
    <t>Трубка 12х1мм</t>
  </si>
  <si>
    <t>Шаровый кран (резьба внутренняя 1/2" NPT)</t>
  </si>
  <si>
    <t>Фитинг соединительный с одной стороны под трубку d=20 мм, с другой стороны внешняя резьба 1/2" NPT</t>
  </si>
  <si>
    <t>Диафрагма</t>
  </si>
  <si>
    <t>SS-20M0-1-8</t>
  </si>
  <si>
    <t>Схема установки диафрагмы</t>
  </si>
  <si>
    <t>TV 2905-14</t>
  </si>
  <si>
    <t>Регулирование подачи охлаждающей оборотной воды</t>
  </si>
  <si>
    <t>PV 2901-11A</t>
  </si>
  <si>
    <t>Регулирование подачи этилена</t>
  </si>
  <si>
    <t>PV 2901-11B</t>
  </si>
  <si>
    <t>TV 2902-14</t>
  </si>
  <si>
    <t>+30...+40</t>
  </si>
  <si>
    <t>0.62</t>
  </si>
  <si>
    <t>DN 200 , угл. сталь</t>
  </si>
  <si>
    <t>минус 8 ...+40</t>
  </si>
  <si>
    <t>2.28</t>
  </si>
  <si>
    <t>DN 300, 09Г2С</t>
  </si>
  <si>
    <t>2,28</t>
  </si>
  <si>
    <t>DN 350, 09Г2С</t>
  </si>
  <si>
    <t>3,834</t>
  </si>
  <si>
    <t>DN 200, угл. сталь</t>
  </si>
  <si>
    <t>Фитинг соединительный под обжим трубки с наружным диаметром 8 мм, медь</t>
  </si>
  <si>
    <t xml:space="preserve">В комплекте с фильтром-редуктором </t>
  </si>
  <si>
    <t>Трубка медная 8х1 мм</t>
  </si>
  <si>
    <t>ДКРНМ 8х1 НД М2 ГОСТ 617-2006</t>
  </si>
  <si>
    <t>Соединение ввертное для медной трубки 8х1</t>
  </si>
  <si>
    <t>Штуцер под приварку с наружной резьбой R1/2", сталь 09г2с</t>
  </si>
  <si>
    <t>Кран шаровой DN15, PN40, ст. 09Г2С, присоединительная резьба R1/2"</t>
  </si>
  <si>
    <t>CMB-8-R1/2</t>
  </si>
  <si>
    <t>КШ.М.015.040-02-1/2</t>
  </si>
  <si>
    <t>Ш-R1/1</t>
  </si>
  <si>
    <t>Схема установки регулирующего клапана (тип «НО»)</t>
  </si>
  <si>
    <t>KV 2902-3</t>
  </si>
  <si>
    <t>Клапан на линии 050-ETY-29B08-1E21(1) NR</t>
  </si>
  <si>
    <t>минус 47...+130</t>
  </si>
  <si>
    <t>4,0</t>
  </si>
  <si>
    <t>DN 50, 09Г2С</t>
  </si>
  <si>
    <t>В комплекте с фильтром-редуктором</t>
  </si>
  <si>
    <t>КШ.М.015.О40-02^1/2</t>
  </si>
  <si>
    <t>КШ.М.015.О40-02-1/2</t>
  </si>
  <si>
    <t>Схема установки отсечного клапана (тип «НЗ»)</t>
  </si>
  <si>
    <t>HV 2101-5B</t>
  </si>
  <si>
    <t>Клапан на линии подачи водорода</t>
  </si>
  <si>
    <t>минус 47...+60</t>
  </si>
  <si>
    <t>HV 2001-2</t>
  </si>
  <si>
    <t>Клапан на линии перед Е-2901</t>
  </si>
  <si>
    <t>HV 2902-1</t>
  </si>
  <si>
    <t>Клапан на линии 300-ETY-29A04-1E21(1) NR</t>
  </si>
  <si>
    <t>ZV 2902-2</t>
  </si>
  <si>
    <t>Клапан на линии 350-ETY-29A01-1E21(1) NR</t>
  </si>
  <si>
    <t>ZV 2905-9</t>
  </si>
  <si>
    <t>Клапан на линии 300-ETY-29B05-1E21(1) NR</t>
  </si>
  <si>
    <t>минус 8...+40</t>
  </si>
  <si>
    <t>+30...+54</t>
  </si>
  <si>
    <t>Фитинг соединительный под обжим трубки с наружным диаметром 3/4 дюйма</t>
  </si>
  <si>
    <t>Трубка из нержавеющей стали 3/4 дюйма</t>
  </si>
  <si>
    <t>Муфта зажимная наружная резьба 1/2”, Ду 15, Дн 19,7-21,8</t>
  </si>
  <si>
    <t>Кран шаровой муфтовый DN15, PN40, G1/2</t>
  </si>
  <si>
    <t>Штуцер под приварку с наружной резьбой G1/2, сталь 09Г2С</t>
  </si>
  <si>
    <t>TNTA-19.05-1.65-S</t>
  </si>
  <si>
    <t>REM19,7-21,8MN41</t>
  </si>
  <si>
    <t>КШ.М. 015.40-01</t>
  </si>
  <si>
    <t>Шц-G1/2</t>
  </si>
  <si>
    <t>Схема установки отсечного клапана (тип «НО»)</t>
  </si>
  <si>
    <t>HV 2905-2</t>
  </si>
  <si>
    <t>Клапан на линии 200-FLG-29B04-1C15 NR</t>
  </si>
  <si>
    <t>DN 200, 09Г2С</t>
  </si>
  <si>
    <t>Фитинг соединительный под обжим трубки с наружным диаметром 12 мм, медь</t>
  </si>
  <si>
    <t>Трубка медная 12х1 мм</t>
  </si>
  <si>
    <t>Соединение ввертное для медной трубки 12х1</t>
  </si>
  <si>
    <t>ДКРНМ 12х1 НД М2 ГОСТ 617-2006</t>
  </si>
  <si>
    <t>CMB-12-R1/2</t>
  </si>
  <si>
    <t>Ш-R1/2</t>
  </si>
  <si>
    <t>AZT 2401-1</t>
  </si>
  <si>
    <t>AZT 2905-4</t>
  </si>
  <si>
    <t>AZT 2902-1</t>
  </si>
  <si>
    <t>Хомут скоба U-образная ДУ 50 (2 ") D60,3мм с гайками М10</t>
  </si>
  <si>
    <t>Стандартный анкер с болтом М8</t>
  </si>
  <si>
    <t>Z-образный профиль 50х50х50, L2000, 2,5 мм</t>
  </si>
  <si>
    <t>Труба бесшовная Ду 50, сталь 20, L=1000мм</t>
  </si>
  <si>
    <t>Лист s=3 мм, сталь 20, 800x500</t>
  </si>
  <si>
    <t>Лист s=3 мм, сталь 20, 500х500</t>
  </si>
  <si>
    <t>00-00030979</t>
  </si>
  <si>
    <t>CM430850</t>
  </si>
  <si>
    <t>BPM3520</t>
  </si>
  <si>
    <t>ГОСТ 3262-75</t>
  </si>
  <si>
    <t>ГОСТ 19904-90</t>
  </si>
  <si>
    <t>Схема установки сигнализатора</t>
  </si>
  <si>
    <t>Корпус шкафа утепленного обогреваемого КШО 1000х600х500 НП-273. Пенополиуретан.</t>
  </si>
  <si>
    <t>Кронштейн</t>
  </si>
  <si>
    <t>Подставка ГСП</t>
  </si>
  <si>
    <t>НП-273 ЗАО «Автоматика» г. Пермь.</t>
  </si>
  <si>
    <t>поставляется в комплекте с прибором</t>
  </si>
  <si>
    <t>НП-145 ЗАО «Автоматика» г. Пермь.</t>
  </si>
  <si>
    <t>Установочная конструкция для 1-го датчика давления/перепада давления в обогреваемом шкафу</t>
  </si>
  <si>
    <t>Труба бесшовная Ду 50, сталь 20, L=1000mm</t>
  </si>
  <si>
    <t>НП-145 ЗАО «Автоматика» г. Пермь</t>
  </si>
  <si>
    <t>Установочная конструкция для 2-ух датчиков давления/перепада давления в обогреваемом шкафу</t>
  </si>
  <si>
    <t>Статив для установки соединительных коробок</t>
  </si>
  <si>
    <t>29СКА1</t>
  </si>
  <si>
    <t>29СКА2</t>
  </si>
  <si>
    <t>29СКА3</t>
  </si>
  <si>
    <t>29СКА4</t>
  </si>
  <si>
    <t>29СКА5</t>
  </si>
  <si>
    <t>29СКН1</t>
  </si>
  <si>
    <t>29СКН2</t>
  </si>
  <si>
    <t>29СКД1</t>
  </si>
  <si>
    <t>29СКД2</t>
  </si>
  <si>
    <t>29СКД3</t>
  </si>
  <si>
    <t>29СКД4</t>
  </si>
  <si>
    <t>29СКД6</t>
  </si>
  <si>
    <t>29СКД7</t>
  </si>
  <si>
    <t>29СКД8</t>
  </si>
  <si>
    <t>Шайба с узкими полями М8</t>
  </si>
  <si>
    <t>Гайка шестигранная М8</t>
  </si>
  <si>
    <t>Болт с шестигранной головкой М8х30</t>
  </si>
  <si>
    <t>Профиль Z-образный 50x50x50, L=1000 мм, S= 2,5 мм</t>
  </si>
  <si>
    <t>Вертикальный подвес двойной 41х41, L1500, горячеоцинкованный</t>
  </si>
  <si>
    <t>CM240800</t>
  </si>
  <si>
    <t>CM110800</t>
  </si>
  <si>
    <t>CM080830</t>
  </si>
  <si>
    <t>BPM3510HDZ</t>
  </si>
  <si>
    <t>BSD4115HDZ</t>
  </si>
  <si>
    <t>Схема установки поста сигнализации</t>
  </si>
  <si>
    <t>HLA 2401-1</t>
  </si>
  <si>
    <t>HLA 2905-4</t>
  </si>
  <si>
    <t>Шайба с узкими полями М6</t>
  </si>
  <si>
    <t>Гайка с насечкой, препятствующей откручиванию М6</t>
  </si>
  <si>
    <t>Болт с шестигранной головкой М6х8</t>
  </si>
  <si>
    <t>Профиль Z-образный 50x50x50, L=2000 мм, S= 2,5 мм</t>
  </si>
  <si>
    <t>CM240600</t>
  </si>
  <si>
    <t>CM100600</t>
  </si>
  <si>
    <t>CM020608</t>
  </si>
  <si>
    <t>BPM3520HDZ</t>
  </si>
  <si>
    <t>HLA 2902-1/1</t>
  </si>
  <si>
    <t>HLA  2902-1/2</t>
  </si>
  <si>
    <t>HLA 2902-1/3</t>
  </si>
  <si>
    <t>HLA 2902-1/4</t>
  </si>
  <si>
    <t>Схема установки кабельной проходки РВМ 4.2.1</t>
  </si>
  <si>
    <t>Уплотн. смазка 50 мл</t>
  </si>
  <si>
    <t>Лента ППЭ 5х15 (10 м.п.)</t>
  </si>
  <si>
    <t>Пластина анкерная 120</t>
  </si>
  <si>
    <t>Компр. блок МКС КБ 120</t>
  </si>
  <si>
    <t>Уплотн. модуль МКС 40</t>
  </si>
  <si>
    <t>Уплотн. модуль МКС У (5-23мм) 30</t>
  </si>
  <si>
    <t>Уплотн. модуль МКС 30</t>
  </si>
  <si>
    <t>Уплотн. модуль МКС 20</t>
  </si>
  <si>
    <t>Ответная рама РВО 4.2.1</t>
  </si>
  <si>
    <t>Монтажная рама РВМ 4.2.1</t>
  </si>
  <si>
    <t>Схема установки кабельной проходки РВМ 4.2.2</t>
  </si>
  <si>
    <t>Схема установки кабельной проходки РВМ 4.2.3</t>
  </si>
  <si>
    <t>Схема установки кабельной проходки РВМ 4.2.4</t>
  </si>
  <si>
    <t>Схема установки кабельной проходки РВМ 4.2.5</t>
  </si>
  <si>
    <t>Схема установки кабельной проходки РВМ 4.2.6</t>
  </si>
  <si>
    <t>Схема установки кабельной проходки РВМ 4.2.7</t>
  </si>
  <si>
    <t>Схема установки кабельной проходки РВМ 4.2.8</t>
  </si>
  <si>
    <t>Схема установки кабельной проходки РВМ 4.2.9</t>
  </si>
  <si>
    <t>Схема установки кабельной проходки РВМ 4.2.10</t>
  </si>
  <si>
    <t>Узел крепление трубы к металлоконструкциям</t>
  </si>
  <si>
    <t>Труба 20х2,8</t>
  </si>
  <si>
    <t>Скоба монтажная U-образная с резьбой М6 с гайками для труб d 3/4'</t>
  </si>
  <si>
    <t>Z-образный профиль 50х50х50.П2000.2.5мм. горячеоцинкованный</t>
  </si>
  <si>
    <t>BHU11034</t>
  </si>
  <si>
    <t>Трубка 12х1 мм</t>
  </si>
  <si>
    <t>Шайба широкополая</t>
  </si>
  <si>
    <t>Скоба-хомут U-образная ETR монтажная с гайками ОЦ, M6 8-13 мм (1/4")</t>
  </si>
  <si>
    <t>Z-образный профиль 50x50x50,L2000,2,5mm, горячеоцинкованный</t>
  </si>
  <si>
    <t>544595</t>
  </si>
  <si>
    <t>10194</t>
  </si>
  <si>
    <t>29СКД5</t>
  </si>
  <si>
    <t>Схема установки соединительной коробки</t>
  </si>
  <si>
    <t>21034-3-151.6-АОВ.3_1</t>
  </si>
  <si>
    <t>21034-3-151.6-АОВ.3</t>
  </si>
  <si>
    <t>Соединительные коробки</t>
  </si>
  <si>
    <t>П1-151.6-СК1</t>
  </si>
  <si>
    <t>П1-151.6-СК2</t>
  </si>
  <si>
    <t>П3-151.6-СК1</t>
  </si>
  <si>
    <t>П3-151.6-СК2</t>
  </si>
  <si>
    <t>П4-151.6-СК1</t>
  </si>
  <si>
    <t>П4-151.6-СК2</t>
  </si>
  <si>
    <t>П5-151.6-СК1</t>
  </si>
  <si>
    <t>П5-151.6-СК2</t>
  </si>
  <si>
    <t>ИТП-151.6-СК1</t>
  </si>
  <si>
    <t>ИТП-151.6-СК2</t>
  </si>
  <si>
    <t>Коробка клеммная пылевлагозащищенная IP66, в комплекте с кабельными вводами и шиной заземления экранов (см. чертеж 21034-3-151.6-АОВ.ОЛ.СК, опросной лист №1)</t>
  </si>
  <si>
    <t>П1-151.6-СК3</t>
  </si>
  <si>
    <t>П1-151.6-СК4</t>
  </si>
  <si>
    <t>П3-151.6-СК3</t>
  </si>
  <si>
    <t>П3-151.6-СК4</t>
  </si>
  <si>
    <t>П4-151.6-СК3</t>
  </si>
  <si>
    <t>П4-151.6-СК4</t>
  </si>
  <si>
    <t>П5-151.6-СК3</t>
  </si>
  <si>
    <t>П5-151.6-СК4</t>
  </si>
  <si>
    <t>ИТП-151.6-СК3</t>
  </si>
  <si>
    <t>П1-151.6-СК5</t>
  </si>
  <si>
    <t>П1-151.6-СК6</t>
  </si>
  <si>
    <t>П1-151.6-СК7</t>
  </si>
  <si>
    <t>П1-151.6-СК8</t>
  </si>
  <si>
    <t>П3-151.6-СК5</t>
  </si>
  <si>
    <t>П3-151.6-СК6</t>
  </si>
  <si>
    <t>П3-151.6-СК7</t>
  </si>
  <si>
    <t>П3-151.6-СК8</t>
  </si>
  <si>
    <t>П4-151.6-СК5</t>
  </si>
  <si>
    <t>П4-151.6-СК6</t>
  </si>
  <si>
    <t>П4-151.6-СК7</t>
  </si>
  <si>
    <t>П4-151.6-СК8</t>
  </si>
  <si>
    <t>П4-151.6-СК9</t>
  </si>
  <si>
    <t>П4-151.6-СК10</t>
  </si>
  <si>
    <t>П5-151.6-СК5</t>
  </si>
  <si>
    <t>П5-151.6-СК6</t>
  </si>
  <si>
    <t>П5-151.6-СК7</t>
  </si>
  <si>
    <t>П5-151.6-СК8</t>
  </si>
  <si>
    <t>ПА1-151.6-СК1</t>
  </si>
  <si>
    <t>Коробка клеммная пылевлагозащищенная IP66, в комплекте с кабельными вводами и шиной заземления экранов (см. чертеж 21034-3-151.6-АОВ.ОЛ.СК, опросной лист №2)</t>
  </si>
  <si>
    <t>Коробка клеммная пылевлагозащищенная IP66, в комплекте с кабельными вводами и шиной заземления экранов (см. чертеж 21034-3-151.6-АОВ.ОЛ.СК, опросной лист №3)</t>
  </si>
  <si>
    <t>Провод гибкий с медными жилами с изоляцией из ПВХ желто-зеленого цвета ПуГВнг(А) 1х4,0</t>
  </si>
  <si>
    <t>21034-3-151.6-АПТ-0005_0</t>
  </si>
  <si>
    <t>21034-3-151.6-АПТ-0005</t>
  </si>
  <si>
    <t>План расположения оборудования и кабельных трасс на отм.0,000</t>
  </si>
  <si>
    <t>BTF</t>
  </si>
  <si>
    <t>BTMI</t>
  </si>
  <si>
    <t>BTH</t>
  </si>
  <si>
    <t>BTM</t>
  </si>
  <si>
    <t>ХК</t>
  </si>
  <si>
    <t>FAS</t>
  </si>
  <si>
    <t>Извещатель пожарный пламени многодиапазонный (ик/уф) взрывозащищенный адресный "C2000-Спектрон-607-Exm", IP68, 1Ex mb IIC T6 Gb X, t° -40 до +50</t>
  </si>
  <si>
    <t>Взрывозащищенное устройство дистанционного пуска "Спектрон-535^-А-УДП-01", IP66, 1ExdbIICT6Gb, t° -70 до +80</t>
  </si>
  <si>
    <t>Извещатель пожарный дымовой оптико-электронный адресно-аналоговый (с изолятором) "ДИП-34А-04", IP41, Т° -30 до +55</t>
  </si>
  <si>
    <t>Извещатель пожарный ручной адресный "ИПР 513-3АМ ИСП.01"(с изолятором), IP40, T° -30 до +55</t>
  </si>
  <si>
    <t>Взрывозащищенный извещатель пожарный ручной "Спектрон-535-Е^-А-ИПР-А", IP66, 1ExdbIICT6Gb, t° -70 до +80</t>
  </si>
  <si>
    <t>Коробка монтажная огнестойкая,KM-0(4k)-IP66-0808 (ABQMP6-12</t>
  </si>
  <si>
    <t>Коробка монтажная KM-O(2k)-IP66-1212(ABC)MP6-12</t>
  </si>
  <si>
    <t>Шкаф пожарной сигнализации</t>
  </si>
  <si>
    <t>151.6-SC3</t>
  </si>
  <si>
    <t>AR</t>
  </si>
  <si>
    <t>Извещатель пожарный пламени многодиапазонный (ик/уф) взрывозащищенный адресный "С2000-Спектрон-607-Ехт", IP68, 1Ех mb ПС Тб Gb X, 1° -40 до +50</t>
  </si>
  <si>
    <t>Взрывозащищенное устройство дистанционного пуска "Спектрон-535-Ехб-А-УДП-01", IP66, lExdbIICT6Gb, 1° -70 до +80</t>
  </si>
  <si>
    <t>Извещатель пожарный дымовой оптико-электронный адресно-аналоговый "ДИП-34А-03", IP41, Т° -30 до +55</t>
  </si>
  <si>
    <t>Извещатель пожарный ручной адресный "ИПР 513-ЗАМ ИСП.01", IP40, Т° -30 до+55</t>
  </si>
  <si>
    <t>Коробка монтажная огнестойкая,KM-0(4k)-IP66-0808 (АВС)МР6-12</t>
  </si>
  <si>
    <t>Устройство коммутационное УК-ВК исп.14</t>
  </si>
  <si>
    <t>Адресный расширитель на восемь зон С2000-АР8</t>
  </si>
  <si>
    <t>План расположения оборудования и кабельных трасс на отм.+4,800</t>
  </si>
  <si>
    <t>План расположения оборудования и кабельных трасс на отм.+4,801</t>
  </si>
  <si>
    <t>План расположения оборудования и кабельных трасс на отм.+4,802</t>
  </si>
  <si>
    <t>План расположения оборудования и кабельных трасс на отм.+4,803</t>
  </si>
  <si>
    <t>План расположения оборудования и кабельных трасс на отм.+4,804</t>
  </si>
  <si>
    <t>План расположения оборудования и кабельных трасс на отм.+4,805</t>
  </si>
  <si>
    <t>План расположения оборудования и кабельных трасс на отм.+4,806</t>
  </si>
  <si>
    <t>План расположения оборудования и кабельных трасс на отм.+4,807</t>
  </si>
  <si>
    <t>21034-3-151.6-АПТ-0006_0</t>
  </si>
  <si>
    <t>21034-3-151.6-АПТ-0006</t>
  </si>
  <si>
    <t>21034-3-151.6-АПТ-0007</t>
  </si>
  <si>
    <t>21034-3-151.6-АПТ-0008</t>
  </si>
  <si>
    <t>21034-3-151.6-АПТ-0009</t>
  </si>
  <si>
    <t>BIAD</t>
  </si>
  <si>
    <t>Широкополосный настенный громкоговоритель,ТРА-1 Owl, U=100B, Р=10Вт, 94дБ, IP41, -15°С до +55°С</t>
  </si>
  <si>
    <t>План расположения оборудования оповещения и кабельных трасс на отм.+4,800</t>
  </si>
  <si>
    <t>21034-3-151.6-АПТ-0008_0</t>
  </si>
  <si>
    <t>21034-3-151.6-АПТ-0009_0</t>
  </si>
  <si>
    <t>Шкаф 151.6-FAS. Общий вид. Схема подключения</t>
  </si>
  <si>
    <t>ХТ</t>
  </si>
  <si>
    <t>QF1</t>
  </si>
  <si>
    <t>QF2...QF6</t>
  </si>
  <si>
    <t>151.6-ARK2</t>
  </si>
  <si>
    <t>151.6-SC1...151.6-SC2</t>
  </si>
  <si>
    <t>151.6-BK1</t>
  </si>
  <si>
    <t>151.6-GB1</t>
  </si>
  <si>
    <t>Корпус сварной навесной серии ST с М/П Размер: 1000x800x300мм (ВхШхГ), код R5ST1083</t>
  </si>
  <si>
    <t>Фланец для ST с перфорацией, тип 3,343x153 мм Код: R5FPST01</t>
  </si>
  <si>
    <t>Кабельныйввод, пластикУ0 UL94, IP65, +130 -40,35 отверстий. Код: R5HTC35</t>
  </si>
  <si>
    <t>Усиленные кронштейны! для настенного крепления, для CE/CDE, (4шт.) Код: R5A55</t>
  </si>
  <si>
    <t>Короб перфорированный с крышкой, серый RL12 40x60. Код: 00107RL</t>
  </si>
  <si>
    <t>Комплекты напольнойустановки 1800мм. Код: R5UFW18</t>
  </si>
  <si>
    <t>Дин-рейка перфориров. OMEGA3F, 35x7,5x2000. Код: 02140-RET</t>
  </si>
  <si>
    <t>Саморез с пресс-шайбой 4.2x19 со сверлом. Код: CM274019(200 шт.)</t>
  </si>
  <si>
    <t>Проходная клемма серии CBC, кодZCBC02GR</t>
  </si>
  <si>
    <t>Торцевой упор код ZBT005</t>
  </si>
  <si>
    <t>Автоматическийвыключатель iC60N C 25A 1P</t>
  </si>
  <si>
    <t>Автоматический выключатель iC60N C 3A 1P</t>
  </si>
  <si>
    <t>Карман для документации, пластиковый код R5A32</t>
  </si>
  <si>
    <t>Блок приемно-контрольный охранно-пожарный "СИГНАЛ-20П"</t>
  </si>
  <si>
    <t>Блоксигнально-пусковой "С2000-СП1 исп.01"</t>
  </si>
  <si>
    <t>Блок коммутации "БК-24-RS485-01"</t>
  </si>
  <si>
    <t>Резервированный источник питания "РИП-24-2/7П1-Р-НБ</t>
  </si>
  <si>
    <t>уп</t>
  </si>
  <si>
    <t>21034-3-151.6-АПТ-0007_0</t>
  </si>
  <si>
    <t>План расположения оборудования повещения и кабельных трасс на отм.0,000</t>
  </si>
  <si>
    <t>Громкоговоритель рупорный взрывозащищенный 10ГР-38В, и=100В, Р=10Вт, 108дБ, IP65, -55°С до +55°С</t>
  </si>
  <si>
    <t>Широкополосный настенный громкоговоритель.ЫРЛ-10\у1. U=100B, Р=10Вт. 94дБ. IP41. -15°С до +55°С</t>
  </si>
  <si>
    <t>Коробка монтажная огнестойкая KM-0(4k)-IP66-0808 (ABQMP6-12</t>
  </si>
  <si>
    <t>Коробка монтажная огнестойкая KM-0(4k)-IP66-0808 А(К6-12)В(К6-12)С(МР6-12)</t>
  </si>
  <si>
    <t>Коробка монтажная огнестойкая KM-0(4k)-IP66-0808 (AQMP6-12</t>
  </si>
  <si>
    <t>Коробка монтажная огнестойкая KM-0(4k)-IP66-0808 A(MP6-12)B(K6-12)C(MP6-12)D(K6-12)</t>
  </si>
  <si>
    <t>Коробка монтажная огнестойкая KM-0(4k)-IP66-0808 А(МР6-12)В(К6-12)С(МР6-12)</t>
  </si>
  <si>
    <t>21034-3-151.6-СС-0007_0</t>
  </si>
  <si>
    <t>21034-3-151.6-СС-0007</t>
  </si>
  <si>
    <t>План расположения оборудования и кабельных трасс</t>
  </si>
  <si>
    <t>T151.6.1</t>
  </si>
  <si>
    <t>Проводной телефонный аппарат Gigaset DA710</t>
  </si>
  <si>
    <t>T151.6.2</t>
  </si>
  <si>
    <t>Взрывозащищенный промышленный телефонный аппарат 4 FP 153 32/S</t>
  </si>
  <si>
    <t>VC29, VC30, VC32, VC33</t>
  </si>
  <si>
    <t>IP-камера AXIS M1137 Mk II в термокожухе ТГБ-4Г Ex PoE+</t>
  </si>
  <si>
    <t>VC31</t>
  </si>
  <si>
    <t>Купольная IP-камера AXIS P3265-V</t>
  </si>
  <si>
    <t>SW151.6.1</t>
  </si>
  <si>
    <t>Коммутатор Catalyst C9200L-24P-4X-RE+ 4x10G uplink</t>
  </si>
  <si>
    <t>W151.6.1 - W151.6.5</t>
  </si>
  <si>
    <t>Устройство переговорное взрывозащищенное с 6 прямыми связями 6 DX 705/25</t>
  </si>
  <si>
    <t>H151.6.1 - H151.6.5</t>
  </si>
  <si>
    <t>Взрывозащищенный громкоговоритель серии GTL-25</t>
  </si>
  <si>
    <t>F151.6.1 - F151.6.3</t>
  </si>
  <si>
    <t>Взрывозащищенная лампа-вспышка XB9 с напряжением питания 60DC</t>
  </si>
  <si>
    <t>21034-3-151.6-ЭС1.5_2</t>
  </si>
  <si>
    <t>21034-3-151.6-ЭС1.5</t>
  </si>
  <si>
    <t>Корпус 151. Фрагменты планов на отм. 0,000 в осяхА-Э/9-15, +4,800 в осях А-О/9-11. Узел. Разрезы</t>
  </si>
  <si>
    <t>Лоток перфорированный 80х200х3000, толщ. 1,5 мм, горячеоцинкованный</t>
  </si>
  <si>
    <t>Крышка на лоток с заземлением основание 200 мм, L=3000 мм, сталь горячеоцинкованная</t>
  </si>
  <si>
    <t>Угол горизонтальный 90 градусов 80х200, толщ. 1,5 мм, горячеоц.</t>
  </si>
  <si>
    <t>Крышка на угол горизонтальный 90 градусов 200 мм, толщина 0,8 мм, горячеоцинкованная</t>
  </si>
  <si>
    <t>Угол вертикальный внутренний 90 градусов 80х200, толщ. 1,5 мм, горячеоцинкованный</t>
  </si>
  <si>
    <t>Крышка наугол вертикальный внутренний 90 градусов, 200 мм, толщ. 0,8 мм, горячеоцинкованная</t>
  </si>
  <si>
    <t>Угол вертикальный внешний 90 градусов 80х200, толщ. 1,5 мм, горячеоцинк.</t>
  </si>
  <si>
    <t>Крышка наугол вертикальный внешний 90 градусов, 200 мм, толщ. 0,8 мм, горячеоцинкованная</t>
  </si>
  <si>
    <t>Перегородка, L=3000 мм, Н=80 мм, горячеоцинкованная</t>
  </si>
  <si>
    <t>С-образный профиль 41х41, L600, толщ. 2,5 мм, горячеоцинкованный</t>
  </si>
  <si>
    <t>Крепление приварное BSW-41 для профилей, толщ. 6 мм, неоцинкованное</t>
  </si>
  <si>
    <t>Консоль усиленная, L300, горячеоцинкованная</t>
  </si>
  <si>
    <t>Болт с шестигранной головкой М10х80 DIN 933</t>
  </si>
  <si>
    <t>Шайба с узкими полями 010 DIN 125</t>
  </si>
  <si>
    <t>Гайка шестигранная М10 DIN 934</t>
  </si>
  <si>
    <t>Винт для крепления к профилю М10х30</t>
  </si>
  <si>
    <t>Гайка с насечкой М10 DIN 6923</t>
  </si>
  <si>
    <t>Винт с гладкой головкой и квадратным подголовником DIN 603</t>
  </si>
  <si>
    <t>Гайка с насечкой, препятствующей откручиванию М6 DIN 6923</t>
  </si>
  <si>
    <t>Металлорукав в герметичной ПВХ-оболочке, Ду35, МПГ</t>
  </si>
  <si>
    <t>Металлорукав в герметичной ПВХ-оболочке, Ду50, МПГ</t>
  </si>
  <si>
    <t>Металлорукав в ПВХ изоляции Р3-ЦП-НГ-75, Ду75</t>
  </si>
  <si>
    <t>Уплотнитель кабельных проходов термоусаживаемый УКПт-75/20</t>
  </si>
  <si>
    <t>Уплотнитель кабельных проходов термоусаживаемый УКПт-115/34</t>
  </si>
  <si>
    <t>Пена однокомпонентная огнезащитная, баллон 740 мл</t>
  </si>
  <si>
    <t>Хомут-стяжка из полиамида 6.6, 2,6х200 мм</t>
  </si>
  <si>
    <t>Цинковая краска-спрей 400 мл</t>
  </si>
  <si>
    <t>Квадратная бирка для кабелей до 1000ВУ134</t>
  </si>
  <si>
    <t>Круглая бирка для кабелей выше 1000 В,У135</t>
  </si>
  <si>
    <t>Скоба металлическая двухлапковая СМД d48-50 мм</t>
  </si>
  <si>
    <t>Скоба металлическая двухлапковая СМД d60-63 мм</t>
  </si>
  <si>
    <t>Z-образный профиль ВРМ-35, L=2000 мм</t>
  </si>
  <si>
    <t>Угол горизонтальный изменяемый 0-45 градусов 80х200, толщ. 1,5 мм, горячеоц.</t>
  </si>
  <si>
    <t>Крышка на угол горизонтальный изменяемый 0-45 градусов 200 мм, толщина 0,8 мм, горячеоцинкованная</t>
  </si>
  <si>
    <t>DКС арт. СМ101000HDZ</t>
  </si>
  <si>
    <t>DКС арт. СМ100600</t>
  </si>
  <si>
    <t>DКС арт. 6071R-050</t>
  </si>
  <si>
    <t>ООО "Промрукав" арт. РК08753</t>
  </si>
  <si>
    <t>ООО "Промрукав" арт. PR08.2552</t>
  </si>
  <si>
    <t>ООО "Промрукав" арт. PR08.2553</t>
  </si>
  <si>
    <t>DКС арт. 35304^DZ</t>
  </si>
  <si>
    <t>DКС арт. SDM820КHDZ</t>
  </si>
  <si>
    <t>DКС арт. SOM820КHDZ</t>
  </si>
  <si>
    <t>DКС арт. 36500HDZ</t>
  </si>
  <si>
    <t>DКС арт. BPM4106HDZ</t>
  </si>
  <si>
    <t>DКС арт. BSW4101</t>
  </si>
  <si>
    <t>DКС арт. BBH6030HDZ</t>
  </si>
  <si>
    <t>DКС арт. СМ081080</t>
  </si>
  <si>
    <t>DКС арт. СМ241000</t>
  </si>
  <si>
    <t>DКС арт. СМ111000</t>
  </si>
  <si>
    <t>DКС арт. СМ041030</t>
  </si>
  <si>
    <t>DКС арт. СМ010616</t>
  </si>
  <si>
    <t>DКС арт. 6071R-035</t>
  </si>
  <si>
    <t>DКС арт. DF1201</t>
  </si>
  <si>
    <t>DКС арт. 25207</t>
  </si>
  <si>
    <t>DКС арт. 37039HDZ</t>
  </si>
  <si>
    <t>DКС арт. BPM3520HDZ</t>
  </si>
  <si>
    <t>DКС арт. 35524HDZ</t>
  </si>
  <si>
    <t>DКС арт. 36024К1IDZ</t>
  </si>
  <si>
    <t>DКС арт. SIM820КHDZ</t>
  </si>
  <si>
    <t>DКС арт. 38204HDZ</t>
  </si>
  <si>
    <t>DКС арт. 38244HDZ</t>
  </si>
  <si>
    <t>DКС арт. SУM820КHDZL</t>
  </si>
  <si>
    <t>DКС арт. 38012№ZL</t>
  </si>
  <si>
    <t>Масса ед., кг</t>
  </si>
  <si>
    <t>Обозначение</t>
  </si>
  <si>
    <t>21034-3-151.6-ПТ-0005_0</t>
  </si>
  <si>
    <t>21034-3-151.6-ПТ-0005</t>
  </si>
  <si>
    <t>Фрагмент плана на отм. 0,000 (Помещение ППА 2). Аксонометрическая схема М1:50</t>
  </si>
  <si>
    <t>УУ№1</t>
  </si>
  <si>
    <t>УУ-Д 100/2.8(324)В-УФ.В4-400Y-3UM-V-C-16-ER-4DC-NN- A9PYRIRS9DV</t>
  </si>
  <si>
    <t>Узел управления дренчерный DN100 во взрыв о защищенном исполнении</t>
  </si>
  <si>
    <t>УУ№2</t>
  </si>
  <si>
    <t>УУ№3</t>
  </si>
  <si>
    <t>УУ№4</t>
  </si>
  <si>
    <t>УУ-Д 300/2.8(324)В-УФ.В4-400Y-3UM-V-C-16-ER-4DC-NN- A9PYRIRS9DV</t>
  </si>
  <si>
    <t>Узел управления дренчерный DN300 во взрыв о защищенном исполнении</t>
  </si>
  <si>
    <t>УУ№5</t>
  </si>
  <si>
    <t>УУ№6</t>
  </si>
  <si>
    <t>УУ-Д 200/2.8(324)В-УФ.В4-400Y-3UM-V-C-16-ER-4DC-NN- A9PYRIRS9DV</t>
  </si>
  <si>
    <t>Узел управления дренчерный DN200 во взрыв о защищенном исполнении</t>
  </si>
  <si>
    <t>УУ№7</t>
  </si>
  <si>
    <t>УУ№8</t>
  </si>
  <si>
    <t>УУ№9</t>
  </si>
  <si>
    <t>Зпк В2-1</t>
  </si>
  <si>
    <t>Задвижка с обрезиненным клином DN350 PN1,6 с концевым выключателем во взрывозащищенном исполнении</t>
  </si>
  <si>
    <t>Зпк В2-2</t>
  </si>
  <si>
    <t>Зпк В2-3</t>
  </si>
  <si>
    <t>Зпк В2-4</t>
  </si>
  <si>
    <t>Зпк В2-5</t>
  </si>
  <si>
    <t>Зпк В2.1-1</t>
  </si>
  <si>
    <t>Задвижка с обрезиненным клином DN100 PN1,6 с концевым выключателем во взрывозащищенном исполнении</t>
  </si>
  <si>
    <t>Зпк В2.1-2</t>
  </si>
  <si>
    <t>Зпк В2.2-1</t>
  </si>
  <si>
    <t>Зпк В2.2-2</t>
  </si>
  <si>
    <t>Зпк В2.3-1</t>
  </si>
  <si>
    <t>Зпк В2.3-2</t>
  </si>
  <si>
    <t>Секция №1</t>
  </si>
  <si>
    <t>Секция №2</t>
  </si>
  <si>
    <t>Секция №3</t>
  </si>
  <si>
    <t>Секция №4</t>
  </si>
  <si>
    <t>Секция №5</t>
  </si>
  <si>
    <t>Секция №6</t>
  </si>
  <si>
    <t>Секция №7</t>
  </si>
  <si>
    <t>Секция №8</t>
  </si>
  <si>
    <t>Секция №9</t>
  </si>
  <si>
    <t>Зпк В2.4-1</t>
  </si>
  <si>
    <t>Задвижка с обрезиненным клином DN300 PN1,6 с концевым выключателем во взрывозащищенном исполнении</t>
  </si>
  <si>
    <t>Зпк В2.4-2</t>
  </si>
  <si>
    <t>Зпк В2.5-1</t>
  </si>
  <si>
    <t>Зпк В2.5-2</t>
  </si>
  <si>
    <t>Зпк В2.6-1</t>
  </si>
  <si>
    <t>Задвижка с обрезиненным клином DN200 PN1,6 с концевым выключателем во взрывозащищенном исполнении</t>
  </si>
  <si>
    <t>Зпк В2.6-2</t>
  </si>
  <si>
    <t>Зпк В2.7-1</t>
  </si>
  <si>
    <t>Зпк В2.7-2</t>
  </si>
  <si>
    <t>Зпк В2.8-1</t>
  </si>
  <si>
    <t>Зпк В2.8-2</t>
  </si>
  <si>
    <t>Зпк В2.9-1</t>
  </si>
  <si>
    <t>Зпк В2.9-2</t>
  </si>
  <si>
    <t>Зд В2-1</t>
  </si>
  <si>
    <t>Задвижка с обрезиненным клином DN100 PN1,6</t>
  </si>
  <si>
    <t>Зд В2-2</t>
  </si>
  <si>
    <t>Задвижка с обрезиненным клином DN350 PN1,6</t>
  </si>
  <si>
    <t>Ко</t>
  </si>
  <si>
    <t>Обратный клапан DN350 PN1,6</t>
  </si>
  <si>
    <t>Нормально закрытое положение</t>
  </si>
  <si>
    <t>Нормально открытое положение</t>
  </si>
  <si>
    <t>21034-3-151.6-ПТ-0006_1</t>
  </si>
  <si>
    <t>21034-3-151.6-ПТ-0006</t>
  </si>
  <si>
    <t>Оп.1</t>
  </si>
  <si>
    <t>Оп.2.1</t>
  </si>
  <si>
    <t>Оп.2.2</t>
  </si>
  <si>
    <t>Дн трубопровода</t>
  </si>
  <si>
    <t>Тип опоры</t>
  </si>
  <si>
    <t>Исполнение</t>
  </si>
  <si>
    <t>Материал</t>
  </si>
  <si>
    <t>Номер стандарта</t>
  </si>
  <si>
    <t>108</t>
  </si>
  <si>
    <t>ХБ</t>
  </si>
  <si>
    <t>А</t>
  </si>
  <si>
    <t>09Г2С</t>
  </si>
  <si>
    <t>ОСТ 36-146-88</t>
  </si>
  <si>
    <t>159</t>
  </si>
  <si>
    <t>ВП</t>
  </si>
  <si>
    <t>А2</t>
  </si>
  <si>
    <t>AI</t>
  </si>
  <si>
    <t>План водо-пенных завес. Вид А-А. Вид В-В</t>
  </si>
  <si>
    <t>Схема соединений и подключений внешних проводок</t>
  </si>
  <si>
    <t>ЕР</t>
  </si>
  <si>
    <t>Номер комплекта чертежа</t>
  </si>
  <si>
    <t>Лист</t>
  </si>
  <si>
    <t>Ревизия</t>
  </si>
  <si>
    <t>Контур</t>
  </si>
  <si>
    <t>Описание</t>
  </si>
  <si>
    <t>Производственная зона - по месту (прибор)</t>
  </si>
  <si>
    <t>Производственная зона - по месту (ЗРА)</t>
  </si>
  <si>
    <t>Наименование кабельной линии</t>
  </si>
  <si>
    <t>Производственная зона - соединительная коробка1</t>
  </si>
  <si>
    <t>Производственная зона - соединительная коробка2</t>
  </si>
  <si>
    <t>Клеммник</t>
  </si>
  <si>
    <t>Корпус</t>
  </si>
  <si>
    <t>Система</t>
  </si>
  <si>
    <t>Шкаф</t>
  </si>
  <si>
    <t>21034-3-151.6-АТХ.3</t>
  </si>
  <si>
    <t>ТIRCA 2902-14</t>
  </si>
  <si>
    <t>Регулирование температуры этилена на выходе из теплообменника ТIRCA 2902-14 Е-2902</t>
  </si>
  <si>
    <t>ТТ 2902-14</t>
  </si>
  <si>
    <t>Термопара ТХА(К), Exia</t>
  </si>
  <si>
    <t>TT2902-14-Т</t>
  </si>
  <si>
    <t>Нормирующий преобразователь 4...20 мА</t>
  </si>
  <si>
    <t>ТТ 2902-14-K</t>
  </si>
  <si>
    <t>29СКА1-K</t>
  </si>
  <si>
    <t>18F-ХТ-21</t>
  </si>
  <si>
    <t>РСУ</t>
  </si>
  <si>
    <t>Шкаф 18 Кросс AI/AO IS (РСУ)</t>
  </si>
  <si>
    <t>TY 2902-14</t>
  </si>
  <si>
    <t>ЭПП, Exia</t>
  </si>
  <si>
    <t>ТV 2902-14</t>
  </si>
  <si>
    <t>Клапан регулирующий</t>
  </si>
  <si>
    <t>ТV2902-14-К</t>
  </si>
  <si>
    <t>18F-ХТ-19</t>
  </si>
  <si>
    <t>ТIRSA 2902-8</t>
  </si>
  <si>
    <t>Температура этилена на выходе из теплообменника Е-2902</t>
  </si>
  <si>
    <t>ТТ 2902-8</t>
  </si>
  <si>
    <t>TT2902-8-Т</t>
  </si>
  <si>
    <t>ТТ 2902-8-K</t>
  </si>
  <si>
    <t>29СКА3-K</t>
  </si>
  <si>
    <t>20F-ХТ-08</t>
  </si>
  <si>
    <t>Шкаф 20 Кросс AI/AO IS (РСУ)</t>
  </si>
  <si>
    <t>ТIRCA 2905-14</t>
  </si>
  <si>
    <t>Регулирование температуры этилена на выходе из теплообменника Е-2905</t>
  </si>
  <si>
    <t>ТТ 2905-14</t>
  </si>
  <si>
    <t>TT2905-14-Т</t>
  </si>
  <si>
    <t>ТТ 2905-14-K</t>
  </si>
  <si>
    <t>29СКА5-K</t>
  </si>
  <si>
    <t>Шкаф кроссовой системы РСУ (26/27/28/29</t>
  </si>
  <si>
    <t>TY 2905-14</t>
  </si>
  <si>
    <t>ТV 2905-14</t>
  </si>
  <si>
    <t>ТV2905-14-К</t>
  </si>
  <si>
    <t>ТIRSA 2905-8</t>
  </si>
  <si>
    <t>Температура этилена на выходе из теплообменника Е-2905</t>
  </si>
  <si>
    <t>ТТ 2905-8</t>
  </si>
  <si>
    <t>29СКА2-K</t>
  </si>
  <si>
    <t>PIRSA 2902-8</t>
  </si>
  <si>
    <t>Давление этилена на выходе из теплообменника Е-2902</t>
  </si>
  <si>
    <t>Датчик избыточного давления, Exia</t>
  </si>
  <si>
    <t>PT2902-9-К</t>
  </si>
  <si>
    <t>PIRC 2901-11</t>
  </si>
  <si>
    <t>Регулирование давления этилена на выходе из теплообменника Е-2901</t>
  </si>
  <si>
    <t>PT2901-11-К</t>
  </si>
  <si>
    <t>PY 2901-11A</t>
  </si>
  <si>
    <t>PV2901-11A-К</t>
  </si>
  <si>
    <t>20F-ХТ-10</t>
  </si>
  <si>
    <t>PY 2901-11B</t>
  </si>
  <si>
    <t>PV2901-11B-К</t>
  </si>
  <si>
    <t>PIRSA 2905-9</t>
  </si>
  <si>
    <t>Давление этилена на выходе из теплообменника Е-2905</t>
  </si>
  <si>
    <t>PT2905-9-К</t>
  </si>
  <si>
    <t>FIRA 2001-8A</t>
  </si>
  <si>
    <t>Расход на линию подачи этилена в теплообменник E-2901</t>
  </si>
  <si>
    <t>Расходомер переменного перепада давления, Exia</t>
  </si>
  <si>
    <t>FT 2001-8A-K</t>
  </si>
  <si>
    <t>29CKA5</t>
  </si>
  <si>
    <t>FIR-F1A</t>
  </si>
  <si>
    <t>Расход на линию подачи этилена в теплообменник E-2901, после клапана HV-2001-2</t>
  </si>
  <si>
    <t>FT-F1A</t>
  </si>
  <si>
    <t>FT F1A-K</t>
  </si>
  <si>
    <t>АИПС</t>
  </si>
  <si>
    <t>Система хозучета АИПС</t>
  </si>
  <si>
    <t>LIRCA 2901-3</t>
  </si>
  <si>
    <t>Регулирование уровня в сепараторе поз. C-2901</t>
  </si>
  <si>
    <t>LT-2901-3</t>
  </si>
  <si>
    <t>Микроимпульсный уровнемер, Exia</t>
  </si>
  <si>
    <t>LT2901-3-K</t>
  </si>
  <si>
    <t>LIRCA 2901-6</t>
  </si>
  <si>
    <t>Уровень в сепараторе поз. C-2901</t>
  </si>
  <si>
    <t>LT-2901-6</t>
  </si>
  <si>
    <t>LT2901-6-K</t>
  </si>
  <si>
    <t>L2901-6 (сущ)</t>
  </si>
  <si>
    <t>Шкаф управления компрессором K-2901</t>
  </si>
  <si>
    <t>LIRCA 2902-3</t>
  </si>
  <si>
    <t>LT-2902-3</t>
  </si>
  <si>
    <t>LT2902-3-K</t>
  </si>
  <si>
    <t>KY2902-3</t>
  </si>
  <si>
    <t>Соленоид, Exd</t>
  </si>
  <si>
    <t>Клапан отсечной</t>
  </si>
  <si>
    <t>KV2902-3-A</t>
  </si>
  <si>
    <t>29СКД1-А</t>
  </si>
  <si>
    <t>ZSO 2902-3</t>
  </si>
  <si>
    <t>Конечный выключатель, Exd</t>
  </si>
  <si>
    <t>ZS2902-3-C</t>
  </si>
  <si>
    <t>ZSC 2902-3</t>
  </si>
  <si>
    <t>29СКД3-C</t>
  </si>
  <si>
    <t>LIRCA 2902-6</t>
  </si>
  <si>
    <t>Уровень в сепараторе поз. C-2902</t>
  </si>
  <si>
    <t>LT-2902-6</t>
  </si>
  <si>
    <t>LT2902-6-K</t>
  </si>
  <si>
    <t>ПАЗ</t>
  </si>
  <si>
    <t>Шкаф кроссовый системы ПАЗ (Шкаф 09/10/11/12 Кросс ПАЗ)</t>
  </si>
  <si>
    <t>AZIRA 2401-1</t>
  </si>
  <si>
    <t>Содержание концентрации этилена у каплеуловителя поз. C-2902</t>
  </si>
  <si>
    <t>Газоанализатор этилена, Exd</t>
  </si>
  <si>
    <t>AZT2401-1-K</t>
  </si>
  <si>
    <t>29СКА4-K</t>
  </si>
  <si>
    <t>AZIRA 2905-4</t>
  </si>
  <si>
    <t>Содержание концентрации этилена у каплеуловителя поз. E-2905</t>
  </si>
  <si>
    <t>AZIRA 2902-1</t>
  </si>
  <si>
    <t>Содержание концентрации этилена у компрессора поз. K-2902</t>
  </si>
  <si>
    <t>AZT2902-1-K</t>
  </si>
  <si>
    <t>Содержание горючих газов в рабочей зоне компрессора поз. K-2902</t>
  </si>
  <si>
    <t>Пост сигнализации ПГСК02</t>
  </si>
  <si>
    <t>HLA 2902-1/1-A</t>
  </si>
  <si>
    <t>29СКД5-A</t>
  </si>
  <si>
    <t>HLA 2902-1/2</t>
  </si>
  <si>
    <t>HLA 2902-1/2-A</t>
  </si>
  <si>
    <t>HLA 2902-1/3-A</t>
  </si>
  <si>
    <t>HLA 2902-1/4-A</t>
  </si>
  <si>
    <t>Содержание горючих газов в рабочей зоне компрессора поз. K-2401</t>
  </si>
  <si>
    <t>HLA 2401-1-A</t>
  </si>
  <si>
    <t>29СКД6-A</t>
  </si>
  <si>
    <t>Содержание горючих газов в рабочей зоне компрессора поз. E-2905</t>
  </si>
  <si>
    <t>HLA 2905-4-A</t>
  </si>
  <si>
    <t>Отсекатель на линии подачи этилена в теплообменник E-2901</t>
  </si>
  <si>
    <t>HY 2001-2</t>
  </si>
  <si>
    <t>HV-2001-2</t>
  </si>
  <si>
    <t>HV2001-2-A</t>
  </si>
  <si>
    <t>DJB40 (сущ)</t>
  </si>
  <si>
    <t>Шкаф 22 Кросс DI/DO 220V STD (РСУ)</t>
  </si>
  <si>
    <t>HZY 2001-2</t>
  </si>
  <si>
    <t>HZV2001-2-A</t>
  </si>
  <si>
    <t>29СКД8-А</t>
  </si>
  <si>
    <t>12F-XT-13</t>
  </si>
  <si>
    <t>Шкаф кроссовой системы ПАЗ (Шкаф 12 ПАЗ Кросс DO №4)</t>
  </si>
  <si>
    <t>ZSO 2001-2</t>
  </si>
  <si>
    <t>ZS2001-2-C</t>
  </si>
  <si>
    <t>29СКД9-С</t>
  </si>
  <si>
    <t>10R-XT-07</t>
  </si>
  <si>
    <t>Шкаф кроссовой системы ПАЗ (Шкаф 10 ПАЗ Кросс DI №2)</t>
  </si>
  <si>
    <t>ZSC 2001-2</t>
  </si>
  <si>
    <t>Отсекатель на линии подачи водорода из существующего коллектора</t>
  </si>
  <si>
    <t>HY 2101-5B</t>
  </si>
  <si>
    <t>HV-2101-5B</t>
  </si>
  <si>
    <t>HV2101-5B-A</t>
  </si>
  <si>
    <t>DJB50 (сущ)</t>
  </si>
  <si>
    <t>HZY 2101-5B</t>
  </si>
  <si>
    <t>HZV2101-5B-A</t>
  </si>
  <si>
    <t>29СКД8-A</t>
  </si>
  <si>
    <t>ZSO 2101-5B</t>
  </si>
  <si>
    <t>ZS2101-5B-C</t>
  </si>
  <si>
    <t>29СКД9</t>
  </si>
  <si>
    <t>29СКД4-C</t>
  </si>
  <si>
    <t>ZSC 2101-5B</t>
  </si>
  <si>
    <t>Отсекатель на входе в существующий блок гидрогенизатора</t>
  </si>
  <si>
    <t>HY 2902-1</t>
  </si>
  <si>
    <t>HV2902-1-A</t>
  </si>
  <si>
    <t>29СКД7-А</t>
  </si>
  <si>
    <t>22F-XT-01</t>
  </si>
  <si>
    <t>HZY 2902-1</t>
  </si>
  <si>
    <t>HZV2902-1-A</t>
  </si>
  <si>
    <t>ZSO 2902-1</t>
  </si>
  <si>
    <t>ZS2902-1-C</t>
  </si>
  <si>
    <t>ZSC 2902-1</t>
  </si>
  <si>
    <t>Отсекатель на линию сброса этилена на факел</t>
  </si>
  <si>
    <t>HY 2905-2</t>
  </si>
  <si>
    <t>HV2905-2-A</t>
  </si>
  <si>
    <t>ZSO 2905-2</t>
  </si>
  <si>
    <t>ZS2905-2-C</t>
  </si>
  <si>
    <t>29СКД3-С</t>
  </si>
  <si>
    <t>ZSC 2905-2</t>
  </si>
  <si>
    <t>Отсекатель на подаче этилена из емкости поз. E-2901 в емкость поз. C-2902</t>
  </si>
  <si>
    <t>ZY 2902-2</t>
  </si>
  <si>
    <t>ZV2902-2-C</t>
  </si>
  <si>
    <t>ZZY 2902-2</t>
  </si>
  <si>
    <t>ZV2902-2-A</t>
  </si>
  <si>
    <t>29СКД2-А</t>
  </si>
  <si>
    <t>ZSO 2902-2</t>
  </si>
  <si>
    <t>ZS2902-2-C</t>
  </si>
  <si>
    <t>29СКД4-С</t>
  </si>
  <si>
    <t>ZSC 2902-2</t>
  </si>
  <si>
    <t>Отсекатель на подаче этилена из емкости поз. E-2905 в емкость поз. C-2401/C-2101</t>
  </si>
  <si>
    <t>ZY 2905-9</t>
  </si>
  <si>
    <t>ZV2905-9-C</t>
  </si>
  <si>
    <t>ZZY 2905-9</t>
  </si>
  <si>
    <t>ZZV2905-9-C</t>
  </si>
  <si>
    <t>ZSO 2905-9</t>
  </si>
  <si>
    <t>ZS2905-9-C</t>
  </si>
  <si>
    <t>ZSC 2905-9</t>
  </si>
  <si>
    <t>21034-3-151.6-ОВ.6_1</t>
  </si>
  <si>
    <t>21034-3-151.6-ОВ.6</t>
  </si>
  <si>
    <t>Вентиляция. Разрез 5-5, 6-6 (М 1:50)</t>
  </si>
  <si>
    <t>Поз. Установки</t>
  </si>
  <si>
    <t>Масса ед.,кг</t>
  </si>
  <si>
    <t>П1.1</t>
  </si>
  <si>
    <t>ВЕРОСА-600-289-00-00-У3</t>
  </si>
  <si>
    <t>П1.1.1</t>
  </si>
  <si>
    <t>ТВГ140-1785-0770-0140-30-2-4</t>
  </si>
  <si>
    <t>П1.1.2</t>
  </si>
  <si>
    <t>ГЕРМИК-С-0770-1785-Н-С-32-00-00-У2</t>
  </si>
  <si>
    <t>П1.1.3</t>
  </si>
  <si>
    <t>П1.1.4</t>
  </si>
  <si>
    <t>ВНВ 123.6-152-144-02-30-06-4-212-1-3-032-032</t>
  </si>
  <si>
    <t>П1.1.5</t>
  </si>
  <si>
    <t>П1.1.6</t>
  </si>
  <si>
    <t>ВОСК62-090-00750-06-1-Г-У2</t>
  </si>
  <si>
    <t>П1.1.7</t>
  </si>
  <si>
    <t>ГЕРМИК-П-1470-1640-Н-П-24-00-00-У2</t>
  </si>
  <si>
    <t>П1.1.8</t>
  </si>
  <si>
    <t>ТВГ100-1785-0615-0140-30-2-4</t>
  </si>
  <si>
    <t>П1.2</t>
  </si>
  <si>
    <t>П1.2.1</t>
  </si>
  <si>
    <t>П1.2.2</t>
  </si>
  <si>
    <t>П1.2.3</t>
  </si>
  <si>
    <t>П1.2.4</t>
  </si>
  <si>
    <t>ВНВ 123.6-152-144-02-30-06-2-212-1-3-032-032</t>
  </si>
  <si>
    <t>П1.2.5</t>
  </si>
  <si>
    <t>П1.2.6</t>
  </si>
  <si>
    <t>П1.2.6.7</t>
  </si>
  <si>
    <t>ГЕРМИК-П-1470-1640-Н-П-24-01-00-У2</t>
  </si>
  <si>
    <t>П1.2.8</t>
  </si>
  <si>
    <t>ФВК-66-360-6-G4/25</t>
  </si>
  <si>
    <t>ФВК-592-292-360-6-G4/25</t>
  </si>
  <si>
    <t>Приточная установка П1.1в составе:</t>
  </si>
  <si>
    <t>Гибкая вставка</t>
  </si>
  <si>
    <t>Фильтр карманный (ячейка №1)</t>
  </si>
  <si>
    <t>Фильтр карманный (ячейка №2)</t>
  </si>
  <si>
    <t>Воздухонагреватель жидкостный</t>
  </si>
  <si>
    <t>Камера промежуточная</t>
  </si>
  <si>
    <t>Приточная установка П1.2в составе:</t>
  </si>
  <si>
    <t>Воздушный клапан с электроприводом NF230-S2-V</t>
  </si>
  <si>
    <t>Вентилятор, L=26270 м3/ч; N=7,5 кВт; n=960 об/мин. Двигатель А132М6F</t>
  </si>
  <si>
    <t>Камера промежуточная с клапаном с электроприводом SM230-S2-V</t>
  </si>
  <si>
    <t>Раб.</t>
  </si>
  <si>
    <t>Рез.</t>
  </si>
  <si>
    <t>Приточная установка П1</t>
  </si>
  <si>
    <t>Приточная установка П2</t>
  </si>
  <si>
    <t>П5.2</t>
  </si>
  <si>
    <t>П5.2.1</t>
  </si>
  <si>
    <t>П5.2.2</t>
  </si>
  <si>
    <t>П5.2.3</t>
  </si>
  <si>
    <t>П5.2.4</t>
  </si>
  <si>
    <t>П5.2.5</t>
  </si>
  <si>
    <t>П5.2.6</t>
  </si>
  <si>
    <t>П5.2.7</t>
  </si>
  <si>
    <t>П5.2.8</t>
  </si>
  <si>
    <t>ВЕРОСА-600-072-00-00-У3</t>
  </si>
  <si>
    <t>Приточная установка П5.2 в составе:</t>
  </si>
  <si>
    <t>ТВГ140-0795-0945-0140-20-2-1</t>
  </si>
  <si>
    <t>ГЕРМИК-С-0925-0775-Н-П-32-00-00-У2</t>
  </si>
  <si>
    <t>ВНВ123.6-048-077-02-25-16-4-211-1</t>
  </si>
  <si>
    <t>ВОСК72Б-050-00220-04-1-О-У3</t>
  </si>
  <si>
    <t>Вентилятор, L=6220 м3/ч, N=5,5 кВт</t>
  </si>
  <si>
    <t>ГЕРМИК-П-0870-0590-Н-П-24-00-00-У2</t>
  </si>
  <si>
    <t>ТВГ100-0755-0555-0140-20-2-1</t>
  </si>
  <si>
    <t>Камера промежуточная с клапаном с электроприводом NM230-S-16</t>
  </si>
  <si>
    <t>Воздушный клапан с электроприводом NF230-S-10</t>
  </si>
  <si>
    <t>21034-3-151 6-ОВ.7_4</t>
  </si>
  <si>
    <t>21034-3-151 6-ОВ.7</t>
  </si>
  <si>
    <t>Вентиляция. Разрез 7-7, 8-8 (М 1:50)</t>
  </si>
  <si>
    <t>Приточная установки П3</t>
  </si>
  <si>
    <t>П3.1</t>
  </si>
  <si>
    <t>ВЕРОСА-600-289-00-61-У3</t>
  </si>
  <si>
    <t>Приточная установка П3.1 в составе:</t>
  </si>
  <si>
    <t>П3.1.1</t>
  </si>
  <si>
    <t>ТВГ140-1825-1525-0140-30-2-4</t>
  </si>
  <si>
    <t>П3.1.2</t>
  </si>
  <si>
    <t>ГЕРМИК-С-1525-1 825-Н-С-32-00-00-У2</t>
  </si>
  <si>
    <t>П3.1.3</t>
  </si>
  <si>
    <t>П3.1.4</t>
  </si>
  <si>
    <t>ВНВ123.6-152-144-02-25-04-4-212-1-3-040-040</t>
  </si>
  <si>
    <t>П3.1.5</t>
  </si>
  <si>
    <t>П3.1.6</t>
  </si>
  <si>
    <t>П3.1.7</t>
  </si>
  <si>
    <t>Камера промежуточная с</t>
  </si>
  <si>
    <t>П3.2</t>
  </si>
  <si>
    <t>Приточная установка П3.2 в составе:</t>
  </si>
  <si>
    <t>П3.2.1</t>
  </si>
  <si>
    <t>П3.2.2</t>
  </si>
  <si>
    <t>П3.2.3</t>
  </si>
  <si>
    <t>П3.2.4</t>
  </si>
  <si>
    <t>П3.2.5</t>
  </si>
  <si>
    <t>П3.2.6</t>
  </si>
  <si>
    <t>П3.2.7</t>
  </si>
  <si>
    <t>Камера промежуточная с клапаном  с электроприводом SM230-S2-V</t>
  </si>
  <si>
    <t>Воздушный клапан с электроприводом SF230-S2-V</t>
  </si>
  <si>
    <t>Вентилятор, L=27973 м3/ч; N=7,5 кВт; n=960 об/мин. Двигатель A132M6F</t>
  </si>
  <si>
    <t>воздушным клапаном с электроприводом SM230-S2-V</t>
  </si>
  <si>
    <t>ФВК-442-442-360-4-G4/25</t>
  </si>
  <si>
    <t>ФВК-442-292-360-4-G4/25</t>
  </si>
  <si>
    <t>П4.2</t>
  </si>
  <si>
    <t>ВЕРОСА-600-039-00-00-У3</t>
  </si>
  <si>
    <t>Приточная установка П4.2 в составе:</t>
  </si>
  <si>
    <t>П4.2.1</t>
  </si>
  <si>
    <t>ТВГ140-0645-0645-0140-20-2-1</t>
  </si>
  <si>
    <t>П4.2.2</t>
  </si>
  <si>
    <t>ГЕРМИК-С-0625-0625-Н-П-32-01-00-У2</t>
  </si>
  <si>
    <t>П4.2.3</t>
  </si>
  <si>
    <t>ФВК-66-360-6-64/25</t>
  </si>
  <si>
    <t>П4.2.4</t>
  </si>
  <si>
    <t>ВНВ123.6-035-058-02-25-24-2-211-1</t>
  </si>
  <si>
    <t>П4.2.5</t>
  </si>
  <si>
    <t>П4.2.6</t>
  </si>
  <si>
    <t>ВОСК72Б-035-00150-02-1-О-У3</t>
  </si>
  <si>
    <t>П4.2.7</t>
  </si>
  <si>
    <t>ГЕРМИК-П-0570-0440-Н-П-24-01-00-У2</t>
  </si>
  <si>
    <t>П4.2.8</t>
  </si>
  <si>
    <t>ТВГ100-0605-0555-0140-20-2-1</t>
  </si>
  <si>
    <t>Камера промежуточная с клапаном с электроприводом LM230-S-4</t>
  </si>
  <si>
    <t>Вентилятор, L=3730 м3/ч, N=1,5 кВт n=2820 об/мин. Двигатель A80A2F</t>
  </si>
  <si>
    <t>Воздушный клапан с электроприводом LF230-S-5</t>
  </si>
  <si>
    <t>Приточная установки П4.2</t>
  </si>
  <si>
    <t>21034-3-151.6-ОВ.17_1</t>
  </si>
  <si>
    <t>21034-3-151.6-ОВ.17</t>
  </si>
  <si>
    <t>Чертеж видов а-а (М1:50), б, в-в, Д-Д (М1:50). Спецификация материалов для трубы воздухозаборной Вз.Труба 1100-20-1-1-1</t>
  </si>
  <si>
    <t>Корпус ЛистБ-ПН-5 ГОСТ 19903-2015 17ГС ГОСТ 19281-2014</t>
  </si>
  <si>
    <t>Корпус Лист Б-ПН-4 ГОСТ 19903-2015 17ГС ГОСТ 19281-2014</t>
  </si>
  <si>
    <t>Опорный лист листБ-ПН-20 ГОСТ 19903-2015 17ГС ГОСТ 19281-2014</t>
  </si>
  <si>
    <t>Крышка листБ-ПН-18 ГОСТ 19903-2015 17ГС ГОСТ 19281-2014</t>
  </si>
  <si>
    <t>Ребро листБ-ПН-18 ГОСТ 19903-2015 17ГС ГОСТ 19281-2014</t>
  </si>
  <si>
    <t>Шайба листБ-ПН-18 ГОСТ 19903-2015 17ГС ГОСТ 19281-2014</t>
  </si>
  <si>
    <t>Полоса усиления уголок Б-63х63х6 ГОСТ 8509-93 17ГС ГОСТ 19281-2014</t>
  </si>
  <si>
    <t>Короб 600х1950^)мм листБ-ПН-5 ГОСТ 19903-2015 09Г2С-8 ГОСТ 19281-2014</t>
  </si>
  <si>
    <t>Фланец 610х1960мм уголок Б-40х40х4 ГОСТ 8509-93 17ГС ГОСТ 19281-2014</t>
  </si>
  <si>
    <t>Кольцо жесткости уголок Б-63х63х6 ГОСТ 8509-93 17ГС ГОСТ 19281-2014</t>
  </si>
  <si>
    <t>Стойка полоса Б-6х30 ГОСТ 103-76 17ГС ГОСТ 19281-2014</t>
  </si>
  <si>
    <t>Полоса жесткости полоса Б-6х30 ГОСТ 103-2006 17ГС ГОСТ 19281-2014</t>
  </si>
  <si>
    <t>Сетка 2,0-1,2 Л ГОСТ 3826-82 12Х18Н10Т ГОСТ 5632-72</t>
  </si>
  <si>
    <t>Зонт листБ-ПН-2 ГОСТ 19903-2015 17ГС ГОСТ 19281-2014</t>
  </si>
  <si>
    <t>Козырек листБ-ПН-2 ГОСТ 19903-2015 17ГС ГОСТ 19281-2014</t>
  </si>
  <si>
    <t>2х2</t>
  </si>
  <si>
    <t>F=34,5M2</t>
  </si>
  <si>
    <t>F=1,8m2</t>
  </si>
  <si>
    <t>F=0,05M2</t>
  </si>
  <si>
    <t>F=0,04M2</t>
  </si>
  <si>
    <t>F=0,01M2</t>
  </si>
  <si>
    <t>1=1350mm</t>
  </si>
  <si>
    <t>1=1610mm</t>
  </si>
  <si>
    <t>F=1,275M2 длина 1 патрубка 1=250mm</t>
  </si>
  <si>
    <t>длина 1 фланца 1=5140mm</t>
  </si>
  <si>
    <t>1P=3500mm</t>
  </si>
  <si>
    <t>1P=600mm</t>
  </si>
  <si>
    <t>F=2,1m2</t>
  </si>
  <si>
    <t>F=3,95M2</t>
  </si>
  <si>
    <t>F=1,34M2</t>
  </si>
  <si>
    <t>Корпус Лист Б-ПН-6 ГОСТ 19903-2015 09Г2С-8 ГС ГОСТ 19281-2014</t>
  </si>
  <si>
    <t>Корпус ЛистБ-ПН-5 ГОСТ 19903-2015 09Г2С-8 ГОСТ 19281-2014</t>
  </si>
  <si>
    <t>Опорный лист листБ-ПН-20 ГОСТ 19903-2015 09Г2С-8 ГОСТ 19281-2014</t>
  </si>
  <si>
    <t>Крышка листБ-ПН-16 ГОСТ 19903-2015 09Г2С-8 ГОСТ 19281-2014</t>
  </si>
  <si>
    <t>Ребро листБ-ПН-16 ГОСТ 19903-2015 09Г2С-8 ГОСТ 19281-2014</t>
  </si>
  <si>
    <t>Шайба листБ-ПН-10 ГОСТ 19903-2015 09Г2С-8 ГОСТ 19281-2014</t>
  </si>
  <si>
    <t>Полоса усиления уголок Б-63х63х6 ГОСТ 8509-93 09Г2С-8 ГОСТ 19281-2014</t>
  </si>
  <si>
    <t>Короб 1900х900 листБ-ПН-5 ГОСТ 19903-2015 09Г2С-8 ГОСТ 19281-2014</t>
  </si>
  <si>
    <t>Фланец 1910х910 уголок Б-40х40х4 ГОСТ 8509-93 09Г2С-8 ГОСТ 19281-2014</t>
  </si>
  <si>
    <t>Кольцо жесткости уголок Б-63х63х6 ГОСТ 8509-93 09Г2С-8 ГОСТ 19281-2014</t>
  </si>
  <si>
    <t>Стойка полоса Б-6х30 ГОСТ 103-76 09Г2С-8 ГОСТ 19281-2014</t>
  </si>
  <si>
    <t>Полоса жесткости полоса Б-6х30 ГОСТ 103-2006 09Г2С-8 ГОСТ 19281-2014</t>
  </si>
  <si>
    <t>Зонт листБ-ПН-2 ГОСТ 19903-2015 09Г2С-8 ГОСТ 19281-2014</t>
  </si>
  <si>
    <t>Козырек листБ-ПН-2 ГОСТ 19903-2015 09Г2С-8 ГОСТ 19281-2014</t>
  </si>
  <si>
    <t>F=40,8M2</t>
  </si>
  <si>
    <t>F=2,25M2</t>
  </si>
  <si>
    <t>F=0,011M2</t>
  </si>
  <si>
    <t>F=1,4m2 длина 1 патрубка 1=250mm</t>
  </si>
  <si>
    <t>1p=5640mm</t>
  </si>
  <si>
    <t>1p=4120mm</t>
  </si>
  <si>
    <t>1P=710mm</t>
  </si>
  <si>
    <t>1P=4120mm</t>
  </si>
  <si>
    <t>F=3,0M2</t>
  </si>
  <si>
    <t>F=5,5M2</t>
  </si>
  <si>
    <t>F=1,8M2</t>
  </si>
  <si>
    <t>Чертеж видов А-А (М1:50), Б, В-В, Г-Г. Спецификация материалов для трубы воздухозаборной Вз. Труба 1300-20-1-1-1.</t>
  </si>
  <si>
    <t>Чертеж видов а-а (М1:50), б, в-в, Д-Д (М1:50). Спецификация материалов для трубы воздухозаборной Вз.Труба 1100-20-1-1-2</t>
  </si>
  <si>
    <t>Чертеж видов а-а (М1:50), б, в-в, Д-Д (М1:50). Спецификация материалов для трубы воздухозаборной Вз.Труба 1100-20-1-1-3</t>
  </si>
  <si>
    <t>Чертеж видов а-а (М1:50), б, в-в, Д-Д (М1:50). Спецификация материалов для трубы воздухозаборной Вз.Труба 1100-20-1-1-4</t>
  </si>
  <si>
    <t>Чертеж видов а-а (М1:50), б, в-в, Д-Д (М1:50). Спецификация материалов для трубы воздухозаборной Вз.Труба 1100-20-1-1-5</t>
  </si>
  <si>
    <t>Чертеж видов а-а (М1:50), б, в-в, Д-Д (М1:50). Спецификация материалов для трубы воздухозаборной Вз.Труба 1100-20-1-1-6</t>
  </si>
  <si>
    <t>Чертеж видов а-а (М1:50), б, в-в, Д-Д (М1:50). Спецификация материалов для трубы воздухозаборной Вз.Труба 1100-20-1-1-7</t>
  </si>
  <si>
    <t>Чертеж видов а-а (М1:50), б, в-в, Д-Д (М1:50). Спецификация материалов для трубы воздухозаборной Вз.Труба 1100-20-1-1-8</t>
  </si>
  <si>
    <t>Чертеж видов а-а (М1:50), б, в-в, Д-Д (М1:50). Спецификация материалов для трубы воздухозаборной Вз.Труба 1100-20-1-1-9</t>
  </si>
  <si>
    <t>Чертеж видов а-а (М1:50), б, в-в, Д-Д (М1:50). Спецификация материалов для трубы воздухозаборной Вз.Труба 1100-20-1-1-10</t>
  </si>
  <si>
    <t>Чертеж видов а-а (М1:50), б, в-в, Д-Д (М1:50). Спецификация материалов для трубы воздухозаборной Вз.Труба 1100-20-1-1-11</t>
  </si>
  <si>
    <t>Чертеж видов а-а (М1:50), б, в-в, Д-Д (М1:50). Спецификация материалов для трубы воздухозаборной Вз.Труба 1100-20-1-1-12</t>
  </si>
  <si>
    <t>Чертеж видов а-а (М1:50), б, в-в, Д-Д (М1:50). Спецификация материалов для трубы воздухозаборной Вз.Труба 1100-20-1-1-13</t>
  </si>
  <si>
    <t>Чертеж видов а-а (М1:50), б, в-в, Д-Д (М1:50). Спецификация материалов для трубы воздухозаборной Вз.Труба 1100-20-1-1-14</t>
  </si>
  <si>
    <t>Чертеж видов а-а (М1:50), б, в-в, Д-Д (М1:50). Спецификация материалов для трубы воздухозаборной Вз.Труба 1100-20-1-1-15</t>
  </si>
  <si>
    <t>Чертеж видов а-а (М1:50), б, в-в, Д-Д (М1:50). Спецификация материалов для трубы воздухозаборной Вз.Труба 1100-20-1-1-16</t>
  </si>
  <si>
    <t>21034-3-151.6-ОВ.19_1</t>
  </si>
  <si>
    <t>21034-3-151.6-ОВ.19</t>
  </si>
  <si>
    <t>21034-3-151.6-ЭМ.8_0</t>
  </si>
  <si>
    <t>21034-3-151.6-ЭМ.9_0</t>
  </si>
  <si>
    <t>21034-3-151.6-ЭМ.10_0</t>
  </si>
  <si>
    <t>21034-3-151.6-ЭМ.11_0</t>
  </si>
  <si>
    <t>21034-3-151.6-ЭМ.12_0</t>
  </si>
  <si>
    <t>21034-3-151.6-ЭМ.13_0</t>
  </si>
  <si>
    <t>21034-3-151.6-ЭМ.14_0</t>
  </si>
  <si>
    <t>21034-3-151.6-ЭМ.15_0</t>
  </si>
  <si>
    <t>21034-3-151.6-ЭМ.16_0</t>
  </si>
  <si>
    <t>21034-3-151.6-ЭМ.17_0</t>
  </si>
  <si>
    <t>21034-3-151.6-ЭМ.18_0</t>
  </si>
  <si>
    <t>21034-3-151.6-ЭМ.19_0</t>
  </si>
  <si>
    <t>21034-3-151.6-ЭМ.20_0</t>
  </si>
  <si>
    <t>21034-3-151.6-ЭМ.21_0</t>
  </si>
  <si>
    <t>21034-3-151.6-ЭМ.24_0</t>
  </si>
  <si>
    <t>21034-3-151.6-ЭМ.25_0</t>
  </si>
  <si>
    <t>21034-3-151.6-ЭМ.26_0</t>
  </si>
  <si>
    <t>21034-3-151.6-ЭМ.27_0</t>
  </si>
  <si>
    <t>21034-3-151.6-ЭМ.22_3</t>
  </si>
  <si>
    <t>21034-3-151.6-ЭМ.23_3</t>
  </si>
  <si>
    <t>21034-3-151.6-ЭМ.8</t>
  </si>
  <si>
    <t>Вентсистема поз. В7. Схема электрическая принципиальная управления</t>
  </si>
  <si>
    <t>В7QF1</t>
  </si>
  <si>
    <t>Автоматический выключатель, 400 В, 50 Гц, 1г=1,0 А, 1т=11,5А</t>
  </si>
  <si>
    <t>В7SF1</t>
  </si>
  <si>
    <t>Автоматический выключатель, 230 В, 50 Гц, 1г=4,0 А, 1т=32 А</t>
  </si>
  <si>
    <t>В7КМ</t>
  </si>
  <si>
    <t>Пускатель магнитный, 1н=9 А, Ик=230 В, 50 Гц</t>
  </si>
  <si>
    <t>В7КК</t>
  </si>
  <si>
    <t>Реле перегрузки с уставкой 1у=1,0 А</t>
  </si>
  <si>
    <t>По месту</t>
  </si>
  <si>
    <t>В7</t>
  </si>
  <si>
    <t>Электродвигатель 230 В, 50 Гц, Рн = 0,1 кВт</t>
  </si>
  <si>
    <t>В7SВ1</t>
  </si>
  <si>
    <t>Пост управления кнопочный, в составе:</t>
  </si>
  <si>
    <t>Корпус, 1Р44</t>
  </si>
  <si>
    <t>Кнопка "Пуск" (1НО)</t>
  </si>
  <si>
    <t>Кнопка "Стоп" (1НЗ)</t>
  </si>
  <si>
    <t>Кабельный сальник М25</t>
  </si>
  <si>
    <t>В шкафу 151-ШВ</t>
  </si>
  <si>
    <t>Электрические воздухонагреватели ЭНК6, ЭНК7. Схемаэлектрическая принципиальная управления</t>
  </si>
  <si>
    <t>Автоматический выключатель, 400 В, 50 Гц, 1г=16 А, 1т=160А</t>
  </si>
  <si>
    <t>ЭНК#КМ</t>
  </si>
  <si>
    <t>Пускатель магнитный, 1н=25 А, Ик=230 В,50Гц</t>
  </si>
  <si>
    <t>Пост управления кнопочный</t>
  </si>
  <si>
    <t>ЭНК#</t>
  </si>
  <si>
    <t>Электрический воздухонагревателяь 400 В,50Гц,Рн = 9,0 кВт</t>
  </si>
  <si>
    <t>t1</t>
  </si>
  <si>
    <t>Биметаллический термовыключатель защиты от перегрева, 80° С</t>
  </si>
  <si>
    <t>t2</t>
  </si>
  <si>
    <t>Биметаллический термовыключатель защиты от пожара, 120° С</t>
  </si>
  <si>
    <t>Комплектная поставка</t>
  </si>
  <si>
    <t>ЭНК#SВ1</t>
  </si>
  <si>
    <t>ЭНК#SF1</t>
  </si>
  <si>
    <t>ЭНК#QF1</t>
  </si>
  <si>
    <t>В шкафу 151-ШУЭ</t>
  </si>
  <si>
    <t>Отключение вентиляции при пожаре. Схема электрическая принципиальная управления</t>
  </si>
  <si>
    <t>В шкафу 151-ПЭСПЗ</t>
  </si>
  <si>
    <t>SF1</t>
  </si>
  <si>
    <t>Автоматический выключатель С 1Р,230В,50Гц, 1п=4 А, Im=32 А</t>
  </si>
  <si>
    <t>151-KL1... 151-KL6</t>
  </si>
  <si>
    <t>Реле промежуточное, Ск=230 В, 50 Гц</t>
  </si>
  <si>
    <t>Автоматический выключатель С 1Р,230В,50Гц, 1п=16 А, Im=128 А</t>
  </si>
  <si>
    <t>151-ШУЭQF</t>
  </si>
  <si>
    <t>Автоматический выключатель С 3Р, 400 В, 50 Гц, 1п=40 А, Im=320 А</t>
  </si>
  <si>
    <t>151-SB1... 151-SB6</t>
  </si>
  <si>
    <t>Поступравления кнопочный "СТОП", с фиксацией, IP66, исполнение по взрывозащите Exd IIBT2</t>
  </si>
  <si>
    <t>К1.1</t>
  </si>
  <si>
    <t>Внутренний блок сплит-системы, Рн=1,12 кВт, 230В,50Гц</t>
  </si>
  <si>
    <t>К2.1</t>
  </si>
  <si>
    <t>151-ШУЭ</t>
  </si>
  <si>
    <t>Шкаф электрический управления электрическими воздухонагревателями</t>
  </si>
  <si>
    <t>K1.1QF</t>
  </si>
  <si>
    <t>K2.1QF</t>
  </si>
  <si>
    <t>Шкаф ШСАУП1/В1. Схема электрическая подключений</t>
  </si>
  <si>
    <t>ШСАУ П1/В1</t>
  </si>
  <si>
    <t>Шкаф управления вентиляционными установками</t>
  </si>
  <si>
    <t>Преобразователь частоты</t>
  </si>
  <si>
    <t>П1.1,П1.2</t>
  </si>
  <si>
    <t>Электродвигатель 400 В,50Гц,Рн= 7,5 кВт</t>
  </si>
  <si>
    <t>В1.1,В1.2</t>
  </si>
  <si>
    <t>Электродвигатель 400 В,50Гц,Рн= 11,0 кВт</t>
  </si>
  <si>
    <t>П1.1ц, П1.2ц</t>
  </si>
  <si>
    <t>Электродвигатель 230В,50Гц,Рн= 0,2 кВт</t>
  </si>
  <si>
    <t>П1.1UZ, П1.2UZ</t>
  </si>
  <si>
    <t>В1.1UZ, В1.2UZ</t>
  </si>
  <si>
    <t>B1.1SB, B1.2SB</t>
  </si>
  <si>
    <t>Пост управления кнопочный, IP66, исполнение по взрывозащите 2ExdIIBT2</t>
  </si>
  <si>
    <t>Аппараты у электродвигателя</t>
  </si>
  <si>
    <t>Шкаф ШСАУ П3/В3. Схема электрическая подключений</t>
  </si>
  <si>
    <t>ШСАУ П3/В3</t>
  </si>
  <si>
    <t>B3.1UZ, B3.2UZ</t>
  </si>
  <si>
    <t>П3.1,П3.2</t>
  </si>
  <si>
    <t>В3.1,В3.2</t>
  </si>
  <si>
    <t>П3.1ц, П3.2ц</t>
  </si>
  <si>
    <t>Электродвигатель 230В,50Гц,Рн= 0,4 кВт</t>
  </si>
  <si>
    <t>B3.1SB, B3.2SB</t>
  </si>
  <si>
    <t>П3.1UZ, П3.2UZ</t>
  </si>
  <si>
    <t>21034-3-151.6-ЭМ.12</t>
  </si>
  <si>
    <t>21034-3-151.6-ЭМ.11</t>
  </si>
  <si>
    <t>21034-3-151.6-ЭМ.10</t>
  </si>
  <si>
    <t>21034-3-151.6-ЭМ.9</t>
  </si>
  <si>
    <t>21034-3-151.6-ЭМ.13</t>
  </si>
  <si>
    <t>21034-3-151.6-ЭМ.14</t>
  </si>
  <si>
    <t>21034-3-151.6-ЭМ.15</t>
  </si>
  <si>
    <t>21034-3-151.6-ЭМ.16</t>
  </si>
  <si>
    <t>21034-3-151.6-ЭМ.17</t>
  </si>
  <si>
    <t>21034-3-151.6-ЭМ.18</t>
  </si>
  <si>
    <t>ШСАУ П4/В4</t>
  </si>
  <si>
    <t>П4.1,П4.2</t>
  </si>
  <si>
    <t>Электродвигатель 400 В,50Гц,Рн=1,5 кВт</t>
  </si>
  <si>
    <t>В4.1,В4.2</t>
  </si>
  <si>
    <t>Электродвигатель 230 В, 50 Гц, Рн = 0,3 кВт</t>
  </si>
  <si>
    <t>П4.1ц, П4.2ц</t>
  </si>
  <si>
    <t>Электродвигатель 230 В, 50 Гц, Рн = 0,2 кВт</t>
  </si>
  <si>
    <t>В4.1-А1, В4.2-А2</t>
  </si>
  <si>
    <t>Регулятор оборотов вентилятора 230 В, 50 Гц</t>
  </si>
  <si>
    <t>П4-ЕК</t>
  </si>
  <si>
    <t>Электрокалорифер 230В,50Гц,Рн=1,6 кВт</t>
  </si>
  <si>
    <t>П4.1UZ, П4.2UZ</t>
  </si>
  <si>
    <t>Шкаф ШСАУ П4/В4. Схема электрическая подключений</t>
  </si>
  <si>
    <t>21034-3-151.6-ЭМ.19</t>
  </si>
  <si>
    <t>Шкаф ШСАУ П5/В5. Схема электрическая подключений</t>
  </si>
  <si>
    <t>ШСАУ П5/В5</t>
  </si>
  <si>
    <t>П5.1,П5.2</t>
  </si>
  <si>
    <t>Электродвигатель 400 В,50Гц,Рн = 2,2 кВт</t>
  </si>
  <si>
    <t>В5.1,В5.2</t>
  </si>
  <si>
    <t>П5.1ц, П5.2ц</t>
  </si>
  <si>
    <t>П5-ЕК</t>
  </si>
  <si>
    <t>П5.1UZ, П5.2UZ</t>
  </si>
  <si>
    <t>В5.1UZ, В5.2UZ</t>
  </si>
  <si>
    <t>21034-3-151.6-ЭМ.20</t>
  </si>
  <si>
    <t>ПКУ АВО1.1</t>
  </si>
  <si>
    <t>Пульт коммутации и управления АВО</t>
  </si>
  <si>
    <t>Пульт местного управления АВО</t>
  </si>
  <si>
    <t>АВО1.1</t>
  </si>
  <si>
    <t>Агрегат воздушно-отопительный 230 В, 50 Гц,Рн= 0,13 кВт</t>
  </si>
  <si>
    <t>АВО1.1ц</t>
  </si>
  <si>
    <t>Электродвигатель циркуляционного насоса 230 В, 50 Гц, Рн = 0,093 кВт</t>
  </si>
  <si>
    <t>АВО1.1-HL10</t>
  </si>
  <si>
    <t>Схема электрическая подключений агрегата воздушно-отопительного АВО1.1</t>
  </si>
  <si>
    <t>Схема электрическая подключений агрегата воздушно-отопительного АВО1.2</t>
  </si>
  <si>
    <t>ПКУ АВО1.2</t>
  </si>
  <si>
    <t>ABO1.2-HL10</t>
  </si>
  <si>
    <t>АВО1.2</t>
  </si>
  <si>
    <t>Агрегат воздушно-отопительный 230В,50Гц, Рн = 0,13 кВт</t>
  </si>
  <si>
    <t>АВО1.2ц</t>
  </si>
  <si>
    <t>Электродвигатель циркуляционного насоса 230 В, 50 Гц, Рн = 0.093 кВт</t>
  </si>
  <si>
    <t>Сплит-система поз. К1.1/К1.2. Схема электрическая подключений</t>
  </si>
  <si>
    <t>К1.1/К1.2</t>
  </si>
  <si>
    <t>Сплит-система, 230 В, 50 Гц, Рн = 1,12 кВт, в составе:</t>
  </si>
  <si>
    <t>Внутренний блок сплит-системы</t>
  </si>
  <si>
    <t>К1.2</t>
  </si>
  <si>
    <t>Наружный блок сплит-системы</t>
  </si>
  <si>
    <t>Сплит-система поз. К2.1/К2.2. Схема электрическая подключений</t>
  </si>
  <si>
    <t>К2.1/К2.2</t>
  </si>
  <si>
    <t>К2.2</t>
  </si>
  <si>
    <t>Шкаф ШСАУ ПА1. Схема электрическая подключений</t>
  </si>
  <si>
    <t>ШСАУ ПА1</t>
  </si>
  <si>
    <t>Шкаф управления приточной установкой</t>
  </si>
  <si>
    <t>ПА1</t>
  </si>
  <si>
    <t>Электродвигатель 400 В,50Гц,Рн = 3,0 кВт</t>
  </si>
  <si>
    <t>ПА1UZ</t>
  </si>
  <si>
    <t>Шкаф 151-ШУК. Схема электрическая подключений</t>
  </si>
  <si>
    <t>151-ШУК</t>
  </si>
  <si>
    <t>Шкаф управления противопожарными клапанами</t>
  </si>
  <si>
    <t>КП1ХТ... КП15ХТ</t>
  </si>
  <si>
    <t>Соединительные коробки с клеммной колодкой</t>
  </si>
  <si>
    <t>КП1-М... КП15-М</t>
  </si>
  <si>
    <t>Электродвигатель клапана 2З0 В, 50 Гц, мощностью 0,0085 кВт</t>
  </si>
  <si>
    <t>21034-3-151.6-ЭМ.21</t>
  </si>
  <si>
    <t>Шкаф ШСАУ ИТП. Схема электрическая подключений</t>
  </si>
  <si>
    <t>ШСАУ ИТП</t>
  </si>
  <si>
    <t>Шкаф управления индивидуальным тепловым пунктом</t>
  </si>
  <si>
    <t>БИТП1, БИТП2</t>
  </si>
  <si>
    <t>Электродвигатель 230 В, 50 Гц, мощностью 0,21 кВт</t>
  </si>
  <si>
    <t>21034-3-151.6-ЭМ.22</t>
  </si>
  <si>
    <t>План силового электрооборудования на отм. 0,000. Разрезы</t>
  </si>
  <si>
    <t>21034-3-151.6-ЭМ.ОЛ3</t>
  </si>
  <si>
    <t>Щит силовой распределительный, 400 В, 50 Гц</t>
  </si>
  <si>
    <t>151-ШС</t>
  </si>
  <si>
    <t>21034-3-151.6-ЭМ.ОЛ5</t>
  </si>
  <si>
    <t>Пост управления кнопочный "СТОП", с фиксацией, IP66, исполнение по взрывозащите 2ExdIIBT2</t>
  </si>
  <si>
    <t>151-SB1...151-SB5</t>
  </si>
  <si>
    <t>Пост управления кнопочный "Пуск/Стоп", IP66, исполнение по взрывозащите 2ExdIIBT2</t>
  </si>
  <si>
    <t>Пост управления кнопочный "Пуск/Стоп", IP44</t>
  </si>
  <si>
    <t>B7SB</t>
  </si>
  <si>
    <t>Розетка штепсельная с крышкой, откр. установки, влагозащ. белая, 16А, IP44</t>
  </si>
  <si>
    <t>XS1</t>
  </si>
  <si>
    <t>Лоток перфорированный 80х100х3000, толщ. 1,5 мм, горячеоцинкованный</t>
  </si>
  <si>
    <t>DKC арт. 3530215HDZ</t>
  </si>
  <si>
    <t>DKC арт. 3530415HDZ</t>
  </si>
  <si>
    <t>Лоток перфорированный 80х300х3000, толщ. 1,5 мм, горячеоцинкованный</t>
  </si>
  <si>
    <t>DKC арт.3530515HDZ</t>
  </si>
  <si>
    <t>Крышка на лоток с заземлением основание 100 мм, L=3000 мм, сталь горячеоцинкованная</t>
  </si>
  <si>
    <t>DKC арт. 35522HDZ</t>
  </si>
  <si>
    <t>DKC арт. 35524HDZ</t>
  </si>
  <si>
    <t>Крышка на лоток с заземлением основание 300 мм, L=3000 мм, сталь горячеоцинкованная</t>
  </si>
  <si>
    <t>DKC арт. 35525HDZ</t>
  </si>
  <si>
    <t>Перегородка, L=3000 мм, H=80 мм, горячеоцинкованная</t>
  </si>
  <si>
    <t>DKC арт. 36500HDZ</t>
  </si>
  <si>
    <t>Угол горизонтальный 90 градусов 80х100, толщ. 1,5 мм, горячеоц.</t>
  </si>
  <si>
    <t>DKC арт. SDM810KHDZ</t>
  </si>
  <si>
    <t>DKC арт. SDM820KHDZ</t>
  </si>
  <si>
    <t>Угол горизонтальный 90 градусов 80х300, толщ. 1,5 мм, горячеоц.</t>
  </si>
  <si>
    <t>DKC арт. SDM830KHDZ</t>
  </si>
  <si>
    <t>Крышка на угол горизонтальный 90 градусов 100 мм, толщина 0,8 мм, горячеоцинкованная</t>
  </si>
  <si>
    <t>DKC арт. 36022KHDZ</t>
  </si>
  <si>
    <t>DKC арт. 36024KHDZ</t>
  </si>
  <si>
    <t>Крышка на угол горизонтальный 90 градусов 300 мм, толщина 0,8 мм, горячеоцинкованная</t>
  </si>
  <si>
    <t>DKC арт. 36025KHDZ</t>
  </si>
  <si>
    <t>Угол вертикальный внутренний 90 градусов 80х100, толщина 1,5 мм, горячеоцинкованный</t>
  </si>
  <si>
    <t>DKC арт. SIM810KHDZ</t>
  </si>
  <si>
    <t>DKC арт. SIM820KHDZ</t>
  </si>
  <si>
    <t>Крышка наугол вертикальный внутренний 90 градусов, 100 мм, толщина 0,8 мм, горячеоцинкованная</t>
  </si>
  <si>
    <t>DKC арт. 38202HDZ</t>
  </si>
  <si>
    <t>Крышка наугол вертикальный внутренний 90 градусов, 200 мм, толщ.0,8 мм, горячеоцинкованная</t>
  </si>
  <si>
    <t>DKC арт. 38204HDZ</t>
  </si>
  <si>
    <t>Угол вертикальный внешний 90 градусов 80х100, толщ. 1,5 мм, горячеоцинк.</t>
  </si>
  <si>
    <t>DKC арт. SOM810KHDZ</t>
  </si>
  <si>
    <t>DKC арт. SOM820KHDZ</t>
  </si>
  <si>
    <t>Крышка наугол вертикальный внешний 90 градусов, 100 мм, толщ.0,8 мм, горячеоцинкованная</t>
  </si>
  <si>
    <t>DKC арт. 38242HDZ</t>
  </si>
  <si>
    <t>Крышка наугол вертикальный внешний 90 градусов, 200 мм, толщ.0,8 мм, горячеоцинкованная</t>
  </si>
  <si>
    <t>DKC арт. 38244HDZ</t>
  </si>
  <si>
    <t>DKC арт. BPM4106HDZ</t>
  </si>
  <si>
    <t>С-образный профиль 41х41, L500, толщ. 2,5 мм, горячеоцинкованный</t>
  </si>
  <si>
    <t>DKC арт. BPM4105HDZ</t>
  </si>
  <si>
    <t>С-образный профиль 41х41, L1000, толщ. 2,5 мм, горячеоцинкованный</t>
  </si>
  <si>
    <t>DKC арт. BPM4110HDZ</t>
  </si>
  <si>
    <t>DKC арт. BSW4101</t>
  </si>
  <si>
    <t>В1.1SВ, В1.2SB,B3.1SB, B3.2SB</t>
  </si>
  <si>
    <t>Консоль усиленная, L200, горячеоцинкованная</t>
  </si>
  <si>
    <t>DKC арт. BBH6020HDZ</t>
  </si>
  <si>
    <t>DKC арт. BBH6030HDZ</t>
  </si>
  <si>
    <t>Консоль усиленная, L400, горячеоцинкованная</t>
  </si>
  <si>
    <t>DKC арт. BBH6040HDZ</t>
  </si>
  <si>
    <t>DKC арт. СМ081080</t>
  </si>
  <si>
    <t>DKC арт. СМ241000</t>
  </si>
  <si>
    <t>DKC арт. СМ111000</t>
  </si>
  <si>
    <t>DKC арт. СМ041030</t>
  </si>
  <si>
    <t>DKC арт. СМ101000HDZ</t>
  </si>
  <si>
    <t>П-образный профиль 29х50х320 , толщ. 2,5 мм, оцинкованный</t>
  </si>
  <si>
    <t>DKC арт. BPM2903HDZ</t>
  </si>
  <si>
    <t>П-образный профиль 29х50х400 , толщ. 2,5 мм, оцинкованный</t>
  </si>
  <si>
    <t>DKC арт. BPM2904HDZ</t>
  </si>
  <si>
    <t>Шпилькарезьбовая М8 DIN 975, 2000 мм</t>
  </si>
  <si>
    <t>DKC арт. СМ200802</t>
  </si>
  <si>
    <t>DKC арт. CM110800</t>
  </si>
  <si>
    <t>DKC арт. CM240800</t>
  </si>
  <si>
    <t>СкобаBML-10</t>
  </si>
  <si>
    <t>DKC арт. BML1007HDZ</t>
  </si>
  <si>
    <t>Анкер со шпилькой М10</t>
  </si>
  <si>
    <t>DKC арт. СМ441060</t>
  </si>
  <si>
    <t>Вертикальный подвес двойной 41х21х200, толщ. 2,5 мм, оцинкованный</t>
  </si>
  <si>
    <t>DKC арт. BSD2102HDZ</t>
  </si>
  <si>
    <t>Вертикальный подвес двойной 41х21х400, толщ. 2,5 мм, оцинкованный</t>
  </si>
  <si>
    <t>DKC арт. BSD2104HDZ</t>
  </si>
  <si>
    <t>Ответвитель Т-образный 80х100 мм, толщ. 1,5 мм, горячеоцинкованный</t>
  </si>
  <si>
    <t>DKC арт. STM810KHDZ</t>
  </si>
  <si>
    <t>Ответвитель Т-образный 80х200 мм, толщ. 1,5 мм, горячеоцинкованный</t>
  </si>
  <si>
    <t>DKC арт. STM820KHDZ</t>
  </si>
  <si>
    <t>Ответвитель Т-образный 80х300 мм, толщ. 1,5 мм, горячеоцинкованный</t>
  </si>
  <si>
    <t>DKC арт. STM830KHDZ</t>
  </si>
  <si>
    <t>Крышка наТ-образный ответвитель, 100 мм, толщ. 0,8 мм, горячеоцинк.</t>
  </si>
  <si>
    <t>DKC арт. 38042HDZ</t>
  </si>
  <si>
    <t>Крышка на Т-образный ответвитель, 200 мм, толщ. 0,8 мм, горячеоцинк.</t>
  </si>
  <si>
    <t>DKC арт. 38044HDZ</t>
  </si>
  <si>
    <t>Крышка на Т-образный ответвитель, 300 мм, толщ. 0,8 мм, горячеоцинк.</t>
  </si>
  <si>
    <t>DKC арт. 38045HDZ</t>
  </si>
  <si>
    <t>Винт с гладкой головкой М6х20 DIN 603</t>
  </si>
  <si>
    <t>DKC арт. СМ010620</t>
  </si>
  <si>
    <t>DKC арт. СМ100600</t>
  </si>
  <si>
    <t>Шайба кузовная 6 DIN 9021</t>
  </si>
  <si>
    <t>DKC арт. СМ120600</t>
  </si>
  <si>
    <t>Скоба BMM-10</t>
  </si>
  <si>
    <t>DKC арт. BMM1020HDZ</t>
  </si>
  <si>
    <t>DKC арт. BSD9230HDZ</t>
  </si>
  <si>
    <t>Соединительная гайка DIN 6334 М8х25</t>
  </si>
  <si>
    <t>DKC арт. CM210825</t>
  </si>
  <si>
    <t>Швеллер К240цУТ1,5, L=2000 мм</t>
  </si>
  <si>
    <t>Металлорукав в герметичной ПВХ-оболочке, Ду26, МПГ</t>
  </si>
  <si>
    <t>DKC арт. 6071R-027</t>
  </si>
  <si>
    <t>DKC арт. DF1201</t>
  </si>
  <si>
    <t>DKC арт. 25207</t>
  </si>
  <si>
    <t>DKC арт. 37039HDZ</t>
  </si>
  <si>
    <t>Треугольная бирка для контрольных кабелейУ136</t>
  </si>
  <si>
    <t>Скоба металлическая двухлапковая, 0 31-32мм</t>
  </si>
  <si>
    <t>IEK арт. CMAT11-31-100</t>
  </si>
  <si>
    <t>Труба стальная водогазопроводная с цинковым покрытием, Ц-25х3,2</t>
  </si>
  <si>
    <t>Подвес двойнойусиленный, 92х41 мм BSD-92, L=3000 мм</t>
  </si>
  <si>
    <t>21034-3-151.6-ЭМ.23</t>
  </si>
  <si>
    <t>План силового электрооборудования на отм. +4,800. Разрезы</t>
  </si>
  <si>
    <t>21034-3-151.6-ЭМ.ОЛ1</t>
  </si>
  <si>
    <t>151-ШВ</t>
  </si>
  <si>
    <t>21034-3-151.6-ЭМ.ОЛ2</t>
  </si>
  <si>
    <t>Панель питания электрооборудования сист. противопож. защиты, 400В, 50Гц</t>
  </si>
  <si>
    <t>151-ПЭСПЗ</t>
  </si>
  <si>
    <t>21034-3-151.6-ЭМ.ОЛ4</t>
  </si>
  <si>
    <t>Шкаф управления электрообогревом кровли, 400 В,50Гц</t>
  </si>
  <si>
    <t>151-ШСэ</t>
  </si>
  <si>
    <t>151-SB6</t>
  </si>
  <si>
    <t>Угол вертикальный внутренний 90 градусов 80х300, толщина 1,5 мм, горячеоцинкованный</t>
  </si>
  <si>
    <t>DKC арт. SIM830KHDZ</t>
  </si>
  <si>
    <t>Крышка наугол вертикальный внутренний 90 градусов, 300 мм, толщ.0,8 мм, горячеоцинкованная</t>
  </si>
  <si>
    <t>DKC арт. 38205HDZ</t>
  </si>
  <si>
    <t>Вертикальный подвес двойной 41х21х800, толщ. 2,5 мм, оцинкованный</t>
  </si>
  <si>
    <t>DKC арт. BSD2108HDZ</t>
  </si>
  <si>
    <t>DKC арт. STM810K</t>
  </si>
  <si>
    <t>DKC арт. STM820K</t>
  </si>
  <si>
    <t>DKC арт. STM830K</t>
  </si>
  <si>
    <t>Крышка на Т-образный ответвитель, 100 мм, толщ. 0,8 мм, горячеоцинк.</t>
  </si>
  <si>
    <t>DKC арт. 38042</t>
  </si>
  <si>
    <t>Крышка наТ-образный ответвитель, 200 мм, толщ. 0,8 мм, горячеоцинк.</t>
  </si>
  <si>
    <t>DKC арт. 38044</t>
  </si>
  <si>
    <t>DKC арт. 38045</t>
  </si>
  <si>
    <t>Скоба металлическая двухлапковая, 0 31-32 мм</t>
  </si>
  <si>
    <t>21034-3-151.6-ЭМ.24</t>
  </si>
  <si>
    <t>151.1. Узел очистки этилена. План прокладки кабельной линии к щиту ТШ151.1. Разрезы</t>
  </si>
  <si>
    <t>Лоток перфорированный 50x50x3000, толщ. 1,0 мм, горячеоцинкованный</t>
  </si>
  <si>
    <t>Крышка на лоток с заземлением основание 50 мм, L=3000 мм, толщина 1,0 мм, сталь горячеоцинкованная</t>
  </si>
  <si>
    <t>DKC арт. 3526015HDZ</t>
  </si>
  <si>
    <t>DKC арт. 35520HDZ</t>
  </si>
  <si>
    <t>21034-3-151.6-ЭМ.25</t>
  </si>
  <si>
    <t>Электрообогрев. План на отм. +4,800, план кровли</t>
  </si>
  <si>
    <t>Шкаф управления электрообогревом 151-ШСэ, 400 В, 50 Гц</t>
  </si>
  <si>
    <t>Коробка соединительная для подвода питания к электрическому нагревательному кабелю с7-ю клеммами 1,5-10 мм2 на ток до 50 А, с четырьмя кабельными сальниками М25 для небронированного кабеля, наружным диаметром от9до 17 мм, IP66</t>
  </si>
  <si>
    <t>К1-ХТ, К3-ХТ, К6-ХТ Установка на Z-профиле (поз. 16)</t>
  </si>
  <si>
    <t>Коробка соединительная для подвода питания к электрическому нагревательному кабелю с5-ю клеммами 1,5-10 мм2 на ток до 50 А, с двумя кабельными сальниками М25 для небронированного кабеля, наруж. диаметром от9до 17 мм, IP66</t>
  </si>
  <si>
    <t>К2-ХТ, К4-ХТ, К5-ХТ, К7-ХТ Установка на Z-профиле (поз. 16)</t>
  </si>
  <si>
    <t>Коробка соединительная для подвода подключения кабелей управления с 9-ю клеммами 0,5-2,5 мм2, с двумя кабельными сальниками М25 для небронированного кабеля, наруж. диаметром от9до 17 мм, IP66</t>
  </si>
  <si>
    <t>Д1-ХТ Установка на Z-профиле (поз. 16)</t>
  </si>
  <si>
    <t>Винт с гладкой головкой М6х16 DIN 603</t>
  </si>
  <si>
    <t>Скоба ВММ-10</t>
  </si>
  <si>
    <t>Скоба металлическая двухлапковая D=31-32мм</t>
  </si>
  <si>
    <t>Цинк-спрей 400 мл</t>
  </si>
  <si>
    <t>Пена однокомпонентная огнезащитная 740 мл</t>
  </si>
  <si>
    <t>Z-образный профиль ВРМ-35, L=1000 мм</t>
  </si>
  <si>
    <t>DKC арт. BPM3510HDZ</t>
  </si>
  <si>
    <t>Саморез по металлу 4,2x32</t>
  </si>
  <si>
    <t>21034-3-151.6-ЭМ.26</t>
  </si>
  <si>
    <t>Электрообогрев. Фрагмент плана кровли в осях А/8-9</t>
  </si>
  <si>
    <t>R1-XT</t>
  </si>
  <si>
    <t>Коробка соединительная для подвода подключения кабелей управления с 9-ю клеммами 0,5-2,5 мм2, с двумя кабельными сальниками М25 для небронированного кабеля, наружным диаметром от9до 17 мм, IP66</t>
  </si>
  <si>
    <t>Д1-ХТ</t>
  </si>
  <si>
    <t>Датчик осадков, TSP02-1,5 с кронштейном</t>
  </si>
  <si>
    <t>ДО (ССТ или аналог)</t>
  </si>
  <si>
    <t>Датчик талой воды, TSW01-2</t>
  </si>
  <si>
    <t>ДВ (ССТ или аналог)</t>
  </si>
  <si>
    <t>Датчик температуры воздуха, TSTO1-0,5</t>
  </si>
  <si>
    <t>ДТв (ССТ или аналог)</t>
  </si>
  <si>
    <t>Комплект для саморегулирующихся электрических нагревательных лент (подсоединение к коробке и концевая заделка)</t>
  </si>
  <si>
    <t>TKR (см. прим. 7), ССТ или аналог</t>
  </si>
  <si>
    <t>Комплект для саморегулирующихся электрических нагревательных лент (подсоединение к коробке)</t>
  </si>
  <si>
    <t>TKRj (см. прим. 7), ССТ или аналог</t>
  </si>
  <si>
    <t>Комплект соединительный КСР 3/20, IP68, 20 А</t>
  </si>
  <si>
    <t>ССТ или аналог</t>
  </si>
  <si>
    <t>Скоба металлическая двухлапковая D=31-32 мм</t>
  </si>
  <si>
    <t>Саморез по металлу 4,2х32</t>
  </si>
  <si>
    <t>Заклепка 4х12 мм оцинкованная</t>
  </si>
  <si>
    <t>Клей-герметиквлагостойкий, 10 мл</t>
  </si>
  <si>
    <t>Кронштейн для опуска кабеля в трубу ТС.04 Ц</t>
  </si>
  <si>
    <t>Трос стальной оцинкованный диам. 2,8 мм в полимерной оболочке</t>
  </si>
  <si>
    <t>Зажимкрепежный СР/Т.1-25Ц</t>
  </si>
  <si>
    <t>Полоса крепежная 0,5х15мм</t>
  </si>
  <si>
    <t>Зажим крепежный СР.2-75 Ц</t>
  </si>
  <si>
    <t>Зажимкрепежный СР.1-25 ЦО</t>
  </si>
  <si>
    <t>Зажим крепежный СР.2-50 Ц</t>
  </si>
  <si>
    <t>Лента монтажная с шагом элементом крепления 25 мм</t>
  </si>
  <si>
    <t>Самоклеящаяся алюминиевая крепежная лента устойчивая к воздействиям ультрафиолета и агрессивных сред, водонепроницаемая, устойчивая к резким перепадам температур</t>
  </si>
  <si>
    <t>СН1</t>
  </si>
  <si>
    <t>СН2</t>
  </si>
  <si>
    <t>СН3</t>
  </si>
  <si>
    <t>25ТСК-РВ</t>
  </si>
  <si>
    <t>Греющий кабель</t>
  </si>
  <si>
    <t>Коробка соединительная для подвода питания к электрическому нагревательному кабелю с7-ю клеммами 1,5-10 мм2 на ток до 50 А, с четырьмя кабельными сальниками М25 для небронированного кабеля, наружным диаметром от9до 17 мм, 1Рбб</t>
  </si>
  <si>
    <t>К1-ХТ, К3-ХТ, Кб-ХТ</t>
  </si>
  <si>
    <t>Коробка соединительная для подвода питания к электрическому нагревательному кабелю с5-ю клеммами 1,5-10 мм2 наток до 50 А, с двумя кабельными сальниками М25 для небронированного кабеля, наружным диаметром от9до 17 мм, 1Рбб</t>
  </si>
  <si>
    <t>К2-ХТ, К4-ХТ, К5-ХТ, К7-ХТ</t>
  </si>
  <si>
    <t>Коробка соединительная для подвода подключения кабелей управления с 9-ю клеммами 0,5-2,5 мм2, с двумя кабельными сальниками М25 для небронированного кабеля, наружным диаметром от9до 17 мм, 1Рбб</t>
  </si>
  <si>
    <t>21034-3-151.6-ЭМ.27</t>
  </si>
  <si>
    <t>Распределительные коробки. Схема электрическая соединений и подключений</t>
  </si>
  <si>
    <t>21034-3-151.6-КЖ1-03_4</t>
  </si>
  <si>
    <t>21034-3-151.6-КЖ1-03</t>
  </si>
  <si>
    <t>ГОСТ 24379.1-2012</t>
  </si>
  <si>
    <t>Болт 1.1.М36х1120 09Г2С</t>
  </si>
  <si>
    <t>Детали</t>
  </si>
  <si>
    <t>ГОСТ 34028-2016</t>
  </si>
  <si>
    <t>016 A500C L=7430</t>
  </si>
  <si>
    <t>016 A500C L=1920</t>
  </si>
  <si>
    <t>016 A500C L=1040</t>
  </si>
  <si>
    <t>016 A500C L=1008</t>
  </si>
  <si>
    <t>012 A500C L=1262</t>
  </si>
  <si>
    <t>016 A500C L=1708</t>
  </si>
  <si>
    <t>08 A240 L=3430</t>
  </si>
  <si>
    <t>010 A500C L=1064</t>
  </si>
  <si>
    <t>08 A240 L=959</t>
  </si>
  <si>
    <t>Материалы</t>
  </si>
  <si>
    <t>ГОСТ 26633-2015</t>
  </si>
  <si>
    <t>Бетон кл.В25 W6 F175</t>
  </si>
  <si>
    <t>Подливка из бетона кл.В30 W6 F175</t>
  </si>
  <si>
    <t>Подготовка бетона кл.В10 W4 F175</t>
  </si>
  <si>
    <t>Фундамент монолитный Фм2</t>
  </si>
  <si>
    <t>Сборочные единицы</t>
  </si>
  <si>
    <t>016 A500C L=7830</t>
  </si>
  <si>
    <t>016 A500C L=2520</t>
  </si>
  <si>
    <t>Фундамент монолитный Фм3</t>
  </si>
  <si>
    <t>012 A500C L=2020</t>
  </si>
  <si>
    <t>012 A500C L=1220</t>
  </si>
  <si>
    <t>012 A500C L=780</t>
  </si>
  <si>
    <t>012 A500C L=756</t>
  </si>
  <si>
    <t>016 A500C L=1716</t>
  </si>
  <si>
    <t>Тип</t>
  </si>
  <si>
    <t>Принадлежность</t>
  </si>
  <si>
    <t>Кол-во 1</t>
  </si>
  <si>
    <t>Кол-во 2</t>
  </si>
  <si>
    <t>Ед. изм 1</t>
  </si>
  <si>
    <t>Ед. изм  2</t>
  </si>
  <si>
    <t>Кол-во ВСЕГО</t>
  </si>
  <si>
    <t>Фундамент монолитный Фм1</t>
  </si>
  <si>
    <t>Фундамент монолитный Фм4</t>
  </si>
  <si>
    <t>Фундамент монолитный Фм5</t>
  </si>
  <si>
    <t>м3</t>
  </si>
  <si>
    <t>Ед. изм  ВСЕГО</t>
  </si>
  <si>
    <t>кг</t>
  </si>
  <si>
    <t>016 A500C L=6930</t>
  </si>
  <si>
    <t>016 A500C L=3720</t>
  </si>
  <si>
    <t>016 A500C L=1120</t>
  </si>
  <si>
    <t>016 A500C L=2920</t>
  </si>
  <si>
    <t>Болт 1.1.М20х710 09Г2С</t>
  </si>
  <si>
    <t>012 A500C L=1370</t>
  </si>
  <si>
    <t>012 A500C L=1070</t>
  </si>
  <si>
    <t>08 A240 L=2230</t>
  </si>
  <si>
    <t>08 A240 L=1654</t>
  </si>
  <si>
    <t>010 A500C L=800</t>
  </si>
  <si>
    <t>Фундаменты Фм3, Фм4, Фм5. Армирование.Опалубка. Разрезы.Спецификация элементов.Ведомость металлопроката</t>
  </si>
  <si>
    <t>Схема расположения монолитной плиты перекрытия и профнастила на отм. +4,618 в осях 11-12. Узлы</t>
  </si>
  <si>
    <t>21034-3-151.6-КЖ1-04_4</t>
  </si>
  <si>
    <t>21034-3-151.6-КЖ1-04</t>
  </si>
  <si>
    <t>Монолитная плита</t>
  </si>
  <si>
    <t>сер.1.400-15.В1.710-14</t>
  </si>
  <si>
    <t>МН 7О8-1</t>
  </si>
  <si>
    <t>Закладная деталь Зд2</t>
  </si>
  <si>
    <t>ГОСТ 8510-86</t>
  </si>
  <si>
    <t>сер.1.400-15.В1.730</t>
  </si>
  <si>
    <t>МН 776</t>
  </si>
  <si>
    <t>Бетон кл. В25, W6, F175</t>
  </si>
  <si>
    <t xml:space="preserve">Каркас КР1, п.м. </t>
  </si>
  <si>
    <t>08А5ООС, L п.м.</t>
  </si>
  <si>
    <t>014А5ООС, L=100</t>
  </si>
  <si>
    <t>Уголок 5Ох5Ох5  L п.м.</t>
  </si>
  <si>
    <t>08А5ООС, L =255</t>
  </si>
  <si>
    <t>Каркас  КР1</t>
  </si>
  <si>
    <t>Ø10 А500С L=1000</t>
  </si>
  <si>
    <t>Ø8 А500С L=100</t>
  </si>
  <si>
    <t>ГОСТ 24045-2016</t>
  </si>
  <si>
    <t>профнастил монолитной плиты</t>
  </si>
  <si>
    <t>Н75-750-0,8 Ст3пс Ц1Ц1 L=6060*</t>
  </si>
  <si>
    <t>21034-3-151.6-КЖ1-05_5</t>
  </si>
  <si>
    <t>21034-3-151.6-КЖ1-05</t>
  </si>
  <si>
    <t>Схема расположения фундаментов между осями 12-14 и A-D. Фундаменты Фом1, Фом2. Инженерно-геологический разрез XXXIV-XXXIV</t>
  </si>
  <si>
    <t>Фом1</t>
  </si>
  <si>
    <t>Каркас КР1</t>
  </si>
  <si>
    <t>018 A500C ГОСТ 34028-2016 L=7820</t>
  </si>
  <si>
    <t>018 A500C ГОСТ 34028-2016 L=4120</t>
  </si>
  <si>
    <t>018 A500C ГОСТ 34028-2016 L=845</t>
  </si>
  <si>
    <t>018 A500C ГОСТ 34028-2016 L=820</t>
  </si>
  <si>
    <t>См. п.10 ТТ</t>
  </si>
  <si>
    <t>018 A500C ГОСТ 34028-2016 L=3710</t>
  </si>
  <si>
    <t>018 A500C ГОСТ 34028-2016 L=3670</t>
  </si>
  <si>
    <t>012 A500C ГОСТ 34028-2016 L=8420</t>
  </si>
  <si>
    <t>012 A500C ГОСТ 34028-2016 L=4720</t>
  </si>
  <si>
    <t>012 A500C ГОСТ 34028-2016 L=7760</t>
  </si>
  <si>
    <t>012 A500C ГОСТ 34028-2016 L=4060</t>
  </si>
  <si>
    <t>Бетон кл.В30 W4 F175 на мелком заполнителе ГОСТ 26633-2015</t>
  </si>
  <si>
    <t>Бетон кл.В25 W8 F175 ГОСТ 26633-2015</t>
  </si>
  <si>
    <t>Бетон кл.В10 W8 F175 ГОСТ 26633-2015</t>
  </si>
  <si>
    <t>3,56 м3 Подготовка</t>
  </si>
  <si>
    <t>Фом2</t>
  </si>
  <si>
    <t>012 A500C ГОСТ 34028-2016 L=3860</t>
  </si>
  <si>
    <t>012 A500C ГОСТ 34028-2016 L=2120</t>
  </si>
  <si>
    <t>012 A500C ГОСТ 34028-2016 L=2065</t>
  </si>
  <si>
    <t>012 A500C ГОСТ 34028-2016 L=6480</t>
  </si>
  <si>
    <t>1,88 м3</t>
  </si>
  <si>
    <t>0,26 м3 Подготовка</t>
  </si>
  <si>
    <t>Подливка 5,04 м3</t>
  </si>
  <si>
    <t>64,63 м3</t>
  </si>
  <si>
    <t>010А240, L=770</t>
  </si>
  <si>
    <t>012А240, L=675</t>
  </si>
  <si>
    <t>012А500С, L=4060</t>
  </si>
  <si>
    <t>010А240, L=870</t>
  </si>
  <si>
    <t>010А240, L=390</t>
  </si>
  <si>
    <t>Каркас КР1 9шт</t>
  </si>
  <si>
    <t>Фом6</t>
  </si>
  <si>
    <t>21034-3-152.16-КЖ2-02_6</t>
  </si>
  <si>
    <t>21034-3-152.16-КЖ2-02</t>
  </si>
  <si>
    <t>Схема расположения фундаментов между осями 2, А. Фундамент Фм1. Опалубка. Армирование. Сечения</t>
  </si>
  <si>
    <t>Фундамент Фм1</t>
  </si>
  <si>
    <t>Болт 1.1 М24х800 09Г2С</t>
  </si>
  <si>
    <t>Фиксирующий каркас Фк1</t>
  </si>
  <si>
    <t>08 А240 ГОСТ 34028-2016 L=952</t>
  </si>
  <si>
    <t>010 А240 ГОСТ 34028-2016 L=3464</t>
  </si>
  <si>
    <t>016 А500С ГОСТ 34028-2016 L=2250</t>
  </si>
  <si>
    <t>08 А240 ГОСТ 34028-2016 L=3464</t>
  </si>
  <si>
    <t>012 А500С ГОСТ 34028-2016 L=2050</t>
  </si>
  <si>
    <t>012 А500С ГОСТ 34028-2016 L=1796</t>
  </si>
  <si>
    <t>012 А500С ГОСТ 34028-2016 L=2213</t>
  </si>
  <si>
    <t>08 А240 ГОСТ 34028-2016 L=1284</t>
  </si>
  <si>
    <t>Бетон кл. В25 W6 F1200</t>
  </si>
  <si>
    <t>Бетонная подготовка кл. В10 W4 F1100</t>
  </si>
  <si>
    <t>Монтажная подливка кл. В30 W6 F1200</t>
  </si>
  <si>
    <t>21034-3-151.6-КЖ2-03</t>
  </si>
  <si>
    <t>Фрагмент плана расположения теплообменников поз. Е-2901, Е-2902, Е-2905 и сепаратора С-2901 на отм. 0,000. Схема расположения Мо1; Мо2 на отм. +1,000; +1,650. ФМ-1 С-2901.Узлы. Разрезы</t>
  </si>
  <si>
    <t>Мо1</t>
  </si>
  <si>
    <t>Мо2</t>
  </si>
  <si>
    <t>А1</t>
  </si>
  <si>
    <t>[24П L=760</t>
  </si>
  <si>
    <t>[24П L=1500</t>
  </si>
  <si>
    <t>□ 100х5 L=3000</t>
  </si>
  <si>
    <t>-10х300 L=300</t>
  </si>
  <si>
    <t>-5х100 L=120</t>
  </si>
  <si>
    <t>[24П L=1200</t>
  </si>
  <si>
    <t>□ 100х5 L=3400</t>
  </si>
  <si>
    <t>Закладные</t>
  </si>
  <si>
    <t>t10</t>
  </si>
  <si>
    <t>t5</t>
  </si>
  <si>
    <t>ГОСТ 19903-2015</t>
  </si>
  <si>
    <t>ГОСТ 8240-97</t>
  </si>
  <si>
    <t>[24П</t>
  </si>
  <si>
    <t>□100х5</t>
  </si>
  <si>
    <t>ГОСТ 32931-2015</t>
  </si>
  <si>
    <t>21034-3-151.6-КЖ2-05_7</t>
  </si>
  <si>
    <t>21034-3-151.6-КЖ2-05</t>
  </si>
  <si>
    <t>Болт 1.1.МЗ0x1250 09Г2С ГОСТ 24379.1-2012</t>
  </si>
  <si>
    <t>012 А500С ГОСТ 34028-2016 L=1210</t>
  </si>
  <si>
    <t>012 А500С ГОСТ 34028-2016 L=2025</t>
  </si>
  <si>
    <t>010 А500С ГОСТ 34028-2016 L=1730</t>
  </si>
  <si>
    <t>Бетон кл.В25 W6 ГДОО ГОСТ 26633-2015</t>
  </si>
  <si>
    <t>Подливка из бетона кл.ВЗО W6 ГДОО ГОСТ 26633-2015</t>
  </si>
  <si>
    <t>Подготовка из бетона кл.ВЮ W4 F, 100 ГОСТ 26633-2015</t>
  </si>
  <si>
    <t>012 А500С ГОСТ 34028-2016 L=2620</t>
  </si>
  <si>
    <t>010 А500С ГОСТ 34028-2016 L=1630</t>
  </si>
  <si>
    <t>012 А500С ГОСТ 34028-2016 L=3120</t>
  </si>
  <si>
    <t xml:space="preserve">Детали </t>
  </si>
  <si>
    <t>Подливка из бетона кл.В30 WF 2ОО ГОСТ 26633-2015</t>
  </si>
  <si>
    <t>Подготовка из бетона кл.В10 W4 , F100 ГОСТ 26633-2015</t>
  </si>
  <si>
    <t>Фундаменты Фом1, Фом2</t>
  </si>
  <si>
    <t>21034-3-151.6-КЖ2-06_9</t>
  </si>
  <si>
    <t>21034-3-151.6-КЖ2-06</t>
  </si>
  <si>
    <t>Фундаменты Фп1, Фп2. Опалубка. Армирование</t>
  </si>
  <si>
    <t>Фп1</t>
  </si>
  <si>
    <t>Каталог МКТ, хим анкер VMU plus со шпилькой VMU-A 12-175/300</t>
  </si>
  <si>
    <t>012 A500C ГОСТ 34028-2016 L=1240</t>
  </si>
  <si>
    <t>012 A500C ГОСТ 34028-2016 L=4590</t>
  </si>
  <si>
    <t>012 A500C ГОСТ 34028-2016 L=1158</t>
  </si>
  <si>
    <t>012 A500C ГОСТ 34028-2016 L=634</t>
  </si>
  <si>
    <t>Бетон кл.В25 W6 F1200 ГОСТ 26633-2015</t>
  </si>
  <si>
    <t>Подливка из бетона кл.В30 W6 F1200 ГОСТ 26633-2015</t>
  </si>
  <si>
    <t>Фп2</t>
  </si>
  <si>
    <t>Фиксирующий каркас КР1</t>
  </si>
  <si>
    <t>Фиксирующий каркас КР2</t>
  </si>
  <si>
    <t>012 A500C ГОСТ 34028-2016 L=1140</t>
  </si>
  <si>
    <t>012 A500C ГОСТ 34028-2016 L=1330</t>
  </si>
  <si>
    <t>012 A500C ГОСТ 34028-2016 L=2820</t>
  </si>
  <si>
    <t>012 A500C ГОСТ 34028-2016 L=3010</t>
  </si>
  <si>
    <t>012 A500C ГОСТ 34028-2016 L=4610</t>
  </si>
  <si>
    <t>012 A500C ГОСТ 34028-2016 L=4800</t>
  </si>
  <si>
    <t>012 A500C ГОСТ 34028-2016 L=1358</t>
  </si>
  <si>
    <t>012 A500C ГОСТ 34028-2016 L=1440</t>
  </si>
  <si>
    <t>012 A500C ГОСТ 34028-2016 L=1630</t>
  </si>
  <si>
    <t>Подготовка из бетона кл.В10 W4 F1 100 ГОСТ 26633-2015</t>
  </si>
  <si>
    <t>Кол-во позиций</t>
  </si>
  <si>
    <t>010А240, L=1120 мм</t>
  </si>
  <si>
    <t>010А240, L=820 мм</t>
  </si>
  <si>
    <t>010А240, L=516 мм</t>
  </si>
  <si>
    <t>010А240, L=426 мм</t>
  </si>
  <si>
    <t>010А240, L=360 мм</t>
  </si>
  <si>
    <t>010А240, L=2800 мм</t>
  </si>
  <si>
    <t>010 А500С ГОСТ 34028-2016 L=2050</t>
  </si>
  <si>
    <t>016 А240 ГОСТ 34028-2016 L=704</t>
  </si>
  <si>
    <t>010 А240 ГОСТ 34028-2016 L=370</t>
  </si>
  <si>
    <t>010 А240 ГОСТ 34028-2016 L=770</t>
  </si>
  <si>
    <t>Фиксирующий каркас Фк2</t>
  </si>
  <si>
    <t>Фиксирующий каркас Фк3</t>
  </si>
  <si>
    <t>Фиксирующий каркас Фк4</t>
  </si>
  <si>
    <t>21034-3-151.6-КЖ2-08_7</t>
  </si>
  <si>
    <t>21034-3-151.6-КЖ2-08</t>
  </si>
  <si>
    <t>Фундамент Фом6. Сечения</t>
  </si>
  <si>
    <t>Изделие закладное 3д1</t>
  </si>
  <si>
    <t>012 A500C ГОСТ 34028-2016 L=2110</t>
  </si>
  <si>
    <t>06 А500С ГОСТ 34028-2016 L=1420</t>
  </si>
  <si>
    <t>012 А500С ГОСТ 34028-2016 L=950</t>
  </si>
  <si>
    <t>012 A500C ГОСТ 34028-2016 L=1020</t>
  </si>
  <si>
    <t>Бетон кл. В25 W6 F1200 ГОСТ 26633-2015</t>
  </si>
  <si>
    <t>Бетон кл. В10 W4 F1100 ГОСТ 26633-2015</t>
  </si>
  <si>
    <t>t10 C255-4    ГОСТ 19903-2015</t>
  </si>
  <si>
    <t>010 A500C ГОСТ 34028-2016 L=300</t>
  </si>
  <si>
    <t>21034-3-151.6-КЖ2-09_5</t>
  </si>
  <si>
    <t>21034-3-151.6-КЖ2-09</t>
  </si>
  <si>
    <t>Схема расположения фундаментов этажерки и сепаратора этилена С-2902. Фундаменты монолитные Фом1, Фм1. Опалубка. Армирование. Инженерно-геологический разрез XXXIV-XXXIV План расположения геологических скважин</t>
  </si>
  <si>
    <t>Болт М1.1 М36х1500 09Г2С ГОСТ 24379.1-2012</t>
  </si>
  <si>
    <t>012 A500C ГОСТ 34028-2016 L=2260</t>
  </si>
  <si>
    <t>012 A500C ГОСТ 34028-2016 L=2675</t>
  </si>
  <si>
    <t>Бетон кл. В30 W6 F1200 ГОСТ 26633-2015</t>
  </si>
  <si>
    <t>Фм1</t>
  </si>
  <si>
    <t>Болт 1.1.М20х600.09Г2С-6 ГОСТ 24379.1-2012</t>
  </si>
  <si>
    <t>014 A500C ГОСТ 34028-2016 L=1830</t>
  </si>
  <si>
    <t>06 A240 ГОСТ 34028-2016 L=2290</t>
  </si>
  <si>
    <t>06 A240 ГОСТ 34028-2016 L=1690</t>
  </si>
  <si>
    <t>010 A500C ГОСТ 34028-2016 L=1390</t>
  </si>
  <si>
    <t>010 A240 ГОСТ 34028-2016 L=580</t>
  </si>
  <si>
    <t>012А240, L=2270</t>
  </si>
  <si>
    <t>012А240, L=450</t>
  </si>
  <si>
    <t>012А240, L=610</t>
  </si>
  <si>
    <t>012А240, L=700</t>
  </si>
  <si>
    <t>Каркас КР2</t>
  </si>
  <si>
    <t>Каркас КР3</t>
  </si>
  <si>
    <t>Каркас КР4</t>
  </si>
  <si>
    <t>21034-3-151.6-КЖ2-10_2</t>
  </si>
  <si>
    <t>21034-3-151.6-КЖ2-10</t>
  </si>
  <si>
    <t>Болт 1.1.М12х500 09Г2С ГОСТ 24379.1-2012</t>
  </si>
  <si>
    <t>012 A500C ГОСТ 34028-2016 L=2570</t>
  </si>
  <si>
    <t>012 A500C ГОСТ 34028-2016 L=1870</t>
  </si>
  <si>
    <t>012 A500C ГОСТ 34028-2016 L=965</t>
  </si>
  <si>
    <t>012 A500C ГОСТ 34028-2016 L=1650</t>
  </si>
  <si>
    <t>Схема расположения фундамента Фм1. Фундамент Фм1.</t>
  </si>
  <si>
    <t>21034-3-151.6-КЖ2-11_8</t>
  </si>
  <si>
    <t>21034-3-151.6-КЖ2-11</t>
  </si>
  <si>
    <t>Схема расположения фундаментов под стойки площадки между осями 13-14/A-D. Фундамент Фм1</t>
  </si>
  <si>
    <t>012 А500 ГОСТ 34028-2016 L=600</t>
  </si>
  <si>
    <t>06 А240 ГОСТ 34028-2016 L=1958</t>
  </si>
  <si>
    <t>06 А240 ГОСТ 34028-2016 L=1474</t>
  </si>
  <si>
    <t>Бетон кл. B30 W4 F175 на мелком заполнителе ГОСТ 26633-2015</t>
  </si>
  <si>
    <t>Бетон кл. B25 W8 F175 ГОСТ 26633-2015</t>
  </si>
  <si>
    <t>Бетон кл. B10 W8 F175 ГОСТ 26633-2015</t>
  </si>
  <si>
    <t>21034-3-151.6-АР-0002_3</t>
  </si>
  <si>
    <t>21034-3-151.6-АР-0002</t>
  </si>
  <si>
    <t>Двери наружные</t>
  </si>
  <si>
    <t>ГОСТ 31173-2016</t>
  </si>
  <si>
    <t>ДСН А Оп Пр Прг Н Псп М3 О 960x2350</t>
  </si>
  <si>
    <t>Двери внутренние</t>
  </si>
  <si>
    <t>ДСВ В Оп Пр Брг Н Пкомб М2 О 960x2050</t>
  </si>
  <si>
    <t>ДСВ В ОпЛ Брг Н Пкомб М2 О 1060x2050</t>
  </si>
  <si>
    <t>ДСВ В ОпЛ Брг Н Пкомб М2 О 960x2050</t>
  </si>
  <si>
    <t>Двери венткамер</t>
  </si>
  <si>
    <t>Серия 5.904-4</t>
  </si>
  <si>
    <t>Дс 1,25x0,5 Сб</t>
  </si>
  <si>
    <t>Двери противопожарные</t>
  </si>
  <si>
    <t>ГОСТ Р 57327-2016</t>
  </si>
  <si>
    <t>ДПС 01 960x2050 левая, EI30</t>
  </si>
  <si>
    <t>м2</t>
  </si>
  <si>
    <t>ДПС 01 960x2050 правая, E130</t>
  </si>
  <si>
    <t>21034-3-151.6-АР-0003_3</t>
  </si>
  <si>
    <t>21034-3-151.6-АР-0003</t>
  </si>
  <si>
    <t>План на отм. 0,000. Кладочные планы цоколя на отм. 0,000 в осях 9-10/А ; в осях 11-13/D</t>
  </si>
  <si>
    <t>План на отм.+4,800</t>
  </si>
  <si>
    <t>СТО 72746455-3.5.13-2018</t>
  </si>
  <si>
    <t>Желоб водосточный D125/3000mm</t>
  </si>
  <si>
    <t>Воронка водосборная D90/300mm</t>
  </si>
  <si>
    <t>Труба водосточная D90/1000mm</t>
  </si>
  <si>
    <t>Труба водосточная D90/3000mm</t>
  </si>
  <si>
    <t>Отвод (колено сливное D90)</t>
  </si>
  <si>
    <t>Кронштейн желоба короткий</t>
  </si>
  <si>
    <t>Соединительная муфта</t>
  </si>
  <si>
    <t>Заглушка желоба</t>
  </si>
  <si>
    <t>Хомут крепления трубы</t>
  </si>
  <si>
    <t>Крепление хомута с дюбелем</t>
  </si>
  <si>
    <t>ГОСТ Р 58956-2020</t>
  </si>
  <si>
    <t>Водосточная воронка HL62.1P/1 DN110</t>
  </si>
  <si>
    <t>Отлив из оцинкованной стали</t>
  </si>
  <si>
    <t>Крепежный элемент (костыль)</t>
  </si>
  <si>
    <t>Капельник с ПВХ покрытием</t>
  </si>
  <si>
    <t>ФЭ-1</t>
  </si>
  <si>
    <t>ФЭ-2</t>
  </si>
  <si>
    <t>ФЭ-3</t>
  </si>
  <si>
    <t>ФЭ-4</t>
  </si>
  <si>
    <t>ФЭ-5</t>
  </si>
  <si>
    <t>ФЭ-6</t>
  </si>
  <si>
    <t>ФЭ-7</t>
  </si>
  <si>
    <t>ФЭ-8</t>
  </si>
  <si>
    <t>ФЭ-9</t>
  </si>
  <si>
    <t>Фасонный элемент</t>
  </si>
  <si>
    <t>м.п.</t>
  </si>
  <si>
    <t>шт.</t>
  </si>
  <si>
    <t>21034-3-151.6-АР-0006</t>
  </si>
  <si>
    <t>План кровли</t>
  </si>
  <si>
    <t>21034-3-151.6-АР-0007_2</t>
  </si>
  <si>
    <t>21034-3-151.6-АР-0007</t>
  </si>
  <si>
    <t>ОК-1</t>
  </si>
  <si>
    <t>ОК-2</t>
  </si>
  <si>
    <t>ОК-3</t>
  </si>
  <si>
    <t>ОК-4</t>
  </si>
  <si>
    <t>ОК-5</t>
  </si>
  <si>
    <t>ОК-6</t>
  </si>
  <si>
    <t>Окна</t>
  </si>
  <si>
    <t>ГОСТ 30674-99</t>
  </si>
  <si>
    <t>ГОСТ Р 56288-2014</t>
  </si>
  <si>
    <t>ОПД2 1160-1460(4М1-16-4М1)</t>
  </si>
  <si>
    <t>ОП Д2 860-1460 (4М1-16-4М1)</t>
  </si>
  <si>
    <t>ОПД2 1780-6000 (4М1-16-4М1)</t>
  </si>
  <si>
    <t>ЛСКОС ПР-С, 2360x2960</t>
  </si>
  <si>
    <t>ЛСКОСПР-С, 1780x6000</t>
  </si>
  <si>
    <t>ЛСКОС ПР-С, 3560x5000</t>
  </si>
  <si>
    <t>Фасады 6-17; 17-6; A-D; D-A</t>
  </si>
  <si>
    <t>21034-3-151.6-АР-0008_3</t>
  </si>
  <si>
    <t>21034-3-151.6-АР-0008</t>
  </si>
  <si>
    <t>План полов на отм. 0,000</t>
  </si>
  <si>
    <t>Помещение  1-17</t>
  </si>
  <si>
    <t>Горизонтальная поверхность</t>
  </si>
  <si>
    <t>2. Клеящая мастика .</t>
  </si>
  <si>
    <t>3.Альфапол МБ-600 - 15 мм.</t>
  </si>
  <si>
    <t>6. Гидроизоляционная геомембрана "Тефонд".</t>
  </si>
  <si>
    <t>Вертикальная поверхность</t>
  </si>
  <si>
    <t>1. Виниловый плинтус (h=100 мм).</t>
  </si>
  <si>
    <t>1. Антистатический линолеум поливинилхлоридный безосновный.</t>
  </si>
  <si>
    <t>4. Стяжка из бетона B25 армировать одним слоем металлической сетки Ø5 мм с ячейками 100х100 мм - 85 мм.</t>
  </si>
  <si>
    <t>5. Подстилающий слой из бетона  кл.В25  с выровненной  поверхностью, армированного 2 слоями сетки  - верхний слой Ø5 В500С с ячейкой 150х150   - нижний слой Ø10 А500С с ячейкой 200х200 - 120 мм.</t>
  </si>
  <si>
    <t>7. Щебень, втрамбованный в грунт основания - 60 мм.</t>
  </si>
  <si>
    <t>3. Гидроизоляционная геомембрана "Тефонд".</t>
  </si>
  <si>
    <t>4. Уплотненный грунт (сущ.).</t>
  </si>
  <si>
    <t>1. Альфапол ШТ-200 на высоту 150 мм.</t>
  </si>
  <si>
    <t>1. Затирка швов керамической плитки</t>
  </si>
  <si>
    <t>3. Плиточный клей - 5 мм.</t>
  </si>
  <si>
    <t>7. Уплотненный грунт (сущ.).</t>
  </si>
  <si>
    <t>1. Керамический плинтус (h=150 мм).</t>
  </si>
  <si>
    <t>1. Обеспыливающая пропитка Протексил (или аналог).</t>
  </si>
  <si>
    <t>2. Стяжка из бетона B25 армировать одним слоем металлической сетки Ø5 мм с ячейками 100х100 мм с уклонами - 85-120 мм (пом. 1-8,  1-9, 1-10, 1-13 без уклона - 120мм).</t>
  </si>
  <si>
    <t>Помещение 1-4,1-5,1-8, 1-9,1-10,1-13,</t>
  </si>
  <si>
    <t>2. Покрытие из керамических плиток (ГОСТ 13996-2019) - 13 мм.</t>
  </si>
  <si>
    <t>4. Гидроизоляция - 2 слоя гидростеклоизола (ТУ 5774-010-05108038-99)  - 10 мм.</t>
  </si>
  <si>
    <t>5. Стяжка из бетона B25 армировать одним слоем металлической сетки Ø5 мм с ячейками 100х100 мм - 120 мм.</t>
  </si>
  <si>
    <t>Помещение  1-11</t>
  </si>
  <si>
    <t>Помещение  1-14</t>
  </si>
  <si>
    <t>1. Альфапол МБ-600(и) - 15 мм.</t>
  </si>
  <si>
    <t>1. Масляная окраска.</t>
  </si>
  <si>
    <t>2. Сборная ж/б лестница (сущ.).</t>
  </si>
  <si>
    <t>1. Бетон класса В22,5 с армированием арматурой Ø12 А500С шаг 200 - 280 мм.</t>
  </si>
  <si>
    <t>2. Щебень, втрамбованный в грунт основания - 60 мм.</t>
  </si>
  <si>
    <t>Входная площадка</t>
  </si>
  <si>
    <t>Пандус</t>
  </si>
  <si>
    <t>2. Бетон класса В22,5 с армированием арматурой Ø12 А500С шаг 200 - 285 мм.</t>
  </si>
  <si>
    <t>3. Щебень, втрамбованный в грунт основания - 60 мм.</t>
  </si>
  <si>
    <t>1. Альфапол МБ-600 - 15 мм.</t>
  </si>
  <si>
    <t>4. Гидроизоляционная геомембрана "Тефонд".</t>
  </si>
  <si>
    <t>1.  Альфапол ШТ-200 на высоту 150 мм.</t>
  </si>
  <si>
    <t>2. Стяжка из бетона B25 армировать одним слоем металлической сетки Ø5 мм с ячейками 100х100 мм с уклонами - 40-85 мм.</t>
  </si>
  <si>
    <t>3. Подстилающий слой из бетона  кл.В25  с выровненной  поверхностью, армированного 2 слоями сетки   - верхний слой Ø5 В500С с ячейкой 150х150   - нижний слой Ø10 А500С с ячейкой 200х200 - 120 мм.</t>
  </si>
  <si>
    <t>5. Щебень, втрамбованный в грунт основания - 60 мм.</t>
  </si>
  <si>
    <t xml:space="preserve">Помещение  1-15,1-19,1-21 </t>
  </si>
  <si>
    <t>2. Стяжка из бетона B25 армировать одним слоем металлической сетки Ø5 мм с ячейками 100х100 мм  - 85 мм.</t>
  </si>
  <si>
    <t>Помещение  1-18,1-20,1-22</t>
  </si>
  <si>
    <t>1. Альфапол ШТ-200(и) на высоту 150 мм.</t>
  </si>
  <si>
    <t>2. Альфапол МБ-600 - 15 мм.</t>
  </si>
  <si>
    <t>5. Гидроизоляционная геомембрана "Тефонд".</t>
  </si>
  <si>
    <t>1.Виниловый плинтус (h=100 мм).</t>
  </si>
  <si>
    <t>2. Стяжка из бетона B25 армировать одним слоем металлической сетки Ø5 мм с ячейками 100х100 мм с уклонами - 30-85 мм.</t>
  </si>
  <si>
    <t>Помещение 1-1</t>
  </si>
  <si>
    <t>Помещение 1-16</t>
  </si>
  <si>
    <t>1. Фальшпол неэлектропроводный антистатический винил comfloor - 600 мм.</t>
  </si>
  <si>
    <t>3. Стяжка из бетона B25 армировать одним слоем металлической сетки Ø5 мм с ячейками 100х100мм - 85 мм.</t>
  </si>
  <si>
    <t>4. Подстилающий слой из бетона  кл.В25  с выровненной  поверхностью, армированного 2 слоями сетки  - верхний слой Ø5 В500С с ячейкой 150х150   - нижний слой Ø10 А500С с ячейкой 200х200 - 120 мм.</t>
  </si>
  <si>
    <t>6. Щебень, втрамбованный в грунт основания - 60 мм.</t>
  </si>
  <si>
    <t>2. Обеспыливающая пропитка Протексил (или аналог) на высоту 600 мм.</t>
  </si>
  <si>
    <t>21034-3-151.6-АР-0009_3</t>
  </si>
  <si>
    <t>21034-3-151.6-АР-0009</t>
  </si>
  <si>
    <t>План полов на отм. +4,800</t>
  </si>
  <si>
    <t>1. Альфапол МБ - 57 мм.</t>
  </si>
  <si>
    <t>1. Альфапол МБ - 20-57 мм.</t>
  </si>
  <si>
    <t>3. Плита перекрытия (сущ.)</t>
  </si>
  <si>
    <t>1. Масляная окраска</t>
  </si>
  <si>
    <t>2. Сущ. основание</t>
  </si>
  <si>
    <t>2. Монолитное перекрытие по профнастилу (см 21034-3-151.6-КЖ1.)</t>
  </si>
  <si>
    <t>1. Обеспыливающая пропитка Протексил (или аналог)</t>
  </si>
  <si>
    <t>2. Стяжка из бетона B25 армировать одним слоем металлической сетки Ø5 мм с ячейками 100х100 мм с уклонами - 35-80 мм.</t>
  </si>
  <si>
    <t>Помещение 2-8</t>
  </si>
  <si>
    <t>Помещение 2-7</t>
  </si>
  <si>
    <t>Помещение 2-1</t>
  </si>
  <si>
    <t>Помещение 2-6</t>
  </si>
  <si>
    <t>ЗД1</t>
  </si>
  <si>
    <t>|_40x40x4 ГОСТ 8509-93 ,,05 С235 ГОСТ 27772-2021 L</t>
  </si>
  <si>
    <t>08 A240 ,=200 ГОСТ 34028-2016</t>
  </si>
  <si>
    <t>ЗД2</t>
  </si>
  <si>
    <t>|_40x40x4 ГОСТ 8509-93 ,=330 С235 ГОСТ 27772-2021</t>
  </si>
  <si>
    <t>ЗД3</t>
  </si>
  <si>
    <t>МН553 Сер. 1.400-15 в. 1 L=3000</t>
  </si>
  <si>
    <t>ЗД4</t>
  </si>
  <si>
    <t>Е16ГОСТ 8240-97   L=3500 С235 ГОСТ 27772-2021</t>
  </si>
  <si>
    <t>08 A500 ,=160 ГОСТ 34028-2016</t>
  </si>
  <si>
    <t>Щ1</t>
  </si>
  <si>
    <t>Л 720х720х4 ГОСТ 8568-77 ист С235 ГОСТ 27772-2021</t>
  </si>
  <si>
    <t>|_63x63x5 ГОСТ 8509-93 ,=660 С235 ГОСТ 27772-2021</t>
  </si>
  <si>
    <t>08 240 ,=260 ГОСТ 34028-2016</t>
  </si>
  <si>
    <t>Л1</t>
  </si>
  <si>
    <t>Л 525х525х5 ГОСТ 19903-2015 ист С235 ГОСТ 27772-2021</t>
  </si>
  <si>
    <t>|_40x40x4 ГОСТ 8509-93 ,=525 С235 ГОСТ 27772-2021</t>
  </si>
  <si>
    <t>Заглушка круглая пластиковая 325</t>
  </si>
  <si>
    <t>Л2</t>
  </si>
  <si>
    <t>Л 250х250х5 ГОСТ 19903-2015 ист С235 ГОСТ 27772-2021</t>
  </si>
  <si>
    <t>|_40x40x4 ГОСТ 8509-93 ,=250 С235 ГОСТ 27772-2021</t>
  </si>
  <si>
    <t>Заглушка ВПЧ 108</t>
  </si>
  <si>
    <t>РМ1</t>
  </si>
  <si>
    <t>Л 280х280х10 ГОСТ 19903-2015 ист С245 ГОСТ 27772-2021</t>
  </si>
  <si>
    <t>□ 100x4 ГОСТ 30245-2012 L=4000 С245 ГОСТ 27772-2021</t>
  </si>
  <si>
    <t>□ 100x4 ГОСТ 30245-2012 L=600 С245 ГОСТ 27772-2021</t>
  </si>
  <si>
    <t>□ 100x4 ГОСТ 30245-2012 ,=490 С245 ГОСТ 27772-2021</t>
  </si>
  <si>
    <t>Анкер клиновойВ 12-10-25/105</t>
  </si>
  <si>
    <t>Закладные детали</t>
  </si>
  <si>
    <t>Щит</t>
  </si>
  <si>
    <t>Лючок для трубы Ø325х6,0</t>
  </si>
  <si>
    <t>Лючок для трубы Ø108х4,0</t>
  </si>
  <si>
    <t>Рама для установки шкафов</t>
  </si>
  <si>
    <t>Схемы раскладки наружных стеновых сэндвич-панелей</t>
  </si>
  <si>
    <t>ПС-1</t>
  </si>
  <si>
    <t>ГОСТ 32603-2021</t>
  </si>
  <si>
    <t>ПС-2</t>
  </si>
  <si>
    <t>ПС-3</t>
  </si>
  <si>
    <t>ПС-4</t>
  </si>
  <si>
    <t>ПС-5</t>
  </si>
  <si>
    <t>ПС-6</t>
  </si>
  <si>
    <t>ПС-7</t>
  </si>
  <si>
    <t>ПС-8</t>
  </si>
  <si>
    <t>ПС-9</t>
  </si>
  <si>
    <t>ТСП-Z- 120-1000-В-В-МВ (ПЭ-01-ИЛЬ-9010-0.5/ПЭ-01 RAL- 9010-0.5), L-6190</t>
  </si>
  <si>
    <t>ПС-10</t>
  </si>
  <si>
    <t>ПС-11</t>
  </si>
  <si>
    <t>ТСП-Z- 120-1000-В-В-МВ (ПЭ-01-ИЛЬ-9010-0.5/ПЭ-01 RAL- 9010-0.5), L-5980</t>
  </si>
  <si>
    <t>ПС-12</t>
  </si>
  <si>
    <t>ПС-13</t>
  </si>
  <si>
    <t>ПС-14</t>
  </si>
  <si>
    <t>ТСП-Z- 120-1000-B-B-MB (ro-01-RAL-9010-0.5/TO-01 RAL- 9010-0.5), L-5980</t>
  </si>
  <si>
    <t>ПС-15</t>
  </si>
  <si>
    <t>ПС-16</t>
  </si>
  <si>
    <t>ПС-17</t>
  </si>
  <si>
    <t>ТСП-Z- 120-1000-B-B-MB (ro-01-RAL-9010-0.5/TO-01 RAL- 9010-0.5), L-5850</t>
  </si>
  <si>
    <t>ПС-18</t>
  </si>
  <si>
    <t>ПС-19</t>
  </si>
  <si>
    <t>ПС-20</t>
  </si>
  <si>
    <t>ПС-21</t>
  </si>
  <si>
    <t>TCn-Z-120-1190-B-B-MB (ro-01-RAL-9010-0.5/TO-01 RAL- 9010-0.5), L-4790</t>
  </si>
  <si>
    <t>ПС-22</t>
  </si>
  <si>
    <t>TCn-Z-50-1000-B-B-MB (ro-01-RAL-9010-0.5/TO-01 RAL- 9010-0.5), L-1400</t>
  </si>
  <si>
    <t>TCП-Z-120-1190-B-B-MB (ПЭ-01-ИЛЬ-9010-0.5/ПЭ-01 RAL- 9010-0.5), L-5960</t>
  </si>
  <si>
    <t>TCП-Z-120-1190-B-B-MB (ПЭ-01-ИЛЬ-9010-0.5/ПЭ-01 RAL- 9010-0.5),L-5960</t>
  </si>
  <si>
    <t>TCП-Z-S0-1000-B-B-MB (ПЭ-01-ИЛЬ-9010-0.5/ПЭ-01 RAL- 9010-0.5), L-4800</t>
  </si>
  <si>
    <t>TCП-Z-120-1190-B-B-MB (ПЭ-01-ИЛЬ-9010-0.5/ПЭ-01 RAL- 9010-0.5), L-6000</t>
  </si>
  <si>
    <t>TCП-Z-120-1190-B-B-MB (ПЭ-01-ИЛЬ-9010-0.5/ПЭ-01 RAL- 9010-0.5), L-5980</t>
  </si>
  <si>
    <t>TCП-Z-80-1000-B-B-MB (ПЭ-01-ИЛЬ-9010-0.5/ПЭ-01 RAL- 9010-0.5), L-7160</t>
  </si>
  <si>
    <t>TCП-Z-80-1000-B-B-MB (ПЭ-01-ИЛЬ-9010-0.5/ПЭ-01 RAL- 9010-0.5), L-3600</t>
  </si>
  <si>
    <t>TCП-Z-80-1000-B-B-MB (ro-01-RAL-9010-0.5/TO-01 RAL- 9010-0.5), L-2400</t>
  </si>
  <si>
    <t>TCП-Z-120-1190-B-B-MB (ro-01-RAL-9010-0.5/TO-01 RAL- 9010-0.5), L-5840</t>
  </si>
  <si>
    <t>TCП-Z-120-1190-B-B-MB (ro-01-RAL-9010-0.5/TO-01 RAL- 9010-0.5), L-5970</t>
  </si>
  <si>
    <t>TCП-Z-80-1000-B-B-MB (ro-01-RAL-9010-0.5/TO-01 RAL- 9010-0.5), L-2360</t>
  </si>
  <si>
    <t>TCП-Z-80-1000-B-B-MB (ro-01-RAL-9010-0.5/TO-01 RAL- 9010-0.5), L-7160</t>
  </si>
  <si>
    <t>ТСП-Z-80-1000-В-В-МВ (ПЭ-01-ИЛЬ-9010-0.5/ПЭ-01 RAL- 9010-0.5), L-2300</t>
  </si>
  <si>
    <t>ТСП-Z-80-1000-В-В-МВ (ПЭ-01-ИЛЬ-9010-0.5/ПЭ-01 RAL- 9010-0.5), L-7180</t>
  </si>
  <si>
    <t>Стеновые сэндвич панели</t>
  </si>
  <si>
    <t>Фэ-1</t>
  </si>
  <si>
    <t>21034-3-151.6-АР-13</t>
  </si>
  <si>
    <t>Фасонный элемент (м.п.)</t>
  </si>
  <si>
    <t>RAL 9010</t>
  </si>
  <si>
    <t>Фэ-2</t>
  </si>
  <si>
    <t>Фэ-3</t>
  </si>
  <si>
    <t>Фэ-6</t>
  </si>
  <si>
    <t>Фэ-7</t>
  </si>
  <si>
    <t>Фэ-8</t>
  </si>
  <si>
    <t>Фэ-9</t>
  </si>
  <si>
    <t>Фэ-10</t>
  </si>
  <si>
    <t>Фэ-11</t>
  </si>
  <si>
    <t>Фэ-12</t>
  </si>
  <si>
    <t>21034-3-151.6-АР-13,14</t>
  </si>
  <si>
    <t>Фэ-13</t>
  </si>
  <si>
    <t>Фэ-14</t>
  </si>
  <si>
    <t>21034-3-151.6-АР-14</t>
  </si>
  <si>
    <t>Фэ-15</t>
  </si>
  <si>
    <t>Фэ-16</t>
  </si>
  <si>
    <t>Фэ-22</t>
  </si>
  <si>
    <t>Фэ-23</t>
  </si>
  <si>
    <t>Фэ-24</t>
  </si>
  <si>
    <t>Фэ-25</t>
  </si>
  <si>
    <t>Фэ-26</t>
  </si>
  <si>
    <t>Фэ-27</t>
  </si>
  <si>
    <t xml:space="preserve">Фасонный элемент </t>
  </si>
  <si>
    <t>21034-3-151.6-АР-0011</t>
  </si>
  <si>
    <t>21034-3-151.6-АР-0012_3</t>
  </si>
  <si>
    <t>21034-3-151.6-АР-0012</t>
  </si>
  <si>
    <t>Схемы раскладки внутренних стеновых сэндвич-панелей и покрытия</t>
  </si>
  <si>
    <t>ТСП-2-120- 1000-В-В-МВ (ro-01-RAL-9010-0.5/TO-01-RAL- 9010-0.5), L-4150</t>
  </si>
  <si>
    <t>ТСП-Z-120- 1000-В-В-МВ (ro-01-RAL-9010-0.5/TO-01-RAL- 9010-0.5), L-5220</t>
  </si>
  <si>
    <t>ТСП-Z-120- 1000-В-В-МВ (ro-01-RAL-9010-0.5/TO-01-RAL- 9010-0.5), L-2740*</t>
  </si>
  <si>
    <t>ТСП-2-100-1190-В-В-МВ (ro-01-RAL-9010-0.5/TO-01- RAL- 9010-0.5), L-7770</t>
  </si>
  <si>
    <t>ТСП-2-100-1190-В-В-МВ (ro-01-RAL-9010-0.5/TO-01- RAL- 9010-0.5), L-8570</t>
  </si>
  <si>
    <t>ТСП-2-100-1190-В-В-МВ (ro-01-RAL-9010-0.5/TO-01- RAL- 9010-0.5), L-6260</t>
  </si>
  <si>
    <t>ТСП-2-100-1190-В-В-МВ (ro-01-RAL-9010-0.5/TO-01-RAL- 9010-0.5), L-8710</t>
  </si>
  <si>
    <t>ТСП-2-100-1190-В-В-МВ (ro-01-RAL-9010-0.5/TO-01-RAL- 9010-0.5), L-4040</t>
  </si>
  <si>
    <t>ТСП-2-100-1190-В-В-МВ (ro-01-RAL-9010-0.5/TO-01-RAL- 9010-0.5), L-2315</t>
  </si>
  <si>
    <t>ТСП-2-100-1190-В-В-МВ (ro-01-RAL-9010-0.5/TO-01-RAL- 9010-0.5), L-9125</t>
  </si>
  <si>
    <t>ТСП-2-100-1190-В-В-МВ (ro-01-RAL-9010-0.5/TO-01-RAL- 9010-0.5), L-8705</t>
  </si>
  <si>
    <t>ТСП-2-100-1190-В-В-МВ (ro-01-RAL-9010-0.5/TO-01-RAL- 9010-0.5), L-6140</t>
  </si>
  <si>
    <t>ТСП-2-100-1190-В-В-МВ (ro-01-RAL-9010-0.5/TO-01-RAL- 9010-0.5), L-5690</t>
  </si>
  <si>
    <t>ТСП-2- 120-1000-В-В-МВ (ro-01-RAL-9010-0.5/TO-01-RAL- 9010-0.5), L-6260</t>
  </si>
  <si>
    <t>ТСП-2- 120-1000-В-В-МВ (ro-01-RAL-9010-0.5/TO-01-RAL- 9010-0.5), L-6380</t>
  </si>
  <si>
    <t>ТСП-2-120-1190-В-В-МВ (ro-01-RAL-9010-0.5/TO-01-RAL- 9010-0.5), L-6120</t>
  </si>
  <si>
    <t>ТСП-2-120-1000-В-В-МВ (ro-01-RAL-9010-0.5/TO-01-RAL- 9010-0.5), L-5560</t>
  </si>
  <si>
    <t>Фэ-17</t>
  </si>
  <si>
    <t>Фэ-18</t>
  </si>
  <si>
    <t>Фэ-19</t>
  </si>
  <si>
    <t>Фэ-20</t>
  </si>
  <si>
    <t>Фэ-21</t>
  </si>
  <si>
    <t>Фэ-28</t>
  </si>
  <si>
    <t>Фэ-4</t>
  </si>
  <si>
    <t>Фэ-5</t>
  </si>
  <si>
    <t>Проект</t>
  </si>
  <si>
    <t xml:space="preserve">Лист </t>
  </si>
  <si>
    <t>Изм.</t>
  </si>
  <si>
    <t>№ оборудования</t>
  </si>
  <si>
    <t xml:space="preserve">№ прибора </t>
  </si>
  <si>
    <t xml:space="preserve">№сигнала </t>
  </si>
  <si>
    <t xml:space="preserve">№ линии </t>
  </si>
  <si>
    <t>Функциональное испытание</t>
  </si>
  <si>
    <t>ЗРА</t>
  </si>
  <si>
    <t>стр. в спеке</t>
  </si>
  <si>
    <t>21034-3-151.6-ТХ1</t>
  </si>
  <si>
    <t>PIC 2901-11</t>
  </si>
  <si>
    <t>350-ETY-2901.1-1E21(1) HC</t>
  </si>
  <si>
    <t xml:space="preserve"> </t>
  </si>
  <si>
    <t>АТХ</t>
  </si>
  <si>
    <t>150-ETY-2901.1-1E21(1) HC</t>
  </si>
  <si>
    <t>HV 2101-5A</t>
  </si>
  <si>
    <t>21-4</t>
  </si>
  <si>
    <t>20-2</t>
  </si>
  <si>
    <t>ТХ1 СО2</t>
  </si>
  <si>
    <t>HV 2101-5C</t>
  </si>
  <si>
    <t>350-ETY-29A01-1E21(1) HC</t>
  </si>
  <si>
    <t>350-29A-GA-11</t>
  </si>
  <si>
    <t>4.6.6-6 20-09Г2С</t>
  </si>
  <si>
    <t>20-29A-GA-40</t>
  </si>
  <si>
    <t>C-2901</t>
  </si>
  <si>
    <t>LIRSA 2901-6</t>
  </si>
  <si>
    <t>LV 2901-3</t>
  </si>
  <si>
    <t>LICA 2901-3</t>
  </si>
  <si>
    <t>PSV 2901-60A/B -Блок клапанов</t>
  </si>
  <si>
    <t>PT</t>
  </si>
  <si>
    <t>HV2001-2</t>
  </si>
  <si>
    <t>20-1</t>
  </si>
  <si>
    <t>FIR F1A</t>
  </si>
  <si>
    <t>HV 2901-20</t>
  </si>
  <si>
    <t>FI 2001-8A</t>
  </si>
  <si>
    <t>350-P-20B01-1E21</t>
  </si>
  <si>
    <t>350-29A-GA-01</t>
  </si>
  <si>
    <t>350-29A-GA-02</t>
  </si>
  <si>
    <t>020-29A-GA-01</t>
  </si>
  <si>
    <t>350-29A-GA-03</t>
  </si>
  <si>
    <t>150-29A-GA-05</t>
  </si>
  <si>
    <t>150-29A-GA-06</t>
  </si>
  <si>
    <t>020-29A-GV-08</t>
  </si>
  <si>
    <t>150-29A-GA-07</t>
  </si>
  <si>
    <t>E-2901</t>
  </si>
  <si>
    <t>TV 2901-1</t>
  </si>
  <si>
    <t>TICA 2901-1</t>
  </si>
  <si>
    <t>TICA 2902-14</t>
  </si>
  <si>
    <t>200-CWR-29A01-1C18 NR</t>
  </si>
  <si>
    <t>200-CWR-29A01.1-1C18 NR</t>
  </si>
  <si>
    <t>200-29A-BF-34</t>
  </si>
  <si>
    <t>020-29A-GV-32</t>
  </si>
  <si>
    <t>200-29A-BF-33</t>
  </si>
  <si>
    <t>150-CWR-29A01-1C18 HC</t>
  </si>
  <si>
    <t>150-29A-BF-35</t>
  </si>
  <si>
    <t>050-CWS-29A01.2-1C18 HC</t>
  </si>
  <si>
    <t>050-29A-GA-36</t>
  </si>
  <si>
    <t>PSV</t>
  </si>
  <si>
    <t>020-29A-GV-30</t>
  </si>
  <si>
    <t>E-2902</t>
  </si>
  <si>
    <t>20-ATM-29A06-1C18 NR</t>
  </si>
  <si>
    <t>020-29A-GV-14</t>
  </si>
  <si>
    <t>20-V-29A07-1C18 NR</t>
  </si>
  <si>
    <t>020-29A-GV-15</t>
  </si>
  <si>
    <t>250-29A-GA-12</t>
  </si>
  <si>
    <t>020-29A-GV-13</t>
  </si>
  <si>
    <t>200-CWS-29A01.2-1C18 NR</t>
  </si>
  <si>
    <t>Повторяется номер ЗРА</t>
  </si>
  <si>
    <t>200-29A-BF-54</t>
  </si>
  <si>
    <t>300-ETY-29A04-1E21(1) NR</t>
  </si>
  <si>
    <t>HV 2902-2</t>
  </si>
  <si>
    <t>HS 2902-1</t>
  </si>
  <si>
    <t>29-8-2</t>
  </si>
  <si>
    <t>PT 1150</t>
  </si>
  <si>
    <t>300-ETY-29A04.1-1E21(1) NR</t>
  </si>
  <si>
    <t>020-29A-GV-21</t>
  </si>
  <si>
    <t>300-29A-GA-20</t>
  </si>
  <si>
    <t>PISA 2902-9</t>
  </si>
  <si>
    <t>23-1</t>
  </si>
  <si>
    <t>21-8</t>
  </si>
  <si>
    <t>24-8</t>
  </si>
  <si>
    <t>10-2</t>
  </si>
  <si>
    <t>TISA 2902-8</t>
  </si>
  <si>
    <t>XA 2000-12</t>
  </si>
  <si>
    <t>ZA 2902-2</t>
  </si>
  <si>
    <t>AR 21-01A</t>
  </si>
  <si>
    <t>AIA 21-01A</t>
  </si>
  <si>
    <t>PSV 2902-80A</t>
  </si>
  <si>
    <t>PSV 2902-80B</t>
  </si>
  <si>
    <t>C-2902</t>
  </si>
  <si>
    <t>050-29B-GV-17</t>
  </si>
  <si>
    <t>350-29B-GA-04</t>
  </si>
  <si>
    <t>020-29B-GV-03</t>
  </si>
  <si>
    <t>HS 2902-2A</t>
  </si>
  <si>
    <t>29-1</t>
  </si>
  <si>
    <t>HS 2902-2B</t>
  </si>
  <si>
    <t>LIRSA 2902-6</t>
  </si>
  <si>
    <t>050-29B-BA-05</t>
  </si>
  <si>
    <t>050-29B-BA-06</t>
  </si>
  <si>
    <t>050-29B-BA-10</t>
  </si>
  <si>
    <t>050-29B-BA-07</t>
  </si>
  <si>
    <t>050-29B-BA-08</t>
  </si>
  <si>
    <t>050-29B-BA-11</t>
  </si>
  <si>
    <t>020-29B-GV-56</t>
  </si>
  <si>
    <t>020-29B-GV-57</t>
  </si>
  <si>
    <t>LICA 2902-3</t>
  </si>
  <si>
    <t>050-ETY-29B08-1E21(1) NR</t>
  </si>
  <si>
    <t>050-29B-GA-13</t>
  </si>
  <si>
    <t>050-29B-GV-12</t>
  </si>
  <si>
    <t>050-29B-GA-14</t>
  </si>
  <si>
    <t>050-29B-CK-16</t>
  </si>
  <si>
    <t>050-29B-GA-15</t>
  </si>
  <si>
    <t>350-ETY-29B03-1E21(1) NR</t>
  </si>
  <si>
    <t>050-29B-GA-43</t>
  </si>
  <si>
    <t>250-ETY-29B04-1E21(1) PP</t>
  </si>
  <si>
    <t>250-29B-GA-20</t>
  </si>
  <si>
    <t>020-29B-GV-21</t>
  </si>
  <si>
    <t>E-2905</t>
  </si>
  <si>
    <t>20-ATM-29B10-1C18 NR</t>
  </si>
  <si>
    <t>020-29B-GV-22</t>
  </si>
  <si>
    <t>20-V-29B11-1C18 NR</t>
  </si>
  <si>
    <t>020-29B-GV-23</t>
  </si>
  <si>
    <t>300-ETY-29B05-1E21(1) NR</t>
  </si>
  <si>
    <t>020-29B-GV-24</t>
  </si>
  <si>
    <t>300-29B-GA-21</t>
  </si>
  <si>
    <t>200-ETY-29B20-1E21(1) PP</t>
  </si>
  <si>
    <t>200-29B-GA-25</t>
  </si>
  <si>
    <t>200-CWR-29B01-1C18 NR</t>
  </si>
  <si>
    <t>020-29B-GV-30</t>
  </si>
  <si>
    <t>PSV 2905-61A</t>
  </si>
  <si>
    <t>025-CWR-29B04-1C18 HC</t>
  </si>
  <si>
    <t>PSV 2905-61B</t>
  </si>
  <si>
    <t>TICA 2905-14</t>
  </si>
  <si>
    <t>200-29B-BF-33</t>
  </si>
  <si>
    <t>020-29B-GV-32</t>
  </si>
  <si>
    <t>200-29B-BF-34</t>
  </si>
  <si>
    <t>150-CWR-29B01-1C18 HC</t>
  </si>
  <si>
    <t>200-29B-BF-35</t>
  </si>
  <si>
    <t>200-CWR-29B01.2-1C18 NR</t>
  </si>
  <si>
    <t>200-29B-GA-45.4</t>
  </si>
  <si>
    <t>50-CWS-29B01.1-1C18 HC</t>
  </si>
  <si>
    <t>050-29B-GA-36</t>
  </si>
  <si>
    <t>200-CWS-29B01.1-1C18 NR</t>
  </si>
  <si>
    <t>020-29B-GV-31</t>
  </si>
  <si>
    <t>200-29B-BF-54</t>
  </si>
  <si>
    <t>200-29B-GA-45.3</t>
  </si>
  <si>
    <t>300-29B-CK-27</t>
  </si>
  <si>
    <t>PSV 2905-60A</t>
  </si>
  <si>
    <t>150-ETY-29B10-1E21(1) NR</t>
  </si>
  <si>
    <t>PSV 2905-60B</t>
  </si>
  <si>
    <t>200-ETY-29B04.1-1E21(1) NR</t>
  </si>
  <si>
    <t>200-29B-GA-47</t>
  </si>
  <si>
    <t>HS 2905-2</t>
  </si>
  <si>
    <t>250-ETY-29B04-1E21(1) NR</t>
  </si>
  <si>
    <t>200-29B-GA-48</t>
  </si>
  <si>
    <t>ZV2905-09</t>
  </si>
  <si>
    <t>HS 2905-9</t>
  </si>
  <si>
    <t>020-29B-GV-29</t>
  </si>
  <si>
    <t>300-ETY-29B05.1-1E21(1) NR</t>
  </si>
  <si>
    <t>300-29B-GA-28</t>
  </si>
  <si>
    <t>PISA 2905-9</t>
  </si>
  <si>
    <t>TISA 2905-8</t>
  </si>
  <si>
    <t>ZA 2905-2</t>
  </si>
  <si>
    <t>21034-3-151.6-ТХ2</t>
  </si>
  <si>
    <t>PG 1201</t>
  </si>
  <si>
    <t>Поставка Шаньгу</t>
  </si>
  <si>
    <t>PT 1201</t>
  </si>
  <si>
    <t>PISA1201</t>
  </si>
  <si>
    <t>PT 1202</t>
  </si>
  <si>
    <t>PT 1203</t>
  </si>
  <si>
    <t>PT 1204</t>
  </si>
  <si>
    <t>TG 1102</t>
  </si>
  <si>
    <t>PG 1102</t>
  </si>
  <si>
    <t>TT 1102</t>
  </si>
  <si>
    <t>TI 1102</t>
  </si>
  <si>
    <t>PT 1102</t>
  </si>
  <si>
    <t>PI 1102</t>
  </si>
  <si>
    <t>BIC 1102</t>
  </si>
  <si>
    <t>UV 1205</t>
  </si>
  <si>
    <t xml:space="preserve">SV 1205 </t>
  </si>
  <si>
    <t>LOG</t>
  </si>
  <si>
    <t>ZSC 1205</t>
  </si>
  <si>
    <t>ZSO 1205</t>
  </si>
  <si>
    <t>ZI 1205</t>
  </si>
  <si>
    <t>UV 1101</t>
  </si>
  <si>
    <t>SV 1101</t>
  </si>
  <si>
    <t>ZSC 1101</t>
  </si>
  <si>
    <t>ZSO 1101</t>
  </si>
  <si>
    <t>ZI 1101</t>
  </si>
  <si>
    <t>TG 1101</t>
  </si>
  <si>
    <t>PG 1101</t>
  </si>
  <si>
    <t>TT 1101</t>
  </si>
  <si>
    <t>TI 1101</t>
  </si>
  <si>
    <t>PDT 1101</t>
  </si>
  <si>
    <t>FI 1101</t>
  </si>
  <si>
    <t>PT 1101</t>
  </si>
  <si>
    <t>PI 1101</t>
  </si>
  <si>
    <t>FE 1101</t>
  </si>
  <si>
    <t>PDI 1102</t>
  </si>
  <si>
    <t>TT 1108-2</t>
  </si>
  <si>
    <t>TI 1108-2</t>
  </si>
  <si>
    <t>200-N-93A05-1C13</t>
  </si>
  <si>
    <t>-</t>
  </si>
  <si>
    <t>PT 1108-4</t>
  </si>
  <si>
    <t>PI 1108-4</t>
  </si>
  <si>
    <t>FE 1101-2</t>
  </si>
  <si>
    <t>FI 1101-2</t>
  </si>
  <si>
    <t>050-HPN-29B32.1-1E21(2) NR</t>
  </si>
  <si>
    <t>FT 1101-2</t>
  </si>
  <si>
    <t>PSV 9301-61</t>
  </si>
  <si>
    <t>50-N-93A07-1C13</t>
  </si>
  <si>
    <t>PT 9301-1</t>
  </si>
  <si>
    <t>PIC 9301-1</t>
  </si>
  <si>
    <t>PY 9301-1</t>
  </si>
  <si>
    <t>PV 9301-1</t>
  </si>
  <si>
    <t>П.№</t>
  </si>
  <si>
    <t>ПРОЕКТ</t>
  </si>
  <si>
    <t>№ документа</t>
  </si>
  <si>
    <t>Кабель-канал</t>
  </si>
  <si>
    <t>Лоток</t>
  </si>
  <si>
    <t>Короб</t>
  </si>
  <si>
    <t>Гофротруба
/труба</t>
  </si>
  <si>
    <t>Металлорукав РЗ-ЦП-15</t>
  </si>
  <si>
    <t>Металлорукав РЗ-ЦП-20</t>
  </si>
  <si>
    <t>Пластиковый короб</t>
  </si>
  <si>
    <t>Приоритет 1</t>
  </si>
  <si>
    <t>Обозначение позиции кабеля</t>
  </si>
  <si>
    <t>Начало</t>
  </si>
  <si>
    <t>df</t>
  </si>
  <si>
    <t>ыв</t>
  </si>
  <si>
    <t>Конец</t>
  </si>
  <si>
    <t>Магистрал/вторичка</t>
  </si>
  <si>
    <t>Марка кабеля</t>
  </si>
  <si>
    <t>Количество и сечение жил кабеля</t>
  </si>
  <si>
    <t>Проект. длина (м)</t>
  </si>
  <si>
    <t>Факт. длина (м)</t>
  </si>
  <si>
    <t>Остаток</t>
  </si>
  <si>
    <t xml:space="preserve">Рсключка
(выполнено) </t>
  </si>
  <si>
    <t>остаток</t>
  </si>
  <si>
    <t>Всего расключка</t>
  </si>
  <si>
    <t>sfd</t>
  </si>
  <si>
    <t>ва</t>
  </si>
  <si>
    <t>Дата прокладки кабеля</t>
  </si>
  <si>
    <t>Ответственный</t>
  </si>
  <si>
    <t xml:space="preserve">Остаток кабеля для заводки </t>
  </si>
  <si>
    <t>Барабан №</t>
  </si>
  <si>
    <t>Приоритет 1 часть</t>
  </si>
  <si>
    <t>Приоритет 2 часть</t>
  </si>
  <si>
    <t>Приоритет 3 часть</t>
  </si>
  <si>
    <t>53СКД10</t>
  </si>
  <si>
    <t>21034-3-151.6-CC</t>
  </si>
  <si>
    <t>XС 151.6.1-K1</t>
  </si>
  <si>
    <t>КРТМ №41-07/08</t>
  </si>
  <si>
    <t>XС151.6.1</t>
  </si>
  <si>
    <t>СВнг(A)-LS</t>
  </si>
  <si>
    <t>20х2х0,5</t>
  </si>
  <si>
    <t>XS 151.6.1-K1</t>
  </si>
  <si>
    <t>XP151.6.1</t>
  </si>
  <si>
    <t>ParLan U/UTP Cat5e ZH Мнг(А)-HF</t>
  </si>
  <si>
    <t>4х2х0,52</t>
  </si>
  <si>
    <t>XS 151.6.2-K1</t>
  </si>
  <si>
    <t>XS 151.6.2</t>
  </si>
  <si>
    <t>XS 151.6.2-K2</t>
  </si>
  <si>
    <t>XS 151.6.3-K1</t>
  </si>
  <si>
    <t>XS 151.6.3</t>
  </si>
  <si>
    <t>XS 151.6.3-K2</t>
  </si>
  <si>
    <t>XS 151.6.4-K1</t>
  </si>
  <si>
    <t>XS 151.6.4</t>
  </si>
  <si>
    <t>XS 151.6.4-K2</t>
  </si>
  <si>
    <t>VC29-K1</t>
  </si>
  <si>
    <t>VC29</t>
  </si>
  <si>
    <t>VC30-K1</t>
  </si>
  <si>
    <t>VC30</t>
  </si>
  <si>
    <t>VC31-K1</t>
  </si>
  <si>
    <t>VC32-K1</t>
  </si>
  <si>
    <t>VC32</t>
  </si>
  <si>
    <t>VC33-K1</t>
  </si>
  <si>
    <t>VC33</t>
  </si>
  <si>
    <t>XF 151.6.1-K1</t>
  </si>
  <si>
    <t>XF 151.6.2</t>
  </si>
  <si>
    <t>XF 151.6.1</t>
  </si>
  <si>
    <t>ОБР-У-нг(А)-HF 12 .657A1</t>
  </si>
  <si>
    <t>H151.6.4-K1</t>
  </si>
  <si>
    <t>W151.6.4</t>
  </si>
  <si>
    <t>H151.6.4</t>
  </si>
  <si>
    <t>МКЭШВнг(А)-LS</t>
  </si>
  <si>
    <t>2х2х1</t>
  </si>
  <si>
    <t>H151.6.5-K1</t>
  </si>
  <si>
    <t>W151.6.5</t>
  </si>
  <si>
    <t>H151.6.5</t>
  </si>
  <si>
    <t>F151.6.2-K1</t>
  </si>
  <si>
    <t>W151.6.2</t>
  </si>
  <si>
    <t>F151.6.2</t>
  </si>
  <si>
    <t>21034-3-151.6-АТХ</t>
  </si>
  <si>
    <t>TT 2902-14-T</t>
  </si>
  <si>
    <t xml:space="preserve">29СКН1 </t>
  </si>
  <si>
    <t>СФКЭ-ХА</t>
  </si>
  <si>
    <t>2х1,0</t>
  </si>
  <si>
    <t/>
  </si>
  <si>
    <t>TT 2902-14-К</t>
  </si>
  <si>
    <t xml:space="preserve">29СКА1 </t>
  </si>
  <si>
    <t>КВВГЭнг(А)</t>
  </si>
  <si>
    <t>2x1,0</t>
  </si>
  <si>
    <t>TT 2902-8-T</t>
  </si>
  <si>
    <t>TT 2902-8-К</t>
  </si>
  <si>
    <t xml:space="preserve">29СКА3 </t>
  </si>
  <si>
    <t>TT 2905-14-T</t>
  </si>
  <si>
    <t xml:space="preserve">29СКН2 </t>
  </si>
  <si>
    <t>TT 2905-14-К</t>
  </si>
  <si>
    <t xml:space="preserve">29СКА5 </t>
  </si>
  <si>
    <t>TT 2905-8-T</t>
  </si>
  <si>
    <t>TT 2905-8-K</t>
  </si>
  <si>
    <t xml:space="preserve">29СКА2 </t>
  </si>
  <si>
    <t>TV 2905-14-К</t>
  </si>
  <si>
    <t>TV 2902-14-К</t>
  </si>
  <si>
    <t>PT 2902-9-К</t>
  </si>
  <si>
    <t xml:space="preserve">PT 2902-9 </t>
  </si>
  <si>
    <t>PT 2905-9-К</t>
  </si>
  <si>
    <t xml:space="preserve">PT 2905-9 </t>
  </si>
  <si>
    <t>PT 2901-11-К</t>
  </si>
  <si>
    <t xml:space="preserve">PT 2901-11 </t>
  </si>
  <si>
    <t>PV 2901-11A-К</t>
  </si>
  <si>
    <t>PV 2901-11B-К</t>
  </si>
  <si>
    <t>FT 2001-8A-К</t>
  </si>
  <si>
    <t>FT-F1A-К</t>
  </si>
  <si>
    <t>Шкаф управления
 АИПС</t>
  </si>
  <si>
    <t>Существующий</t>
  </si>
  <si>
    <t>LT 2901-3-К</t>
  </si>
  <si>
    <t>LT 2901-6-К</t>
  </si>
  <si>
    <t>L2901-6</t>
  </si>
  <si>
    <t>Шкаф управление
компрессором К-2901</t>
  </si>
  <si>
    <t>LT 2902-3-К</t>
  </si>
  <si>
    <t>KV 2902-3-A</t>
  </si>
  <si>
    <t xml:space="preserve">29СКД1 </t>
  </si>
  <si>
    <t>КВВГнг(А)</t>
  </si>
  <si>
    <t>2х1,5</t>
  </si>
  <si>
    <t>ZS 2902-3-C</t>
  </si>
  <si>
    <t xml:space="preserve">29СКД3 </t>
  </si>
  <si>
    <t>4х1,0</t>
  </si>
  <si>
    <t>LT 2902-6-К</t>
  </si>
  <si>
    <t xml:space="preserve">29СКД2 </t>
  </si>
  <si>
    <t>КВВГЭнг(А)-FRLS</t>
  </si>
  <si>
    <t>AZT 2401-1-К</t>
  </si>
  <si>
    <t xml:space="preserve">29СКА4 </t>
  </si>
  <si>
    <t>AZT 2905-4-К</t>
  </si>
  <si>
    <t>AZT 2902-1-К</t>
  </si>
  <si>
    <t>HLA 2902-
1/1-A</t>
  </si>
  <si>
    <t xml:space="preserve">29СКД5 </t>
  </si>
  <si>
    <t>КВВГнг(А)-FRLS</t>
  </si>
  <si>
    <t>5х1,0</t>
  </si>
  <si>
    <t>HLA 2902-
1/2-A</t>
  </si>
  <si>
    <t>HLA 2902-
1/3-A</t>
  </si>
  <si>
    <t>HLA 2902-
1/4-A</t>
  </si>
  <si>
    <t>HLA 2401-1-
A</t>
  </si>
  <si>
    <t xml:space="preserve">29СКД6 </t>
  </si>
  <si>
    <t>HLA 2905-4-
A</t>
  </si>
  <si>
    <t>HV 2001-2-A</t>
  </si>
  <si>
    <t>DJB40 (Сущ.)</t>
  </si>
  <si>
    <t>HZV 2001-2-A</t>
  </si>
  <si>
    <t xml:space="preserve">29СКД8 </t>
  </si>
  <si>
    <t>ZS 2001-2-C</t>
  </si>
  <si>
    <t xml:space="preserve">29СКД9 </t>
  </si>
  <si>
    <t>HV 2101-5B-
A</t>
  </si>
  <si>
    <t>DJB50 (Сущ.)</t>
  </si>
  <si>
    <t>HZV 2101-5B-
A</t>
  </si>
  <si>
    <t>ZS 2101-5B-C</t>
  </si>
  <si>
    <t>HV 2902-1-A</t>
  </si>
  <si>
    <t xml:space="preserve">29СКД7 </t>
  </si>
  <si>
    <t>HZV 2902-1-A</t>
  </si>
  <si>
    <t>ZS 2902-1-C</t>
  </si>
  <si>
    <t>HV 2905-2-A</t>
  </si>
  <si>
    <t>ZS 2905-2-C</t>
  </si>
  <si>
    <t>ZV 2902-2-A</t>
  </si>
  <si>
    <t>ZZV 2902-2-A</t>
  </si>
  <si>
    <t>ZS 2902-2-C</t>
  </si>
  <si>
    <t xml:space="preserve">29СКД4 </t>
  </si>
  <si>
    <t>ZV 2905-9-A</t>
  </si>
  <si>
    <t>ZZV 2905-9-A</t>
  </si>
  <si>
    <t>ZS 2905-9-C</t>
  </si>
  <si>
    <t>Шкаф системы РСУ
(Шкаф 18 Кросс AI/AO IS
(РСУ))</t>
  </si>
  <si>
    <t>НИКИ-
КУВБлШЭфнг(А)-LS</t>
  </si>
  <si>
    <t>19х1,0</t>
  </si>
  <si>
    <t>Шкаф кроссовый системы
ПАЗ (Шкаф 09/10/11/12
Кросс ПАЗ)</t>
  </si>
  <si>
    <t>НИКИ-
КУВБлШЭФнг(А)-FRLS</t>
  </si>
  <si>
    <t>10х1,0</t>
  </si>
  <si>
    <t>29СКА2-1-K</t>
  </si>
  <si>
    <t>Шкаф кроссовый системы
РСУ (Шкаф 26/27/28/29)</t>
  </si>
  <si>
    <t>НИКИ-
КУВБлШЭФнг(А)-LS</t>
  </si>
  <si>
    <t>Шкаф системы РСУ
(Шкаф 20 Кросс AI/AO IS
(РСУ))</t>
  </si>
  <si>
    <t>29СКД1-A</t>
  </si>
  <si>
    <t>КВКбШвнг(А)</t>
  </si>
  <si>
    <t>29СКД2-A</t>
  </si>
  <si>
    <t>КВКбШвнг(А)-FRLS</t>
  </si>
  <si>
    <t>14х1,0</t>
  </si>
  <si>
    <t>27х1,0</t>
  </si>
  <si>
    <t>Шкаф системы РСУ (Шкаф 22 Кросс DI/DO 220V STD (РСУ))</t>
  </si>
  <si>
    <t>Шкаф кроссовый системы
ПАЗ (Шкаф12 ПАЗ Кросс
DO №4)</t>
  </si>
  <si>
    <t>29СКД9-C</t>
  </si>
  <si>
    <t>Шкаф кроссовый системы ПАЗ (Шкаф10 ПАЗ Кросс DI №2)</t>
  </si>
  <si>
    <t>AP-24-01-K</t>
  </si>
  <si>
    <t xml:space="preserve">AP-24-01 </t>
  </si>
  <si>
    <t>AP-24-01.1-C</t>
  </si>
  <si>
    <t>AP-24-01.2-C</t>
  </si>
  <si>
    <t>AP-24-01.3-C</t>
  </si>
  <si>
    <t>AP-24-011-K</t>
  </si>
  <si>
    <t>AP-24-011-C</t>
  </si>
  <si>
    <t>AP-24-012-K</t>
  </si>
  <si>
    <t>AP-24-012-C</t>
  </si>
  <si>
    <t>JB1201-К</t>
  </si>
  <si>
    <t xml:space="preserve">JB1201 </t>
  </si>
  <si>
    <t>Шкаф управление
компрессором К-2902
(5#PLC)</t>
  </si>
  <si>
    <t>ИнСил-ОЭБнг(А)-
FRLS</t>
  </si>
  <si>
    <t>8x2x1,5</t>
  </si>
  <si>
    <t>JB1401-1-К</t>
  </si>
  <si>
    <t xml:space="preserve">JB1401 </t>
  </si>
  <si>
    <t>Шкаф управление
компрессором К-2902
(4#PLC)</t>
  </si>
  <si>
    <t>JB1401-2-К</t>
  </si>
  <si>
    <t>6x2x1,5</t>
  </si>
  <si>
    <t>JB1402-K</t>
  </si>
  <si>
    <t xml:space="preserve">JB1402 </t>
  </si>
  <si>
    <t>JB1403-K</t>
  </si>
  <si>
    <t xml:space="preserve">JB1403 </t>
  </si>
  <si>
    <t>Шкаф управление
компрессором К-2902
(3#PLC)</t>
  </si>
  <si>
    <t>2x2,5</t>
  </si>
  <si>
    <t>JB1301-K</t>
  </si>
  <si>
    <t xml:space="preserve">JB1301 </t>
  </si>
  <si>
    <t>8x3x1,5</t>
  </si>
  <si>
    <t>JB1302-K</t>
  </si>
  <si>
    <t xml:space="preserve">JB1302 </t>
  </si>
  <si>
    <t>Шкаф управление
компрессором К-2902
(1#PLC)</t>
  </si>
  <si>
    <t>6x3x1,5</t>
  </si>
  <si>
    <t>JB1303-K</t>
  </si>
  <si>
    <t xml:space="preserve">JB1303 </t>
  </si>
  <si>
    <t>JB1304-K</t>
  </si>
  <si>
    <t xml:space="preserve">JB1304 </t>
  </si>
  <si>
    <t>JB1305-K</t>
  </si>
  <si>
    <t xml:space="preserve">JB1305 </t>
  </si>
  <si>
    <t>JB1306-K</t>
  </si>
  <si>
    <t xml:space="preserve">JB1306 </t>
  </si>
  <si>
    <t>LCP</t>
  </si>
  <si>
    <t>CLT-A-7-01X04-Z-PE-
ARM-PE-DD-OUT-40</t>
  </si>
  <si>
    <t>PT1101-K</t>
  </si>
  <si>
    <t xml:space="preserve">PT1101 </t>
  </si>
  <si>
    <t>1x2x1,5</t>
  </si>
  <si>
    <t>PdT1101-K</t>
  </si>
  <si>
    <t xml:space="preserve">PdT1101 </t>
  </si>
  <si>
    <t>TT1101-K</t>
  </si>
  <si>
    <t xml:space="preserve">TT1101 </t>
  </si>
  <si>
    <t>PT1102-K</t>
  </si>
  <si>
    <t xml:space="preserve">PT1102 </t>
  </si>
  <si>
    <t>TT1102-K</t>
  </si>
  <si>
    <t xml:space="preserve">TT1102 </t>
  </si>
  <si>
    <t>PDI1102-K</t>
  </si>
  <si>
    <t>PDI1102</t>
  </si>
  <si>
    <t>ZI1101-K</t>
  </si>
  <si>
    <t>FV1101</t>
  </si>
  <si>
    <t>FIC1101-K</t>
  </si>
  <si>
    <t>ZS1101-C</t>
  </si>
  <si>
    <t>2x2x1,5</t>
  </si>
  <si>
    <t>SV1101-C</t>
  </si>
  <si>
    <t>ZI/BIC1205-K</t>
  </si>
  <si>
    <t xml:space="preserve">UV1205 </t>
  </si>
  <si>
    <t>ZSC1205-С</t>
  </si>
  <si>
    <t>ZSO1205-С</t>
  </si>
  <si>
    <t>SV1205-C</t>
  </si>
  <si>
    <t>ES</t>
  </si>
  <si>
    <t>Пульт инженерной
станции ES (к.153,
помещение ЭВМ№3-1)</t>
  </si>
  <si>
    <t>OS</t>
  </si>
  <si>
    <t>Пульт операторской
станции OS (к.153а,
помещение операторной)</t>
  </si>
  <si>
    <t xml:space="preserve">DCS-1 </t>
  </si>
  <si>
    <t>Шкаф управление
компрессором К-2902
(2#PLC)</t>
  </si>
  <si>
    <t>Шкаф системы РСУ
(Шкаф 35/36)</t>
  </si>
  <si>
    <t>ИнСил-ОЭБнг(А)- LS</t>
  </si>
  <si>
    <t>4x2x0,5</t>
  </si>
  <si>
    <t xml:space="preserve">DCS-2 </t>
  </si>
  <si>
    <t>ESD-C</t>
  </si>
  <si>
    <t>LCS-C</t>
  </si>
  <si>
    <t>7x2x2,5</t>
  </si>
  <si>
    <t>21034-3-151.6-АПТ</t>
  </si>
  <si>
    <t>FD1-1</t>
  </si>
  <si>
    <t>151.6-ARK1</t>
  </si>
  <si>
    <t>ХК1</t>
  </si>
  <si>
    <t>КПСнг(А)-FRLS</t>
  </si>
  <si>
    <t>1х2х1</t>
  </si>
  <si>
    <t>FD1-2</t>
  </si>
  <si>
    <t>ХК2</t>
  </si>
  <si>
    <t>FD1-3</t>
  </si>
  <si>
    <t>ХК3</t>
  </si>
  <si>
    <t>FD1-4</t>
  </si>
  <si>
    <t>ХК4</t>
  </si>
  <si>
    <t>FD1-5</t>
  </si>
  <si>
    <t>ХК5</t>
  </si>
  <si>
    <t>FD1-6</t>
  </si>
  <si>
    <t>ХК6</t>
  </si>
  <si>
    <t>FD1-7</t>
  </si>
  <si>
    <t>ХК7</t>
  </si>
  <si>
    <t>FD1-8</t>
  </si>
  <si>
    <t>ХК8</t>
  </si>
  <si>
    <t>FD1-9</t>
  </si>
  <si>
    <t>ХК9</t>
  </si>
  <si>
    <t>FD1-10</t>
  </si>
  <si>
    <t>ХК10</t>
  </si>
  <si>
    <t>FD1-11</t>
  </si>
  <si>
    <t>ХК11</t>
  </si>
  <si>
    <t>FD1-12</t>
  </si>
  <si>
    <t>ХК12</t>
  </si>
  <si>
    <t>FD1-13</t>
  </si>
  <si>
    <t>ХК13</t>
  </si>
  <si>
    <t>FD1-14</t>
  </si>
  <si>
    <t>ХК14</t>
  </si>
  <si>
    <t>FD1-15</t>
  </si>
  <si>
    <t>ХК15</t>
  </si>
  <si>
    <t>FD1-16</t>
  </si>
  <si>
    <t>ХК16</t>
  </si>
  <si>
    <t>FD1-17</t>
  </si>
  <si>
    <t>1.BTH9.17</t>
  </si>
  <si>
    <t>FD1-18</t>
  </si>
  <si>
    <t xml:space="preserve">1.BTH9.18 </t>
  </si>
  <si>
    <t>FD1-19</t>
  </si>
  <si>
    <t xml:space="preserve">1.BTH9.19 </t>
  </si>
  <si>
    <t>FD1-20</t>
  </si>
  <si>
    <t xml:space="preserve">1.BTH9.20 </t>
  </si>
  <si>
    <t>FD1-21</t>
  </si>
  <si>
    <t xml:space="preserve">1.BTH9.21 </t>
  </si>
  <si>
    <t>FD1-22</t>
  </si>
  <si>
    <t xml:space="preserve">1.BTH9.22 </t>
  </si>
  <si>
    <t>FD1-23</t>
  </si>
  <si>
    <t>FD2-1</t>
  </si>
  <si>
    <t>2.BTH10.1</t>
  </si>
  <si>
    <t>FD2-2</t>
  </si>
  <si>
    <t>2.BTH10.2</t>
  </si>
  <si>
    <t>FD2-3</t>
  </si>
  <si>
    <t>2.BTH10.3</t>
  </si>
  <si>
    <t>FD2-4</t>
  </si>
  <si>
    <t>2.BTH11.4</t>
  </si>
  <si>
    <t>FD2-5</t>
  </si>
  <si>
    <t>2.BTМ11.5</t>
  </si>
  <si>
    <t>FD2-6</t>
  </si>
  <si>
    <t>2.BTМ12.6</t>
  </si>
  <si>
    <t>FD2-7</t>
  </si>
  <si>
    <t>2.BTМ12.7</t>
  </si>
  <si>
    <t>FD2-8</t>
  </si>
  <si>
    <t>2.BTН13.8</t>
  </si>
  <si>
    <t>FD2-9</t>
  </si>
  <si>
    <t>2.BTМ13.9</t>
  </si>
  <si>
    <t>FD2-10</t>
  </si>
  <si>
    <t xml:space="preserve">2.BTМ14.10 </t>
  </si>
  <si>
    <t>FD2-11</t>
  </si>
  <si>
    <t>2.BTМ14.10</t>
  </si>
  <si>
    <t>2.BTН14.11</t>
  </si>
  <si>
    <t>FD2-12</t>
  </si>
  <si>
    <t xml:space="preserve">2.AR12-19 </t>
  </si>
  <si>
    <t>FD2-12.1</t>
  </si>
  <si>
    <t>FD2-12.2</t>
  </si>
  <si>
    <t>FD2-12.3</t>
  </si>
  <si>
    <t>FD2-12.4</t>
  </si>
  <si>
    <t>FD2-12.5</t>
  </si>
  <si>
    <t>FD2-12.6</t>
  </si>
  <si>
    <t>FD2-12.7</t>
  </si>
  <si>
    <t>FD2-12.8</t>
  </si>
  <si>
    <t>FD2-13</t>
  </si>
  <si>
    <t xml:space="preserve">2.AR20-27 </t>
  </si>
  <si>
    <t>FD2-13.1</t>
  </si>
  <si>
    <t>FD2-13.2</t>
  </si>
  <si>
    <t>FD2-13.3</t>
  </si>
  <si>
    <t>FD2-13.4</t>
  </si>
  <si>
    <t>FD2-13.5</t>
  </si>
  <si>
    <t>FD2-13.6</t>
  </si>
  <si>
    <t>FD2-13.7</t>
  </si>
  <si>
    <t>FD2-14</t>
  </si>
  <si>
    <t>FD-1</t>
  </si>
  <si>
    <t>Шкаф 151.6-FAS</t>
  </si>
  <si>
    <t>BTMI1.1</t>
  </si>
  <si>
    <t>FD-2</t>
  </si>
  <si>
    <t>BTMI1.2</t>
  </si>
  <si>
    <t>FD-3</t>
  </si>
  <si>
    <t>BTMI2.1</t>
  </si>
  <si>
    <t>FD-4</t>
  </si>
  <si>
    <t>BTMI2.2</t>
  </si>
  <si>
    <t>FD-5</t>
  </si>
  <si>
    <t>BTMI2.3</t>
  </si>
  <si>
    <t>FD-6</t>
  </si>
  <si>
    <t>BTMI3.1</t>
  </si>
  <si>
    <t>FD-7</t>
  </si>
  <si>
    <t>BTMI3.2</t>
  </si>
  <si>
    <t>FD-8</t>
  </si>
  <si>
    <t>BTMI3.3</t>
  </si>
  <si>
    <t>FD-9</t>
  </si>
  <si>
    <t>BTMI4.1</t>
  </si>
  <si>
    <t>FD-10</t>
  </si>
  <si>
    <t>BTMI5.1</t>
  </si>
  <si>
    <t>FD-11</t>
  </si>
  <si>
    <t>BTMI6.1</t>
  </si>
  <si>
    <t>FD-12</t>
  </si>
  <si>
    <t>BTMI6.2</t>
  </si>
  <si>
    <t>FD-13</t>
  </si>
  <si>
    <t>BTMI6.3</t>
  </si>
  <si>
    <t>FD-14</t>
  </si>
  <si>
    <t>BTMI7.1</t>
  </si>
  <si>
    <t>FD-15</t>
  </si>
  <si>
    <t>BTMI7.2</t>
  </si>
  <si>
    <t>FD-16</t>
  </si>
  <si>
    <t>BTM8.1</t>
  </si>
  <si>
    <t>FD-17</t>
  </si>
  <si>
    <t>BTM8.2</t>
  </si>
  <si>
    <t>FD-18</t>
  </si>
  <si>
    <t>BTM8.3</t>
  </si>
  <si>
    <t>FD-19</t>
  </si>
  <si>
    <t>BTM8.4</t>
  </si>
  <si>
    <t>FD-20</t>
  </si>
  <si>
    <t>BTM8.5</t>
  </si>
  <si>
    <t>FD-21</t>
  </si>
  <si>
    <t>BTM8.6</t>
  </si>
  <si>
    <t>FD-9S</t>
  </si>
  <si>
    <t>СДУ9(УУ9)</t>
  </si>
  <si>
    <t>ARK2</t>
  </si>
  <si>
    <t>FC-1</t>
  </si>
  <si>
    <t>FC-2</t>
  </si>
  <si>
    <t>FC-3</t>
  </si>
  <si>
    <t>FC-4</t>
  </si>
  <si>
    <t>FC-5</t>
  </si>
  <si>
    <t>FC-6</t>
  </si>
  <si>
    <t>FC-7</t>
  </si>
  <si>
    <t>FC-9-1</t>
  </si>
  <si>
    <t>FС9-2</t>
  </si>
  <si>
    <t>FС9-3</t>
  </si>
  <si>
    <t>FС10-1</t>
  </si>
  <si>
    <t>SC1</t>
  </si>
  <si>
    <t>УУ1</t>
  </si>
  <si>
    <t>FС10-2</t>
  </si>
  <si>
    <t>УУ2</t>
  </si>
  <si>
    <t>FС11-1</t>
  </si>
  <si>
    <t>SC2</t>
  </si>
  <si>
    <t>УУ3</t>
  </si>
  <si>
    <t>FС11-2</t>
  </si>
  <si>
    <t>УУ4</t>
  </si>
  <si>
    <t>FС12-1</t>
  </si>
  <si>
    <t>SC3</t>
  </si>
  <si>
    <t>УУ5</t>
  </si>
  <si>
    <t>FС12-2</t>
  </si>
  <si>
    <t>УУ6</t>
  </si>
  <si>
    <t>FС13-1</t>
  </si>
  <si>
    <t>SC4</t>
  </si>
  <si>
    <t>УУ7</t>
  </si>
  <si>
    <t>FС13-2</t>
  </si>
  <si>
    <t>УУ8</t>
  </si>
  <si>
    <t>FС13-3</t>
  </si>
  <si>
    <t xml:space="preserve">SC4 </t>
  </si>
  <si>
    <t xml:space="preserve">УУ9 </t>
  </si>
  <si>
    <t>FD-1S</t>
  </si>
  <si>
    <t>ARK1</t>
  </si>
  <si>
    <t>СДУ1(УУ1)</t>
  </si>
  <si>
    <t>FD-2S</t>
  </si>
  <si>
    <t>СДУ2(УУ2)</t>
  </si>
  <si>
    <t>FD-3S</t>
  </si>
  <si>
    <t>СДУ3(УУ3)</t>
  </si>
  <si>
    <t>FD-4S</t>
  </si>
  <si>
    <t>СДУ4(УУ4)</t>
  </si>
  <si>
    <t>FD-5S</t>
  </si>
  <si>
    <t>СДУ5(УУ5)</t>
  </si>
  <si>
    <t>FD-6S</t>
  </si>
  <si>
    <t>СДУ6(УУ6)</t>
  </si>
  <si>
    <t>FD-7S</t>
  </si>
  <si>
    <t>СДУ7(УУ7)</t>
  </si>
  <si>
    <t>FD-8S</t>
  </si>
  <si>
    <t>СДУ8(УУ8)</t>
  </si>
  <si>
    <t>FC-8</t>
  </si>
  <si>
    <t>ARK5</t>
  </si>
  <si>
    <t>FC-9</t>
  </si>
  <si>
    <t>FD-10S</t>
  </si>
  <si>
    <t>FD-11S</t>
  </si>
  <si>
    <t>FD-12S</t>
  </si>
  <si>
    <t>FD-13S</t>
  </si>
  <si>
    <t>FD-14S</t>
  </si>
  <si>
    <t>FD-15S</t>
  </si>
  <si>
    <t>FD-16S</t>
  </si>
  <si>
    <t xml:space="preserve">ARK6 </t>
  </si>
  <si>
    <t>FD-17S</t>
  </si>
  <si>
    <t>FD-18S</t>
  </si>
  <si>
    <t>FD-19S</t>
  </si>
  <si>
    <t>FD-20S</t>
  </si>
  <si>
    <t>FD-21S</t>
  </si>
  <si>
    <t>FD-22S</t>
  </si>
  <si>
    <t>FD-23S</t>
  </si>
  <si>
    <t>FD-24S</t>
  </si>
  <si>
    <t xml:space="preserve">ARK7 </t>
  </si>
  <si>
    <t>FD-25S</t>
  </si>
  <si>
    <t>FD-26S</t>
  </si>
  <si>
    <t>FD-27S</t>
  </si>
  <si>
    <t>FD-28S</t>
  </si>
  <si>
    <t>FD-29S</t>
  </si>
  <si>
    <t>FD-30S</t>
  </si>
  <si>
    <t>FD-31S</t>
  </si>
  <si>
    <t>FD-32S</t>
  </si>
  <si>
    <t xml:space="preserve">ARK8 </t>
  </si>
  <si>
    <t>FPa-1</t>
  </si>
  <si>
    <t>ВВГнг(А)-FRLSLTx 
NxS 0,66 кВ</t>
  </si>
  <si>
    <t>3х1,5</t>
  </si>
  <si>
    <t>FPa-2</t>
  </si>
  <si>
    <t>ARK4</t>
  </si>
  <si>
    <t>FPa-4</t>
  </si>
  <si>
    <t>GB1</t>
  </si>
  <si>
    <t>FPa-3</t>
  </si>
  <si>
    <t>GB2</t>
  </si>
  <si>
    <t>FPd-1-1</t>
  </si>
  <si>
    <t>FPd-1-2</t>
  </si>
  <si>
    <t>FPd-1-3</t>
  </si>
  <si>
    <t>FPd-1-4</t>
  </si>
  <si>
    <t>КПСЭнг(А)-FRLS</t>
  </si>
  <si>
    <t>FPd-2-1</t>
  </si>
  <si>
    <t>FPd-2-2</t>
  </si>
  <si>
    <t>FPd-2-3</t>
  </si>
  <si>
    <t>FPd-2-4</t>
  </si>
  <si>
    <t>SC5</t>
  </si>
  <si>
    <t>FPd-2-5</t>
  </si>
  <si>
    <t>ARK3</t>
  </si>
  <si>
    <t>FPd-2-6</t>
  </si>
  <si>
    <t>FPd-2-7</t>
  </si>
  <si>
    <t>FPd-2-8</t>
  </si>
  <si>
    <t>ARK6</t>
  </si>
  <si>
    <t>FPd-2-9</t>
  </si>
  <si>
    <t>ARK7</t>
  </si>
  <si>
    <t xml:space="preserve">1-RS-1 </t>
  </si>
  <si>
    <t xml:space="preserve">1-RS-2 </t>
  </si>
  <si>
    <t xml:space="preserve">RS-1 </t>
  </si>
  <si>
    <t xml:space="preserve">ARK4 </t>
  </si>
  <si>
    <t xml:space="preserve">RS-2 </t>
  </si>
  <si>
    <t xml:space="preserve">RS-3 </t>
  </si>
  <si>
    <t xml:space="preserve">RS-4 </t>
  </si>
  <si>
    <t xml:space="preserve">RS-5 </t>
  </si>
  <si>
    <t xml:space="preserve">RS-6 </t>
  </si>
  <si>
    <t xml:space="preserve">ARK2 </t>
  </si>
  <si>
    <t xml:space="preserve">RS-7 </t>
  </si>
  <si>
    <t xml:space="preserve">RS-8 </t>
  </si>
  <si>
    <t xml:space="preserve">ARK3 </t>
  </si>
  <si>
    <t xml:space="preserve">RS-9 </t>
  </si>
  <si>
    <t xml:space="preserve">ARK5 </t>
  </si>
  <si>
    <t xml:space="preserve">RS-10 </t>
  </si>
  <si>
    <t xml:space="preserve">RS-11 </t>
  </si>
  <si>
    <t xml:space="preserve">RS-12 </t>
  </si>
  <si>
    <t xml:space="preserve">RS-13 </t>
  </si>
  <si>
    <t>ХК8.1</t>
  </si>
  <si>
    <t>ХК8.23.1</t>
  </si>
  <si>
    <t>Сущ. кабель</t>
  </si>
  <si>
    <t>ХК8.23</t>
  </si>
  <si>
    <t>1х2х2,5</t>
  </si>
  <si>
    <t>ХК8.2</t>
  </si>
  <si>
    <t>ХК8.24.1</t>
  </si>
  <si>
    <t>ХК8.24</t>
  </si>
  <si>
    <t>ХК8.3</t>
  </si>
  <si>
    <t>ХК8.21</t>
  </si>
  <si>
    <t>ХК8.30</t>
  </si>
  <si>
    <t>ХК8.31</t>
  </si>
  <si>
    <t>ХК8.32</t>
  </si>
  <si>
    <t>ХК8.16</t>
  </si>
  <si>
    <t>ХК8.5</t>
  </si>
  <si>
    <t>BIAD8.22</t>
  </si>
  <si>
    <t>BIAD8.23</t>
  </si>
  <si>
    <t>BIAD8.24</t>
  </si>
  <si>
    <t>ХК8.8</t>
  </si>
  <si>
    <t>ХК8.9</t>
  </si>
  <si>
    <t xml:space="preserve">ХК8.9 </t>
  </si>
  <si>
    <t>ХК8.25</t>
  </si>
  <si>
    <t xml:space="preserve">ХК8.25 </t>
  </si>
  <si>
    <t>ХК8.26</t>
  </si>
  <si>
    <t xml:space="preserve">ХК8.26 </t>
  </si>
  <si>
    <t>ХК8.27</t>
  </si>
  <si>
    <t>BIAD8.27</t>
  </si>
  <si>
    <t>ХК8.28</t>
  </si>
  <si>
    <t>21034-3-151.6-АОВ</t>
  </si>
  <si>
    <t xml:space="preserve">АВ1-151.6-1А </t>
  </si>
  <si>
    <t>АСУТП</t>
  </si>
  <si>
    <t>ШСАУ АВ1 (сущ.)</t>
  </si>
  <si>
    <t xml:space="preserve">3x1,5 </t>
  </si>
  <si>
    <t>ИТП-151.6-1T</t>
  </si>
  <si>
    <t xml:space="preserve">8TE 0001 </t>
  </si>
  <si>
    <t>Комплектно</t>
  </si>
  <si>
    <t>ИТП-151.6-2T</t>
  </si>
  <si>
    <t xml:space="preserve">ШСАУ ИТП </t>
  </si>
  <si>
    <t>ИТП-151.6-3T</t>
  </si>
  <si>
    <t>8TE 0002</t>
  </si>
  <si>
    <t xml:space="preserve">ИТП-151.6-СК2 </t>
  </si>
  <si>
    <t>ИТП-151.6-4T</t>
  </si>
  <si>
    <t>ИТП-151.6-5T</t>
  </si>
  <si>
    <t>8TE 0003</t>
  </si>
  <si>
    <t xml:space="preserve">ИТП-151.6-6К </t>
  </si>
  <si>
    <t xml:space="preserve">8TY 0004 </t>
  </si>
  <si>
    <t xml:space="preserve">ИТП-151.6-7К </t>
  </si>
  <si>
    <t xml:space="preserve">3x1,0 </t>
  </si>
  <si>
    <t xml:space="preserve">ИТП-151.6-8A </t>
  </si>
  <si>
    <t xml:space="preserve">8PDS 0005 </t>
  </si>
  <si>
    <t>П1-151.6-1T</t>
  </si>
  <si>
    <t>1TE 0001</t>
  </si>
  <si>
    <t>П1-151.6-2T</t>
  </si>
  <si>
    <t>1TE 0002</t>
  </si>
  <si>
    <t>П1-151.6-3T</t>
  </si>
  <si>
    <t>1TE 0003</t>
  </si>
  <si>
    <t xml:space="preserve">П1-151.6-СК1 </t>
  </si>
  <si>
    <t>П1-151.6-4T</t>
  </si>
  <si>
    <t>П1-151.6-5T</t>
  </si>
  <si>
    <t>1TE 0004</t>
  </si>
  <si>
    <t>П1-151.6-6T</t>
  </si>
  <si>
    <t>П1-151.6-7T</t>
  </si>
  <si>
    <t>1TE 0005</t>
  </si>
  <si>
    <t>П1-151.6-8T</t>
  </si>
  <si>
    <t>1TE 0006</t>
  </si>
  <si>
    <t xml:space="preserve">П1-151.6-9K </t>
  </si>
  <si>
    <t>1TY 0007</t>
  </si>
  <si>
    <t xml:space="preserve">П1-151.6-10K </t>
  </si>
  <si>
    <t xml:space="preserve">П1-151.6-11K </t>
  </si>
  <si>
    <t>1TY 0008</t>
  </si>
  <si>
    <t xml:space="preserve">П1-151.6-СК4 </t>
  </si>
  <si>
    <t xml:space="preserve">П1-151.6-12K </t>
  </si>
  <si>
    <t>3x1,0</t>
  </si>
  <si>
    <t xml:space="preserve">П1-151.6-13A </t>
  </si>
  <si>
    <t>1NY 0009</t>
  </si>
  <si>
    <t xml:space="preserve">П1-151.6-СК5 </t>
  </si>
  <si>
    <t xml:space="preserve">П1-151.6-14A </t>
  </si>
  <si>
    <t xml:space="preserve">П1-151.6-15A </t>
  </si>
  <si>
    <t>5x1,0</t>
  </si>
  <si>
    <t xml:space="preserve">П1-151.6-16A </t>
  </si>
  <si>
    <t>1NV 0009</t>
  </si>
  <si>
    <t xml:space="preserve">П1-151.6-17A </t>
  </si>
  <si>
    <t xml:space="preserve">П1-151.6-18A </t>
  </si>
  <si>
    <t>1NY 0010</t>
  </si>
  <si>
    <t xml:space="preserve">П1-151.6-СК6 </t>
  </si>
  <si>
    <t xml:space="preserve">П1-151.6-19A </t>
  </si>
  <si>
    <t xml:space="preserve">П1-151.6-20A </t>
  </si>
  <si>
    <t xml:space="preserve">КВВГЭнг(А) </t>
  </si>
  <si>
    <t xml:space="preserve">П1-151.6-21A </t>
  </si>
  <si>
    <t xml:space="preserve">1NV 0010 </t>
  </si>
  <si>
    <t xml:space="preserve">ШСАУ П1/В1 </t>
  </si>
  <si>
    <t xml:space="preserve">П1-151.6-22A </t>
  </si>
  <si>
    <t xml:space="preserve">П1-151.6-23A </t>
  </si>
  <si>
    <t>1NY 0011</t>
  </si>
  <si>
    <t xml:space="preserve">П1-151.6-24A </t>
  </si>
  <si>
    <t xml:space="preserve">П1-151.6-25A </t>
  </si>
  <si>
    <t xml:space="preserve">П1-151.6-26A </t>
  </si>
  <si>
    <t xml:space="preserve">1NY 0012 </t>
  </si>
  <si>
    <t xml:space="preserve">П1-151.6-СК8 </t>
  </si>
  <si>
    <t xml:space="preserve">П1-151.6-27A </t>
  </si>
  <si>
    <t xml:space="preserve">П1-151.6-28A </t>
  </si>
  <si>
    <t xml:space="preserve">П1-151.6-29A </t>
  </si>
  <si>
    <t>1PDS 0013</t>
  </si>
  <si>
    <t xml:space="preserve">П1-151.6-30A </t>
  </si>
  <si>
    <t xml:space="preserve">1PDS 0014 </t>
  </si>
  <si>
    <t xml:space="preserve">П1-151.6-31A </t>
  </si>
  <si>
    <t xml:space="preserve">1PDS 0015 </t>
  </si>
  <si>
    <t xml:space="preserve">П1-151.6-32A </t>
  </si>
  <si>
    <t>1PDS 0016</t>
  </si>
  <si>
    <t xml:space="preserve">П1-151.6-33A </t>
  </si>
  <si>
    <t>1TS 0017</t>
  </si>
  <si>
    <t xml:space="preserve">П1-151.6-34A </t>
  </si>
  <si>
    <t xml:space="preserve">1TS 0018 </t>
  </si>
  <si>
    <t>П3-151.6-1T</t>
  </si>
  <si>
    <t>3TE 0001</t>
  </si>
  <si>
    <t>П3-151.6-2T</t>
  </si>
  <si>
    <t>3TE 0002</t>
  </si>
  <si>
    <t>П3-151.6-3T</t>
  </si>
  <si>
    <t>3TE 0003</t>
  </si>
  <si>
    <t xml:space="preserve">П3-151.6-СК1 </t>
  </si>
  <si>
    <t>П3-151.6-4T</t>
  </si>
  <si>
    <t>П3-151.6-5T</t>
  </si>
  <si>
    <t xml:space="preserve">3TE 0004 </t>
  </si>
  <si>
    <t>П3-151.6-6T</t>
  </si>
  <si>
    <t>П3-151.6-7T</t>
  </si>
  <si>
    <t xml:space="preserve">3TE 0005 </t>
  </si>
  <si>
    <t>П3-151.6-8T</t>
  </si>
  <si>
    <t>3TE 0006</t>
  </si>
  <si>
    <t xml:space="preserve">П3-151.6-9K </t>
  </si>
  <si>
    <t xml:space="preserve">3TY 0007 </t>
  </si>
  <si>
    <t xml:space="preserve">П3-151.6-10K </t>
  </si>
  <si>
    <t xml:space="preserve">П3-151.6-11K </t>
  </si>
  <si>
    <t xml:space="preserve">3TY 0008 </t>
  </si>
  <si>
    <t xml:space="preserve">П3-151.6-СК4 </t>
  </si>
  <si>
    <t xml:space="preserve">П3-151.6-12K </t>
  </si>
  <si>
    <t xml:space="preserve">П3-151.6-13A </t>
  </si>
  <si>
    <t xml:space="preserve">3NY 0009 </t>
  </si>
  <si>
    <t xml:space="preserve">П3-151.6-СК5 </t>
  </si>
  <si>
    <t xml:space="preserve">П3-151.6-14A </t>
  </si>
  <si>
    <t>3NY 0009</t>
  </si>
  <si>
    <t xml:space="preserve">П3-151.6-15A </t>
  </si>
  <si>
    <t xml:space="preserve">П3-151.6-16A </t>
  </si>
  <si>
    <t>3NV 0009</t>
  </si>
  <si>
    <t xml:space="preserve">П3-151.6-17A </t>
  </si>
  <si>
    <t xml:space="preserve">П3-151.6-18A </t>
  </si>
  <si>
    <t>3NY 0010</t>
  </si>
  <si>
    <t xml:space="preserve">П3-151.6-СК6 </t>
  </si>
  <si>
    <t xml:space="preserve">П3-151.6-19A </t>
  </si>
  <si>
    <t xml:space="preserve">П3-151.6-20A </t>
  </si>
  <si>
    <t xml:space="preserve">П3-151.6-21A </t>
  </si>
  <si>
    <t>3NV 0010</t>
  </si>
  <si>
    <t xml:space="preserve">П3-151.6-22A </t>
  </si>
  <si>
    <t xml:space="preserve">П3-151.6-23A </t>
  </si>
  <si>
    <t>3NY 0011</t>
  </si>
  <si>
    <t xml:space="preserve">П3-151.6-СК7 </t>
  </si>
  <si>
    <t xml:space="preserve">П3-151.6-24A </t>
  </si>
  <si>
    <t xml:space="preserve">П3-151.6-25A </t>
  </si>
  <si>
    <t xml:space="preserve">П3-151.6-26A </t>
  </si>
  <si>
    <t>3NY 0012</t>
  </si>
  <si>
    <t xml:space="preserve">П3-151.6-СК8 </t>
  </si>
  <si>
    <t xml:space="preserve">П3-151.6-27A </t>
  </si>
  <si>
    <t xml:space="preserve">П3-151.6-28A </t>
  </si>
  <si>
    <t xml:space="preserve">П3-151.6-29A </t>
  </si>
  <si>
    <t>3PDS 0013</t>
  </si>
  <si>
    <t xml:space="preserve">П3-151.6-30A </t>
  </si>
  <si>
    <t xml:space="preserve">3PDS 0014 </t>
  </si>
  <si>
    <t xml:space="preserve">П3-151.6-31A </t>
  </si>
  <si>
    <t xml:space="preserve">3PDS 0015 </t>
  </si>
  <si>
    <t xml:space="preserve">П3-151.6-32A </t>
  </si>
  <si>
    <t xml:space="preserve">3PDS 0016 </t>
  </si>
  <si>
    <t xml:space="preserve">П3-151.6-33A </t>
  </si>
  <si>
    <t>3TS 0017</t>
  </si>
  <si>
    <t xml:space="preserve">П3-151.6-34A </t>
  </si>
  <si>
    <t xml:space="preserve">3TS 0018 </t>
  </si>
  <si>
    <t>П4-151.6-1T</t>
  </si>
  <si>
    <t>4TE 0001</t>
  </si>
  <si>
    <t xml:space="preserve">ШСАУ П4/В4 </t>
  </si>
  <si>
    <t>П4-151.6-2T</t>
  </si>
  <si>
    <t>4TE 0002</t>
  </si>
  <si>
    <t>П4-151.6-3T</t>
  </si>
  <si>
    <t>4TE 0003</t>
  </si>
  <si>
    <t xml:space="preserve">П4-151.6-СК1 </t>
  </si>
  <si>
    <t>П4-151.6-4T</t>
  </si>
  <si>
    <t>П4-151.6-5T</t>
  </si>
  <si>
    <t xml:space="preserve">4TE 0004 </t>
  </si>
  <si>
    <t>П4-151.6-6T</t>
  </si>
  <si>
    <t>П4-151.6-7T</t>
  </si>
  <si>
    <t xml:space="preserve">4TE 0005 </t>
  </si>
  <si>
    <t>П4-151.6-8T</t>
  </si>
  <si>
    <t>4TE 0006</t>
  </si>
  <si>
    <t xml:space="preserve">П4-151.6-9K </t>
  </si>
  <si>
    <t>4TY 0007</t>
  </si>
  <si>
    <t xml:space="preserve">П4-151.6-СК3 </t>
  </si>
  <si>
    <t xml:space="preserve">П4-151.6-10K </t>
  </si>
  <si>
    <t xml:space="preserve">П4-151.6-11K </t>
  </si>
  <si>
    <t xml:space="preserve">4TY 0008 </t>
  </si>
  <si>
    <t xml:space="preserve">П4-151.6-СК4 </t>
  </si>
  <si>
    <t xml:space="preserve">П4-151.6-12K </t>
  </si>
  <si>
    <t xml:space="preserve">П4-151.6-13A </t>
  </si>
  <si>
    <t xml:space="preserve">4NY 0009 </t>
  </si>
  <si>
    <t xml:space="preserve">П4-151.6-СК5 </t>
  </si>
  <si>
    <t xml:space="preserve">П4-151.6-14A </t>
  </si>
  <si>
    <t xml:space="preserve">П4-151.6-15A </t>
  </si>
  <si>
    <t xml:space="preserve">П4-151.6-16A </t>
  </si>
  <si>
    <t xml:space="preserve">4NV 0009 </t>
  </si>
  <si>
    <t xml:space="preserve">П4-151.6-17A </t>
  </si>
  <si>
    <t xml:space="preserve">П4-151.6-18A </t>
  </si>
  <si>
    <t>4NY 0010</t>
  </si>
  <si>
    <t xml:space="preserve">П4-151.6-19A </t>
  </si>
  <si>
    <t xml:space="preserve">П4-151.6-20A </t>
  </si>
  <si>
    <t xml:space="preserve">П4-151.6-СК6 </t>
  </si>
  <si>
    <t xml:space="preserve">П4-151.6-21A </t>
  </si>
  <si>
    <t>4NV 0010</t>
  </si>
  <si>
    <t xml:space="preserve">П4-151.6-22A </t>
  </si>
  <si>
    <t xml:space="preserve">П4-151.6-23A </t>
  </si>
  <si>
    <t xml:space="preserve">4NY 0011 </t>
  </si>
  <si>
    <t xml:space="preserve">П4-151.6-24A </t>
  </si>
  <si>
    <t xml:space="preserve">П4-151.6-25A </t>
  </si>
  <si>
    <t xml:space="preserve">П4-151.6-26A </t>
  </si>
  <si>
    <t>4NY 0012</t>
  </si>
  <si>
    <t xml:space="preserve">П4-151.6-27A </t>
  </si>
  <si>
    <t xml:space="preserve">П4-151.6-28A </t>
  </si>
  <si>
    <t xml:space="preserve">П4-151.6-СК8 </t>
  </si>
  <si>
    <t xml:space="preserve">П4-151.6-29A </t>
  </si>
  <si>
    <t xml:space="preserve">4NY 0013 </t>
  </si>
  <si>
    <t xml:space="preserve">П4-151.6-СК9 </t>
  </si>
  <si>
    <t xml:space="preserve">П4-151.6-30A </t>
  </si>
  <si>
    <t xml:space="preserve">П4-151.6-31A </t>
  </si>
  <si>
    <t xml:space="preserve">П4-151.6-32A </t>
  </si>
  <si>
    <t xml:space="preserve">4NY 0014 </t>
  </si>
  <si>
    <t xml:space="preserve">П4-151.6-СК10 </t>
  </si>
  <si>
    <t xml:space="preserve">П4-151.6-33A </t>
  </si>
  <si>
    <t xml:space="preserve">П4-151.6-34A </t>
  </si>
  <si>
    <t xml:space="preserve">П4-151.6-35A </t>
  </si>
  <si>
    <t xml:space="preserve">4PDS 0015 </t>
  </si>
  <si>
    <t xml:space="preserve">П4-151.6-36A </t>
  </si>
  <si>
    <t>4PDS 0016</t>
  </si>
  <si>
    <t xml:space="preserve">П4-151.6-37A </t>
  </si>
  <si>
    <t>4PDS 0017</t>
  </si>
  <si>
    <t xml:space="preserve">П4-151.6-38A </t>
  </si>
  <si>
    <t xml:space="preserve">4PDS 0018 </t>
  </si>
  <si>
    <t xml:space="preserve">П4-151.6-39A </t>
  </si>
  <si>
    <t xml:space="preserve">4TS 0019 </t>
  </si>
  <si>
    <t xml:space="preserve">П4-151.6-40A </t>
  </si>
  <si>
    <t xml:space="preserve">4TS 0020 </t>
  </si>
  <si>
    <t>П5-151.6-1T</t>
  </si>
  <si>
    <t xml:space="preserve">5TE 0001 </t>
  </si>
  <si>
    <t xml:space="preserve">ШСАУ П5/В5 </t>
  </si>
  <si>
    <t>П5-151.6-2T</t>
  </si>
  <si>
    <t>5TE 0002</t>
  </si>
  <si>
    <t>П5-151.6-3T</t>
  </si>
  <si>
    <t>5TE 0003</t>
  </si>
  <si>
    <t xml:space="preserve">П5-151.6-СК1 </t>
  </si>
  <si>
    <t>П5-151.6-4T</t>
  </si>
  <si>
    <t xml:space="preserve">П5-151.6-5T </t>
  </si>
  <si>
    <t xml:space="preserve">5TE 0004 </t>
  </si>
  <si>
    <t>П5-151.6-6T</t>
  </si>
  <si>
    <t>П5-151.6-7T</t>
  </si>
  <si>
    <t xml:space="preserve">5TE 0005 </t>
  </si>
  <si>
    <t>П5-151.6-8T</t>
  </si>
  <si>
    <t xml:space="preserve">5TE 0006 </t>
  </si>
  <si>
    <t xml:space="preserve">П5-151.6-9К </t>
  </si>
  <si>
    <t>5TY 0007</t>
  </si>
  <si>
    <t xml:space="preserve">П5-151.6-10K </t>
  </si>
  <si>
    <t xml:space="preserve">П5-151.6-11К </t>
  </si>
  <si>
    <t xml:space="preserve">5TY 0008 </t>
  </si>
  <si>
    <t xml:space="preserve">П5-151.6-СК4 </t>
  </si>
  <si>
    <t xml:space="preserve">П5-151.6-12К </t>
  </si>
  <si>
    <t xml:space="preserve">П5-151.6-13A </t>
  </si>
  <si>
    <t xml:space="preserve">5NY 0009 </t>
  </si>
  <si>
    <t xml:space="preserve">П5-151.6-СК5 </t>
  </si>
  <si>
    <t xml:space="preserve">П5-151.6-14A </t>
  </si>
  <si>
    <t xml:space="preserve">П5-151.6-15A </t>
  </si>
  <si>
    <t xml:space="preserve">П5-151.6-16A </t>
  </si>
  <si>
    <t xml:space="preserve">5NV 0009 </t>
  </si>
  <si>
    <t>П5-151.6-17A</t>
  </si>
  <si>
    <t xml:space="preserve">П5-151.6-18A </t>
  </si>
  <si>
    <t>5NY 0010</t>
  </si>
  <si>
    <t xml:space="preserve">П5-151.6-СК6 </t>
  </si>
  <si>
    <t xml:space="preserve">П5-151.6-19A </t>
  </si>
  <si>
    <t xml:space="preserve">П5-151.6-20A </t>
  </si>
  <si>
    <t>П5-151.6-21A</t>
  </si>
  <si>
    <t>5NV 0010</t>
  </si>
  <si>
    <t xml:space="preserve">П5-151.6-22A </t>
  </si>
  <si>
    <t>П5-151.6-23A</t>
  </si>
  <si>
    <t>5NY 0011</t>
  </si>
  <si>
    <t xml:space="preserve">П5-151.6-24A </t>
  </si>
  <si>
    <t xml:space="preserve">2x1,0 </t>
  </si>
  <si>
    <t xml:space="preserve">П5-151.6-25A </t>
  </si>
  <si>
    <t xml:space="preserve">П5-151.6-26A </t>
  </si>
  <si>
    <t>5NY 0012</t>
  </si>
  <si>
    <t xml:space="preserve">П5-151.6-СК8 </t>
  </si>
  <si>
    <t xml:space="preserve">П5-151.6-27A </t>
  </si>
  <si>
    <t xml:space="preserve">П5-151.6-28A </t>
  </si>
  <si>
    <t xml:space="preserve">П5-151.6-29A </t>
  </si>
  <si>
    <t>5PDS 0013</t>
  </si>
  <si>
    <t xml:space="preserve">П5-151.6-30A </t>
  </si>
  <si>
    <t xml:space="preserve">5PDS 0014 </t>
  </si>
  <si>
    <t xml:space="preserve">П5-151.6-31A </t>
  </si>
  <si>
    <t xml:space="preserve">5PDS 0015 </t>
  </si>
  <si>
    <t xml:space="preserve">П5-151.6-32A </t>
  </si>
  <si>
    <t xml:space="preserve">5PDS 0016 </t>
  </si>
  <si>
    <t xml:space="preserve">П5-151.6-33A </t>
  </si>
  <si>
    <t>5TS 0017</t>
  </si>
  <si>
    <t xml:space="preserve">П5-151.6-34A </t>
  </si>
  <si>
    <t>5TS 0018</t>
  </si>
  <si>
    <t xml:space="preserve">ПА1-151.6-1A </t>
  </si>
  <si>
    <t>7NY 0001</t>
  </si>
  <si>
    <t xml:space="preserve">ПА7-151.6-СК1 </t>
  </si>
  <si>
    <t xml:space="preserve">ПА1-151.6-2A </t>
  </si>
  <si>
    <t xml:space="preserve">ПА1-151.6-3A </t>
  </si>
  <si>
    <t xml:space="preserve">ШСАУ ПА1 </t>
  </si>
  <si>
    <t xml:space="preserve">ПА1-151.6-4A </t>
  </si>
  <si>
    <t>7NV 0001</t>
  </si>
  <si>
    <t xml:space="preserve">ПА1-151.6-5A </t>
  </si>
  <si>
    <t xml:space="preserve">ПА1-151.6-6A </t>
  </si>
  <si>
    <t xml:space="preserve">АСУТП </t>
  </si>
  <si>
    <t>ШСХУ-151.6-1T</t>
  </si>
  <si>
    <t>9TE 0001</t>
  </si>
  <si>
    <t xml:space="preserve">ШСХУ </t>
  </si>
  <si>
    <t>4x1,0</t>
  </si>
  <si>
    <t>ШСХУ-151.6-2T</t>
  </si>
  <si>
    <t>9TE 0002</t>
  </si>
  <si>
    <t xml:space="preserve">ШСХУ-151.6-3K </t>
  </si>
  <si>
    <t>9PT 0003</t>
  </si>
  <si>
    <t xml:space="preserve">ШСХУ-151.6-4K </t>
  </si>
  <si>
    <t xml:space="preserve">9PT 0004 </t>
  </si>
  <si>
    <t xml:space="preserve">ШСХУ-151.6-5K </t>
  </si>
  <si>
    <t xml:space="preserve">9FT 0005 </t>
  </si>
  <si>
    <t>ШСХУ-151.6-6C</t>
  </si>
  <si>
    <t xml:space="preserve">ШСХУ-151.6-7K </t>
  </si>
  <si>
    <t xml:space="preserve">9FT 0006 </t>
  </si>
  <si>
    <t>ШСХУ-151.6-8C</t>
  </si>
  <si>
    <t>21034-3-151.6-ЭМ</t>
  </si>
  <si>
    <t>151-ШВ-н1</t>
  </si>
  <si>
    <t>Корпус 153. Щит ГЩВ-1 1 
с.ш.</t>
  </si>
  <si>
    <t>151-ШВ Ввод 1</t>
  </si>
  <si>
    <t>ВБШвнг(А)-LS</t>
  </si>
  <si>
    <t>5x95</t>
  </si>
  <si>
    <t>Учтен в разделе 21034-3-0-ЭС2</t>
  </si>
  <si>
    <t>151-ШВ-н2</t>
  </si>
  <si>
    <t>Корпус 153. Щит ГЩВ-1 2 
с.ш.</t>
  </si>
  <si>
    <t>151-ШВ Ввод 2</t>
  </si>
  <si>
    <t>151-ПЭСПЗ-н1</t>
  </si>
  <si>
    <t>Корпус 153. Щит 153-ПЭСПЗ 
1 с.ш.</t>
  </si>
  <si>
    <t>151-ПЭСПЗ Ввод 1</t>
  </si>
  <si>
    <t>ВБШвнг(А)-FRLS</t>
  </si>
  <si>
    <t>5х35</t>
  </si>
  <si>
    <t>151-ПЭСПЗ-н2</t>
  </si>
  <si>
    <t>Корпус 153. Щит 153-ПЭСПЗ 
2 с.ш.</t>
  </si>
  <si>
    <t>151-ПЭСПЗ Ввод 2</t>
  </si>
  <si>
    <t>151-ШС-н1</t>
  </si>
  <si>
    <t>Корпус 153. Щит МСС3</t>
  </si>
  <si>
    <t>151-ШС Ввод 1</t>
  </si>
  <si>
    <t>5x16</t>
  </si>
  <si>
    <t>151-ШС-н2</t>
  </si>
  <si>
    <t>151-ШС Ввод 2</t>
  </si>
  <si>
    <t>ШСАУ П1/В1-н1</t>
  </si>
  <si>
    <t>151-ШВ Секция 1</t>
  </si>
  <si>
    <t>ВВГнг(А)-LS</t>
  </si>
  <si>
    <t>5х6</t>
  </si>
  <si>
    <t>ШСАУ П1/В1-н2</t>
  </si>
  <si>
    <t>3х2,5</t>
  </si>
  <si>
    <t>П1.1-н1</t>
  </si>
  <si>
    <t>Частотный преобразователь П1.1UZ</t>
  </si>
  <si>
    <t>4х2,5</t>
  </si>
  <si>
    <t>П1.1-н2</t>
  </si>
  <si>
    <t>Частотный преобразователь 
П1.1UZ</t>
  </si>
  <si>
    <t>Электродвигатель вентилятора П1.1</t>
  </si>
  <si>
    <t>П1.2-н1</t>
  </si>
  <si>
    <t>Частотный преобразователь П1.2UZ</t>
  </si>
  <si>
    <t>П1.2-н2</t>
  </si>
  <si>
    <t>Частотный преобразователь 
П1.2UZ</t>
  </si>
  <si>
    <t>Электродвигатель вентилятора П1.2</t>
  </si>
  <si>
    <t>В1.1-н1</t>
  </si>
  <si>
    <t>Частотный преобразователь В1.1UZ</t>
  </si>
  <si>
    <t>4х4</t>
  </si>
  <si>
    <t>В1.1-н2</t>
  </si>
  <si>
    <t>Частотный преобразователь 
В1.1UZ</t>
  </si>
  <si>
    <t>Электродвигатель вентилятора В1.1</t>
  </si>
  <si>
    <t>В1.2-н1</t>
  </si>
  <si>
    <t>Частотный преобразователь В1.2UZ</t>
  </si>
  <si>
    <t>В1.2-н2</t>
  </si>
  <si>
    <t>Частотный преобразователь 
В1.2UZ</t>
  </si>
  <si>
    <t>Электродвигатель вентилятора В1.2</t>
  </si>
  <si>
    <t>П1.1ц-н1</t>
  </si>
  <si>
    <t>Электродвигатель циркуляционного 
насоса П1.1ц</t>
  </si>
  <si>
    <t>П1.2ц-н1</t>
  </si>
  <si>
    <t>Электродвигатель циркуляционного 
насоса П1.2ц</t>
  </si>
  <si>
    <t>ШСАУ П3/В3-н1</t>
  </si>
  <si>
    <t>151-ШВ Секция 2</t>
  </si>
  <si>
    <t>ШСАУ П3/В3-н2</t>
  </si>
  <si>
    <t>П3.1-н1</t>
  </si>
  <si>
    <t>Частотный преобразователь П3.1UZ</t>
  </si>
  <si>
    <t>П3.1-н2</t>
  </si>
  <si>
    <t>Частотный преобразователь 
П3.1UZ</t>
  </si>
  <si>
    <t>Электродвигатель вентилятора П3.1</t>
  </si>
  <si>
    <t>П3.2-н1</t>
  </si>
  <si>
    <t>Частотный преобразователь П3.2UZ</t>
  </si>
  <si>
    <t>П3.2-н2</t>
  </si>
  <si>
    <t>Частотный преобразователь 
П3.2UZ</t>
  </si>
  <si>
    <t>Электродвигатель вентилятора П3.2</t>
  </si>
  <si>
    <t>В3.1-н1</t>
  </si>
  <si>
    <t>Частотный преобразователь В3.1UZ</t>
  </si>
  <si>
    <t>В3.1-н2</t>
  </si>
  <si>
    <t>Частотный преобразователь 
В3.1UZ</t>
  </si>
  <si>
    <t>Электродвигатель вентилятора В3.1</t>
  </si>
  <si>
    <t>В3.2-н1</t>
  </si>
  <si>
    <t>Частотный преобразователь В3.2UZ</t>
  </si>
  <si>
    <t>В3.2-н2</t>
  </si>
  <si>
    <t>Частотный преобразователь 
В3.2UZ</t>
  </si>
  <si>
    <t>Электродвигатель вентилятора В3.2</t>
  </si>
  <si>
    <t>П3.1ц-н1</t>
  </si>
  <si>
    <t>Электродвигатель циркуляционного 
насоса П3.1ц</t>
  </si>
  <si>
    <t>П3.2ц-н1</t>
  </si>
  <si>
    <t>Электродвигатель циркуляционного 
насоса П3.2ц</t>
  </si>
  <si>
    <t>ШСАУ П4/В4-н1</t>
  </si>
  <si>
    <t>5х2,5</t>
  </si>
  <si>
    <t>ШСАУ П4/В4-н2</t>
  </si>
  <si>
    <t>П4.1-н1</t>
  </si>
  <si>
    <t>Частотный преобразователь П4.1UZ</t>
  </si>
  <si>
    <t>П4.1-н2</t>
  </si>
  <si>
    <t>Частотный преобразователь 
П4.1UZ</t>
  </si>
  <si>
    <t>Электродвигатель вентилятора П4.1</t>
  </si>
  <si>
    <t>П4.2-н1</t>
  </si>
  <si>
    <t>Частотный преобразователь П4.2UZ</t>
  </si>
  <si>
    <t>ВВГзнг(А)-LS</t>
  </si>
  <si>
    <t>П4.2-н2</t>
  </si>
  <si>
    <t>Частотный преобразователь 
П4.2UZ</t>
  </si>
  <si>
    <t>Электродвигатель вентилятора П4.2</t>
  </si>
  <si>
    <t>В4.1-н1</t>
  </si>
  <si>
    <t>Регулятор оборотов В4.1-А1</t>
  </si>
  <si>
    <t>В4.1-н2</t>
  </si>
  <si>
    <t>Электродвигатель вентилятора В4.1</t>
  </si>
  <si>
    <t>В4.2-н1</t>
  </si>
  <si>
    <t>Регулятор оборотов В4.2-А2</t>
  </si>
  <si>
    <t>В4.2-н2</t>
  </si>
  <si>
    <t>Электродвигатель вентилятора В4.2</t>
  </si>
  <si>
    <t>П4.1ц-н1</t>
  </si>
  <si>
    <t>Электродвигатель циркуляционного 
насоса П4.1ц</t>
  </si>
  <si>
    <t>П4.2ц-н1</t>
  </si>
  <si>
    <t>Электродвигатель циркуляционного 
насоса П4.2ц</t>
  </si>
  <si>
    <t>П4-ЕК-н1</t>
  </si>
  <si>
    <t>Электрокалорифер П4-ЕК</t>
  </si>
  <si>
    <t>ШСАУ П5/В5-н1</t>
  </si>
  <si>
    <t>5х4</t>
  </si>
  <si>
    <t>ШСАУ П5/В5-н2</t>
  </si>
  <si>
    <t>П5.1-н1</t>
  </si>
  <si>
    <t>Частотный преобразователь П5.1UZ</t>
  </si>
  <si>
    <t>П5.1-н2</t>
  </si>
  <si>
    <t>Частотный преобразователь 
П5.1UZ</t>
  </si>
  <si>
    <t>Электродвигатель вентилятора П5.1</t>
  </si>
  <si>
    <t>П5.2-н1</t>
  </si>
  <si>
    <t>Частотный преобразователь П5.2UZ</t>
  </si>
  <si>
    <t>П5.2-н2</t>
  </si>
  <si>
    <t>Частотный преобразователь 
П5.2UZ</t>
  </si>
  <si>
    <t>Электродвигатель вентилятора П5.2</t>
  </si>
  <si>
    <t>В5.1-н1</t>
  </si>
  <si>
    <t>Частотный преобразователь В5.1UZ</t>
  </si>
  <si>
    <t>В5.1-н2</t>
  </si>
  <si>
    <t>Частотный преобразователь 
В5.1UZ</t>
  </si>
  <si>
    <t>Электродвигатель вентилятора В5.1</t>
  </si>
  <si>
    <t>В5.2-н1</t>
  </si>
  <si>
    <t>Частотный преобразователь В5.2UZ</t>
  </si>
  <si>
    <t>В5.2-н2</t>
  </si>
  <si>
    <t>Частотный преобразователь 
В5.2UZ</t>
  </si>
  <si>
    <t>Электродвигатель вентилятора В5.2</t>
  </si>
  <si>
    <t>П5.1ц-н1</t>
  </si>
  <si>
    <t>Электродвигатель циркуляционного 
насоса П5.1ц</t>
  </si>
  <si>
    <t>П5.2ц-н1</t>
  </si>
  <si>
    <t>Электродвигатель циркуляционного 
насоса П5.2ц</t>
  </si>
  <si>
    <t>П5-ЕК-н1</t>
  </si>
  <si>
    <t>Электрокалорифер П5-ЕК</t>
  </si>
  <si>
    <t>В7-н1</t>
  </si>
  <si>
    <t>Электродвигатель вентилятора В7</t>
  </si>
  <si>
    <t>АВО1.1-н1</t>
  </si>
  <si>
    <t>Воздушно-отопительный агрегат 
АВО1.1</t>
  </si>
  <si>
    <t>АВО1.1-н2</t>
  </si>
  <si>
    <t>Пульт коммутации и управления 
ПКУ АВО1.1</t>
  </si>
  <si>
    <t>АВО1.1-н3</t>
  </si>
  <si>
    <t>Воздушно-отопительный 
агрегат АВО1.1</t>
  </si>
  <si>
    <t>КВБШвнг(А)-LS</t>
  </si>
  <si>
    <t>АВО1.1-н4</t>
  </si>
  <si>
    <t>Пульт коммутации и 
управления ПКУ АВО1.1</t>
  </si>
  <si>
    <t>Электродвигатель циркуляционного 
насоса АВО1.1ц</t>
  </si>
  <si>
    <t>АВО1.1-н5</t>
  </si>
  <si>
    <t>Пульт местного управления 
АВО1.1-HL10</t>
  </si>
  <si>
    <t>АВО1.2-н1</t>
  </si>
  <si>
    <t>Воздушно-отопительный агрегат 
АВО1.2</t>
  </si>
  <si>
    <t>ВБШввнг(А)-LS</t>
  </si>
  <si>
    <t>АВО1.2-н2</t>
  </si>
  <si>
    <t>Пульт коммутации и управления 
ПКУ АВО1.2</t>
  </si>
  <si>
    <t>АВО1.2-н3</t>
  </si>
  <si>
    <t>Воздушно-отопительный 
агрегат АВО1.2</t>
  </si>
  <si>
    <t>АВО1.2-н4</t>
  </si>
  <si>
    <t>Пульт коммутации и 
управления ПКУ АВО1.2</t>
  </si>
  <si>
    <t>Электродвигатель циркуляционного 
насоса АВО1.2ц</t>
  </si>
  <si>
    <t>АВО1.2-н5</t>
  </si>
  <si>
    <t>Пульт местного управления 
АВО1.2-HL10</t>
  </si>
  <si>
    <t>К1-н1</t>
  </si>
  <si>
    <t>Внутренний блок сплит-системы 
К1.1</t>
  </si>
  <si>
    <t>К1-н2</t>
  </si>
  <si>
    <t>Внутренний блок 
сплит-системы К1.1</t>
  </si>
  <si>
    <t>Внешний блок сплит-системы К1.2</t>
  </si>
  <si>
    <t>КВВГнг(А)-LS</t>
  </si>
  <si>
    <t>К2-н1</t>
  </si>
  <si>
    <t>Внутренний блок сплит-системы 
К2.1</t>
  </si>
  <si>
    <t>К2-н2</t>
  </si>
  <si>
    <t>Внутренний блок 
сплит-системы К2.1</t>
  </si>
  <si>
    <t>Внешний блок сплит-системы К2.2</t>
  </si>
  <si>
    <t>ШСАУ ПА1-н1</t>
  </si>
  <si>
    <t>ПА1-н1</t>
  </si>
  <si>
    <t>Частотный преобразователь ПА1UZ</t>
  </si>
  <si>
    <t>ПА1-н2</t>
  </si>
  <si>
    <t>Частотный преобразователь 
ПА1UZ</t>
  </si>
  <si>
    <t>Электродвигатель вентилятора ПА1</t>
  </si>
  <si>
    <t>ШСАУ ИТП-н1</t>
  </si>
  <si>
    <t>ШСХУ-н1</t>
  </si>
  <si>
    <t>ШСХУ</t>
  </si>
  <si>
    <t>н151ЩАОэ-1</t>
  </si>
  <si>
    <t>151ЩАОэ</t>
  </si>
  <si>
    <t>ВВГнг(А)-FRLS</t>
  </si>
  <si>
    <t>Учтен в разделе 21034-3-151.6-ЭО</t>
  </si>
  <si>
    <t>н151ЩАОэн-1</t>
  </si>
  <si>
    <t>151ЩАОэн</t>
  </si>
  <si>
    <t>5х10</t>
  </si>
  <si>
    <t>151.6-FAS1-н1</t>
  </si>
  <si>
    <t>Шкаф АПС 151.6-FAS1</t>
  </si>
  <si>
    <t>3х4</t>
  </si>
  <si>
    <t>151-ШУК-н1</t>
  </si>
  <si>
    <t>Шкаф управления противопожарными
клапанами 151-ШУК. Ввод 1</t>
  </si>
  <si>
    <t>151-ШУК-н2</t>
  </si>
  <si>
    <t>Шкаф управления противопожарными
клапанами 151-ШУК. Ввод 2</t>
  </si>
  <si>
    <t>КП1-н1</t>
  </si>
  <si>
    <t>Соединительная коробка КП1-ХТ</t>
  </si>
  <si>
    <t>7х1,5</t>
  </si>
  <si>
    <t>КП2-н1</t>
  </si>
  <si>
    <t>Соединительная коробка КП2-ХТ</t>
  </si>
  <si>
    <t>КП3-н1</t>
  </si>
  <si>
    <t>Соединительная коробка КП3-ХТ</t>
  </si>
  <si>
    <t>КП4-н1</t>
  </si>
  <si>
    <t>Соединительная коробка КП4-ХТ</t>
  </si>
  <si>
    <t>КП5-н1</t>
  </si>
  <si>
    <t>Соединительная коробка КП5-ХТ</t>
  </si>
  <si>
    <t>КП6-н1</t>
  </si>
  <si>
    <t>Соединительная коробка КП6-ХТ</t>
  </si>
  <si>
    <t>КП7-н1</t>
  </si>
  <si>
    <t>Соединительная коробка КП7-ХТ</t>
  </si>
  <si>
    <t>КП8-н1</t>
  </si>
  <si>
    <t>Соединительная коробка КП8-ХТ</t>
  </si>
  <si>
    <t>КП9-н1</t>
  </si>
  <si>
    <t>Соединительная коробка КП9-ХТ</t>
  </si>
  <si>
    <t>КП10-н1</t>
  </si>
  <si>
    <t>Соединительная коробка КП10-ХТ</t>
  </si>
  <si>
    <t>КП11-н1</t>
  </si>
  <si>
    <t>Соединительная коробка КП11-ХТ</t>
  </si>
  <si>
    <t>КП12-н1</t>
  </si>
  <si>
    <t>Соединительная коробка КП12-ХТ</t>
  </si>
  <si>
    <t>КП13-н1</t>
  </si>
  <si>
    <t>Соединительная коробка КП13-ХТ</t>
  </si>
  <si>
    <t>КП14-н1</t>
  </si>
  <si>
    <t>Соединительная коробка КП14-ХТ</t>
  </si>
  <si>
    <t>КП15-н1</t>
  </si>
  <si>
    <t>Соединительная коробка КП15-ХТ</t>
  </si>
  <si>
    <t>151-ШСэ-н1</t>
  </si>
  <si>
    <t>AP-24-01/1-н1</t>
  </si>
  <si>
    <t>AP-24-01/1 Хромотограф (первичная 
подготовка)</t>
  </si>
  <si>
    <t>AP-24-01/2-н1</t>
  </si>
  <si>
    <t>AP-24-01/2 Хромотограф (вторичная 
подготовка)</t>
  </si>
  <si>
    <t>AP-24-011-н1</t>
  </si>
  <si>
    <t>AP-24-011 Анализатор кислорода</t>
  </si>
  <si>
    <t>AP-24-012/1-н1</t>
  </si>
  <si>
    <t>AP-24-012/1 Анализатор влажности 
(полевой блок)</t>
  </si>
  <si>
    <t>AP-24-012/2-н1</t>
  </si>
  <si>
    <t>AP-24-012/1 Анализатор влажности 
(блок управления)</t>
  </si>
  <si>
    <t>UCP-н3</t>
  </si>
  <si>
    <t>Шкаф K-2902UCP. Вспомогательное 
питание</t>
  </si>
  <si>
    <t>3х6</t>
  </si>
  <si>
    <t>ТКШ151-2-н1</t>
  </si>
  <si>
    <t>Шкаф ТКШ151-2</t>
  </si>
  <si>
    <t>3х10</t>
  </si>
  <si>
    <t>ТШ151.1-1-н1</t>
  </si>
  <si>
    <t>Шкаф ТШ151.1-1</t>
  </si>
  <si>
    <t>XS1-н1</t>
  </si>
  <si>
    <t>Штепсельная розетка XS1</t>
  </si>
  <si>
    <t>151-ШУЭ-н1</t>
  </si>
  <si>
    <t>Шкаф 151-ШУЭ</t>
  </si>
  <si>
    <t>ЭНК6-н1</t>
  </si>
  <si>
    <t>Электрический воздухонагреватель ЭНК6</t>
  </si>
  <si>
    <t>ЭНК7-н1</t>
  </si>
  <si>
    <t>Электрический воздухонагреватель 
ЭНК7</t>
  </si>
  <si>
    <t>П1.1-к1</t>
  </si>
  <si>
    <t>4х1,5</t>
  </si>
  <si>
    <t>П1.2-к1</t>
  </si>
  <si>
    <t>В1.1-к1</t>
  </si>
  <si>
    <t>В1.2-к1</t>
  </si>
  <si>
    <t>ШСАУ П1/В1-к1</t>
  </si>
  <si>
    <t>ШСАУ П1/В1-к2</t>
  </si>
  <si>
    <t>П3.1-к1</t>
  </si>
  <si>
    <t>П3.2-к1</t>
  </si>
  <si>
    <t>В3.1-к1</t>
  </si>
  <si>
    <t>В3.2-к1</t>
  </si>
  <si>
    <t>ШСАУ П3/В3-к1</t>
  </si>
  <si>
    <t>ШСАУ П3/В3-к2</t>
  </si>
  <si>
    <t>П4.1-к1</t>
  </si>
  <si>
    <t>П4.2-к1</t>
  </si>
  <si>
    <t>ШСАУ П4/В4-к1</t>
  </si>
  <si>
    <t>ШСАУ П4/В4-к2</t>
  </si>
  <si>
    <t>П5.1-к1</t>
  </si>
  <si>
    <t>П5.2-к1</t>
  </si>
  <si>
    <t>В5.1-к1</t>
  </si>
  <si>
    <t>В5.2-к1</t>
  </si>
  <si>
    <t>ШСАУ П5/В5-к1</t>
  </si>
  <si>
    <t>ШСАУ П5/В5-к2</t>
  </si>
  <si>
    <t>В7-к1</t>
  </si>
  <si>
    <t>Пост управления П7SB</t>
  </si>
  <si>
    <t>АВО1.1-к1</t>
  </si>
  <si>
    <t>АВО1.1-к2</t>
  </si>
  <si>
    <t>АВО1.2-к1</t>
  </si>
  <si>
    <t>АВО1.2-к2</t>
  </si>
  <si>
    <t>ПА1-к1</t>
  </si>
  <si>
    <t>ШСАУ ПА1-к1</t>
  </si>
  <si>
    <t>ШСАУ ПА1-к2</t>
  </si>
  <si>
    <t>151-ШВ-к1</t>
  </si>
  <si>
    <t>Кросс-шкаф АСУТП</t>
  </si>
  <si>
    <t>27х1,5</t>
  </si>
  <si>
    <t>151-ШВ-к2</t>
  </si>
  <si>
    <t>151-ШВ-к3</t>
  </si>
  <si>
    <t>14х1,5</t>
  </si>
  <si>
    <t>ШУК-к1</t>
  </si>
  <si>
    <t>151-SB1-к1</t>
  </si>
  <si>
    <t>Пост управления кнопочный 
151-SB1</t>
  </si>
  <si>
    <t>КВБШвнг(А)-FRLS</t>
  </si>
  <si>
    <t>151-SB2-к1</t>
  </si>
  <si>
    <t>Пост управления кнопочный 
151-SB2</t>
  </si>
  <si>
    <t>151-SB3-к1</t>
  </si>
  <si>
    <t>Пост управления кнопочный 
151-SB3</t>
  </si>
  <si>
    <t>151-SB4-к1</t>
  </si>
  <si>
    <t>Пост управления кнопочный 
151-SB4</t>
  </si>
  <si>
    <t>151-SB5-к1</t>
  </si>
  <si>
    <t>Пост управления кнопочный 
151-SB5</t>
  </si>
  <si>
    <t>151-SB6-к1</t>
  </si>
  <si>
    <t>Пост управления кнопочный 151-SB6</t>
  </si>
  <si>
    <t>В1.1-к2</t>
  </si>
  <si>
    <t>Пост управления кнопочный В1.1SB</t>
  </si>
  <si>
    <t>В1.2-к2</t>
  </si>
  <si>
    <t>Пост управления кнопочный В1.2SB</t>
  </si>
  <si>
    <t>В3.1-к2</t>
  </si>
  <si>
    <t>Пост управления кнопочный В3.1SB</t>
  </si>
  <si>
    <t>В3.2-к2</t>
  </si>
  <si>
    <t>Пост управления кнопочный В3.2SB</t>
  </si>
  <si>
    <t>ЭНК6-к1</t>
  </si>
  <si>
    <t>ЭНК7-к1</t>
  </si>
  <si>
    <t>К1-ХТ-н1</t>
  </si>
  <si>
    <t>К1-ХТ</t>
  </si>
  <si>
    <t>К2-ХТ-н1</t>
  </si>
  <si>
    <t>К3-ХТ</t>
  </si>
  <si>
    <t>К2-ХТ</t>
  </si>
  <si>
    <t>К3-ХТ-н1</t>
  </si>
  <si>
    <t>К4-ХТ-н1</t>
  </si>
  <si>
    <t>К4-ХТ</t>
  </si>
  <si>
    <t>К5-ХТ-н1</t>
  </si>
  <si>
    <t>К5-ХТ</t>
  </si>
  <si>
    <t>К6-ХТ-н1</t>
  </si>
  <si>
    <t>К6-ХТ</t>
  </si>
  <si>
    <t>К7-ХТ-н1</t>
  </si>
  <si>
    <t>К7-ХТ</t>
  </si>
  <si>
    <t>Д1-ХТ-н1</t>
  </si>
  <si>
    <t>Д1-ХТ-к1</t>
  </si>
  <si>
    <t>КВВГЭнг(А)-LS</t>
  </si>
  <si>
    <t>7х0,75</t>
  </si>
  <si>
    <t>21034-3-151.6-ЭС</t>
  </si>
  <si>
    <t>K-2902-В</t>
  </si>
  <si>
    <t>Яч. 14 РП-70AN РУ-10 кВ</t>
  </si>
  <si>
    <t>Электродвигатель компрессора К-2902</t>
  </si>
  <si>
    <t>ЦСБнлШнг-10</t>
  </si>
  <si>
    <t>3x150</t>
  </si>
  <si>
    <t>Кабель учтен в 21034-3-0-ЭС2</t>
  </si>
  <si>
    <t>MF1101-н1</t>
  </si>
  <si>
    <t>Корпус 153. Щит MCC</t>
  </si>
  <si>
    <t>Электродвигатель вентилятора 
основного двигателя</t>
  </si>
  <si>
    <t>4x10</t>
  </si>
  <si>
    <t>MEH1101-н1</t>
  </si>
  <si>
    <t>Электронагреватель основного 
двигателя</t>
  </si>
  <si>
    <t>TM1101-н1</t>
  </si>
  <si>
    <t xml:space="preserve">Корпус 153. Щит MCC </t>
  </si>
  <si>
    <t>Электродвигатель валоповоротного 
устройства</t>
  </si>
  <si>
    <t>P1101/1-н1</t>
  </si>
  <si>
    <t>Электродвигатель основного масляного
насоса станции смазки</t>
  </si>
  <si>
    <t>4x16</t>
  </si>
  <si>
    <t>P1101/2-н1</t>
  </si>
  <si>
    <t>Электродвигатель резервного 
масляного насоса станции смазки</t>
  </si>
  <si>
    <t>F1101-н1</t>
  </si>
  <si>
    <t>Электродвигатель вентилятора 
масляной станции</t>
  </si>
  <si>
    <t>4x4</t>
  </si>
  <si>
    <t>EH1101-н1</t>
  </si>
  <si>
    <t>Электронагреватель масляной 
станции</t>
  </si>
  <si>
    <t>5х25</t>
  </si>
  <si>
    <t>AEV1101-н1</t>
  </si>
  <si>
    <t>Электродвигатели вентиляторов 
кожуха</t>
  </si>
  <si>
    <t>UCP-н1</t>
  </si>
  <si>
    <t>Корпус 153. Шкаф ШРП-04</t>
  </si>
  <si>
    <t>Шкаф К-2902UCP
(основное питание)</t>
  </si>
  <si>
    <t>3х16</t>
  </si>
  <si>
    <t>Кабель учтен в 21034-3-151.6-АТХ</t>
  </si>
  <si>
    <t>UCP-н2</t>
  </si>
  <si>
    <t>Корпус 153. Шкаф ШРП-05</t>
  </si>
  <si>
    <t>Шкаф К-2902UCP
(резервное питание)</t>
  </si>
  <si>
    <t>Шкаф 151-ШС</t>
  </si>
  <si>
    <t>Шкаф К-2902UCP
(вспомогательное питание)</t>
  </si>
  <si>
    <t>Кабель учтен в 21034-3-151.6-ЭМ</t>
  </si>
  <si>
    <t>ТТ-к1</t>
  </si>
  <si>
    <t>Трансформаторы тока 
компрессора К-2902</t>
  </si>
  <si>
    <t>7х2,5</t>
  </si>
  <si>
    <t>Кабель учтен в РД 21034-3-0-ЭС2</t>
  </si>
  <si>
    <t>MF1101-к1</t>
  </si>
  <si>
    <t>Шкаф K-2902UCP</t>
  </si>
  <si>
    <t>КВБбШвнг(А)-LS</t>
  </si>
  <si>
    <t>MF1101-к2</t>
  </si>
  <si>
    <t>MEH1101-к1</t>
  </si>
  <si>
    <t>MEH1101-к2</t>
  </si>
  <si>
    <t>P1101/1-к1</t>
  </si>
  <si>
    <t>P1101/1-к2</t>
  </si>
  <si>
    <t>P1101/2-к1</t>
  </si>
  <si>
    <t>P1101/2-к2</t>
  </si>
  <si>
    <t>F1101-к1</t>
  </si>
  <si>
    <t>F1101-к2</t>
  </si>
  <si>
    <t>EH1101-к1</t>
  </si>
  <si>
    <t>EH1101-к2</t>
  </si>
  <si>
    <t>К-2902-СН-01.1</t>
  </si>
  <si>
    <t>К-2902-СН-01.2</t>
  </si>
  <si>
    <t>Марка РД</t>
  </si>
  <si>
    <t>Основные/ второстепенные конструкции</t>
  </si>
  <si>
    <t>Балка</t>
  </si>
  <si>
    <t>Колонна</t>
  </si>
  <si>
    <t>Лестница</t>
  </si>
  <si>
    <t>Монт.эл</t>
  </si>
  <si>
    <t>Монт.эл.</t>
  </si>
  <si>
    <t>Настил</t>
  </si>
  <si>
    <t>Ограждение</t>
  </si>
  <si>
    <t>Ограждение лестницы</t>
  </si>
  <si>
    <t>Площадка</t>
  </si>
  <si>
    <t>Связь</t>
  </si>
  <si>
    <t>Стойка</t>
  </si>
  <si>
    <t>Фахверк</t>
  </si>
  <si>
    <t>Шайба</t>
  </si>
  <si>
    <t>Элемент ограждения</t>
  </si>
  <si>
    <t>SS00-01-03-6</t>
  </si>
  <si>
    <t>SS00-01-03-7</t>
  </si>
  <si>
    <t>КМ1</t>
  </si>
  <si>
    <t>Поставщик</t>
  </si>
  <si>
    <t>СТМ</t>
  </si>
  <si>
    <t>КМ2</t>
  </si>
  <si>
    <t>Монт. эл.</t>
  </si>
  <si>
    <t>Опора</t>
  </si>
  <si>
    <t>Стремянка</t>
  </si>
  <si>
    <t>Деталь</t>
  </si>
  <si>
    <t>Монтажный элемент</t>
  </si>
  <si>
    <t>Площадка передвижная</t>
  </si>
  <si>
    <t>Рама</t>
  </si>
  <si>
    <t>Экран огнезащитный</t>
  </si>
  <si>
    <t>ПК Звезда</t>
  </si>
  <si>
    <t>КМ3</t>
  </si>
  <si>
    <t>Прогон</t>
  </si>
  <si>
    <t>Трубный блок</t>
  </si>
  <si>
    <t>Упор</t>
  </si>
  <si>
    <t>Фасадный элемент</t>
  </si>
  <si>
    <t>Основные</t>
  </si>
  <si>
    <t>Второстепенные</t>
  </si>
  <si>
    <t>Масса, кг</t>
  </si>
  <si>
    <t>Факт</t>
  </si>
  <si>
    <t>21034-3-151.6-ТХ1.ИС</t>
  </si>
  <si>
    <t>21034-3-151.6-ТХ2.ИС</t>
  </si>
  <si>
    <t>КТ АТХ</t>
  </si>
  <si>
    <t>21034-3-151.6-СС</t>
  </si>
  <si>
    <t>21034-3-151.6-ЭС1</t>
  </si>
  <si>
    <t>21034-3-151.6-ПТ</t>
  </si>
  <si>
    <t>21034-3-151.6-ОВ</t>
  </si>
  <si>
    <t>21034-3-151.6-Кж1</t>
  </si>
  <si>
    <t>21034-3-151.6-Кж2</t>
  </si>
  <si>
    <t>21034-3-151.6-АР</t>
  </si>
  <si>
    <t>PID</t>
  </si>
  <si>
    <t>Каб.Журналы</t>
  </si>
  <si>
    <t>21034-3-151.6-КМ1,2,3</t>
  </si>
  <si>
    <t>Комплект РД</t>
  </si>
  <si>
    <t>Статус заполнения факта</t>
  </si>
  <si>
    <t>п\п</t>
  </si>
  <si>
    <t>&lt;--назад</t>
  </si>
  <si>
    <t>Код РД (Айдент номер) / 
RD code (Ident No.)</t>
  </si>
  <si>
    <t>№ спецификации / BOM No.</t>
  </si>
  <si>
    <r>
      <rPr>
        <sz val="8"/>
        <rFont val="Times New Roman"/>
        <family val="1"/>
      </rPr>
      <t>Номер изометрии или ТАГ / 
TAG No or Isometric Line No.</t>
    </r>
    <r>
      <rPr>
        <sz val="8"/>
        <color indexed="10"/>
        <rFont val="宋体"/>
        <charset val="134"/>
      </rPr>
      <t>位号</t>
    </r>
  </si>
  <si>
    <t>Номер барабана/ 
Drum number</t>
  </si>
  <si>
    <t>Титул и раздел РД/Title and RD marking</t>
  </si>
  <si>
    <r>
      <rPr>
        <sz val="8"/>
        <rFont val="Times New Roman"/>
        <family val="1"/>
      </rPr>
      <t>Заводской номер (номер партии) / Serial number (batch number)</t>
    </r>
    <r>
      <rPr>
        <sz val="8"/>
        <color indexed="10"/>
        <rFont val="宋体"/>
        <charset val="134"/>
      </rPr>
      <t>工厂号</t>
    </r>
    <r>
      <rPr>
        <sz val="8"/>
        <color indexed="10"/>
        <rFont val="Times New Roman"/>
        <family val="1"/>
      </rPr>
      <t>/</t>
    </r>
    <r>
      <rPr>
        <sz val="8"/>
        <color indexed="10"/>
        <rFont val="宋体"/>
        <charset val="134"/>
      </rPr>
      <t>系列号</t>
    </r>
  </si>
  <si>
    <t>Код ТН ВЭД (экспортный) / 
Export HS code</t>
  </si>
  <si>
    <r>
      <rPr>
        <sz val="8"/>
        <rFont val="Times New Roman"/>
        <family val="1"/>
      </rPr>
      <t>Наименование / Name 
Наименование отправочного элемента / Description of  parts suitable for transportation</t>
    </r>
    <r>
      <rPr>
        <sz val="8"/>
        <color indexed="10"/>
        <rFont val="宋体"/>
        <charset val="134"/>
      </rPr>
      <t>货描</t>
    </r>
  </si>
  <si>
    <r>
      <rPr>
        <sz val="8"/>
        <rFont val="Times New Roman"/>
        <family val="1"/>
      </rPr>
      <t>Количество / 
Quantity</t>
    </r>
    <r>
      <rPr>
        <sz val="8"/>
        <color indexed="10"/>
        <rFont val="宋体"/>
        <charset val="134"/>
      </rPr>
      <t>数量</t>
    </r>
  </si>
  <si>
    <t>Масса за единицу [кг] (нетто) / Weight per unit [kg] (net)</t>
  </si>
  <si>
    <t>Масса общая [кг] (нетто) / Weight total [kg] (net)</t>
  </si>
  <si>
    <t>Завод изготовитель / 
Manufacturer</t>
  </si>
  <si>
    <t>Страна происхождения / 
Country of origin</t>
  </si>
  <si>
    <t>ГОСТ / GOST 
Маркировка отправочного элемента / Marking of  parts suitable for transportation</t>
  </si>
  <si>
    <r>
      <rPr>
        <sz val="8"/>
        <rFont val="Times New Roman"/>
        <family val="1"/>
      </rPr>
      <t>Наличие ЗИП/Spare parts available</t>
    </r>
    <r>
      <rPr>
        <sz val="8"/>
        <color indexed="10"/>
        <rFont val="宋体"/>
        <charset val="134"/>
      </rPr>
      <t>是否含备件</t>
    </r>
  </si>
  <si>
    <r>
      <t>Назначение ЗИП/Spare parts type</t>
    </r>
    <r>
      <rPr>
        <sz val="8"/>
        <color indexed="10"/>
        <rFont val="宋体"/>
        <charset val="134"/>
      </rPr>
      <t>备件类型</t>
    </r>
  </si>
  <si>
    <t>N/A</t>
  </si>
  <si>
    <r>
      <t>随机文件
（合格证、装箱单各</t>
    </r>
    <r>
      <rPr>
        <sz val="10.5"/>
        <color indexed="8"/>
        <rFont val="Times New Roman"/>
        <family val="1"/>
      </rPr>
      <t>6</t>
    </r>
    <r>
      <rPr>
        <sz val="10.5"/>
        <color indexed="8"/>
        <rFont val="宋体"/>
        <charset val="134"/>
      </rPr>
      <t>份，齿轮箱资料、干气密封资料各</t>
    </r>
    <r>
      <rPr>
        <sz val="10.5"/>
        <color indexed="8"/>
        <rFont val="Times New Roman"/>
        <family val="1"/>
      </rPr>
      <t>8</t>
    </r>
    <r>
      <rPr>
        <sz val="10.5"/>
        <color indexed="8"/>
        <rFont val="宋体"/>
        <charset val="134"/>
      </rPr>
      <t>份，电机资料</t>
    </r>
    <r>
      <rPr>
        <sz val="10.5"/>
        <color indexed="8"/>
        <rFont val="Times New Roman"/>
        <family val="1"/>
      </rPr>
      <t>3</t>
    </r>
    <r>
      <rPr>
        <sz val="10.5"/>
        <color indexed="8"/>
        <rFont val="宋体"/>
        <charset val="134"/>
      </rPr>
      <t>份）</t>
    </r>
    <r>
      <rPr>
        <sz val="10.5"/>
        <color indexed="8"/>
        <rFont val="Times New Roman"/>
        <family val="1"/>
      </rPr>
      <t xml:space="preserve">
Сопроводительный документ
</t>
    </r>
    <r>
      <rPr>
        <sz val="10.5"/>
        <color indexed="8"/>
        <rFont val="宋体"/>
        <charset val="134"/>
      </rPr>
      <t>（</t>
    </r>
    <r>
      <rPr>
        <sz val="10.5"/>
        <color indexed="8"/>
        <rFont val="Times New Roman"/>
        <family val="1"/>
      </rPr>
      <t>Сертификат соответствия и упаковочный лист по 6 экз., документы на редуктор и СГУ по 8 экз., документы на двигатель по 3 экз.</t>
    </r>
    <r>
      <rPr>
        <sz val="10.5"/>
        <color indexed="8"/>
        <rFont val="宋体"/>
        <charset val="134"/>
      </rPr>
      <t>）</t>
    </r>
  </si>
  <si>
    <r>
      <rPr>
        <sz val="9"/>
        <rFont val="宋体"/>
        <charset val="134"/>
      </rPr>
      <t xml:space="preserve">西安陕鼓动力股份有限公司
</t>
    </r>
    <r>
      <rPr>
        <sz val="9"/>
        <rFont val="Times New Roman"/>
        <family val="1"/>
      </rPr>
      <t>Xi'an Shaangu Power Co., Ltd.</t>
    </r>
  </si>
  <si>
    <r>
      <rPr>
        <sz val="9"/>
        <rFont val="宋体"/>
        <charset val="134"/>
      </rPr>
      <t xml:space="preserve">中国
</t>
    </r>
    <r>
      <rPr>
        <sz val="9"/>
        <rFont val="Times New Roman"/>
        <family val="1"/>
      </rPr>
      <t>Китай</t>
    </r>
  </si>
  <si>
    <r>
      <rPr>
        <sz val="10.5"/>
        <color indexed="8"/>
        <rFont val="宋体"/>
        <charset val="134"/>
      </rPr>
      <t>零备件详细装箱单</t>
    </r>
    <r>
      <rPr>
        <sz val="10.5"/>
        <color indexed="8"/>
        <rFont val="Times New Roman"/>
        <family val="1"/>
      </rPr>
      <t xml:space="preserve">
Подробный упаковочный лист запасных частей</t>
    </r>
  </si>
  <si>
    <r>
      <t xml:space="preserve">261006-1背环φ710×2.8
</t>
    </r>
    <r>
      <rPr>
        <sz val="10.5"/>
        <color indexed="8"/>
        <rFont val="Times New Roman"/>
        <family val="1"/>
      </rPr>
      <t>Заднее кольцо</t>
    </r>
    <r>
      <rPr>
        <sz val="10.5"/>
        <color indexed="8"/>
        <rFont val="宋体"/>
        <charset val="134"/>
      </rPr>
      <t xml:space="preserve"> φ 710×2.8</t>
    </r>
  </si>
  <si>
    <r>
      <rPr>
        <sz val="9"/>
        <rFont val="宋体"/>
        <family val="3"/>
        <charset val="134"/>
      </rPr>
      <t>无</t>
    </r>
    <r>
      <rPr>
        <sz val="9"/>
        <rFont val="Times New Roman"/>
        <family val="1"/>
      </rPr>
      <t>нет</t>
    </r>
  </si>
  <si>
    <t>压缩机随机备件
Комплектующие  компрессора</t>
  </si>
  <si>
    <r>
      <rPr>
        <sz val="10.5"/>
        <color indexed="8"/>
        <rFont val="Times New Roman"/>
        <family val="1"/>
      </rPr>
      <t>261006-5</t>
    </r>
    <r>
      <rPr>
        <sz val="10.5"/>
        <color indexed="8"/>
        <rFont val="宋体"/>
        <charset val="134"/>
      </rPr>
      <t>背环</t>
    </r>
    <r>
      <rPr>
        <sz val="10.5"/>
        <color indexed="8"/>
        <rFont val="Times New Roman"/>
        <family val="1"/>
      </rPr>
      <t>φ850×2.8
Заднее кольцо</t>
    </r>
    <r>
      <rPr>
        <sz val="10.5"/>
        <color indexed="8"/>
        <rFont val="宋体"/>
        <charset val="134"/>
      </rPr>
      <t xml:space="preserve"> </t>
    </r>
    <r>
      <rPr>
        <sz val="10.5"/>
        <color indexed="8"/>
        <rFont val="Times New Roman"/>
        <family val="1"/>
      </rPr>
      <t>φ 850×2.8</t>
    </r>
  </si>
  <si>
    <r>
      <t>O</t>
    </r>
    <r>
      <rPr>
        <sz val="10.5"/>
        <color indexed="8"/>
        <rFont val="宋体"/>
        <charset val="134"/>
      </rPr>
      <t>型圈</t>
    </r>
    <r>
      <rPr>
        <sz val="10.5"/>
        <color indexed="8"/>
        <rFont val="Times New Roman"/>
        <family val="1"/>
      </rPr>
      <t xml:space="preserve"> 825×7-G-S</t>
    </r>
    <r>
      <rPr>
        <sz val="10.5"/>
        <rFont val="Times New Roman"/>
        <family val="1"/>
      </rPr>
      <t xml:space="preserve">
</t>
    </r>
    <r>
      <rPr>
        <sz val="10.5"/>
        <color indexed="8"/>
        <rFont val="Times New Roman"/>
        <family val="1"/>
      </rPr>
      <t>O-образное кольцо 825×7-G-S</t>
    </r>
  </si>
  <si>
    <r>
      <t>O</t>
    </r>
    <r>
      <rPr>
        <sz val="10.5"/>
        <color indexed="8"/>
        <rFont val="宋体"/>
        <charset val="134"/>
      </rPr>
      <t>型圈</t>
    </r>
    <r>
      <rPr>
        <sz val="10.5"/>
        <color indexed="8"/>
        <rFont val="Times New Roman"/>
        <family val="1"/>
      </rPr>
      <t xml:space="preserve"> 860×7-G-S</t>
    </r>
    <r>
      <rPr>
        <sz val="10.5"/>
        <rFont val="Times New Roman"/>
        <family val="1"/>
      </rPr>
      <t xml:space="preserve">
</t>
    </r>
    <r>
      <rPr>
        <sz val="10.5"/>
        <color indexed="8"/>
        <rFont val="Times New Roman"/>
        <family val="1"/>
      </rPr>
      <t>O-образное кольцо 860×7-G-S</t>
    </r>
  </si>
  <si>
    <r>
      <t>O</t>
    </r>
    <r>
      <rPr>
        <sz val="10.5"/>
        <color indexed="8"/>
        <rFont val="宋体"/>
        <charset val="134"/>
      </rPr>
      <t>型圈</t>
    </r>
    <r>
      <rPr>
        <sz val="10.5"/>
        <color indexed="8"/>
        <rFont val="Times New Roman"/>
        <family val="1"/>
      </rPr>
      <t xml:space="preserve"> 720×7-G-S</t>
    </r>
    <r>
      <rPr>
        <sz val="10.5"/>
        <rFont val="Times New Roman"/>
        <family val="1"/>
      </rPr>
      <t xml:space="preserve">
</t>
    </r>
    <r>
      <rPr>
        <sz val="10.5"/>
        <color indexed="8"/>
        <rFont val="Times New Roman"/>
        <family val="1"/>
      </rPr>
      <t>O-образное кольцо 720×7-G-S</t>
    </r>
  </si>
  <si>
    <r>
      <t>O</t>
    </r>
    <r>
      <rPr>
        <sz val="10.5"/>
        <color indexed="8"/>
        <rFont val="宋体"/>
        <charset val="134"/>
      </rPr>
      <t>型圈</t>
    </r>
    <r>
      <rPr>
        <sz val="10.5"/>
        <color indexed="8"/>
        <rFont val="Times New Roman"/>
        <family val="1"/>
      </rPr>
      <t xml:space="preserve"> 690×7-G-S</t>
    </r>
    <r>
      <rPr>
        <sz val="10.5"/>
        <rFont val="Times New Roman"/>
        <family val="1"/>
      </rPr>
      <t xml:space="preserve">
</t>
    </r>
    <r>
      <rPr>
        <sz val="10.5"/>
        <color indexed="8"/>
        <rFont val="Times New Roman"/>
        <family val="1"/>
      </rPr>
      <t>O-образное кольцо 690×7-G-S</t>
    </r>
  </si>
  <si>
    <r>
      <t>O</t>
    </r>
    <r>
      <rPr>
        <sz val="10.5"/>
        <color indexed="8"/>
        <rFont val="宋体"/>
        <charset val="134"/>
      </rPr>
      <t>型密封圈</t>
    </r>
    <r>
      <rPr>
        <sz val="10.5"/>
        <color indexed="8"/>
        <rFont val="Times New Roman"/>
        <family val="1"/>
      </rPr>
      <t>165×3.55-G-S</t>
    </r>
    <r>
      <rPr>
        <sz val="10.5"/>
        <rFont val="Times New Roman"/>
        <family val="1"/>
      </rPr>
      <t xml:space="preserve">
</t>
    </r>
    <r>
      <rPr>
        <sz val="10.5"/>
        <color indexed="8"/>
        <rFont val="Times New Roman"/>
        <family val="1"/>
      </rPr>
      <t>O-образное уплотнительное кольцо 165×3.55-G-S</t>
    </r>
  </si>
  <si>
    <r>
      <t>中分面密封胶条</t>
    </r>
    <r>
      <rPr>
        <sz val="10.5"/>
        <color indexed="8"/>
        <rFont val="Times New Roman"/>
        <family val="1"/>
      </rPr>
      <t>Φ5.33
Герметизирующая лента поверхности разъема Φ5.33</t>
    </r>
  </si>
  <si>
    <r>
      <rPr>
        <sz val="10.5"/>
        <color indexed="8"/>
        <rFont val="Times New Roman"/>
        <family val="1"/>
      </rPr>
      <t xml:space="preserve">261036.011-1 </t>
    </r>
    <r>
      <rPr>
        <sz val="10.5"/>
        <color indexed="8"/>
        <rFont val="宋体"/>
        <charset val="134"/>
      </rPr>
      <t>轴端密封</t>
    </r>
    <r>
      <rPr>
        <sz val="10.5"/>
        <color indexed="8"/>
        <rFont val="Times New Roman"/>
        <family val="1"/>
      </rPr>
      <t xml:space="preserve">
Торцевое уплотнение вала</t>
    </r>
  </si>
  <si>
    <t xml:space="preserve">набор </t>
  </si>
  <si>
    <r>
      <rPr>
        <sz val="10.5"/>
        <color indexed="8"/>
        <rFont val="Times New Roman"/>
        <family val="1"/>
      </rPr>
      <t xml:space="preserve">813320.2 </t>
    </r>
    <r>
      <rPr>
        <sz val="10.5"/>
        <color indexed="8"/>
        <rFont val="宋体"/>
        <charset val="134"/>
      </rPr>
      <t>可倾瓦</t>
    </r>
    <r>
      <rPr>
        <sz val="10.5"/>
        <color indexed="8"/>
        <rFont val="Times New Roman"/>
        <family val="1"/>
      </rPr>
      <t xml:space="preserve">
Наклонный вкладыш</t>
    </r>
  </si>
  <si>
    <r>
      <rPr>
        <sz val="10.5"/>
        <color indexed="8"/>
        <rFont val="Times New Roman"/>
        <family val="1"/>
      </rPr>
      <t xml:space="preserve">814213.1 </t>
    </r>
    <r>
      <rPr>
        <sz val="10.5"/>
        <color indexed="8"/>
        <rFont val="宋体"/>
        <charset val="134"/>
      </rPr>
      <t>左止推块</t>
    </r>
    <r>
      <rPr>
        <sz val="10.5"/>
        <color indexed="8"/>
        <rFont val="Times New Roman"/>
        <family val="1"/>
      </rPr>
      <t xml:space="preserve">
Левый упорный блок</t>
    </r>
  </si>
  <si>
    <r>
      <rPr>
        <sz val="10.5"/>
        <color indexed="8"/>
        <rFont val="Times New Roman"/>
        <family val="1"/>
      </rPr>
      <t xml:space="preserve">814213.2 </t>
    </r>
    <r>
      <rPr>
        <sz val="10.5"/>
        <color indexed="8"/>
        <rFont val="宋体"/>
        <charset val="134"/>
      </rPr>
      <t>右止推块</t>
    </r>
    <r>
      <rPr>
        <sz val="10.5"/>
        <color indexed="8"/>
        <rFont val="Times New Roman"/>
        <family val="1"/>
      </rPr>
      <t xml:space="preserve">
Правый упорный блок</t>
    </r>
  </si>
  <si>
    <r>
      <rPr>
        <sz val="11"/>
        <color indexed="8"/>
        <rFont val="Times New Roman"/>
        <family val="1"/>
      </rPr>
      <t xml:space="preserve">Sh2621 </t>
    </r>
    <r>
      <rPr>
        <sz val="11"/>
        <color indexed="8"/>
        <rFont val="宋体"/>
        <charset val="134"/>
      </rPr>
      <t>阻油型双支铂热</t>
    </r>
    <r>
      <rPr>
        <sz val="11"/>
        <color indexed="8"/>
        <rFont val="Times New Roman"/>
        <family val="1"/>
      </rPr>
      <t>B</t>
    </r>
    <r>
      <rPr>
        <sz val="11"/>
        <color indexed="8"/>
        <rFont val="宋体"/>
        <charset val="134"/>
      </rPr>
      <t>型</t>
    </r>
    <r>
      <rPr>
        <sz val="11"/>
        <color indexed="8"/>
        <rFont val="Times New Roman"/>
        <family val="1"/>
      </rPr>
      <t>25×14-S
Маслостойкий двойной платиновый терморезистор типа В 25×14-S</t>
    </r>
  </si>
  <si>
    <r>
      <t>是</t>
    </r>
    <r>
      <rPr>
        <sz val="8"/>
        <rFont val="Times New Roman"/>
        <family val="1"/>
      </rPr>
      <t>Да</t>
    </r>
  </si>
  <si>
    <t>压缩机两年备件
ЗИП компрессорны для компрессора на два года</t>
  </si>
  <si>
    <r>
      <rPr>
        <sz val="11"/>
        <color indexed="8"/>
        <rFont val="Times New Roman"/>
        <family val="1"/>
      </rPr>
      <t xml:space="preserve">Sh2621 </t>
    </r>
    <r>
      <rPr>
        <sz val="11"/>
        <color indexed="8"/>
        <rFont val="宋体"/>
        <charset val="134"/>
      </rPr>
      <t>阻油型双支铂热电阻</t>
    </r>
    <r>
      <rPr>
        <sz val="11"/>
        <color indexed="8"/>
        <rFont val="Times New Roman"/>
        <family val="1"/>
      </rPr>
      <t>B</t>
    </r>
    <r>
      <rPr>
        <sz val="11"/>
        <color indexed="8"/>
        <rFont val="宋体"/>
        <charset val="134"/>
      </rPr>
      <t>型</t>
    </r>
    <r>
      <rPr>
        <sz val="11"/>
        <color indexed="8"/>
        <rFont val="Times New Roman"/>
        <family val="1"/>
      </rPr>
      <t xml:space="preserve"> 40×14-S
Маслостойкий двойной платиновый терморезистор типа B 40×14-S</t>
    </r>
  </si>
  <si>
    <r>
      <rPr>
        <sz val="11"/>
        <color indexed="8"/>
        <rFont val="Times New Roman"/>
        <family val="1"/>
      </rPr>
      <t xml:space="preserve">261036.012.6 </t>
    </r>
    <r>
      <rPr>
        <sz val="11"/>
        <color indexed="8"/>
        <rFont val="宋体"/>
        <charset val="134"/>
      </rPr>
      <t>平衡盘密封</t>
    </r>
    <r>
      <rPr>
        <sz val="11"/>
        <color indexed="8"/>
        <rFont val="Times New Roman"/>
        <family val="1"/>
      </rPr>
      <t xml:space="preserve">
Уплотнение балансировочного диска</t>
    </r>
  </si>
  <si>
    <r>
      <rPr>
        <sz val="11"/>
        <color indexed="8"/>
        <rFont val="Times New Roman"/>
        <family val="1"/>
      </rPr>
      <t xml:space="preserve">261036.012.5 </t>
    </r>
    <r>
      <rPr>
        <sz val="11"/>
        <color indexed="8"/>
        <rFont val="宋体"/>
        <charset val="134"/>
      </rPr>
      <t>级间密封</t>
    </r>
    <r>
      <rPr>
        <sz val="11"/>
        <color indexed="8"/>
        <rFont val="Times New Roman"/>
        <family val="1"/>
      </rPr>
      <t xml:space="preserve">
Межступенчатое уплотнение</t>
    </r>
  </si>
  <si>
    <r>
      <rPr>
        <sz val="11"/>
        <color indexed="8"/>
        <rFont val="Times New Roman"/>
        <family val="1"/>
      </rPr>
      <t xml:space="preserve">261036.012.4 </t>
    </r>
    <r>
      <rPr>
        <sz val="11"/>
        <color indexed="8"/>
        <rFont val="宋体"/>
        <charset val="134"/>
      </rPr>
      <t>口圈密封</t>
    </r>
    <r>
      <rPr>
        <sz val="11"/>
        <color indexed="8"/>
        <rFont val="Times New Roman"/>
        <family val="1"/>
      </rPr>
      <t xml:space="preserve">
Уплотнение отверстия</t>
    </r>
  </si>
  <si>
    <r>
      <rPr>
        <sz val="11"/>
        <color indexed="8"/>
        <rFont val="Times New Roman"/>
        <family val="1"/>
      </rPr>
      <t xml:space="preserve">261036.25-8 </t>
    </r>
    <r>
      <rPr>
        <sz val="11"/>
        <color indexed="8"/>
        <rFont val="宋体"/>
        <charset val="134"/>
      </rPr>
      <t>压条</t>
    </r>
    <r>
      <rPr>
        <sz val="11"/>
        <color indexed="8"/>
        <rFont val="Times New Roman"/>
        <family val="1"/>
      </rPr>
      <t>1.8×1×40m
Притворная планка</t>
    </r>
    <r>
      <rPr>
        <sz val="11"/>
        <color indexed="8"/>
        <rFont val="宋体"/>
        <charset val="134"/>
      </rPr>
      <t xml:space="preserve"> 1.8×1×40</t>
    </r>
    <r>
      <rPr>
        <sz val="11"/>
        <color indexed="8"/>
        <rFont val="Times New Roman"/>
        <family val="1"/>
      </rPr>
      <t>м</t>
    </r>
  </si>
  <si>
    <r>
      <rPr>
        <sz val="11"/>
        <color indexed="8"/>
        <rFont val="Times New Roman"/>
        <family val="1"/>
      </rPr>
      <t xml:space="preserve">261036.25-7 </t>
    </r>
    <r>
      <rPr>
        <sz val="11"/>
        <color indexed="8"/>
        <rFont val="宋体"/>
        <charset val="134"/>
      </rPr>
      <t>密封片</t>
    </r>
    <r>
      <rPr>
        <sz val="11"/>
        <color indexed="8"/>
        <rFont val="Times New Roman"/>
        <family val="1"/>
      </rPr>
      <t>9</t>
    </r>
    <r>
      <rPr>
        <sz val="11"/>
        <color indexed="8"/>
        <rFont val="Times New Roman"/>
        <family val="1"/>
      </rPr>
      <t>×0.3×φ235.2
Уплотнительная пластина</t>
    </r>
    <r>
      <rPr>
        <sz val="11"/>
        <color indexed="8"/>
        <rFont val="宋体"/>
        <charset val="134"/>
      </rPr>
      <t xml:space="preserve"> </t>
    </r>
    <r>
      <rPr>
        <sz val="11"/>
        <color indexed="8"/>
        <rFont val="宋体"/>
        <charset val="134"/>
      </rPr>
      <t>9</t>
    </r>
    <r>
      <rPr>
        <sz val="11"/>
        <color indexed="8"/>
        <rFont val="宋体"/>
        <charset val="134"/>
      </rPr>
      <t>×0.3×φ235.2</t>
    </r>
  </si>
  <si>
    <r>
      <rPr>
        <sz val="11"/>
        <color indexed="8"/>
        <rFont val="Times New Roman"/>
        <family val="1"/>
      </rPr>
      <t xml:space="preserve">261036.25-6 </t>
    </r>
    <r>
      <rPr>
        <sz val="11"/>
        <color indexed="8"/>
        <rFont val="宋体"/>
        <charset val="134"/>
      </rPr>
      <t>密封片</t>
    </r>
    <r>
      <rPr>
        <sz val="11"/>
        <color indexed="8"/>
        <rFont val="Times New Roman"/>
        <family val="1"/>
      </rPr>
      <t>9</t>
    </r>
    <r>
      <rPr>
        <sz val="11"/>
        <color indexed="8"/>
        <rFont val="Times New Roman"/>
        <family val="1"/>
      </rPr>
      <t xml:space="preserve">×0.3×φ185.2
Уплотнительная пластина </t>
    </r>
    <r>
      <rPr>
        <sz val="11"/>
        <color indexed="8"/>
        <rFont val="Times New Roman"/>
        <family val="1"/>
      </rPr>
      <t>9</t>
    </r>
    <r>
      <rPr>
        <sz val="11"/>
        <color indexed="8"/>
        <rFont val="Times New Roman"/>
        <family val="1"/>
      </rPr>
      <t>×0.3×φ185.2</t>
    </r>
  </si>
  <si>
    <r>
      <rPr>
        <sz val="11"/>
        <color indexed="8"/>
        <rFont val="Times New Roman"/>
        <family val="1"/>
      </rPr>
      <t xml:space="preserve">261036.25-5 </t>
    </r>
    <r>
      <rPr>
        <sz val="11"/>
        <color indexed="8"/>
        <rFont val="宋体"/>
        <charset val="134"/>
      </rPr>
      <t>密封片</t>
    </r>
    <r>
      <rPr>
        <sz val="11"/>
        <color indexed="8"/>
        <rFont val="Times New Roman"/>
        <family val="1"/>
      </rPr>
      <t>9</t>
    </r>
    <r>
      <rPr>
        <sz val="11"/>
        <color indexed="8"/>
        <rFont val="Times New Roman"/>
        <family val="1"/>
      </rPr>
      <t xml:space="preserve">×0.3×φ245.2
Уплотнительная пластина </t>
    </r>
    <r>
      <rPr>
        <sz val="11"/>
        <color indexed="8"/>
        <rFont val="Times New Roman"/>
        <family val="1"/>
      </rPr>
      <t>9</t>
    </r>
    <r>
      <rPr>
        <sz val="11"/>
        <color indexed="8"/>
        <rFont val="Times New Roman"/>
        <family val="1"/>
      </rPr>
      <t>×0.3×φ245.2</t>
    </r>
  </si>
  <si>
    <r>
      <rPr>
        <sz val="10.5"/>
        <color indexed="8"/>
        <rFont val="Times New Roman"/>
        <family val="1"/>
      </rPr>
      <t xml:space="preserve">813320.2 </t>
    </r>
    <r>
      <rPr>
        <sz val="10.5"/>
        <color indexed="8"/>
        <rFont val="宋体"/>
        <charset val="134"/>
      </rPr>
      <t xml:space="preserve">可倾瓦
</t>
    </r>
    <r>
      <rPr>
        <sz val="10.5"/>
        <color indexed="8"/>
        <rFont val="Times New Roman"/>
        <family val="1"/>
      </rPr>
      <t>Наклонный вкладыш</t>
    </r>
  </si>
  <si>
    <r>
      <rPr>
        <sz val="10.5"/>
        <color indexed="8"/>
        <rFont val="宋体"/>
        <charset val="134"/>
      </rPr>
      <t>中分面密封胶条</t>
    </r>
    <r>
      <rPr>
        <sz val="10.5"/>
        <color indexed="8"/>
        <rFont val="Times New Roman"/>
        <family val="1"/>
      </rPr>
      <t>Φ5.33
Герметизирующая лента поверхности разъема Φ5.33</t>
    </r>
  </si>
  <si>
    <r>
      <t>O</t>
    </r>
    <r>
      <rPr>
        <sz val="10.5"/>
        <color indexed="8"/>
        <rFont val="宋体"/>
        <charset val="134"/>
      </rPr>
      <t>型密封圈</t>
    </r>
    <r>
      <rPr>
        <sz val="10.5"/>
        <color indexed="8"/>
        <rFont val="Times New Roman"/>
        <family val="1"/>
      </rPr>
      <t xml:space="preserve"> 165×3.55-G-S</t>
    </r>
    <r>
      <rPr>
        <sz val="10.5"/>
        <rFont val="Times New Roman"/>
        <family val="1"/>
      </rPr>
      <t xml:space="preserve">
</t>
    </r>
    <r>
      <rPr>
        <sz val="10.5"/>
        <color indexed="8"/>
        <rFont val="Times New Roman"/>
        <family val="1"/>
      </rPr>
      <t>O-образное уплотнительное кольцо  165×3.55-G-S</t>
    </r>
  </si>
  <si>
    <r>
      <t>O</t>
    </r>
    <r>
      <rPr>
        <sz val="11"/>
        <color indexed="8"/>
        <rFont val="宋体"/>
        <charset val="134"/>
      </rPr>
      <t>型圈</t>
    </r>
    <r>
      <rPr>
        <sz val="11"/>
        <color indexed="8"/>
        <rFont val="Times New Roman"/>
        <family val="1"/>
      </rPr>
      <t xml:space="preserve"> 860×7-G-S</t>
    </r>
    <r>
      <rPr>
        <sz val="11"/>
        <rFont val="Times New Roman"/>
        <family val="1"/>
      </rPr>
      <t xml:space="preserve">
</t>
    </r>
    <r>
      <rPr>
        <sz val="11"/>
        <color indexed="8"/>
        <rFont val="Times New Roman"/>
        <family val="1"/>
      </rPr>
      <t>O-образное кольцо 860×7-G-S</t>
    </r>
  </si>
  <si>
    <r>
      <t>O</t>
    </r>
    <r>
      <rPr>
        <sz val="11"/>
        <color indexed="8"/>
        <rFont val="宋体"/>
        <charset val="134"/>
      </rPr>
      <t>型圈</t>
    </r>
    <r>
      <rPr>
        <sz val="11"/>
        <color indexed="8"/>
        <rFont val="Times New Roman"/>
        <family val="1"/>
      </rPr>
      <t xml:space="preserve"> 825×7-G-S</t>
    </r>
    <r>
      <rPr>
        <sz val="11"/>
        <rFont val="Times New Roman"/>
        <family val="1"/>
      </rPr>
      <t xml:space="preserve">
</t>
    </r>
    <r>
      <rPr>
        <sz val="11"/>
        <color indexed="8"/>
        <rFont val="Times New Roman"/>
        <family val="1"/>
      </rPr>
      <t>O-образное кольцо 825×7-G-S</t>
    </r>
  </si>
  <si>
    <r>
      <rPr>
        <sz val="11"/>
        <color indexed="8"/>
        <rFont val="Times New Roman"/>
        <family val="1"/>
      </rPr>
      <t>261006-5</t>
    </r>
    <r>
      <rPr>
        <b/>
        <sz val="11"/>
        <color indexed="8"/>
        <rFont val="Times New Roman"/>
        <family val="1"/>
      </rPr>
      <t xml:space="preserve"> </t>
    </r>
    <r>
      <rPr>
        <sz val="11"/>
        <color indexed="8"/>
        <rFont val="宋体"/>
        <charset val="134"/>
      </rPr>
      <t>背环</t>
    </r>
    <r>
      <rPr>
        <sz val="11"/>
        <color indexed="8"/>
        <rFont val="Times New Roman"/>
        <family val="1"/>
      </rPr>
      <t>φ850×2.8
Заднее кольцо φ850×2</t>
    </r>
    <r>
      <rPr>
        <sz val="11"/>
        <color indexed="8"/>
        <rFont val="Times New Roman"/>
        <family val="1"/>
      </rPr>
      <t>.</t>
    </r>
    <r>
      <rPr>
        <sz val="11"/>
        <color indexed="8"/>
        <rFont val="Times New Roman"/>
        <family val="1"/>
      </rPr>
      <t>8</t>
    </r>
  </si>
  <si>
    <r>
      <rPr>
        <sz val="11"/>
        <color indexed="8"/>
        <rFont val="Times New Roman"/>
        <family val="1"/>
      </rPr>
      <t xml:space="preserve">261006-1 </t>
    </r>
    <r>
      <rPr>
        <sz val="11"/>
        <color indexed="8"/>
        <rFont val="宋体"/>
        <charset val="134"/>
      </rPr>
      <t>背环</t>
    </r>
    <r>
      <rPr>
        <sz val="11"/>
        <color indexed="8"/>
        <rFont val="Times New Roman"/>
        <family val="1"/>
      </rPr>
      <t>φ710×2.8
Заднее кольцо φ710×2,8</t>
    </r>
  </si>
  <si>
    <r>
      <t>阻油型双支铂热电阻</t>
    </r>
    <r>
      <rPr>
        <sz val="10.5"/>
        <color indexed="8"/>
        <rFont val="Times New Roman"/>
        <family val="1"/>
      </rPr>
      <t>B</t>
    </r>
    <r>
      <rPr>
        <sz val="10.5"/>
        <color indexed="8"/>
        <rFont val="宋体"/>
        <charset val="134"/>
      </rPr>
      <t>型</t>
    </r>
    <r>
      <rPr>
        <sz val="10.5"/>
        <color indexed="8"/>
        <rFont val="Times New Roman"/>
        <family val="1"/>
      </rPr>
      <t xml:space="preserve"> 40×14-S
Маслостойкий двойной платиновый терморезистор типа B 40×14-S</t>
    </r>
  </si>
  <si>
    <r>
      <t>阻油型双支铂热电阻</t>
    </r>
    <r>
      <rPr>
        <sz val="10.5"/>
        <color indexed="8"/>
        <rFont val="Times New Roman"/>
        <family val="1"/>
      </rPr>
      <t>B</t>
    </r>
    <r>
      <rPr>
        <sz val="10.5"/>
        <color indexed="8"/>
        <rFont val="宋体"/>
        <charset val="134"/>
      </rPr>
      <t>型</t>
    </r>
    <r>
      <rPr>
        <sz val="10.5"/>
        <color indexed="8"/>
        <rFont val="Times New Roman"/>
        <family val="1"/>
      </rPr>
      <t xml:space="preserve"> 25×14-S
Маслостойкий двойной платиновый терморезистор типа B 25×14-S</t>
    </r>
  </si>
  <si>
    <r>
      <t>串联式干气密封</t>
    </r>
    <r>
      <rPr>
        <sz val="10.5"/>
        <color indexed="8"/>
        <rFont val="Times New Roman"/>
        <family val="1"/>
      </rPr>
      <t>Φ104×146(</t>
    </r>
    <r>
      <rPr>
        <sz val="10.5"/>
        <color indexed="8"/>
        <rFont val="宋体"/>
        <charset val="134"/>
      </rPr>
      <t>驱动端</t>
    </r>
    <r>
      <rPr>
        <sz val="10.5"/>
        <color indexed="8"/>
        <rFont val="Times New Roman"/>
        <family val="1"/>
      </rPr>
      <t>)
Последовательное сухое газовое уплотнение Φ104×146 (приводной конец)</t>
    </r>
  </si>
  <si>
    <r>
      <t xml:space="preserve">含
</t>
    </r>
    <r>
      <rPr>
        <sz val="9"/>
        <rFont val="Times New Roman"/>
        <family val="1"/>
      </rPr>
      <t>Включать</t>
    </r>
  </si>
  <si>
    <r>
      <t xml:space="preserve">S009600干气密封
</t>
    </r>
    <r>
      <rPr>
        <sz val="10.5"/>
        <color indexed="8"/>
        <rFont val="Times New Roman"/>
        <family val="1"/>
      </rPr>
      <t>S009600 Сухое газовое уплотнение</t>
    </r>
  </si>
  <si>
    <r>
      <t xml:space="preserve">SNS1120-024-08/09隔离密封组件
</t>
    </r>
    <r>
      <rPr>
        <sz val="10.5"/>
        <color indexed="8"/>
        <rFont val="Times New Roman"/>
        <family val="1"/>
      </rPr>
      <t>SNS1120-024-08/ 09 Узел изолирующего уплотнения</t>
    </r>
  </si>
  <si>
    <r>
      <t xml:space="preserve">GB/T70.1联接螺钉M6×40
</t>
    </r>
    <r>
      <rPr>
        <sz val="10.5"/>
        <color indexed="8"/>
        <rFont val="Times New Roman"/>
        <family val="1"/>
      </rPr>
      <t>GB/T70.1Соединительный винт M6×40</t>
    </r>
  </si>
  <si>
    <r>
      <t xml:space="preserve">SNST-40-03 组合垫圈6×1
</t>
    </r>
    <r>
      <rPr>
        <sz val="10.5"/>
        <color indexed="8"/>
        <rFont val="Times New Roman"/>
        <family val="1"/>
      </rPr>
      <t>SNST-40-03 Комбинированная шайба 6×1</t>
    </r>
  </si>
  <si>
    <r>
      <t xml:space="preserve">SNS1120-024-AZ-04垫片
</t>
    </r>
    <r>
      <rPr>
        <sz val="10.5"/>
        <color indexed="8"/>
        <rFont val="Times New Roman"/>
        <family val="1"/>
      </rPr>
      <t>Прокладка SNS1120-024-AZ-04</t>
    </r>
  </si>
  <si>
    <r>
      <t xml:space="preserve">A0243 O型圈104.37×3.53
</t>
    </r>
    <r>
      <rPr>
        <sz val="10.5"/>
        <color indexed="8"/>
        <rFont val="Times New Roman"/>
        <family val="1"/>
      </rPr>
      <t>A0243 O-образное</t>
    </r>
    <r>
      <rPr>
        <sz val="10.5"/>
        <color indexed="8"/>
        <rFont val="宋体"/>
        <charset val="134"/>
      </rPr>
      <t xml:space="preserve"> </t>
    </r>
    <r>
      <rPr>
        <sz val="10.5"/>
        <color indexed="8"/>
        <rFont val="Times New Roman"/>
        <family val="1"/>
      </rPr>
      <t>кольцо  104.37×3.53</t>
    </r>
  </si>
  <si>
    <r>
      <t xml:space="preserve">SNS1320-104-01卡板
</t>
    </r>
    <r>
      <rPr>
        <sz val="10.5"/>
        <color indexed="8"/>
        <rFont val="Times New Roman"/>
        <family val="1"/>
      </rPr>
      <t>Карточная плата SNS1320-104-01</t>
    </r>
  </si>
  <si>
    <r>
      <t xml:space="preserve">GB/T70.1联接螺钉M6×16
</t>
    </r>
    <r>
      <rPr>
        <sz val="10.5"/>
        <color indexed="8"/>
        <rFont val="Times New Roman"/>
        <family val="1"/>
      </rPr>
      <t>GB/T70.1 Соединительный винт M6×16</t>
    </r>
  </si>
  <si>
    <r>
      <t xml:space="preserve">SNS1120-024-AZ-01R锁紧螺母
</t>
    </r>
    <r>
      <rPr>
        <sz val="10.5"/>
        <color indexed="8"/>
        <rFont val="Times New Roman"/>
        <family val="1"/>
      </rPr>
      <t>Стопорная гайка SNS1120-024-AZ-01R</t>
    </r>
  </si>
  <si>
    <r>
      <t>SNST-05C-06</t>
    </r>
    <r>
      <rPr>
        <sz val="10.5"/>
        <color indexed="8"/>
        <rFont val="宋体"/>
        <charset val="134"/>
      </rPr>
      <t>螺纹销</t>
    </r>
    <r>
      <rPr>
        <sz val="10.5"/>
        <color indexed="8"/>
        <rFont val="Times New Roman"/>
        <family val="1"/>
      </rPr>
      <t>5×10
SNST-05C-06 Резьбовой штифт 5×10</t>
    </r>
  </si>
  <si>
    <r>
      <t xml:space="preserve">S008135-AZ-02过渡轴套
</t>
    </r>
    <r>
      <rPr>
        <sz val="10.5"/>
        <color indexed="8"/>
        <rFont val="Times New Roman"/>
        <family val="1"/>
      </rPr>
      <t>Переходная втулка S008135-AZ-02</t>
    </r>
  </si>
  <si>
    <r>
      <t xml:space="preserve">S003941-AZ-05锁紧螺母
</t>
    </r>
    <r>
      <rPr>
        <sz val="10.5"/>
        <color indexed="8"/>
        <rFont val="Times New Roman"/>
        <family val="1"/>
      </rPr>
      <t>Стопорная гайка S003941-AZ-05</t>
    </r>
  </si>
  <si>
    <r>
      <t xml:space="preserve">GB/T6170螺母M12
</t>
    </r>
    <r>
      <rPr>
        <sz val="10.5"/>
        <color indexed="8"/>
        <rFont val="Times New Roman"/>
        <family val="1"/>
      </rPr>
      <t>GB/T6170 Гайка M12</t>
    </r>
  </si>
  <si>
    <r>
      <t xml:space="preserve">SNST-03G-10螺杆M12×500
</t>
    </r>
    <r>
      <rPr>
        <sz val="10.5"/>
        <color indexed="8"/>
        <rFont val="Times New Roman"/>
        <family val="1"/>
      </rPr>
      <t>SNST-03G-10 Винт M12×500</t>
    </r>
  </si>
  <si>
    <r>
      <t xml:space="preserve">GB/T97.1平垫圈12
</t>
    </r>
    <r>
      <rPr>
        <sz val="10.5"/>
        <color indexed="8"/>
        <rFont val="Times New Roman"/>
        <family val="1"/>
      </rPr>
      <t>GB/T97.1 Плоская шайба 12</t>
    </r>
  </si>
  <si>
    <r>
      <t xml:space="preserve">SNST-26-116.5扳手
</t>
    </r>
    <r>
      <rPr>
        <sz val="10.5"/>
        <color indexed="8"/>
        <rFont val="Times New Roman"/>
        <family val="1"/>
      </rPr>
      <t>Гаечный ключ SNST-26-116.5</t>
    </r>
  </si>
  <si>
    <r>
      <t xml:space="preserve">S008135-AZ-01驱动端安装盘
</t>
    </r>
    <r>
      <rPr>
        <sz val="10.5"/>
        <color indexed="8"/>
        <rFont val="Times New Roman"/>
        <family val="1"/>
      </rPr>
      <t>Установочный диск клеммы драйвера S008135-AZ-01</t>
    </r>
  </si>
  <si>
    <r>
      <t>串联式干气密封</t>
    </r>
    <r>
      <rPr>
        <sz val="10.5"/>
        <color indexed="8"/>
        <rFont val="Times New Roman"/>
        <family val="1"/>
      </rPr>
      <t>Φ104×146(</t>
    </r>
    <r>
      <rPr>
        <sz val="10.5"/>
        <color indexed="8"/>
        <rFont val="宋体"/>
        <charset val="134"/>
      </rPr>
      <t>非驱动端</t>
    </r>
    <r>
      <rPr>
        <sz val="10.5"/>
        <color indexed="8"/>
        <rFont val="Times New Roman"/>
        <family val="1"/>
      </rPr>
      <t>)
Последовательное сухое газовое уплотнение Φ104×146 (неприводной конец)</t>
    </r>
  </si>
  <si>
    <r>
      <t xml:space="preserve">GB/T70.1联接螺钉M6×40
</t>
    </r>
    <r>
      <rPr>
        <sz val="10.5"/>
        <color indexed="8"/>
        <rFont val="Times New Roman"/>
        <family val="1"/>
      </rPr>
      <t>GB/T70.1 Соединительный винт M6×40</t>
    </r>
  </si>
  <si>
    <r>
      <t xml:space="preserve">A0243 O型圈104.37×3.53
</t>
    </r>
    <r>
      <rPr>
        <sz val="10.5"/>
        <color indexed="8"/>
        <rFont val="Times New Roman"/>
        <family val="1"/>
      </rPr>
      <t>A0243 O-образное кольцо  104.37×3.53</t>
    </r>
  </si>
  <si>
    <r>
      <t xml:space="preserve">SNS1120-024-AZ-01L锁紧螺母
</t>
    </r>
    <r>
      <rPr>
        <sz val="10.5"/>
        <color indexed="8"/>
        <rFont val="Times New Roman"/>
        <family val="1"/>
      </rPr>
      <t>Стопорная гайка SNS1120-024-AZ-01L</t>
    </r>
  </si>
  <si>
    <r>
      <t xml:space="preserve">SNST-05C-06螺纹销5×10
</t>
    </r>
    <r>
      <rPr>
        <sz val="10.5"/>
        <color indexed="8"/>
        <rFont val="Times New Roman"/>
        <family val="1"/>
      </rPr>
      <t>SNST-05C-06 Резьбовой штифт 5×10</t>
    </r>
  </si>
  <si>
    <r>
      <t xml:space="preserve">A0265 O型圈196.44×3.53
</t>
    </r>
    <r>
      <rPr>
        <sz val="10.5"/>
        <color indexed="8"/>
        <rFont val="Times New Roman"/>
        <family val="1"/>
      </rPr>
      <t>A0265 O-образное кольцо  196.44×3.53</t>
    </r>
  </si>
  <si>
    <r>
      <t xml:space="preserve">A0264 O型圈190.09×3.53
</t>
    </r>
    <r>
      <rPr>
        <sz val="10.5"/>
        <color indexed="8"/>
        <rFont val="Times New Roman"/>
        <family val="1"/>
      </rPr>
      <t>A0264 O-образное кольцо  190.09×3.53</t>
    </r>
  </si>
  <si>
    <r>
      <t xml:space="preserve">A0244 O型圈107.54×3.53
</t>
    </r>
    <r>
      <rPr>
        <sz val="10.5"/>
        <color indexed="8"/>
        <rFont val="Times New Roman"/>
        <family val="1"/>
      </rPr>
      <t>A0244 O-образное кольцо  107.54×3.53</t>
    </r>
  </si>
  <si>
    <r>
      <t xml:space="preserve">干气密封备件
</t>
    </r>
    <r>
      <rPr>
        <sz val="10.5"/>
        <color indexed="8"/>
        <rFont val="Times New Roman"/>
        <family val="1"/>
      </rPr>
      <t>ЗИП для сухого газового уплотнения</t>
    </r>
  </si>
  <si>
    <t>干气密封两年备件
ЗИП СГУ на два года</t>
  </si>
  <si>
    <r>
      <rPr>
        <sz val="10.5"/>
        <color indexed="8"/>
        <rFont val="宋体"/>
        <charset val="134"/>
      </rPr>
      <t xml:space="preserve">261006.914 </t>
    </r>
    <r>
      <rPr>
        <sz val="10.5"/>
        <color indexed="8"/>
        <rFont val="宋体"/>
        <charset val="134"/>
      </rPr>
      <t>顶升装置</t>
    </r>
    <r>
      <rPr>
        <sz val="10.5"/>
        <color indexed="8"/>
        <rFont val="Times New Roman"/>
        <family val="1"/>
      </rPr>
      <t xml:space="preserve">
Подъемное устройство</t>
    </r>
  </si>
  <si>
    <r>
      <t>261006.914-1</t>
    </r>
    <r>
      <rPr>
        <sz val="10.5"/>
        <color indexed="8"/>
        <rFont val="宋体"/>
        <charset val="134"/>
      </rPr>
      <t xml:space="preserve"> </t>
    </r>
    <r>
      <rPr>
        <sz val="10.5"/>
        <color indexed="8"/>
        <rFont val="宋体"/>
        <charset val="134"/>
      </rPr>
      <t>支架</t>
    </r>
    <r>
      <rPr>
        <sz val="10.5"/>
        <color indexed="8"/>
        <rFont val="Times New Roman"/>
        <family val="1"/>
      </rPr>
      <t xml:space="preserve">
Кронштейн</t>
    </r>
  </si>
  <si>
    <r>
      <t>261006.914-2</t>
    </r>
    <r>
      <rPr>
        <b/>
        <sz val="10.5"/>
        <color indexed="8"/>
        <rFont val="宋体"/>
        <charset val="134"/>
      </rPr>
      <t xml:space="preserve"> </t>
    </r>
    <r>
      <rPr>
        <sz val="10.5"/>
        <color indexed="8"/>
        <rFont val="宋体"/>
        <charset val="134"/>
      </rPr>
      <t>托架</t>
    </r>
    <r>
      <rPr>
        <sz val="10.5"/>
        <color indexed="8"/>
        <rFont val="Times New Roman"/>
        <family val="1"/>
      </rPr>
      <t xml:space="preserve">
Подставка</t>
    </r>
  </si>
  <si>
    <r>
      <rPr>
        <sz val="10.5"/>
        <color indexed="8"/>
        <rFont val="宋体"/>
        <charset val="134"/>
      </rPr>
      <t>26694.914-2</t>
    </r>
    <r>
      <rPr>
        <sz val="10.5"/>
        <color indexed="8"/>
        <rFont val="宋体"/>
        <charset val="134"/>
      </rPr>
      <t>螺栓</t>
    </r>
    <r>
      <rPr>
        <sz val="10.5"/>
        <color indexed="8"/>
        <rFont val="Times New Roman"/>
        <family val="1"/>
      </rPr>
      <t xml:space="preserve">
Болт</t>
    </r>
  </si>
  <si>
    <r>
      <t>力矩扳手</t>
    </r>
    <r>
      <rPr>
        <sz val="10.5"/>
        <color indexed="8"/>
        <rFont val="Times New Roman"/>
        <family val="1"/>
      </rPr>
      <t xml:space="preserve">
Динамометрический гаечный ключ</t>
    </r>
  </si>
  <si>
    <r>
      <t xml:space="preserve">YD-50扳手（含：电动液压泵站ZB-0.75一台，液压油管2根，液压扳手一台）
</t>
    </r>
    <r>
      <rPr>
        <sz val="10.5"/>
        <color indexed="8"/>
        <rFont val="Times New Roman"/>
        <family val="1"/>
      </rPr>
      <t>YD-50 Гаечный ключ (включает: электрический гидравлический насос ZB-0.75 один, два гидравлических шланга, гидравлический ключ один)</t>
    </r>
  </si>
  <si>
    <r>
      <t xml:space="preserve">M36-S41套筒
</t>
    </r>
    <r>
      <rPr>
        <sz val="10.5"/>
        <color indexed="8"/>
        <rFont val="Times New Roman"/>
        <family val="1"/>
      </rPr>
      <t>Втулка M36-S41</t>
    </r>
  </si>
  <si>
    <r>
      <t xml:space="preserve">JB/ZQ4450 </t>
    </r>
    <r>
      <rPr>
        <sz val="10.5"/>
        <color indexed="8"/>
        <rFont val="宋体"/>
        <charset val="134"/>
      </rPr>
      <t>螺塞</t>
    </r>
    <r>
      <rPr>
        <sz val="10.5"/>
        <color indexed="8"/>
        <rFont val="Times New Roman"/>
        <family val="1"/>
      </rPr>
      <t xml:space="preserve"> M20×1.5</t>
    </r>
    <r>
      <rPr>
        <sz val="10.5"/>
        <color indexed="8"/>
        <rFont val="Times New Roman"/>
        <family val="1"/>
      </rPr>
      <t xml:space="preserve">
Резьбовая пробка M20×1,5</t>
    </r>
  </si>
  <si>
    <r>
      <rPr>
        <sz val="11"/>
        <color indexed="8"/>
        <rFont val="Times New Roman"/>
        <family val="1"/>
      </rPr>
      <t xml:space="preserve">HG/T20631 </t>
    </r>
    <r>
      <rPr>
        <sz val="11"/>
        <color indexed="8"/>
        <rFont val="宋体"/>
        <charset val="134"/>
      </rPr>
      <t>缠绕垫</t>
    </r>
    <r>
      <rPr>
        <sz val="11"/>
        <color indexed="8"/>
        <rFont val="Times New Roman"/>
        <family val="1"/>
      </rPr>
      <t xml:space="preserve"> D350-600
Обмоточная прокладка D350-600</t>
    </r>
  </si>
  <si>
    <r>
      <t xml:space="preserve">HG/T20631 缠绕垫 D250-600
</t>
    </r>
    <r>
      <rPr>
        <sz val="11"/>
        <color indexed="8"/>
        <rFont val="Times New Roman"/>
        <family val="1"/>
      </rPr>
      <t>Обмоточная прокладка</t>
    </r>
    <r>
      <rPr>
        <sz val="11"/>
        <color indexed="8"/>
        <rFont val="宋体"/>
        <charset val="134"/>
      </rPr>
      <t xml:space="preserve">  D250-600</t>
    </r>
  </si>
  <si>
    <r>
      <t>引线接头附件（含多孔密封套</t>
    </r>
    <r>
      <rPr>
        <sz val="11"/>
        <color indexed="8"/>
        <rFont val="Times New Roman"/>
        <family val="1"/>
      </rPr>
      <t>5</t>
    </r>
    <r>
      <rPr>
        <sz val="11"/>
        <color indexed="8"/>
        <rFont val="宋体"/>
        <charset val="134"/>
      </rPr>
      <t>件，铝合金堵塞件</t>
    </r>
    <r>
      <rPr>
        <sz val="11"/>
        <color indexed="8"/>
        <rFont val="Times New Roman"/>
        <family val="1"/>
      </rPr>
      <t>8</t>
    </r>
    <r>
      <rPr>
        <sz val="11"/>
        <color indexed="8"/>
        <rFont val="宋体"/>
        <charset val="134"/>
      </rPr>
      <t>件，铝合金拆装工具</t>
    </r>
    <r>
      <rPr>
        <sz val="11"/>
        <color indexed="8"/>
        <rFont val="Times New Roman"/>
        <family val="1"/>
      </rPr>
      <t>1</t>
    </r>
    <r>
      <rPr>
        <sz val="11"/>
        <color indexed="8"/>
        <rFont val="宋体"/>
        <charset val="134"/>
      </rPr>
      <t>件）</t>
    </r>
    <r>
      <rPr>
        <sz val="11"/>
        <color indexed="8"/>
        <rFont val="Times New Roman"/>
        <family val="1"/>
      </rPr>
      <t xml:space="preserve">
Принадлежности к наконечнику выводов (включая пористые уплотнительные втулки 5шт., заглушки из алюминиевого сплава 8шт., инструмент для разборки и сборки из алюминиевого сплава 1шт.)</t>
    </r>
  </si>
  <si>
    <r>
      <t>齿轮箱资料及附件</t>
    </r>
    <r>
      <rPr>
        <sz val="10.5"/>
        <color indexed="8"/>
        <rFont val="Times New Roman"/>
        <family val="1"/>
      </rPr>
      <t xml:space="preserve">
документы и комплектующие редуктора</t>
    </r>
  </si>
  <si>
    <r>
      <t>含</t>
    </r>
    <r>
      <rPr>
        <sz val="9"/>
        <rFont val="Times New Roman"/>
        <family val="1"/>
      </rPr>
      <t xml:space="preserve">
Включать</t>
    </r>
  </si>
  <si>
    <r>
      <t xml:space="preserve">ZCC-120185100-0低速径向轴承
</t>
    </r>
    <r>
      <rPr>
        <sz val="10.5"/>
        <color indexed="8"/>
        <rFont val="Times New Roman"/>
        <family val="1"/>
      </rPr>
      <t>Низкоскоростной радиальный подшипник ZCC-120185100-0</t>
    </r>
  </si>
  <si>
    <t>齿轮箱随机备件
Комплектующие  редуктора</t>
  </si>
  <si>
    <r>
      <t xml:space="preserve">ZCCT-120185100-0低速止推轴承
</t>
    </r>
    <r>
      <rPr>
        <sz val="10.5"/>
        <color indexed="8"/>
        <rFont val="Times New Roman"/>
        <family val="1"/>
      </rPr>
      <t>Низкоскоростной упорный подшипник ZCCT-120185100-0</t>
    </r>
  </si>
  <si>
    <r>
      <t xml:space="preserve">ZCQ100-70-185-2高速支撑轴承瓦块
</t>
    </r>
    <r>
      <rPr>
        <sz val="10.5"/>
        <color indexed="8"/>
        <rFont val="Times New Roman"/>
        <family val="1"/>
      </rPr>
      <t>ZCQ100-70-185- 2 Высокоскоростные опорные несущие плиты</t>
    </r>
  </si>
  <si>
    <r>
      <t xml:space="preserve">330106-05-30-10-02-CN振动探头
</t>
    </r>
    <r>
      <rPr>
        <sz val="10.5"/>
        <color indexed="8"/>
        <rFont val="Times New Roman"/>
        <family val="1"/>
      </rPr>
      <t>330106-05-30-10-02-CN Вибрационный датчик</t>
    </r>
  </si>
  <si>
    <r>
      <t xml:space="preserve">330130-040-00-CN延长电缆
</t>
    </r>
    <r>
      <rPr>
        <sz val="10.5"/>
        <color indexed="8"/>
        <rFont val="Times New Roman"/>
        <family val="1"/>
      </rPr>
      <t>330130-040-00-CN Удлинительный кабель</t>
    </r>
  </si>
  <si>
    <r>
      <t xml:space="preserve">330180-51-CN前置器
</t>
    </r>
    <r>
      <rPr>
        <sz val="10.5"/>
        <color indexed="8"/>
        <rFont val="Times New Roman"/>
        <family val="1"/>
      </rPr>
      <t>330180-51-CN предварительный усилитель</t>
    </r>
  </si>
  <si>
    <t>齿轮箱两年备件
ЗИП  редуктора на два года</t>
  </si>
  <si>
    <r>
      <t xml:space="preserve">HRMD92软启动控制箱
</t>
    </r>
    <r>
      <rPr>
        <sz val="10.5"/>
        <color indexed="8"/>
        <rFont val="Times New Roman"/>
        <family val="1"/>
      </rPr>
      <t>Коробка управления мягким пуском HRMD92</t>
    </r>
  </si>
  <si>
    <r>
      <t>电机资料及附件</t>
    </r>
    <r>
      <rPr>
        <sz val="10.5"/>
        <color indexed="8"/>
        <rFont val="Times New Roman"/>
        <family val="1"/>
      </rPr>
      <t xml:space="preserve">
документы и комплектующие электродвигателя </t>
    </r>
  </si>
  <si>
    <r>
      <t xml:space="preserve">8DW.5241.0296.99滑动轴承测温元件
WZPMAJ8*170B-3*3150-H(1200)
</t>
    </r>
    <r>
      <rPr>
        <sz val="10.5"/>
        <color indexed="8"/>
        <rFont val="Times New Roman"/>
        <family val="1"/>
      </rPr>
      <t>8DW.5241.0296.99 Элемент для измерения температуры подшипника скольжения
WZPMAJ8*170B-3*3150-H(1200)</t>
    </r>
  </si>
  <si>
    <t>电机随机备件
Комплектующие  двигателя</t>
  </si>
  <si>
    <r>
      <t xml:space="preserve">8T00008644滑动轴承轴瓦EZLB11-125
</t>
    </r>
    <r>
      <rPr>
        <sz val="10.5"/>
        <color indexed="8"/>
        <rFont val="Times New Roman"/>
        <family val="1"/>
      </rPr>
      <t>8T00008644 Скользящий подшипник втулки вала EZLB11-125</t>
    </r>
  </si>
  <si>
    <r>
      <t xml:space="preserve">8T00008646滑动轴承轴瓦EZLQ11-125
</t>
    </r>
    <r>
      <rPr>
        <sz val="10.5"/>
        <color indexed="8"/>
        <rFont val="Times New Roman"/>
        <family val="1"/>
      </rPr>
      <t>8T00008646 Скользящий подшипник втулки вала EZLQ11-125</t>
    </r>
  </si>
  <si>
    <r>
      <t xml:space="preserve">8T00008645滑动轴承浮动密封圈φ125
</t>
    </r>
    <r>
      <rPr>
        <sz val="10.5"/>
        <color indexed="8"/>
        <rFont val="Times New Roman"/>
        <family val="1"/>
      </rPr>
      <t>8T00008645 п</t>
    </r>
    <r>
      <rPr>
        <sz val="10.5"/>
        <color indexed="8"/>
        <rFont val="宋体"/>
        <charset val="134"/>
      </rPr>
      <t>、</t>
    </r>
    <r>
      <rPr>
        <sz val="10.5"/>
        <color indexed="8"/>
        <rFont val="Times New Roman"/>
        <family val="1"/>
      </rPr>
      <t>Подшипник скольжения с плавающим уплотнительным кольцом φ125</t>
    </r>
  </si>
  <si>
    <t>电机两年备件
ЗИП  электродвигателя на два года</t>
  </si>
  <si>
    <r>
      <t xml:space="preserve">8T00008647滑动轴承浮动密封圈φ125
</t>
    </r>
    <r>
      <rPr>
        <sz val="10.5"/>
        <color indexed="8"/>
        <rFont val="Times New Roman"/>
        <family val="1"/>
      </rPr>
      <t>8T00008647 п</t>
    </r>
    <r>
      <rPr>
        <sz val="10.5"/>
        <color indexed="8"/>
        <rFont val="宋体"/>
        <charset val="134"/>
      </rPr>
      <t>、</t>
    </r>
    <r>
      <rPr>
        <sz val="10.5"/>
        <color indexed="8"/>
        <rFont val="Times New Roman"/>
        <family val="1"/>
      </rPr>
      <t>Подшипник скольжения с плавающим уплотнительным кольцом φ125</t>
    </r>
  </si>
  <si>
    <r>
      <rPr>
        <sz val="10.5"/>
        <color indexed="8"/>
        <rFont val="Times New Roman"/>
        <family val="1"/>
      </rPr>
      <t xml:space="preserve">9003418.17.3-2 </t>
    </r>
    <r>
      <rPr>
        <sz val="10.5"/>
        <color indexed="8"/>
        <rFont val="宋体"/>
        <charset val="134"/>
      </rPr>
      <t>配合板</t>
    </r>
    <r>
      <rPr>
        <sz val="10.5"/>
        <color indexed="8"/>
        <rFont val="Times New Roman"/>
        <family val="1"/>
      </rPr>
      <t xml:space="preserve">
Посадочная пластина</t>
    </r>
  </si>
  <si>
    <r>
      <rPr>
        <sz val="10.5"/>
        <color indexed="8"/>
        <rFont val="Times New Roman"/>
        <family val="1"/>
      </rPr>
      <t xml:space="preserve">9003418.17.2-2 </t>
    </r>
    <r>
      <rPr>
        <sz val="10.5"/>
        <color indexed="8"/>
        <rFont val="宋体"/>
        <charset val="134"/>
      </rPr>
      <t>配合板</t>
    </r>
    <r>
      <rPr>
        <sz val="10.5"/>
        <color indexed="8"/>
        <rFont val="Times New Roman"/>
        <family val="1"/>
      </rPr>
      <t xml:space="preserve">
Посадочная пластина</t>
    </r>
  </si>
  <si>
    <r>
      <rPr>
        <sz val="10.5"/>
        <color indexed="8"/>
        <rFont val="Times New Roman"/>
        <family val="1"/>
      </rPr>
      <t xml:space="preserve">HG/T20631 </t>
    </r>
    <r>
      <rPr>
        <sz val="10.5"/>
        <color indexed="8"/>
        <rFont val="宋体"/>
        <charset val="134"/>
      </rPr>
      <t>缠绕垫</t>
    </r>
    <r>
      <rPr>
        <sz val="10.5"/>
        <color indexed="8"/>
        <rFont val="Times New Roman"/>
        <family val="1"/>
      </rPr>
      <t xml:space="preserve"> D80-150
Обмоточная прокладка D80-150</t>
    </r>
  </si>
  <si>
    <r>
      <rPr>
        <sz val="10.5"/>
        <color indexed="8"/>
        <rFont val="Times New Roman"/>
        <family val="1"/>
      </rPr>
      <t xml:space="preserve"> HG/T20631 </t>
    </r>
    <r>
      <rPr>
        <sz val="10.5"/>
        <color indexed="8"/>
        <rFont val="宋体"/>
        <charset val="134"/>
      </rPr>
      <t>缠绕垫</t>
    </r>
    <r>
      <rPr>
        <sz val="10.5"/>
        <color indexed="8"/>
        <rFont val="Times New Roman"/>
        <family val="1"/>
      </rPr>
      <t xml:space="preserve"> D100-150
Обмоточная прокладка D100-150</t>
    </r>
  </si>
  <si>
    <r>
      <rPr>
        <sz val="10.5"/>
        <color indexed="8"/>
        <rFont val="Times New Roman"/>
        <family val="1"/>
      </rPr>
      <t xml:space="preserve">HG/T20631 </t>
    </r>
    <r>
      <rPr>
        <sz val="10.5"/>
        <color indexed="8"/>
        <rFont val="宋体"/>
        <charset val="134"/>
      </rPr>
      <t>缠绕垫</t>
    </r>
    <r>
      <rPr>
        <sz val="10.5"/>
        <color indexed="8"/>
        <rFont val="Times New Roman"/>
        <family val="1"/>
      </rPr>
      <t xml:space="preserve"> D40-150
Обмоточная прокладка D40-150</t>
    </r>
  </si>
  <si>
    <r>
      <rPr>
        <sz val="10.5"/>
        <color indexed="8"/>
        <rFont val="Times New Roman"/>
        <family val="1"/>
      </rPr>
      <t xml:space="preserve">HG/T20631 </t>
    </r>
    <r>
      <rPr>
        <sz val="10.5"/>
        <color indexed="8"/>
        <rFont val="宋体"/>
        <charset val="134"/>
      </rPr>
      <t>缠绕垫</t>
    </r>
    <r>
      <rPr>
        <sz val="10.5"/>
        <color indexed="8"/>
        <rFont val="Times New Roman"/>
        <family val="1"/>
      </rPr>
      <t xml:space="preserve"> D20-600
Обмоточная прокладка D20-600</t>
    </r>
  </si>
  <si>
    <r>
      <rPr>
        <sz val="10.5"/>
        <color indexed="8"/>
        <rFont val="Times New Roman"/>
        <family val="1"/>
      </rPr>
      <t xml:space="preserve">HG/T20631 </t>
    </r>
    <r>
      <rPr>
        <sz val="10.5"/>
        <color indexed="8"/>
        <rFont val="宋体"/>
        <charset val="134"/>
      </rPr>
      <t>缠绕垫</t>
    </r>
    <r>
      <rPr>
        <sz val="10.5"/>
        <color indexed="8"/>
        <rFont val="Times New Roman"/>
        <family val="1"/>
      </rPr>
      <t xml:space="preserve"> D15-600
Обмоточная прокладка D15-600</t>
    </r>
  </si>
  <si>
    <r>
      <rPr>
        <sz val="10.5"/>
        <color indexed="8"/>
        <rFont val="Times New Roman"/>
        <family val="1"/>
      </rPr>
      <t xml:space="preserve">HG/T20631 </t>
    </r>
    <r>
      <rPr>
        <sz val="10.5"/>
        <color indexed="8"/>
        <rFont val="宋体"/>
        <charset val="134"/>
      </rPr>
      <t>缠绕垫</t>
    </r>
    <r>
      <rPr>
        <sz val="10.5"/>
        <color indexed="8"/>
        <rFont val="Times New Roman"/>
        <family val="1"/>
      </rPr>
      <t xml:space="preserve"> D20-150
Обмоточная прокладка D20-150</t>
    </r>
  </si>
  <si>
    <r>
      <rPr>
        <sz val="11"/>
        <color indexed="8"/>
        <rFont val="Times New Roman"/>
        <family val="1"/>
      </rPr>
      <t xml:space="preserve">GB/T119.1 </t>
    </r>
    <r>
      <rPr>
        <sz val="11"/>
        <color indexed="8"/>
        <rFont val="宋体"/>
        <charset val="134"/>
      </rPr>
      <t>销</t>
    </r>
    <r>
      <rPr>
        <sz val="11"/>
        <color indexed="8"/>
        <rFont val="Times New Roman"/>
        <family val="1"/>
      </rPr>
      <t>4×10
Штифт 4×10</t>
    </r>
  </si>
  <si>
    <r>
      <rPr>
        <sz val="10.5"/>
        <color indexed="8"/>
        <rFont val="Times New Roman"/>
        <family val="1"/>
      </rPr>
      <t xml:space="preserve">9002488.17.2 </t>
    </r>
    <r>
      <rPr>
        <sz val="10.5"/>
        <color indexed="8"/>
        <rFont val="宋体"/>
        <charset val="134"/>
      </rPr>
      <t>定位键</t>
    </r>
    <r>
      <rPr>
        <sz val="10.5"/>
        <color indexed="8"/>
        <rFont val="Times New Roman"/>
        <family val="1"/>
      </rPr>
      <t xml:space="preserve">
Установочная шпонка</t>
    </r>
  </si>
  <si>
    <r>
      <rPr>
        <sz val="10.5"/>
        <color indexed="8"/>
        <rFont val="Times New Roman"/>
        <family val="1"/>
      </rPr>
      <t xml:space="preserve">9002129.17-1 </t>
    </r>
    <r>
      <rPr>
        <sz val="10.5"/>
        <color indexed="8"/>
        <rFont val="宋体"/>
        <charset val="134"/>
      </rPr>
      <t>底盘螺栓</t>
    </r>
    <r>
      <rPr>
        <sz val="10.5"/>
        <color indexed="8"/>
        <rFont val="Times New Roman"/>
        <family val="1"/>
      </rPr>
      <t xml:space="preserve">
Болты шасси</t>
    </r>
  </si>
  <si>
    <r>
      <rPr>
        <sz val="10.5"/>
        <color indexed="8"/>
        <rFont val="Times New Roman"/>
        <family val="1"/>
      </rPr>
      <t xml:space="preserve">9002406.17.4 </t>
    </r>
    <r>
      <rPr>
        <sz val="10.5"/>
        <color indexed="8"/>
        <rFont val="宋体"/>
        <charset val="134"/>
      </rPr>
      <t>固定键</t>
    </r>
    <r>
      <rPr>
        <sz val="10.5"/>
        <color indexed="8"/>
        <rFont val="Times New Roman"/>
        <family val="1"/>
      </rPr>
      <t xml:space="preserve">
Фиксированная шпонка</t>
    </r>
  </si>
  <si>
    <r>
      <rPr>
        <sz val="10.5"/>
        <color indexed="8"/>
        <rFont val="Times New Roman"/>
        <family val="1"/>
      </rPr>
      <t xml:space="preserve">9001466.17.3 </t>
    </r>
    <r>
      <rPr>
        <sz val="10.5"/>
        <color indexed="8"/>
        <rFont val="宋体"/>
        <charset val="134"/>
      </rPr>
      <t>滑动键</t>
    </r>
    <r>
      <rPr>
        <sz val="10.5"/>
        <color indexed="8"/>
        <rFont val="Times New Roman"/>
        <family val="1"/>
      </rPr>
      <t xml:space="preserve">
Скользящая шпонка</t>
    </r>
  </si>
  <si>
    <r>
      <rPr>
        <sz val="10.5"/>
        <color indexed="8"/>
        <rFont val="Times New Roman"/>
        <family val="1"/>
      </rPr>
      <t>2675.17-4</t>
    </r>
    <r>
      <rPr>
        <sz val="10.5"/>
        <color indexed="8"/>
        <rFont val="宋体"/>
        <charset val="134"/>
      </rPr>
      <t xml:space="preserve"> </t>
    </r>
    <r>
      <rPr>
        <sz val="10.5"/>
        <color indexed="8"/>
        <rFont val="宋体"/>
        <charset val="134"/>
      </rPr>
      <t>垫圈</t>
    </r>
    <r>
      <rPr>
        <sz val="10.5"/>
        <color indexed="8"/>
        <rFont val="Times New Roman"/>
        <family val="1"/>
      </rPr>
      <t xml:space="preserve">
Шайба</t>
    </r>
  </si>
  <si>
    <r>
      <rPr>
        <sz val="10.5"/>
        <color indexed="8"/>
        <rFont val="Times New Roman"/>
        <family val="1"/>
      </rPr>
      <t xml:space="preserve">9002899.17.3 </t>
    </r>
    <r>
      <rPr>
        <sz val="10.5"/>
        <color indexed="8"/>
        <rFont val="宋体"/>
        <charset val="134"/>
      </rPr>
      <t>垫片组</t>
    </r>
    <r>
      <rPr>
        <sz val="10.5"/>
        <color indexed="8"/>
        <rFont val="Times New Roman"/>
        <family val="1"/>
      </rPr>
      <t xml:space="preserve">
Комплект прокладок</t>
    </r>
  </si>
  <si>
    <r>
      <t>垫片</t>
    </r>
    <r>
      <rPr>
        <sz val="10.5"/>
        <color indexed="8"/>
        <rFont val="Times New Roman"/>
        <family val="1"/>
      </rPr>
      <t>δ2</t>
    </r>
    <r>
      <rPr>
        <sz val="10.5"/>
        <color indexed="8"/>
        <rFont val="Times New Roman"/>
        <family val="1"/>
      </rPr>
      <t xml:space="preserve">
Прокладка</t>
    </r>
    <r>
      <rPr>
        <sz val="10.5"/>
        <color indexed="8"/>
        <rFont val="宋体"/>
        <charset val="134"/>
      </rPr>
      <t xml:space="preserve"> </t>
    </r>
    <r>
      <rPr>
        <sz val="10.5"/>
        <color indexed="8"/>
        <rFont val="Times New Roman"/>
        <family val="1"/>
      </rPr>
      <t>δ2</t>
    </r>
  </si>
  <si>
    <r>
      <t>垫片</t>
    </r>
    <r>
      <rPr>
        <sz val="10.5"/>
        <color indexed="8"/>
        <rFont val="Times New Roman"/>
        <family val="1"/>
      </rPr>
      <t>δ1
Прокладка</t>
    </r>
    <r>
      <rPr>
        <sz val="10.5"/>
        <color indexed="8"/>
        <rFont val="宋体"/>
        <charset val="134"/>
      </rPr>
      <t xml:space="preserve"> </t>
    </r>
    <r>
      <rPr>
        <sz val="10.5"/>
        <color indexed="8"/>
        <rFont val="Times New Roman"/>
        <family val="1"/>
      </rPr>
      <t>δ1</t>
    </r>
  </si>
  <si>
    <r>
      <t>垫片</t>
    </r>
    <r>
      <rPr>
        <sz val="10.5"/>
        <color indexed="8"/>
        <rFont val="Times New Roman"/>
        <family val="1"/>
      </rPr>
      <t>δ0.5</t>
    </r>
    <r>
      <rPr>
        <sz val="10.5"/>
        <color indexed="8"/>
        <rFont val="Times New Roman"/>
        <family val="1"/>
      </rPr>
      <t xml:space="preserve">
Прокладка δ0.5</t>
    </r>
  </si>
  <si>
    <r>
      <t>垫片</t>
    </r>
    <r>
      <rPr>
        <sz val="10.5"/>
        <color indexed="8"/>
        <rFont val="Times New Roman"/>
        <family val="1"/>
      </rPr>
      <t>δ0.2</t>
    </r>
    <r>
      <rPr>
        <sz val="10.5"/>
        <color indexed="8"/>
        <rFont val="Times New Roman"/>
        <family val="1"/>
      </rPr>
      <t xml:space="preserve">
Прокладка</t>
    </r>
    <r>
      <rPr>
        <sz val="10.5"/>
        <color indexed="8"/>
        <rFont val="宋体"/>
        <charset val="134"/>
      </rPr>
      <t xml:space="preserve"> </t>
    </r>
    <r>
      <rPr>
        <sz val="10.5"/>
        <color indexed="8"/>
        <rFont val="Times New Roman"/>
        <family val="1"/>
      </rPr>
      <t>δ0.2</t>
    </r>
  </si>
  <si>
    <r>
      <t>垫片</t>
    </r>
    <r>
      <rPr>
        <sz val="10.5"/>
        <color indexed="8"/>
        <rFont val="Times New Roman"/>
        <family val="1"/>
      </rPr>
      <t>δ0.1</t>
    </r>
    <r>
      <rPr>
        <sz val="10.5"/>
        <color indexed="8"/>
        <rFont val="Times New Roman"/>
        <family val="1"/>
      </rPr>
      <t xml:space="preserve">
Прокладка</t>
    </r>
    <r>
      <rPr>
        <sz val="10.5"/>
        <color indexed="8"/>
        <rFont val="宋体"/>
        <charset val="134"/>
      </rPr>
      <t xml:space="preserve"> </t>
    </r>
    <r>
      <rPr>
        <sz val="10.5"/>
        <color indexed="8"/>
        <rFont val="Times New Roman"/>
        <family val="1"/>
      </rPr>
      <t>δ0.1</t>
    </r>
  </si>
  <si>
    <r>
      <t xml:space="preserve">干气密封盘架备件
</t>
    </r>
    <r>
      <rPr>
        <sz val="10.5"/>
        <color indexed="8"/>
        <rFont val="Times New Roman"/>
        <family val="1"/>
      </rPr>
      <t>Комплектующие  для системы СГУ</t>
    </r>
  </si>
  <si>
    <r>
      <t xml:space="preserve">400700018901 过滤器滤芯用O圈
</t>
    </r>
    <r>
      <rPr>
        <sz val="10.5"/>
        <color indexed="8"/>
        <rFont val="Times New Roman"/>
        <family val="1"/>
      </rPr>
      <t>400700018901 Фильтрующий элемент с уплотнительным кольцом</t>
    </r>
  </si>
  <si>
    <r>
      <t xml:space="preserve">400700004256 过滤器滤芯用O圈
</t>
    </r>
    <r>
      <rPr>
        <sz val="10.5"/>
        <color indexed="8"/>
        <rFont val="Times New Roman"/>
        <family val="1"/>
      </rPr>
      <t>400700004256 Фильтрующий элемент с уплотнительным кольцом</t>
    </r>
  </si>
  <si>
    <r>
      <t xml:space="preserve">529800000254 滤芯 SNSX-FL-FE001-HT-00398342
</t>
    </r>
    <r>
      <rPr>
        <sz val="10.5"/>
        <color indexed="8"/>
        <rFont val="Times New Roman"/>
        <family val="1"/>
      </rPr>
      <t>529800000254 Фильтрующий элемент SNSX-FL-FE001-HT-00398342</t>
    </r>
  </si>
  <si>
    <r>
      <t>止推轴承用垫片剩余件</t>
    </r>
    <r>
      <rPr>
        <sz val="10.5"/>
        <color indexed="8"/>
        <rFont val="Times New Roman"/>
        <family val="1"/>
      </rPr>
      <t xml:space="preserve">
Остальные детали прокладки для упорного подшипника</t>
    </r>
  </si>
  <si>
    <r>
      <t>支撑轴承用垫片剩余件</t>
    </r>
    <r>
      <rPr>
        <sz val="10.5"/>
        <color indexed="8"/>
        <rFont val="Times New Roman"/>
        <family val="1"/>
      </rPr>
      <t xml:space="preserve">
Остальные детали прокладки для опорного подшипника</t>
    </r>
  </si>
  <si>
    <r>
      <t xml:space="preserve">润滑油站附件
</t>
    </r>
    <r>
      <rPr>
        <sz val="10.5"/>
        <rFont val="Times New Roman"/>
        <family val="1"/>
      </rPr>
      <t>Приложение к станции смазки</t>
    </r>
  </si>
  <si>
    <r>
      <t xml:space="preserve">BJQZ4500.80球头螺栓
</t>
    </r>
    <r>
      <rPr>
        <sz val="10.5"/>
        <rFont val="Times New Roman"/>
        <family val="1"/>
      </rPr>
      <t>Болт с шаровой головкой BJQZ4500.80</t>
    </r>
  </si>
  <si>
    <r>
      <t xml:space="preserve">BJQZ4500.83垫铁
</t>
    </r>
    <r>
      <rPr>
        <sz val="10.5"/>
        <rFont val="Times New Roman"/>
        <family val="1"/>
      </rPr>
      <t>Гладильная доска BJQZ4500.83</t>
    </r>
  </si>
  <si>
    <r>
      <t xml:space="preserve">激光找正仪
</t>
    </r>
    <r>
      <rPr>
        <sz val="10.5"/>
        <rFont val="Times New Roman"/>
        <family val="1"/>
      </rPr>
      <t>Лазерный корректор</t>
    </r>
  </si>
  <si>
    <r>
      <t xml:space="preserve">显示屏Tab-Ex03
</t>
    </r>
    <r>
      <rPr>
        <sz val="10.5"/>
        <color indexed="8"/>
        <rFont val="Times New Roman"/>
        <family val="1"/>
      </rPr>
      <t>Экран Tab-Ex03</t>
    </r>
  </si>
  <si>
    <r>
      <t xml:space="preserve">测量单元XT50-M
</t>
    </r>
    <r>
      <rPr>
        <sz val="10.5"/>
        <color indexed="8"/>
        <rFont val="Times New Roman"/>
        <family val="1"/>
      </rPr>
      <t>Измерительный блок XT50-M</t>
    </r>
  </si>
  <si>
    <r>
      <t xml:space="preserve">测量单元XT50-S
</t>
    </r>
    <r>
      <rPr>
        <sz val="10.5"/>
        <color indexed="8"/>
        <rFont val="Times New Roman"/>
        <family val="1"/>
      </rPr>
      <t>Измерительный блок XT50-S</t>
    </r>
  </si>
  <si>
    <r>
      <t xml:space="preserve">带有固定杆和链条的V型支架
</t>
    </r>
    <r>
      <rPr>
        <sz val="10.5"/>
        <color indexed="8"/>
        <rFont val="Times New Roman"/>
        <family val="1"/>
      </rPr>
      <t>V-образный кронштейн с крепежным стержнем и цепью</t>
    </r>
  </si>
  <si>
    <r>
      <t xml:space="preserve">固定杆120mm
</t>
    </r>
    <r>
      <rPr>
        <sz val="10.5"/>
        <color indexed="8"/>
        <rFont val="Times New Roman"/>
        <family val="1"/>
      </rPr>
      <t>Крепежный стержень 120 мм</t>
    </r>
  </si>
  <si>
    <r>
      <t xml:space="preserve">固定杆80mm
</t>
    </r>
    <r>
      <rPr>
        <sz val="10.5"/>
        <rFont val="Times New Roman"/>
        <family val="1"/>
      </rPr>
      <t>Крепежный стержень 80 мм</t>
    </r>
  </si>
  <si>
    <r>
      <t xml:space="preserve">延长链条90mm
</t>
    </r>
    <r>
      <rPr>
        <sz val="10.5"/>
        <rFont val="Times New Roman"/>
        <family val="1"/>
      </rPr>
      <t>Удлинительная цепь 90 мм</t>
    </r>
  </si>
  <si>
    <r>
      <t xml:space="preserve">卷尺3米
</t>
    </r>
    <r>
      <rPr>
        <sz val="10.5"/>
        <rFont val="Times New Roman"/>
        <family val="1"/>
      </rPr>
      <t>Рулетка 3 метра</t>
    </r>
  </si>
  <si>
    <r>
      <t xml:space="preserve">用于固定杆装拆工具
</t>
    </r>
    <r>
      <rPr>
        <sz val="10.5"/>
        <rFont val="Times New Roman"/>
        <family val="1"/>
      </rPr>
      <t>Используется для крепления стержневых инструментов для сборки и демонтажа</t>
    </r>
  </si>
  <si>
    <r>
      <t xml:space="preserve">充电器
</t>
    </r>
    <r>
      <rPr>
        <sz val="10.5"/>
        <rFont val="Times New Roman"/>
        <family val="1"/>
      </rPr>
      <t>Зарядник</t>
    </r>
  </si>
  <si>
    <r>
      <t xml:space="preserve">充电用分线电缆
</t>
    </r>
    <r>
      <rPr>
        <sz val="10.5"/>
        <rFont val="Times New Roman"/>
        <family val="1"/>
      </rPr>
      <t>Ответвительный кабель для зарядки</t>
    </r>
  </si>
  <si>
    <r>
      <t xml:space="preserve">电源电缆
</t>
    </r>
    <r>
      <rPr>
        <sz val="10.5"/>
        <rFont val="Times New Roman"/>
        <family val="1"/>
      </rPr>
      <t>Кабель питания</t>
    </r>
  </si>
  <si>
    <r>
      <t xml:space="preserve">（含镜头布，U盘（内有操作手册，简易操作手册）)
</t>
    </r>
    <r>
      <rPr>
        <sz val="10.5"/>
        <rFont val="Times New Roman"/>
        <family val="1"/>
      </rPr>
      <t>(Включая ткань для линз, USB-флешка (с руководством по эксплуатации, простое руководство по эксплуатации))</t>
    </r>
  </si>
  <si>
    <r>
      <t xml:space="preserve">防爆仪器箱
</t>
    </r>
    <r>
      <rPr>
        <sz val="10.5"/>
        <rFont val="Times New Roman"/>
        <family val="1"/>
      </rPr>
      <t>Взрывозащищенный ящик для инструментов</t>
    </r>
  </si>
  <si>
    <r>
      <rPr>
        <sz val="10.5"/>
        <color indexed="8"/>
        <rFont val="宋体"/>
        <charset val="134"/>
      </rPr>
      <t>主机详细装箱单</t>
    </r>
    <r>
      <rPr>
        <sz val="10.5"/>
        <color indexed="8"/>
        <rFont val="Times New Roman"/>
        <family val="1"/>
      </rPr>
      <t xml:space="preserve">
Подробный упаковочный лист компрессора</t>
    </r>
  </si>
  <si>
    <r>
      <t xml:space="preserve">261036.011 </t>
    </r>
    <r>
      <rPr>
        <sz val="10.5"/>
        <color indexed="8"/>
        <rFont val="宋体"/>
        <charset val="134"/>
      </rPr>
      <t>定子（外）带齐标牌，小法兰、法兰盖及紧固件</t>
    </r>
    <r>
      <rPr>
        <sz val="10.5"/>
        <color indexed="8"/>
        <rFont val="Times New Roman"/>
        <family val="1"/>
      </rPr>
      <t xml:space="preserve">
Статор (наружный) в комплекте с табличкой, малым фланцем, крышкой фланца и крепежным элементом</t>
    </r>
  </si>
  <si>
    <r>
      <t xml:space="preserve">261036.012 </t>
    </r>
    <r>
      <rPr>
        <sz val="10.5"/>
        <color indexed="8"/>
        <rFont val="宋体"/>
        <charset val="134"/>
      </rPr>
      <t>定子（内）（装在定子内）</t>
    </r>
    <r>
      <rPr>
        <sz val="10.5"/>
        <color indexed="8"/>
        <rFont val="Times New Roman"/>
        <family val="1"/>
      </rPr>
      <t xml:space="preserve">
Статор (внутренний)(устанавливается в статоре)</t>
    </r>
  </si>
  <si>
    <r>
      <t>261036.25 转子 （装在定子内）</t>
    </r>
    <r>
      <rPr>
        <sz val="10.5"/>
        <color indexed="8"/>
        <rFont val="Times New Roman"/>
        <family val="1"/>
      </rPr>
      <t xml:space="preserve">
Ротор(устанавливается в статоре)</t>
    </r>
  </si>
  <si>
    <r>
      <rPr>
        <sz val="10.5"/>
        <color indexed="8"/>
        <rFont val="Times New Roman"/>
        <family val="1"/>
      </rPr>
      <t xml:space="preserve">261044.10 </t>
    </r>
    <r>
      <rPr>
        <sz val="10.5"/>
        <color indexed="8"/>
        <rFont val="宋体"/>
        <charset val="134"/>
      </rPr>
      <t>支撑轴承护罩（带齐法兰、法兰盖及紧固件装在定子上）</t>
    </r>
    <r>
      <rPr>
        <sz val="10.5"/>
        <color indexed="8"/>
        <rFont val="Times New Roman"/>
        <family val="1"/>
      </rPr>
      <t xml:space="preserve">
Кожух опорного подшипника (в комплекте с фланцем, крышкой фланца и крепежными элементами, установленными на статоре)</t>
    </r>
  </si>
  <si>
    <r>
      <rPr>
        <sz val="10.5"/>
        <color indexed="8"/>
        <rFont val="Times New Roman"/>
        <family val="1"/>
      </rPr>
      <t>261044.11</t>
    </r>
    <r>
      <rPr>
        <sz val="10.5"/>
        <color indexed="8"/>
        <rFont val="宋体"/>
        <charset val="134"/>
      </rPr>
      <t>止推轴承护罩（带齐法兰、法兰盖及紧固件装在定子上）</t>
    </r>
    <r>
      <rPr>
        <sz val="10.5"/>
        <color indexed="8"/>
        <rFont val="Times New Roman"/>
        <family val="1"/>
      </rPr>
      <t xml:space="preserve">
Кожух урного подшипника (в комплекте с фланцем, крышкой фланца и крепежными элементами, установленными на статоре)</t>
    </r>
  </si>
  <si>
    <r>
      <t xml:space="preserve">813320 </t>
    </r>
    <r>
      <rPr>
        <sz val="10.5"/>
        <color indexed="8"/>
        <rFont val="宋体"/>
        <charset val="134"/>
      </rPr>
      <t>支承轴承</t>
    </r>
    <r>
      <rPr>
        <sz val="10.5"/>
        <color indexed="8"/>
        <rFont val="Times New Roman"/>
        <family val="1"/>
      </rPr>
      <t xml:space="preserve">R4K71/0.4/2EP </t>
    </r>
    <r>
      <rPr>
        <sz val="10.5"/>
        <color indexed="8"/>
        <rFont val="宋体"/>
        <charset val="134"/>
      </rPr>
      <t>（装轴承箱内）</t>
    </r>
    <r>
      <rPr>
        <sz val="10.5"/>
        <color indexed="8"/>
        <rFont val="Times New Roman"/>
        <family val="1"/>
      </rPr>
      <t xml:space="preserve">
Опорный подшипник R4K71/0.4/2EP(упакован в коробку для подшипников)</t>
    </r>
  </si>
  <si>
    <r>
      <t xml:space="preserve">814213 </t>
    </r>
    <r>
      <rPr>
        <sz val="10.5"/>
        <color indexed="8"/>
        <rFont val="宋体"/>
        <charset val="134"/>
      </rPr>
      <t>止推轴承（装轴承箱内）</t>
    </r>
    <r>
      <rPr>
        <sz val="10.5"/>
        <color indexed="8"/>
        <rFont val="Times New Roman"/>
        <family val="1"/>
      </rPr>
      <t xml:space="preserve">
Упорный подшипник(упакован в коробку для подшипников)(упакован в коробку для подшипников)</t>
    </r>
  </si>
  <si>
    <r>
      <t xml:space="preserve">26694.1 </t>
    </r>
    <r>
      <rPr>
        <sz val="10.5"/>
        <color indexed="8"/>
        <rFont val="宋体"/>
        <charset val="134"/>
      </rPr>
      <t>试车密封（含密封圈）（装在定子内）</t>
    </r>
    <r>
      <rPr>
        <sz val="10.5"/>
        <color indexed="8"/>
        <rFont val="Times New Roman"/>
        <family val="1"/>
      </rPr>
      <t xml:space="preserve">
Пробное уплотнение (включая уплотнительное кольцо)(устанавливается в статоре)</t>
    </r>
  </si>
  <si>
    <r>
      <t xml:space="preserve">261006-1 </t>
    </r>
    <r>
      <rPr>
        <sz val="10.5"/>
        <color indexed="8"/>
        <rFont val="宋体"/>
        <charset val="134"/>
      </rPr>
      <t>背环</t>
    </r>
    <r>
      <rPr>
        <sz val="10.5"/>
        <color indexed="8"/>
        <rFont val="Times New Roman"/>
        <family val="1"/>
      </rPr>
      <t xml:space="preserve">φ850×2.8 </t>
    </r>
    <r>
      <rPr>
        <sz val="10.5"/>
        <color indexed="8"/>
        <rFont val="宋体"/>
        <charset val="134"/>
      </rPr>
      <t>（装在定子内）</t>
    </r>
    <r>
      <rPr>
        <sz val="10.5"/>
        <color indexed="8"/>
        <rFont val="Times New Roman"/>
        <family val="1"/>
      </rPr>
      <t xml:space="preserve">
Заднее кольцоφ850×2,8(устанавливается в статоре)</t>
    </r>
  </si>
  <si>
    <r>
      <t xml:space="preserve">261006-5 </t>
    </r>
    <r>
      <rPr>
        <sz val="10.5"/>
        <color indexed="8"/>
        <rFont val="宋体"/>
        <charset val="134"/>
      </rPr>
      <t>背环</t>
    </r>
    <r>
      <rPr>
        <sz val="10.5"/>
        <color indexed="8"/>
        <rFont val="Times New Roman"/>
        <family val="1"/>
      </rPr>
      <t xml:space="preserve">φ710×2.8 </t>
    </r>
    <r>
      <rPr>
        <sz val="10.5"/>
        <color indexed="8"/>
        <rFont val="宋体"/>
        <charset val="134"/>
      </rPr>
      <t>（装在定子内）</t>
    </r>
    <r>
      <rPr>
        <sz val="10.5"/>
        <color indexed="8"/>
        <rFont val="Times New Roman"/>
        <family val="1"/>
      </rPr>
      <t xml:space="preserve">
Заднее кольцо φ710×2,8(устанавливается в статоре)</t>
    </r>
  </si>
  <si>
    <r>
      <t>O</t>
    </r>
    <r>
      <rPr>
        <sz val="10.5"/>
        <color indexed="8"/>
        <rFont val="宋体"/>
        <charset val="134"/>
      </rPr>
      <t>型圈</t>
    </r>
    <r>
      <rPr>
        <sz val="10.5"/>
        <color indexed="8"/>
        <rFont val="Times New Roman"/>
        <family val="1"/>
      </rPr>
      <t xml:space="preserve"> 825×7-G-S</t>
    </r>
    <r>
      <rPr>
        <sz val="10.5"/>
        <color indexed="8"/>
        <rFont val="宋体"/>
        <charset val="134"/>
      </rPr>
      <t>（装在定子内）</t>
    </r>
    <r>
      <rPr>
        <sz val="10.5"/>
        <rFont val="Times New Roman"/>
        <family val="1"/>
      </rPr>
      <t xml:space="preserve">
O-образное кольцо </t>
    </r>
    <r>
      <rPr>
        <sz val="10.5"/>
        <color indexed="8"/>
        <rFont val="Times New Roman"/>
        <family val="1"/>
      </rPr>
      <t>825</t>
    </r>
    <r>
      <rPr>
        <sz val="10.5"/>
        <rFont val="Times New Roman"/>
        <family val="1"/>
      </rPr>
      <t>×7-G-S(устанавливается в статоре)</t>
    </r>
  </si>
  <si>
    <r>
      <t>O</t>
    </r>
    <r>
      <rPr>
        <sz val="10.5"/>
        <color indexed="8"/>
        <rFont val="宋体"/>
        <charset val="134"/>
      </rPr>
      <t>型圈</t>
    </r>
    <r>
      <rPr>
        <sz val="10.5"/>
        <color indexed="8"/>
        <rFont val="Times New Roman"/>
        <family val="1"/>
      </rPr>
      <t xml:space="preserve"> 860×7-G-S</t>
    </r>
    <r>
      <rPr>
        <sz val="10.5"/>
        <color indexed="8"/>
        <rFont val="宋体"/>
        <charset val="134"/>
      </rPr>
      <t>（装在定子内）</t>
    </r>
    <r>
      <rPr>
        <sz val="10.5"/>
        <rFont val="Times New Roman"/>
        <family val="1"/>
      </rPr>
      <t xml:space="preserve">
O-образное кольцо</t>
    </r>
    <r>
      <rPr>
        <sz val="10.5"/>
        <color indexed="8"/>
        <rFont val="Times New Roman"/>
        <family val="1"/>
      </rPr>
      <t xml:space="preserve"> 860</t>
    </r>
    <r>
      <rPr>
        <sz val="10.5"/>
        <rFont val="Times New Roman"/>
        <family val="1"/>
      </rPr>
      <t>×7-G-S(устанавливается в статоре)</t>
    </r>
  </si>
  <si>
    <r>
      <t>O</t>
    </r>
    <r>
      <rPr>
        <sz val="10.5"/>
        <color indexed="8"/>
        <rFont val="宋体"/>
        <charset val="134"/>
      </rPr>
      <t>型圈</t>
    </r>
    <r>
      <rPr>
        <sz val="10.5"/>
        <color indexed="8"/>
        <rFont val="Times New Roman"/>
        <family val="1"/>
      </rPr>
      <t xml:space="preserve"> 720×7-G-S</t>
    </r>
    <r>
      <rPr>
        <sz val="10.5"/>
        <color indexed="8"/>
        <rFont val="宋体"/>
        <charset val="134"/>
      </rPr>
      <t>（装在定子内）</t>
    </r>
    <r>
      <rPr>
        <sz val="10.5"/>
        <rFont val="Times New Roman"/>
        <family val="1"/>
      </rPr>
      <t xml:space="preserve">
O-образное кольцо </t>
    </r>
    <r>
      <rPr>
        <sz val="10.5"/>
        <color indexed="8"/>
        <rFont val="Times New Roman"/>
        <family val="1"/>
      </rPr>
      <t>720</t>
    </r>
    <r>
      <rPr>
        <sz val="10.5"/>
        <rFont val="Times New Roman"/>
        <family val="1"/>
      </rPr>
      <t>×7-G-S(устанавливается в статоре)</t>
    </r>
  </si>
  <si>
    <r>
      <t>O</t>
    </r>
    <r>
      <rPr>
        <sz val="10.5"/>
        <color indexed="8"/>
        <rFont val="宋体"/>
        <charset val="134"/>
      </rPr>
      <t>型圈</t>
    </r>
    <r>
      <rPr>
        <sz val="10.5"/>
        <color indexed="8"/>
        <rFont val="Times New Roman"/>
        <family val="1"/>
      </rPr>
      <t xml:space="preserve"> 690×7-G-S</t>
    </r>
    <r>
      <rPr>
        <sz val="10.5"/>
        <color indexed="8"/>
        <rFont val="宋体"/>
        <charset val="134"/>
      </rPr>
      <t>（装在定子内）</t>
    </r>
    <r>
      <rPr>
        <sz val="10.5"/>
        <rFont val="Times New Roman"/>
        <family val="1"/>
      </rPr>
      <t xml:space="preserve">
O-образное кольцо</t>
    </r>
    <r>
      <rPr>
        <sz val="10.5"/>
        <color indexed="8"/>
        <rFont val="Times New Roman"/>
        <family val="1"/>
      </rPr>
      <t xml:space="preserve"> 690</t>
    </r>
    <r>
      <rPr>
        <sz val="10.5"/>
        <rFont val="Times New Roman"/>
        <family val="1"/>
      </rPr>
      <t>×7-G-S(устанавливается в статоре)</t>
    </r>
  </si>
  <si>
    <r>
      <t xml:space="preserve">261006-6 </t>
    </r>
    <r>
      <rPr>
        <sz val="10.5"/>
        <color indexed="8"/>
        <rFont val="宋体"/>
        <charset val="134"/>
      </rPr>
      <t>轴位移支架（装在定子上）</t>
    </r>
    <r>
      <rPr>
        <sz val="10.5"/>
        <color indexed="8"/>
        <rFont val="Times New Roman"/>
        <family val="1"/>
      </rPr>
      <t xml:space="preserve">
Кронштейн смещения оси(монтируется на статоре)</t>
    </r>
  </si>
  <si>
    <r>
      <t xml:space="preserve">GB/T6171 </t>
    </r>
    <r>
      <rPr>
        <sz val="10.5"/>
        <color indexed="8"/>
        <rFont val="宋体"/>
        <charset val="134"/>
      </rPr>
      <t>螺母</t>
    </r>
    <r>
      <rPr>
        <sz val="10.5"/>
        <color indexed="8"/>
        <rFont val="Times New Roman"/>
        <family val="1"/>
      </rPr>
      <t>M20×1.5-8</t>
    </r>
    <r>
      <rPr>
        <sz val="10.5"/>
        <color indexed="8"/>
        <rFont val="宋体"/>
        <charset val="134"/>
      </rPr>
      <t>（装在定子上）</t>
    </r>
    <r>
      <rPr>
        <sz val="10.5"/>
        <color indexed="8"/>
        <rFont val="Times New Roman"/>
        <family val="1"/>
      </rPr>
      <t xml:space="preserve">
Гайка M20×1,5-8(монтируется на статоре)</t>
    </r>
  </si>
  <si>
    <r>
      <t xml:space="preserve">261036.011.3 </t>
    </r>
    <r>
      <rPr>
        <sz val="10.5"/>
        <color indexed="8"/>
        <rFont val="宋体"/>
        <charset val="134"/>
      </rPr>
      <t>平衡管（带齐配对法兰、垫片及紧固件）（装在定子上）</t>
    </r>
    <r>
      <rPr>
        <sz val="10.5"/>
        <color indexed="8"/>
        <rFont val="Times New Roman"/>
        <family val="1"/>
      </rPr>
      <t xml:space="preserve">
Балансировочная трубка (в комплекте с ответным фланцем, прокладкой и крепежными элементами)(монтируется на статоре)</t>
    </r>
  </si>
  <si>
    <r>
      <t xml:space="preserve">26694.011-4 </t>
    </r>
    <r>
      <rPr>
        <sz val="10.5"/>
        <color indexed="8"/>
        <rFont val="宋体"/>
        <charset val="134"/>
      </rPr>
      <t>内缸安装板（装在定子上）</t>
    </r>
    <r>
      <rPr>
        <sz val="10.5"/>
        <color indexed="8"/>
        <rFont val="Times New Roman"/>
        <family val="1"/>
      </rPr>
      <t xml:space="preserve">
Монтажная пластина внутреннего цилиндра(монтируется на статоре)</t>
    </r>
  </si>
  <si>
    <r>
      <t xml:space="preserve">261006.011-8 </t>
    </r>
    <r>
      <rPr>
        <sz val="10.5"/>
        <color indexed="8"/>
        <rFont val="宋体"/>
        <charset val="134"/>
      </rPr>
      <t>测振支架（装在定子内）</t>
    </r>
    <r>
      <rPr>
        <sz val="10.5"/>
        <color indexed="8"/>
        <rFont val="Times New Roman"/>
        <family val="1"/>
      </rPr>
      <t xml:space="preserve">
Кронштейн для измерения вибрации(устанавливается в статоре)</t>
    </r>
  </si>
  <si>
    <r>
      <t>O</t>
    </r>
    <r>
      <rPr>
        <sz val="10.5"/>
        <color indexed="8"/>
        <rFont val="宋体"/>
        <charset val="134"/>
      </rPr>
      <t>型密封圈</t>
    </r>
    <r>
      <rPr>
        <sz val="10.5"/>
        <color indexed="8"/>
        <rFont val="Times New Roman"/>
        <family val="1"/>
      </rPr>
      <t>165×3.55-G-S</t>
    </r>
    <r>
      <rPr>
        <sz val="10.5"/>
        <color indexed="8"/>
        <rFont val="宋体"/>
        <charset val="134"/>
      </rPr>
      <t>（装在定子内）</t>
    </r>
    <r>
      <rPr>
        <sz val="10.5"/>
        <rFont val="Times New Roman"/>
        <family val="1"/>
      </rPr>
      <t xml:space="preserve">
О-образное уплотнительное</t>
    </r>
    <r>
      <rPr>
        <sz val="10.5"/>
        <color indexed="8"/>
        <rFont val="Times New Roman"/>
        <family val="1"/>
      </rPr>
      <t xml:space="preserve"> кольцо 165×3.55-G-S(устанавливается в статоре)</t>
    </r>
  </si>
  <si>
    <r>
      <t xml:space="preserve">85613 </t>
    </r>
    <r>
      <rPr>
        <sz val="10.5"/>
        <color indexed="8"/>
        <rFont val="宋体"/>
        <charset val="134"/>
      </rPr>
      <t>引线接头</t>
    </r>
    <r>
      <rPr>
        <sz val="10.5"/>
        <color indexed="8"/>
        <rFont val="Times New Roman"/>
        <family val="1"/>
      </rPr>
      <t>2-3.5-s</t>
    </r>
    <r>
      <rPr>
        <sz val="10.5"/>
        <color indexed="8"/>
        <rFont val="宋体"/>
        <charset val="134"/>
      </rPr>
      <t>（装轴承箱内）</t>
    </r>
    <r>
      <rPr>
        <sz val="10.5"/>
        <color indexed="8"/>
        <rFont val="Times New Roman"/>
        <family val="1"/>
      </rPr>
      <t xml:space="preserve">
Наконечник выводов 2-3.5-s(упакован в коробку для подшипников)</t>
    </r>
  </si>
  <si>
    <r>
      <t xml:space="preserve">85626 </t>
    </r>
    <r>
      <rPr>
        <sz val="10.5"/>
        <color indexed="8"/>
        <rFont val="宋体"/>
        <charset val="134"/>
      </rPr>
      <t>径向轴承热电偶装配图（</t>
    </r>
    <r>
      <rPr>
        <sz val="10.5"/>
        <color indexed="8"/>
        <rFont val="Times New Roman"/>
        <family val="1"/>
      </rPr>
      <t>φ2.5</t>
    </r>
    <r>
      <rPr>
        <sz val="10.5"/>
        <color indexed="8"/>
        <rFont val="宋体"/>
        <charset val="134"/>
      </rPr>
      <t>）（线夹子、电缆夹装在轴承箱内，引线接头装在轴承箱上，附件放在零备件箱）</t>
    </r>
    <r>
      <rPr>
        <sz val="10.5"/>
        <color indexed="8"/>
        <rFont val="Times New Roman"/>
        <family val="1"/>
      </rPr>
      <t xml:space="preserve">
Схема сборки термопары радиального подшипника (φ2.5) (клемма и кабельный зажим установлены в подшипниковой коробке, где также размещается наконечник выводов, а принадлежности находятся в ящике для запасных частей)</t>
    </r>
  </si>
  <si>
    <r>
      <rPr>
        <sz val="10.5"/>
        <color indexed="8"/>
        <rFont val="Times New Roman"/>
        <family val="1"/>
      </rPr>
      <t xml:space="preserve">85628 </t>
    </r>
    <r>
      <rPr>
        <sz val="10.5"/>
        <color indexed="8"/>
        <rFont val="宋体"/>
        <charset val="134"/>
      </rPr>
      <t>止推轴承热电偶安装图（线夹子、电缆夹装在轴承箱内，引线接头装在轴承箱上，附件放在零备件箱）</t>
    </r>
    <r>
      <rPr>
        <sz val="10.5"/>
        <color indexed="8"/>
        <rFont val="Times New Roman"/>
        <family val="1"/>
      </rPr>
      <t xml:space="preserve">
Схема установки термопары упорного подшипника (клемма и кабельный зажим установлены в подшипниковой коробке, где также размещается наконечник выводов, а принадлежности находятся в ящике для запасных частей)</t>
    </r>
  </si>
  <si>
    <r>
      <t xml:space="preserve">261044.11-1 </t>
    </r>
    <r>
      <rPr>
        <sz val="10.5"/>
        <color indexed="8"/>
        <rFont val="宋体"/>
        <charset val="134"/>
      </rPr>
      <t>端盖（装轴承箱上）</t>
    </r>
    <r>
      <rPr>
        <sz val="10.5"/>
        <color indexed="8"/>
        <rFont val="Times New Roman"/>
        <family val="1"/>
      </rPr>
      <t xml:space="preserve">
Торцевая крышка(монтируется на коробке подшипников)</t>
    </r>
  </si>
  <si>
    <r>
      <t xml:space="preserve">Sh2412.1 </t>
    </r>
    <r>
      <rPr>
        <sz val="10.5"/>
        <color indexed="8"/>
        <rFont val="宋体"/>
        <charset val="134"/>
      </rPr>
      <t>螺塞</t>
    </r>
    <r>
      <rPr>
        <sz val="10.5"/>
        <color indexed="8"/>
        <rFont val="Times New Roman"/>
        <family val="1"/>
      </rPr>
      <t xml:space="preserve"> NPT3/4</t>
    </r>
    <r>
      <rPr>
        <sz val="10.5"/>
        <color indexed="8"/>
        <rFont val="宋体"/>
        <charset val="134"/>
      </rPr>
      <t>（装轴承箱上）</t>
    </r>
    <r>
      <rPr>
        <sz val="10.5"/>
        <color indexed="8"/>
        <rFont val="Times New Roman"/>
        <family val="1"/>
      </rPr>
      <t xml:space="preserve"> 
Резьбовая пробка NPT3/4(монтируется на коробке подшипников)</t>
    </r>
  </si>
  <si>
    <r>
      <t>O</t>
    </r>
    <r>
      <rPr>
        <sz val="10.5"/>
        <color indexed="8"/>
        <rFont val="宋体"/>
        <charset val="134"/>
      </rPr>
      <t>型密封圈</t>
    </r>
    <r>
      <rPr>
        <sz val="10.5"/>
        <color indexed="8"/>
        <rFont val="Times New Roman"/>
        <family val="1"/>
      </rPr>
      <t>φ330×3.55</t>
    </r>
    <r>
      <rPr>
        <sz val="10.5"/>
        <color indexed="8"/>
        <rFont val="宋体"/>
        <charset val="134"/>
      </rPr>
      <t>（装轴承箱内）</t>
    </r>
    <r>
      <rPr>
        <sz val="10.5"/>
        <rFont val="Times New Roman"/>
        <family val="1"/>
      </rPr>
      <t xml:space="preserve">
O</t>
    </r>
    <r>
      <rPr>
        <sz val="10.5"/>
        <color indexed="8"/>
        <rFont val="Times New Roman"/>
        <family val="1"/>
      </rPr>
      <t>-образное уплотнительного кольцо φ330×3.55(упакован в коробку для подшипников)</t>
    </r>
  </si>
  <si>
    <r>
      <t>中分面密封胶条</t>
    </r>
    <r>
      <rPr>
        <sz val="10.5"/>
        <color indexed="8"/>
        <rFont val="Times New Roman"/>
        <family val="1"/>
      </rPr>
      <t>Φ5.33×1m</t>
    </r>
    <r>
      <rPr>
        <sz val="10.5"/>
        <color indexed="8"/>
        <rFont val="宋体"/>
        <charset val="134"/>
      </rPr>
      <t>（装定子内）</t>
    </r>
    <r>
      <rPr>
        <sz val="10.5"/>
        <rFont val="Times New Roman"/>
        <family val="1"/>
      </rPr>
      <t xml:space="preserve">
</t>
    </r>
    <r>
      <rPr>
        <sz val="10.5"/>
        <color indexed="8"/>
        <rFont val="Times New Roman"/>
        <family val="1"/>
      </rPr>
      <t xml:space="preserve">Герметизирующая лента поверхности разъема </t>
    </r>
    <r>
      <rPr>
        <sz val="10.5"/>
        <rFont val="Times New Roman"/>
        <family val="1"/>
      </rPr>
      <t>Φ5.33×1 м(устанавливается в статоре)</t>
    </r>
  </si>
  <si>
    <r>
      <t>26017.911.2 滚轮（装定子上）</t>
    </r>
    <r>
      <rPr>
        <sz val="10.5"/>
        <color indexed="8"/>
        <rFont val="Times New Roman"/>
        <family val="1"/>
      </rPr>
      <t xml:space="preserve">
Ролик(монтируется на статоре)</t>
    </r>
  </si>
  <si>
    <r>
      <t xml:space="preserve">GB/T5782 </t>
    </r>
    <r>
      <rPr>
        <sz val="10.5"/>
        <color indexed="8"/>
        <rFont val="宋体"/>
        <charset val="134"/>
      </rPr>
      <t>螺栓</t>
    </r>
    <r>
      <rPr>
        <sz val="10.5"/>
        <color indexed="8"/>
        <rFont val="Times New Roman"/>
        <family val="1"/>
      </rPr>
      <t xml:space="preserve"> M12×30-8.8</t>
    </r>
    <r>
      <rPr>
        <sz val="10.5"/>
        <color indexed="8"/>
        <rFont val="宋体"/>
        <charset val="134"/>
      </rPr>
      <t>（装定子上）</t>
    </r>
    <r>
      <rPr>
        <sz val="10.5"/>
        <color indexed="8"/>
        <rFont val="Times New Roman"/>
        <family val="1"/>
      </rPr>
      <t xml:space="preserve">
Болт M12×30-8,8(монтируется на статоре)</t>
    </r>
  </si>
  <si>
    <r>
      <t>ASME/B16.5 Welding Neck NPS 14" -Class600</t>
    </r>
    <r>
      <rPr>
        <sz val="11"/>
        <color indexed="8"/>
        <rFont val="宋体"/>
        <charset val="134"/>
      </rPr>
      <t>（装定子上）</t>
    </r>
    <r>
      <rPr>
        <sz val="11"/>
        <color indexed="8"/>
        <rFont val="Times New Roman"/>
        <family val="1"/>
      </rPr>
      <t xml:space="preserve">
ASME/B16.5 Сварочная горловина NPS 14"-Class600 (монтируется на статоре)</t>
    </r>
  </si>
  <si>
    <r>
      <t>ASME/B16.5 Welding Neck NPS 10" -Class600</t>
    </r>
    <r>
      <rPr>
        <sz val="11"/>
        <color indexed="8"/>
        <rFont val="宋体"/>
        <charset val="134"/>
      </rPr>
      <t>（装定子上）</t>
    </r>
    <r>
      <rPr>
        <sz val="11"/>
        <color indexed="8"/>
        <rFont val="Times New Roman"/>
        <family val="1"/>
      </rPr>
      <t xml:space="preserve">
ASME/B16.5 Сварочная горловина NPS 10"-Class600 (монтируется на статоре)</t>
    </r>
  </si>
  <si>
    <r>
      <t xml:space="preserve">26694.011-6 </t>
    </r>
    <r>
      <rPr>
        <sz val="11"/>
        <color indexed="8"/>
        <rFont val="宋体"/>
        <charset val="134"/>
      </rPr>
      <t>起顶螺栓</t>
    </r>
    <r>
      <rPr>
        <sz val="11"/>
        <color indexed="8"/>
        <rFont val="Times New Roman"/>
        <family val="1"/>
      </rPr>
      <t>M24</t>
    </r>
    <r>
      <rPr>
        <sz val="11"/>
        <color indexed="8"/>
        <rFont val="宋体"/>
        <charset val="134"/>
      </rPr>
      <t>（装定子上）</t>
    </r>
    <r>
      <rPr>
        <sz val="11"/>
        <color indexed="8"/>
        <rFont val="Times New Roman"/>
        <family val="1"/>
      </rPr>
      <t xml:space="preserve">
Подъемный болт M24(монтируется на статоре)</t>
    </r>
  </si>
  <si>
    <r>
      <t xml:space="preserve">26017.011-4 </t>
    </r>
    <r>
      <rPr>
        <sz val="11"/>
        <color indexed="8"/>
        <rFont val="宋体"/>
        <charset val="134"/>
      </rPr>
      <t>起顶螺栓</t>
    </r>
    <r>
      <rPr>
        <sz val="11"/>
        <color indexed="8"/>
        <rFont val="Times New Roman"/>
        <family val="1"/>
      </rPr>
      <t>M24</t>
    </r>
    <r>
      <rPr>
        <sz val="11"/>
        <color indexed="8"/>
        <rFont val="宋体"/>
        <charset val="134"/>
      </rPr>
      <t>（装定子上）</t>
    </r>
    <r>
      <rPr>
        <sz val="11"/>
        <color indexed="8"/>
        <rFont val="Times New Roman"/>
        <family val="1"/>
      </rPr>
      <t xml:space="preserve">
Подъемный болт M24(монтируется на статоре)</t>
    </r>
  </si>
  <si>
    <r>
      <t xml:space="preserve">HG/T20631 </t>
    </r>
    <r>
      <rPr>
        <sz val="10.5"/>
        <color indexed="8"/>
        <rFont val="宋体"/>
        <charset val="134"/>
      </rPr>
      <t>缠绕垫</t>
    </r>
    <r>
      <rPr>
        <sz val="10.5"/>
        <color indexed="8"/>
        <rFont val="Times New Roman"/>
        <family val="1"/>
      </rPr>
      <t xml:space="preserve"> D40-600 </t>
    </r>
    <r>
      <rPr>
        <sz val="10.5"/>
        <color indexed="8"/>
        <rFont val="宋体"/>
        <charset val="134"/>
      </rPr>
      <t>（平衡管用</t>
    </r>
    <r>
      <rPr>
        <sz val="10.5"/>
        <color indexed="8"/>
        <rFont val="Times New Roman"/>
        <family val="1"/>
      </rPr>
      <t xml:space="preserve">  </t>
    </r>
    <r>
      <rPr>
        <sz val="10.5"/>
        <color indexed="8"/>
        <rFont val="宋体"/>
        <charset val="134"/>
      </rPr>
      <t>装主机上）</t>
    </r>
    <r>
      <rPr>
        <sz val="10.5"/>
        <color indexed="8"/>
        <rFont val="Times New Roman"/>
        <family val="1"/>
      </rPr>
      <t xml:space="preserve">
Обмоточная прокладка D40-600(установлен на балансировочной трубке компрессора)</t>
    </r>
  </si>
  <si>
    <r>
      <t>推进装置详细装箱单</t>
    </r>
    <r>
      <rPr>
        <sz val="10.5"/>
        <color indexed="8"/>
        <rFont val="Times New Roman"/>
        <family val="1"/>
      </rPr>
      <t xml:space="preserve">
Подробный упаковочный лист движителя</t>
    </r>
  </si>
  <si>
    <r>
      <t>261044.911.1</t>
    </r>
    <r>
      <rPr>
        <sz val="10.5"/>
        <color indexed="8"/>
        <rFont val="宋体"/>
        <charset val="134"/>
      </rPr>
      <t xml:space="preserve"> </t>
    </r>
    <r>
      <rPr>
        <sz val="10.5"/>
        <color indexed="8"/>
        <rFont val="宋体"/>
        <charset val="134"/>
      </rPr>
      <t>导轨</t>
    </r>
    <r>
      <rPr>
        <sz val="10.5"/>
        <color indexed="8"/>
        <rFont val="Times New Roman"/>
        <family val="1"/>
      </rPr>
      <t xml:space="preserve">
Направляющая</t>
    </r>
  </si>
  <si>
    <r>
      <rPr>
        <sz val="10.5"/>
        <color indexed="8"/>
        <rFont val="Times New Roman"/>
        <family val="1"/>
      </rPr>
      <t xml:space="preserve">26694.911-1 </t>
    </r>
    <r>
      <rPr>
        <sz val="10.5"/>
        <color indexed="8"/>
        <rFont val="宋体"/>
        <charset val="134"/>
      </rPr>
      <t>挡板（装导轨上）</t>
    </r>
    <r>
      <rPr>
        <sz val="10.5"/>
        <color indexed="8"/>
        <rFont val="Times New Roman"/>
        <family val="1"/>
      </rPr>
      <t xml:space="preserve">
Перегородка (установлена на направляющей)</t>
    </r>
  </si>
  <si>
    <r>
      <rPr>
        <sz val="10.5"/>
        <color indexed="8"/>
        <rFont val="Times New Roman"/>
        <family val="1"/>
      </rPr>
      <t xml:space="preserve">GB/T70.1 </t>
    </r>
    <r>
      <rPr>
        <sz val="10.5"/>
        <color indexed="8"/>
        <rFont val="宋体"/>
        <charset val="134"/>
      </rPr>
      <t>螺钉</t>
    </r>
    <r>
      <rPr>
        <sz val="10.5"/>
        <color indexed="8"/>
        <rFont val="Times New Roman"/>
        <family val="1"/>
      </rPr>
      <t>M12×35-8.8</t>
    </r>
    <r>
      <rPr>
        <sz val="10.5"/>
        <color indexed="8"/>
        <rFont val="宋体"/>
        <charset val="134"/>
      </rPr>
      <t>（装导轨上）</t>
    </r>
    <r>
      <rPr>
        <sz val="10.5"/>
        <color indexed="8"/>
        <rFont val="Times New Roman"/>
        <family val="1"/>
      </rPr>
      <t xml:space="preserve">
Винт M12×35-8.8 (установлен на направляющую)</t>
    </r>
  </si>
  <si>
    <r>
      <rPr>
        <sz val="10.5"/>
        <color indexed="8"/>
        <rFont val="Times New Roman"/>
        <family val="1"/>
      </rPr>
      <t xml:space="preserve">261044.911.2 </t>
    </r>
    <r>
      <rPr>
        <sz val="10.5"/>
        <color indexed="8"/>
        <rFont val="宋体"/>
        <charset val="134"/>
      </rPr>
      <t>辅助支撑</t>
    </r>
    <r>
      <rPr>
        <sz val="10.5"/>
        <color indexed="8"/>
        <rFont val="Times New Roman"/>
        <family val="1"/>
      </rPr>
      <t xml:space="preserve">
Вспомогательная поддержка</t>
    </r>
  </si>
  <si>
    <r>
      <t>261044.911.2-1</t>
    </r>
    <r>
      <rPr>
        <sz val="10.5"/>
        <color indexed="8"/>
        <rFont val="宋体"/>
        <charset val="134"/>
      </rPr>
      <t xml:space="preserve"> </t>
    </r>
    <r>
      <rPr>
        <sz val="10.5"/>
        <color indexed="8"/>
        <rFont val="宋体"/>
        <charset val="134"/>
      </rPr>
      <t>支柱</t>
    </r>
    <r>
      <rPr>
        <sz val="10.5"/>
        <color indexed="8"/>
        <rFont val="Times New Roman"/>
        <family val="1"/>
      </rPr>
      <t xml:space="preserve">
Столб</t>
    </r>
  </si>
  <si>
    <r>
      <t>26773.911.2-1</t>
    </r>
    <r>
      <rPr>
        <sz val="10.5"/>
        <color indexed="8"/>
        <rFont val="宋体"/>
        <charset val="134"/>
      </rPr>
      <t xml:space="preserve"> </t>
    </r>
    <r>
      <rPr>
        <sz val="10.5"/>
        <color indexed="8"/>
        <rFont val="宋体"/>
        <charset val="134"/>
      </rPr>
      <t>底座</t>
    </r>
    <r>
      <rPr>
        <sz val="10.5"/>
        <color indexed="8"/>
        <rFont val="Times New Roman"/>
        <family val="1"/>
      </rPr>
      <t xml:space="preserve">
Основание</t>
    </r>
  </si>
  <si>
    <r>
      <rPr>
        <sz val="10.5"/>
        <color indexed="8"/>
        <rFont val="Times New Roman"/>
        <family val="1"/>
      </rPr>
      <t xml:space="preserve">26773.911.2-3 </t>
    </r>
    <r>
      <rPr>
        <sz val="10.5"/>
        <color indexed="8"/>
        <rFont val="宋体"/>
        <charset val="134"/>
      </rPr>
      <t>六角螺母</t>
    </r>
    <r>
      <rPr>
        <sz val="10.5"/>
        <color indexed="8"/>
        <rFont val="Times New Roman"/>
        <family val="1"/>
      </rPr>
      <t xml:space="preserve">
Шестигранная гайка</t>
    </r>
  </si>
  <si>
    <r>
      <rPr>
        <sz val="10.5"/>
        <color indexed="8"/>
        <rFont val="Times New Roman"/>
        <family val="1"/>
      </rPr>
      <t xml:space="preserve">26773.911.2-4 </t>
    </r>
    <r>
      <rPr>
        <sz val="10.5"/>
        <color indexed="8"/>
        <rFont val="宋体"/>
        <charset val="134"/>
      </rPr>
      <t>球形垫片</t>
    </r>
    <r>
      <rPr>
        <sz val="10.5"/>
        <color indexed="8"/>
        <rFont val="Times New Roman"/>
        <family val="1"/>
      </rPr>
      <t xml:space="preserve">
Сферическая прокладка</t>
    </r>
  </si>
  <si>
    <r>
      <rPr>
        <sz val="10.5"/>
        <color indexed="8"/>
        <rFont val="Times New Roman"/>
        <family val="1"/>
      </rPr>
      <t xml:space="preserve">26773.911.2-5 </t>
    </r>
    <r>
      <rPr>
        <sz val="10.5"/>
        <color indexed="8"/>
        <rFont val="宋体"/>
        <charset val="134"/>
      </rPr>
      <t>止推环</t>
    </r>
    <r>
      <rPr>
        <sz val="10.5"/>
        <color indexed="8"/>
        <rFont val="Times New Roman"/>
        <family val="1"/>
      </rPr>
      <t xml:space="preserve">
Упорное кольцо</t>
    </r>
  </si>
  <si>
    <r>
      <rPr>
        <sz val="10.5"/>
        <color indexed="8"/>
        <rFont val="Times New Roman"/>
        <family val="1"/>
      </rPr>
      <t xml:space="preserve">GB/T6170 </t>
    </r>
    <r>
      <rPr>
        <sz val="10.5"/>
        <color indexed="8"/>
        <rFont val="宋体"/>
        <charset val="134"/>
      </rPr>
      <t>螺母</t>
    </r>
    <r>
      <rPr>
        <sz val="10.5"/>
        <color indexed="8"/>
        <rFont val="Times New Roman"/>
        <family val="1"/>
      </rPr>
      <t xml:space="preserve"> M30-8
Гайка M30-8</t>
    </r>
  </si>
  <si>
    <r>
      <t>261044.911.3</t>
    </r>
    <r>
      <rPr>
        <sz val="10.5"/>
        <color indexed="8"/>
        <rFont val="宋体"/>
        <charset val="134"/>
      </rPr>
      <t xml:space="preserve"> </t>
    </r>
    <r>
      <rPr>
        <sz val="10.5"/>
        <color indexed="8"/>
        <rFont val="宋体"/>
        <charset val="134"/>
      </rPr>
      <t>接管</t>
    </r>
    <r>
      <rPr>
        <sz val="10.5"/>
        <color indexed="8"/>
        <rFont val="Times New Roman"/>
        <family val="1"/>
      </rPr>
      <t xml:space="preserve">
Штуцер</t>
    </r>
  </si>
  <si>
    <r>
      <t>261044.911.4</t>
    </r>
    <r>
      <rPr>
        <sz val="10.5"/>
        <color indexed="8"/>
        <rFont val="宋体"/>
        <charset val="134"/>
      </rPr>
      <t xml:space="preserve"> </t>
    </r>
    <r>
      <rPr>
        <sz val="10.5"/>
        <color indexed="8"/>
        <rFont val="宋体"/>
        <charset val="134"/>
      </rPr>
      <t>接管</t>
    </r>
    <r>
      <rPr>
        <sz val="10.5"/>
        <color indexed="8"/>
        <rFont val="Times New Roman"/>
        <family val="1"/>
      </rPr>
      <t xml:space="preserve">
Штуцер</t>
    </r>
  </si>
  <si>
    <r>
      <t>261044.911.5</t>
    </r>
    <r>
      <rPr>
        <sz val="10.5"/>
        <color indexed="8"/>
        <rFont val="宋体"/>
        <charset val="134"/>
      </rPr>
      <t xml:space="preserve"> </t>
    </r>
    <r>
      <rPr>
        <sz val="10.5"/>
        <color indexed="8"/>
        <rFont val="宋体"/>
        <charset val="134"/>
      </rPr>
      <t>接管</t>
    </r>
    <r>
      <rPr>
        <sz val="10.5"/>
        <color indexed="8"/>
        <rFont val="Times New Roman"/>
        <family val="1"/>
      </rPr>
      <t xml:space="preserve">
Штуцер</t>
    </r>
  </si>
  <si>
    <r>
      <rPr>
        <sz val="10.5"/>
        <color indexed="8"/>
        <rFont val="Times New Roman"/>
        <family val="1"/>
      </rPr>
      <t xml:space="preserve">GB/T5783 </t>
    </r>
    <r>
      <rPr>
        <sz val="10.5"/>
        <color indexed="8"/>
        <rFont val="宋体"/>
        <charset val="134"/>
      </rPr>
      <t>螺栓</t>
    </r>
    <r>
      <rPr>
        <sz val="10.5"/>
        <color indexed="8"/>
        <rFont val="Times New Roman"/>
        <family val="1"/>
      </rPr>
      <t>M16×80-8.8
Болт M16×80-8.8</t>
    </r>
  </si>
  <si>
    <r>
      <rPr>
        <sz val="10.5"/>
        <color indexed="8"/>
        <rFont val="Times New Roman"/>
        <family val="1"/>
      </rPr>
      <t xml:space="preserve">Sh2137.1 </t>
    </r>
    <r>
      <rPr>
        <sz val="10.5"/>
        <color indexed="8"/>
        <rFont val="宋体"/>
        <charset val="134"/>
      </rPr>
      <t>螺母</t>
    </r>
    <r>
      <rPr>
        <sz val="10.5"/>
        <color indexed="8"/>
        <rFont val="Times New Roman"/>
        <family val="1"/>
      </rPr>
      <t xml:space="preserve"> M16
Гайка M16</t>
    </r>
  </si>
  <si>
    <r>
      <rPr>
        <sz val="10.5"/>
        <color indexed="8"/>
        <rFont val="Times New Roman"/>
        <family val="1"/>
      </rPr>
      <t xml:space="preserve">GB/T20.1 </t>
    </r>
    <r>
      <rPr>
        <sz val="10.5"/>
        <color indexed="8"/>
        <rFont val="宋体"/>
        <charset val="134"/>
      </rPr>
      <t>销</t>
    </r>
    <r>
      <rPr>
        <sz val="10.5"/>
        <color indexed="8"/>
        <rFont val="Times New Roman"/>
        <family val="1"/>
      </rPr>
      <t xml:space="preserve"> 10×26
Штфт 10×26</t>
    </r>
  </si>
  <si>
    <r>
      <rPr>
        <sz val="10.5"/>
        <color indexed="8"/>
        <rFont val="Times New Roman"/>
        <family val="1"/>
      </rPr>
      <t xml:space="preserve">261044.911-1 </t>
    </r>
    <r>
      <rPr>
        <sz val="10.5"/>
        <color indexed="8"/>
        <rFont val="宋体"/>
        <charset val="134"/>
      </rPr>
      <t>内缸吊耳</t>
    </r>
    <r>
      <rPr>
        <sz val="10.5"/>
        <color indexed="8"/>
        <rFont val="Times New Roman"/>
        <family val="1"/>
      </rPr>
      <t xml:space="preserve">
Проушина внутреннего цилиндра</t>
    </r>
  </si>
  <si>
    <r>
      <rPr>
        <sz val="10.5"/>
        <color indexed="8"/>
        <rFont val="Times New Roman"/>
        <family val="1"/>
      </rPr>
      <t xml:space="preserve">GB/T5783 </t>
    </r>
    <r>
      <rPr>
        <sz val="10.5"/>
        <color indexed="8"/>
        <rFont val="宋体"/>
        <charset val="134"/>
      </rPr>
      <t>螺栓</t>
    </r>
    <r>
      <rPr>
        <sz val="10.5"/>
        <color indexed="8"/>
        <rFont val="Times New Roman"/>
        <family val="1"/>
      </rPr>
      <t xml:space="preserve"> M16×50-8.8
Болт M16×50-8.8</t>
    </r>
  </si>
  <si>
    <r>
      <rPr>
        <sz val="10.5"/>
        <color indexed="8"/>
        <rFont val="Times New Roman"/>
        <family val="1"/>
      </rPr>
      <t xml:space="preserve">26694.911.4 </t>
    </r>
    <r>
      <rPr>
        <sz val="10.5"/>
        <color indexed="8"/>
        <rFont val="宋体"/>
        <charset val="134"/>
      </rPr>
      <t>插装支架</t>
    </r>
    <r>
      <rPr>
        <sz val="10.5"/>
        <color indexed="8"/>
        <rFont val="Times New Roman"/>
        <family val="1"/>
      </rPr>
      <t xml:space="preserve">
Съемный кронштейн</t>
    </r>
  </si>
  <si>
    <r>
      <rPr>
        <sz val="10.5"/>
        <color indexed="8"/>
        <rFont val="Times New Roman"/>
        <family val="1"/>
      </rPr>
      <t xml:space="preserve">GB/T5783 </t>
    </r>
    <r>
      <rPr>
        <sz val="10.5"/>
        <color indexed="8"/>
        <rFont val="宋体"/>
        <charset val="134"/>
      </rPr>
      <t>螺栓</t>
    </r>
    <r>
      <rPr>
        <sz val="10.5"/>
        <color indexed="8"/>
        <rFont val="Times New Roman"/>
        <family val="1"/>
      </rPr>
      <t xml:space="preserve"> M16×50-8.8
Болт M16×50-8,8</t>
    </r>
  </si>
  <si>
    <r>
      <t>26017.911.2</t>
    </r>
    <r>
      <rPr>
        <sz val="10.5"/>
        <color indexed="8"/>
        <rFont val="宋体"/>
        <charset val="134"/>
      </rPr>
      <t xml:space="preserve"> </t>
    </r>
    <r>
      <rPr>
        <sz val="10.5"/>
        <color indexed="8"/>
        <rFont val="宋体"/>
        <charset val="134"/>
      </rPr>
      <t>滚轮</t>
    </r>
    <r>
      <rPr>
        <sz val="10.5"/>
        <color indexed="8"/>
        <rFont val="Times New Roman"/>
        <family val="1"/>
      </rPr>
      <t xml:space="preserve">
Ролик</t>
    </r>
  </si>
  <si>
    <r>
      <rPr>
        <sz val="10.5"/>
        <color indexed="8"/>
        <rFont val="Times New Roman"/>
        <family val="1"/>
      </rPr>
      <t xml:space="preserve">GB/T5782 </t>
    </r>
    <r>
      <rPr>
        <sz val="10.5"/>
        <color indexed="8"/>
        <rFont val="宋体"/>
        <charset val="134"/>
      </rPr>
      <t>螺栓</t>
    </r>
    <r>
      <rPr>
        <sz val="10.5"/>
        <color indexed="8"/>
        <rFont val="Times New Roman"/>
        <family val="1"/>
      </rPr>
      <t xml:space="preserve"> M12×30-8.8
Болт M12×30-8.8</t>
    </r>
  </si>
  <si>
    <r>
      <rPr>
        <sz val="10.5"/>
        <color indexed="8"/>
        <rFont val="Times New Roman"/>
        <family val="1"/>
      </rPr>
      <t xml:space="preserve">GB/T70.1 </t>
    </r>
    <r>
      <rPr>
        <sz val="10.5"/>
        <color indexed="8"/>
        <rFont val="宋体"/>
        <charset val="134"/>
      </rPr>
      <t>螺钉</t>
    </r>
    <r>
      <rPr>
        <sz val="10.5"/>
        <color indexed="8"/>
        <rFont val="Times New Roman"/>
        <family val="1"/>
      </rPr>
      <t xml:space="preserve"> M24×50-10.9
Винт M24×50-10.9</t>
    </r>
  </si>
  <si>
    <r>
      <rPr>
        <sz val="11"/>
        <color indexed="8"/>
        <rFont val="Times New Roman"/>
        <family val="1"/>
      </rPr>
      <t xml:space="preserve">261044.912 </t>
    </r>
    <r>
      <rPr>
        <sz val="11"/>
        <color indexed="8"/>
        <rFont val="宋体"/>
        <charset val="134"/>
      </rPr>
      <t>转子吊装工具</t>
    </r>
    <r>
      <rPr>
        <sz val="11"/>
        <color indexed="8"/>
        <rFont val="Times New Roman"/>
        <family val="1"/>
      </rPr>
      <t xml:space="preserve">
Инструменты для подъема ротора</t>
    </r>
  </si>
  <si>
    <r>
      <t>环形吊装带</t>
    </r>
    <r>
      <rPr>
        <sz val="11"/>
        <color indexed="8"/>
        <rFont val="Times New Roman"/>
        <family val="1"/>
      </rPr>
      <t>5m 1t
Кольцевой подъемный ремень 5м 1т</t>
    </r>
  </si>
  <si>
    <r>
      <rPr>
        <sz val="10.5"/>
        <rFont val="宋体"/>
        <charset val="134"/>
      </rPr>
      <t>内缸支架详细装箱单</t>
    </r>
    <r>
      <rPr>
        <sz val="10.5"/>
        <rFont val="Times New Roman"/>
        <family val="1"/>
      </rPr>
      <t xml:space="preserve">
Подробный упаковочный лист кронштейна внутреннего цилиндра</t>
    </r>
  </si>
  <si>
    <r>
      <rPr>
        <sz val="10.5"/>
        <rFont val="Times New Roman"/>
        <family val="1"/>
      </rPr>
      <t xml:space="preserve">261044.913 </t>
    </r>
    <r>
      <rPr>
        <sz val="10.5"/>
        <rFont val="宋体"/>
        <charset val="134"/>
      </rPr>
      <t>内缸支架</t>
    </r>
    <r>
      <rPr>
        <sz val="10.5"/>
        <rFont val="Times New Roman"/>
        <family val="1"/>
      </rPr>
      <t xml:space="preserve">
Кронштейн внутреннего цилиндра</t>
    </r>
  </si>
  <si>
    <r>
      <rPr>
        <sz val="10.5"/>
        <color indexed="8"/>
        <rFont val="Times New Roman"/>
        <family val="1"/>
      </rPr>
      <t xml:space="preserve">Sh2126 </t>
    </r>
    <r>
      <rPr>
        <sz val="10.5"/>
        <color indexed="8"/>
        <rFont val="宋体"/>
        <charset val="134"/>
      </rPr>
      <t>螺钉</t>
    </r>
    <r>
      <rPr>
        <sz val="10.5"/>
        <color indexed="8"/>
        <rFont val="Times New Roman"/>
        <family val="1"/>
      </rPr>
      <t>M36×140</t>
    </r>
    <r>
      <rPr>
        <sz val="10.5"/>
        <color indexed="8"/>
        <rFont val="宋体"/>
        <charset val="134"/>
      </rPr>
      <t>（装内缸支架上）</t>
    </r>
    <r>
      <rPr>
        <sz val="10.5"/>
        <rFont val="Times New Roman"/>
        <family val="1"/>
      </rPr>
      <t xml:space="preserve">
</t>
    </r>
    <r>
      <rPr>
        <sz val="10.5"/>
        <color indexed="8"/>
        <rFont val="Times New Roman"/>
        <family val="1"/>
      </rPr>
      <t>Винт M36×140 (установлен на кронштейн</t>
    </r>
    <r>
      <rPr>
        <sz val="10.5"/>
        <color indexed="8"/>
        <rFont val="宋体"/>
        <charset val="134"/>
      </rPr>
      <t xml:space="preserve"> </t>
    </r>
    <r>
      <rPr>
        <sz val="10.5"/>
        <color indexed="8"/>
        <rFont val="Times New Roman"/>
        <family val="1"/>
      </rPr>
      <t>внутреннего цилиндра)</t>
    </r>
  </si>
  <si>
    <r>
      <t>联合底座详细装箱单</t>
    </r>
    <r>
      <rPr>
        <sz val="10.5"/>
        <color indexed="8"/>
        <rFont val="Times New Roman"/>
        <family val="1"/>
      </rPr>
      <t xml:space="preserve">
Подробный упаковочный лист комбинированного основания</t>
    </r>
  </si>
  <si>
    <r>
      <rPr>
        <sz val="10.5"/>
        <color indexed="8"/>
        <rFont val="Times New Roman"/>
        <family val="1"/>
      </rPr>
      <t xml:space="preserve">9003377.17.1 </t>
    </r>
    <r>
      <rPr>
        <sz val="10.5"/>
        <color indexed="8"/>
        <rFont val="宋体"/>
        <charset val="134"/>
      </rPr>
      <t>底盘（带齐所有配套管路）</t>
    </r>
    <r>
      <rPr>
        <sz val="10.5"/>
        <color indexed="8"/>
        <rFont val="Times New Roman"/>
        <family val="1"/>
      </rPr>
      <t xml:space="preserve">
Шасси (со всеми поддерживающими трубопроводами в комплекте)</t>
    </r>
  </si>
  <si>
    <r>
      <rPr>
        <sz val="10.5"/>
        <color indexed="8"/>
        <rFont val="宋体"/>
        <charset val="134"/>
      </rPr>
      <t xml:space="preserve">9003377.17.3 </t>
    </r>
    <r>
      <rPr>
        <sz val="10.5"/>
        <color indexed="8"/>
        <rFont val="宋体"/>
        <charset val="134"/>
      </rPr>
      <t>排气侧导向键座（装底座上）</t>
    </r>
    <r>
      <rPr>
        <sz val="10.5"/>
        <color indexed="8"/>
        <rFont val="Times New Roman"/>
        <family val="1"/>
      </rPr>
      <t xml:space="preserve">
Гнездо направляющей шпонки со стороны выпуска (установлено на основание)</t>
    </r>
  </si>
  <si>
    <t>含</t>
  </si>
  <si>
    <r>
      <rPr>
        <sz val="10.5"/>
        <color indexed="8"/>
        <rFont val="宋体"/>
        <charset val="134"/>
      </rPr>
      <t xml:space="preserve">9003377.17.3-1 </t>
    </r>
    <r>
      <rPr>
        <sz val="10.5"/>
        <color indexed="8"/>
        <rFont val="宋体"/>
        <charset val="134"/>
      </rPr>
      <t>导向键板（装底座上）</t>
    </r>
    <r>
      <rPr>
        <sz val="10.5"/>
        <color indexed="8"/>
        <rFont val="Times New Roman"/>
        <family val="1"/>
      </rPr>
      <t xml:space="preserve">
Пластина направляющей шпонки (установлена на основание)</t>
    </r>
  </si>
  <si>
    <r>
      <rPr>
        <sz val="10.5"/>
        <color indexed="8"/>
        <rFont val="Times New Roman"/>
        <family val="1"/>
      </rPr>
      <t xml:space="preserve">GB/T899 </t>
    </r>
    <r>
      <rPr>
        <sz val="10.5"/>
        <color indexed="8"/>
        <rFont val="宋体"/>
        <charset val="134"/>
      </rPr>
      <t>螺柱</t>
    </r>
    <r>
      <rPr>
        <sz val="10.5"/>
        <color indexed="8"/>
        <rFont val="Times New Roman"/>
        <family val="1"/>
      </rPr>
      <t>M20×60-6.8</t>
    </r>
    <r>
      <rPr>
        <sz val="10.5"/>
        <color indexed="8"/>
        <rFont val="宋体"/>
        <charset val="134"/>
      </rPr>
      <t>（装底座上）</t>
    </r>
    <r>
      <rPr>
        <sz val="10.5"/>
        <color indexed="8"/>
        <rFont val="Times New Roman"/>
        <family val="1"/>
      </rPr>
      <t xml:space="preserve">
Шпилька M20×60-6.8 (установлена на основание)</t>
    </r>
  </si>
  <si>
    <r>
      <rPr>
        <sz val="10.5"/>
        <color indexed="8"/>
        <rFont val="Times New Roman"/>
        <family val="1"/>
      </rPr>
      <t xml:space="preserve">GB/T881 </t>
    </r>
    <r>
      <rPr>
        <sz val="10.5"/>
        <color indexed="8"/>
        <rFont val="宋体"/>
        <charset val="134"/>
      </rPr>
      <t>销</t>
    </r>
    <r>
      <rPr>
        <sz val="10.5"/>
        <color indexed="8"/>
        <rFont val="Times New Roman"/>
        <family val="1"/>
      </rPr>
      <t>16×100</t>
    </r>
    <r>
      <rPr>
        <sz val="10.5"/>
        <color indexed="8"/>
        <rFont val="宋体"/>
        <charset val="134"/>
      </rPr>
      <t>（装底座上）</t>
    </r>
    <r>
      <rPr>
        <sz val="10.5"/>
        <color indexed="8"/>
        <rFont val="Times New Roman"/>
        <family val="1"/>
      </rPr>
      <t xml:space="preserve">
Штифт 16×100 (установлена на основание)</t>
    </r>
  </si>
  <si>
    <r>
      <rPr>
        <sz val="10.5"/>
        <color indexed="8"/>
        <rFont val="Times New Roman"/>
        <family val="1"/>
      </rPr>
      <t xml:space="preserve">GB/T6172.1 </t>
    </r>
    <r>
      <rPr>
        <sz val="10.5"/>
        <color indexed="8"/>
        <rFont val="宋体"/>
        <charset val="134"/>
      </rPr>
      <t>螺母</t>
    </r>
    <r>
      <rPr>
        <sz val="10.5"/>
        <color indexed="8"/>
        <rFont val="Times New Roman"/>
        <family val="1"/>
      </rPr>
      <t>M12</t>
    </r>
    <r>
      <rPr>
        <sz val="10.5"/>
        <color indexed="8"/>
        <rFont val="宋体"/>
        <charset val="134"/>
      </rPr>
      <t>（装底座上）</t>
    </r>
    <r>
      <rPr>
        <sz val="10.5"/>
        <color indexed="8"/>
        <rFont val="Times New Roman"/>
        <family val="1"/>
      </rPr>
      <t xml:space="preserve">
Гайка</t>
    </r>
    <r>
      <rPr>
        <sz val="10.5"/>
        <color indexed="8"/>
        <rFont val="宋体"/>
        <charset val="134"/>
      </rPr>
      <t xml:space="preserve"> </t>
    </r>
    <r>
      <rPr>
        <sz val="10.5"/>
        <color indexed="8"/>
        <rFont val="Times New Roman"/>
        <family val="1"/>
      </rPr>
      <t>M12 (установлена на основание)</t>
    </r>
  </si>
  <si>
    <r>
      <rPr>
        <sz val="10.5"/>
        <color indexed="8"/>
        <rFont val="Times New Roman"/>
        <family val="1"/>
      </rPr>
      <t xml:space="preserve">GB/T854 </t>
    </r>
    <r>
      <rPr>
        <sz val="10.5"/>
        <color indexed="8"/>
        <rFont val="宋体"/>
        <charset val="134"/>
      </rPr>
      <t>垫圈</t>
    </r>
    <r>
      <rPr>
        <sz val="10.5"/>
        <color indexed="8"/>
        <rFont val="Times New Roman"/>
        <family val="1"/>
      </rPr>
      <t>12</t>
    </r>
    <r>
      <rPr>
        <sz val="10.5"/>
        <color indexed="8"/>
        <rFont val="宋体"/>
        <charset val="134"/>
      </rPr>
      <t>（装底座上）</t>
    </r>
    <r>
      <rPr>
        <sz val="10.5"/>
        <color indexed="8"/>
        <rFont val="Times New Roman"/>
        <family val="1"/>
      </rPr>
      <t xml:space="preserve">
Шайба</t>
    </r>
    <r>
      <rPr>
        <sz val="10.5"/>
        <color indexed="8"/>
        <rFont val="宋体"/>
        <charset val="134"/>
      </rPr>
      <t xml:space="preserve"> </t>
    </r>
    <r>
      <rPr>
        <sz val="10.5"/>
        <color indexed="8"/>
        <rFont val="Times New Roman"/>
        <family val="1"/>
      </rPr>
      <t>12 (установлена на основание)</t>
    </r>
  </si>
  <si>
    <r>
      <rPr>
        <sz val="10.5"/>
        <color indexed="8"/>
        <rFont val="Times New Roman"/>
        <family val="1"/>
      </rPr>
      <t xml:space="preserve">GB/T85 </t>
    </r>
    <r>
      <rPr>
        <sz val="10.5"/>
        <color indexed="8"/>
        <rFont val="宋体"/>
        <charset val="134"/>
      </rPr>
      <t>螺钉</t>
    </r>
    <r>
      <rPr>
        <sz val="10.5"/>
        <color indexed="8"/>
        <rFont val="Times New Roman"/>
        <family val="1"/>
      </rPr>
      <t>M12×90</t>
    </r>
    <r>
      <rPr>
        <sz val="10.5"/>
        <color indexed="8"/>
        <rFont val="宋体"/>
        <charset val="134"/>
      </rPr>
      <t>（装底座上）</t>
    </r>
    <r>
      <rPr>
        <sz val="10.5"/>
        <color indexed="8"/>
        <rFont val="Times New Roman"/>
        <family val="1"/>
      </rPr>
      <t xml:space="preserve">
Винт</t>
    </r>
    <r>
      <rPr>
        <sz val="10.5"/>
        <color indexed="8"/>
        <rFont val="宋体"/>
        <charset val="134"/>
      </rPr>
      <t xml:space="preserve"> </t>
    </r>
    <r>
      <rPr>
        <sz val="10.5"/>
        <color indexed="8"/>
        <rFont val="Times New Roman"/>
        <family val="1"/>
      </rPr>
      <t>M12×90 (установлен на основание)</t>
    </r>
  </si>
  <si>
    <r>
      <rPr>
        <sz val="10.5"/>
        <color indexed="8"/>
        <rFont val="Times New Roman"/>
        <family val="1"/>
      </rPr>
      <t xml:space="preserve">GB/T6170 </t>
    </r>
    <r>
      <rPr>
        <sz val="10.5"/>
        <color indexed="8"/>
        <rFont val="宋体"/>
        <charset val="134"/>
      </rPr>
      <t>螺母</t>
    </r>
    <r>
      <rPr>
        <sz val="10.5"/>
        <color indexed="8"/>
        <rFont val="Times New Roman"/>
        <family val="1"/>
      </rPr>
      <t>M20-6</t>
    </r>
    <r>
      <rPr>
        <sz val="10.5"/>
        <color indexed="8"/>
        <rFont val="宋体"/>
        <charset val="134"/>
      </rPr>
      <t>（装底座上）</t>
    </r>
    <r>
      <rPr>
        <sz val="10.5"/>
        <color indexed="8"/>
        <rFont val="Times New Roman"/>
        <family val="1"/>
      </rPr>
      <t xml:space="preserve">
Гайка</t>
    </r>
    <r>
      <rPr>
        <sz val="10.5"/>
        <color indexed="8"/>
        <rFont val="宋体"/>
        <charset val="134"/>
      </rPr>
      <t xml:space="preserve"> </t>
    </r>
    <r>
      <rPr>
        <sz val="10.5"/>
        <color indexed="8"/>
        <rFont val="Times New Roman"/>
        <family val="1"/>
      </rPr>
      <t>M20-6 (установлена на основание)</t>
    </r>
  </si>
  <si>
    <r>
      <rPr>
        <sz val="10.5"/>
        <color indexed="8"/>
        <rFont val="Times New Roman"/>
        <family val="1"/>
      </rPr>
      <t xml:space="preserve">GB/T93 </t>
    </r>
    <r>
      <rPr>
        <sz val="10.5"/>
        <color indexed="8"/>
        <rFont val="宋体"/>
        <charset val="134"/>
      </rPr>
      <t>垫圈</t>
    </r>
    <r>
      <rPr>
        <sz val="10.5"/>
        <color indexed="8"/>
        <rFont val="Times New Roman"/>
        <family val="1"/>
      </rPr>
      <t>20</t>
    </r>
    <r>
      <rPr>
        <sz val="10.5"/>
        <color indexed="8"/>
        <rFont val="宋体"/>
        <charset val="134"/>
      </rPr>
      <t>（装底座上）</t>
    </r>
    <r>
      <rPr>
        <sz val="10.5"/>
        <color indexed="8"/>
        <rFont val="Times New Roman"/>
        <family val="1"/>
      </rPr>
      <t xml:space="preserve">
Шайба</t>
    </r>
    <r>
      <rPr>
        <sz val="10.5"/>
        <color indexed="8"/>
        <rFont val="宋体"/>
        <charset val="134"/>
      </rPr>
      <t xml:space="preserve"> </t>
    </r>
    <r>
      <rPr>
        <sz val="10.5"/>
        <color indexed="8"/>
        <rFont val="Times New Roman"/>
        <family val="1"/>
      </rPr>
      <t>20 (установлена на основание)</t>
    </r>
  </si>
  <si>
    <r>
      <rPr>
        <sz val="10.5"/>
        <color indexed="8"/>
        <rFont val="Times New Roman"/>
        <family val="1"/>
      </rPr>
      <t xml:space="preserve">9003377.17.2 </t>
    </r>
    <r>
      <rPr>
        <sz val="10.5"/>
        <color indexed="8"/>
        <rFont val="宋体"/>
        <charset val="134"/>
      </rPr>
      <t>进气侧导向键座（装底座上）</t>
    </r>
    <r>
      <rPr>
        <sz val="10.5"/>
        <color indexed="8"/>
        <rFont val="Times New Roman"/>
        <family val="1"/>
      </rPr>
      <t xml:space="preserve">
Гнездо направляющей шпонки со стороны впуска (установлено на основание)</t>
    </r>
  </si>
  <si>
    <r>
      <rPr>
        <sz val="10.5"/>
        <color indexed="8"/>
        <rFont val="Times New Roman"/>
        <family val="1"/>
      </rPr>
      <t xml:space="preserve">9003377.17.2-1 </t>
    </r>
    <r>
      <rPr>
        <sz val="10.5"/>
        <color indexed="8"/>
        <rFont val="宋体"/>
        <charset val="134"/>
      </rPr>
      <t>导向键板（装底座上）</t>
    </r>
    <r>
      <rPr>
        <sz val="10.5"/>
        <color indexed="8"/>
        <rFont val="Times New Roman"/>
        <family val="1"/>
      </rPr>
      <t xml:space="preserve">
Пластина направляющей шпонки (установлена на основание)</t>
    </r>
  </si>
  <si>
    <r>
      <rPr>
        <sz val="10.5"/>
        <color indexed="8"/>
        <rFont val="Times New Roman"/>
        <family val="1"/>
      </rPr>
      <t xml:space="preserve">GB/T899 </t>
    </r>
    <r>
      <rPr>
        <sz val="10.5"/>
        <color indexed="8"/>
        <rFont val="宋体"/>
        <charset val="134"/>
      </rPr>
      <t>螺柱</t>
    </r>
    <r>
      <rPr>
        <sz val="10.5"/>
        <color indexed="8"/>
        <rFont val="Times New Roman"/>
        <family val="1"/>
      </rPr>
      <t>M20×60-6.8</t>
    </r>
    <r>
      <rPr>
        <sz val="10.5"/>
        <color indexed="8"/>
        <rFont val="宋体"/>
        <charset val="134"/>
      </rPr>
      <t>（装底座上）</t>
    </r>
    <r>
      <rPr>
        <sz val="10.5"/>
        <color indexed="8"/>
        <rFont val="Times New Roman"/>
        <family val="1"/>
      </rPr>
      <t xml:space="preserve">
ШпилькаM20×60-6,8 (установлено на основание)</t>
    </r>
  </si>
  <si>
    <r>
      <rPr>
        <sz val="10.5"/>
        <color indexed="8"/>
        <rFont val="Times New Roman"/>
        <family val="1"/>
      </rPr>
      <t xml:space="preserve">GB/T881 </t>
    </r>
    <r>
      <rPr>
        <sz val="10.5"/>
        <color indexed="8"/>
        <rFont val="宋体"/>
        <charset val="134"/>
      </rPr>
      <t>销</t>
    </r>
    <r>
      <rPr>
        <sz val="10.5"/>
        <color indexed="8"/>
        <rFont val="Times New Roman"/>
        <family val="1"/>
      </rPr>
      <t>16×100</t>
    </r>
    <r>
      <rPr>
        <sz val="10.5"/>
        <color indexed="8"/>
        <rFont val="宋体"/>
        <charset val="134"/>
      </rPr>
      <t>（装底座上）</t>
    </r>
    <r>
      <rPr>
        <sz val="10.5"/>
        <color indexed="8"/>
        <rFont val="Times New Roman"/>
        <family val="1"/>
      </rPr>
      <t xml:space="preserve">
Штифт16×100 (установлено на основание)</t>
    </r>
  </si>
  <si>
    <r>
      <rPr>
        <sz val="10.5"/>
        <color indexed="8"/>
        <rFont val="Times New Roman"/>
        <family val="1"/>
      </rPr>
      <t xml:space="preserve">GB/T6172.1 </t>
    </r>
    <r>
      <rPr>
        <sz val="10.5"/>
        <color indexed="8"/>
        <rFont val="宋体"/>
        <charset val="134"/>
      </rPr>
      <t>螺母</t>
    </r>
    <r>
      <rPr>
        <sz val="10.5"/>
        <color indexed="8"/>
        <rFont val="Times New Roman"/>
        <family val="1"/>
      </rPr>
      <t>M12</t>
    </r>
    <r>
      <rPr>
        <sz val="10.5"/>
        <color indexed="8"/>
        <rFont val="宋体"/>
        <charset val="134"/>
      </rPr>
      <t>（装底座上）</t>
    </r>
    <r>
      <rPr>
        <sz val="10.5"/>
        <color indexed="8"/>
        <rFont val="Times New Roman"/>
        <family val="1"/>
      </rPr>
      <t xml:space="preserve">
ГайкаM12 (установлено на основание)</t>
    </r>
  </si>
  <si>
    <r>
      <rPr>
        <sz val="10.5"/>
        <color indexed="8"/>
        <rFont val="Times New Roman"/>
        <family val="1"/>
      </rPr>
      <t xml:space="preserve">GB/T854 </t>
    </r>
    <r>
      <rPr>
        <sz val="10.5"/>
        <color indexed="8"/>
        <rFont val="宋体"/>
        <charset val="134"/>
      </rPr>
      <t>垫圈</t>
    </r>
    <r>
      <rPr>
        <sz val="10.5"/>
        <color indexed="8"/>
        <rFont val="Times New Roman"/>
        <family val="1"/>
      </rPr>
      <t>12</t>
    </r>
    <r>
      <rPr>
        <sz val="10.5"/>
        <color indexed="8"/>
        <rFont val="宋体"/>
        <charset val="134"/>
      </rPr>
      <t>（装底座上）</t>
    </r>
    <r>
      <rPr>
        <sz val="10.5"/>
        <color indexed="8"/>
        <rFont val="Times New Roman"/>
        <family val="1"/>
      </rPr>
      <t xml:space="preserve">
Шайба12 (установлено на основание)</t>
    </r>
  </si>
  <si>
    <r>
      <t xml:space="preserve">GB/T85 </t>
    </r>
    <r>
      <rPr>
        <sz val="10.5"/>
        <color indexed="8"/>
        <rFont val="宋体"/>
        <charset val="134"/>
      </rPr>
      <t>螺钉</t>
    </r>
    <r>
      <rPr>
        <sz val="10.5"/>
        <color indexed="8"/>
        <rFont val="Times New Roman"/>
        <family val="1"/>
      </rPr>
      <t>M12×90</t>
    </r>
    <r>
      <rPr>
        <sz val="10.5"/>
        <color indexed="8"/>
        <rFont val="宋体"/>
        <charset val="134"/>
      </rPr>
      <t>（装底座上）</t>
    </r>
    <r>
      <rPr>
        <sz val="10.5"/>
        <color indexed="8"/>
        <rFont val="Times New Roman"/>
        <family val="1"/>
      </rPr>
      <t xml:space="preserve">
Винт</t>
    </r>
    <r>
      <rPr>
        <sz val="10.5"/>
        <color indexed="8"/>
        <rFont val="宋体"/>
        <charset val="134"/>
      </rPr>
      <t xml:space="preserve"> </t>
    </r>
    <r>
      <rPr>
        <sz val="10.5"/>
        <color indexed="8"/>
        <rFont val="Times New Roman"/>
        <family val="1"/>
      </rPr>
      <t>M12×90 (установлено на основание)</t>
    </r>
  </si>
  <si>
    <r>
      <rPr>
        <sz val="10.5"/>
        <color indexed="8"/>
        <rFont val="Times New Roman"/>
        <family val="1"/>
      </rPr>
      <t xml:space="preserve">GB/T6170 </t>
    </r>
    <r>
      <rPr>
        <sz val="10.5"/>
        <color indexed="8"/>
        <rFont val="宋体"/>
        <charset val="134"/>
      </rPr>
      <t>螺母</t>
    </r>
    <r>
      <rPr>
        <sz val="10.5"/>
        <color indexed="8"/>
        <rFont val="Times New Roman"/>
        <family val="1"/>
      </rPr>
      <t>M20-6</t>
    </r>
    <r>
      <rPr>
        <sz val="10.5"/>
        <color indexed="8"/>
        <rFont val="宋体"/>
        <charset val="134"/>
      </rPr>
      <t>（装底座上）</t>
    </r>
    <r>
      <rPr>
        <sz val="10.5"/>
        <color indexed="8"/>
        <rFont val="Times New Roman"/>
        <family val="1"/>
      </rPr>
      <t xml:space="preserve">
Гайка</t>
    </r>
    <r>
      <rPr>
        <sz val="10.5"/>
        <color indexed="8"/>
        <rFont val="宋体"/>
        <charset val="134"/>
      </rPr>
      <t xml:space="preserve"> </t>
    </r>
    <r>
      <rPr>
        <sz val="10.5"/>
        <color indexed="8"/>
        <rFont val="Times New Roman"/>
        <family val="1"/>
      </rPr>
      <t>M20-6 (установлено на основание)</t>
    </r>
  </si>
  <si>
    <r>
      <t xml:space="preserve">GB/T93 </t>
    </r>
    <r>
      <rPr>
        <sz val="10.5"/>
        <color indexed="8"/>
        <rFont val="宋体"/>
        <charset val="134"/>
      </rPr>
      <t>垫圈</t>
    </r>
    <r>
      <rPr>
        <sz val="10.5"/>
        <color indexed="8"/>
        <rFont val="Times New Roman"/>
        <family val="1"/>
      </rPr>
      <t>20</t>
    </r>
    <r>
      <rPr>
        <sz val="10.5"/>
        <color indexed="8"/>
        <rFont val="宋体"/>
        <charset val="134"/>
      </rPr>
      <t>（装底座上）</t>
    </r>
    <r>
      <rPr>
        <sz val="10.5"/>
        <color indexed="8"/>
        <rFont val="Times New Roman"/>
        <family val="1"/>
      </rPr>
      <t xml:space="preserve">
Шайба</t>
    </r>
    <r>
      <rPr>
        <sz val="10.5"/>
        <color indexed="8"/>
        <rFont val="宋体"/>
        <charset val="134"/>
      </rPr>
      <t xml:space="preserve"> </t>
    </r>
    <r>
      <rPr>
        <sz val="10.5"/>
        <color indexed="8"/>
        <rFont val="Times New Roman"/>
        <family val="1"/>
      </rPr>
      <t>20 (установлено на основание)</t>
    </r>
  </si>
  <si>
    <r>
      <t xml:space="preserve">GB/T6170 </t>
    </r>
    <r>
      <rPr>
        <sz val="10.5"/>
        <color indexed="8"/>
        <rFont val="宋体"/>
        <charset val="134"/>
      </rPr>
      <t>螺母</t>
    </r>
    <r>
      <rPr>
        <sz val="10.5"/>
        <color indexed="8"/>
        <rFont val="Times New Roman"/>
        <family val="1"/>
      </rPr>
      <t xml:space="preserve"> M16-6</t>
    </r>
    <r>
      <rPr>
        <sz val="10.5"/>
        <color indexed="8"/>
        <rFont val="宋体"/>
        <charset val="134"/>
      </rPr>
      <t>（装底座上）</t>
    </r>
    <r>
      <rPr>
        <sz val="10.5"/>
        <color indexed="8"/>
        <rFont val="Times New Roman"/>
        <family val="1"/>
      </rPr>
      <t xml:space="preserve">
Гайка</t>
    </r>
    <r>
      <rPr>
        <sz val="10.5"/>
        <color indexed="8"/>
        <rFont val="宋体"/>
        <charset val="134"/>
      </rPr>
      <t xml:space="preserve"> </t>
    </r>
    <r>
      <rPr>
        <sz val="10.5"/>
        <color indexed="8"/>
        <rFont val="Times New Roman"/>
        <family val="1"/>
      </rPr>
      <t>M16-6 (установлено на основание)</t>
    </r>
  </si>
  <si>
    <r>
      <t xml:space="preserve">BJQZ4500.80 双孔调整块（装底座上）
</t>
    </r>
    <r>
      <rPr>
        <sz val="10.5"/>
        <rFont val="Times New Roman"/>
        <family val="1"/>
      </rPr>
      <t>BJQZ4500.80 Регулировочный блок с двумя отверстиями (установлено на основание)</t>
    </r>
  </si>
  <si>
    <r>
      <t xml:space="preserve">BJQZ4500.84-1 四孔调整块（装底座上）
</t>
    </r>
    <r>
      <rPr>
        <sz val="10.5"/>
        <rFont val="Times New Roman"/>
        <family val="1"/>
      </rPr>
      <t>BJQZ4500.84-1 Регулировочный блок с четырьмя отверстиями (установлено на основание)</t>
    </r>
  </si>
  <si>
    <r>
      <t xml:space="preserve">BJQZ4500.85 单孔调整块（装底座上）
</t>
    </r>
    <r>
      <rPr>
        <sz val="10.5"/>
        <rFont val="Times New Roman"/>
        <family val="1"/>
      </rPr>
      <t>BJQZ4500.85 Регулировочный блок с одним отверстием (установлено на основание)</t>
    </r>
  </si>
  <si>
    <r>
      <t xml:space="preserve">GB/T5783  </t>
    </r>
    <r>
      <rPr>
        <sz val="10.5"/>
        <rFont val="宋体"/>
        <charset val="134"/>
      </rPr>
      <t>螺栓</t>
    </r>
    <r>
      <rPr>
        <sz val="10.5"/>
        <rFont val="Times New Roman"/>
        <family val="1"/>
      </rPr>
      <t>M24</t>
    </r>
    <r>
      <rPr>
        <sz val="10.5"/>
        <rFont val="宋体"/>
        <charset val="134"/>
      </rPr>
      <t>×</t>
    </r>
    <r>
      <rPr>
        <sz val="10.5"/>
        <rFont val="Times New Roman"/>
        <family val="1"/>
      </rPr>
      <t>50</t>
    </r>
    <r>
      <rPr>
        <sz val="10.5"/>
        <rFont val="宋体"/>
        <charset val="134"/>
      </rPr>
      <t xml:space="preserve">（装底座上）
</t>
    </r>
    <r>
      <rPr>
        <sz val="10.5"/>
        <rFont val="Times New Roman"/>
        <family val="1"/>
      </rPr>
      <t>GB/T5783 Болт M24×50 (установлено на основание)</t>
    </r>
  </si>
  <si>
    <r>
      <t xml:space="preserve">GB/T5783  </t>
    </r>
    <r>
      <rPr>
        <sz val="10.5"/>
        <rFont val="宋体"/>
        <charset val="134"/>
      </rPr>
      <t>螺栓</t>
    </r>
    <r>
      <rPr>
        <sz val="10.5"/>
        <rFont val="Times New Roman"/>
        <family val="1"/>
      </rPr>
      <t>M20</t>
    </r>
    <r>
      <rPr>
        <sz val="10.5"/>
        <rFont val="宋体"/>
        <charset val="134"/>
      </rPr>
      <t>×</t>
    </r>
    <r>
      <rPr>
        <sz val="10.5"/>
        <rFont val="Times New Roman"/>
        <family val="1"/>
      </rPr>
      <t>60</t>
    </r>
    <r>
      <rPr>
        <sz val="10.5"/>
        <rFont val="宋体"/>
        <charset val="134"/>
      </rPr>
      <t xml:space="preserve">（装底座上）
</t>
    </r>
    <r>
      <rPr>
        <sz val="10.5"/>
        <rFont val="Times New Roman"/>
        <family val="1"/>
      </rPr>
      <t>GB/T5783 Болт  M20×60 (установлено на основание)</t>
    </r>
  </si>
  <si>
    <r>
      <t>GB/T901</t>
    </r>
    <r>
      <rPr>
        <sz val="10.5"/>
        <rFont val="宋体"/>
        <charset val="134"/>
      </rPr>
      <t xml:space="preserve"> 螺栓</t>
    </r>
    <r>
      <rPr>
        <sz val="10.5"/>
        <rFont val="Times New Roman"/>
        <family val="1"/>
      </rPr>
      <t>M39×180</t>
    </r>
    <r>
      <rPr>
        <sz val="10.5"/>
        <rFont val="宋体"/>
        <charset val="134"/>
      </rPr>
      <t xml:space="preserve">（含螺母、弹垫、垫片）（装底座上）
</t>
    </r>
    <r>
      <rPr>
        <sz val="10.5"/>
        <rFont val="Times New Roman"/>
        <family val="1"/>
      </rPr>
      <t>GB/T901 Болт M39×180 (включая гайку, пружинную накладку, прокладку) (установлено на основание)</t>
    </r>
  </si>
  <si>
    <r>
      <rPr>
        <sz val="10.5"/>
        <color indexed="8"/>
        <rFont val="宋体"/>
        <charset val="134"/>
      </rPr>
      <t>齿轮箱详细装箱单</t>
    </r>
    <r>
      <rPr>
        <sz val="10.5"/>
        <color indexed="8"/>
        <rFont val="Times New Roman"/>
        <family val="1"/>
      </rPr>
      <t xml:space="preserve">
Подробный упаковочный лист редуктора</t>
    </r>
  </si>
  <si>
    <r>
      <rPr>
        <sz val="10.5"/>
        <color indexed="8"/>
        <rFont val="Times New Roman"/>
        <family val="1"/>
      </rPr>
      <t xml:space="preserve">GS350SG-107 </t>
    </r>
    <r>
      <rPr>
        <sz val="10.5"/>
        <color indexed="8"/>
        <rFont val="宋体"/>
        <charset val="134"/>
      </rPr>
      <t>齿轮箱</t>
    </r>
    <r>
      <rPr>
        <sz val="10.5"/>
        <color indexed="8"/>
        <rFont val="Times New Roman"/>
        <family val="1"/>
      </rPr>
      <t xml:space="preserve">
GS350SG-107  редуктора</t>
    </r>
  </si>
  <si>
    <r>
      <rPr>
        <sz val="10.5"/>
        <color rgb="FF000000"/>
        <rFont val="宋体"/>
        <charset val="134"/>
      </rPr>
      <t>电机详细装箱单</t>
    </r>
    <r>
      <rPr>
        <sz val="10.5"/>
        <color indexed="8"/>
        <rFont val="Times New Roman"/>
        <family val="1"/>
      </rPr>
      <t xml:space="preserve">
Подробный упаковочный лист электродвигателя</t>
    </r>
  </si>
  <si>
    <r>
      <rPr>
        <sz val="10.5"/>
        <color indexed="8"/>
        <rFont val="Times New Roman"/>
        <family val="1"/>
      </rPr>
      <t xml:space="preserve">DKSSS 5635-2 </t>
    </r>
    <r>
      <rPr>
        <sz val="10.5"/>
        <color indexed="8"/>
        <rFont val="宋体"/>
        <charset val="134"/>
      </rPr>
      <t>异步电机</t>
    </r>
    <r>
      <rPr>
        <sz val="10.5"/>
        <color indexed="8"/>
        <rFont val="Times New Roman"/>
        <family val="1"/>
      </rPr>
      <t>3300kW</t>
    </r>
    <r>
      <rPr>
        <sz val="10.5"/>
        <rFont val="Times New Roman"/>
        <family val="1"/>
      </rPr>
      <t xml:space="preserve">
</t>
    </r>
    <r>
      <rPr>
        <sz val="10.5"/>
        <rFont val="Times New Roman"/>
        <family val="1"/>
      </rPr>
      <t xml:space="preserve">DKSSS 5635-2 </t>
    </r>
    <r>
      <rPr>
        <sz val="10.5"/>
        <color indexed="8"/>
        <rFont val="Times New Roman"/>
        <family val="1"/>
      </rPr>
      <t>Асинхронный двигатель 3300кВт</t>
    </r>
  </si>
  <si>
    <r>
      <rPr>
        <sz val="10.5"/>
        <color indexed="8"/>
        <rFont val="宋体"/>
        <charset val="134"/>
      </rPr>
      <t>联轴器及护罩详细装箱单</t>
    </r>
    <r>
      <rPr>
        <sz val="10.5"/>
        <color indexed="8"/>
        <rFont val="Times New Roman"/>
        <family val="1"/>
      </rPr>
      <t xml:space="preserve">
Подробный упаковочный лист муфты и защитного кожуха</t>
    </r>
  </si>
  <si>
    <r>
      <rPr>
        <sz val="10.5"/>
        <rFont val="Times New Roman"/>
        <family val="1"/>
      </rPr>
      <t xml:space="preserve">HM417-00A15(CE) </t>
    </r>
    <r>
      <rPr>
        <sz val="10.5"/>
        <rFont val="宋体"/>
        <charset val="134"/>
      </rPr>
      <t>风</t>
    </r>
    <r>
      <rPr>
        <sz val="10.5"/>
        <color indexed="8"/>
        <rFont val="Times New Roman"/>
        <family val="1"/>
      </rPr>
      <t>-</t>
    </r>
    <r>
      <rPr>
        <sz val="10.5"/>
        <color indexed="8"/>
        <rFont val="宋体"/>
        <charset val="134"/>
      </rPr>
      <t>齿联轴器</t>
    </r>
    <r>
      <rPr>
        <sz val="10.5"/>
        <rFont val="Times New Roman"/>
        <family val="1"/>
      </rPr>
      <t xml:space="preserve">
Пневматическая-з</t>
    </r>
    <r>
      <rPr>
        <sz val="10.5"/>
        <color indexed="8"/>
        <rFont val="Times New Roman"/>
        <family val="1"/>
      </rPr>
      <t>убчатая муфта</t>
    </r>
  </si>
  <si>
    <r>
      <rPr>
        <sz val="11"/>
        <rFont val="宋体"/>
        <charset val="134"/>
      </rPr>
      <t xml:space="preserve">含
</t>
    </r>
    <r>
      <rPr>
        <sz val="11"/>
        <rFont val="Times New Roman"/>
        <family val="1"/>
      </rPr>
      <t>Включать</t>
    </r>
  </si>
  <si>
    <r>
      <rPr>
        <sz val="10.5"/>
        <rFont val="Times New Roman"/>
        <family val="1"/>
      </rPr>
      <t xml:space="preserve">HM317-15B </t>
    </r>
    <r>
      <rPr>
        <sz val="10.5"/>
        <rFont val="宋体"/>
        <charset val="134"/>
      </rPr>
      <t>备用调整垫</t>
    </r>
    <r>
      <rPr>
        <sz val="10.5"/>
        <rFont val="Times New Roman"/>
        <family val="1"/>
      </rPr>
      <t xml:space="preserve">
Запасная регулировочная накладка HM317-15B</t>
    </r>
  </si>
  <si>
    <r>
      <rPr>
        <sz val="10.5"/>
        <rFont val="宋体"/>
        <charset val="134"/>
      </rPr>
      <t>扭力扳手</t>
    </r>
    <r>
      <rPr>
        <sz val="10.5"/>
        <rFont val="Times New Roman"/>
        <family val="1"/>
      </rPr>
      <t>TG25
Динамометрический ключ TG25</t>
    </r>
  </si>
  <si>
    <r>
      <rPr>
        <sz val="10.5"/>
        <rFont val="宋体"/>
        <charset val="134"/>
      </rPr>
      <t>套筒</t>
    </r>
    <r>
      <rPr>
        <sz val="10.5"/>
        <rFont val="Times New Roman"/>
        <family val="1"/>
      </rPr>
      <t>M8</t>
    </r>
    <r>
      <rPr>
        <sz val="10.5"/>
        <rFont val="宋体"/>
        <charset val="134"/>
      </rPr>
      <t>（对边</t>
    </r>
    <r>
      <rPr>
        <sz val="10.5"/>
        <rFont val="Times New Roman"/>
        <family val="1"/>
      </rPr>
      <t>12</t>
    </r>
    <r>
      <rPr>
        <sz val="10.5"/>
        <rFont val="宋体"/>
        <charset val="134"/>
      </rPr>
      <t>）</t>
    </r>
    <r>
      <rPr>
        <sz val="10.5"/>
        <rFont val="Times New Roman"/>
        <family val="1"/>
      </rPr>
      <t xml:space="preserve">
Втулка M8 (противоположная сторона 12)</t>
    </r>
  </si>
  <si>
    <r>
      <rPr>
        <sz val="10.5"/>
        <rFont val="宋体"/>
        <charset val="134"/>
      </rPr>
      <t xml:space="preserve">螺栓 TD6-110-13T1 M8（备用紧固件）
</t>
    </r>
    <r>
      <rPr>
        <sz val="10.5"/>
        <rFont val="Times New Roman"/>
        <family val="1"/>
      </rPr>
      <t>Болт TD6-110-13T1 (запасные крепежные детали)</t>
    </r>
  </si>
  <si>
    <r>
      <rPr>
        <sz val="10.5"/>
        <rFont val="宋体"/>
        <charset val="134"/>
      </rPr>
      <t>自锁螺母 GB1339_M8（备用紧固件）</t>
    </r>
    <r>
      <rPr>
        <sz val="10.5"/>
        <rFont val="Times New Roman"/>
        <family val="1"/>
      </rPr>
      <t xml:space="preserve">
Самоконтрящаяся гайка GB1339_M8 (запасные крепежные детали)</t>
    </r>
  </si>
  <si>
    <r>
      <rPr>
        <sz val="10.5"/>
        <rFont val="Times New Roman"/>
        <family val="1"/>
      </rPr>
      <t xml:space="preserve">CAT-400 </t>
    </r>
    <r>
      <rPr>
        <sz val="10.5"/>
        <rFont val="宋体"/>
        <charset val="134"/>
      </rPr>
      <t>轴系找正工具</t>
    </r>
    <r>
      <rPr>
        <sz val="10.5"/>
        <rFont val="Times New Roman"/>
        <family val="1"/>
      </rPr>
      <t xml:space="preserve">
Инструмент для центровки системы валов CAT-400</t>
    </r>
  </si>
  <si>
    <r>
      <rPr>
        <sz val="10.5"/>
        <rFont val="Times New Roman"/>
        <family val="1"/>
      </rPr>
      <t>CAT-001-1</t>
    </r>
    <r>
      <rPr>
        <sz val="10.5"/>
        <rFont val="宋体"/>
        <charset val="134"/>
      </rPr>
      <t>垫片</t>
    </r>
    <r>
      <rPr>
        <sz val="10.5"/>
        <rFont val="Times New Roman"/>
        <family val="1"/>
      </rPr>
      <t>D9
CAT-001-1 Прокладка D9</t>
    </r>
  </si>
  <si>
    <r>
      <rPr>
        <sz val="10.5"/>
        <rFont val="Times New Roman"/>
        <family val="1"/>
      </rPr>
      <t>CAT-001-1</t>
    </r>
    <r>
      <rPr>
        <sz val="10.5"/>
        <rFont val="宋体"/>
        <charset val="134"/>
      </rPr>
      <t>垫片</t>
    </r>
    <r>
      <rPr>
        <sz val="10.5"/>
        <rFont val="Times New Roman"/>
        <family val="1"/>
      </rPr>
      <t>D11
CAT-001-1 Прокладка D11</t>
    </r>
  </si>
  <si>
    <r>
      <rPr>
        <sz val="10.5"/>
        <rFont val="Times New Roman"/>
        <family val="1"/>
      </rPr>
      <t>CAT-001-1</t>
    </r>
    <r>
      <rPr>
        <sz val="10.5"/>
        <rFont val="宋体"/>
        <charset val="134"/>
      </rPr>
      <t>垫片</t>
    </r>
    <r>
      <rPr>
        <sz val="10.5"/>
        <rFont val="Times New Roman"/>
        <family val="1"/>
      </rPr>
      <t>D13
CAT-001-1 Прокладка D13</t>
    </r>
  </si>
  <si>
    <r>
      <rPr>
        <sz val="10.5"/>
        <rFont val="Times New Roman"/>
        <family val="1"/>
      </rPr>
      <t>CAT-001-1</t>
    </r>
    <r>
      <rPr>
        <sz val="10.5"/>
        <rFont val="宋体"/>
        <charset val="134"/>
      </rPr>
      <t>垫片</t>
    </r>
    <r>
      <rPr>
        <sz val="10.5"/>
        <rFont val="Times New Roman"/>
        <family val="1"/>
      </rPr>
      <t>D18
CAT-001-1 Прокладка D18</t>
    </r>
  </si>
  <si>
    <r>
      <rPr>
        <sz val="10.5"/>
        <rFont val="Times New Roman"/>
        <family val="1"/>
      </rPr>
      <t>GB/T70.1</t>
    </r>
    <r>
      <rPr>
        <sz val="10.5"/>
        <rFont val="宋体"/>
        <charset val="134"/>
      </rPr>
      <t>螺钉</t>
    </r>
    <r>
      <rPr>
        <sz val="10.5"/>
        <rFont val="Times New Roman"/>
        <family val="1"/>
      </rPr>
      <t>M8×40
GB/T70.1 Винт  M8×40</t>
    </r>
  </si>
  <si>
    <r>
      <rPr>
        <sz val="10.5"/>
        <rFont val="Times New Roman"/>
        <family val="1"/>
      </rPr>
      <t>GB/T70.1</t>
    </r>
    <r>
      <rPr>
        <sz val="10.5"/>
        <rFont val="宋体"/>
        <charset val="134"/>
      </rPr>
      <t>螺钉</t>
    </r>
    <r>
      <rPr>
        <sz val="10.5"/>
        <rFont val="Times New Roman"/>
        <family val="1"/>
      </rPr>
      <t>M10×40
GB/T70.1 Винт  M10×40</t>
    </r>
  </si>
  <si>
    <r>
      <rPr>
        <sz val="10.5"/>
        <rFont val="Times New Roman"/>
        <family val="1"/>
      </rPr>
      <t>GB/T70.1</t>
    </r>
    <r>
      <rPr>
        <sz val="10.5"/>
        <rFont val="宋体"/>
        <charset val="134"/>
      </rPr>
      <t>螺钉</t>
    </r>
    <r>
      <rPr>
        <sz val="10.5"/>
        <rFont val="Times New Roman"/>
        <family val="1"/>
      </rPr>
      <t>M12×40
GB/T70.1 Винт  M12×40</t>
    </r>
  </si>
  <si>
    <r>
      <rPr>
        <sz val="10.5"/>
        <rFont val="Times New Roman"/>
        <family val="1"/>
      </rPr>
      <t>GB/T70.1</t>
    </r>
    <r>
      <rPr>
        <sz val="10.5"/>
        <rFont val="宋体"/>
        <charset val="134"/>
      </rPr>
      <t>螺钉</t>
    </r>
    <r>
      <rPr>
        <sz val="10.5"/>
        <rFont val="Times New Roman"/>
        <family val="1"/>
      </rPr>
      <t>M16×45
GB/T70.1 Винт  M16×45</t>
    </r>
  </si>
  <si>
    <r>
      <rPr>
        <sz val="10.5"/>
        <rFont val="Times New Roman"/>
        <family val="1"/>
      </rPr>
      <t>CAT-400.1</t>
    </r>
    <r>
      <rPr>
        <sz val="10.5"/>
        <rFont val="宋体"/>
        <charset val="134"/>
      </rPr>
      <t>固定筒</t>
    </r>
    <r>
      <rPr>
        <sz val="10.5"/>
        <rFont val="Times New Roman"/>
        <family val="1"/>
      </rPr>
      <t xml:space="preserve">
Неподвижный цилиндр CAT-400.1</t>
    </r>
  </si>
  <si>
    <r>
      <rPr>
        <sz val="10.5"/>
        <rFont val="Times New Roman"/>
        <family val="1"/>
      </rPr>
      <t>GB/T70.1</t>
    </r>
    <r>
      <rPr>
        <sz val="10.5"/>
        <rFont val="宋体"/>
        <charset val="134"/>
      </rPr>
      <t>螺钉</t>
    </r>
    <r>
      <rPr>
        <sz val="10.5"/>
        <rFont val="Times New Roman"/>
        <family val="1"/>
      </rPr>
      <t>M12×25
GB/T70.1 Винт  M12×25</t>
    </r>
  </si>
  <si>
    <r>
      <rPr>
        <sz val="10.5"/>
        <rFont val="Times New Roman"/>
        <family val="1"/>
      </rPr>
      <t>CAT-400.2</t>
    </r>
    <r>
      <rPr>
        <sz val="10.5"/>
        <rFont val="宋体"/>
        <charset val="134"/>
      </rPr>
      <t>滑移筒</t>
    </r>
    <r>
      <rPr>
        <sz val="10.5"/>
        <rFont val="Times New Roman"/>
        <family val="1"/>
      </rPr>
      <t xml:space="preserve">
Скользящий цилиндр CAT-400.2</t>
    </r>
  </si>
  <si>
    <r>
      <rPr>
        <sz val="10.5"/>
        <rFont val="宋体"/>
        <charset val="134"/>
      </rPr>
      <t xml:space="preserve">表座杆φ10×165
</t>
    </r>
    <r>
      <rPr>
        <sz val="10.5"/>
        <rFont val="Times New Roman"/>
        <family val="1"/>
      </rPr>
      <t>Стержень сиденья стола φ10×165</t>
    </r>
  </si>
  <si>
    <r>
      <rPr>
        <sz val="10.5"/>
        <rFont val="宋体"/>
        <charset val="134"/>
      </rPr>
      <t xml:space="preserve">表座夹φ12
</t>
    </r>
    <r>
      <rPr>
        <sz val="10.5"/>
        <rFont val="Times New Roman"/>
        <family val="1"/>
      </rPr>
      <t>Зажим для держателя стола φ12</t>
    </r>
  </si>
  <si>
    <r>
      <rPr>
        <sz val="10.5"/>
        <rFont val="Times New Roman"/>
        <family val="1"/>
      </rPr>
      <t>CAT-400.3</t>
    </r>
    <r>
      <rPr>
        <sz val="10.5"/>
        <rFont val="宋体"/>
        <charset val="134"/>
      </rPr>
      <t>表座杆</t>
    </r>
    <r>
      <rPr>
        <sz val="10.5"/>
        <rFont val="Times New Roman"/>
        <family val="1"/>
      </rPr>
      <t xml:space="preserve">
Стержень сиденья стола CAT-400.3</t>
    </r>
  </si>
  <si>
    <r>
      <rPr>
        <sz val="10.5"/>
        <rFont val="宋体"/>
        <charset val="134"/>
      </rPr>
      <t xml:space="preserve">百分表
</t>
    </r>
    <r>
      <rPr>
        <sz val="10.5"/>
        <rFont val="Times New Roman"/>
        <family val="1"/>
      </rPr>
      <t>Стрелочный индикатор</t>
    </r>
  </si>
  <si>
    <r>
      <rPr>
        <sz val="10.5"/>
        <rFont val="宋体"/>
        <charset val="134"/>
      </rPr>
      <t xml:space="preserve">表座夹φ10
</t>
    </r>
    <r>
      <rPr>
        <sz val="10.5"/>
        <rFont val="Times New Roman"/>
        <family val="1"/>
      </rPr>
      <t>Зажим для держателя стола φ10</t>
    </r>
  </si>
  <si>
    <r>
      <rPr>
        <sz val="10.5"/>
        <rFont val="Times New Roman"/>
        <family val="1"/>
      </rPr>
      <t>GB/T70.1</t>
    </r>
    <r>
      <rPr>
        <sz val="10.5"/>
        <rFont val="宋体"/>
        <charset val="134"/>
      </rPr>
      <t>螺钉</t>
    </r>
    <r>
      <rPr>
        <sz val="10.5"/>
        <rFont val="Times New Roman"/>
        <family val="1"/>
      </rPr>
      <t>M6×25
GB/T70.1 Винт  M6×25</t>
    </r>
  </si>
  <si>
    <r>
      <rPr>
        <sz val="10.5"/>
        <rFont val="宋体"/>
        <charset val="134"/>
      </rPr>
      <t xml:space="preserve">表座杆φ12×480
</t>
    </r>
    <r>
      <rPr>
        <sz val="10.5"/>
        <rFont val="Times New Roman"/>
        <family val="1"/>
      </rPr>
      <t>Стержень сиденья стола φ12×480</t>
    </r>
  </si>
  <si>
    <r>
      <rPr>
        <sz val="10.5"/>
        <rFont val="Times New Roman"/>
        <family val="1"/>
      </rPr>
      <t>GB/T70.1</t>
    </r>
    <r>
      <rPr>
        <sz val="10.5"/>
        <rFont val="宋体"/>
        <charset val="134"/>
      </rPr>
      <t>螺钉</t>
    </r>
    <r>
      <rPr>
        <sz val="10.5"/>
        <rFont val="Times New Roman"/>
        <family val="1"/>
      </rPr>
      <t>M10×30
GB/T70.1 Винт  M10×30</t>
    </r>
  </si>
  <si>
    <r>
      <rPr>
        <sz val="10.5"/>
        <rFont val="Times New Roman"/>
        <family val="1"/>
      </rPr>
      <t xml:space="preserve">GB/T95 </t>
    </r>
    <r>
      <rPr>
        <sz val="10.5"/>
        <rFont val="宋体"/>
        <charset val="134"/>
      </rPr>
      <t>垫圈</t>
    </r>
    <r>
      <rPr>
        <sz val="10.5"/>
        <rFont val="Times New Roman"/>
        <family val="1"/>
      </rPr>
      <t>10
GB/T95 Шайба 10</t>
    </r>
  </si>
  <si>
    <r>
      <rPr>
        <sz val="10.5"/>
        <rFont val="Times New Roman"/>
        <family val="1"/>
      </rPr>
      <t>CAT-400.3</t>
    </r>
    <r>
      <rPr>
        <sz val="10.5"/>
        <rFont val="宋体"/>
        <charset val="134"/>
      </rPr>
      <t>转接板</t>
    </r>
    <r>
      <rPr>
        <sz val="10.5"/>
        <rFont val="Times New Roman"/>
        <family val="1"/>
      </rPr>
      <t xml:space="preserve">
Плата адаптера CAT-400.3</t>
    </r>
  </si>
  <si>
    <r>
      <rPr>
        <sz val="10.5"/>
        <rFont val="Times New Roman"/>
        <family val="1"/>
      </rPr>
      <t xml:space="preserve">HM432-00A10(CE) </t>
    </r>
    <r>
      <rPr>
        <sz val="10.5"/>
        <rFont val="宋体"/>
        <charset val="134"/>
      </rPr>
      <t>齿</t>
    </r>
    <r>
      <rPr>
        <sz val="10.5"/>
        <color indexed="8"/>
        <rFont val="Times New Roman"/>
        <family val="1"/>
      </rPr>
      <t>-</t>
    </r>
    <r>
      <rPr>
        <sz val="10.5"/>
        <color indexed="8"/>
        <rFont val="宋体"/>
        <charset val="134"/>
      </rPr>
      <t>电联轴器</t>
    </r>
    <r>
      <rPr>
        <sz val="10.5"/>
        <rFont val="Times New Roman"/>
        <family val="1"/>
      </rPr>
      <t xml:space="preserve">
Зубчатая-</t>
    </r>
    <r>
      <rPr>
        <sz val="10.5"/>
        <color indexed="8"/>
        <rFont val="Times New Roman"/>
        <family val="1"/>
      </rPr>
      <t xml:space="preserve"> электрическая муфта</t>
    </r>
  </si>
  <si>
    <r>
      <rPr>
        <sz val="10.5"/>
        <rFont val="Times New Roman"/>
        <family val="1"/>
      </rPr>
      <t>HM432-15B</t>
    </r>
    <r>
      <rPr>
        <sz val="10.5"/>
        <rFont val="宋体"/>
        <charset val="134"/>
      </rPr>
      <t>备用调整垫</t>
    </r>
    <r>
      <rPr>
        <sz val="10.5"/>
        <rFont val="Times New Roman"/>
        <family val="1"/>
      </rPr>
      <t xml:space="preserve">
Запасная регулировочная накладка HM432-15B</t>
    </r>
  </si>
  <si>
    <r>
      <rPr>
        <sz val="10.5"/>
        <rFont val="宋体"/>
        <charset val="134"/>
      </rPr>
      <t>螺栓</t>
    </r>
    <r>
      <rPr>
        <sz val="10.5"/>
        <rFont val="Times New Roman"/>
        <family val="1"/>
      </rPr>
      <t xml:space="preserve"> LS8-038 M8</t>
    </r>
    <r>
      <rPr>
        <sz val="10.5"/>
        <rFont val="宋体"/>
        <charset val="134"/>
      </rPr>
      <t>（备用紧固件）</t>
    </r>
    <r>
      <rPr>
        <sz val="10.5"/>
        <rFont val="Times New Roman"/>
        <family val="1"/>
      </rPr>
      <t xml:space="preserve">
Болт LS8-038 (запасные крепежные детали)</t>
    </r>
  </si>
  <si>
    <r>
      <rPr>
        <sz val="10.5"/>
        <rFont val="宋体"/>
        <charset val="134"/>
      </rPr>
      <t>自锁螺母</t>
    </r>
    <r>
      <rPr>
        <sz val="10.5"/>
        <rFont val="Times New Roman"/>
        <family val="1"/>
      </rPr>
      <t xml:space="preserve"> GB1339_M8</t>
    </r>
    <r>
      <rPr>
        <sz val="10.5"/>
        <rFont val="宋体"/>
        <charset val="134"/>
      </rPr>
      <t>（备用紧固件）</t>
    </r>
    <r>
      <rPr>
        <sz val="10.5"/>
        <rFont val="Times New Roman"/>
        <family val="1"/>
      </rPr>
      <t xml:space="preserve">
Самоконтрящаяся гайка GB1339_M8 (запасные крепежные детали)</t>
    </r>
  </si>
  <si>
    <r>
      <rPr>
        <sz val="10.5"/>
        <rFont val="Times New Roman"/>
        <family val="1"/>
      </rPr>
      <t xml:space="preserve">HZ25A409.0(CE) </t>
    </r>
    <r>
      <rPr>
        <sz val="10.5"/>
        <rFont val="宋体"/>
        <charset val="134"/>
      </rPr>
      <t>风齿间联轴器护罩</t>
    </r>
    <r>
      <rPr>
        <sz val="10.5"/>
        <rFont val="Times New Roman"/>
        <family val="1"/>
      </rPr>
      <t xml:space="preserve">
Защитный кожух пневматической-зубчатой муфты</t>
    </r>
  </si>
  <si>
    <r>
      <rPr>
        <sz val="10.5"/>
        <rFont val="Times New Roman"/>
        <family val="1"/>
      </rPr>
      <t>70025800 O</t>
    </r>
    <r>
      <rPr>
        <sz val="10.5"/>
        <rFont val="宋体"/>
        <charset val="134"/>
      </rPr>
      <t>型圈</t>
    </r>
    <r>
      <rPr>
        <sz val="10.5"/>
        <rFont val="Times New Roman"/>
        <family val="1"/>
      </rPr>
      <t xml:space="preserve">
O-образное кольцо  70025800</t>
    </r>
  </si>
  <si>
    <r>
      <rPr>
        <sz val="10.5"/>
        <rFont val="宋体"/>
        <charset val="134"/>
      </rPr>
      <t>螺栓</t>
    </r>
    <r>
      <rPr>
        <sz val="10.5"/>
        <rFont val="Times New Roman"/>
        <family val="1"/>
      </rPr>
      <t>M12×30
Болт M12×30</t>
    </r>
  </si>
  <si>
    <r>
      <rPr>
        <sz val="10.5"/>
        <rFont val="宋体"/>
        <charset val="134"/>
      </rPr>
      <t>螺栓</t>
    </r>
    <r>
      <rPr>
        <sz val="10.5"/>
        <rFont val="Times New Roman"/>
        <family val="1"/>
      </rPr>
      <t>M12×80
Болт M12×80</t>
    </r>
  </si>
  <si>
    <r>
      <rPr>
        <sz val="10.5"/>
        <rFont val="Times New Roman"/>
        <family val="1"/>
      </rPr>
      <t xml:space="preserve">HZ40A724.0(CE) </t>
    </r>
    <r>
      <rPr>
        <sz val="10.5"/>
        <rFont val="宋体"/>
        <charset val="134"/>
      </rPr>
      <t>齿电间联轴器护罩</t>
    </r>
    <r>
      <rPr>
        <sz val="10.5"/>
        <rFont val="Times New Roman"/>
        <family val="1"/>
      </rPr>
      <t xml:space="preserve">
Защитный кожух зубчатой-электрической муфты</t>
    </r>
  </si>
  <si>
    <r>
      <rPr>
        <sz val="10.5"/>
        <rFont val="Times New Roman"/>
        <family val="1"/>
      </rPr>
      <t>70038710 O</t>
    </r>
    <r>
      <rPr>
        <sz val="10.5"/>
        <rFont val="宋体"/>
        <charset val="134"/>
      </rPr>
      <t>型圈</t>
    </r>
    <r>
      <rPr>
        <sz val="10.5"/>
        <rFont val="Times New Roman"/>
        <family val="1"/>
      </rPr>
      <t xml:space="preserve">
O-образное кольцо  70038710</t>
    </r>
  </si>
  <si>
    <r>
      <rPr>
        <sz val="10.5"/>
        <rFont val="宋体"/>
        <charset val="134"/>
      </rPr>
      <t>螺栓</t>
    </r>
    <r>
      <rPr>
        <sz val="10.5"/>
        <rFont val="Times New Roman"/>
        <family val="1"/>
      </rPr>
      <t>M8×45
Болт M8×45</t>
    </r>
  </si>
  <si>
    <r>
      <rPr>
        <sz val="10.5"/>
        <rFont val="宋体"/>
        <charset val="134"/>
      </rPr>
      <t xml:space="preserve">联轴器液压拆装工具
</t>
    </r>
    <r>
      <rPr>
        <sz val="10.5"/>
        <rFont val="Times New Roman"/>
        <family val="1"/>
      </rPr>
      <t>Инструмент для гидравлической разборки муфты</t>
    </r>
  </si>
  <si>
    <r>
      <rPr>
        <sz val="10.5"/>
        <rFont val="Times New Roman"/>
        <family val="1"/>
      </rPr>
      <t>24378S</t>
    </r>
    <r>
      <rPr>
        <sz val="10.5"/>
        <rFont val="宋体"/>
        <charset val="134"/>
      </rPr>
      <t>高压泵组件（</t>
    </r>
    <r>
      <rPr>
        <sz val="10.5"/>
        <rFont val="Times New Roman"/>
        <family val="1"/>
      </rPr>
      <t>300MPa</t>
    </r>
    <r>
      <rPr>
        <sz val="10.5"/>
        <rFont val="宋体"/>
        <charset val="134"/>
      </rPr>
      <t>泵，使用时与安装盘联接）（含备件：铜垫</t>
    </r>
    <r>
      <rPr>
        <sz val="10.5"/>
        <rFont val="Times New Roman"/>
        <family val="1"/>
      </rPr>
      <t>2</t>
    </r>
    <r>
      <rPr>
        <sz val="10.5"/>
        <rFont val="宋体"/>
        <charset val="134"/>
      </rPr>
      <t>个，双外丝接头</t>
    </r>
    <r>
      <rPr>
        <sz val="10.5"/>
        <rFont val="Times New Roman"/>
        <family val="1"/>
      </rPr>
      <t>1</t>
    </r>
    <r>
      <rPr>
        <sz val="10.5"/>
        <rFont val="宋体"/>
        <charset val="134"/>
      </rPr>
      <t>个）</t>
    </r>
    <r>
      <rPr>
        <sz val="10.5"/>
        <rFont val="Times New Roman"/>
        <family val="1"/>
      </rPr>
      <t xml:space="preserve">
Насос высокого давления 24378S в сборе (насос 300 МПа, при использовании подключается к монтажной плите) (включая запасные части: 2 медные прокладки, 1 двойное наружное проволочное соединение)</t>
    </r>
  </si>
  <si>
    <r>
      <rPr>
        <sz val="10.5"/>
        <rFont val="Times New Roman"/>
        <family val="1"/>
      </rPr>
      <t>24378T</t>
    </r>
    <r>
      <rPr>
        <sz val="10.5"/>
        <rFont val="宋体"/>
        <charset val="134"/>
      </rPr>
      <t>低压泵组件（</t>
    </r>
    <r>
      <rPr>
        <sz val="10.5"/>
        <rFont val="Times New Roman"/>
        <family val="1"/>
      </rPr>
      <t>300MPa</t>
    </r>
    <r>
      <rPr>
        <sz val="10.5"/>
        <rFont val="宋体"/>
        <charset val="134"/>
      </rPr>
      <t>泵，使用时与液压螺母联接）（含备件：铜垫</t>
    </r>
    <r>
      <rPr>
        <sz val="10.5"/>
        <rFont val="Times New Roman"/>
        <family val="1"/>
      </rPr>
      <t>2</t>
    </r>
    <r>
      <rPr>
        <sz val="10.5"/>
        <rFont val="宋体"/>
        <charset val="134"/>
      </rPr>
      <t>个，双外丝接头</t>
    </r>
    <r>
      <rPr>
        <sz val="10.5"/>
        <rFont val="Times New Roman"/>
        <family val="1"/>
      </rPr>
      <t>1</t>
    </r>
    <r>
      <rPr>
        <sz val="10.5"/>
        <rFont val="宋体"/>
        <charset val="134"/>
      </rPr>
      <t>个）</t>
    </r>
    <r>
      <rPr>
        <sz val="10.5"/>
        <rFont val="Times New Roman"/>
        <family val="1"/>
      </rPr>
      <t xml:space="preserve">
Насос низкого давления 24378T в сборе (насос 300 МПа, при использовании подсоединяется к гидравлической гайке) (включая запасные части: 2 медные прокладки, 1 двойное наружное проволочное соединение)</t>
    </r>
  </si>
  <si>
    <r>
      <rPr>
        <sz val="10.5"/>
        <rFont val="Times New Roman"/>
        <family val="1"/>
      </rPr>
      <t>TMH-14E</t>
    </r>
    <r>
      <rPr>
        <sz val="10.5"/>
        <rFont val="宋体"/>
        <charset val="134"/>
      </rPr>
      <t>液压螺母</t>
    </r>
    <r>
      <rPr>
        <sz val="10.5"/>
        <rFont val="Times New Roman"/>
        <family val="1"/>
      </rPr>
      <t xml:space="preserve">
Гидравлическая гайка TMH-14E</t>
    </r>
  </si>
  <si>
    <r>
      <rPr>
        <sz val="10.5"/>
        <rFont val="Times New Roman"/>
        <family val="1"/>
      </rPr>
      <t>ZYP-14</t>
    </r>
    <r>
      <rPr>
        <sz val="10.5"/>
        <rFont val="宋体"/>
        <charset val="134"/>
      </rPr>
      <t>适配器（</t>
    </r>
    <r>
      <rPr>
        <sz val="10.5"/>
        <rFont val="Times New Roman"/>
        <family val="1"/>
      </rPr>
      <t>1</t>
    </r>
    <r>
      <rPr>
        <sz val="10.5"/>
        <rFont val="宋体"/>
        <charset val="134"/>
      </rPr>
      <t>套包含</t>
    </r>
    <r>
      <rPr>
        <sz val="10.5"/>
        <rFont val="Times New Roman"/>
        <family val="1"/>
      </rPr>
      <t>2</t>
    </r>
    <r>
      <rPr>
        <sz val="10.5"/>
        <rFont val="宋体"/>
        <charset val="134"/>
      </rPr>
      <t>件，另配加力杆</t>
    </r>
    <r>
      <rPr>
        <sz val="10.5"/>
        <rFont val="Times New Roman"/>
        <family val="1"/>
      </rPr>
      <t>2</t>
    </r>
    <r>
      <rPr>
        <sz val="10.5"/>
        <rFont val="宋体"/>
        <charset val="134"/>
      </rPr>
      <t>根）</t>
    </r>
    <r>
      <rPr>
        <sz val="10.5"/>
        <rFont val="Times New Roman"/>
        <family val="1"/>
      </rPr>
      <t xml:space="preserve">
Адаптер ZYP-14 (1 комплект содержит 2 штуки плюс 2 форсажные камеры)</t>
    </r>
  </si>
  <si>
    <r>
      <rPr>
        <sz val="10.5"/>
        <rFont val="Times New Roman"/>
        <family val="1"/>
      </rPr>
      <t>300P3M</t>
    </r>
    <r>
      <rPr>
        <sz val="10.5"/>
        <rFont val="宋体"/>
        <charset val="134"/>
      </rPr>
      <t>高压管（</t>
    </r>
    <r>
      <rPr>
        <sz val="10.5"/>
        <rFont val="Times New Roman"/>
        <family val="1"/>
      </rPr>
      <t>3</t>
    </r>
    <r>
      <rPr>
        <sz val="10.5"/>
        <rFont val="宋体"/>
        <charset val="134"/>
      </rPr>
      <t>米</t>
    </r>
    <r>
      <rPr>
        <sz val="10.5"/>
        <rFont val="Times New Roman"/>
        <family val="1"/>
      </rPr>
      <t>300MPa</t>
    </r>
    <r>
      <rPr>
        <sz val="10.5"/>
        <rFont val="宋体"/>
        <charset val="134"/>
      </rPr>
      <t>，每根管两端均为活接头，每根管均带</t>
    </r>
    <r>
      <rPr>
        <sz val="10.5"/>
        <rFont val="Times New Roman"/>
        <family val="1"/>
      </rPr>
      <t>G1/4</t>
    </r>
    <r>
      <rPr>
        <sz val="10.5"/>
        <rFont val="宋体"/>
        <charset val="134"/>
      </rPr>
      <t>双外丝接头</t>
    </r>
    <r>
      <rPr>
        <sz val="10.5"/>
        <rFont val="Times New Roman"/>
        <family val="1"/>
      </rPr>
      <t>2</t>
    </r>
    <r>
      <rPr>
        <sz val="10.5"/>
        <rFont val="宋体"/>
        <charset val="134"/>
      </rPr>
      <t>个）</t>
    </r>
    <r>
      <rPr>
        <sz val="10.5"/>
        <rFont val="Times New Roman"/>
        <family val="1"/>
      </rPr>
      <t xml:space="preserve">
Труба высокого давления 300P3M (3 метра 300 МПа, оба конца каждой трубы являются стыковыми соединениями, каждая труба имеет 2 двойных наружных проволочных соединения G1/4)</t>
    </r>
  </si>
  <si>
    <r>
      <rPr>
        <sz val="10.5"/>
        <rFont val="Times New Roman"/>
        <family val="1"/>
      </rPr>
      <t>CXY/1L</t>
    </r>
    <r>
      <rPr>
        <sz val="10.5"/>
        <rFont val="宋体"/>
        <charset val="134"/>
      </rPr>
      <t>液压油</t>
    </r>
    <r>
      <rPr>
        <sz val="10.5"/>
        <rFont val="Times New Roman"/>
        <family val="1"/>
      </rPr>
      <t xml:space="preserve">
Гидравлическое масло CXY/1Л</t>
    </r>
  </si>
  <si>
    <r>
      <rPr>
        <sz val="10.5"/>
        <rFont val="Times New Roman"/>
        <family val="1"/>
      </rPr>
      <t>T112-5D</t>
    </r>
    <r>
      <rPr>
        <sz val="10.5"/>
        <rFont val="宋体"/>
        <charset val="134"/>
      </rPr>
      <t>分油器</t>
    </r>
    <r>
      <rPr>
        <sz val="10.5"/>
        <rFont val="Times New Roman"/>
        <family val="1"/>
      </rPr>
      <t xml:space="preserve">
Маслоотделитель T112-5D</t>
    </r>
  </si>
  <si>
    <r>
      <rPr>
        <sz val="10.5"/>
        <rFont val="Times New Roman"/>
        <family val="1"/>
      </rPr>
      <t>G1/4</t>
    </r>
    <r>
      <rPr>
        <sz val="10.5"/>
        <rFont val="宋体"/>
        <charset val="134"/>
      </rPr>
      <t>转</t>
    </r>
    <r>
      <rPr>
        <sz val="10.5"/>
        <rFont val="Times New Roman"/>
        <family val="1"/>
      </rPr>
      <t xml:space="preserve">G1/8 </t>
    </r>
    <r>
      <rPr>
        <sz val="10.5"/>
        <rFont val="宋体"/>
        <charset val="134"/>
      </rPr>
      <t>转接头（用</t>
    </r>
    <r>
      <rPr>
        <sz val="10.5"/>
        <rFont val="Times New Roman"/>
        <family val="1"/>
      </rPr>
      <t>1</t>
    </r>
    <r>
      <rPr>
        <sz val="10.5"/>
        <rFont val="宋体"/>
        <charset val="134"/>
      </rPr>
      <t>备</t>
    </r>
    <r>
      <rPr>
        <sz val="10.5"/>
        <rFont val="Times New Roman"/>
        <family val="1"/>
      </rPr>
      <t>1</t>
    </r>
    <r>
      <rPr>
        <sz val="10.5"/>
        <rFont val="宋体"/>
        <charset val="134"/>
      </rPr>
      <t>；连接联轴器进油口的螺纹为</t>
    </r>
    <r>
      <rPr>
        <sz val="10.5"/>
        <rFont val="Times New Roman"/>
        <family val="1"/>
      </rPr>
      <t>G1/8</t>
    </r>
    <r>
      <rPr>
        <sz val="10.5"/>
        <rFont val="宋体"/>
        <charset val="134"/>
      </rPr>
      <t>外螺纹，管长度</t>
    </r>
    <r>
      <rPr>
        <sz val="10.5"/>
        <rFont val="Times New Roman"/>
        <family val="1"/>
      </rPr>
      <t>135</t>
    </r>
    <r>
      <rPr>
        <sz val="10.5"/>
        <rFont val="宋体"/>
        <charset val="134"/>
      </rPr>
      <t>；连接高压管的一端为</t>
    </r>
    <r>
      <rPr>
        <sz val="10.5"/>
        <rFont val="Times New Roman"/>
        <family val="1"/>
      </rPr>
      <t>G1/4</t>
    </r>
    <r>
      <rPr>
        <sz val="10.5"/>
        <rFont val="宋体"/>
        <charset val="134"/>
      </rPr>
      <t>外螺纹，管长</t>
    </r>
    <r>
      <rPr>
        <sz val="10.5"/>
        <rFont val="Times New Roman"/>
        <family val="1"/>
      </rPr>
      <t>40</t>
    </r>
    <r>
      <rPr>
        <sz val="10.5"/>
        <rFont val="宋体"/>
        <charset val="134"/>
      </rPr>
      <t>）</t>
    </r>
    <r>
      <rPr>
        <sz val="10.5"/>
        <rFont val="Times New Roman"/>
        <family val="1"/>
      </rPr>
      <t xml:space="preserve">
Переходник G1/4-G1/8 (используйте 1 для 1; резьба, соединяющая маслозаборник муфты, имеет внешнюю резьбу G1/8, длина трубы равна 135; один конец трубы высокого давления соединен с внешней резьбой G1/4, длина трубы высокого давления равна труба составляет 40)</t>
    </r>
  </si>
  <si>
    <r>
      <rPr>
        <sz val="10.5"/>
        <color indexed="8"/>
        <rFont val="宋体"/>
        <charset val="134"/>
      </rPr>
      <t>干气密封盘架详细装箱单</t>
    </r>
    <r>
      <rPr>
        <sz val="10.5"/>
        <color indexed="8"/>
        <rFont val="Times New Roman"/>
        <family val="1"/>
      </rPr>
      <t xml:space="preserve">
Подробный упаковочный лист стойки для дисков сухого газового уплотнения</t>
    </r>
  </si>
  <si>
    <r>
      <rPr>
        <sz val="10.5"/>
        <color indexed="8"/>
        <rFont val="宋体"/>
        <charset val="134"/>
      </rPr>
      <t>干起密封盘架</t>
    </r>
    <r>
      <rPr>
        <sz val="10.5"/>
        <color indexed="8"/>
        <rFont val="Times New Roman"/>
        <family val="1"/>
      </rPr>
      <t>(</t>
    </r>
    <r>
      <rPr>
        <sz val="10.5"/>
        <color indexed="8"/>
        <rFont val="宋体"/>
        <charset val="134"/>
      </rPr>
      <t>出厂编号</t>
    </r>
    <r>
      <rPr>
        <sz val="10.5"/>
        <color indexed="8"/>
        <rFont val="Times New Roman"/>
        <family val="1"/>
      </rPr>
      <t>:00431852)
Стойка для дисков сухого газового уплотнения</t>
    </r>
    <r>
      <rPr>
        <sz val="10.5"/>
        <color indexed="8"/>
        <rFont val="宋体"/>
        <charset val="134"/>
      </rPr>
      <t>（</t>
    </r>
    <r>
      <rPr>
        <sz val="10.5"/>
        <color indexed="8"/>
        <rFont val="Times New Roman"/>
        <family val="1"/>
      </rPr>
      <t>S/N:00431852)</t>
    </r>
  </si>
  <si>
    <r>
      <t>油冷却器详细装箱单</t>
    </r>
    <r>
      <rPr>
        <sz val="10.5"/>
        <color indexed="8"/>
        <rFont val="Times New Roman"/>
        <family val="1"/>
      </rPr>
      <t xml:space="preserve">
Подробный упаковочный лист маслоохладителя</t>
    </r>
  </si>
  <si>
    <r>
      <t>管式冷却器</t>
    </r>
    <r>
      <rPr>
        <sz val="10.5"/>
        <color indexed="8"/>
        <rFont val="Times New Roman"/>
        <family val="1"/>
      </rPr>
      <t>SGLL-45
Трубчатый охладитель SGLL-45</t>
    </r>
  </si>
  <si>
    <r>
      <t>冷却器进油管</t>
    </r>
    <r>
      <rPr>
        <sz val="10.5"/>
        <color indexed="8"/>
        <rFont val="Times New Roman"/>
        <family val="1"/>
      </rPr>
      <t>BJQZ4500A1.4
Патрубок для впуска масла из охладителя BJQZ4500A1.4</t>
    </r>
  </si>
  <si>
    <r>
      <t>冷却器出油管</t>
    </r>
    <r>
      <rPr>
        <sz val="10.5"/>
        <color indexed="8"/>
        <rFont val="Times New Roman"/>
        <family val="1"/>
      </rPr>
      <t>BJQZ4500A1.8
Патрубок для выпуска масла из охладителя BJQZ4500A1.8</t>
    </r>
  </si>
  <si>
    <r>
      <t>压缩机进油</t>
    </r>
    <r>
      <rPr>
        <sz val="10.5"/>
        <color indexed="8"/>
        <rFont val="Times New Roman"/>
        <family val="1"/>
      </rPr>
      <t>-</t>
    </r>
    <r>
      <rPr>
        <sz val="10.5"/>
        <color indexed="8"/>
        <rFont val="宋体"/>
        <charset val="134"/>
      </rPr>
      <t>支撑轴承管路</t>
    </r>
    <r>
      <rPr>
        <sz val="10.5"/>
        <color indexed="8"/>
        <rFont val="Times New Roman"/>
        <family val="1"/>
      </rPr>
      <t>NPS3/4
Трубопровод подачи масла - опорного подшипника компрессора NPS3/4</t>
    </r>
  </si>
  <si>
    <r>
      <t>压缩机进油</t>
    </r>
    <r>
      <rPr>
        <sz val="10.5"/>
        <color indexed="8"/>
        <rFont val="Times New Roman"/>
        <family val="1"/>
      </rPr>
      <t>-</t>
    </r>
    <r>
      <rPr>
        <sz val="10.5"/>
        <color indexed="8"/>
        <rFont val="宋体"/>
        <charset val="134"/>
      </rPr>
      <t>止推轴承管路</t>
    </r>
    <r>
      <rPr>
        <sz val="10.5"/>
        <color indexed="8"/>
        <rFont val="Times New Roman"/>
        <family val="1"/>
      </rPr>
      <t>NPS3/4
Трубопровод подачи масла - упорного подшипника компрессора NPS3/4</t>
    </r>
  </si>
  <si>
    <r>
      <t>压缩机进油</t>
    </r>
    <r>
      <rPr>
        <sz val="10.5"/>
        <color indexed="8"/>
        <rFont val="Times New Roman"/>
        <family val="1"/>
      </rPr>
      <t>-</t>
    </r>
    <r>
      <rPr>
        <sz val="10.5"/>
        <color indexed="8"/>
        <rFont val="宋体"/>
        <charset val="134"/>
      </rPr>
      <t>止推轴承管路</t>
    </r>
    <r>
      <rPr>
        <sz val="10.5"/>
        <color indexed="8"/>
        <rFont val="Times New Roman"/>
        <family val="1"/>
      </rPr>
      <t>NPS1 1/2
Трубопровод подачи масла - упорного подшипника компрессора NPS1/2</t>
    </r>
  </si>
  <si>
    <r>
      <t>压缩机回油</t>
    </r>
    <r>
      <rPr>
        <sz val="10.5"/>
        <color indexed="8"/>
        <rFont val="Times New Roman"/>
        <family val="1"/>
      </rPr>
      <t>-</t>
    </r>
    <r>
      <rPr>
        <sz val="10.5"/>
        <color indexed="8"/>
        <rFont val="宋体"/>
        <charset val="134"/>
      </rPr>
      <t>止推轴承管路</t>
    </r>
    <r>
      <rPr>
        <sz val="10.5"/>
        <color indexed="8"/>
        <rFont val="Times New Roman"/>
        <family val="1"/>
      </rPr>
      <t>NPS4
Трубопровод обратного потока масла - упорного подшипника компрессора NPS4</t>
    </r>
  </si>
  <si>
    <r>
      <t>压缩机回油</t>
    </r>
    <r>
      <rPr>
        <sz val="10.5"/>
        <color indexed="8"/>
        <rFont val="Times New Roman"/>
        <family val="1"/>
      </rPr>
      <t>-</t>
    </r>
    <r>
      <rPr>
        <sz val="10.5"/>
        <color indexed="8"/>
        <rFont val="宋体"/>
        <charset val="134"/>
      </rPr>
      <t>支撑轴承管路</t>
    </r>
    <r>
      <rPr>
        <sz val="10.5"/>
        <color indexed="8"/>
        <rFont val="Times New Roman"/>
        <family val="1"/>
      </rPr>
      <t>NPS3
Трубопровод обратного потока масла - опорного подшипника компрессора NPS3</t>
    </r>
  </si>
  <si>
    <r>
      <t>干气密封排凝管</t>
    </r>
    <r>
      <rPr>
        <sz val="10.5"/>
        <color indexed="8"/>
        <rFont val="Times New Roman"/>
        <family val="1"/>
      </rPr>
      <t>NPS1/2
Патрубок для отвода конденсата с сухим газовым уплотнением NPS1/2</t>
    </r>
  </si>
  <si>
    <r>
      <t>压缩机排凝管</t>
    </r>
    <r>
      <rPr>
        <sz val="10.5"/>
        <color indexed="8"/>
        <rFont val="Times New Roman"/>
        <family val="1"/>
      </rPr>
      <t>NPS3/4
Патрубок для отвода конденсата компрессора NPS3/4</t>
    </r>
  </si>
  <si>
    <r>
      <t>压力表</t>
    </r>
    <r>
      <rPr>
        <sz val="10.5"/>
        <color indexed="8"/>
        <rFont val="Times New Roman"/>
        <family val="1"/>
      </rPr>
      <t>-PG1203 0-0.6mpa
Манометр-PG1203 0-0,6 мпа</t>
    </r>
  </si>
  <si>
    <r>
      <t>压力表</t>
    </r>
    <r>
      <rPr>
        <sz val="10.5"/>
        <color indexed="8"/>
        <rFont val="Times New Roman"/>
        <family val="1"/>
      </rPr>
      <t>-PG1204 0-0.6mpa
Манометр-PG1204 0-0,6 мпа</t>
    </r>
  </si>
  <si>
    <r>
      <t>压力表</t>
    </r>
    <r>
      <rPr>
        <sz val="10.5"/>
        <color indexed="8"/>
        <rFont val="Times New Roman"/>
        <family val="1"/>
      </rPr>
      <t>-PG1205 0-0.6mpa
Манометр-PG1205 0-0,6 мпа</t>
    </r>
  </si>
  <si>
    <r>
      <t>压力表</t>
    </r>
    <r>
      <rPr>
        <sz val="10.5"/>
        <color indexed="8"/>
        <rFont val="Times New Roman"/>
        <family val="1"/>
      </rPr>
      <t>-PG1206 0-0.6mpa
Манометр-PG1206 0-0,6 мпа</t>
    </r>
  </si>
  <si>
    <r>
      <t>压力表</t>
    </r>
    <r>
      <rPr>
        <sz val="10.5"/>
        <color indexed="8"/>
        <rFont val="Times New Roman"/>
        <family val="1"/>
      </rPr>
      <t>-PG1207 0-0.6mpa
Манометр-PG1207 0-0,6 мпа</t>
    </r>
  </si>
  <si>
    <r>
      <t>压力表</t>
    </r>
    <r>
      <rPr>
        <sz val="10.5"/>
        <color indexed="8"/>
        <rFont val="Times New Roman"/>
        <family val="1"/>
      </rPr>
      <t>-PG1208 0-0.6mpa
Манометр-PG1208 0-0,6 мпа</t>
    </r>
  </si>
  <si>
    <r>
      <t>球阀扳手</t>
    </r>
    <r>
      <rPr>
        <sz val="10.5"/>
        <color indexed="8"/>
        <rFont val="Times New Roman"/>
        <family val="1"/>
      </rPr>
      <t>DN100
Ключ для шарового крана DN100</t>
    </r>
  </si>
  <si>
    <r>
      <t>球阀扳手</t>
    </r>
    <r>
      <rPr>
        <sz val="10.5"/>
        <color indexed="8"/>
        <rFont val="Times New Roman"/>
        <family val="1"/>
      </rPr>
      <t>DN65
Ключ для шарового крана DN65</t>
    </r>
  </si>
  <si>
    <r>
      <t>球阀扳手</t>
    </r>
    <r>
      <rPr>
        <sz val="10.5"/>
        <color indexed="8"/>
        <rFont val="Times New Roman"/>
        <family val="1"/>
      </rPr>
      <t>DN50
Ключ для шарового крана DN50</t>
    </r>
  </si>
  <si>
    <r>
      <t>球阀扳手</t>
    </r>
    <r>
      <rPr>
        <sz val="10.5"/>
        <color indexed="8"/>
        <rFont val="Times New Roman"/>
        <family val="1"/>
      </rPr>
      <t>DN32
Ключ для шарового крана DN32</t>
    </r>
  </si>
  <si>
    <r>
      <t>球阀扳手</t>
    </r>
    <r>
      <rPr>
        <sz val="10.5"/>
        <color indexed="8"/>
        <rFont val="Times New Roman"/>
        <family val="1"/>
      </rPr>
      <t>DN25-20
Ключ для шарового крана DN25-20</t>
    </r>
  </si>
  <si>
    <r>
      <t>球阀扳手</t>
    </r>
    <r>
      <rPr>
        <sz val="10.5"/>
        <color indexed="8"/>
        <rFont val="Times New Roman"/>
        <family val="1"/>
      </rPr>
      <t>DN15
Ключ для шарового крана DN15</t>
    </r>
  </si>
  <si>
    <r>
      <t>干气密封支架</t>
    </r>
    <r>
      <rPr>
        <sz val="10.5"/>
        <color indexed="8"/>
        <rFont val="Times New Roman"/>
        <family val="1"/>
      </rPr>
      <t>BJQZ4500.60
Кронштейн для уплотнения сухого воздуха BJQZ4500.60</t>
    </r>
  </si>
  <si>
    <r>
      <t>干气密封管路支架</t>
    </r>
    <r>
      <rPr>
        <sz val="10.5"/>
        <color indexed="8"/>
        <rFont val="Times New Roman"/>
        <family val="1"/>
      </rPr>
      <t>BJQZ4500.70
Кронштейн трубопровода с сухим газовым уплотнением BJQZ4500.70</t>
    </r>
  </si>
  <si>
    <r>
      <t>前置器接线盒</t>
    </r>
    <r>
      <rPr>
        <sz val="10.5"/>
        <color indexed="8"/>
        <rFont val="Times New Roman"/>
        <family val="1"/>
      </rPr>
      <t>-JB1306  BXJ-S-IVb
Распределительная коробка предварительного устройства-JB1306 BXJ-S-IVb</t>
    </r>
  </si>
  <si>
    <r>
      <t>不锈钢防爆软管</t>
    </r>
    <r>
      <rPr>
        <sz val="10.5"/>
        <color indexed="8"/>
        <rFont val="Times New Roman"/>
        <family val="1"/>
      </rPr>
      <t xml:space="preserve"> 1/2NPTM  L=4000mm
Взрывозащищенный шланг из нержавеющей стали 1/2 NPTM L=4000 мм</t>
    </r>
  </si>
  <si>
    <r>
      <t>不锈钢防爆软管</t>
    </r>
    <r>
      <rPr>
        <sz val="10.5"/>
        <color indexed="8"/>
        <rFont val="Times New Roman"/>
        <family val="1"/>
      </rPr>
      <t xml:space="preserve"> 1/2NPTM-M20*1.5  L=4000mm
Взрывозащищенный шланг из нержавеющей стали 1/2NPTM-M20*1.5 L=4000 мм</t>
    </r>
  </si>
  <si>
    <r>
      <t>热电阻接线盒</t>
    </r>
    <r>
      <rPr>
        <sz val="10.5"/>
        <color indexed="8"/>
        <rFont val="Times New Roman"/>
        <family val="1"/>
      </rPr>
      <t>-JB1305  BXJ-S-V
Распределительная коробка с термическим сопротивлением-JB1305 BXJ-S-V</t>
    </r>
  </si>
  <si>
    <r>
      <t>地脚螺栓含螺母</t>
    </r>
    <r>
      <rPr>
        <sz val="10.5"/>
        <color indexed="8"/>
        <rFont val="Times New Roman"/>
        <family val="1"/>
      </rPr>
      <t>M42*1250
Анкерный болт с гайкой M42*1250</t>
    </r>
  </si>
  <si>
    <r>
      <t>地脚螺栓含螺母</t>
    </r>
    <r>
      <rPr>
        <sz val="10.5"/>
        <color indexed="8"/>
        <rFont val="Times New Roman"/>
        <family val="1"/>
      </rPr>
      <t>M20*300
Анкерный болт с гайкой M20*300</t>
    </r>
  </si>
  <si>
    <r>
      <t>滤油器滤芯</t>
    </r>
    <r>
      <rPr>
        <sz val="10.5"/>
        <color indexed="8"/>
        <rFont val="Times New Roman"/>
        <family val="1"/>
      </rPr>
      <t>LXAC-80B*20F
Фильтрующий элемент масляного фильтра LXAC-80B*20F</t>
    </r>
  </si>
  <si>
    <r>
      <t>油泵机械密封</t>
    </r>
    <r>
      <rPr>
        <sz val="10.5"/>
        <color indexed="8"/>
        <rFont val="Times New Roman"/>
        <family val="1"/>
      </rPr>
      <t>M7N-50
Механическое уплотнение масляного насоса M7N-50</t>
    </r>
  </si>
  <si>
    <r>
      <t>油泵轴承</t>
    </r>
    <r>
      <rPr>
        <sz val="10.5"/>
        <color indexed="8"/>
        <rFont val="Times New Roman"/>
        <family val="1"/>
      </rPr>
      <t>6211CM
Подшипник масляного насоса 6211 CM</t>
    </r>
  </si>
  <si>
    <r>
      <t>电机轴承</t>
    </r>
    <r>
      <rPr>
        <sz val="10.5"/>
        <color indexed="8"/>
        <rFont val="Times New Roman"/>
        <family val="1"/>
      </rPr>
      <t>6309-22/C3
Подшипник двигателя 6309-22/C3</t>
    </r>
  </si>
  <si>
    <r>
      <t>冷却器</t>
    </r>
    <r>
      <rPr>
        <sz val="10.5"/>
        <color indexed="8"/>
        <rFont val="Times New Roman"/>
        <family val="1"/>
      </rPr>
      <t>O</t>
    </r>
    <r>
      <rPr>
        <sz val="10.5"/>
        <color indexed="8"/>
        <rFont val="宋体"/>
        <charset val="134"/>
      </rPr>
      <t>型圈Φ</t>
    </r>
    <r>
      <rPr>
        <sz val="10.5"/>
        <color indexed="8"/>
        <rFont val="Times New Roman"/>
        <family val="1"/>
      </rPr>
      <t>642*8
Уплотнительное кольцо O-образное для охладителя Φ642*8</t>
    </r>
  </si>
  <si>
    <r>
      <t xml:space="preserve">随机资料
</t>
    </r>
    <r>
      <rPr>
        <sz val="10.5"/>
        <color indexed="8"/>
        <rFont val="Times New Roman"/>
        <family val="1"/>
      </rPr>
      <t>Сопроводительная документация</t>
    </r>
  </si>
  <si>
    <r>
      <t xml:space="preserve">光盘
</t>
    </r>
    <r>
      <rPr>
        <sz val="10.5"/>
        <color indexed="8"/>
        <rFont val="Times New Roman"/>
        <family val="1"/>
      </rPr>
      <t>Диск</t>
    </r>
  </si>
  <si>
    <r>
      <t>密封气支管</t>
    </r>
    <r>
      <rPr>
        <sz val="10.5"/>
        <color indexed="8"/>
        <rFont val="Times New Roman"/>
        <family val="1"/>
      </rPr>
      <t>A1
Герметичный воздушный патрубок A1</t>
    </r>
  </si>
  <si>
    <r>
      <t>密封气支管C</t>
    </r>
    <r>
      <rPr>
        <sz val="10.5"/>
        <color indexed="8"/>
        <rFont val="Times New Roman"/>
        <family val="1"/>
      </rPr>
      <t>1
Герметичный воздушный патрубок С1</t>
    </r>
  </si>
  <si>
    <r>
      <t>密封气支管</t>
    </r>
    <r>
      <rPr>
        <sz val="10.5"/>
        <color indexed="8"/>
        <rFont val="Times New Roman"/>
        <family val="1"/>
      </rPr>
      <t>E1
Герметичный воздушный патрубок E1</t>
    </r>
  </si>
  <si>
    <r>
      <t>密封气支管</t>
    </r>
    <r>
      <rPr>
        <sz val="10.5"/>
        <color indexed="8"/>
        <rFont val="Times New Roman"/>
        <family val="1"/>
      </rPr>
      <t>B1
Герметичный воздушный патрубок B1</t>
    </r>
  </si>
  <si>
    <r>
      <t>密封气支管</t>
    </r>
    <r>
      <rPr>
        <sz val="10.5"/>
        <color indexed="8"/>
        <rFont val="Times New Roman"/>
        <family val="1"/>
      </rPr>
      <t>A2
Герметичный воздушный патрубок A2</t>
    </r>
  </si>
  <si>
    <r>
      <t>密封气支管</t>
    </r>
    <r>
      <rPr>
        <sz val="10.5"/>
        <color indexed="8"/>
        <rFont val="Times New Roman"/>
        <family val="1"/>
      </rPr>
      <t>C2
Герметичный воздушный патрубок C2</t>
    </r>
  </si>
  <si>
    <r>
      <t>密封气支管</t>
    </r>
    <r>
      <rPr>
        <sz val="10.5"/>
        <color indexed="8"/>
        <rFont val="Times New Roman"/>
        <family val="1"/>
      </rPr>
      <t>B2
Герметичный воздушный патрубок B2</t>
    </r>
  </si>
  <si>
    <r>
      <t>密封气支管</t>
    </r>
    <r>
      <rPr>
        <sz val="10.5"/>
        <color indexed="8"/>
        <rFont val="Times New Roman"/>
        <family val="1"/>
      </rPr>
      <t>E2
Герметичный воздушный патрубок E2</t>
    </r>
  </si>
  <si>
    <r>
      <t>密封气支管</t>
    </r>
    <r>
      <rPr>
        <sz val="10.5"/>
        <color indexed="8"/>
        <rFont val="Times New Roman"/>
        <family val="1"/>
      </rPr>
      <t>S
Герметичный воздушный патрубок S</t>
    </r>
  </si>
  <si>
    <r>
      <t xml:space="preserve">400100005439 </t>
    </r>
    <r>
      <rPr>
        <sz val="10.5"/>
        <color indexed="8"/>
        <rFont val="宋体"/>
        <charset val="134"/>
      </rPr>
      <t>全螺纹螺柱</t>
    </r>
    <r>
      <rPr>
        <sz val="10.5"/>
        <color indexed="8"/>
        <rFont val="Times New Roman"/>
        <family val="1"/>
      </rPr>
      <t>ASME B18.31.2  1/2-13UNC-2A LT=90
400100005439 Шпилька с полной резьбой ASME B18.31.2 1/2-13UNC-2A LT=90</t>
    </r>
  </si>
  <si>
    <r>
      <t xml:space="preserve">400100005488 </t>
    </r>
    <r>
      <rPr>
        <sz val="10.5"/>
        <color indexed="8"/>
        <rFont val="宋体"/>
        <charset val="134"/>
      </rPr>
      <t>全螺纹螺柱</t>
    </r>
    <r>
      <rPr>
        <sz val="10.5"/>
        <color indexed="8"/>
        <rFont val="Times New Roman"/>
        <family val="1"/>
      </rPr>
      <t>ASME B18.31.2  5/8-11UNC-2A LT=90
400100005488 Шпилька с полной резьбой ASME B18.31.2 5/8-11UNC-2A LT=90</t>
    </r>
  </si>
  <si>
    <r>
      <t xml:space="preserve">400100005749 </t>
    </r>
    <r>
      <rPr>
        <sz val="10.5"/>
        <color indexed="8"/>
        <rFont val="宋体"/>
        <charset val="134"/>
      </rPr>
      <t>重型六角螺母</t>
    </r>
    <r>
      <rPr>
        <sz val="10.5"/>
        <color indexed="8"/>
        <rFont val="Times New Roman"/>
        <family val="1"/>
      </rPr>
      <t>ASME B18.2.2  1/2-13UNC
400100005749 Сверхпрочная шестигранная гайка ASME B18.2.2 1/2-13UNC</t>
    </r>
  </si>
  <si>
    <r>
      <t xml:space="preserve">400100005745 </t>
    </r>
    <r>
      <rPr>
        <sz val="10.5"/>
        <color indexed="8"/>
        <rFont val="宋体"/>
        <charset val="134"/>
      </rPr>
      <t>重型六角螺母</t>
    </r>
    <r>
      <rPr>
        <sz val="10.5"/>
        <color indexed="8"/>
        <rFont val="Times New Roman"/>
        <family val="1"/>
      </rPr>
      <t>ASME B18.2.2  5/8-11UNC
400100005745 Сверхпрочная шестигранная гайка ASME B18.2.2 5/8-11UNC</t>
    </r>
  </si>
  <si>
    <r>
      <t xml:space="preserve">400200000083 </t>
    </r>
    <r>
      <rPr>
        <sz val="10.5"/>
        <color indexed="8"/>
        <rFont val="宋体"/>
        <charset val="134"/>
      </rPr>
      <t>平垫圈</t>
    </r>
    <r>
      <rPr>
        <sz val="10.5"/>
        <color indexed="8"/>
        <rFont val="Times New Roman"/>
        <family val="1"/>
      </rPr>
      <t>GB/T97.1  14
400200000083 Плоская шайба GB/T97.1 14</t>
    </r>
  </si>
  <si>
    <r>
      <t xml:space="preserve">400200000089 </t>
    </r>
    <r>
      <rPr>
        <sz val="10.5"/>
        <color indexed="8"/>
        <rFont val="宋体"/>
        <charset val="134"/>
      </rPr>
      <t>平垫圈</t>
    </r>
    <r>
      <rPr>
        <sz val="10.5"/>
        <color indexed="8"/>
        <rFont val="Times New Roman"/>
        <family val="1"/>
      </rPr>
      <t>GB/T97.1  16
400200000089 Плоская шайба GB/T97.1 16</t>
    </r>
  </si>
  <si>
    <r>
      <t xml:space="preserve">400800009041 </t>
    </r>
    <r>
      <rPr>
        <sz val="10.5"/>
        <color indexed="8"/>
        <rFont val="宋体"/>
        <charset val="134"/>
      </rPr>
      <t>缠绕垫</t>
    </r>
    <r>
      <rPr>
        <sz val="10.5"/>
        <color indexed="8"/>
        <rFont val="Times New Roman"/>
        <family val="1"/>
      </rPr>
      <t>NPS3/4/CLASS300
400800009041 Намоточная накладка NPS3/4/CLASS300</t>
    </r>
  </si>
  <si>
    <r>
      <t xml:space="preserve">400800009039 </t>
    </r>
    <r>
      <rPr>
        <sz val="10.5"/>
        <color indexed="8"/>
        <rFont val="宋体"/>
        <charset val="134"/>
      </rPr>
      <t>缠绕垫</t>
    </r>
    <r>
      <rPr>
        <sz val="10.5"/>
        <color indexed="8"/>
        <rFont val="Times New Roman"/>
        <family val="1"/>
      </rPr>
      <t>NPS1/CLASS300
400800009039 Намоточная накладка NPS1/CLASS300</t>
    </r>
  </si>
  <si>
    <r>
      <t xml:space="preserve">400800009040 </t>
    </r>
    <r>
      <rPr>
        <sz val="10.5"/>
        <color indexed="8"/>
        <rFont val="宋体"/>
        <charset val="134"/>
      </rPr>
      <t>缠绕垫</t>
    </r>
    <r>
      <rPr>
        <sz val="10.5"/>
        <color indexed="8"/>
        <rFont val="Times New Roman"/>
        <family val="1"/>
      </rPr>
      <t>NPS1/2/CLASS300
400800009040 Намоточная накладка NPS1/2/CLASS300</t>
    </r>
  </si>
  <si>
    <r>
      <t xml:space="preserve">401100001309 </t>
    </r>
    <r>
      <rPr>
        <sz val="10.5"/>
        <color indexed="8"/>
        <rFont val="宋体"/>
        <charset val="134"/>
      </rPr>
      <t>弯头Φ</t>
    </r>
    <r>
      <rPr>
        <sz val="10.5"/>
        <color indexed="8"/>
        <rFont val="Times New Roman"/>
        <family val="1"/>
      </rPr>
      <t>21.3*3.73
401100001309 Колено Φ21.3*3.73</t>
    </r>
  </si>
  <si>
    <r>
      <t xml:space="preserve">401100001310 </t>
    </r>
    <r>
      <rPr>
        <sz val="10.5"/>
        <color indexed="8"/>
        <rFont val="宋体"/>
        <charset val="134"/>
      </rPr>
      <t>弯头Φ</t>
    </r>
    <r>
      <rPr>
        <sz val="10.5"/>
        <color indexed="8"/>
        <rFont val="Times New Roman"/>
        <family val="1"/>
      </rPr>
      <t>26.7*3.91
401100001310 Колено Φ26.7*3.91</t>
    </r>
  </si>
  <si>
    <r>
      <t xml:space="preserve">401100001314 </t>
    </r>
    <r>
      <rPr>
        <sz val="10.5"/>
        <color indexed="8"/>
        <rFont val="宋体"/>
        <charset val="134"/>
      </rPr>
      <t>弯头Φ</t>
    </r>
    <r>
      <rPr>
        <sz val="10.5"/>
        <color indexed="8"/>
        <rFont val="Times New Roman"/>
        <family val="1"/>
      </rPr>
      <t>33.4*4.55
401100001314 Колено Φ33.4*4.55</t>
    </r>
  </si>
  <si>
    <r>
      <rPr>
        <sz val="11"/>
        <rFont val="宋体"/>
        <family val="3"/>
        <charset val="134"/>
      </rPr>
      <t>防喘振阀</t>
    </r>
    <r>
      <rPr>
        <sz val="11"/>
        <rFont val="Arial Narrow"/>
        <family val="2"/>
      </rPr>
      <t xml:space="preserve"> / антипомпажный клапан -550G-6"</t>
    </r>
  </si>
  <si>
    <t xml:space="preserve">工装自控工程（无锡）有限公司KOSO CONTROLS ENGINEERING (WUXI) CO., LTD. </t>
    <phoneticPr fontId="0" type="noConversion"/>
  </si>
  <si>
    <r>
      <rPr>
        <sz val="9"/>
        <rFont val="宋体"/>
        <family val="3"/>
        <charset val="134"/>
      </rPr>
      <t>中国</t>
    </r>
    <r>
      <rPr>
        <sz val="9"/>
        <rFont val="Times New Roman"/>
        <family val="1"/>
      </rPr>
      <t xml:space="preserve"> Китай</t>
    </r>
  </si>
  <si>
    <r>
      <rPr>
        <sz val="11"/>
        <rFont val="宋体"/>
        <family val="3"/>
        <charset val="134"/>
      </rPr>
      <t>法兰</t>
    </r>
    <r>
      <rPr>
        <sz val="11"/>
        <rFont val="Arial Narrow"/>
        <family val="2"/>
      </rPr>
      <t>/фланец</t>
    </r>
  </si>
  <si>
    <r>
      <rPr>
        <sz val="11"/>
        <rFont val="宋体"/>
        <family val="3"/>
        <charset val="134"/>
      </rPr>
      <t>螺栓</t>
    </r>
    <r>
      <rPr>
        <sz val="11"/>
        <rFont val="Arial Narrow"/>
        <family val="2"/>
      </rPr>
      <t>/Болт </t>
    </r>
    <r>
      <rPr>
        <sz val="11"/>
        <rFont val="宋体"/>
        <family val="3"/>
        <charset val="134"/>
      </rPr>
      <t/>
    </r>
  </si>
  <si>
    <r>
      <rPr>
        <sz val="11"/>
        <rFont val="宋体"/>
        <family val="3"/>
        <charset val="134"/>
      </rPr>
      <t>螺母</t>
    </r>
    <r>
      <rPr>
        <sz val="11"/>
        <rFont val="Arial Narrow"/>
        <family val="2"/>
      </rPr>
      <t>/ Гайка</t>
    </r>
    <r>
      <rPr>
        <sz val="11"/>
        <rFont val="宋体"/>
        <family val="3"/>
        <charset val="134"/>
      </rPr>
      <t/>
    </r>
  </si>
  <si>
    <r>
      <rPr>
        <sz val="11"/>
        <rFont val="宋体"/>
        <family val="3"/>
        <charset val="134"/>
      </rPr>
      <t>垫片</t>
    </r>
    <r>
      <rPr>
        <sz val="11"/>
        <rFont val="Arial Narrow"/>
        <family val="2"/>
      </rPr>
      <t>/Прокладка</t>
    </r>
    <r>
      <rPr>
        <sz val="11"/>
        <rFont val="宋体"/>
        <family val="3"/>
        <charset val="134"/>
      </rPr>
      <t/>
    </r>
  </si>
  <si>
    <t>随机文件/Сопроводительная документация</t>
  </si>
  <si>
    <r>
      <rPr>
        <sz val="11"/>
        <rFont val="宋体"/>
        <family val="3"/>
        <charset val="134"/>
      </rPr>
      <t>调节阀</t>
    </r>
    <r>
      <rPr>
        <sz val="11"/>
        <rFont val="Arial Narrow"/>
        <family val="2"/>
      </rPr>
      <t xml:space="preserve"> / </t>
    </r>
    <r>
      <rPr>
        <sz val="11"/>
        <rFont val="Calibri"/>
        <family val="2"/>
        <charset val="204"/>
      </rPr>
      <t>регулирующий</t>
    </r>
    <r>
      <rPr>
        <sz val="11"/>
        <rFont val="Arial Narrow"/>
        <family val="2"/>
      </rPr>
      <t xml:space="preserve"> </t>
    </r>
    <r>
      <rPr>
        <sz val="11"/>
        <rFont val="Calibri"/>
        <family val="2"/>
        <charset val="204"/>
      </rPr>
      <t>клапан</t>
    </r>
  </si>
  <si>
    <t>набор</t>
  </si>
  <si>
    <t xml:space="preserve">萨姆森控制设备(中国）有限公司 SAMSON CONTROLS (CHINA) CO., LTD. </t>
    <phoneticPr fontId="0" type="noConversion"/>
  </si>
  <si>
    <r>
      <rPr>
        <sz val="11"/>
        <rFont val="宋体"/>
        <family val="3"/>
        <charset val="134"/>
      </rPr>
      <t>法兰</t>
    </r>
    <r>
      <rPr>
        <sz val="11"/>
        <rFont val="Arial Narrow"/>
        <family val="2"/>
      </rPr>
      <t>/фланец</t>
    </r>
    <r>
      <rPr>
        <sz val="11"/>
        <rFont val="Arial Narrow"/>
        <family val="3"/>
        <charset val="134"/>
      </rPr>
      <t xml:space="preserve">  </t>
    </r>
    <r>
      <rPr>
        <sz val="11"/>
        <rFont val="宋体"/>
        <family val="3"/>
        <charset val="134"/>
      </rPr>
      <t>螺栓</t>
    </r>
    <r>
      <rPr>
        <sz val="11"/>
        <rFont val="Arial Narrow"/>
        <family val="3"/>
      </rPr>
      <t>/</t>
    </r>
    <r>
      <rPr>
        <sz val="11"/>
        <rFont val="Calibri"/>
        <family val="3"/>
        <charset val="204"/>
      </rPr>
      <t>Болт</t>
    </r>
    <r>
      <rPr>
        <sz val="11"/>
        <rFont val="Arial Narrow"/>
        <family val="3"/>
      </rPr>
      <t> </t>
    </r>
    <r>
      <rPr>
        <sz val="11"/>
        <rFont val="宋体"/>
        <family val="3"/>
        <charset val="134"/>
      </rPr>
      <t>螺母</t>
    </r>
    <r>
      <rPr>
        <sz val="11"/>
        <rFont val="Arial Narrow"/>
        <family val="3"/>
        <charset val="134"/>
      </rPr>
      <t>/ </t>
    </r>
    <r>
      <rPr>
        <sz val="11"/>
        <rFont val="Calibri"/>
        <family val="3"/>
        <charset val="204"/>
      </rPr>
      <t xml:space="preserve">Гайка </t>
    </r>
    <r>
      <rPr>
        <sz val="11"/>
        <rFont val="宋体"/>
        <family val="3"/>
        <charset val="134"/>
      </rPr>
      <t>垫片</t>
    </r>
    <r>
      <rPr>
        <sz val="11"/>
        <rFont val="Arial Narrow"/>
        <family val="3"/>
        <charset val="134"/>
      </rPr>
      <t>/</t>
    </r>
    <r>
      <rPr>
        <sz val="11"/>
        <rFont val="Calibri"/>
        <family val="3"/>
        <charset val="204"/>
      </rPr>
      <t>Прокладка</t>
    </r>
  </si>
  <si>
    <r>
      <t xml:space="preserve">转换接头/
</t>
    </r>
    <r>
      <rPr>
        <sz val="11"/>
        <rFont val="Calibri"/>
        <family val="3"/>
        <charset val="204"/>
      </rPr>
      <t>Адаптер</t>
    </r>
  </si>
  <si>
    <t>1) Комп. и ЗИП компрессора</t>
  </si>
  <si>
    <t>2) Компрессор</t>
  </si>
  <si>
    <t>3) Двигательное устройство</t>
  </si>
  <si>
    <t>4) Кронштейн внутреннего цилиндра</t>
  </si>
  <si>
    <t>5) Комбинированное основание</t>
  </si>
  <si>
    <t>6) редуктор</t>
  </si>
  <si>
    <t>7) Двигатель</t>
  </si>
  <si>
    <t>8) Муфта и защитный кожух</t>
  </si>
  <si>
    <t>9) Система СГУ</t>
  </si>
  <si>
    <t>10) Маслоохладитель</t>
  </si>
  <si>
    <t>11) антипомпажный клапан</t>
  </si>
  <si>
    <t>12)Регулирующий клапан</t>
  </si>
  <si>
    <t>Упаковочный лист</t>
  </si>
  <si>
    <t>№ п/п</t>
  </si>
  <si>
    <t>Имя сигнала</t>
  </si>
  <si>
    <t>Описание сигнала</t>
  </si>
  <si>
    <t>Схема (P&amp; ID)</t>
  </si>
  <si>
    <t>Тип входн.
Сигнала</t>
  </si>
  <si>
    <t>Тип выходн.
Сигнала</t>
  </si>
  <si>
    <t>Расположение</t>
  </si>
  <si>
    <t>Искрозащита</t>
  </si>
  <si>
    <t>Норма и техн. показатель</t>
  </si>
  <si>
    <t>Пределы измерений</t>
  </si>
  <si>
    <t>Ед. изм.</t>
  </si>
  <si>
    <t>Сигнализация</t>
  </si>
  <si>
    <t>Блокировка и сигнализация</t>
  </si>
  <si>
    <t>Тип клапана
(НО, НЗ)</t>
  </si>
  <si>
    <t>Контроллер
РСУ/ ПАЗ</t>
  </si>
  <si>
    <t>Мин</t>
  </si>
  <si>
    <t>Макс</t>
  </si>
  <si>
    <t>L</t>
  </si>
  <si>
    <t>H</t>
  </si>
  <si>
    <t>LL</t>
  </si>
  <si>
    <t>HH</t>
  </si>
  <si>
    <t>151.6 Узел компримирования этилена</t>
  </si>
  <si>
    <t>Схема 29А</t>
  </si>
  <si>
    <t xml:space="preserve">TIRCA-2902-14 </t>
  </si>
  <si>
    <t>AI
4…20мА
+HART</t>
  </si>
  <si>
    <t>Exia</t>
  </si>
  <si>
    <t xml:space="preserve">30…54,1 </t>
  </si>
  <si>
    <t>минус 50</t>
  </si>
  <si>
    <t>°C</t>
  </si>
  <si>
    <t>Температура смеси этилена и водорода на выходе из холодильника поз. Е-2902 на заданном уровне поддерживается контуром автоматического регулирования TICA 2902-14 путем изменения cтепени открытия клапана TV 2902-14, установленного на линии выхода оборотной воды из холодильника поз.Е-2902. При достижении температуры более 60С, срабатывает сигнализация в РСУ. Температура регулируется в диапазоне 40-54 С. Клапан TV-2902-14 "НО"</t>
  </si>
  <si>
    <t xml:space="preserve">TV-2902-14 </t>
  </si>
  <si>
    <t>AO
4…20мА</t>
  </si>
  <si>
    <t>НО</t>
  </si>
  <si>
    <t xml:space="preserve">TIRSA-2902-8 </t>
  </si>
  <si>
    <t xml:space="preserve">40…54,1 </t>
  </si>
  <si>
    <t xml:space="preserve">55/90 </t>
  </si>
  <si>
    <t>При высокой температуресрабатывает предупреди-тельная сигнализация вРСУ. При сверхвысокомзначении срабатываетаварийная сигнализация свыводом в РСУ.Также обеспечиваетсяместная индикация темпе-ратуры по прибору TI-2902-8.</t>
  </si>
  <si>
    <t xml:space="preserve">PIRSA-2902-9 </t>
  </si>
  <si>
    <t xml:space="preserve">3,0…3,4 </t>
  </si>
  <si>
    <t>МПа</t>
  </si>
  <si>
    <t xml:space="preserve">2,73 </t>
  </si>
  <si>
    <t xml:space="preserve">3,45 </t>
  </si>
  <si>
    <t xml:space="preserve">3,48 </t>
  </si>
  <si>
    <t>Предупредительная сигна-лизация по высокому дав-лению является входнымсигналом в контур 20-1,для предупреждения обусловиях, которые могутпривести к образованиюконденсата этилена. Сиг-нализация аварийно-высо-кого уровня давления дляконтура 20-1 обеспечиваетлогический сигнал на за-крытие клапана подачиэтилена HV-2001-2. Такжеимеется предупредитель-ная сигнализация по низкому давлению.</t>
  </si>
  <si>
    <t xml:space="preserve">PIС-2901-11 </t>
  </si>
  <si>
    <t>Этилен на выходеиз теплообменника Е-2901</t>
  </si>
  <si>
    <t>AI
4…20мА +HART</t>
  </si>
  <si>
    <t xml:space="preserve">1,4…2,1 </t>
  </si>
  <si>
    <t>Контроль давления и регулирование. Регулирование происходит через контроллер PIC-2901-11. Регулируются два клапана PV-2901-11A/B в диапазоне 14-18 кгс/см2</t>
  </si>
  <si>
    <t>PV-2901-11А</t>
  </si>
  <si>
    <t>AO
4…20мА
+HART</t>
  </si>
  <si>
    <t>PV-2901-11В</t>
  </si>
  <si>
    <t>Управление регулирующим клапаном PV-2901-11В</t>
  </si>
  <si>
    <t>FIRA-2001-8A</t>
  </si>
  <si>
    <t>кг/ч</t>
  </si>
  <si>
    <t>При расходе 13900 кг/ч иниже сработает логикаРСУ 20-2 и сигнализацияв РСУ, при которой пре-кращается подача водо-рода в линию этилена –закрываются клапаны HV2101-5А и HV 2101-5В,открывается клапан HV2101-5С на линии сбросаводорода на факел</t>
  </si>
  <si>
    <t>Сигнал от датчика направ-ляется в систему хоз.учета АИПС</t>
  </si>
  <si>
    <t xml:space="preserve">LIRCA -2901-3 </t>
  </si>
  <si>
    <t>AO
4…20мА +HART</t>
  </si>
  <si>
    <t xml:space="preserve">0 
0 </t>
  </si>
  <si>
    <t xml:space="preserve">100 
560 </t>
  </si>
  <si>
    <t>%
мм</t>
  </si>
  <si>
    <t xml:space="preserve">75,9 
425 </t>
  </si>
  <si>
    <t>Датчик установлен науровнемерной колонке,высота колонки 560 мм. Сигнал от датчика направляется на контроллер LICA 2901-3. Уровеньжидкой фазы в каплеуло-вителе поз. С-2901 на за-данном уровне поддержи-вается контуром автоматического регулирования LICA 2901-3 путем изме-нения степени открытияклапана LV 2901-3, уста-новленного на линиисброса на факел сконден-сировавшихся углеводоро-дов. При уровне жидкойфазы более 75,9% сраба-тывает сигнализация в РСУ и открывается клапан LV 2901-3. При уровнежидкой фазы менее 75,9этот клапан «НЗ».</t>
  </si>
  <si>
    <t xml:space="preserve">LIRSA-2901-6 </t>
  </si>
  <si>
    <t xml:space="preserve">80 
448 </t>
  </si>
  <si>
    <t>При достижении сверх-критического уровня, бо-лее 80 % подается сигнална останов компрессора вместную панель управле-ния, а также выводитсясигнализация по приборуLAHH-2901-6</t>
  </si>
  <si>
    <t>Управление отсечным клапаном HV-2001-2</t>
  </si>
  <si>
    <t>DO
~220В</t>
  </si>
  <si>
    <t>НЗ</t>
  </si>
  <si>
    <t>Логика 20-1</t>
  </si>
  <si>
    <t>HZV-2001-2</t>
  </si>
  <si>
    <t>DO ~220В</t>
  </si>
  <si>
    <t xml:space="preserve">ZSO-2001-2 </t>
  </si>
  <si>
    <t>DI
(сухой
контакт
24В)</t>
  </si>
  <si>
    <t xml:space="preserve">ZSC-2001-2 </t>
  </si>
  <si>
    <t>Сигнализация положения клапана HV-2001-2 - закрыт</t>
  </si>
  <si>
    <t>DI (сухой контакт 24В)</t>
  </si>
  <si>
    <t>HS-2001-2_О</t>
  </si>
  <si>
    <t>HS-2001-2 — это трехпо-зиционный ручной пере-ключатель в операторнойс возможностью положе-ний Откр/Нейтр/Закр. По-ложения ЗАКР. и</t>
  </si>
  <si>
    <t>HS-2001-2_N</t>
  </si>
  <si>
    <t>АВТО являются контак-тами с фиксацией. Поло-жение СБРОС являетсякратковременным.</t>
  </si>
  <si>
    <t>HS-2001-2_С</t>
  </si>
  <si>
    <t>Сигнализация положения переключателя HS-2001-2 – «Закрыто»</t>
  </si>
  <si>
    <t>Логика 20-2</t>
  </si>
  <si>
    <t>HZV-2101-5B</t>
  </si>
  <si>
    <t>Управление отсечным клапаном HV-2101-5B</t>
  </si>
  <si>
    <t>ZSO-2101-5B</t>
  </si>
  <si>
    <t>ZSC-2101-5B</t>
  </si>
  <si>
    <t xml:space="preserve">HV-2902-1 </t>
  </si>
  <si>
    <t>Логика 29-8-2</t>
  </si>
  <si>
    <t xml:space="preserve">HZV-2902-1 </t>
  </si>
  <si>
    <t xml:space="preserve">ZSO-2902-1 </t>
  </si>
  <si>
    <t>Сигнализация положения клапана HV-2902-1 - открыт</t>
  </si>
  <si>
    <t>ZSC-2902-1</t>
  </si>
  <si>
    <t>Сигнализация положения клапана HV-2902-1 - закрыт</t>
  </si>
  <si>
    <t>Схема 29B</t>
  </si>
  <si>
    <t xml:space="preserve">TIRCA-2905-14 </t>
  </si>
  <si>
    <t>AI
4…20мА</t>
  </si>
  <si>
    <t>Температура смеси эти-лена и водорода на выходеиз холодильника поз. Е-2905 на заданном уровнеподдерживается контуром автоматического регулирования TICA 2905-14 путем изменения степени открытия клапана TV 2905-14, установленного на линии выхода оборотной воды из холодильника поз. Е-2902. При достижениитемпературы более 60 С,срабатывает сигнализацияв РСУ. Температура регу-лируется в диапазоне 40-54 С. Клапан TV-2905-14"НО</t>
  </si>
  <si>
    <t xml:space="preserve">TV-2905-14 </t>
  </si>
  <si>
    <t>Управление регулирующим клапаном TV-2905-14</t>
  </si>
  <si>
    <t xml:space="preserve">TIRSA-2905-8 </t>
  </si>
  <si>
    <t>При высокой температуресрабатывает предупреди-тельная сигнализация вРСУ.При сверхвысоком значе-нии температуры срабаты-вает аварийная сигнализа-ция с выводом в РСУ. Также обеспечиваетсяместная индикация температуры.</t>
  </si>
  <si>
    <t xml:space="preserve">PIRSA-2905-9 </t>
  </si>
  <si>
    <t>Предупредительная сигна-лизация по высокому дав-лению является входнымсигналом в контур 20-1,для предупреждения обусловиях, которые могутпривести к образованиюконденсата этилена.Сигнализация аварийно-высокого уровня давлениядля контура 20-1 обеспе-чивает логический сигнална закрытие клапана по-дачи этилена HV-2001-2.Также имеется предупре-дительная сигнализацияпо низкому давлению. См.логику 20-1</t>
  </si>
  <si>
    <t xml:space="preserve">LIRCA-2902-3 </t>
  </si>
  <si>
    <t>Датчик установлен науровнемерной колонке,высота колонки 560 мм. Сигнал от датчика направляется на контроллер LICA 2902-3. Уровеньжидкой фазы в каплеуло-вителе поз. С-2902 на за-данном уровне поддержи-вается контуром автома-тического регулирования LICA 2902-3 путем изменения степени открытия клапана КV 2902-3, установленного на линии сброса на факел сконденсировавшихся углеводородов. При уровне жидкой фазы более 75,9% срабатывает сигнализация в РСУ и открывается клапан КV 2902-3. При уровне жидкой фазы менее 75,9 этот клапан «НЗ»</t>
  </si>
  <si>
    <t xml:space="preserve">KV-2902-3 </t>
  </si>
  <si>
    <t>Управление отсечным клапаном KV-2902-3</t>
  </si>
  <si>
    <t>ZSO-2902-3</t>
  </si>
  <si>
    <t>DI (сухой
контакт
24В)</t>
  </si>
  <si>
    <t xml:space="preserve">ZSC-2902-3 </t>
  </si>
  <si>
    <t>KV-2902-3 - открыт Сигнализация положения клапанаKV-2902-3 - закрыт</t>
  </si>
  <si>
    <t xml:space="preserve">LIRSA-2902-6 </t>
  </si>
  <si>
    <t>Датчик установлен науровнемерной колонке,высота колонки 560 мм.При достижении сверх-критического уровня, бо-лее 80 %, подается сигнална останов компрессорачерез систему ПАЗ, атакже выводится сигнали-зация по прибору LAHH-2902-6.</t>
  </si>
  <si>
    <t xml:space="preserve">AZIRA-2401-1 </t>
  </si>
  <si>
    <t>%</t>
  </si>
  <si>
    <t>Аварийная световая и зву-ковая сигнализация</t>
  </si>
  <si>
    <t xml:space="preserve">US_HLA-2401-1 </t>
  </si>
  <si>
    <t>Светозвуковаясигнализация по месту</t>
  </si>
  <si>
    <t xml:space="preserve">AZIRA-2905-4 </t>
  </si>
  <si>
    <t xml:space="preserve">US_HLA-2905-4 </t>
  </si>
  <si>
    <t xml:space="preserve">AZIRA-2902-1 </t>
  </si>
  <si>
    <t>Аварийная световая и зву-ковая сигнализация.Включения аварийной вы-тяжной системы АВ-1(сущ.) и аварийной при-точной системы ПА1.</t>
  </si>
  <si>
    <t xml:space="preserve">US_HLA-2902-1/1 </t>
  </si>
  <si>
    <t xml:space="preserve">US_HLA-2902-1/2 </t>
  </si>
  <si>
    <t>Светозвуковая сигнализация по месту</t>
  </si>
  <si>
    <t xml:space="preserve">US_HLA-2902-1/3 </t>
  </si>
  <si>
    <t>US_HLA-2902-1/4</t>
  </si>
  <si>
    <t xml:space="preserve">HV-2905-2 </t>
  </si>
  <si>
    <t>Данный клапан управля-ется логикой «I»</t>
  </si>
  <si>
    <t xml:space="preserve">ZSO-2905-2 </t>
  </si>
  <si>
    <t xml:space="preserve">ZSC-2905-2 </t>
  </si>
  <si>
    <t xml:space="preserve">ZV-2902-2 </t>
  </si>
  <si>
    <t xml:space="preserve">ZZV-2902-2 </t>
  </si>
  <si>
    <t>Управление отсечным клапаном ZV-2902-2</t>
  </si>
  <si>
    <t xml:space="preserve">ZSO-2902-2 </t>
  </si>
  <si>
    <t xml:space="preserve">ZSC-2902-2 </t>
  </si>
  <si>
    <t>HS-2902-2B_О</t>
  </si>
  <si>
    <t>HS-2902-2B_N</t>
  </si>
  <si>
    <t>Сигнализация положения переключателя HS-2902-2B – «Нейтрально»</t>
  </si>
  <si>
    <t>DI
(сухой
контакт 24В)</t>
  </si>
  <si>
    <t>HS-2902-2B_С</t>
  </si>
  <si>
    <t xml:space="preserve">ZV-2905-9 </t>
  </si>
  <si>
    <t>Управление отсечным клапаном ZV-2905-9</t>
  </si>
  <si>
    <t>Клапан управляется логи-кой 29-8-2 и системойПАЗ</t>
  </si>
  <si>
    <t xml:space="preserve">ZZV-2905-9 </t>
  </si>
  <si>
    <t>DO</t>
  </si>
  <si>
    <t xml:space="preserve">ZSO-2905-9 </t>
  </si>
  <si>
    <t>Сигнализация положения клапана ZV-2905-9 - открыт</t>
  </si>
  <si>
    <t xml:space="preserve">ZSC-2905-9 </t>
  </si>
  <si>
    <t>Сигнализация положения клапана ZV-2905-9 - закрыт</t>
  </si>
  <si>
    <t xml:space="preserve">K-2902-DCS-1 </t>
  </si>
  <si>
    <t>MODBUS
RTU
(RS485)</t>
  </si>
  <si>
    <t>Конкретное наименованиесигналов см. документа-цию поставщика компрес-сора К-2902</t>
  </si>
  <si>
    <t xml:space="preserve">K-2902-DCS-2 </t>
  </si>
  <si>
    <t>K-2902-ESD</t>
  </si>
  <si>
    <t>Сигнал ПАЗ отЛСУ компрессораК-2902 в системуПАЗ</t>
  </si>
  <si>
    <t xml:space="preserve">ESD-K-2902 </t>
  </si>
  <si>
    <t>Сигнал ПАЗ изсистемы ПАЗ вЛСУ компрессораК-2902</t>
  </si>
  <si>
    <t>DO
=24В</t>
  </si>
  <si>
    <t>Отопление, вентиляция и кондиционирование</t>
  </si>
  <si>
    <t xml:space="preserve">XL-P1  </t>
  </si>
  <si>
    <t>ЭМ</t>
  </si>
  <si>
    <t xml:space="preserve">XF-P1 </t>
  </si>
  <si>
    <t xml:space="preserve">XL-P3  </t>
  </si>
  <si>
    <t>XF-P3</t>
  </si>
  <si>
    <t>Сигнализация состояния вентиляционной установки П3.1/П3.2, В3.1/В3.2 – «Авария»</t>
  </si>
  <si>
    <t xml:space="preserve">XL-P4  </t>
  </si>
  <si>
    <t>Сигнализация состояния вентиляционной установки П4.1/П4.2, В4.1/В4.2 – «Работа»</t>
  </si>
  <si>
    <t>XF-P4</t>
  </si>
  <si>
    <t xml:space="preserve">XL-P5 </t>
  </si>
  <si>
    <t>XF-P5</t>
  </si>
  <si>
    <t xml:space="preserve">XL-PA1 </t>
  </si>
  <si>
    <t>XF-PA1</t>
  </si>
  <si>
    <t>UY-PA1</t>
  </si>
  <si>
    <t>Управление вен-тиляционнойустановкой ПА1 -ПУСК</t>
  </si>
  <si>
    <t>DO
~220 B</t>
  </si>
  <si>
    <t>Включения аварийнойвентиляционной уста-новки АВ-1 (сущ.) и ава-рийной вентиляционнойустановки ПА1 при ава-рийном сигнале (НН) с</t>
  </si>
  <si>
    <t>UR-AV-1</t>
  </si>
  <si>
    <t>Управление вен-тиляционнойустановкой АВ-1 -ПУСК</t>
  </si>
  <si>
    <t>AZIRA-2902-1.</t>
  </si>
  <si>
    <t>XL- AV-1</t>
  </si>
  <si>
    <t>Сигнализация состояния вентиляционной установки АВ-1 - «Работа»</t>
  </si>
  <si>
    <t>XF- AV-1</t>
  </si>
  <si>
    <t>XL-AVO1.1</t>
  </si>
  <si>
    <t>Сигнализация состояния агрегата воздушно-отопительного АВО1.1 – «Работа»</t>
  </si>
  <si>
    <t>XL-AVO1.2</t>
  </si>
  <si>
    <t>Автоматический анализ газовых сред и жидкостей</t>
  </si>
  <si>
    <t>Концентрация впробе CO</t>
  </si>
  <si>
    <t>ppmV</t>
  </si>
  <si>
    <t>Сигналы от ООО «НПК«ВОЛГА-АВТОМА-ТИКА»</t>
  </si>
  <si>
    <t xml:space="preserve">Концентрация впробе CO2 </t>
  </si>
  <si>
    <t>Концентрация впробе Метан</t>
  </si>
  <si>
    <t>Концентрация впробе Метанол</t>
  </si>
  <si>
    <t>Концентрация впробе Этан</t>
  </si>
  <si>
    <t>Концентрация впробе Ацетилен</t>
  </si>
  <si>
    <t>Ошибка (systemfault)</t>
  </si>
  <si>
    <t>Ошибка (APUoverride)</t>
  </si>
  <si>
    <t>В работе поток 24-01C</t>
  </si>
  <si>
    <t>В работе поток24-01D</t>
  </si>
  <si>
    <t>В работе поток 24-01Е</t>
  </si>
  <si>
    <t>В работе поток24-01Н</t>
  </si>
  <si>
    <t>В работе поток21-01A</t>
  </si>
  <si>
    <t>В работе поток21-01Е</t>
  </si>
  <si>
    <t>В работе поток21-01G</t>
  </si>
  <si>
    <t>Переключение потока 24-01C</t>
  </si>
  <si>
    <t>Переключение потока 24-01D</t>
  </si>
  <si>
    <t>Переключение потока 24-01Е</t>
  </si>
  <si>
    <t>Переключение потока 24-01Н</t>
  </si>
  <si>
    <t>Переключение потока 21-01A</t>
  </si>
  <si>
    <t>Переключение потока 21-01Е</t>
  </si>
  <si>
    <t>Переключение потока 21-01G</t>
  </si>
  <si>
    <t>Концентрация кислорода в пробе</t>
  </si>
  <si>
    <t>Ошибка (сигнализация о неисправности системы)</t>
  </si>
  <si>
    <t>Концентрацияводы в пробе</t>
  </si>
  <si>
    <t>Ошибка (сигнали-зация состояниясистемы)</t>
  </si>
  <si>
    <t>151.6-АТХ.В1</t>
  </si>
  <si>
    <t>Компрессор этилена</t>
  </si>
  <si>
    <r>
      <rPr>
        <sz val="8"/>
        <rFont val="Times New Roman"/>
        <family val="1"/>
      </rPr>
      <t>Единица измерения / Unit of measurement</t>
    </r>
    <r>
      <rPr>
        <b/>
        <sz val="8"/>
        <color indexed="10"/>
        <rFont val="宋体"/>
        <charset val="134"/>
      </rPr>
      <t>单位（详见表格下方）</t>
    </r>
  </si>
  <si>
    <t>Факт*</t>
  </si>
  <si>
    <t>* Документы и ЗИП в расчете факта не участвуют</t>
  </si>
  <si>
    <t>Факт (контур собран)</t>
  </si>
  <si>
    <t>151.6_PND4010</t>
  </si>
  <si>
    <t>151.6_С_КЖ1_2030</t>
  </si>
  <si>
    <t>151.6_PND4050</t>
  </si>
  <si>
    <t>151.6_PND4200</t>
  </si>
  <si>
    <t>151.6_PND4230</t>
  </si>
  <si>
    <t>151.6_С_КЖ1_2020</t>
  </si>
  <si>
    <t>151.6_PND4030</t>
  </si>
  <si>
    <t>151.6_С_КЖ1_2050</t>
  </si>
  <si>
    <t>151.6_PND4020</t>
  </si>
  <si>
    <t>151.6_С_КЖ1_2040</t>
  </si>
  <si>
    <t>151.6_С_КЖ2_2040</t>
  </si>
  <si>
    <t>151.6_PND4240</t>
  </si>
  <si>
    <t>151.6_PND4220</t>
  </si>
  <si>
    <t>151.6_PND4250</t>
  </si>
  <si>
    <t>151.6_С_КЖ2_2030</t>
  </si>
  <si>
    <t>151.6_С_КЖ2_2060</t>
  </si>
  <si>
    <t>151.6_С_КЖ2_2080</t>
  </si>
  <si>
    <t>151.6_С_КМ1_2000</t>
  </si>
  <si>
    <t>151.6_С_КМ2_2000</t>
  </si>
  <si>
    <t>151.6_С_КМ2_2010</t>
  </si>
  <si>
    <t>151.6_С_КМ3_2010</t>
  </si>
  <si>
    <t>151.6_С_ОВ_2010</t>
  </si>
  <si>
    <t>151.6_С_ОВ_2040</t>
  </si>
  <si>
    <t>151.6_С_ОВ_2050</t>
  </si>
  <si>
    <t>151.6_С_ОВ_2060</t>
  </si>
  <si>
    <t>151.6_С_ПТ_2050</t>
  </si>
  <si>
    <t>151.6_С_ПТ_2030</t>
  </si>
  <si>
    <t>Наименование и техническая характеристика</t>
  </si>
  <si>
    <t>Тип, марка, обозначение документа, опросного листа</t>
  </si>
  <si>
    <t>Код продукции</t>
  </si>
  <si>
    <t>Ед. измерения</t>
  </si>
  <si>
    <t>Кол.</t>
  </si>
  <si>
    <t>Масса 1 ед., кг</t>
  </si>
  <si>
    <t>Раздел 1. Оборудование АПТ и СОУЭ</t>
  </si>
  <si>
    <t>151.6_С_АПТ_2070</t>
  </si>
  <si>
    <t>Извещатель пожарный пламени многодиапазонный (ик/уф) взрывозащищенный адресный IP68, 1Ex mb IIC T6 Gb X, t° -40 до +50</t>
  </si>
  <si>
    <t>C2000-Спектрон-607-Exm</t>
  </si>
  <si>
    <t xml:space="preserve">ООО «НПО </t>
  </si>
  <si>
    <t xml:space="preserve">шт. </t>
  </si>
  <si>
    <t>Спектрон»</t>
  </si>
  <si>
    <t>151.6_С_АПТ_2050</t>
  </si>
  <si>
    <t>Взрывозащищенное устройство дистанционного пуска, IP66, 1ExdbIICT6Gb,  t° -70 до +80</t>
  </si>
  <si>
    <t>Спектрон-535-Exd-А-УДП-01</t>
  </si>
  <si>
    <t xml:space="preserve">ООО </t>
  </si>
  <si>
    <t>КВМ-15/10-М</t>
  </si>
  <si>
    <t>«НПО Спектрон»</t>
  </si>
  <si>
    <t>Взрывозащищенный извещатель пожарный ручной, IP66, 1ExdbIICT6Gb, t° -70 до +80</t>
  </si>
  <si>
    <t>Спектрон-535-Exd-А-ИПР-А</t>
  </si>
  <si>
    <t xml:space="preserve">Заглушка </t>
  </si>
  <si>
    <t>ЗАГЛУШКА-М</t>
  </si>
  <si>
    <t>ООО «НПО Спектрон»</t>
  </si>
  <si>
    <t xml:space="preserve">Солнцезащитный козырек спектрон </t>
  </si>
  <si>
    <t>СЗК-14</t>
  </si>
  <si>
    <t>Извещатель пожарный дымовой оптико-электронный адресно-аналоговый (с изолятором), IP41,  T° -30 до +55</t>
  </si>
  <si>
    <t>ДИП-34А-04</t>
  </si>
  <si>
    <t>ЗАО НВП «БОЛИД»</t>
  </si>
  <si>
    <t>Извещатель пожарный ручной адресный (с изолятором), IP40, T° -30 до +55</t>
  </si>
  <si>
    <t>ИПР 513-3АМ исп.01</t>
  </si>
  <si>
    <t xml:space="preserve">Блок разветвительно-изолирующий </t>
  </si>
  <si>
    <t>БРИЗ</t>
  </si>
  <si>
    <t>Громкоговоритель рупорный взрывозащищенный, U=100В, P=10Вт, 108дБ, IP65, -55ºС до +55ºС</t>
  </si>
  <si>
    <t>10ГР-38В</t>
  </si>
  <si>
    <t>ТД «Три нити»</t>
  </si>
  <si>
    <t xml:space="preserve">Широкополосный настенный громкоговоритель, U=100В, P=10Вт, 94дБ, IP41, -15ºС до +55ºС  </t>
  </si>
  <si>
    <t>LPA-10w</t>
  </si>
  <si>
    <t>LPA</t>
  </si>
  <si>
    <t>Прибор приемно-контрольный и управления пожарный</t>
  </si>
  <si>
    <t>«Сириус»</t>
  </si>
  <si>
    <t>151.6_С_АПТ_2080</t>
  </si>
  <si>
    <t>Аккумуляторные батареи емкостью 12В, 17А\ч</t>
  </si>
  <si>
    <t>АБ 1217М</t>
  </si>
  <si>
    <t xml:space="preserve">Контроллер двухпроводной линии связи </t>
  </si>
  <si>
    <t>С2000-КДЛ-С</t>
  </si>
  <si>
    <t xml:space="preserve">Блок приемно-контрольный охранно-пожарный </t>
  </si>
  <si>
    <t>Сигнал-20П</t>
  </si>
  <si>
    <t>Блок сигнально-пусковой</t>
  </si>
  <si>
    <t>С2000-СП1 исп.01</t>
  </si>
  <si>
    <t xml:space="preserve">Резервированный источник питания </t>
  </si>
  <si>
    <t>РИП-24-2/7П1-Р-RS</t>
  </si>
  <si>
    <t>Аккумуляторные батареи 12В, 7А/ч</t>
  </si>
  <si>
    <t>АБ 1207М</t>
  </si>
  <si>
    <t xml:space="preserve">Блок коммутации </t>
  </si>
  <si>
    <t>БК-24-RS485-01</t>
  </si>
  <si>
    <t xml:space="preserve">Устройство коммутационное </t>
  </si>
  <si>
    <t>УК-ВК исп.14</t>
  </si>
  <si>
    <t>Модуль потенциальных выходов (адресуемый).</t>
  </si>
  <si>
    <t>Посейдон-Н-АМ(п)-Е</t>
  </si>
  <si>
    <t>ГК «СТАЛТ»</t>
  </si>
  <si>
    <t>Настенное исполнение, интерфейс RS-485</t>
  </si>
  <si>
    <t>Модуль адресуемый - обеспечивает двухпороговый прием сигналов по 8 линиям с автоматическим контролем исправности на обрыв и КЗ.</t>
  </si>
  <si>
    <t>Посейдон-Н-АМ(в)-Е</t>
  </si>
  <si>
    <t>Модуль адресуемый с 8 релейными выходами.</t>
  </si>
  <si>
    <t>Посейдон-Н-АМ(р)-Е</t>
  </si>
  <si>
    <t>Табло выносное</t>
  </si>
  <si>
    <t>Посейдон-Н-Т-Е</t>
  </si>
  <si>
    <t>Концентратор прибор– адресный прибор для увеличения количества подключаемых устройств. Настенное исполнение, интерфейс RS-485</t>
  </si>
  <si>
    <t>Посейдон-Н-КП-Е</t>
  </si>
  <si>
    <t>АСТА.425529.047-01</t>
  </si>
  <si>
    <t>Аккумуляторная батарея (12V / 7Ah)</t>
  </si>
  <si>
    <t>Delta DT 1207</t>
  </si>
  <si>
    <t>Delta</t>
  </si>
  <si>
    <t>Источник бесперебойного питания =24В, 4А</t>
  </si>
  <si>
    <t>Крон-24/4</t>
  </si>
  <si>
    <t>Аккумуляторная батарея (12V / 18Ah)</t>
  </si>
  <si>
    <t>Delta DT 1218</t>
  </si>
  <si>
    <t>Раздел 2. Щиты</t>
  </si>
  <si>
    <t>См. чертеж 21034-3-151.6-АПТ.9</t>
  </si>
  <si>
    <t>151.6_С_АПТ_2060</t>
  </si>
  <si>
    <t xml:space="preserve">Корпус сварной навесной серии ST с М/П </t>
  </si>
  <si>
    <t>R5ST1083</t>
  </si>
  <si>
    <t>ДКС</t>
  </si>
  <si>
    <t>38.1</t>
  </si>
  <si>
    <t>размер: 1000x800x300мм (ВхШхГ)</t>
  </si>
  <si>
    <t xml:space="preserve">Фланец для ST с перфорацией, тип 3, 343x153 мм </t>
  </si>
  <si>
    <t>R5FPST01</t>
  </si>
  <si>
    <t xml:space="preserve">Кабельный ввод, пластик V0 UL94, IP65, +130 - 40, 35 отверстий. </t>
  </si>
  <si>
    <t>R5HTC35</t>
  </si>
  <si>
    <t>Усиленные кронштейны для настенного крепления, для CE/CDE, 1 упаковка - 4шт.</t>
  </si>
  <si>
    <t>R5A55</t>
  </si>
  <si>
    <t xml:space="preserve">уп. </t>
  </si>
  <si>
    <t>Короб, перфорированный с крышкой</t>
  </si>
  <si>
    <t>серый RL12 40x60.</t>
  </si>
  <si>
    <t>00107RL</t>
  </si>
  <si>
    <t xml:space="preserve">Комплекты напольной установки 1800мм. </t>
  </si>
  <si>
    <t>R5UFW18</t>
  </si>
  <si>
    <t xml:space="preserve">Дин-рейка перфорированная </t>
  </si>
  <si>
    <t>OMEGA3F, 35х7,5х2000.</t>
  </si>
  <si>
    <t>Код: 02140-RET</t>
  </si>
  <si>
    <t>Саморез с пресс-шайбой (200 шт.)</t>
  </si>
  <si>
    <t>4.2x19 со сверлом</t>
  </si>
  <si>
    <t>CM274019</t>
  </si>
  <si>
    <t>уп.</t>
  </si>
  <si>
    <t xml:space="preserve">Проходная клемма серии </t>
  </si>
  <si>
    <t>CBC</t>
  </si>
  <si>
    <t>ZCBC02GR</t>
  </si>
  <si>
    <t xml:space="preserve">Торцевой упор </t>
  </si>
  <si>
    <t>ZBT005</t>
  </si>
  <si>
    <t>Карман для документации, пластиковый</t>
  </si>
  <si>
    <t>R5A32</t>
  </si>
  <si>
    <t>Раздел 3. Электроаппараты</t>
  </si>
  <si>
    <t>Автоматический выключатель однополюсный, 25А</t>
  </si>
  <si>
    <t>iC60N C 25A 1P</t>
  </si>
  <si>
    <t>A9F79125</t>
  </si>
  <si>
    <t>Schneider Electric</t>
  </si>
  <si>
    <t>Автоматический выключатель однополюсный, 3А</t>
  </si>
  <si>
    <t>iC60N C 3A 1P</t>
  </si>
  <si>
    <t>A9F74103</t>
  </si>
  <si>
    <t>Раздел 4. Кабели и провода</t>
  </si>
  <si>
    <t>151.6_С_АПТ_2030</t>
  </si>
  <si>
    <t>Кабели симметричные парной скрутки огнестойкие, групповой прокладки, с пониженным дымо- и газовыделением,</t>
  </si>
  <si>
    <t xml:space="preserve">"КПСнг(А)-FRLS </t>
  </si>
  <si>
    <t>НПП «Спецкабель»</t>
  </si>
  <si>
    <t>Прокладка внутри шкафа</t>
  </si>
  <si>
    <t xml:space="preserve"> ТУ 16.К99-036-2007</t>
  </si>
  <si>
    <t>1x2x0,5</t>
  </si>
  <si>
    <t>2x2x0,5</t>
  </si>
  <si>
    <t xml:space="preserve">Кабель силовой огнестойкий </t>
  </si>
  <si>
    <t xml:space="preserve">ВВГнг(А)-LSLTx 0,66 кВ </t>
  </si>
  <si>
    <t>с пластмассовой изоляцией, не распространяющие горение при групповой прокладке, с низким дымо и газовыделением</t>
  </si>
  <si>
    <t>Провод с медными жилами с изоляцией из ПВХ, желто зеленый Ж-З</t>
  </si>
  <si>
    <t>ПуГВ 1х6</t>
  </si>
  <si>
    <t>Заделки общее</t>
  </si>
  <si>
    <t>кол-во: 188</t>
  </si>
  <si>
    <t>151.6_С_АПТ_2090</t>
  </si>
  <si>
    <t>Прокладка открыто, h менее 5м</t>
  </si>
  <si>
    <t xml:space="preserve">Раздел 4.1 Кабели из состава огнестойкой кабельной линии </t>
  </si>
  <si>
    <t>ТУ 42.22.12.-098-47273194-2018</t>
  </si>
  <si>
    <t>(ОКЛ) «Спецкаблайн»</t>
  </si>
  <si>
    <t>Кабель симметричные для систем охраны и противопожарной защиты огнестойкие, групповой прокладки, с пониженным дымо- и газовыделением</t>
  </si>
  <si>
    <t>кол-во: 276</t>
  </si>
  <si>
    <t>151.6_С_АПТ_2020</t>
  </si>
  <si>
    <t>Прокладка в лотке, h менее 5м</t>
  </si>
  <si>
    <t>151.6_С_АПТ_2010</t>
  </si>
  <si>
    <t>Прокладка металлорукаве, h менее 5м</t>
  </si>
  <si>
    <t>Прокладка металлорукаве, h более 5м</t>
  </si>
  <si>
    <t>151.6_С_АПТ_2000</t>
  </si>
  <si>
    <t>Прокладка в трубах, h менее 5м</t>
  </si>
  <si>
    <r>
      <t>Прокладка в коробе TA-GN</t>
    </r>
    <r>
      <rPr>
        <sz val="12"/>
        <color rgb="FF000000"/>
        <rFont val="Cambria Math"/>
        <family val="1"/>
        <charset val="204"/>
      </rPr>
      <t xml:space="preserve"> 60х40,</t>
    </r>
    <r>
      <rPr>
        <sz val="12"/>
        <color rgb="FF000000"/>
        <rFont val="Times New Roman"/>
        <family val="1"/>
        <charset val="204"/>
      </rPr>
      <t xml:space="preserve"> h менее 5м</t>
    </r>
  </si>
  <si>
    <t>кол-во: 28</t>
  </si>
  <si>
    <t>Кабель симметричные для систем охраны и противопожарной защиты огнестойкие, экранированный групповой прокладки, с пониженным дымо- и газовыделением</t>
  </si>
  <si>
    <t>кол-во: 34</t>
  </si>
  <si>
    <t>Кабель силовой огнестойкий с пластмассовой изоляцией, не распространяющие горение при групповой прокладке, с низким дымо и газовыделением</t>
  </si>
  <si>
    <t>кол-во: 8</t>
  </si>
  <si>
    <t>Раздел 5. Монтажные узлы и изделия</t>
  </si>
  <si>
    <t>Z-образный профиль L=3000</t>
  </si>
  <si>
    <t>BPM-35</t>
  </si>
  <si>
    <t>BPM3530</t>
  </si>
  <si>
    <t>37039HDZ</t>
  </si>
  <si>
    <t>151.6_С_АПТ_2000 М</t>
  </si>
  <si>
    <t xml:space="preserve">Труба обыкновенная, оцинкованная </t>
  </si>
  <si>
    <t>20х2,8</t>
  </si>
  <si>
    <t xml:space="preserve">ГОСТ 3262-75 </t>
  </si>
  <si>
    <t>Пробивка отверстий, кирпич</t>
  </si>
  <si>
    <t>Пена двухкомпонентная огнезащитная, картридж 330 мл</t>
  </si>
  <si>
    <t>DN1201</t>
  </si>
  <si>
    <t>Заделки общее кол-во: 20</t>
  </si>
  <si>
    <t>Наконечник кольцевой 6 кв.мм</t>
  </si>
  <si>
    <t>ТМЛ</t>
  </si>
  <si>
    <t>2CT6</t>
  </si>
  <si>
    <t>Коробка монтажная огнестойкая, IP66</t>
  </si>
  <si>
    <t>КМ-О(4k)-IP66-0808</t>
  </si>
  <si>
    <t>ГК «Гефест»</t>
  </si>
  <si>
    <t>(AВC)MP6-12</t>
  </si>
  <si>
    <t>ТУ 3449-005-706311050-2009</t>
  </si>
  <si>
    <t>Коробка монтажная, IP66</t>
  </si>
  <si>
    <t>КМ-О(2k)-IP66-1212(AВC)MP6-12</t>
  </si>
  <si>
    <t>A(К6-12)B(К6-12)С(MP6-12)</t>
  </si>
  <si>
    <t>(AС)MP6-12</t>
  </si>
  <si>
    <t>A(MP6-12)B(К6-12)С(MP6-12)D(К6-12)</t>
  </si>
  <si>
    <t>A(MP6-12)B(К6-12)С(MP6-12)</t>
  </si>
  <si>
    <t xml:space="preserve">Бирка кабельная (упаковка 100 шт.) </t>
  </si>
  <si>
    <t>"У-136 (Треугольник)"</t>
  </si>
  <si>
    <t>ЗАО «ЧИП и ДИП»</t>
  </si>
  <si>
    <t>Раздел 5.1 Монтажные элементы входящие в состав ОКЛ «Спецкаблайн-МР»</t>
  </si>
  <si>
    <t>151.6_С_АПТ_2010 М</t>
  </si>
  <si>
    <t>Металлорукав в герметичной PU изоляции, бухта 50м</t>
  </si>
  <si>
    <t>DN 15мм, Dвн 15,5 мм, Dнар 18,5мм, 50м</t>
  </si>
  <si>
    <t>6071PU-015N</t>
  </si>
  <si>
    <t>151.6_С_АПТ_2140</t>
  </si>
  <si>
    <t>Держатель оцинкованный односторонний</t>
  </si>
  <si>
    <t xml:space="preserve"> д.20мм под крепеж М6</t>
  </si>
  <si>
    <t>Саморез с пресс-шайбой со сверлом 4.2х16</t>
  </si>
  <si>
    <t>СМ274016</t>
  </si>
  <si>
    <t>Стандартный анкер с болтом М6</t>
  </si>
  <si>
    <t>CM430645</t>
  </si>
  <si>
    <t>Раздел 5.2 Монтажные элементы входящие в состав ОКЛ «Спецкаблайн-Л»</t>
  </si>
  <si>
    <t>151.6_С_АПТ_2020 М</t>
  </si>
  <si>
    <t xml:space="preserve">Лоток перфорированный толщина 0,8мм </t>
  </si>
  <si>
    <t>200х100х3000</t>
  </si>
  <si>
    <t xml:space="preserve">Крышка на прямой элемент </t>
  </si>
  <si>
    <t>шириной 100 L=3000мм</t>
  </si>
  <si>
    <t xml:space="preserve">Перегородка </t>
  </si>
  <si>
    <t>SEP L3000 H100</t>
  </si>
  <si>
    <t xml:space="preserve">Профиль С-образный </t>
  </si>
  <si>
    <t>BPM4105</t>
  </si>
  <si>
    <t xml:space="preserve">Приварное крепление </t>
  </si>
  <si>
    <t>BSW-41</t>
  </si>
  <si>
    <t>BSW4101</t>
  </si>
  <si>
    <t>Консоль усиленная</t>
  </si>
  <si>
    <t>BBH</t>
  </si>
  <si>
    <t>BBH6030</t>
  </si>
  <si>
    <t xml:space="preserve">Болт с шестигранной головкой DIN933 </t>
  </si>
  <si>
    <t>М10х80</t>
  </si>
  <si>
    <t>СМ081080</t>
  </si>
  <si>
    <t xml:space="preserve">Шайба с узкими полями DIN125 </t>
  </si>
  <si>
    <r>
      <t>∅</t>
    </r>
    <r>
      <rPr>
        <sz val="12"/>
        <color rgb="FF000000"/>
        <rFont val="Times New Roman"/>
        <family val="1"/>
        <charset val="204"/>
      </rPr>
      <t>10</t>
    </r>
  </si>
  <si>
    <t>СМ241000</t>
  </si>
  <si>
    <t xml:space="preserve">Гайка шестигранная DIN934 </t>
  </si>
  <si>
    <t>М10</t>
  </si>
  <si>
    <t>СМ111000</t>
  </si>
  <si>
    <t xml:space="preserve">Болт для крепления к С-образному профилю </t>
  </si>
  <si>
    <t>СМ041030</t>
  </si>
  <si>
    <t xml:space="preserve">Гайка с насечкой, препятствующей откручиванию </t>
  </si>
  <si>
    <t>СМ101000</t>
  </si>
  <si>
    <t xml:space="preserve">Анкер стандартный с болтом (тип 1) </t>
  </si>
  <si>
    <t>М8</t>
  </si>
  <si>
    <t>СМ430850</t>
  </si>
  <si>
    <t>Лоток перфорированный толщиной 0,7мм</t>
  </si>
  <si>
    <t>50х50х3000</t>
  </si>
  <si>
    <t>Крышка на прямой элемент</t>
  </si>
  <si>
    <t>шириной 50 L=3000мм</t>
  </si>
  <si>
    <t xml:space="preserve">Шпилька </t>
  </si>
  <si>
    <t>М8х1000</t>
  </si>
  <si>
    <t>CM200801</t>
  </si>
  <si>
    <t>DIN975/976</t>
  </si>
  <si>
    <t>Профиль П-образный, L400, толщ.2,5 мм</t>
  </si>
  <si>
    <t>PSM</t>
  </si>
  <si>
    <t>BPM2904</t>
  </si>
  <si>
    <t>Пластина монтажная для С-образных профилей</t>
  </si>
  <si>
    <t>BHM4141</t>
  </si>
  <si>
    <t>CM100800</t>
  </si>
  <si>
    <t>DIN6923</t>
  </si>
  <si>
    <t xml:space="preserve">Крепеж к металлическим балкам </t>
  </si>
  <si>
    <t>ВМН-10</t>
  </si>
  <si>
    <t>ВМН1010HDZ</t>
  </si>
  <si>
    <t xml:space="preserve">Лестничный лоток высотой </t>
  </si>
  <si>
    <t>50мм L=3000</t>
  </si>
  <si>
    <t>LL5020</t>
  </si>
  <si>
    <t>Стеновое крепление лотка(кронштейн)</t>
  </si>
  <si>
    <t>LP5000</t>
  </si>
  <si>
    <t xml:space="preserve">Держатель кабельный </t>
  </si>
  <si>
    <t>BHP1420</t>
  </si>
  <si>
    <t>Раздел 5.2 Монтажные элементы входящие в состав ОКЛ СПЕЦКАБЛАЙН-ХД</t>
  </si>
  <si>
    <t>ТУ 42.22.12-098-47273194-2018</t>
  </si>
  <si>
    <t xml:space="preserve">Короб с крышкой с направляющими для установки разделителей </t>
  </si>
  <si>
    <r>
      <t>TA-GN</t>
    </r>
    <r>
      <rPr>
        <sz val="12"/>
        <color rgb="FF000000"/>
        <rFont val="Cambria Math"/>
        <family val="1"/>
        <charset val="204"/>
      </rPr>
      <t xml:space="preserve"> 60х40х2000</t>
    </r>
  </si>
  <si>
    <t>Угол плоский</t>
  </si>
  <si>
    <t>NPAN</t>
  </si>
  <si>
    <t xml:space="preserve">Тройник/отвод </t>
  </si>
  <si>
    <t>NTAN</t>
  </si>
  <si>
    <t xml:space="preserve">Накладка на стык крышки </t>
  </si>
  <si>
    <t>GAN</t>
  </si>
  <si>
    <t xml:space="preserve">Заглушка торцевая </t>
  </si>
  <si>
    <t>LAN</t>
  </si>
  <si>
    <t xml:space="preserve">Лента для хомута </t>
  </si>
  <si>
    <t>КФСТ.750260.001</t>
  </si>
  <si>
    <t>Оборудование</t>
  </si>
  <si>
    <t>1. Щит распределительный, 3P+N+PE, ~50 Гц, 380 В / TN-S, 250 А, 25 кА, IP44, внутреннее разделение (секционирование) силового щита 4b по ГОСТ Р51321.1-2007. Подключение сверху</t>
  </si>
  <si>
    <t>21034-3-151.6-ОЛ1</t>
  </si>
  <si>
    <t>компл.</t>
  </si>
  <si>
    <t>2. Щит распределительный, 3P+N+PE, ~50 Гц, 380 В / TN-S, 160 А, 25 кА, IP44, внутреннее разделение (секционирование) силового щита 4b по ГОСТ Р51321.1-2007. Подключение сверху</t>
  </si>
  <si>
    <t>21034-3-151.6-ОЛ2</t>
  </si>
  <si>
    <t>3. Щит распределительный, 3P+N+PE, ~50 Гц, 380 В / TN-S, 63 А, 25 кА, IP44, внутреннее разделение (секционирование) силового щита 4b по ГОСТ Р51321.1-2007. Подключение снизу</t>
  </si>
  <si>
    <t>21034-3-151.6-ОЛ3</t>
  </si>
  <si>
    <t>4. Щит распределительный, 3P+N+PE, ~50 Гц, 380 В / TN-S, 63 А, 25 кА, IP44, внутреннее разделение (секционирование) силового щита 4b по ГОСТ Р51321.1-2007. Подключение сверху</t>
  </si>
  <si>
    <t>21034-3-151.6-ОЛ4</t>
  </si>
  <si>
    <t>5. Щит распределительный, 3P+N+PE, ~50 Гц, 380 В / TN-S, 63 А, 25 кА, IP44, внутреннее разделение (секционирование) силового щита 4b по ГОСТ Р51321.1-2007. Подключение сверху</t>
  </si>
  <si>
    <t>21034-3-151.6-ОЛ5</t>
  </si>
  <si>
    <t>6. Пост управления кнопочный, IP44, в составе:</t>
  </si>
  <si>
    <t>В7SB</t>
  </si>
  <si>
    <t xml:space="preserve">Кнопка "Пуск" (1НО) </t>
  </si>
  <si>
    <t>Кнопка "Стоп" (1НЗ+1НО) с фиксацией</t>
  </si>
  <si>
    <t>7. Пост управления кнопочный, IP66, исполнение по взрывозащите</t>
  </si>
  <si>
    <t>В1.1SB, В1.2SB, В3.1SB, В3.2SB</t>
  </si>
  <si>
    <t>2ExdIIBT2, в составе:</t>
  </si>
  <si>
    <t>Кабельный сальник М25, исполнение по взрывозащите 2ExdIIBT2</t>
  </si>
  <si>
    <t>8. Пост управления кнопочный, IP66, с защитной крышкой от случайного нажатия, исполнение по взрывозащите 2ExdIIBT2, в составе:</t>
  </si>
  <si>
    <t>151-SB1…</t>
  </si>
  <si>
    <t>Кнопка "Стоп" с фиксацией (1НЗ)</t>
  </si>
  <si>
    <t>Кабели</t>
  </si>
  <si>
    <t>1. Кабель силовой с медными жилами, с изоляцией и оболочкой из поливинилхлоридных композиций пониженной пожароопасности, с низким дымо- и газовыделением, сечением:</t>
  </si>
  <si>
    <t>ГОСТ 31996-2012</t>
  </si>
  <si>
    <t>ВВГнг(А)-LS – 0,66 кВ</t>
  </si>
  <si>
    <t>км</t>
  </si>
  <si>
    <t>2. Кабель силовой с медными жилами, с изоляцией и оболочкой из поливинилхлоридных композиций пониженной пожароопасности, с низким дымо- и газовыделением, огнестойкий, сечением:</t>
  </si>
  <si>
    <t>ВВГнг(А)-FRLS – 0,66 кВ</t>
  </si>
  <si>
    <t xml:space="preserve">км </t>
  </si>
  <si>
    <t>3. Кабель силовой с медными жилами, с изоляцией из ПВХ-пластиката пониженной пожароопасности, бронированный, с низким дымо- и газовыделением, сечением:</t>
  </si>
  <si>
    <t>ВБШвнг(А)-LS – 0,66 кВ</t>
  </si>
  <si>
    <t>4. Кабель контрольный с медными жилами, с изоляцией и оболочкой из поливинилхлоридного пластиката пониженной пожарной опасности, сечением</t>
  </si>
  <si>
    <t>ГОСТ 1508-78</t>
  </si>
  <si>
    <t>КВВГнг(А)-LS– 0,66 кВ</t>
  </si>
  <si>
    <t>5. Кабель контрольный с медными жилами, с изоляцией и оболочкой из поливинилхлоридного пластиката пониженной пожарной опасности, огнестойкий, сечением</t>
  </si>
  <si>
    <t>КВВГнг(А)-FRLS– 0,66 кВ</t>
  </si>
  <si>
    <t>6. Кабель контрольный с медными жилами, с изоляцией из ПВХ-пластиката пониженной пожароопасности, бронированный, с низким дымо- и газовыделением, сечением:</t>
  </si>
  <si>
    <t>КВБбШнг(А)-LS – 0,66 кВ</t>
  </si>
  <si>
    <t>7. Кабель контрольный с медными жилами, с изоляцией из ПВХ-пластиката пониженной пожароопасности, бронированный, с низким дымо- и газовыделением, огнестойкий, сечением:</t>
  </si>
  <si>
    <t>КВБбШнг(А)-FRLS – 0,66 кВ</t>
  </si>
  <si>
    <t>8. Кабель контрольный с медными жилами, с изоляцией и оболочкой из поливинилхлоридного пластиката пониженной пожарной опасности, экранированный, сечением</t>
  </si>
  <si>
    <t>КВВГЭнг(А)-LS– 0,66 кВ</t>
  </si>
  <si>
    <t xml:space="preserve">9. Провод повышенной гибкости с медными жилами, с изоляцией из ПВХ пластиката белого цвета 0,66 кВ, сечением: </t>
  </si>
  <si>
    <t>ГОСТ 31947-2012</t>
  </si>
  <si>
    <t>1х2,5</t>
  </si>
  <si>
    <t>ПуГВнг(А)-LS</t>
  </si>
  <si>
    <t xml:space="preserve">10. Провод повышенной гибкости с медными жилами, с изоляцией из ПВХ пластиката синего цвета 0,66 кВ, сечением: </t>
  </si>
  <si>
    <t>1. Лоток перфорированный 50х100х3000, толщиной 1,5 мм, горячеоцинкованный</t>
  </si>
  <si>
    <t>3526015HDZ</t>
  </si>
  <si>
    <t>DKC</t>
  </si>
  <si>
    <t>2. Лоток перфорированный 80х100х3000, толщиной 1,5 мм, горячеоцинкованный</t>
  </si>
  <si>
    <t>3530215HDZ</t>
  </si>
  <si>
    <t>3. Лоток перфорированный 80х200х3000, толщиной 1,5 мм, горячеоцинкованный</t>
  </si>
  <si>
    <t>3530415HDZ</t>
  </si>
  <si>
    <t>4. Лоток перфорированный 80х300х3000, толщиной 1,5 мм, горячеоцинкованный</t>
  </si>
  <si>
    <t>3530515HDZ</t>
  </si>
  <si>
    <t>5. Крышка на лоток с заземлением осн. 50 мм, L=3000, сталь горячеоцинкованная</t>
  </si>
  <si>
    <t>35520HDZ</t>
  </si>
  <si>
    <t>6. Крышка на лоток с заземлением осн. 100 мм, L=3000, сталь горячеоцинкованная</t>
  </si>
  <si>
    <t>35522HDZ</t>
  </si>
  <si>
    <t>7. Крышка на лоток с заземлением осн. 200 мм, L=3000, сталь горячеоцинкованная</t>
  </si>
  <si>
    <t>35524HDZ</t>
  </si>
  <si>
    <t>8. Крышка на лоток с заземлением осн. 300 мм, L=3000, сталь горячеоцинкованная</t>
  </si>
  <si>
    <t>35525HDZ</t>
  </si>
  <si>
    <t>9. Перегородка, L=3000 мм, H=80 мм, горячеоцинкованная</t>
  </si>
  <si>
    <t>36500HDZ</t>
  </si>
  <si>
    <t>10. Угол горизонтальный 90 градусов 80х100, толщиной 1,5 мм, горячеоцинкованный</t>
  </si>
  <si>
    <t>SDM810KHDZ</t>
  </si>
  <si>
    <t>11. Угол горизонтальный 90 градусов 80х200, толщиной 1,5 мм, горячеоцинкованный</t>
  </si>
  <si>
    <t>SDM820KHDZ</t>
  </si>
  <si>
    <t>12. Угол горизонтальный 90 градусов 80х300, толщиной 1,5 мм, горячеоцинкованный</t>
  </si>
  <si>
    <t>SDM830KHDZ</t>
  </si>
  <si>
    <t>13. Крышка на угол горизонтальный 90 градусов 100 мм, толщиной 0,8 мм, горячеоцинкованная</t>
  </si>
  <si>
    <t>36022KHDZ</t>
  </si>
  <si>
    <t>14. Крышка на угол горизонтальный 90 градусов 200 мм, толщиной 0,8 мм, горячеоцинкованная</t>
  </si>
  <si>
    <t>36024KHDZ</t>
  </si>
  <si>
    <t>15. Крышка на угол горизонтальный 90 градусов 300 мм, толщиной 0,8 мм, горячеоцинкованная</t>
  </si>
  <si>
    <t>36025KHDZ</t>
  </si>
  <si>
    <t>16. Угол вертикальный внутренний 90 градусов 80х100, толщиной 1,5 мм, горячеоцинкованный</t>
  </si>
  <si>
    <t>SIM810KHDZ</t>
  </si>
  <si>
    <t>17. Угол вертикальный внутренний 90 градусов 80х200, толщиной 1,5 мм, горячеоцинкованный</t>
  </si>
  <si>
    <t>SIM820KHDZ</t>
  </si>
  <si>
    <t>18. Угол вертикальный внутренний 90 градусов 80х300, толщиной 1,5 мм, горячеоцинкованный</t>
  </si>
  <si>
    <t>SIM830KHDZ</t>
  </si>
  <si>
    <t xml:space="preserve">19. Крышка на угол вертикальный внутренний 90 градусов, </t>
  </si>
  <si>
    <t>38202HDZ</t>
  </si>
  <si>
    <t>100 мм, толщиной 0,8 мм, горячеоцинкованная</t>
  </si>
  <si>
    <t xml:space="preserve">20. Крышка на угол вертикальный внутренний 90 градусов, </t>
  </si>
  <si>
    <t>38204HDZ</t>
  </si>
  <si>
    <t>200 мм, толщиной 0,8 мм, горячеоцинкованная</t>
  </si>
  <si>
    <t xml:space="preserve">21. Крышка на угол вертикальный внутренний 90 градусов, </t>
  </si>
  <si>
    <t>38205HDZ</t>
  </si>
  <si>
    <t>300 мм, толщиной 0,8 мм, горячеоцинкованная</t>
  </si>
  <si>
    <t xml:space="preserve">22. Угол вертикальный внешний 90 градусов 80х100, </t>
  </si>
  <si>
    <t>SOM810KHDZ</t>
  </si>
  <si>
    <t>толщиной 1,5 мм, горячеоцинкованный</t>
  </si>
  <si>
    <t xml:space="preserve">23. Угол вертикальный внешний 90 градусов 80х200, </t>
  </si>
  <si>
    <t>SOM820KHDZ</t>
  </si>
  <si>
    <t xml:space="preserve">24. Крышка на угол вертикальный внешний 90 градусов, </t>
  </si>
  <si>
    <t>38242HDZ</t>
  </si>
  <si>
    <t xml:space="preserve">25. Крышка на угол вертикальный внешний 90 градусов, </t>
  </si>
  <si>
    <t>38244HDZ</t>
  </si>
  <si>
    <t xml:space="preserve">26. С-образный профиль 41х41, L=600 мм, толщиной 2,5 мм, </t>
  </si>
  <si>
    <t>BPM4106HDZ</t>
  </si>
  <si>
    <t>горячеоцинкованный</t>
  </si>
  <si>
    <t xml:space="preserve">27. С-образный профиль 41х41, L=500 мм, толщиной 2,5 мм, </t>
  </si>
  <si>
    <t>BPM4105HDZ</t>
  </si>
  <si>
    <t xml:space="preserve">28. С-образный профиль 41х41, L=1000 мм, толщиной 2,5 мм, </t>
  </si>
  <si>
    <t>BPM4110HDZ</t>
  </si>
  <si>
    <t xml:space="preserve">29. Крепление приварное BSW-41 для профилей, толщиной 6 мм,  неоцинкованное </t>
  </si>
  <si>
    <t>30. Консоль усиленная, L200, горячеоцинкованная</t>
  </si>
  <si>
    <t>BBH6020HDZ</t>
  </si>
  <si>
    <t>31. Консоль усиленная, L300, горячеоцинкованная</t>
  </si>
  <si>
    <t>BBH6030HDZ</t>
  </si>
  <si>
    <t>32. Консоль усиленная, L400, горячеоцинкованная</t>
  </si>
  <si>
    <t>BBH6040HDZ</t>
  </si>
  <si>
    <t>33. Болт с шестигранной головкой М10х80 DIN 933</t>
  </si>
  <si>
    <t>34. Шайба с узкими полями Ø10 DIN 125</t>
  </si>
  <si>
    <t>35. Гайка шестигранная М10 DIN 934</t>
  </si>
  <si>
    <t>36. Винт для крепления к профилю М10х30</t>
  </si>
  <si>
    <t>37. Гайка с насечкой М10 DIN 6923</t>
  </si>
  <si>
    <t>СМ101000HDZ</t>
  </si>
  <si>
    <t>38. П-образный профиль 29х50х320, толщиной 2,5 мм, оцинкованный</t>
  </si>
  <si>
    <t>BPM2903HDZ</t>
  </si>
  <si>
    <t>39. П-образный профиль 29х50х400, толщиной 2,5 мм, оцинкованный</t>
  </si>
  <si>
    <t>BPM2904HDZ</t>
  </si>
  <si>
    <t>40. Шпилька резьбовая М8 DIN 975, 2000 мм</t>
  </si>
  <si>
    <t>СМ200802</t>
  </si>
  <si>
    <t>41. Гайка шестигранная М8</t>
  </si>
  <si>
    <t>42. Шайба с узкими полями М8</t>
  </si>
  <si>
    <t>43. Скоба BML-10</t>
  </si>
  <si>
    <t>BML1007</t>
  </si>
  <si>
    <t>44. Анкер со шпилькой М10</t>
  </si>
  <si>
    <t>СМ441060</t>
  </si>
  <si>
    <t xml:space="preserve">45. Вертикальный подвес двойной 41х21х200, </t>
  </si>
  <si>
    <t>BSD2102HDZ</t>
  </si>
  <si>
    <t>толщиной 2,5 мм, оцинкованный</t>
  </si>
  <si>
    <t xml:space="preserve">46. Вертикальный подвес двойной 41х21х400, </t>
  </si>
  <si>
    <t>BSD2104HDZ</t>
  </si>
  <si>
    <t xml:space="preserve">47. Вертикальный подвес двойной 41х21х800, </t>
  </si>
  <si>
    <t>BSD2108HDZ</t>
  </si>
  <si>
    <t>48. Ответвитель Т-образный 80х100 мм, толщиной 1,5 мм, горячеоцинкованный</t>
  </si>
  <si>
    <t>STM810KHDZ</t>
  </si>
  <si>
    <t>49. Ответвитель Т-образный 80х200 мм, толщиной 1,5 мм, горячеоцинкованный</t>
  </si>
  <si>
    <t>STM820KHDZ</t>
  </si>
  <si>
    <t>50. Ответвитель Т-образный 80х300 мм, толщиной 1,5 мм, горячеоцинкованный</t>
  </si>
  <si>
    <t>STM830KHDZ</t>
  </si>
  <si>
    <t>51. Крышка на Т-образный ответвитель, 100 мм, толщиной 0,8 мм, горячеоцинкованная</t>
  </si>
  <si>
    <t>38042HDZ</t>
  </si>
  <si>
    <t>52. Крышка на Т-образный ответвитель, 200 мм, толщиной 0,8 мм, горячеоцинкованная</t>
  </si>
  <si>
    <t>38044HDZ</t>
  </si>
  <si>
    <t>53. Крышка на Т-образный ответвитель, 300 мм, толщиной 0,8 мм, горячеоцинкованная</t>
  </si>
  <si>
    <t>38045HDZ</t>
  </si>
  <si>
    <t>54. Винт с гладкой головкой М6х20 DIN 603</t>
  </si>
  <si>
    <t>СМ010620</t>
  </si>
  <si>
    <t>55. Гайка с насечкой, препятствующей откручиванию М6 DIN 6923</t>
  </si>
  <si>
    <t>СМ100600</t>
  </si>
  <si>
    <t>56. Шайба кузовная 6 DIN 9021</t>
  </si>
  <si>
    <t>СМ120600</t>
  </si>
  <si>
    <t>57. Подвес двойной усиленный, 92×41 мм, BSD-92, L=3000 мм</t>
  </si>
  <si>
    <t>BSD-92</t>
  </si>
  <si>
    <t>BSD9230HDZ</t>
  </si>
  <si>
    <t>58. Металлорукав в герметичной ПВХ-оболочке, Ду26, МПГ</t>
  </si>
  <si>
    <t>6071R-027</t>
  </si>
  <si>
    <t>59. Металлорукав в герметичной ПВХ-оболочке, Ду35, МПГ</t>
  </si>
  <si>
    <t>6071-035</t>
  </si>
  <si>
    <t>60. Соединительная гайка DIN 6334 М8х25</t>
  </si>
  <si>
    <t>CM210825</t>
  </si>
  <si>
    <t>61. Скоба металлическая двухлапковая D=31-32 мм</t>
  </si>
  <si>
    <t>CMAT11-31-100</t>
  </si>
  <si>
    <t>IEK</t>
  </si>
  <si>
    <t xml:space="preserve">62. Цинковый спрей, 400 мл </t>
  </si>
  <si>
    <t>63. Пена однокомпонентная огнезащитная 740 мл</t>
  </si>
  <si>
    <t>DF1201</t>
  </si>
  <si>
    <t>64. Швеллер, L=2000 мм</t>
  </si>
  <si>
    <t>К240 цУТ1,5</t>
  </si>
  <si>
    <t>65. Уплотнитель кабельных проходов термоусаживаемый</t>
  </si>
  <si>
    <t>УКПт-75/20</t>
  </si>
  <si>
    <t>66. Треугольная бирка для контрольных кабелей</t>
  </si>
  <si>
    <t>У136</t>
  </si>
  <si>
    <t>67. Квадратная бирка для кабелей до 1000 В</t>
  </si>
  <si>
    <t>У134</t>
  </si>
  <si>
    <t>68. Труба стальная водогазопроводная с цинковым покрытием, Ц-25х3,2</t>
  </si>
  <si>
    <t>м/</t>
  </si>
  <si>
    <t>69. Скоба BMM-10</t>
  </si>
  <si>
    <t>BMM1020HDZ</t>
  </si>
  <si>
    <t>Электроустановочные изделия</t>
  </si>
  <si>
    <t>1. Розетка штепсельная с крышкой, открытой установки, влагозащищенная, белая, 16 А, IP44</t>
  </si>
  <si>
    <t>Электрообогрев кровли</t>
  </si>
  <si>
    <t>1. Лоток перфорированный 80х200х3000, толщиной 1,5 мм, горячеоцинкованный</t>
  </si>
  <si>
    <t>2. Крышка на лоток с заземлением осн. 200 мм, L=3000, сталь горячеоцинкованная</t>
  </si>
  <si>
    <t>3. Перегородка, L=3000 мм, H=80 мм, горячеоцинкованная</t>
  </si>
  <si>
    <t>4. Винт с гладкой головкой М6х20 DIN 603</t>
  </si>
  <si>
    <t>5. Гайка с насечкой, препятствующей откручиванию М6 DIN 6923</t>
  </si>
  <si>
    <t>6. Шайба кузовная 6 DIN 9021</t>
  </si>
  <si>
    <t>7. Скоба металлическая двухлапковая D=31-32 мм</t>
  </si>
  <si>
    <t>8. Скоба BMM-10</t>
  </si>
  <si>
    <t>9. Цинковый спрей, 400 мл</t>
  </si>
  <si>
    <t>10. Пена однокомпонентная огнезащитная 740 мл</t>
  </si>
  <si>
    <t>11. Z-образный профиль BPM-35, L=1000 мм</t>
  </si>
  <si>
    <t>12. Саморез по металлу 4,2х32</t>
  </si>
  <si>
    <t>Система электрообогрева</t>
  </si>
  <si>
    <t>1. Саморегулирующаяся электрическая нагревательная лента</t>
  </si>
  <si>
    <t>2. Комплект для саморегулирующихся электрических нагревательных лент (подсоединение к коробке и оконцевание)</t>
  </si>
  <si>
    <t>TKR</t>
  </si>
  <si>
    <t>3. Комплект для саморегулирующихся  электрических нагревательных лент (подсоединение к коробке)</t>
  </si>
  <si>
    <t>TKRj</t>
  </si>
  <si>
    <t>4. Комплект соединительный, IP68, 20 A</t>
  </si>
  <si>
    <t>КСР 3/20</t>
  </si>
  <si>
    <t>5. Коробка соединительная для подвода подключения кабелей управления с 9-ю клеммами 0,5-2,5 мм2/, с двумя кабельными сальниками М25 для небронированного кабеля, наружным диаметром от 9 до 17 мм, IP66</t>
  </si>
  <si>
    <r>
      <t>6. Датчик температуры с длиной установочного провода 0,5 м, полиэтиленовый материал корпуса датчика, с рабочим диапазоном температур -55</t>
    </r>
    <r>
      <rPr>
        <vertAlign val="superscript"/>
        <sz val="11"/>
        <color theme="1"/>
        <rFont val="Times New Roman"/>
        <family val="1"/>
        <charset val="204"/>
      </rPr>
      <t xml:space="preserve">о  </t>
    </r>
    <r>
      <rPr>
        <sz val="11"/>
        <color theme="1"/>
        <rFont val="Times New Roman"/>
        <family val="1"/>
        <charset val="204"/>
      </rPr>
      <t>С+ 60</t>
    </r>
    <r>
      <rPr>
        <vertAlign val="superscript"/>
        <sz val="11"/>
        <color theme="1"/>
        <rFont val="Times New Roman"/>
        <family val="1"/>
        <charset val="204"/>
      </rPr>
      <t xml:space="preserve">о  </t>
    </r>
    <r>
      <rPr>
        <sz val="11"/>
        <color theme="1"/>
        <rFont val="Times New Roman"/>
        <family val="1"/>
        <charset val="204"/>
      </rPr>
      <t>С</t>
    </r>
  </si>
  <si>
    <t>TSТ01-0,5</t>
  </si>
  <si>
    <t>ДТв</t>
  </si>
  <si>
    <t xml:space="preserve">7. Датчик осадков с длиной установочного провода 1,5 м, в комплекте с конштейном, с рабочим диапазоном температур  </t>
  </si>
  <si>
    <t>TSP02-1,5</t>
  </si>
  <si>
    <t>ДО</t>
  </si>
  <si>
    <r>
      <t>- 40</t>
    </r>
    <r>
      <rPr>
        <vertAlign val="superscript"/>
        <sz val="11"/>
        <color theme="1"/>
        <rFont val="Times New Roman"/>
        <family val="1"/>
        <charset val="204"/>
      </rPr>
      <t xml:space="preserve">о </t>
    </r>
    <r>
      <rPr>
        <sz val="11"/>
        <color theme="1"/>
        <rFont val="Times New Roman"/>
        <family val="1"/>
        <charset val="204"/>
      </rPr>
      <t>С+ 50</t>
    </r>
    <r>
      <rPr>
        <vertAlign val="superscript"/>
        <sz val="11"/>
        <color theme="1"/>
        <rFont val="Times New Roman"/>
        <family val="1"/>
        <charset val="204"/>
      </rPr>
      <t xml:space="preserve">о </t>
    </r>
    <r>
      <rPr>
        <sz val="11"/>
        <color theme="1"/>
        <rFont val="Times New Roman"/>
        <family val="1"/>
        <charset val="204"/>
      </rPr>
      <t>С</t>
    </r>
  </si>
  <si>
    <r>
      <t>8. Датчик талой воды с длиной установочного провода 2 м, с рабочим диапазоном температур - 40</t>
    </r>
    <r>
      <rPr>
        <vertAlign val="superscript"/>
        <sz val="11"/>
        <color theme="1"/>
        <rFont val="Times New Roman"/>
        <family val="1"/>
        <charset val="204"/>
      </rPr>
      <t xml:space="preserve">о </t>
    </r>
    <r>
      <rPr>
        <sz val="11"/>
        <color theme="1"/>
        <rFont val="Times New Roman"/>
        <family val="1"/>
        <charset val="204"/>
      </rPr>
      <t>С+ 50</t>
    </r>
    <r>
      <rPr>
        <vertAlign val="superscript"/>
        <sz val="11"/>
        <color theme="1"/>
        <rFont val="Times New Roman"/>
        <family val="1"/>
        <charset val="204"/>
      </rPr>
      <t xml:space="preserve">о </t>
    </r>
    <r>
      <rPr>
        <sz val="11"/>
        <color theme="1"/>
        <rFont val="Times New Roman"/>
        <family val="1"/>
        <charset val="204"/>
      </rPr>
      <t>С</t>
    </r>
  </si>
  <si>
    <t>TSW01-2</t>
  </si>
  <si>
    <t>ДВ</t>
  </si>
  <si>
    <t>9. Коробка соединительная для подвода питания к электрическому нагревательному кабелю с 7-ю клеммами 1,5-10 мм2/ на ток до 50 А, с четырьмя кабельными сальниками М25 для небронированного кабеля, наружным диаметром от 9 до 17 мм, IP66</t>
  </si>
  <si>
    <t>К1-XT, К3-XT,</t>
  </si>
  <si>
    <t>К6-XT</t>
  </si>
  <si>
    <t>10. Коробка соединительная для подвода питания к электрическому нагревательному кабелю с 5-ю клеммами 1,5-10 мм2/ на ток до 50 А, с двумя кабельными сальниками М25 для небронированного кабеля, наружным диаметром от 9 до 17 мм, IP66</t>
  </si>
  <si>
    <t>К2-XT, К4-XT,</t>
  </si>
  <si>
    <t>К5-XT, К7-XT</t>
  </si>
  <si>
    <t>11. Кронштейн для опуска кабеля в трубу</t>
  </si>
  <si>
    <t>ТС.04 Ц</t>
  </si>
  <si>
    <t>12. Трос стальной оцинкованный Ø 2,8 мм в полимерной оболочке</t>
  </si>
  <si>
    <t>13. Полоса крепежная 0,5х15 мм</t>
  </si>
  <si>
    <t xml:space="preserve">14. Зажим крепежный  </t>
  </si>
  <si>
    <t>СР/Т.1-25 Ц</t>
  </si>
  <si>
    <t xml:space="preserve">15. Зажим крепежный  </t>
  </si>
  <si>
    <t>СР.2-75 Ц</t>
  </si>
  <si>
    <t xml:space="preserve">16. Зажим крепежный  </t>
  </si>
  <si>
    <t>СР.1-25 ЦО</t>
  </si>
  <si>
    <t xml:space="preserve">17. Зажим крепежный  </t>
  </si>
  <si>
    <t>СР.2-50 Ц</t>
  </si>
  <si>
    <t>18. Лента монтажная с шагом элементом крепления 25 мм</t>
  </si>
  <si>
    <t>19. Самоклеящаяся алюминиевая крепежная лента устойчивая к воздействиям ультрафиолета и агрессивных сред, водонепроницаемая, устойчивая к резким перепадам температур</t>
  </si>
  <si>
    <t>20. Заклепка 4х12 мм оцинкованная</t>
  </si>
  <si>
    <t>21. Клей-герметик влагостойкий, 10 мл</t>
  </si>
  <si>
    <t>22. Этикетка «ВНИМАНИЕ ЭЛЕКТРООБОГРЕВ»</t>
  </si>
  <si>
    <t xml:space="preserve">Труба стальная оцинкованная безрезьбовая d50 мм -1,2 мм </t>
  </si>
  <si>
    <t>ST503000-1,2</t>
  </si>
  <si>
    <t>«EKF»</t>
  </si>
  <si>
    <t>Сталь полосовая горячекатаная ст.3, оцинкованная</t>
  </si>
  <si>
    <t>ГОСТ 103-2006</t>
  </si>
  <si>
    <t>– 4х40</t>
  </si>
  <si>
    <t>м/кг</t>
  </si>
  <si>
    <t>540/680</t>
  </si>
  <si>
    <t>– 5х40</t>
  </si>
  <si>
    <t>45/71</t>
  </si>
  <si>
    <t>Держатель для полосы заземления</t>
  </si>
  <si>
    <t>К188У2</t>
  </si>
  <si>
    <t>Дюбель "U" универсальный трехсегментный борт 6х52</t>
  </si>
  <si>
    <t>00-00001967</t>
  </si>
  <si>
    <t>Саморезы универсальные 5х70 желтый цинк</t>
  </si>
  <si>
    <t>00-00000102</t>
  </si>
  <si>
    <t xml:space="preserve">Саморез шестигранный с прессшайбой и EPDM со стандартным </t>
  </si>
  <si>
    <t>сверлом, 5.5x75 мм</t>
  </si>
  <si>
    <t>Анкерный болт с гайкой 8х85</t>
  </si>
  <si>
    <t>00-00000953</t>
  </si>
  <si>
    <t>Провод медный ПуГВ 1х6 мм кв. многопроволочный (жёлто-зелёный)</t>
  </si>
  <si>
    <t>Провод медный ПуГВ 1х16 мм кв. многопроволочный (жёлто-зелёный)</t>
  </si>
  <si>
    <t>Провод медный ПуГВ 1х25 мм кв. многопроволочный (жёлто-зелёный)</t>
  </si>
  <si>
    <t>Наконечник кабельный медный 6 мм кв.</t>
  </si>
  <si>
    <t>ТМЛ (DIN) 6-8</t>
  </si>
  <si>
    <t>«КВТ»</t>
  </si>
  <si>
    <t>Наконечник кабельный медный 16 мм кв.</t>
  </si>
  <si>
    <t>ТМЛ (DIN) 16-8</t>
  </si>
  <si>
    <t>Наконечник кабельный медный 25 мм кв.</t>
  </si>
  <si>
    <t>ТМЛ (DIN) 25-8</t>
  </si>
  <si>
    <t>Болт 342 M8X30 G</t>
  </si>
  <si>
    <t>3158 30 6</t>
  </si>
  <si>
    <t>OBO Bettermann</t>
  </si>
  <si>
    <t>Гайка DIN 934 M8 G</t>
  </si>
  <si>
    <t>3400 08 5</t>
  </si>
  <si>
    <t>Шайба 966 M8 F</t>
  </si>
  <si>
    <t>3402 45 2</t>
  </si>
  <si>
    <t>Гравер DIN 6798 A M8 G</t>
  </si>
  <si>
    <t>3404 08 0</t>
  </si>
  <si>
    <t>Цинковый спрей 400 мл</t>
  </si>
  <si>
    <t>2362 97 0</t>
  </si>
  <si>
    <t>Хомутный держатель со стяжкой CFF1, 16-32мм серый, IEK</t>
  </si>
  <si>
    <t>CTA10MP-CFF132-</t>
  </si>
  <si>
    <t>«IEK»</t>
  </si>
  <si>
    <t>K41-100</t>
  </si>
  <si>
    <t>Двухкомпонентная огнестойкая пена PYROSIT® NG, 380 мл</t>
  </si>
  <si>
    <t>FBS-S</t>
  </si>
  <si>
    <t>Битумная универсальная мастика, 15 кг</t>
  </si>
  <si>
    <t>ТУ</t>
  </si>
  <si>
    <t>BP-002</t>
  </si>
  <si>
    <t> 5775-015-92560066-2011</t>
  </si>
  <si>
    <t>Припой ПОС-30</t>
  </si>
  <si>
    <t>ГОСТ 21931-76</t>
  </si>
  <si>
    <t>1. Оборудование</t>
  </si>
  <si>
    <t>Щиток рабочего освещения навесной пылевлагозащищенный</t>
  </si>
  <si>
    <t>21034-3-151.6-ЭО.ОЛ1</t>
  </si>
  <si>
    <t>151ЩО</t>
  </si>
  <si>
    <t>Щиток аварийного освещения навесной пылевлагозащищенный</t>
  </si>
  <si>
    <t>21034-3-151.6-ЭО.ОЛ2</t>
  </si>
  <si>
    <t>151ЩАО</t>
  </si>
  <si>
    <t>Щиток эвакуационного освещения навесной пылевлагозащищенный</t>
  </si>
  <si>
    <t>21034-3-151.6-ЭО.ОЛ3</t>
  </si>
  <si>
    <t>2. Светотехническое оборудование</t>
  </si>
  <si>
    <t>Светильник светодиодный взрывозащищенный с цоколем Е27, мощность лампы 50 Вт</t>
  </si>
  <si>
    <t>21034-3-151.6-ЭО.ОЛ4</t>
  </si>
  <si>
    <t>Светильник светодиодный взрывозащищенный с цоколем Е27, мощность лампы 70 Вт</t>
  </si>
  <si>
    <t>21034-3-151.6-ЭО.ОЛ5</t>
  </si>
  <si>
    <t>Светильник светодиодный мощностью 30 Вт</t>
  </si>
  <si>
    <t>21034-3-151.6-ЭО.ОЛ6</t>
  </si>
  <si>
    <t>Светильник светодиодный взрывозащищенный с цоколем Е27, мощность лампы 30 Вт</t>
  </si>
  <si>
    <t>21034-3-151.6-ЭО.ОЛ7</t>
  </si>
  <si>
    <t>Светильник светодиодный потолочный мощностью 32 Вт</t>
  </si>
  <si>
    <t>21034-3-151.6-ЭО.ОЛ8</t>
  </si>
  <si>
    <t>Светильник светодиодный потолочный с блоком аварийного питания мощностью 32 Вт</t>
  </si>
  <si>
    <t>21034-3-151.6-ЭО.ОЛ9</t>
  </si>
  <si>
    <t>Светильник светодиодный с цоколем Е27, с универсальной скобой, мощность лампы 30 Вт</t>
  </si>
  <si>
    <t>21034-3-151.6-ЭО.ОЛ10</t>
  </si>
  <si>
    <t>Указатель светодиодный эвакуационный взрывозащищенный с пиктограммой «ВЫХОД»</t>
  </si>
  <si>
    <t>21034-3-151.6-ЭО.ОЛ11</t>
  </si>
  <si>
    <t>Указатель светодиодный эвакуационный с пиктограммой «ВЫХОД»</t>
  </si>
  <si>
    <t>21034-3-151.6-ЭО.ОЛ12</t>
  </si>
  <si>
    <t>Светильник светодиодный мощностью 40 Вт</t>
  </si>
  <si>
    <t>21034-3-151.6-ЭО.ОЛ13</t>
  </si>
  <si>
    <t>Указатель светодиодный с пиктограммой «Патрубки для подключения установки пожаротушения к передвижной пожарной технике»</t>
  </si>
  <si>
    <t>21034-3-151.6-ЭО.ОЛ14</t>
  </si>
  <si>
    <t>Светильник светодиодный потолочный мощностью 16 Вт</t>
  </si>
  <si>
    <t>21034-3-151.6-ЭО.ОЛ15</t>
  </si>
  <si>
    <t>Светильник переносной аккумуляторный</t>
  </si>
  <si>
    <t>Эра PA-602</t>
  </si>
  <si>
    <t>или аналог</t>
  </si>
  <si>
    <t>3. Электроустановочные изделия</t>
  </si>
  <si>
    <t>Пылевлагозащищенный 1-клавишный переключатель IP65 открытой установки, на 2 направления 250 В, 50 Гц, 10А</t>
  </si>
  <si>
    <t>Выключатель 1-клавишный открытой установки, 250В, 50 Гц, 10А, IP65</t>
  </si>
  <si>
    <t>Розетка со шторками, с заземлением, для открытой проводки, ~220В, 50Гц, 16А</t>
  </si>
  <si>
    <t>Соединительная коробка открытой установки, IP65</t>
  </si>
  <si>
    <t>Соединительная коробка взрывозащищенная</t>
  </si>
  <si>
    <t>КР-В-150-1(А)-1(С)-1(G)</t>
  </si>
  <si>
    <t>4. Кабели</t>
  </si>
  <si>
    <t>Кабель силовой с медными жилами, круглый, с изоляцией и оболочкой из поливинилхлоридных композиций пониженной пожароопасности, с низким дымо- и газовыделением, сечением:</t>
  </si>
  <si>
    <t>5 х 6</t>
  </si>
  <si>
    <t>ВВГнг(А)-LS - 0.66</t>
  </si>
  <si>
    <t>- Прокладка в лотке, h менее 5м</t>
  </si>
  <si>
    <t>- Прокладка в лотке, h более 5м</t>
  </si>
  <si>
    <t>- Прокладка в металлорукаве, h менее 5м</t>
  </si>
  <si>
    <t>- Прокладка в металлорукаве, h более 5м</t>
  </si>
  <si>
    <t>5 х 4</t>
  </si>
  <si>
    <t>4 х 6</t>
  </si>
  <si>
    <t>3 х 6</t>
  </si>
  <si>
    <t>- Прокладка в трубах, h менее 5м</t>
  </si>
  <si>
    <t>3 х 4</t>
  </si>
  <si>
    <t>- - Прокладка в металлорукаве, h менее 5м</t>
  </si>
  <si>
    <t>3 х 2,5</t>
  </si>
  <si>
    <t>2 х 2,5</t>
  </si>
  <si>
    <t>Кабель силовой с медными жилами огнестойкий, круглый, не распространяющий горение, с низким дымо- и газовыделением, сечением:</t>
  </si>
  <si>
    <t>ВВГнг(А)-FRLS - 0.66</t>
  </si>
  <si>
    <t>5. Электромонтажные изделия</t>
  </si>
  <si>
    <t>Профиль зетовый</t>
  </si>
  <si>
    <t>К241ц УТ1,5</t>
  </si>
  <si>
    <t>К239ц УТ1,5</t>
  </si>
  <si>
    <t>Уголок</t>
  </si>
  <si>
    <t>К242 цУТ1,5</t>
  </si>
  <si>
    <t>Муфта концевая термоусаживаемая наружной установки для бронированных кабелей до 1 кВ сечением, мм2:</t>
  </si>
  <si>
    <t>25 – 35</t>
  </si>
  <si>
    <t>5ПКНтпБнг-LS-в-25/35</t>
  </si>
  <si>
    <t>Металлорукав в ПВХ изоляции</t>
  </si>
  <si>
    <t>Р3-Ц-Пнг 32</t>
  </si>
  <si>
    <t xml:space="preserve"> Уплотнитель кабельных проходов термоусаживаемый</t>
  </si>
  <si>
    <t>УКПТ 75/20</t>
  </si>
  <si>
    <t xml:space="preserve">Скоба двухлапковая </t>
  </si>
  <si>
    <t>СМД 38-40</t>
  </si>
  <si>
    <t>Лоток перфорированный 100х80 L 3000 толщ. 1,0 мм, горячеоцинкованный</t>
  </si>
  <si>
    <t>Крышка с заземлением на лоток осн.100, толщ. 2,0, L3000, горячеоцинкованная</t>
  </si>
  <si>
    <t>Держатель крышки, цинк-ламельный</t>
  </si>
  <si>
    <t>Винт для электрического соединения М5х8, горячеоцинкованный</t>
  </si>
  <si>
    <t xml:space="preserve">Нейлоновый дюбель для самореза 4,2х28 мм     </t>
  </si>
  <si>
    <t>Комплект для сэндвич панелей «КРЕПСС» под шпильку М8</t>
  </si>
  <si>
    <t>6. Материалы</t>
  </si>
  <si>
    <t xml:space="preserve">Метизы разные </t>
  </si>
  <si>
    <t>Труба стальная водогазопроводная обыкновенная оцинкованная с полностью сплющенным гратом, условным проходом</t>
  </si>
  <si>
    <t xml:space="preserve">                Ц-20х2,8</t>
  </si>
  <si>
    <t xml:space="preserve">                Ц-32х3,2</t>
  </si>
  <si>
    <t xml:space="preserve"> Наконечник кабельный для жилы сечением, мм²</t>
  </si>
  <si>
    <t xml:space="preserve">Хомут </t>
  </si>
  <si>
    <t>С438 У2</t>
  </si>
  <si>
    <t>С439 У2</t>
  </si>
  <si>
    <t xml:space="preserve">Профиль </t>
  </si>
  <si>
    <t>BMP-29</t>
  </si>
  <si>
    <t>Лист   Ст3кп   ГОСТ 380-2005  Б-ПН-О-2</t>
  </si>
  <si>
    <t>ГОСТ 19903-74*</t>
  </si>
  <si>
    <t xml:space="preserve"> Цинк-спрей для восстановления цинкового покрытия (400 мл)</t>
  </si>
  <si>
    <t>бал.</t>
  </si>
  <si>
    <t>Пена огнестойкая двухкомпонентная                                      (5 картриджей+пистолет)</t>
  </si>
  <si>
    <t>Этикетка «А» на красном фоне для светильников аварийного освещения, габаритные размеры 150х100мм, материал-самоклеящаяся плёнка.</t>
  </si>
  <si>
    <t>Наконечник кабельный медный</t>
  </si>
  <si>
    <t xml:space="preserve"> 6 мм²</t>
  </si>
  <si>
    <t xml:space="preserve">Провод повышенной гибкости с медными жилами желто-зеленого цвета, с изоляцией из ПВХ пластиката 0,66 кВ: </t>
  </si>
  <si>
    <t xml:space="preserve">ПуГВ </t>
  </si>
  <si>
    <t>1х6</t>
  </si>
  <si>
    <t>7. Ведомость объемов работ</t>
  </si>
  <si>
    <t>Установка щитков освещения на стене H=1,8м</t>
  </si>
  <si>
    <t>21034-3-151.6-ЭО.ОЛ1,2,3</t>
  </si>
  <si>
    <t xml:space="preserve">Изготовление стойки для установки светильника на перилах ограждения </t>
  </si>
  <si>
    <t>21034-3-151.6-ЭО.12</t>
  </si>
  <si>
    <t>Установка светильников на перилах ограждения на стойке 5м&lt;h&lt;15м</t>
  </si>
  <si>
    <t>Установка светильника на колонне, стене на зетовом профиле 0м&lt;h&lt;5м</t>
  </si>
  <si>
    <t>Установка светильника на потолке 0м&lt;h&lt;5м</t>
  </si>
  <si>
    <t>Установка светового указателя на колонне, стене на зетовом профиле 0м&lt;h&lt;5м</t>
  </si>
  <si>
    <t>Установка светильника на колонне, стене на зетовом профиле 5м&lt;h&lt;15м</t>
  </si>
  <si>
    <t>Установка коробки ответвительной на зетовом профиле</t>
  </si>
  <si>
    <t>Установка выключателя одноклавишного для открытой проводки на стене 0,8м&lt;h&lt;1,7м</t>
  </si>
  <si>
    <t>Установка переключателя одноклавишного для открытой проводки на стене 0,8м&lt;h&lt;1,7м</t>
  </si>
  <si>
    <t xml:space="preserve">Установка розетки на стене h=0,8м </t>
  </si>
  <si>
    <t>Заделки концевые для силовых кабелей до 35 мм²</t>
  </si>
  <si>
    <t>Присоединение к зажимам жил кабелей 35 мм²</t>
  </si>
  <si>
    <t>Присоединение к зажимам жил кабелей 6 мм²</t>
  </si>
  <si>
    <t>Антикоррозийная обработка мест сварки</t>
  </si>
  <si>
    <t>м²</t>
  </si>
  <si>
    <t>Пробивка отверстий в сэндвич панели</t>
  </si>
  <si>
    <t>Пробивка отверстий в кирпичной стене 300мм</t>
  </si>
  <si>
    <t xml:space="preserve">Герметизация кабельных проходов </t>
  </si>
  <si>
    <t>3. Угол горизонтальный 90 градусов 80х200, толщиной 1,5 мм, горячеоцинкованный</t>
  </si>
  <si>
    <t>4. Крышка на угол горизонтальный 90 градусов 200 мм, толщиной 0,8 мм, горячеоцинкованная</t>
  </si>
  <si>
    <t>5. Угол вертикальный внутренний 90 градусов 80х200, толщиной 1,5 мм, горячеоцинкованный</t>
  </si>
  <si>
    <t xml:space="preserve">6. Крышка на угол вертикальный внутренний 90 градусов, </t>
  </si>
  <si>
    <t xml:space="preserve">7. Угол вертикальный внешний 90 градусов 80х200, </t>
  </si>
  <si>
    <t xml:space="preserve">8. Крышка на угол вертикальный внешний 90 градусов, </t>
  </si>
  <si>
    <t xml:space="preserve">10. С-образный профиль 41х41, L=600 мм, толщиной 2,5 мм, </t>
  </si>
  <si>
    <t xml:space="preserve">11. Крепление приварное BSW-41 для профилей, толщиной 6 мм,  неоцинкованное </t>
  </si>
  <si>
    <t>12. Консоль усиленная, L300, горячеоцинкованная</t>
  </si>
  <si>
    <t>13. Болт с шестигранной головкой М10х80 DIN 933</t>
  </si>
  <si>
    <t>14. Шайба с узкими полями Ø10 DIN 125</t>
  </si>
  <si>
    <t>15. Гайка шестигранная М10 DIN 934</t>
  </si>
  <si>
    <t>16. Винт для крепления к профилю М10х30</t>
  </si>
  <si>
    <t>17. Гайка с насечкой М10 DIN 6923</t>
  </si>
  <si>
    <t>18. Винт с гладкой головкой и квадратным подголовником DIN 603</t>
  </si>
  <si>
    <t>CM010616</t>
  </si>
  <si>
    <t>19. Гайка с насечкой, препятствующей откручиванию М6 DIN 6923</t>
  </si>
  <si>
    <t>20. Металлорукав в герметичной ПВХ-оболочке, Ду35, МПГ</t>
  </si>
  <si>
    <t>6071R-035</t>
  </si>
  <si>
    <t>21. Металлорукав в герметичной ПВХ-оболочке, Ду50, МПГ</t>
  </si>
  <si>
    <t>6071R-50</t>
  </si>
  <si>
    <t>22. Металлорукав в ПВХ изоляции Р3-ЦП-НГ-75, Ду75</t>
  </si>
  <si>
    <t>PR.08753</t>
  </si>
  <si>
    <t>ООО "Промрукав"</t>
  </si>
  <si>
    <t>23. Скоба металлическая двухлапковая СМД d48-50 мм</t>
  </si>
  <si>
    <t>PR08.2552</t>
  </si>
  <si>
    <t>24. Скоба металлическая двухлапковая СМД d60-63 мм</t>
  </si>
  <si>
    <t>PR08.2553</t>
  </si>
  <si>
    <t xml:space="preserve">25. Цинковый спрей, 400 мл </t>
  </si>
  <si>
    <t>26. Пена однокомпонентная огнезащитная 740 мл</t>
  </si>
  <si>
    <t>27. Уплотнитель кабельных проходов термоусаживаемый</t>
  </si>
  <si>
    <t>28. Уплотнитель кабельных проходов термоусаживаемый</t>
  </si>
  <si>
    <t>УКПт-115/34</t>
  </si>
  <si>
    <t>29. Круглая бирка для кабелей выше 1000 В</t>
  </si>
  <si>
    <t>У135</t>
  </si>
  <si>
    <t>30. Квадратная бирка для кабелей до 1000 В</t>
  </si>
  <si>
    <t>31. Хомут-стяжка из полиамида 6.6, 2,6х200 мм</t>
  </si>
  <si>
    <t>32. Z-образный профиль BPM-35, L=2000 мм</t>
  </si>
  <si>
    <t xml:space="preserve">33. Угол горизонтальный изменяемый 0-40 градусов 80х200, </t>
  </si>
  <si>
    <t>SVM820KHDZL</t>
  </si>
  <si>
    <t>34. Крышка на угол горизонтальный изменяемый 0-40 градусов 200 мм, толщиной 0,8 мм, горячеоцинкованная</t>
  </si>
  <si>
    <t>38012HDZL</t>
  </si>
  <si>
    <t>Кол,</t>
  </si>
  <si>
    <t>Масса 1 ед,, кг</t>
  </si>
  <si>
    <t>Структурированная кабельная система</t>
  </si>
  <si>
    <t>Горизонтальная кабельная подсистема</t>
  </si>
  <si>
    <t>1,1,1</t>
  </si>
  <si>
    <t>Кабель ParLan U/UTP Cat5e ZH Мнг(А)-HF 4х2х0,52 ТУ 3574-010-39793330-2009</t>
  </si>
  <si>
    <t>ParLan U/UTP Cat5e ZH Мнг(А)-HF 4х2х0,52 ТУ 3574-010-39793330-2009</t>
  </si>
  <si>
    <t>ООО "ТПД Паритет"</t>
  </si>
  <si>
    <t>Кабель безгалогенный (LSZH) парной скрутки, имеет 4 пары жил диаметром 0,52 мм (24 AWG), категория 5e. Диаметр кабеля 5 мм. Бухта 305 м. Рабочая температура от -60 до 70°С. Срок службы кабеля – 40 лет</t>
  </si>
  <si>
    <t>Прокладка в кабель-канале, h менее 5м</t>
  </si>
  <si>
    <t>Прокладка в лотке, h более 5м</t>
  </si>
  <si>
    <t>Прокладка в трубах, h более 5м</t>
  </si>
  <si>
    <t>Прокладка металлорукаве</t>
  </si>
  <si>
    <t>Заделки общее количество</t>
  </si>
  <si>
    <t>Магистральная кабельная подсистема</t>
  </si>
  <si>
    <t>1,2,1</t>
  </si>
  <si>
    <t>Локальный распределительный оптический кабель ОБР-У-нг(А)-HF 12 G.657A1</t>
  </si>
  <si>
    <t>ОБР-У-нг(А)-HF 12 G.657A1</t>
  </si>
  <si>
    <t>ООО «Инкаб»</t>
  </si>
  <si>
    <t>Распределительная конструкция с волокном в буферном покрытии, усиленная арамидными нитями. Универсальный. Стойкий к</t>
  </si>
  <si>
    <t>УФ-излучению. Полностью диэлектрический. Оболочка кабеля изготавливается из полимерного материала, не распространяющего горение при групповой прокладке, с низким дымовыделением, безгалогенного (Класс ПРГП1). Одномодовое улучшенное (с низким затуханием) стойкое к изгибу (G.657A1) оптическое волокно.</t>
  </si>
  <si>
    <t>Количество ОВ – 12. Диаметр кабеля – 6,9 мм. Радиус изгиба 69 мм.</t>
  </si>
  <si>
    <t>Оборудование системы кабель-каналов</t>
  </si>
  <si>
    <t>1.3.1         </t>
  </si>
  <si>
    <t>Кабель-канал 90х50 мм, с перегородкой, боковой и фронтальной крышками</t>
  </si>
  <si>
    <t>"In-liner Front"</t>
  </si>
  <si>
    <t>АО ДКС</t>
  </si>
  <si>
    <t>1.3.2         </t>
  </si>
  <si>
    <t>Накладка на стык профиля 90х50 мм</t>
  </si>
  <si>
    <t>1.3.3         </t>
  </si>
  <si>
    <t>Накладка на стык крышек фронтальная 60 мм</t>
  </si>
  <si>
    <t>1.3.4         </t>
  </si>
  <si>
    <t>Заглушка торцевая</t>
  </si>
  <si>
    <t>1.3.5         </t>
  </si>
  <si>
    <t>Ввод в стену/потолок 90х50 мм</t>
  </si>
  <si>
    <t>1.3.6         </t>
  </si>
  <si>
    <t>Угол плоский 90х50 мм</t>
  </si>
  <si>
    <t>Кроссовое оборудование горизонтального распределительного узла</t>
  </si>
  <si>
    <t>1.4.1         </t>
  </si>
  <si>
    <t>Патч-корд неэкранированный CAT5E U/UTP 4х2, LSZH, белый, 0.5м</t>
  </si>
  <si>
    <t>"RAM telecom"</t>
  </si>
  <si>
    <t>RN5EUU4505WH</t>
  </si>
  <si>
    <t>1.4.2         </t>
  </si>
  <si>
    <t>Оптический кросс 19", предсобранный 1U, 12 портов LC/UPC duplex, 9/125 мкм, (сплайс, пигтейлы, кдзс, планки, адаптеры)</t>
  </si>
  <si>
    <t>NTSS-RFOB-1U-12-2LC/U-9-S</t>
  </si>
  <si>
    <t>NTSS</t>
  </si>
  <si>
    <t>1.4.3         </t>
  </si>
  <si>
    <t>Шнур оптический dpc LC/UPC-LC/UPC 9/125 3.0мм 1м LSZH (патч-корд)</t>
  </si>
  <si>
    <t>NTSS-DPC-9-LC/U-LC/U-3.0-1</t>
  </si>
  <si>
    <t>Ручная система маркировки</t>
  </si>
  <si>
    <t>Перманентная шариковая ручка 0,7мм синий</t>
  </si>
  <si>
    <t>UP3F</t>
  </si>
  <si>
    <t>Самоламинирующиеся этикетки под офисн. лазерный принтер, размеры табл. 44x20, размер поля для надписи 20x12, 480 (10 листов A4), желт.</t>
  </si>
  <si>
    <t>SITFL04420Y</t>
  </si>
  <si>
    <t>Оборудование организации рабочих мест</t>
  </si>
  <si>
    <t>1.6.1         </t>
  </si>
  <si>
    <t>Компьютерная розетка RJ-45 кат.5E, «Viva», 1 мод., белая</t>
  </si>
  <si>
    <t>"Viva"</t>
  </si>
  <si>
    <t>1.6.2         </t>
  </si>
  <si>
    <t>Каркас под 2 модуля "Viva", белый</t>
  </si>
  <si>
    <t>F0000A</t>
  </si>
  <si>
    <t>1.6.3         </t>
  </si>
  <si>
    <t>Заглушка на 1 модуль, «Viva», белая</t>
  </si>
  <si>
    <t>Интегрированная сеть передачи данных</t>
  </si>
  <si>
    <t>2.1.1         </t>
  </si>
  <si>
    <t>Catalyst 9200L 24-port PoE+ 4x10G uplink Switch, Network Advantage</t>
  </si>
  <si>
    <t>C9200L-24P-4X-A</t>
  </si>
  <si>
    <t>Cisco</t>
  </si>
  <si>
    <t>SW 151.6.1</t>
  </si>
  <si>
    <t>2.1.2         </t>
  </si>
  <si>
    <t>Catalyst 9200 4 x 10GE Network Module, spare</t>
  </si>
  <si>
    <t>C9200-NM-4X (=)</t>
  </si>
  <si>
    <t>2.1.3         </t>
  </si>
  <si>
    <t>C9200L Cisco DNA Advantage, 24-port, 5 Year Term license</t>
  </si>
  <si>
    <t>C9200L-DNA-A-24-5Y</t>
  </si>
  <si>
    <t>2.1.4         </t>
  </si>
  <si>
    <t>600W AC Config 5 Power Supply</t>
  </si>
  <si>
    <t>PWR-C5-600WAC (=)</t>
  </si>
  <si>
    <t>2.1.5         </t>
  </si>
  <si>
    <t>Cabinet jumper power cord, 250VAC 13A, C14-C15 connectors</t>
  </si>
  <si>
    <t>CAB-C15-CBN=</t>
  </si>
  <si>
    <t>2.1.6         </t>
  </si>
  <si>
    <t>SFP+ transceiver Cisco SFP-10/25G-LR-S</t>
  </si>
  <si>
    <t>SFP-10/25G-LR-S=</t>
  </si>
  <si>
    <t>2.1.7         </t>
  </si>
  <si>
    <t>Accessory kit with 19 inch Type 1 rack mount</t>
  </si>
  <si>
    <t>ACC-KIT-T1=</t>
  </si>
  <si>
    <t xml:space="preserve">Телекоммуникационный шкаф </t>
  </si>
  <si>
    <t>2.2.1         </t>
  </si>
  <si>
    <t>Шкаф Racknet S3000 42U 600 × 600, передняя дверь перфорированная одностворчатая, задняя дверь перфорированная одностворчатая, черный</t>
  </si>
  <si>
    <t>60F-42-66-34BL</t>
  </si>
  <si>
    <t>Eurolan</t>
  </si>
  <si>
    <t>ТКШ151-2</t>
  </si>
  <si>
    <t>2.2.2         </t>
  </si>
  <si>
    <t>Модуль вентиляторный потолочный, 2 вентилятора, термореле, 3 положения, черный</t>
  </si>
  <si>
    <t>60A-90-10-30BL</t>
  </si>
  <si>
    <t>2.2.3         </t>
  </si>
  <si>
    <t>Горизонтальный организатор 19", 1U, с металлическими кольцами, черный</t>
  </si>
  <si>
    <t>25B-1U-02BL</t>
  </si>
  <si>
    <t>2.2.4         </t>
  </si>
  <si>
    <t>Щеточный ввод, черный</t>
  </si>
  <si>
    <t>60A-35-10-30BL</t>
  </si>
  <si>
    <t>2.2.5         </t>
  </si>
  <si>
    <t>Коммутационная панель 19” моноблочная, категория 5е, UTP, 1U, 24 порта, черный</t>
  </si>
  <si>
    <t>27B-U5-24BL</t>
  </si>
  <si>
    <t>XP 151.6.1</t>
  </si>
  <si>
    <t>Электропитание оборудования</t>
  </si>
  <si>
    <t>2.3.1         </t>
  </si>
  <si>
    <t>Автоматический модульный выключатель ABB 2п C SH202L 4.5кА 16А 2CDS242001R0164</t>
  </si>
  <si>
    <t>ABB</t>
  </si>
  <si>
    <t>2.3.2         </t>
  </si>
  <si>
    <t>Щитовая розетка ABB 2Р+N 16A 2CSM110000R0701</t>
  </si>
  <si>
    <t>2.3.3         </t>
  </si>
  <si>
    <t>Горизонтальный кронштейн 19" с Din-рейкой, 1U, глубина 60 мм, без крышки, RAL7035</t>
  </si>
  <si>
    <t>SNR-VSH-19-1U-60-O-7035</t>
  </si>
  <si>
    <t>2.3.4         </t>
  </si>
  <si>
    <t>ИБП APC Easy UPS On-Line SRV, 3000 ВА, 230 В, стоечное исполнение, с рельсами для монтажа</t>
  </si>
  <si>
    <t>SRV3KRI-TW</t>
  </si>
  <si>
    <t>APC</t>
  </si>
  <si>
    <t>2.3.5         </t>
  </si>
  <si>
    <t>Кабель питания Schuko-C19</t>
  </si>
  <si>
    <t>Система телефонной связи</t>
  </si>
  <si>
    <t>Оконечное оборудование</t>
  </si>
  <si>
    <t>Взрывозащищенный телефонный аппарат с кнопочным номеронабирателем, ударопрочный корпус, импульсный/тональный набор, оптическая индикация вызова, 3 программируемые клавиши, регулировка громкости разговора, громкость вызова 90 дБ, 24-66 В, IP 66, -55ºС + 60ºС.</t>
  </si>
  <si>
    <t>4 FP 153 32/S</t>
  </si>
  <si>
    <t>«Группа индустриальных технологий»</t>
  </si>
  <si>
    <t>Маркировка взрывозащиты: 1Exemb[ib]IIC T6</t>
  </si>
  <si>
    <t>Gigaset DA710</t>
  </si>
  <si>
    <t>Gigaset</t>
  </si>
  <si>
    <t>Кроссовое  оборудование</t>
  </si>
  <si>
    <t>Рама монтажная 19'', 9 плинтов, горизонтальная, 2U</t>
  </si>
  <si>
    <t>TWT-RM10-9P-H</t>
  </si>
  <si>
    <t>XC 151.6.1</t>
  </si>
  <si>
    <t>LSA-PLUS Плинт 2/10, размыкаемые контакты, маркировка 0-9</t>
  </si>
  <si>
    <t>6089 1 102-06</t>
  </si>
  <si>
    <t>120902-00055</t>
  </si>
  <si>
    <t>Связьстройдеталь</t>
  </si>
  <si>
    <t>Система технологического видеонаблюдения</t>
  </si>
  <si>
    <t>Видеокамеры</t>
  </si>
  <si>
    <t>4.1.1         </t>
  </si>
  <si>
    <t xml:space="preserve">Корпусная камера AXIS M1137 Mk II </t>
  </si>
  <si>
    <t>AXIS M1137 Mk II Box Camera</t>
  </si>
  <si>
    <t>02484-001</t>
  </si>
  <si>
    <t>Axis</t>
  </si>
  <si>
    <t>4.1.2         </t>
  </si>
  <si>
    <t>Карта microSDXC™ с высокой надежностью 64 ГБ</t>
  </si>
  <si>
    <t>AXIS Surveillance Card 64 GB</t>
  </si>
  <si>
    <t>5801-951</t>
  </si>
  <si>
    <t>4.1.3         </t>
  </si>
  <si>
    <t>Термокожух взрывозащищенный ТГБ-4Г Ex IIC-PoE+</t>
  </si>
  <si>
    <t>ТГБ-4Г Ex IIC-РоЕ+</t>
  </si>
  <si>
    <t>ООО “Тахион”</t>
  </si>
  <si>
    <t>Маркировка взрывозащиты: 1Ex db IIC T6 Gb X</t>
  </si>
  <si>
    <t>4.1.4         </t>
  </si>
  <si>
    <t>Купольная камера AXIS P3265-V Dome Camera</t>
  </si>
  <si>
    <t>AXIS P3265-V Dome Camera</t>
  </si>
  <si>
    <t>02326-014</t>
  </si>
  <si>
    <t>4.1.5         </t>
  </si>
  <si>
    <t>Настенный кронштейн AXIS T91E61 Wall Mount с подвесными комплектами Axis, предназначенными для фиксированных купольных камер</t>
  </si>
  <si>
    <t>AXIS T91E61 Wall Mount</t>
  </si>
  <si>
    <t>5506-481</t>
  </si>
  <si>
    <t>4.1.6         </t>
  </si>
  <si>
    <t>Подвесной комплект для монтажа камеры на кронштейне с 1,5-дюймовой резьбой стандарта NPS внутри помещения AXIS T94K01D Pendant Kit</t>
  </si>
  <si>
    <t>AXIS T94K01D Pendant Kit</t>
  </si>
  <si>
    <t>5505-081</t>
  </si>
  <si>
    <t>4.1.7         </t>
  </si>
  <si>
    <t>Кабельные изделия</t>
  </si>
  <si>
    <t>Изделия и материалы</t>
  </si>
  <si>
    <t>4.3.1         </t>
  </si>
  <si>
    <t>Провод ПуГВ 1х6 с медными жилами с изоляцией из ПВХ пластиката для электрических установок, желто зеленый</t>
  </si>
  <si>
    <t>ПуГВ-1x6 Ж-З</t>
  </si>
  <si>
    <t>4.3.2         </t>
  </si>
  <si>
    <t>Наконечник под опрессовку медный лужённый ТМЛ 6-5</t>
  </si>
  <si>
    <t>ТМЛ 6-5</t>
  </si>
  <si>
    <t>4.3.3         </t>
  </si>
  <si>
    <t>Болт М 5 х 10 DIN 933 Zn, пр. 8.8, полная резьба</t>
  </si>
  <si>
    <t>4.3.4         </t>
  </si>
  <si>
    <t>Гайка М 5 DIN 934 Zn, пр. 8, шестигранная</t>
  </si>
  <si>
    <t>4.3.5         </t>
  </si>
  <si>
    <t>Шайба М 5 DIN 125 Zn, плоская</t>
  </si>
  <si>
    <t>4.3.6         </t>
  </si>
  <si>
    <t>Шайба пружинная М 5 DIN 127 Zn</t>
  </si>
  <si>
    <t>Система многофункциональной промышленной связи</t>
  </si>
  <si>
    <t>5.1.1         </t>
  </si>
  <si>
    <t>Устройство переговорное взрывозащищенное с 6 прямыми связями (три двойных клавиши), встроенный доп.усилитель 25 Вт, цвет оранжевый RAL 2004, степень защиты IP66.</t>
  </si>
  <si>
    <t>6 DX 705/25</t>
  </si>
  <si>
    <t>Маркировка взрывозащиты: Ex db eb ib IIC T4 Gb</t>
  </si>
  <si>
    <t>5.1.2         </t>
  </si>
  <si>
    <t>Взрывозащищенный рупорный громкоговоритель, 25 Вт, корпус антистатичный пластик, отверстия под каб.ввод М20, 100V.</t>
  </si>
  <si>
    <t>GTL-25</t>
  </si>
  <si>
    <t>Маркировка взрывозащиты: 1 Exd emb IIB+H2 T4</t>
  </si>
  <si>
    <t>5.1.3         </t>
  </si>
  <si>
    <t>Взрывозащищенная лампа-вспышка XB9 с напряжением питания 60DC.</t>
  </si>
  <si>
    <t>XB9 60DC</t>
  </si>
  <si>
    <t>Маркировка взрывозащиты: 1 Exd IIC T6/T5</t>
  </si>
  <si>
    <t>5.2.1         </t>
  </si>
  <si>
    <t>МКЭШВнг(А)-LS 2х2х1</t>
  </si>
  <si>
    <t>Кабельный завод «Кавказкабель»</t>
  </si>
  <si>
    <t>Монтажный экранированный кабель, с медной луженой жилой, изоляцией и оболочкой из ПВХ пониженной пожарной опасности</t>
  </si>
  <si>
    <t>по ТУ 3581-029-00214480-2006</t>
  </si>
  <si>
    <t>ТУ 3581-029-00214480-2006</t>
  </si>
  <si>
    <t>5.3.1         </t>
  </si>
  <si>
    <t>Труба стальная водогазопроводная ГОСТ 3262-75 оцинкованная Ду 15х2,8 мм (водогазопроводная оцинкованная 1/2 дюйма)</t>
  </si>
  <si>
    <t>5.3.2         </t>
  </si>
  <si>
    <t>Металлорукав в ПВХ изоляции МРПИ НГ 15 черный ЗЭТАРУС</t>
  </si>
  <si>
    <t>МРПИ нг</t>
  </si>
  <si>
    <t>zeta42235</t>
  </si>
  <si>
    <t>ЗЭТАРУС</t>
  </si>
  <si>
    <t>5.3.3         </t>
  </si>
  <si>
    <t>Муфта трубная МТ-15 У2 IP43 ЗЭТАРУС (рукав-труба)</t>
  </si>
  <si>
    <t>zeta40417</t>
  </si>
  <si>
    <t>5.3.4         </t>
  </si>
  <si>
    <t>Хомут сантехнический 1/2" 20-24 мм оцинкованная сталь</t>
  </si>
  <si>
    <t>5.3.5         </t>
  </si>
  <si>
    <t>Шпилька М10х1000</t>
  </si>
  <si>
    <t>CM201001</t>
  </si>
  <si>
    <t>5.3.6         </t>
  </si>
  <si>
    <t>Забивной анкер М10</t>
  </si>
  <si>
    <t>CM401040</t>
  </si>
  <si>
    <t>5.3.7         </t>
  </si>
  <si>
    <t>Z-образный профиль 50х50х50,L2000,2,5мм, горячеоцинкованный</t>
  </si>
  <si>
    <t>5.3.8         </t>
  </si>
  <si>
    <t>Винт с внутренним шестигранником DIN 912, М6, длина 45 мм, класс прочности 8,8 оцинк., длина резьбы 24 мм, размер ключа 5 мм</t>
  </si>
  <si>
    <t>5.3.9         </t>
  </si>
  <si>
    <t>Гайка шестигранная DIN 934, М6</t>
  </si>
  <si>
    <t>CM110600HDZ</t>
  </si>
  <si>
    <t>5.3.10     </t>
  </si>
  <si>
    <t>Шайба с узкими полями DIN 125, M6</t>
  </si>
  <si>
    <t>CM240600HDZ</t>
  </si>
  <si>
    <t>5.3.11     </t>
  </si>
  <si>
    <t>Шайба-гровер DIN 127, M6</t>
  </si>
  <si>
    <t>CM130600HDZ</t>
  </si>
  <si>
    <t>5.3.12     </t>
  </si>
  <si>
    <t>Наконечник-гильза 8 мм с изолир.фланцем 1,00 кв.мм красный (НШВИ)</t>
  </si>
  <si>
    <t>2ART504</t>
  </si>
  <si>
    <t>5.3.13     </t>
  </si>
  <si>
    <t>5.3.14     </t>
  </si>
  <si>
    <t>5.3.15     </t>
  </si>
  <si>
    <t>5.3.16     </t>
  </si>
  <si>
    <t>5.3.17     </t>
  </si>
  <si>
    <t>5.3.18     </t>
  </si>
  <si>
    <t>Кабеленесущая система</t>
  </si>
  <si>
    <t>Кабель-каналы</t>
  </si>
  <si>
    <t>6.1.1         </t>
  </si>
  <si>
    <t>Лоток 100х50 L2000 толщ. 1,0 мм</t>
  </si>
  <si>
    <t>6.1.2         </t>
  </si>
  <si>
    <t>6.1.3         </t>
  </si>
  <si>
    <t>6.1.4         </t>
  </si>
  <si>
    <t>Винт с гладкой головкой и квадратным подголовником М6х16</t>
  </si>
  <si>
    <t>6.1.5         </t>
  </si>
  <si>
    <t>Консоль универсальная легкая осн. 100 мм</t>
  </si>
  <si>
    <t>BBN4010</t>
  </si>
  <si>
    <t>6.1.6         </t>
  </si>
  <si>
    <t>Угол CPO 90 горизонтальный 90° 100х50 в комплекте с крепежными элементами и соединительными пластинами, необходимыми для монтажа</t>
  </si>
  <si>
    <t>36002K</t>
  </si>
  <si>
    <t>6.1.7         </t>
  </si>
  <si>
    <t>Угол CS 90 вертикальный внутр. 90° 100/50 в комплекте с крепежными элементами и соединительными пластинами, необходимыми для монтажа</t>
  </si>
  <si>
    <t>36662K</t>
  </si>
  <si>
    <t>6.1.8         </t>
  </si>
  <si>
    <t>Ответвитель DL 100х50 в комплекте с крепежными элементами и соединительными пластинами, необходимыми для монтажа</t>
  </si>
  <si>
    <t>36235K</t>
  </si>
  <si>
    <t>6.1.9         </t>
  </si>
  <si>
    <t>Угол CD 90 вертикальный внеш. 90° 100/50 в комплекте с крепежными элементами и соединительными пластинами, необходимыми для монтажа</t>
  </si>
  <si>
    <t>36782K</t>
  </si>
  <si>
    <t>6.1.10     </t>
  </si>
  <si>
    <t>6.1.11     </t>
  </si>
  <si>
    <t>Винт с крестообразным шлицем М6х10</t>
  </si>
  <si>
    <t>CM010610</t>
  </si>
  <si>
    <t>6.2.1         </t>
  </si>
  <si>
    <t>6.2.2         </t>
  </si>
  <si>
    <t>6.2.3         </t>
  </si>
  <si>
    <t>Резьбовой крепежный элемент с наружной резьбой РКН-15 У2 IP54 ЗЭТАРУС</t>
  </si>
  <si>
    <t>РКн-15</t>
  </si>
  <si>
    <t>zeta40411</t>
  </si>
  <si>
    <t>6.2.4         </t>
  </si>
  <si>
    <t>Резьбовой крепежный элемент с наружной резьбой РКН-25 У2 IP54 ЗЭТАРУС</t>
  </si>
  <si>
    <t>РКн-25</t>
  </si>
  <si>
    <t>zeta40413</t>
  </si>
  <si>
    <t>6.2.5         </t>
  </si>
  <si>
    <t>6.2.6         </t>
  </si>
  <si>
    <t>Металлорукав в ПВХ изоляции МРПИ НГ 25 черный ЗЭТАРУС</t>
  </si>
  <si>
    <t>zeta42214</t>
  </si>
  <si>
    <t>6.2.7         </t>
  </si>
  <si>
    <t>6.2.8         </t>
  </si>
  <si>
    <t>Струбцина М10</t>
  </si>
  <si>
    <t>CM301000</t>
  </si>
  <si>
    <t>6.2.9         </t>
  </si>
  <si>
    <t>6.2.10     </t>
  </si>
  <si>
    <t>Скоба двухлапковая СД 19-20 ЗЭТАРУС</t>
  </si>
  <si>
    <t>СД19-20</t>
  </si>
  <si>
    <t>zeta41614</t>
  </si>
  <si>
    <t>6.2.11     </t>
  </si>
  <si>
    <t>Скоба двухлапковая СД 31-32 ЗЭТАРУС</t>
  </si>
  <si>
    <t>СД31-32</t>
  </si>
  <si>
    <t>zeta41617</t>
  </si>
  <si>
    <t>6.2.12     </t>
  </si>
  <si>
    <t>Саморез 4,5х40 мм с дюбелем V6</t>
  </si>
  <si>
    <t>CM06522</t>
  </si>
  <si>
    <t>6.2.13     </t>
  </si>
  <si>
    <t>Хомут P6.6 устойчивый к УФ, черный, 4,5x290</t>
  </si>
  <si>
    <t>25317UV</t>
  </si>
  <si>
    <t>1. ПРИБОРЫ И СРЕДСТВА АВТОМАТИЗАЦИИ</t>
  </si>
  <si>
    <t>1.1 Приборы, поставляемые комплектно с приточными установками фирмы «Веза» (или аналог) П1.1-П1.2</t>
  </si>
  <si>
    <t>Канальный датчик температуры с установочным фланцем</t>
  </si>
  <si>
    <t>ДТС405-РТ1000.В2.320</t>
  </si>
  <si>
    <t xml:space="preserve">Датчик защиты от замораживания по воде </t>
  </si>
  <si>
    <t>ДТС224-РТ1000.В2.43/2</t>
  </si>
  <si>
    <t>с крепежным хомутом</t>
  </si>
  <si>
    <t>Датчик температуры наружного воздуха</t>
  </si>
  <si>
    <t>ДТС125Л-РТ1000.В2.60</t>
  </si>
  <si>
    <t>*Водяной регулирующий клапан по теплоносителю с электроприводом</t>
  </si>
  <si>
    <t xml:space="preserve">1TY 0008 </t>
  </si>
  <si>
    <t>*Воздухозаборный клапан с электроприводом</t>
  </si>
  <si>
    <t>Канал-Гермик-C- NF230-S2-V</t>
  </si>
  <si>
    <t>Канал-Гермик-П- SM230-S2-V</t>
  </si>
  <si>
    <t>1NY 0012</t>
  </si>
  <si>
    <t>Реле перепада давления для контроля запыленности фильтра с комплектом монтажных изделий</t>
  </si>
  <si>
    <t>SR 300</t>
  </si>
  <si>
    <t>1PDS 0014</t>
  </si>
  <si>
    <t>1PDS 0015</t>
  </si>
  <si>
    <t>Реле перепада для контроля работы вентилятора притока</t>
  </si>
  <si>
    <t>SR 1500</t>
  </si>
  <si>
    <t>с комплектом монтажных изделий</t>
  </si>
  <si>
    <t>Термостат защиты от замораживания по воздуху</t>
  </si>
  <si>
    <t>РТС30-6</t>
  </si>
  <si>
    <t>1TS 0018</t>
  </si>
  <si>
    <t>ШСАУ</t>
  </si>
  <si>
    <t>Шкаф системы автоматического управления</t>
  </si>
  <si>
    <t xml:space="preserve"> П1/В1</t>
  </si>
  <si>
    <t>1.2 Приборы, поставляемые комплектно с приточными установками фирмы «Веза» (или аналог) П3.1-П3.2</t>
  </si>
  <si>
    <t>3TE 0004</t>
  </si>
  <si>
    <t>3TE 0005</t>
  </si>
  <si>
    <t>3TY 0007</t>
  </si>
  <si>
    <t>Канал-Гермик-C-SF230-S2</t>
  </si>
  <si>
    <t>Канал-Гермик-П-SM230-S-24</t>
  </si>
  <si>
    <t>3PDS 0014</t>
  </si>
  <si>
    <t>3PDS 0015</t>
  </si>
  <si>
    <t>3PDS 0016</t>
  </si>
  <si>
    <t>3TS 0018</t>
  </si>
  <si>
    <t>3TE 0019</t>
  </si>
  <si>
    <t xml:space="preserve">Датчик комнатной температуры </t>
  </si>
  <si>
    <t>3TE 0020</t>
  </si>
  <si>
    <t xml:space="preserve"> П3/В3</t>
  </si>
  <si>
    <t>1.3 Приборы, поставляемые комплектно с приточными установками фирмы «Веза» (или аналог) П4.1-П4.2</t>
  </si>
  <si>
    <t>4TE 0004</t>
  </si>
  <si>
    <t>4TE 0005</t>
  </si>
  <si>
    <t>4NY 0009</t>
  </si>
  <si>
    <t>Канал-Гермик-C-LF230-S-5</t>
  </si>
  <si>
    <t>4NY 0011</t>
  </si>
  <si>
    <t>Канал-Гермик-П-LM230-S-4</t>
  </si>
  <si>
    <t>4NY 0013</t>
  </si>
  <si>
    <t>Канал-КВ-315-F220S</t>
  </si>
  <si>
    <t>4NY 0014</t>
  </si>
  <si>
    <t>4PDS 0015</t>
  </si>
  <si>
    <t>4PDS 0018</t>
  </si>
  <si>
    <t>4TS 0019</t>
  </si>
  <si>
    <t>4TS 0020</t>
  </si>
  <si>
    <t xml:space="preserve"> П4/В4</t>
  </si>
  <si>
    <t>1.4 Приборы, поставляемые комплектно с приточными установками фирмы «Веза» (или аналог) П5.1-П5.2</t>
  </si>
  <si>
    <t>5TE 0001</t>
  </si>
  <si>
    <t>5TE 0004</t>
  </si>
  <si>
    <t>5TE 0005</t>
  </si>
  <si>
    <t>5TE 0006</t>
  </si>
  <si>
    <t>5NY 0009</t>
  </si>
  <si>
    <t>Канал-Гермик-C-NF230-S-10</t>
  </si>
  <si>
    <t>Канал-Гермик-П-NM230-S-16</t>
  </si>
  <si>
    <t>5PDS 0014</t>
  </si>
  <si>
    <t>5PDS 0015</t>
  </si>
  <si>
    <t>5PDS 0016</t>
  </si>
  <si>
    <t xml:space="preserve"> П5/В5</t>
  </si>
  <si>
    <t>1.5 Приборы, поставляемые комплектно с приточными установками фирмы «Веза» (или аналог) ПА1</t>
  </si>
  <si>
    <t xml:space="preserve"> ПА1</t>
  </si>
  <si>
    <t xml:space="preserve">1.6 Приборы, поставляемые комплектно с индивидуальным тепловым пунктом фирмы «Веза» (или аналог) </t>
  </si>
  <si>
    <t>8TE 0001</t>
  </si>
  <si>
    <t>Датчик температуры подачи теплоносителя</t>
  </si>
  <si>
    <t>Датчик температуры обратки теплоносителя</t>
  </si>
  <si>
    <t>8TY 0004</t>
  </si>
  <si>
    <t>8PDS 0005</t>
  </si>
  <si>
    <t>Реле перепада давления обеспечения защиты насоса от сухого хода</t>
  </si>
  <si>
    <t>РОСМА РД-2Р-1 МПа-G¼</t>
  </si>
  <si>
    <t>ИТП</t>
  </si>
  <si>
    <t xml:space="preserve">1.7 Приборы, поставляемые комплектно с узлом хоз. учета индивидуального теплового пункта фирмы «Веза» (или аналог) </t>
  </si>
  <si>
    <t>Преобразователь температуры</t>
  </si>
  <si>
    <t>Преобразователь давления</t>
  </si>
  <si>
    <t>9PT 0004</t>
  </si>
  <si>
    <t>9FT 0005</t>
  </si>
  <si>
    <t>Преобразователь расхода</t>
  </si>
  <si>
    <t>ЭРСВ-440Ф В Ду40</t>
  </si>
  <si>
    <t>ВЗЛЕТ</t>
  </si>
  <si>
    <t>9FT 0006</t>
  </si>
  <si>
    <t>Тепловычислитель</t>
  </si>
  <si>
    <t>ТСР-М (ТСР-042)</t>
  </si>
  <si>
    <t>Шкаф тепловычислителя с блоками питания</t>
  </si>
  <si>
    <t>2. КАБЕЛИ</t>
  </si>
  <si>
    <t>Кабель контрольный с медными жилами, с изоляцией из ПВХ-пластиката, с оболочкой из ПВХ-пластиката пониженной горючести, с общим алюминиевым или медным экраном под оболочкой.</t>
  </si>
  <si>
    <t>КВВГЭнг(А) 2х1,0</t>
  </si>
  <si>
    <t xml:space="preserve">Заделки общее </t>
  </si>
  <si>
    <t>кол-во:154</t>
  </si>
  <si>
    <t>КВВГЭнг(А) 3х1,0</t>
  </si>
  <si>
    <t>кол-во:94</t>
  </si>
  <si>
    <t>КВВГЭнг(А) 4х1,0</t>
  </si>
  <si>
    <t>кол-во:6</t>
  </si>
  <si>
    <t>КВВГЭнг(А) 5х1,0</t>
  </si>
  <si>
    <t>кол-во:38</t>
  </si>
  <si>
    <t>КВВГЭнг(А) 3х1,5</t>
  </si>
  <si>
    <t>кол-во:4</t>
  </si>
  <si>
    <t>Провод с медной жилой с поливинилхлоридной изоляцией повышенной гибкости желто-зеленого цвета</t>
  </si>
  <si>
    <t>ПуГВнг(А)-LS 1x4</t>
  </si>
  <si>
    <t>ГОСТ 53768-2010</t>
  </si>
  <si>
    <t>кол-во:110</t>
  </si>
  <si>
    <t>3. СОЕДИНИТЕЛЬНЫЕ КОРОБКИ</t>
  </si>
  <si>
    <t xml:space="preserve">Коробка клеммная из полиэстера, IP65 в комплекте с кабельными вводами </t>
  </si>
  <si>
    <t xml:space="preserve">21034-3-151.6-АОВ.ОЛ.СК, </t>
  </si>
  <si>
    <t>ОЛ №1-3</t>
  </si>
  <si>
    <t>4. МАТЕРИАЛЫ</t>
  </si>
  <si>
    <t>Металлорукав из стальной ленты</t>
  </si>
  <si>
    <t>РЗ-ЦХ-15</t>
  </si>
  <si>
    <t>ТУ 22-5570-83</t>
  </si>
  <si>
    <t>Трубы стальные жесткие</t>
  </si>
  <si>
    <t>6008-20L3</t>
  </si>
  <si>
    <t>Труба стальная 50х4 мм. (ДУ=50, толщина стенки 4 мм.) ст.20 , L 2000 мм</t>
  </si>
  <si>
    <t>5. МОНТАЖНЫЕ УЗЛЫ И ИЗДЕЛИЯ</t>
  </si>
  <si>
    <t>Лоток перфорированный 80х100х3000, 1,0 мм, стальной горячеоцинкованный</t>
  </si>
  <si>
    <t>3530210HDZ</t>
  </si>
  <si>
    <t>Крышка на лоток с заземлением осн.100 L=3000, 1,0мм, сталь горячеоцинкованная</t>
  </si>
  <si>
    <t>3552210HDZ</t>
  </si>
  <si>
    <t>Перегородка SEP, L=3000мм, H=80мм, горячеоцинкованная</t>
  </si>
  <si>
    <t>Угол верт. внеш. 90 гр. с разворотом, горячеоцинкованная сталь погружением после изготовления</t>
  </si>
  <si>
    <t>37022HDZ</t>
  </si>
  <si>
    <t>Штука</t>
  </si>
  <si>
    <t>37002HDZ</t>
  </si>
  <si>
    <t>Крышка угла верт. внеш. 90°, горячеоцинкованная сталь погружением после изготовления</t>
  </si>
  <si>
    <t>38282HDZ</t>
  </si>
  <si>
    <t>Угол CPO 90 горизонтальный 90° 100х80, 1,0мм, в комплекте с крепежными элементами и соед. пластинами, сталь горячеоцинкованная</t>
  </si>
  <si>
    <t>Крышка CPO 90 на угол горизонтальный 90° осн.100, 1,0мм, сталь горячеоцинкованная</t>
  </si>
  <si>
    <t>38001HDZ</t>
  </si>
  <si>
    <t>Ответвитель DPT Т-образный горизонт. 100х80 в комплекте с крепежными элементами и соед. пластинами, сталь горячеоцинкованная</t>
  </si>
  <si>
    <t>36142KHDZ</t>
  </si>
  <si>
    <t>Крышка DPT на ответвитель Т-образный горизонтальный осн.100, горячеоцинкованная</t>
  </si>
  <si>
    <t>Угол CS 90 вертикальный внутр. 90° 100х80 в комплекте с крепежными элементами и соединительными пластинами</t>
  </si>
  <si>
    <t>36682KHDZ</t>
  </si>
  <si>
    <t>Крышка CS 90 на угол вертикальный внутр. 90° осн.100, горячеоцинкованная</t>
  </si>
  <si>
    <t>Угол CD 90 вертикальный внеш. 90° 100/80 в комплекте с крепежными элементами и соединительными пластинами</t>
  </si>
  <si>
    <t>36802KHDZ</t>
  </si>
  <si>
    <t>Крышка CD 90 на угол вертикальный внеш. 90° осн.100, горячеоцинкованная</t>
  </si>
  <si>
    <t>Пластина соединительная, горячеоцинкованная сталь погружением после изготовления</t>
  </si>
  <si>
    <t>37303HDZ</t>
  </si>
  <si>
    <t>Винт с квадратным подголовником M6x10, гальванически оцинкованная сталь</t>
  </si>
  <si>
    <t>0.0045</t>
  </si>
  <si>
    <t>Гайка с насечкой, препятствующей откручиванию,  гальванически оцинкованная сталь</t>
  </si>
  <si>
    <t>0.004</t>
  </si>
  <si>
    <t>Винт для обеспечения электрического контакта крышек, гальванически оцинкованная сталь</t>
  </si>
  <si>
    <t>CM030508</t>
  </si>
  <si>
    <t>0.0044</t>
  </si>
  <si>
    <t>Шпилька М8х2000, цинк-ламель</t>
  </si>
  <si>
    <t>CM200802ZL</t>
  </si>
  <si>
    <t>Стандартный анкер М8</t>
  </si>
  <si>
    <t>CM420850</t>
  </si>
  <si>
    <t>Гайка М8</t>
  </si>
  <si>
    <t>Шайба М8 кузовная DIN9021</t>
  </si>
  <si>
    <t>CM120800HDZ</t>
  </si>
  <si>
    <t>С-образный профиль 41х41, L400, толщ.2,0 мм, горячеоцинкованный</t>
  </si>
  <si>
    <t>BPV4104HDZ</t>
  </si>
  <si>
    <t>Соединительная гайка М8х25</t>
  </si>
  <si>
    <t>Гайка с насечкой, препятствующей откручиванию М6, горячеоцинкованная</t>
  </si>
  <si>
    <t>CM100600HDZ</t>
  </si>
  <si>
    <t>Винт с крестообразным шлицем М6х10, горячеоцинкованный</t>
  </si>
  <si>
    <t>CM010610HDZ</t>
  </si>
  <si>
    <t>Шайба кузовная M6, горячеоцинкованная</t>
  </si>
  <si>
    <t>CM120600HDZ</t>
  </si>
  <si>
    <t>Болт с шестигранной головкой М8х16, горячеоцинкованный</t>
  </si>
  <si>
    <t>CM020816HDZ</t>
  </si>
  <si>
    <t>Z-образный профиль 50х50х50, L1000, 2,5мм, горячеоцинкованный</t>
  </si>
  <si>
    <t>Дюбель-гвоздь 6х60</t>
  </si>
  <si>
    <t>00-00000728</t>
  </si>
  <si>
    <t>Хомут стальной с приварной гайкой М8</t>
  </si>
  <si>
    <t>6040-P12</t>
  </si>
  <si>
    <t>Хомут заземления для труб</t>
  </si>
  <si>
    <t>6042-20</t>
  </si>
  <si>
    <t>Кольцо заземления М16х1,5 промрукав</t>
  </si>
  <si>
    <t>Муфта соединительная "труба-труба"</t>
  </si>
  <si>
    <t>6110-20XX</t>
  </si>
  <si>
    <t>Муфта "труба-коробка" IP66/IP67</t>
  </si>
  <si>
    <t>6111-20XX</t>
  </si>
  <si>
    <t>Поворот на 90° "труба-труба", IP67</t>
  </si>
  <si>
    <t>6013-20L</t>
  </si>
  <si>
    <t>Концевая втулка, наружная</t>
  </si>
  <si>
    <t>6097L20B</t>
  </si>
  <si>
    <t>Вертикальный подвес одиночный 41х21, L600 мм</t>
  </si>
  <si>
    <t>BSP2106</t>
  </si>
  <si>
    <t>Консоль одиночная, 41х21мм, осн. 300</t>
  </si>
  <si>
    <t>BBP2130</t>
  </si>
  <si>
    <t>П-образный профиль PSL, L300, толщ.1,5 мм</t>
  </si>
  <si>
    <t>BPL2903</t>
  </si>
  <si>
    <t>Скоба BMM-10 для вертикального монтажа на стене, осн.100</t>
  </si>
  <si>
    <t>BMM1010</t>
  </si>
  <si>
    <t>Заглушка TC 100х80, цельная</t>
  </si>
  <si>
    <t>Наконечник-гильза 10 мм с изолир.фланцем 1,00 кв.мм красный (НШВИ)</t>
  </si>
  <si>
    <t>2ART504HLR</t>
  </si>
  <si>
    <t>2ART505HLR</t>
  </si>
  <si>
    <t>Наконечник вилочный с изолир.фланцем 2,5-6 кв.мм 10,5 мм (НВИ)</t>
  </si>
  <si>
    <t>2C110P</t>
  </si>
  <si>
    <t>Хомут P6.6 маркировочный, белый, 2,5х100, табличка 8х25,4</t>
  </si>
  <si>
    <t>252100-M</t>
  </si>
  <si>
    <t>Хомут P6.6 самозатухающий, белый 3,6x200</t>
  </si>
  <si>
    <t>25214CV0</t>
  </si>
  <si>
    <t>Маркировка для провода, гибкая, для трубочек. 4х15мм. Белая</t>
  </si>
  <si>
    <t>NUTFL15</t>
  </si>
  <si>
    <t>уп-ка</t>
  </si>
  <si>
    <t>Трубочка прозрачная для жесткой маркировки, 1,5-2,5 мм, длина 15 мм.</t>
  </si>
  <si>
    <t>TUB1501</t>
  </si>
  <si>
    <t>Перманентная шариковая ручка 0,7мм черный</t>
  </si>
  <si>
    <t>UP1F</t>
  </si>
  <si>
    <t>Герметик огнезащитный, ведро 10 кг</t>
  </si>
  <si>
    <t>DS1201</t>
  </si>
  <si>
    <t>Двухкомпонентная огнестойкая пена</t>
  </si>
  <si>
    <t>Пистолет для двухкомпонентной пены</t>
  </si>
  <si>
    <t>DN1202</t>
  </si>
  <si>
    <t>Муфта соединительная СТМ(В) 25 труба-металлорукав винтовая</t>
  </si>
  <si>
    <t>Муфта вводная для металлорукава РКн-15</t>
  </si>
  <si>
    <t>Кровельная опорa TSS 335x180 B41/В42</t>
  </si>
  <si>
    <t>1. Приборы и средства автоматизации</t>
  </si>
  <si>
    <t>1.1. Температура</t>
  </si>
  <si>
    <t>TIRCA 2902-14</t>
  </si>
  <si>
    <t>+ 30…+ 54,1°С, расчетная + 130 °С</t>
  </si>
  <si>
    <t>3,0…3,4 МПа, расчетное 3,834 МПа</t>
  </si>
  <si>
    <t>трубопровод 325х8 (DN300)/ст. 09Г2С</t>
  </si>
  <si>
    <t>клапан: «НО»</t>
  </si>
  <si>
    <t>среда: охлаждающая вода (оборотная)</t>
  </si>
  <si>
    <t>+ 30 …+ 40 °С</t>
  </si>
  <si>
    <t>0,15…0,62 МПа</t>
  </si>
  <si>
    <t>трубопровод 219х6 (DN200)/ст. 09Г2С</t>
  </si>
  <si>
    <t>ТТ</t>
  </si>
  <si>
    <t xml:space="preserve">Преобразователь термоэлектрический с выносным </t>
  </si>
  <si>
    <t>21034-3-151.6-АТХ.ОЛ1-1</t>
  </si>
  <si>
    <t>2902-14</t>
  </si>
  <si>
    <t>термопреобразователем, НСХ: ТХА(К)</t>
  </si>
  <si>
    <t>Выходной сигнал: 4…20 мА + HART</t>
  </si>
  <si>
    <t>Диапазон измерения: минус 50 ºС до + 150 ºС</t>
  </si>
  <si>
    <t>Количество спаев: 1</t>
  </si>
  <si>
    <t>Присоединение к процессу: М20х1,5</t>
  </si>
  <si>
    <t>Длина монтажной части: L= 400 мм</t>
  </si>
  <si>
    <t>Диаметр монтажной части:10 мм</t>
  </si>
  <si>
    <t>Вид взрывозащиты: Exia</t>
  </si>
  <si>
    <t>Степень защиты корпуса: IP65</t>
  </si>
  <si>
    <t>В комплекте:</t>
  </si>
  <si>
    <t>1) Защитная гильза</t>
  </si>
  <si>
    <t>присоединение к термопреобразователю: М20х1,5</t>
  </si>
  <si>
    <t xml:space="preserve">присоединение к процессу: фланец DN 50, PN 40 исп. Е (выступ) </t>
  </si>
  <si>
    <t>по ГОСТ 33259-2015</t>
  </si>
  <si>
    <t xml:space="preserve">TW </t>
  </si>
  <si>
    <t xml:space="preserve">* Штуцер с фланцем DN50, PN40, исп. F (впадина) по </t>
  </si>
  <si>
    <t>ГОСТ 33259-2015, общей длиной H=150 мм</t>
  </si>
  <si>
    <t>ТV</t>
  </si>
  <si>
    <t xml:space="preserve">Клапан регулирующий с пневматическим мембранным </t>
  </si>
  <si>
    <t>21034-3-151.6-АТХ.ОЛ6-4</t>
  </si>
  <si>
    <t>исполнительным механизмом</t>
  </si>
  <si>
    <t>Материал корпуса: Угл. сталь</t>
  </si>
  <si>
    <t>Давление питания: 0,35…0,65 МПа</t>
  </si>
  <si>
    <t>Присоединение к трубопроводу: фланцевое (уплотн. поверхн. E - F</t>
  </si>
  <si>
    <t>«выступ - впадина» по ГОСТ 33259-2015)</t>
  </si>
  <si>
    <t>ТY</t>
  </si>
  <si>
    <t>Электропневмопозиционер</t>
  </si>
  <si>
    <t>Входной сигнал 4…20 мА+HART</t>
  </si>
  <si>
    <t>Вид взрывозащиты Exia</t>
  </si>
  <si>
    <t xml:space="preserve">Фильтр-регулятор воздуха со встроенным </t>
  </si>
  <si>
    <t xml:space="preserve">манометром, с разъемным ниппелем под приварку из стали </t>
  </si>
  <si>
    <t>12Х18Н10Т под трубку 8х1</t>
  </si>
  <si>
    <t>TVE</t>
  </si>
  <si>
    <t>*Отборное устройство в составе:</t>
  </si>
  <si>
    <t>Штуцер под приварку с наружной резьбой R1/2", сталь 09ГС2</t>
  </si>
  <si>
    <t>Ш-R1/2"</t>
  </si>
  <si>
    <t xml:space="preserve">Кран шаровой DN15, PN40, ст. 09Г2С, присоединительная резьба </t>
  </si>
  <si>
    <t>КШ.М.015.040-02-R1/2"</t>
  </si>
  <si>
    <t>TIRSA 2902-8</t>
  </si>
  <si>
    <t>+ 40…+ 54,1 °С, расчетная + 130 °С</t>
  </si>
  <si>
    <t xml:space="preserve">ТТ </t>
  </si>
  <si>
    <t>21034-3-151.6-АТХ.ОЛ1-2</t>
  </si>
  <si>
    <t>2902-8</t>
  </si>
  <si>
    <t>Диапазон измерения: минус 50 … + 150 °С</t>
  </si>
  <si>
    <t>Диаметр монтажной части: D = 10 мм</t>
  </si>
  <si>
    <t xml:space="preserve">присоединение к процессу: фланец DN 50, PN 40, исп. E (выступ) по </t>
  </si>
  <si>
    <t>TW</t>
  </si>
  <si>
    <t>TIRCA 2905-14</t>
  </si>
  <si>
    <t>21034-3-151.6-АТХ.ОЛ1-3</t>
  </si>
  <si>
    <t>2905-14</t>
  </si>
  <si>
    <t>Cтепень защиты корпуса: IP65</t>
  </si>
  <si>
    <t>присоединение к процессу: фланец DN 50, PN 40, исп. E (выступ)</t>
  </si>
  <si>
    <t>21034-3-151.6-АТХ.ОЛ6-3</t>
  </si>
  <si>
    <t>TIRSA 2905-8</t>
  </si>
  <si>
    <t>21034-3-151.6-АТХ.ОЛ1-4</t>
  </si>
  <si>
    <t>2905-8</t>
  </si>
  <si>
    <t>присоединение к процессу: фланец DN 50, PN 40, исп. E (выступ) по</t>
  </si>
  <si>
    <t>+ 30…+ 54,1 °С, расчетная + 130 °С</t>
  </si>
  <si>
    <t>3,0…3,14 МПа, расчетное 3,834 МПа</t>
  </si>
  <si>
    <t xml:space="preserve">TG </t>
  </si>
  <si>
    <t>Термометр стрелочный биметаллический</t>
  </si>
  <si>
    <t>21034-3-151.6-АТХ.ОЛ1-6</t>
  </si>
  <si>
    <t>2905-4</t>
  </si>
  <si>
    <t>Шкала прибора: минус 50...+ 100°С</t>
  </si>
  <si>
    <t>Резьба присоединительного штуцера: М20х1,5</t>
  </si>
  <si>
    <t>Класс точности 1,0</t>
  </si>
  <si>
    <t>Диаметр корпуса 160 мм</t>
  </si>
  <si>
    <t>Монтажная длина: 410 мм</t>
  </si>
  <si>
    <t>Радиальное расположение штуцера</t>
  </si>
  <si>
    <t>присоединение к термометру: М20х1,5</t>
  </si>
  <si>
    <t>TG-2005, TG 2905-1</t>
  </si>
  <si>
    <t>Оборотная вода на линии поз. Е-2902, Е-2905</t>
  </si>
  <si>
    <t>+ 15…+ 35 °С</t>
  </si>
  <si>
    <t>0,55 МПа</t>
  </si>
  <si>
    <t>трубопровод 219х6 (DN200)/ст. 20</t>
  </si>
  <si>
    <t>TG</t>
  </si>
  <si>
    <t>21034-3-151.6-АТХ.ОЛ1-5</t>
  </si>
  <si>
    <t>Шкала прибора: 0...+ 100°С</t>
  </si>
  <si>
    <t>2905-1</t>
  </si>
  <si>
    <t>Монтажная длина: 300 мм</t>
  </si>
  <si>
    <t>1.2. Давление</t>
  </si>
  <si>
    <t>PIRSA 2902-9</t>
  </si>
  <si>
    <t>Трубопровод 325х8 (DN300)/ст. 09Г2С</t>
  </si>
  <si>
    <t>Преобразователь избыточного давления</t>
  </si>
  <si>
    <t>21034-3-151.6-АТХ.ОЛ2-1</t>
  </si>
  <si>
    <t xml:space="preserve">2902-9 </t>
  </si>
  <si>
    <t>Диапазон измерений: 0…4,0 МПа</t>
  </si>
  <si>
    <t>Питание =24В</t>
  </si>
  <si>
    <t>Предел основной допускаемой погрешности ±0,1 %</t>
  </si>
  <si>
    <t>1) Кронштейн для крепления на трубу Ду50</t>
  </si>
  <si>
    <t>2) Двухвентильный блок (присоединение к процессу:</t>
  </si>
  <si>
    <t>внутренняя резьба 1/2 NPT, дренажное отверстие 1/4 NPT</t>
  </si>
  <si>
    <t xml:space="preserve"> (с заглушкой). В комплекте обжимной фитинг под трубку 12 мм.</t>
  </si>
  <si>
    <t>PE</t>
  </si>
  <si>
    <t>*отборное устройство в составе:</t>
  </si>
  <si>
    <t>2902-9</t>
  </si>
  <si>
    <t xml:space="preserve">Штуцер под приварку с наружной резьбой К 1/2'' </t>
  </si>
  <si>
    <t>Ш-К1/2, ст.09Г2С, ТУ 36-1118-84</t>
  </si>
  <si>
    <t>0…+ 40°С, расчетная + 180 °С</t>
  </si>
  <si>
    <t>1,4…2,1 МПа, расчетное 2,28 МПа</t>
  </si>
  <si>
    <t>Трубопровод 377х9 (DN350)/ст. 09Г2С</t>
  </si>
  <si>
    <t>среда: этилен</t>
  </si>
  <si>
    <t>минус 8…+ 40 °С</t>
  </si>
  <si>
    <t>2,1 МПа, расчетное 2,28 МПа</t>
  </si>
  <si>
    <t>на трубопроводе 377х9 (DN350), ст. 09Г2С</t>
  </si>
  <si>
    <t>21034-3-151.6-АТХ.ОЛ2-2</t>
  </si>
  <si>
    <t xml:space="preserve">2901-11 </t>
  </si>
  <si>
    <t>(с заглушкой). В комплекте обжимной фитинг под трубку 12 мм).</t>
  </si>
  <si>
    <t xml:space="preserve">Штуцер под приварку с наружной резьбой К 1 /2'' </t>
  </si>
  <si>
    <t>PV</t>
  </si>
  <si>
    <t>21034-3-151.6-АТХ.ОЛ6-1</t>
  </si>
  <si>
    <t>2901-11A</t>
  </si>
  <si>
    <t>PY</t>
  </si>
  <si>
    <t>Кабельный ввод: КНВМ1M-20HK-ТУ27.33.13-031-72453807-2017</t>
  </si>
  <si>
    <t>PVE</t>
  </si>
  <si>
    <t>21034-3-151.6-АТХ.ОЛ6-2</t>
  </si>
  <si>
    <t>2901-11B</t>
  </si>
  <si>
    <t>Этилен на выходе из теплообменника этилена поз. Е-2905</t>
  </si>
  <si>
    <t>+ 30…+ 54,1°С, расчетная + 130</t>
  </si>
  <si>
    <t>3…3,4 МПа, расчетное 3,834 МПа</t>
  </si>
  <si>
    <t>21034-3-151.6-АТХ.ОЛ2-3</t>
  </si>
  <si>
    <t xml:space="preserve">2905-9 </t>
  </si>
  <si>
    <t>PW</t>
  </si>
  <si>
    <t>3,0…3,41 МПа, расчетное 3,834 МПа</t>
  </si>
  <si>
    <t>PG</t>
  </si>
  <si>
    <t xml:space="preserve">Манометр показывающий, с радиальным расположением </t>
  </si>
  <si>
    <t>21034-3-151.6-АТХ.ОЛ2-4</t>
  </si>
  <si>
    <t>2902-6</t>
  </si>
  <si>
    <t>штуцера</t>
  </si>
  <si>
    <t>Шкала прибора 0 …. 6,0 МПа</t>
  </si>
  <si>
    <t>Класс точности 1</t>
  </si>
  <si>
    <t>Присоединение к процессу M20x1,5</t>
  </si>
  <si>
    <t>Степень защиты корпуса IP65</t>
  </si>
  <si>
    <t>*отборное устройство угловое, ст. 09Г2С</t>
  </si>
  <si>
    <t>16-200-09Г2С-МУ</t>
  </si>
  <si>
    <t>ТУ 36 22 19 05-005-85</t>
  </si>
  <si>
    <t>15нж54бк5</t>
  </si>
  <si>
    <t>ТУ 3742-001-27844275-2014</t>
  </si>
  <si>
    <t>21034-3-151.6-АТХ.ОЛ2-6</t>
  </si>
  <si>
    <t>2905-6</t>
  </si>
  <si>
    <t>21034-3-151.6-АТХ.ОЛ2-5</t>
  </si>
  <si>
    <t>21034-3-151.6-АТХ.ОЛ2-7</t>
  </si>
  <si>
    <t>PT 1150 (датчик сущ.)</t>
  </si>
  <si>
    <t>На выходе из теплообменника поз. E-2902</t>
  </si>
  <si>
    <t>Среда: этилен</t>
  </si>
  <si>
    <t>+40…+54,1 °С</t>
  </si>
  <si>
    <t>3,0…3,41 МПа</t>
  </si>
  <si>
    <t>Трубопровод 325х8 (DN300)/ ст. 09Г2С</t>
  </si>
  <si>
    <t>1.3. Расход</t>
  </si>
  <si>
    <t>Этилен в линии подачи в теплообменник поз. E-2901</t>
  </si>
  <si>
    <t>минус 8…+ 30°С</t>
  </si>
  <si>
    <t>1,4…2,1 МПа</t>
  </si>
  <si>
    <t>0…95 000…120 000 кг/ч</t>
  </si>
  <si>
    <t>FE</t>
  </si>
  <si>
    <t>21034-3-151.6-АТХ.ОЛ3-1</t>
  </si>
  <si>
    <t>2001-8A</t>
  </si>
  <si>
    <t>Тип: ДКС</t>
  </si>
  <si>
    <t>Способ отбора давления: фланцевый</t>
  </si>
  <si>
    <t>Смещение оси диафрагмы относительно оси трубопровода: нет</t>
  </si>
  <si>
    <t>Количество патрубков для отбора давления: 4</t>
  </si>
  <si>
    <t>Диаметр патрубков для отбора давления: 20х3 мм</t>
  </si>
  <si>
    <t>Длина патрубков для отбора давления: 150 мм</t>
  </si>
  <si>
    <t>FT</t>
  </si>
  <si>
    <t>Расходомер переменного перепада давления</t>
  </si>
  <si>
    <t>Рабочая шкала разности давлений: минус 10…10 кПа</t>
  </si>
  <si>
    <t>Предел основной допускаемой погрешности ±0,5%</t>
  </si>
  <si>
    <t>Cтепень защиты корпуса: IP54</t>
  </si>
  <si>
    <t>2) Трехвентильный блок (внутренняя резьба 1/2 NPT)</t>
  </si>
  <si>
    <t>В комплекте обжимной фитинг под трубку 12 мм.</t>
  </si>
  <si>
    <t>21034-3-151.6-АТХ.ОЛ3-2</t>
  </si>
  <si>
    <t>F1A</t>
  </si>
  <si>
    <t>Хоз. учет</t>
  </si>
  <si>
    <t>1.4. Уровень</t>
  </si>
  <si>
    <t>0…560 мм</t>
  </si>
  <si>
    <t xml:space="preserve">Сепаратор поз. С-2901, штуцер L2A, L2B, DN 100, PN 40 исп. F </t>
  </si>
  <si>
    <t>(впадина) по ГОСТ 33259-2015, ст. 09Г2С (уровнемерная колонка)</t>
  </si>
  <si>
    <t>LT</t>
  </si>
  <si>
    <t>Уровнемер микроимпульсный</t>
  </si>
  <si>
    <t>21034-3-151.6-АТХ.ОЛ4-1</t>
  </si>
  <si>
    <t>2901-3</t>
  </si>
  <si>
    <t>Диапазон измерений: 0…100% (0…560 мм)</t>
  </si>
  <si>
    <t>Требуемая точность: ±5 мм</t>
  </si>
  <si>
    <t>Присоединение к процессу: фланец DN 100, PN 40, исп, E (выступ)</t>
  </si>
  <si>
    <t xml:space="preserve">Сепаратор поз. С-2901, штуцер L1A, L1B, DN 100, PN 40 исп. F </t>
  </si>
  <si>
    <t>21034-3-151.6-АТХ.ОЛ4-2</t>
  </si>
  <si>
    <t>2901-6</t>
  </si>
  <si>
    <t>LG-2001</t>
  </si>
  <si>
    <t>0…850 мм</t>
  </si>
  <si>
    <t xml:space="preserve">Сепаратор поз. С-2901, штуцер L3A, L3A, DN 50, PN 40 исп. F </t>
  </si>
  <si>
    <t>(впадина) по ГОСТ 33259-2015, ст 09Г2С (уровнемерная колонка)</t>
  </si>
  <si>
    <t>Байпасный индикатор уровня</t>
  </si>
  <si>
    <t>21034-3-151.6-АТХ.ОЛ4-3</t>
  </si>
  <si>
    <t>Диапазон показаний: 0…100% (0 … 850 мм)</t>
  </si>
  <si>
    <t>Присоединение к процессу: фланец DN 50, PN 40, исп. E (выступ)</t>
  </si>
  <si>
    <t>LE 2001</t>
  </si>
  <si>
    <t>* отборное устройство:</t>
  </si>
  <si>
    <t xml:space="preserve">Штуцер </t>
  </si>
  <si>
    <t>50-4,0-2-2-229-09Г2С</t>
  </si>
  <si>
    <t>АТК 24.218.06-90</t>
  </si>
  <si>
    <t xml:space="preserve">Задвижка, исп. F/F </t>
  </si>
  <si>
    <t>ЗКЛ 50-4,0 ХЛ1</t>
  </si>
  <si>
    <t>0…+ 40 °С, расчетная + 180 °С</t>
  </si>
  <si>
    <t xml:space="preserve">Сепаратор поз. С-2902, штуцер L2A, L2A, DN 100, PN 40 исп. F </t>
  </si>
  <si>
    <t>LT-</t>
  </si>
  <si>
    <t>21034-3-151.6-АТХ.ОЛ4-4</t>
  </si>
  <si>
    <t>2902-3</t>
  </si>
  <si>
    <t xml:space="preserve">Сепаратор поз. С-2902, штуцер L1A, L1A, DN 100, PN 40 исп. F </t>
  </si>
  <si>
    <t xml:space="preserve">Уровнемер микроимпульсный </t>
  </si>
  <si>
    <t>21034-3-151.6-АТХ.ОЛ4-5</t>
  </si>
  <si>
    <t>Сепаратор поз. С-2902, штуцер L3a, L3b, DN 50, PN 40, исп F</t>
  </si>
  <si>
    <t xml:space="preserve">Байпасный индикатор уровня </t>
  </si>
  <si>
    <t>21034-3-151.6-АТХ.ОЛ4-6</t>
  </si>
  <si>
    <t>LE 2002</t>
  </si>
  <si>
    <t>1.5. Анализ</t>
  </si>
  <si>
    <t>Содержания паров этилена в воздухе рабочей зоны возле</t>
  </si>
  <si>
    <t>каплеуловителя поз. С-2902</t>
  </si>
  <si>
    <t>минус 47…+ 39°С</t>
  </si>
  <si>
    <t>0…50 % НКПР</t>
  </si>
  <si>
    <t>AZT</t>
  </si>
  <si>
    <t>Сигнализатор стационарный одноканальный</t>
  </si>
  <si>
    <t>21034-3-151.6-АТХ.ОЛ5-1</t>
  </si>
  <si>
    <t>2401-1</t>
  </si>
  <si>
    <t>Диапазон измерений: 0…50 % НКПР</t>
  </si>
  <si>
    <t>Выходной сигнал: 4…20 мА+HART</t>
  </si>
  <si>
    <t>Вид взрывозащиты: Exd</t>
  </si>
  <si>
    <t>теплообменника поз. Е-2905</t>
  </si>
  <si>
    <t>21034-3-151.6-АТХ.ОЛ5-2</t>
  </si>
  <si>
    <t>компрессора поз. К-2902</t>
  </si>
  <si>
    <t>+ 10…+ 30 °С</t>
  </si>
  <si>
    <t>21034-3-151.6-АТХ.ОЛ5-3</t>
  </si>
  <si>
    <t>2902-1</t>
  </si>
  <si>
    <t>НLA</t>
  </si>
  <si>
    <t xml:space="preserve">Пост световой и звуковой сигнализации взрывозащищенный </t>
  </si>
  <si>
    <t>ПГСК02-220АС-ЛК-КЧ-КНВ2М-</t>
  </si>
  <si>
    <t>2401-1,</t>
  </si>
  <si>
    <t>ПГСК02</t>
  </si>
  <si>
    <t>ТУ 27.90.20-038-72453807-2017</t>
  </si>
  <si>
    <t>2905-4,</t>
  </si>
  <si>
    <t>Напряжение питания: 220 В</t>
  </si>
  <si>
    <t>2902-1/1,</t>
  </si>
  <si>
    <t>Тип элемента индикации: Лампа - Л</t>
  </si>
  <si>
    <t>2902-1/2,</t>
  </si>
  <si>
    <t>Цвет элемента индикации: Красный - К</t>
  </si>
  <si>
    <t>Тип элемента управления: Кнопка - К</t>
  </si>
  <si>
    <t>Цвет элемента управления: Черный - Ч</t>
  </si>
  <si>
    <t>Типоразмер кабельного ввода: КНВ2М</t>
  </si>
  <si>
    <t>2. Кабели и провода</t>
  </si>
  <si>
    <t xml:space="preserve">Термоэлектродный провод с комбинированной изоляцией и </t>
  </si>
  <si>
    <t>СФКЭ-ХА 2х1</t>
  </si>
  <si>
    <t>оболочкой из стеклонити, фторопласта и высокотемпературного</t>
  </si>
  <si>
    <t>кол-во:8</t>
  </si>
  <si>
    <t>лака, ТУ 3567-002-97927353-2010</t>
  </si>
  <si>
    <t>Кабель с медными жилами, с изоляцией из ПВХ пластиката</t>
  </si>
  <si>
    <t xml:space="preserve">пониженной горючести, с общим экраном из медной ленты или </t>
  </si>
  <si>
    <t>кол-во:30</t>
  </si>
  <si>
    <t>Фольги. ТУ 16.К13-030-2003</t>
  </si>
  <si>
    <t xml:space="preserve">Кабель с медными жилами, с огнестойким изоляционным слоем из </t>
  </si>
  <si>
    <t>КВВГЭнг(А)-FRLS 4х1,0</t>
  </si>
  <si>
    <t>слюдяных лент поверх медных жил, с изоляцией из ПВХ пластиката</t>
  </si>
  <si>
    <t>пониженной пожароопасности, с общим экраном из медной ленты</t>
  </si>
  <si>
    <t>или фольги. ТУ 16.К71-337-2004</t>
  </si>
  <si>
    <t>КВВГнг(А) 2х1,5</t>
  </si>
  <si>
    <t xml:space="preserve">пониженной горючести. ТУ 16.К13-030-2003 </t>
  </si>
  <si>
    <t>кол-во:14</t>
  </si>
  <si>
    <t>КВВГнг(А) 4х1,0</t>
  </si>
  <si>
    <t>КВВГнг(А)-FRLS 4х1,0</t>
  </si>
  <si>
    <t>кол-во:20</t>
  </si>
  <si>
    <t>пониженной пожароопасности. ТУ 16.К71-337-2004</t>
  </si>
  <si>
    <t>КВВГнг(А)-FRLS 5х1,0</t>
  </si>
  <si>
    <t>кол-во:12</t>
  </si>
  <si>
    <t>НИКИ-КУВБлШЭфнг(А)-LS</t>
  </si>
  <si>
    <t>слюдяных лент поверх медных жил, с изоляцией из ПВХ пластиката,</t>
  </si>
  <si>
    <t xml:space="preserve">с броней из стальной оцинкованной ленты, с экраном из </t>
  </si>
  <si>
    <t xml:space="preserve">фольгированного композитного материала, с пониженным дымо- и </t>
  </si>
  <si>
    <t>газовыделением ТУ16.К73.068-2013</t>
  </si>
  <si>
    <t>кол-во:2</t>
  </si>
  <si>
    <t>НИКИ-КУВБлШЭфнг(А)-FRLS</t>
  </si>
  <si>
    <t xml:space="preserve">пониженной пожароопасности, с броней из стальной оцинкованной </t>
  </si>
  <si>
    <t xml:space="preserve">ленты, с экраном из фольгированного композитного материала, </t>
  </si>
  <si>
    <t>ТУ16.К73.068-2013</t>
  </si>
  <si>
    <t>КВКбШвнг(А) 4x1,0</t>
  </si>
  <si>
    <t>пониженной пожароопасности, с броней из стальных оцинкованных</t>
  </si>
  <si>
    <t>проволок. ТУ 16.К13-021-95</t>
  </si>
  <si>
    <t>КВКбШвнг(А) 10x1,0</t>
  </si>
  <si>
    <t>КВКбШвнг(А) 14x1,0</t>
  </si>
  <si>
    <t>КВКбШвнг(А) 19x1,0</t>
  </si>
  <si>
    <t>КВКбШвнг(А)-FRLS 10x1,0</t>
  </si>
  <si>
    <t>КВКбШвнг(А)-FRLS 14x1,0</t>
  </si>
  <si>
    <t>КВКбШвнг(А)-FRLS 19x1,0</t>
  </si>
  <si>
    <t>КВКбШвнг(А)-FRLS 27x1,0</t>
  </si>
  <si>
    <t xml:space="preserve">Кабель с многопроволочными токопроводящими жилами из медных </t>
  </si>
  <si>
    <t>ИнСил-ОЭБнг(А)-LS 4x2x0,5-660</t>
  </si>
  <si>
    <t xml:space="preserve">проволок, скрученных в сердечник парами, с фольгированным </t>
  </si>
  <si>
    <t>ТУ 3581-008-92800518-2016</t>
  </si>
  <si>
    <t xml:space="preserve">общим экраном, с бронёй из стальных оцинкованных лент, с </t>
  </si>
  <si>
    <t xml:space="preserve">изоляцией и оболочкой из полимерного материала пониженной </t>
  </si>
  <si>
    <t xml:space="preserve">пожароопасности, с пониженным дымо- и газовыделением, не </t>
  </si>
  <si>
    <t xml:space="preserve">распространяющий горение при групповой прокладке по категории </t>
  </si>
  <si>
    <t>А. ТУ 3581-008-92800518-2016</t>
  </si>
  <si>
    <t>ИнСил-ОЭБнг(А)-FRLS 1x2x1,5-</t>
  </si>
  <si>
    <t>660 ТУ 3581-008-92800518-2016</t>
  </si>
  <si>
    <t xml:space="preserve">огнестойкой изоляцией и оболочкой из полимерного материала </t>
  </si>
  <si>
    <t xml:space="preserve">пониженной пожароопасности, с пониженным дымо- и </t>
  </si>
  <si>
    <t xml:space="preserve">газовыделением, не распространяющий горение при групповой </t>
  </si>
  <si>
    <t>прокладке по категории А.</t>
  </si>
  <si>
    <t>ИнСил-ОЭБнг(А)-FRLS 2x2,5-</t>
  </si>
  <si>
    <t xml:space="preserve">проволок, скрученных в сердечник, с фольгированным </t>
  </si>
  <si>
    <t>ИнСил-ОЭБнг(А)-FRLS 2x2x1,5-</t>
  </si>
  <si>
    <t>ИнСил-ОЭБнг(А)-FRLS 6x2x1,5-</t>
  </si>
  <si>
    <t>ИнСил-ОЭБнг(А)-FRLS 6x3x1,5-</t>
  </si>
  <si>
    <t xml:space="preserve">проволок, скрученных в сердечник тройками, с фольгированным </t>
  </si>
  <si>
    <t>ИнСил-ОЭБнг(А)-FRLS 7x2x2,5-</t>
  </si>
  <si>
    <t>ИнСил-ОЭБнг(А)-FRLS 8x2x1,5-</t>
  </si>
  <si>
    <t>ИнСил-ОЭБнг(А)-FRLS 8x3x1,5-</t>
  </si>
  <si>
    <t xml:space="preserve">Кабель волоконно-оптический 50/125 (OM4) многомодовый, 4 </t>
  </si>
  <si>
    <t>CLT-A-7-01X04-Z-PE-ARM-PE-</t>
  </si>
  <si>
    <t xml:space="preserve">волокна, loose tube, бронированный стальной лентой, для внешней </t>
  </si>
  <si>
    <t>DD-OUT-40</t>
  </si>
  <si>
    <t>прокладки (-50C ~ +70), PE, черный</t>
  </si>
  <si>
    <t>Провод гибкий с медными жилами с изоляцией из ПВХ желто-</t>
  </si>
  <si>
    <t>ПуГВнг(А)-LS 1х6,0</t>
  </si>
  <si>
    <t>зеленого цвета ГОСТ 31947-2012</t>
  </si>
  <si>
    <t>кол-во:200</t>
  </si>
  <si>
    <t>3. Монтажные изделия</t>
  </si>
  <si>
    <t>3.1 Изделия фирмы «ВЭЛАН» (или аналог)</t>
  </si>
  <si>
    <t>Коробка клеммная взрывозащищенная из алюминиево-кремниевого</t>
  </si>
  <si>
    <t>КЗПМ4.2-24/14-</t>
  </si>
  <si>
    <t>сплава, 1Ex е II T6 Gb, IP66, в комплекте с кабельными вводами и</t>
  </si>
  <si>
    <t>изол.шина РЕ(8)/1-</t>
  </si>
  <si>
    <t xml:space="preserve">заглушками из латуни с 14 проходными клеммами, </t>
  </si>
  <si>
    <t>(Л-1БТ-М25-ММРн-20)х5(А)-</t>
  </si>
  <si>
    <t>5 кабельными вводами под небронированный кабель в</t>
  </si>
  <si>
    <t>(Л-1БМ-М32)х1(C)-</t>
  </si>
  <si>
    <t>металлорукаве Ду=20 (Дкаб=11-18 мм), 1 кабельным вводом под</t>
  </si>
  <si>
    <t>1Ex е II T6 Gb-В1,5</t>
  </si>
  <si>
    <t>бронированный кабель (Дкаб=14-30 мм), шиной заземления экранов</t>
  </si>
  <si>
    <t>КЗПМ4.2-24/16-</t>
  </si>
  <si>
    <t>сплава, Exd, IP66, в комплекте с кабельными вводами и</t>
  </si>
  <si>
    <t>изол.шина РЕ(14)/1-</t>
  </si>
  <si>
    <t xml:space="preserve">заглушками из латуни с 16 проходными клеммами, </t>
  </si>
  <si>
    <t>(Л-1БТ-М25-ММРн-20)х7(А)-</t>
  </si>
  <si>
    <t xml:space="preserve">7 кабельными вводами под небронированный кабель в </t>
  </si>
  <si>
    <t xml:space="preserve">металлорукаве Ду=20 (Дкаб=11-18 мм), 1 кабельным вводом под </t>
  </si>
  <si>
    <t>КЗПМ4.2-24/19-</t>
  </si>
  <si>
    <t xml:space="preserve">заглушками из латуни с 19 проходными клеммами, </t>
  </si>
  <si>
    <t xml:space="preserve">5 кабельными вводами под небронированный кабель в </t>
  </si>
  <si>
    <t>(Л-1БМ-М-32)х1(C)-</t>
  </si>
  <si>
    <t>КЗПМ4.2-24/10-</t>
  </si>
  <si>
    <t xml:space="preserve">заглушками из латуни с 10 проходными клеммами, </t>
  </si>
  <si>
    <t>7 кабельными вводами под небронированный кабель в</t>
  </si>
  <si>
    <t>бронированный кабель (Дкаб=14-30 мм)</t>
  </si>
  <si>
    <t>(Л-1БТ-М20-ММРн-20)х5(А)-</t>
  </si>
  <si>
    <t>металлорукаве Ду=20 (Дкаб=7-14 мм), 1 кабельным вводом под</t>
  </si>
  <si>
    <t>КЗПМ4.2-24/27-</t>
  </si>
  <si>
    <t>(Л-1БТ-М25-ММРн-20)х4(А)-</t>
  </si>
  <si>
    <t xml:space="preserve">заглушками из нержавеющей стали с 27 проходными клеммами, </t>
  </si>
  <si>
    <t>(Л-1БМ-М32) х1(C)-</t>
  </si>
  <si>
    <t>1Ex е IIT6 Gb-В1,5</t>
  </si>
  <si>
    <t xml:space="preserve">заглушками из нержавеющей стали с 10 проходными клеммами, </t>
  </si>
  <si>
    <t>(Л-1БМ-М25)х1(C)-</t>
  </si>
  <si>
    <t>бронированный кабель (Дкаб=11-23 мм)</t>
  </si>
  <si>
    <t>КЗПМ3.2-40/4П-</t>
  </si>
  <si>
    <t xml:space="preserve">заглушками из латуни с 4 проходными клеммами, </t>
  </si>
  <si>
    <t>(Л-1БТ-М25-ММРн-20)х2(А)-</t>
  </si>
  <si>
    <t>(Л-1БТ-М25-ММРн-20)х3(С)-</t>
  </si>
  <si>
    <t>металлорукаве Ду=20 (Дкаб=11-18 мм), шиной заземления экранов</t>
  </si>
  <si>
    <t>(Л-1БТ-М20-ММРн-20)х2(А)-</t>
  </si>
  <si>
    <t>4 кабельными вводами под небронированный кабель в</t>
  </si>
  <si>
    <t>(Л-1БТ-М20-ММРн-20)х2(С)-</t>
  </si>
  <si>
    <t>металлорукаве Ду=20 (Дкаб=7-14 мм), шиной заземления экранов</t>
  </si>
  <si>
    <t>3.2 Изделия АО «ДКС» (DKC) (или аналог)</t>
  </si>
  <si>
    <t xml:space="preserve">С-образный профиль 41х41, L1500, толщ.2,0 мм, </t>
  </si>
  <si>
    <t>BPV4115HDZ</t>
  </si>
  <si>
    <t xml:space="preserve">С-образный профиль 41х41, L600, толщ.2,0 мм, </t>
  </si>
  <si>
    <t>BPV4106HDZ</t>
  </si>
  <si>
    <t xml:space="preserve">С-образный профиль 41х41, L300, толщ.2,0 мм, </t>
  </si>
  <si>
    <t>BPV4103HDZ</t>
  </si>
  <si>
    <t xml:space="preserve">Крепление приварное для профилей BPL-41/BPM-41/BPD-41, не </t>
  </si>
  <si>
    <t>оцинкованное</t>
  </si>
  <si>
    <t xml:space="preserve">Болт с шестигранной головкой М10х80 </t>
  </si>
  <si>
    <t>CM081080HDZ</t>
  </si>
  <si>
    <t xml:space="preserve">Гайка шестигранная М10, горячеоцинкованная </t>
  </si>
  <si>
    <t>CM111000HDZ</t>
  </si>
  <si>
    <t xml:space="preserve">Шайба с узкими полями М10, горячеоцинкованная </t>
  </si>
  <si>
    <t>CM241000HDZ</t>
  </si>
  <si>
    <t xml:space="preserve">Усиленная консоль 200 мм, горячеоцинкованная </t>
  </si>
  <si>
    <t xml:space="preserve">Усиленная консоль 300 мм, горячеоцинкованная </t>
  </si>
  <si>
    <t>Усиленная консоль 400 мм, горячеоцинкованная</t>
  </si>
  <si>
    <t xml:space="preserve">Винт для крепления к С-образному профилю М10х30 </t>
  </si>
  <si>
    <t>CM041030</t>
  </si>
  <si>
    <t xml:space="preserve">Гайка с насечкой, препятствующей откручиванию М10 </t>
  </si>
  <si>
    <t>CM101000</t>
  </si>
  <si>
    <t xml:space="preserve">Лоток перфорированный 100х80 L 3000 толщ. 1,0 мм, </t>
  </si>
  <si>
    <t xml:space="preserve">Крышка на лоток с заземлением осн.100 L3000, горячеоцинкованная </t>
  </si>
  <si>
    <t xml:space="preserve">Лоток перфорированный 300х100 L 3000 толщ. 1,0 мм, </t>
  </si>
  <si>
    <t>3534410HDZ</t>
  </si>
  <si>
    <t xml:space="preserve">Крышка на лоток с заземлением осн.300 L3000, горячеоцинкованная </t>
  </si>
  <si>
    <t>Перегородка SEP L3000 H100, горячеоцинкованная</t>
  </si>
  <si>
    <t>36510HDZ</t>
  </si>
  <si>
    <t xml:space="preserve">Гайка с насечкой, препятствующей откручиванию М6, </t>
  </si>
  <si>
    <t>горячеоцинкованная</t>
  </si>
  <si>
    <t xml:space="preserve">Винт с крестообразным шлицем М6х10, горячеоцинкованный </t>
  </si>
  <si>
    <t xml:space="preserve">Винт для электрического соединения М5х8 </t>
  </si>
  <si>
    <t xml:space="preserve">Угол CPO 90 горизонтальный 90° 100х80 в комплекте с крепежными </t>
  </si>
  <si>
    <t xml:space="preserve">элементами и соединительными пластинами, необходимыми для </t>
  </si>
  <si>
    <t>монтажа, горячеоцинкованный</t>
  </si>
  <si>
    <t xml:space="preserve">Крышка CPO 90 на угол горизонтальный 90° осн.100, </t>
  </si>
  <si>
    <t>38002HDZ</t>
  </si>
  <si>
    <t xml:space="preserve">Угол CPO 90 горизонтальный 90° 300х10 в комплекте с крепежными </t>
  </si>
  <si>
    <t>36044KHDZ</t>
  </si>
  <si>
    <t xml:space="preserve">Крышка CPO 90 на угол горизонтальный 90° осн.300, </t>
  </si>
  <si>
    <t>38005HDZ</t>
  </si>
  <si>
    <t xml:space="preserve">Угол CSSD 90 вертикальный внутр. переходник прав. осн.300 H100 </t>
  </si>
  <si>
    <t>37145KHDZ</t>
  </si>
  <si>
    <t xml:space="preserve">в комплекте с крепежными элементами и соединительными </t>
  </si>
  <si>
    <t>пластинами, необходимыми для монтажа, горячеоцинкованный,</t>
  </si>
  <si>
    <t xml:space="preserve">Угол CDSD 90 вертикальный внеш. переходник прав. осн.300 H100 в </t>
  </si>
  <si>
    <t>37015KHDZ</t>
  </si>
  <si>
    <t xml:space="preserve">комплекте с крепежными элементами и соединительными </t>
  </si>
  <si>
    <t>пластинами, необходимыми для монтажа, горячеоцинкованный</t>
  </si>
  <si>
    <t xml:space="preserve">Крышка CDSD/CDSS 90 на угол вертикальный внеш. 300/300, </t>
  </si>
  <si>
    <t>38285HDZ</t>
  </si>
  <si>
    <t>Фланец соед. FR 300/80, ц-лам. ан</t>
  </si>
  <si>
    <t>37435HDZL</t>
  </si>
  <si>
    <t>Саморез с пресс-шайбой 4.2x41 со сверлом</t>
  </si>
  <si>
    <t>CM274041</t>
  </si>
  <si>
    <t xml:space="preserve">Угол CD 90 вертикальный внеш. 90° 300/100 в комплекте с </t>
  </si>
  <si>
    <t>36824KHDZ</t>
  </si>
  <si>
    <t xml:space="preserve">крепежными элементами и соединительными пластинами, </t>
  </si>
  <si>
    <t>необходимыми для монтажа, горячеоцинкованный</t>
  </si>
  <si>
    <t xml:space="preserve">Крышка CD 90 на угол вертикальный внеш. 90° осн.300, </t>
  </si>
  <si>
    <t>38245HDZ</t>
  </si>
  <si>
    <t xml:space="preserve">горячеоцинкованная </t>
  </si>
  <si>
    <t xml:space="preserve">Угол CS 90 вертикальный внутр. 90° 300/100 в комплекте с </t>
  </si>
  <si>
    <t>36704KHDZ</t>
  </si>
  <si>
    <t xml:space="preserve">Крышка CS 90 на угол вертикальный внутр. 90° осн.300, </t>
  </si>
  <si>
    <t xml:space="preserve">Z-образный профиль 50х50х50, L2000,2,5мм, горячеоцинкованный </t>
  </si>
  <si>
    <t>Шпилька резьбовая М8 DIN 975, 2000 мм</t>
  </si>
  <si>
    <t xml:space="preserve">Гайка шестигранная М8 </t>
  </si>
  <si>
    <t xml:space="preserve">Шайба с узкими полями М8 </t>
  </si>
  <si>
    <t xml:space="preserve">Z-образный профиль 50х50х50, L1000,2,5мм, горячеоцинкованный </t>
  </si>
  <si>
    <t>Скоба монтажная U-образная с резьбой М6 с гайками для труб d 3/4"</t>
  </si>
  <si>
    <t xml:space="preserve">Пена однокомпонентная огнезащитная, баллон 740 мл </t>
  </si>
  <si>
    <t>Хомут P6.6 стандартный, черный 2,5x130, упаковка 100 шт.</t>
  </si>
  <si>
    <t>25305SR</t>
  </si>
  <si>
    <t>Маркировка для кабеля треугольник 58/55, упаковка 40 шт.</t>
  </si>
  <si>
    <t>CIC58554TRW</t>
  </si>
  <si>
    <t>Маркировка для провода, с кольцом, 1,0-6,0 кв.мм., белая</t>
  </si>
  <si>
    <t>CMR151632W</t>
  </si>
  <si>
    <t>3.3 Изделия АО «Автоматика» (или аналог)</t>
  </si>
  <si>
    <t>Корпус шкафа утепленного обогреваемого КШО 1000х600х500</t>
  </si>
  <si>
    <t>КШО 1000х600х500</t>
  </si>
  <si>
    <t>пенополиуретан</t>
  </si>
  <si>
    <t>(пенополиуретан)</t>
  </si>
  <si>
    <t>ГСП НП145</t>
  </si>
  <si>
    <t>3.4 Изделия ООО ПКФ «МКС»</t>
  </si>
  <si>
    <t xml:space="preserve">Одиночный универсальный взрывозащищенный кабельный ввод </t>
  </si>
  <si>
    <t>МКС в составе:</t>
  </si>
  <si>
    <t>Одиночный кабельный ввод с фланцем КВ МКС 40/ Ø5-31мм</t>
  </si>
  <si>
    <t>КВ МКС 40/ Ø5-31мм, фланец</t>
  </si>
  <si>
    <t>Кабельный ввод ответный КВО МКС40</t>
  </si>
  <si>
    <t>КВО МКС40, грунт</t>
  </si>
  <si>
    <t>Рама РВМ (рама вертикальная монтажная) РВМ 4.2.1 в составе:</t>
  </si>
  <si>
    <t>МКС 20/Ø 5-14 мм</t>
  </si>
  <si>
    <t>МКС 30/Ø 11-24 мм</t>
  </si>
  <si>
    <t>Уплотн. модуль МКС У (5-24мм) 30</t>
  </si>
  <si>
    <t>МКС У 30/Ø 5-24 мм</t>
  </si>
  <si>
    <t>МКС 40/Ø 17-34 мм</t>
  </si>
  <si>
    <t>Лента самоклеящаяся уплотнительная ППЭ 5х15 (10 м.п)</t>
  </si>
  <si>
    <t>Уплотнительная жировая смазка 50 мл</t>
  </si>
  <si>
    <t>3.5 Изделия для монтажа импульсных линий</t>
  </si>
  <si>
    <t xml:space="preserve">Фитинг соединительный, с одной стороны, под трубку d=12 мм, с </t>
  </si>
  <si>
    <t>другой стороны внешняя резьба 1/2' NPT</t>
  </si>
  <si>
    <t xml:space="preserve">Фитинг соединительный, с одной стороны, под трубку d=20 мм, с </t>
  </si>
  <si>
    <t>ДКРНМ 8Х1 НД М2</t>
  </si>
  <si>
    <t>ГОСТ 617-2006</t>
  </si>
  <si>
    <t>СМВ-8-R1/2 ст.09г2с</t>
  </si>
  <si>
    <t>ДКРНМ 12Х1 НД М2</t>
  </si>
  <si>
    <t>СМВ-12-R1/2 ст.09г2с</t>
  </si>
  <si>
    <t>3.5 Прочее</t>
  </si>
  <si>
    <t>Труба 20х2,8, ст.3 ГОСТ 3262-75</t>
  </si>
  <si>
    <t xml:space="preserve">Скоба-хомут U-образная ETR монтажная с гайками ОЦ, M6 8-13 мм </t>
  </si>
  <si>
    <t>(1/4")</t>
  </si>
  <si>
    <t>Хомут заземления д 5-48 мм (нержавеющая сталь)</t>
  </si>
  <si>
    <t>PR08.3874</t>
  </si>
  <si>
    <t>Термоусадочная трубка с коэффициентом усадки 2:1</t>
  </si>
  <si>
    <t>м.</t>
  </si>
  <si>
    <t>ТУТнг-LS-30/15, черн</t>
  </si>
  <si>
    <t>Эмаль ПФ-115 серая в/с, цвет: RAL - 9006</t>
  </si>
  <si>
    <t>ГОСТ 6465-76</t>
  </si>
  <si>
    <t xml:space="preserve">Грунтовка ГФ-021 серая </t>
  </si>
  <si>
    <t>ГОСТ 25129-82</t>
  </si>
  <si>
    <t xml:space="preserve">Наконечник штыревой втулочный изолированный, одинарный </t>
  </si>
  <si>
    <t xml:space="preserve">"КВТ". Оконцевание методом опрессовки гибких </t>
  </si>
  <si>
    <t>многопроволочных медных проводников сечением 0.5 мм²</t>
  </si>
  <si>
    <t>многопроволочных медных проводников сечением 1.0 мм²</t>
  </si>
  <si>
    <t>многопроволочных медных проводников сечением 1.5 мм²</t>
  </si>
  <si>
    <t>многопроволочных медных проводников сечением 2.5 мм²</t>
  </si>
  <si>
    <t>Наконечник кабельный кольцевой изолированный с ПВХ манжетой</t>
  </si>
  <si>
    <t>НКИ 6.0–5</t>
  </si>
  <si>
    <t>Лист S=3 мм, ст. 20, 500х500</t>
  </si>
  <si>
    <t>Лист S=3 мм, ст. 20, 800х500</t>
  </si>
  <si>
    <t>Труба бесшовная Ду 50, ст. 20, L=1000 мм</t>
  </si>
  <si>
    <t>Хозяйственно-питьевой водопровод В1</t>
  </si>
  <si>
    <t>Клапан запорный (вентиль) латунный муфтовый Ду15 Ру16</t>
  </si>
  <si>
    <t>15Б3р</t>
  </si>
  <si>
    <t>ООО "Спецарматура"</t>
  </si>
  <si>
    <t>Клапан запорный (вентиль) латунный муфтовый Ду20 Ру16</t>
  </si>
  <si>
    <t>Труба полипропиленовая 20х3,4 DN15 PN20</t>
  </si>
  <si>
    <t>Каталог «VALTEC»</t>
  </si>
  <si>
    <t>PPR</t>
  </si>
  <si>
    <t>«VALTEC»</t>
  </si>
  <si>
    <t>Труба полипропиленовая 25х4,2 DN20 PN20</t>
  </si>
  <si>
    <t>Соединитель с переходом на наружную резьбу 20х1/2”</t>
  </si>
  <si>
    <t>Каталог «VALTEC», VTp.701</t>
  </si>
  <si>
    <t>Соединитель с переходом на наружную резьбу 25х3/4”</t>
  </si>
  <si>
    <t>Тройник переходной 25х20х25</t>
  </si>
  <si>
    <t>Каталог «VALTEC», VTp.735</t>
  </si>
  <si>
    <t>Муфта переходная 25х20</t>
  </si>
  <si>
    <t>Каталог «VALTEC», VTp.705</t>
  </si>
  <si>
    <r>
      <t>Угольник 90</t>
    </r>
    <r>
      <rPr>
        <vertAlign val="superscript"/>
        <sz val="12"/>
        <color theme="1"/>
        <rFont val="Times New Roman"/>
        <family val="1"/>
        <charset val="204"/>
      </rPr>
      <t xml:space="preserve">0 </t>
    </r>
    <r>
      <rPr>
        <sz val="12"/>
        <color theme="1"/>
        <rFont val="Times New Roman"/>
        <family val="1"/>
        <charset val="204"/>
      </rPr>
      <t>DN15</t>
    </r>
  </si>
  <si>
    <t>Каталог «VALTEC», VTp.751</t>
  </si>
  <si>
    <t xml:space="preserve">Гибкая подводка с накидными гайками 1/2” </t>
  </si>
  <si>
    <t>Кронштейн для крепления труб 20 мм</t>
  </si>
  <si>
    <t>Каталог «VALTEC», VT.KP.F.020</t>
  </si>
  <si>
    <t>Врезка полипропиленовой трубой Ду15 в существующую систему хозяйственно-питьевого водопровода</t>
  </si>
  <si>
    <t>Количество сварных соединений с учетом длины трубы L=6 м с монтажом фасонных частей для трубы полипропиленовой 20х3,4</t>
  </si>
  <si>
    <t>Количество сварных соединений с учетом длины трубы L=6 м с монтажом фасонных частей для трубы полипропиленовой 25х4,2</t>
  </si>
  <si>
    <t>Водопровод горячей воды прямой Т3</t>
  </si>
  <si>
    <t>Смеситель для умывальника однорукояточный центральный наборный, излив с аэратором Lmin=110мм, Нmin=70мм</t>
  </si>
  <si>
    <t>ГОСТ 25809-2019</t>
  </si>
  <si>
    <t>Смеситель для душа двухрукояточный с подводками в раздельных отверстиях настенный с душевой сеткой на гибком шланге</t>
  </si>
  <si>
    <t>Электрический водонагреватель Hyundai H-SWS14-30V-UI554</t>
  </si>
  <si>
    <t>Арт: 53014</t>
  </si>
  <si>
    <t>ООО «ЕВРОТЕХКЛИМАТ»</t>
  </si>
  <si>
    <t>накопительного типа (30 л, 1.5 кВт, 220В)</t>
  </si>
  <si>
    <t>15Б1п</t>
  </si>
  <si>
    <t>Тройник DN15</t>
  </si>
  <si>
    <t>Каталог «VALTEC», VTp.731</t>
  </si>
  <si>
    <t>Врезка полипропиленовой трубой Ду15 в существующую систему горячего водопровода</t>
  </si>
  <si>
    <t>Бытовая канализация К1</t>
  </si>
  <si>
    <t xml:space="preserve">Умывальник керамический полукруглый без спинки </t>
  </si>
  <si>
    <t>ГОСТ 30493-2017</t>
  </si>
  <si>
    <t>с отверстием под смеситель</t>
  </si>
  <si>
    <t>Поддон душевой мелкий стальной эмалированный</t>
  </si>
  <si>
    <t>ГОСТ 23695-2016</t>
  </si>
  <si>
    <t>Сифон бутылочный унифицированный с выпуском и вертикальным отводом для умывальников и моек</t>
  </si>
  <si>
    <t>ГОСТ 23289-2016</t>
  </si>
  <si>
    <t>Сифон с выпуском для мелких душевых поддонов</t>
  </si>
  <si>
    <t>Труба полиэтиленовая канализационная ТК 50-ПНД</t>
  </si>
  <si>
    <t>ГОСТ 22689-2014</t>
  </si>
  <si>
    <t>Труба полиэтиленовая канализационная ТК 110-ПНД</t>
  </si>
  <si>
    <t>Врезка полиэтиленовой трубой Ду100 в существующую систему бытовой канализации</t>
  </si>
  <si>
    <t>Химически загрязненная канализация К34</t>
  </si>
  <si>
    <t>Трап с вертикальным отводом ТВ100 DN100</t>
  </si>
  <si>
    <t>ГОСТ 1811-2019</t>
  </si>
  <si>
    <t>Отвод стальной приварной 90-108х4,0</t>
  </si>
  <si>
    <t>Ст.20В</t>
  </si>
  <si>
    <t>Отвод стальной приварной 45-108х4,0</t>
  </si>
  <si>
    <t>Переход стальной приварной Э-325х8,0-108х4,0</t>
  </si>
  <si>
    <t>Тройник стальной приварной 108х4,0</t>
  </si>
  <si>
    <t>Тройник стальной приварной равнопроходной 325х8,0</t>
  </si>
  <si>
    <t>Фланец стальной приварной DN100 PN1,6 в комплекте с болтами, гайками, шайбами для крепления</t>
  </si>
  <si>
    <t>Заглушка фланцевая 2-100-1,6-Ст.20В</t>
  </si>
  <si>
    <t>АТК 24.200.02-90</t>
  </si>
  <si>
    <t xml:space="preserve">Ревизия стальная электросварная Ду 100 мм. </t>
  </si>
  <si>
    <t>Ст.45</t>
  </si>
  <si>
    <t>Комплектно с ревизией, заглушкой, комплектом крепежа, уплотнителем</t>
  </si>
  <si>
    <t>Труба стальная электросварная прямошовная 108х4,0 с изоляцией усиленного типа заводского исполнения</t>
  </si>
  <si>
    <t>ГОСТ 10704-91</t>
  </si>
  <si>
    <t>Труба стальная электросварная прямошовная 108х4,0</t>
  </si>
  <si>
    <t>Труба стальная электросварная прямошовная 325х6,0</t>
  </si>
  <si>
    <t>Окраска стальных трубопроводов в 2 слоя Грунт ГФ-021</t>
  </si>
  <si>
    <t>ГФ-021</t>
  </si>
  <si>
    <t>кг/м²</t>
  </si>
  <si>
    <t>2,9/8,1</t>
  </si>
  <si>
    <t>При расходе</t>
  </si>
  <si>
    <r>
      <t>0,18 кг/м</t>
    </r>
    <r>
      <rPr>
        <vertAlign val="superscript"/>
        <sz val="10"/>
        <color theme="1"/>
        <rFont val="Times New Roman"/>
        <family val="1"/>
        <charset val="204"/>
      </rPr>
      <t>2</t>
    </r>
    <r>
      <rPr>
        <sz val="10"/>
        <color theme="1"/>
        <rFont val="Times New Roman"/>
        <family val="1"/>
        <charset val="204"/>
      </rPr>
      <t xml:space="preserve"> на 1 слой</t>
    </r>
  </si>
  <si>
    <t>Окраска стальных трубопроводов в 2 слоя Эмаль ПФ-115</t>
  </si>
  <si>
    <t>ПФ-115</t>
  </si>
  <si>
    <t>Хомут металлический со шпилькой и резиновой прокладкой 4”</t>
  </si>
  <si>
    <t>Количество сварных соединений с учетом длины трубы L=6 м с монтажом фасонных частей для трубы стальной 108х4,0</t>
  </si>
  <si>
    <t>Количество сварных соединений с учетом длины трубы L=6 м с монтажом фасонных частей для трубы стальной 325х6,0</t>
  </si>
  <si>
    <t>Сальник набивной С-2 для труб DN108 мм L=0,4 м</t>
  </si>
  <si>
    <t>5.905-26.08.1-8.02</t>
  </si>
  <si>
    <t>Герметизирующий шнур Абрис С-Ш 25 мм</t>
  </si>
  <si>
    <t>ТУ 5772-003-43008408-99</t>
  </si>
  <si>
    <t>ООО «ЗГМ»</t>
  </si>
  <si>
    <t>Льняная пакля</t>
  </si>
  <si>
    <t>по серия 5.905-28-08</t>
  </si>
  <si>
    <r>
      <t>м</t>
    </r>
    <r>
      <rPr>
        <vertAlign val="superscript"/>
        <sz val="12"/>
        <rFont val="Times New Roman"/>
        <family val="1"/>
        <charset val="204"/>
      </rPr>
      <t>3</t>
    </r>
  </si>
  <si>
    <r>
      <t>1.</t>
    </r>
    <r>
      <rPr>
        <b/>
        <sz val="7"/>
        <color theme="1"/>
        <rFont val="Times New Roman"/>
        <family val="1"/>
        <charset val="204"/>
      </rPr>
      <t xml:space="preserve">      </t>
    </r>
    <r>
      <rPr>
        <b/>
        <sz val="12"/>
        <color theme="1"/>
        <rFont val="Times New Roman"/>
        <family val="1"/>
        <charset val="204"/>
      </rPr>
      <t>Отопление</t>
    </r>
  </si>
  <si>
    <t>Биметаллический секционный радиатор с боковым подключением с межосевым расстоянием 500мм:</t>
  </si>
  <si>
    <t>Alp 500</t>
  </si>
  <si>
    <t>ЗАО "Рифар"</t>
  </si>
  <si>
    <t>4 секции</t>
  </si>
  <si>
    <t>RIFAR Alp 500-4</t>
  </si>
  <si>
    <t>6 секций</t>
  </si>
  <si>
    <t>RIFAR Alp 500-6</t>
  </si>
  <si>
    <t>7 секций</t>
  </si>
  <si>
    <t>RIFAR Alp 500-7</t>
  </si>
  <si>
    <t>8 секций</t>
  </si>
  <si>
    <t>RIFAR Alp 500-8</t>
  </si>
  <si>
    <t>10 секций</t>
  </si>
  <si>
    <t>RIFAR Alp 500-10</t>
  </si>
  <si>
    <t>12 секций</t>
  </si>
  <si>
    <t>RIFAR Alp 500-12</t>
  </si>
  <si>
    <t xml:space="preserve">13 секций </t>
  </si>
  <si>
    <t>RIFAR Alp 500-13</t>
  </si>
  <si>
    <t>Комплект креплений для радиатора Alp 500</t>
  </si>
  <si>
    <t>Комплект для монтажа радиатора 1/2" Alp 500</t>
  </si>
  <si>
    <r>
      <t>Регулирующий клапан терморегулятора прямой; подключение термоэлемента типа RTR; Т</t>
    </r>
    <r>
      <rPr>
        <vertAlign val="subscript"/>
        <sz val="12"/>
        <color theme="1"/>
        <rFont val="Times New Roman"/>
        <family val="1"/>
        <charset val="204"/>
      </rPr>
      <t>max</t>
    </r>
    <r>
      <rPr>
        <sz val="12"/>
        <color theme="1"/>
        <rFont val="Times New Roman"/>
        <family val="1"/>
        <charset val="204"/>
      </rPr>
      <t>=120˚C, PN10, внутренняя резьба DN15</t>
    </r>
  </si>
  <si>
    <t>RTR-N прямой</t>
  </si>
  <si>
    <t>013G7014</t>
  </si>
  <si>
    <t>Danfoss</t>
  </si>
  <si>
    <r>
      <t>Регулирующий клапан терморегулятора угловой вертикальный; подключение термоэлемента типа RTR; Т</t>
    </r>
    <r>
      <rPr>
        <vertAlign val="subscript"/>
        <sz val="12"/>
        <color theme="1"/>
        <rFont val="Times New Roman"/>
        <family val="1"/>
        <charset val="204"/>
      </rPr>
      <t>max</t>
    </r>
    <r>
      <rPr>
        <sz val="12"/>
        <color theme="1"/>
        <rFont val="Times New Roman"/>
        <family val="1"/>
        <charset val="204"/>
      </rPr>
      <t>=120˚C, PN10               внутренняя резьба DN15</t>
    </r>
  </si>
  <si>
    <t>RTR-N угловой вертикальный</t>
  </si>
  <si>
    <t>013G7013</t>
  </si>
  <si>
    <r>
      <t>Регулирующий клапан терморегулятора угловой горизонтальный; подключение термоэлемента типа RTR; Т</t>
    </r>
    <r>
      <rPr>
        <vertAlign val="subscript"/>
        <sz val="12"/>
        <color theme="1"/>
        <rFont val="Times New Roman"/>
        <family val="1"/>
        <charset val="204"/>
      </rPr>
      <t>max</t>
    </r>
    <r>
      <rPr>
        <sz val="12"/>
        <color theme="1"/>
        <rFont val="Times New Roman"/>
        <family val="1"/>
        <charset val="204"/>
      </rPr>
      <t>=120˚C, PN10               внутренняя резьба DN15</t>
    </r>
  </si>
  <si>
    <t>RTR-N угловой горизонтальный</t>
  </si>
  <si>
    <t>013G7048</t>
  </si>
  <si>
    <t xml:space="preserve">Термостатический элемент со встроенным датчиком </t>
  </si>
  <si>
    <t>RTR 7090</t>
  </si>
  <si>
    <t>013G7090</t>
  </si>
  <si>
    <r>
      <t>Клапан запорный радиаторный угловой; Т</t>
    </r>
    <r>
      <rPr>
        <vertAlign val="subscript"/>
        <sz val="12"/>
        <color theme="1"/>
        <rFont val="Times New Roman"/>
        <family val="1"/>
        <charset val="204"/>
      </rPr>
      <t>max</t>
    </r>
    <r>
      <rPr>
        <sz val="12"/>
        <color theme="1"/>
        <rFont val="Times New Roman"/>
        <family val="1"/>
        <charset val="204"/>
      </rPr>
      <t>=120˚C, PN10               внутренняя резьба DN15</t>
    </r>
  </si>
  <si>
    <t>RLV угловой</t>
  </si>
  <si>
    <t>003L0143</t>
  </si>
  <si>
    <r>
      <t>Клапан запорный радиаторный прямой; Т</t>
    </r>
    <r>
      <rPr>
        <vertAlign val="subscript"/>
        <sz val="12"/>
        <color theme="1"/>
        <rFont val="Times New Roman"/>
        <family val="1"/>
        <charset val="204"/>
      </rPr>
      <t>max</t>
    </r>
    <r>
      <rPr>
        <sz val="12"/>
        <color theme="1"/>
        <rFont val="Times New Roman"/>
        <family val="1"/>
        <charset val="204"/>
      </rPr>
      <t>=120˚C, PN10               внутренняя резьба DN15</t>
    </r>
  </si>
  <si>
    <t>RLV прямой</t>
  </si>
  <si>
    <t>003L0144</t>
  </si>
  <si>
    <r>
      <t>Автоматический воздухоотводчик латунный, РN10бар, Т</t>
    </r>
    <r>
      <rPr>
        <vertAlign val="subscript"/>
        <sz val="12"/>
        <color theme="1"/>
        <rFont val="Times New Roman"/>
        <family val="1"/>
        <charset val="204"/>
      </rPr>
      <t>max</t>
    </r>
    <r>
      <rPr>
        <sz val="12"/>
        <color theme="1"/>
        <rFont val="Times New Roman"/>
        <family val="1"/>
        <charset val="204"/>
      </rPr>
      <t xml:space="preserve">=120˚C, </t>
    </r>
  </si>
  <si>
    <t>Flexvent 1/2</t>
  </si>
  <si>
    <t>HW01A8249</t>
  </si>
  <si>
    <t>ADL</t>
  </si>
  <si>
    <t>R 1/2", соединение внутренняя резьба</t>
  </si>
  <si>
    <r>
      <t>Полнопроходной шаровый кран, латунный, никелированный. Т</t>
    </r>
    <r>
      <rPr>
        <vertAlign val="subscript"/>
        <sz val="12"/>
        <color theme="1"/>
        <rFont val="Times New Roman"/>
        <family val="1"/>
        <charset val="204"/>
      </rPr>
      <t>max</t>
    </r>
    <r>
      <rPr>
        <sz val="12"/>
        <color theme="1"/>
        <rFont val="Times New Roman"/>
        <family val="1"/>
        <charset val="204"/>
      </rPr>
      <t>=150˚C, DN15, PN25</t>
    </r>
  </si>
  <si>
    <t>VT.214.N.04</t>
  </si>
  <si>
    <t>VALTEK</t>
  </si>
  <si>
    <r>
      <t>Комплект ручной балансировочный клапан и ручной запорный клапан, латунь,Т</t>
    </r>
    <r>
      <rPr>
        <vertAlign val="subscript"/>
        <sz val="12"/>
        <color theme="1"/>
        <rFont val="Times New Roman"/>
        <family val="1"/>
        <charset val="204"/>
      </rPr>
      <t>max</t>
    </r>
    <r>
      <rPr>
        <sz val="12"/>
        <color theme="1"/>
        <rFont val="Times New Roman"/>
        <family val="1"/>
        <charset val="204"/>
      </rPr>
      <t>=120˚C, PN=20 бар, Ду 20</t>
    </r>
  </si>
  <si>
    <t>Комплект MVT/MSV-S</t>
  </si>
  <si>
    <t>003Z4152</t>
  </si>
  <si>
    <r>
      <t>Комплект ручной балансировочный клапан и ручной запорный клапан Т</t>
    </r>
    <r>
      <rPr>
        <vertAlign val="subscript"/>
        <sz val="12"/>
        <color theme="1"/>
        <rFont val="Times New Roman"/>
        <family val="1"/>
        <charset val="204"/>
      </rPr>
      <t>max</t>
    </r>
    <r>
      <rPr>
        <sz val="12"/>
        <color theme="1"/>
        <rFont val="Times New Roman"/>
        <family val="1"/>
        <charset val="204"/>
      </rPr>
      <t>=120˚C, PN=20 бар, Ду 25</t>
    </r>
  </si>
  <si>
    <t>003Z4153</t>
  </si>
  <si>
    <t>Трубы стальные водогазопроводные</t>
  </si>
  <si>
    <t>Ø15х2,5</t>
  </si>
  <si>
    <t>Ø20х2,5</t>
  </si>
  <si>
    <t>Ø25х2,8</t>
  </si>
  <si>
    <t>Переход К-1-26,9. 2,0-21,3. 2,0</t>
  </si>
  <si>
    <t>ГОСТ17378-2001</t>
  </si>
  <si>
    <t>Переход К-1-33,7. 2,3-26,9. 2,0</t>
  </si>
  <si>
    <t>Цилиндры навивные покрытые алюминиевой фольгой для трубы</t>
  </si>
  <si>
    <t>ROCKWOOL 100 Кф</t>
  </si>
  <si>
    <t>ROCKWOOL</t>
  </si>
  <si>
    <r>
      <t>м/м</t>
    </r>
    <r>
      <rPr>
        <vertAlign val="superscript"/>
        <sz val="12"/>
        <color theme="1"/>
        <rFont val="Times New Roman"/>
        <family val="1"/>
        <charset val="204"/>
      </rPr>
      <t>3</t>
    </r>
  </si>
  <si>
    <t>3,2/0,021</t>
  </si>
  <si>
    <t>Ду 15х2,5 толщиной 30мм</t>
  </si>
  <si>
    <t xml:space="preserve">Цилиндры навивные покрытые алюминиевой фольгой для трубы </t>
  </si>
  <si>
    <t>7,6/0,022</t>
  </si>
  <si>
    <t>Ду 20х2,5 толщиной 30мм</t>
  </si>
  <si>
    <t>Цилиндры навивные покрытые алюминиевой фольгой для трубы            Ду 25х2,8 толщиной 30мм</t>
  </si>
  <si>
    <t>2,4/0,078</t>
  </si>
  <si>
    <t>Бандаж Лента 0,7х20</t>
  </si>
  <si>
    <t>ГОСТ 3560-73</t>
  </si>
  <si>
    <t>Пряжка Сталь ОЦ-0,8-Ст3</t>
  </si>
  <si>
    <t>ГОСТ 14918-80</t>
  </si>
  <si>
    <r>
      <t>м</t>
    </r>
    <r>
      <rPr>
        <vertAlign val="superscript"/>
        <sz val="12"/>
        <color theme="1"/>
        <rFont val="Times New Roman"/>
        <family val="1"/>
        <charset val="204"/>
      </rPr>
      <t>2</t>
    </r>
  </si>
  <si>
    <t>Обкладка</t>
  </si>
  <si>
    <t>Крепление обкладки Винт 4х12.04.019</t>
  </si>
  <si>
    <t>ГОСТ 10621-80</t>
  </si>
  <si>
    <t>Антикоррозионное покрытие:</t>
  </si>
  <si>
    <t>- грунт ГФ-021-1 слой</t>
  </si>
  <si>
    <t>- краска масляная БТ-177 – 2 слоя</t>
  </si>
  <si>
    <t>Металл для неучтенных элементов</t>
  </si>
  <si>
    <t>(отводы, переходы, тройники, крестовины, фланцы, болты, гайки, шайбы, прокладки, крепления, гильзы и т.д.)</t>
  </si>
  <si>
    <t>Монтаж стальных трубопроводов Ø15х2,5</t>
  </si>
  <si>
    <t>0-3 м</t>
  </si>
  <si>
    <t>3-5 м</t>
  </si>
  <si>
    <t>Монтаж стальных трубопроводов Ø20х2,5</t>
  </si>
  <si>
    <t>Монтаж стальных трубопроводов Ø25х2,8</t>
  </si>
  <si>
    <t>Сварные соединения стальных трубопроводов Ø15х2,5</t>
  </si>
  <si>
    <t>Сварные соединения стальных трубопроводов Ø20х2,5</t>
  </si>
  <si>
    <t>Сварные соединения стальных трубопроводов Ø25х2,8</t>
  </si>
  <si>
    <r>
      <t>2.</t>
    </r>
    <r>
      <rPr>
        <b/>
        <sz val="7"/>
        <color theme="1"/>
        <rFont val="Times New Roman"/>
        <family val="1"/>
        <charset val="204"/>
      </rPr>
      <t xml:space="preserve">      </t>
    </r>
    <r>
      <rPr>
        <b/>
        <sz val="12"/>
        <color theme="1"/>
        <rFont val="Times New Roman"/>
        <family val="1"/>
        <charset val="204"/>
      </rPr>
      <t>Теплоснабжение</t>
    </r>
  </si>
  <si>
    <t>ВЕКТОР-4-С-7-П-С+</t>
  </si>
  <si>
    <t>ООО «Веза»</t>
  </si>
  <si>
    <t xml:space="preserve">Индивидуальный тепловой пункт блочный. 21,32 т/час. </t>
  </si>
  <si>
    <t>21034-3-151.6-ОВ-ОЛ18</t>
  </si>
  <si>
    <t>Или аналог</t>
  </si>
  <si>
    <r>
      <t xml:space="preserve">Параметры теплоносителя: Т1/Т2= 115/65 </t>
    </r>
    <r>
      <rPr>
        <vertAlign val="superscript"/>
        <sz val="12"/>
        <color theme="1"/>
        <rFont val="Times New Roman"/>
        <family val="1"/>
        <charset val="204"/>
      </rPr>
      <t>0</t>
    </r>
    <r>
      <rPr>
        <sz val="12"/>
        <color theme="1"/>
        <rFont val="Times New Roman"/>
        <family val="1"/>
        <charset val="204"/>
      </rPr>
      <t xml:space="preserve">С, Р1/Р2= 0,4/0,3 МПа, </t>
    </r>
  </si>
  <si>
    <t>напор 12 м.в.ст.</t>
  </si>
  <si>
    <t>Сторона подключения теплоисточника: сверху.</t>
  </si>
  <si>
    <t>П1.1/П1.2</t>
  </si>
  <si>
    <t>Узел регулирующий, сторона подключения – справа, тип присоединения- фланцевый, Ду50 (ответные фланцы поставляются комплектно)</t>
  </si>
  <si>
    <t>П2.1/П2.2</t>
  </si>
  <si>
    <t>Узел регулирующий, сторона подключения – правая, тип присоединения- фланцевый, Ду40 (ответные фланцы поставляются комплектно)</t>
  </si>
  <si>
    <t>ВЕКТОР-4-С-6-П-С+</t>
  </si>
  <si>
    <t>П3.1/П3.2</t>
  </si>
  <si>
    <t>П4.1/П4.2</t>
  </si>
  <si>
    <t>Узел регулирующий, сторона подключения – справа, тип присоединения- фланцевый, Ду25 (ответные фланцы поставляются комплектно)</t>
  </si>
  <si>
    <t>ВЕКТОР-4-С-3-П-С+</t>
  </si>
  <si>
    <t>П5.1</t>
  </si>
  <si>
    <t>Узел регулирующий, сторона подключения – левая, тип присоединения- фланцевый, Ду20 (ответные фланцы поставляются комплектно)</t>
  </si>
  <si>
    <t>ВЕКТОР-4-С-4-Л-С+</t>
  </si>
  <si>
    <t>Узел регулирующий, сторона подключения – правая, тип присоединения- фланцевый, Ду20 (ответные фланцы поставляются комплектно)</t>
  </si>
  <si>
    <t>ВЕКТОР-4-С-4-П-С+</t>
  </si>
  <si>
    <t>П6.1/П6.2</t>
  </si>
  <si>
    <t>Узел регулирующий, сторона подключения – правая, тип присоединения- фланцевый, Ду32 (ответные фланцы поставляются комплектно)</t>
  </si>
  <si>
    <t xml:space="preserve">Узел регулирующий, тип присоединения- резьбовой, Ду20 </t>
  </si>
  <si>
    <t>КЭВ-УТМ-4Н</t>
  </si>
  <si>
    <t>Тепломаш</t>
  </si>
  <si>
    <r>
      <t>Водяной тепловентилятор Q=15900Вт,</t>
    </r>
    <r>
      <rPr>
        <sz val="12"/>
        <color theme="1"/>
        <rFont val="Arial"/>
        <family val="2"/>
        <charset val="204"/>
      </rPr>
      <t xml:space="preserve"> </t>
    </r>
    <r>
      <rPr>
        <sz val="12"/>
        <color theme="1"/>
        <rFont val="Times New Roman"/>
        <family val="1"/>
        <charset val="204"/>
      </rPr>
      <t>Nэ=0,13кВт, 220В, IP44.</t>
    </r>
  </si>
  <si>
    <t>21034-3-151.6-ОВ-ОЛ19</t>
  </si>
  <si>
    <t>В комплекте с пультом управления и монтажным кронштейном.</t>
  </si>
  <si>
    <t>КЭВ-34Т3,5W2</t>
  </si>
  <si>
    <t>Полнопроходной шаровый кран, латунный, никелированный. Тmax=150˚C, DN20, PN25</t>
  </si>
  <si>
    <t>VT.214.N.05</t>
  </si>
  <si>
    <r>
      <t>Шаровой стальной кран, ручка-рычаг, сварное присоединение  Т</t>
    </r>
    <r>
      <rPr>
        <strike/>
        <vertAlign val="subscript"/>
        <sz val="12"/>
        <color theme="1"/>
        <rFont val="Times New Roman"/>
        <family val="1"/>
        <charset val="204"/>
      </rPr>
      <t>max</t>
    </r>
    <r>
      <rPr>
        <strike/>
        <sz val="12"/>
        <color theme="1"/>
        <rFont val="Times New Roman"/>
        <family val="1"/>
        <charset val="204"/>
      </rPr>
      <t>=150˚C, РN16бар, Ду25</t>
    </r>
  </si>
  <si>
    <t>JIP Standart WW</t>
  </si>
  <si>
    <t>065N9602</t>
  </si>
  <si>
    <r>
      <t>Шаровой стальной кран, ручка-рычаг, фланцевое присоединение  Т</t>
    </r>
    <r>
      <rPr>
        <vertAlign val="subscript"/>
        <sz val="12"/>
        <color theme="1"/>
        <rFont val="Times New Roman"/>
        <family val="1"/>
        <charset val="204"/>
      </rPr>
      <t>max</t>
    </r>
    <r>
      <rPr>
        <sz val="12"/>
        <color theme="1"/>
        <rFont val="Times New Roman"/>
        <family val="1"/>
        <charset val="204"/>
      </rPr>
      <t>=150˚C, РN16бар, Ду25</t>
    </r>
  </si>
  <si>
    <t>JIP Standart FF</t>
  </si>
  <si>
    <t>065N9622</t>
  </si>
  <si>
    <r>
      <t>Шаровой стальной кран, ручка-рычаг, фланцевое присоединение  Т</t>
    </r>
    <r>
      <rPr>
        <vertAlign val="subscript"/>
        <sz val="12"/>
        <color theme="1"/>
        <rFont val="Times New Roman"/>
        <family val="1"/>
        <charset val="204"/>
      </rPr>
      <t>max</t>
    </r>
    <r>
      <rPr>
        <sz val="12"/>
        <color theme="1"/>
        <rFont val="Times New Roman"/>
        <family val="1"/>
        <charset val="204"/>
      </rPr>
      <t>=150˚C, РN16бар, Ду32</t>
    </r>
  </si>
  <si>
    <t>065N9623</t>
  </si>
  <si>
    <r>
      <t>Шаровой стальной кран, ручка-рычаг, сварное присоединение  Т</t>
    </r>
    <r>
      <rPr>
        <strike/>
        <vertAlign val="subscript"/>
        <sz val="12"/>
        <color theme="1"/>
        <rFont val="Times New Roman"/>
        <family val="1"/>
        <charset val="204"/>
      </rPr>
      <t>max</t>
    </r>
    <r>
      <rPr>
        <strike/>
        <sz val="12"/>
        <color theme="1"/>
        <rFont val="Times New Roman"/>
        <family val="1"/>
        <charset val="204"/>
      </rPr>
      <t>=150˚C, РN16бар, Ду40</t>
    </r>
  </si>
  <si>
    <t>065N9604</t>
  </si>
  <si>
    <r>
      <t>Шаровой стальной кран, ручка-рычаг, фланцевое присоединение  Т</t>
    </r>
    <r>
      <rPr>
        <vertAlign val="subscript"/>
        <sz val="12"/>
        <color theme="1"/>
        <rFont val="Times New Roman"/>
        <family val="1"/>
        <charset val="204"/>
      </rPr>
      <t>max</t>
    </r>
    <r>
      <rPr>
        <sz val="12"/>
        <color theme="1"/>
        <rFont val="Times New Roman"/>
        <family val="1"/>
        <charset val="204"/>
      </rPr>
      <t>=150˚C, РN16бар, Ду40</t>
    </r>
  </si>
  <si>
    <t>065N9624</t>
  </si>
  <si>
    <r>
      <t>Шаровой стальной кран, ручка-рычаг, сварное присоединение  Т</t>
    </r>
    <r>
      <rPr>
        <strike/>
        <vertAlign val="subscript"/>
        <sz val="12"/>
        <color theme="1"/>
        <rFont val="Times New Roman"/>
        <family val="1"/>
        <charset val="204"/>
      </rPr>
      <t>max</t>
    </r>
    <r>
      <rPr>
        <strike/>
        <sz val="12"/>
        <color theme="1"/>
        <rFont val="Times New Roman"/>
        <family val="1"/>
        <charset val="204"/>
      </rPr>
      <t>=150˚C, РN16бар, Ду50</t>
    </r>
  </si>
  <si>
    <t>065N9605</t>
  </si>
  <si>
    <r>
      <t>Шаровой стальной кран, ручка-рычаг, фланцевое присоединение  Т</t>
    </r>
    <r>
      <rPr>
        <vertAlign val="subscript"/>
        <sz val="12"/>
        <color theme="1"/>
        <rFont val="Times New Roman"/>
        <family val="1"/>
        <charset val="204"/>
      </rPr>
      <t>max</t>
    </r>
    <r>
      <rPr>
        <sz val="12"/>
        <color theme="1"/>
        <rFont val="Times New Roman"/>
        <family val="1"/>
        <charset val="204"/>
      </rPr>
      <t>=150˚C, РN16бар, Ду50</t>
    </r>
  </si>
  <si>
    <t>065N9625</t>
  </si>
  <si>
    <r>
      <t>Шаровой стальной кран, ручка-рычаг, фланцевое присоединение  Т</t>
    </r>
    <r>
      <rPr>
        <vertAlign val="subscript"/>
        <sz val="12"/>
        <color theme="1"/>
        <rFont val="Times New Roman"/>
        <family val="1"/>
        <charset val="204"/>
      </rPr>
      <t>max</t>
    </r>
    <r>
      <rPr>
        <sz val="12"/>
        <color theme="1"/>
        <rFont val="Times New Roman"/>
        <family val="1"/>
        <charset val="204"/>
      </rPr>
      <t>=150˚C, РN16бар, Ду65</t>
    </r>
  </si>
  <si>
    <t>065N9626</t>
  </si>
  <si>
    <t>Ø32х2,8</t>
  </si>
  <si>
    <t>Ø40х3,0</t>
  </si>
  <si>
    <t>Трубы стальные электросварные прямошовные</t>
  </si>
  <si>
    <t xml:space="preserve">Ø20х2,0  </t>
  </si>
  <si>
    <t>Ø25х2,5</t>
  </si>
  <si>
    <t>Ø32х2,5</t>
  </si>
  <si>
    <t>Ø45х2,5</t>
  </si>
  <si>
    <t>Ø57х3,5</t>
  </si>
  <si>
    <t>Ø76х3,5</t>
  </si>
  <si>
    <t>Ø89х4,0</t>
  </si>
  <si>
    <t>Ø108х4,0</t>
  </si>
  <si>
    <t>Отвод 45-57х3,5 Ст20</t>
  </si>
  <si>
    <t>Отвод 45-76х3,5 Ст20</t>
  </si>
  <si>
    <t>Отвод 45-108х4,0 Ст20</t>
  </si>
  <si>
    <t>Отвод 90-57х3,5 Ст20</t>
  </si>
  <si>
    <t>Отвод 90-76х3,5 Ст20</t>
  </si>
  <si>
    <t>Отвод 90-89х4,0 Ст20</t>
  </si>
  <si>
    <t>Отвод 90-108х4,0 Ст20</t>
  </si>
  <si>
    <t>Переход К-2-76.3,5-57.3,5</t>
  </si>
  <si>
    <t>Переход К-2-89.4,0х57.3,5</t>
  </si>
  <si>
    <t>Переход К-2-89.4,0х76.3,5</t>
  </si>
  <si>
    <t>Цилиндры навивные покрытые алюминиевой фольгой для трубы               Ø20х2,5 толщиной 30мм</t>
  </si>
  <si>
    <t>117/0,71</t>
  </si>
  <si>
    <t>Цилиндры навивные покрытые алюминиевой фольгой для трубы               Ø25х2,8 толщиной 30мм</t>
  </si>
  <si>
    <t>119/0,72</t>
  </si>
  <si>
    <t>Цилиндры навивные покрытые алюминиевой фольгой для трубы               Ø32х2,8 толщиной 30мм</t>
  </si>
  <si>
    <t>7/0,06</t>
  </si>
  <si>
    <t>Цилиндры навивные покрытые алюминиевой фольгой для трубы               Ø40х3,0 толщиной 30мм</t>
  </si>
  <si>
    <t>8/0,7</t>
  </si>
  <si>
    <t>Цилиндры навивные покрытые алюминиевой фольгой для трубы               Ø57х3,5 толщиной 30мм</t>
  </si>
  <si>
    <t>132/1,06</t>
  </si>
  <si>
    <t>Цилиндры навивные покрытые алюминиевой фольгой для трубы               Ø76х3,5 толщиной 30мм</t>
  </si>
  <si>
    <t>165/1,65</t>
  </si>
  <si>
    <t>Цилиндры навивные покрытые алюминиевой фольгой для трубы               Ø89х4,0 толщиной 30мм</t>
  </si>
  <si>
    <t>15/0,17</t>
  </si>
  <si>
    <t>Цилиндры навивные покрытые алюминиевой фольгой для трубы               Ø108х4,0 толщиной 30мм</t>
  </si>
  <si>
    <t>15/0,2</t>
  </si>
  <si>
    <t>Крепление покровного слоя</t>
  </si>
  <si>
    <t>Винт 4х12.04.019</t>
  </si>
  <si>
    <t>Струна</t>
  </si>
  <si>
    <t>ГОСТ 3282-74</t>
  </si>
  <si>
    <t>Проволока 2-О-Ч</t>
  </si>
  <si>
    <t>Бандаж стяжной</t>
  </si>
  <si>
    <t>Элемент диафрагмы</t>
  </si>
  <si>
    <t>ГОСТ 21631-76</t>
  </si>
  <si>
    <t>Лист АД1.Н-0,8</t>
  </si>
  <si>
    <t xml:space="preserve">Скоба навесная </t>
  </si>
  <si>
    <t>Крепление стяжного бандажа:</t>
  </si>
  <si>
    <t>Болт М8х30.36.019</t>
  </si>
  <si>
    <t>ГОСТ 7798-70</t>
  </si>
  <si>
    <t>Гайка М8.4.019</t>
  </si>
  <si>
    <t>ГОСТ 5915-70</t>
  </si>
  <si>
    <t>Монтаж стальных трубопроводов Ø20х2,0</t>
  </si>
  <si>
    <t>5-8 м</t>
  </si>
  <si>
    <t>8-10 м</t>
  </si>
  <si>
    <t>Монтаж стальных трубопроводов Ø25х2,5</t>
  </si>
  <si>
    <t>Монтаж стальных трубопроводов Ø32х2,5</t>
  </si>
  <si>
    <t>Монтаж стальных трубопроводов Ø40х3,0</t>
  </si>
  <si>
    <t>Монтаж стальных трубопроводов Ø45х2,5</t>
  </si>
  <si>
    <t>Монтаж стальных трубопроводов Ø57х3,5</t>
  </si>
  <si>
    <t>Монтаж стальных трубопроводов Ø76х3,5</t>
  </si>
  <si>
    <t>Монтаж стальных трубопроводов Ø89х4,0</t>
  </si>
  <si>
    <t>Монтаж стальных трубопроводов Ø108х4,0</t>
  </si>
  <si>
    <t>Сварные соединения стальных трубопроводов Ø32х2,8</t>
  </si>
  <si>
    <t>Сварные соединения стальных трубопроводов Ø40х3,0</t>
  </si>
  <si>
    <t>Сварные соединения стальных трубопроводов Ø57х3,5</t>
  </si>
  <si>
    <t>Сварные соединения стальных трубопроводов Ø76х3,5</t>
  </si>
  <si>
    <t>Сварные соединения стальных трубопроводов Ø89х4,0</t>
  </si>
  <si>
    <t>Сварные соединения стальных трубопроводов Ø108х4,0</t>
  </si>
  <si>
    <r>
      <t>3.</t>
    </r>
    <r>
      <rPr>
        <b/>
        <sz val="7"/>
        <color theme="1"/>
        <rFont val="Times New Roman"/>
        <family val="1"/>
        <charset val="204"/>
      </rPr>
      <t xml:space="preserve">      </t>
    </r>
    <r>
      <rPr>
        <b/>
        <sz val="12"/>
        <color theme="1"/>
        <rFont val="Times New Roman"/>
        <family val="1"/>
        <charset val="204"/>
      </rPr>
      <t>Вентиляция</t>
    </r>
  </si>
  <si>
    <t>Система П1.1/П1.2</t>
  </si>
  <si>
    <t>Приточная установка (сторона обслуживания П1.1 – слева, П1.2 - справа) в составе:</t>
  </si>
  <si>
    <t>21034-3-151.6-ОВ-ОЛ1</t>
  </si>
  <si>
    <t>установка</t>
  </si>
  <si>
    <t>Количество элементов в составе приведено на 1 установку</t>
  </si>
  <si>
    <t xml:space="preserve">Блок воздухоприемный. </t>
  </si>
  <si>
    <t>Клапан воздушный, привод NF230-S2-V N=1,14 кВт</t>
  </si>
  <si>
    <t>Фильтр карманный, класс: G4</t>
  </si>
  <si>
    <t>Ячейка №1</t>
  </si>
  <si>
    <t>Ячейка №2</t>
  </si>
  <si>
    <t>Ячейка №3</t>
  </si>
  <si>
    <t>ФВК-292-592-360-3-G4/25</t>
  </si>
  <si>
    <t>Ячейка №4</t>
  </si>
  <si>
    <t>ФВК-592-442-360-6-G4/25</t>
  </si>
  <si>
    <r>
      <t>Воздухонагреватель жидкостный Q</t>
    </r>
    <r>
      <rPr>
        <vertAlign val="subscript"/>
        <sz val="12"/>
        <color theme="1"/>
        <rFont val="Times New Roman"/>
        <family val="1"/>
        <charset val="204"/>
      </rPr>
      <t>t</t>
    </r>
    <r>
      <rPr>
        <sz val="12"/>
        <color theme="1"/>
        <rFont val="Times New Roman"/>
        <family val="1"/>
        <charset val="204"/>
      </rPr>
      <t>=361,0 кВт, G</t>
    </r>
    <r>
      <rPr>
        <vertAlign val="subscript"/>
        <sz val="12"/>
        <color theme="1"/>
        <rFont val="Times New Roman"/>
        <family val="1"/>
        <charset val="204"/>
      </rPr>
      <t>ж</t>
    </r>
    <r>
      <rPr>
        <sz val="12"/>
        <color theme="1"/>
        <rFont val="Times New Roman"/>
        <family val="1"/>
        <charset val="204"/>
      </rPr>
      <t>=9664 кг/ч</t>
    </r>
  </si>
  <si>
    <t>ВНВ123.6-152-144-02-30-06-4-212-1-3-032-032</t>
  </si>
  <si>
    <r>
      <t xml:space="preserve">с температурой нагрева от -29 </t>
    </r>
    <r>
      <rPr>
        <vertAlign val="superscript"/>
        <sz val="12"/>
        <color theme="1"/>
        <rFont val="Times New Roman"/>
        <family val="1"/>
        <charset val="204"/>
      </rPr>
      <t>0</t>
    </r>
    <r>
      <rPr>
        <sz val="12"/>
        <color theme="1"/>
        <rFont val="Times New Roman"/>
        <family val="1"/>
        <charset val="204"/>
      </rPr>
      <t xml:space="preserve">С до 12 </t>
    </r>
    <r>
      <rPr>
        <vertAlign val="superscript"/>
        <sz val="12"/>
        <color theme="1"/>
        <rFont val="Times New Roman"/>
        <family val="1"/>
        <charset val="204"/>
      </rPr>
      <t>0</t>
    </r>
    <r>
      <rPr>
        <sz val="12"/>
        <color theme="1"/>
        <rFont val="Times New Roman"/>
        <family val="1"/>
        <charset val="204"/>
      </rPr>
      <t xml:space="preserve">С. Теплоноситель 115/65 </t>
    </r>
    <r>
      <rPr>
        <vertAlign val="superscript"/>
        <sz val="12"/>
        <color theme="1"/>
        <rFont val="Times New Roman"/>
        <family val="1"/>
        <charset val="204"/>
      </rPr>
      <t>0</t>
    </r>
    <r>
      <rPr>
        <sz val="12"/>
        <color theme="1"/>
        <rFont val="Times New Roman"/>
        <family val="1"/>
        <charset val="204"/>
      </rPr>
      <t>С</t>
    </r>
  </si>
  <si>
    <r>
      <t>Вентилятор ВСК L=26270 м</t>
    </r>
    <r>
      <rPr>
        <vertAlign val="superscript"/>
        <sz val="12"/>
        <color theme="1"/>
        <rFont val="Times New Roman"/>
        <family val="1"/>
        <charset val="204"/>
      </rPr>
      <t>3</t>
    </r>
    <r>
      <rPr>
        <sz val="12"/>
        <color theme="1"/>
        <rFont val="Times New Roman"/>
        <family val="1"/>
        <charset val="204"/>
      </rPr>
      <t>/час, Р=360 Па, электродвигатель A132M6F 7,5 кВт, 956 об/мин 380 В</t>
    </r>
  </si>
  <si>
    <t>Камера промежуточная.</t>
  </si>
  <si>
    <t>Воздушный клапан, привод SM230-S2-V</t>
  </si>
  <si>
    <t>Преобразователь частоты 11,0 кВт с IP54</t>
  </si>
  <si>
    <t>Комплект автоматики</t>
  </si>
  <si>
    <t>КА221006862а-ННВ</t>
  </si>
  <si>
    <t>Обратный клапан лепесткового типа во взрывозащищенном исполнении 900x1200 мм</t>
  </si>
  <si>
    <t>ТЮЛЬПАН-1-900х1200-В-0</t>
  </si>
  <si>
    <t xml:space="preserve">Клапан противопожарный нормально открытый во взрывозащищенном исполнении 1200x900 мм </t>
  </si>
  <si>
    <t>КПУ-1Н-О-В-1200x900-2*ф-МВ220-СН-0-0-0-0-0-0</t>
  </si>
  <si>
    <t xml:space="preserve">Регулирующий воздушный клапан круглого сечения во взрывозащищенном исполнении </t>
  </si>
  <si>
    <t>Регуляр-Л-400-В-1*Ручка-УХЛ2-0</t>
  </si>
  <si>
    <r>
      <t xml:space="preserve">                                                     </t>
    </r>
    <r>
      <rPr>
        <strike/>
        <sz val="12"/>
        <color theme="1"/>
        <rFont val="Times New Roman"/>
        <family val="1"/>
        <charset val="204"/>
      </rPr>
      <t>Ø400</t>
    </r>
  </si>
  <si>
    <t xml:space="preserve">Ø500 </t>
  </si>
  <si>
    <t>Регуляр-Л-500-В-1*Ручка-УХЛ2-0</t>
  </si>
  <si>
    <t>Ø900</t>
  </si>
  <si>
    <t>Регуляр-Л-900-В-1*Ручка-УХЛ2-0</t>
  </si>
  <si>
    <t>Воздуховоды из оцинкованной стали толщиной 0,6 мм:</t>
  </si>
  <si>
    <t>ГОСТ 14918-2020</t>
  </si>
  <si>
    <t>Ø400</t>
  </si>
  <si>
    <t>Воздуховоды из оцинкованной стали толщиной 0,7 мм:</t>
  </si>
  <si>
    <t xml:space="preserve">    </t>
  </si>
  <si>
    <t>Ø500</t>
  </si>
  <si>
    <t>Ø710</t>
  </si>
  <si>
    <t>Ø800</t>
  </si>
  <si>
    <t>500х1000</t>
  </si>
  <si>
    <t>1000х1000</t>
  </si>
  <si>
    <t>655х905</t>
  </si>
  <si>
    <t>Воздуховоды из оцинкованной стали толщиной 1,0 мм:</t>
  </si>
  <si>
    <t>Воздуховоды из оцинкованной стали толщиной 0,9 мм:</t>
  </si>
  <si>
    <t>Входные патрубки</t>
  </si>
  <si>
    <t>1600х800</t>
  </si>
  <si>
    <t>800х1300</t>
  </si>
  <si>
    <t>Входной патрубок</t>
  </si>
  <si>
    <t>1700х700</t>
  </si>
  <si>
    <t>1200х900</t>
  </si>
  <si>
    <t xml:space="preserve">Короб вентиляционный из оцинкованной стали δ=1,0 мм </t>
  </si>
  <si>
    <t>На входном патрубке</t>
  </si>
  <si>
    <t>770х1785х1600(h)</t>
  </si>
  <si>
    <t>770х1785х1900(h)</t>
  </si>
  <si>
    <t>615х1785х1600(h)</t>
  </si>
  <si>
    <t>На выходном патрубке</t>
  </si>
  <si>
    <t>1400х1100х3800(h)</t>
  </si>
  <si>
    <t>800х500х1000(h)</t>
  </si>
  <si>
    <t>950х500х950(h)</t>
  </si>
  <si>
    <t>Решетка для воздуховодов                                                                    600х800</t>
  </si>
  <si>
    <t>АМР 600х800</t>
  </si>
  <si>
    <t>Арктика</t>
  </si>
  <si>
    <t>Решетка для воздуховодов                                                                    750x750</t>
  </si>
  <si>
    <t>АМР 750x750</t>
  </si>
  <si>
    <t xml:space="preserve">Переход из оцинкованной стали δ=0,7 мм                               </t>
  </si>
  <si>
    <t xml:space="preserve"> Ø500-500х800 l=300 мм</t>
  </si>
  <si>
    <t xml:space="preserve"> Ø500/ Ø710 l=300 мм</t>
  </si>
  <si>
    <t xml:space="preserve"> Ø710/ Ø900 l=300 мм</t>
  </si>
  <si>
    <t xml:space="preserve">Переход из оцинкованной стали δ=1,0 мм                               </t>
  </si>
  <si>
    <t xml:space="preserve"> 615х1785/700х1700 l=300 мм</t>
  </si>
  <si>
    <r>
      <t>Отвод круглый из оцинкованной стали δ=0,9 мм, 90</t>
    </r>
    <r>
      <rPr>
        <vertAlign val="superscript"/>
        <sz val="12"/>
        <color theme="1"/>
        <rFont val="Times New Roman"/>
        <family val="1"/>
        <charset val="204"/>
      </rPr>
      <t>0</t>
    </r>
    <r>
      <rPr>
        <sz val="12"/>
        <color theme="1"/>
        <rFont val="Times New Roman"/>
        <family val="1"/>
        <charset val="204"/>
      </rPr>
      <t xml:space="preserve">                     1600х800</t>
    </r>
  </si>
  <si>
    <r>
      <t>Отвод круглый из оцинкованной стали δ=0,9 мм, 90</t>
    </r>
    <r>
      <rPr>
        <vertAlign val="superscript"/>
        <sz val="12"/>
        <color theme="1"/>
        <rFont val="Times New Roman"/>
        <family val="1"/>
        <charset val="204"/>
      </rPr>
      <t>0</t>
    </r>
    <r>
      <rPr>
        <sz val="12"/>
        <color theme="1"/>
        <rFont val="Times New Roman"/>
        <family val="1"/>
        <charset val="204"/>
      </rPr>
      <t xml:space="preserve">                     1700х700</t>
    </r>
  </si>
  <si>
    <r>
      <t>Отвод круглый из оцинкованной стали δ=0,7 мм, 90</t>
    </r>
    <r>
      <rPr>
        <vertAlign val="superscript"/>
        <sz val="12"/>
        <color theme="1"/>
        <rFont val="Times New Roman"/>
        <family val="1"/>
        <charset val="204"/>
      </rPr>
      <t>0</t>
    </r>
    <r>
      <rPr>
        <sz val="12"/>
        <color theme="1"/>
        <rFont val="Times New Roman"/>
        <family val="1"/>
        <charset val="204"/>
      </rPr>
      <t xml:space="preserve">                             Ø710</t>
    </r>
  </si>
  <si>
    <r>
      <t>Отвод круглый из оцинкованной стали δ=0,7 мм, 90</t>
    </r>
    <r>
      <rPr>
        <vertAlign val="superscript"/>
        <sz val="12"/>
        <color theme="1"/>
        <rFont val="Times New Roman"/>
        <family val="1"/>
        <charset val="204"/>
      </rPr>
      <t>0</t>
    </r>
    <r>
      <rPr>
        <sz val="12"/>
        <color theme="1"/>
        <rFont val="Times New Roman"/>
        <family val="1"/>
        <charset val="204"/>
      </rPr>
      <t xml:space="preserve">                             Ø500</t>
    </r>
  </si>
  <si>
    <r>
      <t>Отвод круглый из оцинкованной стали δ=0,6 мм, 45</t>
    </r>
    <r>
      <rPr>
        <vertAlign val="superscript"/>
        <sz val="12"/>
        <color theme="1"/>
        <rFont val="Times New Roman"/>
        <family val="1"/>
        <charset val="204"/>
      </rPr>
      <t>0</t>
    </r>
    <r>
      <rPr>
        <sz val="12"/>
        <color theme="1"/>
        <rFont val="Times New Roman"/>
        <family val="1"/>
        <charset val="204"/>
      </rPr>
      <t xml:space="preserve">                            Ø500</t>
    </r>
  </si>
  <si>
    <t xml:space="preserve">Тройник круглый из оцинкованной стали δ=0,7 мм, l=500 мм   Ø560/ Ø400                           </t>
  </si>
  <si>
    <r>
      <t>м</t>
    </r>
    <r>
      <rPr>
        <strike/>
        <vertAlign val="superscript"/>
        <sz val="12"/>
        <color theme="1"/>
        <rFont val="Times New Roman"/>
        <family val="1"/>
        <charset val="204"/>
      </rPr>
      <t>2</t>
    </r>
  </si>
  <si>
    <t xml:space="preserve">Тройник круглый из оцинкованной стали δ=0,7 мм, l=500 мм   Ø710/ Ø500                           </t>
  </si>
  <si>
    <t xml:space="preserve">Тройник круглый из оцинкованной стали δ=0,7 мм, l=500 мм   Ø900/ Ø500                           </t>
  </si>
  <si>
    <t>Заглушка для воздуховода из оцинкованной стали δ=1,0 мм                                                            1400х1100</t>
  </si>
  <si>
    <t>Заглушка для воздуховода из оцинкованной стали δ=1,0 мм                                                            770х1785 мм</t>
  </si>
  <si>
    <t>Заглушка для воздуховода из оцинкованной стали δ=1,0 мм                                                            615х1785 мм</t>
  </si>
  <si>
    <t>Заглушка для воздуховода из оцинкованной стали δ=1,0 мм                                                            800х500мм</t>
  </si>
  <si>
    <t>Заглушка для воздуховода из оцинкованной стали δ=1,0 мм                                                            950х500мм</t>
  </si>
  <si>
    <t>Заглушка для воздуховода из оцинкованной стали δ=1,0 мм                                                            1700х700мм</t>
  </si>
  <si>
    <t xml:space="preserve">Лючок для замера параметров воздуха </t>
  </si>
  <si>
    <t>А9-57</t>
  </si>
  <si>
    <t>Мат прошивной с покрытием армированной фольгой, в обкладке стальной сеткой с одной стороны  δ=100 мм</t>
  </si>
  <si>
    <t>ALU WIRED MAT 80 2000х1000х100</t>
  </si>
  <si>
    <t>Rockwool</t>
  </si>
  <si>
    <r>
      <t>м</t>
    </r>
    <r>
      <rPr>
        <vertAlign val="superscript"/>
        <sz val="12"/>
        <color theme="1"/>
        <rFont val="Times New Roman"/>
        <family val="1"/>
        <charset val="204"/>
      </rPr>
      <t>3</t>
    </r>
    <r>
      <rPr>
        <sz val="12"/>
        <color theme="1"/>
        <rFont val="Times New Roman"/>
        <family val="1"/>
        <charset val="204"/>
      </rPr>
      <t>/м</t>
    </r>
    <r>
      <rPr>
        <vertAlign val="superscript"/>
        <sz val="12"/>
        <color theme="1"/>
        <rFont val="Times New Roman"/>
        <family val="1"/>
        <charset val="204"/>
      </rPr>
      <t>2</t>
    </r>
  </si>
  <si>
    <t>10/</t>
  </si>
  <si>
    <t>Проволока вязальная для провязки стыков 1,2 мм</t>
  </si>
  <si>
    <t>Лента алюминиевая самоклеящаяся для монтажа тепловой изоляции</t>
  </si>
  <si>
    <t>ЛАС 100 мм</t>
  </si>
  <si>
    <t>Штифт приварной СТ/WP2 114 мм</t>
  </si>
  <si>
    <t>Шайба блокирующая PW2</t>
  </si>
  <si>
    <t>Металл для неучтенных элементов (крепления)</t>
  </si>
  <si>
    <t>Система П2.1/П2.2</t>
  </si>
  <si>
    <t>Приточная установка в составе:</t>
  </si>
  <si>
    <t>21034-3-151.6-ОВ-ОЛ2</t>
  </si>
  <si>
    <t>Сторона обслуживания справа</t>
  </si>
  <si>
    <t>Камера промежуточная с воздушным клапаном, привод NF230-S-10 N=1,06 кВт</t>
  </si>
  <si>
    <t>ГЕРМИК-С-1020-1340-Н-П-32-01-00-У2</t>
  </si>
  <si>
    <t>ФВК-292-442-360-3-G4/25</t>
  </si>
  <si>
    <t>Воздухонагреватель жидкостный Qt=267 кВт, Gж=4583 кг/ч</t>
  </si>
  <si>
    <t>ВНВ123.6-123-096-03-40-08-2-211-1</t>
  </si>
  <si>
    <r>
      <t xml:space="preserve">с температурой нагрева от -29 </t>
    </r>
    <r>
      <rPr>
        <strike/>
        <vertAlign val="superscript"/>
        <sz val="12"/>
        <color theme="1"/>
        <rFont val="Times New Roman"/>
        <family val="1"/>
        <charset val="204"/>
      </rPr>
      <t>0</t>
    </r>
    <r>
      <rPr>
        <strike/>
        <sz val="12"/>
        <color theme="1"/>
        <rFont val="Times New Roman"/>
        <family val="1"/>
        <charset val="204"/>
      </rPr>
      <t xml:space="preserve">С до 12 </t>
    </r>
    <r>
      <rPr>
        <strike/>
        <vertAlign val="superscript"/>
        <sz val="12"/>
        <color theme="1"/>
        <rFont val="Times New Roman"/>
        <family val="1"/>
        <charset val="204"/>
      </rPr>
      <t>0</t>
    </r>
    <r>
      <rPr>
        <strike/>
        <sz val="12"/>
        <color theme="1"/>
        <rFont val="Times New Roman"/>
        <family val="1"/>
        <charset val="204"/>
      </rPr>
      <t xml:space="preserve">С. Теплоноситель 115/65 </t>
    </r>
    <r>
      <rPr>
        <strike/>
        <vertAlign val="superscript"/>
        <sz val="12"/>
        <color theme="1"/>
        <rFont val="Times New Roman"/>
        <family val="1"/>
        <charset val="204"/>
      </rPr>
      <t>0</t>
    </r>
    <r>
      <rPr>
        <strike/>
        <sz val="12"/>
        <color theme="1"/>
        <rFont val="Times New Roman"/>
        <family val="1"/>
        <charset val="204"/>
      </rPr>
      <t>С</t>
    </r>
  </si>
  <si>
    <r>
      <t>Вентилятор ВСК L=19450 м</t>
    </r>
    <r>
      <rPr>
        <strike/>
        <vertAlign val="superscript"/>
        <sz val="12"/>
        <color theme="1"/>
        <rFont val="Times New Roman"/>
        <family val="1"/>
        <charset val="204"/>
      </rPr>
      <t>3</t>
    </r>
    <r>
      <rPr>
        <strike/>
        <sz val="12"/>
        <color theme="1"/>
        <rFont val="Times New Roman"/>
        <family val="1"/>
        <charset val="204"/>
      </rPr>
      <t>/час, Р=490 Па, электродвигатель А132S4F 7,5 кВт, 1455 об/мин 380 В</t>
    </r>
  </si>
  <si>
    <t>ВОСК72Б-071-00750-04-1-О-У3</t>
  </si>
  <si>
    <t>Камера промежуточная с воздушным клапаном, привод NM230-S-16</t>
  </si>
  <si>
    <t>ГЕРМИК-П-1020-1340-Н-П-24-01-00-У2</t>
  </si>
  <si>
    <t>КА221006863-ННВ</t>
  </si>
  <si>
    <t>Обратный клапан лепесткового типа во взрывозащищенном исполнении 1100х1100 мм</t>
  </si>
  <si>
    <t>ТЮЛЬПАН-1-1100х1100-В-2-1000</t>
  </si>
  <si>
    <t>Клапан противопожарный нормально открытый во взрывозащищенном исполнении Ø1000 мм</t>
  </si>
  <si>
    <t>КПУ-1Н-О-В-1000-2*ф-МВ220-Т-СН-0-0-0-0-0-0</t>
  </si>
  <si>
    <t xml:space="preserve">Регулирующий воздушный клапан круглого сечения во взрывозащищенном исполнении                                                       </t>
  </si>
  <si>
    <t>Регуляр-Л-450-В-1*Ручка-УХЛ2-0</t>
  </si>
  <si>
    <t>Ø450</t>
  </si>
  <si>
    <t>Регуляр-Л-800-В-1*Ручка-УХЛ2-0</t>
  </si>
  <si>
    <t>Ø630</t>
  </si>
  <si>
    <t>735х1485</t>
  </si>
  <si>
    <t>1300х600</t>
  </si>
  <si>
    <t>1200х1200</t>
  </si>
  <si>
    <t>Ø1000</t>
  </si>
  <si>
    <t xml:space="preserve">Короб вентиляционный из оцинкованной стали δ=1мм </t>
  </si>
  <si>
    <t>1000х300х700(h)</t>
  </si>
  <si>
    <t>700х300х1000(h)</t>
  </si>
  <si>
    <t xml:space="preserve">Решетка для воздуховодов                                                                  </t>
  </si>
  <si>
    <t>АМР 900х600</t>
  </si>
  <si>
    <t xml:space="preserve"> 900х600</t>
  </si>
  <si>
    <t>Решетка для воздуховодов                                                                    600х900</t>
  </si>
  <si>
    <t>АМР 600х900</t>
  </si>
  <si>
    <t xml:space="preserve">Переход из оцинкованной стали δ=0,7 мм                                    </t>
  </si>
  <si>
    <t xml:space="preserve">Ø400-700х300 l=300 мм                                                                                        </t>
  </si>
  <si>
    <r>
      <t>м</t>
    </r>
    <r>
      <rPr>
        <strike/>
        <vertAlign val="superscript"/>
        <sz val="10"/>
        <color theme="1"/>
        <rFont val="Times New Roman"/>
        <family val="1"/>
        <charset val="204"/>
      </rPr>
      <t>2</t>
    </r>
  </si>
  <si>
    <t xml:space="preserve">Ø400-1000х300 l=300 мм                                                                                      </t>
  </si>
  <si>
    <t xml:space="preserve"> Ø450/ Ø630 l=300 мм</t>
  </si>
  <si>
    <t xml:space="preserve"> Ø630/ Ø800 l=300 мм</t>
  </si>
  <si>
    <r>
      <t>Отвод круглый из оцинкованной стали δ=0,6 мм, 90</t>
    </r>
    <r>
      <rPr>
        <strike/>
        <vertAlign val="superscript"/>
        <sz val="12"/>
        <color theme="1"/>
        <rFont val="Times New Roman"/>
        <family val="1"/>
        <charset val="204"/>
      </rPr>
      <t>0</t>
    </r>
    <r>
      <rPr>
        <strike/>
        <sz val="12"/>
        <color theme="1"/>
        <rFont val="Times New Roman"/>
        <family val="1"/>
        <charset val="204"/>
      </rPr>
      <t xml:space="preserve">                             Ø450</t>
    </r>
  </si>
  <si>
    <r>
      <t>Отвод круглый из оцинкованной стали δ=0,6 мм, 45</t>
    </r>
    <r>
      <rPr>
        <strike/>
        <vertAlign val="superscript"/>
        <sz val="12"/>
        <color theme="1"/>
        <rFont val="Times New Roman"/>
        <family val="1"/>
        <charset val="204"/>
      </rPr>
      <t>0</t>
    </r>
    <r>
      <rPr>
        <strike/>
        <sz val="12"/>
        <color theme="1"/>
        <rFont val="Times New Roman"/>
        <family val="1"/>
        <charset val="204"/>
      </rPr>
      <t xml:space="preserve">                             Ø450</t>
    </r>
  </si>
  <si>
    <r>
      <t>Отвод круглый из оцинкованной стали δ=0,7 мм, 90</t>
    </r>
    <r>
      <rPr>
        <strike/>
        <vertAlign val="superscript"/>
        <sz val="12"/>
        <color theme="1"/>
        <rFont val="Times New Roman"/>
        <family val="1"/>
        <charset val="204"/>
      </rPr>
      <t>0</t>
    </r>
    <r>
      <rPr>
        <strike/>
        <sz val="12"/>
        <color theme="1"/>
        <rFont val="Times New Roman"/>
        <family val="1"/>
        <charset val="204"/>
      </rPr>
      <t xml:space="preserve">                             Ø800</t>
    </r>
  </si>
  <si>
    <r>
      <t>Отвод круглый из оцинкованной стали δ=1,0 мм, 90</t>
    </r>
    <r>
      <rPr>
        <strike/>
        <vertAlign val="superscript"/>
        <sz val="12"/>
        <color theme="1"/>
        <rFont val="Times New Roman"/>
        <family val="1"/>
        <charset val="204"/>
      </rPr>
      <t>0</t>
    </r>
    <r>
      <rPr>
        <strike/>
        <sz val="12"/>
        <color theme="1"/>
        <rFont val="Times New Roman"/>
        <family val="1"/>
        <charset val="204"/>
      </rPr>
      <t xml:space="preserve">                           Ø1000</t>
    </r>
  </si>
  <si>
    <t xml:space="preserve">Тройник круглый из оцинкованной стали δ=0,7 мм, l=550 мм   Ø630/ Ø450                           </t>
  </si>
  <si>
    <t xml:space="preserve">Тройник круглый из оцинкованной стали δ=0,7 мм, l=550 мм   Ø800/ Ø450                           </t>
  </si>
  <si>
    <t xml:space="preserve">Тройник круглый из оцинкованной стали δ=0,7 мм, l=1100 мм          Ø1000/ Ø1000 </t>
  </si>
  <si>
    <t xml:space="preserve">Заглушка для воздуховода из оцинкованной стали δ=0,7 мм             Ø1000                                                                                                 </t>
  </si>
  <si>
    <t xml:space="preserve">Заглушка для воздуховода из оцинкованной стали δ=0,9 мм         735х1485                                                                                     </t>
  </si>
  <si>
    <t>Мат прошивной с покрытием неармированной фольгой, в обкладке стальной сеткой с одной стороны δ=25 мм</t>
  </si>
  <si>
    <t>Alu1 Wired Mat 105-7000х1000х25</t>
  </si>
  <si>
    <r>
      <t>м</t>
    </r>
    <r>
      <rPr>
        <strike/>
        <vertAlign val="superscript"/>
        <sz val="12"/>
        <color theme="1"/>
        <rFont val="Times New Roman"/>
        <family val="1"/>
        <charset val="204"/>
      </rPr>
      <t>3</t>
    </r>
    <r>
      <rPr>
        <strike/>
        <sz val="12"/>
        <color theme="1"/>
        <rFont val="Times New Roman"/>
        <family val="1"/>
        <charset val="204"/>
      </rPr>
      <t>/м</t>
    </r>
    <r>
      <rPr>
        <strike/>
        <vertAlign val="superscript"/>
        <sz val="12"/>
        <color theme="1"/>
        <rFont val="Times New Roman"/>
        <family val="1"/>
        <charset val="204"/>
      </rPr>
      <t>2</t>
    </r>
  </si>
  <si>
    <t>3,2/92,4</t>
  </si>
  <si>
    <t>EI60</t>
  </si>
  <si>
    <t>ALU WIRED MAT 80 -5000х1000х100</t>
  </si>
  <si>
    <t>5,0/54,0</t>
  </si>
  <si>
    <t>Лента стальная бандажная перфорированная для фиксации тепловой изоляции 25х0,9х30</t>
  </si>
  <si>
    <t>ЛС-1</t>
  </si>
  <si>
    <t>Болт М8</t>
  </si>
  <si>
    <t>ГОСТ 11371-78</t>
  </si>
  <si>
    <t>Штифт приварной СТ/WP2 114 мм</t>
  </si>
  <si>
    <r>
      <t xml:space="preserve">Воздухозаборная труба для систем П1.1/П1.2 и ПА1 </t>
    </r>
    <r>
      <rPr>
        <b/>
        <strike/>
        <sz val="12"/>
        <color theme="1"/>
        <rFont val="Times New Roman"/>
        <family val="1"/>
        <charset val="204"/>
      </rPr>
      <t xml:space="preserve">П2.1/П2.2 </t>
    </r>
  </si>
  <si>
    <t>Воздухозаборная труба Ø1300мм, H=20м</t>
  </si>
  <si>
    <t>Вз. Труба 1300-20-1-1-1</t>
  </si>
  <si>
    <t>Т-ОВ-03-01-26</t>
  </si>
  <si>
    <t>В составе:</t>
  </si>
  <si>
    <t xml:space="preserve">Корпус </t>
  </si>
  <si>
    <r>
      <t>F=40,8 м</t>
    </r>
    <r>
      <rPr>
        <vertAlign val="superscript"/>
        <sz val="12"/>
        <color theme="1"/>
        <rFont val="Times New Roman"/>
        <family val="1"/>
        <charset val="204"/>
      </rPr>
      <t>2</t>
    </r>
  </si>
  <si>
    <t>Лист Б-ПН-6 ГОСТ 19903-2015</t>
  </si>
  <si>
    <t>09Г2С-8 ГС ГОСТ 19281-2014</t>
  </si>
  <si>
    <t>Лист Б-ПН-5 ГОСТ 19903-2015</t>
  </si>
  <si>
    <t>09Г2С-8 ГОСТ 19281-2014</t>
  </si>
  <si>
    <t xml:space="preserve">Опорный лист </t>
  </si>
  <si>
    <r>
      <t>F=2,25 м</t>
    </r>
    <r>
      <rPr>
        <vertAlign val="superscript"/>
        <sz val="12"/>
        <color theme="1"/>
        <rFont val="Times New Roman"/>
        <family val="1"/>
        <charset val="204"/>
      </rPr>
      <t>2</t>
    </r>
  </si>
  <si>
    <t>лист Б-ПН-20 ГОСТ 19903-2015</t>
  </si>
  <si>
    <t>Крышка</t>
  </si>
  <si>
    <r>
      <t>F=0,05 м</t>
    </r>
    <r>
      <rPr>
        <vertAlign val="superscript"/>
        <sz val="12"/>
        <color theme="1"/>
        <rFont val="Times New Roman"/>
        <family val="1"/>
        <charset val="204"/>
      </rPr>
      <t>2</t>
    </r>
  </si>
  <si>
    <t>лист Б-ПН-16 ГОСТ 19903-2015</t>
  </si>
  <si>
    <t>Ребро</t>
  </si>
  <si>
    <r>
      <t>F=0,04 м</t>
    </r>
    <r>
      <rPr>
        <vertAlign val="superscript"/>
        <sz val="12"/>
        <color theme="1"/>
        <rFont val="Times New Roman"/>
        <family val="1"/>
        <charset val="204"/>
      </rPr>
      <t>2</t>
    </r>
  </si>
  <si>
    <r>
      <t>F=0,011 м</t>
    </r>
    <r>
      <rPr>
        <vertAlign val="superscript"/>
        <sz val="12"/>
        <color theme="1"/>
        <rFont val="Times New Roman"/>
        <family val="1"/>
        <charset val="204"/>
      </rPr>
      <t>2</t>
    </r>
  </si>
  <si>
    <t>лист Б-ПН-10 ГОСТ 19903-2015</t>
  </si>
  <si>
    <t>Полоса усиления</t>
  </si>
  <si>
    <t>1=1350 мм</t>
  </si>
  <si>
    <t>уголок Б-63х63х6 ГОСТ 8509-93</t>
  </si>
  <si>
    <t>1=1610 мм</t>
  </si>
  <si>
    <t>Короб 1900х900</t>
  </si>
  <si>
    <t>Длина 1 патрубка l=250 мм</t>
  </si>
  <si>
    <t>лист Б-ПН-5 ГОСТ 19903-2015</t>
  </si>
  <si>
    <t>Фланец 1910х910</t>
  </si>
  <si>
    <t>1р=5640 мм</t>
  </si>
  <si>
    <t>уголок Б-40х40х4 ГОСТ 8509-93</t>
  </si>
  <si>
    <t>Кольцо жесткости</t>
  </si>
  <si>
    <t>1р=4120 мм</t>
  </si>
  <si>
    <t>1р=710 мм</t>
  </si>
  <si>
    <t>полоса Б-6х30 ГОСТ 103-76</t>
  </si>
  <si>
    <t>Полоса жесткости</t>
  </si>
  <si>
    <t>полоса Б-6х30 ГОСТ 103-2006</t>
  </si>
  <si>
    <t>Сетка 2,0-1,2 Л ГОСТ 19903-2015</t>
  </si>
  <si>
    <r>
      <t>F=3,0 м</t>
    </r>
    <r>
      <rPr>
        <vertAlign val="superscript"/>
        <sz val="12"/>
        <color theme="1"/>
        <rFont val="Times New Roman"/>
        <family val="1"/>
        <charset val="204"/>
      </rPr>
      <t>2</t>
    </r>
  </si>
  <si>
    <t>12Х18Н10Т ГОСТ 5632-72</t>
  </si>
  <si>
    <t>Зонт</t>
  </si>
  <si>
    <r>
      <t>F=5,5 м</t>
    </r>
    <r>
      <rPr>
        <vertAlign val="superscript"/>
        <sz val="12"/>
        <color theme="1"/>
        <rFont val="Times New Roman"/>
        <family val="1"/>
        <charset val="204"/>
      </rPr>
      <t>2</t>
    </r>
  </si>
  <si>
    <t>лист Б-ПН-2 ГОСТ 19903-2015</t>
  </si>
  <si>
    <t>Козырек</t>
  </si>
  <si>
    <r>
      <t>F=1,8 м</t>
    </r>
    <r>
      <rPr>
        <vertAlign val="superscript"/>
        <sz val="12"/>
        <color theme="1"/>
        <rFont val="Times New Roman"/>
        <family val="1"/>
        <charset val="204"/>
      </rPr>
      <t>2</t>
    </r>
  </si>
  <si>
    <t xml:space="preserve">Воздуховоды из оцинкованной стали толщиной 1,0 мм: </t>
  </si>
  <si>
    <t xml:space="preserve">                                                                                                           900х1900</t>
  </si>
  <si>
    <t>На улице</t>
  </si>
  <si>
    <r>
      <t>Отвод прямоугольный из оцинкованной стали δ=1,0 мм, 90</t>
    </r>
    <r>
      <rPr>
        <vertAlign val="superscript"/>
        <sz val="12"/>
        <color theme="1"/>
        <rFont val="Times New Roman"/>
        <family val="1"/>
        <charset val="204"/>
      </rPr>
      <t>0</t>
    </r>
  </si>
  <si>
    <t xml:space="preserve">                                                                                                          900х1900 (h)</t>
  </si>
  <si>
    <t>Воздуховоды из оцинкованной стали толщиной 1,0 мм: Ø1250</t>
  </si>
  <si>
    <t>Система П3.1/П3.2</t>
  </si>
  <si>
    <t>Приточная установка в составе (сторона обслуживания слева):</t>
  </si>
  <si>
    <t>21034-3-151.6-ОВ-ОЛ3</t>
  </si>
  <si>
    <t>ТРВ в комплекте.</t>
  </si>
  <si>
    <t xml:space="preserve">Передняя панель с клапаном. </t>
  </si>
  <si>
    <t>ГЕРМИК-С-1525-1825-Н-С-32-00-00-У2</t>
  </si>
  <si>
    <t>Клапан воздушный, привод SF230-S2-V N=1,46 кВт</t>
  </si>
  <si>
    <t>Воздухонагреватель жидкостный Qt=385 кВт, Gж=6599 кг/ч</t>
  </si>
  <si>
    <r>
      <t xml:space="preserve">Воздухоохладитель компрессорно-испарительный, фреон,                хладагент R407C; C = Qt=120,6 кВт, Gфр=2111 кг/ч с температурой охлаждения от 30 </t>
    </r>
    <r>
      <rPr>
        <strike/>
        <vertAlign val="superscript"/>
        <sz val="12"/>
        <color theme="1"/>
        <rFont val="Times New Roman"/>
        <family val="1"/>
        <charset val="204"/>
      </rPr>
      <t>0</t>
    </r>
    <r>
      <rPr>
        <strike/>
        <sz val="12"/>
        <color theme="1"/>
        <rFont val="Times New Roman"/>
        <family val="1"/>
        <charset val="204"/>
      </rPr>
      <t xml:space="preserve">С до 19 </t>
    </r>
    <r>
      <rPr>
        <strike/>
        <vertAlign val="superscript"/>
        <sz val="12"/>
        <color theme="1"/>
        <rFont val="Times New Roman"/>
        <family val="1"/>
        <charset val="204"/>
      </rPr>
      <t>0</t>
    </r>
    <r>
      <rPr>
        <strike/>
        <sz val="12"/>
        <color theme="1"/>
        <rFont val="Times New Roman"/>
        <family val="1"/>
        <charset val="204"/>
      </rPr>
      <t>С</t>
    </r>
  </si>
  <si>
    <t>ВКИ-500-193-83-R407C-Л-03</t>
  </si>
  <si>
    <t>испаритель: ВОФ243.3-133-110-06-25-04-3-421-2</t>
  </si>
  <si>
    <t>Хладагент R407C</t>
  </si>
  <si>
    <r>
      <t>Вентилятор ВСК L=27973 м</t>
    </r>
    <r>
      <rPr>
        <vertAlign val="superscript"/>
        <sz val="12"/>
        <color theme="1"/>
        <rFont val="Times New Roman"/>
        <family val="1"/>
        <charset val="204"/>
      </rPr>
      <t>3</t>
    </r>
    <r>
      <rPr>
        <sz val="12"/>
        <color theme="1"/>
        <rFont val="Times New Roman"/>
        <family val="1"/>
        <charset val="204"/>
      </rPr>
      <t>/час, Р=345 Па, электродвигатель A132M6F 7,5 кВт, 960 об/мин 380 В</t>
    </r>
  </si>
  <si>
    <t>Камера промежуточная:</t>
  </si>
  <si>
    <t>КА221006863а-ННВ</t>
  </si>
  <si>
    <t>Выносной конденсатор взрывозащищенный</t>
  </si>
  <si>
    <t>МАВО.К.22.630.1х3.В.6R.04PD. HX.XC</t>
  </si>
  <si>
    <t>Обратный клапан лепесткового типа во взрывозащищенном исполнении 600х1700 мм</t>
  </si>
  <si>
    <t>ТЮЛЬПАН-1-600х1700-В-0</t>
  </si>
  <si>
    <t>Клапан противопожарный нормально открытый во взрывозащищенном исполнении 1700х600 мм</t>
  </si>
  <si>
    <t>КПУ-1Н-О-В-1700х600-2*ф-МВ220-СН-0-0-0-0-0-0</t>
  </si>
  <si>
    <t>Регулирующий воздушный клапан прямоуголного сечения во взрывозащищенном исполнении 350х500</t>
  </si>
  <si>
    <t>Регуляр-Л-350х400-В-1*Ручка-УХЛ2-0</t>
  </si>
  <si>
    <t>Регулирующий воздушный клапан круглого сечения во взрывозащищенном исполнении Ø500</t>
  </si>
  <si>
    <t>350х500</t>
  </si>
  <si>
    <t>700х500</t>
  </si>
  <si>
    <t>850х600</t>
  </si>
  <si>
    <t>1700х600</t>
  </si>
  <si>
    <t>1200х600</t>
  </si>
  <si>
    <t>500х2100</t>
  </si>
  <si>
    <t>1825х1525</t>
  </si>
  <si>
    <t>750х750х750(h)</t>
  </si>
  <si>
    <t>2000х600х3500(h)</t>
  </si>
  <si>
    <t>Решетка для воздуховодов                                                                    750х750</t>
  </si>
  <si>
    <t>АМР 750х750</t>
  </si>
  <si>
    <t xml:space="preserve">Заглушка для воздуховода из оцинкованной стали δ=1,0 мм         950х500                                                                                     </t>
  </si>
  <si>
    <t xml:space="preserve">Ø500-500х950 l=300 мм                                                                                        </t>
  </si>
  <si>
    <t xml:space="preserve">500х950/350х500 l=300 мм                                                                                        </t>
  </si>
  <si>
    <t xml:space="preserve">Переход из оцинкованной стали δ=0,9 мм                                    </t>
  </si>
  <si>
    <t xml:space="preserve">615х1785-600х1700 l=300 мм                                                                               </t>
  </si>
  <si>
    <t xml:space="preserve">Ø500-350х500 l=300 мм                                                                         </t>
  </si>
  <si>
    <t xml:space="preserve">Ø500-700х500 l=300 мм                                                                         </t>
  </si>
  <si>
    <t xml:space="preserve">700х500(h)-850х600(h) l=300 мм                                                                               </t>
  </si>
  <si>
    <t xml:space="preserve">850х600(h)-1200х600(h) l=300 мм                                                                               </t>
  </si>
  <si>
    <t xml:space="preserve">1200х600(h)-1700х600(h) l=300 мм                                                                               </t>
  </si>
  <si>
    <r>
      <t>Отвод круглый из оцинкованной стали δ=0,7 мм, 45</t>
    </r>
    <r>
      <rPr>
        <vertAlign val="superscript"/>
        <sz val="12"/>
        <color theme="1"/>
        <rFont val="Times New Roman"/>
        <family val="1"/>
        <charset val="204"/>
      </rPr>
      <t>0</t>
    </r>
    <r>
      <rPr>
        <sz val="12"/>
        <color theme="1"/>
        <rFont val="Times New Roman"/>
        <family val="1"/>
        <charset val="204"/>
      </rPr>
      <t xml:space="preserve">                            Ø500</t>
    </r>
  </si>
  <si>
    <r>
      <t>Отвод круглый из оцинкованной стали δ=0,7 мм, 90</t>
    </r>
    <r>
      <rPr>
        <strike/>
        <vertAlign val="superscript"/>
        <sz val="12"/>
        <color theme="1"/>
        <rFont val="Times New Roman"/>
        <family val="1"/>
        <charset val="204"/>
      </rPr>
      <t>0</t>
    </r>
    <r>
      <rPr>
        <strike/>
        <sz val="12"/>
        <color theme="1"/>
        <rFont val="Times New Roman"/>
        <family val="1"/>
        <charset val="204"/>
      </rPr>
      <t xml:space="preserve">                             Ø500</t>
    </r>
  </si>
  <si>
    <r>
      <t>Отвод прямоугольный из оцинкованной стали δ=0,7 мм, 90</t>
    </r>
    <r>
      <rPr>
        <vertAlign val="superscript"/>
        <sz val="12"/>
        <color theme="1"/>
        <rFont val="Times New Roman"/>
        <family val="1"/>
        <charset val="204"/>
      </rPr>
      <t>0</t>
    </r>
  </si>
  <si>
    <t xml:space="preserve">                                                                                                            850х600 (h)</t>
  </si>
  <si>
    <r>
      <t>Отвод прямоугольный из оцинкованной стали δ=0,9 мм, 90</t>
    </r>
    <r>
      <rPr>
        <vertAlign val="superscript"/>
        <sz val="12"/>
        <color theme="1"/>
        <rFont val="Times New Roman"/>
        <family val="1"/>
        <charset val="204"/>
      </rPr>
      <t>0</t>
    </r>
  </si>
  <si>
    <t xml:space="preserve">                                                                                                          1700х600 (h)</t>
  </si>
  <si>
    <t xml:space="preserve">                                                                                                          600х1700 (h)</t>
  </si>
  <si>
    <t>ALU WIRED MAT 80 -2000х1000х100</t>
  </si>
  <si>
    <t>2,9/29</t>
  </si>
  <si>
    <t>Мат прошивной с покрытием армированной фольгой, в обкладке стальной сеткой с одной стороны  δ=50 мм</t>
  </si>
  <si>
    <t>ALU WIRED MAT 80 -5000х1000х50</t>
  </si>
  <si>
    <t>7,7/166</t>
  </si>
  <si>
    <t>Штифт приварной СТ/WP2 63 мм</t>
  </si>
  <si>
    <t>Воздухозаборная труба для системы П3.1/П3.2</t>
  </si>
  <si>
    <t>Воздухозаборная труба Ø1100мм, H=20м</t>
  </si>
  <si>
    <t>Вз. Труба 1100-20-1-1-1</t>
  </si>
  <si>
    <t>Т-ОВ-03-01-22</t>
  </si>
  <si>
    <r>
      <t>F=34,5 м</t>
    </r>
    <r>
      <rPr>
        <vertAlign val="superscript"/>
        <sz val="12"/>
        <color theme="1"/>
        <rFont val="Times New Roman"/>
        <family val="1"/>
        <charset val="204"/>
      </rPr>
      <t>2</t>
    </r>
  </si>
  <si>
    <t>17ГС ГОСТ 19281-2014</t>
  </si>
  <si>
    <t>Лист Б-ПН-4 ГОСТ 19903-2015</t>
  </si>
  <si>
    <t>лист Б-ПН-18 ГОСТ 19903-2015</t>
  </si>
  <si>
    <r>
      <t>F=0,01 м</t>
    </r>
    <r>
      <rPr>
        <vertAlign val="superscript"/>
        <sz val="12"/>
        <color theme="1"/>
        <rFont val="Times New Roman"/>
        <family val="1"/>
        <charset val="204"/>
      </rPr>
      <t>2</t>
    </r>
  </si>
  <si>
    <t>l=1350 мм</t>
  </si>
  <si>
    <t>l=1610 мм</t>
  </si>
  <si>
    <t xml:space="preserve">Короб 600х1950(h)мм </t>
  </si>
  <si>
    <r>
      <t xml:space="preserve">Фланец </t>
    </r>
    <r>
      <rPr>
        <sz val="12"/>
        <color rgb="FF000000"/>
        <rFont val="Cambria Math"/>
        <family val="1"/>
        <charset val="204"/>
      </rPr>
      <t>610х1960</t>
    </r>
    <r>
      <rPr>
        <sz val="12"/>
        <color rgb="FF000000"/>
        <rFont val="Times New Roman"/>
        <family val="1"/>
        <charset val="204"/>
      </rPr>
      <t>мм</t>
    </r>
  </si>
  <si>
    <t>Длина 1 фланца l=5140 мм</t>
  </si>
  <si>
    <t>1р=3500 мм</t>
  </si>
  <si>
    <t>1р=600 мм</t>
  </si>
  <si>
    <r>
      <t>F=2,1 м</t>
    </r>
    <r>
      <rPr>
        <vertAlign val="superscript"/>
        <sz val="12"/>
        <color theme="1"/>
        <rFont val="Times New Roman"/>
        <family val="1"/>
        <charset val="204"/>
      </rPr>
      <t>2</t>
    </r>
  </si>
  <si>
    <r>
      <t>F=3,95 м</t>
    </r>
    <r>
      <rPr>
        <vertAlign val="superscript"/>
        <sz val="12"/>
        <color theme="1"/>
        <rFont val="Times New Roman"/>
        <family val="1"/>
        <charset val="204"/>
      </rPr>
      <t>2</t>
    </r>
  </si>
  <si>
    <r>
      <t>F=1,34 м</t>
    </r>
    <r>
      <rPr>
        <vertAlign val="superscript"/>
        <sz val="12"/>
        <color theme="1"/>
        <rFont val="Times New Roman"/>
        <family val="1"/>
        <charset val="204"/>
      </rPr>
      <t>2</t>
    </r>
  </si>
  <si>
    <t>Воздуховоды из оцинкованной стали толщиной 0,7 мм: Ø710</t>
  </si>
  <si>
    <t>600х1950</t>
  </si>
  <si>
    <t xml:space="preserve">                                                                                                          600х1950 (h)</t>
  </si>
  <si>
    <t>Система П4.1/П4.2</t>
  </si>
  <si>
    <t>21034-3-151.6-ОВ-ОЛ4</t>
  </si>
  <si>
    <t xml:space="preserve">Сторона обслуживания </t>
  </si>
  <si>
    <t>П4.1 – справа; П4.2 - слева</t>
  </si>
  <si>
    <t>П4.1</t>
  </si>
  <si>
    <t>Клапан воздушный, привод LF230-S-5 N=0,62 кВт</t>
  </si>
  <si>
    <t>ГПЕРМИК-С-0625-0625-Н-П-32-00-00-У2</t>
  </si>
  <si>
    <t>Вставка ТВГ 140-0645-0645-0140-20-2-1</t>
  </si>
  <si>
    <t>Воздухонагреватель жидкостный Qt=49 кВт, Gж=836 кг/ч</t>
  </si>
  <si>
    <r>
      <t xml:space="preserve">с температурой нагрева от -29 </t>
    </r>
    <r>
      <rPr>
        <vertAlign val="superscript"/>
        <sz val="12"/>
        <color theme="1"/>
        <rFont val="Times New Roman"/>
        <family val="1"/>
        <charset val="204"/>
      </rPr>
      <t>0</t>
    </r>
    <r>
      <rPr>
        <sz val="12"/>
        <color theme="1"/>
        <rFont val="Times New Roman"/>
        <family val="1"/>
        <charset val="204"/>
      </rPr>
      <t xml:space="preserve">С до 10 </t>
    </r>
    <r>
      <rPr>
        <vertAlign val="superscript"/>
        <sz val="12"/>
        <color theme="1"/>
        <rFont val="Times New Roman"/>
        <family val="1"/>
        <charset val="204"/>
      </rPr>
      <t>0</t>
    </r>
    <r>
      <rPr>
        <sz val="12"/>
        <color theme="1"/>
        <rFont val="Times New Roman"/>
        <family val="1"/>
        <charset val="204"/>
      </rPr>
      <t xml:space="preserve">С. Теплоноситель 115/65 </t>
    </r>
    <r>
      <rPr>
        <vertAlign val="superscript"/>
        <sz val="12"/>
        <color theme="1"/>
        <rFont val="Times New Roman"/>
        <family val="1"/>
        <charset val="204"/>
      </rPr>
      <t>0</t>
    </r>
    <r>
      <rPr>
        <sz val="12"/>
        <color theme="1"/>
        <rFont val="Times New Roman"/>
        <family val="1"/>
        <charset val="204"/>
      </rPr>
      <t>С</t>
    </r>
  </si>
  <si>
    <t>ВНВ123.6-035-058-02-25-24-4-211-1</t>
  </si>
  <si>
    <r>
      <t>Вентилятор ВСК L=3730 м</t>
    </r>
    <r>
      <rPr>
        <vertAlign val="superscript"/>
        <sz val="12"/>
        <color theme="1"/>
        <rFont val="Times New Roman"/>
        <family val="1"/>
        <charset val="204"/>
      </rPr>
      <t>3</t>
    </r>
    <r>
      <rPr>
        <sz val="12"/>
        <color theme="1"/>
        <rFont val="Times New Roman"/>
        <family val="1"/>
        <charset val="204"/>
      </rPr>
      <t>/час, Р=400 Па, электродвигатель А80A2F     1,5 кВт, 2820 об/мин 380 В</t>
    </r>
  </si>
  <si>
    <t>Воздушный клапан, привод LM230-S-4</t>
  </si>
  <si>
    <t>ГЕРМИК-П-0570-0440-Н-П-24-00-00-У2</t>
  </si>
  <si>
    <t>Преобразователь частоты 1,5 кВт с IP54</t>
  </si>
  <si>
    <t>КА221006865-ННВ</t>
  </si>
  <si>
    <t>Электрический канальный воздухонагреватель для круглых каналов       1,5 кВт; 220В</t>
  </si>
  <si>
    <t>ЭНК 160/1,5</t>
  </si>
  <si>
    <t>ООО «Ровен»</t>
  </si>
  <si>
    <t>Клапан противопожарный нормально открытый в общепромышленном исполнении Ø 315 мм</t>
  </si>
  <si>
    <t>КПУ-1Н-О-Н-315-2*ф-МВ220-СН-0-0-0-0-0-0</t>
  </si>
  <si>
    <t>Клапан противопожарный нормально открытый в общепромышленном исполнении 150х150 мм</t>
  </si>
  <si>
    <t>КПУ-1Н-О-Н-150х150-2*ф-МВ220-СН-0-0-0-0-0-0</t>
  </si>
  <si>
    <t>Регулирующий воздушный клапан круглого сечения в общепромышленном исполнении</t>
  </si>
  <si>
    <t>Регуляр-Л-200-Н-1*Ручка-УХЛ2-0</t>
  </si>
  <si>
    <t xml:space="preserve">                                                       Ø200</t>
  </si>
  <si>
    <t>Ø315</t>
  </si>
  <si>
    <t>Регуляр-Л-315-Н-1*Ручка-УХЛ2-0</t>
  </si>
  <si>
    <t>Ø355</t>
  </si>
  <si>
    <t>Регуляр-Л-355-Н-1*Ручка-УХЛ2-0</t>
  </si>
  <si>
    <t>Воздуховоды из оцинкованной стали толщиной 0,5 мм:</t>
  </si>
  <si>
    <t>Ø160</t>
  </si>
  <si>
    <t>Ø200</t>
  </si>
  <si>
    <t>150х150</t>
  </si>
  <si>
    <t>Ø250</t>
  </si>
  <si>
    <t>645х645</t>
  </si>
  <si>
    <t xml:space="preserve">Ø315-150х150 l=300 мм                                                                                        </t>
  </si>
  <si>
    <t xml:space="preserve">Ø500-605х555 l=300 мм                                                                                        </t>
  </si>
  <si>
    <t xml:space="preserve">Переход из оцинкованной стали δ=0,5 мм                                    </t>
  </si>
  <si>
    <t xml:space="preserve">Ø160- Ø200 l=300 мм                                                                                        </t>
  </si>
  <si>
    <t xml:space="preserve">Переход из оцинкованной стали δ=0,6 мм                                    </t>
  </si>
  <si>
    <t xml:space="preserve">Ø200- Ø250 l=300 мм                                                                                        </t>
  </si>
  <si>
    <t xml:space="preserve">Ø200- Ø315 l=300 мм                                                                                        </t>
  </si>
  <si>
    <t xml:space="preserve">Ø200- Ø355 l=300 мм                                                                                        </t>
  </si>
  <si>
    <t xml:space="preserve">Ø250- Ø315 l=300 мм                                                                                        </t>
  </si>
  <si>
    <t xml:space="preserve">Тройник прямоугольный из оцинкованной стали δ=0,7 мм, l=250 мм   150х150х150                          </t>
  </si>
  <si>
    <t xml:space="preserve">Тройник круглый из оцинкованной стали δ=0,6 мм, l=350 мм               Ø250- Ø250- Ø250                         </t>
  </si>
  <si>
    <t xml:space="preserve">Тройник круглый из оцинкованной стали δ=0,6 мм, l=415 мм               Ø315- Ø315- Ø315                         </t>
  </si>
  <si>
    <t xml:space="preserve">Тройник круглый из оцинкованной стали δ=0,6 мм, l=415 мм               Ø355- Ø355- Ø315                         </t>
  </si>
  <si>
    <t xml:space="preserve">Тройник круглый из оцинкованной стали δ=0,7 мм, l=600 мм   Ø500/ Ø500                           </t>
  </si>
  <si>
    <r>
      <t>Отвод прямоугольный из оцинкованной стали δ=0,5 мм, 30</t>
    </r>
    <r>
      <rPr>
        <vertAlign val="superscript"/>
        <sz val="12"/>
        <color theme="1"/>
        <rFont val="Times New Roman"/>
        <family val="1"/>
        <charset val="204"/>
      </rPr>
      <t>0 3)</t>
    </r>
  </si>
  <si>
    <t xml:space="preserve">                                                                                                            150х150 (h)</t>
  </si>
  <si>
    <r>
      <t>Отвод прямоугольный из оцинкованной стали δ=0,5 мм, 45</t>
    </r>
    <r>
      <rPr>
        <vertAlign val="superscript"/>
        <sz val="12"/>
        <color theme="1"/>
        <rFont val="Times New Roman"/>
        <family val="1"/>
        <charset val="204"/>
      </rPr>
      <t>0</t>
    </r>
  </si>
  <si>
    <r>
      <t>Отвод прямоугольный из оцинкованной стали δ=0,5 мм, 90</t>
    </r>
    <r>
      <rPr>
        <vertAlign val="superscript"/>
        <sz val="12"/>
        <color theme="1"/>
        <rFont val="Times New Roman"/>
        <family val="1"/>
        <charset val="204"/>
      </rPr>
      <t>0</t>
    </r>
  </si>
  <si>
    <r>
      <t>Отвод круглый из оцинкованной стали δ=0,5 мм, 90</t>
    </r>
    <r>
      <rPr>
        <vertAlign val="superscript"/>
        <sz val="12"/>
        <color theme="1"/>
        <rFont val="Times New Roman"/>
        <family val="1"/>
        <charset val="204"/>
      </rPr>
      <t>0</t>
    </r>
    <r>
      <rPr>
        <sz val="12"/>
        <color theme="1"/>
        <rFont val="Times New Roman"/>
        <family val="1"/>
        <charset val="204"/>
      </rPr>
      <t xml:space="preserve">                             Ø160</t>
    </r>
  </si>
  <si>
    <r>
      <t>Отвод круглый из оцинкованной стали δ=0,5 мм, 90</t>
    </r>
    <r>
      <rPr>
        <strike/>
        <vertAlign val="superscript"/>
        <sz val="12"/>
        <color theme="1"/>
        <rFont val="Times New Roman"/>
        <family val="1"/>
        <charset val="204"/>
      </rPr>
      <t>0</t>
    </r>
    <r>
      <rPr>
        <strike/>
        <sz val="12"/>
        <color theme="1"/>
        <rFont val="Times New Roman"/>
        <family val="1"/>
        <charset val="204"/>
      </rPr>
      <t xml:space="preserve">                             Ø200</t>
    </r>
  </si>
  <si>
    <r>
      <t>Отвод круглый из оцинкованной стали δ=0,6 мм, 45</t>
    </r>
    <r>
      <rPr>
        <vertAlign val="superscript"/>
        <sz val="12"/>
        <color theme="1"/>
        <rFont val="Times New Roman"/>
        <family val="1"/>
        <charset val="204"/>
      </rPr>
      <t>0</t>
    </r>
    <r>
      <rPr>
        <sz val="12"/>
        <color theme="1"/>
        <rFont val="Times New Roman"/>
        <family val="1"/>
        <charset val="204"/>
      </rPr>
      <t xml:space="preserve">                             Ø315</t>
    </r>
  </si>
  <si>
    <r>
      <t>Отвод круглый из оцинкованной стали δ=0,6 мм, 90</t>
    </r>
    <r>
      <rPr>
        <vertAlign val="superscript"/>
        <sz val="12"/>
        <color theme="1"/>
        <rFont val="Times New Roman"/>
        <family val="1"/>
        <charset val="204"/>
      </rPr>
      <t>0</t>
    </r>
    <r>
      <rPr>
        <sz val="12"/>
        <color theme="1"/>
        <rFont val="Times New Roman"/>
        <family val="1"/>
        <charset val="204"/>
      </rPr>
      <t xml:space="preserve">                             Ø315</t>
    </r>
  </si>
  <si>
    <r>
      <t>Отвод круглый из оцинкованной стали δ=0,6 мм, 90</t>
    </r>
    <r>
      <rPr>
        <vertAlign val="superscript"/>
        <sz val="12"/>
        <color theme="1"/>
        <rFont val="Times New Roman"/>
        <family val="1"/>
        <charset val="204"/>
      </rPr>
      <t>0</t>
    </r>
    <r>
      <rPr>
        <sz val="12"/>
        <color theme="1"/>
        <rFont val="Times New Roman"/>
        <family val="1"/>
        <charset val="204"/>
      </rPr>
      <t xml:space="preserve">                             Ø355</t>
    </r>
  </si>
  <si>
    <t>Решетка стальная цилиндрическая с горизонтальными пластинами, с блоком регулировки расхода воздуха для воздуховода Ø160 525х75</t>
  </si>
  <si>
    <t>РС-ГЦ / Б / D 525х75 Ø160</t>
  </si>
  <si>
    <t>АвиВент</t>
  </si>
  <si>
    <t>Решетка стальная цилиндрическая с горизонтальными пластинами, с блоком регулировки расхода воздуха для воздуховода Ø200 525х125</t>
  </si>
  <si>
    <t>РС-ГЦ / Б / D 525х125 Ø200</t>
  </si>
  <si>
    <t>Решетка стальная цилиндрическая с горизонтальными пластинами, с блоком регулировки расхода воздуха для воздуховода Ø315 325х125</t>
  </si>
  <si>
    <t>РС-ГЦ / Б / D 325х125 Ø315</t>
  </si>
  <si>
    <t>Решетка стальная цилиндрическая с горизонтальными пластинами, с блоком регулировки расхода воздуха для воздуховода Ø315 525х125</t>
  </si>
  <si>
    <t>РС-ГЦ / Б / D 525х125 Ø315</t>
  </si>
  <si>
    <t xml:space="preserve">Решетка для воздуховодов 200х100                                                                </t>
  </si>
  <si>
    <t>АМР 200х100</t>
  </si>
  <si>
    <t xml:space="preserve">Решетка для воздуховодов 300х100                                                                </t>
  </si>
  <si>
    <t>АМР 300х100</t>
  </si>
  <si>
    <t xml:space="preserve">Заглушка для воздуховода из оцинкованной стали δ=0,5 мм                 Ø160                                                                                                                 </t>
  </si>
  <si>
    <t>Заглушка для воздуховода из оцинкованной стали δ=0,6 мм                 Ø315</t>
  </si>
  <si>
    <t>Заглушка для воздуховода из оцинкованной стали δ=0,6 мм                 Ø500</t>
  </si>
  <si>
    <t>Мат прошивной с покрытием армированной фольгой, в обкладке стальной сеткой с одной стороны δ=100 мм</t>
  </si>
  <si>
    <t>0,41/4,5</t>
  </si>
  <si>
    <t>0,02/</t>
  </si>
  <si>
    <t>Воздуховод из оцинкованной стали δ=0,7 мм                                          Ø500</t>
  </si>
  <si>
    <t>Воздухозабор-ный воздуховод</t>
  </si>
  <si>
    <t>Более 10 м</t>
  </si>
  <si>
    <t>1р=1595 мм</t>
  </si>
  <si>
    <t>1р=350 мм</t>
  </si>
  <si>
    <t>полоса Б-4х25 ГОСТ 103-76</t>
  </si>
  <si>
    <t>полоса Б-4х25 ГОСТ 103-2006</t>
  </si>
  <si>
    <t>Сетка 2,0-1,2 Л ГОСТ 3826-82</t>
  </si>
  <si>
    <r>
      <t>F=0,55 м</t>
    </r>
    <r>
      <rPr>
        <vertAlign val="superscript"/>
        <sz val="12"/>
        <color theme="1"/>
        <rFont val="Times New Roman"/>
        <family val="1"/>
        <charset val="204"/>
      </rPr>
      <t>2</t>
    </r>
  </si>
  <si>
    <r>
      <t>F=0,82 м</t>
    </r>
    <r>
      <rPr>
        <vertAlign val="superscript"/>
        <sz val="12"/>
        <color theme="1"/>
        <rFont val="Times New Roman"/>
        <family val="1"/>
        <charset val="204"/>
      </rPr>
      <t>2</t>
    </r>
  </si>
  <si>
    <t>Система П5.1/П5.2</t>
  </si>
  <si>
    <t>21034-3-151.6-ОВ-ОЛ5</t>
  </si>
  <si>
    <t>П5.1 – справа; П5.2 - слева</t>
  </si>
  <si>
    <t>ГЕРМИК-С-0925-0775-Н-П-32-01-00-У2</t>
  </si>
  <si>
    <t>Клапан воздушный, привод NF230-S-10 N=0,8 кВт</t>
  </si>
  <si>
    <t>ГПЕРМИК-С-0925-0775-Н-П-32-00-00-У2</t>
  </si>
  <si>
    <t>Воздухонагреватель жидкостный Qt=81 кВт, Gж=1394 кг/ч</t>
  </si>
  <si>
    <t>ВНВ123.6-048-077-02-25-16-2-211-1</t>
  </si>
  <si>
    <r>
      <t>Вентилятор ВСК L=6220 м</t>
    </r>
    <r>
      <rPr>
        <vertAlign val="superscript"/>
        <sz val="12"/>
        <color theme="1"/>
        <rFont val="Times New Roman"/>
        <family val="1"/>
        <charset val="204"/>
      </rPr>
      <t>3</t>
    </r>
    <r>
      <rPr>
        <sz val="12"/>
        <color theme="1"/>
        <rFont val="Times New Roman"/>
        <family val="1"/>
        <charset val="204"/>
      </rPr>
      <t>/час, Р=300 Па, электродвигатель А90L4F     2,2 кВт, 1388 об/мин 380 В</t>
    </r>
  </si>
  <si>
    <t>Воздушный клапан, привод NM230-S-16</t>
  </si>
  <si>
    <t>ГЕРМИК-П-0870-0590-Н-П-24-01-00-У2</t>
  </si>
  <si>
    <t>Преобразователь частоты 3 кВт с IP54</t>
  </si>
  <si>
    <t>КА221006866-ННВ</t>
  </si>
  <si>
    <t>Электрический канальный воздухонагреватель для круглых каналов       1,6 кВт; 220В</t>
  </si>
  <si>
    <t>Канал-ЭКВ-К-160-1,5</t>
  </si>
  <si>
    <t>Клапан противопожарный нормально открытый в общепромышленном исполнении Ø 160 мм</t>
  </si>
  <si>
    <t>КПУ-1Н-О-Н-160-2*ф-МВ220-Т-СН-0-0-0-0-0-0</t>
  </si>
  <si>
    <t>КПУ-1Н-О-Н-315-2*ф-МВ220-Т-СН-0-0-0-0-0-0</t>
  </si>
  <si>
    <t>Клапан противопожарный нормально открытый в общепромышленном исполнении Ø 630 мм</t>
  </si>
  <si>
    <t>КПУ-1Н-О-Н-630-2*ф-МВ220-Т-СН-0-0-0-0-0-0</t>
  </si>
  <si>
    <t>Регулирующий воздушный клапан круглого сечения в общепромышленном исполнении Ø160</t>
  </si>
  <si>
    <t>Регуляр-Л-160-Н-1*Ручка-УХЛ2-0</t>
  </si>
  <si>
    <t>Регулирующий воздушный клапан круглого сечения в общепромышленном исполнении Ø250</t>
  </si>
  <si>
    <t>Регуляр-Л-250-Н-1*Ручка-УХЛ2-0</t>
  </si>
  <si>
    <t>Регулирующий воздушный клапан круглого сечения в общепромышленном исполнении Ø315</t>
  </si>
  <si>
    <t>795х945</t>
  </si>
  <si>
    <t>600х300х600(h)</t>
  </si>
  <si>
    <t>Решетка для воздуховодов                                                                    500х500</t>
  </si>
  <si>
    <t>АМР 500х500</t>
  </si>
  <si>
    <t>Решетка стальная цилиндрическая с горизонтальными пластинами, с блоком регулировки расхода воздуха для воздуховода Ø160 425х75</t>
  </si>
  <si>
    <t>РС-ГЦ / Б / D 425х75 Ø160</t>
  </si>
  <si>
    <t>Решетка стальная цилиндрическая с горизонтальными пластинами, с блоком регулировки расхода воздуха для воздуховода Ø315 525х225</t>
  </si>
  <si>
    <t>РС-ГЦ / Б / D 525х225 Ø315</t>
  </si>
  <si>
    <t>Решетка стальная цилиндрическая с горизонтальными пластинами, с блоком регулировки расхода воздуха для воздуховода Ø315 625х225</t>
  </si>
  <si>
    <t>РС-ГЦ / Б / D 625х225 Ø315</t>
  </si>
  <si>
    <t>Приточный воздухораспределитель                                                          Ø160</t>
  </si>
  <si>
    <t xml:space="preserve">ДПУ-М 160 </t>
  </si>
  <si>
    <t>Арктос</t>
  </si>
  <si>
    <t xml:space="preserve">Заглушка для воздуховода из оцинкованной стали δ=0,5 мм                 Ø160                                                                                                                                                                                     </t>
  </si>
  <si>
    <t xml:space="preserve">Заглушка для воздуховода из оцинкованной стали δ=0,6 мм                 Ø315                                                                                                                                                                                     </t>
  </si>
  <si>
    <t xml:space="preserve">Ø630-555х755 l=300 мм                                                                                        </t>
  </si>
  <si>
    <t xml:space="preserve">Ø250-300х600 l=300 мм                                                                                        </t>
  </si>
  <si>
    <t xml:space="preserve">Ø160- Ø355 l=300 мм                                                                                        </t>
  </si>
  <si>
    <t xml:space="preserve">Ø355- Ø500 l=300 мм                                                                                        </t>
  </si>
  <si>
    <t xml:space="preserve">Ø500- Ø630 l=300 мм                                                                                        </t>
  </si>
  <si>
    <r>
      <t>Отвод круглый из оцинкованной стали δ=0,5 мм, 45</t>
    </r>
    <r>
      <rPr>
        <vertAlign val="superscript"/>
        <sz val="12"/>
        <color theme="1"/>
        <rFont val="Times New Roman"/>
        <family val="1"/>
        <charset val="204"/>
      </rPr>
      <t>0</t>
    </r>
    <r>
      <rPr>
        <sz val="12"/>
        <color theme="1"/>
        <rFont val="Times New Roman"/>
        <family val="1"/>
        <charset val="204"/>
      </rPr>
      <t xml:space="preserve">                             Ø160</t>
    </r>
  </si>
  <si>
    <r>
      <t>Отвод круглый из оцинкованной стали δ=0,6 мм, 45</t>
    </r>
    <r>
      <rPr>
        <vertAlign val="superscript"/>
        <sz val="12"/>
        <color theme="1"/>
        <rFont val="Times New Roman"/>
        <family val="1"/>
        <charset val="204"/>
      </rPr>
      <t>0</t>
    </r>
    <r>
      <rPr>
        <sz val="12"/>
        <color theme="1"/>
        <rFont val="Times New Roman"/>
        <family val="1"/>
        <charset val="204"/>
      </rPr>
      <t xml:space="preserve">                             Ø250</t>
    </r>
  </si>
  <si>
    <r>
      <t>Отвод круглый из оцинкованной стали δ=0,7 мм, 90</t>
    </r>
    <r>
      <rPr>
        <vertAlign val="superscript"/>
        <sz val="12"/>
        <color theme="1"/>
        <rFont val="Times New Roman"/>
        <family val="1"/>
        <charset val="204"/>
      </rPr>
      <t>0</t>
    </r>
    <r>
      <rPr>
        <sz val="12"/>
        <color theme="1"/>
        <rFont val="Times New Roman"/>
        <family val="1"/>
        <charset val="204"/>
      </rPr>
      <t xml:space="preserve">                             Ø630</t>
    </r>
  </si>
  <si>
    <t xml:space="preserve">Тройник круглый из оцинкованной стали δ=0,6 мм, l=350 мм   Ø355/ Ø250                           </t>
  </si>
  <si>
    <t xml:space="preserve">Тройник круглый из оцинкованной стали δ=0,7 мм, l=350 мм   Ø500/ Ø250                           </t>
  </si>
  <si>
    <t xml:space="preserve">Тройник круглый из оцинкованной стали δ=0,7 мм, l=700 мм   Ø630/ Ø630                           </t>
  </si>
  <si>
    <t xml:space="preserve">Утка круглая из оцинкованной стали δ=0,6 мм Ø315, l=458 мм, со смещением 51 мм   </t>
  </si>
  <si>
    <t>0,5/5,2</t>
  </si>
  <si>
    <t>Штифт приварной CT/WP2 114 мм</t>
  </si>
  <si>
    <t>Воздуховод из оцинкованной стали δ=0,7 мм                                          Ø630</t>
  </si>
  <si>
    <t>Воздухоза-</t>
  </si>
  <si>
    <t>борный воздуховод</t>
  </si>
  <si>
    <t>1р=1900 мм</t>
  </si>
  <si>
    <t>1р=400 мм</t>
  </si>
  <si>
    <r>
      <t>F=0,8 м</t>
    </r>
    <r>
      <rPr>
        <vertAlign val="superscript"/>
        <sz val="12"/>
        <color theme="1"/>
        <rFont val="Times New Roman"/>
        <family val="1"/>
        <charset val="204"/>
      </rPr>
      <t>2</t>
    </r>
  </si>
  <si>
    <r>
      <t>F=1,6 м</t>
    </r>
    <r>
      <rPr>
        <vertAlign val="superscript"/>
        <sz val="12"/>
        <color theme="1"/>
        <rFont val="Times New Roman"/>
        <family val="1"/>
        <charset val="204"/>
      </rPr>
      <t>2</t>
    </r>
  </si>
  <si>
    <r>
      <t>F=0,9 м</t>
    </r>
    <r>
      <rPr>
        <vertAlign val="superscript"/>
        <sz val="12"/>
        <color theme="1"/>
        <rFont val="Times New Roman"/>
        <family val="1"/>
        <charset val="204"/>
      </rPr>
      <t>2</t>
    </r>
  </si>
  <si>
    <t>Система П6.1/П6.2</t>
  </si>
  <si>
    <t>21034-3-151.6-ОВ-ОЛ6</t>
  </si>
  <si>
    <t>Сторона обслуживания слева</t>
  </si>
  <si>
    <t>ГЕРМИК-С-0775-0775-Н-П-32-00-00-У2</t>
  </si>
  <si>
    <t>Клапан воздушный, привод NF230-S-10 N=0,74 кВт</t>
  </si>
  <si>
    <t>Вставка ТВГ 140-0795-0795-0140-20-2-1</t>
  </si>
  <si>
    <t>ФВК-292-292-360-3-G4/25</t>
  </si>
  <si>
    <t>Воздухонагреватель жидкостный Qt=105 кВт, Gж=1801 кг/ч</t>
  </si>
  <si>
    <t>ВНВ123.6-050-067-03-20-14-4-211-1</t>
  </si>
  <si>
    <r>
      <t xml:space="preserve">с температурой нагрева от -29 </t>
    </r>
    <r>
      <rPr>
        <strike/>
        <vertAlign val="superscript"/>
        <sz val="12"/>
        <color theme="1"/>
        <rFont val="Times New Roman"/>
        <family val="1"/>
        <charset val="204"/>
      </rPr>
      <t>0</t>
    </r>
    <r>
      <rPr>
        <strike/>
        <sz val="12"/>
        <color theme="1"/>
        <rFont val="Times New Roman"/>
        <family val="1"/>
        <charset val="204"/>
      </rPr>
      <t xml:space="preserve">С до 29 </t>
    </r>
    <r>
      <rPr>
        <strike/>
        <vertAlign val="superscript"/>
        <sz val="12"/>
        <color theme="1"/>
        <rFont val="Times New Roman"/>
        <family val="1"/>
        <charset val="204"/>
      </rPr>
      <t>0</t>
    </r>
    <r>
      <rPr>
        <strike/>
        <sz val="12"/>
        <color theme="1"/>
        <rFont val="Times New Roman"/>
        <family val="1"/>
        <charset val="204"/>
      </rPr>
      <t xml:space="preserve">С. Теплоноситель 115/65 </t>
    </r>
    <r>
      <rPr>
        <strike/>
        <vertAlign val="superscript"/>
        <sz val="12"/>
        <color theme="1"/>
        <rFont val="Times New Roman"/>
        <family val="1"/>
        <charset val="204"/>
      </rPr>
      <t>0</t>
    </r>
    <r>
      <rPr>
        <strike/>
        <sz val="12"/>
        <color theme="1"/>
        <rFont val="Times New Roman"/>
        <family val="1"/>
        <charset val="204"/>
      </rPr>
      <t>С</t>
    </r>
  </si>
  <si>
    <r>
      <t>Вентилятор ВСК L=5220 м</t>
    </r>
    <r>
      <rPr>
        <strike/>
        <vertAlign val="superscript"/>
        <sz val="12"/>
        <color theme="1"/>
        <rFont val="Times New Roman"/>
        <family val="1"/>
        <charset val="204"/>
      </rPr>
      <t>3</t>
    </r>
    <r>
      <rPr>
        <strike/>
        <sz val="12"/>
        <color theme="1"/>
        <rFont val="Times New Roman"/>
        <family val="1"/>
        <charset val="204"/>
      </rPr>
      <t xml:space="preserve">/час, Р=330 Па, электродвигатель А80В4F </t>
    </r>
  </si>
  <si>
    <t>ВОСК72Б-050-00150-04-1-О-У3</t>
  </si>
  <si>
    <t>1,5 кВт, 1420 об/мин 380 В</t>
  </si>
  <si>
    <t>ГЕРМИК-П-0720-0590-Н-П-24-00-00-У2</t>
  </si>
  <si>
    <t>Преобразователь частоты 2,2 кВт с IP54</t>
  </si>
  <si>
    <t>КА221006867б-ННВ</t>
  </si>
  <si>
    <t>Обратный клапан лепесткового типа во взрывозащищенном исполнении 500х500 с переходником на круглое сечение Ø400</t>
  </si>
  <si>
    <t>ТЮЛЬПАН-1-500х500-В-2*400</t>
  </si>
  <si>
    <t>Обратный клапан в искробезопасном исполнении круглого сечения Ø400</t>
  </si>
  <si>
    <t>АЗЕ-D400</t>
  </si>
  <si>
    <t>Ровен</t>
  </si>
  <si>
    <t>Клапан противопожарный нормально открытый в общепромышленном исполнении Ø400</t>
  </si>
  <si>
    <t>КПУ-1Н-О-Н-400-2*ф-МВ220-Т-СН-0-0-0-0-0-0</t>
  </si>
  <si>
    <t xml:space="preserve">Регулирующий воздушный клапан круглого сечения во взрывозащищенном исполнении Ø315                                                      </t>
  </si>
  <si>
    <t>Регуляр-Л-315-В-1*Ручка-УХЛ2-0</t>
  </si>
  <si>
    <t>Воздушный клапан круглого сечения во взрывозащищенном исполнении Ø400</t>
  </si>
  <si>
    <t>Воздушный клапан круглого сечения в общепромышленном исполнении Ø400</t>
  </si>
  <si>
    <t>Регуляр-Л-400-Н-1*Ручка-УХЛ2-0</t>
  </si>
  <si>
    <t>Ø560</t>
  </si>
  <si>
    <t>795х795</t>
  </si>
  <si>
    <t>400х800</t>
  </si>
  <si>
    <t>Короб вентиляционный из оцинкованной стали δ=1,0 мм 1200х500х2950(h)</t>
  </si>
  <si>
    <t xml:space="preserve">Короб вентиляционный из оцинкованной стали δ=1 мм </t>
  </si>
  <si>
    <t>600х300х600</t>
  </si>
  <si>
    <t xml:space="preserve">Ø315-400х400 l=300 мм                                                                                        </t>
  </si>
  <si>
    <t xml:space="preserve">Ø560-755х555 l=300 мм                                                                                        </t>
  </si>
  <si>
    <t xml:space="preserve">Ø315- Ø400 l=300 мм                                                                                        </t>
  </si>
  <si>
    <r>
      <t>Отвод круглый из оцинкованной стали δ=0,6 мм, 45</t>
    </r>
    <r>
      <rPr>
        <strike/>
        <vertAlign val="superscript"/>
        <sz val="12"/>
        <color theme="1"/>
        <rFont val="Times New Roman"/>
        <family val="1"/>
        <charset val="204"/>
      </rPr>
      <t>0</t>
    </r>
    <r>
      <rPr>
        <strike/>
        <sz val="12"/>
        <color theme="1"/>
        <rFont val="Times New Roman"/>
        <family val="1"/>
        <charset val="204"/>
      </rPr>
      <t xml:space="preserve">                             Ø315</t>
    </r>
  </si>
  <si>
    <r>
      <t>Отвод круглый из оцинкованной стали δ=0,6 мм, 90</t>
    </r>
    <r>
      <rPr>
        <strike/>
        <vertAlign val="superscript"/>
        <sz val="12"/>
        <color theme="1"/>
        <rFont val="Times New Roman"/>
        <family val="1"/>
        <charset val="204"/>
      </rPr>
      <t>0</t>
    </r>
    <r>
      <rPr>
        <strike/>
        <sz val="12"/>
        <color theme="1"/>
        <rFont val="Times New Roman"/>
        <family val="1"/>
        <charset val="204"/>
      </rPr>
      <t xml:space="preserve">                             Ø315</t>
    </r>
  </si>
  <si>
    <r>
      <t>Отвод круглый из оцинкованной стали δ=0,6 мм, 90</t>
    </r>
    <r>
      <rPr>
        <strike/>
        <vertAlign val="superscript"/>
        <sz val="12"/>
        <color theme="1"/>
        <rFont val="Times New Roman"/>
        <family val="1"/>
        <charset val="204"/>
      </rPr>
      <t>0</t>
    </r>
    <r>
      <rPr>
        <strike/>
        <sz val="12"/>
        <color theme="1"/>
        <rFont val="Times New Roman"/>
        <family val="1"/>
        <charset val="204"/>
      </rPr>
      <t xml:space="preserve">                             Ø400</t>
    </r>
  </si>
  <si>
    <t xml:space="preserve">Тройник круглый из оцинкованной стали δ=0,6 мм, l=415 мм   Ø400/ Ø315                           </t>
  </si>
  <si>
    <t xml:space="preserve">Тройник круглый из оцинкованной стали δ=0,6 мм, l=500 мм   Ø560/ Ø400                           </t>
  </si>
  <si>
    <t>Решетка стальная цилиндрическая с горизонтальными пластинами, с блоком регулировки расхода воздуха для воздуховода Ø400 425х225</t>
  </si>
  <si>
    <t>РС-ГЦ / Б / D 425х225 Ø400</t>
  </si>
  <si>
    <t xml:space="preserve">Заглушка для воздуховода из оцинкованной стали δ=0,5 мм Ø200                                                                                                                                                                                    </t>
  </si>
  <si>
    <t>Заглушка для воздуховода из оцинкованной стали δ=0,7 мм Ø560</t>
  </si>
  <si>
    <t>Заглушка для воздуховода из оцинкованной стали δ=0,7 мм 400х800</t>
  </si>
  <si>
    <t>2,0/17,0</t>
  </si>
  <si>
    <t>0,1/2,0</t>
  </si>
  <si>
    <t>Штифт приварной СТ/WP2 114мм</t>
  </si>
  <si>
    <t>Шфйба блокирующая PW2</t>
  </si>
  <si>
    <t>Система ПА1</t>
  </si>
  <si>
    <t>Приточная установка в составе (сторона обслуживания справа):</t>
  </si>
  <si>
    <t>21034-3-151.6-ОВ-ОЛ7</t>
  </si>
  <si>
    <t>ГЕРМИК-С-1020-1040-Н-С-32-00-00-У2</t>
  </si>
  <si>
    <t>Клапан воздушный, привод NF230-S2-V N=0,94 кВт</t>
  </si>
  <si>
    <r>
      <t>Вентилятор ВСК L=13600 м</t>
    </r>
    <r>
      <rPr>
        <vertAlign val="superscript"/>
        <sz val="12"/>
        <color theme="1"/>
        <rFont val="Times New Roman"/>
        <family val="1"/>
        <charset val="204"/>
      </rPr>
      <t>3</t>
    </r>
    <r>
      <rPr>
        <sz val="12"/>
        <color theme="1"/>
        <rFont val="Times New Roman"/>
        <family val="1"/>
        <charset val="204"/>
      </rPr>
      <t>/час, Р=440 Па, электродвигатель A112MA6F     3,0 кВт, 955 об/мин 380 В</t>
    </r>
  </si>
  <si>
    <t>ВОСК62-071-00300-06-1-Г-У2</t>
  </si>
  <si>
    <t>Преобразователь частоты 4 кВт с IP54</t>
  </si>
  <si>
    <t>КА221006868а-ННВ</t>
  </si>
  <si>
    <t>Обратный клапан лепесткового типа во взрывозащищенном исполнении 500х1100</t>
  </si>
  <si>
    <t>ТЮЛЬПАН-1-500х1100-В-2*400</t>
  </si>
  <si>
    <t>Клапан противопожарный нормально открытый во взрывозащищенном исполнении 1100х500</t>
  </si>
  <si>
    <t>КПУ-1Н-О-В-1100х500-2*ф-МВ220-СН-0-0-0-0-0-0</t>
  </si>
  <si>
    <t>Клапан противопожарный нормально открытый во взрывозащищенном исполнении Ø900</t>
  </si>
  <si>
    <t>КПУ-1Н-О-В-900-2*ф-МВ220-СН-0-0-0-0-0-0</t>
  </si>
  <si>
    <t>Клапан противопожарный нормально открытый во взрывозащищенном исполнении 800х800</t>
  </si>
  <si>
    <t>КПУ-1Н-О-В-800х800-2*ф-МВ220-СН-0-0-0-0-0-0</t>
  </si>
  <si>
    <t>150х400</t>
  </si>
  <si>
    <t>250х400</t>
  </si>
  <si>
    <t>400х400</t>
  </si>
  <si>
    <t>400х600</t>
  </si>
  <si>
    <t>750х750</t>
  </si>
  <si>
    <t>800х800</t>
  </si>
  <si>
    <t>Воздуховоды из оцинкованной стали толщиной 0,9 мм:                 1100х500</t>
  </si>
  <si>
    <t>Воздуховоды из оцинкованной стали толщиной 1,0 мм:                       Ø900</t>
  </si>
  <si>
    <t>Короб вентиляционный из оцинкованной стали δ=1,0 мм 1185х515х1100(h)</t>
  </si>
  <si>
    <t>На входе в установку</t>
  </si>
  <si>
    <t>Короб вентиляционный из оцинкованной стали δ=1,0 мм 1100х700х800(h)</t>
  </si>
  <si>
    <t>На выходе из установки</t>
  </si>
  <si>
    <t xml:space="preserve">150х400-250х400 l=300 мм                                                                                        </t>
  </si>
  <si>
    <t xml:space="preserve">250х400-400х400 l=300 мм                                                                                        </t>
  </si>
  <si>
    <t xml:space="preserve">400х400-400х600 l=300 мм                                                                                        </t>
  </si>
  <si>
    <t>Переход из оцинкованной стали δ=1,0 мм</t>
  </si>
  <si>
    <t>Ø900 – 800х800 l=300 мм</t>
  </si>
  <si>
    <t xml:space="preserve">                                                                                                          800х800 (h)</t>
  </si>
  <si>
    <r>
      <t>Отвод прямоугольный из оцинкованной стали δ=0,7 мм, 45</t>
    </r>
    <r>
      <rPr>
        <vertAlign val="superscript"/>
        <sz val="12"/>
        <color theme="1"/>
        <rFont val="Times New Roman"/>
        <family val="1"/>
        <charset val="204"/>
      </rPr>
      <t>0</t>
    </r>
  </si>
  <si>
    <r>
      <t>Отвод прямоугольный из оцинкованной стали δ=0,9 мм, 45</t>
    </r>
    <r>
      <rPr>
        <vertAlign val="superscript"/>
        <sz val="12"/>
        <color theme="1"/>
        <rFont val="Times New Roman"/>
        <family val="1"/>
        <charset val="204"/>
      </rPr>
      <t>0</t>
    </r>
  </si>
  <si>
    <t xml:space="preserve">                                                                                                          500х1100 (h)</t>
  </si>
  <si>
    <r>
      <t>Отвод прямоугольный из оцинкованной стали δ=0,7 мм, 90</t>
    </r>
    <r>
      <rPr>
        <strike/>
        <vertAlign val="superscript"/>
        <sz val="12"/>
        <color theme="1"/>
        <rFont val="Times New Roman"/>
        <family val="1"/>
        <charset val="204"/>
      </rPr>
      <t>0</t>
    </r>
  </si>
  <si>
    <t xml:space="preserve">                                                                                                            400х600 (h)</t>
  </si>
  <si>
    <r>
      <t>Отвод круглый из оцинкованной стали δ=1,0 мм, 90</t>
    </r>
    <r>
      <rPr>
        <vertAlign val="superscript"/>
        <sz val="12"/>
        <color theme="1"/>
        <rFont val="Times New Roman"/>
        <family val="1"/>
        <charset val="204"/>
      </rPr>
      <t>0</t>
    </r>
    <r>
      <rPr>
        <sz val="12"/>
        <color theme="1"/>
        <rFont val="Times New Roman"/>
        <family val="1"/>
        <charset val="204"/>
      </rPr>
      <t xml:space="preserve">                             Ø900</t>
    </r>
  </si>
  <si>
    <t xml:space="preserve">Утка круглая из оцинкованной стали δ=0,7 мм Ø630, l=1790 мм, со смещением 650 мм    </t>
  </si>
  <si>
    <t>Решетка для воздуховодов                                                                    300х700</t>
  </si>
  <si>
    <t>АМР 300х700</t>
  </si>
  <si>
    <t>Решетка для воздуховодов                                                                    500х250</t>
  </si>
  <si>
    <t>АМР 500х250</t>
  </si>
  <si>
    <r>
      <t xml:space="preserve">Заглушка для воздуховода из оцинкованной стали δ=0,9 мм           </t>
    </r>
    <r>
      <rPr>
        <strike/>
        <sz val="12"/>
        <color theme="1"/>
        <rFont val="Times New Roman"/>
        <family val="1"/>
        <charset val="204"/>
      </rPr>
      <t>150х400</t>
    </r>
    <r>
      <rPr>
        <sz val="12"/>
        <color theme="1"/>
        <rFont val="Times New Roman"/>
        <family val="1"/>
        <charset val="204"/>
      </rPr>
      <t xml:space="preserve">                                                                                                                                                                    </t>
    </r>
  </si>
  <si>
    <t>600х600</t>
  </si>
  <si>
    <t>1100х500</t>
  </si>
  <si>
    <t>515х1185</t>
  </si>
  <si>
    <t xml:space="preserve">Заглушка для воздуховода из оцинкованной стали δ=1,0 мм                 Ø900                                                                                                                                                                               </t>
  </si>
  <si>
    <t>3,25/</t>
  </si>
  <si>
    <t>0,73/</t>
  </si>
  <si>
    <t>Система П-3/П-3а (сущ.)</t>
  </si>
  <si>
    <t>Клапан противопожарный нормально открытый во взрывозащищенном исполнении Ø630</t>
  </si>
  <si>
    <t>КПУ-1Н-О-В-630-2*ф-МВ220 -СН-0-0-0-0-0-0</t>
  </si>
  <si>
    <t>Система П-4/П-4а (сущ.)</t>
  </si>
  <si>
    <t>Электрический канальный воздухонагреватель для круглых каналов       9,0 кВт; 220В</t>
  </si>
  <si>
    <t>ЭНК 315/9,0</t>
  </si>
  <si>
    <t xml:space="preserve">Для   помещения </t>
  </si>
  <si>
    <t>газоанализаторной</t>
  </si>
  <si>
    <t>ЭНК 400/9,0</t>
  </si>
  <si>
    <t xml:space="preserve">Для    помещения </t>
  </si>
  <si>
    <t>отбора   проб</t>
  </si>
  <si>
    <t>Клапан противопожарный нормально открытый во взрывозащищенном исполнении Ø315</t>
  </si>
  <si>
    <t>КПУ-1Н-О-В-315-2*ф-МВ220 -СН-0-0-0-0-0-0</t>
  </si>
  <si>
    <t>Клапан противопожарный нормально открытый во взрывозащищенном исполнении Ø400</t>
  </si>
  <si>
    <t>КПУ-1Н-О-В-400-2*ф-МВ220 -СН-0-0-0-0-0-0</t>
  </si>
  <si>
    <t>Система В1.1/В1.2</t>
  </si>
  <si>
    <r>
      <t>Вентилятор радиальный во взрывозащищенном исполнении, двигатель  N=11,0 кВт; 970 об/мин; 400В; L=26300 м</t>
    </r>
    <r>
      <rPr>
        <vertAlign val="superscript"/>
        <sz val="12"/>
        <color theme="1"/>
        <rFont val="Times New Roman"/>
        <family val="1"/>
        <charset val="204"/>
      </rPr>
      <t>3</t>
    </r>
    <r>
      <rPr>
        <sz val="12"/>
        <color theme="1"/>
        <rFont val="Times New Roman"/>
        <family val="1"/>
        <charset val="204"/>
      </rPr>
      <t>/ч; P=740 Па</t>
    </r>
  </si>
  <si>
    <t>21034-3-151.6-ОВ-ОЛ8</t>
  </si>
  <si>
    <t>В1.1 – П0; В1.2 – Л0</t>
  </si>
  <si>
    <t xml:space="preserve">Комплект виброизоляторов </t>
  </si>
  <si>
    <t>КИВ106-04</t>
  </si>
  <si>
    <t>4 шт. в компл.</t>
  </si>
  <si>
    <r>
      <t>Соединитель мягкий на стороне всасывания, D=900мм, l</t>
    </r>
    <r>
      <rPr>
        <vertAlign val="subscript"/>
        <sz val="12"/>
        <color theme="1"/>
        <rFont val="Times New Roman"/>
        <family val="1"/>
        <charset val="204"/>
      </rPr>
      <t>max</t>
    </r>
    <r>
      <rPr>
        <sz val="12"/>
        <color theme="1"/>
        <rFont val="Times New Roman"/>
        <family val="1"/>
        <charset val="204"/>
      </rPr>
      <t>=200мм</t>
    </r>
  </si>
  <si>
    <t>СОМ 220-090</t>
  </si>
  <si>
    <r>
      <t>Соединитель мягкий на стороне нагнетания, 1136х635 мм,  l</t>
    </r>
    <r>
      <rPr>
        <vertAlign val="subscript"/>
        <sz val="12"/>
        <color theme="1"/>
        <rFont val="Times New Roman"/>
        <family val="1"/>
        <charset val="204"/>
      </rPr>
      <t>max</t>
    </r>
    <r>
      <rPr>
        <sz val="12"/>
        <color theme="1"/>
        <rFont val="Times New Roman"/>
        <family val="1"/>
        <charset val="204"/>
      </rPr>
      <t>=200мм</t>
    </r>
  </si>
  <si>
    <t>СОМ 221-1136х635</t>
  </si>
  <si>
    <t>Фланец обратный на стороне всасывания</t>
  </si>
  <si>
    <t>ФОВ-071-Ц</t>
  </si>
  <si>
    <t>Фланец обратный на стороне нагнетания</t>
  </si>
  <si>
    <t>ФОН-071-Ц</t>
  </si>
  <si>
    <t>Преобразователь частоты 15,0 кВт с IP54</t>
  </si>
  <si>
    <t>Обратный клапан в искробезопасном исполнении круглого сечения Ø1000</t>
  </si>
  <si>
    <t>АЗЕ-D1000</t>
  </si>
  <si>
    <t xml:space="preserve">Регулирующий воздушный клапан круглого сечения во взрывозащищенном исполнении Ø500                                                      </t>
  </si>
  <si>
    <t>950х900</t>
  </si>
  <si>
    <t>600х500</t>
  </si>
  <si>
    <t>Воздуховоды из оцинкованной стали толщиной 1,0 мм:                      Ø1000</t>
  </si>
  <si>
    <t>более10 м</t>
  </si>
  <si>
    <t>Ø1120</t>
  </si>
  <si>
    <t>Короб вентиляционный из оцинкованной стали δ=0,7 мм 900х300х700(h)</t>
  </si>
  <si>
    <t>Короб вентиляционный из оцинкованной стали δ=1,0 мм 1700х2600х1300(h)</t>
  </si>
  <si>
    <t xml:space="preserve">Переход из оцинкованной стали δ=1,0 мм                                    </t>
  </si>
  <si>
    <t xml:space="preserve">Ø1120-950х900 l=300 мм                                                                                        </t>
  </si>
  <si>
    <t xml:space="preserve">950х900 - 800х800 l=300 мм                                                                                        </t>
  </si>
  <si>
    <t xml:space="preserve">800х800 - 700х500 l=300 мм                                                                                        </t>
  </si>
  <si>
    <t xml:space="preserve">700х500 - 600х500 l=300 мм                                                                                        </t>
  </si>
  <si>
    <t xml:space="preserve">600х500 - Ø500 l=300 мм                                                                                        </t>
  </si>
  <si>
    <t xml:space="preserve">Переход эксцентрический из оцинкованной стали δ=0,7 мм                                    </t>
  </si>
  <si>
    <t xml:space="preserve">Ø1000 - 1137х635 l=300 мм                                                                                        </t>
  </si>
  <si>
    <t xml:space="preserve">Ø500-300х900 l=300 мм                                                                                        </t>
  </si>
  <si>
    <r>
      <t>Отвод круглый из оцинкованной стали δ=0,7 мм, 45</t>
    </r>
    <r>
      <rPr>
        <vertAlign val="superscript"/>
        <sz val="12"/>
        <color theme="1"/>
        <rFont val="Times New Roman"/>
        <family val="1"/>
        <charset val="204"/>
      </rPr>
      <t>0</t>
    </r>
    <r>
      <rPr>
        <sz val="12"/>
        <color theme="1"/>
        <rFont val="Times New Roman"/>
        <family val="1"/>
        <charset val="204"/>
      </rPr>
      <t xml:space="preserve"> </t>
    </r>
    <r>
      <rPr>
        <vertAlign val="superscript"/>
        <sz val="12"/>
        <color theme="1"/>
        <rFont val="Times New Roman"/>
        <family val="1"/>
        <charset val="204"/>
      </rPr>
      <t>3)</t>
    </r>
    <r>
      <rPr>
        <sz val="12"/>
        <color theme="1"/>
        <rFont val="Times New Roman"/>
        <family val="1"/>
        <charset val="204"/>
      </rPr>
      <t xml:space="preserve">                            Ø500</t>
    </r>
  </si>
  <si>
    <r>
      <t>Отвод круглый из оцинкованной стали δ=0,6 мм, 45</t>
    </r>
    <r>
      <rPr>
        <strike/>
        <vertAlign val="superscript"/>
        <sz val="12"/>
        <color theme="1"/>
        <rFont val="Times New Roman"/>
        <family val="1"/>
        <charset val="204"/>
      </rPr>
      <t>0</t>
    </r>
    <r>
      <rPr>
        <strike/>
        <sz val="12"/>
        <color theme="1"/>
        <rFont val="Times New Roman"/>
        <family val="1"/>
        <charset val="204"/>
      </rPr>
      <t xml:space="preserve">                             Ø355</t>
    </r>
  </si>
  <si>
    <r>
      <t>Отвод круглый из оцинкованной стали δ=1,0 мм, 90</t>
    </r>
    <r>
      <rPr>
        <vertAlign val="superscript"/>
        <sz val="12"/>
        <color theme="1"/>
        <rFont val="Times New Roman"/>
        <family val="1"/>
        <charset val="204"/>
      </rPr>
      <t>0</t>
    </r>
    <r>
      <rPr>
        <sz val="12"/>
        <color theme="1"/>
        <rFont val="Times New Roman"/>
        <family val="1"/>
        <charset val="204"/>
      </rPr>
      <t xml:space="preserve">                           Ø1120</t>
    </r>
  </si>
  <si>
    <r>
      <t>Отвод круглый из оцинкованной стали δ=1,0 мм, 30</t>
    </r>
    <r>
      <rPr>
        <vertAlign val="superscript"/>
        <sz val="12"/>
        <color theme="1"/>
        <rFont val="Times New Roman"/>
        <family val="1"/>
        <charset val="204"/>
      </rPr>
      <t>0</t>
    </r>
    <r>
      <rPr>
        <sz val="12"/>
        <color theme="1"/>
        <rFont val="Times New Roman"/>
        <family val="1"/>
        <charset val="204"/>
      </rPr>
      <t xml:space="preserve">                           Ø1120</t>
    </r>
  </si>
  <si>
    <t xml:space="preserve">Тройник круглый из оцинкованной стали δ=1,0 мм, l=1220 мм Ø1120/Ø1120                           </t>
  </si>
  <si>
    <t xml:space="preserve">Тройник круглый из оцинкованной стали δ=1,0 мм, l=1100 мм </t>
  </si>
  <si>
    <t xml:space="preserve">Ø1000/Ø1000                           </t>
  </si>
  <si>
    <t>Решетка для воздуховодов                                                                    500х700</t>
  </si>
  <si>
    <t>Решетка для воздуховодов                                                                    400х300</t>
  </si>
  <si>
    <t>АМР 600х600</t>
  </si>
  <si>
    <t>Решетка стальная цилиндрическая с горизонтальными пластинами, с блоком регулировки расхода воздуха для воздуховода Ø400 525х225</t>
  </si>
  <si>
    <t>РС-ГЦ / Б / D 525х225 Ø400</t>
  </si>
  <si>
    <t>Решетка стальная цилиндрическая с горизонтальными пластинами, с блоком регулировки расхода воздуха для воздуховода Ø500 525х225</t>
  </si>
  <si>
    <t>РС-ГЦ / Б / D 525х225 Ø500</t>
  </si>
  <si>
    <t>Решетка стальная цилиндрическая с горизонтальными пластинами, с блоком регулировки расхода воздуха для воздуховода Ø630 525х225</t>
  </si>
  <si>
    <t>РС-ГЦ / Б / D 525х225 Ø630</t>
  </si>
  <si>
    <t xml:space="preserve">Заглушка для воздуховода из оцинкованной стали  δ=1,0 мм Ø1000                                                                                                                                                                         </t>
  </si>
  <si>
    <t xml:space="preserve">Заглушка для воздуховода из оцинкованной стали  δ=1,0 мм Ø1120                                                                                                                                                                         </t>
  </si>
  <si>
    <t xml:space="preserve">Заглушка для воздуховода из оцинкованной стали  δ=1,0 мм </t>
  </si>
  <si>
    <t xml:space="preserve">1300х1700 мм                                                                                                                                                                        </t>
  </si>
  <si>
    <t xml:space="preserve">Заглушка для воздуховода из оцинкованной стали  δ=0,7 мм </t>
  </si>
  <si>
    <t xml:space="preserve">900х300 мм                                                                                                                                                                        </t>
  </si>
  <si>
    <t>Насадок с водоотводящим кольцом Ø1000</t>
  </si>
  <si>
    <t>НВК-00.00-11</t>
  </si>
  <si>
    <t>Серия 3.904.2-26</t>
  </si>
  <si>
    <t>Система В2.1/В2.2</t>
  </si>
  <si>
    <r>
      <t>Вентилятор радиальный во взрывозащищенном исполнении, двигатель N=7,5 кВт; 960 об/мин; 400 В; L=18970 м</t>
    </r>
    <r>
      <rPr>
        <strike/>
        <vertAlign val="superscript"/>
        <sz val="12"/>
        <color theme="1"/>
        <rFont val="Times New Roman"/>
        <family val="1"/>
        <charset val="204"/>
      </rPr>
      <t>3</t>
    </r>
    <r>
      <rPr>
        <strike/>
        <sz val="12"/>
        <color theme="1"/>
        <rFont val="Times New Roman"/>
        <family val="1"/>
        <charset val="204"/>
      </rPr>
      <t>/ч; P=800 Па</t>
    </r>
  </si>
  <si>
    <t>21034-3-151.6-ОВ-ОЛ9</t>
  </si>
  <si>
    <t>В2.1 – П0; В2.2 – Л0</t>
  </si>
  <si>
    <t>КИВ-В-4</t>
  </si>
  <si>
    <r>
      <t>Соединитель мягкий на стороне всасывания, D=835мм, l</t>
    </r>
    <r>
      <rPr>
        <strike/>
        <vertAlign val="subscript"/>
        <sz val="12"/>
        <color theme="1"/>
        <rFont val="Times New Roman"/>
        <family val="1"/>
        <charset val="204"/>
      </rPr>
      <t>max</t>
    </r>
    <r>
      <rPr>
        <strike/>
        <sz val="12"/>
        <color theme="1"/>
        <rFont val="Times New Roman"/>
        <family val="1"/>
        <charset val="204"/>
      </rPr>
      <t>=200мм</t>
    </r>
  </si>
  <si>
    <t>СОМ 120-ВРАН-080А-Ц</t>
  </si>
  <si>
    <r>
      <t>Соединитель мягкий на стороне нагнетания, 568х1012мм,  l</t>
    </r>
    <r>
      <rPr>
        <strike/>
        <vertAlign val="subscript"/>
        <sz val="12"/>
        <color theme="1"/>
        <rFont val="Times New Roman"/>
        <family val="1"/>
        <charset val="204"/>
      </rPr>
      <t>max</t>
    </r>
    <r>
      <rPr>
        <strike/>
        <sz val="12"/>
        <color theme="1"/>
        <rFont val="Times New Roman"/>
        <family val="1"/>
        <charset val="204"/>
      </rPr>
      <t>=200мм</t>
    </r>
  </si>
  <si>
    <t>СОМ 120-ВРАН-080Б-Ц</t>
  </si>
  <si>
    <t>ФОВ-080-Ц</t>
  </si>
  <si>
    <t>ФОН-080-Ц</t>
  </si>
  <si>
    <t>Преобразователь частоты 11 кВт с IP54</t>
  </si>
  <si>
    <t>Регулирующий воздушный клапан круглого сечения во взрывозащищенном исполнении Ø355</t>
  </si>
  <si>
    <t>Регуляр-Л-355-В-1*Ручка-УХЛ2-0</t>
  </si>
  <si>
    <t>Регулирующий воздушный клапан круглого сечения во взрывозащищенном исполнении Ø450</t>
  </si>
  <si>
    <t>Воздуховоды из оцинкованной стали толщиной 0,9 мм:                 1450х600</t>
  </si>
  <si>
    <t>Короб вентиляционный из оцинкованной стали δ=1,0 мм 700х300х700(h)</t>
  </si>
  <si>
    <t>Короб вентиляционный из оцинкованной стали δ=1,0 мм 800х300х800(h)</t>
  </si>
  <si>
    <t>Короб вентиляционный из оцинкованной стали δ=1,0 мм 1600х1600х1300(h)</t>
  </si>
  <si>
    <t xml:space="preserve">Ø355-700х300 l=300 мм                                                                                        </t>
  </si>
  <si>
    <t xml:space="preserve">Ø450-800х300 l=300 мм                                                                                        </t>
  </si>
  <si>
    <t xml:space="preserve">Ø1000-566х1010 l=300 мм                                                                                    </t>
  </si>
  <si>
    <t xml:space="preserve">Ø355- Ø560 l=300 мм                                                                                        </t>
  </si>
  <si>
    <t xml:space="preserve">Ø450- Ø630 l=300 мм                                                                                        </t>
  </si>
  <si>
    <t xml:space="preserve">Ø560- Ø710 l=300 мм                                                                                        </t>
  </si>
  <si>
    <t xml:space="preserve">Ø710- Ø800 l=300 мм                                                                                        </t>
  </si>
  <si>
    <t xml:space="preserve">Ø800- Ø900 l=300 мм                                                                                        </t>
  </si>
  <si>
    <r>
      <t>Отвод круглый из оцинкованной стали δ=0,6 мм, 90</t>
    </r>
    <r>
      <rPr>
        <strike/>
        <vertAlign val="superscript"/>
        <sz val="12"/>
        <color theme="1"/>
        <rFont val="Times New Roman"/>
        <family val="1"/>
        <charset val="204"/>
      </rPr>
      <t>0</t>
    </r>
    <r>
      <rPr>
        <strike/>
        <sz val="12"/>
        <color theme="1"/>
        <rFont val="Times New Roman"/>
        <family val="1"/>
        <charset val="204"/>
      </rPr>
      <t xml:space="preserve">                             Ø355</t>
    </r>
  </si>
  <si>
    <r>
      <t>Отвод круглый из оцинкованной стали δ=0,7 мм, 90</t>
    </r>
    <r>
      <rPr>
        <strike/>
        <vertAlign val="superscript"/>
        <sz val="12"/>
        <color theme="1"/>
        <rFont val="Times New Roman"/>
        <family val="1"/>
        <charset val="204"/>
      </rPr>
      <t>0</t>
    </r>
    <r>
      <rPr>
        <strike/>
        <sz val="12"/>
        <color theme="1"/>
        <rFont val="Times New Roman"/>
        <family val="1"/>
        <charset val="204"/>
      </rPr>
      <t xml:space="preserve">                           Ø800</t>
    </r>
  </si>
  <si>
    <r>
      <t>Отвод круглый из оцинкованной стали δ=1,0 мм, 45</t>
    </r>
    <r>
      <rPr>
        <strike/>
        <vertAlign val="superscript"/>
        <sz val="12"/>
        <color theme="1"/>
        <rFont val="Times New Roman"/>
        <family val="1"/>
        <charset val="204"/>
      </rPr>
      <t>0</t>
    </r>
    <r>
      <rPr>
        <strike/>
        <sz val="12"/>
        <color theme="1"/>
        <rFont val="Times New Roman"/>
        <family val="1"/>
        <charset val="204"/>
      </rPr>
      <t xml:space="preserve">                           Ø1000</t>
    </r>
  </si>
  <si>
    <t xml:space="preserve">Ø1000/ Ø1000                           </t>
  </si>
  <si>
    <t xml:space="preserve">Утка круглая из оцинкованной стали δ=1,0 мм Ø900, l=1630 мм, со смещением 560 мм   </t>
  </si>
  <si>
    <t>Решетка для воздуховодов                                                                    600х600</t>
  </si>
  <si>
    <t>Решетка для воздуховодов                                                                    700х700</t>
  </si>
  <si>
    <t>АМР 700х700</t>
  </si>
  <si>
    <t>Решетка стальная цилиндрическая с горизонтальными пластинами, с блоком регулировки расхода воздуха для воздуховода Ø560 525х225</t>
  </si>
  <si>
    <t>РС-ГЦ / Б / D 525х225 Ø560</t>
  </si>
  <si>
    <t>Решетка стальная цилиндрическая с горизонтальными пластинами, с блоком регулировки расхода воздуха для воздуховода Ø710 525х225</t>
  </si>
  <si>
    <t>РС-ГЦ / Б / D 525х225 Ø710</t>
  </si>
  <si>
    <t>Решетка стальная цилиндрическая с горизонтальными пластинами, с блоком регулировки расхода воздуха для воздуховода Ø800 525х225</t>
  </si>
  <si>
    <t>РС-ГЦ / Б / D 525х225 Ø800</t>
  </si>
  <si>
    <t>Решетка стальная цилиндрическая с горизонтальными пластинами, с блоком регулировки расхода воздуха для воздуховода Ø900 525х225</t>
  </si>
  <si>
    <t>РС-ГЦ / Б / D 525х225 Ø900</t>
  </si>
  <si>
    <t xml:space="preserve">Заглушка для воздуховода из оцинкованной стали δ=0,9                1450х600                                                                                                                                              </t>
  </si>
  <si>
    <t xml:space="preserve">Заглушка для воздуховода из оцинкованной стали δ=1,0                     Ø1000                                                                                                                                              </t>
  </si>
  <si>
    <t>Система В3.1/В3.2</t>
  </si>
  <si>
    <r>
      <t>Вентилятор радиальный во взрывозащищенном исполнении, двигатель  N=11,0 кВт; 970 об/мин; 400 В; L=27324 м</t>
    </r>
    <r>
      <rPr>
        <vertAlign val="superscript"/>
        <sz val="12"/>
        <color theme="1"/>
        <rFont val="Times New Roman"/>
        <family val="1"/>
        <charset val="204"/>
      </rPr>
      <t>3</t>
    </r>
    <r>
      <rPr>
        <sz val="12"/>
        <color theme="1"/>
        <rFont val="Times New Roman"/>
        <family val="1"/>
        <charset val="204"/>
      </rPr>
      <t>/ч; P=890 Па</t>
    </r>
  </si>
  <si>
    <t>21034-3-151.6-ОВ-ОЛ10</t>
  </si>
  <si>
    <t>В3.1 – П0; В3.2 – Л0</t>
  </si>
  <si>
    <r>
      <t>Соединитель мягкий на стороне всасывания, D=900 мм, l</t>
    </r>
    <r>
      <rPr>
        <vertAlign val="subscript"/>
        <sz val="12"/>
        <color theme="1"/>
        <rFont val="Times New Roman"/>
        <family val="1"/>
        <charset val="204"/>
      </rPr>
      <t>max</t>
    </r>
    <r>
      <rPr>
        <sz val="12"/>
        <color theme="1"/>
        <rFont val="Times New Roman"/>
        <family val="1"/>
        <charset val="204"/>
      </rPr>
      <t>=200 мм</t>
    </r>
  </si>
  <si>
    <r>
      <t>Соединитель мягкий на стороне нагнетания, 1136х635 мм,  l</t>
    </r>
    <r>
      <rPr>
        <vertAlign val="subscript"/>
        <sz val="12"/>
        <color theme="1"/>
        <rFont val="Times New Roman"/>
        <family val="1"/>
        <charset val="204"/>
      </rPr>
      <t>max</t>
    </r>
    <r>
      <rPr>
        <sz val="12"/>
        <color theme="1"/>
        <rFont val="Times New Roman"/>
        <family val="1"/>
        <charset val="204"/>
      </rPr>
      <t>=200 мм</t>
    </r>
  </si>
  <si>
    <t>900х350</t>
  </si>
  <si>
    <t>900х800</t>
  </si>
  <si>
    <t>1000х800</t>
  </si>
  <si>
    <t>1000х900</t>
  </si>
  <si>
    <t xml:space="preserve">Воздуховоды из оцинкованной стали толщиной 1,0 мм:                        Ø900 </t>
  </si>
  <si>
    <t xml:space="preserve">Ø355-400х400 l=300 мм                                                                                       </t>
  </si>
  <si>
    <t xml:space="preserve">Ø710-300х800 l=300 мм                                                                                       </t>
  </si>
  <si>
    <t xml:space="preserve">800х900-800х800 l=300 мм                                                                               </t>
  </si>
  <si>
    <t xml:space="preserve">1000х800-900х800 l=300 мм                                                                                       </t>
  </si>
  <si>
    <t xml:space="preserve">1000х900-1000х800 l=300 мм                                                                               </t>
  </si>
  <si>
    <t xml:space="preserve">Ø355- Ø450 l=300 мм                                                                                        </t>
  </si>
  <si>
    <t xml:space="preserve">Ø710- Ø630 l=300 мм                                                                                        </t>
  </si>
  <si>
    <r>
      <t>Отвод круглый из оцинкованной стали δ=0,6 мм, 45</t>
    </r>
    <r>
      <rPr>
        <vertAlign val="superscript"/>
        <sz val="12"/>
        <color theme="1"/>
        <rFont val="Times New Roman"/>
        <family val="1"/>
        <charset val="204"/>
      </rPr>
      <t>0</t>
    </r>
    <r>
      <rPr>
        <sz val="12"/>
        <color theme="1"/>
        <rFont val="Times New Roman"/>
        <family val="1"/>
        <charset val="204"/>
      </rPr>
      <t xml:space="preserve">                             Ø355</t>
    </r>
  </si>
  <si>
    <r>
      <t>Отвод круглый из оцинкованной стали δ=0,7 мм, 90</t>
    </r>
    <r>
      <rPr>
        <vertAlign val="superscript"/>
        <sz val="12"/>
        <color theme="1"/>
        <rFont val="Times New Roman"/>
        <family val="1"/>
        <charset val="204"/>
      </rPr>
      <t>0</t>
    </r>
    <r>
      <rPr>
        <sz val="12"/>
        <color theme="1"/>
        <rFont val="Times New Roman"/>
        <family val="1"/>
        <charset val="204"/>
      </rPr>
      <t xml:space="preserve">                             Ø560</t>
    </r>
  </si>
  <si>
    <r>
      <t>Отвод круглый из оцинкованной стали δ=0,7 мм, 45</t>
    </r>
    <r>
      <rPr>
        <vertAlign val="superscript"/>
        <sz val="12"/>
        <color theme="1"/>
        <rFont val="Times New Roman"/>
        <family val="1"/>
        <charset val="204"/>
      </rPr>
      <t>0</t>
    </r>
    <r>
      <rPr>
        <sz val="12"/>
        <color theme="1"/>
        <rFont val="Times New Roman"/>
        <family val="1"/>
        <charset val="204"/>
      </rPr>
      <t xml:space="preserve">                             Ø560</t>
    </r>
  </si>
  <si>
    <r>
      <t>Отвод круглый из оцинкованной стали δ=0,7 мм, 45</t>
    </r>
    <r>
      <rPr>
        <vertAlign val="superscript"/>
        <sz val="12"/>
        <color theme="1"/>
        <rFont val="Times New Roman"/>
        <family val="1"/>
        <charset val="204"/>
      </rPr>
      <t>0</t>
    </r>
    <r>
      <rPr>
        <sz val="12"/>
        <color theme="1"/>
        <rFont val="Times New Roman"/>
        <family val="1"/>
        <charset val="204"/>
      </rPr>
      <t xml:space="preserve">                             Ø630</t>
    </r>
  </si>
  <si>
    <r>
      <t>Отвод круглый из оцинкованной стали δ=0,7 мм, 45</t>
    </r>
    <r>
      <rPr>
        <vertAlign val="superscript"/>
        <sz val="12"/>
        <color theme="1"/>
        <rFont val="Times New Roman"/>
        <family val="1"/>
        <charset val="204"/>
      </rPr>
      <t>0</t>
    </r>
    <r>
      <rPr>
        <sz val="12"/>
        <color theme="1"/>
        <rFont val="Times New Roman"/>
        <family val="1"/>
        <charset val="204"/>
      </rPr>
      <t xml:space="preserve">                             Ø710</t>
    </r>
  </si>
  <si>
    <t xml:space="preserve">                                                                                                            900х800 (h)</t>
  </si>
  <si>
    <t xml:space="preserve">                                                                                                          1000х800 (h)</t>
  </si>
  <si>
    <t xml:space="preserve">                                                                                                          800х1000 (h)</t>
  </si>
  <si>
    <t xml:space="preserve">Заглушка для воздуховода из оцинкованной стали δ=0,7 мм 1000х900                                                                                                                                                  </t>
  </si>
  <si>
    <t>Короб вентиляционный из оцинкованной стали δ=1,0 мм 300х500х500(h)</t>
  </si>
  <si>
    <t>Решетка для воздуховодов                                                                    400х400</t>
  </si>
  <si>
    <t>АМР 400х400</t>
  </si>
  <si>
    <t>Решетка для воздуховодов                                                                    700х600</t>
  </si>
  <si>
    <t>АМР 700х600</t>
  </si>
  <si>
    <t>Решетка для воздуховодов                                                                    400х200</t>
  </si>
  <si>
    <t>Система В4.1/В4.2</t>
  </si>
  <si>
    <r>
      <t>Канальный вентилятор для круглых каналов в общепромышленном исполнении, двигатель N=0,3 кВт; 220В; L=567 м</t>
    </r>
    <r>
      <rPr>
        <vertAlign val="superscript"/>
        <sz val="12"/>
        <color theme="1"/>
        <rFont val="Times New Roman"/>
        <family val="1"/>
        <charset val="204"/>
      </rPr>
      <t>3</t>
    </r>
    <r>
      <rPr>
        <sz val="12"/>
        <color theme="1"/>
        <rFont val="Times New Roman"/>
        <family val="1"/>
        <charset val="204"/>
      </rPr>
      <t>/ч; P=510 Па</t>
    </r>
  </si>
  <si>
    <t>21034-3-151.6-ОВ-ОЛ11</t>
  </si>
  <si>
    <t>в комплекте:</t>
  </si>
  <si>
    <t>Клапан универсальный воздушный Ø315</t>
  </si>
  <si>
    <t>Клапан обратный лепестковый Ø315</t>
  </si>
  <si>
    <t>Канал-КОЛ-К-315</t>
  </si>
  <si>
    <t>Регулятор оборотов</t>
  </si>
  <si>
    <t>Propeller-01</t>
  </si>
  <si>
    <t>Монтажный хомут</t>
  </si>
  <si>
    <t>Канал-МК-315</t>
  </si>
  <si>
    <t>Клапан противопожарный нормально открытый в общепромышленном исполнении Ø200</t>
  </si>
  <si>
    <t>КПУ-1Н-О-Н-200-2*ф-МВ220-Т-СН-0-0-0-0-0-0</t>
  </si>
  <si>
    <t>Клапан противопожарный нормально открытый в общепромышленном исполнении 100х150</t>
  </si>
  <si>
    <t>КПУ-1Н-О-Н-100х150-2*ф-МВ220-Т-СН-0-0-0-0-0-0</t>
  </si>
  <si>
    <t>Регулирующий воздушный клапан прямоугольного сечения в общепромышленном исполнении 100х150</t>
  </si>
  <si>
    <t>Регуляр-Л-100х150-Н-1*Ручка-УХЛ2-0</t>
  </si>
  <si>
    <t>Воздушный клапан прямоугольного сечения в общепромышленном исполнении 150х150</t>
  </si>
  <si>
    <t>Регуляр-Л-150х150-Н-1*Ручка-УХЛ2-0</t>
  </si>
  <si>
    <t>100х150</t>
  </si>
  <si>
    <t xml:space="preserve">Переход круглый из оцинкованной стали δ=0,6 мм                                    </t>
  </si>
  <si>
    <t xml:space="preserve">Ø315- Ø200 l=300 мм                                                                                        </t>
  </si>
  <si>
    <t xml:space="preserve">100х150-150х150 l=300 мм                                                                               </t>
  </si>
  <si>
    <t xml:space="preserve">Ø200- 150х150 l=300 мм                                                                                        </t>
  </si>
  <si>
    <t xml:space="preserve">                                                                                                            100х150 (h)</t>
  </si>
  <si>
    <r>
      <t>Отвод круглый из оцинкованной стали δ=0,5 мм, 45</t>
    </r>
    <r>
      <rPr>
        <vertAlign val="superscript"/>
        <sz val="12"/>
        <color theme="1"/>
        <rFont val="Times New Roman"/>
        <family val="1"/>
        <charset val="204"/>
      </rPr>
      <t>0</t>
    </r>
    <r>
      <rPr>
        <sz val="12"/>
        <color theme="1"/>
        <rFont val="Times New Roman"/>
        <family val="1"/>
        <charset val="204"/>
      </rPr>
      <t xml:space="preserve">                             Ø200</t>
    </r>
  </si>
  <si>
    <r>
      <t>Отвод круглый из оцинкованной стали δ=0,5 мм, 90</t>
    </r>
    <r>
      <rPr>
        <vertAlign val="superscript"/>
        <sz val="12"/>
        <color theme="1"/>
        <rFont val="Times New Roman"/>
        <family val="1"/>
        <charset val="204"/>
      </rPr>
      <t>0</t>
    </r>
    <r>
      <rPr>
        <sz val="12"/>
        <color theme="1"/>
        <rFont val="Times New Roman"/>
        <family val="1"/>
        <charset val="204"/>
      </rPr>
      <t xml:space="preserve">                             Ø200</t>
    </r>
  </si>
  <si>
    <t xml:space="preserve">Тройник круглый из оцинкованной стали δ=0,5 мм, l=300 мм   Ø200/ Ø200                           </t>
  </si>
  <si>
    <t xml:space="preserve">Тройник прямоугольный из оцинкованной стали δ=0,7 мм, l=150 мм   150х150-100х150                          </t>
  </si>
  <si>
    <t xml:space="preserve">Тройник прямоугольный из оцинкованной стали δ=0,7 мм, l=150 мм   100х150-150х150                          </t>
  </si>
  <si>
    <t xml:space="preserve">Заглушка для воздуховода из оцинкованной стали δ=0,5 мм           100х150                                                                                                                                                 </t>
  </si>
  <si>
    <t>Решетка для воздуховодов                                                                    100х100</t>
  </si>
  <si>
    <t>АМР 100х100</t>
  </si>
  <si>
    <t>Решетка для воздуховодов                                                                    300х100</t>
  </si>
  <si>
    <t>Зонт вентиляционный вытяжной Ø200</t>
  </si>
  <si>
    <t>Зонт-ЗК-D200</t>
  </si>
  <si>
    <t>Система В5.1/В5.2</t>
  </si>
  <si>
    <r>
      <t>Вентилятор радиальный в общепромышленном исполнении, двигатель  N=2,2 кВт; 1388 об/мин; 400 В; L=4620 м</t>
    </r>
    <r>
      <rPr>
        <vertAlign val="superscript"/>
        <sz val="12"/>
        <color theme="1"/>
        <rFont val="Times New Roman"/>
        <family val="1"/>
        <charset val="204"/>
      </rPr>
      <t>3</t>
    </r>
    <r>
      <rPr>
        <sz val="12"/>
        <color theme="1"/>
        <rFont val="Times New Roman"/>
        <family val="1"/>
        <charset val="204"/>
      </rPr>
      <t>/ч; P=600 Па</t>
    </r>
  </si>
  <si>
    <t>21034-3-151.6-ОВ-ОЛ12</t>
  </si>
  <si>
    <t>В5.1 – Л0; В5.2 – П0</t>
  </si>
  <si>
    <t>КИВ-3</t>
  </si>
  <si>
    <r>
      <t>Соединитель мягкий на стороне всасывания, D=530мм, l</t>
    </r>
    <r>
      <rPr>
        <vertAlign val="subscript"/>
        <sz val="12"/>
        <color theme="1"/>
        <rFont val="Times New Roman"/>
        <family val="1"/>
        <charset val="204"/>
      </rPr>
      <t>max</t>
    </r>
    <r>
      <rPr>
        <sz val="12"/>
        <color theme="1"/>
        <rFont val="Times New Roman"/>
        <family val="1"/>
        <charset val="204"/>
      </rPr>
      <t>=200мм</t>
    </r>
  </si>
  <si>
    <t>СОМ 100-ВРАН-050А-Ц</t>
  </si>
  <si>
    <r>
      <t>Соединитель мягкий на стороне нагнетания, 368х656мм,  l</t>
    </r>
    <r>
      <rPr>
        <vertAlign val="subscript"/>
        <sz val="12"/>
        <color theme="1"/>
        <rFont val="Times New Roman"/>
        <family val="1"/>
        <charset val="204"/>
      </rPr>
      <t>max</t>
    </r>
    <r>
      <rPr>
        <sz val="12"/>
        <color theme="1"/>
        <rFont val="Times New Roman"/>
        <family val="1"/>
        <charset val="204"/>
      </rPr>
      <t>=200мм</t>
    </r>
  </si>
  <si>
    <t>СОМ 100-ВРАН-050Б-Ц</t>
  </si>
  <si>
    <t>ФОВ-050-Ц</t>
  </si>
  <si>
    <t>ФОН-050-Ц</t>
  </si>
  <si>
    <t>Обратный клапан в искробезопасном исполнении круглого сечения Ø450</t>
  </si>
  <si>
    <t>АЗЕ-D450</t>
  </si>
  <si>
    <t>Обратный клапан в искробезопасном исполнении круглого сечения Ø560</t>
  </si>
  <si>
    <t>АЗЕ-D560</t>
  </si>
  <si>
    <t>Клапан противопожарный нормально открытый в общепромышленном исполнении Ø450</t>
  </si>
  <si>
    <t>КПУ-1Н-О-Н-450-2*ф-МВ220-Т-СН-0-0-0-0-0-0</t>
  </si>
  <si>
    <t>Регуляр-Л-250-H-1*Ручка-УХЛ2-0</t>
  </si>
  <si>
    <t>Регулирующий воздушный клапан круглого сечения во взрывозащищенном исполнении Ø250</t>
  </si>
  <si>
    <t>Регуляр-Л-250-В-1*Ручка-УХЛ2-0</t>
  </si>
  <si>
    <t>Регулирующий воздушный клапан круглого сечения во взрывозащищенном исполнении Ø400</t>
  </si>
  <si>
    <t xml:space="preserve">5-8 м </t>
  </si>
  <si>
    <t xml:space="preserve">Переход круглый из оцинкованной стали δ=0,5 мм                                    </t>
  </si>
  <si>
    <t xml:space="preserve">Ø160- Ø250 l=300 мм                                                                                        </t>
  </si>
  <si>
    <t xml:space="preserve">Переход круглый из оцинкованной стали δ=0,7 мм                                    </t>
  </si>
  <si>
    <t xml:space="preserve">Ø450- Ø560 l=300 мм                                                                                        </t>
  </si>
  <si>
    <t xml:space="preserve">Ø560- Ø500 l=300 мм                                                                                        </t>
  </si>
  <si>
    <r>
      <t>Отвод круглый из оцинкованной стали δ=0,5 мм, 90</t>
    </r>
    <r>
      <rPr>
        <vertAlign val="superscript"/>
        <sz val="12"/>
        <color theme="1"/>
        <rFont val="Times New Roman"/>
        <family val="1"/>
        <charset val="204"/>
      </rPr>
      <t>0</t>
    </r>
    <r>
      <rPr>
        <sz val="12"/>
        <color theme="1"/>
        <rFont val="Times New Roman"/>
        <family val="1"/>
        <charset val="204"/>
      </rPr>
      <t xml:space="preserve">                             Ø250</t>
    </r>
  </si>
  <si>
    <r>
      <t>Отвод круглый из оцинкованной стали δ=0,7 мм, 90</t>
    </r>
    <r>
      <rPr>
        <vertAlign val="superscript"/>
        <sz val="12"/>
        <color theme="1"/>
        <rFont val="Times New Roman"/>
        <family val="1"/>
        <charset val="204"/>
      </rPr>
      <t>0</t>
    </r>
    <r>
      <rPr>
        <sz val="12"/>
        <color theme="1"/>
        <rFont val="Times New Roman"/>
        <family val="1"/>
        <charset val="204"/>
      </rPr>
      <t xml:space="preserve">                             Ø450</t>
    </r>
  </si>
  <si>
    <t xml:space="preserve">Тройник круглый из оцинкованной стали δ=0,7 мм, l=350 мм   Ø560/ Ø250                           </t>
  </si>
  <si>
    <t xml:space="preserve">Тройник круглый из оцинкованной стали δ=0,7 мм, l=560 мм   Ø560/ Ø500                           </t>
  </si>
  <si>
    <t xml:space="preserve">Тройник круглый из оцинкованной стали δ=0,7 мм, l=560 мм   Ø560/ Ø560                           </t>
  </si>
  <si>
    <t>Решетка стальная цилиндрическая с горизонтальными пластинами, с блоком регулировки расхода воздуха для воздуховода Ø250 525х125</t>
  </si>
  <si>
    <t>РС-ГЦ / Б / D 525х125 Ø250</t>
  </si>
  <si>
    <t>Решетка стальная цилиндрическая с горизонтальными пластинами, с блоком регулировки расхода воздуха для воздуховода Ø250 525х75</t>
  </si>
  <si>
    <t>РС-ГЦ / Б / D 525х75 Ø250</t>
  </si>
  <si>
    <t>Решетка стальная цилиндрическая с горизонтальными пластинами, с блоком регулировки расхода воздуха для воздуховода Ø400 525х125</t>
  </si>
  <si>
    <t>РС-ГЦ / Б / D 525х125 Ø400</t>
  </si>
  <si>
    <t xml:space="preserve">Заглушка для воздуховода из оцинкованной стали δ=0,5 мм                 Ø160                                                                                                                                        </t>
  </si>
  <si>
    <t xml:space="preserve">Заглушка для воздуховода из оцинкованной стали δ=0,6 мм                 Ø450                                                                                                                                        </t>
  </si>
  <si>
    <t xml:space="preserve">Заглушка для воздуховода из оцинкованной стали δ=0,7 мм                 Ø560                                                                                                                                        </t>
  </si>
  <si>
    <t>Узел прохода с утепленным клапаном в искробезопасном исполнении с ручным управлением без кольца для сбора конденсата Ø500</t>
  </si>
  <si>
    <t>УП-7-500УИ</t>
  </si>
  <si>
    <t>Серия 5.904-11</t>
  </si>
  <si>
    <t>Насадок с водоотводящим кольцом Ø500</t>
  </si>
  <si>
    <t>НВК-00.00-05</t>
  </si>
  <si>
    <t>Система В6.1/В6.2</t>
  </si>
  <si>
    <r>
      <t>Вентилятор радиальный во взрывозащищенном исполнении, двигатель 63А4 N=0,25 кВт; 1320 об/мин; 400 В; L=2210 м</t>
    </r>
    <r>
      <rPr>
        <strike/>
        <vertAlign val="superscript"/>
        <sz val="12"/>
        <color theme="1"/>
        <rFont val="Times New Roman"/>
        <family val="1"/>
        <charset val="204"/>
      </rPr>
      <t>3</t>
    </r>
    <r>
      <rPr>
        <strike/>
        <sz val="12"/>
        <color theme="1"/>
        <rFont val="Times New Roman"/>
        <family val="1"/>
        <charset val="204"/>
      </rPr>
      <t>/ч; P=240 Па</t>
    </r>
  </si>
  <si>
    <t>21034-3-151.6-ОВ-ОЛ13</t>
  </si>
  <si>
    <t>В6.1 – П0; В6.2 – Л0</t>
  </si>
  <si>
    <t>КИВ-В-2</t>
  </si>
  <si>
    <r>
      <t>Соединитель мягкий на стороне всасывания, D=390мм, l</t>
    </r>
    <r>
      <rPr>
        <strike/>
        <vertAlign val="subscript"/>
        <sz val="12"/>
        <color theme="1"/>
        <rFont val="Times New Roman"/>
        <family val="1"/>
        <charset val="204"/>
      </rPr>
      <t>max</t>
    </r>
    <r>
      <rPr>
        <strike/>
        <sz val="12"/>
        <color theme="1"/>
        <rFont val="Times New Roman"/>
        <family val="1"/>
        <charset val="204"/>
      </rPr>
      <t>=200мм</t>
    </r>
  </si>
  <si>
    <t>СОМ 120-ВРАН-035А-Ц</t>
  </si>
  <si>
    <r>
      <t>Соединитель мягкий на стороне нагнетания, 246х449мм,  l</t>
    </r>
    <r>
      <rPr>
        <strike/>
        <vertAlign val="subscript"/>
        <sz val="12"/>
        <color theme="1"/>
        <rFont val="Times New Roman"/>
        <family val="1"/>
        <charset val="204"/>
      </rPr>
      <t>max</t>
    </r>
    <r>
      <rPr>
        <strike/>
        <sz val="12"/>
        <color theme="1"/>
        <rFont val="Times New Roman"/>
        <family val="1"/>
        <charset val="204"/>
      </rPr>
      <t>=200мм</t>
    </r>
  </si>
  <si>
    <t>СОМ 120-ВРАН-035Б-Ц</t>
  </si>
  <si>
    <t>ФОВ-035-Ц</t>
  </si>
  <si>
    <t>ФОН-035-Ц</t>
  </si>
  <si>
    <t>Преобразователь частоты 0,37 кВт с IP54</t>
  </si>
  <si>
    <t>Регулирующий воздушный клапан круглого сечения во взрывозащищенном исполнении Ø200</t>
  </si>
  <si>
    <t>Регуляр-Л-200-В-1*Ручка-УХЛ2-0</t>
  </si>
  <si>
    <t xml:space="preserve">Короб вентиляционный из оцинкованной стали δ=1,0 мм 400х400х400(h) </t>
  </si>
  <si>
    <t xml:space="preserve">Короб вентиляционный из оцинкованной стали δ=1,0 мм 600х1000х600(h) </t>
  </si>
  <si>
    <t xml:space="preserve">Ø400-450х252 l=300 мм                                                                                       </t>
  </si>
  <si>
    <t xml:space="preserve">Ø200-400х400 l=300 мм                                                                                       </t>
  </si>
  <si>
    <r>
      <t>Отвод круглый из оцинкованной стали δ=0,6 мм, 45</t>
    </r>
    <r>
      <rPr>
        <strike/>
        <vertAlign val="superscript"/>
        <sz val="12"/>
        <color theme="1"/>
        <rFont val="Times New Roman"/>
        <family val="1"/>
        <charset val="204"/>
      </rPr>
      <t>0</t>
    </r>
    <r>
      <rPr>
        <strike/>
        <sz val="12"/>
        <color theme="1"/>
        <rFont val="Times New Roman"/>
        <family val="1"/>
        <charset val="204"/>
      </rPr>
      <t xml:space="preserve">                             Ø400</t>
    </r>
  </si>
  <si>
    <t>Решетка для воздуховодов                                                                    300х300</t>
  </si>
  <si>
    <t>АМР 300х300</t>
  </si>
  <si>
    <t>Насадок с водоотводящим кольцом Ø400</t>
  </si>
  <si>
    <t>НВК-00.00-03</t>
  </si>
  <si>
    <t>Система В7</t>
  </si>
  <si>
    <r>
      <t>Канальный вентилятор для круглых каналов в общепромышленном исполнении, двигатель N=0,1 кВт; 220В; L=50 м</t>
    </r>
    <r>
      <rPr>
        <vertAlign val="superscript"/>
        <sz val="12"/>
        <color theme="1"/>
        <rFont val="Times New Roman"/>
        <family val="1"/>
        <charset val="204"/>
      </rPr>
      <t>3</t>
    </r>
    <r>
      <rPr>
        <sz val="12"/>
        <color theme="1"/>
        <rFont val="Times New Roman"/>
        <family val="1"/>
        <charset val="204"/>
      </rPr>
      <t>/ч; P=50 Па</t>
    </r>
  </si>
  <si>
    <t>Канал-ВЕНТ-100</t>
  </si>
  <si>
    <t>21034-3-151.6-ОВ-ОЛ14</t>
  </si>
  <si>
    <t>Клапан универсальный воздушный Ø100</t>
  </si>
  <si>
    <t>Канал-КВ-100-F220</t>
  </si>
  <si>
    <t>Канал-МК-100</t>
  </si>
  <si>
    <t>Ø100</t>
  </si>
  <si>
    <r>
      <t>Отвод круглый из оцинкованной стали δ=0,5 мм, 90</t>
    </r>
    <r>
      <rPr>
        <vertAlign val="superscript"/>
        <sz val="12"/>
        <color theme="1"/>
        <rFont val="Times New Roman"/>
        <family val="1"/>
        <charset val="204"/>
      </rPr>
      <t>0</t>
    </r>
    <r>
      <rPr>
        <sz val="12"/>
        <color theme="1"/>
        <rFont val="Times New Roman"/>
        <family val="1"/>
        <charset val="204"/>
      </rPr>
      <t xml:space="preserve">                             Ø100</t>
    </r>
  </si>
  <si>
    <t>Диффузор Ø100</t>
  </si>
  <si>
    <t>ДПУ-М 100</t>
  </si>
  <si>
    <t>Зонт вентиляционный вытяжной Ø100</t>
  </si>
  <si>
    <t>Зонт-ЗК-D100</t>
  </si>
  <si>
    <t>Система В8.1/В8.2</t>
  </si>
  <si>
    <r>
      <t>Вентилятор радиальный во взрывозащищенном исполнении, двигатель  N=0,37 кВт; 1320 об/мин; 400 В; L=2980 м</t>
    </r>
    <r>
      <rPr>
        <strike/>
        <vertAlign val="superscript"/>
        <sz val="12"/>
        <color theme="1"/>
        <rFont val="Times New Roman"/>
        <family val="1"/>
        <charset val="204"/>
      </rPr>
      <t>3</t>
    </r>
    <r>
      <rPr>
        <strike/>
        <sz val="12"/>
        <color theme="1"/>
        <rFont val="Times New Roman"/>
        <family val="1"/>
        <charset val="204"/>
      </rPr>
      <t>/ч; P=200 Па</t>
    </r>
  </si>
  <si>
    <t>21034-3-151.6-ОВ-ОЛ15</t>
  </si>
  <si>
    <t>В8.1 – Л0; В8.2 – П0</t>
  </si>
  <si>
    <r>
      <t>Соединитель мягкий на стороне нагнетания, 246х449мм,  l</t>
    </r>
    <r>
      <rPr>
        <strike/>
        <vertAlign val="subscript"/>
        <sz val="12"/>
        <color theme="1"/>
        <rFont val="Times New Roman"/>
        <family val="1"/>
        <charset val="204"/>
      </rPr>
      <t>max</t>
    </r>
    <r>
      <rPr>
        <strike/>
        <sz val="12"/>
        <color theme="1"/>
        <rFont val="Times New Roman"/>
        <family val="1"/>
        <charset val="204"/>
      </rPr>
      <t xml:space="preserve">=200мм </t>
    </r>
  </si>
  <si>
    <t>Преобразователь частоты 0,75 кВт с IP54</t>
  </si>
  <si>
    <t xml:space="preserve">Комплект автоматики </t>
  </si>
  <si>
    <t>КА227802128-ННВ</t>
  </si>
  <si>
    <t>Обратный клапан в искробезопасном исполнении круглого сечения Ø500</t>
  </si>
  <si>
    <t>АЗЕ-D500</t>
  </si>
  <si>
    <t>Регулирующий воздушный клапан круглого сечения во взрывозащищенном исполнении Ø315</t>
  </si>
  <si>
    <t>Более 10м</t>
  </si>
  <si>
    <t xml:space="preserve">Короб вентиляционный из оцинкованной стали δ=1,0 мм 1340х700х700(h) </t>
  </si>
  <si>
    <t xml:space="preserve">Ø500-450х252 l=300 мм                                                                                       </t>
  </si>
  <si>
    <t xml:space="preserve">Тройник круглый из оцинкованной стали δ=0,7 мм, l=300 мм   Ø315/ Ø250                           </t>
  </si>
  <si>
    <t xml:space="preserve">Заглушка для воздуховода из оцинкованной стали δ=0,7 мм                 Ø500                                                                                                                                        </t>
  </si>
  <si>
    <t>Решетка стальная цилиндрическая с горизонтальными пластинами, с блоком регулировки расхода воздуха для воздуховода Ø250 425х125</t>
  </si>
  <si>
    <t>РС-ГЦ / Б / D 425х125 Ø250</t>
  </si>
  <si>
    <t>Решетка стальная цилиндрическая с горизонтальными пластинами, с блоком регулировки расхода воздуха для воздуховода Ø315 425х225</t>
  </si>
  <si>
    <t>РС-ГЦ / Б / D 425х225 Ø315</t>
  </si>
  <si>
    <t>Система ВА1</t>
  </si>
  <si>
    <r>
      <t>Вентилятор радиальный во взрывозащищенном исполнении, двигатель  N=0,25 кВт; 1320 об/мин; 400 В; L=744 м</t>
    </r>
    <r>
      <rPr>
        <strike/>
        <vertAlign val="superscript"/>
        <sz val="12"/>
        <color theme="1"/>
        <rFont val="Times New Roman"/>
        <family val="1"/>
        <charset val="204"/>
      </rPr>
      <t>3</t>
    </r>
    <r>
      <rPr>
        <strike/>
        <sz val="12"/>
        <color theme="1"/>
        <rFont val="Times New Roman"/>
        <family val="1"/>
        <charset val="204"/>
      </rPr>
      <t>/ч; P=220 Па</t>
    </r>
  </si>
  <si>
    <t>21034-3-151.6-ОВ-ОЛ16</t>
  </si>
  <si>
    <t>Положение корпуса: П0</t>
  </si>
  <si>
    <t>КИВ-В-1</t>
  </si>
  <si>
    <r>
      <t>Соединитель мягкий на стороне всасывания, D=310мм, l</t>
    </r>
    <r>
      <rPr>
        <strike/>
        <vertAlign val="subscript"/>
        <sz val="12"/>
        <color theme="1"/>
        <rFont val="Times New Roman"/>
        <family val="1"/>
        <charset val="204"/>
      </rPr>
      <t>max</t>
    </r>
    <r>
      <rPr>
        <strike/>
        <sz val="12"/>
        <color theme="1"/>
        <rFont val="Times New Roman"/>
        <family val="1"/>
        <charset val="204"/>
      </rPr>
      <t>=200мм</t>
    </r>
  </si>
  <si>
    <t>СОМ 120-ВРАН-028А-Ц</t>
  </si>
  <si>
    <r>
      <t>Соединитель мягкий на стороне нагнетания, 196х357мм,  l</t>
    </r>
    <r>
      <rPr>
        <strike/>
        <vertAlign val="subscript"/>
        <sz val="12"/>
        <color theme="1"/>
        <rFont val="Times New Roman"/>
        <family val="1"/>
        <charset val="204"/>
      </rPr>
      <t>max</t>
    </r>
    <r>
      <rPr>
        <strike/>
        <sz val="12"/>
        <color theme="1"/>
        <rFont val="Times New Roman"/>
        <family val="1"/>
        <charset val="204"/>
      </rPr>
      <t xml:space="preserve">=200мм  </t>
    </r>
  </si>
  <si>
    <t>СОМ 120-ВРАН-028Б-Ц</t>
  </si>
  <si>
    <t>ФОВ-028-Ц</t>
  </si>
  <si>
    <t>ФОН-028-Ц</t>
  </si>
  <si>
    <t>КА227802129-ННВ</t>
  </si>
  <si>
    <t>Обратный клапан в искробезопасном исполнении круглого сечения Ø250</t>
  </si>
  <si>
    <t>АЗЕ-D250</t>
  </si>
  <si>
    <t>Регуляр-Л-160-Н -1*Ручка-УХЛ2-0</t>
  </si>
  <si>
    <t xml:space="preserve">Короб вентиляционный из оцинкованной стали δ=1,0 мм 350х350х350(h) </t>
  </si>
  <si>
    <t xml:space="preserve">Ø250-202х363 l=300 мм                                                                                        </t>
  </si>
  <si>
    <t xml:space="preserve">Ø200-350х350 l=300 мм                                                                                        </t>
  </si>
  <si>
    <t xml:space="preserve">Ø280- Ø250 l=300 мм                                                                                           </t>
  </si>
  <si>
    <r>
      <t>Отвод круглый из оцинкованной стали δ=0,5 мм, 90</t>
    </r>
    <r>
      <rPr>
        <strike/>
        <vertAlign val="superscript"/>
        <sz val="12"/>
        <color theme="1"/>
        <rFont val="Times New Roman"/>
        <family val="1"/>
        <charset val="204"/>
      </rPr>
      <t>0</t>
    </r>
    <r>
      <rPr>
        <strike/>
        <sz val="12"/>
        <color theme="1"/>
        <rFont val="Times New Roman"/>
        <family val="1"/>
        <charset val="204"/>
      </rPr>
      <t xml:space="preserve">                             Ø160</t>
    </r>
  </si>
  <si>
    <r>
      <t>Отвод круглый из оцинкованной стали δ=0,6 мм, 45</t>
    </r>
    <r>
      <rPr>
        <strike/>
        <vertAlign val="superscript"/>
        <sz val="12"/>
        <color theme="1"/>
        <rFont val="Times New Roman"/>
        <family val="1"/>
        <charset val="204"/>
      </rPr>
      <t>0</t>
    </r>
    <r>
      <rPr>
        <strike/>
        <sz val="12"/>
        <color theme="1"/>
        <rFont val="Times New Roman"/>
        <family val="1"/>
        <charset val="204"/>
      </rPr>
      <t xml:space="preserve">                             Ø250</t>
    </r>
  </si>
  <si>
    <r>
      <t>Отвод круглый из оцинкованной стали δ=0,6 мм, 90</t>
    </r>
    <r>
      <rPr>
        <strike/>
        <vertAlign val="superscript"/>
        <sz val="12"/>
        <color theme="1"/>
        <rFont val="Times New Roman"/>
        <family val="1"/>
        <charset val="204"/>
      </rPr>
      <t>0</t>
    </r>
    <r>
      <rPr>
        <strike/>
        <sz val="12"/>
        <color theme="1"/>
        <rFont val="Times New Roman"/>
        <family val="1"/>
        <charset val="204"/>
      </rPr>
      <t xml:space="preserve">                             Ø250</t>
    </r>
  </si>
  <si>
    <t xml:space="preserve">Тройник круглый из оцинкованной стали δ=0,7 мм, l=260 мм   Ø250/ Ø160                           </t>
  </si>
  <si>
    <t>Решетка для воздуховодов                                                                    250х250</t>
  </si>
  <si>
    <t>АМР 250х250</t>
  </si>
  <si>
    <t>Насадок с водоотводящим кольцом Ø250</t>
  </si>
  <si>
    <t>НВК-250</t>
  </si>
  <si>
    <t>Система ВА2</t>
  </si>
  <si>
    <r>
      <t>Вентилятор радиальный во взрывозащищенном исполнении, двигатель N=0,75 кВт; 930 об/мин; 400 В; L=5710 м</t>
    </r>
    <r>
      <rPr>
        <strike/>
        <vertAlign val="superscript"/>
        <sz val="12"/>
        <color theme="1"/>
        <rFont val="Times New Roman"/>
        <family val="1"/>
        <charset val="204"/>
      </rPr>
      <t>3</t>
    </r>
    <r>
      <rPr>
        <strike/>
        <sz val="12"/>
        <color theme="1"/>
        <rFont val="Times New Roman"/>
        <family val="1"/>
        <charset val="204"/>
      </rPr>
      <t>/ч; P=200 Па</t>
    </r>
  </si>
  <si>
    <t>21034-3-151.6-ОВ-ОЛ17</t>
  </si>
  <si>
    <t>КИВ-В-3</t>
  </si>
  <si>
    <r>
      <t>Соединитель мягкий на стороне всасывания, D=530мм, l</t>
    </r>
    <r>
      <rPr>
        <strike/>
        <vertAlign val="subscript"/>
        <sz val="12"/>
        <color theme="1"/>
        <rFont val="Times New Roman"/>
        <family val="1"/>
        <charset val="204"/>
      </rPr>
      <t>max</t>
    </r>
    <r>
      <rPr>
        <strike/>
        <sz val="12"/>
        <color theme="1"/>
        <rFont val="Times New Roman"/>
        <family val="1"/>
        <charset val="204"/>
      </rPr>
      <t>=200мм</t>
    </r>
  </si>
  <si>
    <t>СОМ 120-ВРАН-050А-Ц</t>
  </si>
  <si>
    <r>
      <t>Соединитель мягкий на стороне нагнетания, 350х638мм,  l</t>
    </r>
    <r>
      <rPr>
        <strike/>
        <vertAlign val="subscript"/>
        <sz val="12"/>
        <color theme="1"/>
        <rFont val="Times New Roman"/>
        <family val="1"/>
        <charset val="204"/>
      </rPr>
      <t>max</t>
    </r>
    <r>
      <rPr>
        <strike/>
        <sz val="12"/>
        <color theme="1"/>
        <rFont val="Times New Roman"/>
        <family val="1"/>
        <charset val="204"/>
      </rPr>
      <t xml:space="preserve">=200мм  </t>
    </r>
  </si>
  <si>
    <t>СОМ 120-ВРАН-050Б-Ц</t>
  </si>
  <si>
    <t>Обратный клапан в искробезопасном исполнении круглого сечения Ø630</t>
  </si>
  <si>
    <t>АЗЕ-D630</t>
  </si>
  <si>
    <t xml:space="preserve">8-10 м </t>
  </si>
  <si>
    <t>250х500</t>
  </si>
  <si>
    <t>800х250</t>
  </si>
  <si>
    <t xml:space="preserve">Короб вентиляционный из оцинкованной стали δ=1,0 мм 700х300х700(h) </t>
  </si>
  <si>
    <t xml:space="preserve">Ø630-644х356 l=300 мм                                                                                        </t>
  </si>
  <si>
    <t xml:space="preserve">Ø630-Ø500 l=300 мм                                                                                           </t>
  </si>
  <si>
    <r>
      <t>Отвод круглый из оцинкованной стали δ=0,7 мм, 90</t>
    </r>
    <r>
      <rPr>
        <strike/>
        <vertAlign val="superscript"/>
        <sz val="12"/>
        <color theme="1"/>
        <rFont val="Times New Roman"/>
        <family val="1"/>
        <charset val="204"/>
      </rPr>
      <t>0</t>
    </r>
    <r>
      <rPr>
        <strike/>
        <sz val="12"/>
        <color theme="1"/>
        <rFont val="Times New Roman"/>
        <family val="1"/>
        <charset val="204"/>
      </rPr>
      <t xml:space="preserve">                             Ø630</t>
    </r>
  </si>
  <si>
    <t xml:space="preserve">                                                                                                            800х250 (h)</t>
  </si>
  <si>
    <t>Заглушка для воздуховода из оцинкованной стали δ=0,7 мм Ø630</t>
  </si>
  <si>
    <t>Заглушка для воздуховода из оцинкованной стали δ=0,7 мм 800х250</t>
  </si>
  <si>
    <t>Насадок с водоотводящим кольцом Ø630</t>
  </si>
  <si>
    <t>НВК-630</t>
  </si>
  <si>
    <t>Системы ВЕ1 – ВЕ8</t>
  </si>
  <si>
    <t>Узел прохода с утепленным клапаном в искробезопасном исполнении с ручным управлением без кольца для сбора конденсата Ø400</t>
  </si>
  <si>
    <t>УП-7-400УИ</t>
  </si>
  <si>
    <t>Дефлектор вентиляционный Ø400</t>
  </si>
  <si>
    <t>Дефлектор-D400 фл25</t>
  </si>
  <si>
    <t>Воздуховоды из оцинкованной стали толщиной 0,6 мм: Ø400</t>
  </si>
  <si>
    <t>Системы ВЕ9 – ВЕ12</t>
  </si>
  <si>
    <t>Узел прохода с утепленным клапаном в искробезопасном исполнении с ручным управлением без кольца для сбора конденсата Ø315</t>
  </si>
  <si>
    <t>УП-7-315УИ</t>
  </si>
  <si>
    <t>Дефлектор вентиляционный Ø315</t>
  </si>
  <si>
    <t xml:space="preserve">Дефлектор-D315 </t>
  </si>
  <si>
    <t>Воздуховоды из оцинкованной стали толщиной 0,6 мм: Ø315</t>
  </si>
  <si>
    <t>Для систем</t>
  </si>
  <si>
    <t>ВЕ1-ВЕ12</t>
  </si>
  <si>
    <t>Система В-1/ В-1а (сущ.)</t>
  </si>
  <si>
    <t>свыше 10 м</t>
  </si>
  <si>
    <r>
      <t>Отвод круглый из оцинкованной стали δ=0,6 мм, 90</t>
    </r>
    <r>
      <rPr>
        <vertAlign val="superscript"/>
        <sz val="12"/>
        <color theme="1"/>
        <rFont val="Times New Roman"/>
        <family val="1"/>
        <charset val="204"/>
      </rPr>
      <t>0</t>
    </r>
    <r>
      <rPr>
        <sz val="12"/>
        <color theme="1"/>
        <rFont val="Times New Roman"/>
        <family val="1"/>
        <charset val="204"/>
      </rPr>
      <t xml:space="preserve">                             Ø450</t>
    </r>
  </si>
  <si>
    <r>
      <t>Отвод круглый из оцинкованной стали δ=0,6 мм, 45</t>
    </r>
    <r>
      <rPr>
        <vertAlign val="superscript"/>
        <sz val="12"/>
        <color theme="1"/>
        <rFont val="Times New Roman"/>
        <family val="1"/>
        <charset val="204"/>
      </rPr>
      <t>0</t>
    </r>
    <r>
      <rPr>
        <sz val="12"/>
        <color theme="1"/>
        <rFont val="Times New Roman"/>
        <family val="1"/>
        <charset val="204"/>
      </rPr>
      <t xml:space="preserve">                             Ø450</t>
    </r>
  </si>
  <si>
    <t>Система В-2/ В-2а (сущ.)</t>
  </si>
  <si>
    <t>Система В-3/ В-3а (сущ.)</t>
  </si>
  <si>
    <t>Ø280</t>
  </si>
  <si>
    <r>
      <t>Отвод круглый из оцинкованной стали δ=0,6 мм, 90</t>
    </r>
    <r>
      <rPr>
        <vertAlign val="superscript"/>
        <sz val="12"/>
        <color theme="1"/>
        <rFont val="Times New Roman"/>
        <family val="1"/>
        <charset val="204"/>
      </rPr>
      <t>0</t>
    </r>
    <r>
      <rPr>
        <sz val="12"/>
        <color theme="1"/>
        <rFont val="Times New Roman"/>
        <family val="1"/>
        <charset val="204"/>
      </rPr>
      <t xml:space="preserve">                             Ø280</t>
    </r>
  </si>
  <si>
    <r>
      <t>Отвод круглый из оцинкованной стали δ=0,6 мм, 45</t>
    </r>
    <r>
      <rPr>
        <vertAlign val="superscript"/>
        <sz val="12"/>
        <color theme="1"/>
        <rFont val="Times New Roman"/>
        <family val="1"/>
        <charset val="204"/>
      </rPr>
      <t>0</t>
    </r>
    <r>
      <rPr>
        <sz val="12"/>
        <color theme="1"/>
        <rFont val="Times New Roman"/>
        <family val="1"/>
        <charset val="204"/>
      </rPr>
      <t xml:space="preserve">                             Ø280</t>
    </r>
  </si>
  <si>
    <t xml:space="preserve">Ø280-244х244 l=300 мм                                                                                           </t>
  </si>
  <si>
    <t>Система АВ-1 (сущ.)</t>
  </si>
  <si>
    <r>
      <t>Отвод круглый из оцинкованной стали δ=0,7 мм, 30</t>
    </r>
    <r>
      <rPr>
        <vertAlign val="superscript"/>
        <sz val="12"/>
        <color theme="1"/>
        <rFont val="Times New Roman"/>
        <family val="1"/>
        <charset val="204"/>
      </rPr>
      <t>0</t>
    </r>
    <r>
      <rPr>
        <sz val="12"/>
        <color theme="1"/>
        <rFont val="Times New Roman"/>
        <family val="1"/>
        <charset val="204"/>
      </rPr>
      <t xml:space="preserve">                             Ø630</t>
    </r>
  </si>
  <si>
    <r>
      <t>4.</t>
    </r>
    <r>
      <rPr>
        <b/>
        <sz val="7"/>
        <color theme="1"/>
        <rFont val="Times New Roman"/>
        <family val="1"/>
        <charset val="204"/>
      </rPr>
      <t xml:space="preserve">      </t>
    </r>
    <r>
      <rPr>
        <b/>
        <sz val="12"/>
        <color theme="1"/>
        <rFont val="Times New Roman"/>
        <family val="1"/>
        <charset val="204"/>
      </rPr>
      <t>Кондиционирование</t>
    </r>
  </si>
  <si>
    <t>К1.1/</t>
  </si>
  <si>
    <t>Взрывозащищенная сплит-система настенного типа, хладагент – R-410А,</t>
  </si>
  <si>
    <t>Globalclimat</t>
  </si>
  <si>
    <t>8+34</t>
  </si>
  <si>
    <t>К1.2,</t>
  </si>
  <si>
    <t>Холодопроизводительность: 1,3/2,0/2,8 кВт;</t>
  </si>
  <si>
    <t>(внут.+ наружн.)</t>
  </si>
  <si>
    <t>Внутр.блоки 0-3 м</t>
  </si>
  <si>
    <t>К2.1/</t>
  </si>
  <si>
    <t>Теплопроизводительность: 1,3/2,5/4,3 кВт;</t>
  </si>
  <si>
    <t>Наружные блоки 0-3м (на улице)</t>
  </si>
  <si>
    <t xml:space="preserve">Потребляемая мощность: </t>
  </si>
  <si>
    <t>Охлаждение – 0,32/0,45/0,76 кВт; Нагрев – 0,31/0,53/0,76 кВт</t>
  </si>
  <si>
    <t>220 В, 50 Гц</t>
  </si>
  <si>
    <t>Хладагент R-410A</t>
  </si>
  <si>
    <t>2х0,75</t>
  </si>
  <si>
    <t>Для К1, К2</t>
  </si>
  <si>
    <t>Кронштейн для наружного блока</t>
  </si>
  <si>
    <t>Компл.</t>
  </si>
  <si>
    <t>Зимний комплект</t>
  </si>
  <si>
    <t>Козырек защитный для наружных блоков 900х400</t>
  </si>
  <si>
    <t>Труба медная                                                                    Ø6,4 (1/4")-жидкость</t>
  </si>
  <si>
    <t>К1.1/К1.2,</t>
  </si>
  <si>
    <t>0-3 м на улице</t>
  </si>
  <si>
    <t>Труба медная                                                                                Ø9,5 (3/8")-газ</t>
  </si>
  <si>
    <t>Труба медная                                                                           1 1/8" - жидкость</t>
  </si>
  <si>
    <t>1 1/8" - жидкость</t>
  </si>
  <si>
    <t>Более 10 м на улице</t>
  </si>
  <si>
    <t>Труба медная                                                                                      1 1/8" - газ</t>
  </si>
  <si>
    <t>1 1/8" - газ</t>
  </si>
  <si>
    <t>Труба медная                                                                                                 5/8"</t>
  </si>
  <si>
    <t xml:space="preserve">                                                                                                                        5/8"</t>
  </si>
  <si>
    <t>Переход медный 1 1/8" -  1 5/8"</t>
  </si>
  <si>
    <t>Маслоподъемная петля 5/8"</t>
  </si>
  <si>
    <t>Маслоподъемная петля 1 1/8"</t>
  </si>
  <si>
    <t>Труба дренажный ПВХ для отвода конденсата из системы кондиционирования Ду 16мм</t>
  </si>
  <si>
    <t>Труба дренажная ПВХ для отвода конденсата из системы кондиционирования Ду 25мм</t>
  </si>
  <si>
    <t>Обратный сифон 5/8"</t>
  </si>
  <si>
    <t>Гибкие трубки из полиэтиленовой пены δ=6 мм                                   Ø8 мм</t>
  </si>
  <si>
    <t>PE 06х008-2FRIGO</t>
  </si>
  <si>
    <t>К-FLEX</t>
  </si>
  <si>
    <r>
      <t>п.м./м</t>
    </r>
    <r>
      <rPr>
        <vertAlign val="superscript"/>
        <sz val="12"/>
        <color theme="1"/>
        <rFont val="Times New Roman"/>
        <family val="1"/>
        <charset val="204"/>
      </rPr>
      <t>3</t>
    </r>
  </si>
  <si>
    <t>10,0/0,003</t>
  </si>
  <si>
    <t>Ø10 мм</t>
  </si>
  <si>
    <t>PE 06х010-2FRIGO</t>
  </si>
  <si>
    <t>10,0/0,04</t>
  </si>
  <si>
    <t>Ø28 мм</t>
  </si>
  <si>
    <t>PE 06х028-2FRIGO</t>
  </si>
  <si>
    <r>
      <t>п.м./м</t>
    </r>
    <r>
      <rPr>
        <strike/>
        <vertAlign val="superscript"/>
        <sz val="12"/>
        <color theme="1"/>
        <rFont val="Times New Roman"/>
        <family val="1"/>
        <charset val="204"/>
      </rPr>
      <t>3</t>
    </r>
  </si>
  <si>
    <t>86/0,1</t>
  </si>
  <si>
    <t>Покровной материал на основе ПВХ</t>
  </si>
  <si>
    <t>PVC grey</t>
  </si>
  <si>
    <t xml:space="preserve">Контактный клей </t>
  </si>
  <si>
    <t>К-404</t>
  </si>
  <si>
    <t>г</t>
  </si>
  <si>
    <t xml:space="preserve">Самоклеящаяся лента </t>
  </si>
  <si>
    <t>PVC AT 070</t>
  </si>
  <si>
    <t>(крепления, стойки под трубки)</t>
  </si>
  <si>
    <r>
      <t>5.</t>
    </r>
    <r>
      <rPr>
        <b/>
        <sz val="7"/>
        <color theme="1"/>
        <rFont val="Times New Roman"/>
        <family val="1"/>
        <charset val="204"/>
      </rPr>
      <t xml:space="preserve">      </t>
    </r>
    <r>
      <rPr>
        <b/>
        <sz val="12"/>
        <color theme="1"/>
        <rFont val="Times New Roman"/>
        <family val="1"/>
        <charset val="204"/>
      </rPr>
      <t>Демонтажная ведомость</t>
    </r>
  </si>
  <si>
    <t>Демонтаж системы отопления</t>
  </si>
  <si>
    <t>Демонтаж радиаторов М-140 АО</t>
  </si>
  <si>
    <r>
      <t>9 секций; F</t>
    </r>
    <r>
      <rPr>
        <vertAlign val="subscript"/>
        <sz val="12"/>
        <color theme="1"/>
        <rFont val="Times New Roman"/>
        <family val="1"/>
        <charset val="204"/>
      </rPr>
      <t>нагр</t>
    </r>
    <r>
      <rPr>
        <sz val="12"/>
        <color theme="1"/>
        <rFont val="Times New Roman"/>
        <family val="1"/>
        <charset val="204"/>
      </rPr>
      <t>.=2,583 м</t>
    </r>
    <r>
      <rPr>
        <vertAlign val="superscript"/>
        <sz val="12"/>
        <color theme="1"/>
        <rFont val="Times New Roman"/>
        <family val="1"/>
        <charset val="204"/>
      </rPr>
      <t>2</t>
    </r>
  </si>
  <si>
    <r>
      <t>12 секций; F</t>
    </r>
    <r>
      <rPr>
        <vertAlign val="subscript"/>
        <sz val="12"/>
        <color theme="1"/>
        <rFont val="Times New Roman"/>
        <family val="1"/>
        <charset val="204"/>
      </rPr>
      <t>нагр</t>
    </r>
    <r>
      <rPr>
        <sz val="12"/>
        <color theme="1"/>
        <rFont val="Times New Roman"/>
        <family val="1"/>
        <charset val="204"/>
      </rPr>
      <t>.=3,444 м</t>
    </r>
    <r>
      <rPr>
        <vertAlign val="superscript"/>
        <sz val="12"/>
        <color theme="1"/>
        <rFont val="Times New Roman"/>
        <family val="1"/>
        <charset val="204"/>
      </rPr>
      <t>2</t>
    </r>
  </si>
  <si>
    <r>
      <t>16 секций; F</t>
    </r>
    <r>
      <rPr>
        <vertAlign val="subscript"/>
        <sz val="12"/>
        <color theme="1"/>
        <rFont val="Times New Roman"/>
        <family val="1"/>
        <charset val="204"/>
      </rPr>
      <t>нагр</t>
    </r>
    <r>
      <rPr>
        <sz val="12"/>
        <color theme="1"/>
        <rFont val="Times New Roman"/>
        <family val="1"/>
        <charset val="204"/>
      </rPr>
      <t>.=4,592 м</t>
    </r>
    <r>
      <rPr>
        <vertAlign val="superscript"/>
        <sz val="12"/>
        <color theme="1"/>
        <rFont val="Times New Roman"/>
        <family val="1"/>
        <charset val="204"/>
      </rPr>
      <t>2</t>
    </r>
  </si>
  <si>
    <r>
      <t>20 секций; F</t>
    </r>
    <r>
      <rPr>
        <vertAlign val="subscript"/>
        <sz val="12"/>
        <color theme="1"/>
        <rFont val="Times New Roman"/>
        <family val="1"/>
        <charset val="204"/>
      </rPr>
      <t>нагр</t>
    </r>
    <r>
      <rPr>
        <sz val="12"/>
        <color theme="1"/>
        <rFont val="Times New Roman"/>
        <family val="1"/>
        <charset val="204"/>
      </rPr>
      <t>.=5,74 м</t>
    </r>
    <r>
      <rPr>
        <vertAlign val="superscript"/>
        <sz val="12"/>
        <color theme="1"/>
        <rFont val="Times New Roman"/>
        <family val="1"/>
        <charset val="204"/>
      </rPr>
      <t>2</t>
    </r>
  </si>
  <si>
    <r>
      <t>25 секций; F</t>
    </r>
    <r>
      <rPr>
        <vertAlign val="subscript"/>
        <sz val="12"/>
        <color theme="1"/>
        <rFont val="Times New Roman"/>
        <family val="1"/>
        <charset val="204"/>
      </rPr>
      <t>нагр</t>
    </r>
    <r>
      <rPr>
        <sz val="12"/>
        <color theme="1"/>
        <rFont val="Times New Roman"/>
        <family val="1"/>
        <charset val="204"/>
      </rPr>
      <t>.= 7,175 м</t>
    </r>
    <r>
      <rPr>
        <vertAlign val="superscript"/>
        <sz val="12"/>
        <color theme="1"/>
        <rFont val="Times New Roman"/>
        <family val="1"/>
        <charset val="204"/>
      </rPr>
      <t>2</t>
    </r>
  </si>
  <si>
    <r>
      <t>29 секций; F</t>
    </r>
    <r>
      <rPr>
        <vertAlign val="subscript"/>
        <sz val="12"/>
        <color theme="1"/>
        <rFont val="Times New Roman"/>
        <family val="1"/>
        <charset val="204"/>
      </rPr>
      <t>нагр</t>
    </r>
    <r>
      <rPr>
        <sz val="12"/>
        <color theme="1"/>
        <rFont val="Times New Roman"/>
        <family val="1"/>
        <charset val="204"/>
      </rPr>
      <t>.=8,323 м</t>
    </r>
    <r>
      <rPr>
        <vertAlign val="superscript"/>
        <sz val="12"/>
        <color theme="1"/>
        <rFont val="Times New Roman"/>
        <family val="1"/>
        <charset val="204"/>
      </rPr>
      <t>2</t>
    </r>
  </si>
  <si>
    <t>Демонтаж трубопроводов из стальных водогазопроводных труб Ду 15 мм</t>
  </si>
  <si>
    <t>Демонтаж трубопроводов из стальных водогазопроводных труб Ду 25 мм</t>
  </si>
  <si>
    <t>Демонтаж трубопроводов из стальных водогазопроводных труб Ду 32 мм</t>
  </si>
  <si>
    <t>Демонтаж системы вентиляции</t>
  </si>
  <si>
    <t>Демонтаж воздуховода из оцинкованной стали δ=0,5 мм; Ø200 мм</t>
  </si>
  <si>
    <t>Демонтаж стального воздуховода на сварке круглого сечения δ=0,5 мм; Ø200 мм</t>
  </si>
  <si>
    <t>Демонтаж стального воздуховода на сварке круглого сечения δ=0,6 мм; Ø225 мм</t>
  </si>
  <si>
    <t xml:space="preserve">Демонтаж воздуховодов из оцинкованной стали толщиной 0,6 мм Ø250мм </t>
  </si>
  <si>
    <t xml:space="preserve">Демонтаж воздуховодов из оцинкованной стали толщиной 0,6 мм Ø250мм  </t>
  </si>
  <si>
    <t xml:space="preserve">Демонтаж воздуховодов из оцинкованной стали толщиной 0,6 мм Ø280мм  </t>
  </si>
  <si>
    <t>Демонтаж воздуховодов из оцинкованной стали толщиной 1,0 мм Ø280мм</t>
  </si>
  <si>
    <t xml:space="preserve">Демонтаж воздуховодов из оцинкованной стали толщиной 1,0 мм Ø280мм </t>
  </si>
  <si>
    <t xml:space="preserve">Демонтаж воздуховодов из оцинкованной стали толщиной 0,6 мм Ø315мм  </t>
  </si>
  <si>
    <t>Демонтаж воздуховода круглого сечения из листовой углеродистой стали δ=0,6 мм; Ø315</t>
  </si>
  <si>
    <t xml:space="preserve">Демонтаж воздуховодов из оцинкованной стали толщиной 1,0 мм Ø315мм  </t>
  </si>
  <si>
    <t>Демонтаж стального воздуховода на сварке круглого сечения δ=0,6 мм; Ø355 мм</t>
  </si>
  <si>
    <t xml:space="preserve">Демонтаж воздуховодов из оцинкованной стали толщиной 0,6 мм Ø400мм  </t>
  </si>
  <si>
    <t>Демонтаж воздуховода круглого сечения из листовой углеродистой стали δ=0,6 мм; Ø400</t>
  </si>
  <si>
    <t xml:space="preserve">Демонтаж воздуховодов из оцинкованной стали толщиной 0,6 мм Ø450мм  </t>
  </si>
  <si>
    <t>Демонтаж воздуховода круглого сечения из листовой углеродистой стали δ=0,6 мм; Ø450мм</t>
  </si>
  <si>
    <t xml:space="preserve">Демонтаж воздуховодов из оцинкованной стали толщиной 1,0 мм Ø450мм  </t>
  </si>
  <si>
    <t>Демонтаж воздуховода круглого сечения из листовой углеродистой стали δ=0,7 мм; Ø500мм</t>
  </si>
  <si>
    <t>Демонтаж воздуховода круглого сечения из листовой оцинкованной стали δ=1,0 мм; Ø500мм</t>
  </si>
  <si>
    <t>Демонтаж стального воздуховода на сварке круглого сечения δ=2,0 мм; Ø500 мм</t>
  </si>
  <si>
    <t>На кровле</t>
  </si>
  <si>
    <t xml:space="preserve">Демонтаж воздуховодов из оцинкованной стали толщиной 0,7 мм Ø560мм  </t>
  </si>
  <si>
    <t xml:space="preserve">Демонтаж воздуховодов из оцинкованной стали толщиной 0,7 мм Ø560мм </t>
  </si>
  <si>
    <t>Демонтаж воздуховода круглого сечения из листовой углеродистой стали δ=0,7 мм; Ø560мм</t>
  </si>
  <si>
    <t>Демонтаж воздуховода круглого сечения из листовой оцинкованной стали δ=1,0 мм; Ø560мм</t>
  </si>
  <si>
    <t xml:space="preserve">Демонтаж воздуховодов из оцинкованной стали толщиной 1,0 мм Ø560мм  </t>
  </si>
  <si>
    <t>Св. 10 м</t>
  </si>
  <si>
    <t xml:space="preserve">Демонтаж воздуховодов из оцинкованной стали толщиной 0,7 мм Ø630мм  </t>
  </si>
  <si>
    <t>М=11,1 кг</t>
  </si>
  <si>
    <t>Демонтаж воздуховода круглого сечения из листовой углеродистой стали δ=0,7 мм; Ø630мм</t>
  </si>
  <si>
    <t xml:space="preserve">Демонтаж воздуховодов из оцинкованной стали толщиной 1,0 мм Ø630мм  </t>
  </si>
  <si>
    <t>Демонтаж стального воздуховода на сварке круглого сечения δ=2,0 мм; Ø630 мм</t>
  </si>
  <si>
    <t>Демонтаж стального воздуховода на сварке круглого сечения δ=2,0 мм; Ø710 мм</t>
  </si>
  <si>
    <t>Демонтаж воздуховода круглого сечения из листовой оцинкованной стали δ=1 мм; Ø800</t>
  </si>
  <si>
    <t>Демонтаж стального воздуховода на сварке круглого сечения δ=2,0 мм; Ø800 мм</t>
  </si>
  <si>
    <t xml:space="preserve">Демонтаж воздуховодов из оцинкованной стали толщиной 1,0 мм Ø900мм  </t>
  </si>
  <si>
    <t>Демонтаж стального воздуховода на сварке круглого сечения δ=2,0 мм; Ø900 мм</t>
  </si>
  <si>
    <t>Демонтаж стального воздуховода на сварке круглого сечения δ=2,0 мм; Ø1000 мм</t>
  </si>
  <si>
    <t>Демонтаж стального воздуховода на сварке круглого сечения δ=2,0 мм; Ø1120 мм</t>
  </si>
  <si>
    <t>Демонтаж воздуховода круглого сечения из листовой оцинкованной стали δ=1,0 мм; Ø1250мм</t>
  </si>
  <si>
    <t xml:space="preserve">Демонтаж воздуховодов из оцинкованной стали прямоугольного сечения толщиной 0,7 мм 400х600 мм  </t>
  </si>
  <si>
    <t>Демонтаж воздуховодов прямоугольного сечения из оцинкованной стали толщиной 1,0 мм  400х800 мм</t>
  </si>
  <si>
    <t>Демонтаж воздуховода прямоугольного сечения из листовой углеродистой стали δ=0,7 мм; 400х1000 мм</t>
  </si>
  <si>
    <t>Демонтаж воздуховода прямоугольного сечения из листовой стали δ=1 мм; 400х1000</t>
  </si>
  <si>
    <t>Демонтаж воздуховодов прямоугольного сечения из оцинкованной стали толщиной 1,0 мм  600х1200 мм</t>
  </si>
  <si>
    <t>Демонтаж короба 3500х400х800(h) мм из листовой углеродистой стали, δ=1мм</t>
  </si>
  <si>
    <t>Демонтаж воздухоприемного короба стального на сварке δ=1,0 мм; М=7,99 кг</t>
  </si>
  <si>
    <t>Демонтаж перехода Ø450 – Ø400 мм L=300 мм;</t>
  </si>
  <si>
    <t>из листовой углеродистой стали δ=0,6 мм</t>
  </si>
  <si>
    <t>Демонтаж перехода Ø500 – Ø400 мм L=300 мм;</t>
  </si>
  <si>
    <t>из листовой углеродистой стали δ=0,7 мм</t>
  </si>
  <si>
    <t>Демонтаж перехода Ø560 – Ø500 мм L=300 мм;</t>
  </si>
  <si>
    <t>Демонтаж перехода Ø630– Ø560 мм L=300 мм;</t>
  </si>
  <si>
    <t xml:space="preserve">Демонтаж перехода 350х520-Ø315 мм L=200 мм; из листовой углеродистой стали </t>
  </si>
  <si>
    <t>δ=0,6 мм</t>
  </si>
  <si>
    <t>Демонтаж перехода 340х340 -Ø400 мм L=400 мм;</t>
  </si>
  <si>
    <t>Демонтаж перехода 553х553-Ø560 мм L=300 мм;</t>
  </si>
  <si>
    <t>из листовой оцинкованной стали δ=1,0 мм</t>
  </si>
  <si>
    <t>Демонтаж перехода из листовой углеродистой стали δ=0,7 мм; 544х544 мм-Ø630 мм</t>
  </si>
  <si>
    <t xml:space="preserve">Демонтаж перехода из листовой стали δ=1 мм; </t>
  </si>
  <si>
    <t>575х575 - 800</t>
  </si>
  <si>
    <t>Демонтаж приточного двухстороннего насадка 410х640 мм</t>
  </si>
  <si>
    <t>Демонтаж приточного двухстороннего насадка 250х380 мм</t>
  </si>
  <si>
    <t xml:space="preserve">Демонтаж приточного трехстороннего насадка </t>
  </si>
  <si>
    <t>Демонтаж воздухораспределителей пристенного типа ВП-5</t>
  </si>
  <si>
    <t>Демонтаж насадка вытяжного из оцинкованной стали толщиной δ=1,0 мм 350х520 мм</t>
  </si>
  <si>
    <t>Демонтаж насадка вытяжного из оцинкованной стали толщиной δ=1,0 мм 450х250 мм</t>
  </si>
  <si>
    <t xml:space="preserve">Демонтаж обратного клапана общего назначения </t>
  </si>
  <si>
    <t xml:space="preserve">Ø630 мм КО-04; </t>
  </si>
  <si>
    <t>Демонтаж клапана обратного взрывозащищённого Ø280 мм</t>
  </si>
  <si>
    <t xml:space="preserve">Демонтаж клапана обратного взрывозащищённого Ø315 мм  </t>
  </si>
  <si>
    <t xml:space="preserve">Демонтаж клапана обратного взрывозащищённого Ø400 мм  </t>
  </si>
  <si>
    <t xml:space="preserve">Демонтаж клапана обратного взрывозащищённого Ø450 мм  </t>
  </si>
  <si>
    <t xml:space="preserve">Демонтаж клапана обратного взрывозащищённого Ø560 мм  </t>
  </si>
  <si>
    <t xml:space="preserve">Демонтаж клапана обратного взрывозащищённого Ø630 мм  </t>
  </si>
  <si>
    <t xml:space="preserve">Демонтаж клапана обратного взрывозащищённого Ø1000 мм  </t>
  </si>
  <si>
    <t>Демонтаж клапана обратного взрывозащищённого 1000х1000 мм</t>
  </si>
  <si>
    <t xml:space="preserve">Демонтаж дроссель-шайбы из листовой стали Ø315 мм  </t>
  </si>
  <si>
    <t xml:space="preserve">Демонтаж дроссель-шайбы из листовой стали Ø500 мм  </t>
  </si>
  <si>
    <t xml:space="preserve">Демонтаж дроссель-шайбы из листовой стали Ø630 мм  </t>
  </si>
  <si>
    <t>0-3 м.</t>
  </si>
  <si>
    <t xml:space="preserve">Демонтаж дроссель-шайбы из листовой стали Ø800 мм </t>
  </si>
  <si>
    <t>Демонтаж регулирующей решетки Р-150</t>
  </si>
  <si>
    <t xml:space="preserve">Демонтаж решетки щелевой регулируемой </t>
  </si>
  <si>
    <t>тип Р150</t>
  </si>
  <si>
    <t>тип Р400</t>
  </si>
  <si>
    <t>Демонтаж решетки щелевой регулируемой РВ1-2</t>
  </si>
  <si>
    <t>Демонтаж щелевых регулирующих решеток 6P400 CXIV</t>
  </si>
  <si>
    <t>Демонтаж патрубка для вентилятора с гибкой вставкой М=72,0 кг.</t>
  </si>
  <si>
    <t xml:space="preserve">Демонтаж вентилятора радиального </t>
  </si>
  <si>
    <t xml:space="preserve">ВР-86-77-3,15 </t>
  </si>
  <si>
    <t xml:space="preserve">ВР-86-77-5,0 </t>
  </si>
  <si>
    <t xml:space="preserve">ВР-86-77-8,0 </t>
  </si>
  <si>
    <t xml:space="preserve">Демонтаж вентилятора центробежного </t>
  </si>
  <si>
    <r>
      <t>В-Ц14-46-5 L=7160 м</t>
    </r>
    <r>
      <rPr>
        <strike/>
        <vertAlign val="superscript"/>
        <sz val="12"/>
        <color theme="1"/>
        <rFont val="Times New Roman"/>
        <family val="1"/>
        <charset val="204"/>
      </rPr>
      <t>3</t>
    </r>
    <r>
      <rPr>
        <strike/>
        <sz val="12"/>
        <color theme="1"/>
        <rFont val="Times New Roman"/>
        <family val="1"/>
        <charset val="204"/>
      </rPr>
      <t xml:space="preserve">/час, N=5,5кВт, n=970об/мин </t>
    </r>
  </si>
  <si>
    <r>
      <t>В-Ц14-46-6,3 L=13600 м</t>
    </r>
    <r>
      <rPr>
        <strike/>
        <vertAlign val="superscript"/>
        <sz val="12"/>
        <color theme="1"/>
        <rFont val="Times New Roman"/>
        <family val="1"/>
        <charset val="204"/>
      </rPr>
      <t>3</t>
    </r>
    <r>
      <rPr>
        <strike/>
        <sz val="12"/>
        <color theme="1"/>
        <rFont val="Times New Roman"/>
        <family val="1"/>
        <charset val="204"/>
      </rPr>
      <t xml:space="preserve">/час, N=7,5кВт, n=730об/мин </t>
    </r>
  </si>
  <si>
    <t>Демонтаж вентилятора центробежного</t>
  </si>
  <si>
    <t xml:space="preserve">ВЦ4-70-10, N=22 кВт, n=965 об/мин </t>
  </si>
  <si>
    <t>ВЦ4-70-2,5, N=0,4 кВт, n=2800 об/мин</t>
  </si>
  <si>
    <t>ВЦ4-70-5,0, N=1,5 кВт, n=1400 об/мин</t>
  </si>
  <si>
    <t>Демонтаж осевого вентилятора 06-300 №8 схема исполнения 1 в искрозащищенном исполнении с электродвигателем ВАО-32-4; N=3,0 кВт; n=1430 об/мин</t>
  </si>
  <si>
    <t>0-3</t>
  </si>
  <si>
    <t>Демонтаж обратного лепесткового клапана к осевому вентилятору</t>
  </si>
  <si>
    <r>
      <t>Демонтаж калорифера стального пластинчатого КСк 3-10-02ХЛ3, F=29,8м</t>
    </r>
    <r>
      <rPr>
        <vertAlign val="superscript"/>
        <sz val="12"/>
        <color theme="1"/>
        <rFont val="Times New Roman"/>
        <family val="1"/>
        <charset val="204"/>
      </rPr>
      <t>2</t>
    </r>
  </si>
  <si>
    <t xml:space="preserve">Демонтаж калорифера стального пластинчатого </t>
  </si>
  <si>
    <t>КВС-IIП</t>
  </si>
  <si>
    <t>Демонтаж створного клапана у калориферов</t>
  </si>
  <si>
    <t xml:space="preserve"> тип 11</t>
  </si>
  <si>
    <t>Демонтаж круглого зонта ЗК.00.000-03; Ø400</t>
  </si>
  <si>
    <t xml:space="preserve">Демонтаж круглого зонта ЗК.00.000-10; </t>
  </si>
  <si>
    <t>Ø1250 мм</t>
  </si>
  <si>
    <t>Демонтаж подставок под оборудование</t>
  </si>
  <si>
    <t xml:space="preserve">Демонтаж насадка с водоотводящим кольцом Ø280 мм  </t>
  </si>
  <si>
    <t xml:space="preserve">Демонтаж насадка с водоотводящим кольцом Ø315 мм  </t>
  </si>
  <si>
    <t xml:space="preserve">Демонтаж насадка с водоотводящим кольцом Ø450 мм  </t>
  </si>
  <si>
    <t>Демонтаж насадка с водоотводящим кольцом НВК-560; Ø560 мм</t>
  </si>
  <si>
    <t xml:space="preserve">Демонтаж насадка с водоотводящим кольцом Ø630 мм  </t>
  </si>
  <si>
    <t>Демонтаж насадка с водоотводящим кольцом Ø800 мм</t>
  </si>
  <si>
    <t>НВК-800</t>
  </si>
  <si>
    <t>Демонтаж насадка с водоотводящим кольцом Ø1000 мм;</t>
  </si>
  <si>
    <t>НВК-1000</t>
  </si>
  <si>
    <t>Демонтаж дефлектора с патрубком Ø500 мм</t>
  </si>
  <si>
    <t>Демонтаж дефлектора с патрубком Ø500 мм; Т-21</t>
  </si>
  <si>
    <t xml:space="preserve">Демонтаж дефлектора с патрубком Ø630 мм  </t>
  </si>
  <si>
    <t>Демонтаж прохода воздуховода через стену</t>
  </si>
  <si>
    <t>Ø630 мм</t>
  </si>
  <si>
    <t xml:space="preserve">Демонтаж узла прохода вентиляционных шахт через покрытие в искрозащищенном исполнении УП6.00.00.00-06; УП-500И, </t>
  </si>
  <si>
    <t>Ø500 мм</t>
  </si>
  <si>
    <t xml:space="preserve">Демонтаж узла прохода вентияционных шахт через покрытие с утепленным клапаном в искрозащищенном исполнении УП-005УИ; </t>
  </si>
  <si>
    <t xml:space="preserve">Демонтаж узла прохода вентиляционных шахт через покрытие с утепленным клапаном в искрозащищенном исполнении УП-005УИ </t>
  </si>
  <si>
    <t>Демонтаж изоляции воздуховодов плитами минераловатными</t>
  </si>
  <si>
    <r>
      <t>м</t>
    </r>
    <r>
      <rPr>
        <vertAlign val="superscript"/>
        <sz val="12"/>
        <color theme="1"/>
        <rFont val="Times New Roman"/>
        <family val="1"/>
        <charset val="204"/>
      </rPr>
      <t>3</t>
    </r>
  </si>
  <si>
    <t>Демонтаж покрытия изолированных воздуховодов оцинкованной сталью δ=0,5 мм</t>
  </si>
  <si>
    <t xml:space="preserve"> Демонтаж системы теплоснабжения</t>
  </si>
  <si>
    <t>Демонтаж трубопроводов из стальных водогазопроводных труб Ду15 мм</t>
  </si>
  <si>
    <t>Демонтаж трубопроводов из стальных водогазопроводных труб Ду20 мм</t>
  </si>
  <si>
    <t>Демонтаж трубопроводов из стальных водогазопроводных труб Ду25 мм</t>
  </si>
  <si>
    <t>Демонтаж трубопроводов из стальных водогазопроводных труб Ду32 мм</t>
  </si>
  <si>
    <t>Демонтаж трубопроводов из стальных водогазопроводных труб Ду40 мм</t>
  </si>
  <si>
    <t>Демонтаж трубопроводов из стальных водогазопроводных труб Ду50 мм</t>
  </si>
  <si>
    <t xml:space="preserve">Демонтаж трубопроводов из стальных электросварных труб Ду65, </t>
  </si>
  <si>
    <t>труба 76х3,0 мм</t>
  </si>
  <si>
    <t>Демонтаж трубопроводов из стальных электросварных труб Ду 80 мм, труба 89х3,0 мм</t>
  </si>
  <si>
    <t>Демонтаж трубопроводов из стальных электросварных труб Ду 150 мм, труба 159х4,0 мм</t>
  </si>
  <si>
    <t>Демонтаж изоляции трубопроводов полуцилиндрами минераловатными</t>
  </si>
  <si>
    <t>Демонтаж покрытия поверхности изоляции листовым алюминием δ=0,3мм</t>
  </si>
  <si>
    <t>Демонтаж грязевика абонентского с патрубком Ду65 мм</t>
  </si>
  <si>
    <t>Демонтаж грязевика абонентского Ду80 мм</t>
  </si>
  <si>
    <t xml:space="preserve">Демонтаж трубопроводной арматуры </t>
  </si>
  <si>
    <t>Демонтаж креплений для воздуховодов и трубопроводов</t>
  </si>
  <si>
    <t>Хозяйственно-противопожарный водопровод В</t>
  </si>
  <si>
    <t>Шкаф пожарный навесной открытый красный ШПК-310-НОК 650х540х230</t>
  </si>
  <si>
    <t>ШПК-310-НОК</t>
  </si>
  <si>
    <t>ООО «Комплект 01»</t>
  </si>
  <si>
    <t>Клапан пожарный с муфтой параметры Pу-16 T-50ºC Ду-50 135х158х182</t>
  </si>
  <si>
    <t>КПК 50-2</t>
  </si>
  <si>
    <t>Головка соединительная напорная муфтовая ГМ-50</t>
  </si>
  <si>
    <t>ГМ-50</t>
  </si>
  <si>
    <t>Головка соединительная напорная рукавная ГР-50</t>
  </si>
  <si>
    <t>ГР-50</t>
  </si>
  <si>
    <t>Ствол пожарный ручной водяной РС-50 l=265 мм</t>
  </si>
  <si>
    <t>РС-50</t>
  </si>
  <si>
    <t>Рукав пожарный напорный для пожарных кранов «Универсал» 51 мм, длина 20 м</t>
  </si>
  <si>
    <t xml:space="preserve">Труба стальная электросварная прямошовная 89х5,0 </t>
  </si>
  <si>
    <t>Монтаж на высоте менее 5м</t>
  </si>
  <si>
    <t xml:space="preserve">Труба стальная электросварная прямошовная 57х3,5 </t>
  </si>
  <si>
    <t>Отвод стальной приварной 90-89х5,0 l=120мм</t>
  </si>
  <si>
    <t>Отвод стальной приварной 90-57х3,5 l=75мм</t>
  </si>
  <si>
    <t>Тройник стальной приварной переходной 89х6,0-57х4,0 l=160мм</t>
  </si>
  <si>
    <t>Тройник стальной приварной 89х6,0 l=160мм</t>
  </si>
  <si>
    <t>2.0</t>
  </si>
  <si>
    <t>4,1/13,6</t>
  </si>
  <si>
    <r>
      <t>Опора хомутовая бескорпусная типа ХБ исполнения А для труб 89х5,0 в комплекте с гайками</t>
    </r>
    <r>
      <rPr>
        <b/>
        <sz val="12"/>
        <color theme="1"/>
        <rFont val="Times New Roman"/>
        <family val="1"/>
        <charset val="204"/>
      </rPr>
      <t xml:space="preserve"> </t>
    </r>
  </si>
  <si>
    <r>
      <t>Опора хомутовая бескорпусная типа ХБ исполнения А для труб 57х3,0 в комплекте с гайками</t>
    </r>
    <r>
      <rPr>
        <b/>
        <sz val="12"/>
        <color theme="1"/>
        <rFont val="Times New Roman"/>
        <family val="1"/>
        <charset val="204"/>
      </rPr>
      <t xml:space="preserve"> </t>
    </r>
  </si>
  <si>
    <t>Количество сварных соединений с учетом длины трубы L=6 м с монтажом фасонных частей для трубы стальной 57х3,5</t>
  </si>
  <si>
    <t>Количество сварных соединений с учетом длины трубы L=6 м с монтажом фасонных частей для трубы стальной 89х5,0</t>
  </si>
  <si>
    <t>Противопожарный водопровод В2</t>
  </si>
  <si>
    <t>Защищаемые зоны</t>
  </si>
  <si>
    <t>Водо-пенная завеса. Фасад к. 151.6 оси 17-6 «Северная сторона»</t>
  </si>
  <si>
    <t>Пожарный насадок для водяных завес НП-III/2,</t>
  </si>
  <si>
    <t>ТУ 4854-018-72410778-07</t>
  </si>
  <si>
    <t xml:space="preserve">ООО «Пожнефтехим» </t>
  </si>
  <si>
    <r>
      <t xml:space="preserve">присоединение фланцевое в комплекте с болтами, шайбами и гайками, с </t>
    </r>
    <r>
      <rPr>
        <sz val="13"/>
        <color theme="1"/>
        <rFont val="Times New Roman"/>
        <family val="1"/>
        <charset val="204"/>
      </rPr>
      <t>прокладками из паронита марки ПОН по ГОСТ 481-80</t>
    </r>
  </si>
  <si>
    <t>Ду50, с подачей веерных струй воды вниз на ширину до 15,5 м</t>
  </si>
  <si>
    <t>Фланец стальной плоский ответный 1-50-16</t>
  </si>
  <si>
    <t>ГОСТ 12820-80</t>
  </si>
  <si>
    <t>Способ присоединения: приварной</t>
  </si>
  <si>
    <t>Переход стальной приварной П-159х4,5-108х4,0 длинной L= 130 мм</t>
  </si>
  <si>
    <t>Отвод стальной приварной 90-108х4,0 длинной L= 150 мм</t>
  </si>
  <si>
    <t>Отвод стальной приварной 90-159х4,5 длинной L= 225 мм</t>
  </si>
  <si>
    <t>Тройник стальной приварной 108х4,0 длинной L= 200 мм</t>
  </si>
  <si>
    <t>Заглушка стальная приварная 108х4,0 длинной L= 50 мм</t>
  </si>
  <si>
    <t>ГОСТ 17379-2001</t>
  </si>
  <si>
    <t>Труба стальная электросварная прямошовная 57х3,5</t>
  </si>
  <si>
    <t>Труба стальная электросварная прямошовная 159х6,0</t>
  </si>
  <si>
    <t>8,15/</t>
  </si>
  <si>
    <t>15,0/</t>
  </si>
  <si>
    <t>Опора 108-ХБ-А-Ст20</t>
  </si>
  <si>
    <t>Ст.20</t>
  </si>
  <si>
    <r>
      <t xml:space="preserve">Для </t>
    </r>
    <r>
      <rPr>
        <sz val="12"/>
        <color theme="1"/>
        <rFont val="Cambria Math"/>
        <family val="1"/>
        <charset val="204"/>
      </rPr>
      <t>∅</t>
    </r>
    <r>
      <rPr>
        <sz val="12"/>
        <color theme="1"/>
        <rFont val="Times New Roman"/>
        <family val="1"/>
        <charset val="204"/>
      </rPr>
      <t xml:space="preserve"> 108 (100)</t>
    </r>
  </si>
  <si>
    <t>Опора 108-ВП-А1-Ст20</t>
  </si>
  <si>
    <t>Опора 159-ВП-А2-Ст20</t>
  </si>
  <si>
    <r>
      <t xml:space="preserve">Для </t>
    </r>
    <r>
      <rPr>
        <sz val="12"/>
        <color theme="1"/>
        <rFont val="Cambria Math"/>
        <family val="1"/>
        <charset val="204"/>
      </rPr>
      <t>∅</t>
    </r>
    <r>
      <rPr>
        <sz val="12"/>
        <color theme="1"/>
        <rFont val="Times New Roman"/>
        <family val="1"/>
        <charset val="204"/>
      </rPr>
      <t xml:space="preserve"> 159 (150)</t>
    </r>
  </si>
  <si>
    <t>Количество сварных соединений для трубы стальной 57х3,5</t>
  </si>
  <si>
    <t>Количество сварных соединений с учетом длины трубы L=6 м с монтажом фасонных частей, для трубы стальной 108х4,0</t>
  </si>
  <si>
    <t>Количество сварных соединений с учетом длины трубы L=6 м с монтажом фасонных частей, для трубы стальной 159х6,0</t>
  </si>
  <si>
    <t>Монтаж труб осуществляемый на высоте свыше 5 м</t>
  </si>
  <si>
    <t>Водо-пенная завеса. Фасад к. 151.6 оси D-A «Западная сторона»</t>
  </si>
  <si>
    <t>Пожарный насадок для водяных завес НП-III/1,</t>
  </si>
  <si>
    <t>Ду50, с подачей веерных струй воды вниз на ширину до 13,2 м</t>
  </si>
  <si>
    <t>Труба стальная электросварная прямошовная 108х4,5</t>
  </si>
  <si>
    <t>4,25/38</t>
  </si>
  <si>
    <t>7,60/38</t>
  </si>
  <si>
    <t>Система пожаротушения внутри к. 151.6</t>
  </si>
  <si>
    <t>Узел управления дренчерный Ду 300 мм в комплекте с сигнализатором давления, с поворотным визуальным индикатором положения, с блоком концевых выключателей и дренажными кранами на входе и выходе</t>
  </si>
  <si>
    <t>21034-3-151.6-ПТ.ОЛ</t>
  </si>
  <si>
    <t>ООО ЗПО "Газбалтпром"</t>
  </si>
  <si>
    <t>Узел управления дренчерный Ду 200 мм  в комплекте с сигнализатором давления, с поворотным визуальным индикатором положения, с блоком концевых выключателей и дренажными кранами на входе и выходе</t>
  </si>
  <si>
    <t>Узел управления дренчерный Ду 100 мм в комплекте с сигнализатором давления, с поворотным визуальным индикатором положения, с блоком концевых выключателей и дренажными кранами на входе и выходе</t>
  </si>
  <si>
    <t>Концевой выключатель во взрывозащищенном исполнении 1220/20 для установки на задвижке серия KR14</t>
  </si>
  <si>
    <t>ООО «Торговый Дом АДЛ»</t>
  </si>
  <si>
    <t>Монтажный комплект концевого выключателя</t>
  </si>
  <si>
    <t>арт. CV01G422394</t>
  </si>
  <si>
    <t>Клапан обратный DN350 PN1,6 «Гранлок» l=127мм</t>
  </si>
  <si>
    <t>серия CV-16</t>
  </si>
  <si>
    <t>Задвижка с обрезиненным клином «Гранар» DN350 PN1,6 l=290мм</t>
  </si>
  <si>
    <t>серия KR14</t>
  </si>
  <si>
    <t>Задвижка с обрезиненным клином «Гранар» DN300 PN1,6 l=270мм</t>
  </si>
  <si>
    <t>Задвижка с обрезиненным клином «Гранар» DN200 PN1,6 l=230мм</t>
  </si>
  <si>
    <t>Задвижка с обрезиненным клином «Гранар» DN100 PN1,6 l=190мм</t>
  </si>
  <si>
    <t>Задвижка с обрезиненным клином «Гранар» DN50 PN1,6 l=150мм</t>
  </si>
  <si>
    <t xml:space="preserve">Кран шаровой «Стандарт» с флажковой рукояткой и внутренне-наружной резьбой DN20 PN1,6 </t>
  </si>
  <si>
    <t>VT.121.G.05</t>
  </si>
  <si>
    <t>ООО «Веста Регионы»</t>
  </si>
  <si>
    <t>Головка соединительная муфтовая ГМ-80</t>
  </si>
  <si>
    <t>ГОСТ 28352-89</t>
  </si>
  <si>
    <t>Головка-заглушка ГЗ-80</t>
  </si>
  <si>
    <t>Головка соединительная муфтовая ГМ-50</t>
  </si>
  <si>
    <t>Головка-заглушка ГЗ-50</t>
  </si>
  <si>
    <t>Генератор пены средней кратности стационарный (четырехструйный сеточный) 660х235х395</t>
  </si>
  <si>
    <t>ГЧС</t>
  </si>
  <si>
    <t>«ПО«Спецавтоматика»</t>
  </si>
  <si>
    <t>Ороситель дренчерный l=60мм</t>
  </si>
  <si>
    <t>ДУО0-РВо(д) 0,6-R1/2.В2-«Аква-Гефест»</t>
  </si>
  <si>
    <t>ООО «Холдинг Гефест»</t>
  </si>
  <si>
    <t>Муфта приварная трубная G1/2 с присоединительной резьбой R1/2</t>
  </si>
  <si>
    <t>Муфта приварная трубная G3/4 с присоединительной резьбой R3/4</t>
  </si>
  <si>
    <t>Труба стальная электросварная прямошовная 377х6,0</t>
  </si>
  <si>
    <t>Труба стальная электросварная прямошовная 219х6,0</t>
  </si>
  <si>
    <t>Труба стальная электросварная прямошовная 108х5,0</t>
  </si>
  <si>
    <t>Труба стальная электросварная прямошовная 108х3,0</t>
  </si>
  <si>
    <t>Труба стальная водогазопроводная 65х4,0</t>
  </si>
  <si>
    <t>Сталь 20</t>
  </si>
  <si>
    <t>Труба стальная электросварная прямошовная 57х2,5</t>
  </si>
  <si>
    <t>Труба стальная электросварная прямошовная 25х2,0</t>
  </si>
  <si>
    <t>Труба стальная электросварная прямошовная 377х6,0 с изоляцией усиленного типа заводского исполнения</t>
  </si>
  <si>
    <t>вводы</t>
  </si>
  <si>
    <t>Отвод стальной приварной 90-377х9,0 l=525мм</t>
  </si>
  <si>
    <t>Отвод стальной приварной 90-325х7,0 l=450мм</t>
  </si>
  <si>
    <t>Отвод стальной приварной 90-219х6,0 l=300мм</t>
  </si>
  <si>
    <t>Отвод стальной приварной 90-108х5,0 l=150мм</t>
  </si>
  <si>
    <t>Отвод стальной приварной 45-108х5,0 l=106мм</t>
  </si>
  <si>
    <t>Тройник стальной приварной равнопроходной 377х10,0 l=480мм</t>
  </si>
  <si>
    <t>Тройник стальной приварной равнопроходной 108х4,0 l=200мм</t>
  </si>
  <si>
    <t>Тройник стальной приварной переходной П 377х10,0-325х8,0 l=480мм</t>
  </si>
  <si>
    <t>Тройник стальной приварной переходной П 377х10,0-273х7,0 l=480мм</t>
  </si>
  <si>
    <t>Тройник стальной приварной переходной П 219х6,0-159х6,0 l=320мм</t>
  </si>
  <si>
    <t>Тройник стальной приварной переходной П 108х4,0-76х3,5 l=200мм</t>
  </si>
  <si>
    <t>Переход стальной приварной К П-273х7,0-219х6,0 l=180мм</t>
  </si>
  <si>
    <t>Переход стальной приварной К П-273х10,0-108х6,0 l=140мм</t>
  </si>
  <si>
    <t>Переход стальной приварной К П-219х10,0-108х6,0 l=95мм</t>
  </si>
  <si>
    <t>Заглушка стальная эллиптическая 377х10,0</t>
  </si>
  <si>
    <t xml:space="preserve">Заглушка стальная эллиптическая 108х8,0 </t>
  </si>
  <si>
    <t>Заглушка стальная эллиптическая 57х5,0</t>
  </si>
  <si>
    <t>Заглушка стальная эллиптическая 25х3,0</t>
  </si>
  <si>
    <t>Фланец стальной плоский приварной DN350 PN1,6 в комплекте с болтами, гайками, шайбами для крепления</t>
  </si>
  <si>
    <t>Фланец стальной плоский приварной DN300 PN1,6 в комплекте с болтами, гайками, шайбами для крепления</t>
  </si>
  <si>
    <t>Фланец стальной плоский приварной DN200 PN1,6 в комплекте с болтами, гайками, шайбами для крепления</t>
  </si>
  <si>
    <t>Фланец стальной плоский приварной DN100 PN1,6 в комплекте с болтами, гайками, шайбами для крепления</t>
  </si>
  <si>
    <t>Фланец стальной плоский приварной DN50 PN1,6 в комплекте с болтами, гайками, шайбами для крепления</t>
  </si>
  <si>
    <t xml:space="preserve">Лист Б-ПН-0-3 l=100x50мм </t>
  </si>
  <si>
    <t>ГОСТ 19903-90*</t>
  </si>
  <si>
    <r>
      <t>кг/м</t>
    </r>
    <r>
      <rPr>
        <vertAlign val="superscript"/>
        <sz val="12"/>
        <rFont val="Times New Roman"/>
        <family val="1"/>
        <charset val="204"/>
      </rPr>
      <t>2</t>
    </r>
  </si>
  <si>
    <t>38,2/</t>
  </si>
  <si>
    <t xml:space="preserve">При расходе </t>
  </si>
  <si>
    <r>
      <t>0,1 кг/м</t>
    </r>
    <r>
      <rPr>
        <vertAlign val="superscript"/>
        <sz val="12"/>
        <color theme="1"/>
        <rFont val="Times New Roman"/>
        <family val="1"/>
        <charset val="204"/>
      </rPr>
      <t xml:space="preserve">2 </t>
    </r>
    <r>
      <rPr>
        <sz val="12"/>
        <color theme="1"/>
        <rFont val="Times New Roman"/>
        <family val="1"/>
        <charset val="204"/>
      </rPr>
      <t xml:space="preserve"> на 1 слой</t>
    </r>
  </si>
  <si>
    <t>68,8/</t>
  </si>
  <si>
    <r>
      <t>0,18 кг/м</t>
    </r>
    <r>
      <rPr>
        <vertAlign val="superscript"/>
        <sz val="12"/>
        <color theme="1"/>
        <rFont val="Times New Roman"/>
        <family val="1"/>
        <charset val="204"/>
      </rPr>
      <t>2</t>
    </r>
    <r>
      <rPr>
        <sz val="12"/>
        <color theme="1"/>
        <rFont val="Times New Roman"/>
        <family val="1"/>
        <charset val="204"/>
      </rPr>
      <t xml:space="preserve"> на 1 слой</t>
    </r>
  </si>
  <si>
    <t>Демонтаж трубы стальной электросварной прямошовной 108х5,0</t>
  </si>
  <si>
    <r>
      <t>Опора хомутовая бескорпусная типа ХБ исполнения А для труб наружного диаметра 108 мм в комплекте с гайками</t>
    </r>
    <r>
      <rPr>
        <b/>
        <sz val="12"/>
        <color theme="1"/>
        <rFont val="Times New Roman"/>
        <family val="1"/>
        <charset val="204"/>
      </rPr>
      <t xml:space="preserve"> </t>
    </r>
  </si>
  <si>
    <t>Комплект крепления для трубы DN100</t>
  </si>
  <si>
    <t>АО «Хилти Дистрибьюшн ЛТД»</t>
  </si>
  <si>
    <t>- забивной анкер HKD М12х25</t>
  </si>
  <si>
    <t>- резьбовая шпилька АМ10х2000 4,8 оцинк</t>
  </si>
  <si>
    <t>- шайба 10 10,5х20х2 Zn ISO7089 200HV</t>
  </si>
  <si>
    <t>- гайка шестигранная М10 Zn DIN9348</t>
  </si>
  <si>
    <t xml:space="preserve">- хомут для спринклерных систем MP-MS 4” H </t>
  </si>
  <si>
    <t>Комплект крепления для рядков DN50:</t>
  </si>
  <si>
    <t>- резьбовая шпилька АМ10х1000 4,8 оцинк</t>
  </si>
  <si>
    <t xml:space="preserve">- хомут для спринклерных систем MP-MS 2” В </t>
  </si>
  <si>
    <t>Комплект крепления для рядков DN20:</t>
  </si>
  <si>
    <t xml:space="preserve">- хомут для спринклерных систем MP-MS 1/2” В </t>
  </si>
  <si>
    <t>Количество сварных соединений с учетом длины трубы L=6 м с монтажом фасонных частей для трубы стальной 377х6,0</t>
  </si>
  <si>
    <t>Количество сварных соединений с учетом длины трубы L=6 м с монтажом фасонных частей для трубы стальной 273х6,0</t>
  </si>
  <si>
    <t>Количество сварных соединений с учетом длины трубы L=6 м с монтажом фасонных частей для трубы стальной 219х6,0</t>
  </si>
  <si>
    <t>Количество сварных соединений с учетом длины трубы L=6 м с монтажом фасонных частей для трубы стальной 108х5,0</t>
  </si>
  <si>
    <t>Количество сварных соединений с учетом длины трубы L=6 м с монтажом фасонных частей для трубы стальной 108х3,0</t>
  </si>
  <si>
    <t>Количество сварных соединений с учетом длины трубы L=6 м с монтажом фасонных частей для трубы стальной 63,5х2,5</t>
  </si>
  <si>
    <t>Количество сварных соединений с учетом длины трубы L=6 м с монтажом фасонных частей для трубы стальной 25х2,0</t>
  </si>
  <si>
    <t>Монтаж труб 108х5,0 на высоте более 5 м от уровня пола</t>
  </si>
  <si>
    <t>Монтаж труб 108х3,0 на высоте более 5 м от уровня пола</t>
  </si>
  <si>
    <t>Монтаж труб 57х2,5 на высоте более 5 м от уровня пола</t>
  </si>
  <si>
    <t>Замена оборудования в ППА 1 (пом.1-5) к.151.6</t>
  </si>
  <si>
    <t>Узел управления дренчерный Ду 200 мм в комплекте с сигнализатором давления, с поворотным визуальным индикатором положения, с блоком концевых выключателей и дренажными кранами на входе и выходе</t>
  </si>
  <si>
    <t>Подключить к существующим линиям связи</t>
  </si>
  <si>
    <t>Задвижка с обрезиненным клином «Гранар» DN200 PN1,6</t>
  </si>
  <si>
    <t>Заглушка стальная эллиптическая 108х8,0</t>
  </si>
  <si>
    <t>Демонтаж клапана DV-5 Ду 100 мм</t>
  </si>
  <si>
    <t>Демонтаж затвора дискового поворотного Ду 100 мм</t>
  </si>
  <si>
    <t>Демонтаж трубы стальной электросварной прямошовной 219х4,0</t>
  </si>
  <si>
    <t>Демонтаж трубы стальной электросварной прямошовной 159х3,2</t>
  </si>
  <si>
    <t>Демонтаж трубы стальной электросварной прямошовной 108х2,8</t>
  </si>
  <si>
    <t>Демонтаж трубы стальной электросварной прямошовной 32х2,2</t>
  </si>
  <si>
    <t>Трубопроводная арматура</t>
  </si>
  <si>
    <t>Задвижка стальная клиновая с выдвижным шпинделем фланцевая (маховик) DN50 PN16 20ГЛ (фл.исполн. F, прокладка СНП) класс А по ГОСТ 9544-2015 комплектовать ответными фланцами и крепежом</t>
  </si>
  <si>
    <t>30лс41нж"газ"</t>
  </si>
  <si>
    <t>20ГЛ</t>
  </si>
  <si>
    <t>L=180</t>
  </si>
  <si>
    <t>Задвижка стальная клиновая с выдвижным шпинделем фланцевая (маховик) DN50 PN16 20ГЛ (фл.исп. B, прокладка СНП) класс А по ГОСТ 9544-2015 комплектовать ответными фланцами и крепежом</t>
  </si>
  <si>
    <t>Задвижка стальная клиновая с выдвижным шпинделем фланцевая (маховик) DN50 PN40 20ГЛ (фл.исп. E, прокладка СНП) класс А по ГОСТ 9544-2015 комплектовать ответными фланцами и крепежом</t>
  </si>
  <si>
    <t>L=216</t>
  </si>
  <si>
    <t>Задвижка стальная клиновая с выдвижным шпинделем фланцевая (маховик) DN100 PN16 20Л (фл.исполн. B, прокладка СНП) класс А по ГОСТ 9544-2015 комплектовать ответными фланцами и крепежом</t>
  </si>
  <si>
    <t>20Л</t>
  </si>
  <si>
    <t>41</t>
  </si>
  <si>
    <t>L=230</t>
  </si>
  <si>
    <t>Задвижка клиновая полнопроходная фланцевая DN40 PN16 20ГЛ (фл.исп.B, прокладка СНП) класс А по ГОСТ 9544-2015 комплектовать ответными фланцами и крепежом</t>
  </si>
  <si>
    <t>L=165</t>
  </si>
  <si>
    <t>Задвижка клиновая полнопроходная фланцевая DN25 PN16 09Г2С (фл.исп.B, прокладка СНП) класс А по ГОСТ 9544-2015 комплектовать ответными фланцами и крепежом</t>
  </si>
  <si>
    <t>L=190</t>
  </si>
  <si>
    <t>Трубы из углеродистой стали</t>
  </si>
  <si>
    <t>Труба 57х4  09Г2С</t>
  </si>
  <si>
    <t>Труба 89х4  09Г2С</t>
  </si>
  <si>
    <t>Труба 108х5  В 20</t>
  </si>
  <si>
    <t>В 20</t>
  </si>
  <si>
    <t>Детали из углеродистой стали</t>
  </si>
  <si>
    <t>Прочие детали трубопроводов</t>
  </si>
  <si>
    <t>Прокладка СНП Д-3-58-1,6-3,2 Графлекс</t>
  </si>
  <si>
    <t>Графлекс</t>
  </si>
  <si>
    <t>Прокладка СНП Д-3-127-1,6-3,2 Графлекс</t>
  </si>
  <si>
    <t>Прокладка СНП В-3-74-1,6-3,2 Графлекс</t>
  </si>
  <si>
    <t>Прокладка СНП Д-3-43-1,6-3,2 Графлекс</t>
  </si>
  <si>
    <t>Шпилька 2-1-М12x80 ОСТ 26-2040-96 - 4 шт, Гайка М12 ОСТ 26-2041-96 - 8 шт, Шайба 12 ОСТ 26-2042-96 - 8 шт, (фл. соед. DN25 mm, PN1,6 МПа)</t>
  </si>
  <si>
    <t>Шпилька 2-1-М16x100 ОСТ 26-2040-96 - 4 шт, Гайка М16 ОСТ 26-2041-96 - 8 шт, Шайба 16 ОСТ 26-2042-96 - 8 шт, (фл. соед. DN40 mm, PN1,6 МПа)</t>
  </si>
  <si>
    <t>Шпилька 2-1-М16x100 ОСТ 26-2040-96 - 4 шт, Гайка М16 ОСТ 26-2041-96 - 8 шт, Шайба 16 ОСТ 26-2042-96 - 8 шт, (фл. соед. DN50 mm, PN4 МПа)</t>
  </si>
  <si>
    <t>Шпилька 2-1-М16x100 ОСТ 26-2040-96 - 4 шт, Гайка М16 ОСТ 26-2041-96 - 8 шт, Шайба 16 ОСТ 26-2042-96 - 8 шт, (фл. соед. DN50 mm, PN1,6 МПа)</t>
  </si>
  <si>
    <t>Шпилька 2-1-М16x110 Ст35 ОСТ 26-2040-96 - 8 шт, Гайка М16 Ст25 ОСТ 26-2041-96 - 16 шт, Шайба 16 Ст10 ОСТ 26-2042-96 - 16 шт, (фл. соед. DN100 mm, PN1,6 МПа)</t>
  </si>
  <si>
    <t>Заглушка поворотная 1-25-4,0-09Г2С</t>
  </si>
  <si>
    <t>Заглушка-восьмерка 40-16-09Г2С (соед. выступ)</t>
  </si>
  <si>
    <t xml:space="preserve">Кран шаровой полнопроходной DN25 PN16 09Г2С (вход – внутр. G1, выход – внутр. G1) класс А по ГОСТ 9544-2015 </t>
  </si>
  <si>
    <t>КШ25.16.1130</t>
  </si>
  <si>
    <t>ЗАО "Саратовский арматурный завод"</t>
  </si>
  <si>
    <t>L=88</t>
  </si>
  <si>
    <t xml:space="preserve">Кран шаровой полнопроходной DN15 PN16 09Г2С (вход – внутр. G1/2, выход – внутр. G1/2) класс А по ГОСТ 9544-2015 </t>
  </si>
  <si>
    <t>КШ15.16.1130</t>
  </si>
  <si>
    <t>L=74</t>
  </si>
  <si>
    <t>Тройник П32 х 4  09Г2С</t>
  </si>
  <si>
    <t>Штуцер приварной Шц-G1 09Г2С</t>
  </si>
  <si>
    <t>ТУ 1462-001-25541174-2016</t>
  </si>
  <si>
    <t>Штуцер приварной Шц-G1/2 09Г2С</t>
  </si>
  <si>
    <t>ТУ 4218-004-14911892-2013</t>
  </si>
  <si>
    <t>Соединение ввертное 2-18-G1/2 09Г2С</t>
  </si>
  <si>
    <t>ГОСТ 24488-80</t>
  </si>
  <si>
    <t>Заглушка резьбовая G1</t>
  </si>
  <si>
    <t>Опоры трубопроводов и подвески</t>
  </si>
  <si>
    <t>Задвижка стальная клиновая с выдвижным шпинделем фланцевая (маховик) DN50 PN40 20ГЛ (фл.исполн. E, прокладка СНП) класс А по ГОСТ 9544-2015 комплектовать ответными фланцами и крепежом</t>
  </si>
  <si>
    <t>Задвижка стальная клиновая с выдвижным шпинделем фланцевая (маховик) DN50 PN16 20ГЛ (фл.исполн. B, прокладка ПМБ) класс А по ГОСТ 9544-2015 комплектовать ответными фланцами и крепежом</t>
  </si>
  <si>
    <t>Задвижка стальная клиновая с выдвижным шпинделем фланцевая (маховик) DN50 PN16 20Л (фл.исполн. B, прокладка ПОН) класс А по ГОСТ 9544-2015 комплектовать ответными фланцами и крепежом</t>
  </si>
  <si>
    <t>Задвижка стальная клиновая с выдвижным шпинделем фланцевая (маховик) DN100 PN16 20Л (фл.исполн. B, прокладка ПОН) класс А по ГОСТ 9544-2015 комплектовать ответными фланцами и крепежом</t>
  </si>
  <si>
    <t>Задвижка клиновая полнопроходная фланцевая DN25 PN16 09Г2С (фл.исп.B, прокладка ПОН) класс А по ГОСТ 9544-2015 комплектовать ответными фланцами и крепежом</t>
  </si>
  <si>
    <t>31лс41нж "газ"</t>
  </si>
  <si>
    <t>ЗАО "Курганспецарматура"</t>
  </si>
  <si>
    <t>Задвижка клиновая полнопроходная фланцевая DN25 PN16 Ст.20 (фл.исп.B, прокладка ПОН) класс А по ГОСТ 9544-2015 комплектовать ответными фланцами и крепежом</t>
  </si>
  <si>
    <t>Огнепреградитель кассетный DN50, РN6, УХЛ1, 09Г2С (Фл.исп.B, прокладки ПОН)  комплектовать ответными фланцами и крепежом</t>
  </si>
  <si>
    <t>ООО "Промышленное оборудование"</t>
  </si>
  <si>
    <t>L=80</t>
  </si>
  <si>
    <t>Клапан (затвор) обратный DN50 PN40 20ГЛ (фл.исполн. E, прокладка ПОН) комплектовать ответными фланцами и крепежом</t>
  </si>
  <si>
    <t>KO 50.40.3332</t>
  </si>
  <si>
    <t>Трубы из коррозионностойкой стали</t>
  </si>
  <si>
    <t>Труба 32х2,5 12Х18Н10Т</t>
  </si>
  <si>
    <t>Труба 45х3 12Х18Н10Т</t>
  </si>
  <si>
    <t>Труба 57х3 12Х18Н10Т</t>
  </si>
  <si>
    <t>Детали из коррозионностойкой стали</t>
  </si>
  <si>
    <t>Отвод 90-32х2,5-38 12Х18Н10Т</t>
  </si>
  <si>
    <t>Отвод 90-45х3-60 12Х18Н10Т</t>
  </si>
  <si>
    <t>Отвод 90-57х3-75 12Х18Н10Т</t>
  </si>
  <si>
    <t>Труба 32х4,5 В 20</t>
  </si>
  <si>
    <t>Труба 57х4,5 В 20</t>
  </si>
  <si>
    <t>Труба 219х6  09Г2С</t>
  </si>
  <si>
    <t>Труба 273х8  09Г2С</t>
  </si>
  <si>
    <t>Труба 377х9  09Г2С</t>
  </si>
  <si>
    <t>Отвод П90 108х5 Сталь 20</t>
  </si>
  <si>
    <t>Отвод П90 45х3,5 09Г2С</t>
  </si>
  <si>
    <t>Отвод П45 273х8 09Г2С</t>
  </si>
  <si>
    <t>Отвод П90 219х7 09Г2С</t>
  </si>
  <si>
    <t>Отвод П90 273х8 09Г2С</t>
  </si>
  <si>
    <t>31</t>
  </si>
  <si>
    <t>83</t>
  </si>
  <si>
    <t>Отвод П90 57х5 Сталь 20</t>
  </si>
  <si>
    <t>Отвод П45 108х5 Сталь 20</t>
  </si>
  <si>
    <t>Отвод П90 32х4,5 Сталь 20</t>
  </si>
  <si>
    <t>Переход ПК 377x12-159x6 09Г2С</t>
  </si>
  <si>
    <t>Переход ПК 426x10-377x10 09Г2С</t>
  </si>
  <si>
    <t>23</t>
  </si>
  <si>
    <t>Тройник П377 х 20 09Г2С</t>
  </si>
  <si>
    <t>92</t>
  </si>
  <si>
    <t>Тройник П108 х 6 Сталь 20</t>
  </si>
  <si>
    <t>Заглушка 1 - 25 - 4  09Г2С-09Г2С-</t>
  </si>
  <si>
    <t>Заглушка 1 - 50 - 4  09Г2С-09Г2С-</t>
  </si>
  <si>
    <t>Заглушка 1 - 25 - 4  Сталь 20-Сталь 20-</t>
  </si>
  <si>
    <t>Штуцер приварной Шц-G1/2  09Г2С</t>
  </si>
  <si>
    <t>Штуцер приварной Шц-G3/4  09Г2С</t>
  </si>
  <si>
    <t>0</t>
  </si>
  <si>
    <t>Заглушка П45 х 4  09Г2С</t>
  </si>
  <si>
    <t>Опора 57-ХБ-А ВСт3пс6</t>
  </si>
  <si>
    <t>Опора 45-ТП-АС00 ВСт3пс6</t>
  </si>
  <si>
    <t>Опора 45-ТП-АС10 ВСт3пс6</t>
  </si>
  <si>
    <t>Опора 32-ТП-АС10 ВСт3пс6</t>
  </si>
  <si>
    <t>Опора 45-ТХ-АС10 ВСт3пс6</t>
  </si>
  <si>
    <t>Опора 57-КХ-А11 ВСт3пс6</t>
  </si>
  <si>
    <t>К2902-С1101</t>
  </si>
  <si>
    <t>Компрессор этилена, комплектная поставка в т.ч.:</t>
  </si>
  <si>
    <t>Модель ЕВ35-2</t>
  </si>
  <si>
    <t>ShaanGu</t>
  </si>
  <si>
    <t>Центробежный компрессор</t>
  </si>
  <si>
    <t>Производительность = 120000 кг/ч</t>
  </si>
  <si>
    <t>P всасывания = 1.5 МПа</t>
  </si>
  <si>
    <r>
      <t xml:space="preserve">T всасывания = 30 </t>
    </r>
    <r>
      <rPr>
        <vertAlign val="superscript"/>
        <sz val="10"/>
        <color theme="1"/>
        <rFont val="Times New Roman"/>
        <family val="1"/>
        <charset val="204"/>
      </rPr>
      <t>о</t>
    </r>
    <r>
      <rPr>
        <sz val="10"/>
        <color theme="1"/>
        <rFont val="Times New Roman"/>
        <family val="1"/>
        <charset val="204"/>
      </rPr>
      <t>С</t>
    </r>
  </si>
  <si>
    <t>P нагнетания = 3.2 МПа</t>
  </si>
  <si>
    <r>
      <t xml:space="preserve">Т нагнетания = 87.3 </t>
    </r>
    <r>
      <rPr>
        <vertAlign val="superscript"/>
        <sz val="10"/>
        <color theme="1"/>
        <rFont val="Times New Roman"/>
        <family val="1"/>
        <charset val="204"/>
      </rPr>
      <t>о</t>
    </r>
    <r>
      <rPr>
        <sz val="10"/>
        <color theme="1"/>
        <rFont val="Times New Roman"/>
        <family val="1"/>
        <charset val="204"/>
      </rPr>
      <t>С</t>
    </r>
  </si>
  <si>
    <t>Мощность на валу = 2802 кВт</t>
  </si>
  <si>
    <t>Электродвигатель K2902-M1101</t>
  </si>
  <si>
    <t>DKSSS5635-2</t>
  </si>
  <si>
    <t>Мощность – 3300 кВт</t>
  </si>
  <si>
    <t>Напряжение – 10000 В</t>
  </si>
  <si>
    <t>Тип конструкции: IM B3</t>
  </si>
  <si>
    <t>Число оборотов – 2989 об/мин</t>
  </si>
  <si>
    <t>Редуктор K2902-GB1101</t>
  </si>
  <si>
    <t>GS350SG-107</t>
  </si>
  <si>
    <t>Передаточное число: 4.541</t>
  </si>
  <si>
    <t>Коэффициент технического обслуживания: 1.4</t>
  </si>
  <si>
    <t>Входное число оборотов – 2989 об/мин</t>
  </si>
  <si>
    <t>Выходное число оборотов – 13572 об/мин</t>
  </si>
  <si>
    <t>Поставляется комплектно с маслостанцией K2902-LOS1101, установкой уплотняющего газа K2902-DG1101, сливной емкостью K2902-RDT1101. Приборами автоматизации и диагностики: K2902-FV1101, K2902-UV1205, K2902-CV1101, K2902-ST1101, K2902-FE1101.</t>
  </si>
  <si>
    <t>Задвижка клиновая полнопроходная фланцевая DN20 PN16 09Г2С (фл.исп.B, прокладка ПОН) класс А по ГОСТ 9544-2015 комплектовать ответными фланцами и крепежом</t>
  </si>
  <si>
    <t>Огнепреградитель кассетный DN80, РN6, УХЛ1 (Фл.исп.B, прокладки ПМБ)  комплектовать ответными фланцами и крепежом</t>
  </si>
  <si>
    <t>Отвод П90 89х4 09Г2С</t>
  </si>
  <si>
    <t>Заглушка 1 - 25 - 4  09Г2С</t>
  </si>
  <si>
    <t>Фланец 25-40-11-1-F-09Г2С-IV</t>
  </si>
  <si>
    <t>Фланец 25-40-11-1-E-09Г2С-IV</t>
  </si>
  <si>
    <t>Переход ПК 108х6-89х6 Сталь 20</t>
  </si>
  <si>
    <t>ГОСТ-17378-2001</t>
  </si>
  <si>
    <t>Шпилька 2-1-М12x70 ОСТ 26-2040-96 - 4 шт, Гайка М12 ОСТ 26-2041-96 - 8 шт, Шайба 12 ОСТ 26-2042-96 - 8 шт, (фл. соед. DN25 mm, PN4 МПа) 10Г2</t>
  </si>
  <si>
    <t>Алюминиевый лист АД1 0,8х1000х2000</t>
  </si>
  <si>
    <r>
      <t>м</t>
    </r>
    <r>
      <rPr>
        <vertAlign val="superscript"/>
        <sz val="10"/>
        <color theme="1"/>
        <rFont val="Times New Roman"/>
        <family val="1"/>
        <charset val="204"/>
      </rPr>
      <t>2</t>
    </r>
  </si>
  <si>
    <t>Опора 25-ХБ-А ВСт3пс6</t>
  </si>
  <si>
    <t>Опора 45-ХБ-А ВСт3пс6</t>
  </si>
  <si>
    <t>Опора 89-ВП-А1 ВСт3пс6</t>
  </si>
  <si>
    <t>Опора 89-ХБ-А ВСт3пс6</t>
  </si>
  <si>
    <t>Опора 89-КП-А11 ВСт3пс6</t>
  </si>
  <si>
    <t>Переходные фланцы для комплектных штуцеров</t>
  </si>
  <si>
    <t>Фланец переходной ASME-ГОСТ DN15, class 300, 09Г2С:</t>
  </si>
  <si>
    <t>ASME B16.5/ГОСТ 33259-2015</t>
  </si>
  <si>
    <t>N-006,N-012, N-049,N-051</t>
  </si>
  <si>
    <t>лицевая сторона фланца: ASME B16.5 DN15 CL300 WN-RF;</t>
  </si>
  <si>
    <t>тыльная сторона: под приварку с трубой 18х3 в соотв. с требованиями ГОСТ</t>
  </si>
  <si>
    <t>Фланец переходной ASME-ГОСТ DN25, class 300, 09Г2С:</t>
  </si>
  <si>
    <t>N-044,N-045,N-047,N-048,N-050, N-071</t>
  </si>
  <si>
    <t>лицевая сторона фланца: ASME B16.5 DN25 CL300 WN-RF;</t>
  </si>
  <si>
    <t>тыльная сторона: под приварку с трубой 32х3,5 в соотв. с требованиями ГОСТ</t>
  </si>
  <si>
    <t>Фланец переходной ASME-ГОСТ DN20, class 300, 09Г2С:</t>
  </si>
  <si>
    <t>N-046</t>
  </si>
  <si>
    <t>лицевая сторона фланца: ASME B16.5 DN20 CL300 WN-RF;</t>
  </si>
  <si>
    <t>тыльная сторона: под приварку с трубой 25х3 в соотв. с требованиями ГОСТ</t>
  </si>
  <si>
    <t>Фланец переходной ASME-ГОСТ DN80, class 150, Сталь В20:</t>
  </si>
  <si>
    <t>N-072,N-073,N-074,N-075</t>
  </si>
  <si>
    <t>лицевая сторона фланца: ASME B16.5 DN80 CL150 WN-RF;</t>
  </si>
  <si>
    <t>тыльная сторона: под приварку с трубой 89х4 в соотв. с требованиями ГОСТ</t>
  </si>
  <si>
    <t>Фланец переходной ASME-ГОСТ DN80, class 150, 09Г2С:</t>
  </si>
  <si>
    <t>N-076</t>
  </si>
  <si>
    <t>Фланец переходной ASME-ГОСТ DN50, class 150, 09Г2С:</t>
  </si>
  <si>
    <t>N-80,N-090</t>
  </si>
  <si>
    <t>лицевая сторона фланца: ASME B16.5 DN50 CL150 WN-RF;</t>
  </si>
  <si>
    <t>тыльная сторона: под приварку с трубой 57х4 в соотв. с требованиями ГОСТ</t>
  </si>
  <si>
    <t>Фланец переходной ASME-ГОСТ DN20, class 150, 09Г2С:</t>
  </si>
  <si>
    <t>N-043</t>
  </si>
  <si>
    <t>лицевая сторона фланца: ASME B16.5 DN20 CL150 WN-RF;</t>
  </si>
  <si>
    <t>Детали заземления трубопроводов</t>
  </si>
  <si>
    <t xml:space="preserve">Полоса заземления </t>
  </si>
  <si>
    <r>
      <t xml:space="preserve">Полоса </t>
    </r>
    <r>
      <rPr>
        <u/>
        <sz val="10"/>
        <color theme="1"/>
        <rFont val="Times New Roman"/>
        <family val="1"/>
        <charset val="204"/>
      </rPr>
      <t>4х30 ГОСТ 103-2006</t>
    </r>
    <r>
      <rPr>
        <sz val="10"/>
        <color theme="1"/>
        <rFont val="Times New Roman"/>
        <family val="1"/>
        <charset val="204"/>
      </rPr>
      <t xml:space="preserve"> , L=130 мм</t>
    </r>
  </si>
  <si>
    <t xml:space="preserve">             Ст3пс ГОСТ 535-2005</t>
  </si>
  <si>
    <t xml:space="preserve">             12Х18Н10Т ГОСТ 103-2006</t>
  </si>
  <si>
    <r>
      <t xml:space="preserve">Полоса </t>
    </r>
    <r>
      <rPr>
        <u/>
        <sz val="10"/>
        <color theme="1"/>
        <rFont val="Times New Roman"/>
        <family val="1"/>
        <charset val="204"/>
      </rPr>
      <t>4х30 ГОСТ 103-2006</t>
    </r>
    <r>
      <rPr>
        <sz val="10"/>
        <color theme="1"/>
        <rFont val="Times New Roman"/>
        <family val="1"/>
        <charset val="204"/>
      </rPr>
      <t xml:space="preserve"> , L=200 мм</t>
    </r>
  </si>
  <si>
    <t>Накладка</t>
  </si>
  <si>
    <r>
      <t xml:space="preserve">Полоса </t>
    </r>
    <r>
      <rPr>
        <u/>
        <sz val="10"/>
        <color theme="1"/>
        <rFont val="Times New Roman"/>
        <family val="1"/>
        <charset val="204"/>
      </rPr>
      <t>4х30 ГОСТ 103-2006</t>
    </r>
    <r>
      <rPr>
        <sz val="10"/>
        <color theme="1"/>
        <rFont val="Times New Roman"/>
        <family val="1"/>
        <charset val="204"/>
      </rPr>
      <t xml:space="preserve"> , L=80 мм</t>
    </r>
  </si>
  <si>
    <t xml:space="preserve">Планка </t>
  </si>
  <si>
    <r>
      <t xml:space="preserve">Полоса </t>
    </r>
    <r>
      <rPr>
        <u/>
        <sz val="10"/>
        <color theme="1"/>
        <rFont val="Times New Roman"/>
        <family val="1"/>
        <charset val="204"/>
      </rPr>
      <t>4х30 ГОСТ 103-2006</t>
    </r>
    <r>
      <rPr>
        <sz val="10"/>
        <color theme="1"/>
        <rFont val="Times New Roman"/>
        <family val="1"/>
        <charset val="204"/>
      </rPr>
      <t xml:space="preserve">  , L=150 мм</t>
    </r>
  </si>
  <si>
    <t>Болт М10х40 8.8 ГОСТ 32484.3-2013</t>
  </si>
  <si>
    <t>Гайка М10.8 ГОСТ 32484.3-2013</t>
  </si>
  <si>
    <t>Канат 8,3-ГЛ-1-Л-1370(140), L=900мм ГОСТ 2688-80</t>
  </si>
  <si>
    <t>Гильза ø15мм Ст3пс2, L=60мм</t>
  </si>
  <si>
    <t>Теплоизоляционные материалы</t>
  </si>
  <si>
    <t>Изделие теплоизоляционное ISOTEC Wired mat80 из базальтового волокна с покрытием сеткой из стальной оцинкованной проволоки</t>
  </si>
  <si>
    <t>ТУ 23.99.19-103-56846022- 2016</t>
  </si>
  <si>
    <t>м³</t>
  </si>
  <si>
    <t>ISOTEC Wired mat80 - 60-1000х1000</t>
  </si>
  <si>
    <t>Изделие теплоизоляционное ISOTEC Мат прошивной 80 из минеральной ваты</t>
  </si>
  <si>
    <t>ISOTEC Мат прошивной80-70-1000х1000</t>
  </si>
  <si>
    <t>Стеклонить ЕС6 26</t>
  </si>
  <si>
    <t>ГОСТ 8325-2015</t>
  </si>
  <si>
    <t>ЕС6 26</t>
  </si>
  <si>
    <t>Ткань конструкционная Т-23Р из стеклянных крученых нитей</t>
  </si>
  <si>
    <t>ТУ 6-48-53-90</t>
  </si>
  <si>
    <t xml:space="preserve">Т-23Р (960 ) </t>
  </si>
  <si>
    <t>Сталь тонколистовая оцинкованная</t>
  </si>
  <si>
    <t>в том числе:</t>
  </si>
  <si>
    <t>Лист ОЦ- 0.50х800х1000</t>
  </si>
  <si>
    <t>Лист ОЦ- 0.80х800х1000</t>
  </si>
  <si>
    <t>Стеклофольма-ткань марки СФ 160-35</t>
  </si>
  <si>
    <t>ТУ 5767-004-81564428-11</t>
  </si>
  <si>
    <t>СФ 160-35</t>
  </si>
  <si>
    <t>Силиконовый нейтральный герметик</t>
  </si>
  <si>
    <t>"Момент Гермент"</t>
  </si>
  <si>
    <t>Краска масляная густотертая</t>
  </si>
  <si>
    <t>ГОСТ 8292-85</t>
  </si>
  <si>
    <t>Мел природный обогащенный</t>
  </si>
  <si>
    <t>ГОСТ 12085-88</t>
  </si>
  <si>
    <t>Мел ММС1</t>
  </si>
  <si>
    <t xml:space="preserve">Олифа "Оксоль" </t>
  </si>
  <si>
    <t>ГОСТ 190-78</t>
  </si>
  <si>
    <t>Клей казеиновый в порошке. Марка "Обыкновенный"</t>
  </si>
  <si>
    <t>ГОСТ 3056-90</t>
  </si>
  <si>
    <t>Клей ОБ</t>
  </si>
  <si>
    <t>Белила цинковые густотертые</t>
  </si>
  <si>
    <t>ГОСТ 482-77</t>
  </si>
  <si>
    <t>Белила МА-011</t>
  </si>
  <si>
    <t>Картон гибкий огнеупорный стекловолокнистый марки МКРКГ-400</t>
  </si>
  <si>
    <t>ТУ 14-8-537-93</t>
  </si>
  <si>
    <t>МКРКГ-400 8.0</t>
  </si>
  <si>
    <t>Лента стальная горячекатаная</t>
  </si>
  <si>
    <t>ГОСТ 6009-74</t>
  </si>
  <si>
    <t>Лента 2х30</t>
  </si>
  <si>
    <t>Лента 3х30</t>
  </si>
  <si>
    <t>Уголки стальные горячекатаные равнополочные</t>
  </si>
  <si>
    <t>ГОСТ 8509-93</t>
  </si>
  <si>
    <t>Уголки 30х30х3</t>
  </si>
  <si>
    <t>Проволока стальная низкоуглеродистая из Ст0</t>
  </si>
  <si>
    <t>Проволока диаметром 1.2 мм</t>
  </si>
  <si>
    <t>Проволока диаметром 2.0 мм</t>
  </si>
  <si>
    <t>Проволока диаметром 3.0 мм</t>
  </si>
  <si>
    <t>Лента стальная упаковочная из Ст3</t>
  </si>
  <si>
    <t>Лента 0,7х20</t>
  </si>
  <si>
    <t>Проволока оцинкованная стальная низкоуглеродистая из Ст0</t>
  </si>
  <si>
    <t>Винты самонарезающие с полукруглой головкой 4x10.01 из стали</t>
  </si>
  <si>
    <t>Болт с шестигранной головкой</t>
  </si>
  <si>
    <t>ГОСТ Р ИСО 4014-2013</t>
  </si>
  <si>
    <t>Болт М8х30</t>
  </si>
  <si>
    <t>Болт М12х50</t>
  </si>
  <si>
    <t>Стеклопластик рулонный марки РСТ-250-Л</t>
  </si>
  <si>
    <t>ТУ 2296-014-00204961-99</t>
  </si>
  <si>
    <t>РСТ-250-Л</t>
  </si>
  <si>
    <t>Шайба в том числе:</t>
  </si>
  <si>
    <t>Шайба 8</t>
  </si>
  <si>
    <t xml:space="preserve">Шайба 12 </t>
  </si>
  <si>
    <t>Гайка шестигранная в том числе:</t>
  </si>
  <si>
    <t>ГОСТ ISO 4032-2014</t>
  </si>
  <si>
    <t>Гайка М12</t>
  </si>
  <si>
    <t>Закладная для датчика температуры ЗК51246464-004-1-2013 в составе:</t>
  </si>
  <si>
    <t>ЗК51246464-004-1-2013</t>
  </si>
  <si>
    <t>TT 1101, TG 1101, TT 1102, TG 1102</t>
  </si>
  <si>
    <t>-бобышка БП02 внут.М33х2 длина 100мм 09Г2С</t>
  </si>
  <si>
    <t xml:space="preserve">-прокладка ПМ33х39, медь М1  </t>
  </si>
  <si>
    <t>-пробка П-М33х2, 09Г2С</t>
  </si>
  <si>
    <t>Закладная  для датчиков давления по ЗК51246464-015-25-2017 в составе:</t>
  </si>
  <si>
    <t>PG 1101, PG 1102</t>
  </si>
  <si>
    <t>-штуцер Шц-G1/2, 09Г2С, ТУ 1462-001-25541174-2016</t>
  </si>
  <si>
    <t xml:space="preserve">-кран шаровый муфтовый КШ-015.063.1130, резьба G1/2  </t>
  </si>
  <si>
    <t>-переходник G1/2(наружн.)-К1/2(наружн.)</t>
  </si>
  <si>
    <t>PT 1101, PT 1102, PDI 1102</t>
  </si>
  <si>
    <t>-кран шаровый муфтовый КШ-015.063.1130, резьба G1/2-М20х1,5</t>
  </si>
  <si>
    <t>-соединение ввертное СВ12-М20х1,5</t>
  </si>
  <si>
    <t>151.6_С_ОВ_2120</t>
  </si>
  <si>
    <t>151.6_С_ОВ_2080</t>
  </si>
  <si>
    <t>151.6_С_ОВ_2100</t>
  </si>
  <si>
    <t>151.6_С_ОВ_2070</t>
  </si>
  <si>
    <t>Демонтаж воздуховода</t>
  </si>
  <si>
    <t>151.6_С_ОВ_2000</t>
  </si>
  <si>
    <t>151.6_С_ВК_2030</t>
  </si>
  <si>
    <t>151.6_С_ВК_2010</t>
  </si>
  <si>
    <t>151.6_С_ВК_2000</t>
  </si>
  <si>
    <t>151.6_С_ВК_2020</t>
  </si>
  <si>
    <t>151.6_С_ВК_2040</t>
  </si>
  <si>
    <t>шкаф</t>
  </si>
  <si>
    <t>151.6_С_ПТ_2000</t>
  </si>
  <si>
    <t>151.6_С_ПТ_2110</t>
  </si>
  <si>
    <t>151.6_С_ПТ_2040</t>
  </si>
  <si>
    <t>151.6_С_ПТ_2020</t>
  </si>
  <si>
    <t>151.6_С_ПТ_2010</t>
  </si>
  <si>
    <t>151.6_С_ЭС1_2000</t>
  </si>
  <si>
    <t>Крышка лотка</t>
  </si>
  <si>
    <t>Металлорукав</t>
  </si>
  <si>
    <t>151.6_С_СС_2020</t>
  </si>
  <si>
    <t>151.6_С_СС_2010</t>
  </si>
  <si>
    <t>151.6_С_СС_2040</t>
  </si>
  <si>
    <t>151.6_С_СС_2060</t>
  </si>
  <si>
    <t>151.6_С_СС_2000</t>
  </si>
  <si>
    <t>151.6_С_СС_2050</t>
  </si>
  <si>
    <t>151.6_С_СС_2070</t>
  </si>
  <si>
    <t>151.6_С_СС_2110</t>
  </si>
  <si>
    <t>Труб пров</t>
  </si>
  <si>
    <t>крышка</t>
  </si>
  <si>
    <t>151.6_С_АОВ_2010</t>
  </si>
  <si>
    <t>151.6_С_АОВ_2000</t>
  </si>
  <si>
    <t>151.6_С_АОВ_2040</t>
  </si>
  <si>
    <t>151.6_С_АОВ_2050</t>
  </si>
  <si>
    <t>151.6_С_АОВ_2060</t>
  </si>
  <si>
    <t>151.6_С_АОВ_2100</t>
  </si>
  <si>
    <t>Коробка</t>
  </si>
  <si>
    <t>151.6_С_АТХ_2130</t>
  </si>
  <si>
    <t>151.6_С_АТХ_2070</t>
  </si>
  <si>
    <t>151.6_С_АТХ_2060</t>
  </si>
  <si>
    <t>151.6_С_АТХ_2030</t>
  </si>
  <si>
    <t>151.6_С_АТХ_2020</t>
  </si>
  <si>
    <t>151.6_С_АТХ_2010</t>
  </si>
  <si>
    <t>151.6_С_АТХ_2000</t>
  </si>
  <si>
    <t>151.6_С_АТХ_2080</t>
  </si>
  <si>
    <t>151.6_С_АТХ_2090</t>
  </si>
  <si>
    <t>151.6_С_АТХ_2040</t>
  </si>
  <si>
    <t>21034-3-151.6-ЭГ-0002_3</t>
  </si>
  <si>
    <t>21034-3-151.6-ЭГ-0002</t>
  </si>
  <si>
    <t>План на отм. 0,000. Защитное заземление</t>
  </si>
  <si>
    <t>"EKF", ST503000-1,2</t>
  </si>
  <si>
    <t>Труба стальная оцинкованная безрезьбовая d50 мм -1,2 мм</t>
  </si>
  <si>
    <t>"EKF"</t>
  </si>
  <si>
    <t>А 10-93 ГОСТ 103-2006</t>
  </si>
  <si>
    <t>Полоса стальная оцинкованная 4x40</t>
  </si>
  <si>
    <t>Полоса стальная оцинкованная 5x40</t>
  </si>
  <si>
    <t>Держатель полосы заземления</t>
  </si>
  <si>
    <t>Дюбель "U" универсальный трехсегментный борт 6x52</t>
  </si>
  <si>
    <t>Саморезы универсальные 5x70 желтый цинк</t>
  </si>
  <si>
    <t>27580</t>
  </si>
  <si>
    <t>Анкерный болт с гайкой 8x85</t>
  </si>
  <si>
    <t>Провод медный ПуГВ 1x6 мм2 многопцоволочный (жёлто-зелёный)</t>
  </si>
  <si>
    <t>Провод медный ПуГВ 1x16 мм2 многопцоволочный (жёлто-зелёный)</t>
  </si>
  <si>
    <t>Наконечник кабельный медный 6 мм2</t>
  </si>
  <si>
    <t>"КВТ"</t>
  </si>
  <si>
    <t>Наконечник кабельный медный 16 mmz</t>
  </si>
  <si>
    <t>Болт 342 М8Х30 G</t>
  </si>
  <si>
    <t>ОВО Bettermann</t>
  </si>
  <si>
    <t>Гайка DIN 934 М8 G</t>
  </si>
  <si>
    <t>Шайба 966 М8 F</t>
  </si>
  <si>
    <t>Гравер DIN 6798 AM8G</t>
  </si>
  <si>
    <t>Провод медный ПуГВ 1x25 мм2 многопцоволочный (жёлто-зелёный)</t>
  </si>
  <si>
    <t>Наконечник каб. медный 25 mmz</t>
  </si>
  <si>
    <t>CTA10MP-CFF132- К41-100</t>
  </si>
  <si>
    <t>Хомутный держатель со стяжкой CFF1 16-32мм серый, IEK</t>
  </si>
  <si>
    <t>7203800</t>
  </si>
  <si>
    <t>ВР-002</t>
  </si>
  <si>
    <t>Битумная универсальная мастика. 15 кг</t>
  </si>
  <si>
    <t>Саморез шестигранный с прессшайбой и EPDM со стандартным сверлом, 5.5x75 мм</t>
  </si>
  <si>
    <t>Двухкомпонентная пена PYROSIT NG в картридже, в комплекте с двумя смесительными трубками, тип FBS-S, объём 380 мл</t>
  </si>
  <si>
    <t>21034-3-151.6-ЭГ-0003_3</t>
  </si>
  <si>
    <t>21034-3-151.6-ЭГ-0003</t>
  </si>
  <si>
    <t>План на отм. +4,800. Защитное заземление</t>
  </si>
  <si>
    <t>Провод медный ПуГВ 1x6 мм2 многопцоволочный (жёлто-зелёньш)</t>
  </si>
  <si>
    <t>Наконечник кабельный медный 6 mmz</t>
  </si>
  <si>
    <t>ово Bettermann</t>
  </si>
  <si>
    <t>Гайка DIN 934M8G</t>
  </si>
  <si>
    <t>Наконечник каб. медный 25 мм2</t>
  </si>
  <si>
    <t>21034-3-151.6-ЭГ-0004_1</t>
  </si>
  <si>
    <t>21034-3-151.6-ЭГ-0004</t>
  </si>
  <si>
    <t>Типовые узлы заземления</t>
  </si>
  <si>
    <t>Труба стальная оцинкованная безрезьбовая d50 мм -1,2 мм EKF</t>
  </si>
  <si>
    <t>Двухкомпонентная пена PYROS1T NO в картридже, в комплекте с двумя смесительными трубками, тип EBS-S, объём 380 мл</t>
  </si>
  <si>
    <t>см. план</t>
  </si>
  <si>
    <t>21034-3-151.6-ЭГ.2</t>
  </si>
  <si>
    <t>многопроволочный (жёлто-зелёный)</t>
  </si>
  <si>
    <t>21034-3-151.6-ЭГ.З</t>
  </si>
  <si>
    <t>2 Наконечник кабельный медный 6 мм</t>
  </si>
  <si>
    <t>2 Наконечник кабельный медный 16 mmz</t>
  </si>
  <si>
    <t>Провод медный ПуГВ 1x6 мм</t>
  </si>
  <si>
    <t>Наконечник каб. медный 16 mmz</t>
  </si>
  <si>
    <t>Провод медный ПуГВ 1x16 мм</t>
  </si>
  <si>
    <t>Провод медный ПуГВ 1x16 мм многопроволочный (жёлто-зелёный)</t>
  </si>
  <si>
    <t>см. п. 1</t>
  </si>
  <si>
    <t>"КВТ" ТМЛ (DIN) 25-8</t>
  </si>
  <si>
    <t>ДКС СМ080830</t>
  </si>
  <si>
    <t>ДКС СМ110800</t>
  </si>
  <si>
    <t>ДКС СМ120800</t>
  </si>
  <si>
    <t>Шайба гровер М8</t>
  </si>
  <si>
    <t>ДКС СМ130800</t>
  </si>
  <si>
    <t>Провод медный ПуГВ 1x25 мм2 многопроволочный (жёлто-зелёный)</t>
  </si>
  <si>
    <t>Полоса 4x40 стальная горячеоцинкованная</t>
  </si>
  <si>
    <t>Длина по замеру</t>
  </si>
  <si>
    <t>Болт с шестигранной головкой М8х50</t>
  </si>
  <si>
    <t>дкс СМ080850</t>
  </si>
  <si>
    <t>Припой ПОС-ЗО</t>
  </si>
  <si>
    <t>Кол-во по исполнению 2</t>
  </si>
  <si>
    <t>Единичная расценка ППНР</t>
  </si>
  <si>
    <t>Учтено в ЕР по 151-ШВ</t>
  </si>
  <si>
    <t>PC00-20-12-004</t>
  </si>
  <si>
    <t>не требуется</t>
  </si>
  <si>
    <t>Учтено в ЕР по 151-ШУЭ</t>
  </si>
  <si>
    <t>PC00-20-13-001</t>
  </si>
  <si>
    <t>Учтено в ЕР по 151-ПЭСПЗ</t>
  </si>
  <si>
    <t>PC00-20-12-007</t>
  </si>
  <si>
    <t>PC00-20-11-001</t>
  </si>
  <si>
    <t>PC00-20-10-001</t>
  </si>
  <si>
    <t>PC00-20-16-001</t>
  </si>
  <si>
    <t>PC00-20-13-002</t>
  </si>
  <si>
    <t>PC00-20-10-009</t>
  </si>
  <si>
    <t>PC00-20-10-002</t>
  </si>
  <si>
    <t>PC00-20-10-003</t>
  </si>
  <si>
    <t>PC00-20-11-007</t>
  </si>
  <si>
    <t>151.6_С_ЭГ_2020</t>
  </si>
  <si>
    <t>151.6_С_ЭГ_2030</t>
  </si>
  <si>
    <t>151.6_С_ЭГ_2050</t>
  </si>
  <si>
    <t>151.6_С_ЭО_2050</t>
  </si>
  <si>
    <t>151.6_С_ЭО_2060</t>
  </si>
  <si>
    <t>151.6_С_ЭО_2030</t>
  </si>
  <si>
    <t>151.6_С_ЭО_2010</t>
  </si>
  <si>
    <t>151.6_С_ЭО_2020</t>
  </si>
  <si>
    <t>151.6_С_ЭО_2000</t>
  </si>
  <si>
    <t xml:space="preserve">PC00-20-10-008 </t>
  </si>
  <si>
    <t xml:space="preserve">PC00-20-10-007 </t>
  </si>
  <si>
    <t>ЕР ППНР</t>
  </si>
  <si>
    <t>Микропроцессорное устройство защиты и автоматики Sepam 1000+ M41</t>
  </si>
  <si>
    <t>Трансформатор тока 300/5 0,5/10P</t>
  </si>
  <si>
    <t>Реле промежуточное R4-2014-23-1220-WTLD с колодкой GZ4</t>
  </si>
  <si>
    <t>Преобразователь переменного тока E854В Iвх 0-5 А Iвых 4-20 мА, питание ~220В</t>
  </si>
  <si>
    <t>RelPol</t>
  </si>
  <si>
    <t>Алекто</t>
  </si>
  <si>
    <t>151.6_С_ЭС2_2010</t>
  </si>
  <si>
    <t>151.6_С_ЭС2_2000</t>
  </si>
  <si>
    <t>ВК выполнено</t>
  </si>
  <si>
    <t>таможня</t>
  </si>
  <si>
    <t>смонтировано</t>
  </si>
  <si>
    <t>151.6_С_АР_2000</t>
  </si>
  <si>
    <t>151.6_С_АР_2230</t>
  </si>
  <si>
    <t>151.6_С_АР_2200</t>
  </si>
  <si>
    <t>План м2</t>
  </si>
  <si>
    <t>151.6_С_АР_2120</t>
  </si>
  <si>
    <t>151.6_С_АР_2110</t>
  </si>
  <si>
    <t>151.6_С_АР_2100</t>
  </si>
  <si>
    <t>151.6_С_АР_2060</t>
  </si>
  <si>
    <t>151.6_С_АР_2070</t>
  </si>
  <si>
    <t>151.6_С_АР_2170</t>
  </si>
  <si>
    <t>Среда</t>
  </si>
  <si>
    <t>ETY</t>
  </si>
  <si>
    <t>CWR</t>
  </si>
  <si>
    <t>CWS</t>
  </si>
  <si>
    <t>350-P-20B01-1E21(1) NR</t>
  </si>
  <si>
    <t>ATM</t>
  </si>
  <si>
    <t>V</t>
  </si>
  <si>
    <t>N</t>
  </si>
  <si>
    <t>HPN</t>
  </si>
  <si>
    <t>FLG</t>
  </si>
  <si>
    <t>50-ATM-29B09-1E21(1) NR</t>
  </si>
  <si>
    <t>ID</t>
  </si>
  <si>
    <t>(пусто)</t>
  </si>
  <si>
    <t>Сумма по полю Факт</t>
  </si>
  <si>
    <t>Сумма по полю Кол-во ВСЕГО</t>
  </si>
  <si>
    <t xml:space="preserve"> Кол-во ВСЕГО</t>
  </si>
  <si>
    <t xml:space="preserve"> Факт</t>
  </si>
  <si>
    <t>∆</t>
  </si>
  <si>
    <t>Подливка работы по (Сепаратор этилена (С-2902)), м3</t>
  </si>
  <si>
    <t>Устройство фундаментов, (Часть-2), м3</t>
  </si>
  <si>
    <t>Устройство подбетонки, м3</t>
  </si>
  <si>
    <t>Армирование, т</t>
  </si>
  <si>
    <t>151.6_С_СС_2030</t>
  </si>
  <si>
    <t>151.6_С_АОВ_2020</t>
  </si>
  <si>
    <t>151.6_С_ЭМ_2030</t>
  </si>
  <si>
    <t>Названия строк</t>
  </si>
  <si>
    <t>Общий итог</t>
  </si>
  <si>
    <t>Сумма по полю Кол.</t>
  </si>
  <si>
    <t>151.6_С_АТХ_2100</t>
  </si>
  <si>
    <t>151.6_С_ОВ_2130</t>
  </si>
  <si>
    <t>151.6_С_АПТ_2100</t>
  </si>
  <si>
    <t>Количество по полю 1</t>
  </si>
  <si>
    <t>Сумма по полю Кол-во</t>
  </si>
  <si>
    <t>Количество по полю Факт</t>
  </si>
  <si>
    <t>Кол2</t>
  </si>
  <si>
    <t>Сумма по полю Кол2</t>
  </si>
  <si>
    <t>Сумма по полю Кол,</t>
  </si>
  <si>
    <t>Сумма по полю Примечание</t>
  </si>
  <si>
    <t>кг/м2</t>
  </si>
  <si>
    <t>Кол-во2</t>
  </si>
  <si>
    <t xml:space="preserve"> Кол-во</t>
  </si>
  <si>
    <t xml:space="preserve"> Кол-во2</t>
  </si>
  <si>
    <t>Сумма по полю Масса 1 ед., кг</t>
  </si>
  <si>
    <t>для расчета площади</t>
  </si>
  <si>
    <t xml:space="preserve"> Кол.</t>
  </si>
  <si>
    <t xml:space="preserve"> Масса 1 ед., кг</t>
  </si>
  <si>
    <t xml:space="preserve"> Кол2</t>
  </si>
  <si>
    <t>151.6_С_ЭМ_2060</t>
  </si>
  <si>
    <t>151.6_С_ЭМ_2070</t>
  </si>
  <si>
    <t>151.6_С_ЭМ_2010</t>
  </si>
  <si>
    <t>151.6_С_ЭМ_2020</t>
  </si>
  <si>
    <t>151.6_С_ЭМ_2000</t>
  </si>
  <si>
    <t>151.6_С_ЭМ_2050</t>
  </si>
  <si>
    <t>Кол.2</t>
  </si>
  <si>
    <t>Сумма по полю Кол.2</t>
  </si>
  <si>
    <t>Сумма по полю Масса ед., кг</t>
  </si>
  <si>
    <t>Сумма по полю Проект. длина (м)</t>
  </si>
  <si>
    <t>Сумма по полю Факт. длина (м)</t>
  </si>
  <si>
    <t>151.6_С_ТХ_2040</t>
  </si>
  <si>
    <t>изоляция</t>
  </si>
  <si>
    <t>151.6_С_СМР_1340</t>
  </si>
  <si>
    <t>151.6_С_СМР_1230</t>
  </si>
  <si>
    <t>151.6_С_СМР_1240</t>
  </si>
  <si>
    <t>151.6_C_ТХ1_1000</t>
  </si>
  <si>
    <t>151.6_C_ТХ2_3020</t>
  </si>
  <si>
    <t>Сумма по полю Кол-во м/шт</t>
  </si>
  <si>
    <t>Сумма по полю Масса 1 ед,, кг</t>
  </si>
  <si>
    <t>Всего ФО</t>
  </si>
  <si>
    <t>Факт ФО</t>
  </si>
  <si>
    <t>151.6 ТХ_СО3_1 ЗВ</t>
  </si>
  <si>
    <t>изоляция, м3</t>
  </si>
  <si>
    <t>151.6 АТХ_0 ЗВ</t>
  </si>
  <si>
    <t>Коробка, шт</t>
  </si>
  <si>
    <t>крышкаАТХ, м</t>
  </si>
  <si>
    <t>шкаф, шт</t>
  </si>
  <si>
    <t>151.6 АОВ_1 ЗВ</t>
  </si>
  <si>
    <t>ЗРА, шт</t>
  </si>
  <si>
    <t>крышкаАОВ, м</t>
  </si>
  <si>
    <t>Труб пров, м</t>
  </si>
  <si>
    <t>крышка, м</t>
  </si>
  <si>
    <t>151.6 ЭМ_3 ЗВ</t>
  </si>
  <si>
    <t>151.6 ЭО_3 ЗВ</t>
  </si>
  <si>
    <t>Номер вкладки с ФО</t>
  </si>
  <si>
    <t>Емкостное оборудование</t>
  </si>
  <si>
    <t>С-2901</t>
  </si>
  <si>
    <t>Сепаратор этилена</t>
  </si>
  <si>
    <t>Ррасч = 2,28 МПа, Трасч = 180 гр.С</t>
  </si>
  <si>
    <t>Материальное исполнение корпуса – 09Г2С-15</t>
  </si>
  <si>
    <t>Тип, марка,</t>
  </si>
  <si>
    <t>обозначение</t>
  </si>
  <si>
    <t>документа,</t>
  </si>
  <si>
    <t>опросного листа</t>
  </si>
  <si>
    <t>Код</t>
  </si>
  <si>
    <t>продукции</t>
  </si>
  <si>
    <t>Ед.</t>
  </si>
  <si>
    <t>изме-</t>
  </si>
  <si>
    <t>рения</t>
  </si>
  <si>
    <t>Масса</t>
  </si>
  <si>
    <t>1 ед.,</t>
  </si>
  <si>
    <t>ЕМЕ 2211.00.000</t>
  </si>
  <si>
    <t>ООО "ПТИМАШ"</t>
  </si>
  <si>
    <t>С-2902</t>
  </si>
  <si>
    <t>Ррасч = 2,28 МПа Трасч = 180 гр.С</t>
  </si>
  <si>
    <t>ЕМЕ 2212.00.000</t>
  </si>
  <si>
    <t>Теплообменное оборудование</t>
  </si>
  <si>
    <t>Е-2901</t>
  </si>
  <si>
    <t>Подогреватель этилена</t>
  </si>
  <si>
    <t>Е-2902</t>
  </si>
  <si>
    <t>Холодильник этилена</t>
  </si>
  <si>
    <t>Ррасч = 3,83 МПа, Трасч = 130 гр.С</t>
  </si>
  <si>
    <t>104.8823.00.000</t>
  </si>
  <si>
    <t>101.8824.00.000</t>
  </si>
  <si>
    <t>ОАО "НИИПТ</t>
  </si>
  <si>
    <t>химмаш"</t>
  </si>
  <si>
    <t xml:space="preserve">151.6_С_ТХ1_2090		</t>
  </si>
  <si>
    <t xml:space="preserve">151.6_С_ТХ1_2100		</t>
  </si>
  <si>
    <t>151.6_С_ТХ1_2110</t>
  </si>
  <si>
    <t xml:space="preserve">151.6_С_ТХ1_2170		</t>
  </si>
  <si>
    <t>151.6_С_ТХ1_2120</t>
  </si>
  <si>
    <t>Е-2905</t>
  </si>
  <si>
    <t>101.8825.00.000</t>
  </si>
  <si>
    <t>PE00-05-01-10</t>
  </si>
  <si>
    <t>PE00-07-02-1</t>
  </si>
  <si>
    <t>PE00-07-02-2</t>
  </si>
  <si>
    <t>Электроустановочное оборудование</t>
  </si>
  <si>
    <t>Микропроцессорное устройство защиты и автоматики ЭКРА 217 (А) 0542</t>
  </si>
  <si>
    <t>Переключатель кулачковый, ПК-16-12-И2059 У3</t>
  </si>
  <si>
    <t>Выключатель кнопочный КЕ011У3 исп.1, черн</t>
  </si>
  <si>
    <t>Трансформатор тока 300/5   0,5/10Р</t>
  </si>
  <si>
    <t>Тор нулевой последовательности CSH 120</t>
  </si>
  <si>
    <t>Преобразователь переменного тока E854B Iвх 0-5 А Iвых 4-20 мА, питание 220В</t>
  </si>
  <si>
    <t>Сдвоенная проходная клемма серия WT 4 D2/2</t>
  </si>
  <si>
    <t>Сумма по полю 2</t>
  </si>
  <si>
    <t>Масса опор для графика</t>
  </si>
  <si>
    <t>Масса 1</t>
  </si>
  <si>
    <t>151.6_С_ТХ1_3090</t>
  </si>
  <si>
    <t>151.6_С_ТХ2_3150</t>
  </si>
  <si>
    <t>Источник питания</t>
  </si>
  <si>
    <t>ГЩО ~0,4/0,23 кВ, 1 секция</t>
  </si>
  <si>
    <t>2,8-300-ВБШвнг(А)-LS 5х25</t>
  </si>
  <si>
    <t>Наименование потребителя, назначение линии</t>
  </si>
  <si>
    <t>Маркировка - расчетная нагрузка, кВт - коэффициент мощности - расчетный ток, А</t>
  </si>
  <si>
    <t>Потеря напряжения,%-Длина участка, м -марка, число и сечение жил проводника-способ прокладки</t>
  </si>
  <si>
    <t>Щиток рабочего освещения</t>
  </si>
  <si>
    <t>Длина, м</t>
  </si>
  <si>
    <t>151ЩО-н1-11,49кВт-0,95-18,4А</t>
  </si>
  <si>
    <t>151ЩАО-н1-2,73кВт-0,95-4,4А</t>
  </si>
  <si>
    <t>0,7-300-ВБШвнг(А)-LS 5х25</t>
  </si>
  <si>
    <t>ГЩО ~0,4/0,23 кВ, 2 секция</t>
  </si>
  <si>
    <t>Щиток аварийного освещения</t>
  </si>
  <si>
    <t>151-ПЭСПЗ~0,4/0,23 кВ</t>
  </si>
  <si>
    <t>0,2-300-ВВГнг(А)-FRLS 5х6</t>
  </si>
  <si>
    <t>151ЩАОэ-н1-2,46кВт-0,95-3,9А</t>
  </si>
  <si>
    <t>Щиток эвакуационного освещени</t>
  </si>
  <si>
    <t>№ РД</t>
  </si>
  <si>
    <t>Щит 151ЩО, ~0,4/0,23 В / TN-S, 63 А, 25 кА, 50 Гц, L1,L2,L3+N+PE</t>
  </si>
  <si>
    <t>Гр.№1-0,92кВт-0,95-4,4А</t>
  </si>
  <si>
    <t>44 кВт*м-1,6%-ВВГнг(А)-LS (5х4)</t>
  </si>
  <si>
    <t>Помещение 1-3 Рабочее освещение</t>
  </si>
  <si>
    <t>44 кВт*м-1,6%-ВВГнг(А)-LS (3х2,5)</t>
  </si>
  <si>
    <t>44 кВт*м-1,6%-ВВГнг(А)-LS (2х2,5)</t>
  </si>
  <si>
    <t>Гр.№2-0,34кВт-0,95-1,6А</t>
  </si>
  <si>
    <t>17 кВт*м-0,6%-ВВГнг(А)-LS (3х4)</t>
  </si>
  <si>
    <t>17 кВт*м-0,6%-ВВГнг(А)-LS (3х2,5)</t>
  </si>
  <si>
    <t>17 кВт*м-0,6%-ВВГнг(А)-LS (2х2,5)</t>
  </si>
  <si>
    <t>Помещения 1-4, 1-4.1, 1-5, 1-9, 1-10, 1-11, Рабочее освещение</t>
  </si>
  <si>
    <t>Гр.№3-0,34кВт-0,95-1,6А</t>
  </si>
  <si>
    <t>19 кВт*м-0,8%-ВВГнг(А)-LS (3х4)</t>
  </si>
  <si>
    <t>Помещения 1-15, 1-16, 1-17, 1-18, Рабочее освещение</t>
  </si>
  <si>
    <t>19 кВт*м-0,8%-ВВГнг(А)-LS (3х2,5)</t>
  </si>
  <si>
    <t>19 кВт*м-0,8%-ВВГнг(А)-LS (2х2,5)</t>
  </si>
  <si>
    <t>Гр.№4-0,36кВт-0,95-1,7А</t>
  </si>
  <si>
    <t>33 кВт*м-1,2%-ВВГнг(А)-LS (3х6)</t>
  </si>
  <si>
    <t>Помещения 1-19, 1-20, 1-21, 1-22, Рабочее освещение</t>
  </si>
  <si>
    <t>33 кВт*м-1,2%-ВВГнг(А)-LS (3х2,5)</t>
  </si>
  <si>
    <t>33 кВт*м-1,2%-ВВГнг(А)-LS (2х2,5)</t>
  </si>
  <si>
    <t>Помещение 1-1 Рабочее освещение</t>
  </si>
  <si>
    <t>31 кВт*м-1,2%-ВВГнг(А)-LS (5х4)</t>
  </si>
  <si>
    <t>31 кВт*м-1,2%-ВВГнг(А)-LS (3х4)</t>
  </si>
  <si>
    <t>31 кВт*м-1,2%-ВВГнг(А)-LS (3х2,5)</t>
  </si>
  <si>
    <t>45 кВт*м-1,6%-ВВГнг(А)-LS (5х6)</t>
  </si>
  <si>
    <t>45 кВт*м-1,6%-ВВГнг(А)-LS (3х6)</t>
  </si>
  <si>
    <t>45 кВт*м-1,6%-ВВГнг(А)-LS (3х2,5)</t>
  </si>
  <si>
    <t>Гр.№7-0,77кВт-0,95-3,9А</t>
  </si>
  <si>
    <t>Помещение 1-2 Рабочее освещение</t>
  </si>
  <si>
    <t>Гр.№8-0,62кВт-0,95-3,0А</t>
  </si>
  <si>
    <t>Помещения 1-6, 1-7, 2-3, Рабочее освещение</t>
  </si>
  <si>
    <t>50 кВт*м-1,8%-ВВГнг(А)-LS (4х6)</t>
  </si>
  <si>
    <t>Гр.№9-0,37кВт-0,95-1,8А</t>
  </si>
  <si>
    <t>Помещения 2-1, 2-2, 2-4, 2-5, 2-7, Рабочее освещение</t>
  </si>
  <si>
    <t>Гр.№10-0,11кВт-0,9-0,5А</t>
  </si>
  <si>
    <t>Емкость Е-2905 Рабочее освещение</t>
  </si>
  <si>
    <t>51 кВт*м-1,8%-ВВГнг(А)-LS (5х6)</t>
  </si>
  <si>
    <t>51 кВт*м-1,8%-ВВГнг(А)-LS (3х6)</t>
  </si>
  <si>
    <t>51 кВт*м-1,8%-ВВГнг(А)-LS (3х2,5)</t>
  </si>
  <si>
    <t>50 кВт*м-1,8%-ВВГнг(А)-LS (3х6)</t>
  </si>
  <si>
    <t>50 кВт*м-1,8%-ВВГнг(А)-LS (3х2,5)</t>
  </si>
  <si>
    <t>50 кВт*м-1,8%-ВВГнг(А)-LS (2х2,5)</t>
  </si>
  <si>
    <t>24 кВт*м-0,8%-ВВГнг(А)-LS (3х6)</t>
  </si>
  <si>
    <t>24 кВт*м-0,8%-ВВГнг(А)-LS (3х2,5)</t>
  </si>
  <si>
    <t>24 кВт*м-0,8%-ВВГнг(А)-LS (2х2,5)</t>
  </si>
  <si>
    <t>6 кВт*м-0,2%-ВВГнг(А)-LS (3х6)</t>
  </si>
  <si>
    <t>6 кВт*м-0,2%-ВВГнг(А)-LS (3х2,5)</t>
  </si>
  <si>
    <t>6 кВт*м-0,2%-ВВГнг(А)-LS (2х2,5)</t>
  </si>
  <si>
    <t>Гр.№13-2,0кВт-0,95-9,6А</t>
  </si>
  <si>
    <t>55 кВт*м-2,0%-ВВГнг(А)-LS (3х2,5)</t>
  </si>
  <si>
    <t>Розеточная сеть</t>
  </si>
  <si>
    <t>Щит 151ЩАО, ~0,4/0,23 В / TN-S, 63 А, 25 кА, 50 Гц, L1,L2,L3+N+PE</t>
  </si>
  <si>
    <t>Гр.№1а-0,44кВт-0,95-2,1А</t>
  </si>
  <si>
    <t>Помещения 1-3, 1-4, 1-15, 1-16, 1-17, Аварийное освещение</t>
  </si>
  <si>
    <t>Гр.№2а-0,33кВт-0,95-1,6А</t>
  </si>
  <si>
    <t>Помещения 2-1, 2-7, 1-20, 1-21, Аварийное освещение</t>
  </si>
  <si>
    <t>Гр.№3а-0,46кВт-0,95-2,2А</t>
  </si>
  <si>
    <t>Помещение 1-1 Аварийное освещение</t>
  </si>
  <si>
    <t>Гр.№4а-0,47кВт-0,95-2,2А</t>
  </si>
  <si>
    <t>Помещения 1-2, 1-6, 1-7, 2-3 Аварийное освещение</t>
  </si>
  <si>
    <t>Гр.№5а-0,4кВт-0,95-1,9А</t>
  </si>
  <si>
    <t>Освещение выходов</t>
  </si>
  <si>
    <t>41 кВт*м-1,4%-ВВГнг(А)-LS (5х6)</t>
  </si>
  <si>
    <t>41 кВт*м-1,4%-ВВГнг(А)-LS (3х6)</t>
  </si>
  <si>
    <t>41 кВт*м-1,4%-ВВГнг(А)-LS (2х2,5)</t>
  </si>
  <si>
    <t>35 кВт*м-1,2%-ВВГнг(А)-LS (5х6)</t>
  </si>
  <si>
    <t>35 кВт*м-1,2%-ВВГнг(А)-LS (3х6)</t>
  </si>
  <si>
    <t>35 кВт*м-1,2%-ВВГнг(А)-LS (3х2,5)</t>
  </si>
  <si>
    <t>35 кВт*м-1,2%-ВВГнг(А)-LS (2х2,5)</t>
  </si>
  <si>
    <t>36 кВт*м-1,2%-ВВГнг(А)-LS (5х6)</t>
  </si>
  <si>
    <t>36 кВт*м-1,2%-ВВГнг(А)-LS (3х6)</t>
  </si>
  <si>
    <t>36 кВт*м-1,2%-ВВГнг(А)-LS (3х2,5)</t>
  </si>
  <si>
    <t>36 кВт*м-1,2%-ВВГнг(А)-LS (2х2,5)</t>
  </si>
  <si>
    <t>43 кВт*м-1,5%-ВВГнг(А)-LS (5х6)</t>
  </si>
  <si>
    <t>43 кВт*м-1,5%-ВВГнг(А)-LS (3х6)</t>
  </si>
  <si>
    <t>43 кВт*м-1,5%-ВВГнг(А)-LS (3х2,5)</t>
  </si>
  <si>
    <t>43 кВт*м-1,5%-ВВГнг(А)-LS (2х2,5)</t>
  </si>
  <si>
    <t>46 кВт*м-1,6%-ВВГнг(А)-LS (4х6)</t>
  </si>
  <si>
    <t>46 кВт*м-1,6%-ВВГнг(А)-LS (3х6)</t>
  </si>
  <si>
    <t>46 кВт*м-1,6%-ВВГнг(А)-LS (3х2,5)</t>
  </si>
  <si>
    <t>46 кВт*м-1,6%-ВВГнг(А)-LS (2х2,5)</t>
  </si>
  <si>
    <t>Щит 151ЩАОэ, ~0,4/0,23 В / TN-S, 63 А, 25 кА, 50 Гц, L1,L2,L3+N+PE</t>
  </si>
  <si>
    <t>Гр.№1э-0,45кВт-0,95-2,5А</t>
  </si>
  <si>
    <t>Помещения 1-3, 1-4, 1-8, 1-9, 1-10 Эвакуационное освещение</t>
  </si>
  <si>
    <t>Гр.№2э-0,38кВт-0,95-1,8А</t>
  </si>
  <si>
    <t>Помещения 1-5, 1-13, 1-14, 1-15, 1-16, 1-17, 1-18, 2-1 Эвакуационное освещение</t>
  </si>
  <si>
    <t>Помещения 1-1, 1-19, 1-20, 1-21, 2-7 Эвакуационное освещение</t>
  </si>
  <si>
    <t>Помещения 1-2, 1-6, 1-7, 2-3 Эвакуационное освещение</t>
  </si>
  <si>
    <t>4 кВт*м-0,2%-ВВГнг(А)-FRLS (3х6)-90м</t>
  </si>
  <si>
    <t>4 кВт*м-0,2%-ВВГнг(А)-FRLS (3х2,5)-20м</t>
  </si>
  <si>
    <t>Помещения 1-3, 1-4, 1-5, 1-8, 1-9, 1-10, 1-13...1-18 Указатели "ВЫХОД"</t>
  </si>
  <si>
    <t>4 кВт*м-0,2%-ВВГнг(А)-FRLS (3х2,5)-15м</t>
  </si>
  <si>
    <t>Помещения 1-1, 1-2, 1-6, 1-7, 1-19, 1-20, 1-21, 2-3 Указатели "ВЫХОД"</t>
  </si>
  <si>
    <t>4 кВт*м-0,2%-ВВГнг(А)-FRLS (3х6)-100м</t>
  </si>
  <si>
    <t>4 кВт*м-0,2%-ВВГнг(А)-FRLS (3х2,5)-10м</t>
  </si>
  <si>
    <t>Помещения 2-1, 2-6, 2-7 Указатели "ВЫХОД"</t>
  </si>
  <si>
    <t>0,5 кВт*м-0,1%-ВВГнг(А)-FRLS (3х4)</t>
  </si>
  <si>
    <t xml:space="preserve">_x000D_
</t>
  </si>
  <si>
    <t>Указатель Патрубки для подключения установки пожаротушения</t>
  </si>
  <si>
    <t>41 кВт*м-1,4%-ВВГнг(А)-FRLS (5х6)</t>
  </si>
  <si>
    <t>41 кВт*м-1,4%-ВВГнг(А)-FRLS (3х6)</t>
  </si>
  <si>
    <t>41 кВт*м-1,4%-ВВГнг(А)-FRLS (3х2,5)</t>
  </si>
  <si>
    <t>41 кВт*м-1,4%-ВВГнг(А)-FRLS (2х2,5)</t>
  </si>
  <si>
    <t>25 кВт*м-1,0%-ВВГнг(А)-FRLS (3х6)</t>
  </si>
  <si>
    <t>25 кВт*м-1,0%-ВВГнг(А)-FRLS (3х2,5)</t>
  </si>
  <si>
    <t>25 кВт*м-1,0%-ВВГнг(А)-FRLS (2х2,5)</t>
  </si>
  <si>
    <t>34 кВт*м-1,2%-ВВГнг(А)-FRLS (5х4)</t>
  </si>
  <si>
    <t>34 кВт*м-1,2%-ВВГнг(А)-FRLS (3х4)</t>
  </si>
  <si>
    <t>34 кВт*м-1,2%-ВВГнг(А)-FRLS (3х2,5)</t>
  </si>
  <si>
    <t>34 кВт*м-1,2%-ВВГнг(А)-FRLS (2х2,5)</t>
  </si>
  <si>
    <t>35 кВт*м-1,2%-ВВГнг(А)-FRLS (5х6)</t>
  </si>
  <si>
    <t>35 кВт*м-1,2%-ВВГнг(А)-FRLS (3х6)</t>
  </si>
  <si>
    <t>35 кВт*м-1,2%-ВВГнг(А)-FRLS (3х2,5)</t>
  </si>
  <si>
    <t>35 кВт*м-1,2%-ВВГнг(А)-FRLS (2х2,5)</t>
  </si>
  <si>
    <t>4 кВт*м-0,2%-ВВГнг(А)-FRLS (3х6)</t>
  </si>
  <si>
    <t>Гр.№3э-0,4кВт-0,95-1,9А</t>
  </si>
  <si>
    <t>Гр.№4э-0,35кВт-0,95-1,7А</t>
  </si>
  <si>
    <t>Гр.№5э-0,06кВт-0,95-0,3А</t>
  </si>
  <si>
    <t>Гр.№6э-0,04кВт-0,95-0,2А</t>
  </si>
  <si>
    <t>Гр.№7э-0,06кВт-0,95-0,3А</t>
  </si>
  <si>
    <t>Гр.№8э-0,01кВт-0,95-0,05А</t>
  </si>
  <si>
    <t>21034-3-151.6-ЭО</t>
  </si>
  <si>
    <t>K-2002</t>
  </si>
  <si>
    <t>DC Power直流电源_x000D_
DC Power Module
Источник питания постоянного тока
6EP1 334-3BA10</t>
  </si>
  <si>
    <r>
      <t>北京天拓四方科技股份有限公司</t>
    </r>
    <r>
      <rPr>
        <sz val="9"/>
        <rFont val="Times New Roman"/>
        <family val="1"/>
      </rPr>
      <t xml:space="preserve">
Beijing Tiantuo Sifang Technology Co., Ltd.</t>
    </r>
  </si>
  <si>
    <r>
      <rPr>
        <sz val="9"/>
        <rFont val="宋体"/>
        <family val="3"/>
        <charset val="134"/>
      </rPr>
      <t xml:space="preserve">中国
</t>
    </r>
    <r>
      <rPr>
        <sz val="9"/>
        <rFont val="Times New Roman"/>
        <family val="1"/>
      </rPr>
      <t>Китай</t>
    </r>
  </si>
  <si>
    <t>N-нет</t>
  </si>
  <si>
    <t>压缩机部件 
комплектующие компрессора</t>
  </si>
  <si>
    <t>直流电源冗余模块
DC Redundancy module
Резервный модуль источника питания постоянного тока
6EP1 964-2BA00</t>
  </si>
  <si>
    <t>超六类预制网线
Prefabricated network cable
Готовый сетевой кабель
3m</t>
  </si>
  <si>
    <t>超六类预制网线
Prefabricated network cable
Готовый сетевой кабель
5m</t>
  </si>
  <si>
    <t>断路器
breaker
выключатель
IC65N 2P C16</t>
  </si>
  <si>
    <t>接线箱支架
Junction box bracket
Кронштейн соединительной коробки
/</t>
  </si>
  <si>
    <t>压缩机入口压力
Compressor inlet pressure
Давление на входе компрессора
YTF-150-Z  0～2.5MPa</t>
  </si>
  <si>
    <t>压缩机出口压力_x000D_
Compressor outlet pressure
Давление на выходе компрессора
YTF-150-Z  0～6.0MPa</t>
  </si>
  <si>
    <t xml:space="preserve">防爆三通穿线盒
Explosion-proof tee for cables
Тройник взрывозащищенный для кабелей
type T，ExelICT4，SS316 </t>
  </si>
  <si>
    <t>防爆活接头
Explosion-proof union for cables
Взрывозащищенный штуцер для кабелей
ExdIICT4 and ExelT4 ，SS316</t>
  </si>
  <si>
    <t>骑马卡3/4”
двухлапковая скоба 3/4”</t>
  </si>
  <si>
    <r>
      <rPr>
        <sz val="9"/>
        <rFont val="宋体"/>
        <charset val="134"/>
      </rPr>
      <t>无</t>
    </r>
    <r>
      <rPr>
        <sz val="9"/>
        <rFont val="Times New Roman"/>
        <family val="1"/>
      </rPr>
      <t>нет</t>
    </r>
  </si>
  <si>
    <t>隔声罩部件
комплектующие звукоизоляционного корпуса</t>
  </si>
  <si>
    <t>管接直接3/4”
прямое соединение труб 3/4”</t>
  </si>
  <si>
    <t>管接弯头3/4”
Гнутое соединение труб 3/4”</t>
  </si>
  <si>
    <t>螺栓M10*35mm
Болт М10*35мм</t>
  </si>
  <si>
    <t>彩钢钉（固定骑马卡）
Гвозди（дял двухлапковой скоби）</t>
  </si>
  <si>
    <t>彩钢钉套筒
торцевая головка для гвоздей</t>
  </si>
  <si>
    <t>圆扳牙绞手
вороток для плашек</t>
  </si>
  <si>
    <t>球阀Q41F-16P DN65-16
шаровый клапан 41F-16P DN65-16</t>
  </si>
  <si>
    <t>油站部件
комплектующие маслостанции</t>
  </si>
  <si>
    <t>垫片 DN65-16
Прокладка  DN65-16</t>
  </si>
  <si>
    <t>13)комплектующие компрессора</t>
  </si>
  <si>
    <t>поставка - конец апреля</t>
  </si>
  <si>
    <t>151.6-АТХ.В1 Перечень входных и выходных сигналов АСУТП</t>
  </si>
  <si>
    <t>Этилен на выходеиз теплообменника Е-2902</t>
  </si>
  <si>
    <t>Управление регулирующим клапа-ном TV-2902-14</t>
  </si>
  <si>
    <t>Управление регулирующим клапа-ном PV-2901-11А</t>
  </si>
  <si>
    <t>Этилен в линииподачи в теплообменник Е-2901</t>
  </si>
  <si>
    <t>Этилен в линииподачи в теплообменник Е-2901, после клапанаHV-2001-2</t>
  </si>
  <si>
    <t>Уровень в сепараторе поз. С-2901</t>
  </si>
  <si>
    <t>Сигнализация положения клапанаHV-2001-2 - открыт</t>
  </si>
  <si>
    <t>Сигнализация положения переключателя HS-2001-2 – «Открыто»</t>
  </si>
  <si>
    <t>Сигнализация положения переключателя HS-2001-2 – «Нейтрально»</t>
  </si>
  <si>
    <t>Сигнализация положения клапанаHV-2101-5B - открыт</t>
  </si>
  <si>
    <t>Сигнализация положения клапана HV-2101-5B - закрыт</t>
  </si>
  <si>
    <t>Управление отсечным клапаном HV-2902-1</t>
  </si>
  <si>
    <t>Этилен на выходе из теплообменника</t>
  </si>
  <si>
    <t>Этилен на выходе из теплообменника Е-2905</t>
  </si>
  <si>
    <t>Этилен на выходеиз теплообменника Е-2905</t>
  </si>
  <si>
    <t>Уровень в сепараторе поз. С-2902</t>
  </si>
  <si>
    <t>Сигнализация положения клапана</t>
  </si>
  <si>
    <t>Содержание этилена в воздухе рабочей зоны аппарата поз. С-2902</t>
  </si>
  <si>
    <t>Содержание этилена в воздухе рабочей зоны аппа-рата поз. E-2905</t>
  </si>
  <si>
    <t>Содержание этилена в воздухе рабочей зоны возлекомпрессора поз. К-2902</t>
  </si>
  <si>
    <t>Управление отсечным клапаном HV-2905-2</t>
  </si>
  <si>
    <t>Сигнализация положения клапана HV-2905-2 - открыт</t>
  </si>
  <si>
    <t>Сигнализация положения клапана HV-2905-2 - закрыт</t>
  </si>
  <si>
    <t>Сигнализация положения клапана ZV-2902-2 - открыт</t>
  </si>
  <si>
    <t>Сигнализация положения клапана ZV-2902-2 - закрыт</t>
  </si>
  <si>
    <t>Сигнализация положения переключателя HS-2902-2B – «Открыто»</t>
  </si>
  <si>
    <t>Сигнализация положения переключателя HS-2902-2B – «Закрыто»</t>
  </si>
  <si>
    <t>Связь ЛСУ компрессора К-2902 сРСУ</t>
  </si>
  <si>
    <t>Сигнал ПАЗ от ЛСУ компрессора К-2902 в систему ПАЗ</t>
  </si>
  <si>
    <t>Сигнал ПАЗ изсистемы ПАЗ в ЛСУ компрессораК-2902</t>
  </si>
  <si>
    <t>Сигнализация состояния вентиля-ционной установки П1.1/П1.2, В1.1/В1.2 – «Работа»</t>
  </si>
  <si>
    <t>Сигнализация состояния вентиля-ционной установки П1.1/П1.2, В1.1/В1.2 – «Авария»</t>
  </si>
  <si>
    <t>Сигнализация состояния вентиля-ционной установки П3.1/П3.2, В3.1/В3.2 – «Работа»</t>
  </si>
  <si>
    <t>Сигнализация состояния вентиляционной установки П4.1/П4.2, В4.1/В4.2 – «Авария»</t>
  </si>
  <si>
    <t>Сигнализация состояния вентиля-ционной установки П5.1/П5.2, В5.1/В5.2 – «Работа»</t>
  </si>
  <si>
    <t>Сигнализация состояния вентиля-ционной установки П5.1/П5.2, В5.1/В5.2 – «Авария»</t>
  </si>
  <si>
    <t>Сигнализация состояния вентиля-ционной установки ПА1 -"Включена"</t>
  </si>
  <si>
    <t>Сигнализация состояния вентиля-ционной установки ПА1 - «Авария»</t>
  </si>
  <si>
    <t>Сигнализация состояния вентсистемы АВ-1 – «Авария»</t>
  </si>
  <si>
    <t>Сигнализация состояния агрегатавоздушно-отопи-тельного АВО1.2 – «Работа»</t>
  </si>
  <si>
    <t>Длина одной опоры</t>
  </si>
  <si>
    <t>Общая длина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</si>
</sst>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34">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0"/>
      <color theme="1"/>
      <name val="Arial"/>
      <family val="2"/>
      <charset val="204"/>
    </font>
    <font>
      <sz val="11"/>
      <color rgb="FFFFFFFF"/>
      <name val="Arial"/>
      <family val="2"/>
      <charset val="204"/>
    </font>
    <font>
      <sz val="13"/>
      <name val="Times New Roman"/>
      <family val="1"/>
      <charset val="204"/>
    </font>
    <font>
      <sz val="10"/>
      <name val="Times New Roman"/>
      <family val="1"/>
      <charset val="204"/>
    </font>
    <font>
      <sz val="11"/>
      <color theme="1"/>
      <name val="Arial Narrow"/>
      <family val="2"/>
      <charset val="204"/>
    </font>
    <font>
      <sz val="11"/>
      <color theme="0"/>
      <name val="Arial Narrow"/>
      <family val="2"/>
      <charset val="204"/>
    </font>
    <font>
      <sz val="11"/>
      <color rgb="FFFF0000"/>
      <name val="Calibri"/>
      <family val="2"/>
      <charset val="204"/>
      <scheme val="minor"/>
    </font>
    <font>
      <b/>
      <sz val="20"/>
      <color theme="1"/>
      <name val="Times New Roman"/>
      <family val="1"/>
      <charset val="204"/>
    </font>
    <font>
      <b/>
      <sz val="20"/>
      <color rgb="FF000000"/>
      <name val="Times New Roman"/>
      <family val="1"/>
      <charset val="204"/>
    </font>
    <font>
      <sz val="14"/>
      <color theme="1"/>
      <name val="Times New Roman"/>
      <family val="1"/>
      <charset val="204"/>
    </font>
    <font>
      <b/>
      <sz val="14"/>
      <color theme="1"/>
      <name val="Times New Roman"/>
      <family val="1"/>
      <charset val="204"/>
    </font>
    <font>
      <sz val="13"/>
      <color rgb="FF000000"/>
      <name val="TimesNewRomanPSMT"/>
    </font>
    <font>
      <sz val="14"/>
      <color rgb="FF000000"/>
      <name val="Times New Roman"/>
      <family val="1"/>
      <charset val="204"/>
    </font>
    <font>
      <b/>
      <sz val="14"/>
      <color rgb="FF000000"/>
      <name val="Times New Roman"/>
      <family val="1"/>
      <charset val="204"/>
    </font>
    <font>
      <b/>
      <sz val="11"/>
      <color theme="1"/>
      <name val="Calibri"/>
      <family val="2"/>
      <scheme val="minor"/>
    </font>
    <font>
      <b/>
      <sz val="18"/>
      <color theme="1"/>
      <name val="Times New Roman"/>
      <family val="1"/>
      <charset val="204"/>
    </font>
    <font>
      <sz val="11"/>
      <name val="Arial"/>
      <family val="2"/>
      <charset val="204"/>
    </font>
    <font>
      <u/>
      <sz val="11"/>
      <color theme="10"/>
      <name val="Calibri"/>
      <family val="2"/>
      <scheme val="minor"/>
    </font>
    <font>
      <sz val="11"/>
      <name val="Calibri"/>
      <family val="2"/>
      <charset val="204"/>
      <scheme val="minor"/>
    </font>
    <font>
      <sz val="8"/>
      <name val="Times New Roman"/>
      <family val="1"/>
    </font>
    <font>
      <sz val="11"/>
      <name val="Times New Roman"/>
      <family val="1"/>
    </font>
    <font>
      <sz val="10"/>
      <name val="Times New Roman"/>
      <family val="1"/>
    </font>
    <font>
      <sz val="11"/>
      <name val="Calibri"/>
      <family val="2"/>
    </font>
    <font>
      <sz val="11"/>
      <name val="Calibri"/>
      <family val="2"/>
      <scheme val="minor"/>
    </font>
    <font>
      <sz val="8"/>
      <color indexed="10"/>
      <name val="宋体"/>
      <charset val="134"/>
    </font>
    <font>
      <sz val="8"/>
      <color indexed="10"/>
      <name val="Times New Roman"/>
      <family val="1"/>
    </font>
    <font>
      <sz val="9"/>
      <name val="Times New Roman"/>
      <family val="1"/>
    </font>
    <font>
      <sz val="10.5"/>
      <color rgb="FF000000"/>
      <name val="宋体"/>
      <charset val="134"/>
    </font>
    <font>
      <sz val="10.5"/>
      <color indexed="8"/>
      <name val="Times New Roman"/>
      <family val="1"/>
    </font>
    <font>
      <sz val="10.5"/>
      <color indexed="8"/>
      <name val="宋体"/>
      <charset val="134"/>
    </font>
    <font>
      <sz val="10.5"/>
      <name val="Times New Roman"/>
      <family val="1"/>
    </font>
    <font>
      <sz val="9"/>
      <name val="宋体"/>
      <charset val="134"/>
    </font>
    <font>
      <sz val="10.5"/>
      <color rgb="FF000000"/>
      <name val="Times New Roman"/>
      <family val="1"/>
    </font>
    <font>
      <sz val="9"/>
      <name val="Times New Roman"/>
      <family val="3"/>
      <charset val="134"/>
    </font>
    <font>
      <sz val="9"/>
      <name val="宋体"/>
      <family val="3"/>
      <charset val="134"/>
    </font>
    <font>
      <sz val="11"/>
      <color rgb="FF000000"/>
      <name val="宋体"/>
      <charset val="134"/>
    </font>
    <font>
      <sz val="11"/>
      <color indexed="8"/>
      <name val="Times New Roman"/>
      <family val="1"/>
    </font>
    <font>
      <sz val="11"/>
      <color indexed="8"/>
      <name val="宋体"/>
      <charset val="134"/>
    </font>
    <font>
      <sz val="11"/>
      <color rgb="FF000000"/>
      <name val="Times New Roman"/>
      <family val="1"/>
    </font>
    <font>
      <sz val="8"/>
      <name val="宋体"/>
      <charset val="134"/>
    </font>
    <font>
      <b/>
      <sz val="11"/>
      <color indexed="8"/>
      <name val="Times New Roman"/>
      <family val="1"/>
    </font>
    <font>
      <b/>
      <sz val="10.5"/>
      <color indexed="8"/>
      <name val="宋体"/>
      <charset val="134"/>
    </font>
    <font>
      <sz val="10.5"/>
      <name val="宋体"/>
      <charset val="134"/>
    </font>
    <font>
      <sz val="10.5"/>
      <color indexed="8"/>
      <name val="Times New Roman"/>
      <family val="1"/>
      <charset val="134"/>
    </font>
    <font>
      <sz val="11"/>
      <name val="宋体"/>
      <charset val="134"/>
    </font>
    <font>
      <sz val="11"/>
      <name val="Arial Narrow"/>
      <family val="3"/>
      <charset val="134"/>
    </font>
    <font>
      <sz val="11"/>
      <name val="宋体"/>
      <family val="3"/>
      <charset val="134"/>
    </font>
    <font>
      <sz val="11"/>
      <name val="Arial Narrow"/>
      <family val="2"/>
    </font>
    <font>
      <sz val="9"/>
      <name val="SimSun"/>
    </font>
    <font>
      <sz val="11"/>
      <name val="Calibri"/>
      <family val="2"/>
      <charset val="204"/>
    </font>
    <font>
      <sz val="11"/>
      <name val="Arial Narrow"/>
      <family val="3"/>
    </font>
    <font>
      <sz val="11"/>
      <name val="Calibri"/>
      <family val="3"/>
      <charset val="204"/>
    </font>
    <font>
      <b/>
      <sz val="8"/>
      <color indexed="10"/>
      <name val="宋体"/>
      <charset val="134"/>
    </font>
    <font>
      <u/>
      <sz val="14"/>
      <color theme="10"/>
      <name val="Calibri"/>
      <family val="2"/>
      <scheme val="minor"/>
    </font>
    <font>
      <u/>
      <sz val="18"/>
      <color theme="10"/>
      <name val="Calibri"/>
      <family val="2"/>
      <scheme val="minor"/>
    </font>
    <font>
      <sz val="11"/>
      <name val="Arial Narrow"/>
      <family val="2"/>
      <charset val="204"/>
    </font>
    <font>
      <b/>
      <sz val="11"/>
      <name val="Arial Narrow"/>
      <family val="2"/>
      <charset val="204"/>
    </font>
    <font>
      <sz val="7"/>
      <name val="Arial Narrow"/>
      <family val="2"/>
      <charset val="204"/>
    </font>
    <font>
      <sz val="7"/>
      <name val="Times New Roman"/>
      <family val="2"/>
    </font>
    <font>
      <sz val="11"/>
      <name val="Times New Roman"/>
      <family val="2"/>
    </font>
    <font>
      <sz val="9"/>
      <name val="Times New Roman"/>
      <family val="2"/>
    </font>
    <font>
      <b/>
      <u/>
      <sz val="11"/>
      <name val="Arial Narrow"/>
      <family val="2"/>
      <charset val="204"/>
    </font>
    <font>
      <sz val="8"/>
      <color rgb="FFFFFFFF"/>
      <name val="Arial"/>
      <family val="2"/>
      <charset val="204"/>
    </font>
    <font>
      <sz val="9"/>
      <name val="Arial Narrow"/>
      <family val="2"/>
      <charset val="204"/>
    </font>
    <font>
      <sz val="16"/>
      <name val="Arial Narrow"/>
      <family val="2"/>
      <charset val="204"/>
    </font>
    <font>
      <sz val="16"/>
      <color rgb="FFFFFFFF"/>
      <name val="Arial"/>
      <family val="2"/>
      <charset val="204"/>
    </font>
    <font>
      <sz val="18"/>
      <name val="Arial"/>
      <family val="2"/>
      <charset val="204"/>
    </font>
    <font>
      <sz val="12"/>
      <color theme="1"/>
      <name val="Times New Roman"/>
      <family val="1"/>
      <charset val="204"/>
    </font>
    <font>
      <u/>
      <sz val="12"/>
      <color theme="1"/>
      <name val="Times New Roman"/>
      <family val="1"/>
      <charset val="204"/>
    </font>
    <font>
      <sz val="12"/>
      <color rgb="FF000000"/>
      <name val="Times New Roman"/>
      <family val="1"/>
      <charset val="204"/>
    </font>
    <font>
      <sz val="12"/>
      <name val="Times New Roman"/>
      <family val="1"/>
      <charset val="204"/>
    </font>
    <font>
      <u/>
      <sz val="12"/>
      <color rgb="FF000000"/>
      <name val="Times New Roman"/>
      <family val="1"/>
      <charset val="204"/>
    </font>
    <font>
      <b/>
      <u/>
      <sz val="12"/>
      <color rgb="FF000000"/>
      <name val="Times New Roman"/>
      <family val="1"/>
      <charset val="204"/>
    </font>
    <font>
      <sz val="12"/>
      <color rgb="FF000000"/>
      <name val="Cambria Math"/>
      <family val="1"/>
      <charset val="204"/>
    </font>
    <font>
      <sz val="12"/>
      <color rgb="FF00B0F0"/>
      <name val="Times New Roman"/>
      <family val="1"/>
      <charset val="204"/>
    </font>
    <font>
      <sz val="11"/>
      <color theme="1"/>
      <name val="Times New Roman"/>
      <family val="1"/>
      <charset val="204"/>
    </font>
    <font>
      <u/>
      <sz val="11"/>
      <color theme="1"/>
      <name val="Times New Roman"/>
      <family val="1"/>
      <charset val="204"/>
    </font>
    <font>
      <sz val="11"/>
      <name val="Times New Roman"/>
      <family val="1"/>
      <charset val="204"/>
    </font>
    <font>
      <sz val="11"/>
      <color rgb="FF000000"/>
      <name val="Times New Roman"/>
      <family val="1"/>
      <charset val="204"/>
    </font>
    <font>
      <b/>
      <sz val="11"/>
      <color theme="1"/>
      <name val="Times New Roman"/>
      <family val="1"/>
      <charset val="204"/>
    </font>
    <font>
      <vertAlign val="superscript"/>
      <sz val="11"/>
      <color theme="1"/>
      <name val="Times New Roman"/>
      <family val="1"/>
      <charset val="204"/>
    </font>
    <font>
      <b/>
      <sz val="12"/>
      <color theme="1"/>
      <name val="Times New Roman"/>
      <family val="1"/>
      <charset val="204"/>
    </font>
    <font>
      <b/>
      <i/>
      <sz val="14"/>
      <color theme="1"/>
      <name val="Times New Roman"/>
      <family val="1"/>
      <charset val="204"/>
    </font>
    <font>
      <sz val="14"/>
      <name val="Times New Roman"/>
      <family val="1"/>
      <charset val="204"/>
    </font>
    <font>
      <sz val="14"/>
      <color theme="1"/>
      <name val="Arial"/>
      <family val="2"/>
      <charset val="204"/>
    </font>
    <font>
      <sz val="12"/>
      <color rgb="FF000080"/>
      <name val="Times New Roman"/>
      <family val="1"/>
      <charset val="204"/>
    </font>
    <font>
      <b/>
      <i/>
      <sz val="12"/>
      <color theme="1"/>
      <name val="Times New Roman"/>
      <family val="1"/>
      <charset val="204"/>
    </font>
    <font>
      <sz val="10"/>
      <color theme="1"/>
      <name val="Times New Roman"/>
      <family val="1"/>
      <charset val="204"/>
    </font>
    <font>
      <sz val="12"/>
      <color rgb="FF000000"/>
      <name val="TimesNewRomanPSMT"/>
    </font>
    <font>
      <b/>
      <u/>
      <sz val="12"/>
      <color theme="1"/>
      <name val="Times New Roman"/>
      <family val="1"/>
      <charset val="204"/>
    </font>
    <font>
      <sz val="12"/>
      <color rgb="FF333333"/>
      <name val="Times New Roman"/>
      <family val="1"/>
      <charset val="204"/>
    </font>
    <font>
      <sz val="12"/>
      <color rgb="FF242424"/>
      <name val="Times New Roman"/>
      <family val="1"/>
      <charset val="204"/>
    </font>
    <font>
      <vertAlign val="superscript"/>
      <sz val="12"/>
      <color theme="1"/>
      <name val="Times New Roman"/>
      <family val="1"/>
      <charset val="204"/>
    </font>
    <font>
      <vertAlign val="superscript"/>
      <sz val="10"/>
      <color theme="1"/>
      <name val="Times New Roman"/>
      <family val="1"/>
      <charset val="204"/>
    </font>
    <font>
      <vertAlign val="superscript"/>
      <sz val="12"/>
      <name val="Times New Roman"/>
      <family val="1"/>
      <charset val="204"/>
    </font>
    <font>
      <sz val="12"/>
      <color theme="1"/>
      <name val="Arial"/>
      <family val="2"/>
      <charset val="204"/>
    </font>
    <font>
      <b/>
      <sz val="7"/>
      <color theme="1"/>
      <name val="Times New Roman"/>
      <family val="1"/>
      <charset val="204"/>
    </font>
    <font>
      <sz val="12"/>
      <color rgb="FFFF0000"/>
      <name val="Times New Roman"/>
      <family val="1"/>
      <charset val="204"/>
    </font>
    <font>
      <sz val="12"/>
      <color rgb="FFFF0000"/>
      <name val="Arial"/>
      <family val="2"/>
      <charset val="204"/>
    </font>
    <font>
      <vertAlign val="subscript"/>
      <sz val="12"/>
      <color theme="1"/>
      <name val="Times New Roman"/>
      <family val="1"/>
      <charset val="204"/>
    </font>
    <font>
      <strike/>
      <sz val="12"/>
      <color theme="1"/>
      <name val="Times New Roman"/>
      <family val="1"/>
      <charset val="204"/>
    </font>
    <font>
      <vertAlign val="superscript"/>
      <sz val="12"/>
      <color theme="1"/>
      <name val="Arial"/>
      <family val="2"/>
      <charset val="204"/>
    </font>
    <font>
      <strike/>
      <vertAlign val="subscript"/>
      <sz val="12"/>
      <color theme="1"/>
      <name val="Times New Roman"/>
      <family val="1"/>
      <charset val="204"/>
    </font>
    <font>
      <sz val="10"/>
      <color rgb="FFFF0000"/>
      <name val="Courier New"/>
      <family val="3"/>
      <charset val="204"/>
    </font>
    <font>
      <b/>
      <sz val="12"/>
      <color theme="1"/>
      <name val="Arial"/>
      <family val="2"/>
      <charset val="204"/>
    </font>
    <font>
      <b/>
      <strike/>
      <sz val="12"/>
      <color theme="1"/>
      <name val="Arial"/>
      <family val="2"/>
      <charset val="204"/>
    </font>
    <font>
      <strike/>
      <vertAlign val="superscript"/>
      <sz val="12"/>
      <color theme="1"/>
      <name val="Times New Roman"/>
      <family val="1"/>
      <charset val="204"/>
    </font>
    <font>
      <b/>
      <strike/>
      <sz val="12"/>
      <color theme="1"/>
      <name val="Times New Roman"/>
      <family val="1"/>
      <charset val="204"/>
    </font>
    <font>
      <strike/>
      <sz val="10"/>
      <color theme="1"/>
      <name val="Times New Roman"/>
      <family val="1"/>
      <charset val="204"/>
    </font>
    <font>
      <strike/>
      <vertAlign val="superscript"/>
      <sz val="10"/>
      <color theme="1"/>
      <name val="Times New Roman"/>
      <family val="1"/>
      <charset val="204"/>
    </font>
    <font>
      <strike/>
      <sz val="12"/>
      <color theme="1"/>
      <name val="Arial"/>
      <family val="2"/>
      <charset val="204"/>
    </font>
    <font>
      <sz val="10"/>
      <color rgb="FFFF0000"/>
      <name val="Arial"/>
      <family val="2"/>
      <charset val="204"/>
    </font>
    <font>
      <sz val="9"/>
      <color theme="1"/>
      <name val="Times New Roman"/>
      <family val="1"/>
      <charset val="204"/>
    </font>
    <font>
      <b/>
      <i/>
      <sz val="12"/>
      <name val="Times New Roman"/>
      <family val="1"/>
      <charset val="204"/>
    </font>
    <font>
      <sz val="13"/>
      <color theme="1"/>
      <name val="Times New Roman"/>
      <family val="1"/>
      <charset val="204"/>
    </font>
    <font>
      <sz val="12"/>
      <color theme="1"/>
      <name val="Cambria Math"/>
      <family val="1"/>
      <charset val="204"/>
    </font>
    <font>
      <sz val="10"/>
      <color rgb="FF000000"/>
      <name val="Times New Roman"/>
      <family val="1"/>
      <charset val="204"/>
    </font>
    <font>
      <sz val="10"/>
      <color rgb="FFFF0000"/>
      <name val="Times New Roman"/>
      <family val="1"/>
      <charset val="204"/>
    </font>
    <font>
      <sz val="10"/>
      <color rgb="FF00B050"/>
      <name val="Times New Roman"/>
      <family val="1"/>
      <charset val="204"/>
    </font>
    <font>
      <sz val="1"/>
      <color theme="1"/>
      <name val="Times New Roman"/>
      <family val="1"/>
      <charset val="204"/>
    </font>
    <font>
      <u/>
      <sz val="10"/>
      <color theme="1"/>
      <name val="Times New Roman"/>
      <family val="1"/>
      <charset val="204"/>
    </font>
    <font>
      <sz val="8"/>
      <color theme="1"/>
      <name val="Calibri"/>
      <family val="2"/>
      <scheme val="minor"/>
    </font>
    <font>
      <b/>
      <sz val="11"/>
      <color theme="1"/>
      <name val="Calibri"/>
      <family val="2"/>
      <charset val="204"/>
      <scheme val="minor"/>
    </font>
    <font>
      <sz val="11"/>
      <name val="Calibri"/>
      <family val="3"/>
      <charset val="134"/>
      <scheme val="minor"/>
    </font>
    <font>
      <sz val="9"/>
      <name val="Times"/>
      <family val="1"/>
    </font>
  </fonts>
  <fills count="12">
    <fill>
      <patternFill patternType="none"/>
    </fill>
    <fill>
      <patternFill patternType="gray125"/>
    </fill>
    <fill>
      <patternFill patternType="solid">
        <fgColor rgb="FF008C95"/>
        <bgColor indexed="64"/>
      </patternFill>
    </fill>
    <fill>
      <patternFill patternType="solid">
        <fgColor rgb="FFFF0000"/>
        <bgColor indexed="64"/>
      </patternFill>
    </fill>
    <fill>
      <patternFill patternType="solid">
        <fgColor theme="4" tint="0.79998168889431442"/>
        <bgColor indexed="64"/>
      </patternFill>
    </fill>
    <fill>
      <patternFill patternType="solid">
        <fgColor rgb="FF92D050"/>
        <bgColor indexed="64"/>
      </patternFill>
    </fill>
    <fill>
      <patternFill patternType="solid">
        <fgColor rgb="FF008C94"/>
        <bgColor indexed="64"/>
      </patternFill>
    </fill>
    <fill>
      <patternFill patternType="solid">
        <fgColor rgb="FFFFC000"/>
        <bgColor indexed="64"/>
      </patternFill>
    </fill>
    <fill>
      <patternFill patternType="solid">
        <fgColor theme="0" tint="-0.14999847407452621"/>
        <bgColor indexed="64"/>
      </patternFill>
    </fill>
    <fill>
      <patternFill patternType="solid">
        <fgColor rgb="FFFFFF00"/>
        <bgColor indexed="64"/>
      </patternFill>
    </fill>
    <fill>
      <patternFill patternType="solid">
        <fgColor rgb="FFFFFFFF"/>
        <bgColor indexed="64"/>
      </patternFill>
    </fill>
    <fill>
      <patternFill patternType="solid">
        <fgColor theme="4" tint="0.79998168889431442"/>
        <bgColor theme="4" tint="0.79998168889431442"/>
      </patternFill>
    </fill>
  </fills>
  <borders count="60">
    <border>
      <left/>
      <right/>
      <top/>
      <bottom/>
      <diagonal/>
    </border>
    <border>
      <left style="thin">
        <color indexed="64"/>
      </left>
      <right style="thin">
        <color indexed="64"/>
      </right>
      <top style="thin">
        <color indexed="64"/>
      </top>
      <bottom style="thin">
        <color indexed="64"/>
      </bottom>
      <diagonal/>
    </border>
    <border>
      <left style="hair">
        <color theme="0"/>
      </left>
      <right style="hair">
        <color theme="0"/>
      </right>
      <top style="hair">
        <color theme="0"/>
      </top>
      <bottom style="hair">
        <color theme="0"/>
      </bottom>
      <diagonal/>
    </border>
    <border>
      <left style="hair">
        <color auto="1"/>
      </left>
      <right style="hair">
        <color auto="1"/>
      </right>
      <top/>
      <bottom style="hair">
        <color auto="1"/>
      </bottom>
      <diagonal/>
    </border>
    <border>
      <left style="hair">
        <color auto="1"/>
      </left>
      <right style="hair">
        <color auto="1"/>
      </right>
      <top style="hair">
        <color auto="1"/>
      </top>
      <bottom style="hair">
        <color auto="1"/>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style="thin">
        <color rgb="FF000000"/>
      </right>
      <top style="thin">
        <color rgb="FF000000"/>
      </top>
      <bottom style="thin">
        <color rgb="FF000000"/>
      </bottom>
      <diagonal/>
    </border>
    <border>
      <left/>
      <right style="thin">
        <color auto="1"/>
      </right>
      <top style="thin">
        <color rgb="FF000000"/>
      </top>
      <bottom style="thin">
        <color rgb="FF000000"/>
      </bottom>
      <diagonal/>
    </border>
    <border>
      <left style="thin">
        <color auto="1"/>
      </left>
      <right/>
      <top/>
      <bottom style="thin">
        <color auto="1"/>
      </bottom>
      <diagonal/>
    </border>
    <border>
      <left style="thin">
        <color auto="1"/>
      </left>
      <right/>
      <top/>
      <bottom/>
      <diagonal/>
    </border>
    <border>
      <left/>
      <right style="thin">
        <color rgb="FF000000"/>
      </right>
      <top style="thin">
        <color rgb="FF000000"/>
      </top>
      <bottom/>
      <diagonal/>
    </border>
    <border>
      <left style="thin">
        <color auto="1"/>
      </left>
      <right/>
      <top style="thin">
        <color auto="1"/>
      </top>
      <bottom style="thin">
        <color auto="1"/>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thin">
        <color rgb="FF000000"/>
      </right>
      <top/>
      <bottom/>
      <diagonal/>
    </border>
    <border>
      <left/>
      <right/>
      <top/>
      <bottom style="thin">
        <color indexed="64"/>
      </bottom>
      <diagonal/>
    </border>
    <border>
      <left/>
      <right style="thin">
        <color indexed="64"/>
      </right>
      <top/>
      <bottom style="thin">
        <color indexed="64"/>
      </bottom>
      <diagonal/>
    </border>
    <border>
      <left/>
      <right style="thin">
        <color indexed="64"/>
      </right>
      <top/>
      <bottom/>
      <diagonal/>
    </border>
    <border>
      <left/>
      <right style="thick">
        <color indexed="64"/>
      </right>
      <top style="medium">
        <color indexed="64"/>
      </top>
      <bottom style="double">
        <color indexed="64"/>
      </bottom>
      <diagonal/>
    </border>
    <border>
      <left/>
      <right/>
      <top style="medium">
        <color indexed="64"/>
      </top>
      <bottom style="double">
        <color indexed="64"/>
      </bottom>
      <diagonal/>
    </border>
    <border>
      <left/>
      <right style="thick">
        <color indexed="64"/>
      </right>
      <top/>
      <bottom style="medium">
        <color indexed="64"/>
      </bottom>
      <diagonal/>
    </border>
    <border>
      <left/>
      <right/>
      <top/>
      <bottom style="medium">
        <color indexed="64"/>
      </bottom>
      <diagonal/>
    </border>
    <border>
      <left/>
      <right style="thick">
        <color indexed="64"/>
      </right>
      <top style="medium">
        <color indexed="64"/>
      </top>
      <bottom/>
      <diagonal/>
    </border>
    <border>
      <left style="thick">
        <color indexed="64"/>
      </left>
      <right style="thick">
        <color indexed="64"/>
      </right>
      <top style="medium">
        <color indexed="64"/>
      </top>
      <bottom/>
      <diagonal/>
    </border>
    <border>
      <left/>
      <right style="thick">
        <color indexed="64"/>
      </right>
      <top/>
      <bottom/>
      <diagonal/>
    </border>
    <border>
      <left style="thick">
        <color indexed="64"/>
      </left>
      <right/>
      <top style="medium">
        <color indexed="64"/>
      </top>
      <bottom/>
      <diagonal/>
    </border>
    <border>
      <left style="thick">
        <color indexed="64"/>
      </left>
      <right style="thick">
        <color indexed="64"/>
      </right>
      <top/>
      <bottom style="medium">
        <color indexed="64"/>
      </bottom>
      <diagonal/>
    </border>
    <border>
      <left style="thick">
        <color indexed="64"/>
      </left>
      <right/>
      <top/>
      <bottom style="medium">
        <color indexed="64"/>
      </bottom>
      <diagonal/>
    </border>
    <border>
      <left style="thick">
        <color indexed="64"/>
      </left>
      <right style="thick">
        <color indexed="64"/>
      </right>
      <top/>
      <bottom/>
      <diagonal/>
    </border>
    <border>
      <left style="thick">
        <color indexed="64"/>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right style="medium">
        <color indexed="64"/>
      </right>
      <top/>
      <bottom/>
      <diagonal/>
    </border>
    <border>
      <left style="medium">
        <color indexed="64"/>
      </left>
      <right style="medium">
        <color indexed="64"/>
      </right>
      <top/>
      <bottom/>
      <diagonal/>
    </border>
    <border>
      <left/>
      <right/>
      <top style="medium">
        <color indexed="64"/>
      </top>
      <bottom style="medium">
        <color indexed="64"/>
      </bottom>
      <diagonal/>
    </border>
    <border>
      <left/>
      <right style="medium">
        <color indexed="64"/>
      </right>
      <top style="medium">
        <color indexed="64"/>
      </top>
      <bottom/>
      <diagonal/>
    </border>
    <border>
      <left style="medium">
        <color indexed="64"/>
      </left>
      <right/>
      <top style="medium">
        <color indexed="64"/>
      </top>
      <bottom/>
      <diagonal/>
    </border>
    <border>
      <left style="medium">
        <color indexed="64"/>
      </left>
      <right/>
      <top/>
      <bottom style="medium">
        <color indexed="64"/>
      </bottom>
      <diagonal/>
    </border>
    <border>
      <left style="medium">
        <color indexed="64"/>
      </left>
      <right/>
      <top/>
      <bottom/>
      <diagonal/>
    </border>
    <border>
      <left/>
      <right style="thick">
        <color indexed="64"/>
      </right>
      <top style="medium">
        <color indexed="64"/>
      </top>
      <bottom style="medium">
        <color indexed="64"/>
      </bottom>
      <diagonal/>
    </border>
    <border>
      <left style="thick">
        <color indexed="64"/>
      </left>
      <right/>
      <top style="double">
        <color indexed="64"/>
      </top>
      <bottom style="medium">
        <color indexed="64"/>
      </bottom>
      <diagonal/>
    </border>
    <border>
      <left/>
      <right/>
      <top style="double">
        <color indexed="64"/>
      </top>
      <bottom style="medium">
        <color indexed="64"/>
      </bottom>
      <diagonal/>
    </border>
    <border>
      <left style="thick">
        <color indexed="64"/>
      </left>
      <right/>
      <top style="medium">
        <color indexed="64"/>
      </top>
      <bottom style="medium">
        <color indexed="64"/>
      </bottom>
      <diagonal/>
    </border>
    <border>
      <left/>
      <right/>
      <top/>
      <bottom style="thin">
        <color theme="4" tint="0.3999755851924192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13">
    <xf numFmtId="0" fontId="0" fillId="0" borderId="0"/>
    <xf numFmtId="0" fontId="8" fillId="0" borderId="0"/>
    <xf numFmtId="0" fontId="7" fillId="0" borderId="0"/>
    <xf numFmtId="0" fontId="26" fillId="0" borderId="0" applyNumberFormat="0" applyFill="0" applyBorder="0" applyAlignment="0" applyProtection="0"/>
    <xf numFmtId="0" fontId="27" fillId="0" borderId="0"/>
    <xf numFmtId="0" fontId="32" fillId="0" borderId="0"/>
    <xf numFmtId="0" fontId="32" fillId="0" borderId="0"/>
    <xf numFmtId="0" fontId="32" fillId="0" borderId="0"/>
    <xf numFmtId="0" fontId="31" fillId="0" borderId="0"/>
    <xf numFmtId="0" fontId="6" fillId="0" borderId="0"/>
    <xf numFmtId="0" fontId="1" fillId="0" borderId="0"/>
    <xf numFmtId="0" fontId="32" fillId="0" borderId="0"/>
    <xf numFmtId="0" fontId="132" fillId="0" borderId="0"/>
  </cellStyleXfs>
  <cellXfs count="614">
    <xf numFmtId="0" fontId="0" fillId="0" borderId="0" xfId="0"/>
    <xf numFmtId="0" fontId="9" fillId="0" borderId="0" xfId="0" applyFont="1"/>
    <xf numFmtId="0" fontId="9" fillId="0" borderId="0" xfId="0" applyFont="1" applyAlignment="1"/>
    <xf numFmtId="0" fontId="10" fillId="2" borderId="1" xfId="0" applyFont="1" applyFill="1" applyBorder="1" applyAlignment="1">
      <alignment horizontal="center" vertical="center" wrapText="1"/>
    </xf>
    <xf numFmtId="0" fontId="9" fillId="0" borderId="1" xfId="0" applyFont="1" applyBorder="1" applyAlignment="1">
      <alignment horizontal="left" vertical="center"/>
    </xf>
    <xf numFmtId="14" fontId="9" fillId="0" borderId="1" xfId="0" applyNumberFormat="1" applyFont="1" applyBorder="1" applyAlignment="1">
      <alignment horizontal="left" vertical="center"/>
    </xf>
    <xf numFmtId="0" fontId="10" fillId="2" borderId="1" xfId="0" applyFont="1" applyFill="1" applyBorder="1" applyAlignment="1">
      <alignment horizontal="center" vertical="center"/>
    </xf>
    <xf numFmtId="1" fontId="9" fillId="4" borderId="1" xfId="0" applyNumberFormat="1" applyFont="1" applyFill="1" applyBorder="1" applyAlignment="1">
      <alignment horizontal="left" vertical="center"/>
    </xf>
    <xf numFmtId="1" fontId="9" fillId="0" borderId="1" xfId="0" applyNumberFormat="1" applyFont="1" applyBorder="1" applyAlignment="1">
      <alignment horizontal="left" vertical="center"/>
    </xf>
    <xf numFmtId="0" fontId="9" fillId="5" borderId="1" xfId="0" applyFont="1" applyFill="1" applyBorder="1" applyAlignment="1">
      <alignment horizontal="left" vertical="center"/>
    </xf>
    <xf numFmtId="1" fontId="9" fillId="0" borderId="0" xfId="0" applyNumberFormat="1" applyFont="1" applyAlignment="1"/>
    <xf numFmtId="0" fontId="9" fillId="3" borderId="0" xfId="0" applyFont="1" applyFill="1"/>
    <xf numFmtId="0" fontId="9" fillId="0" borderId="1" xfId="0" applyFont="1" applyFill="1" applyBorder="1" applyAlignment="1">
      <alignment horizontal="left" vertical="center"/>
    </xf>
    <xf numFmtId="1" fontId="9" fillId="0" borderId="1" xfId="0" applyNumberFormat="1" applyFont="1" applyFill="1" applyBorder="1" applyAlignment="1">
      <alignment horizontal="left" vertical="center"/>
    </xf>
    <xf numFmtId="14" fontId="9" fillId="0" borderId="1" xfId="0" applyNumberFormat="1" applyFont="1" applyFill="1" applyBorder="1" applyAlignment="1">
      <alignment horizontal="left" vertical="center"/>
    </xf>
    <xf numFmtId="0" fontId="9" fillId="0" borderId="0" xfId="0" applyFont="1" applyFill="1"/>
    <xf numFmtId="0" fontId="9" fillId="0" borderId="0" xfId="0" applyFont="1" applyFill="1" applyAlignment="1"/>
    <xf numFmtId="0" fontId="9" fillId="0" borderId="1" xfId="0" applyNumberFormat="1" applyFont="1" applyFill="1" applyBorder="1" applyAlignment="1">
      <alignment horizontal="left" vertical="center"/>
    </xf>
    <xf numFmtId="0" fontId="9" fillId="0" borderId="1" xfId="0" applyNumberFormat="1" applyFont="1" applyBorder="1" applyAlignment="1">
      <alignment horizontal="left" vertical="center"/>
    </xf>
    <xf numFmtId="2" fontId="9" fillId="0" borderId="1" xfId="0" applyNumberFormat="1" applyFont="1" applyBorder="1" applyAlignment="1">
      <alignment horizontal="left" vertical="center"/>
    </xf>
    <xf numFmtId="14" fontId="0" fillId="0" borderId="0" xfId="0" applyNumberFormat="1"/>
    <xf numFmtId="0" fontId="0" fillId="0" borderId="0" xfId="0" applyBorder="1" applyAlignment="1">
      <alignment vertical="top"/>
    </xf>
    <xf numFmtId="0" fontId="0" fillId="0" borderId="0" xfId="0" applyNumberFormat="1"/>
    <xf numFmtId="0" fontId="13" fillId="0" borderId="0" xfId="1" applyFont="1"/>
    <xf numFmtId="0" fontId="13" fillId="0" borderId="0" xfId="1" applyFont="1" applyAlignment="1">
      <alignment horizontal="left"/>
    </xf>
    <xf numFmtId="0" fontId="14" fillId="6" borderId="2" xfId="1" applyFont="1" applyFill="1" applyBorder="1" applyAlignment="1">
      <alignment horizontal="center" vertical="center" wrapText="1"/>
    </xf>
    <xf numFmtId="0" fontId="13" fillId="0" borderId="3" xfId="1" applyFont="1" applyBorder="1"/>
    <xf numFmtId="0" fontId="13" fillId="0" borderId="4" xfId="1" applyFont="1" applyBorder="1"/>
    <xf numFmtId="0" fontId="0" fillId="3" borderId="0" xfId="0" applyFill="1"/>
    <xf numFmtId="0" fontId="7" fillId="0" borderId="0" xfId="2"/>
    <xf numFmtId="0" fontId="7" fillId="0" borderId="1" xfId="2" applyBorder="1" applyAlignment="1">
      <alignment horizontal="center" vertical="center"/>
    </xf>
    <xf numFmtId="0" fontId="7" fillId="0" borderId="1" xfId="2" quotePrefix="1" applyNumberFormat="1" applyBorder="1" applyAlignment="1">
      <alignment horizontal="center" vertical="center"/>
    </xf>
    <xf numFmtId="0" fontId="7" fillId="0" borderId="1" xfId="2" quotePrefix="1" applyBorder="1" applyAlignment="1">
      <alignment horizontal="center" vertical="center"/>
    </xf>
    <xf numFmtId="0" fontId="7" fillId="0" borderId="0" xfId="2" applyFill="1"/>
    <xf numFmtId="0" fontId="7" fillId="0" borderId="1" xfId="2" applyFill="1" applyBorder="1" applyAlignment="1">
      <alignment horizontal="center" vertical="center"/>
    </xf>
    <xf numFmtId="0" fontId="15" fillId="0" borderId="1" xfId="2" applyFont="1" applyBorder="1" applyAlignment="1">
      <alignment horizontal="center" vertical="center"/>
    </xf>
    <xf numFmtId="14" fontId="7" fillId="0" borderId="1" xfId="2" quotePrefix="1" applyNumberFormat="1" applyBorder="1" applyAlignment="1">
      <alignment horizontal="center" vertical="center"/>
    </xf>
    <xf numFmtId="0" fontId="16" fillId="0" borderId="1" xfId="0" applyFont="1" applyFill="1" applyBorder="1" applyAlignment="1">
      <alignment horizontal="center" vertical="center" wrapText="1"/>
    </xf>
    <xf numFmtId="0" fontId="17" fillId="0" borderId="1" xfId="0" applyFont="1" applyFill="1" applyBorder="1" applyAlignment="1">
      <alignment horizontal="center" vertical="center" wrapText="1"/>
    </xf>
    <xf numFmtId="0" fontId="17" fillId="3" borderId="1" xfId="0" applyFont="1" applyFill="1" applyBorder="1" applyAlignment="1">
      <alignment horizontal="center" vertical="center" wrapText="1"/>
    </xf>
    <xf numFmtId="0" fontId="17" fillId="7" borderId="1" xfId="0" applyFont="1" applyFill="1" applyBorder="1" applyAlignment="1">
      <alignment horizontal="center" vertical="center" wrapText="1"/>
    </xf>
    <xf numFmtId="2" fontId="17" fillId="0" borderId="1" xfId="0" applyNumberFormat="1" applyFont="1" applyFill="1" applyBorder="1" applyAlignment="1">
      <alignment horizontal="center" vertical="center" wrapText="1"/>
    </xf>
    <xf numFmtId="0" fontId="17" fillId="0" borderId="1" xfId="0" applyFont="1" applyFill="1" applyBorder="1" applyAlignment="1">
      <alignment vertical="center" wrapText="1"/>
    </xf>
    <xf numFmtId="0" fontId="16" fillId="0" borderId="1" xfId="0" applyFont="1" applyFill="1" applyBorder="1" applyAlignment="1">
      <alignment horizontal="center" vertical="center"/>
    </xf>
    <xf numFmtId="0" fontId="0" fillId="0" borderId="1" xfId="0" applyFill="1" applyBorder="1" applyAlignment="1">
      <alignment horizontal="center" vertical="center"/>
    </xf>
    <xf numFmtId="0" fontId="18" fillId="0" borderId="1" xfId="0" applyFont="1" applyFill="1" applyBorder="1" applyAlignment="1">
      <alignment horizontal="center" vertical="center"/>
    </xf>
    <xf numFmtId="0" fontId="0" fillId="0" borderId="5" xfId="0" applyFill="1" applyBorder="1" applyAlignment="1">
      <alignment horizontal="center" vertical="center"/>
    </xf>
    <xf numFmtId="0" fontId="0" fillId="0" borderId="0" xfId="0" applyFill="1"/>
    <xf numFmtId="0" fontId="19" fillId="0" borderId="1" xfId="0" applyFont="1" applyFill="1" applyBorder="1" applyAlignment="1">
      <alignment horizontal="center" vertical="center"/>
    </xf>
    <xf numFmtId="0" fontId="18" fillId="0" borderId="1" xfId="0" applyFont="1" applyFill="1" applyBorder="1" applyAlignment="1">
      <alignment horizontal="center" vertical="center" wrapText="1"/>
    </xf>
    <xf numFmtId="0" fontId="20" fillId="0" borderId="1" xfId="0" applyFont="1" applyFill="1" applyBorder="1" applyAlignment="1">
      <alignment horizontal="center" vertical="center" wrapText="1"/>
    </xf>
    <xf numFmtId="0" fontId="21" fillId="0" borderId="1" xfId="0" applyFont="1" applyFill="1" applyBorder="1" applyAlignment="1">
      <alignment horizontal="center" vertical="center" wrapText="1"/>
    </xf>
    <xf numFmtId="0" fontId="22" fillId="0" borderId="1" xfId="0" applyFont="1" applyFill="1" applyBorder="1" applyAlignment="1">
      <alignment horizontal="center" vertical="center" wrapText="1"/>
    </xf>
    <xf numFmtId="0" fontId="23" fillId="0" borderId="1" xfId="0" applyFont="1" applyFill="1" applyBorder="1" applyAlignment="1">
      <alignment horizontal="center" vertical="center"/>
    </xf>
    <xf numFmtId="0" fontId="24" fillId="0" borderId="1" xfId="0" applyFont="1" applyFill="1" applyBorder="1" applyAlignment="1">
      <alignment horizontal="center" vertical="center"/>
    </xf>
    <xf numFmtId="0" fontId="0" fillId="0" borderId="1" xfId="0" applyFill="1" applyBorder="1"/>
    <xf numFmtId="0" fontId="0" fillId="0" borderId="0" xfId="0" applyFill="1" applyBorder="1" applyAlignment="1">
      <alignment horizontal="center" vertical="center"/>
    </xf>
    <xf numFmtId="2" fontId="0" fillId="0" borderId="0" xfId="0" applyNumberFormat="1" applyFill="1" applyBorder="1" applyAlignment="1">
      <alignment horizontal="center" vertical="center"/>
    </xf>
    <xf numFmtId="0" fontId="23" fillId="0" borderId="0" xfId="0" applyFont="1" applyFill="1" applyBorder="1" applyAlignment="1">
      <alignment horizontal="center" vertical="center"/>
    </xf>
    <xf numFmtId="0" fontId="24" fillId="0" borderId="0" xfId="0" applyFont="1" applyFill="1" applyAlignment="1">
      <alignment horizontal="center" vertical="center"/>
    </xf>
    <xf numFmtId="0" fontId="0" fillId="0" borderId="0" xfId="0" applyFill="1" applyAlignment="1">
      <alignment horizontal="center" vertical="center"/>
    </xf>
    <xf numFmtId="0" fontId="0" fillId="0" borderId="0" xfId="0" applyAlignment="1">
      <alignment horizontal="center"/>
    </xf>
    <xf numFmtId="0" fontId="0" fillId="0" borderId="0" xfId="0" applyAlignment="1">
      <alignment horizontal="center" vertical="center"/>
    </xf>
    <xf numFmtId="0" fontId="9" fillId="0" borderId="0" xfId="0" applyFont="1" applyBorder="1" applyAlignment="1">
      <alignment horizontal="left" vertical="center"/>
    </xf>
    <xf numFmtId="0" fontId="9" fillId="0" borderId="0" xfId="0" applyNumberFormat="1" applyFont="1" applyBorder="1" applyAlignment="1">
      <alignment horizontal="left" vertical="center"/>
    </xf>
    <xf numFmtId="2" fontId="9" fillId="0" borderId="0" xfId="0" applyNumberFormat="1" applyFont="1" applyBorder="1" applyAlignment="1">
      <alignment horizontal="left" vertical="center"/>
    </xf>
    <xf numFmtId="0" fontId="25" fillId="7" borderId="0" xfId="0" applyFont="1" applyFill="1" applyBorder="1" applyAlignment="1">
      <alignment horizontal="center" vertical="center"/>
    </xf>
    <xf numFmtId="0" fontId="9" fillId="0" borderId="0" xfId="0" applyNumberFormat="1" applyFont="1" applyFill="1" applyBorder="1" applyAlignment="1">
      <alignment horizontal="left" vertical="center"/>
    </xf>
    <xf numFmtId="0" fontId="9" fillId="0" borderId="0" xfId="0" applyFont="1" applyFill="1" applyBorder="1" applyAlignment="1">
      <alignment horizontal="left" vertical="center"/>
    </xf>
    <xf numFmtId="0" fontId="26" fillId="0" borderId="0" xfId="3"/>
    <xf numFmtId="0" fontId="28" fillId="0" borderId="0" xfId="4" applyFont="1" applyAlignment="1">
      <alignment horizontal="center" vertical="center" wrapText="1"/>
    </xf>
    <xf numFmtId="0" fontId="27" fillId="0" borderId="0" xfId="4"/>
    <xf numFmtId="0" fontId="35" fillId="0" borderId="6" xfId="6" applyFont="1" applyBorder="1" applyAlignment="1">
      <alignment horizontal="center" vertical="center" wrapText="1"/>
    </xf>
    <xf numFmtId="0" fontId="35" fillId="0" borderId="7" xfId="6" applyFont="1" applyBorder="1" applyAlignment="1">
      <alignment horizontal="center" vertical="center" wrapText="1"/>
    </xf>
    <xf numFmtId="0" fontId="27" fillId="0" borderId="1" xfId="4" applyBorder="1"/>
    <xf numFmtId="0" fontId="36" fillId="0" borderId="1" xfId="4" applyFont="1" applyBorder="1" applyAlignment="1">
      <alignment horizontal="center" vertical="center" wrapText="1"/>
    </xf>
    <xf numFmtId="0" fontId="39" fillId="0" borderId="1" xfId="4" applyFont="1" applyBorder="1" applyAlignment="1">
      <alignment horizontal="center" vertical="center" wrapText="1"/>
    </xf>
    <xf numFmtId="0" fontId="35" fillId="0" borderId="1" xfId="6" applyFont="1" applyBorder="1" applyAlignment="1">
      <alignment horizontal="center" vertical="center" wrapText="1"/>
    </xf>
    <xf numFmtId="0" fontId="35" fillId="0" borderId="6" xfId="7" applyFont="1" applyBorder="1" applyAlignment="1">
      <alignment horizontal="center" vertical="center" wrapText="1"/>
    </xf>
    <xf numFmtId="0" fontId="35" fillId="0" borderId="0" xfId="6" applyFont="1" applyAlignment="1">
      <alignment horizontal="center" vertical="center" wrapText="1"/>
    </xf>
    <xf numFmtId="0" fontId="35" fillId="0" borderId="8" xfId="6" applyFont="1" applyBorder="1" applyAlignment="1">
      <alignment horizontal="center" vertical="center" wrapText="1"/>
    </xf>
    <xf numFmtId="0" fontId="28" fillId="0" borderId="5" xfId="4" applyFont="1" applyBorder="1" applyAlignment="1">
      <alignment horizontal="center" vertical="center"/>
    </xf>
    <xf numFmtId="0" fontId="35" fillId="0" borderId="9" xfId="6" applyFont="1" applyBorder="1" applyAlignment="1">
      <alignment horizontal="center" vertical="center" wrapText="1"/>
    </xf>
    <xf numFmtId="0" fontId="28" fillId="0" borderId="10" xfId="4" applyFont="1" applyBorder="1" applyAlignment="1">
      <alignment horizontal="center" vertical="center"/>
    </xf>
    <xf numFmtId="0" fontId="37" fillId="0" borderId="10" xfId="4" applyFont="1" applyBorder="1" applyAlignment="1">
      <alignment horizontal="center" vertical="center" wrapText="1"/>
    </xf>
    <xf numFmtId="0" fontId="39" fillId="0" borderId="10" xfId="4" applyFont="1" applyBorder="1" applyAlignment="1">
      <alignment horizontal="center" vertical="center" wrapText="1"/>
    </xf>
    <xf numFmtId="0" fontId="35" fillId="0" borderId="10" xfId="6" applyFont="1" applyBorder="1" applyAlignment="1">
      <alignment horizontal="center" vertical="center" wrapText="1"/>
    </xf>
    <xf numFmtId="0" fontId="35" fillId="0" borderId="8" xfId="7" applyFont="1" applyBorder="1" applyAlignment="1">
      <alignment horizontal="center" vertical="center" wrapText="1"/>
    </xf>
    <xf numFmtId="0" fontId="28" fillId="0" borderId="1" xfId="4" applyFont="1" applyBorder="1" applyAlignment="1">
      <alignment horizontal="center" vertical="center"/>
    </xf>
    <xf numFmtId="0" fontId="41" fillId="0" borderId="1" xfId="4" applyFont="1" applyBorder="1" applyAlignment="1">
      <alignment horizontal="center" vertical="center" wrapText="1"/>
    </xf>
    <xf numFmtId="0" fontId="35" fillId="0" borderId="1" xfId="7" applyFont="1" applyBorder="1" applyAlignment="1">
      <alignment horizontal="center" vertical="center" wrapText="1"/>
    </xf>
    <xf numFmtId="0" fontId="42" fillId="0" borderId="7" xfId="4" applyFont="1" applyBorder="1" applyAlignment="1">
      <alignment horizontal="center" vertical="center" wrapText="1"/>
    </xf>
    <xf numFmtId="0" fontId="28" fillId="0" borderId="1" xfId="4" applyFont="1" applyBorder="1" applyAlignment="1">
      <alignment horizontal="center" vertical="center" wrapText="1"/>
    </xf>
    <xf numFmtId="0" fontId="37" fillId="0" borderId="1" xfId="4" applyFont="1" applyBorder="1" applyAlignment="1">
      <alignment horizontal="center" vertical="center" wrapText="1"/>
    </xf>
    <xf numFmtId="0" fontId="44" fillId="0" borderId="1" xfId="4" applyFont="1" applyBorder="1" applyAlignment="1">
      <alignment horizontal="center" vertical="center" wrapText="1"/>
    </xf>
    <xf numFmtId="0" fontId="47" fillId="0" borderId="1" xfId="4" applyFont="1" applyBorder="1" applyAlignment="1">
      <alignment horizontal="center" vertical="center" wrapText="1"/>
    </xf>
    <xf numFmtId="0" fontId="48" fillId="0" borderId="1" xfId="4" applyFont="1" applyBorder="1" applyAlignment="1">
      <alignment horizontal="center" vertical="center" wrapText="1"/>
    </xf>
    <xf numFmtId="0" fontId="45" fillId="0" borderId="1" xfId="4" applyFont="1" applyBorder="1" applyAlignment="1">
      <alignment horizontal="center" vertical="center" wrapText="1"/>
    </xf>
    <xf numFmtId="0" fontId="46" fillId="0" borderId="1" xfId="4" applyFont="1" applyBorder="1" applyAlignment="1">
      <alignment horizontal="center" vertical="center" wrapText="1"/>
    </xf>
    <xf numFmtId="0" fontId="40" fillId="0" borderId="1" xfId="6" applyFont="1" applyBorder="1" applyAlignment="1">
      <alignment horizontal="center" vertical="center" wrapText="1"/>
    </xf>
    <xf numFmtId="0" fontId="29" fillId="0" borderId="1" xfId="4" applyFont="1" applyBorder="1" applyAlignment="1">
      <alignment horizontal="center" vertical="center"/>
    </xf>
    <xf numFmtId="0" fontId="38" fillId="0" borderId="1" xfId="4" applyFont="1" applyBorder="1" applyAlignment="1">
      <alignment horizontal="center" vertical="center" wrapText="1"/>
    </xf>
    <xf numFmtId="0" fontId="29" fillId="0" borderId="1" xfId="6" applyFont="1" applyBorder="1" applyAlignment="1">
      <alignment horizontal="center" vertical="center" wrapText="1"/>
    </xf>
    <xf numFmtId="49" fontId="36" fillId="0" borderId="1" xfId="4" applyNumberFormat="1" applyFont="1" applyBorder="1" applyAlignment="1">
      <alignment horizontal="center" vertical="center" wrapText="1"/>
    </xf>
    <xf numFmtId="0" fontId="51" fillId="0" borderId="1" xfId="4" applyFont="1" applyBorder="1" applyAlignment="1">
      <alignment horizontal="center" vertical="center" wrapText="1"/>
    </xf>
    <xf numFmtId="49" fontId="51" fillId="0" borderId="1" xfId="4" applyNumberFormat="1" applyFont="1" applyBorder="1" applyAlignment="1">
      <alignment horizontal="center" vertical="center" wrapText="1"/>
    </xf>
    <xf numFmtId="0" fontId="29" fillId="0" borderId="6" xfId="6" applyFont="1" applyBorder="1" applyAlignment="1">
      <alignment horizontal="center" vertical="center" wrapText="1"/>
    </xf>
    <xf numFmtId="0" fontId="52" fillId="0" borderId="1" xfId="4" applyFont="1" applyBorder="1" applyAlignment="1">
      <alignment horizontal="center" vertical="center" wrapText="1"/>
    </xf>
    <xf numFmtId="0" fontId="35" fillId="0" borderId="12" xfId="7" applyFont="1" applyBorder="1" applyAlignment="1">
      <alignment horizontal="center" vertical="center" wrapText="1"/>
    </xf>
    <xf numFmtId="0" fontId="35" fillId="0" borderId="13" xfId="7" applyFont="1" applyBorder="1" applyAlignment="1">
      <alignment horizontal="center" vertical="center" wrapText="1"/>
    </xf>
    <xf numFmtId="0" fontId="29" fillId="0" borderId="11" xfId="4" applyFont="1" applyBorder="1" applyAlignment="1">
      <alignment horizontal="center" vertical="center"/>
    </xf>
    <xf numFmtId="0" fontId="28" fillId="0" borderId="11" xfId="4" applyFont="1" applyBorder="1" applyAlignment="1">
      <alignment horizontal="center" vertical="center"/>
    </xf>
    <xf numFmtId="0" fontId="28" fillId="0" borderId="14" xfId="4" applyFont="1" applyBorder="1" applyAlignment="1">
      <alignment horizontal="center" vertical="center"/>
    </xf>
    <xf numFmtId="0" fontId="29" fillId="0" borderId="5" xfId="4" applyFont="1" applyBorder="1" applyAlignment="1">
      <alignment horizontal="center" vertical="center"/>
    </xf>
    <xf numFmtId="0" fontId="28" fillId="0" borderId="15" xfId="4" applyFont="1" applyBorder="1" applyAlignment="1">
      <alignment horizontal="center" vertical="center"/>
    </xf>
    <xf numFmtId="0" fontId="36" fillId="0" borderId="10" xfId="4" applyFont="1" applyBorder="1" applyAlignment="1">
      <alignment horizontal="center" vertical="center" wrapText="1"/>
    </xf>
    <xf numFmtId="0" fontId="41" fillId="0" borderId="10" xfId="4" applyFont="1" applyBorder="1" applyAlignment="1">
      <alignment horizontal="center" vertical="center" wrapText="1"/>
    </xf>
    <xf numFmtId="0" fontId="35" fillId="0" borderId="16" xfId="7" applyFont="1" applyBorder="1" applyAlignment="1">
      <alignment horizontal="center" vertical="center" wrapText="1"/>
    </xf>
    <xf numFmtId="0" fontId="27" fillId="0" borderId="17" xfId="4" applyBorder="1"/>
    <xf numFmtId="0" fontId="28" fillId="0" borderId="17" xfId="4" applyFont="1" applyBorder="1" applyAlignment="1">
      <alignment horizontal="center" vertical="center"/>
    </xf>
    <xf numFmtId="0" fontId="29" fillId="0" borderId="8" xfId="6" applyFont="1" applyBorder="1" applyAlignment="1">
      <alignment horizontal="center" vertical="center" wrapText="1"/>
    </xf>
    <xf numFmtId="0" fontId="35" fillId="0" borderId="18" xfId="6" applyFont="1" applyBorder="1" applyAlignment="1">
      <alignment horizontal="center" vertical="center" wrapText="1"/>
    </xf>
    <xf numFmtId="0" fontId="29" fillId="0" borderId="18" xfId="6" applyFont="1" applyBorder="1" applyAlignment="1">
      <alignment horizontal="center" vertical="center" wrapText="1"/>
    </xf>
    <xf numFmtId="0" fontId="36" fillId="0" borderId="11" xfId="4" applyFont="1" applyBorder="1" applyAlignment="1">
      <alignment horizontal="center" vertical="center" wrapText="1"/>
    </xf>
    <xf numFmtId="0" fontId="39" fillId="0" borderId="11" xfId="4" applyFont="1" applyBorder="1" applyAlignment="1">
      <alignment horizontal="center" vertical="center" wrapText="1"/>
    </xf>
    <xf numFmtId="0" fontId="35" fillId="0" borderId="11" xfId="6" applyFont="1" applyBorder="1" applyAlignment="1">
      <alignment horizontal="center" vertical="center" wrapText="1"/>
    </xf>
    <xf numFmtId="0" fontId="35" fillId="0" borderId="19" xfId="7" applyFont="1" applyBorder="1" applyAlignment="1">
      <alignment horizontal="center" vertical="center" wrapText="1"/>
    </xf>
    <xf numFmtId="0" fontId="35" fillId="0" borderId="18" xfId="7" applyFont="1" applyBorder="1" applyAlignment="1">
      <alignment horizontal="center" vertical="center" wrapText="1"/>
    </xf>
    <xf numFmtId="0" fontId="51" fillId="0" borderId="1" xfId="4" applyFont="1" applyFill="1" applyBorder="1" applyAlignment="1">
      <alignment horizontal="center" vertical="center" wrapText="1"/>
    </xf>
    <xf numFmtId="0" fontId="39" fillId="0" borderId="1" xfId="4" applyFont="1" applyFill="1" applyBorder="1" applyAlignment="1">
      <alignment horizontal="center" vertical="center" wrapText="1"/>
    </xf>
    <xf numFmtId="0" fontId="36" fillId="0" borderId="10" xfId="4" applyFont="1" applyFill="1" applyBorder="1" applyAlignment="1">
      <alignment horizontal="center" vertical="center" wrapText="1"/>
    </xf>
    <xf numFmtId="0" fontId="35" fillId="0" borderId="20" xfId="6" applyFont="1" applyBorder="1" applyAlignment="1">
      <alignment horizontal="center" vertical="center" wrapText="1"/>
    </xf>
    <xf numFmtId="0" fontId="35" fillId="0" borderId="21" xfId="6" applyFont="1" applyBorder="1" applyAlignment="1">
      <alignment horizontal="center" vertical="center" wrapText="1"/>
    </xf>
    <xf numFmtId="0" fontId="53" fillId="0" borderId="1" xfId="6" applyFont="1" applyBorder="1" applyAlignment="1">
      <alignment horizontal="center" vertical="center" wrapText="1"/>
    </xf>
    <xf numFmtId="0" fontId="37" fillId="0" borderId="1" xfId="4" applyFont="1" applyFill="1" applyBorder="1" applyAlignment="1">
      <alignment horizontal="center" vertical="center" wrapText="1"/>
    </xf>
    <xf numFmtId="0" fontId="38" fillId="0" borderId="1" xfId="4" applyFont="1" applyFill="1" applyBorder="1" applyAlignment="1">
      <alignment horizontal="center" vertical="center" wrapText="1"/>
    </xf>
    <xf numFmtId="0" fontId="36" fillId="0" borderId="1" xfId="4" applyFont="1" applyFill="1" applyBorder="1" applyAlignment="1">
      <alignment horizontal="center" vertical="center" wrapText="1"/>
    </xf>
    <xf numFmtId="0" fontId="41" fillId="0" borderId="1" xfId="4" applyFont="1" applyFill="1" applyBorder="1" applyAlignment="1">
      <alignment horizontal="center" vertical="center" wrapText="1"/>
    </xf>
    <xf numFmtId="0" fontId="53" fillId="0" borderId="1" xfId="6" applyFont="1" applyFill="1" applyBorder="1" applyAlignment="1">
      <alignment horizontal="center" vertical="center" wrapText="1"/>
    </xf>
    <xf numFmtId="49" fontId="41" fillId="0" borderId="1" xfId="4" applyNumberFormat="1" applyFont="1" applyBorder="1" applyAlignment="1">
      <alignment horizontal="center" vertical="center" wrapText="1"/>
    </xf>
    <xf numFmtId="0" fontId="30" fillId="0" borderId="22" xfId="4" applyFont="1" applyBorder="1" applyAlignment="1">
      <alignment horizontal="left" vertical="center" wrapText="1"/>
    </xf>
    <xf numFmtId="0" fontId="30" fillId="0" borderId="6" xfId="4" applyFont="1" applyBorder="1" applyAlignment="1">
      <alignment horizontal="left" vertical="center" wrapText="1"/>
    </xf>
    <xf numFmtId="0" fontId="35" fillId="0" borderId="6" xfId="4" applyFont="1" applyBorder="1" applyAlignment="1">
      <alignment horizontal="center" vertical="center" wrapText="1"/>
    </xf>
    <xf numFmtId="0" fontId="54" fillId="0" borderId="6" xfId="4" applyFont="1" applyBorder="1" applyAlignment="1">
      <alignment horizontal="center" vertical="center" wrapText="1"/>
    </xf>
    <xf numFmtId="0" fontId="30" fillId="0" borderId="6" xfId="4" applyFont="1" applyBorder="1" applyAlignment="1">
      <alignment horizontal="center" vertical="center" wrapText="1"/>
    </xf>
    <xf numFmtId="0" fontId="31" fillId="0" borderId="6" xfId="4" applyFont="1" applyBorder="1" applyAlignment="1">
      <alignment horizontal="center" vertical="center"/>
    </xf>
    <xf numFmtId="0" fontId="57" fillId="0" borderId="6" xfId="4" applyFont="1" applyBorder="1" applyAlignment="1">
      <alignment horizontal="center" vertical="center" wrapText="1"/>
    </xf>
    <xf numFmtId="0" fontId="35" fillId="0" borderId="23" xfId="4" applyFont="1" applyBorder="1" applyAlignment="1">
      <alignment horizontal="center" vertical="center" wrapText="1"/>
    </xf>
    <xf numFmtId="0" fontId="35" fillId="0" borderId="7" xfId="4" applyFont="1" applyBorder="1" applyAlignment="1">
      <alignment horizontal="center" vertical="center" wrapText="1"/>
    </xf>
    <xf numFmtId="0" fontId="55" fillId="0" borderId="6" xfId="4" applyFont="1" applyBorder="1" applyAlignment="1">
      <alignment horizontal="center" vertical="center" wrapText="1"/>
    </xf>
    <xf numFmtId="0" fontId="62" fillId="0" borderId="0" xfId="3" applyFont="1"/>
    <xf numFmtId="0" fontId="63" fillId="0" borderId="0" xfId="3" applyFont="1"/>
    <xf numFmtId="0" fontId="29" fillId="0" borderId="0" xfId="4" applyFont="1" applyAlignment="1">
      <alignment vertical="center" wrapText="1"/>
    </xf>
    <xf numFmtId="0" fontId="27" fillId="0" borderId="0" xfId="4" applyAlignment="1"/>
    <xf numFmtId="0" fontId="31" fillId="0" borderId="0" xfId="8" applyFont="1" applyFill="1" applyBorder="1" applyAlignment="1">
      <alignment horizontal="left"/>
    </xf>
    <xf numFmtId="0" fontId="31" fillId="0" borderId="0" xfId="8" applyFont="1" applyFill="1" applyAlignment="1">
      <alignment horizontal="left"/>
    </xf>
    <xf numFmtId="0" fontId="64" fillId="0" borderId="11" xfId="8" applyFont="1" applyFill="1" applyBorder="1" applyAlignment="1">
      <alignment horizontal="center" vertical="center"/>
    </xf>
    <xf numFmtId="0" fontId="64" fillId="0" borderId="11" xfId="8" applyFont="1" applyFill="1" applyBorder="1" applyAlignment="1">
      <alignment horizontal="center" vertical="center" wrapText="1"/>
    </xf>
    <xf numFmtId="0" fontId="65" fillId="8" borderId="17" xfId="8" applyFont="1" applyFill="1" applyBorder="1" applyAlignment="1">
      <alignment horizontal="centerContinuous" vertical="center"/>
    </xf>
    <xf numFmtId="0" fontId="64" fillId="8" borderId="21" xfId="8" applyFont="1" applyFill="1" applyBorder="1" applyAlignment="1">
      <alignment horizontal="centerContinuous" vertical="center"/>
    </xf>
    <xf numFmtId="0" fontId="64" fillId="8" borderId="20" xfId="8" applyFont="1" applyFill="1" applyBorder="1" applyAlignment="1">
      <alignment horizontal="centerContinuous" vertical="center"/>
    </xf>
    <xf numFmtId="0" fontId="65" fillId="8" borderId="14" xfId="8" applyFont="1" applyFill="1" applyBorder="1" applyAlignment="1">
      <alignment horizontal="centerContinuous" vertical="center"/>
    </xf>
    <xf numFmtId="0" fontId="65" fillId="8" borderId="25" xfId="8" applyFont="1" applyFill="1" applyBorder="1" applyAlignment="1">
      <alignment horizontal="centerContinuous" vertical="center"/>
    </xf>
    <xf numFmtId="0" fontId="65" fillId="8" borderId="26" xfId="8" applyFont="1" applyFill="1" applyBorder="1" applyAlignment="1">
      <alignment horizontal="centerContinuous" vertical="center"/>
    </xf>
    <xf numFmtId="0" fontId="65" fillId="8" borderId="27" xfId="8" applyFont="1" applyFill="1" applyBorder="1" applyAlignment="1">
      <alignment horizontal="centerContinuous" vertical="center"/>
    </xf>
    <xf numFmtId="0" fontId="66" fillId="0" borderId="1" xfId="8" applyFont="1" applyFill="1" applyBorder="1" applyAlignment="1">
      <alignment horizontal="left" vertical="center" wrapText="1"/>
    </xf>
    <xf numFmtId="0" fontId="64" fillId="0" borderId="1" xfId="8" applyFont="1" applyFill="1" applyBorder="1" applyAlignment="1">
      <alignment horizontal="right" vertical="center"/>
    </xf>
    <xf numFmtId="0" fontId="67" fillId="0" borderId="0" xfId="8" applyFont="1" applyFill="1" applyBorder="1" applyAlignment="1">
      <alignment horizontal="left"/>
    </xf>
    <xf numFmtId="0" fontId="68" fillId="0" borderId="0" xfId="8" applyFont="1" applyFill="1" applyBorder="1" applyAlignment="1">
      <alignment horizontal="left"/>
    </xf>
    <xf numFmtId="0" fontId="69" fillId="0" borderId="0" xfId="8" applyFont="1" applyFill="1" applyBorder="1" applyAlignment="1"/>
    <xf numFmtId="0" fontId="31" fillId="0" borderId="0" xfId="8" applyFont="1" applyAlignment="1">
      <alignment horizontal="left"/>
    </xf>
    <xf numFmtId="0" fontId="66" fillId="0" borderId="1" xfId="8" applyFont="1" applyFill="1" applyBorder="1" applyAlignment="1">
      <alignment horizontal="left" vertical="center"/>
    </xf>
    <xf numFmtId="0" fontId="64" fillId="0" borderId="1" xfId="8" applyFont="1" applyBorder="1" applyAlignment="1">
      <alignment horizontal="left" vertical="center"/>
    </xf>
    <xf numFmtId="0" fontId="64" fillId="8" borderId="25" xfId="8" applyFont="1" applyFill="1" applyBorder="1" applyAlignment="1">
      <alignment horizontal="centerContinuous" vertical="center"/>
    </xf>
    <xf numFmtId="0" fontId="64" fillId="8" borderId="26" xfId="8" applyFont="1" applyFill="1" applyBorder="1" applyAlignment="1">
      <alignment horizontal="centerContinuous" vertical="center"/>
    </xf>
    <xf numFmtId="0" fontId="64" fillId="8" borderId="27" xfId="8" applyFont="1" applyFill="1" applyBorder="1" applyAlignment="1">
      <alignment horizontal="centerContinuous" vertical="center"/>
    </xf>
    <xf numFmtId="0" fontId="64" fillId="0" borderId="1" xfId="8" applyFont="1" applyFill="1" applyBorder="1" applyAlignment="1">
      <alignment vertical="center"/>
    </xf>
    <xf numFmtId="0" fontId="64" fillId="0" borderId="1" xfId="8" applyFont="1" applyFill="1" applyBorder="1" applyAlignment="1">
      <alignment vertical="center" wrapText="1"/>
    </xf>
    <xf numFmtId="0" fontId="66" fillId="0" borderId="1" xfId="8" applyFont="1" applyFill="1" applyBorder="1" applyAlignment="1">
      <alignment horizontal="center" vertical="center" wrapText="1"/>
    </xf>
    <xf numFmtId="0" fontId="70" fillId="8" borderId="17" xfId="8" applyFont="1" applyFill="1" applyBorder="1" applyAlignment="1">
      <alignment horizontal="centerContinuous" vertical="center"/>
    </xf>
    <xf numFmtId="0" fontId="70" fillId="8" borderId="21" xfId="8" applyFont="1" applyFill="1" applyBorder="1" applyAlignment="1">
      <alignment horizontal="centerContinuous" vertical="center"/>
    </xf>
    <xf numFmtId="0" fontId="64" fillId="0" borderId="0" xfId="8" applyFont="1" applyAlignment="1">
      <alignment horizontal="left" vertical="center"/>
    </xf>
    <xf numFmtId="0" fontId="71" fillId="2" borderId="1" xfId="0" applyFont="1" applyFill="1" applyBorder="1" applyAlignment="1">
      <alignment horizontal="center" vertical="center" wrapText="1"/>
    </xf>
    <xf numFmtId="0" fontId="72" fillId="0" borderId="0" xfId="4" applyFont="1" applyAlignment="1">
      <alignment horizontal="left" vertical="center"/>
    </xf>
    <xf numFmtId="0" fontId="72" fillId="0" borderId="0" xfId="4" applyFont="1"/>
    <xf numFmtId="0" fontId="73" fillId="0" borderId="0" xfId="4" applyFont="1" applyAlignment="1">
      <alignment horizontal="left" vertical="center"/>
    </xf>
    <xf numFmtId="0" fontId="74" fillId="2" borderId="1" xfId="0" applyFont="1" applyFill="1" applyBorder="1" applyAlignment="1">
      <alignment horizontal="center" vertical="center" wrapText="1"/>
    </xf>
    <xf numFmtId="0" fontId="75" fillId="7" borderId="0" xfId="0" applyFont="1" applyFill="1" applyBorder="1" applyAlignment="1">
      <alignment horizontal="center" vertical="center" wrapText="1"/>
    </xf>
    <xf numFmtId="0" fontId="25" fillId="7" borderId="0" xfId="0" applyFont="1" applyFill="1" applyBorder="1" applyAlignment="1">
      <alignment horizontal="center" vertical="center" wrapText="1"/>
    </xf>
    <xf numFmtId="11" fontId="14" fillId="6" borderId="0" xfId="0" applyNumberFormat="1" applyFont="1" applyFill="1" applyAlignment="1">
      <alignment horizontal="center" vertical="center"/>
    </xf>
    <xf numFmtId="11" fontId="14" fillId="6" borderId="0" xfId="0" applyNumberFormat="1" applyFont="1" applyFill="1" applyAlignment="1">
      <alignment horizontal="center" vertical="center" wrapText="1"/>
    </xf>
    <xf numFmtId="0" fontId="13" fillId="0" borderId="0" xfId="0" applyFont="1"/>
    <xf numFmtId="0" fontId="0" fillId="7" borderId="0" xfId="0" applyFill="1"/>
    <xf numFmtId="0" fontId="0" fillId="9" borderId="0" xfId="0" applyFill="1"/>
    <xf numFmtId="0" fontId="76" fillId="0" borderId="28" xfId="9" applyFont="1" applyBorder="1" applyAlignment="1">
      <alignment horizontal="center" vertical="center" wrapText="1"/>
    </xf>
    <xf numFmtId="0" fontId="76" fillId="0" borderId="29" xfId="9" applyFont="1" applyBorder="1" applyAlignment="1">
      <alignment horizontal="center" vertical="center" wrapText="1"/>
    </xf>
    <xf numFmtId="0" fontId="6" fillId="0" borderId="0" xfId="9"/>
    <xf numFmtId="0" fontId="76" fillId="0" borderId="30" xfId="9" applyFont="1" applyBorder="1" applyAlignment="1">
      <alignment horizontal="center" vertical="center" wrapText="1"/>
    </xf>
    <xf numFmtId="0" fontId="77" fillId="0" borderId="30" xfId="9" applyFont="1" applyBorder="1" applyAlignment="1">
      <alignment horizontal="center" vertical="center" wrapText="1"/>
    </xf>
    <xf numFmtId="0" fontId="76" fillId="0" borderId="30" xfId="9" applyFont="1" applyBorder="1" applyAlignment="1">
      <alignment vertical="center" wrapText="1"/>
    </xf>
    <xf numFmtId="0" fontId="76" fillId="0" borderId="31" xfId="9" applyFont="1" applyBorder="1" applyAlignment="1">
      <alignment vertical="center" wrapText="1"/>
    </xf>
    <xf numFmtId="0" fontId="78" fillId="0" borderId="34" xfId="9" applyFont="1" applyBorder="1" applyAlignment="1">
      <alignment horizontal="center" vertical="center" wrapText="1"/>
    </xf>
    <xf numFmtId="0" fontId="76" fillId="0" borderId="30" xfId="9" applyFont="1" applyBorder="1" applyAlignment="1">
      <alignment horizontal="center" vertical="center" wrapText="1"/>
    </xf>
    <xf numFmtId="0" fontId="78" fillId="0" borderId="30" xfId="9" applyFont="1" applyBorder="1" applyAlignment="1">
      <alignment horizontal="center" vertical="center" wrapText="1"/>
    </xf>
    <xf numFmtId="0" fontId="76" fillId="0" borderId="34" xfId="9" applyFont="1" applyBorder="1" applyAlignment="1">
      <alignment vertical="center" wrapText="1"/>
    </xf>
    <xf numFmtId="0" fontId="76" fillId="0" borderId="34" xfId="9" applyFont="1" applyBorder="1" applyAlignment="1">
      <alignment horizontal="center" vertical="center" wrapText="1"/>
    </xf>
    <xf numFmtId="0" fontId="6" fillId="0" borderId="30" xfId="9" applyBorder="1" applyAlignment="1">
      <alignment vertical="center" wrapText="1"/>
    </xf>
    <xf numFmtId="0" fontId="79" fillId="0" borderId="30" xfId="9" applyFont="1" applyBorder="1" applyAlignment="1">
      <alignment horizontal="center" vertical="center" wrapText="1"/>
    </xf>
    <xf numFmtId="0" fontId="78" fillId="0" borderId="30" xfId="9" applyFont="1" applyBorder="1" applyAlignment="1">
      <alignment vertical="center" wrapText="1"/>
    </xf>
    <xf numFmtId="0" fontId="78" fillId="0" borderId="34" xfId="9" applyFont="1" applyBorder="1" applyAlignment="1">
      <alignment vertical="center" wrapText="1"/>
    </xf>
    <xf numFmtId="0" fontId="77" fillId="0" borderId="34" xfId="9" applyFont="1" applyBorder="1" applyAlignment="1">
      <alignment horizontal="center" vertical="center" wrapText="1"/>
    </xf>
    <xf numFmtId="0" fontId="80" fillId="0" borderId="30" xfId="9" applyFont="1" applyBorder="1" applyAlignment="1">
      <alignment horizontal="center" vertical="center" wrapText="1"/>
    </xf>
    <xf numFmtId="0" fontId="76" fillId="0" borderId="0" xfId="9" applyFont="1" applyAlignment="1">
      <alignment vertical="center" wrapText="1"/>
    </xf>
    <xf numFmtId="0" fontId="81" fillId="0" borderId="34" xfId="9" applyFont="1" applyBorder="1" applyAlignment="1">
      <alignment horizontal="center" vertical="center" wrapText="1"/>
    </xf>
    <xf numFmtId="0" fontId="81" fillId="0" borderId="30" xfId="9" applyFont="1" applyBorder="1" applyAlignment="1">
      <alignment horizontal="center" vertical="center" wrapText="1"/>
    </xf>
    <xf numFmtId="0" fontId="83" fillId="0" borderId="30" xfId="9" applyFont="1" applyBorder="1" applyAlignment="1">
      <alignment horizontal="center" vertical="center" wrapText="1"/>
    </xf>
    <xf numFmtId="17" fontId="76" fillId="0" borderId="30" xfId="9" applyNumberFormat="1" applyFont="1" applyBorder="1" applyAlignment="1">
      <alignment horizontal="center" vertical="center" wrapText="1"/>
    </xf>
    <xf numFmtId="0" fontId="82" fillId="0" borderId="30" xfId="9" applyFont="1" applyBorder="1" applyAlignment="1">
      <alignment horizontal="center" vertical="center" wrapText="1"/>
    </xf>
    <xf numFmtId="0" fontId="84" fillId="0" borderId="40" xfId="9" applyFont="1" applyBorder="1" applyAlignment="1">
      <alignment horizontal="center" vertical="center" wrapText="1"/>
    </xf>
    <xf numFmtId="0" fontId="84" fillId="0" borderId="41" xfId="9" applyFont="1" applyBorder="1" applyAlignment="1">
      <alignment horizontal="center" vertical="center" wrapText="1"/>
    </xf>
    <xf numFmtId="0" fontId="84" fillId="0" borderId="42" xfId="9" applyFont="1" applyBorder="1" applyAlignment="1">
      <alignment horizontal="center" vertical="center" wrapText="1"/>
    </xf>
    <xf numFmtId="0" fontId="85" fillId="0" borderId="43" xfId="9" applyFont="1" applyBorder="1" applyAlignment="1">
      <alignment horizontal="center" vertical="center" wrapText="1"/>
    </xf>
    <xf numFmtId="0" fontId="84" fillId="0" borderId="43" xfId="9" applyFont="1" applyBorder="1" applyAlignment="1">
      <alignment vertical="center" wrapText="1"/>
    </xf>
    <xf numFmtId="0" fontId="84" fillId="0" borderId="43" xfId="9" applyFont="1" applyBorder="1" applyAlignment="1">
      <alignment horizontal="center" vertical="center" wrapText="1"/>
    </xf>
    <xf numFmtId="0" fontId="86" fillId="0" borderId="43" xfId="9" applyFont="1" applyBorder="1" applyAlignment="1">
      <alignment horizontal="center" vertical="center" wrapText="1"/>
    </xf>
    <xf numFmtId="0" fontId="84" fillId="0" borderId="45" xfId="9" applyFont="1" applyBorder="1" applyAlignment="1">
      <alignment vertical="center" wrapText="1"/>
    </xf>
    <xf numFmtId="0" fontId="84" fillId="0" borderId="42" xfId="9" applyFont="1" applyBorder="1" applyAlignment="1">
      <alignment horizontal="center" vertical="center" wrapText="1"/>
    </xf>
    <xf numFmtId="0" fontId="84" fillId="0" borderId="42" xfId="9" applyFont="1" applyBorder="1" applyAlignment="1">
      <alignment vertical="center" wrapText="1"/>
    </xf>
    <xf numFmtId="0" fontId="6" fillId="0" borderId="45" xfId="9" applyBorder="1" applyAlignment="1">
      <alignment vertical="center" wrapText="1"/>
    </xf>
    <xf numFmtId="0" fontId="87" fillId="0" borderId="43" xfId="9" applyFont="1" applyBorder="1" applyAlignment="1">
      <alignment vertical="center" wrapText="1"/>
    </xf>
    <xf numFmtId="0" fontId="76" fillId="0" borderId="40" xfId="9" applyFont="1" applyBorder="1" applyAlignment="1">
      <alignment horizontal="center" vertical="center" wrapText="1"/>
    </xf>
    <xf numFmtId="0" fontId="76" fillId="0" borderId="41" xfId="9" applyFont="1" applyBorder="1" applyAlignment="1">
      <alignment horizontal="center" vertical="center" wrapText="1"/>
    </xf>
    <xf numFmtId="0" fontId="90" fillId="0" borderId="42" xfId="9" applyFont="1" applyBorder="1" applyAlignment="1">
      <alignment horizontal="center" vertical="center" wrapText="1"/>
    </xf>
    <xf numFmtId="0" fontId="77" fillId="0" borderId="43" xfId="9" applyFont="1" applyBorder="1" applyAlignment="1">
      <alignment horizontal="center" vertical="center" wrapText="1"/>
    </xf>
    <xf numFmtId="0" fontId="76" fillId="0" borderId="43" xfId="9" applyFont="1" applyBorder="1" applyAlignment="1">
      <alignment vertical="center" wrapText="1"/>
    </xf>
    <xf numFmtId="0" fontId="90" fillId="0" borderId="43" xfId="9" applyFont="1" applyBorder="1" applyAlignment="1">
      <alignment vertical="center" wrapText="1"/>
    </xf>
    <xf numFmtId="0" fontId="76" fillId="0" borderId="42" xfId="9" applyFont="1" applyBorder="1" applyAlignment="1">
      <alignment horizontal="center" vertical="center" wrapText="1"/>
    </xf>
    <xf numFmtId="0" fontId="76" fillId="0" borderId="43" xfId="9" applyFont="1" applyBorder="1" applyAlignment="1">
      <alignment horizontal="center" vertical="center" wrapText="1"/>
    </xf>
    <xf numFmtId="0" fontId="79" fillId="0" borderId="43" xfId="9" applyFont="1" applyBorder="1" applyAlignment="1">
      <alignment horizontal="center" vertical="center" wrapText="1"/>
    </xf>
    <xf numFmtId="0" fontId="78" fillId="0" borderId="43" xfId="9" applyFont="1" applyBorder="1" applyAlignment="1">
      <alignment horizontal="center" vertical="center" wrapText="1"/>
    </xf>
    <xf numFmtId="0" fontId="76" fillId="0" borderId="45" xfId="9" applyFont="1" applyBorder="1" applyAlignment="1">
      <alignment vertical="center" wrapText="1"/>
    </xf>
    <xf numFmtId="0" fontId="76" fillId="0" borderId="42" xfId="9" applyFont="1" applyBorder="1" applyAlignment="1">
      <alignment vertical="top" wrapText="1"/>
    </xf>
    <xf numFmtId="0" fontId="76" fillId="0" borderId="45" xfId="9" applyFont="1" applyBorder="1" applyAlignment="1">
      <alignment horizontal="center" vertical="center" wrapText="1"/>
    </xf>
    <xf numFmtId="0" fontId="79" fillId="0" borderId="43" xfId="9" applyFont="1" applyBorder="1" applyAlignment="1">
      <alignment horizontal="justify" vertical="center" wrapText="1"/>
    </xf>
    <xf numFmtId="0" fontId="19" fillId="0" borderId="43" xfId="9" applyFont="1" applyBorder="1" applyAlignment="1">
      <alignment horizontal="center" vertical="center" wrapText="1"/>
    </xf>
    <xf numFmtId="0" fontId="18" fillId="0" borderId="43" xfId="9" applyFont="1" applyBorder="1" applyAlignment="1">
      <alignment vertical="center" wrapText="1"/>
    </xf>
    <xf numFmtId="0" fontId="91" fillId="0" borderId="43" xfId="9" applyFont="1" applyBorder="1" applyAlignment="1">
      <alignment vertical="center" wrapText="1"/>
    </xf>
    <xf numFmtId="0" fontId="92" fillId="0" borderId="43" xfId="9" applyFont="1" applyBorder="1" applyAlignment="1">
      <alignment horizontal="left" vertical="center" wrapText="1"/>
    </xf>
    <xf numFmtId="0" fontId="21" fillId="0" borderId="43" xfId="9" applyFont="1" applyBorder="1" applyAlignment="1">
      <alignment vertical="center" wrapText="1"/>
    </xf>
    <xf numFmtId="0" fontId="21" fillId="0" borderId="43" xfId="9" applyFont="1" applyBorder="1" applyAlignment="1">
      <alignment horizontal="center" vertical="center" wrapText="1"/>
    </xf>
    <xf numFmtId="0" fontId="18" fillId="0" borderId="43" xfId="9" applyFont="1" applyBorder="1" applyAlignment="1">
      <alignment horizontal="center" vertical="center" wrapText="1"/>
    </xf>
    <xf numFmtId="0" fontId="92" fillId="0" borderId="43" xfId="9" applyFont="1" applyBorder="1" applyAlignment="1">
      <alignment horizontal="center" vertical="center" wrapText="1"/>
    </xf>
    <xf numFmtId="0" fontId="19" fillId="0" borderId="43" xfId="9" applyFont="1" applyBorder="1" applyAlignment="1">
      <alignment vertical="center" wrapText="1"/>
    </xf>
    <xf numFmtId="0" fontId="18" fillId="0" borderId="45" xfId="9" applyFont="1" applyBorder="1" applyAlignment="1">
      <alignment horizontal="right" vertical="center" wrapText="1"/>
    </xf>
    <xf numFmtId="0" fontId="92" fillId="0" borderId="45" xfId="9" applyFont="1" applyBorder="1" applyAlignment="1">
      <alignment horizontal="center" vertical="center" wrapText="1"/>
    </xf>
    <xf numFmtId="0" fontId="18" fillId="0" borderId="43" xfId="9" applyFont="1" applyBorder="1" applyAlignment="1">
      <alignment horizontal="right" vertical="center" wrapText="1"/>
    </xf>
    <xf numFmtId="0" fontId="6" fillId="0" borderId="43" xfId="9" applyBorder="1" applyAlignment="1">
      <alignment vertical="center" wrapText="1"/>
    </xf>
    <xf numFmtId="0" fontId="18" fillId="0" borderId="45" xfId="9" applyFont="1" applyBorder="1" applyAlignment="1">
      <alignment horizontal="center" vertical="center" wrapText="1"/>
    </xf>
    <xf numFmtId="0" fontId="93" fillId="0" borderId="42" xfId="9" applyFont="1" applyBorder="1" applyAlignment="1">
      <alignment horizontal="center" vertical="center" wrapText="1"/>
    </xf>
    <xf numFmtId="0" fontId="18" fillId="0" borderId="42" xfId="9" applyFont="1" applyBorder="1" applyAlignment="1">
      <alignment horizontal="center" vertical="center" wrapText="1"/>
    </xf>
    <xf numFmtId="0" fontId="18" fillId="0" borderId="45" xfId="9" applyFont="1" applyBorder="1" applyAlignment="1">
      <alignment vertical="center" wrapText="1"/>
    </xf>
    <xf numFmtId="2" fontId="76" fillId="0" borderId="41" xfId="9" applyNumberFormat="1" applyFont="1" applyBorder="1" applyAlignment="1">
      <alignment vertical="center" wrapText="1"/>
    </xf>
    <xf numFmtId="2" fontId="76" fillId="0" borderId="41" xfId="9" applyNumberFormat="1" applyFont="1" applyBorder="1" applyAlignment="1">
      <alignment horizontal="center" vertical="center" wrapText="1"/>
    </xf>
    <xf numFmtId="0" fontId="76" fillId="0" borderId="47" xfId="9" applyFont="1" applyBorder="1" applyAlignment="1">
      <alignment horizontal="center" vertical="center" wrapText="1"/>
    </xf>
    <xf numFmtId="2" fontId="76" fillId="0" borderId="43" xfId="9" applyNumberFormat="1" applyFont="1" applyBorder="1" applyAlignment="1">
      <alignment vertical="center" wrapText="1"/>
    </xf>
    <xf numFmtId="0" fontId="94" fillId="0" borderId="43" xfId="9" applyFont="1" applyBorder="1" applyAlignment="1">
      <alignment horizontal="left" vertical="center" wrapText="1"/>
    </xf>
    <xf numFmtId="0" fontId="95" fillId="0" borderId="43" xfId="9" applyFont="1" applyBorder="1" applyAlignment="1">
      <alignment vertical="center" wrapText="1"/>
    </xf>
    <xf numFmtId="2" fontId="76" fillId="0" borderId="48" xfId="9" applyNumberFormat="1" applyFont="1" applyBorder="1" applyAlignment="1">
      <alignment vertical="center" wrapText="1"/>
    </xf>
    <xf numFmtId="0" fontId="76" fillId="0" borderId="44" xfId="9" applyFont="1" applyBorder="1" applyAlignment="1">
      <alignment vertical="center" wrapText="1"/>
    </xf>
    <xf numFmtId="0" fontId="96" fillId="0" borderId="44" xfId="9" applyFont="1" applyBorder="1" applyAlignment="1">
      <alignment vertical="center" wrapText="1"/>
    </xf>
    <xf numFmtId="2" fontId="76" fillId="0" borderId="44" xfId="9" applyNumberFormat="1" applyFont="1" applyBorder="1" applyAlignment="1">
      <alignment vertical="center" wrapText="1"/>
    </xf>
    <xf numFmtId="0" fontId="76" fillId="0" borderId="49" xfId="9" applyFont="1" applyBorder="1" applyAlignment="1">
      <alignment vertical="center" wrapText="1"/>
    </xf>
    <xf numFmtId="0" fontId="76" fillId="0" borderId="42" xfId="9" applyFont="1" applyBorder="1" applyAlignment="1">
      <alignment vertical="center" wrapText="1"/>
    </xf>
    <xf numFmtId="0" fontId="96" fillId="0" borderId="42" xfId="9" applyFont="1" applyBorder="1" applyAlignment="1">
      <alignment vertical="center" wrapText="1"/>
    </xf>
    <xf numFmtId="2" fontId="76" fillId="0" borderId="42" xfId="9" applyNumberFormat="1" applyFont="1" applyBorder="1" applyAlignment="1">
      <alignment vertical="center" wrapText="1"/>
    </xf>
    <xf numFmtId="0" fontId="76" fillId="0" borderId="50" xfId="9" applyFont="1" applyBorder="1" applyAlignment="1">
      <alignment vertical="center" wrapText="1"/>
    </xf>
    <xf numFmtId="0" fontId="79" fillId="0" borderId="44" xfId="9" applyFont="1" applyBorder="1" applyAlignment="1">
      <alignment horizontal="left" vertical="center" wrapText="1"/>
    </xf>
    <xf numFmtId="2" fontId="76" fillId="0" borderId="45" xfId="9" applyNumberFormat="1" applyFont="1" applyBorder="1" applyAlignment="1">
      <alignment vertical="center" wrapText="1"/>
    </xf>
    <xf numFmtId="0" fontId="76" fillId="0" borderId="46" xfId="9" applyFont="1" applyBorder="1" applyAlignment="1">
      <alignment vertical="center" wrapText="1"/>
    </xf>
    <xf numFmtId="0" fontId="79" fillId="0" borderId="46" xfId="9" applyFont="1" applyBorder="1" applyAlignment="1">
      <alignment horizontal="left" vertical="center" wrapText="1"/>
    </xf>
    <xf numFmtId="2" fontId="76" fillId="0" borderId="46" xfId="9" applyNumberFormat="1" applyFont="1" applyBorder="1" applyAlignment="1">
      <alignment vertical="center" wrapText="1"/>
    </xf>
    <xf numFmtId="0" fontId="76" fillId="0" borderId="51" xfId="9" applyFont="1" applyBorder="1" applyAlignment="1">
      <alignment vertical="center" wrapText="1"/>
    </xf>
    <xf numFmtId="0" fontId="79" fillId="0" borderId="42" xfId="9" applyFont="1" applyBorder="1" applyAlignment="1">
      <alignment horizontal="left" vertical="center" wrapText="1"/>
    </xf>
    <xf numFmtId="0" fontId="79" fillId="0" borderId="43" xfId="9" applyFont="1" applyBorder="1" applyAlignment="1">
      <alignment horizontal="left" vertical="center" wrapText="1"/>
    </xf>
    <xf numFmtId="0" fontId="97" fillId="0" borderId="43" xfId="9" applyFont="1" applyBorder="1" applyAlignment="1">
      <alignment vertical="center" wrapText="1"/>
    </xf>
    <xf numFmtId="0" fontId="76" fillId="10" borderId="43" xfId="9" applyFont="1" applyFill="1" applyBorder="1" applyAlignment="1">
      <alignment vertical="center" wrapText="1"/>
    </xf>
    <xf numFmtId="0" fontId="76" fillId="10" borderId="31" xfId="9" applyFont="1" applyFill="1" applyBorder="1" applyAlignment="1">
      <alignment vertical="center" wrapText="1"/>
    </xf>
    <xf numFmtId="2" fontId="76" fillId="0" borderId="48" xfId="9" applyNumberFormat="1" applyFont="1" applyBorder="1" applyAlignment="1">
      <alignment horizontal="left" vertical="center" wrapText="1" indent="2"/>
    </xf>
    <xf numFmtId="2" fontId="76" fillId="0" borderId="43" xfId="9" applyNumberFormat="1" applyFont="1" applyBorder="1" applyAlignment="1">
      <alignment horizontal="left" vertical="center" wrapText="1" indent="2"/>
    </xf>
    <xf numFmtId="2" fontId="6" fillId="0" borderId="0" xfId="9" applyNumberFormat="1"/>
    <xf numFmtId="0" fontId="76" fillId="0" borderId="52" xfId="9" applyFont="1" applyBorder="1" applyAlignment="1">
      <alignment horizontal="center" vertical="center" wrapText="1"/>
    </xf>
    <xf numFmtId="0" fontId="98" fillId="0" borderId="43" xfId="9" applyFont="1" applyBorder="1" applyAlignment="1">
      <alignment horizontal="center" vertical="center" wrapText="1"/>
    </xf>
    <xf numFmtId="0" fontId="76" fillId="0" borderId="46" xfId="9" applyFont="1" applyBorder="1" applyAlignment="1">
      <alignment horizontal="center" vertical="center" wrapText="1"/>
    </xf>
    <xf numFmtId="0" fontId="98" fillId="0" borderId="43" xfId="9" applyFont="1" applyBorder="1" applyAlignment="1">
      <alignment vertical="center" wrapText="1"/>
    </xf>
    <xf numFmtId="0" fontId="79" fillId="0" borderId="45" xfId="9" applyFont="1" applyBorder="1" applyAlignment="1">
      <alignment horizontal="center" vertical="center" wrapText="1"/>
    </xf>
    <xf numFmtId="0" fontId="90" fillId="0" borderId="30" xfId="9" applyFont="1" applyBorder="1" applyAlignment="1">
      <alignment vertical="center" wrapText="1"/>
    </xf>
    <xf numFmtId="0" fontId="94" fillId="0" borderId="30" xfId="9" applyFont="1" applyBorder="1" applyAlignment="1">
      <alignment horizontal="left" vertical="center" wrapText="1"/>
    </xf>
    <xf numFmtId="0" fontId="98" fillId="0" borderId="30" xfId="9" applyFont="1" applyBorder="1" applyAlignment="1">
      <alignment vertical="center" wrapText="1"/>
    </xf>
    <xf numFmtId="0" fontId="99" fillId="0" borderId="30" xfId="9" applyFont="1" applyBorder="1" applyAlignment="1">
      <alignment horizontal="center" vertical="center" wrapText="1"/>
    </xf>
    <xf numFmtId="14" fontId="76" fillId="0" borderId="30" xfId="9" applyNumberFormat="1" applyFont="1" applyBorder="1" applyAlignment="1">
      <alignment horizontal="center" vertical="center" wrapText="1"/>
    </xf>
    <xf numFmtId="0" fontId="100" fillId="0" borderId="30" xfId="9" applyFont="1" applyBorder="1" applyAlignment="1">
      <alignment vertical="center" wrapText="1"/>
    </xf>
    <xf numFmtId="0" fontId="100" fillId="0" borderId="30" xfId="9" applyFont="1" applyBorder="1" applyAlignment="1">
      <alignment horizontal="center" vertical="center" wrapText="1"/>
    </xf>
    <xf numFmtId="0" fontId="96" fillId="0" borderId="30" xfId="9" applyFont="1" applyBorder="1" applyAlignment="1">
      <alignment horizontal="center" vertical="center" wrapText="1"/>
    </xf>
    <xf numFmtId="0" fontId="90" fillId="0" borderId="30" xfId="9" applyFont="1" applyBorder="1" applyAlignment="1">
      <alignment horizontal="center" vertical="center" wrapText="1"/>
    </xf>
    <xf numFmtId="0" fontId="96" fillId="0" borderId="31" xfId="9" applyFont="1" applyBorder="1" applyAlignment="1">
      <alignment horizontal="center" vertical="center" wrapText="1"/>
    </xf>
    <xf numFmtId="0" fontId="76" fillId="0" borderId="0" xfId="9" applyFont="1" applyAlignment="1">
      <alignment horizontal="center" vertical="center" wrapText="1"/>
    </xf>
    <xf numFmtId="0" fontId="76" fillId="0" borderId="31" xfId="9" applyFont="1" applyBorder="1" applyAlignment="1">
      <alignment horizontal="center" vertical="center" wrapText="1"/>
    </xf>
    <xf numFmtId="0" fontId="6" fillId="0" borderId="34" xfId="9" applyBorder="1" applyAlignment="1">
      <alignment vertical="center" wrapText="1"/>
    </xf>
    <xf numFmtId="0" fontId="121" fillId="0" borderId="0" xfId="9" applyFont="1" applyAlignment="1">
      <alignment vertical="center"/>
    </xf>
    <xf numFmtId="0" fontId="76" fillId="0" borderId="0" xfId="9" applyFont="1" applyAlignment="1">
      <alignment horizontal="left" vertical="center" indent="11"/>
    </xf>
    <xf numFmtId="0" fontId="96" fillId="0" borderId="30" xfId="9" applyFont="1" applyBorder="1" applyAlignment="1">
      <alignment vertical="center" wrapText="1"/>
    </xf>
    <xf numFmtId="0" fontId="122" fillId="0" borderId="30" xfId="9" applyFont="1" applyBorder="1" applyAlignment="1">
      <alignment horizontal="center" vertical="center" wrapText="1"/>
    </xf>
    <xf numFmtId="0" fontId="79" fillId="0" borderId="34" xfId="9" applyFont="1" applyBorder="1" applyAlignment="1">
      <alignment horizontal="center" vertical="center" wrapText="1"/>
    </xf>
    <xf numFmtId="0" fontId="12" fillId="0" borderId="34" xfId="9" applyFont="1" applyBorder="1" applyAlignment="1">
      <alignment horizontal="center" vertical="center" wrapText="1"/>
    </xf>
    <xf numFmtId="0" fontId="12" fillId="0" borderId="30" xfId="9" applyFont="1" applyBorder="1" applyAlignment="1">
      <alignment horizontal="center" vertical="center" wrapText="1"/>
    </xf>
    <xf numFmtId="0" fontId="76" fillId="0" borderId="0" xfId="9" applyFont="1" applyAlignment="1">
      <alignment horizontal="center" vertical="center"/>
    </xf>
    <xf numFmtId="49" fontId="76" fillId="0" borderId="52" xfId="9" applyNumberFormat="1" applyFont="1" applyBorder="1" applyAlignment="1">
      <alignment horizontal="center" vertical="center" wrapText="1"/>
    </xf>
    <xf numFmtId="0" fontId="96" fillId="0" borderId="30" xfId="9" applyFont="1" applyBorder="1" applyAlignment="1">
      <alignment horizontal="center" vertical="center"/>
    </xf>
    <xf numFmtId="0" fontId="98" fillId="0" borderId="30" xfId="9" applyFont="1" applyBorder="1" applyAlignment="1">
      <alignment horizontal="center" vertical="center" wrapText="1"/>
    </xf>
    <xf numFmtId="0" fontId="96" fillId="0" borderId="30" xfId="9" applyFont="1" applyBorder="1" applyAlignment="1">
      <alignment horizontal="right" vertical="center" wrapText="1"/>
    </xf>
    <xf numFmtId="49" fontId="96" fillId="0" borderId="30" xfId="9" applyNumberFormat="1" applyFont="1" applyBorder="1" applyAlignment="1">
      <alignment horizontal="right" vertical="center" wrapText="1"/>
    </xf>
    <xf numFmtId="0" fontId="96" fillId="0" borderId="31" xfId="9" applyFont="1" applyBorder="1" applyAlignment="1">
      <alignment vertical="center" wrapText="1"/>
    </xf>
    <xf numFmtId="49" fontId="96" fillId="0" borderId="30" xfId="9" applyNumberFormat="1" applyFont="1" applyBorder="1" applyAlignment="1">
      <alignment horizontal="center" vertical="center" wrapText="1"/>
    </xf>
    <xf numFmtId="0" fontId="125" fillId="0" borderId="30" xfId="9" applyFont="1" applyBorder="1" applyAlignment="1">
      <alignment horizontal="center" vertical="center"/>
    </xf>
    <xf numFmtId="0" fontId="125" fillId="0" borderId="30" xfId="9" applyFont="1" applyBorder="1" applyAlignment="1">
      <alignment vertical="center" wrapText="1"/>
    </xf>
    <xf numFmtId="0" fontId="125" fillId="0" borderId="31" xfId="9" applyFont="1" applyBorder="1" applyAlignment="1">
      <alignment horizontal="center" vertical="center" wrapText="1"/>
    </xf>
    <xf numFmtId="0" fontId="96" fillId="0" borderId="30" xfId="9" applyFont="1" applyBorder="1" applyAlignment="1">
      <alignment vertical="center"/>
    </xf>
    <xf numFmtId="0" fontId="126" fillId="0" borderId="30" xfId="9" applyFont="1" applyBorder="1" applyAlignment="1">
      <alignment horizontal="center" vertical="center"/>
    </xf>
    <xf numFmtId="0" fontId="126" fillId="0" borderId="31" xfId="9" applyFont="1" applyBorder="1" applyAlignment="1">
      <alignment horizontal="center" vertical="center" wrapText="1"/>
    </xf>
    <xf numFmtId="0" fontId="126" fillId="0" borderId="30" xfId="9" applyFont="1" applyBorder="1" applyAlignment="1">
      <alignment vertical="center" wrapText="1"/>
    </xf>
    <xf numFmtId="0" fontId="127" fillId="0" borderId="30" xfId="9" applyFont="1" applyBorder="1" applyAlignment="1">
      <alignment horizontal="center" vertical="center"/>
    </xf>
    <xf numFmtId="0" fontId="127" fillId="0" borderId="31" xfId="9" applyFont="1" applyBorder="1" applyAlignment="1">
      <alignment horizontal="center" vertical="center" wrapText="1"/>
    </xf>
    <xf numFmtId="0" fontId="127" fillId="0" borderId="32" xfId="9" applyFont="1" applyBorder="1" applyAlignment="1">
      <alignment horizontal="center" vertical="center"/>
    </xf>
    <xf numFmtId="0" fontId="125" fillId="0" borderId="33" xfId="9" applyFont="1" applyBorder="1" applyAlignment="1">
      <alignment vertical="center" wrapText="1"/>
    </xf>
    <xf numFmtId="0" fontId="96" fillId="0" borderId="33" xfId="9" applyFont="1" applyBorder="1" applyAlignment="1">
      <alignment horizontal="center" vertical="center" wrapText="1"/>
    </xf>
    <xf numFmtId="49" fontId="96" fillId="0" borderId="33" xfId="9" applyNumberFormat="1" applyFont="1" applyBorder="1" applyAlignment="1">
      <alignment horizontal="center" vertical="center" wrapText="1"/>
    </xf>
    <xf numFmtId="0" fontId="127" fillId="0" borderId="35" xfId="9" applyFont="1" applyBorder="1" applyAlignment="1">
      <alignment horizontal="center" vertical="center" wrapText="1"/>
    </xf>
    <xf numFmtId="0" fontId="125" fillId="0" borderId="36" xfId="9" applyFont="1" applyBorder="1" applyAlignment="1">
      <alignment vertical="center" wrapText="1"/>
    </xf>
    <xf numFmtId="0" fontId="96" fillId="0" borderId="36" xfId="9" applyFont="1" applyBorder="1" applyAlignment="1">
      <alignment horizontal="center" vertical="center" wrapText="1"/>
    </xf>
    <xf numFmtId="49" fontId="96" fillId="0" borderId="36" xfId="9" applyNumberFormat="1" applyFont="1" applyBorder="1" applyAlignment="1">
      <alignment horizontal="center" vertical="center" wrapText="1"/>
    </xf>
    <xf numFmtId="0" fontId="127" fillId="0" borderId="37" xfId="9" applyFont="1" applyBorder="1" applyAlignment="1">
      <alignment horizontal="center" vertical="center" wrapText="1"/>
    </xf>
    <xf numFmtId="0" fontId="6" fillId="0" borderId="0" xfId="9" applyFont="1"/>
    <xf numFmtId="49" fontId="6" fillId="0" borderId="0" xfId="9" applyNumberFormat="1" applyFont="1"/>
    <xf numFmtId="49" fontId="6" fillId="0" borderId="0" xfId="9" applyNumberFormat="1"/>
    <xf numFmtId="0" fontId="125" fillId="0" borderId="30" xfId="9" applyFont="1" applyBorder="1" applyAlignment="1">
      <alignment horizontal="center" vertical="center" wrapText="1"/>
    </xf>
    <xf numFmtId="49" fontId="125" fillId="0" borderId="30" xfId="9" applyNumberFormat="1" applyFont="1" applyBorder="1" applyAlignment="1">
      <alignment horizontal="center" vertical="center" wrapText="1"/>
    </xf>
    <xf numFmtId="0" fontId="128" fillId="0" borderId="0" xfId="9" applyFont="1" applyAlignment="1">
      <alignment vertical="center"/>
    </xf>
    <xf numFmtId="0" fontId="96" fillId="0" borderId="0" xfId="9" applyFont="1" applyAlignment="1">
      <alignment vertical="center"/>
    </xf>
    <xf numFmtId="0" fontId="76" fillId="0" borderId="0" xfId="9" applyFont="1" applyAlignment="1">
      <alignment vertical="center"/>
    </xf>
    <xf numFmtId="2" fontId="76" fillId="0" borderId="52" xfId="9" applyNumberFormat="1" applyFont="1" applyBorder="1" applyAlignment="1">
      <alignment horizontal="center" vertical="center" wrapText="1"/>
    </xf>
    <xf numFmtId="0" fontId="96" fillId="0" borderId="34" xfId="9" applyFont="1" applyBorder="1" applyAlignment="1">
      <alignment vertical="center" wrapText="1"/>
    </xf>
    <xf numFmtId="2" fontId="96" fillId="0" borderId="34" xfId="9" applyNumberFormat="1" applyFont="1" applyBorder="1" applyAlignment="1">
      <alignment vertical="center" wrapText="1"/>
    </xf>
    <xf numFmtId="2" fontId="96" fillId="0" borderId="34" xfId="9" applyNumberFormat="1" applyFont="1" applyBorder="1" applyAlignment="1">
      <alignment horizontal="center" vertical="center" wrapText="1"/>
    </xf>
    <xf numFmtId="2" fontId="6" fillId="0" borderId="34" xfId="9" applyNumberFormat="1" applyBorder="1" applyAlignment="1">
      <alignment vertical="center" wrapText="1"/>
    </xf>
    <xf numFmtId="2" fontId="96" fillId="0" borderId="30" xfId="9" applyNumberFormat="1" applyFont="1" applyBorder="1" applyAlignment="1">
      <alignment horizontal="center" vertical="center" wrapText="1"/>
    </xf>
    <xf numFmtId="0" fontId="96" fillId="0" borderId="43" xfId="9" applyFont="1" applyBorder="1" applyAlignment="1">
      <alignment horizontal="center" vertical="center"/>
    </xf>
    <xf numFmtId="0" fontId="96" fillId="0" borderId="43" xfId="9" applyFont="1" applyBorder="1" applyAlignment="1">
      <alignment vertical="center" wrapText="1"/>
    </xf>
    <xf numFmtId="0" fontId="96" fillId="0" borderId="43" xfId="9" applyFont="1" applyBorder="1" applyAlignment="1">
      <alignment horizontal="center" vertical="center" wrapText="1"/>
    </xf>
    <xf numFmtId="2" fontId="96" fillId="0" borderId="43" xfId="9" applyNumberFormat="1" applyFont="1" applyBorder="1" applyAlignment="1">
      <alignment horizontal="center" vertical="center" wrapText="1"/>
    </xf>
    <xf numFmtId="2" fontId="96" fillId="0" borderId="30" xfId="9" applyNumberFormat="1" applyFont="1" applyBorder="1" applyAlignment="1">
      <alignment vertical="center" wrapText="1"/>
    </xf>
    <xf numFmtId="2" fontId="96" fillId="0" borderId="30" xfId="9" applyNumberFormat="1" applyFont="1" applyBorder="1" applyAlignment="1">
      <alignment horizontal="right" vertical="center" wrapText="1"/>
    </xf>
    <xf numFmtId="0" fontId="96" fillId="0" borderId="34" xfId="9" applyFont="1" applyBorder="1" applyAlignment="1">
      <alignment horizontal="justify" vertical="center" wrapText="1"/>
    </xf>
    <xf numFmtId="0" fontId="96" fillId="0" borderId="30" xfId="9" applyFont="1" applyBorder="1" applyAlignment="1">
      <alignment horizontal="justify" vertical="center" wrapText="1"/>
    </xf>
    <xf numFmtId="0" fontId="96" fillId="0" borderId="30" xfId="9" applyFont="1" applyBorder="1" applyAlignment="1">
      <alignment horizontal="justify" vertical="center"/>
    </xf>
    <xf numFmtId="2" fontId="96" fillId="0" borderId="34" xfId="9" applyNumberFormat="1" applyFont="1" applyBorder="1" applyAlignment="1">
      <alignment horizontal="right" vertical="center" wrapText="1"/>
    </xf>
    <xf numFmtId="3" fontId="96" fillId="0" borderId="30" xfId="9" applyNumberFormat="1" applyFont="1" applyBorder="1" applyAlignment="1">
      <alignment horizontal="center" vertical="center" wrapText="1"/>
    </xf>
    <xf numFmtId="0" fontId="96" fillId="0" borderId="30" xfId="9" applyFont="1" applyBorder="1" applyAlignment="1">
      <alignment vertical="top" wrapText="1"/>
    </xf>
    <xf numFmtId="0" fontId="76" fillId="0" borderId="44" xfId="9" applyFont="1" applyBorder="1" applyAlignment="1">
      <alignment horizontal="center" vertical="center" wrapText="1"/>
    </xf>
    <xf numFmtId="0" fontId="76" fillId="0" borderId="42" xfId="9" applyFont="1" applyBorder="1" applyAlignment="1">
      <alignment horizontal="center" vertical="center" wrapText="1"/>
    </xf>
    <xf numFmtId="0" fontId="6" fillId="9" borderId="0" xfId="9" applyFill="1"/>
    <xf numFmtId="0" fontId="130" fillId="0" borderId="0" xfId="0" applyFont="1"/>
    <xf numFmtId="0" fontId="5" fillId="0" borderId="0" xfId="9" applyFont="1"/>
    <xf numFmtId="0" fontId="86" fillId="9" borderId="43" xfId="9" applyFont="1" applyFill="1" applyBorder="1" applyAlignment="1">
      <alignment horizontal="center" vertical="center" wrapText="1"/>
    </xf>
    <xf numFmtId="0" fontId="84" fillId="9" borderId="43" xfId="9" applyFont="1" applyFill="1" applyBorder="1" applyAlignment="1">
      <alignment vertical="center" wrapText="1"/>
    </xf>
    <xf numFmtId="0" fontId="0" fillId="0" borderId="0" xfId="0" applyNumberFormat="1" applyFill="1" applyBorder="1"/>
    <xf numFmtId="0" fontId="9" fillId="9" borderId="0" xfId="0" applyFont="1" applyFill="1"/>
    <xf numFmtId="0" fontId="9" fillId="5" borderId="0" xfId="0" applyFont="1" applyFill="1"/>
    <xf numFmtId="0" fontId="9" fillId="7" borderId="0" xfId="0" applyFont="1" applyFill="1"/>
    <xf numFmtId="0" fontId="18" fillId="5" borderId="1" xfId="0" applyFont="1" applyFill="1" applyBorder="1" applyAlignment="1">
      <alignment horizontal="center" vertical="center"/>
    </xf>
    <xf numFmtId="0" fontId="18" fillId="7" borderId="1" xfId="0" applyFont="1" applyFill="1" applyBorder="1" applyAlignment="1">
      <alignment horizontal="center" vertical="center"/>
    </xf>
    <xf numFmtId="0" fontId="4" fillId="0" borderId="0" xfId="9" applyFont="1"/>
    <xf numFmtId="14" fontId="0" fillId="7" borderId="0" xfId="0" applyNumberFormat="1" applyFill="1"/>
    <xf numFmtId="0" fontId="0" fillId="7" borderId="0" xfId="0" applyNumberFormat="1" applyFill="1" applyBorder="1"/>
    <xf numFmtId="0" fontId="0" fillId="7" borderId="0" xfId="0" applyNumberFormat="1" applyFill="1"/>
    <xf numFmtId="0" fontId="76" fillId="0" borderId="48" xfId="9" applyFont="1" applyBorder="1" applyAlignment="1">
      <alignment horizontal="center" vertical="center" wrapText="1"/>
    </xf>
    <xf numFmtId="0" fontId="0" fillId="0" borderId="1" xfId="0" applyBorder="1" applyAlignment="1">
      <alignment horizontal="center"/>
    </xf>
    <xf numFmtId="0" fontId="0" fillId="0" borderId="1" xfId="0" applyBorder="1" applyAlignment="1">
      <alignment horizontal="left"/>
    </xf>
    <xf numFmtId="0" fontId="0" fillId="0" borderId="0" xfId="0" applyAlignment="1">
      <alignment horizontal="left"/>
    </xf>
    <xf numFmtId="0" fontId="3" fillId="0" borderId="1" xfId="2" applyFont="1" applyBorder="1" applyAlignment="1">
      <alignment horizontal="center" vertical="center"/>
    </xf>
    <xf numFmtId="0" fontId="3" fillId="0" borderId="1" xfId="2" applyFont="1" applyFill="1" applyBorder="1" applyAlignment="1">
      <alignment horizontal="center" vertical="center"/>
    </xf>
    <xf numFmtId="0" fontId="96" fillId="0" borderId="30" xfId="9" applyFont="1" applyBorder="1" applyAlignment="1">
      <alignment horizontal="center" vertical="center"/>
    </xf>
    <xf numFmtId="0" fontId="0" fillId="0" borderId="0" xfId="0" pivotButton="1"/>
    <xf numFmtId="0" fontId="23" fillId="11" borderId="56" xfId="0" applyFont="1" applyFill="1" applyBorder="1" applyAlignment="1">
      <alignment horizontal="center" vertical="center"/>
    </xf>
    <xf numFmtId="0" fontId="2" fillId="0" borderId="0" xfId="9" applyFont="1"/>
    <xf numFmtId="0" fontId="31" fillId="0" borderId="0" xfId="8" applyFont="1" applyFill="1" applyBorder="1" applyAlignment="1">
      <alignment horizontal="left" vertical="center"/>
    </xf>
    <xf numFmtId="0" fontId="2" fillId="0" borderId="0" xfId="9" applyFont="1" applyAlignment="1">
      <alignment horizontal="center" vertical="center"/>
    </xf>
    <xf numFmtId="0" fontId="0" fillId="0" borderId="0" xfId="0" pivotButton="1" applyAlignment="1">
      <alignment horizontal="center" vertical="center" wrapText="1"/>
    </xf>
    <xf numFmtId="0" fontId="0" fillId="0" borderId="0" xfId="0" applyAlignment="1">
      <alignment horizontal="center" vertical="center" wrapText="1"/>
    </xf>
    <xf numFmtId="0" fontId="2" fillId="0" borderId="1" xfId="9" applyFont="1" applyBorder="1" applyAlignment="1">
      <alignment horizontal="center" vertical="center"/>
    </xf>
    <xf numFmtId="0" fontId="76" fillId="0" borderId="1" xfId="9" applyFont="1" applyBorder="1" applyAlignment="1">
      <alignment horizontal="center" vertical="center" wrapText="1"/>
    </xf>
    <xf numFmtId="0" fontId="2" fillId="0" borderId="1" xfId="9" applyFont="1" applyBorder="1" applyAlignment="1">
      <alignment wrapText="1"/>
    </xf>
    <xf numFmtId="0" fontId="2" fillId="0" borderId="1" xfId="9" applyFont="1" applyBorder="1"/>
    <xf numFmtId="0" fontId="6" fillId="0" borderId="1" xfId="9" applyBorder="1"/>
    <xf numFmtId="0" fontId="104" fillId="0" borderId="1" xfId="9" applyFont="1" applyBorder="1" applyAlignment="1">
      <alignment horizontal="center" vertical="center" wrapText="1"/>
    </xf>
    <xf numFmtId="0" fontId="90" fillId="0" borderId="1" xfId="9" applyFont="1" applyBorder="1" applyAlignment="1">
      <alignment horizontal="left" vertical="center" wrapText="1" indent="5"/>
    </xf>
    <xf numFmtId="0" fontId="76" fillId="0" borderId="1" xfId="9" applyFont="1" applyBorder="1" applyAlignment="1">
      <alignment vertical="center" wrapText="1"/>
    </xf>
    <xf numFmtId="0" fontId="106" fillId="0" borderId="1" xfId="9" applyFont="1" applyBorder="1" applyAlignment="1">
      <alignment horizontal="center" vertical="center" wrapText="1"/>
    </xf>
    <xf numFmtId="0" fontId="107" fillId="0" borderId="1" xfId="9" applyFont="1" applyBorder="1" applyAlignment="1">
      <alignment horizontal="center" vertical="center" wrapText="1"/>
    </xf>
    <xf numFmtId="0" fontId="76" fillId="0" borderId="1" xfId="9" applyFont="1" applyBorder="1" applyAlignment="1">
      <alignment horizontal="right" vertical="center" wrapText="1" indent="5"/>
    </xf>
    <xf numFmtId="0" fontId="109" fillId="0" borderId="1" xfId="9" applyFont="1" applyBorder="1" applyAlignment="1">
      <alignment vertical="center" wrapText="1"/>
    </xf>
    <xf numFmtId="0" fontId="109" fillId="0" borderId="1" xfId="9" applyFont="1" applyBorder="1" applyAlignment="1">
      <alignment horizontal="center" vertical="center" wrapText="1"/>
    </xf>
    <xf numFmtId="0" fontId="84" fillId="0" borderId="1" xfId="9" applyFont="1" applyBorder="1" applyAlignment="1">
      <alignment horizontal="center" vertical="center" wrapText="1"/>
    </xf>
    <xf numFmtId="0" fontId="76" fillId="0" borderId="1" xfId="9" applyFont="1" applyBorder="1" applyAlignment="1">
      <alignment horizontal="justify" vertical="center" wrapText="1"/>
    </xf>
    <xf numFmtId="0" fontId="110" fillId="0" borderId="1" xfId="9" applyFont="1" applyBorder="1" applyAlignment="1">
      <alignment horizontal="center" vertical="center" wrapText="1"/>
    </xf>
    <xf numFmtId="0" fontId="96" fillId="0" borderId="1" xfId="9" applyFont="1" applyBorder="1" applyAlignment="1">
      <alignment horizontal="center" vertical="center" wrapText="1"/>
    </xf>
    <xf numFmtId="0" fontId="76" fillId="0" borderId="1" xfId="9" applyFont="1" applyBorder="1" applyAlignment="1">
      <alignment horizontal="right" vertical="center" wrapText="1"/>
    </xf>
    <xf numFmtId="0" fontId="109" fillId="0" borderId="1" xfId="9" applyFont="1" applyBorder="1" applyAlignment="1">
      <alignment horizontal="right" vertical="center" wrapText="1"/>
    </xf>
    <xf numFmtId="0" fontId="107" fillId="0" borderId="1" xfId="9" applyFont="1" applyBorder="1" applyAlignment="1">
      <alignment vertical="center" wrapText="1"/>
    </xf>
    <xf numFmtId="0" fontId="112" fillId="0" borderId="1" xfId="9" applyFont="1" applyBorder="1" applyAlignment="1">
      <alignment horizontal="center" vertical="center" wrapText="1"/>
    </xf>
    <xf numFmtId="0" fontId="90" fillId="0" borderId="1" xfId="9" applyFont="1" applyBorder="1" applyAlignment="1">
      <alignment vertical="center" wrapText="1"/>
    </xf>
    <xf numFmtId="16" fontId="76" fillId="0" borderId="1" xfId="9" applyNumberFormat="1" applyFont="1" applyBorder="1" applyAlignment="1">
      <alignment horizontal="center" vertical="center" wrapText="1"/>
    </xf>
    <xf numFmtId="0" fontId="90" fillId="0" borderId="1" xfId="9" applyFont="1" applyBorder="1" applyAlignment="1">
      <alignment horizontal="center" vertical="center" wrapText="1"/>
    </xf>
    <xf numFmtId="0" fontId="113" fillId="0" borderId="1" xfId="9" applyFont="1" applyBorder="1" applyAlignment="1">
      <alignment horizontal="center" vertical="center" wrapText="1"/>
    </xf>
    <xf numFmtId="0" fontId="6" fillId="9" borderId="1" xfId="9" applyFill="1" applyBorder="1"/>
    <xf numFmtId="0" fontId="114" fillId="0" borderId="1" xfId="9" applyFont="1" applyBorder="1" applyAlignment="1">
      <alignment vertical="center" wrapText="1"/>
    </xf>
    <xf numFmtId="0" fontId="6" fillId="0" borderId="1" xfId="9" applyBorder="1" applyAlignment="1">
      <alignment vertical="top" wrapText="1"/>
    </xf>
    <xf numFmtId="0" fontId="76" fillId="9" borderId="1" xfId="9" applyFont="1" applyFill="1" applyBorder="1" applyAlignment="1">
      <alignment horizontal="center" vertical="center" wrapText="1"/>
    </xf>
    <xf numFmtId="0" fontId="6" fillId="0" borderId="1" xfId="9" applyBorder="1" applyAlignment="1">
      <alignment vertical="center" wrapText="1"/>
    </xf>
    <xf numFmtId="0" fontId="116" fillId="0" borderId="1" xfId="9" applyFont="1" applyBorder="1" applyAlignment="1">
      <alignment vertical="center" wrapText="1"/>
    </xf>
    <xf numFmtId="0" fontId="117" fillId="0" borderId="1" xfId="9" applyFont="1" applyBorder="1" applyAlignment="1">
      <alignment horizontal="center" vertical="center" wrapText="1"/>
    </xf>
    <xf numFmtId="0" fontId="78" fillId="0" borderId="1" xfId="9" applyFont="1" applyBorder="1" applyAlignment="1">
      <alignment vertical="center" wrapText="1"/>
    </xf>
    <xf numFmtId="0" fontId="130" fillId="0" borderId="1" xfId="0" applyFont="1" applyBorder="1"/>
    <xf numFmtId="0" fontId="109" fillId="0" borderId="1" xfId="9" applyFont="1" applyBorder="1" applyAlignment="1">
      <alignment horizontal="justify" vertical="center" wrapText="1"/>
    </xf>
    <xf numFmtId="0" fontId="96" fillId="0" borderId="1" xfId="9" applyFont="1" applyBorder="1" applyAlignment="1">
      <alignment vertical="center" wrapText="1"/>
    </xf>
    <xf numFmtId="0" fontId="119" fillId="0" borderId="1" xfId="9" applyFont="1" applyBorder="1" applyAlignment="1">
      <alignment vertical="center" wrapText="1"/>
    </xf>
    <xf numFmtId="0" fontId="9" fillId="0" borderId="1" xfId="9" applyFont="1" applyBorder="1" applyAlignment="1">
      <alignment horizontal="center" vertical="center" wrapText="1"/>
    </xf>
    <xf numFmtId="0" fontId="5" fillId="0" borderId="1" xfId="9" applyFont="1" applyBorder="1"/>
    <xf numFmtId="0" fontId="120" fillId="0" borderId="1" xfId="9" applyFont="1" applyBorder="1" applyAlignment="1">
      <alignment horizontal="center" vertical="center" wrapText="1"/>
    </xf>
    <xf numFmtId="0" fontId="104" fillId="0" borderId="1" xfId="9" applyFont="1" applyBorder="1" applyAlignment="1">
      <alignment vertical="center" wrapText="1"/>
    </xf>
    <xf numFmtId="0" fontId="79" fillId="0" borderId="1" xfId="9" applyFont="1" applyBorder="1" applyAlignment="1">
      <alignment horizontal="center" vertical="center" wrapText="1"/>
    </xf>
    <xf numFmtId="0" fontId="79" fillId="0" borderId="1" xfId="9" applyFont="1" applyBorder="1" applyAlignment="1">
      <alignment horizontal="left" vertical="center" wrapText="1"/>
    </xf>
    <xf numFmtId="0" fontId="85" fillId="0" borderId="1" xfId="9" applyFont="1" applyBorder="1" applyAlignment="1">
      <alignment horizontal="center" vertical="center" wrapText="1"/>
    </xf>
    <xf numFmtId="0" fontId="84" fillId="0" borderId="1" xfId="9" applyFont="1" applyBorder="1" applyAlignment="1">
      <alignment vertical="center" wrapText="1"/>
    </xf>
    <xf numFmtId="0" fontId="86" fillId="0" borderId="1" xfId="9" applyFont="1" applyBorder="1" applyAlignment="1">
      <alignment horizontal="center" vertical="center" wrapText="1"/>
    </xf>
    <xf numFmtId="0" fontId="84" fillId="0" borderId="1" xfId="9" applyFont="1" applyBorder="1" applyAlignment="1">
      <alignment horizontal="right" vertical="center" wrapText="1"/>
    </xf>
    <xf numFmtId="0" fontId="87" fillId="0" borderId="1" xfId="9" applyFont="1" applyBorder="1" applyAlignment="1">
      <alignment vertical="center" wrapText="1"/>
    </xf>
    <xf numFmtId="0" fontId="88" fillId="0" borderId="1" xfId="9" applyFont="1" applyBorder="1" applyAlignment="1">
      <alignment horizontal="center" vertical="center" wrapText="1"/>
    </xf>
    <xf numFmtId="0" fontId="10" fillId="2" borderId="15" xfId="0" applyFont="1" applyFill="1" applyBorder="1" applyAlignment="1">
      <alignment horizontal="center" vertical="center" wrapText="1"/>
    </xf>
    <xf numFmtId="0" fontId="96" fillId="0" borderId="34" xfId="9" applyFont="1" applyBorder="1" applyAlignment="1">
      <alignment vertical="center"/>
    </xf>
    <xf numFmtId="2" fontId="0" fillId="0" borderId="0" xfId="0" applyNumberFormat="1"/>
    <xf numFmtId="0" fontId="131" fillId="0" borderId="0" xfId="0" applyFont="1"/>
    <xf numFmtId="0" fontId="0" fillId="0" borderId="10" xfId="0" applyBorder="1"/>
    <xf numFmtId="0" fontId="0" fillId="0" borderId="5" xfId="0" applyBorder="1"/>
    <xf numFmtId="0" fontId="0" fillId="0" borderId="11" xfId="0" applyBorder="1"/>
    <xf numFmtId="0" fontId="0" fillId="0" borderId="57" xfId="0" applyBorder="1"/>
    <xf numFmtId="0" fontId="0" fillId="0" borderId="58" xfId="0" applyBorder="1"/>
    <xf numFmtId="0" fontId="0" fillId="0" borderId="59" xfId="0" applyBorder="1"/>
    <xf numFmtId="0" fontId="0" fillId="0" borderId="15" xfId="0" applyBorder="1"/>
    <xf numFmtId="0" fontId="0" fillId="0" borderId="0" xfId="0" applyBorder="1"/>
    <xf numFmtId="0" fontId="0" fillId="0" borderId="27" xfId="0" applyBorder="1"/>
    <xf numFmtId="0" fontId="0" fillId="0" borderId="14" xfId="0" applyBorder="1"/>
    <xf numFmtId="0" fontId="0" fillId="0" borderId="25" xfId="0" applyBorder="1"/>
    <xf numFmtId="0" fontId="0" fillId="0" borderId="26" xfId="0" applyBorder="1"/>
    <xf numFmtId="0" fontId="64" fillId="0" borderId="1" xfId="8" applyFont="1" applyFill="1" applyBorder="1" applyAlignment="1">
      <alignment horizontal="center" vertical="center"/>
    </xf>
    <xf numFmtId="0" fontId="64" fillId="0" borderId="1" xfId="8" applyFont="1" applyFill="1" applyBorder="1" applyAlignment="1">
      <alignment horizontal="left" vertical="center"/>
    </xf>
    <xf numFmtId="0" fontId="64" fillId="0" borderId="1" xfId="8" applyFont="1" applyFill="1" applyBorder="1" applyAlignment="1">
      <alignment horizontal="center" vertical="center" wrapText="1"/>
    </xf>
    <xf numFmtId="0" fontId="64" fillId="0" borderId="1" xfId="8" applyFont="1" applyFill="1" applyBorder="1" applyAlignment="1">
      <alignment horizontal="left" vertical="center" wrapText="1"/>
    </xf>
    <xf numFmtId="0" fontId="0" fillId="0" borderId="0" xfId="0" applyAlignment="1">
      <alignment wrapText="1"/>
    </xf>
    <xf numFmtId="0" fontId="0" fillId="0" borderId="0" xfId="0" applyAlignment="1">
      <alignment horizontal="centerContinuous" vertical="center" wrapText="1"/>
    </xf>
    <xf numFmtId="0" fontId="0" fillId="0" borderId="0" xfId="0" applyAlignment="1">
      <alignment horizontal="centerContinuous"/>
    </xf>
    <xf numFmtId="0" fontId="0" fillId="0" borderId="0" xfId="0" applyAlignment="1">
      <alignment horizontal="left" vertical="center"/>
    </xf>
    <xf numFmtId="0" fontId="14" fillId="6" borderId="2" xfId="10" applyFont="1" applyFill="1" applyBorder="1" applyAlignment="1">
      <alignment horizontal="center" vertical="center" wrapText="1"/>
    </xf>
    <xf numFmtId="0" fontId="73" fillId="0" borderId="0" xfId="3" applyFont="1"/>
    <xf numFmtId="0" fontId="35" fillId="0" borderId="16" xfId="7" applyFont="1" applyBorder="1" applyAlignment="1">
      <alignment horizontal="center" vertical="center" wrapText="1"/>
    </xf>
    <xf numFmtId="0" fontId="35" fillId="0" borderId="1" xfId="7" applyFont="1" applyBorder="1" applyAlignment="1">
      <alignment horizontal="center" vertical="center" wrapText="1"/>
    </xf>
    <xf numFmtId="0" fontId="35" fillId="0" borderId="1" xfId="6" applyFont="1" applyBorder="1" applyAlignment="1">
      <alignment horizontal="center" vertical="center" wrapText="1"/>
    </xf>
    <xf numFmtId="0" fontId="28" fillId="0" borderId="11" xfId="4" applyFont="1" applyBorder="1" applyAlignment="1">
      <alignment horizontal="center" vertical="center"/>
    </xf>
    <xf numFmtId="0" fontId="28" fillId="0" borderId="1" xfId="4" applyFont="1" applyBorder="1" applyAlignment="1">
      <alignment horizontal="center" vertical="center"/>
    </xf>
    <xf numFmtId="0" fontId="35" fillId="0" borderId="6" xfId="6" applyFont="1" applyBorder="1" applyAlignment="1">
      <alignment horizontal="center" vertical="center" wrapText="1"/>
    </xf>
    <xf numFmtId="0" fontId="35" fillId="0" borderId="7" xfId="6" applyFont="1" applyBorder="1" applyAlignment="1">
      <alignment horizontal="center" vertical="center" wrapText="1"/>
    </xf>
    <xf numFmtId="0" fontId="35" fillId="0" borderId="8" xfId="6" applyFont="1" applyBorder="1" applyAlignment="1">
      <alignment horizontal="center" vertical="center" wrapText="1"/>
    </xf>
    <xf numFmtId="0" fontId="28" fillId="0" borderId="5" xfId="4" applyFont="1" applyBorder="1" applyAlignment="1">
      <alignment horizontal="center" vertical="center"/>
    </xf>
    <xf numFmtId="0" fontId="35" fillId="0" borderId="12" xfId="7" applyFont="1" applyBorder="1" applyAlignment="1">
      <alignment horizontal="center" vertical="center" wrapText="1"/>
    </xf>
    <xf numFmtId="0" fontId="42" fillId="0" borderId="7" xfId="4" applyFont="1" applyBorder="1" applyAlignment="1">
      <alignment horizontal="center" vertical="center" wrapText="1"/>
    </xf>
    <xf numFmtId="0" fontId="39" fillId="0" borderId="1" xfId="4" applyFont="1" applyBorder="1" applyAlignment="1">
      <alignment horizontal="center" vertical="center" wrapText="1"/>
    </xf>
    <xf numFmtId="0" fontId="35" fillId="0" borderId="6" xfId="4" applyFont="1" applyBorder="1" applyAlignment="1">
      <alignment horizontal="center" vertical="center" wrapText="1"/>
    </xf>
    <xf numFmtId="49" fontId="35" fillId="0" borderId="6" xfId="4" applyNumberFormat="1" applyFont="1" applyBorder="1" applyAlignment="1">
      <alignment horizontal="center" vertical="center" wrapText="1"/>
    </xf>
    <xf numFmtId="0" fontId="43" fillId="0" borderId="6" xfId="4" applyFont="1" applyBorder="1" applyAlignment="1">
      <alignment horizontal="center" vertical="center" wrapText="1"/>
    </xf>
    <xf numFmtId="0" fontId="35" fillId="0" borderId="7" xfId="4" applyFont="1" applyBorder="1" applyAlignment="1">
      <alignment horizontal="center" vertical="center" wrapText="1"/>
    </xf>
    <xf numFmtId="0" fontId="133" fillId="0" borderId="6" xfId="4" applyFont="1" applyBorder="1" applyAlignment="1">
      <alignment horizontal="center" vertical="center" wrapText="1"/>
    </xf>
    <xf numFmtId="0" fontId="32" fillId="0" borderId="1" xfId="6" applyBorder="1" applyAlignment="1">
      <alignment horizontal="center" vertical="center"/>
    </xf>
    <xf numFmtId="0" fontId="45" fillId="0" borderId="1" xfId="4" applyFont="1" applyBorder="1" applyAlignment="1">
      <alignment vertical="center" wrapText="1"/>
    </xf>
    <xf numFmtId="0" fontId="35" fillId="0" borderId="1" xfId="4" applyFont="1" applyBorder="1" applyAlignment="1">
      <alignment horizontal="center" vertical="center" wrapText="1"/>
    </xf>
    <xf numFmtId="0" fontId="35" fillId="0" borderId="9" xfId="6" applyFont="1" applyBorder="1" applyAlignment="1">
      <alignment horizontal="center" vertical="center" wrapText="1"/>
    </xf>
    <xf numFmtId="0" fontId="35" fillId="0" borderId="17" xfId="6" applyFont="1" applyBorder="1" applyAlignment="1">
      <alignment horizontal="center" vertical="center" wrapText="1"/>
    </xf>
    <xf numFmtId="0" fontId="35" fillId="0" borderId="12" xfId="4" applyFont="1" applyBorder="1" applyAlignment="1">
      <alignment horizontal="center" vertical="center" wrapText="1"/>
    </xf>
    <xf numFmtId="0" fontId="35" fillId="0" borderId="20" xfId="4" applyFont="1" applyBorder="1" applyAlignment="1">
      <alignment horizontal="center" vertical="center" wrapText="1"/>
    </xf>
    <xf numFmtId="0" fontId="27" fillId="0" borderId="1" xfId="4" applyBorder="1"/>
    <xf numFmtId="0" fontId="133" fillId="0" borderId="1" xfId="4" applyFont="1" applyBorder="1" applyAlignment="1">
      <alignment horizontal="center" vertical="center" wrapText="1"/>
    </xf>
    <xf numFmtId="0" fontId="14" fillId="6" borderId="2" xfId="10" applyFont="1" applyFill="1" applyBorder="1" applyAlignment="1">
      <alignment horizontal="centerContinuous" vertical="center" wrapText="1"/>
    </xf>
    <xf numFmtId="2" fontId="96" fillId="0" borderId="33" xfId="9" applyNumberFormat="1" applyFont="1" applyBorder="1" applyAlignment="1">
      <alignment horizontal="center" vertical="center" wrapText="1"/>
    </xf>
    <xf numFmtId="2" fontId="96" fillId="0" borderId="38" xfId="9" applyNumberFormat="1" applyFont="1" applyBorder="1" applyAlignment="1">
      <alignment horizontal="center" vertical="center" wrapText="1"/>
    </xf>
    <xf numFmtId="2" fontId="96" fillId="0" borderId="36" xfId="9" applyNumberFormat="1" applyFont="1" applyBorder="1" applyAlignment="1">
      <alignment horizontal="center" vertical="center" wrapText="1"/>
    </xf>
    <xf numFmtId="0" fontId="96" fillId="0" borderId="35" xfId="9" applyFont="1" applyBorder="1" applyAlignment="1">
      <alignment horizontal="center" vertical="center" wrapText="1"/>
    </xf>
    <xf numFmtId="0" fontId="96" fillId="0" borderId="39" xfId="9" applyFont="1" applyBorder="1" applyAlignment="1">
      <alignment horizontal="center" vertical="center" wrapText="1"/>
    </xf>
    <xf numFmtId="0" fontId="96" fillId="0" borderId="37" xfId="9" applyFont="1" applyBorder="1" applyAlignment="1">
      <alignment horizontal="center" vertical="center" wrapText="1"/>
    </xf>
    <xf numFmtId="0" fontId="96" fillId="0" borderId="32" xfId="9" applyFont="1" applyBorder="1" applyAlignment="1">
      <alignment horizontal="center" vertical="center"/>
    </xf>
    <xf numFmtId="0" fontId="96" fillId="0" borderId="34" xfId="9" applyFont="1" applyBorder="1" applyAlignment="1">
      <alignment horizontal="center" vertical="center"/>
    </xf>
    <xf numFmtId="0" fontId="96" fillId="0" borderId="30" xfId="9" applyFont="1" applyBorder="1" applyAlignment="1">
      <alignment horizontal="center" vertical="center"/>
    </xf>
    <xf numFmtId="0" fontId="96" fillId="0" borderId="33" xfId="9" applyFont="1" applyBorder="1" applyAlignment="1">
      <alignment horizontal="center" vertical="center" wrapText="1"/>
    </xf>
    <xf numFmtId="0" fontId="96" fillId="0" borderId="38" xfId="9" applyFont="1" applyBorder="1" applyAlignment="1">
      <alignment horizontal="center" vertical="center" wrapText="1"/>
    </xf>
    <xf numFmtId="0" fontId="96" fillId="0" borderId="36" xfId="9" applyFont="1" applyBorder="1" applyAlignment="1">
      <alignment horizontal="center" vertical="center" wrapText="1"/>
    </xf>
    <xf numFmtId="2" fontId="96" fillId="0" borderId="33" xfId="9" applyNumberFormat="1" applyFont="1" applyBorder="1" applyAlignment="1">
      <alignment horizontal="right" vertical="center" wrapText="1"/>
    </xf>
    <xf numFmtId="2" fontId="96" fillId="0" borderId="38" xfId="9" applyNumberFormat="1" applyFont="1" applyBorder="1" applyAlignment="1">
      <alignment horizontal="right" vertical="center" wrapText="1"/>
    </xf>
    <xf numFmtId="2" fontId="96" fillId="0" borderId="36" xfId="9" applyNumberFormat="1" applyFont="1" applyBorder="1" applyAlignment="1">
      <alignment horizontal="right" vertical="center" wrapText="1"/>
    </xf>
    <xf numFmtId="3" fontId="96" fillId="0" borderId="33" xfId="9" applyNumberFormat="1" applyFont="1" applyBorder="1" applyAlignment="1">
      <alignment horizontal="center" vertical="center" wrapText="1"/>
    </xf>
    <xf numFmtId="3" fontId="96" fillId="0" borderId="38" xfId="9" applyNumberFormat="1" applyFont="1" applyBorder="1" applyAlignment="1">
      <alignment horizontal="center" vertical="center" wrapText="1"/>
    </xf>
    <xf numFmtId="3" fontId="96" fillId="0" borderId="36" xfId="9" applyNumberFormat="1" applyFont="1" applyBorder="1" applyAlignment="1">
      <alignment horizontal="center" vertical="center" wrapText="1"/>
    </xf>
    <xf numFmtId="0" fontId="96" fillId="0" borderId="32" xfId="9" applyFont="1" applyBorder="1" applyAlignment="1">
      <alignment horizontal="justify" vertical="center"/>
    </xf>
    <xf numFmtId="0" fontId="96" fillId="0" borderId="34" xfId="9" applyFont="1" applyBorder="1" applyAlignment="1">
      <alignment horizontal="justify" vertical="center"/>
    </xf>
    <xf numFmtId="0" fontId="96" fillId="0" borderId="30" xfId="9" applyFont="1" applyBorder="1" applyAlignment="1">
      <alignment horizontal="justify" vertical="center"/>
    </xf>
    <xf numFmtId="0" fontId="98" fillId="0" borderId="53" xfId="9" applyFont="1" applyBorder="1" applyAlignment="1">
      <alignment vertical="center" wrapText="1"/>
    </xf>
    <xf numFmtId="0" fontId="98" fillId="0" borderId="54" xfId="9" applyFont="1" applyBorder="1" applyAlignment="1">
      <alignment vertical="center" wrapText="1"/>
    </xf>
    <xf numFmtId="0" fontId="98" fillId="0" borderId="55" xfId="9" applyFont="1" applyBorder="1" applyAlignment="1">
      <alignment vertical="center" wrapText="1"/>
    </xf>
    <xf numFmtId="0" fontId="98" fillId="0" borderId="47" xfId="9" applyFont="1" applyBorder="1" applyAlignment="1">
      <alignment vertical="center" wrapText="1"/>
    </xf>
    <xf numFmtId="0" fontId="76" fillId="0" borderId="44" xfId="9" applyFont="1" applyBorder="1" applyAlignment="1">
      <alignment vertical="center" wrapText="1"/>
    </xf>
    <xf numFmtId="0" fontId="76" fillId="0" borderId="42" xfId="9" applyFont="1" applyBorder="1" applyAlignment="1">
      <alignment vertical="center" wrapText="1"/>
    </xf>
    <xf numFmtId="0" fontId="76" fillId="0" borderId="44" xfId="9" applyFont="1" applyBorder="1" applyAlignment="1">
      <alignment horizontal="center" vertical="center" wrapText="1"/>
    </xf>
    <xf numFmtId="0" fontId="76" fillId="0" borderId="42" xfId="9" applyFont="1" applyBorder="1" applyAlignment="1">
      <alignment horizontal="center" vertical="center" wrapText="1"/>
    </xf>
    <xf numFmtId="0" fontId="79" fillId="0" borderId="44" xfId="9" applyFont="1" applyBorder="1" applyAlignment="1">
      <alignment horizontal="center" vertical="center" wrapText="1"/>
    </xf>
    <xf numFmtId="0" fontId="79" fillId="0" borderId="42" xfId="9" applyFont="1" applyBorder="1" applyAlignment="1">
      <alignment horizontal="center" vertical="center" wrapText="1"/>
    </xf>
    <xf numFmtId="0" fontId="76" fillId="0" borderId="46" xfId="9" applyFont="1" applyBorder="1" applyAlignment="1">
      <alignment vertical="center" wrapText="1"/>
    </xf>
    <xf numFmtId="0" fontId="76" fillId="0" borderId="46" xfId="9" applyFont="1" applyBorder="1" applyAlignment="1">
      <alignment horizontal="center" vertical="center" wrapText="1"/>
    </xf>
    <xf numFmtId="0" fontId="79" fillId="0" borderId="46" xfId="9" applyFont="1" applyBorder="1" applyAlignment="1">
      <alignment horizontal="center" vertical="center" wrapText="1"/>
    </xf>
    <xf numFmtId="0" fontId="76" fillId="0" borderId="33" xfId="9" applyFont="1" applyBorder="1" applyAlignment="1">
      <alignment horizontal="center" vertical="center" wrapText="1"/>
    </xf>
    <xf numFmtId="0" fontId="76" fillId="0" borderId="36" xfId="9" applyFont="1" applyBorder="1" applyAlignment="1">
      <alignment horizontal="center" vertical="center" wrapText="1"/>
    </xf>
    <xf numFmtId="0" fontId="76" fillId="0" borderId="35" xfId="9" applyFont="1" applyBorder="1" applyAlignment="1">
      <alignment vertical="center" wrapText="1"/>
    </xf>
    <xf numFmtId="0" fontId="76" fillId="0" borderId="37" xfId="9" applyFont="1" applyBorder="1" applyAlignment="1">
      <alignment vertical="center" wrapText="1"/>
    </xf>
    <xf numFmtId="0" fontId="76" fillId="0" borderId="32" xfId="9" applyFont="1" applyBorder="1" applyAlignment="1">
      <alignment horizontal="center" vertical="center" wrapText="1"/>
    </xf>
    <xf numFmtId="0" fontId="76" fillId="0" borderId="30" xfId="9" applyFont="1" applyBorder="1" applyAlignment="1">
      <alignment horizontal="center" vertical="center" wrapText="1"/>
    </xf>
    <xf numFmtId="0" fontId="78" fillId="0" borderId="33" xfId="9" applyFont="1" applyBorder="1" applyAlignment="1">
      <alignment vertical="center" wrapText="1"/>
    </xf>
    <xf numFmtId="0" fontId="78" fillId="0" borderId="36" xfId="9" applyFont="1" applyBorder="1" applyAlignment="1">
      <alignment vertical="center" wrapText="1"/>
    </xf>
    <xf numFmtId="0" fontId="78" fillId="0" borderId="33" xfId="9" applyFont="1" applyBorder="1" applyAlignment="1">
      <alignment horizontal="center" vertical="center" wrapText="1"/>
    </xf>
    <xf numFmtId="0" fontId="78" fillId="0" borderId="36" xfId="9" applyFont="1" applyBorder="1" applyAlignment="1">
      <alignment horizontal="center" vertical="center" wrapText="1"/>
    </xf>
    <xf numFmtId="0" fontId="76" fillId="0" borderId="38" xfId="9" applyFont="1" applyBorder="1" applyAlignment="1">
      <alignment horizontal="center" vertical="center" wrapText="1"/>
    </xf>
    <xf numFmtId="0" fontId="76" fillId="0" borderId="39" xfId="9" applyFont="1" applyBorder="1" applyAlignment="1">
      <alignment vertical="center" wrapText="1"/>
    </xf>
    <xf numFmtId="0" fontId="76" fillId="0" borderId="34" xfId="9" applyFont="1" applyBorder="1" applyAlignment="1">
      <alignment horizontal="center" vertical="center" wrapText="1"/>
    </xf>
    <xf numFmtId="0" fontId="78" fillId="0" borderId="38" xfId="9" applyFont="1" applyBorder="1" applyAlignment="1">
      <alignment vertical="center" wrapText="1"/>
    </xf>
    <xf numFmtId="0" fontId="76" fillId="0" borderId="33" xfId="9" applyFont="1" applyBorder="1" applyAlignment="1">
      <alignment vertical="center" wrapText="1"/>
    </xf>
    <xf numFmtId="0" fontId="76" fillId="0" borderId="36" xfId="9" applyFont="1" applyBorder="1" applyAlignment="1">
      <alignment vertical="center" wrapText="1"/>
    </xf>
    <xf numFmtId="0" fontId="76" fillId="0" borderId="38" xfId="9" applyFont="1" applyBorder="1" applyAlignment="1">
      <alignment vertical="center" wrapText="1"/>
    </xf>
    <xf numFmtId="0" fontId="79" fillId="0" borderId="33" xfId="9" applyFont="1" applyBorder="1" applyAlignment="1">
      <alignment horizontal="center" vertical="center" wrapText="1"/>
    </xf>
    <xf numFmtId="0" fontId="79" fillId="0" borderId="38" xfId="9" applyFont="1" applyBorder="1" applyAlignment="1">
      <alignment horizontal="center" vertical="center" wrapText="1"/>
    </xf>
    <xf numFmtId="0" fontId="79" fillId="0" borderId="36" xfId="9" applyFont="1" applyBorder="1" applyAlignment="1">
      <alignment horizontal="center" vertical="center" wrapText="1"/>
    </xf>
    <xf numFmtId="0" fontId="84" fillId="0" borderId="44" xfId="9" applyFont="1" applyBorder="1" applyAlignment="1">
      <alignment horizontal="center" vertical="center" wrapText="1"/>
    </xf>
    <xf numFmtId="0" fontId="84" fillId="0" borderId="42" xfId="9" applyFont="1" applyBorder="1" applyAlignment="1">
      <alignment horizontal="center" vertical="center" wrapText="1"/>
    </xf>
    <xf numFmtId="0" fontId="84" fillId="0" borderId="44" xfId="9" applyFont="1" applyBorder="1" applyAlignment="1">
      <alignment vertical="center" wrapText="1"/>
    </xf>
    <xf numFmtId="0" fontId="84" fillId="0" borderId="42" xfId="9" applyFont="1" applyBorder="1" applyAlignment="1">
      <alignment vertical="center" wrapText="1"/>
    </xf>
    <xf numFmtId="0" fontId="86" fillId="0" borderId="44" xfId="9" applyFont="1" applyBorder="1" applyAlignment="1">
      <alignment horizontal="center" vertical="center" wrapText="1"/>
    </xf>
    <xf numFmtId="0" fontId="86" fillId="0" borderId="42" xfId="9" applyFont="1" applyBorder="1" applyAlignment="1">
      <alignment horizontal="center" vertical="center" wrapText="1"/>
    </xf>
    <xf numFmtId="0" fontId="96" fillId="0" borderId="33" xfId="9" applyFont="1" applyBorder="1" applyAlignment="1">
      <alignment vertical="center" wrapText="1"/>
    </xf>
    <xf numFmtId="0" fontId="96" fillId="0" borderId="36" xfId="9" applyFont="1" applyBorder="1" applyAlignment="1">
      <alignment vertical="center" wrapText="1"/>
    </xf>
    <xf numFmtId="0" fontId="76" fillId="0" borderId="1" xfId="9" applyFont="1" applyBorder="1" applyAlignment="1">
      <alignment horizontal="center" vertical="center" wrapText="1"/>
    </xf>
    <xf numFmtId="0" fontId="104" fillId="0" borderId="1" xfId="9" applyFont="1" applyBorder="1" applyAlignment="1">
      <alignment horizontal="center" vertical="center" wrapText="1"/>
    </xf>
    <xf numFmtId="0" fontId="90" fillId="0" borderId="1" xfId="9" applyFont="1" applyBorder="1" applyAlignment="1">
      <alignment vertical="center" wrapText="1"/>
    </xf>
    <xf numFmtId="0" fontId="109" fillId="0" borderId="1" xfId="9" applyFont="1" applyBorder="1" applyAlignment="1">
      <alignment horizontal="center" vertical="center" wrapText="1"/>
    </xf>
    <xf numFmtId="0" fontId="109" fillId="0" borderId="1" xfId="9" applyFont="1" applyBorder="1" applyAlignment="1">
      <alignment vertical="center" wrapText="1"/>
    </xf>
    <xf numFmtId="0" fontId="76" fillId="0" borderId="1" xfId="9" applyFont="1" applyBorder="1" applyAlignment="1">
      <alignment vertical="center" wrapText="1"/>
    </xf>
    <xf numFmtId="0" fontId="106" fillId="0" borderId="1" xfId="9" applyFont="1" applyBorder="1" applyAlignment="1">
      <alignment horizontal="center" vertical="center" wrapText="1"/>
    </xf>
    <xf numFmtId="0" fontId="107" fillId="0" borderId="1" xfId="9" applyFont="1" applyBorder="1" applyAlignment="1">
      <alignment horizontal="center" vertical="center" wrapText="1"/>
    </xf>
    <xf numFmtId="0" fontId="120" fillId="0" borderId="1" xfId="9" applyFont="1" applyBorder="1" applyAlignment="1">
      <alignment horizontal="center" vertical="center" wrapText="1"/>
    </xf>
    <xf numFmtId="0" fontId="9" fillId="0" borderId="1" xfId="9" applyFont="1" applyBorder="1" applyAlignment="1">
      <alignment horizontal="center" vertical="center" wrapText="1"/>
    </xf>
    <xf numFmtId="0" fontId="104" fillId="0" borderId="1" xfId="9" applyFont="1" applyBorder="1" applyAlignment="1">
      <alignment vertical="center" wrapText="1"/>
    </xf>
    <xf numFmtId="0" fontId="109" fillId="0" borderId="1" xfId="9" applyFont="1" applyBorder="1" applyAlignment="1">
      <alignment horizontal="right" vertical="center" wrapText="1"/>
    </xf>
    <xf numFmtId="0" fontId="109" fillId="0" borderId="1" xfId="9" applyFont="1" applyBorder="1" applyAlignment="1">
      <alignment vertical="top" wrapText="1"/>
    </xf>
    <xf numFmtId="0" fontId="119" fillId="0" borderId="1" xfId="9" applyFont="1" applyBorder="1" applyAlignment="1">
      <alignment vertical="center" wrapText="1"/>
    </xf>
    <xf numFmtId="0" fontId="76" fillId="0" borderId="1" xfId="9" applyFont="1" applyBorder="1" applyAlignment="1">
      <alignment horizontal="right" vertical="center" wrapText="1"/>
    </xf>
    <xf numFmtId="0" fontId="76" fillId="0" borderId="1" xfId="9" applyFont="1" applyBorder="1" applyAlignment="1">
      <alignment horizontal="justify" vertical="center" wrapText="1"/>
    </xf>
    <xf numFmtId="16" fontId="76" fillId="0" borderId="1" xfId="9" applyNumberFormat="1" applyFont="1" applyBorder="1" applyAlignment="1">
      <alignment horizontal="center" vertical="center" wrapText="1"/>
    </xf>
    <xf numFmtId="0" fontId="76" fillId="0" borderId="10" xfId="9" applyFont="1" applyBorder="1" applyAlignment="1">
      <alignment horizontal="center" vertical="center" wrapText="1"/>
    </xf>
    <xf numFmtId="0" fontId="76" fillId="0" borderId="11" xfId="9" applyFont="1" applyBorder="1" applyAlignment="1">
      <alignment horizontal="center" vertical="center" wrapText="1"/>
    </xf>
    <xf numFmtId="0" fontId="76" fillId="0" borderId="1" xfId="9" applyFont="1" applyBorder="1" applyAlignment="1">
      <alignment vertical="top" wrapText="1"/>
    </xf>
    <xf numFmtId="0" fontId="113" fillId="0" borderId="1" xfId="9" applyFont="1" applyBorder="1" applyAlignment="1">
      <alignment horizontal="center" vertical="center" wrapText="1"/>
    </xf>
    <xf numFmtId="0" fontId="90" fillId="0" borderId="1" xfId="9" applyFont="1" applyBorder="1" applyAlignment="1">
      <alignment horizontal="center" vertical="center" wrapText="1"/>
    </xf>
    <xf numFmtId="0" fontId="96" fillId="0" borderId="1" xfId="9" applyFont="1" applyBorder="1" applyAlignment="1">
      <alignment horizontal="center" vertical="center" wrapText="1"/>
    </xf>
    <xf numFmtId="0" fontId="84" fillId="0" borderId="1" xfId="9" applyFont="1" applyBorder="1" applyAlignment="1">
      <alignment horizontal="center" vertical="center" wrapText="1"/>
    </xf>
    <xf numFmtId="0" fontId="79" fillId="0" borderId="1" xfId="9" applyFont="1" applyBorder="1" applyAlignment="1">
      <alignment horizontal="center" vertical="center" wrapText="1"/>
    </xf>
    <xf numFmtId="0" fontId="84" fillId="0" borderId="1" xfId="9" applyFont="1" applyBorder="1" applyAlignment="1">
      <alignment vertical="center" wrapText="1"/>
    </xf>
    <xf numFmtId="0" fontId="86" fillId="0" borderId="1" xfId="9" applyFont="1" applyBorder="1" applyAlignment="1">
      <alignment horizontal="center" vertical="center" wrapText="1"/>
    </xf>
    <xf numFmtId="0" fontId="21" fillId="0" borderId="44" xfId="9" applyFont="1" applyBorder="1" applyAlignment="1">
      <alignment vertical="center" wrapText="1"/>
    </xf>
    <xf numFmtId="0" fontId="21" fillId="0" borderId="42" xfId="9" applyFont="1" applyBorder="1" applyAlignment="1">
      <alignment vertical="center" wrapText="1"/>
    </xf>
    <xf numFmtId="0" fontId="93" fillId="0" borderId="44" xfId="9" applyFont="1" applyBorder="1" applyAlignment="1">
      <alignment horizontal="center" vertical="center" wrapText="1"/>
    </xf>
    <xf numFmtId="0" fontId="93" fillId="0" borderId="42" xfId="9" applyFont="1" applyBorder="1" applyAlignment="1">
      <alignment horizontal="center" vertical="center" wrapText="1"/>
    </xf>
    <xf numFmtId="0" fontId="21" fillId="0" borderId="44" xfId="9" applyFont="1" applyBorder="1" applyAlignment="1">
      <alignment horizontal="center" vertical="center" wrapText="1"/>
    </xf>
    <xf numFmtId="0" fontId="21" fillId="0" borderId="42" xfId="9" applyFont="1" applyBorder="1" applyAlignment="1">
      <alignment horizontal="center" vertical="center" wrapText="1"/>
    </xf>
    <xf numFmtId="0" fontId="92" fillId="0" borderId="44" xfId="9" applyFont="1" applyBorder="1" applyAlignment="1">
      <alignment horizontal="center" vertical="center" wrapText="1"/>
    </xf>
    <xf numFmtId="0" fontId="92" fillId="0" borderId="42" xfId="9" applyFont="1" applyBorder="1" applyAlignment="1">
      <alignment horizontal="center" vertical="center" wrapText="1"/>
    </xf>
    <xf numFmtId="0" fontId="18" fillId="0" borderId="44" xfId="9" applyFont="1" applyBorder="1" applyAlignment="1">
      <alignment horizontal="center" vertical="center" wrapText="1"/>
    </xf>
    <xf numFmtId="0" fontId="18" fillId="0" borderId="42" xfId="9" applyFont="1" applyBorder="1" applyAlignment="1">
      <alignment horizontal="center" vertical="center" wrapText="1"/>
    </xf>
    <xf numFmtId="0" fontId="18" fillId="0" borderId="44" xfId="9" applyFont="1" applyBorder="1" applyAlignment="1">
      <alignment vertical="center" wrapText="1"/>
    </xf>
    <xf numFmtId="0" fontId="18" fillId="0" borderId="46" xfId="9" applyFont="1" applyBorder="1" applyAlignment="1">
      <alignment vertical="center" wrapText="1"/>
    </xf>
    <xf numFmtId="0" fontId="18" fillId="0" borderId="42" xfId="9" applyFont="1" applyBorder="1" applyAlignment="1">
      <alignment vertical="center" wrapText="1"/>
    </xf>
    <xf numFmtId="0" fontId="21" fillId="0" borderId="46" xfId="9" applyFont="1" applyBorder="1" applyAlignment="1">
      <alignment vertical="center" wrapText="1"/>
    </xf>
    <xf numFmtId="0" fontId="18" fillId="0" borderId="46" xfId="9" applyFont="1" applyBorder="1" applyAlignment="1">
      <alignment horizontal="center" vertical="center" wrapText="1"/>
    </xf>
    <xf numFmtId="0" fontId="21" fillId="0" borderId="46" xfId="9" applyFont="1" applyBorder="1" applyAlignment="1">
      <alignment horizontal="center" vertical="center" wrapText="1"/>
    </xf>
    <xf numFmtId="0" fontId="28" fillId="0" borderId="5" xfId="4" applyFont="1" applyBorder="1" applyAlignment="1">
      <alignment horizontal="center" vertical="center"/>
    </xf>
    <xf numFmtId="0" fontId="28" fillId="0" borderId="11" xfId="4" applyFont="1" applyBorder="1" applyAlignment="1">
      <alignment horizontal="center" vertical="center"/>
    </xf>
    <xf numFmtId="0" fontId="39" fillId="0" borderId="10" xfId="4" applyFont="1" applyBorder="1" applyAlignment="1">
      <alignment horizontal="center" vertical="center" wrapText="1"/>
    </xf>
    <xf numFmtId="0" fontId="39" fillId="0" borderId="5" xfId="4" applyFont="1" applyBorder="1" applyAlignment="1">
      <alignment horizontal="center" vertical="center" wrapText="1"/>
    </xf>
    <xf numFmtId="0" fontId="39" fillId="0" borderId="11" xfId="4" applyFont="1" applyBorder="1" applyAlignment="1">
      <alignment horizontal="center" vertical="center" wrapText="1"/>
    </xf>
    <xf numFmtId="0" fontId="39" fillId="0" borderId="1" xfId="4" applyFont="1" applyBorder="1" applyAlignment="1">
      <alignment horizontal="center" vertical="center" wrapText="1"/>
    </xf>
    <xf numFmtId="0" fontId="31" fillId="0" borderId="8" xfId="4" applyFont="1" applyBorder="1" applyAlignment="1">
      <alignment horizontal="center" vertical="center"/>
    </xf>
    <xf numFmtId="0" fontId="31" fillId="0" borderId="24" xfId="4" applyFont="1" applyBorder="1" applyAlignment="1">
      <alignment horizontal="center" vertical="center"/>
    </xf>
    <xf numFmtId="0" fontId="31" fillId="0" borderId="18" xfId="4" applyFont="1" applyBorder="1" applyAlignment="1">
      <alignment horizontal="center" vertical="center"/>
    </xf>
  </cellXfs>
  <cellStyles count="13">
    <cellStyle name="Гиперссылка" xfId="3" builtinId="8"/>
    <cellStyle name="Обычный" xfId="0" builtinId="0"/>
    <cellStyle name="Обычный 2" xfId="1"/>
    <cellStyle name="Обычный 2 2" xfId="10"/>
    <cellStyle name="Обычный 3" xfId="2"/>
    <cellStyle name="Обычный 4" xfId="4"/>
    <cellStyle name="Обычный 5" xfId="8"/>
    <cellStyle name="Обычный 6" xfId="9"/>
    <cellStyle name="常规 11" xfId="7"/>
    <cellStyle name="常规 2" xfId="5"/>
    <cellStyle name="常规 2 2" xfId="11"/>
    <cellStyle name="常规 2 3" xfId="12"/>
    <cellStyle name="常规 4" xfId="6"/>
  </cellStyles>
  <dxfs count="44">
    <dxf>
      <font>
        <color rgb="FF9C0006"/>
      </font>
      <fill>
        <patternFill>
          <bgColor rgb="FFFFC7CE"/>
        </patternFill>
      </fill>
    </dxf>
    <dxf>
      <alignment wrapText="1" readingOrder="0"/>
    </dxf>
    <dxf>
      <alignment wrapText="1" readingOrder="0"/>
    </dxf>
    <dxf>
      <alignment wrapText="1" readingOrder="0"/>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wrapText="1" readingOrder="0"/>
    </dxf>
    <dxf>
      <alignment wrapText="1" readingOrder="0"/>
    </dxf>
    <dxf>
      <alignment wrapText="1" readingOrder="0"/>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alignment wrapText="1" readingOrder="0"/>
    </dxf>
    <dxf>
      <alignment wrapText="1" readingOrder="0"/>
    </dxf>
    <dxf>
      <alignment wrapText="1" readingOrder="0"/>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font>
        <color auto="1"/>
      </font>
      <fill>
        <patternFill>
          <bgColor theme="7" tint="0.39994506668294322"/>
        </patternFill>
      </fill>
    </dxf>
    <dxf>
      <font>
        <color auto="1"/>
      </font>
      <fill>
        <patternFill>
          <bgColor theme="7" tint="0.39994506668294322"/>
        </patternFill>
      </fill>
    </dxf>
    <dxf>
      <font>
        <color auto="1"/>
      </font>
      <fill>
        <patternFill>
          <bgColor theme="7" tint="0.39994506668294322"/>
        </patternFill>
      </fill>
    </dxf>
    <dxf>
      <font>
        <color auto="1"/>
      </font>
      <fill>
        <patternFill>
          <bgColor theme="7" tint="0.39994506668294322"/>
        </patternFill>
      </fill>
    </dxf>
    <dxf>
      <font>
        <color auto="1"/>
      </font>
      <fill>
        <patternFill>
          <bgColor theme="7" tint="0.39994506668294322"/>
        </patternFill>
      </fill>
    </dxf>
    <dxf>
      <font>
        <color auto="1"/>
      </font>
      <fill>
        <patternFill>
          <bgColor theme="7" tint="0.39994506668294322"/>
        </patternFill>
      </fill>
    </dxf>
    <dxf>
      <font>
        <color auto="1"/>
      </font>
      <fill>
        <patternFill>
          <bgColor theme="7" tint="0.39994506668294322"/>
        </patternFill>
      </fill>
    </dxf>
  </dxfs>
  <tableStyles count="0" defaultTableStyle="TableStyleMedium2" defaultPivotStyle="PivotStyleLight16"/>
  <colors>
    <mruColors>
      <color rgb="FF008C94"/>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pivotCacheDefinition" Target="pivotCache/pivotCacheDefinition14.xml"/><Relationship Id="rId89" Type="http://schemas.openxmlformats.org/officeDocument/2006/relationships/pivotCacheDefinition" Target="pivotCache/pivotCacheDefinition1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pivotCacheDefinition" Target="pivotCache/pivotCacheDefinition4.xml"/><Relationship Id="rId79" Type="http://schemas.openxmlformats.org/officeDocument/2006/relationships/pivotCacheDefinition" Target="pivotCache/pivotCacheDefinition9.xml"/><Relationship Id="rId5" Type="http://schemas.openxmlformats.org/officeDocument/2006/relationships/worksheet" Target="worksheets/sheet5.xml"/><Relationship Id="rId90" Type="http://schemas.openxmlformats.org/officeDocument/2006/relationships/pivotCacheDefinition" Target="pivotCache/pivotCacheDefinition20.xml"/><Relationship Id="rId95" Type="http://schemas.openxmlformats.org/officeDocument/2006/relationships/pivotCacheDefinition" Target="pivotCache/pivotCacheDefinition2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externalLink" Target="externalLinks/externalLink1.xml"/><Relationship Id="rId80" Type="http://schemas.openxmlformats.org/officeDocument/2006/relationships/pivotCacheDefinition" Target="pivotCache/pivotCacheDefinition10.xml"/><Relationship Id="rId85" Type="http://schemas.openxmlformats.org/officeDocument/2006/relationships/pivotCacheDefinition" Target="pivotCache/pivotCacheDefinition1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externalLink" Target="externalLinks/externalLink2.xml"/><Relationship Id="rId75" Type="http://schemas.openxmlformats.org/officeDocument/2006/relationships/pivotCacheDefinition" Target="pivotCache/pivotCacheDefinition5.xml"/><Relationship Id="rId83" Type="http://schemas.openxmlformats.org/officeDocument/2006/relationships/pivotCacheDefinition" Target="pivotCache/pivotCacheDefinition13.xml"/><Relationship Id="rId88" Type="http://schemas.openxmlformats.org/officeDocument/2006/relationships/pivotCacheDefinition" Target="pivotCache/pivotCacheDefinition18.xml"/><Relationship Id="rId91" Type="http://schemas.openxmlformats.org/officeDocument/2006/relationships/pivotCacheDefinition" Target="pivotCache/pivotCacheDefinition21.xml"/><Relationship Id="rId96" Type="http://schemas.openxmlformats.org/officeDocument/2006/relationships/pivotCacheDefinition" Target="pivotCache/pivotCacheDefinition2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pivotCacheDefinition" Target="pivotCache/pivotCacheDefinition3.xml"/><Relationship Id="rId78" Type="http://schemas.openxmlformats.org/officeDocument/2006/relationships/pivotCacheDefinition" Target="pivotCache/pivotCacheDefinition8.xml"/><Relationship Id="rId81" Type="http://schemas.openxmlformats.org/officeDocument/2006/relationships/pivotCacheDefinition" Target="pivotCache/pivotCacheDefinition11.xml"/><Relationship Id="rId86" Type="http://schemas.openxmlformats.org/officeDocument/2006/relationships/pivotCacheDefinition" Target="pivotCache/pivotCacheDefinition16.xml"/><Relationship Id="rId94" Type="http://schemas.openxmlformats.org/officeDocument/2006/relationships/pivotCacheDefinition" Target="pivotCache/pivotCacheDefinition24.xml"/><Relationship Id="rId99" Type="http://schemas.openxmlformats.org/officeDocument/2006/relationships/styles" Target="styles.xml"/><Relationship Id="rId10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pivotCacheDefinition" Target="pivotCache/pivotCacheDefinition6.xml"/><Relationship Id="rId97" Type="http://schemas.openxmlformats.org/officeDocument/2006/relationships/pivotCacheDefinition" Target="pivotCache/pivotCacheDefinition27.xml"/><Relationship Id="rId7" Type="http://schemas.openxmlformats.org/officeDocument/2006/relationships/worksheet" Target="worksheets/sheet7.xml"/><Relationship Id="rId71" Type="http://schemas.openxmlformats.org/officeDocument/2006/relationships/pivotCacheDefinition" Target="pivotCache/pivotCacheDefinition1.xml"/><Relationship Id="rId92" Type="http://schemas.openxmlformats.org/officeDocument/2006/relationships/pivotCacheDefinition" Target="pivotCache/pivotCacheDefinition2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pivotCacheDefinition" Target="pivotCache/pivotCacheDefinition17.xml"/><Relationship Id="rId61" Type="http://schemas.openxmlformats.org/officeDocument/2006/relationships/worksheet" Target="worksheets/sheet61.xml"/><Relationship Id="rId82" Type="http://schemas.openxmlformats.org/officeDocument/2006/relationships/pivotCacheDefinition" Target="pivotCache/pivotCacheDefinition1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pivotCacheDefinition" Target="pivotCache/pivotCacheDefinition7.xml"/><Relationship Id="rId100"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pivotCacheDefinition" Target="pivotCache/pivotCacheDefinition2.xml"/><Relationship Id="rId93" Type="http://schemas.openxmlformats.org/officeDocument/2006/relationships/pivotCacheDefinition" Target="pivotCache/pivotCacheDefinition23.xml"/><Relationship Id="rId98" Type="http://schemas.openxmlformats.org/officeDocument/2006/relationships/theme" Target="theme/theme1.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xdr:from>
      <xdr:col>0</xdr:col>
      <xdr:colOff>152400</xdr:colOff>
      <xdr:row>7</xdr:row>
      <xdr:rowOff>3933825</xdr:rowOff>
    </xdr:from>
    <xdr:to>
      <xdr:col>22</xdr:col>
      <xdr:colOff>371475</xdr:colOff>
      <xdr:row>8</xdr:row>
      <xdr:rowOff>0</xdr:rowOff>
    </xdr:to>
    <xdr:sp macro="" textlink="">
      <xdr:nvSpPr>
        <xdr:cNvPr id="2" name="Прямоугольник: скругленные углы 6"/>
        <xdr:cNvSpPr/>
      </xdr:nvSpPr>
      <xdr:spPr>
        <a:xfrm>
          <a:off x="152400" y="2085975"/>
          <a:ext cx="26546175" cy="0"/>
        </a:xfrm>
        <a:prstGeom prst="roundRect">
          <a:avLst/>
        </a:prstGeom>
        <a:noFill/>
        <a:ln w="12700">
          <a:solidFill>
            <a:schemeClr val="tx1"/>
          </a:solidFill>
        </a:ln>
      </xdr:spPr>
      <xdr:style>
        <a:lnRef idx="2">
          <a:schemeClr val="accent6"/>
        </a:lnRef>
        <a:fillRef idx="1">
          <a:schemeClr val="lt1"/>
        </a:fillRef>
        <a:effectRef idx="0">
          <a:schemeClr val="accent6"/>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ru-RU"/>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45</xdr:row>
      <xdr:rowOff>171450</xdr:rowOff>
    </xdr:from>
    <xdr:to>
      <xdr:col>1</xdr:col>
      <xdr:colOff>1781175</xdr:colOff>
      <xdr:row>46</xdr:row>
      <xdr:rowOff>180975</xdr:rowOff>
    </xdr:to>
    <xdr:sp macro="" textlink="">
      <xdr:nvSpPr>
        <xdr:cNvPr id="2" name="Надпись 9"/>
        <xdr:cNvSpPr txBox="1">
          <a:spLocks noChangeArrowheads="1"/>
        </xdr:cNvSpPr>
      </xdr:nvSpPr>
      <xdr:spPr bwMode="auto">
        <a:xfrm>
          <a:off x="0" y="10439400"/>
          <a:ext cx="23907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1         1           -       143-24                     </a:t>
          </a:r>
          <a:r>
            <a:rPr lang="ru-RU" sz="700" b="0" i="0" u="none" strike="noStrike" baseline="0">
              <a:solidFill>
                <a:srgbClr val="000000"/>
              </a:solidFill>
              <a:latin typeface="Times New Roman"/>
              <a:cs typeface="Times New Roman"/>
            </a:rPr>
            <a:t>22.01.24</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1524000</xdr:colOff>
      <xdr:row>108</xdr:row>
      <xdr:rowOff>114300</xdr:rowOff>
    </xdr:from>
    <xdr:to>
      <xdr:col>1</xdr:col>
      <xdr:colOff>3914775</xdr:colOff>
      <xdr:row>109</xdr:row>
      <xdr:rowOff>133350</xdr:rowOff>
    </xdr:to>
    <xdr:sp macro="" textlink="">
      <xdr:nvSpPr>
        <xdr:cNvPr id="6" name="Надпись 29"/>
        <xdr:cNvSpPr txBox="1">
          <a:spLocks noChangeArrowheads="1"/>
        </xdr:cNvSpPr>
      </xdr:nvSpPr>
      <xdr:spPr bwMode="auto">
        <a:xfrm>
          <a:off x="2514600" y="23050500"/>
          <a:ext cx="23907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1          2           -      143-24                     </a:t>
          </a:r>
          <a:r>
            <a:rPr lang="ru-RU" sz="700" b="0" i="0" u="none" strike="noStrike" baseline="0">
              <a:solidFill>
                <a:srgbClr val="000000"/>
              </a:solidFill>
              <a:latin typeface="Times New Roman"/>
              <a:cs typeface="Times New Roman"/>
            </a:rPr>
            <a:t>22.01.24</a:t>
          </a:r>
        </a:p>
      </xdr:txBody>
    </xdr:sp>
    <xdr:clientData/>
  </xdr:twoCellAnchor>
  <xdr:twoCellAnchor>
    <xdr:from>
      <xdr:col>3</xdr:col>
      <xdr:colOff>209550</xdr:colOff>
      <xdr:row>41</xdr:row>
      <xdr:rowOff>114300</xdr:rowOff>
    </xdr:from>
    <xdr:to>
      <xdr:col>4</xdr:col>
      <xdr:colOff>923925</xdr:colOff>
      <xdr:row>42</xdr:row>
      <xdr:rowOff>114300</xdr:rowOff>
    </xdr:to>
    <xdr:sp macro="" textlink="">
      <xdr:nvSpPr>
        <xdr:cNvPr id="7" name="Надпись 7"/>
        <xdr:cNvSpPr txBox="1">
          <a:spLocks noChangeArrowheads="1"/>
        </xdr:cNvSpPr>
      </xdr:nvSpPr>
      <xdr:spPr bwMode="auto">
        <a:xfrm>
          <a:off x="7962900" y="9467850"/>
          <a:ext cx="23907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1         5             -     143-24                     </a:t>
          </a:r>
          <a:r>
            <a:rPr lang="ru-RU" sz="700" b="0" i="0" u="none" strike="noStrike" baseline="0">
              <a:solidFill>
                <a:srgbClr val="000000"/>
              </a:solidFill>
              <a:latin typeface="Times New Roman"/>
              <a:cs typeface="Times New Roman"/>
            </a:rPr>
            <a:t>22.01.24</a:t>
          </a:r>
        </a:p>
      </xdr:txBody>
    </xdr:sp>
    <xdr:clientData/>
  </xdr:twoCellAnchor>
  <xdr:twoCellAnchor>
    <xdr:from>
      <xdr:col>3</xdr:col>
      <xdr:colOff>238125</xdr:colOff>
      <xdr:row>318</xdr:row>
      <xdr:rowOff>38100</xdr:rowOff>
    </xdr:from>
    <xdr:to>
      <xdr:col>4</xdr:col>
      <xdr:colOff>952500</xdr:colOff>
      <xdr:row>319</xdr:row>
      <xdr:rowOff>57150</xdr:rowOff>
    </xdr:to>
    <xdr:sp macro="" textlink="">
      <xdr:nvSpPr>
        <xdr:cNvPr id="8" name="Надпись 22"/>
        <xdr:cNvSpPr txBox="1">
          <a:spLocks noChangeArrowheads="1"/>
        </xdr:cNvSpPr>
      </xdr:nvSpPr>
      <xdr:spPr bwMode="auto">
        <a:xfrm>
          <a:off x="7991475" y="63988950"/>
          <a:ext cx="23907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1          1           -      143-24                     </a:t>
          </a:r>
          <a:r>
            <a:rPr lang="ru-RU" sz="700" b="0" i="0" u="none" strike="noStrike" baseline="0">
              <a:solidFill>
                <a:srgbClr val="000000"/>
              </a:solidFill>
              <a:latin typeface="Times New Roman"/>
              <a:cs typeface="Times New Roman"/>
            </a:rPr>
            <a:t>22.01.24</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447675</xdr:colOff>
      <xdr:row>19</xdr:row>
      <xdr:rowOff>695325</xdr:rowOff>
    </xdr:from>
    <xdr:to>
      <xdr:col>10</xdr:col>
      <xdr:colOff>590550</xdr:colOff>
      <xdr:row>20</xdr:row>
      <xdr:rowOff>361950</xdr:rowOff>
    </xdr:to>
    <xdr:sp macro="" textlink="">
      <xdr:nvSpPr>
        <xdr:cNvPr id="2" name="Прямоугольник 9"/>
        <xdr:cNvSpPr>
          <a:spLocks noChangeArrowheads="1"/>
        </xdr:cNvSpPr>
      </xdr:nvSpPr>
      <xdr:spPr bwMode="auto">
        <a:xfrm>
          <a:off x="447675" y="9906000"/>
          <a:ext cx="18926175" cy="361950"/>
        </a:xfrm>
        <a:prstGeom prst="rect">
          <a:avLst/>
        </a:prstGeom>
        <a:solidFill>
          <a:srgbClr val="FFFFFF"/>
        </a:solidFill>
        <a:ln>
          <a:noFill/>
        </a:ln>
        <a:extLst>
          <a:ext uri="{91240B29-F687-4F45-9708-019B960494DF}">
            <a14:hiddenLine xmlns:a14="http://schemas.microsoft.com/office/drawing/2010/main" w="2540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1200" b="0" i="0" u="none" strike="noStrike" baseline="0">
              <a:solidFill>
                <a:srgbClr val="000000"/>
              </a:solidFill>
              <a:latin typeface="Times New Roman"/>
              <a:cs typeface="Times New Roman"/>
            </a:rPr>
            <a:t>Примечания:</a:t>
          </a:r>
          <a:endParaRPr lang="ru-RU" sz="1200" b="0" i="0" u="none" strike="noStrike" baseline="0">
            <a:solidFill>
              <a:srgbClr val="000000"/>
            </a:solidFill>
            <a:latin typeface="Arial"/>
            <a:cs typeface="Arial"/>
          </a:endParaRPr>
        </a:p>
        <a:p>
          <a:pPr algn="l" rtl="0">
            <a:defRPr sz="1000"/>
          </a:pPr>
          <a:r>
            <a:rPr lang="ru-RU" sz="1200" b="0" i="0" u="none" strike="noStrike" baseline="0">
              <a:solidFill>
                <a:srgbClr val="000000"/>
              </a:solidFill>
              <a:latin typeface="Times New Roman"/>
              <a:cs typeface="Times New Roman"/>
            </a:rPr>
            <a:t>1.</a:t>
          </a:r>
          <a:r>
            <a:rPr lang="ru-RU" sz="700" b="0" i="0" u="none" strike="noStrike" baseline="0">
              <a:solidFill>
                <a:srgbClr val="000000"/>
              </a:solidFill>
              <a:latin typeface="Times New Roman"/>
              <a:cs typeface="Times New Roman"/>
            </a:rPr>
            <a:t>    </a:t>
          </a:r>
          <a:r>
            <a:rPr lang="ru-RU" sz="1200" b="0" i="0" u="none" strike="noStrike" baseline="0">
              <a:solidFill>
                <a:srgbClr val="000000"/>
              </a:solidFill>
              <a:latin typeface="Times New Roman"/>
              <a:cs typeface="Times New Roman"/>
            </a:rPr>
            <a:t>По согласованию с Заказчиком возможна замена оборудования, изделий и материалов на аналог, без ухудшения технических характеристик</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123825</xdr:colOff>
      <xdr:row>13</xdr:row>
      <xdr:rowOff>1543050</xdr:rowOff>
    </xdr:from>
    <xdr:to>
      <xdr:col>12</xdr:col>
      <xdr:colOff>266700</xdr:colOff>
      <xdr:row>13</xdr:row>
      <xdr:rowOff>2419350</xdr:rowOff>
    </xdr:to>
    <xdr:sp macro="" textlink="">
      <xdr:nvSpPr>
        <xdr:cNvPr id="2" name="Прямоугольник 231"/>
        <xdr:cNvSpPr>
          <a:spLocks noChangeArrowheads="1"/>
        </xdr:cNvSpPr>
      </xdr:nvSpPr>
      <xdr:spPr bwMode="auto">
        <a:xfrm>
          <a:off x="904875" y="4114800"/>
          <a:ext cx="14449425" cy="0"/>
        </a:xfrm>
        <a:prstGeom prst="rect">
          <a:avLst/>
        </a:prstGeom>
        <a:solidFill>
          <a:srgbClr val="FFFFFF"/>
        </a:solidFill>
        <a:ln>
          <a:noFill/>
        </a:ln>
        <a:extLst>
          <a:ext uri="{91240B29-F687-4F45-9708-019B960494DF}">
            <a14:hiddenLine xmlns:a14="http://schemas.microsoft.com/office/drawing/2010/main" w="2540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1200" b="0" i="0" u="none" strike="noStrike" baseline="0">
              <a:solidFill>
                <a:srgbClr val="000000"/>
              </a:solidFill>
              <a:latin typeface="Times New Roman"/>
              <a:cs typeface="Times New Roman"/>
            </a:rPr>
            <a:t>Примечания:</a:t>
          </a:r>
          <a:endParaRPr lang="ru-RU" sz="1200" b="0" i="0" u="none" strike="noStrike" baseline="0">
            <a:solidFill>
              <a:srgbClr val="000000"/>
            </a:solidFill>
            <a:latin typeface="Arial"/>
            <a:cs typeface="Arial"/>
          </a:endParaRPr>
        </a:p>
        <a:p>
          <a:pPr algn="l" rtl="0">
            <a:defRPr sz="1000"/>
          </a:pPr>
          <a:r>
            <a:rPr lang="ru-RU" sz="1200" b="0" i="0" u="none" strike="noStrike" baseline="0">
              <a:solidFill>
                <a:srgbClr val="000000"/>
              </a:solidFill>
              <a:latin typeface="Times New Roman"/>
              <a:cs typeface="Times New Roman"/>
            </a:rPr>
            <a:t>1.</a:t>
          </a:r>
          <a:r>
            <a:rPr lang="ru-RU" sz="700" b="0" i="0" u="none" strike="noStrike" baseline="0">
              <a:solidFill>
                <a:srgbClr val="000000"/>
              </a:solidFill>
              <a:latin typeface="Times New Roman"/>
              <a:cs typeface="Times New Roman"/>
            </a:rPr>
            <a:t>    </a:t>
          </a:r>
          <a:r>
            <a:rPr lang="ru-RU" sz="1200" b="0" i="0" u="none" strike="noStrike" baseline="0">
              <a:solidFill>
                <a:srgbClr val="000000"/>
              </a:solidFill>
              <a:latin typeface="Times New Roman"/>
              <a:cs typeface="Times New Roman"/>
            </a:rPr>
            <a:t>По согласованию с Заказчиком возможна замена оборудования, изделий и материалов на аналог, без ухудшения технических характеристик</a:t>
          </a:r>
        </a:p>
      </xdr:txBody>
    </xdr:sp>
    <xdr:clientData/>
  </xdr:twoCellAnchor>
  <xdr:twoCellAnchor>
    <xdr:from>
      <xdr:col>2</xdr:col>
      <xdr:colOff>123825</xdr:colOff>
      <xdr:row>13</xdr:row>
      <xdr:rowOff>1543050</xdr:rowOff>
    </xdr:from>
    <xdr:to>
      <xdr:col>3</xdr:col>
      <xdr:colOff>1543050</xdr:colOff>
      <xdr:row>13</xdr:row>
      <xdr:rowOff>2419350</xdr:rowOff>
    </xdr:to>
    <xdr:sp macro="" textlink="">
      <xdr:nvSpPr>
        <xdr:cNvPr id="3" name="Прямоугольник 231"/>
        <xdr:cNvSpPr>
          <a:spLocks noChangeArrowheads="1"/>
        </xdr:cNvSpPr>
      </xdr:nvSpPr>
      <xdr:spPr bwMode="auto">
        <a:xfrm>
          <a:off x="904875" y="4114800"/>
          <a:ext cx="6238875" cy="0"/>
        </a:xfrm>
        <a:prstGeom prst="rect">
          <a:avLst/>
        </a:prstGeom>
        <a:solidFill>
          <a:srgbClr val="FFFFFF"/>
        </a:solidFill>
        <a:ln>
          <a:noFill/>
        </a:ln>
        <a:extLst>
          <a:ext uri="{91240B29-F687-4F45-9708-019B960494DF}">
            <a14:hiddenLine xmlns:a14="http://schemas.microsoft.com/office/drawing/2010/main" w="2540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1200" b="0" i="0" u="none" strike="noStrike" baseline="0">
              <a:solidFill>
                <a:srgbClr val="000000"/>
              </a:solidFill>
              <a:latin typeface="Times New Roman"/>
              <a:cs typeface="Times New Roman"/>
            </a:rPr>
            <a:t>Примечания:</a:t>
          </a:r>
          <a:endParaRPr lang="ru-RU" sz="1200" b="0" i="0" u="none" strike="noStrike" baseline="0">
            <a:solidFill>
              <a:srgbClr val="000000"/>
            </a:solidFill>
            <a:latin typeface="Arial"/>
            <a:cs typeface="Arial"/>
          </a:endParaRPr>
        </a:p>
        <a:p>
          <a:pPr algn="l" rtl="0">
            <a:defRPr sz="1000"/>
          </a:pPr>
          <a:r>
            <a:rPr lang="ru-RU" sz="1200" b="0" i="0" u="none" strike="noStrike" baseline="0">
              <a:solidFill>
                <a:srgbClr val="000000"/>
              </a:solidFill>
              <a:latin typeface="Times New Roman"/>
              <a:cs typeface="Times New Roman"/>
            </a:rPr>
            <a:t>1.</a:t>
          </a:r>
          <a:r>
            <a:rPr lang="ru-RU" sz="700" b="0" i="0" u="none" strike="noStrike" baseline="0">
              <a:solidFill>
                <a:srgbClr val="000000"/>
              </a:solidFill>
              <a:latin typeface="Times New Roman"/>
              <a:cs typeface="Times New Roman"/>
            </a:rPr>
            <a:t>    </a:t>
          </a:r>
          <a:r>
            <a:rPr lang="ru-RU" sz="1200" b="0" i="0" u="none" strike="noStrike" baseline="0">
              <a:solidFill>
                <a:srgbClr val="000000"/>
              </a:solidFill>
              <a:latin typeface="Times New Roman"/>
              <a:cs typeface="Times New Roman"/>
            </a:rPr>
            <a:t>По согласованию с Заказчиком возможна замена оборудования, изделий и материалов на аналог, без ухудшения технических характеристик</a:t>
          </a:r>
        </a:p>
      </xdr:txBody>
    </xdr:sp>
    <xdr:clientData/>
  </xdr:twoCellAnchor>
  <xdr:twoCellAnchor>
    <xdr:from>
      <xdr:col>1</xdr:col>
      <xdr:colOff>733425</xdr:colOff>
      <xdr:row>15</xdr:row>
      <xdr:rowOff>742950</xdr:rowOff>
    </xdr:from>
    <xdr:to>
      <xdr:col>3</xdr:col>
      <xdr:colOff>1371600</xdr:colOff>
      <xdr:row>18</xdr:row>
      <xdr:rowOff>200025</xdr:rowOff>
    </xdr:to>
    <xdr:sp macro="" textlink="">
      <xdr:nvSpPr>
        <xdr:cNvPr id="4" name="Прямоугольник 231"/>
        <xdr:cNvSpPr>
          <a:spLocks noChangeArrowheads="1"/>
        </xdr:cNvSpPr>
      </xdr:nvSpPr>
      <xdr:spPr bwMode="auto">
        <a:xfrm>
          <a:off x="733425" y="5257800"/>
          <a:ext cx="6238875" cy="876300"/>
        </a:xfrm>
        <a:prstGeom prst="rect">
          <a:avLst/>
        </a:prstGeom>
        <a:solidFill>
          <a:srgbClr val="FFFFFF"/>
        </a:solidFill>
        <a:ln>
          <a:noFill/>
        </a:ln>
        <a:extLst>
          <a:ext uri="{91240B29-F687-4F45-9708-019B960494DF}">
            <a14:hiddenLine xmlns:a14="http://schemas.microsoft.com/office/drawing/2010/main" w="2540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1200" b="0" i="0" u="none" strike="noStrike" baseline="0">
              <a:solidFill>
                <a:srgbClr val="000000"/>
              </a:solidFill>
              <a:latin typeface="Times New Roman"/>
              <a:cs typeface="Times New Roman"/>
            </a:rPr>
            <a:t>Примечания:</a:t>
          </a:r>
          <a:endParaRPr lang="ru-RU" sz="1200" b="0" i="0" u="none" strike="noStrike" baseline="0">
            <a:solidFill>
              <a:srgbClr val="000000"/>
            </a:solidFill>
            <a:latin typeface="Arial"/>
            <a:cs typeface="Arial"/>
          </a:endParaRPr>
        </a:p>
        <a:p>
          <a:pPr algn="l" rtl="0">
            <a:defRPr sz="1000"/>
          </a:pPr>
          <a:r>
            <a:rPr lang="ru-RU" sz="1200" b="0" i="0" u="none" strike="noStrike" baseline="0">
              <a:solidFill>
                <a:srgbClr val="000000"/>
              </a:solidFill>
              <a:latin typeface="Times New Roman"/>
              <a:cs typeface="Times New Roman"/>
            </a:rPr>
            <a:t>1.</a:t>
          </a:r>
          <a:r>
            <a:rPr lang="ru-RU" sz="700" b="0" i="0" u="none" strike="noStrike" baseline="0">
              <a:solidFill>
                <a:srgbClr val="000000"/>
              </a:solidFill>
              <a:latin typeface="Times New Roman"/>
              <a:cs typeface="Times New Roman"/>
            </a:rPr>
            <a:t>    </a:t>
          </a:r>
          <a:r>
            <a:rPr lang="ru-RU" sz="1200" b="0" i="0" u="none" strike="noStrike" baseline="0">
              <a:solidFill>
                <a:srgbClr val="000000"/>
              </a:solidFill>
              <a:latin typeface="Times New Roman"/>
              <a:cs typeface="Times New Roman"/>
            </a:rPr>
            <a:t>По согласованию с Заказчиком возможна замена оборудования, изделий и материалов на аналог, без ухудшения технических характеристик</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133350</xdr:colOff>
      <xdr:row>36</xdr:row>
      <xdr:rowOff>476250</xdr:rowOff>
    </xdr:from>
    <xdr:to>
      <xdr:col>8</xdr:col>
      <xdr:colOff>266700</xdr:colOff>
      <xdr:row>36</xdr:row>
      <xdr:rowOff>733425</xdr:rowOff>
    </xdr:to>
    <xdr:sp macro="" textlink="">
      <xdr:nvSpPr>
        <xdr:cNvPr id="2" name="Надпись 230"/>
        <xdr:cNvSpPr txBox="1">
          <a:spLocks noChangeArrowheads="1"/>
        </xdr:cNvSpPr>
      </xdr:nvSpPr>
      <xdr:spPr bwMode="auto">
        <a:xfrm>
          <a:off x="9496425" y="10182225"/>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1           -         Зам.    49-23                       06.23</a:t>
          </a:r>
        </a:p>
      </xdr:txBody>
    </xdr:sp>
    <xdr:clientData/>
  </xdr:twoCellAnchor>
  <xdr:twoCellAnchor>
    <xdr:from>
      <xdr:col>12</xdr:col>
      <xdr:colOff>590550</xdr:colOff>
      <xdr:row>2138</xdr:row>
      <xdr:rowOff>0</xdr:rowOff>
    </xdr:from>
    <xdr:to>
      <xdr:col>17</xdr:col>
      <xdr:colOff>114300</xdr:colOff>
      <xdr:row>2139</xdr:row>
      <xdr:rowOff>66675</xdr:rowOff>
    </xdr:to>
    <xdr:sp macro="" textlink="">
      <xdr:nvSpPr>
        <xdr:cNvPr id="4" name="Надпись 322"/>
        <xdr:cNvSpPr txBox="1">
          <a:spLocks noChangeArrowheads="1"/>
        </xdr:cNvSpPr>
      </xdr:nvSpPr>
      <xdr:spPr bwMode="auto">
        <a:xfrm>
          <a:off x="19050000" y="503548650"/>
          <a:ext cx="25717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2           -         Нов.   185-23                      11.23</a:t>
          </a:r>
        </a:p>
      </xdr:txBody>
    </xdr:sp>
    <xdr:clientData/>
  </xdr:twoCellAnchor>
  <xdr:twoCellAnchor>
    <xdr:from>
      <xdr:col>24</xdr:col>
      <xdr:colOff>457200</xdr:colOff>
      <xdr:row>2</xdr:row>
      <xdr:rowOff>2838450</xdr:rowOff>
    </xdr:from>
    <xdr:to>
      <xdr:col>28</xdr:col>
      <xdr:colOff>590550</xdr:colOff>
      <xdr:row>2</xdr:row>
      <xdr:rowOff>3095625</xdr:rowOff>
    </xdr:to>
    <xdr:sp macro="" textlink="">
      <xdr:nvSpPr>
        <xdr:cNvPr id="5" name="Надпись 109"/>
        <xdr:cNvSpPr txBox="1">
          <a:spLocks noChangeArrowheads="1"/>
        </xdr:cNvSpPr>
      </xdr:nvSpPr>
      <xdr:spPr bwMode="auto">
        <a:xfrm>
          <a:off x="26231850" y="1047750"/>
          <a:ext cx="25717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3           -         Зам.   279-23                      12.23</a:t>
          </a:r>
        </a:p>
      </xdr:txBody>
    </xdr:sp>
    <xdr:clientData/>
  </xdr:twoCellAnchor>
  <xdr:twoCellAnchor>
    <xdr:from>
      <xdr:col>12</xdr:col>
      <xdr:colOff>561975</xdr:colOff>
      <xdr:row>2138</xdr:row>
      <xdr:rowOff>9525</xdr:rowOff>
    </xdr:from>
    <xdr:to>
      <xdr:col>17</xdr:col>
      <xdr:colOff>85725</xdr:colOff>
      <xdr:row>2139</xdr:row>
      <xdr:rowOff>76200</xdr:rowOff>
    </xdr:to>
    <xdr:sp macro="" textlink="">
      <xdr:nvSpPr>
        <xdr:cNvPr id="6" name="Надпись 99"/>
        <xdr:cNvSpPr txBox="1">
          <a:spLocks noChangeArrowheads="1"/>
        </xdr:cNvSpPr>
      </xdr:nvSpPr>
      <xdr:spPr bwMode="auto">
        <a:xfrm>
          <a:off x="19021425" y="503558175"/>
          <a:ext cx="25717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3           -         Зам.    279-23                     12.23</a:t>
          </a:r>
        </a:p>
      </xdr:txBody>
    </xdr:sp>
    <xdr:clientData/>
  </xdr:twoCellAnchor>
  <xdr:twoCellAnchor>
    <xdr:from>
      <xdr:col>4</xdr:col>
      <xdr:colOff>152400</xdr:colOff>
      <xdr:row>80</xdr:row>
      <xdr:rowOff>866775</xdr:rowOff>
    </xdr:from>
    <xdr:to>
      <xdr:col>8</xdr:col>
      <xdr:colOff>285750</xdr:colOff>
      <xdr:row>80</xdr:row>
      <xdr:rowOff>1123950</xdr:rowOff>
    </xdr:to>
    <xdr:sp macro="" textlink="">
      <xdr:nvSpPr>
        <xdr:cNvPr id="8" name="Надпись 10"/>
        <xdr:cNvSpPr txBox="1">
          <a:spLocks noChangeArrowheads="1"/>
        </xdr:cNvSpPr>
      </xdr:nvSpPr>
      <xdr:spPr bwMode="auto">
        <a:xfrm>
          <a:off x="9515475" y="22526625"/>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1           -         Зам.    49-23                       06.23</a:t>
          </a:r>
        </a:p>
      </xdr:txBody>
    </xdr:sp>
    <xdr:clientData/>
  </xdr:twoCellAnchor>
  <xdr:twoCellAnchor>
    <xdr:from>
      <xdr:col>4</xdr:col>
      <xdr:colOff>152400</xdr:colOff>
      <xdr:row>100</xdr:row>
      <xdr:rowOff>619125</xdr:rowOff>
    </xdr:from>
    <xdr:to>
      <xdr:col>8</xdr:col>
      <xdr:colOff>285750</xdr:colOff>
      <xdr:row>101</xdr:row>
      <xdr:rowOff>57150</xdr:rowOff>
    </xdr:to>
    <xdr:sp macro="" textlink="">
      <xdr:nvSpPr>
        <xdr:cNvPr id="9" name="Надпись 13"/>
        <xdr:cNvSpPr txBox="1">
          <a:spLocks noChangeArrowheads="1"/>
        </xdr:cNvSpPr>
      </xdr:nvSpPr>
      <xdr:spPr bwMode="auto">
        <a:xfrm>
          <a:off x="9515475" y="27146250"/>
          <a:ext cx="4867275" cy="57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1           -         Зам.    49-23                       06.23</a:t>
          </a:r>
        </a:p>
      </xdr:txBody>
    </xdr:sp>
    <xdr:clientData/>
  </xdr:twoCellAnchor>
  <xdr:twoCellAnchor>
    <xdr:from>
      <xdr:col>4</xdr:col>
      <xdr:colOff>142875</xdr:colOff>
      <xdr:row>119</xdr:row>
      <xdr:rowOff>723900</xdr:rowOff>
    </xdr:from>
    <xdr:to>
      <xdr:col>8</xdr:col>
      <xdr:colOff>276225</xdr:colOff>
      <xdr:row>120</xdr:row>
      <xdr:rowOff>171450</xdr:rowOff>
    </xdr:to>
    <xdr:sp macro="" textlink="">
      <xdr:nvSpPr>
        <xdr:cNvPr id="10" name="Надпись 14"/>
        <xdr:cNvSpPr txBox="1">
          <a:spLocks noChangeArrowheads="1"/>
        </xdr:cNvSpPr>
      </xdr:nvSpPr>
      <xdr:spPr bwMode="auto">
        <a:xfrm>
          <a:off x="9505950" y="32975550"/>
          <a:ext cx="4867275"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1           -         Зам.    49-23                       06.23</a:t>
          </a:r>
        </a:p>
      </xdr:txBody>
    </xdr:sp>
    <xdr:clientData/>
  </xdr:twoCellAnchor>
  <xdr:twoCellAnchor>
    <xdr:from>
      <xdr:col>4</xdr:col>
      <xdr:colOff>161925</xdr:colOff>
      <xdr:row>142</xdr:row>
      <xdr:rowOff>733425</xdr:rowOff>
    </xdr:from>
    <xdr:to>
      <xdr:col>8</xdr:col>
      <xdr:colOff>295275</xdr:colOff>
      <xdr:row>142</xdr:row>
      <xdr:rowOff>990600</xdr:rowOff>
    </xdr:to>
    <xdr:sp macro="" textlink="">
      <xdr:nvSpPr>
        <xdr:cNvPr id="11" name="Надпись 15"/>
        <xdr:cNvSpPr txBox="1">
          <a:spLocks noChangeArrowheads="1"/>
        </xdr:cNvSpPr>
      </xdr:nvSpPr>
      <xdr:spPr bwMode="auto">
        <a:xfrm>
          <a:off x="9525000" y="38252400"/>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1           -         Зам.    49-23                       06.23</a:t>
          </a:r>
        </a:p>
      </xdr:txBody>
    </xdr:sp>
    <xdr:clientData/>
  </xdr:twoCellAnchor>
  <xdr:twoCellAnchor>
    <xdr:from>
      <xdr:col>4</xdr:col>
      <xdr:colOff>142875</xdr:colOff>
      <xdr:row>162</xdr:row>
      <xdr:rowOff>600075</xdr:rowOff>
    </xdr:from>
    <xdr:to>
      <xdr:col>8</xdr:col>
      <xdr:colOff>276225</xdr:colOff>
      <xdr:row>162</xdr:row>
      <xdr:rowOff>857250</xdr:rowOff>
    </xdr:to>
    <xdr:sp macro="" textlink="">
      <xdr:nvSpPr>
        <xdr:cNvPr id="12" name="Надпись 16"/>
        <xdr:cNvSpPr txBox="1">
          <a:spLocks noChangeArrowheads="1"/>
        </xdr:cNvSpPr>
      </xdr:nvSpPr>
      <xdr:spPr bwMode="auto">
        <a:xfrm>
          <a:off x="9505950" y="42633900"/>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3           -         Зам.    279-23                     12.23</a:t>
          </a:r>
        </a:p>
      </xdr:txBody>
    </xdr:sp>
    <xdr:clientData/>
  </xdr:twoCellAnchor>
  <xdr:twoCellAnchor>
    <xdr:from>
      <xdr:col>4</xdr:col>
      <xdr:colOff>142875</xdr:colOff>
      <xdr:row>231</xdr:row>
      <xdr:rowOff>561975</xdr:rowOff>
    </xdr:from>
    <xdr:to>
      <xdr:col>8</xdr:col>
      <xdr:colOff>276225</xdr:colOff>
      <xdr:row>231</xdr:row>
      <xdr:rowOff>819150</xdr:rowOff>
    </xdr:to>
    <xdr:sp macro="" textlink="">
      <xdr:nvSpPr>
        <xdr:cNvPr id="15" name="Надпись 25"/>
        <xdr:cNvSpPr txBox="1">
          <a:spLocks noChangeArrowheads="1"/>
        </xdr:cNvSpPr>
      </xdr:nvSpPr>
      <xdr:spPr bwMode="auto">
        <a:xfrm>
          <a:off x="9505950" y="58416825"/>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1           -         Зам.    49-23                       06.23</a:t>
          </a:r>
        </a:p>
      </xdr:txBody>
    </xdr:sp>
    <xdr:clientData/>
  </xdr:twoCellAnchor>
  <xdr:twoCellAnchor>
    <xdr:from>
      <xdr:col>4</xdr:col>
      <xdr:colOff>152400</xdr:colOff>
      <xdr:row>255</xdr:row>
      <xdr:rowOff>1114425</xdr:rowOff>
    </xdr:from>
    <xdr:to>
      <xdr:col>8</xdr:col>
      <xdr:colOff>285750</xdr:colOff>
      <xdr:row>255</xdr:row>
      <xdr:rowOff>1371600</xdr:rowOff>
    </xdr:to>
    <xdr:sp macro="" textlink="">
      <xdr:nvSpPr>
        <xdr:cNvPr id="16" name="Надпись 26"/>
        <xdr:cNvSpPr txBox="1">
          <a:spLocks noChangeArrowheads="1"/>
        </xdr:cNvSpPr>
      </xdr:nvSpPr>
      <xdr:spPr bwMode="auto">
        <a:xfrm>
          <a:off x="9515475" y="63874650"/>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1           -         Зам.    49-23                       06.23</a:t>
          </a:r>
        </a:p>
      </xdr:txBody>
    </xdr:sp>
    <xdr:clientData/>
  </xdr:twoCellAnchor>
  <xdr:twoCellAnchor>
    <xdr:from>
      <xdr:col>4</xdr:col>
      <xdr:colOff>152400</xdr:colOff>
      <xdr:row>301</xdr:row>
      <xdr:rowOff>190500</xdr:rowOff>
    </xdr:from>
    <xdr:to>
      <xdr:col>8</xdr:col>
      <xdr:colOff>285750</xdr:colOff>
      <xdr:row>301</xdr:row>
      <xdr:rowOff>447675</xdr:rowOff>
    </xdr:to>
    <xdr:sp macro="" textlink="">
      <xdr:nvSpPr>
        <xdr:cNvPr id="18" name="Надпись 234"/>
        <xdr:cNvSpPr txBox="1">
          <a:spLocks noChangeArrowheads="1"/>
        </xdr:cNvSpPr>
      </xdr:nvSpPr>
      <xdr:spPr bwMode="auto">
        <a:xfrm>
          <a:off x="9515475" y="74847450"/>
          <a:ext cx="4867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1           -         Зам.    49-23                       06.23</a:t>
          </a:r>
        </a:p>
      </xdr:txBody>
    </xdr:sp>
    <xdr:clientData/>
  </xdr:twoCellAnchor>
  <xdr:twoCellAnchor>
    <xdr:from>
      <xdr:col>4</xdr:col>
      <xdr:colOff>161925</xdr:colOff>
      <xdr:row>324</xdr:row>
      <xdr:rowOff>952500</xdr:rowOff>
    </xdr:from>
    <xdr:to>
      <xdr:col>8</xdr:col>
      <xdr:colOff>295275</xdr:colOff>
      <xdr:row>324</xdr:row>
      <xdr:rowOff>1209675</xdr:rowOff>
    </xdr:to>
    <xdr:sp macro="" textlink="">
      <xdr:nvSpPr>
        <xdr:cNvPr id="19" name="Надпись 235"/>
        <xdr:cNvSpPr txBox="1">
          <a:spLocks noChangeArrowheads="1"/>
        </xdr:cNvSpPr>
      </xdr:nvSpPr>
      <xdr:spPr bwMode="auto">
        <a:xfrm>
          <a:off x="9525000" y="79829025"/>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1           -         Зам.    49-23                       06.23</a:t>
          </a:r>
        </a:p>
      </xdr:txBody>
    </xdr:sp>
    <xdr:clientData/>
  </xdr:twoCellAnchor>
  <xdr:twoCellAnchor>
    <xdr:from>
      <xdr:col>4</xdr:col>
      <xdr:colOff>161925</xdr:colOff>
      <xdr:row>352</xdr:row>
      <xdr:rowOff>447675</xdr:rowOff>
    </xdr:from>
    <xdr:to>
      <xdr:col>8</xdr:col>
      <xdr:colOff>295275</xdr:colOff>
      <xdr:row>352</xdr:row>
      <xdr:rowOff>704850</xdr:rowOff>
    </xdr:to>
    <xdr:sp macro="" textlink="">
      <xdr:nvSpPr>
        <xdr:cNvPr id="20" name="Надпись 236"/>
        <xdr:cNvSpPr txBox="1">
          <a:spLocks noChangeArrowheads="1"/>
        </xdr:cNvSpPr>
      </xdr:nvSpPr>
      <xdr:spPr bwMode="auto">
        <a:xfrm>
          <a:off x="9525000" y="86210775"/>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1           -         Зам.    49-23                       06.23</a:t>
          </a:r>
        </a:p>
      </xdr:txBody>
    </xdr:sp>
    <xdr:clientData/>
  </xdr:twoCellAnchor>
  <xdr:twoCellAnchor>
    <xdr:from>
      <xdr:col>1</xdr:col>
      <xdr:colOff>0</xdr:colOff>
      <xdr:row>372</xdr:row>
      <xdr:rowOff>981075</xdr:rowOff>
    </xdr:from>
    <xdr:to>
      <xdr:col>5</xdr:col>
      <xdr:colOff>133350</xdr:colOff>
      <xdr:row>373</xdr:row>
      <xdr:rowOff>238125</xdr:rowOff>
    </xdr:to>
    <xdr:sp macro="" textlink="">
      <xdr:nvSpPr>
        <xdr:cNvPr id="21" name="Надпись 237"/>
        <xdr:cNvSpPr txBox="1">
          <a:spLocks noChangeArrowheads="1"/>
        </xdr:cNvSpPr>
      </xdr:nvSpPr>
      <xdr:spPr bwMode="auto">
        <a:xfrm>
          <a:off x="0" y="90906600"/>
          <a:ext cx="108870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1           -         Зам.    49-23                       06.23</a:t>
          </a:r>
        </a:p>
      </xdr:txBody>
    </xdr:sp>
    <xdr:clientData/>
  </xdr:twoCellAnchor>
  <xdr:twoCellAnchor>
    <xdr:from>
      <xdr:col>4</xdr:col>
      <xdr:colOff>152400</xdr:colOff>
      <xdr:row>407</xdr:row>
      <xdr:rowOff>685800</xdr:rowOff>
    </xdr:from>
    <xdr:to>
      <xdr:col>8</xdr:col>
      <xdr:colOff>285750</xdr:colOff>
      <xdr:row>407</xdr:row>
      <xdr:rowOff>942975</xdr:rowOff>
    </xdr:to>
    <xdr:sp macro="" textlink="">
      <xdr:nvSpPr>
        <xdr:cNvPr id="22" name="Надпись 238"/>
        <xdr:cNvSpPr txBox="1">
          <a:spLocks noChangeArrowheads="1"/>
        </xdr:cNvSpPr>
      </xdr:nvSpPr>
      <xdr:spPr bwMode="auto">
        <a:xfrm>
          <a:off x="9515475" y="98174175"/>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1           -         Зам.    49-23                       06.23</a:t>
          </a:r>
        </a:p>
      </xdr:txBody>
    </xdr:sp>
    <xdr:clientData/>
  </xdr:twoCellAnchor>
  <xdr:twoCellAnchor>
    <xdr:from>
      <xdr:col>4</xdr:col>
      <xdr:colOff>152400</xdr:colOff>
      <xdr:row>433</xdr:row>
      <xdr:rowOff>1000125</xdr:rowOff>
    </xdr:from>
    <xdr:to>
      <xdr:col>8</xdr:col>
      <xdr:colOff>285750</xdr:colOff>
      <xdr:row>433</xdr:row>
      <xdr:rowOff>1257300</xdr:rowOff>
    </xdr:to>
    <xdr:sp macro="" textlink="">
      <xdr:nvSpPr>
        <xdr:cNvPr id="23" name="Надпись 239"/>
        <xdr:cNvSpPr txBox="1">
          <a:spLocks noChangeArrowheads="1"/>
        </xdr:cNvSpPr>
      </xdr:nvSpPr>
      <xdr:spPr bwMode="auto">
        <a:xfrm>
          <a:off x="9515475" y="103832025"/>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1           -         Зам.    49-23                       06.23</a:t>
          </a:r>
        </a:p>
      </xdr:txBody>
    </xdr:sp>
    <xdr:clientData/>
  </xdr:twoCellAnchor>
  <xdr:twoCellAnchor>
    <xdr:from>
      <xdr:col>4</xdr:col>
      <xdr:colOff>161925</xdr:colOff>
      <xdr:row>483</xdr:row>
      <xdr:rowOff>628650</xdr:rowOff>
    </xdr:from>
    <xdr:to>
      <xdr:col>8</xdr:col>
      <xdr:colOff>295275</xdr:colOff>
      <xdr:row>483</xdr:row>
      <xdr:rowOff>885825</xdr:rowOff>
    </xdr:to>
    <xdr:sp macro="" textlink="">
      <xdr:nvSpPr>
        <xdr:cNvPr id="25" name="Надпись 242"/>
        <xdr:cNvSpPr txBox="1">
          <a:spLocks noChangeArrowheads="1"/>
        </xdr:cNvSpPr>
      </xdr:nvSpPr>
      <xdr:spPr bwMode="auto">
        <a:xfrm>
          <a:off x="9525000" y="116081175"/>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1           -         Зам.    49-23                       06.23</a:t>
          </a:r>
        </a:p>
      </xdr:txBody>
    </xdr:sp>
    <xdr:clientData/>
  </xdr:twoCellAnchor>
  <xdr:twoCellAnchor>
    <xdr:from>
      <xdr:col>4</xdr:col>
      <xdr:colOff>152400</xdr:colOff>
      <xdr:row>511</xdr:row>
      <xdr:rowOff>533400</xdr:rowOff>
    </xdr:from>
    <xdr:to>
      <xdr:col>8</xdr:col>
      <xdr:colOff>285750</xdr:colOff>
      <xdr:row>511</xdr:row>
      <xdr:rowOff>790575</xdr:rowOff>
    </xdr:to>
    <xdr:sp macro="" textlink="">
      <xdr:nvSpPr>
        <xdr:cNvPr id="26" name="Надпись 243"/>
        <xdr:cNvSpPr txBox="1">
          <a:spLocks noChangeArrowheads="1"/>
        </xdr:cNvSpPr>
      </xdr:nvSpPr>
      <xdr:spPr bwMode="auto">
        <a:xfrm>
          <a:off x="9515475" y="122967750"/>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1           -         Зам.    49-23                       06.23</a:t>
          </a:r>
        </a:p>
      </xdr:txBody>
    </xdr:sp>
    <xdr:clientData/>
  </xdr:twoCellAnchor>
  <xdr:twoCellAnchor>
    <xdr:from>
      <xdr:col>4</xdr:col>
      <xdr:colOff>161925</xdr:colOff>
      <xdr:row>539</xdr:row>
      <xdr:rowOff>542925</xdr:rowOff>
    </xdr:from>
    <xdr:to>
      <xdr:col>8</xdr:col>
      <xdr:colOff>295275</xdr:colOff>
      <xdr:row>540</xdr:row>
      <xdr:rowOff>0</xdr:rowOff>
    </xdr:to>
    <xdr:sp macro="" textlink="">
      <xdr:nvSpPr>
        <xdr:cNvPr id="27" name="Надпись 244"/>
        <xdr:cNvSpPr txBox="1">
          <a:spLocks noChangeArrowheads="1"/>
        </xdr:cNvSpPr>
      </xdr:nvSpPr>
      <xdr:spPr bwMode="auto">
        <a:xfrm>
          <a:off x="9525000" y="128825625"/>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1           -         Зам.    49-23                       06.23</a:t>
          </a:r>
        </a:p>
      </xdr:txBody>
    </xdr:sp>
    <xdr:clientData/>
  </xdr:twoCellAnchor>
  <xdr:twoCellAnchor>
    <xdr:from>
      <xdr:col>4</xdr:col>
      <xdr:colOff>152400</xdr:colOff>
      <xdr:row>572</xdr:row>
      <xdr:rowOff>685800</xdr:rowOff>
    </xdr:from>
    <xdr:to>
      <xdr:col>8</xdr:col>
      <xdr:colOff>285750</xdr:colOff>
      <xdr:row>572</xdr:row>
      <xdr:rowOff>942975</xdr:rowOff>
    </xdr:to>
    <xdr:sp macro="" textlink="">
      <xdr:nvSpPr>
        <xdr:cNvPr id="28" name="Надпись 245"/>
        <xdr:cNvSpPr txBox="1">
          <a:spLocks noChangeArrowheads="1"/>
        </xdr:cNvSpPr>
      </xdr:nvSpPr>
      <xdr:spPr bwMode="auto">
        <a:xfrm>
          <a:off x="9515475" y="136779000"/>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1           -         Зам.    49-23                       06.23</a:t>
          </a:r>
        </a:p>
      </xdr:txBody>
    </xdr:sp>
    <xdr:clientData/>
  </xdr:twoCellAnchor>
  <xdr:twoCellAnchor>
    <xdr:from>
      <xdr:col>4</xdr:col>
      <xdr:colOff>142875</xdr:colOff>
      <xdr:row>596</xdr:row>
      <xdr:rowOff>838200</xdr:rowOff>
    </xdr:from>
    <xdr:to>
      <xdr:col>8</xdr:col>
      <xdr:colOff>276225</xdr:colOff>
      <xdr:row>596</xdr:row>
      <xdr:rowOff>1095375</xdr:rowOff>
    </xdr:to>
    <xdr:sp macro="" textlink="">
      <xdr:nvSpPr>
        <xdr:cNvPr id="29" name="Надпись 246"/>
        <xdr:cNvSpPr txBox="1">
          <a:spLocks noChangeArrowheads="1"/>
        </xdr:cNvSpPr>
      </xdr:nvSpPr>
      <xdr:spPr bwMode="auto">
        <a:xfrm>
          <a:off x="9505950" y="143798925"/>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1           -         Зам.    49-23                       06.23</a:t>
          </a:r>
        </a:p>
      </xdr:txBody>
    </xdr:sp>
    <xdr:clientData/>
  </xdr:twoCellAnchor>
  <xdr:twoCellAnchor>
    <xdr:from>
      <xdr:col>4</xdr:col>
      <xdr:colOff>142875</xdr:colOff>
      <xdr:row>511</xdr:row>
      <xdr:rowOff>352425</xdr:rowOff>
    </xdr:from>
    <xdr:to>
      <xdr:col>8</xdr:col>
      <xdr:colOff>276225</xdr:colOff>
      <xdr:row>511</xdr:row>
      <xdr:rowOff>609600</xdr:rowOff>
    </xdr:to>
    <xdr:sp macro="" textlink="">
      <xdr:nvSpPr>
        <xdr:cNvPr id="32" name="Надпись 272"/>
        <xdr:cNvSpPr txBox="1">
          <a:spLocks noChangeArrowheads="1"/>
        </xdr:cNvSpPr>
      </xdr:nvSpPr>
      <xdr:spPr bwMode="auto">
        <a:xfrm>
          <a:off x="9505950" y="122967750"/>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2           -         Зам.   185-23                      11.23</a:t>
          </a:r>
        </a:p>
      </xdr:txBody>
    </xdr:sp>
    <xdr:clientData/>
  </xdr:twoCellAnchor>
  <xdr:twoCellAnchor>
    <xdr:from>
      <xdr:col>4</xdr:col>
      <xdr:colOff>142875</xdr:colOff>
      <xdr:row>539</xdr:row>
      <xdr:rowOff>361950</xdr:rowOff>
    </xdr:from>
    <xdr:to>
      <xdr:col>8</xdr:col>
      <xdr:colOff>276225</xdr:colOff>
      <xdr:row>539</xdr:row>
      <xdr:rowOff>619125</xdr:rowOff>
    </xdr:to>
    <xdr:sp macro="" textlink="">
      <xdr:nvSpPr>
        <xdr:cNvPr id="33" name="Надпись 273"/>
        <xdr:cNvSpPr txBox="1">
          <a:spLocks noChangeArrowheads="1"/>
        </xdr:cNvSpPr>
      </xdr:nvSpPr>
      <xdr:spPr bwMode="auto">
        <a:xfrm>
          <a:off x="9505950" y="128825625"/>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2           -         Зам.   185-23                      11.23</a:t>
          </a:r>
        </a:p>
      </xdr:txBody>
    </xdr:sp>
    <xdr:clientData/>
  </xdr:twoCellAnchor>
  <xdr:twoCellAnchor>
    <xdr:from>
      <xdr:col>4</xdr:col>
      <xdr:colOff>123825</xdr:colOff>
      <xdr:row>58</xdr:row>
      <xdr:rowOff>695325</xdr:rowOff>
    </xdr:from>
    <xdr:to>
      <xdr:col>8</xdr:col>
      <xdr:colOff>257175</xdr:colOff>
      <xdr:row>58</xdr:row>
      <xdr:rowOff>952500</xdr:rowOff>
    </xdr:to>
    <xdr:sp macro="" textlink="">
      <xdr:nvSpPr>
        <xdr:cNvPr id="34" name="Надпись 8"/>
        <xdr:cNvSpPr txBox="1">
          <a:spLocks noChangeArrowheads="1"/>
        </xdr:cNvSpPr>
      </xdr:nvSpPr>
      <xdr:spPr bwMode="auto">
        <a:xfrm>
          <a:off x="9486900" y="15678150"/>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4           -         Зам.    26-24                       01.24</a:t>
          </a:r>
        </a:p>
      </xdr:txBody>
    </xdr:sp>
    <xdr:clientData/>
  </xdr:twoCellAnchor>
  <xdr:twoCellAnchor>
    <xdr:from>
      <xdr:col>4</xdr:col>
      <xdr:colOff>133350</xdr:colOff>
      <xdr:row>162</xdr:row>
      <xdr:rowOff>428625</xdr:rowOff>
    </xdr:from>
    <xdr:to>
      <xdr:col>8</xdr:col>
      <xdr:colOff>266700</xdr:colOff>
      <xdr:row>162</xdr:row>
      <xdr:rowOff>685800</xdr:rowOff>
    </xdr:to>
    <xdr:sp macro="" textlink="">
      <xdr:nvSpPr>
        <xdr:cNvPr id="35" name="Надпись 61"/>
        <xdr:cNvSpPr txBox="1">
          <a:spLocks noChangeArrowheads="1"/>
        </xdr:cNvSpPr>
      </xdr:nvSpPr>
      <xdr:spPr bwMode="auto">
        <a:xfrm>
          <a:off x="9496425" y="42633900"/>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4            -        Зам.     26-24                      01.24</a:t>
          </a:r>
        </a:p>
      </xdr:txBody>
    </xdr:sp>
    <xdr:clientData/>
  </xdr:twoCellAnchor>
  <xdr:twoCellAnchor>
    <xdr:from>
      <xdr:col>4</xdr:col>
      <xdr:colOff>152400</xdr:colOff>
      <xdr:row>652</xdr:row>
      <xdr:rowOff>647700</xdr:rowOff>
    </xdr:from>
    <xdr:to>
      <xdr:col>8</xdr:col>
      <xdr:colOff>285750</xdr:colOff>
      <xdr:row>652</xdr:row>
      <xdr:rowOff>904875</xdr:rowOff>
    </xdr:to>
    <xdr:sp macro="" textlink="">
      <xdr:nvSpPr>
        <xdr:cNvPr id="37" name="Надпись 248"/>
        <xdr:cNvSpPr txBox="1">
          <a:spLocks noChangeArrowheads="1"/>
        </xdr:cNvSpPr>
      </xdr:nvSpPr>
      <xdr:spPr bwMode="auto">
        <a:xfrm>
          <a:off x="9515475" y="156410025"/>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1           -         Зам.    49-23                       06.23</a:t>
          </a:r>
        </a:p>
      </xdr:txBody>
    </xdr:sp>
    <xdr:clientData/>
  </xdr:twoCellAnchor>
  <xdr:twoCellAnchor>
    <xdr:from>
      <xdr:col>4</xdr:col>
      <xdr:colOff>152400</xdr:colOff>
      <xdr:row>700</xdr:row>
      <xdr:rowOff>533400</xdr:rowOff>
    </xdr:from>
    <xdr:to>
      <xdr:col>8</xdr:col>
      <xdr:colOff>285750</xdr:colOff>
      <xdr:row>700</xdr:row>
      <xdr:rowOff>790575</xdr:rowOff>
    </xdr:to>
    <xdr:sp macro="" textlink="">
      <xdr:nvSpPr>
        <xdr:cNvPr id="38" name="Надпись 249"/>
        <xdr:cNvSpPr txBox="1">
          <a:spLocks noChangeArrowheads="1"/>
        </xdr:cNvSpPr>
      </xdr:nvSpPr>
      <xdr:spPr bwMode="auto">
        <a:xfrm>
          <a:off x="9515475" y="167925750"/>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1           -         Зам.    49-23                       06.23</a:t>
          </a:r>
        </a:p>
      </xdr:txBody>
    </xdr:sp>
    <xdr:clientData/>
  </xdr:twoCellAnchor>
  <xdr:twoCellAnchor>
    <xdr:from>
      <xdr:col>4</xdr:col>
      <xdr:colOff>152400</xdr:colOff>
      <xdr:row>730</xdr:row>
      <xdr:rowOff>933450</xdr:rowOff>
    </xdr:from>
    <xdr:to>
      <xdr:col>8</xdr:col>
      <xdr:colOff>285750</xdr:colOff>
      <xdr:row>730</xdr:row>
      <xdr:rowOff>1190625</xdr:rowOff>
    </xdr:to>
    <xdr:sp macro="" textlink="">
      <xdr:nvSpPr>
        <xdr:cNvPr id="39" name="Надпись 255"/>
        <xdr:cNvSpPr txBox="1">
          <a:spLocks noChangeArrowheads="1"/>
        </xdr:cNvSpPr>
      </xdr:nvSpPr>
      <xdr:spPr bwMode="auto">
        <a:xfrm>
          <a:off x="9515475" y="175240950"/>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1           -         Зам.    49-23                       06.23</a:t>
          </a:r>
        </a:p>
      </xdr:txBody>
    </xdr:sp>
    <xdr:clientData/>
  </xdr:twoCellAnchor>
  <xdr:twoCellAnchor>
    <xdr:from>
      <xdr:col>4</xdr:col>
      <xdr:colOff>142875</xdr:colOff>
      <xdr:row>830</xdr:row>
      <xdr:rowOff>238125</xdr:rowOff>
    </xdr:from>
    <xdr:to>
      <xdr:col>8</xdr:col>
      <xdr:colOff>276225</xdr:colOff>
      <xdr:row>830</xdr:row>
      <xdr:rowOff>495300</xdr:rowOff>
    </xdr:to>
    <xdr:sp macro="" textlink="">
      <xdr:nvSpPr>
        <xdr:cNvPr id="42" name="Надпись 43"/>
        <xdr:cNvSpPr txBox="1">
          <a:spLocks noChangeArrowheads="1"/>
        </xdr:cNvSpPr>
      </xdr:nvSpPr>
      <xdr:spPr bwMode="auto">
        <a:xfrm>
          <a:off x="9505950" y="199577325"/>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1           -         Зам.    49-23                       06.23</a:t>
          </a:r>
        </a:p>
      </xdr:txBody>
    </xdr:sp>
    <xdr:clientData/>
  </xdr:twoCellAnchor>
  <xdr:twoCellAnchor>
    <xdr:from>
      <xdr:col>4</xdr:col>
      <xdr:colOff>152400</xdr:colOff>
      <xdr:row>857</xdr:row>
      <xdr:rowOff>742950</xdr:rowOff>
    </xdr:from>
    <xdr:to>
      <xdr:col>8</xdr:col>
      <xdr:colOff>285750</xdr:colOff>
      <xdr:row>857</xdr:row>
      <xdr:rowOff>1000125</xdr:rowOff>
    </xdr:to>
    <xdr:sp macro="" textlink="">
      <xdr:nvSpPr>
        <xdr:cNvPr id="43" name="Надпись 44"/>
        <xdr:cNvSpPr txBox="1">
          <a:spLocks noChangeArrowheads="1"/>
        </xdr:cNvSpPr>
      </xdr:nvSpPr>
      <xdr:spPr bwMode="auto">
        <a:xfrm>
          <a:off x="9515475" y="205559025"/>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1           -         Зам.    49-23                       06.23</a:t>
          </a:r>
        </a:p>
      </xdr:txBody>
    </xdr:sp>
    <xdr:clientData/>
  </xdr:twoCellAnchor>
  <xdr:twoCellAnchor>
    <xdr:from>
      <xdr:col>4</xdr:col>
      <xdr:colOff>142875</xdr:colOff>
      <xdr:row>881</xdr:row>
      <xdr:rowOff>733425</xdr:rowOff>
    </xdr:from>
    <xdr:to>
      <xdr:col>8</xdr:col>
      <xdr:colOff>276225</xdr:colOff>
      <xdr:row>881</xdr:row>
      <xdr:rowOff>990600</xdr:rowOff>
    </xdr:to>
    <xdr:sp macro="" textlink="">
      <xdr:nvSpPr>
        <xdr:cNvPr id="44" name="Надпись 45"/>
        <xdr:cNvSpPr txBox="1">
          <a:spLocks noChangeArrowheads="1"/>
        </xdr:cNvSpPr>
      </xdr:nvSpPr>
      <xdr:spPr bwMode="auto">
        <a:xfrm>
          <a:off x="9505950" y="211064475"/>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1           -         Зам.    49-23                       06.23</a:t>
          </a:r>
        </a:p>
      </xdr:txBody>
    </xdr:sp>
    <xdr:clientData/>
  </xdr:twoCellAnchor>
  <xdr:twoCellAnchor>
    <xdr:from>
      <xdr:col>4</xdr:col>
      <xdr:colOff>142875</xdr:colOff>
      <xdr:row>907</xdr:row>
      <xdr:rowOff>942975</xdr:rowOff>
    </xdr:from>
    <xdr:to>
      <xdr:col>8</xdr:col>
      <xdr:colOff>276225</xdr:colOff>
      <xdr:row>907</xdr:row>
      <xdr:rowOff>1200150</xdr:rowOff>
    </xdr:to>
    <xdr:sp macro="" textlink="">
      <xdr:nvSpPr>
        <xdr:cNvPr id="45" name="Надпись 46"/>
        <xdr:cNvSpPr txBox="1">
          <a:spLocks noChangeArrowheads="1"/>
        </xdr:cNvSpPr>
      </xdr:nvSpPr>
      <xdr:spPr bwMode="auto">
        <a:xfrm>
          <a:off x="9505950" y="217360500"/>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1           -         Зам.    49-23                       06.23</a:t>
          </a:r>
        </a:p>
      </xdr:txBody>
    </xdr:sp>
    <xdr:clientData/>
  </xdr:twoCellAnchor>
  <xdr:twoCellAnchor>
    <xdr:from>
      <xdr:col>4</xdr:col>
      <xdr:colOff>152400</xdr:colOff>
      <xdr:row>953</xdr:row>
      <xdr:rowOff>142875</xdr:rowOff>
    </xdr:from>
    <xdr:to>
      <xdr:col>8</xdr:col>
      <xdr:colOff>285750</xdr:colOff>
      <xdr:row>954</xdr:row>
      <xdr:rowOff>180975</xdr:rowOff>
    </xdr:to>
    <xdr:sp macro="" textlink="">
      <xdr:nvSpPr>
        <xdr:cNvPr id="46" name="Надпись 275"/>
        <xdr:cNvSpPr txBox="1">
          <a:spLocks noChangeArrowheads="1"/>
        </xdr:cNvSpPr>
      </xdr:nvSpPr>
      <xdr:spPr bwMode="auto">
        <a:xfrm>
          <a:off x="9515475" y="228733350"/>
          <a:ext cx="4867275"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2           -         Зам.   185-23                      11.23</a:t>
          </a:r>
        </a:p>
      </xdr:txBody>
    </xdr:sp>
    <xdr:clientData/>
  </xdr:twoCellAnchor>
  <xdr:twoCellAnchor>
    <xdr:from>
      <xdr:col>4</xdr:col>
      <xdr:colOff>152400</xdr:colOff>
      <xdr:row>1023</xdr:row>
      <xdr:rowOff>590550</xdr:rowOff>
    </xdr:from>
    <xdr:to>
      <xdr:col>8</xdr:col>
      <xdr:colOff>285750</xdr:colOff>
      <xdr:row>1024</xdr:row>
      <xdr:rowOff>28575</xdr:rowOff>
    </xdr:to>
    <xdr:sp macro="" textlink="">
      <xdr:nvSpPr>
        <xdr:cNvPr id="49" name="Надпись 278"/>
        <xdr:cNvSpPr txBox="1">
          <a:spLocks noChangeArrowheads="1"/>
        </xdr:cNvSpPr>
      </xdr:nvSpPr>
      <xdr:spPr bwMode="auto">
        <a:xfrm>
          <a:off x="9515475" y="245221125"/>
          <a:ext cx="4867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2           -         Зам.   185-23                      11.23</a:t>
          </a:r>
        </a:p>
      </xdr:txBody>
    </xdr:sp>
    <xdr:clientData/>
  </xdr:twoCellAnchor>
  <xdr:twoCellAnchor>
    <xdr:from>
      <xdr:col>1</xdr:col>
      <xdr:colOff>0</xdr:colOff>
      <xdr:row>1072</xdr:row>
      <xdr:rowOff>914400</xdr:rowOff>
    </xdr:from>
    <xdr:to>
      <xdr:col>5</xdr:col>
      <xdr:colOff>133350</xdr:colOff>
      <xdr:row>1072</xdr:row>
      <xdr:rowOff>1171575</xdr:rowOff>
    </xdr:to>
    <xdr:sp macro="" textlink="">
      <xdr:nvSpPr>
        <xdr:cNvPr id="51" name="Надпись 280"/>
        <xdr:cNvSpPr txBox="1">
          <a:spLocks noChangeArrowheads="1"/>
        </xdr:cNvSpPr>
      </xdr:nvSpPr>
      <xdr:spPr bwMode="auto">
        <a:xfrm>
          <a:off x="0" y="256232025"/>
          <a:ext cx="10887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2           -         Зам.   185-23                      11.23</a:t>
          </a:r>
        </a:p>
      </xdr:txBody>
    </xdr:sp>
    <xdr:clientData/>
  </xdr:twoCellAnchor>
  <xdr:twoCellAnchor>
    <xdr:from>
      <xdr:col>4</xdr:col>
      <xdr:colOff>142875</xdr:colOff>
      <xdr:row>1098</xdr:row>
      <xdr:rowOff>904875</xdr:rowOff>
    </xdr:from>
    <xdr:to>
      <xdr:col>8</xdr:col>
      <xdr:colOff>276225</xdr:colOff>
      <xdr:row>1098</xdr:row>
      <xdr:rowOff>1162050</xdr:rowOff>
    </xdr:to>
    <xdr:sp macro="" textlink="">
      <xdr:nvSpPr>
        <xdr:cNvPr id="52" name="Надпись 281"/>
        <xdr:cNvSpPr txBox="1">
          <a:spLocks noChangeArrowheads="1"/>
        </xdr:cNvSpPr>
      </xdr:nvSpPr>
      <xdr:spPr bwMode="auto">
        <a:xfrm>
          <a:off x="9505950" y="262175625"/>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2           -         Зам.   185-23                      11.23</a:t>
          </a:r>
        </a:p>
      </xdr:txBody>
    </xdr:sp>
    <xdr:clientData/>
  </xdr:twoCellAnchor>
  <xdr:twoCellAnchor>
    <xdr:from>
      <xdr:col>4</xdr:col>
      <xdr:colOff>142875</xdr:colOff>
      <xdr:row>1124</xdr:row>
      <xdr:rowOff>638175</xdr:rowOff>
    </xdr:from>
    <xdr:to>
      <xdr:col>8</xdr:col>
      <xdr:colOff>276225</xdr:colOff>
      <xdr:row>1124</xdr:row>
      <xdr:rowOff>895350</xdr:rowOff>
    </xdr:to>
    <xdr:sp macro="" textlink="">
      <xdr:nvSpPr>
        <xdr:cNvPr id="53" name="Надпись 282"/>
        <xdr:cNvSpPr txBox="1">
          <a:spLocks noChangeArrowheads="1"/>
        </xdr:cNvSpPr>
      </xdr:nvSpPr>
      <xdr:spPr bwMode="auto">
        <a:xfrm>
          <a:off x="9505950" y="268833600"/>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2           -         Зам.   185-23                      11.23</a:t>
          </a:r>
        </a:p>
      </xdr:txBody>
    </xdr:sp>
    <xdr:clientData/>
  </xdr:twoCellAnchor>
  <xdr:twoCellAnchor>
    <xdr:from>
      <xdr:col>4</xdr:col>
      <xdr:colOff>142875</xdr:colOff>
      <xdr:row>1148</xdr:row>
      <xdr:rowOff>66675</xdr:rowOff>
    </xdr:from>
    <xdr:to>
      <xdr:col>8</xdr:col>
      <xdr:colOff>276225</xdr:colOff>
      <xdr:row>1148</xdr:row>
      <xdr:rowOff>323850</xdr:rowOff>
    </xdr:to>
    <xdr:sp macro="" textlink="">
      <xdr:nvSpPr>
        <xdr:cNvPr id="54" name="Надпись 283"/>
        <xdr:cNvSpPr txBox="1">
          <a:spLocks noChangeArrowheads="1"/>
        </xdr:cNvSpPr>
      </xdr:nvSpPr>
      <xdr:spPr bwMode="auto">
        <a:xfrm>
          <a:off x="9505950" y="274339050"/>
          <a:ext cx="4867275"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2           -         Зам.   185-23                      11.23</a:t>
          </a:r>
        </a:p>
      </xdr:txBody>
    </xdr:sp>
    <xdr:clientData/>
  </xdr:twoCellAnchor>
  <xdr:twoCellAnchor>
    <xdr:from>
      <xdr:col>4</xdr:col>
      <xdr:colOff>142875</xdr:colOff>
      <xdr:row>1198</xdr:row>
      <xdr:rowOff>914400</xdr:rowOff>
    </xdr:from>
    <xdr:to>
      <xdr:col>8</xdr:col>
      <xdr:colOff>276225</xdr:colOff>
      <xdr:row>1198</xdr:row>
      <xdr:rowOff>1171575</xdr:rowOff>
    </xdr:to>
    <xdr:sp macro="" textlink="">
      <xdr:nvSpPr>
        <xdr:cNvPr id="55" name="Надпись 285"/>
        <xdr:cNvSpPr txBox="1">
          <a:spLocks noChangeArrowheads="1"/>
        </xdr:cNvSpPr>
      </xdr:nvSpPr>
      <xdr:spPr bwMode="auto">
        <a:xfrm>
          <a:off x="9505950" y="285645225"/>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2           -         Зам.   185-23                      11.23</a:t>
          </a:r>
        </a:p>
      </xdr:txBody>
    </xdr:sp>
    <xdr:clientData/>
  </xdr:twoCellAnchor>
  <xdr:twoCellAnchor>
    <xdr:from>
      <xdr:col>4</xdr:col>
      <xdr:colOff>152400</xdr:colOff>
      <xdr:row>1221</xdr:row>
      <xdr:rowOff>685800</xdr:rowOff>
    </xdr:from>
    <xdr:to>
      <xdr:col>8</xdr:col>
      <xdr:colOff>285750</xdr:colOff>
      <xdr:row>1221</xdr:row>
      <xdr:rowOff>942975</xdr:rowOff>
    </xdr:to>
    <xdr:sp macro="" textlink="">
      <xdr:nvSpPr>
        <xdr:cNvPr id="56" name="Надпись 286"/>
        <xdr:cNvSpPr txBox="1">
          <a:spLocks noChangeArrowheads="1"/>
        </xdr:cNvSpPr>
      </xdr:nvSpPr>
      <xdr:spPr bwMode="auto">
        <a:xfrm>
          <a:off x="9515475" y="291969825"/>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2           -         Зам.   185-23                      11.23</a:t>
          </a:r>
        </a:p>
      </xdr:txBody>
    </xdr:sp>
    <xdr:clientData/>
  </xdr:twoCellAnchor>
  <xdr:twoCellAnchor>
    <xdr:from>
      <xdr:col>4</xdr:col>
      <xdr:colOff>152400</xdr:colOff>
      <xdr:row>1245</xdr:row>
      <xdr:rowOff>285750</xdr:rowOff>
    </xdr:from>
    <xdr:to>
      <xdr:col>8</xdr:col>
      <xdr:colOff>285750</xdr:colOff>
      <xdr:row>1246</xdr:row>
      <xdr:rowOff>123825</xdr:rowOff>
    </xdr:to>
    <xdr:sp macro="" textlink="">
      <xdr:nvSpPr>
        <xdr:cNvPr id="57" name="Надпись 287"/>
        <xdr:cNvSpPr txBox="1">
          <a:spLocks noChangeArrowheads="1"/>
        </xdr:cNvSpPr>
      </xdr:nvSpPr>
      <xdr:spPr bwMode="auto">
        <a:xfrm>
          <a:off x="9515475" y="297446700"/>
          <a:ext cx="4867275"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2           -         Зам.   185-23                      11.23</a:t>
          </a:r>
        </a:p>
      </xdr:txBody>
    </xdr:sp>
    <xdr:clientData/>
  </xdr:twoCellAnchor>
  <xdr:twoCellAnchor>
    <xdr:from>
      <xdr:col>4</xdr:col>
      <xdr:colOff>152400</xdr:colOff>
      <xdr:row>1268</xdr:row>
      <xdr:rowOff>1066800</xdr:rowOff>
    </xdr:from>
    <xdr:to>
      <xdr:col>8</xdr:col>
      <xdr:colOff>285750</xdr:colOff>
      <xdr:row>1268</xdr:row>
      <xdr:rowOff>1323975</xdr:rowOff>
    </xdr:to>
    <xdr:sp macro="" textlink="">
      <xdr:nvSpPr>
        <xdr:cNvPr id="58" name="Надпись 288"/>
        <xdr:cNvSpPr txBox="1">
          <a:spLocks noChangeArrowheads="1"/>
        </xdr:cNvSpPr>
      </xdr:nvSpPr>
      <xdr:spPr bwMode="auto">
        <a:xfrm>
          <a:off x="9515475" y="302266350"/>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2           -         Зам.   185-23                      11.23</a:t>
          </a:r>
        </a:p>
      </xdr:txBody>
    </xdr:sp>
    <xdr:clientData/>
  </xdr:twoCellAnchor>
  <xdr:twoCellAnchor>
    <xdr:from>
      <xdr:col>4</xdr:col>
      <xdr:colOff>133350</xdr:colOff>
      <xdr:row>1294</xdr:row>
      <xdr:rowOff>895350</xdr:rowOff>
    </xdr:from>
    <xdr:to>
      <xdr:col>8</xdr:col>
      <xdr:colOff>266700</xdr:colOff>
      <xdr:row>1294</xdr:row>
      <xdr:rowOff>1152525</xdr:rowOff>
    </xdr:to>
    <xdr:sp macro="" textlink="">
      <xdr:nvSpPr>
        <xdr:cNvPr id="59" name="Надпись 289"/>
        <xdr:cNvSpPr txBox="1">
          <a:spLocks noChangeArrowheads="1"/>
        </xdr:cNvSpPr>
      </xdr:nvSpPr>
      <xdr:spPr bwMode="auto">
        <a:xfrm>
          <a:off x="9496425" y="308209950"/>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2           -         Зам.   185-23                      11.23</a:t>
          </a:r>
        </a:p>
      </xdr:txBody>
    </xdr:sp>
    <xdr:clientData/>
  </xdr:twoCellAnchor>
  <xdr:twoCellAnchor>
    <xdr:from>
      <xdr:col>4</xdr:col>
      <xdr:colOff>152400</xdr:colOff>
      <xdr:row>1318</xdr:row>
      <xdr:rowOff>514350</xdr:rowOff>
    </xdr:from>
    <xdr:to>
      <xdr:col>8</xdr:col>
      <xdr:colOff>285750</xdr:colOff>
      <xdr:row>1318</xdr:row>
      <xdr:rowOff>771525</xdr:rowOff>
    </xdr:to>
    <xdr:sp macro="" textlink="">
      <xdr:nvSpPr>
        <xdr:cNvPr id="60" name="Надпись 290"/>
        <xdr:cNvSpPr txBox="1">
          <a:spLocks noChangeArrowheads="1"/>
        </xdr:cNvSpPr>
      </xdr:nvSpPr>
      <xdr:spPr bwMode="auto">
        <a:xfrm>
          <a:off x="9515475" y="314325000"/>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2           -         Зам.   185-23                      11.23</a:t>
          </a:r>
        </a:p>
      </xdr:txBody>
    </xdr:sp>
    <xdr:clientData/>
  </xdr:twoCellAnchor>
  <xdr:twoCellAnchor>
    <xdr:from>
      <xdr:col>4</xdr:col>
      <xdr:colOff>152400</xdr:colOff>
      <xdr:row>1338</xdr:row>
      <xdr:rowOff>1181100</xdr:rowOff>
    </xdr:from>
    <xdr:to>
      <xdr:col>8</xdr:col>
      <xdr:colOff>285750</xdr:colOff>
      <xdr:row>1338</xdr:row>
      <xdr:rowOff>1438275</xdr:rowOff>
    </xdr:to>
    <xdr:sp macro="" textlink="">
      <xdr:nvSpPr>
        <xdr:cNvPr id="61" name="Надпись 291"/>
        <xdr:cNvSpPr txBox="1">
          <a:spLocks noChangeArrowheads="1"/>
        </xdr:cNvSpPr>
      </xdr:nvSpPr>
      <xdr:spPr bwMode="auto">
        <a:xfrm>
          <a:off x="9515475" y="319516125"/>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2           -         Зам.   185-23                      11.23</a:t>
          </a:r>
        </a:p>
      </xdr:txBody>
    </xdr:sp>
    <xdr:clientData/>
  </xdr:twoCellAnchor>
  <xdr:twoCellAnchor>
    <xdr:from>
      <xdr:col>4</xdr:col>
      <xdr:colOff>142875</xdr:colOff>
      <xdr:row>1172</xdr:row>
      <xdr:rowOff>466725</xdr:rowOff>
    </xdr:from>
    <xdr:to>
      <xdr:col>8</xdr:col>
      <xdr:colOff>65405</xdr:colOff>
      <xdr:row>1172</xdr:row>
      <xdr:rowOff>698500</xdr:rowOff>
    </xdr:to>
    <xdr:sp macro="" textlink="">
      <xdr:nvSpPr>
        <xdr:cNvPr id="62" name="Прямоугольник 61"/>
        <xdr:cNvSpPr/>
      </xdr:nvSpPr>
      <xdr:spPr>
        <a:xfrm>
          <a:off x="9505950" y="279701625"/>
          <a:ext cx="4656455" cy="31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ru-RU"/>
        </a:p>
      </xdr:txBody>
    </xdr:sp>
    <xdr:clientData/>
  </xdr:twoCellAnchor>
  <xdr:twoCellAnchor>
    <xdr:from>
      <xdr:col>4</xdr:col>
      <xdr:colOff>142875</xdr:colOff>
      <xdr:row>1172</xdr:row>
      <xdr:rowOff>895350</xdr:rowOff>
    </xdr:from>
    <xdr:to>
      <xdr:col>8</xdr:col>
      <xdr:colOff>238125</xdr:colOff>
      <xdr:row>1172</xdr:row>
      <xdr:rowOff>1123950</xdr:rowOff>
    </xdr:to>
    <xdr:sp macro="" textlink="">
      <xdr:nvSpPr>
        <xdr:cNvPr id="63" name="Надпись 334"/>
        <xdr:cNvSpPr txBox="1">
          <a:spLocks noChangeArrowheads="1"/>
        </xdr:cNvSpPr>
      </xdr:nvSpPr>
      <xdr:spPr bwMode="auto">
        <a:xfrm>
          <a:off x="9505950" y="279701625"/>
          <a:ext cx="48291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2           -         Зам.   185-23                      11.23</a:t>
          </a:r>
        </a:p>
      </xdr:txBody>
    </xdr:sp>
    <xdr:clientData/>
  </xdr:twoCellAnchor>
  <xdr:twoCellAnchor>
    <xdr:from>
      <xdr:col>4</xdr:col>
      <xdr:colOff>152400</xdr:colOff>
      <xdr:row>676</xdr:row>
      <xdr:rowOff>590550</xdr:rowOff>
    </xdr:from>
    <xdr:to>
      <xdr:col>8</xdr:col>
      <xdr:colOff>285750</xdr:colOff>
      <xdr:row>677</xdr:row>
      <xdr:rowOff>28575</xdr:rowOff>
    </xdr:to>
    <xdr:sp macro="" textlink="">
      <xdr:nvSpPr>
        <xdr:cNvPr id="64" name="Надпись 96"/>
        <xdr:cNvSpPr txBox="1">
          <a:spLocks noChangeArrowheads="1"/>
        </xdr:cNvSpPr>
      </xdr:nvSpPr>
      <xdr:spPr bwMode="auto">
        <a:xfrm>
          <a:off x="9515475" y="162810825"/>
          <a:ext cx="4867275"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2           -         Зам.   185-23                      11.23</a:t>
          </a:r>
        </a:p>
      </xdr:txBody>
    </xdr:sp>
    <xdr:clientData/>
  </xdr:twoCellAnchor>
  <xdr:twoCellAnchor>
    <xdr:from>
      <xdr:col>4</xdr:col>
      <xdr:colOff>133350</xdr:colOff>
      <xdr:row>1385</xdr:row>
      <xdr:rowOff>885825</xdr:rowOff>
    </xdr:from>
    <xdr:to>
      <xdr:col>8</xdr:col>
      <xdr:colOff>266700</xdr:colOff>
      <xdr:row>1385</xdr:row>
      <xdr:rowOff>1143000</xdr:rowOff>
    </xdr:to>
    <xdr:sp macro="" textlink="">
      <xdr:nvSpPr>
        <xdr:cNvPr id="65" name="Надпись 293"/>
        <xdr:cNvSpPr txBox="1">
          <a:spLocks noChangeArrowheads="1"/>
        </xdr:cNvSpPr>
      </xdr:nvSpPr>
      <xdr:spPr bwMode="auto">
        <a:xfrm>
          <a:off x="9496425" y="330803250"/>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2           -         Зам.   185-23                      11.23</a:t>
          </a:r>
        </a:p>
      </xdr:txBody>
    </xdr:sp>
    <xdr:clientData/>
  </xdr:twoCellAnchor>
  <xdr:twoCellAnchor>
    <xdr:from>
      <xdr:col>4</xdr:col>
      <xdr:colOff>152400</xdr:colOff>
      <xdr:row>1432</xdr:row>
      <xdr:rowOff>895350</xdr:rowOff>
    </xdr:from>
    <xdr:to>
      <xdr:col>8</xdr:col>
      <xdr:colOff>285750</xdr:colOff>
      <xdr:row>1432</xdr:row>
      <xdr:rowOff>1152525</xdr:rowOff>
    </xdr:to>
    <xdr:sp macro="" textlink="">
      <xdr:nvSpPr>
        <xdr:cNvPr id="66" name="Надпись 294"/>
        <xdr:cNvSpPr txBox="1">
          <a:spLocks noChangeArrowheads="1"/>
        </xdr:cNvSpPr>
      </xdr:nvSpPr>
      <xdr:spPr bwMode="auto">
        <a:xfrm>
          <a:off x="9515475" y="342671400"/>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2           -         Зам.   185-23                      11.23</a:t>
          </a:r>
        </a:p>
      </xdr:txBody>
    </xdr:sp>
    <xdr:clientData/>
  </xdr:twoCellAnchor>
  <xdr:twoCellAnchor>
    <xdr:from>
      <xdr:col>4</xdr:col>
      <xdr:colOff>142875</xdr:colOff>
      <xdr:row>1454</xdr:row>
      <xdr:rowOff>752475</xdr:rowOff>
    </xdr:from>
    <xdr:to>
      <xdr:col>8</xdr:col>
      <xdr:colOff>276225</xdr:colOff>
      <xdr:row>1454</xdr:row>
      <xdr:rowOff>1009650</xdr:rowOff>
    </xdr:to>
    <xdr:sp macro="" textlink="">
      <xdr:nvSpPr>
        <xdr:cNvPr id="67" name="Надпись 295"/>
        <xdr:cNvSpPr txBox="1">
          <a:spLocks noChangeArrowheads="1"/>
        </xdr:cNvSpPr>
      </xdr:nvSpPr>
      <xdr:spPr bwMode="auto">
        <a:xfrm>
          <a:off x="9505950" y="348424500"/>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2           -         Зам.   185-23                      11.23</a:t>
          </a:r>
        </a:p>
      </xdr:txBody>
    </xdr:sp>
    <xdr:clientData/>
  </xdr:twoCellAnchor>
  <xdr:twoCellAnchor>
    <xdr:from>
      <xdr:col>1</xdr:col>
      <xdr:colOff>0</xdr:colOff>
      <xdr:row>1477</xdr:row>
      <xdr:rowOff>1114425</xdr:rowOff>
    </xdr:from>
    <xdr:to>
      <xdr:col>5</xdr:col>
      <xdr:colOff>133350</xdr:colOff>
      <xdr:row>1477</xdr:row>
      <xdr:rowOff>1371600</xdr:rowOff>
    </xdr:to>
    <xdr:sp macro="" textlink="">
      <xdr:nvSpPr>
        <xdr:cNvPr id="68" name="Надпись 296"/>
        <xdr:cNvSpPr txBox="1">
          <a:spLocks noChangeArrowheads="1"/>
        </xdr:cNvSpPr>
      </xdr:nvSpPr>
      <xdr:spPr bwMode="auto">
        <a:xfrm>
          <a:off x="0" y="353520375"/>
          <a:ext cx="10887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2           -         Зам.   185-23                      11.23</a:t>
          </a:r>
        </a:p>
      </xdr:txBody>
    </xdr:sp>
    <xdr:clientData/>
  </xdr:twoCellAnchor>
  <xdr:twoCellAnchor>
    <xdr:from>
      <xdr:col>4</xdr:col>
      <xdr:colOff>152400</xdr:colOff>
      <xdr:row>1502</xdr:row>
      <xdr:rowOff>752475</xdr:rowOff>
    </xdr:from>
    <xdr:to>
      <xdr:col>8</xdr:col>
      <xdr:colOff>285750</xdr:colOff>
      <xdr:row>1502</xdr:row>
      <xdr:rowOff>1009650</xdr:rowOff>
    </xdr:to>
    <xdr:sp macro="" textlink="">
      <xdr:nvSpPr>
        <xdr:cNvPr id="69" name="Надпись 297"/>
        <xdr:cNvSpPr txBox="1">
          <a:spLocks noChangeArrowheads="1"/>
        </xdr:cNvSpPr>
      </xdr:nvSpPr>
      <xdr:spPr bwMode="auto">
        <a:xfrm>
          <a:off x="9515475" y="359597325"/>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2           -         Зам.   185-23                      11.23</a:t>
          </a:r>
        </a:p>
      </xdr:txBody>
    </xdr:sp>
    <xdr:clientData/>
  </xdr:twoCellAnchor>
  <xdr:twoCellAnchor>
    <xdr:from>
      <xdr:col>4</xdr:col>
      <xdr:colOff>142875</xdr:colOff>
      <xdr:row>1526</xdr:row>
      <xdr:rowOff>571500</xdr:rowOff>
    </xdr:from>
    <xdr:to>
      <xdr:col>8</xdr:col>
      <xdr:colOff>276225</xdr:colOff>
      <xdr:row>1527</xdr:row>
      <xdr:rowOff>9525</xdr:rowOff>
    </xdr:to>
    <xdr:sp macro="" textlink="">
      <xdr:nvSpPr>
        <xdr:cNvPr id="70" name="Надпись 298"/>
        <xdr:cNvSpPr txBox="1">
          <a:spLocks noChangeArrowheads="1"/>
        </xdr:cNvSpPr>
      </xdr:nvSpPr>
      <xdr:spPr bwMode="auto">
        <a:xfrm>
          <a:off x="9505950" y="365017050"/>
          <a:ext cx="486727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2           -         Зам.   185-23                      11.23</a:t>
          </a:r>
        </a:p>
      </xdr:txBody>
    </xdr:sp>
    <xdr:clientData/>
  </xdr:twoCellAnchor>
  <xdr:twoCellAnchor>
    <xdr:from>
      <xdr:col>4</xdr:col>
      <xdr:colOff>142875</xdr:colOff>
      <xdr:row>1546</xdr:row>
      <xdr:rowOff>933450</xdr:rowOff>
    </xdr:from>
    <xdr:to>
      <xdr:col>8</xdr:col>
      <xdr:colOff>276225</xdr:colOff>
      <xdr:row>1546</xdr:row>
      <xdr:rowOff>1190625</xdr:rowOff>
    </xdr:to>
    <xdr:sp macro="" textlink="">
      <xdr:nvSpPr>
        <xdr:cNvPr id="71" name="Надпись 299"/>
        <xdr:cNvSpPr txBox="1">
          <a:spLocks noChangeArrowheads="1"/>
        </xdr:cNvSpPr>
      </xdr:nvSpPr>
      <xdr:spPr bwMode="auto">
        <a:xfrm>
          <a:off x="9505950" y="370246275"/>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2           -         Зам.   185-23                      11.23</a:t>
          </a:r>
        </a:p>
      </xdr:txBody>
    </xdr:sp>
    <xdr:clientData/>
  </xdr:twoCellAnchor>
  <xdr:twoCellAnchor>
    <xdr:from>
      <xdr:col>4</xdr:col>
      <xdr:colOff>142875</xdr:colOff>
      <xdr:row>1571</xdr:row>
      <xdr:rowOff>1047750</xdr:rowOff>
    </xdr:from>
    <xdr:to>
      <xdr:col>8</xdr:col>
      <xdr:colOff>276225</xdr:colOff>
      <xdr:row>1571</xdr:row>
      <xdr:rowOff>1304925</xdr:rowOff>
    </xdr:to>
    <xdr:sp macro="" textlink="">
      <xdr:nvSpPr>
        <xdr:cNvPr id="72" name="Надпись 300"/>
        <xdr:cNvSpPr txBox="1">
          <a:spLocks noChangeArrowheads="1"/>
        </xdr:cNvSpPr>
      </xdr:nvSpPr>
      <xdr:spPr bwMode="auto">
        <a:xfrm>
          <a:off x="9505950" y="375618375"/>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2           -         Зам.   185-23                      11.23</a:t>
          </a:r>
        </a:p>
      </xdr:txBody>
    </xdr:sp>
    <xdr:clientData/>
  </xdr:twoCellAnchor>
  <xdr:twoCellAnchor>
    <xdr:from>
      <xdr:col>4</xdr:col>
      <xdr:colOff>152400</xdr:colOff>
      <xdr:row>1596</xdr:row>
      <xdr:rowOff>723900</xdr:rowOff>
    </xdr:from>
    <xdr:to>
      <xdr:col>8</xdr:col>
      <xdr:colOff>285750</xdr:colOff>
      <xdr:row>1596</xdr:row>
      <xdr:rowOff>981075</xdr:rowOff>
    </xdr:to>
    <xdr:sp macro="" textlink="">
      <xdr:nvSpPr>
        <xdr:cNvPr id="73" name="Надпись 301"/>
        <xdr:cNvSpPr txBox="1">
          <a:spLocks noChangeArrowheads="1"/>
        </xdr:cNvSpPr>
      </xdr:nvSpPr>
      <xdr:spPr bwMode="auto">
        <a:xfrm>
          <a:off x="9515475" y="381895350"/>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2           -         Зам.   185-23                      11.23</a:t>
          </a:r>
        </a:p>
      </xdr:txBody>
    </xdr:sp>
    <xdr:clientData/>
  </xdr:twoCellAnchor>
  <xdr:twoCellAnchor>
    <xdr:from>
      <xdr:col>4</xdr:col>
      <xdr:colOff>152400</xdr:colOff>
      <xdr:row>1623</xdr:row>
      <xdr:rowOff>19050</xdr:rowOff>
    </xdr:from>
    <xdr:to>
      <xdr:col>8</xdr:col>
      <xdr:colOff>285750</xdr:colOff>
      <xdr:row>1624</xdr:row>
      <xdr:rowOff>66675</xdr:rowOff>
    </xdr:to>
    <xdr:sp macro="" textlink="">
      <xdr:nvSpPr>
        <xdr:cNvPr id="74" name="Надпись 302"/>
        <xdr:cNvSpPr txBox="1">
          <a:spLocks noChangeArrowheads="1"/>
        </xdr:cNvSpPr>
      </xdr:nvSpPr>
      <xdr:spPr bwMode="auto">
        <a:xfrm>
          <a:off x="9515475" y="387962775"/>
          <a:ext cx="4867275"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2           -         Зам.   185-23                      11.23</a:t>
          </a:r>
        </a:p>
      </xdr:txBody>
    </xdr:sp>
    <xdr:clientData/>
  </xdr:twoCellAnchor>
  <xdr:twoCellAnchor>
    <xdr:from>
      <xdr:col>4</xdr:col>
      <xdr:colOff>152400</xdr:colOff>
      <xdr:row>1646</xdr:row>
      <xdr:rowOff>733425</xdr:rowOff>
    </xdr:from>
    <xdr:to>
      <xdr:col>8</xdr:col>
      <xdr:colOff>285750</xdr:colOff>
      <xdr:row>1646</xdr:row>
      <xdr:rowOff>990600</xdr:rowOff>
    </xdr:to>
    <xdr:sp macro="" textlink="">
      <xdr:nvSpPr>
        <xdr:cNvPr id="75" name="Надпись 303"/>
        <xdr:cNvSpPr txBox="1">
          <a:spLocks noChangeArrowheads="1"/>
        </xdr:cNvSpPr>
      </xdr:nvSpPr>
      <xdr:spPr bwMode="auto">
        <a:xfrm>
          <a:off x="9515475" y="393315825"/>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2           -         Зам.   185-23                      11.23</a:t>
          </a:r>
        </a:p>
      </xdr:txBody>
    </xdr:sp>
    <xdr:clientData/>
  </xdr:twoCellAnchor>
  <xdr:twoCellAnchor>
    <xdr:from>
      <xdr:col>4</xdr:col>
      <xdr:colOff>152400</xdr:colOff>
      <xdr:row>1672</xdr:row>
      <xdr:rowOff>95250</xdr:rowOff>
    </xdr:from>
    <xdr:to>
      <xdr:col>8</xdr:col>
      <xdr:colOff>285750</xdr:colOff>
      <xdr:row>1673</xdr:row>
      <xdr:rowOff>152400</xdr:rowOff>
    </xdr:to>
    <xdr:sp macro="" textlink="">
      <xdr:nvSpPr>
        <xdr:cNvPr id="76" name="Надпись 304"/>
        <xdr:cNvSpPr txBox="1">
          <a:spLocks noChangeArrowheads="1"/>
        </xdr:cNvSpPr>
      </xdr:nvSpPr>
      <xdr:spPr bwMode="auto">
        <a:xfrm>
          <a:off x="9515475" y="399259425"/>
          <a:ext cx="4867275"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2           -         Зам.   185-23                      11.23</a:t>
          </a:r>
        </a:p>
      </xdr:txBody>
    </xdr:sp>
    <xdr:clientData/>
  </xdr:twoCellAnchor>
  <xdr:twoCellAnchor>
    <xdr:from>
      <xdr:col>4</xdr:col>
      <xdr:colOff>142875</xdr:colOff>
      <xdr:row>1717</xdr:row>
      <xdr:rowOff>933450</xdr:rowOff>
    </xdr:from>
    <xdr:to>
      <xdr:col>8</xdr:col>
      <xdr:colOff>276225</xdr:colOff>
      <xdr:row>1718</xdr:row>
      <xdr:rowOff>0</xdr:rowOff>
    </xdr:to>
    <xdr:sp macro="" textlink="">
      <xdr:nvSpPr>
        <xdr:cNvPr id="77" name="Надпись 306"/>
        <xdr:cNvSpPr txBox="1">
          <a:spLocks noChangeArrowheads="1"/>
        </xdr:cNvSpPr>
      </xdr:nvSpPr>
      <xdr:spPr bwMode="auto">
        <a:xfrm>
          <a:off x="9505950" y="409727400"/>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2           -         Зам.   185-23                      11.23</a:t>
          </a:r>
        </a:p>
      </xdr:txBody>
    </xdr:sp>
    <xdr:clientData/>
  </xdr:twoCellAnchor>
  <xdr:twoCellAnchor>
    <xdr:from>
      <xdr:col>4</xdr:col>
      <xdr:colOff>152400</xdr:colOff>
      <xdr:row>1742</xdr:row>
      <xdr:rowOff>542925</xdr:rowOff>
    </xdr:from>
    <xdr:to>
      <xdr:col>8</xdr:col>
      <xdr:colOff>285750</xdr:colOff>
      <xdr:row>1742</xdr:row>
      <xdr:rowOff>800100</xdr:rowOff>
    </xdr:to>
    <xdr:sp macro="" textlink="">
      <xdr:nvSpPr>
        <xdr:cNvPr id="78" name="Надпись 307"/>
        <xdr:cNvSpPr txBox="1">
          <a:spLocks noChangeArrowheads="1"/>
        </xdr:cNvSpPr>
      </xdr:nvSpPr>
      <xdr:spPr bwMode="auto">
        <a:xfrm>
          <a:off x="9515475" y="415223325"/>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2           -         Зам.   185-23                      11.23</a:t>
          </a:r>
        </a:p>
      </xdr:txBody>
    </xdr:sp>
    <xdr:clientData/>
  </xdr:twoCellAnchor>
  <xdr:twoCellAnchor>
    <xdr:from>
      <xdr:col>4</xdr:col>
      <xdr:colOff>133350</xdr:colOff>
      <xdr:row>1768</xdr:row>
      <xdr:rowOff>352425</xdr:rowOff>
    </xdr:from>
    <xdr:to>
      <xdr:col>8</xdr:col>
      <xdr:colOff>266700</xdr:colOff>
      <xdr:row>1768</xdr:row>
      <xdr:rowOff>609600</xdr:rowOff>
    </xdr:to>
    <xdr:sp macro="" textlink="">
      <xdr:nvSpPr>
        <xdr:cNvPr id="79" name="Надпись 308"/>
        <xdr:cNvSpPr txBox="1">
          <a:spLocks noChangeArrowheads="1"/>
        </xdr:cNvSpPr>
      </xdr:nvSpPr>
      <xdr:spPr bwMode="auto">
        <a:xfrm>
          <a:off x="9496425" y="421005000"/>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2           -        Зам.    185-23                     11.23</a:t>
          </a:r>
        </a:p>
      </xdr:txBody>
    </xdr:sp>
    <xdr:clientData/>
  </xdr:twoCellAnchor>
  <xdr:twoCellAnchor>
    <xdr:from>
      <xdr:col>4</xdr:col>
      <xdr:colOff>114300</xdr:colOff>
      <xdr:row>1801</xdr:row>
      <xdr:rowOff>495300</xdr:rowOff>
    </xdr:from>
    <xdr:to>
      <xdr:col>8</xdr:col>
      <xdr:colOff>247650</xdr:colOff>
      <xdr:row>1802</xdr:row>
      <xdr:rowOff>133350</xdr:rowOff>
    </xdr:to>
    <xdr:sp macro="" textlink="">
      <xdr:nvSpPr>
        <xdr:cNvPr id="80" name="Надпись 309"/>
        <xdr:cNvSpPr txBox="1">
          <a:spLocks noChangeArrowheads="1"/>
        </xdr:cNvSpPr>
      </xdr:nvSpPr>
      <xdr:spPr bwMode="auto">
        <a:xfrm>
          <a:off x="9477375" y="428034450"/>
          <a:ext cx="4867275"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2           -        Зам.    185-23                     11.23</a:t>
          </a:r>
        </a:p>
      </xdr:txBody>
    </xdr:sp>
    <xdr:clientData/>
  </xdr:twoCellAnchor>
  <xdr:twoCellAnchor>
    <xdr:from>
      <xdr:col>4</xdr:col>
      <xdr:colOff>180975</xdr:colOff>
      <xdr:row>1827</xdr:row>
      <xdr:rowOff>885825</xdr:rowOff>
    </xdr:from>
    <xdr:to>
      <xdr:col>8</xdr:col>
      <xdr:colOff>314325</xdr:colOff>
      <xdr:row>1827</xdr:row>
      <xdr:rowOff>1143000</xdr:rowOff>
    </xdr:to>
    <xdr:sp macro="" textlink="">
      <xdr:nvSpPr>
        <xdr:cNvPr id="81" name="Надпись 310"/>
        <xdr:cNvSpPr txBox="1">
          <a:spLocks noChangeArrowheads="1"/>
        </xdr:cNvSpPr>
      </xdr:nvSpPr>
      <xdr:spPr bwMode="auto">
        <a:xfrm>
          <a:off x="9544050" y="433511325"/>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2           -         Зам.   185-23                      11.23</a:t>
          </a:r>
        </a:p>
      </xdr:txBody>
    </xdr:sp>
    <xdr:clientData/>
  </xdr:twoCellAnchor>
  <xdr:twoCellAnchor>
    <xdr:from>
      <xdr:col>4</xdr:col>
      <xdr:colOff>142875</xdr:colOff>
      <xdr:row>1850</xdr:row>
      <xdr:rowOff>885825</xdr:rowOff>
    </xdr:from>
    <xdr:to>
      <xdr:col>8</xdr:col>
      <xdr:colOff>276225</xdr:colOff>
      <xdr:row>1850</xdr:row>
      <xdr:rowOff>1143000</xdr:rowOff>
    </xdr:to>
    <xdr:sp macro="" textlink="">
      <xdr:nvSpPr>
        <xdr:cNvPr id="82" name="Надпись 311"/>
        <xdr:cNvSpPr txBox="1">
          <a:spLocks noChangeArrowheads="1"/>
        </xdr:cNvSpPr>
      </xdr:nvSpPr>
      <xdr:spPr bwMode="auto">
        <a:xfrm>
          <a:off x="9505950" y="439302525"/>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2           -         Зам.   185-23                      11.23</a:t>
          </a:r>
        </a:p>
      </xdr:txBody>
    </xdr:sp>
    <xdr:clientData/>
  </xdr:twoCellAnchor>
  <xdr:twoCellAnchor>
    <xdr:from>
      <xdr:col>4</xdr:col>
      <xdr:colOff>152400</xdr:colOff>
      <xdr:row>1894</xdr:row>
      <xdr:rowOff>828675</xdr:rowOff>
    </xdr:from>
    <xdr:to>
      <xdr:col>8</xdr:col>
      <xdr:colOff>285750</xdr:colOff>
      <xdr:row>1894</xdr:row>
      <xdr:rowOff>1085850</xdr:rowOff>
    </xdr:to>
    <xdr:sp macro="" textlink="">
      <xdr:nvSpPr>
        <xdr:cNvPr id="84" name="Надпись 313"/>
        <xdr:cNvSpPr txBox="1">
          <a:spLocks noChangeArrowheads="1"/>
        </xdr:cNvSpPr>
      </xdr:nvSpPr>
      <xdr:spPr bwMode="auto">
        <a:xfrm>
          <a:off x="9515475" y="449265675"/>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2           -         Зам.   185-23                      11.23</a:t>
          </a:r>
        </a:p>
      </xdr:txBody>
    </xdr:sp>
    <xdr:clientData/>
  </xdr:twoCellAnchor>
  <xdr:twoCellAnchor>
    <xdr:from>
      <xdr:col>4</xdr:col>
      <xdr:colOff>142875</xdr:colOff>
      <xdr:row>1918</xdr:row>
      <xdr:rowOff>838200</xdr:rowOff>
    </xdr:from>
    <xdr:to>
      <xdr:col>8</xdr:col>
      <xdr:colOff>276225</xdr:colOff>
      <xdr:row>1918</xdr:row>
      <xdr:rowOff>1095375</xdr:rowOff>
    </xdr:to>
    <xdr:sp macro="" textlink="">
      <xdr:nvSpPr>
        <xdr:cNvPr id="85" name="Надпись 314"/>
        <xdr:cNvSpPr txBox="1">
          <a:spLocks noChangeArrowheads="1"/>
        </xdr:cNvSpPr>
      </xdr:nvSpPr>
      <xdr:spPr bwMode="auto">
        <a:xfrm>
          <a:off x="9505950" y="454599675"/>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2           -         Зам.   185-23                      11.23</a:t>
          </a:r>
        </a:p>
      </xdr:txBody>
    </xdr:sp>
    <xdr:clientData/>
  </xdr:twoCellAnchor>
  <xdr:twoCellAnchor>
    <xdr:from>
      <xdr:col>4</xdr:col>
      <xdr:colOff>152400</xdr:colOff>
      <xdr:row>1946</xdr:row>
      <xdr:rowOff>466725</xdr:rowOff>
    </xdr:from>
    <xdr:to>
      <xdr:col>8</xdr:col>
      <xdr:colOff>285750</xdr:colOff>
      <xdr:row>1946</xdr:row>
      <xdr:rowOff>723900</xdr:rowOff>
    </xdr:to>
    <xdr:sp macro="" textlink="">
      <xdr:nvSpPr>
        <xdr:cNvPr id="86" name="Надпись 315"/>
        <xdr:cNvSpPr txBox="1">
          <a:spLocks noChangeArrowheads="1"/>
        </xdr:cNvSpPr>
      </xdr:nvSpPr>
      <xdr:spPr bwMode="auto">
        <a:xfrm>
          <a:off x="9515475" y="460924275"/>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2           -         Зам.   185-23                      11.23</a:t>
          </a:r>
        </a:p>
      </xdr:txBody>
    </xdr:sp>
    <xdr:clientData/>
  </xdr:twoCellAnchor>
  <xdr:twoCellAnchor>
    <xdr:from>
      <xdr:col>4</xdr:col>
      <xdr:colOff>152400</xdr:colOff>
      <xdr:row>1974</xdr:row>
      <xdr:rowOff>847725</xdr:rowOff>
    </xdr:from>
    <xdr:to>
      <xdr:col>8</xdr:col>
      <xdr:colOff>285750</xdr:colOff>
      <xdr:row>1974</xdr:row>
      <xdr:rowOff>1104900</xdr:rowOff>
    </xdr:to>
    <xdr:sp macro="" textlink="">
      <xdr:nvSpPr>
        <xdr:cNvPr id="87" name="Надпись 316"/>
        <xdr:cNvSpPr txBox="1">
          <a:spLocks noChangeArrowheads="1"/>
        </xdr:cNvSpPr>
      </xdr:nvSpPr>
      <xdr:spPr bwMode="auto">
        <a:xfrm>
          <a:off x="9515475" y="467658450"/>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2           -         Зам.   185-23                      11.23</a:t>
          </a:r>
        </a:p>
      </xdr:txBody>
    </xdr:sp>
    <xdr:clientData/>
  </xdr:twoCellAnchor>
  <xdr:twoCellAnchor>
    <xdr:from>
      <xdr:col>4</xdr:col>
      <xdr:colOff>152400</xdr:colOff>
      <xdr:row>2003</xdr:row>
      <xdr:rowOff>857250</xdr:rowOff>
    </xdr:from>
    <xdr:to>
      <xdr:col>8</xdr:col>
      <xdr:colOff>285750</xdr:colOff>
      <xdr:row>2003</xdr:row>
      <xdr:rowOff>1114425</xdr:rowOff>
    </xdr:to>
    <xdr:sp macro="" textlink="">
      <xdr:nvSpPr>
        <xdr:cNvPr id="88" name="Надпись 317"/>
        <xdr:cNvSpPr txBox="1">
          <a:spLocks noChangeArrowheads="1"/>
        </xdr:cNvSpPr>
      </xdr:nvSpPr>
      <xdr:spPr bwMode="auto">
        <a:xfrm>
          <a:off x="9515475" y="473792550"/>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2           -         Зам.   185-23                      11.23</a:t>
          </a:r>
        </a:p>
      </xdr:txBody>
    </xdr:sp>
    <xdr:clientData/>
  </xdr:twoCellAnchor>
  <xdr:twoCellAnchor>
    <xdr:from>
      <xdr:col>4</xdr:col>
      <xdr:colOff>123825</xdr:colOff>
      <xdr:row>2032</xdr:row>
      <xdr:rowOff>666750</xdr:rowOff>
    </xdr:from>
    <xdr:to>
      <xdr:col>8</xdr:col>
      <xdr:colOff>257175</xdr:colOff>
      <xdr:row>2032</xdr:row>
      <xdr:rowOff>923925</xdr:rowOff>
    </xdr:to>
    <xdr:sp macro="" textlink="">
      <xdr:nvSpPr>
        <xdr:cNvPr id="89" name="Надпись 318"/>
        <xdr:cNvSpPr txBox="1">
          <a:spLocks noChangeArrowheads="1"/>
        </xdr:cNvSpPr>
      </xdr:nvSpPr>
      <xdr:spPr bwMode="auto">
        <a:xfrm>
          <a:off x="9486900" y="479945700"/>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2           -         Зам.    185-23                     11.23</a:t>
          </a:r>
        </a:p>
      </xdr:txBody>
    </xdr:sp>
    <xdr:clientData/>
  </xdr:twoCellAnchor>
  <xdr:twoCellAnchor>
    <xdr:from>
      <xdr:col>4</xdr:col>
      <xdr:colOff>133350</xdr:colOff>
      <xdr:row>2059</xdr:row>
      <xdr:rowOff>895350</xdr:rowOff>
    </xdr:from>
    <xdr:to>
      <xdr:col>8</xdr:col>
      <xdr:colOff>266700</xdr:colOff>
      <xdr:row>2059</xdr:row>
      <xdr:rowOff>1152525</xdr:rowOff>
    </xdr:to>
    <xdr:sp macro="" textlink="">
      <xdr:nvSpPr>
        <xdr:cNvPr id="90" name="Надпись 319"/>
        <xdr:cNvSpPr txBox="1">
          <a:spLocks noChangeArrowheads="1"/>
        </xdr:cNvSpPr>
      </xdr:nvSpPr>
      <xdr:spPr bwMode="auto">
        <a:xfrm>
          <a:off x="9496425" y="486184575"/>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2           -         Зам.   185-23                      11.23</a:t>
          </a:r>
        </a:p>
      </xdr:txBody>
    </xdr:sp>
    <xdr:clientData/>
  </xdr:twoCellAnchor>
  <xdr:twoCellAnchor>
    <xdr:from>
      <xdr:col>4</xdr:col>
      <xdr:colOff>142875</xdr:colOff>
      <xdr:row>2092</xdr:row>
      <xdr:rowOff>590550</xdr:rowOff>
    </xdr:from>
    <xdr:to>
      <xdr:col>8</xdr:col>
      <xdr:colOff>276225</xdr:colOff>
      <xdr:row>2092</xdr:row>
      <xdr:rowOff>847725</xdr:rowOff>
    </xdr:to>
    <xdr:sp macro="" textlink="">
      <xdr:nvSpPr>
        <xdr:cNvPr id="91" name="Надпись 320"/>
        <xdr:cNvSpPr txBox="1">
          <a:spLocks noChangeArrowheads="1"/>
        </xdr:cNvSpPr>
      </xdr:nvSpPr>
      <xdr:spPr bwMode="auto">
        <a:xfrm>
          <a:off x="9505950" y="493795050"/>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2           -         Зам.   185-23                      11.23</a:t>
          </a:r>
        </a:p>
      </xdr:txBody>
    </xdr:sp>
    <xdr:clientData/>
  </xdr:twoCellAnchor>
  <xdr:twoCellAnchor>
    <xdr:from>
      <xdr:col>4</xdr:col>
      <xdr:colOff>152400</xdr:colOff>
      <xdr:row>1364</xdr:row>
      <xdr:rowOff>581025</xdr:rowOff>
    </xdr:from>
    <xdr:to>
      <xdr:col>8</xdr:col>
      <xdr:colOff>285750</xdr:colOff>
      <xdr:row>1364</xdr:row>
      <xdr:rowOff>838200</xdr:rowOff>
    </xdr:to>
    <xdr:sp macro="" textlink="">
      <xdr:nvSpPr>
        <xdr:cNvPr id="93" name="Надпись 98"/>
        <xdr:cNvSpPr txBox="1">
          <a:spLocks noChangeArrowheads="1"/>
        </xdr:cNvSpPr>
      </xdr:nvSpPr>
      <xdr:spPr bwMode="auto">
        <a:xfrm>
          <a:off x="9515475" y="325745475"/>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2           -         Зам.   185-23                      11.23</a:t>
          </a:r>
        </a:p>
      </xdr:txBody>
    </xdr:sp>
    <xdr:clientData/>
  </xdr:twoCellAnchor>
  <xdr:twoCellAnchor>
    <xdr:from>
      <xdr:col>4</xdr:col>
      <xdr:colOff>152400</xdr:colOff>
      <xdr:row>1695</xdr:row>
      <xdr:rowOff>771525</xdr:rowOff>
    </xdr:from>
    <xdr:to>
      <xdr:col>8</xdr:col>
      <xdr:colOff>219075</xdr:colOff>
      <xdr:row>1695</xdr:row>
      <xdr:rowOff>1000125</xdr:rowOff>
    </xdr:to>
    <xdr:sp macro="" textlink="">
      <xdr:nvSpPr>
        <xdr:cNvPr id="95" name="Надпись 101"/>
        <xdr:cNvSpPr txBox="1">
          <a:spLocks noChangeArrowheads="1"/>
        </xdr:cNvSpPr>
      </xdr:nvSpPr>
      <xdr:spPr bwMode="auto">
        <a:xfrm>
          <a:off x="9515475" y="404507700"/>
          <a:ext cx="48006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2           -         Зам.   185-23                      11.23</a:t>
          </a:r>
        </a:p>
      </xdr:txBody>
    </xdr:sp>
    <xdr:clientData/>
  </xdr:twoCellAnchor>
  <xdr:twoCellAnchor>
    <xdr:from>
      <xdr:col>4</xdr:col>
      <xdr:colOff>123825</xdr:colOff>
      <xdr:row>652</xdr:row>
      <xdr:rowOff>466725</xdr:rowOff>
    </xdr:from>
    <xdr:to>
      <xdr:col>8</xdr:col>
      <xdr:colOff>257175</xdr:colOff>
      <xdr:row>652</xdr:row>
      <xdr:rowOff>723900</xdr:rowOff>
    </xdr:to>
    <xdr:sp macro="" textlink="">
      <xdr:nvSpPr>
        <xdr:cNvPr id="97" name="Надпись 103"/>
        <xdr:cNvSpPr txBox="1">
          <a:spLocks noChangeArrowheads="1"/>
        </xdr:cNvSpPr>
      </xdr:nvSpPr>
      <xdr:spPr bwMode="auto">
        <a:xfrm>
          <a:off x="9486900" y="156410025"/>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3           -         Зам.   279-23                      12.23</a:t>
          </a:r>
        </a:p>
      </xdr:txBody>
    </xdr:sp>
    <xdr:clientData/>
  </xdr:twoCellAnchor>
  <xdr:twoCellAnchor>
    <xdr:from>
      <xdr:col>4</xdr:col>
      <xdr:colOff>114300</xdr:colOff>
      <xdr:row>676</xdr:row>
      <xdr:rowOff>419100</xdr:rowOff>
    </xdr:from>
    <xdr:to>
      <xdr:col>8</xdr:col>
      <xdr:colOff>247650</xdr:colOff>
      <xdr:row>676</xdr:row>
      <xdr:rowOff>676275</xdr:rowOff>
    </xdr:to>
    <xdr:sp macro="" textlink="">
      <xdr:nvSpPr>
        <xdr:cNvPr id="98" name="Надпись 104"/>
        <xdr:cNvSpPr txBox="1">
          <a:spLocks noChangeArrowheads="1"/>
        </xdr:cNvSpPr>
      </xdr:nvSpPr>
      <xdr:spPr bwMode="auto">
        <a:xfrm>
          <a:off x="9477375" y="162810825"/>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3           -         Зам.   279-23                      12.23</a:t>
          </a:r>
        </a:p>
      </xdr:txBody>
    </xdr:sp>
    <xdr:clientData/>
  </xdr:twoCellAnchor>
  <xdr:twoCellAnchor>
    <xdr:from>
      <xdr:col>4</xdr:col>
      <xdr:colOff>123825</xdr:colOff>
      <xdr:row>700</xdr:row>
      <xdr:rowOff>361950</xdr:rowOff>
    </xdr:from>
    <xdr:to>
      <xdr:col>8</xdr:col>
      <xdr:colOff>257175</xdr:colOff>
      <xdr:row>700</xdr:row>
      <xdr:rowOff>619125</xdr:rowOff>
    </xdr:to>
    <xdr:sp macro="" textlink="">
      <xdr:nvSpPr>
        <xdr:cNvPr id="99" name="Надпись 105"/>
        <xdr:cNvSpPr txBox="1">
          <a:spLocks noChangeArrowheads="1"/>
        </xdr:cNvSpPr>
      </xdr:nvSpPr>
      <xdr:spPr bwMode="auto">
        <a:xfrm>
          <a:off x="9486900" y="167925750"/>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3           -         Зам.   279-23                      12.23</a:t>
          </a:r>
        </a:p>
      </xdr:txBody>
    </xdr:sp>
    <xdr:clientData/>
  </xdr:twoCellAnchor>
  <xdr:twoCellAnchor>
    <xdr:from>
      <xdr:col>4</xdr:col>
      <xdr:colOff>114300</xdr:colOff>
      <xdr:row>730</xdr:row>
      <xdr:rowOff>752475</xdr:rowOff>
    </xdr:from>
    <xdr:to>
      <xdr:col>8</xdr:col>
      <xdr:colOff>247650</xdr:colOff>
      <xdr:row>730</xdr:row>
      <xdr:rowOff>1009650</xdr:rowOff>
    </xdr:to>
    <xdr:sp macro="" textlink="">
      <xdr:nvSpPr>
        <xdr:cNvPr id="100" name="Надпись 106"/>
        <xdr:cNvSpPr txBox="1">
          <a:spLocks noChangeArrowheads="1"/>
        </xdr:cNvSpPr>
      </xdr:nvSpPr>
      <xdr:spPr bwMode="auto">
        <a:xfrm>
          <a:off x="9477375" y="175240950"/>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3           -         Зам.   279-23                      12.23</a:t>
          </a:r>
        </a:p>
      </xdr:txBody>
    </xdr:sp>
    <xdr:clientData/>
  </xdr:twoCellAnchor>
  <xdr:twoCellAnchor>
    <xdr:from>
      <xdr:col>4</xdr:col>
      <xdr:colOff>123825</xdr:colOff>
      <xdr:row>830</xdr:row>
      <xdr:rowOff>66675</xdr:rowOff>
    </xdr:from>
    <xdr:to>
      <xdr:col>8</xdr:col>
      <xdr:colOff>257175</xdr:colOff>
      <xdr:row>830</xdr:row>
      <xdr:rowOff>323850</xdr:rowOff>
    </xdr:to>
    <xdr:sp macro="" textlink="">
      <xdr:nvSpPr>
        <xdr:cNvPr id="105" name="Надпись 110"/>
        <xdr:cNvSpPr txBox="1">
          <a:spLocks noChangeArrowheads="1"/>
        </xdr:cNvSpPr>
      </xdr:nvSpPr>
      <xdr:spPr bwMode="auto">
        <a:xfrm>
          <a:off x="9486900" y="199434450"/>
          <a:ext cx="4867275"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3           -         Зам.   279-23                      12.23</a:t>
          </a:r>
        </a:p>
      </xdr:txBody>
    </xdr:sp>
    <xdr:clientData/>
  </xdr:twoCellAnchor>
  <xdr:twoCellAnchor>
    <xdr:from>
      <xdr:col>4</xdr:col>
      <xdr:colOff>114300</xdr:colOff>
      <xdr:row>857</xdr:row>
      <xdr:rowOff>571500</xdr:rowOff>
    </xdr:from>
    <xdr:to>
      <xdr:col>8</xdr:col>
      <xdr:colOff>247650</xdr:colOff>
      <xdr:row>857</xdr:row>
      <xdr:rowOff>828675</xdr:rowOff>
    </xdr:to>
    <xdr:sp macro="" textlink="">
      <xdr:nvSpPr>
        <xdr:cNvPr id="106" name="Надпись 111"/>
        <xdr:cNvSpPr txBox="1">
          <a:spLocks noChangeArrowheads="1"/>
        </xdr:cNvSpPr>
      </xdr:nvSpPr>
      <xdr:spPr bwMode="auto">
        <a:xfrm>
          <a:off x="9477375" y="205559025"/>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3           -         Зам.   279-23                      12.23</a:t>
          </a:r>
        </a:p>
      </xdr:txBody>
    </xdr:sp>
    <xdr:clientData/>
  </xdr:twoCellAnchor>
  <xdr:twoCellAnchor>
    <xdr:from>
      <xdr:col>4</xdr:col>
      <xdr:colOff>133350</xdr:colOff>
      <xdr:row>881</xdr:row>
      <xdr:rowOff>561975</xdr:rowOff>
    </xdr:from>
    <xdr:to>
      <xdr:col>8</xdr:col>
      <xdr:colOff>266700</xdr:colOff>
      <xdr:row>881</xdr:row>
      <xdr:rowOff>819150</xdr:rowOff>
    </xdr:to>
    <xdr:sp macro="" textlink="">
      <xdr:nvSpPr>
        <xdr:cNvPr id="107" name="Надпись 112"/>
        <xdr:cNvSpPr txBox="1">
          <a:spLocks noChangeArrowheads="1"/>
        </xdr:cNvSpPr>
      </xdr:nvSpPr>
      <xdr:spPr bwMode="auto">
        <a:xfrm>
          <a:off x="9496425" y="211064475"/>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3           -         Зам.   279-23                      12.23</a:t>
          </a:r>
        </a:p>
      </xdr:txBody>
    </xdr:sp>
    <xdr:clientData/>
  </xdr:twoCellAnchor>
  <xdr:twoCellAnchor>
    <xdr:from>
      <xdr:col>4</xdr:col>
      <xdr:colOff>133350</xdr:colOff>
      <xdr:row>907</xdr:row>
      <xdr:rowOff>771525</xdr:rowOff>
    </xdr:from>
    <xdr:to>
      <xdr:col>8</xdr:col>
      <xdr:colOff>266700</xdr:colOff>
      <xdr:row>907</xdr:row>
      <xdr:rowOff>1028700</xdr:rowOff>
    </xdr:to>
    <xdr:sp macro="" textlink="">
      <xdr:nvSpPr>
        <xdr:cNvPr id="108" name="Надпись 113"/>
        <xdr:cNvSpPr txBox="1">
          <a:spLocks noChangeArrowheads="1"/>
        </xdr:cNvSpPr>
      </xdr:nvSpPr>
      <xdr:spPr bwMode="auto">
        <a:xfrm>
          <a:off x="9496425" y="217360500"/>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3           -         Зам.   279-23                      12.23</a:t>
          </a:r>
        </a:p>
      </xdr:txBody>
    </xdr:sp>
    <xdr:clientData/>
  </xdr:twoCellAnchor>
  <xdr:twoCellAnchor>
    <xdr:from>
      <xdr:col>1</xdr:col>
      <xdr:colOff>0</xdr:colOff>
      <xdr:row>975</xdr:row>
      <xdr:rowOff>542925</xdr:rowOff>
    </xdr:from>
    <xdr:to>
      <xdr:col>5</xdr:col>
      <xdr:colOff>133350</xdr:colOff>
      <xdr:row>975</xdr:row>
      <xdr:rowOff>800100</xdr:rowOff>
    </xdr:to>
    <xdr:sp macro="" textlink="">
      <xdr:nvSpPr>
        <xdr:cNvPr id="111" name="Надпись 116"/>
        <xdr:cNvSpPr txBox="1">
          <a:spLocks noChangeArrowheads="1"/>
        </xdr:cNvSpPr>
      </xdr:nvSpPr>
      <xdr:spPr bwMode="auto">
        <a:xfrm>
          <a:off x="0" y="233867325"/>
          <a:ext cx="10887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3           -         Зам.   279-23                      12.23</a:t>
          </a:r>
        </a:p>
      </xdr:txBody>
    </xdr:sp>
    <xdr:clientData/>
  </xdr:twoCellAnchor>
  <xdr:twoCellAnchor>
    <xdr:from>
      <xdr:col>4</xdr:col>
      <xdr:colOff>133350</xdr:colOff>
      <xdr:row>1023</xdr:row>
      <xdr:rowOff>400050</xdr:rowOff>
    </xdr:from>
    <xdr:to>
      <xdr:col>8</xdr:col>
      <xdr:colOff>266700</xdr:colOff>
      <xdr:row>1023</xdr:row>
      <xdr:rowOff>657225</xdr:rowOff>
    </xdr:to>
    <xdr:sp macro="" textlink="">
      <xdr:nvSpPr>
        <xdr:cNvPr id="113" name="Надпись 119"/>
        <xdr:cNvSpPr txBox="1">
          <a:spLocks noChangeArrowheads="1"/>
        </xdr:cNvSpPr>
      </xdr:nvSpPr>
      <xdr:spPr bwMode="auto">
        <a:xfrm>
          <a:off x="9496425" y="245221125"/>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3           -         Зам.   279-23                      12.23</a:t>
          </a:r>
        </a:p>
      </xdr:txBody>
    </xdr:sp>
    <xdr:clientData/>
  </xdr:twoCellAnchor>
  <xdr:twoCellAnchor>
    <xdr:from>
      <xdr:col>4</xdr:col>
      <xdr:colOff>123825</xdr:colOff>
      <xdr:row>1072</xdr:row>
      <xdr:rowOff>876300</xdr:rowOff>
    </xdr:from>
    <xdr:to>
      <xdr:col>8</xdr:col>
      <xdr:colOff>257175</xdr:colOff>
      <xdr:row>1072</xdr:row>
      <xdr:rowOff>1133475</xdr:rowOff>
    </xdr:to>
    <xdr:sp macro="" textlink="">
      <xdr:nvSpPr>
        <xdr:cNvPr id="115" name="Надпись 122"/>
        <xdr:cNvSpPr txBox="1">
          <a:spLocks noChangeArrowheads="1"/>
        </xdr:cNvSpPr>
      </xdr:nvSpPr>
      <xdr:spPr bwMode="auto">
        <a:xfrm>
          <a:off x="9486900" y="256232025"/>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3           -         Зам.   279-23                      12.23</a:t>
          </a:r>
        </a:p>
      </xdr:txBody>
    </xdr:sp>
    <xdr:clientData/>
  </xdr:twoCellAnchor>
  <xdr:twoCellAnchor>
    <xdr:from>
      <xdr:col>4</xdr:col>
      <xdr:colOff>114300</xdr:colOff>
      <xdr:row>1098</xdr:row>
      <xdr:rowOff>742950</xdr:rowOff>
    </xdr:from>
    <xdr:to>
      <xdr:col>8</xdr:col>
      <xdr:colOff>247650</xdr:colOff>
      <xdr:row>1098</xdr:row>
      <xdr:rowOff>1000125</xdr:rowOff>
    </xdr:to>
    <xdr:sp macro="" textlink="">
      <xdr:nvSpPr>
        <xdr:cNvPr id="116" name="Надпись 123"/>
        <xdr:cNvSpPr txBox="1">
          <a:spLocks noChangeArrowheads="1"/>
        </xdr:cNvSpPr>
      </xdr:nvSpPr>
      <xdr:spPr bwMode="auto">
        <a:xfrm>
          <a:off x="9477375" y="262175625"/>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3           -         Зам.   279-23                      12.23</a:t>
          </a:r>
        </a:p>
      </xdr:txBody>
    </xdr:sp>
    <xdr:clientData/>
  </xdr:twoCellAnchor>
  <xdr:twoCellAnchor>
    <xdr:from>
      <xdr:col>4</xdr:col>
      <xdr:colOff>114300</xdr:colOff>
      <xdr:row>1124</xdr:row>
      <xdr:rowOff>466725</xdr:rowOff>
    </xdr:from>
    <xdr:to>
      <xdr:col>8</xdr:col>
      <xdr:colOff>247650</xdr:colOff>
      <xdr:row>1124</xdr:row>
      <xdr:rowOff>723900</xdr:rowOff>
    </xdr:to>
    <xdr:sp macro="" textlink="">
      <xdr:nvSpPr>
        <xdr:cNvPr id="117" name="Надпись 124"/>
        <xdr:cNvSpPr txBox="1">
          <a:spLocks noChangeArrowheads="1"/>
        </xdr:cNvSpPr>
      </xdr:nvSpPr>
      <xdr:spPr bwMode="auto">
        <a:xfrm>
          <a:off x="9477375" y="268833600"/>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3           -         Зам.   279-23                      12.23</a:t>
          </a:r>
        </a:p>
      </xdr:txBody>
    </xdr:sp>
    <xdr:clientData/>
  </xdr:twoCellAnchor>
  <xdr:twoCellAnchor>
    <xdr:from>
      <xdr:col>1</xdr:col>
      <xdr:colOff>0</xdr:colOff>
      <xdr:row>1147</xdr:row>
      <xdr:rowOff>123825</xdr:rowOff>
    </xdr:from>
    <xdr:to>
      <xdr:col>5</xdr:col>
      <xdr:colOff>133350</xdr:colOff>
      <xdr:row>1148</xdr:row>
      <xdr:rowOff>161925</xdr:rowOff>
    </xdr:to>
    <xdr:sp macro="" textlink="">
      <xdr:nvSpPr>
        <xdr:cNvPr id="118" name="Надпись 125"/>
        <xdr:cNvSpPr txBox="1">
          <a:spLocks noChangeArrowheads="1"/>
        </xdr:cNvSpPr>
      </xdr:nvSpPr>
      <xdr:spPr bwMode="auto">
        <a:xfrm>
          <a:off x="0" y="274177125"/>
          <a:ext cx="10887075"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3           -         Зам.   279-23                      12.23</a:t>
          </a:r>
        </a:p>
      </xdr:txBody>
    </xdr:sp>
    <xdr:clientData/>
  </xdr:twoCellAnchor>
  <xdr:twoCellAnchor>
    <xdr:from>
      <xdr:col>4</xdr:col>
      <xdr:colOff>114300</xdr:colOff>
      <xdr:row>1172</xdr:row>
      <xdr:rowOff>723900</xdr:rowOff>
    </xdr:from>
    <xdr:to>
      <xdr:col>8</xdr:col>
      <xdr:colOff>247650</xdr:colOff>
      <xdr:row>1172</xdr:row>
      <xdr:rowOff>981075</xdr:rowOff>
    </xdr:to>
    <xdr:sp macro="" textlink="">
      <xdr:nvSpPr>
        <xdr:cNvPr id="119" name="Надпись 126"/>
        <xdr:cNvSpPr txBox="1">
          <a:spLocks noChangeArrowheads="1"/>
        </xdr:cNvSpPr>
      </xdr:nvSpPr>
      <xdr:spPr bwMode="auto">
        <a:xfrm>
          <a:off x="9477375" y="279701625"/>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3           -         Зам.   279-23                      12.23</a:t>
          </a:r>
        </a:p>
      </xdr:txBody>
    </xdr:sp>
    <xdr:clientData/>
  </xdr:twoCellAnchor>
  <xdr:twoCellAnchor>
    <xdr:from>
      <xdr:col>4</xdr:col>
      <xdr:colOff>114300</xdr:colOff>
      <xdr:row>1198</xdr:row>
      <xdr:rowOff>742950</xdr:rowOff>
    </xdr:from>
    <xdr:to>
      <xdr:col>8</xdr:col>
      <xdr:colOff>247650</xdr:colOff>
      <xdr:row>1198</xdr:row>
      <xdr:rowOff>1000125</xdr:rowOff>
    </xdr:to>
    <xdr:sp macro="" textlink="">
      <xdr:nvSpPr>
        <xdr:cNvPr id="120" name="Надпись 127"/>
        <xdr:cNvSpPr txBox="1">
          <a:spLocks noChangeArrowheads="1"/>
        </xdr:cNvSpPr>
      </xdr:nvSpPr>
      <xdr:spPr bwMode="auto">
        <a:xfrm>
          <a:off x="9477375" y="285645225"/>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3           -         Зам.   279-23                      12.23</a:t>
          </a:r>
        </a:p>
      </xdr:txBody>
    </xdr:sp>
    <xdr:clientData/>
  </xdr:twoCellAnchor>
  <xdr:twoCellAnchor>
    <xdr:from>
      <xdr:col>4</xdr:col>
      <xdr:colOff>123825</xdr:colOff>
      <xdr:row>1221</xdr:row>
      <xdr:rowOff>514350</xdr:rowOff>
    </xdr:from>
    <xdr:to>
      <xdr:col>8</xdr:col>
      <xdr:colOff>257175</xdr:colOff>
      <xdr:row>1221</xdr:row>
      <xdr:rowOff>771525</xdr:rowOff>
    </xdr:to>
    <xdr:sp macro="" textlink="">
      <xdr:nvSpPr>
        <xdr:cNvPr id="121" name="Надпись 192"/>
        <xdr:cNvSpPr txBox="1">
          <a:spLocks noChangeArrowheads="1"/>
        </xdr:cNvSpPr>
      </xdr:nvSpPr>
      <xdr:spPr bwMode="auto">
        <a:xfrm>
          <a:off x="9486900" y="291969825"/>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3           -         Зам.   279-23                      12.23</a:t>
          </a:r>
        </a:p>
      </xdr:txBody>
    </xdr:sp>
    <xdr:clientData/>
  </xdr:twoCellAnchor>
  <xdr:twoCellAnchor>
    <xdr:from>
      <xdr:col>4</xdr:col>
      <xdr:colOff>114300</xdr:colOff>
      <xdr:row>1245</xdr:row>
      <xdr:rowOff>123825</xdr:rowOff>
    </xdr:from>
    <xdr:to>
      <xdr:col>8</xdr:col>
      <xdr:colOff>247650</xdr:colOff>
      <xdr:row>1245</xdr:row>
      <xdr:rowOff>381000</xdr:rowOff>
    </xdr:to>
    <xdr:sp macro="" textlink="">
      <xdr:nvSpPr>
        <xdr:cNvPr id="122" name="Надпись 193"/>
        <xdr:cNvSpPr txBox="1">
          <a:spLocks noChangeArrowheads="1"/>
        </xdr:cNvSpPr>
      </xdr:nvSpPr>
      <xdr:spPr bwMode="auto">
        <a:xfrm>
          <a:off x="9477375" y="297351450"/>
          <a:ext cx="4867275"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3           -         Зам.   279-23                      12.23</a:t>
          </a:r>
        </a:p>
      </xdr:txBody>
    </xdr:sp>
    <xdr:clientData/>
  </xdr:twoCellAnchor>
  <xdr:twoCellAnchor>
    <xdr:from>
      <xdr:col>4</xdr:col>
      <xdr:colOff>95250</xdr:colOff>
      <xdr:row>1268</xdr:row>
      <xdr:rowOff>885825</xdr:rowOff>
    </xdr:from>
    <xdr:to>
      <xdr:col>8</xdr:col>
      <xdr:colOff>228600</xdr:colOff>
      <xdr:row>1268</xdr:row>
      <xdr:rowOff>1143000</xdr:rowOff>
    </xdr:to>
    <xdr:sp macro="" textlink="">
      <xdr:nvSpPr>
        <xdr:cNvPr id="123" name="Надпись 194"/>
        <xdr:cNvSpPr txBox="1">
          <a:spLocks noChangeArrowheads="1"/>
        </xdr:cNvSpPr>
      </xdr:nvSpPr>
      <xdr:spPr bwMode="auto">
        <a:xfrm>
          <a:off x="9458325" y="302266350"/>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3           -         Зам.   279-23                      12.23</a:t>
          </a:r>
        </a:p>
      </xdr:txBody>
    </xdr:sp>
    <xdr:clientData/>
  </xdr:twoCellAnchor>
  <xdr:twoCellAnchor>
    <xdr:from>
      <xdr:col>4</xdr:col>
      <xdr:colOff>104775</xdr:colOff>
      <xdr:row>1294</xdr:row>
      <xdr:rowOff>752475</xdr:rowOff>
    </xdr:from>
    <xdr:to>
      <xdr:col>8</xdr:col>
      <xdr:colOff>238125</xdr:colOff>
      <xdr:row>1294</xdr:row>
      <xdr:rowOff>1009650</xdr:rowOff>
    </xdr:to>
    <xdr:sp macro="" textlink="">
      <xdr:nvSpPr>
        <xdr:cNvPr id="124" name="Надпись 195"/>
        <xdr:cNvSpPr txBox="1">
          <a:spLocks noChangeArrowheads="1"/>
        </xdr:cNvSpPr>
      </xdr:nvSpPr>
      <xdr:spPr bwMode="auto">
        <a:xfrm>
          <a:off x="9467850" y="308209950"/>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3           -         Зам.   279-23                      12.23</a:t>
          </a:r>
        </a:p>
      </xdr:txBody>
    </xdr:sp>
    <xdr:clientData/>
  </xdr:twoCellAnchor>
  <xdr:twoCellAnchor>
    <xdr:from>
      <xdr:col>4</xdr:col>
      <xdr:colOff>123825</xdr:colOff>
      <xdr:row>1338</xdr:row>
      <xdr:rowOff>1009650</xdr:rowOff>
    </xdr:from>
    <xdr:to>
      <xdr:col>8</xdr:col>
      <xdr:colOff>257175</xdr:colOff>
      <xdr:row>1338</xdr:row>
      <xdr:rowOff>1266825</xdr:rowOff>
    </xdr:to>
    <xdr:sp macro="" textlink="">
      <xdr:nvSpPr>
        <xdr:cNvPr id="125" name="Надпись 196"/>
        <xdr:cNvSpPr txBox="1">
          <a:spLocks noChangeArrowheads="1"/>
        </xdr:cNvSpPr>
      </xdr:nvSpPr>
      <xdr:spPr bwMode="auto">
        <a:xfrm>
          <a:off x="9486900" y="319516125"/>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3           -         Зам.   279-23                      12.23</a:t>
          </a:r>
        </a:p>
      </xdr:txBody>
    </xdr:sp>
    <xdr:clientData/>
  </xdr:twoCellAnchor>
  <xdr:twoCellAnchor>
    <xdr:from>
      <xdr:col>4</xdr:col>
      <xdr:colOff>123825</xdr:colOff>
      <xdr:row>1364</xdr:row>
      <xdr:rowOff>409575</xdr:rowOff>
    </xdr:from>
    <xdr:to>
      <xdr:col>8</xdr:col>
      <xdr:colOff>257175</xdr:colOff>
      <xdr:row>1364</xdr:row>
      <xdr:rowOff>666750</xdr:rowOff>
    </xdr:to>
    <xdr:sp macro="" textlink="">
      <xdr:nvSpPr>
        <xdr:cNvPr id="126" name="Надпись 197"/>
        <xdr:cNvSpPr txBox="1">
          <a:spLocks noChangeArrowheads="1"/>
        </xdr:cNvSpPr>
      </xdr:nvSpPr>
      <xdr:spPr bwMode="auto">
        <a:xfrm>
          <a:off x="9486900" y="325745475"/>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3           -         Зам.   279-23                      12.23</a:t>
          </a:r>
        </a:p>
      </xdr:txBody>
    </xdr:sp>
    <xdr:clientData/>
  </xdr:twoCellAnchor>
  <xdr:twoCellAnchor>
    <xdr:from>
      <xdr:col>4</xdr:col>
      <xdr:colOff>104775</xdr:colOff>
      <xdr:row>1385</xdr:row>
      <xdr:rowOff>714375</xdr:rowOff>
    </xdr:from>
    <xdr:to>
      <xdr:col>8</xdr:col>
      <xdr:colOff>238125</xdr:colOff>
      <xdr:row>1385</xdr:row>
      <xdr:rowOff>971550</xdr:rowOff>
    </xdr:to>
    <xdr:sp macro="" textlink="">
      <xdr:nvSpPr>
        <xdr:cNvPr id="127" name="Надпись 198"/>
        <xdr:cNvSpPr txBox="1">
          <a:spLocks noChangeArrowheads="1"/>
        </xdr:cNvSpPr>
      </xdr:nvSpPr>
      <xdr:spPr bwMode="auto">
        <a:xfrm>
          <a:off x="9467850" y="330803250"/>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3           -         Зам.    279-23                     12.23</a:t>
          </a:r>
        </a:p>
      </xdr:txBody>
    </xdr:sp>
    <xdr:clientData/>
  </xdr:twoCellAnchor>
  <xdr:twoCellAnchor>
    <xdr:from>
      <xdr:col>4</xdr:col>
      <xdr:colOff>123825</xdr:colOff>
      <xdr:row>1432</xdr:row>
      <xdr:rowOff>742950</xdr:rowOff>
    </xdr:from>
    <xdr:to>
      <xdr:col>8</xdr:col>
      <xdr:colOff>257175</xdr:colOff>
      <xdr:row>1432</xdr:row>
      <xdr:rowOff>1000125</xdr:rowOff>
    </xdr:to>
    <xdr:sp macro="" textlink="">
      <xdr:nvSpPr>
        <xdr:cNvPr id="129" name="Надпись 200"/>
        <xdr:cNvSpPr txBox="1">
          <a:spLocks noChangeArrowheads="1"/>
        </xdr:cNvSpPr>
      </xdr:nvSpPr>
      <xdr:spPr bwMode="auto">
        <a:xfrm>
          <a:off x="9486900" y="342671400"/>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3           -         Зам.   279-23                      12.23</a:t>
          </a:r>
        </a:p>
      </xdr:txBody>
    </xdr:sp>
    <xdr:clientData/>
  </xdr:twoCellAnchor>
  <xdr:twoCellAnchor>
    <xdr:from>
      <xdr:col>4</xdr:col>
      <xdr:colOff>95250</xdr:colOff>
      <xdr:row>1454</xdr:row>
      <xdr:rowOff>590550</xdr:rowOff>
    </xdr:from>
    <xdr:to>
      <xdr:col>8</xdr:col>
      <xdr:colOff>228600</xdr:colOff>
      <xdr:row>1454</xdr:row>
      <xdr:rowOff>847725</xdr:rowOff>
    </xdr:to>
    <xdr:sp macro="" textlink="">
      <xdr:nvSpPr>
        <xdr:cNvPr id="130" name="Надпись 201"/>
        <xdr:cNvSpPr txBox="1">
          <a:spLocks noChangeArrowheads="1"/>
        </xdr:cNvSpPr>
      </xdr:nvSpPr>
      <xdr:spPr bwMode="auto">
        <a:xfrm>
          <a:off x="9458325" y="348424500"/>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3           -         Зам.    279-23                     12.23</a:t>
          </a:r>
        </a:p>
      </xdr:txBody>
    </xdr:sp>
    <xdr:clientData/>
  </xdr:twoCellAnchor>
  <xdr:twoCellAnchor>
    <xdr:from>
      <xdr:col>1</xdr:col>
      <xdr:colOff>0</xdr:colOff>
      <xdr:row>1477</xdr:row>
      <xdr:rowOff>952500</xdr:rowOff>
    </xdr:from>
    <xdr:to>
      <xdr:col>5</xdr:col>
      <xdr:colOff>133350</xdr:colOff>
      <xdr:row>1477</xdr:row>
      <xdr:rowOff>1209675</xdr:rowOff>
    </xdr:to>
    <xdr:sp macro="" textlink="">
      <xdr:nvSpPr>
        <xdr:cNvPr id="131" name="Надпись 202"/>
        <xdr:cNvSpPr txBox="1">
          <a:spLocks noChangeArrowheads="1"/>
        </xdr:cNvSpPr>
      </xdr:nvSpPr>
      <xdr:spPr bwMode="auto">
        <a:xfrm>
          <a:off x="0" y="353520375"/>
          <a:ext cx="10887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3           -         Зам.   279-23                      12.23</a:t>
          </a:r>
        </a:p>
      </xdr:txBody>
    </xdr:sp>
    <xdr:clientData/>
  </xdr:twoCellAnchor>
  <xdr:twoCellAnchor>
    <xdr:from>
      <xdr:col>4</xdr:col>
      <xdr:colOff>123825</xdr:colOff>
      <xdr:row>1502</xdr:row>
      <xdr:rowOff>581025</xdr:rowOff>
    </xdr:from>
    <xdr:to>
      <xdr:col>8</xdr:col>
      <xdr:colOff>257175</xdr:colOff>
      <xdr:row>1502</xdr:row>
      <xdr:rowOff>838200</xdr:rowOff>
    </xdr:to>
    <xdr:sp macro="" textlink="">
      <xdr:nvSpPr>
        <xdr:cNvPr id="132" name="Надпись 203"/>
        <xdr:cNvSpPr txBox="1">
          <a:spLocks noChangeArrowheads="1"/>
        </xdr:cNvSpPr>
      </xdr:nvSpPr>
      <xdr:spPr bwMode="auto">
        <a:xfrm>
          <a:off x="9486900" y="359597325"/>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3           -         Зам.   279-23                      12.23</a:t>
          </a:r>
        </a:p>
      </xdr:txBody>
    </xdr:sp>
    <xdr:clientData/>
  </xdr:twoCellAnchor>
  <xdr:twoCellAnchor>
    <xdr:from>
      <xdr:col>4</xdr:col>
      <xdr:colOff>104775</xdr:colOff>
      <xdr:row>1526</xdr:row>
      <xdr:rowOff>409575</xdr:rowOff>
    </xdr:from>
    <xdr:to>
      <xdr:col>8</xdr:col>
      <xdr:colOff>238125</xdr:colOff>
      <xdr:row>1526</xdr:row>
      <xdr:rowOff>666750</xdr:rowOff>
    </xdr:to>
    <xdr:sp macro="" textlink="">
      <xdr:nvSpPr>
        <xdr:cNvPr id="133" name="Надпись 47"/>
        <xdr:cNvSpPr txBox="1">
          <a:spLocks noChangeArrowheads="1"/>
        </xdr:cNvSpPr>
      </xdr:nvSpPr>
      <xdr:spPr bwMode="auto">
        <a:xfrm>
          <a:off x="9467850" y="365017050"/>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3           -         Зам.   279-23                      12.23</a:t>
          </a:r>
        </a:p>
      </xdr:txBody>
    </xdr:sp>
    <xdr:clientData/>
  </xdr:twoCellAnchor>
  <xdr:twoCellAnchor>
    <xdr:from>
      <xdr:col>4</xdr:col>
      <xdr:colOff>123825</xdr:colOff>
      <xdr:row>1546</xdr:row>
      <xdr:rowOff>752475</xdr:rowOff>
    </xdr:from>
    <xdr:to>
      <xdr:col>8</xdr:col>
      <xdr:colOff>257175</xdr:colOff>
      <xdr:row>1546</xdr:row>
      <xdr:rowOff>1009650</xdr:rowOff>
    </xdr:to>
    <xdr:sp macro="" textlink="">
      <xdr:nvSpPr>
        <xdr:cNvPr id="134" name="Надпись 48"/>
        <xdr:cNvSpPr txBox="1">
          <a:spLocks noChangeArrowheads="1"/>
        </xdr:cNvSpPr>
      </xdr:nvSpPr>
      <xdr:spPr bwMode="auto">
        <a:xfrm>
          <a:off x="9486900" y="370246275"/>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3           -         Зам.   279-23                      12.23</a:t>
          </a:r>
        </a:p>
      </xdr:txBody>
    </xdr:sp>
    <xdr:clientData/>
  </xdr:twoCellAnchor>
  <xdr:twoCellAnchor>
    <xdr:from>
      <xdr:col>4</xdr:col>
      <xdr:colOff>104775</xdr:colOff>
      <xdr:row>1596</xdr:row>
      <xdr:rowOff>552450</xdr:rowOff>
    </xdr:from>
    <xdr:to>
      <xdr:col>8</xdr:col>
      <xdr:colOff>238125</xdr:colOff>
      <xdr:row>1596</xdr:row>
      <xdr:rowOff>809625</xdr:rowOff>
    </xdr:to>
    <xdr:sp macro="" textlink="">
      <xdr:nvSpPr>
        <xdr:cNvPr id="135" name="Надпись 50"/>
        <xdr:cNvSpPr txBox="1">
          <a:spLocks noChangeArrowheads="1"/>
        </xdr:cNvSpPr>
      </xdr:nvSpPr>
      <xdr:spPr bwMode="auto">
        <a:xfrm>
          <a:off x="9467850" y="381895350"/>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3           -         Зам.    279-23                     12.23</a:t>
          </a:r>
        </a:p>
      </xdr:txBody>
    </xdr:sp>
    <xdr:clientData/>
  </xdr:twoCellAnchor>
  <xdr:twoCellAnchor>
    <xdr:from>
      <xdr:col>4</xdr:col>
      <xdr:colOff>123825</xdr:colOff>
      <xdr:row>1622</xdr:row>
      <xdr:rowOff>47625</xdr:rowOff>
    </xdr:from>
    <xdr:to>
      <xdr:col>8</xdr:col>
      <xdr:colOff>257175</xdr:colOff>
      <xdr:row>1623</xdr:row>
      <xdr:rowOff>104775</xdr:rowOff>
    </xdr:to>
    <xdr:sp macro="" textlink="">
      <xdr:nvSpPr>
        <xdr:cNvPr id="136" name="Надпись 51"/>
        <xdr:cNvSpPr txBox="1">
          <a:spLocks noChangeArrowheads="1"/>
        </xdr:cNvSpPr>
      </xdr:nvSpPr>
      <xdr:spPr bwMode="auto">
        <a:xfrm>
          <a:off x="9486900" y="387791325"/>
          <a:ext cx="4867275"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3           -         Зам.   279-23                      12.23</a:t>
          </a:r>
        </a:p>
      </xdr:txBody>
    </xdr:sp>
    <xdr:clientData/>
  </xdr:twoCellAnchor>
  <xdr:twoCellAnchor>
    <xdr:from>
      <xdr:col>4</xdr:col>
      <xdr:colOff>114300</xdr:colOff>
      <xdr:row>1646</xdr:row>
      <xdr:rowOff>571500</xdr:rowOff>
    </xdr:from>
    <xdr:to>
      <xdr:col>8</xdr:col>
      <xdr:colOff>247650</xdr:colOff>
      <xdr:row>1646</xdr:row>
      <xdr:rowOff>828675</xdr:rowOff>
    </xdr:to>
    <xdr:sp macro="" textlink="">
      <xdr:nvSpPr>
        <xdr:cNvPr id="137" name="Надпись 55"/>
        <xdr:cNvSpPr txBox="1">
          <a:spLocks noChangeArrowheads="1"/>
        </xdr:cNvSpPr>
      </xdr:nvSpPr>
      <xdr:spPr bwMode="auto">
        <a:xfrm>
          <a:off x="9477375" y="393315825"/>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3           -         Зам.   279-23                      12.23</a:t>
          </a:r>
        </a:p>
      </xdr:txBody>
    </xdr:sp>
    <xdr:clientData/>
  </xdr:twoCellAnchor>
  <xdr:twoCellAnchor>
    <xdr:from>
      <xdr:col>4</xdr:col>
      <xdr:colOff>114300</xdr:colOff>
      <xdr:row>1671</xdr:row>
      <xdr:rowOff>152400</xdr:rowOff>
    </xdr:from>
    <xdr:to>
      <xdr:col>8</xdr:col>
      <xdr:colOff>247650</xdr:colOff>
      <xdr:row>1673</xdr:row>
      <xdr:rowOff>0</xdr:rowOff>
    </xdr:to>
    <xdr:sp macro="" textlink="">
      <xdr:nvSpPr>
        <xdr:cNvPr id="138" name="Надпись 56"/>
        <xdr:cNvSpPr txBox="1">
          <a:spLocks noChangeArrowheads="1"/>
        </xdr:cNvSpPr>
      </xdr:nvSpPr>
      <xdr:spPr bwMode="auto">
        <a:xfrm>
          <a:off x="9477375" y="399107025"/>
          <a:ext cx="4867275"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3           -         Зам.   279-23                      12.23</a:t>
          </a:r>
        </a:p>
      </xdr:txBody>
    </xdr:sp>
    <xdr:clientData/>
  </xdr:twoCellAnchor>
  <xdr:twoCellAnchor>
    <xdr:from>
      <xdr:col>4</xdr:col>
      <xdr:colOff>123825</xdr:colOff>
      <xdr:row>1695</xdr:row>
      <xdr:rowOff>590550</xdr:rowOff>
    </xdr:from>
    <xdr:to>
      <xdr:col>8</xdr:col>
      <xdr:colOff>257175</xdr:colOff>
      <xdr:row>1695</xdr:row>
      <xdr:rowOff>847725</xdr:rowOff>
    </xdr:to>
    <xdr:sp macro="" textlink="">
      <xdr:nvSpPr>
        <xdr:cNvPr id="139" name="Надпись 57"/>
        <xdr:cNvSpPr txBox="1">
          <a:spLocks noChangeArrowheads="1"/>
        </xdr:cNvSpPr>
      </xdr:nvSpPr>
      <xdr:spPr bwMode="auto">
        <a:xfrm>
          <a:off x="9486900" y="404507700"/>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3           -         Зам.   279-23                      12.23</a:t>
          </a:r>
        </a:p>
      </xdr:txBody>
    </xdr:sp>
    <xdr:clientData/>
  </xdr:twoCellAnchor>
  <xdr:twoCellAnchor>
    <xdr:from>
      <xdr:col>4</xdr:col>
      <xdr:colOff>123825</xdr:colOff>
      <xdr:row>1717</xdr:row>
      <xdr:rowOff>790575</xdr:rowOff>
    </xdr:from>
    <xdr:to>
      <xdr:col>8</xdr:col>
      <xdr:colOff>257175</xdr:colOff>
      <xdr:row>1717</xdr:row>
      <xdr:rowOff>1047750</xdr:rowOff>
    </xdr:to>
    <xdr:sp macro="" textlink="">
      <xdr:nvSpPr>
        <xdr:cNvPr id="140" name="Надпись 58"/>
        <xdr:cNvSpPr txBox="1">
          <a:spLocks noChangeArrowheads="1"/>
        </xdr:cNvSpPr>
      </xdr:nvSpPr>
      <xdr:spPr bwMode="auto">
        <a:xfrm>
          <a:off x="9486900" y="409727400"/>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3           -         Зам.   279-23                      12.23</a:t>
          </a:r>
        </a:p>
      </xdr:txBody>
    </xdr:sp>
    <xdr:clientData/>
  </xdr:twoCellAnchor>
  <xdr:twoCellAnchor>
    <xdr:from>
      <xdr:col>1</xdr:col>
      <xdr:colOff>0</xdr:colOff>
      <xdr:row>1742</xdr:row>
      <xdr:rowOff>371475</xdr:rowOff>
    </xdr:from>
    <xdr:to>
      <xdr:col>5</xdr:col>
      <xdr:colOff>133350</xdr:colOff>
      <xdr:row>1742</xdr:row>
      <xdr:rowOff>628650</xdr:rowOff>
    </xdr:to>
    <xdr:sp macro="" textlink="">
      <xdr:nvSpPr>
        <xdr:cNvPr id="141" name="Надпись 59"/>
        <xdr:cNvSpPr txBox="1">
          <a:spLocks noChangeArrowheads="1"/>
        </xdr:cNvSpPr>
      </xdr:nvSpPr>
      <xdr:spPr bwMode="auto">
        <a:xfrm>
          <a:off x="0" y="415223325"/>
          <a:ext cx="10887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3           -         Зам.   279-23                      12.23</a:t>
          </a:r>
        </a:p>
      </xdr:txBody>
    </xdr:sp>
    <xdr:clientData/>
  </xdr:twoCellAnchor>
  <xdr:twoCellAnchor>
    <xdr:from>
      <xdr:col>4</xdr:col>
      <xdr:colOff>114300</xdr:colOff>
      <xdr:row>1768</xdr:row>
      <xdr:rowOff>200025</xdr:rowOff>
    </xdr:from>
    <xdr:to>
      <xdr:col>8</xdr:col>
      <xdr:colOff>247650</xdr:colOff>
      <xdr:row>1768</xdr:row>
      <xdr:rowOff>457200</xdr:rowOff>
    </xdr:to>
    <xdr:sp macro="" textlink="">
      <xdr:nvSpPr>
        <xdr:cNvPr id="142" name="Надпись 60"/>
        <xdr:cNvSpPr txBox="1">
          <a:spLocks noChangeArrowheads="1"/>
        </xdr:cNvSpPr>
      </xdr:nvSpPr>
      <xdr:spPr bwMode="auto">
        <a:xfrm>
          <a:off x="9477375" y="420985950"/>
          <a:ext cx="4867275" cy="19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3           -         Зам.   279-23                     12.23</a:t>
          </a:r>
        </a:p>
      </xdr:txBody>
    </xdr:sp>
    <xdr:clientData/>
  </xdr:twoCellAnchor>
  <xdr:twoCellAnchor>
    <xdr:from>
      <xdr:col>1</xdr:col>
      <xdr:colOff>0</xdr:colOff>
      <xdr:row>1801</xdr:row>
      <xdr:rowOff>333375</xdr:rowOff>
    </xdr:from>
    <xdr:to>
      <xdr:col>5</xdr:col>
      <xdr:colOff>133350</xdr:colOff>
      <xdr:row>1801</xdr:row>
      <xdr:rowOff>590550</xdr:rowOff>
    </xdr:to>
    <xdr:sp macro="" textlink="">
      <xdr:nvSpPr>
        <xdr:cNvPr id="143" name="Надпись 64"/>
        <xdr:cNvSpPr txBox="1">
          <a:spLocks noChangeArrowheads="1"/>
        </xdr:cNvSpPr>
      </xdr:nvSpPr>
      <xdr:spPr bwMode="auto">
        <a:xfrm>
          <a:off x="0" y="428034450"/>
          <a:ext cx="10887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3           -        Зам.    279-23                     12.23</a:t>
          </a:r>
        </a:p>
      </xdr:txBody>
    </xdr:sp>
    <xdr:clientData/>
  </xdr:twoCellAnchor>
  <xdr:twoCellAnchor>
    <xdr:from>
      <xdr:col>4</xdr:col>
      <xdr:colOff>123825</xdr:colOff>
      <xdr:row>1827</xdr:row>
      <xdr:rowOff>723900</xdr:rowOff>
    </xdr:from>
    <xdr:to>
      <xdr:col>8</xdr:col>
      <xdr:colOff>257175</xdr:colOff>
      <xdr:row>1827</xdr:row>
      <xdr:rowOff>981075</xdr:rowOff>
    </xdr:to>
    <xdr:sp macro="" textlink="">
      <xdr:nvSpPr>
        <xdr:cNvPr id="144" name="Надпись 65"/>
        <xdr:cNvSpPr txBox="1">
          <a:spLocks noChangeArrowheads="1"/>
        </xdr:cNvSpPr>
      </xdr:nvSpPr>
      <xdr:spPr bwMode="auto">
        <a:xfrm>
          <a:off x="9486900" y="433511325"/>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3           -         Зам.   279-23                      12.23</a:t>
          </a:r>
        </a:p>
      </xdr:txBody>
    </xdr:sp>
    <xdr:clientData/>
  </xdr:twoCellAnchor>
  <xdr:twoCellAnchor>
    <xdr:from>
      <xdr:col>4</xdr:col>
      <xdr:colOff>114300</xdr:colOff>
      <xdr:row>1850</xdr:row>
      <xdr:rowOff>704850</xdr:rowOff>
    </xdr:from>
    <xdr:to>
      <xdr:col>8</xdr:col>
      <xdr:colOff>247650</xdr:colOff>
      <xdr:row>1850</xdr:row>
      <xdr:rowOff>962025</xdr:rowOff>
    </xdr:to>
    <xdr:sp macro="" textlink="">
      <xdr:nvSpPr>
        <xdr:cNvPr id="145" name="Надпись 66"/>
        <xdr:cNvSpPr txBox="1">
          <a:spLocks noChangeArrowheads="1"/>
        </xdr:cNvSpPr>
      </xdr:nvSpPr>
      <xdr:spPr bwMode="auto">
        <a:xfrm>
          <a:off x="9477375" y="439302525"/>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3           -         Зам.   279-23                      12.23</a:t>
          </a:r>
        </a:p>
      </xdr:txBody>
    </xdr:sp>
    <xdr:clientData/>
  </xdr:twoCellAnchor>
  <xdr:twoCellAnchor>
    <xdr:from>
      <xdr:col>4</xdr:col>
      <xdr:colOff>123825</xdr:colOff>
      <xdr:row>1894</xdr:row>
      <xdr:rowOff>647700</xdr:rowOff>
    </xdr:from>
    <xdr:to>
      <xdr:col>8</xdr:col>
      <xdr:colOff>257175</xdr:colOff>
      <xdr:row>1894</xdr:row>
      <xdr:rowOff>904875</xdr:rowOff>
    </xdr:to>
    <xdr:sp macro="" textlink="">
      <xdr:nvSpPr>
        <xdr:cNvPr id="147" name="Надпись 68"/>
        <xdr:cNvSpPr txBox="1">
          <a:spLocks noChangeArrowheads="1"/>
        </xdr:cNvSpPr>
      </xdr:nvSpPr>
      <xdr:spPr bwMode="auto">
        <a:xfrm>
          <a:off x="9486900" y="449265675"/>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3           -         Зам.   279-23                      12.23</a:t>
          </a:r>
        </a:p>
      </xdr:txBody>
    </xdr:sp>
    <xdr:clientData/>
  </xdr:twoCellAnchor>
  <xdr:twoCellAnchor>
    <xdr:from>
      <xdr:col>4</xdr:col>
      <xdr:colOff>114300</xdr:colOff>
      <xdr:row>1918</xdr:row>
      <xdr:rowOff>676275</xdr:rowOff>
    </xdr:from>
    <xdr:to>
      <xdr:col>8</xdr:col>
      <xdr:colOff>247650</xdr:colOff>
      <xdr:row>1918</xdr:row>
      <xdr:rowOff>933450</xdr:rowOff>
    </xdr:to>
    <xdr:sp macro="" textlink="">
      <xdr:nvSpPr>
        <xdr:cNvPr id="148" name="Надпись 74"/>
        <xdr:cNvSpPr txBox="1">
          <a:spLocks noChangeArrowheads="1"/>
        </xdr:cNvSpPr>
      </xdr:nvSpPr>
      <xdr:spPr bwMode="auto">
        <a:xfrm>
          <a:off x="9477375" y="454599675"/>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3           -         Зам.   279-23                      12.23</a:t>
          </a:r>
        </a:p>
      </xdr:txBody>
    </xdr:sp>
    <xdr:clientData/>
  </xdr:twoCellAnchor>
  <xdr:twoCellAnchor>
    <xdr:from>
      <xdr:col>1</xdr:col>
      <xdr:colOff>0</xdr:colOff>
      <xdr:row>1946</xdr:row>
      <xdr:rowOff>361950</xdr:rowOff>
    </xdr:from>
    <xdr:to>
      <xdr:col>5</xdr:col>
      <xdr:colOff>133350</xdr:colOff>
      <xdr:row>1946</xdr:row>
      <xdr:rowOff>619125</xdr:rowOff>
    </xdr:to>
    <xdr:sp macro="" textlink="">
      <xdr:nvSpPr>
        <xdr:cNvPr id="149" name="Надпись 76"/>
        <xdr:cNvSpPr txBox="1">
          <a:spLocks noChangeArrowheads="1"/>
        </xdr:cNvSpPr>
      </xdr:nvSpPr>
      <xdr:spPr bwMode="auto">
        <a:xfrm>
          <a:off x="0" y="460924275"/>
          <a:ext cx="10887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3           -         Зам.   279-23                      12.23</a:t>
          </a:r>
        </a:p>
      </xdr:txBody>
    </xdr:sp>
    <xdr:clientData/>
  </xdr:twoCellAnchor>
  <xdr:twoCellAnchor>
    <xdr:from>
      <xdr:col>4</xdr:col>
      <xdr:colOff>123825</xdr:colOff>
      <xdr:row>1974</xdr:row>
      <xdr:rowOff>685800</xdr:rowOff>
    </xdr:from>
    <xdr:to>
      <xdr:col>8</xdr:col>
      <xdr:colOff>257175</xdr:colOff>
      <xdr:row>1974</xdr:row>
      <xdr:rowOff>942975</xdr:rowOff>
    </xdr:to>
    <xdr:sp macro="" textlink="">
      <xdr:nvSpPr>
        <xdr:cNvPr id="150" name="Надпись 77"/>
        <xdr:cNvSpPr txBox="1">
          <a:spLocks noChangeArrowheads="1"/>
        </xdr:cNvSpPr>
      </xdr:nvSpPr>
      <xdr:spPr bwMode="auto">
        <a:xfrm>
          <a:off x="9486900" y="467658450"/>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3           -         Зам.   279-23                      12.23</a:t>
          </a:r>
        </a:p>
      </xdr:txBody>
    </xdr:sp>
    <xdr:clientData/>
  </xdr:twoCellAnchor>
  <xdr:twoCellAnchor>
    <xdr:from>
      <xdr:col>4</xdr:col>
      <xdr:colOff>123825</xdr:colOff>
      <xdr:row>2003</xdr:row>
      <xdr:rowOff>685800</xdr:rowOff>
    </xdr:from>
    <xdr:to>
      <xdr:col>8</xdr:col>
      <xdr:colOff>257175</xdr:colOff>
      <xdr:row>2003</xdr:row>
      <xdr:rowOff>942975</xdr:rowOff>
    </xdr:to>
    <xdr:sp macro="" textlink="">
      <xdr:nvSpPr>
        <xdr:cNvPr id="151" name="Надпись 78"/>
        <xdr:cNvSpPr txBox="1">
          <a:spLocks noChangeArrowheads="1"/>
        </xdr:cNvSpPr>
      </xdr:nvSpPr>
      <xdr:spPr bwMode="auto">
        <a:xfrm>
          <a:off x="9486900" y="473792550"/>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3           -         Зам.   279-23                      12.23</a:t>
          </a:r>
        </a:p>
      </xdr:txBody>
    </xdr:sp>
    <xdr:clientData/>
  </xdr:twoCellAnchor>
  <xdr:twoCellAnchor>
    <xdr:from>
      <xdr:col>4</xdr:col>
      <xdr:colOff>95250</xdr:colOff>
      <xdr:row>2032</xdr:row>
      <xdr:rowOff>476250</xdr:rowOff>
    </xdr:from>
    <xdr:to>
      <xdr:col>8</xdr:col>
      <xdr:colOff>228600</xdr:colOff>
      <xdr:row>2032</xdr:row>
      <xdr:rowOff>733425</xdr:rowOff>
    </xdr:to>
    <xdr:sp macro="" textlink="">
      <xdr:nvSpPr>
        <xdr:cNvPr id="152" name="Надпись 79"/>
        <xdr:cNvSpPr txBox="1">
          <a:spLocks noChangeArrowheads="1"/>
        </xdr:cNvSpPr>
      </xdr:nvSpPr>
      <xdr:spPr bwMode="auto">
        <a:xfrm>
          <a:off x="9458325" y="479945700"/>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3           -         Зам.    279-23                     12.23</a:t>
          </a:r>
        </a:p>
      </xdr:txBody>
    </xdr:sp>
    <xdr:clientData/>
  </xdr:twoCellAnchor>
  <xdr:twoCellAnchor>
    <xdr:from>
      <xdr:col>4</xdr:col>
      <xdr:colOff>114300</xdr:colOff>
      <xdr:row>2059</xdr:row>
      <xdr:rowOff>733425</xdr:rowOff>
    </xdr:from>
    <xdr:to>
      <xdr:col>8</xdr:col>
      <xdr:colOff>247650</xdr:colOff>
      <xdr:row>2059</xdr:row>
      <xdr:rowOff>990600</xdr:rowOff>
    </xdr:to>
    <xdr:sp macro="" textlink="">
      <xdr:nvSpPr>
        <xdr:cNvPr id="153" name="Надпись 80"/>
        <xdr:cNvSpPr txBox="1">
          <a:spLocks noChangeArrowheads="1"/>
        </xdr:cNvSpPr>
      </xdr:nvSpPr>
      <xdr:spPr bwMode="auto">
        <a:xfrm>
          <a:off x="9477375" y="486184575"/>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3           -         Зам.   279-23                      12.23</a:t>
          </a:r>
        </a:p>
      </xdr:txBody>
    </xdr:sp>
    <xdr:clientData/>
  </xdr:twoCellAnchor>
  <xdr:twoCellAnchor>
    <xdr:from>
      <xdr:col>4</xdr:col>
      <xdr:colOff>123825</xdr:colOff>
      <xdr:row>2092</xdr:row>
      <xdr:rowOff>419100</xdr:rowOff>
    </xdr:from>
    <xdr:to>
      <xdr:col>8</xdr:col>
      <xdr:colOff>257175</xdr:colOff>
      <xdr:row>2092</xdr:row>
      <xdr:rowOff>676275</xdr:rowOff>
    </xdr:to>
    <xdr:sp macro="" textlink="">
      <xdr:nvSpPr>
        <xdr:cNvPr id="154" name="Надпись 97"/>
        <xdr:cNvSpPr txBox="1">
          <a:spLocks noChangeArrowheads="1"/>
        </xdr:cNvSpPr>
      </xdr:nvSpPr>
      <xdr:spPr bwMode="auto">
        <a:xfrm>
          <a:off x="9486900" y="493795050"/>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3           -         Зам.   279-23                      12.23</a:t>
          </a:r>
        </a:p>
      </xdr:txBody>
    </xdr:sp>
    <xdr:clientData/>
  </xdr:twoCellAnchor>
  <xdr:twoCellAnchor>
    <xdr:from>
      <xdr:col>4</xdr:col>
      <xdr:colOff>133350</xdr:colOff>
      <xdr:row>1318</xdr:row>
      <xdr:rowOff>333375</xdr:rowOff>
    </xdr:from>
    <xdr:to>
      <xdr:col>8</xdr:col>
      <xdr:colOff>266700</xdr:colOff>
      <xdr:row>1318</xdr:row>
      <xdr:rowOff>590550</xdr:rowOff>
    </xdr:to>
    <xdr:sp macro="" textlink="">
      <xdr:nvSpPr>
        <xdr:cNvPr id="155" name="Надпись 204"/>
        <xdr:cNvSpPr txBox="1">
          <a:spLocks noChangeArrowheads="1"/>
        </xdr:cNvSpPr>
      </xdr:nvSpPr>
      <xdr:spPr bwMode="auto">
        <a:xfrm>
          <a:off x="9496425" y="314325000"/>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3           -         Зам.   279-23                      12.23</a:t>
          </a:r>
        </a:p>
      </xdr:txBody>
    </xdr:sp>
    <xdr:clientData/>
  </xdr:twoCellAnchor>
  <xdr:twoCellAnchor>
    <xdr:from>
      <xdr:col>4</xdr:col>
      <xdr:colOff>114300</xdr:colOff>
      <xdr:row>1571</xdr:row>
      <xdr:rowOff>885825</xdr:rowOff>
    </xdr:from>
    <xdr:to>
      <xdr:col>8</xdr:col>
      <xdr:colOff>247650</xdr:colOff>
      <xdr:row>1571</xdr:row>
      <xdr:rowOff>1143000</xdr:rowOff>
    </xdr:to>
    <xdr:sp macro="" textlink="">
      <xdr:nvSpPr>
        <xdr:cNvPr id="156" name="Надпись 205"/>
        <xdr:cNvSpPr txBox="1">
          <a:spLocks noChangeArrowheads="1"/>
        </xdr:cNvSpPr>
      </xdr:nvSpPr>
      <xdr:spPr bwMode="auto">
        <a:xfrm>
          <a:off x="9477375" y="375618375"/>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3           -         Зам.   279-23                      12.23</a:t>
          </a:r>
        </a:p>
      </xdr:txBody>
    </xdr:sp>
    <xdr:clientData/>
  </xdr:twoCellAnchor>
  <xdr:twoCellAnchor>
    <xdr:from>
      <xdr:col>4</xdr:col>
      <xdr:colOff>123825</xdr:colOff>
      <xdr:row>58</xdr:row>
      <xdr:rowOff>866775</xdr:rowOff>
    </xdr:from>
    <xdr:to>
      <xdr:col>8</xdr:col>
      <xdr:colOff>257175</xdr:colOff>
      <xdr:row>58</xdr:row>
      <xdr:rowOff>1123950</xdr:rowOff>
    </xdr:to>
    <xdr:sp macro="" textlink="">
      <xdr:nvSpPr>
        <xdr:cNvPr id="157" name="Надпись 446"/>
        <xdr:cNvSpPr txBox="1">
          <a:spLocks noChangeArrowheads="1"/>
        </xdr:cNvSpPr>
      </xdr:nvSpPr>
      <xdr:spPr bwMode="auto">
        <a:xfrm>
          <a:off x="9486900" y="15678150"/>
          <a:ext cx="4867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ru-RU" sz="900" b="0" i="0" u="none" strike="noStrike" baseline="0">
              <a:solidFill>
                <a:srgbClr val="000000"/>
              </a:solidFill>
              <a:latin typeface="Times New Roman"/>
              <a:cs typeface="Times New Roman"/>
            </a:rPr>
            <a:t>   3           -         Зам.    279-23                     12.23</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209550</xdr:colOff>
      <xdr:row>68</xdr:row>
      <xdr:rowOff>476250</xdr:rowOff>
    </xdr:from>
    <xdr:to>
      <xdr:col>8</xdr:col>
      <xdr:colOff>160655</xdr:colOff>
      <xdr:row>68</xdr:row>
      <xdr:rowOff>733425</xdr:rowOff>
    </xdr:to>
    <xdr:sp macro="" textlink="">
      <xdr:nvSpPr>
        <xdr:cNvPr id="2" name="Надпись 234"/>
        <xdr:cNvSpPr txBox="1"/>
      </xdr:nvSpPr>
      <xdr:spPr>
        <a:xfrm>
          <a:off x="9344025" y="17221200"/>
          <a:ext cx="5275580" cy="0"/>
        </a:xfrm>
        <a:prstGeom prst="rect">
          <a:avLst/>
        </a:prstGeom>
        <a:noFill/>
        <a:ln w="6350">
          <a:noFill/>
        </a:ln>
      </xdr:spPr>
      <xdr:txBody>
        <a:bodyPr rot="0" spcFirstLastPara="0" vert="horz" wrap="square" lIns="91440" tIns="45720" rIns="91440" bIns="45720" numCol="1" spcCol="0" rtlCol="0" fromWordArt="0" anchor="t" anchorCtr="0" forceAA="0" compatLnSpc="1">
          <a:prstTxWarp prst="textNoShape">
            <a:avLst/>
          </a:prstTxWarp>
          <a:noAutofit/>
        </a:bodyPr>
        <a:lstStyle/>
        <a:p>
          <a:pPr>
            <a:spcAft>
              <a:spcPts val="0"/>
            </a:spcAft>
          </a:pPr>
          <a:r>
            <a:rPr lang="ru-RU" sz="800">
              <a:effectLst/>
              <a:latin typeface="Times New Roman" panose="02020603050405020304" pitchFamily="18" charset="0"/>
              <a:ea typeface="Times New Roman" panose="02020603050405020304" pitchFamily="18" charset="0"/>
              <a:cs typeface="Times New Roman" panose="02020603050405020304" pitchFamily="18" charset="0"/>
            </a:rPr>
            <a:t>4            -           </a:t>
          </a:r>
          <a:r>
            <a:rPr lang="ru-RU" sz="900">
              <a:effectLst/>
              <a:latin typeface="Times New Roman" panose="02020603050405020304" pitchFamily="18" charset="0"/>
              <a:ea typeface="Times New Roman" panose="02020603050405020304" pitchFamily="18" charset="0"/>
              <a:cs typeface="Times New Roman" panose="02020603050405020304" pitchFamily="18" charset="0"/>
            </a:rPr>
            <a:t>Зам</a:t>
          </a:r>
          <a:r>
            <a:rPr lang="ru-RU" sz="800">
              <a:effectLst/>
              <a:latin typeface="Times New Roman" panose="02020603050405020304" pitchFamily="18" charset="0"/>
              <a:ea typeface="Times New Roman" panose="02020603050405020304" pitchFamily="18" charset="0"/>
              <a:cs typeface="Times New Roman" panose="02020603050405020304" pitchFamily="18" charset="0"/>
            </a:rPr>
            <a:t>      </a:t>
          </a:r>
          <a:r>
            <a:rPr lang="ru-RU" sz="900">
              <a:effectLst/>
              <a:latin typeface="Times New Roman" panose="02020603050405020304" pitchFamily="18" charset="0"/>
              <a:ea typeface="Times New Roman" panose="02020603050405020304" pitchFamily="18" charset="0"/>
              <a:cs typeface="Times New Roman" panose="02020603050405020304" pitchFamily="18" charset="0"/>
            </a:rPr>
            <a:t>10-24</a:t>
          </a:r>
          <a:r>
            <a:rPr lang="ru-RU" sz="800">
              <a:effectLst/>
              <a:latin typeface="Times New Roman" panose="02020603050405020304" pitchFamily="18" charset="0"/>
              <a:ea typeface="Times New Roman" panose="02020603050405020304" pitchFamily="18" charset="0"/>
              <a:cs typeface="Times New Roman" panose="02020603050405020304" pitchFamily="18" charset="0"/>
            </a:rPr>
            <a:t>                        </a:t>
          </a:r>
          <a:r>
            <a:rPr lang="ru-RU" sz="700">
              <a:effectLst/>
              <a:latin typeface="Times New Roman" panose="02020603050405020304" pitchFamily="18" charset="0"/>
              <a:ea typeface="Times New Roman" panose="02020603050405020304" pitchFamily="18" charset="0"/>
              <a:cs typeface="Times New Roman" panose="02020603050405020304" pitchFamily="18" charset="0"/>
            </a:rPr>
            <a:t>19.01.24</a:t>
          </a:r>
          <a:endParaRPr lang="ru-RU" sz="1200">
            <a:effectLst/>
            <a:latin typeface="Arial" panose="020B0604020202020204" pitchFamily="34" charset="0"/>
            <a:ea typeface="Times New Roman" panose="02020603050405020304" pitchFamily="18" charset="0"/>
            <a:cs typeface="Times New Roman" panose="02020603050405020304" pitchFamily="18" charset="0"/>
          </a:endParaRPr>
        </a:p>
      </xdr:txBody>
    </xdr:sp>
    <xdr:clientData/>
  </xdr:twoCellAnchor>
  <xdr:twoCellAnchor>
    <xdr:from>
      <xdr:col>4</xdr:col>
      <xdr:colOff>219075</xdr:colOff>
      <xdr:row>67</xdr:row>
      <xdr:rowOff>133350</xdr:rowOff>
    </xdr:from>
    <xdr:to>
      <xdr:col>8</xdr:col>
      <xdr:colOff>187325</xdr:colOff>
      <xdr:row>68</xdr:row>
      <xdr:rowOff>190500</xdr:rowOff>
    </xdr:to>
    <xdr:sp macro="" textlink="">
      <xdr:nvSpPr>
        <xdr:cNvPr id="4" name="Надпись 238"/>
        <xdr:cNvSpPr txBox="1"/>
      </xdr:nvSpPr>
      <xdr:spPr>
        <a:xfrm>
          <a:off x="9353550" y="16944975"/>
          <a:ext cx="5292725" cy="257175"/>
        </a:xfrm>
        <a:prstGeom prst="rect">
          <a:avLst/>
        </a:prstGeom>
        <a:noFill/>
        <a:ln w="6350">
          <a:noFill/>
        </a:ln>
      </xdr:spPr>
      <xdr:txBody>
        <a:bodyPr rot="0" spcFirstLastPara="0" vert="horz" wrap="square" lIns="91440" tIns="45720" rIns="91440" bIns="45720" numCol="1" spcCol="0" rtlCol="0" fromWordArt="0" anchor="t" anchorCtr="0" forceAA="0" compatLnSpc="1">
          <a:prstTxWarp prst="textNoShape">
            <a:avLst/>
          </a:prstTxWarp>
          <a:noAutofit/>
        </a:bodyPr>
        <a:lstStyle/>
        <a:p>
          <a:pPr>
            <a:spcAft>
              <a:spcPts val="0"/>
            </a:spcAft>
          </a:pPr>
          <a:r>
            <a:rPr lang="en-US" sz="800">
              <a:effectLst/>
              <a:latin typeface="Times New Roman" panose="02020603050405020304" pitchFamily="18" charset="0"/>
              <a:ea typeface="Times New Roman" panose="02020603050405020304" pitchFamily="18" charset="0"/>
              <a:cs typeface="Times New Roman" panose="02020603050405020304" pitchFamily="18" charset="0"/>
            </a:rPr>
            <a:t>5</a:t>
          </a:r>
          <a:r>
            <a:rPr lang="ru-RU" sz="800">
              <a:effectLst/>
              <a:latin typeface="Times New Roman" panose="02020603050405020304" pitchFamily="18" charset="0"/>
              <a:ea typeface="Times New Roman" panose="02020603050405020304" pitchFamily="18" charset="0"/>
              <a:cs typeface="Times New Roman" panose="02020603050405020304" pitchFamily="18" charset="0"/>
            </a:rPr>
            <a:t>            -           </a:t>
          </a:r>
          <a:r>
            <a:rPr lang="ru-RU" sz="900">
              <a:effectLst/>
              <a:latin typeface="Times New Roman" panose="02020603050405020304" pitchFamily="18" charset="0"/>
              <a:ea typeface="Times New Roman" panose="02020603050405020304" pitchFamily="18" charset="0"/>
              <a:cs typeface="Times New Roman" panose="02020603050405020304" pitchFamily="18" charset="0"/>
            </a:rPr>
            <a:t>Зам</a:t>
          </a:r>
          <a:r>
            <a:rPr lang="ru-RU" sz="800">
              <a:effectLst/>
              <a:latin typeface="Times New Roman" panose="02020603050405020304" pitchFamily="18" charset="0"/>
              <a:ea typeface="Times New Roman" panose="02020603050405020304" pitchFamily="18" charset="0"/>
              <a:cs typeface="Times New Roman" panose="02020603050405020304" pitchFamily="18" charset="0"/>
            </a:rPr>
            <a:t>      2</a:t>
          </a:r>
          <a:r>
            <a:rPr lang="ru-RU" sz="900">
              <a:effectLst/>
              <a:latin typeface="Times New Roman" panose="02020603050405020304" pitchFamily="18" charset="0"/>
              <a:ea typeface="Times New Roman" panose="02020603050405020304" pitchFamily="18" charset="0"/>
              <a:cs typeface="Times New Roman" panose="02020603050405020304" pitchFamily="18" charset="0"/>
            </a:rPr>
            <a:t>1-24</a:t>
          </a:r>
          <a:r>
            <a:rPr lang="ru-RU" sz="800">
              <a:effectLst/>
              <a:latin typeface="Times New Roman" panose="02020603050405020304" pitchFamily="18" charset="0"/>
              <a:ea typeface="Times New Roman" panose="02020603050405020304" pitchFamily="18" charset="0"/>
              <a:cs typeface="Times New Roman" panose="02020603050405020304" pitchFamily="18" charset="0"/>
            </a:rPr>
            <a:t>                        </a:t>
          </a:r>
          <a:r>
            <a:rPr lang="ru-RU" sz="700">
              <a:effectLst/>
              <a:latin typeface="Times New Roman" panose="02020603050405020304" pitchFamily="18" charset="0"/>
              <a:ea typeface="Times New Roman" panose="02020603050405020304" pitchFamily="18" charset="0"/>
              <a:cs typeface="Times New Roman" panose="02020603050405020304" pitchFamily="18" charset="0"/>
            </a:rPr>
            <a:t>30.01.24</a:t>
          </a:r>
          <a:endParaRPr lang="ru-RU" sz="1200">
            <a:effectLst/>
            <a:latin typeface="Arial" panose="020B0604020202020204" pitchFamily="34" charset="0"/>
            <a:ea typeface="Times New Roman" panose="02020603050405020304" pitchFamily="18" charset="0"/>
            <a:cs typeface="Times New Roman" panose="02020603050405020304" pitchFamily="18" charset="0"/>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atsukovrn/Documents/01_&#1043;&#1088;&#1072;&#1092;&#1080;&#1082;&#1080;/06_Units_rates/&#1055;&#1088;&#1080;&#1083;&#1086;&#1078;&#1077;&#1085;&#1080;&#1077;%20&#8470;5%20&#1040;&#1083;&#1075;&#1086;&#1088;&#1080;&#1090;&#1084;%20&#1087;&#1077;&#1088;&#1077;&#1093;&#1086;&#1076;&#1072;%20&#1082;%20&#1091;&#1082;&#1088;&#1091;&#1087;&#1085;&#1077;&#1085;&#1085;&#1099;&#1084;%20&#1077;&#1076;&#1080;&#1085;&#1080;&#1095;&#1085;&#1099;&#1084;%20&#1088;&#1072;&#1089;&#1094;&#1077;&#1085;&#1082;&#1072;&#108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atsukovrn/AppData/Local/Microsoft/Windows/INetCache/Content.Outlook/HEU0PTA3/151.6%20(&#1056;&#1072;&#1073;&#1086;&#1090;&#1099;%20&#1055;&#1086;&#1085;&#1076;&#1077;&#1088;&#109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Приложение №5"/>
    </sheetNames>
    <sheetDataSet>
      <sheetData sheetId="0">
        <row r="3">
          <cell r="E3" t="str">
            <v>Шифр ЕР</v>
          </cell>
          <cell r="F3" t="str">
            <v>Наименование ЕР</v>
          </cell>
          <cell r="G3" t="str">
            <v>Unit Rate Description</v>
          </cell>
          <cell r="H3" t="str">
            <v>Ед. изм.</v>
          </cell>
          <cell r="I3" t="str">
            <v>UoM</v>
          </cell>
          <cell r="J3" t="str">
            <v>ТЗ, чел.-час./ед.</v>
          </cell>
          <cell r="K3" t="str">
            <v>ТЗМ, маш.-час./ед.</v>
          </cell>
          <cell r="L3" t="str">
            <v>Код KQ-1</v>
          </cell>
          <cell r="M3" t="str">
            <v>Наименование KQ-1</v>
          </cell>
          <cell r="N3" t="str">
            <v>Коэф. ФО KQ-1</v>
          </cell>
          <cell r="O3" t="str">
            <v>Код KQ-2</v>
          </cell>
          <cell r="P3" t="str">
            <v>Наименование KQ-2</v>
          </cell>
          <cell r="Q3" t="str">
            <v>Коэф. ФО KQ-2</v>
          </cell>
        </row>
        <row r="4">
          <cell r="E4">
            <v>5</v>
          </cell>
          <cell r="F4">
            <v>6</v>
          </cell>
          <cell r="G4">
            <v>7</v>
          </cell>
          <cell r="H4">
            <v>8</v>
          </cell>
          <cell r="I4">
            <v>9</v>
          </cell>
          <cell r="L4">
            <v>10</v>
          </cell>
          <cell r="M4">
            <v>11</v>
          </cell>
          <cell r="N4">
            <v>12</v>
          </cell>
          <cell r="O4">
            <v>13</v>
          </cell>
          <cell r="P4">
            <v>14</v>
          </cell>
          <cell r="Q4">
            <v>15</v>
          </cell>
        </row>
        <row r="5">
          <cell r="E5" t="str">
            <v>EW00</v>
          </cell>
          <cell r="F5" t="str">
            <v>Подготовительные работы</v>
          </cell>
          <cell r="G5" t="str">
            <v>Early Works</v>
          </cell>
        </row>
        <row r="6">
          <cell r="E6" t="str">
            <v>EW00-01</v>
          </cell>
          <cell r="F6" t="str">
            <v>Подготовка площадки</v>
          </cell>
          <cell r="G6" t="str">
            <v>Site Preparation</v>
          </cell>
        </row>
        <row r="7">
          <cell r="E7" t="str">
            <v>EW00-01-01</v>
          </cell>
          <cell r="F7" t="str">
            <v>Расчистка площадки</v>
          </cell>
          <cell r="G7" t="str">
            <v>Site Clearing</v>
          </cell>
        </row>
        <row r="8">
          <cell r="E8" t="str">
            <v>EW00-01-01-1</v>
          </cell>
          <cell r="F8" t="str">
            <v>Расчистка участка от растительности</v>
          </cell>
          <cell r="G8" t="str">
            <v>Site clearing from vegetation</v>
          </cell>
          <cell r="H8" t="str">
            <v>м2</v>
          </cell>
          <cell r="I8" t="str">
            <v>m2</v>
          </cell>
          <cell r="J8">
            <v>7.9710144927536246E-3</v>
          </cell>
          <cell r="K8">
            <v>3.9855072463768123E-3</v>
          </cell>
          <cell r="L8" t="str">
            <v>KQ-05-00</v>
          </cell>
          <cell r="M8" t="str">
            <v>Подготовка площадки строительства, м2</v>
          </cell>
          <cell r="N8">
            <v>0</v>
          </cell>
          <cell r="O8" t="str">
            <v>KQ-05-01</v>
          </cell>
          <cell r="P8" t="str">
            <v>Расчистка и планировка площадки строительства, м2</v>
          </cell>
          <cell r="Q8">
            <v>0</v>
          </cell>
        </row>
        <row r="9">
          <cell r="E9" t="str">
            <v>EW00-01-01-3</v>
          </cell>
          <cell r="F9" t="str">
            <v>Корчевание пней</v>
          </cell>
          <cell r="G9" t="str">
            <v>Stumping</v>
          </cell>
          <cell r="H9" t="str">
            <v>шт.</v>
          </cell>
          <cell r="I9" t="str">
            <v>pcs.</v>
          </cell>
          <cell r="J9">
            <v>0.14666666666666667</v>
          </cell>
          <cell r="K9">
            <v>0.22</v>
          </cell>
          <cell r="L9" t="str">
            <v>KQ-05-00</v>
          </cell>
          <cell r="M9" t="str">
            <v>Подготовка площадки строительства, м2</v>
          </cell>
          <cell r="N9">
            <v>0</v>
          </cell>
          <cell r="O9" t="str">
            <v>KQ-05-01</v>
          </cell>
          <cell r="P9" t="str">
            <v>Расчистка и планировка площадки строительства, м2</v>
          </cell>
          <cell r="Q9">
            <v>0</v>
          </cell>
        </row>
        <row r="10">
          <cell r="E10" t="str">
            <v>EW00-01-01-8</v>
          </cell>
          <cell r="F10" t="str">
            <v>Вырубка деревьев</v>
          </cell>
          <cell r="G10" t="str">
            <v>Felling of trees</v>
          </cell>
          <cell r="H10" t="str">
            <v>шт.</v>
          </cell>
          <cell r="I10" t="str">
            <v>pcs.</v>
          </cell>
          <cell r="J10">
            <v>0.29333333333333333</v>
          </cell>
          <cell r="K10">
            <v>0.22</v>
          </cell>
          <cell r="L10" t="str">
            <v>KQ-05-00</v>
          </cell>
          <cell r="M10" t="str">
            <v>Подготовка площадки строительства, м2</v>
          </cell>
          <cell r="N10">
            <v>0</v>
          </cell>
          <cell r="O10" t="str">
            <v>KQ-05-01</v>
          </cell>
          <cell r="P10" t="str">
            <v>Расчистка и планировка площадки строительства, м2</v>
          </cell>
          <cell r="Q10">
            <v>0</v>
          </cell>
        </row>
        <row r="11">
          <cell r="E11" t="str">
            <v>EW00-01-01-9</v>
          </cell>
          <cell r="F11" t="str">
            <v>Расчистка участка от снега</v>
          </cell>
          <cell r="G11" t="str">
            <v>Site clearing from snow</v>
          </cell>
          <cell r="H11" t="str">
            <v>м3</v>
          </cell>
          <cell r="I11" t="str">
            <v>m3</v>
          </cell>
          <cell r="J11">
            <v>2.40008763423209E-3</v>
          </cell>
          <cell r="K11">
            <v>4.5440496335324501E-3</v>
          </cell>
          <cell r="L11" t="str">
            <v>KQ-05-00</v>
          </cell>
          <cell r="M11" t="str">
            <v>Подготовка площадки строительства, м2</v>
          </cell>
          <cell r="N11">
            <v>0</v>
          </cell>
          <cell r="O11" t="str">
            <v>KQ-05-01</v>
          </cell>
          <cell r="P11" t="str">
            <v>Расчистка и планировка площадки строительства, м2</v>
          </cell>
          <cell r="Q11">
            <v>0</v>
          </cell>
        </row>
        <row r="12">
          <cell r="E12" t="str">
            <v>EW00-01-01-10</v>
          </cell>
          <cell r="F12" t="str">
            <v>Обработка поверхности земли / растительности химическими и биологическими распыляемыми составами</v>
          </cell>
          <cell r="G12" t="str">
            <v>Soil surface / vegetation treatment with chemical and biological sprays</v>
          </cell>
          <cell r="H12" t="str">
            <v>м2</v>
          </cell>
          <cell r="I12" t="str">
            <v>m2</v>
          </cell>
          <cell r="J12">
            <v>0</v>
          </cell>
          <cell r="K12">
            <v>0</v>
          </cell>
          <cell r="L12" t="str">
            <v>KQ-05-00</v>
          </cell>
          <cell r="M12" t="str">
            <v>Подготовка площадки строительства, м2</v>
          </cell>
          <cell r="N12">
            <v>0</v>
          </cell>
          <cell r="O12" t="str">
            <v>KQ-05-01</v>
          </cell>
          <cell r="P12" t="str">
            <v>Расчистка и планировка площадки строительства, м2</v>
          </cell>
          <cell r="Q12">
            <v>0</v>
          </cell>
        </row>
        <row r="13">
          <cell r="E13" t="str">
            <v>EW00-01-03</v>
          </cell>
          <cell r="F13" t="str">
            <v>Планировка территории</v>
          </cell>
          <cell r="G13" t="str">
            <v>Site Grading</v>
          </cell>
        </row>
        <row r="14">
          <cell r="E14" t="str">
            <v>EW00-01-03-1</v>
          </cell>
          <cell r="F14" t="str">
            <v>Планировка (выравнивание) территории</v>
          </cell>
          <cell r="G14" t="str">
            <v>Site grading (leveling)</v>
          </cell>
          <cell r="H14" t="str">
            <v>м2</v>
          </cell>
          <cell r="I14" t="str">
            <v>m2</v>
          </cell>
          <cell r="J14">
            <v>0.01</v>
          </cell>
          <cell r="K14">
            <v>0.01</v>
          </cell>
          <cell r="L14" t="str">
            <v>KQ-05-00</v>
          </cell>
          <cell r="M14" t="str">
            <v>Подготовка площадки строительства, м2</v>
          </cell>
          <cell r="N14">
            <v>1</v>
          </cell>
          <cell r="O14" t="str">
            <v>KQ-05-01</v>
          </cell>
          <cell r="P14" t="str">
            <v>Расчистка и планировка площадки строительства, м2</v>
          </cell>
          <cell r="Q14">
            <v>1</v>
          </cell>
        </row>
        <row r="15">
          <cell r="E15" t="str">
            <v>EW00-01-07</v>
          </cell>
          <cell r="F15" t="str">
            <v>Ограждения</v>
          </cell>
          <cell r="G15" t="str">
            <v>Railing</v>
          </cell>
        </row>
        <row r="16">
          <cell r="E16" t="str">
            <v>EW00-01-07-1</v>
          </cell>
          <cell r="F16" t="str">
            <v>Установка декоративного перильного ограждения</v>
          </cell>
          <cell r="G16" t="str">
            <v>Decorative barrier railings installation</v>
          </cell>
          <cell r="H16" t="str">
            <v>м</v>
          </cell>
          <cell r="I16" t="str">
            <v>m</v>
          </cell>
          <cell r="J16">
            <v>0</v>
          </cell>
          <cell r="K16">
            <v>0</v>
          </cell>
          <cell r="L16" t="str">
            <v>KQ-07-00</v>
          </cell>
          <cell r="M16" t="str">
            <v>Периметральное ограждение, м</v>
          </cell>
          <cell r="N16">
            <v>1</v>
          </cell>
          <cell r="O16" t="str">
            <v>KQ-07-01</v>
          </cell>
          <cell r="P16" t="str">
            <v>Устройство периметрального ограждения, м</v>
          </cell>
          <cell r="Q16">
            <v>1</v>
          </cell>
        </row>
        <row r="17">
          <cell r="E17" t="str">
            <v>EW00-01-07-2</v>
          </cell>
          <cell r="F17" t="str">
            <v>Установка 3D ограждения</v>
          </cell>
          <cell r="G17" t="str">
            <v>3D fences installation</v>
          </cell>
          <cell r="H17" t="str">
            <v>м</v>
          </cell>
          <cell r="I17" t="str">
            <v>m</v>
          </cell>
          <cell r="J17">
            <v>5</v>
          </cell>
          <cell r="K17">
            <v>1.2</v>
          </cell>
          <cell r="L17" t="str">
            <v>KQ-07-00</v>
          </cell>
          <cell r="M17" t="str">
            <v>Периметральное ограждение, м</v>
          </cell>
          <cell r="N17">
            <v>1</v>
          </cell>
          <cell r="O17" t="str">
            <v>KQ-07-01</v>
          </cell>
          <cell r="P17" t="str">
            <v>Устройство периметрального ограждения, м</v>
          </cell>
          <cell r="Q17">
            <v>1</v>
          </cell>
        </row>
        <row r="18">
          <cell r="E18" t="str">
            <v>EW00-01-07-3</v>
          </cell>
          <cell r="F18" t="str">
            <v>Ограждение по периметру</v>
          </cell>
          <cell r="G18" t="str">
            <v>Perimeter fence</v>
          </cell>
          <cell r="H18" t="str">
            <v>м</v>
          </cell>
          <cell r="I18" t="str">
            <v>m</v>
          </cell>
          <cell r="J18">
            <v>4.5</v>
          </cell>
          <cell r="K18">
            <v>1</v>
          </cell>
          <cell r="L18" t="str">
            <v>KQ-07-00</v>
          </cell>
          <cell r="M18" t="str">
            <v>Периметральное ограждение, м</v>
          </cell>
          <cell r="N18">
            <v>1</v>
          </cell>
          <cell r="O18" t="str">
            <v>KQ-07-01</v>
          </cell>
          <cell r="P18" t="str">
            <v>Устройство периметрального ограждения, м</v>
          </cell>
          <cell r="Q18">
            <v>1</v>
          </cell>
        </row>
        <row r="19">
          <cell r="E19" t="str">
            <v>EW00-01-08</v>
          </cell>
          <cell r="F19" t="str">
            <v>Ворота</v>
          </cell>
          <cell r="G19" t="str">
            <v>Gates</v>
          </cell>
        </row>
        <row r="20">
          <cell r="E20" t="str">
            <v>EW00-01-08-1</v>
          </cell>
          <cell r="F20" t="str">
            <v>Одностворчатые ворота (калитки) для пешеходов</v>
          </cell>
          <cell r="G20" t="str">
            <v>Single leaf gates (wickets) for pedestrians</v>
          </cell>
          <cell r="H20" t="str">
            <v>шт.</v>
          </cell>
          <cell r="I20" t="str">
            <v>pcs.</v>
          </cell>
          <cell r="J20">
            <v>12</v>
          </cell>
          <cell r="K20">
            <v>0.8</v>
          </cell>
          <cell r="L20" t="str">
            <v>KQ-07-00</v>
          </cell>
          <cell r="M20" t="str">
            <v>Периметральное ограждение, м</v>
          </cell>
          <cell r="N20">
            <v>1.2</v>
          </cell>
          <cell r="O20" t="str">
            <v>KQ-07-01</v>
          </cell>
          <cell r="P20" t="str">
            <v>Устройство периметрального ограждения, м</v>
          </cell>
          <cell r="Q20">
            <v>1.2</v>
          </cell>
        </row>
        <row r="21">
          <cell r="E21" t="str">
            <v>EW00-01-08-2</v>
          </cell>
          <cell r="F21" t="str">
            <v>Двухстворчатые ворота доступа на основных дорогах, режим ручной эксплуатации</v>
          </cell>
          <cell r="G21" t="str">
            <v>Manually operated double leaf access gates on main roads</v>
          </cell>
          <cell r="H21" t="str">
            <v>шт.</v>
          </cell>
          <cell r="I21" t="str">
            <v>pcs.</v>
          </cell>
          <cell r="J21">
            <v>108</v>
          </cell>
          <cell r="K21">
            <v>4</v>
          </cell>
          <cell r="L21" t="str">
            <v>KQ-07-00</v>
          </cell>
          <cell r="M21" t="str">
            <v>Периметральное ограждение, м</v>
          </cell>
          <cell r="N21">
            <v>6</v>
          </cell>
          <cell r="O21" t="str">
            <v>KQ-07-01</v>
          </cell>
          <cell r="P21" t="str">
            <v>Устройство периметрального ограждения, м</v>
          </cell>
          <cell r="Q21">
            <v>6</v>
          </cell>
        </row>
        <row r="22">
          <cell r="E22" t="str">
            <v>EW00-01-08-3</v>
          </cell>
          <cell r="F22" t="str">
            <v>Шлюз с турникетом для пешеходов</v>
          </cell>
          <cell r="G22" t="str">
            <v>Turnstile gate for pedestrians</v>
          </cell>
          <cell r="H22" t="str">
            <v>шт.</v>
          </cell>
          <cell r="I22" t="str">
            <v>pcs.</v>
          </cell>
          <cell r="J22">
            <v>0</v>
          </cell>
          <cell r="K22">
            <v>0</v>
          </cell>
          <cell r="L22" t="str">
            <v>KQ-60-00</v>
          </cell>
          <cell r="M22" t="str">
            <v>Оборудование и приборы КИПиА и слаботочных сетей, шт.</v>
          </cell>
          <cell r="N22">
            <v>1</v>
          </cell>
          <cell r="O22" t="str">
            <v>KQ-60-06</v>
          </cell>
          <cell r="P22" t="str">
            <v>Монтаж преграждающих исполнительных устройств СКУД, шт.</v>
          </cell>
          <cell r="Q22">
            <v>1</v>
          </cell>
        </row>
        <row r="23">
          <cell r="E23" t="str">
            <v>EW00-01-08-4</v>
          </cell>
          <cell r="F23" t="str">
            <v>Раздвижные ворота для въезда с основных дорог, с ручным управлением</v>
          </cell>
          <cell r="G23" t="str">
            <v>Manually operated sliding gate for access from main roads</v>
          </cell>
          <cell r="H23" t="str">
            <v>шт.</v>
          </cell>
          <cell r="I23" t="str">
            <v>pcs.</v>
          </cell>
          <cell r="J23">
            <v>148</v>
          </cell>
          <cell r="K23">
            <v>4</v>
          </cell>
          <cell r="L23" t="str">
            <v>KQ-07-00</v>
          </cell>
          <cell r="M23" t="str">
            <v>Периметральное ограждение, м</v>
          </cell>
          <cell r="N23">
            <v>6</v>
          </cell>
          <cell r="O23" t="str">
            <v>KQ-07-01</v>
          </cell>
          <cell r="P23" t="str">
            <v>Устройство периметрального ограждения, м</v>
          </cell>
          <cell r="Q23">
            <v>6</v>
          </cell>
        </row>
        <row r="24">
          <cell r="E24" t="str">
            <v>EW00-01-08-5</v>
          </cell>
          <cell r="F24" t="str">
            <v>Двустворчатые ворота для въезда с основных дорог, с автоматическим управлением</v>
          </cell>
          <cell r="G24" t="str">
            <v>Automatic double leaf gate for access from main roads</v>
          </cell>
          <cell r="H24" t="str">
            <v>шт.</v>
          </cell>
          <cell r="I24" t="str">
            <v>pcs.</v>
          </cell>
          <cell r="J24">
            <v>0</v>
          </cell>
          <cell r="K24">
            <v>0</v>
          </cell>
          <cell r="L24" t="str">
            <v>KQ-07-00</v>
          </cell>
          <cell r="M24" t="str">
            <v>Периметральное ограждение, м</v>
          </cell>
          <cell r="N24">
            <v>6</v>
          </cell>
          <cell r="O24" t="str">
            <v>KQ-07-01</v>
          </cell>
          <cell r="P24" t="str">
            <v>Устройство периметрального ограждения, м</v>
          </cell>
          <cell r="Q24">
            <v>6</v>
          </cell>
        </row>
        <row r="25">
          <cell r="E25" t="str">
            <v>EW00-01-08-6</v>
          </cell>
          <cell r="F25" t="str">
            <v>Раздвижные ворота для въезда с основных дорог, с автоматическим управлением</v>
          </cell>
          <cell r="G25" t="str">
            <v>Automatic sliding gate for access from main roads</v>
          </cell>
          <cell r="H25" t="str">
            <v>шт.</v>
          </cell>
          <cell r="I25" t="str">
            <v>pcs.</v>
          </cell>
          <cell r="J25">
            <v>0</v>
          </cell>
          <cell r="K25">
            <v>0</v>
          </cell>
          <cell r="L25" t="str">
            <v>KQ-07-00</v>
          </cell>
          <cell r="M25" t="str">
            <v>Периметральное ограждение, м</v>
          </cell>
          <cell r="N25">
            <v>6</v>
          </cell>
          <cell r="O25" t="str">
            <v>KQ-07-01</v>
          </cell>
          <cell r="P25" t="str">
            <v>Устройство периметрального ограждения, м</v>
          </cell>
          <cell r="Q25">
            <v>6</v>
          </cell>
        </row>
        <row r="26">
          <cell r="E26" t="str">
            <v>EW00-01-09</v>
          </cell>
          <cell r="F26" t="str">
            <v>Демонтажные работы</v>
          </cell>
          <cell r="G26" t="str">
            <v>Dismantling works</v>
          </cell>
        </row>
        <row r="27">
          <cell r="E27" t="str">
            <v>EW00-01-09-2</v>
          </cell>
          <cell r="F27" t="str">
            <v>Демонтаж секций и стоек ограждения</v>
          </cell>
          <cell r="G27" t="str">
            <v>Dismantling of fence sections and posts</v>
          </cell>
          <cell r="H27" t="str">
            <v>м</v>
          </cell>
          <cell r="I27" t="str">
            <v>m</v>
          </cell>
          <cell r="J27">
            <v>0.83555555555555572</v>
          </cell>
          <cell r="K27">
            <v>5.0555555555555555E-2</v>
          </cell>
          <cell r="L27" t="str">
            <v>KQ-01-00</v>
          </cell>
          <cell r="M27" t="str">
            <v>Общеплощадочный демонтаж, без ед. изм.</v>
          </cell>
          <cell r="N27">
            <v>0</v>
          </cell>
          <cell r="O27" t="str">
            <v>KQ-01-04</v>
          </cell>
          <cell r="P27" t="str">
            <v>Демонтаж периметрального ограждения, м</v>
          </cell>
          <cell r="Q27">
            <v>1</v>
          </cell>
        </row>
        <row r="28">
          <cell r="E28" t="str">
            <v>EW00-01-09-3</v>
          </cell>
          <cell r="F28" t="str">
            <v>Демонтаж лежневых (временных) дорог</v>
          </cell>
          <cell r="G28" t="str">
            <v>Dismantling of logging (temporary) roads</v>
          </cell>
          <cell r="H28" t="str">
            <v>м3</v>
          </cell>
          <cell r="I28" t="str">
            <v>m3</v>
          </cell>
          <cell r="J28">
            <v>0</v>
          </cell>
          <cell r="K28">
            <v>0</v>
          </cell>
          <cell r="L28" t="str">
            <v>KQ-06-00</v>
          </cell>
          <cell r="M28" t="str">
            <v>Устройство лежневых и зимних дорог, м2</v>
          </cell>
          <cell r="N28">
            <v>0</v>
          </cell>
          <cell r="O28" t="str">
            <v>KQ-06-01</v>
          </cell>
          <cell r="P28" t="str">
            <v>Устройство дорог лежневого типа, м2</v>
          </cell>
          <cell r="Q28">
            <v>0</v>
          </cell>
        </row>
        <row r="29">
          <cell r="E29" t="str">
            <v>EW00-01-09-4</v>
          </cell>
          <cell r="F29" t="str">
            <v>Демонтаж (снятие) асфальтобетонного покрытия</v>
          </cell>
          <cell r="G29" t="str">
            <v>Dismantling (removal) of asphalt concrete pavement</v>
          </cell>
          <cell r="H29" t="str">
            <v>т</v>
          </cell>
          <cell r="I29" t="str">
            <v>t</v>
          </cell>
          <cell r="J29">
            <v>2.72</v>
          </cell>
          <cell r="K29">
            <v>1.36</v>
          </cell>
          <cell r="L29" t="str">
            <v>KQ-01-00</v>
          </cell>
          <cell r="M29" t="str">
            <v>Общеплощадочный демонтаж, без ед. изм.</v>
          </cell>
          <cell r="N29">
            <v>0</v>
          </cell>
          <cell r="O29" t="str">
            <v>KQ-01-01</v>
          </cell>
          <cell r="P29" t="str">
            <v>Демонтаж дорог, площадок и тротуаров, м3</v>
          </cell>
          <cell r="Q29">
            <v>0.55555555555555558</v>
          </cell>
        </row>
        <row r="30">
          <cell r="E30" t="str">
            <v>EW00-01-09-6</v>
          </cell>
          <cell r="F30" t="str">
            <v>Демонтаж щебеночного покрытия</v>
          </cell>
          <cell r="G30" t="str">
            <v>Dismantling of crushed stone pavement</v>
          </cell>
          <cell r="H30" t="str">
            <v>м3</v>
          </cell>
          <cell r="I30" t="str">
            <v>m3</v>
          </cell>
          <cell r="J30">
            <v>0.25869999999999999</v>
          </cell>
          <cell r="K30">
            <v>0.25369999999999998</v>
          </cell>
          <cell r="L30" t="str">
            <v>KQ-01-00</v>
          </cell>
          <cell r="M30" t="str">
            <v>Общеплощадочный демонтаж, без ед. изм.</v>
          </cell>
          <cell r="N30">
            <v>0</v>
          </cell>
          <cell r="O30" t="str">
            <v>KQ-01-01</v>
          </cell>
          <cell r="P30" t="str">
            <v>Демонтаж дорог, площадок и тротуаров, м3</v>
          </cell>
          <cell r="Q30">
            <v>1</v>
          </cell>
        </row>
        <row r="31">
          <cell r="E31" t="str">
            <v>EW00-01-09-49</v>
          </cell>
          <cell r="F31" t="str">
            <v>Демонтаж дорожных знаков на металлических стойках</v>
          </cell>
          <cell r="G31" t="str">
            <v>Dismantling of road signs on metal posts</v>
          </cell>
          <cell r="H31" t="str">
            <v>шт.</v>
          </cell>
          <cell r="I31" t="str">
            <v>pcs.</v>
          </cell>
          <cell r="J31">
            <v>1.4</v>
          </cell>
          <cell r="K31">
            <v>0.8</v>
          </cell>
          <cell r="L31" t="str">
            <v>KQ-01-00</v>
          </cell>
          <cell r="M31" t="str">
            <v>Общеплощадочный демонтаж, без ед. изм.</v>
          </cell>
          <cell r="N31">
            <v>0</v>
          </cell>
          <cell r="O31" t="str">
            <v>KQ-01-01</v>
          </cell>
          <cell r="P31" t="str">
            <v>Демонтаж дорог, площадок и тротуаров, м3</v>
          </cell>
          <cell r="Q31">
            <v>1</v>
          </cell>
        </row>
        <row r="32">
          <cell r="E32" t="str">
            <v>EW00-01-09-50</v>
          </cell>
          <cell r="F32" t="str">
            <v>Демонтаж/утилизация малого бетонного основания</v>
          </cell>
          <cell r="G32" t="str">
            <v>Dismantling/disposal of small concrete bases</v>
          </cell>
          <cell r="H32" t="str">
            <v>шт.</v>
          </cell>
          <cell r="I32" t="str">
            <v>pcs.</v>
          </cell>
          <cell r="J32">
            <v>0</v>
          </cell>
          <cell r="K32">
            <v>0</v>
          </cell>
          <cell r="L32" t="str">
            <v>KQ-02-00</v>
          </cell>
          <cell r="M32" t="str">
            <v>Снос зданий и сооружений (обрушением), без ед. изм.</v>
          </cell>
          <cell r="N32">
            <v>0</v>
          </cell>
          <cell r="O32" t="str">
            <v>KQ-02-03</v>
          </cell>
          <cell r="P32" t="str">
            <v>Демонтаж подземных конструкций (констр. объем), м3</v>
          </cell>
          <cell r="Q32">
            <v>0.5</v>
          </cell>
        </row>
        <row r="33">
          <cell r="E33" t="str">
            <v>EW00-01-09-51</v>
          </cell>
          <cell r="F33" t="str">
            <v>Демонтаж металлоконструкций</v>
          </cell>
          <cell r="G33" t="str">
            <v>Dismantling of metal structures</v>
          </cell>
          <cell r="H33" t="str">
            <v>т</v>
          </cell>
          <cell r="I33" t="str">
            <v>t</v>
          </cell>
          <cell r="J33">
            <v>24</v>
          </cell>
          <cell r="K33">
            <v>4</v>
          </cell>
          <cell r="L33" t="str">
            <v>KQ-02-00</v>
          </cell>
          <cell r="M33" t="str">
            <v>Снос зданий и сооружений (обрушением), без ед. изм.</v>
          </cell>
          <cell r="N33">
            <v>0</v>
          </cell>
          <cell r="O33" t="str">
            <v>KQ-02-04</v>
          </cell>
          <cell r="P33" t="str">
            <v>Демонтаж надземных металлокаркасных сооружений, т</v>
          </cell>
          <cell r="Q33">
            <v>1</v>
          </cell>
        </row>
        <row r="34">
          <cell r="E34" t="str">
            <v>EW00-01-09-53</v>
          </cell>
          <cell r="F34" t="str">
            <v>Транспортировка до пунктов утилизации</v>
          </cell>
          <cell r="G34" t="str">
            <v>Transportation to disposal points</v>
          </cell>
          <cell r="H34" t="str">
            <v>т</v>
          </cell>
          <cell r="I34" t="str">
            <v>t</v>
          </cell>
          <cell r="J34">
            <v>0</v>
          </cell>
          <cell r="K34">
            <v>0.16666666666666666</v>
          </cell>
          <cell r="L34" t="str">
            <v>KQ-04-00</v>
          </cell>
          <cell r="M34" t="str">
            <v>Транспортировка МТР и инертных материалов, т*км</v>
          </cell>
          <cell r="N34">
            <v>25</v>
          </cell>
          <cell r="O34" t="str">
            <v>KQ-04-02</v>
          </cell>
          <cell r="P34" t="str">
            <v>Транспортировка отходов на полигон или площадку складирования, т*км</v>
          </cell>
          <cell r="Q34">
            <v>25</v>
          </cell>
        </row>
        <row r="35">
          <cell r="E35" t="str">
            <v>EW00-01-09-54</v>
          </cell>
          <cell r="F35" t="str">
            <v>Демонтаж сборных ж/б конструкций</v>
          </cell>
          <cell r="G35" t="str">
            <v>Dismantling of prefabricated reinforced concrete structures</v>
          </cell>
          <cell r="H35" t="str">
            <v>м3</v>
          </cell>
          <cell r="I35" t="str">
            <v>m3</v>
          </cell>
          <cell r="J35">
            <v>13.5</v>
          </cell>
          <cell r="K35">
            <v>3.9513333333333329</v>
          </cell>
          <cell r="L35" t="str">
            <v>KQ-03-00</v>
          </cell>
          <cell r="M35" t="str">
            <v>Демонтаж элементов зданий и сооружений, без ед. изм.</v>
          </cell>
          <cell r="N35">
            <v>0</v>
          </cell>
          <cell r="O35" t="str">
            <v>KQ-03-02</v>
          </cell>
          <cell r="P35" t="str">
            <v>Демонтаж перекрытий, стен и перегородок, м3</v>
          </cell>
          <cell r="Q35">
            <v>1</v>
          </cell>
        </row>
        <row r="36">
          <cell r="E36" t="str">
            <v>EW00-01-09-55</v>
          </cell>
          <cell r="F36" t="str">
            <v>Демонтаж монолитных конструкций</v>
          </cell>
          <cell r="G36" t="str">
            <v>Dismantling of monolithic structures</v>
          </cell>
          <cell r="H36" t="str">
            <v>м3</v>
          </cell>
          <cell r="I36" t="str">
            <v>m3</v>
          </cell>
          <cell r="J36">
            <v>14.52</v>
          </cell>
          <cell r="K36">
            <v>5.9713333333333329</v>
          </cell>
          <cell r="L36" t="str">
            <v>KQ-03-00</v>
          </cell>
          <cell r="M36" t="str">
            <v>Демонтаж элементов зданий и сооружений, без ед. изм.</v>
          </cell>
          <cell r="N36">
            <v>0</v>
          </cell>
          <cell r="O36" t="str">
            <v>KQ-03-02</v>
          </cell>
          <cell r="P36" t="str">
            <v>Демонтаж перекрытий, стен и перегородок, м3</v>
          </cell>
          <cell r="Q36">
            <v>1</v>
          </cell>
        </row>
        <row r="37">
          <cell r="E37" t="str">
            <v>EW00-01-09-56</v>
          </cell>
          <cell r="F37" t="str">
            <v>Демонтаж трубопровода из углеродистой стали</v>
          </cell>
          <cell r="G37" t="str">
            <v>Dismantling of carbon steel pipelines</v>
          </cell>
          <cell r="H37" t="str">
            <v>т</v>
          </cell>
          <cell r="I37" t="str">
            <v>t</v>
          </cell>
          <cell r="J37">
            <v>27.857431045846859</v>
          </cell>
          <cell r="K37">
            <v>9.0536650899002282</v>
          </cell>
          <cell r="L37" t="str">
            <v>KQ-03-00</v>
          </cell>
          <cell r="M37" t="str">
            <v>Демонтаж элементов зданий и сооружений, без ед. изм.</v>
          </cell>
          <cell r="N37">
            <v>0</v>
          </cell>
          <cell r="O37" t="str">
            <v>KQ-03-13</v>
          </cell>
          <cell r="P37" t="str">
            <v>Демонтаж инженерных и технологических трубопроводов, м</v>
          </cell>
          <cell r="Q37">
            <v>40</v>
          </cell>
        </row>
        <row r="38">
          <cell r="E38" t="str">
            <v>EW00-01-09-57</v>
          </cell>
          <cell r="F38" t="str">
            <v>Демонтаж трубопровода из ПП, ПНД, ПЭ труб</v>
          </cell>
          <cell r="G38" t="str">
            <v>Dismantling of pipelines made of PP, HDPE, PE pipes</v>
          </cell>
          <cell r="H38" t="str">
            <v>т</v>
          </cell>
          <cell r="I38" t="str">
            <v>t</v>
          </cell>
          <cell r="J38">
            <v>28.200000000000003</v>
          </cell>
          <cell r="K38">
            <v>3.8</v>
          </cell>
          <cell r="L38" t="str">
            <v>KQ-03-00</v>
          </cell>
          <cell r="M38" t="str">
            <v>Демонтаж элементов зданий и сооружений, без ед. изм.</v>
          </cell>
          <cell r="N38">
            <v>0</v>
          </cell>
          <cell r="O38" t="str">
            <v>KQ-03-13</v>
          </cell>
          <cell r="P38" t="str">
            <v>Демонтаж инженерных и технологических трубопроводов, м</v>
          </cell>
          <cell r="Q38">
            <v>200</v>
          </cell>
        </row>
        <row r="39">
          <cell r="E39" t="str">
            <v>EW00-01-09-58</v>
          </cell>
          <cell r="F39" t="str">
            <v>Демонтаж трубопровода из железобетонных, хрезатилцементных и керамических труб</v>
          </cell>
          <cell r="G39" t="str">
            <v>Dismantling of pipelines made of reinforced concrete, chresalt cement and ceramic pipes</v>
          </cell>
          <cell r="H39" t="str">
            <v>т</v>
          </cell>
          <cell r="I39" t="str">
            <v>t</v>
          </cell>
          <cell r="J39">
            <v>0</v>
          </cell>
          <cell r="K39">
            <v>0</v>
          </cell>
          <cell r="L39" t="str">
            <v>KQ-03-00</v>
          </cell>
          <cell r="M39" t="str">
            <v>Демонтаж элементов зданий и сооружений, без ед. изм.</v>
          </cell>
          <cell r="N39">
            <v>0</v>
          </cell>
          <cell r="O39" t="str">
            <v>KQ-03-13</v>
          </cell>
          <cell r="P39" t="str">
            <v>Демонтаж инженерных и технологических трубопроводов, м</v>
          </cell>
          <cell r="Q39">
            <v>10</v>
          </cell>
        </row>
        <row r="40">
          <cell r="E40" t="str">
            <v>EW00-01-09-59</v>
          </cell>
          <cell r="F40" t="str">
            <v>Фрезерование асфальтобетонного покрытия</v>
          </cell>
          <cell r="G40" t="str">
            <v>Milling of asphalt concrete pavement</v>
          </cell>
          <cell r="H40" t="str">
            <v>т</v>
          </cell>
          <cell r="I40" t="str">
            <v>t</v>
          </cell>
          <cell r="J40">
            <v>0</v>
          </cell>
          <cell r="K40">
            <v>0</v>
          </cell>
          <cell r="L40" t="str">
            <v>KQ-01-00</v>
          </cell>
          <cell r="M40" t="str">
            <v>Общеплощадочный демонтаж, без ед. изм.</v>
          </cell>
          <cell r="N40">
            <v>0</v>
          </cell>
          <cell r="O40" t="str">
            <v>KQ-01-01</v>
          </cell>
          <cell r="P40" t="str">
            <v>Демонтаж дорог, площадок и тротуаров, м3</v>
          </cell>
          <cell r="Q40">
            <v>0.55555555555555558</v>
          </cell>
        </row>
        <row r="41">
          <cell r="E41" t="str">
            <v>EW00-01-09-60</v>
          </cell>
          <cell r="F41" t="str">
            <v>Демонтаж кабеля</v>
          </cell>
          <cell r="G41" t="str">
            <v>Cable dismantling</v>
          </cell>
          <cell r="H41" t="str">
            <v>м</v>
          </cell>
          <cell r="I41" t="str">
            <v>m</v>
          </cell>
          <cell r="J41">
            <v>8.6037039359496525E-2</v>
          </cell>
          <cell r="K41">
            <v>1.7635467922398403E-2</v>
          </cell>
          <cell r="L41" t="str">
            <v>KQ-03-00</v>
          </cell>
          <cell r="M41" t="str">
            <v>Демонтаж элементов зданий и сооружений, без ед. изм.</v>
          </cell>
          <cell r="N41">
            <v>0</v>
          </cell>
          <cell r="O41" t="str">
            <v>KQ-03-25</v>
          </cell>
          <cell r="P41" t="str">
            <v>Демонтаж кабелей и проводов, м</v>
          </cell>
          <cell r="Q41">
            <v>1</v>
          </cell>
        </row>
        <row r="42">
          <cell r="E42" t="str">
            <v>EW00-01-09-61</v>
          </cell>
          <cell r="F42" t="str">
            <v>Демонтаж металлических свай</v>
          </cell>
          <cell r="G42" t="str">
            <v>Dismantling of metal piles</v>
          </cell>
          <cell r="H42" t="str">
            <v>т</v>
          </cell>
          <cell r="I42" t="str">
            <v>t</v>
          </cell>
          <cell r="J42">
            <v>2.4882332279592556</v>
          </cell>
          <cell r="K42">
            <v>1.3329820864067441</v>
          </cell>
          <cell r="L42" t="str">
            <v>KQ-09-00</v>
          </cell>
          <cell r="M42" t="str">
            <v>Разработка грунта, м3</v>
          </cell>
          <cell r="N42">
            <v>0</v>
          </cell>
          <cell r="O42" t="str">
            <v>KQ-09-02</v>
          </cell>
          <cell r="P42" t="str">
            <v>Шпунтовое ограждение котлованов и траншей, т</v>
          </cell>
          <cell r="Q42">
            <v>0</v>
          </cell>
        </row>
        <row r="43">
          <cell r="E43" t="str">
            <v>EW00-01-09-62</v>
          </cell>
          <cell r="F43" t="str">
            <v>Демонтаж светильников</v>
          </cell>
          <cell r="G43" t="str">
            <v>Dismantling of lighting fixtures</v>
          </cell>
          <cell r="H43" t="str">
            <v>т</v>
          </cell>
          <cell r="I43" t="str">
            <v>t</v>
          </cell>
          <cell r="J43">
            <v>0</v>
          </cell>
          <cell r="K43">
            <v>0</v>
          </cell>
          <cell r="L43" t="str">
            <v>KQ-03-00</v>
          </cell>
          <cell r="M43" t="str">
            <v>Демонтаж элементов зданий и сооружений, без ед. изм.</v>
          </cell>
          <cell r="N43">
            <v>0</v>
          </cell>
          <cell r="O43" t="str">
            <v>KQ-03-26</v>
          </cell>
          <cell r="P43" t="str">
            <v>Демонтаж электроустановочных изделий и компонентов КИПиА и слаботочных систем, шт.</v>
          </cell>
          <cell r="Q43">
            <v>100</v>
          </cell>
        </row>
        <row r="44">
          <cell r="E44" t="str">
            <v>EW00-01-09-63</v>
          </cell>
          <cell r="F44" t="str">
            <v>Демонтаж технологического оборудования</v>
          </cell>
          <cell r="G44" t="str">
            <v>Dismantling of process equipment</v>
          </cell>
          <cell r="H44" t="str">
            <v>т</v>
          </cell>
          <cell r="I44" t="str">
            <v>t</v>
          </cell>
          <cell r="J44">
            <v>0</v>
          </cell>
          <cell r="K44">
            <v>0</v>
          </cell>
          <cell r="L44" t="str">
            <v>KQ-03-00</v>
          </cell>
          <cell r="M44" t="str">
            <v>Демонтаж элементов зданий и сооружений, без ед. изм.</v>
          </cell>
          <cell r="N44">
            <v>0</v>
          </cell>
          <cell r="O44" t="str">
            <v>KQ-03-10</v>
          </cell>
          <cell r="P44" t="str">
            <v>Демонтаж инженерного и технологического оборудования, т</v>
          </cell>
          <cell r="Q44">
            <v>1</v>
          </cell>
        </row>
        <row r="45">
          <cell r="E45" t="str">
            <v>EW00-01-09-64</v>
          </cell>
          <cell r="F45" t="str">
            <v>Демонтаж ЗРА (Электрозадвижки, клапанные сборки, СППК), шт</v>
          </cell>
          <cell r="G45" t="str">
            <v>Dismantling of valves (electric gate valves, valve assemblies, SPPK), pcs.</v>
          </cell>
          <cell r="H45" t="str">
            <v>шт.</v>
          </cell>
          <cell r="I45" t="str">
            <v>pcs.</v>
          </cell>
          <cell r="J45">
            <v>0</v>
          </cell>
          <cell r="K45">
            <v>0</v>
          </cell>
          <cell r="L45" t="str">
            <v>KQ-03-00</v>
          </cell>
          <cell r="M45" t="str">
            <v>Демонтаж элементов зданий и сооружений, без ед. изм.</v>
          </cell>
          <cell r="N45">
            <v>0</v>
          </cell>
          <cell r="O45" t="str">
            <v>KQ-03-14</v>
          </cell>
          <cell r="P45" t="str">
            <v>Демонтаж ЗРА и встраиваемых линейных элементов, шт.</v>
          </cell>
          <cell r="Q45">
            <v>1</v>
          </cell>
        </row>
        <row r="46">
          <cell r="E46" t="str">
            <v>EW00-01-09-69</v>
          </cell>
          <cell r="F46" t="str">
            <v>Демонтаж оборудования КИП</v>
          </cell>
          <cell r="G46" t="str">
            <v>Dismantling of instrumentation equipment</v>
          </cell>
          <cell r="H46" t="str">
            <v>шт.</v>
          </cell>
          <cell r="I46" t="str">
            <v>pcs.</v>
          </cell>
          <cell r="J46">
            <v>0</v>
          </cell>
          <cell r="K46">
            <v>0</v>
          </cell>
          <cell r="L46" t="str">
            <v>KQ-03-00</v>
          </cell>
          <cell r="M46" t="str">
            <v>Демонтаж элементов зданий и сооружений, без ед. изм.</v>
          </cell>
          <cell r="N46">
            <v>0</v>
          </cell>
          <cell r="O46" t="str">
            <v>KQ-03-26</v>
          </cell>
          <cell r="P46" t="str">
            <v>Демонтаж электроустановочных изделий и компонентов КИПиА и слаботочных систем, шт.</v>
          </cell>
          <cell r="Q46">
            <v>1</v>
          </cell>
        </row>
        <row r="47">
          <cell r="E47" t="str">
            <v>EW00-01-09-72</v>
          </cell>
          <cell r="F47" t="str">
            <v>Демонтаж окон</v>
          </cell>
          <cell r="G47" t="str">
            <v>Dismantling of windows</v>
          </cell>
          <cell r="H47" t="str">
            <v>м2</v>
          </cell>
          <cell r="I47" t="str">
            <v>m2</v>
          </cell>
          <cell r="J47">
            <v>0</v>
          </cell>
          <cell r="K47">
            <v>0</v>
          </cell>
          <cell r="L47" t="str">
            <v>KQ-03-00</v>
          </cell>
          <cell r="M47" t="str">
            <v>Демонтаж элементов зданий и сооружений, без ед. изм.</v>
          </cell>
          <cell r="N47">
            <v>0</v>
          </cell>
          <cell r="O47" t="str">
            <v>KQ-03-06</v>
          </cell>
          <cell r="P47" t="str">
            <v>Демонтаж элементов заполнения проемов зданий и сооружений, м2</v>
          </cell>
          <cell r="Q47">
            <v>1</v>
          </cell>
        </row>
        <row r="48">
          <cell r="E48" t="str">
            <v>EW00-01-09-73</v>
          </cell>
          <cell r="F48" t="str">
            <v>Демонтаж дверей</v>
          </cell>
          <cell r="G48" t="str">
            <v>Dismantling of doors</v>
          </cell>
          <cell r="H48" t="str">
            <v>м2</v>
          </cell>
          <cell r="I48" t="str">
            <v>m2</v>
          </cell>
          <cell r="J48">
            <v>0</v>
          </cell>
          <cell r="K48">
            <v>0</v>
          </cell>
          <cell r="L48" t="str">
            <v>KQ-03-00</v>
          </cell>
          <cell r="M48" t="str">
            <v>Демонтаж элементов зданий и сооружений, без ед. изм.</v>
          </cell>
          <cell r="N48">
            <v>0</v>
          </cell>
          <cell r="O48" t="str">
            <v>KQ-03-06</v>
          </cell>
          <cell r="P48" t="str">
            <v>Демонтаж элементов заполнения проемов зданий и сооружений, м2</v>
          </cell>
          <cell r="Q48">
            <v>1</v>
          </cell>
        </row>
        <row r="49">
          <cell r="E49" t="str">
            <v>EW00-01-09-74</v>
          </cell>
          <cell r="F49" t="str">
            <v>Демонтаж кирпичных стен и перегородок</v>
          </cell>
          <cell r="G49" t="str">
            <v>Dismantling of brick walls and partitions</v>
          </cell>
          <cell r="H49" t="str">
            <v>м3</v>
          </cell>
          <cell r="I49" t="str">
            <v>m3</v>
          </cell>
          <cell r="J49">
            <v>7.49</v>
          </cell>
          <cell r="K49">
            <v>0.47</v>
          </cell>
          <cell r="L49" t="str">
            <v>KQ-03-00</v>
          </cell>
          <cell r="M49" t="str">
            <v>Демонтаж элементов зданий и сооружений, без ед. изм.</v>
          </cell>
          <cell r="N49">
            <v>0</v>
          </cell>
          <cell r="O49" t="str">
            <v>KQ-03-02</v>
          </cell>
          <cell r="P49" t="str">
            <v>Демонтаж перекрытий, стен и перегородок, м3</v>
          </cell>
          <cell r="Q49">
            <v>1</v>
          </cell>
        </row>
        <row r="50">
          <cell r="E50" t="str">
            <v>EW00-01-09-75</v>
          </cell>
          <cell r="F50" t="str">
            <v>Демонтаж стяжки</v>
          </cell>
          <cell r="G50" t="str">
            <v>Dismantling of screed</v>
          </cell>
          <cell r="H50" t="str">
            <v>м3</v>
          </cell>
          <cell r="I50" t="str">
            <v>m3</v>
          </cell>
          <cell r="J50">
            <v>0</v>
          </cell>
          <cell r="K50">
            <v>0</v>
          </cell>
          <cell r="L50" t="str">
            <v>KQ-03-00</v>
          </cell>
          <cell r="M50" t="str">
            <v>Демонтаж элементов зданий и сооружений, без ед. изм.</v>
          </cell>
          <cell r="N50">
            <v>0</v>
          </cell>
          <cell r="O50" t="str">
            <v>KQ-03-08</v>
          </cell>
          <cell r="P50" t="str">
            <v>Демонтаж черновой отделки, м2</v>
          </cell>
          <cell r="Q50">
            <v>6.666666666666667</v>
          </cell>
        </row>
        <row r="51">
          <cell r="E51" t="str">
            <v>EW00-01-09-76</v>
          </cell>
          <cell r="F51" t="str">
            <v>Демонтаж кровельного покрытия</v>
          </cell>
          <cell r="G51" t="str">
            <v>Dismantling of roofing</v>
          </cell>
          <cell r="H51" t="str">
            <v>м2</v>
          </cell>
          <cell r="I51" t="str">
            <v>m2</v>
          </cell>
          <cell r="J51">
            <v>0</v>
          </cell>
          <cell r="K51">
            <v>0</v>
          </cell>
          <cell r="L51" t="str">
            <v>KQ-03-00</v>
          </cell>
          <cell r="M51" t="str">
            <v>Демонтаж элементов зданий и сооружений, без ед. изм.</v>
          </cell>
          <cell r="N51">
            <v>0</v>
          </cell>
          <cell r="O51" t="str">
            <v>KQ-03-03</v>
          </cell>
          <cell r="P51" t="str">
            <v>Демонтаж кровельных покрытий, м2</v>
          </cell>
          <cell r="Q51">
            <v>1</v>
          </cell>
        </row>
        <row r="52">
          <cell r="E52" t="str">
            <v>EW00-01-09-77</v>
          </cell>
          <cell r="F52" t="str">
            <v>Демонтаж перегородок из ГКЛ</v>
          </cell>
          <cell r="G52" t="str">
            <v>Dismantling of plasterboard partitions</v>
          </cell>
          <cell r="H52" t="str">
            <v>м2</v>
          </cell>
          <cell r="I52" t="str">
            <v>m2</v>
          </cell>
          <cell r="J52">
            <v>0.72</v>
          </cell>
          <cell r="K52">
            <v>0.02</v>
          </cell>
          <cell r="L52" t="str">
            <v>KQ-03-00</v>
          </cell>
          <cell r="M52" t="str">
            <v>Демонтаж элементов зданий и сооружений, без ед. изм.</v>
          </cell>
          <cell r="N52">
            <v>0</v>
          </cell>
          <cell r="O52" t="str">
            <v>KQ-03-05</v>
          </cell>
          <cell r="P52" t="str">
            <v>Демонтаж легковозводимых перегородок, м2</v>
          </cell>
          <cell r="Q52">
            <v>1</v>
          </cell>
        </row>
        <row r="53">
          <cell r="E53" t="str">
            <v>EW00-01-10</v>
          </cell>
          <cell r="F53" t="str">
            <v>Водоотлив</v>
          </cell>
          <cell r="G53" t="str">
            <v>Dewatering</v>
          </cell>
        </row>
        <row r="54">
          <cell r="E54" t="str">
            <v>EW00-01-10-1</v>
          </cell>
          <cell r="F54" t="str">
            <v>Устройство водоотлива котлованов и траншей</v>
          </cell>
          <cell r="G54" t="str">
            <v>Dewatering of construction pits and trenches</v>
          </cell>
          <cell r="H54" t="str">
            <v>м3</v>
          </cell>
          <cell r="I54" t="str">
            <v>m3</v>
          </cell>
          <cell r="J54">
            <v>7.0000000000000007E-2</v>
          </cell>
          <cell r="K54">
            <v>0</v>
          </cell>
          <cell r="L54" t="str">
            <v>KQ-05-00</v>
          </cell>
          <cell r="M54" t="str">
            <v>Подготовка площадки строительства, м2</v>
          </cell>
          <cell r="N54">
            <v>0</v>
          </cell>
          <cell r="O54" t="str">
            <v>KQ-05-01</v>
          </cell>
          <cell r="P54" t="str">
            <v>Расчистка и планировка площадки строительства, м2</v>
          </cell>
          <cell r="Q54">
            <v>0</v>
          </cell>
        </row>
        <row r="55">
          <cell r="E55" t="str">
            <v>EW00-02</v>
          </cell>
          <cell r="F55" t="str">
            <v>Подготовительные работы внеплощадочных сооружений</v>
          </cell>
          <cell r="G55" t="str">
            <v>Early Works at Off-site Facilities</v>
          </cell>
        </row>
        <row r="56">
          <cell r="E56" t="str">
            <v>EW00-02-01</v>
          </cell>
          <cell r="F56" t="str">
            <v>Устройство дорог лежневого типа</v>
          </cell>
          <cell r="G56" t="str">
            <v>Construction of Corduroy Type Roads</v>
          </cell>
        </row>
        <row r="57">
          <cell r="E57" t="str">
            <v>EW00-02-01-1</v>
          </cell>
          <cell r="F57" t="str">
            <v>Устройство дорог лежневого типа на болотах в один накат</v>
          </cell>
          <cell r="G57" t="str">
            <v>Construction of corduroy type roads, single timber decking, at swamp areas</v>
          </cell>
          <cell r="H57" t="str">
            <v>м2</v>
          </cell>
          <cell r="I57" t="str">
            <v>m2</v>
          </cell>
          <cell r="J57">
            <v>0.25666666666666665</v>
          </cell>
          <cell r="K57">
            <v>0.18333333333333332</v>
          </cell>
          <cell r="L57" t="str">
            <v>KQ-06-00</v>
          </cell>
          <cell r="M57" t="str">
            <v>Устройство лежневых и зимних дорог, м2</v>
          </cell>
          <cell r="N57">
            <v>1</v>
          </cell>
          <cell r="O57" t="str">
            <v>KQ-06-01</v>
          </cell>
          <cell r="P57" t="str">
            <v>Устройство дорог лежневого типа, м2</v>
          </cell>
          <cell r="Q57">
            <v>1</v>
          </cell>
        </row>
        <row r="58">
          <cell r="E58" t="str">
            <v>EW00-02-01-2</v>
          </cell>
          <cell r="F58" t="str">
            <v>Устройство дорог лежневого типа на болотах в два наката</v>
          </cell>
          <cell r="G58" t="str">
            <v>Construction of corduroy type roads, double timber decking, at swamp areas</v>
          </cell>
          <cell r="H58" t="str">
            <v>м2</v>
          </cell>
          <cell r="I58" t="str">
            <v>m2</v>
          </cell>
          <cell r="J58">
            <v>0.47666666666666674</v>
          </cell>
          <cell r="K58">
            <v>0.31166666666666665</v>
          </cell>
          <cell r="L58" t="str">
            <v>KQ-06-00</v>
          </cell>
          <cell r="M58" t="str">
            <v>Устройство лежневых и зимних дорог, м2</v>
          </cell>
          <cell r="N58">
            <v>1</v>
          </cell>
          <cell r="O58" t="str">
            <v>KQ-06-01</v>
          </cell>
          <cell r="P58" t="str">
            <v>Устройство дорог лежневого типа, м2</v>
          </cell>
          <cell r="Q58">
            <v>1</v>
          </cell>
        </row>
        <row r="59">
          <cell r="E59" t="str">
            <v>EW00-02-02</v>
          </cell>
          <cell r="F59" t="str">
            <v>Устройство зимних дорог</v>
          </cell>
          <cell r="G59" t="str">
            <v>Construction of Winter Roads</v>
          </cell>
        </row>
        <row r="60">
          <cell r="E60" t="str">
            <v>EW00-02-02-1</v>
          </cell>
          <cell r="F60" t="str">
            <v>Устройство временной дороги со снежно-уплотненным покрытием</v>
          </cell>
          <cell r="G60" t="str">
            <v>Construction of a temporary compacted-snow road</v>
          </cell>
          <cell r="H60" t="str">
            <v>м2</v>
          </cell>
          <cell r="I60" t="str">
            <v>m2</v>
          </cell>
          <cell r="J60">
            <v>3.6666666666666667E-2</v>
          </cell>
          <cell r="K60">
            <v>3.6666666666666667E-2</v>
          </cell>
          <cell r="L60" t="str">
            <v>KQ-06-00</v>
          </cell>
          <cell r="M60" t="str">
            <v>Устройство лежневых и зимних дорог, м2</v>
          </cell>
          <cell r="N60">
            <v>1</v>
          </cell>
          <cell r="O60" t="str">
            <v>KQ-06-02</v>
          </cell>
          <cell r="P60" t="str">
            <v>Устройство зимних дорог, м2</v>
          </cell>
          <cell r="Q60">
            <v>1</v>
          </cell>
        </row>
        <row r="61">
          <cell r="E61" t="str">
            <v>EW00-02-02-2</v>
          </cell>
          <cell r="F61" t="str">
            <v>Устройство временной ледовой переправы</v>
          </cell>
          <cell r="G61" t="str">
            <v>Construction of a temporary ice bridge</v>
          </cell>
          <cell r="H61" t="str">
            <v>м2</v>
          </cell>
          <cell r="I61" t="str">
            <v>m2</v>
          </cell>
          <cell r="J61">
            <v>0.68900000000000006</v>
          </cell>
          <cell r="K61">
            <v>0.21149999999999999</v>
          </cell>
          <cell r="L61" t="str">
            <v>KQ-06-00</v>
          </cell>
          <cell r="M61" t="str">
            <v>Устройство лежневых и зимних дорог, м2</v>
          </cell>
          <cell r="N61">
            <v>1</v>
          </cell>
          <cell r="O61" t="str">
            <v>KQ-06-02</v>
          </cell>
          <cell r="P61" t="str">
            <v>Устройство зимних дорог, м2</v>
          </cell>
          <cell r="Q61">
            <v>1</v>
          </cell>
        </row>
        <row r="62">
          <cell r="E62" t="str">
            <v>PW00</v>
          </cell>
          <cell r="F62" t="str">
            <v>Свайные работы</v>
          </cell>
          <cell r="G62" t="str">
            <v>Piling</v>
          </cell>
        </row>
        <row r="63">
          <cell r="E63" t="str">
            <v>PW00-01</v>
          </cell>
          <cell r="F63" t="str">
            <v>Сваи</v>
          </cell>
          <cell r="G63" t="str">
            <v>Piles</v>
          </cell>
        </row>
        <row r="64">
          <cell r="E64" t="str">
            <v>PW00-01-01</v>
          </cell>
          <cell r="F64" t="str">
            <v>Монолитные буронабивные сваи</v>
          </cell>
          <cell r="G64" t="str">
            <v>Cast-in-situ bored piles</v>
          </cell>
        </row>
        <row r="65">
          <cell r="E65" t="str">
            <v>PW00-01-01-4</v>
          </cell>
          <cell r="F65" t="str">
            <v>Монолитные буронабивные сваи, диаметром до 60 см включительно, длиной согласно проекта</v>
          </cell>
          <cell r="G65" t="str">
            <v>Cast-in-situ bored piles, diameter up to 60 cm, length as per the design</v>
          </cell>
          <cell r="H65" t="str">
            <v>м</v>
          </cell>
          <cell r="I65" t="str">
            <v>m</v>
          </cell>
          <cell r="J65">
            <v>0.92</v>
          </cell>
          <cell r="K65">
            <v>0.63800000000000001</v>
          </cell>
          <cell r="L65" t="str">
            <v>KQ-11-00</v>
          </cell>
          <cell r="M65" t="str">
            <v>Сваи, м</v>
          </cell>
          <cell r="N65">
            <v>1</v>
          </cell>
          <cell r="O65" t="str">
            <v>KQ-11-02</v>
          </cell>
          <cell r="P65" t="str">
            <v>Устройство буронабивных свай, м</v>
          </cell>
          <cell r="Q65">
            <v>1</v>
          </cell>
        </row>
        <row r="66">
          <cell r="E66" t="str">
            <v>PW00-01-01-5</v>
          </cell>
          <cell r="F66" t="str">
            <v>Монолитные буронабивные сваи, диаметром от 61 до 90 см включительно, длиной согласно проекта</v>
          </cell>
          <cell r="G66" t="str">
            <v>Cast-in-situ bored piles, diameter from 61 to 90 cm inclusively, length as per the design</v>
          </cell>
          <cell r="H66" t="str">
            <v>м</v>
          </cell>
          <cell r="I66" t="str">
            <v>m</v>
          </cell>
          <cell r="J66">
            <v>1.073</v>
          </cell>
          <cell r="K66">
            <v>0.623</v>
          </cell>
          <cell r="L66" t="str">
            <v>KQ-11-00</v>
          </cell>
          <cell r="M66" t="str">
            <v>Сваи, м</v>
          </cell>
          <cell r="N66">
            <v>1</v>
          </cell>
          <cell r="O66" t="str">
            <v>KQ-11-02</v>
          </cell>
          <cell r="P66" t="str">
            <v>Устройство буронабивных свай, м</v>
          </cell>
          <cell r="Q66">
            <v>1</v>
          </cell>
        </row>
        <row r="67">
          <cell r="E67" t="str">
            <v>PW00-01-01-6</v>
          </cell>
          <cell r="F67" t="str">
            <v>Монолитные буронабивные сваи, диаметром от 91 до 120 см включительно, длиной согласно проекта</v>
          </cell>
          <cell r="G67" t="str">
            <v>Cast-in-situ bored piles, diameter from 91 to 120 cm inclusively, length as per the design</v>
          </cell>
          <cell r="H67" t="str">
            <v>м</v>
          </cell>
          <cell r="I67" t="str">
            <v>m</v>
          </cell>
          <cell r="J67">
            <v>1.5095238095238095</v>
          </cell>
          <cell r="K67">
            <v>0.98809523809523814</v>
          </cell>
          <cell r="L67" t="str">
            <v>KQ-11-00</v>
          </cell>
          <cell r="M67" t="str">
            <v>Сваи, м</v>
          </cell>
          <cell r="N67">
            <v>1</v>
          </cell>
          <cell r="O67" t="str">
            <v>KQ-11-02</v>
          </cell>
          <cell r="P67" t="str">
            <v>Устройство буронабивных свай, м</v>
          </cell>
          <cell r="Q67">
            <v>1</v>
          </cell>
        </row>
        <row r="68">
          <cell r="E68" t="str">
            <v>PW00-01-01-7</v>
          </cell>
          <cell r="F68" t="str">
            <v>Армирование буронабивных свай</v>
          </cell>
          <cell r="G68" t="str">
            <v>Reinforcement of bored piles</v>
          </cell>
          <cell r="H68" t="str">
            <v>т</v>
          </cell>
          <cell r="I68" t="str">
            <v>t</v>
          </cell>
          <cell r="J68">
            <v>37.947000000000003</v>
          </cell>
          <cell r="K68">
            <v>2.234</v>
          </cell>
          <cell r="L68" t="str">
            <v>KQ-11-00</v>
          </cell>
          <cell r="M68" t="str">
            <v>Сваи, м</v>
          </cell>
          <cell r="N68">
            <v>0</v>
          </cell>
          <cell r="O68" t="str">
            <v>KQ-11-02</v>
          </cell>
          <cell r="P68" t="str">
            <v>Устройство буронабивных свай, м</v>
          </cell>
          <cell r="Q68">
            <v>0</v>
          </cell>
        </row>
        <row r="69">
          <cell r="E69" t="str">
            <v>PW00-01-02</v>
          </cell>
          <cell r="F69" t="str">
            <v>Погружение забивных свай (цельных)</v>
          </cell>
          <cell r="G69" t="str">
            <v>Driving of driven pipes (single-piece)</v>
          </cell>
        </row>
        <row r="70">
          <cell r="E70" t="str">
            <v>PW00-01-02-1</v>
          </cell>
          <cell r="F70" t="str">
            <v>Погружение забивных свай (цельных), 30х30 см, длина согласно проекта</v>
          </cell>
          <cell r="G70" t="str">
            <v>Driving of driven pipes (single-piece), 30х30 cm, length as per the design</v>
          </cell>
          <cell r="H70" t="str">
            <v>м</v>
          </cell>
          <cell r="I70" t="str">
            <v>m</v>
          </cell>
          <cell r="J70">
            <v>0.33400000000000002</v>
          </cell>
          <cell r="K70">
            <v>0.26900000000000002</v>
          </cell>
          <cell r="L70" t="str">
            <v>KQ-11-00</v>
          </cell>
          <cell r="M70" t="str">
            <v>Сваи, м</v>
          </cell>
          <cell r="N70">
            <v>1</v>
          </cell>
          <cell r="O70" t="str">
            <v>KQ-11-01</v>
          </cell>
          <cell r="P70" t="str">
            <v>Погружение забивных свай (ж/б), м</v>
          </cell>
          <cell r="Q70">
            <v>1</v>
          </cell>
        </row>
        <row r="71">
          <cell r="E71" t="str">
            <v>PW00-01-02-2</v>
          </cell>
          <cell r="F71" t="str">
            <v>Погружение забивных свай (цельных), 35х35 см, длина согласно проекта</v>
          </cell>
          <cell r="G71" t="str">
            <v>Driving of driven pipes (single-piece), 35х35 cm, length as per the design</v>
          </cell>
          <cell r="H71" t="str">
            <v>м</v>
          </cell>
          <cell r="I71" t="str">
            <v>m</v>
          </cell>
          <cell r="J71">
            <v>0.38500000000000001</v>
          </cell>
          <cell r="K71">
            <v>0.309</v>
          </cell>
          <cell r="L71" t="str">
            <v>KQ-11-00</v>
          </cell>
          <cell r="M71" t="str">
            <v>Сваи, м</v>
          </cell>
          <cell r="N71">
            <v>1</v>
          </cell>
          <cell r="O71" t="str">
            <v>KQ-11-01</v>
          </cell>
          <cell r="P71" t="str">
            <v>Погружение забивных свай (ж/б), м</v>
          </cell>
          <cell r="Q71">
            <v>1</v>
          </cell>
        </row>
        <row r="72">
          <cell r="E72" t="str">
            <v>PW00-01-02-3</v>
          </cell>
          <cell r="F72" t="str">
            <v>Погружение забивных свай (цельных), 40х40 см, длина согласно проекта</v>
          </cell>
          <cell r="G72" t="str">
            <v>Driving of driven pipes (single-piece), 40х40 cm, length as per the design</v>
          </cell>
          <cell r="H72" t="str">
            <v>м</v>
          </cell>
          <cell r="I72" t="str">
            <v>m</v>
          </cell>
          <cell r="J72">
            <v>0.47</v>
          </cell>
          <cell r="K72">
            <v>0.37</v>
          </cell>
          <cell r="L72" t="str">
            <v>KQ-11-00</v>
          </cell>
          <cell r="M72" t="str">
            <v>Сваи, м</v>
          </cell>
          <cell r="N72">
            <v>1</v>
          </cell>
          <cell r="O72" t="str">
            <v>KQ-11-01</v>
          </cell>
          <cell r="P72" t="str">
            <v>Погружение забивных свай (ж/б), м</v>
          </cell>
          <cell r="Q72">
            <v>1</v>
          </cell>
        </row>
        <row r="73">
          <cell r="E73" t="str">
            <v>PW00-01-03</v>
          </cell>
          <cell r="F73" t="str">
            <v>Погружение забивных свай (составных)</v>
          </cell>
          <cell r="G73" t="str">
            <v>Driving of driven pipes (composite)</v>
          </cell>
        </row>
        <row r="74">
          <cell r="E74" t="str">
            <v>PW00-01-03-1</v>
          </cell>
          <cell r="F74" t="str">
            <v>Погружение забивных свай (составных), 35х35 см, длина согласно проекта</v>
          </cell>
          <cell r="G74" t="str">
            <v>Driving of driven pipes (composite), 35х35 cm, length as per the design</v>
          </cell>
          <cell r="H74" t="str">
            <v>м</v>
          </cell>
          <cell r="I74" t="str">
            <v>m</v>
          </cell>
          <cell r="J74">
            <v>0.88461538461538458</v>
          </cell>
          <cell r="K74">
            <v>0.50769230769230766</v>
          </cell>
          <cell r="L74" t="str">
            <v>KQ-11-00</v>
          </cell>
          <cell r="M74" t="str">
            <v>Сваи, м</v>
          </cell>
          <cell r="N74">
            <v>1</v>
          </cell>
          <cell r="O74" t="str">
            <v>KQ-11-01</v>
          </cell>
          <cell r="P74" t="str">
            <v>Погружение забивных свай (ж/б), м</v>
          </cell>
          <cell r="Q74">
            <v>1</v>
          </cell>
        </row>
        <row r="75">
          <cell r="E75" t="str">
            <v>PW00-01-03-2</v>
          </cell>
          <cell r="F75" t="str">
            <v>Погружение забивных свай (составных), 40х40 см, длина согласно проекта</v>
          </cell>
          <cell r="G75" t="str">
            <v>Driving of driven pipes (composite), 40х40 cm, length as per the design</v>
          </cell>
          <cell r="H75" t="str">
            <v>м</v>
          </cell>
          <cell r="I75" t="str">
            <v>m</v>
          </cell>
          <cell r="J75">
            <v>0.97</v>
          </cell>
          <cell r="K75">
            <v>0.56999999999999995</v>
          </cell>
          <cell r="L75" t="str">
            <v>KQ-11-00</v>
          </cell>
          <cell r="M75" t="str">
            <v>Сваи, м</v>
          </cell>
          <cell r="N75">
            <v>1</v>
          </cell>
          <cell r="O75" t="str">
            <v>KQ-11-01</v>
          </cell>
          <cell r="P75" t="str">
            <v>Погружение забивных свай (ж/б), м</v>
          </cell>
          <cell r="Q75">
            <v>1</v>
          </cell>
        </row>
        <row r="76">
          <cell r="E76" t="str">
            <v>PW00-01-04</v>
          </cell>
          <cell r="F76" t="str">
            <v>Особые свайные или дополнительные работы</v>
          </cell>
          <cell r="G76" t="str">
            <v>Special piling works and additional works</v>
          </cell>
        </row>
        <row r="77">
          <cell r="E77" t="str">
            <v>PW00-01-04-1</v>
          </cell>
          <cell r="F77" t="str">
            <v>Анкеры с оттяжкой для подпорных стен (с предварительным натяжением)</v>
          </cell>
          <cell r="G77" t="str">
            <v>Anchors with a guywire for retention walls (with pre-tension)</v>
          </cell>
          <cell r="H77" t="str">
            <v>шт.</v>
          </cell>
          <cell r="I77" t="str">
            <v>pcs.</v>
          </cell>
          <cell r="J77">
            <v>9.4</v>
          </cell>
          <cell r="K77">
            <v>0.4</v>
          </cell>
          <cell r="L77" t="str">
            <v>KQ-11-00</v>
          </cell>
          <cell r="M77" t="str">
            <v>Сваи, м</v>
          </cell>
          <cell r="N77">
            <v>0</v>
          </cell>
          <cell r="O77" t="str">
            <v>KQ-11-03</v>
          </cell>
          <cell r="P77" t="str">
            <v>Погружение забивных свай (металлические), м</v>
          </cell>
          <cell r="Q77">
            <v>0</v>
          </cell>
        </row>
        <row r="78">
          <cell r="E78" t="str">
            <v>PW00-01-04-2</v>
          </cell>
          <cell r="F78" t="str">
            <v>Обрезка оголовок свай / Обнажение арматуры/Срезка свай при отказе</v>
          </cell>
          <cell r="G78" t="str">
            <v>Pile head cutting / Exposure of rebars / Cutting of piles (in case of failure)</v>
          </cell>
          <cell r="H78" t="str">
            <v>м3</v>
          </cell>
          <cell r="I78" t="str">
            <v>m3</v>
          </cell>
          <cell r="J78">
            <v>20.83</v>
          </cell>
          <cell r="K78">
            <v>6.15</v>
          </cell>
          <cell r="L78" t="str">
            <v>KQ-11-00</v>
          </cell>
          <cell r="M78" t="str">
            <v>Сваи, м</v>
          </cell>
          <cell r="N78">
            <v>0</v>
          </cell>
          <cell r="O78" t="str">
            <v>KQ-11-01</v>
          </cell>
          <cell r="P78" t="str">
            <v>Погружение забивных свай (ж/б), м</v>
          </cell>
          <cell r="Q78">
            <v>0</v>
          </cell>
        </row>
        <row r="79">
          <cell r="E79" t="str">
            <v>PW00-01-04-5</v>
          </cell>
          <cell r="F79" t="str">
            <v>Монтаж металлических оголовков ж.б. свай с заполнением бетоном</v>
          </cell>
          <cell r="G79" t="str">
            <v>Installation of steel heads of reinforced concrete piles, including concrete pouring</v>
          </cell>
          <cell r="H79" t="str">
            <v>шт.</v>
          </cell>
          <cell r="I79" t="str">
            <v>pcs.</v>
          </cell>
          <cell r="J79">
            <v>3.7</v>
          </cell>
          <cell r="K79">
            <v>0.05</v>
          </cell>
          <cell r="L79" t="str">
            <v>KQ-11-00</v>
          </cell>
          <cell r="M79" t="str">
            <v>Сваи, м</v>
          </cell>
          <cell r="N79">
            <v>0</v>
          </cell>
          <cell r="O79" t="str">
            <v>KQ-11-01</v>
          </cell>
          <cell r="P79" t="str">
            <v>Погружение забивных свай (ж/б), м</v>
          </cell>
          <cell r="Q79">
            <v>0</v>
          </cell>
        </row>
        <row r="80">
          <cell r="E80" t="str">
            <v>PW00-01-05</v>
          </cell>
          <cell r="F80" t="str">
            <v>Монтаж винтовых свай</v>
          </cell>
          <cell r="G80" t="str">
            <v>Driving of screw piles</v>
          </cell>
        </row>
        <row r="81">
          <cell r="E81" t="str">
            <v>PW00-01-05-1</v>
          </cell>
          <cell r="F81" t="str">
            <v>Погружение металлических винтовых свай, диаметром ствола до 133 мм длиной согласно проекта</v>
          </cell>
          <cell r="G81" t="str">
            <v>Driving of steel screw piles, shaft diameter up to 133 mm, length as per the design</v>
          </cell>
          <cell r="H81" t="str">
            <v>м</v>
          </cell>
          <cell r="I81" t="str">
            <v>m</v>
          </cell>
          <cell r="J81">
            <v>1.0499999999999998</v>
          </cell>
          <cell r="K81">
            <v>0.2</v>
          </cell>
          <cell r="L81" t="str">
            <v>KQ-11-00</v>
          </cell>
          <cell r="M81" t="str">
            <v>Сваи, м</v>
          </cell>
          <cell r="N81">
            <v>1</v>
          </cell>
          <cell r="O81" t="str">
            <v>KQ-11-06</v>
          </cell>
          <cell r="P81" t="str">
            <v>Погружение винтовых свай, м</v>
          </cell>
          <cell r="Q81">
            <v>1</v>
          </cell>
        </row>
        <row r="82">
          <cell r="E82" t="str">
            <v>PW00-01-05-2</v>
          </cell>
          <cell r="F82" t="str">
            <v>Погружение металлических винтовых свай, диаметром ствола 159-219 мм длиной согласно проекта</v>
          </cell>
          <cell r="G82" t="str">
            <v>Driving of steel screw piles, shaft diameter: 159-219 mm, length as per the design</v>
          </cell>
          <cell r="H82" t="str">
            <v>м</v>
          </cell>
          <cell r="I82" t="str">
            <v>m</v>
          </cell>
          <cell r="J82">
            <v>1.2505999999999999</v>
          </cell>
          <cell r="K82">
            <v>0.22000000000000003</v>
          </cell>
          <cell r="L82" t="str">
            <v>KQ-11-00</v>
          </cell>
          <cell r="M82" t="str">
            <v>Сваи, м</v>
          </cell>
          <cell r="N82">
            <v>1</v>
          </cell>
          <cell r="O82" t="str">
            <v>KQ-11-06</v>
          </cell>
          <cell r="P82" t="str">
            <v>Погружение винтовых свай, м</v>
          </cell>
          <cell r="Q82">
            <v>1</v>
          </cell>
        </row>
        <row r="83">
          <cell r="E83" t="str">
            <v>PW00-01-05-3</v>
          </cell>
          <cell r="F83" t="str">
            <v>Погружение металлических винтовых свай, диаметром ствола 220-326 мм длиной согласно проекта</v>
          </cell>
          <cell r="G83" t="str">
            <v>Driving of steel screw piles, shaft diameter: 220-326 mm, length as per the design</v>
          </cell>
          <cell r="H83" t="str">
            <v>м</v>
          </cell>
          <cell r="I83" t="str">
            <v>m</v>
          </cell>
          <cell r="J83">
            <v>1.3956</v>
          </cell>
          <cell r="K83">
            <v>0.25</v>
          </cell>
          <cell r="L83" t="str">
            <v>KQ-11-00</v>
          </cell>
          <cell r="M83" t="str">
            <v>Сваи, м</v>
          </cell>
          <cell r="N83">
            <v>1</v>
          </cell>
          <cell r="O83" t="str">
            <v>KQ-11-06</v>
          </cell>
          <cell r="P83" t="str">
            <v>Погружение винтовых свай, м</v>
          </cell>
          <cell r="Q83">
            <v>1</v>
          </cell>
        </row>
        <row r="84">
          <cell r="E84" t="str">
            <v>PW00-01-06</v>
          </cell>
          <cell r="F84" t="str">
            <v>Погружение металлических забивных свай</v>
          </cell>
          <cell r="G84" t="str">
            <v>Driving of steel driven piles</v>
          </cell>
        </row>
        <row r="85">
          <cell r="E85" t="str">
            <v>PW00-01-06-1</v>
          </cell>
          <cell r="F85" t="str">
            <v>Погружение металлических забивных свай, диаметром до 133 мм длиной согласно проекта</v>
          </cell>
          <cell r="G85" t="str">
            <v>Driving of steel driven piles, diameter up to 133 mm, length as per the design</v>
          </cell>
          <cell r="H85" t="str">
            <v>м</v>
          </cell>
          <cell r="I85" t="str">
            <v>m</v>
          </cell>
          <cell r="J85">
            <v>0.73765957446808506</v>
          </cell>
          <cell r="K85">
            <v>0.30765957446808512</v>
          </cell>
          <cell r="L85" t="str">
            <v>KQ-11-00</v>
          </cell>
          <cell r="M85" t="str">
            <v>Сваи, м</v>
          </cell>
          <cell r="N85">
            <v>1</v>
          </cell>
          <cell r="O85" t="str">
            <v>KQ-11-03</v>
          </cell>
          <cell r="P85" t="str">
            <v>Погружение забивных свай (металлические), м</v>
          </cell>
          <cell r="Q85">
            <v>1</v>
          </cell>
        </row>
        <row r="86">
          <cell r="E86" t="str">
            <v>PW00-01-06-2</v>
          </cell>
          <cell r="F86" t="str">
            <v>Погружение металлических забивных свай, диаметром 159-219 мм длиной согласно проекта</v>
          </cell>
          <cell r="G86" t="str">
            <v>Driving of steel driven piles, diameter: 159-219 mm, length as per the design</v>
          </cell>
          <cell r="H86" t="str">
            <v>м</v>
          </cell>
          <cell r="I86" t="str">
            <v>m</v>
          </cell>
          <cell r="J86">
            <v>0.81100000000000017</v>
          </cell>
          <cell r="K86">
            <v>0.30200000000000005</v>
          </cell>
          <cell r="L86" t="str">
            <v>KQ-11-00</v>
          </cell>
          <cell r="M86" t="str">
            <v>Сваи, м</v>
          </cell>
          <cell r="N86">
            <v>1</v>
          </cell>
          <cell r="O86" t="str">
            <v>KQ-11-03</v>
          </cell>
          <cell r="P86" t="str">
            <v>Погружение забивных свай (металлические), м</v>
          </cell>
          <cell r="Q86">
            <v>1</v>
          </cell>
        </row>
        <row r="87">
          <cell r="E87" t="str">
            <v>PW00-01-06-3</v>
          </cell>
          <cell r="F87" t="str">
            <v>Погружение металлических забивных свай, диаметром 220-326 мм длиной согласно проекта</v>
          </cell>
          <cell r="G87" t="str">
            <v>Driving of steel driven piles, diameter: 220-326 mm, length as per the design</v>
          </cell>
          <cell r="H87" t="str">
            <v>м</v>
          </cell>
          <cell r="I87" t="str">
            <v>m</v>
          </cell>
          <cell r="J87">
            <v>0.98765957446808517</v>
          </cell>
          <cell r="K87">
            <v>0.32765957446808514</v>
          </cell>
          <cell r="L87" t="str">
            <v>KQ-11-00</v>
          </cell>
          <cell r="M87" t="str">
            <v>Сваи, м</v>
          </cell>
          <cell r="N87">
            <v>1</v>
          </cell>
          <cell r="O87" t="str">
            <v>KQ-11-03</v>
          </cell>
          <cell r="P87" t="str">
            <v>Погружение забивных свай (металлические), м</v>
          </cell>
          <cell r="Q87">
            <v>1</v>
          </cell>
        </row>
        <row r="88">
          <cell r="E88" t="str">
            <v>PW00-01-07</v>
          </cell>
          <cell r="F88" t="str">
            <v>Испытания свай</v>
          </cell>
          <cell r="G88" t="str">
            <v>Pile tests</v>
          </cell>
        </row>
        <row r="89">
          <cell r="E89" t="str">
            <v>PW00-01-07-1</v>
          </cell>
          <cell r="F89" t="str">
            <v>Испытание свай на вдавливание</v>
          </cell>
          <cell r="G89" t="str">
            <v>Pile driving test</v>
          </cell>
          <cell r="H89" t="str">
            <v>шт.</v>
          </cell>
          <cell r="I89" t="str">
            <v>pcs.</v>
          </cell>
          <cell r="J89">
            <v>53.8</v>
          </cell>
          <cell r="K89">
            <v>12.5</v>
          </cell>
          <cell r="L89" t="str">
            <v>KQ-11-00</v>
          </cell>
          <cell r="M89" t="str">
            <v>Сваи, м</v>
          </cell>
          <cell r="N89">
            <v>0</v>
          </cell>
          <cell r="O89" t="str">
            <v>KQ-11-07</v>
          </cell>
          <cell r="P89" t="str">
            <v>Испытание свай, шт.</v>
          </cell>
          <cell r="Q89">
            <v>1</v>
          </cell>
        </row>
        <row r="90">
          <cell r="E90" t="str">
            <v>PW00-01-07-2</v>
          </cell>
          <cell r="F90" t="str">
            <v>Испытание свай на выдергивание</v>
          </cell>
          <cell r="G90" t="str">
            <v>Pile pulling test</v>
          </cell>
          <cell r="H90" t="str">
            <v>шт.</v>
          </cell>
          <cell r="I90" t="str">
            <v>pcs.</v>
          </cell>
          <cell r="J90">
            <v>53.8</v>
          </cell>
          <cell r="K90">
            <v>12.5</v>
          </cell>
          <cell r="L90" t="str">
            <v>KQ-11-00</v>
          </cell>
          <cell r="M90" t="str">
            <v>Сваи, м</v>
          </cell>
          <cell r="N90">
            <v>0</v>
          </cell>
          <cell r="O90" t="str">
            <v>KQ-11-07</v>
          </cell>
          <cell r="P90" t="str">
            <v>Испытание свай, шт.</v>
          </cell>
          <cell r="Q90">
            <v>1</v>
          </cell>
        </row>
        <row r="91">
          <cell r="E91" t="str">
            <v>PW00-01-07-3</v>
          </cell>
          <cell r="F91" t="str">
            <v>Испытание свай на поперечную нагрузку</v>
          </cell>
          <cell r="G91" t="str">
            <v>Pile transverse load test</v>
          </cell>
          <cell r="H91" t="str">
            <v>шт.</v>
          </cell>
          <cell r="I91" t="str">
            <v>pcs.</v>
          </cell>
          <cell r="J91">
            <v>85.8</v>
          </cell>
          <cell r="K91">
            <v>12.5</v>
          </cell>
          <cell r="L91" t="str">
            <v>KQ-11-00</v>
          </cell>
          <cell r="M91" t="str">
            <v>Сваи, м</v>
          </cell>
          <cell r="N91">
            <v>0</v>
          </cell>
          <cell r="O91" t="str">
            <v>KQ-11-07</v>
          </cell>
          <cell r="P91" t="str">
            <v>Испытание свай, шт.</v>
          </cell>
          <cell r="Q91">
            <v>1</v>
          </cell>
        </row>
        <row r="92">
          <cell r="E92" t="str">
            <v>PW00-01-07-4</v>
          </cell>
          <cell r="F92" t="str">
            <v>Динамическое испытание свай</v>
          </cell>
          <cell r="G92" t="str">
            <v>Pile dynamic testing</v>
          </cell>
          <cell r="H92" t="str">
            <v>шт.</v>
          </cell>
          <cell r="I92" t="str">
            <v>pcs.</v>
          </cell>
          <cell r="J92">
            <v>1.5</v>
          </cell>
          <cell r="K92">
            <v>1.5</v>
          </cell>
          <cell r="L92" t="str">
            <v>KQ-11-00</v>
          </cell>
          <cell r="M92" t="str">
            <v>Сваи, м</v>
          </cell>
          <cell r="N92">
            <v>0</v>
          </cell>
          <cell r="O92" t="str">
            <v>KQ-11-07</v>
          </cell>
          <cell r="P92" t="str">
            <v>Испытание свай, шт.</v>
          </cell>
          <cell r="Q92">
            <v>1</v>
          </cell>
        </row>
        <row r="93">
          <cell r="E93" t="str">
            <v>PW00-01-07-5</v>
          </cell>
          <cell r="F93" t="str">
            <v>Ультразвуковое испытание свай</v>
          </cell>
          <cell r="G93" t="str">
            <v>Pile ultrasonic test</v>
          </cell>
          <cell r="H93" t="str">
            <v>шт.</v>
          </cell>
          <cell r="I93" t="str">
            <v>pcs.</v>
          </cell>
          <cell r="J93">
            <v>1.25</v>
          </cell>
          <cell r="K93">
            <v>0</v>
          </cell>
          <cell r="L93" t="str">
            <v>KQ-11-00</v>
          </cell>
          <cell r="M93" t="str">
            <v>Сваи, м</v>
          </cell>
          <cell r="N93">
            <v>0</v>
          </cell>
          <cell r="O93" t="str">
            <v>KQ-11-07</v>
          </cell>
          <cell r="P93" t="str">
            <v>Испытание свай, шт.</v>
          </cell>
          <cell r="Q93">
            <v>1</v>
          </cell>
        </row>
        <row r="94">
          <cell r="E94" t="str">
            <v>PW00-01-08</v>
          </cell>
          <cell r="F94" t="str">
            <v>Шпунт</v>
          </cell>
          <cell r="G94" t="str">
            <v>Sheet piles</v>
          </cell>
        </row>
        <row r="95">
          <cell r="E95" t="str">
            <v>PW00-01-08-2</v>
          </cell>
          <cell r="F95" t="str">
            <v>Демонтаж шпунта</v>
          </cell>
          <cell r="G95" t="str">
            <v>Sheet pile dismantling</v>
          </cell>
          <cell r="H95" t="str">
            <v>т</v>
          </cell>
          <cell r="I95" t="str">
            <v>t</v>
          </cell>
          <cell r="J95">
            <v>2.4899999999999998</v>
          </cell>
          <cell r="K95">
            <v>1.3339999999999999</v>
          </cell>
          <cell r="L95" t="str">
            <v>KQ-09-00</v>
          </cell>
          <cell r="M95" t="str">
            <v>Разработка грунта, м3</v>
          </cell>
          <cell r="N95">
            <v>0</v>
          </cell>
          <cell r="O95" t="str">
            <v>KQ-09-02</v>
          </cell>
          <cell r="P95" t="str">
            <v>Шпунтовое ограждение котлованов и траншей, т</v>
          </cell>
          <cell r="Q95">
            <v>0</v>
          </cell>
        </row>
        <row r="96">
          <cell r="E96" t="str">
            <v>PW00-01-08-3</v>
          </cell>
          <cell r="F96" t="str">
            <v>Монтаж постоянного шпунта строительных котлованов и траншей</v>
          </cell>
          <cell r="G96" t="str">
            <v>Installation of a permanent sheet pile for construction pits and trenches</v>
          </cell>
          <cell r="H96" t="str">
            <v>т</v>
          </cell>
          <cell r="I96" t="str">
            <v>t</v>
          </cell>
          <cell r="J96">
            <v>10.179</v>
          </cell>
          <cell r="K96">
            <v>3.0249999999999995</v>
          </cell>
          <cell r="L96" t="str">
            <v>KQ-09-00</v>
          </cell>
          <cell r="M96" t="str">
            <v>Разработка грунта, м3</v>
          </cell>
          <cell r="N96">
            <v>0</v>
          </cell>
          <cell r="O96" t="str">
            <v>KQ-09-02</v>
          </cell>
          <cell r="P96" t="str">
            <v>Шпунтовое ограждение котлованов и траншей, т</v>
          </cell>
          <cell r="Q96">
            <v>1</v>
          </cell>
        </row>
        <row r="97">
          <cell r="E97" t="str">
            <v>PW00-01-08-4</v>
          </cell>
          <cell r="F97" t="str">
            <v>Монтаж временного шпунта строительных котлованов и траншей</v>
          </cell>
          <cell r="G97" t="str">
            <v>Installation of a temporary sheet pile for construction pits and trenches</v>
          </cell>
          <cell r="H97" t="str">
            <v>т</v>
          </cell>
          <cell r="I97" t="str">
            <v>t</v>
          </cell>
          <cell r="J97">
            <v>10.441693010186162</v>
          </cell>
          <cell r="K97">
            <v>3.1102915349490692</v>
          </cell>
          <cell r="L97" t="str">
            <v>KQ-09-00</v>
          </cell>
          <cell r="M97" t="str">
            <v>Разработка грунта, м3</v>
          </cell>
          <cell r="N97">
            <v>0</v>
          </cell>
          <cell r="O97" t="str">
            <v>KQ-09-02</v>
          </cell>
          <cell r="P97" t="str">
            <v>Шпунтовое ограждение котлованов и траншей, т</v>
          </cell>
          <cell r="Q97">
            <v>1</v>
          </cell>
        </row>
        <row r="98">
          <cell r="E98" t="str">
            <v>PW00-01-08-5</v>
          </cell>
          <cell r="F98" t="str">
            <v>Монтаж постоянного усиливающего, обвязочного пояса</v>
          </cell>
          <cell r="G98" t="str">
            <v>Installation of a permanent reinforcement steel girder</v>
          </cell>
          <cell r="H98" t="str">
            <v>т</v>
          </cell>
          <cell r="I98" t="str">
            <v>t</v>
          </cell>
          <cell r="J98">
            <v>49.5</v>
          </cell>
          <cell r="K98">
            <v>6.7</v>
          </cell>
          <cell r="L98" t="str">
            <v>KQ-09-00</v>
          </cell>
          <cell r="M98" t="str">
            <v>Разработка грунта, м3</v>
          </cell>
          <cell r="N98">
            <v>0</v>
          </cell>
          <cell r="O98" t="str">
            <v>KQ-09-02</v>
          </cell>
          <cell r="P98" t="str">
            <v>Шпунтовое ограждение котлованов и траншей, т</v>
          </cell>
          <cell r="Q98">
            <v>1</v>
          </cell>
        </row>
        <row r="99">
          <cell r="E99" t="str">
            <v>PW00-01-08-6</v>
          </cell>
          <cell r="F99" t="str">
            <v>Демонтаж усиливающего, обвязочного пояса</v>
          </cell>
          <cell r="G99" t="str">
            <v>Dismantling of a permanent reinforcement steel girder</v>
          </cell>
          <cell r="H99" t="str">
            <v>т</v>
          </cell>
          <cell r="I99" t="str">
            <v>t</v>
          </cell>
          <cell r="J99">
            <v>27</v>
          </cell>
          <cell r="K99">
            <v>3.5</v>
          </cell>
          <cell r="L99" t="str">
            <v>KQ-09-00</v>
          </cell>
          <cell r="M99" t="str">
            <v>Разработка грунта, м3</v>
          </cell>
          <cell r="N99">
            <v>0</v>
          </cell>
          <cell r="O99" t="str">
            <v>KQ-09-02</v>
          </cell>
          <cell r="P99" t="str">
            <v>Шпунтовое ограждение котлованов и траншей, т</v>
          </cell>
          <cell r="Q99">
            <v>0</v>
          </cell>
        </row>
        <row r="100">
          <cell r="E100" t="str">
            <v>PW00-01-08-7</v>
          </cell>
          <cell r="F100" t="str">
            <v>Монтаж временного усиливающего, обвязочного пояса</v>
          </cell>
          <cell r="G100" t="str">
            <v>Installation of a temporary reinforcement steel girder</v>
          </cell>
          <cell r="H100" t="str">
            <v>т</v>
          </cell>
          <cell r="I100" t="str">
            <v>t</v>
          </cell>
          <cell r="J100">
            <v>49.5</v>
          </cell>
          <cell r="K100">
            <v>6.7</v>
          </cell>
          <cell r="L100" t="str">
            <v>KQ-09-00</v>
          </cell>
          <cell r="M100" t="str">
            <v>Разработка грунта, м3</v>
          </cell>
          <cell r="N100">
            <v>0</v>
          </cell>
          <cell r="O100" t="str">
            <v>KQ-09-02</v>
          </cell>
          <cell r="P100" t="str">
            <v>Шпунтовое ограждение котлованов и траншей, т</v>
          </cell>
          <cell r="Q100">
            <v>1</v>
          </cell>
        </row>
        <row r="101">
          <cell r="E101" t="str">
            <v>PW00-01-08-8</v>
          </cell>
          <cell r="F101" t="str">
            <v>Устройство временного щитового ограждения котлованов</v>
          </cell>
          <cell r="G101" t="str">
            <v>Installation of temporary shoring for the excavation pits</v>
          </cell>
          <cell r="H101" t="str">
            <v>м2</v>
          </cell>
          <cell r="I101" t="str">
            <v>m2</v>
          </cell>
          <cell r="J101">
            <v>1.8</v>
          </cell>
          <cell r="K101">
            <v>0.32</v>
          </cell>
          <cell r="L101" t="str">
            <v>KQ-09-00</v>
          </cell>
          <cell r="M101" t="str">
            <v>Разработка грунта, м3</v>
          </cell>
          <cell r="N101">
            <v>0</v>
          </cell>
          <cell r="O101" t="str">
            <v>KQ-09-03</v>
          </cell>
          <cell r="P101" t="str">
            <v>Щитовое ограждение котлованов и траншей, м2</v>
          </cell>
          <cell r="Q101">
            <v>1</v>
          </cell>
        </row>
        <row r="102">
          <cell r="E102" t="str">
            <v>PW00-01-09</v>
          </cell>
          <cell r="F102" t="str">
            <v>Погружение буроопускных свай</v>
          </cell>
          <cell r="G102" t="str">
            <v>Driving of driven cast-in-situ piles</v>
          </cell>
        </row>
        <row r="103">
          <cell r="E103" t="str">
            <v>PW00-01-09-1</v>
          </cell>
          <cell r="F103" t="str">
            <v>Погружение буроопускных свай диаметром до 133 длиной согласно проекта</v>
          </cell>
          <cell r="G103" t="str">
            <v>Driving of driven cast-in-situ piles, diameter up to 133 mm, length as per the design</v>
          </cell>
          <cell r="H103" t="str">
            <v>м</v>
          </cell>
          <cell r="I103" t="str">
            <v>m</v>
          </cell>
          <cell r="J103">
            <v>1.68</v>
          </cell>
          <cell r="K103">
            <v>0.48000000000000004</v>
          </cell>
          <cell r="L103" t="str">
            <v>KQ-11-00</v>
          </cell>
          <cell r="M103" t="str">
            <v>Сваи, м</v>
          </cell>
          <cell r="N103">
            <v>1</v>
          </cell>
          <cell r="O103" t="str">
            <v>KQ-11-04</v>
          </cell>
          <cell r="P103" t="str">
            <v>Погружение буроопускных свай (металлические), м</v>
          </cell>
          <cell r="Q103">
            <v>1</v>
          </cell>
        </row>
        <row r="104">
          <cell r="E104" t="str">
            <v>PW00-01-09-2</v>
          </cell>
          <cell r="F104" t="str">
            <v>Погружение буроопускных свай диаметром 159-219 длиной согласно проекта</v>
          </cell>
          <cell r="G104" t="str">
            <v>Driving of driven cast-in-situ piles, diameter: 159-219 mm, length as per the design</v>
          </cell>
          <cell r="H104" t="str">
            <v>м</v>
          </cell>
          <cell r="I104" t="str">
            <v>m</v>
          </cell>
          <cell r="J104">
            <v>2.0009999999999999</v>
          </cell>
          <cell r="K104">
            <v>0.66800000000000004</v>
          </cell>
          <cell r="L104" t="str">
            <v>KQ-11-00</v>
          </cell>
          <cell r="M104" t="str">
            <v>Сваи, м</v>
          </cell>
          <cell r="N104">
            <v>1</v>
          </cell>
          <cell r="O104" t="str">
            <v>KQ-11-04</v>
          </cell>
          <cell r="P104" t="str">
            <v>Погружение буроопускных свай (металлические), м</v>
          </cell>
          <cell r="Q104">
            <v>1</v>
          </cell>
        </row>
        <row r="105">
          <cell r="E105" t="str">
            <v>PW00-01-09-3</v>
          </cell>
          <cell r="F105" t="str">
            <v>Погружение буроопускных свай, диаметром 220-326 мм длиной согласно проекта</v>
          </cell>
          <cell r="G105" t="str">
            <v>Driving of driven cast-in-situ piles, diameter: 220-236 mm, mm length as per the design</v>
          </cell>
          <cell r="H105" t="str">
            <v>м</v>
          </cell>
          <cell r="I105" t="str">
            <v>m</v>
          </cell>
          <cell r="J105">
            <v>2.2799999999999998</v>
          </cell>
          <cell r="K105">
            <v>0.69499999999999995</v>
          </cell>
          <cell r="L105" t="str">
            <v>KQ-11-00</v>
          </cell>
          <cell r="M105" t="str">
            <v>Сваи, м</v>
          </cell>
          <cell r="N105">
            <v>1</v>
          </cell>
          <cell r="O105" t="str">
            <v>KQ-11-04</v>
          </cell>
          <cell r="P105" t="str">
            <v>Погружение буроопускных свай (металлические), м</v>
          </cell>
          <cell r="Q105">
            <v>1</v>
          </cell>
        </row>
        <row r="106">
          <cell r="E106" t="str">
            <v>PW00-01-10</v>
          </cell>
          <cell r="F106" t="str">
            <v>Изготовление в построечных условиях сборных железобетонных свай</v>
          </cell>
          <cell r="G106" t="str">
            <v>Fabrication of precast reinforced concrete piles at the construction site</v>
          </cell>
        </row>
        <row r="107">
          <cell r="E107" t="str">
            <v>PW00-01-10-1</v>
          </cell>
          <cell r="F107" t="str">
            <v>Изготовление в построечных условиях сборных железобетонных свай</v>
          </cell>
          <cell r="G107" t="str">
            <v>Fabrication of precast reinforced concrete piles at the construction site</v>
          </cell>
          <cell r="H107" t="str">
            <v>м3</v>
          </cell>
          <cell r="I107" t="str">
            <v>m3</v>
          </cell>
          <cell r="J107">
            <v>15</v>
          </cell>
          <cell r="K107">
            <v>8</v>
          </cell>
          <cell r="L107" t="str">
            <v>KQ-08-00</v>
          </cell>
          <cell r="M107" t="str">
            <v>Изготовление ЖБ элементов в построечных условиях, м3</v>
          </cell>
          <cell r="N107">
            <v>1</v>
          </cell>
          <cell r="O107" t="str">
            <v>KQ-08-02</v>
          </cell>
          <cell r="P107" t="str">
            <v>Изготовление сборных железобетонных свай в построечных условиях, м3</v>
          </cell>
          <cell r="Q107">
            <v>1</v>
          </cell>
        </row>
        <row r="108">
          <cell r="E108" t="str">
            <v>PW00-01-11</v>
          </cell>
          <cell r="F108" t="str">
            <v>Изготовление буроинъекционных свай</v>
          </cell>
          <cell r="G108" t="str">
            <v>Fabrication of grout-injected piles</v>
          </cell>
        </row>
        <row r="109">
          <cell r="E109" t="str">
            <v>PW00-01-11-1</v>
          </cell>
          <cell r="F109" t="str">
            <v>Устройство буроинъекционных свай диаметром скважины до 120 мм длиной согласно проекта</v>
          </cell>
          <cell r="G109" t="str">
            <v>Installation of grout-injected piles, borehole diameter up to 120 mm, mm length as per the design</v>
          </cell>
          <cell r="H109" t="str">
            <v>м</v>
          </cell>
          <cell r="I109" t="str">
            <v>m</v>
          </cell>
          <cell r="J109">
            <v>11.041666666666666</v>
          </cell>
          <cell r="K109">
            <v>3.541666666666667</v>
          </cell>
          <cell r="L109" t="str">
            <v>KQ-11-00</v>
          </cell>
          <cell r="M109" t="str">
            <v>Сваи, м</v>
          </cell>
          <cell r="N109">
            <v>1</v>
          </cell>
          <cell r="O109" t="str">
            <v>KQ-11-05</v>
          </cell>
          <cell r="P109" t="str">
            <v>Устройство буроинъекционных свай, м</v>
          </cell>
          <cell r="Q109">
            <v>1</v>
          </cell>
        </row>
        <row r="110">
          <cell r="E110" t="str">
            <v>PW00-01-11-2</v>
          </cell>
          <cell r="F110" t="str">
            <v>Устройство буроинъекционных свай диаметром скважины 121-150 мм длиной согласно проекта</v>
          </cell>
          <cell r="G110" t="str">
            <v>Installation of grout-injected piles, borehole diameter: 121-150 mm, mm length as per the design</v>
          </cell>
          <cell r="H110" t="str">
            <v>м</v>
          </cell>
          <cell r="I110" t="str">
            <v>m</v>
          </cell>
          <cell r="J110">
            <v>12.697916666666664</v>
          </cell>
          <cell r="K110">
            <v>4.072916666666667</v>
          </cell>
          <cell r="L110" t="str">
            <v>KQ-11-00</v>
          </cell>
          <cell r="M110" t="str">
            <v>Сваи, м</v>
          </cell>
          <cell r="N110">
            <v>1</v>
          </cell>
          <cell r="O110" t="str">
            <v>KQ-11-05</v>
          </cell>
          <cell r="P110" t="str">
            <v>Устройство буроинъекционных свай, м</v>
          </cell>
          <cell r="Q110">
            <v>1</v>
          </cell>
        </row>
        <row r="111">
          <cell r="E111" t="str">
            <v>PW00-01-11-3</v>
          </cell>
          <cell r="F111" t="str">
            <v>Устройство буроинъекционных свай диаметром скважины 150-200 мм длиной согласно проекта</v>
          </cell>
          <cell r="G111" t="str">
            <v>Installation of grout-injected piles, borehole diameter: 150-200 mm, mm length as per the design</v>
          </cell>
          <cell r="H111" t="str">
            <v>м</v>
          </cell>
          <cell r="I111" t="str">
            <v>m</v>
          </cell>
          <cell r="J111">
            <v>14.602604166666662</v>
          </cell>
          <cell r="K111">
            <v>4.6838541666666664</v>
          </cell>
          <cell r="L111" t="str">
            <v>KQ-11-00</v>
          </cell>
          <cell r="M111" t="str">
            <v>Сваи, м</v>
          </cell>
          <cell r="N111">
            <v>1</v>
          </cell>
          <cell r="O111" t="str">
            <v>KQ-11-05</v>
          </cell>
          <cell r="P111" t="str">
            <v>Устройство буроинъекционных свай, м</v>
          </cell>
          <cell r="Q111">
            <v>1</v>
          </cell>
        </row>
        <row r="112">
          <cell r="E112" t="str">
            <v>CW00</v>
          </cell>
          <cell r="F112" t="str">
            <v>Общестроительные работы</v>
          </cell>
          <cell r="G112" t="str">
            <v>Civil Works</v>
          </cell>
        </row>
        <row r="113">
          <cell r="E113" t="str">
            <v>CW00-01</v>
          </cell>
          <cell r="F113" t="str">
            <v>Земляные работы и благоустройство</v>
          </cell>
          <cell r="G113" t="str">
            <v>Earth works and landscaping</v>
          </cell>
        </row>
        <row r="114">
          <cell r="E114" t="str">
            <v>CW00-01-01</v>
          </cell>
          <cell r="F114" t="str">
            <v>Выемка грунта</v>
          </cell>
          <cell r="G114" t="str">
            <v>Soil excavation</v>
          </cell>
        </row>
        <row r="115">
          <cell r="E115" t="str">
            <v>CW00-01-01-3</v>
          </cell>
          <cell r="F115" t="str">
            <v>Разработка грунта механизированным способом под траншеи (для прокладки труб, кабелей, нестандартных фундаментов, под тротуары), под проектную высотную отметку с погрузкой грунта в автомобили-самосвалы</v>
          </cell>
          <cell r="G115" t="str">
            <v>Mechanized soil excavation for trenches (for laying of pipes, cables, nonstandard foundations, pavements) as per the design elevation, including loading of soil into dump trucks</v>
          </cell>
          <cell r="H115" t="str">
            <v>м3</v>
          </cell>
          <cell r="I115" t="str">
            <v>m3</v>
          </cell>
          <cell r="J115">
            <v>0.33875452457314342</v>
          </cell>
          <cell r="K115">
            <v>0.12315016960482432</v>
          </cell>
          <cell r="L115" t="str">
            <v>KQ-09-00</v>
          </cell>
          <cell r="M115" t="str">
            <v>Разработка грунта, м3</v>
          </cell>
          <cell r="N115">
            <v>1</v>
          </cell>
          <cell r="O115" t="str">
            <v>KQ-09-01</v>
          </cell>
          <cell r="P115" t="str">
            <v>Разработка грунта с погрузкой, м3</v>
          </cell>
          <cell r="Q115">
            <v>1</v>
          </cell>
        </row>
        <row r="116">
          <cell r="E116" t="str">
            <v>CW00-01-01-6</v>
          </cell>
          <cell r="F116" t="str">
            <v>Разработка грунта механизированным способом под траншеи (для прокладки труб, кабелей, нестандартных фундаментов, под тротуары), под проектную высотную отметку с перемещением грунта до 50 м </v>
          </cell>
          <cell r="G116" t="str">
            <v>Mechanized soil excavation for trenches (for laying of pipes, cables, nonstandard foundations, pavements) as per the design elevation, soil hauling distance up to 50 m </v>
          </cell>
          <cell r="H116" t="str">
            <v>м3</v>
          </cell>
          <cell r="I116" t="str">
            <v>m3</v>
          </cell>
          <cell r="J116">
            <v>0.28106221688083571</v>
          </cell>
          <cell r="K116">
            <v>0.13276555422020891</v>
          </cell>
          <cell r="L116" t="str">
            <v>KQ-09-00</v>
          </cell>
          <cell r="M116" t="str">
            <v>Разработка грунта, м3</v>
          </cell>
          <cell r="N116">
            <v>1</v>
          </cell>
          <cell r="O116" t="str">
            <v>KQ-09-01</v>
          </cell>
          <cell r="P116" t="str">
            <v>Разработка грунта с погрузкой, м3</v>
          </cell>
          <cell r="Q116">
            <v>1</v>
          </cell>
        </row>
        <row r="117">
          <cell r="E117" t="str">
            <v>CW00-01-01-7</v>
          </cell>
          <cell r="F117" t="str">
            <v>Разработка грунта в ручную</v>
          </cell>
          <cell r="G117" t="str">
            <v>Manual excavation</v>
          </cell>
          <cell r="H117" t="str">
            <v>м3</v>
          </cell>
          <cell r="I117" t="str">
            <v>m3</v>
          </cell>
          <cell r="J117">
            <v>3.3340000000000001</v>
          </cell>
          <cell r="K117">
            <v>0.16700000000000001</v>
          </cell>
          <cell r="L117" t="str">
            <v>KQ-09-00</v>
          </cell>
          <cell r="M117" t="str">
            <v>Разработка грунта, м3</v>
          </cell>
          <cell r="N117">
            <v>1</v>
          </cell>
          <cell r="O117" t="str">
            <v>KQ-09-01</v>
          </cell>
          <cell r="P117" t="str">
            <v>Разработка грунта с погрузкой, м3</v>
          </cell>
          <cell r="Q117">
            <v>1</v>
          </cell>
        </row>
        <row r="118">
          <cell r="E118" t="str">
            <v>CW00-01-01-9</v>
          </cell>
          <cell r="F118" t="str">
            <v>Разработка почвенно-растительного грунта</v>
          </cell>
          <cell r="G118" t="str">
            <v>Excavation of vegetable ground and topsoil</v>
          </cell>
          <cell r="H118" t="str">
            <v>м3</v>
          </cell>
          <cell r="I118" t="str">
            <v>m3</v>
          </cell>
          <cell r="J118">
            <v>0.06</v>
          </cell>
          <cell r="K118">
            <v>4.4999999999999998E-2</v>
          </cell>
          <cell r="L118" t="str">
            <v>KQ-09-00</v>
          </cell>
          <cell r="M118" t="str">
            <v>Разработка грунта, м3</v>
          </cell>
          <cell r="N118">
            <v>1</v>
          </cell>
          <cell r="O118" t="str">
            <v>KQ-09-01</v>
          </cell>
          <cell r="P118" t="str">
            <v>Разработка грунта с погрузкой, м3</v>
          </cell>
          <cell r="Q118">
            <v>1</v>
          </cell>
        </row>
        <row r="119">
          <cell r="E119" t="str">
            <v>CW00-01-01-16</v>
          </cell>
          <cell r="F119" t="str">
            <v>Разработка грунта механизированным способом, под проектную высотную отметку с погрузкой грунта в автомобили-самосвалы (Iа,I,II кат. грунта) включая работы в карьере и котловане</v>
          </cell>
          <cell r="G119" t="str">
            <v>Mechanized soil excavation as per the design elevation with soil loading into dump trucks (soil category: Iа, I, II), including works in a quarry and an excavation pit</v>
          </cell>
          <cell r="H119" t="str">
            <v>м3</v>
          </cell>
          <cell r="I119" t="str">
            <v>m3</v>
          </cell>
          <cell r="J119">
            <v>0.114</v>
          </cell>
          <cell r="K119">
            <v>5.2000000000000005E-2</v>
          </cell>
          <cell r="L119" t="str">
            <v>KQ-09-00</v>
          </cell>
          <cell r="M119" t="str">
            <v>Разработка грунта, м3</v>
          </cell>
          <cell r="N119">
            <v>1</v>
          </cell>
          <cell r="O119" t="str">
            <v>KQ-09-01</v>
          </cell>
          <cell r="P119" t="str">
            <v>Разработка грунта с погрузкой, м3</v>
          </cell>
          <cell r="Q119">
            <v>1</v>
          </cell>
        </row>
        <row r="120">
          <cell r="E120" t="str">
            <v>CW00-01-01-17</v>
          </cell>
          <cell r="F120" t="str">
            <v>Разработка грунта механизированным способом, под проектную высотную отметку с погрузкой грунта в автомобили-самосвалы (III, IV кат. грунта) включая работы в карьере и котловане</v>
          </cell>
          <cell r="G120" t="str">
            <v>Mechanized soil excavation as per the design elevation with soil loading into dump trucks (soil category: III, IV), including works in a quarry and an excavation pit</v>
          </cell>
          <cell r="H120" t="str">
            <v>м3</v>
          </cell>
          <cell r="I120" t="str">
            <v>m3</v>
          </cell>
          <cell r="J120">
            <v>0.13100000000000001</v>
          </cell>
          <cell r="K120">
            <v>6.1000000000000006E-2</v>
          </cell>
          <cell r="L120" t="str">
            <v>KQ-09-00</v>
          </cell>
          <cell r="M120" t="str">
            <v>Разработка грунта, м3</v>
          </cell>
          <cell r="N120">
            <v>1</v>
          </cell>
          <cell r="O120" t="str">
            <v>KQ-09-01</v>
          </cell>
          <cell r="P120" t="str">
            <v>Разработка грунта с погрузкой, м3</v>
          </cell>
          <cell r="Q120">
            <v>1</v>
          </cell>
        </row>
        <row r="121">
          <cell r="E121" t="str">
            <v>CW00-01-01-18</v>
          </cell>
          <cell r="F121" t="str">
            <v>Разработка грунта механизированным способом, под проектную высотную отметку с погрузкой грунта в автомобили-самосвалы (V, VI кат. грунта) включая работы в карьере и котловане</v>
          </cell>
          <cell r="G121" t="str">
            <v>Mechanized soil excavation as per the design elevation with soil loading into dump trucks (soil category: V, VI), including works in a quarry and an excavation pit</v>
          </cell>
          <cell r="H121" t="str">
            <v>м3</v>
          </cell>
          <cell r="I121" t="str">
            <v>m3</v>
          </cell>
          <cell r="J121">
            <v>0.28055414716858806</v>
          </cell>
          <cell r="K121">
            <v>0.13403491783793667</v>
          </cell>
          <cell r="L121" t="str">
            <v>KQ-09-00</v>
          </cell>
          <cell r="M121" t="str">
            <v>Разработка грунта, м3</v>
          </cell>
          <cell r="N121">
            <v>1</v>
          </cell>
          <cell r="O121" t="str">
            <v>KQ-09-01</v>
          </cell>
          <cell r="P121" t="str">
            <v>Разработка грунта с погрузкой, м3</v>
          </cell>
          <cell r="Q121">
            <v>1</v>
          </cell>
        </row>
        <row r="122">
          <cell r="E122" t="str">
            <v>CW00-01-01-19</v>
          </cell>
          <cell r="F122" t="str">
            <v>Разработка грунта в отвал механизированным способом, под проектную высотную отметку (Iа,I,II кат. грунта) включая работы в карьере и котловане</v>
          </cell>
          <cell r="G122" t="str">
            <v>Mechanized soil excavation into a dump as per the design elevation (soil category: Iа, I, II), including works in a quarry and an excavation pit</v>
          </cell>
          <cell r="H122" t="str">
            <v>м3</v>
          </cell>
          <cell r="I122" t="str">
            <v>m3</v>
          </cell>
          <cell r="J122">
            <v>0.109</v>
          </cell>
          <cell r="K122">
            <v>3.5000000000000003E-2</v>
          </cell>
          <cell r="L122" t="str">
            <v>KQ-09-00</v>
          </cell>
          <cell r="M122" t="str">
            <v>Разработка грунта, м3</v>
          </cell>
          <cell r="N122">
            <v>1</v>
          </cell>
          <cell r="O122" t="str">
            <v>KQ-09-01</v>
          </cell>
          <cell r="P122" t="str">
            <v>Разработка грунта с погрузкой, м3</v>
          </cell>
          <cell r="Q122">
            <v>1</v>
          </cell>
        </row>
        <row r="123">
          <cell r="E123" t="str">
            <v>CW00-01-01-20</v>
          </cell>
          <cell r="F123" t="str">
            <v>Разработка грунта в отвал механизированным способом, под проектную высотную отметку (III, IV кат. грунта) включая работы в карьере и котловане</v>
          </cell>
          <cell r="G123" t="str">
            <v>Mechanized soil excavation into a dump as per the design elevation (soil category: III, IV), including works in a quarry and an excavation pit</v>
          </cell>
          <cell r="H123" t="str">
            <v>м3</v>
          </cell>
          <cell r="I123" t="str">
            <v>m3</v>
          </cell>
          <cell r="J123">
            <v>0.12837828627473799</v>
          </cell>
          <cell r="K123">
            <v>5.2094571568684502E-2</v>
          </cell>
          <cell r="L123" t="str">
            <v>KQ-09-00</v>
          </cell>
          <cell r="M123" t="str">
            <v>Разработка грунта, м3</v>
          </cell>
          <cell r="N123">
            <v>1</v>
          </cell>
          <cell r="O123" t="str">
            <v>KQ-09-01</v>
          </cell>
          <cell r="P123" t="str">
            <v>Разработка грунта с погрузкой, м3</v>
          </cell>
          <cell r="Q123">
            <v>1</v>
          </cell>
        </row>
        <row r="124">
          <cell r="E124" t="str">
            <v>CW00-01-01-21</v>
          </cell>
          <cell r="F124" t="str">
            <v>Разработка грунта в отвал механизированным способом, под проектную высотную отметку (V, VI кат. грунта) включая работы в карьере и котловане</v>
          </cell>
          <cell r="G124" t="str">
            <v>Mechanized soil excavation into a dump as per the design elevation (soil category: V, VI), including works in a quarry and an excavation pit</v>
          </cell>
          <cell r="H124" t="str">
            <v>м3</v>
          </cell>
          <cell r="I124" t="str">
            <v>m3</v>
          </cell>
          <cell r="J124">
            <v>0.30837828627473801</v>
          </cell>
          <cell r="K124">
            <v>0.12709457156868448</v>
          </cell>
          <cell r="L124" t="str">
            <v>KQ-09-00</v>
          </cell>
          <cell r="M124" t="str">
            <v>Разработка грунта, м3</v>
          </cell>
          <cell r="N124">
            <v>1</v>
          </cell>
          <cell r="O124" t="str">
            <v>KQ-09-01</v>
          </cell>
          <cell r="P124" t="str">
            <v>Разработка грунта с погрузкой, м3</v>
          </cell>
          <cell r="Q124">
            <v>1</v>
          </cell>
        </row>
        <row r="125">
          <cell r="E125" t="str">
            <v>CW00-01-01-22</v>
          </cell>
          <cell r="F125" t="str">
            <v>Перемещение грунта по строительной площадке бульдозером до 100 м</v>
          </cell>
          <cell r="G125" t="str">
            <v>Soil hauling around the construction site with a bulldozer, up to 100 m</v>
          </cell>
          <cell r="H125" t="str">
            <v>м3</v>
          </cell>
          <cell r="I125" t="str">
            <v>m3</v>
          </cell>
          <cell r="J125">
            <v>0.02</v>
          </cell>
          <cell r="K125">
            <v>0.02</v>
          </cell>
          <cell r="L125" t="str">
            <v>KQ-09-00</v>
          </cell>
          <cell r="M125" t="str">
            <v>Разработка грунта, м3</v>
          </cell>
          <cell r="N125">
            <v>0</v>
          </cell>
          <cell r="O125" t="str">
            <v>KQ-09-01</v>
          </cell>
          <cell r="P125" t="str">
            <v>Разработка грунта с погрузкой, м3</v>
          </cell>
          <cell r="Q125">
            <v>0</v>
          </cell>
        </row>
        <row r="126">
          <cell r="E126" t="str">
            <v>CW00-01-01-23</v>
          </cell>
          <cell r="F126" t="str">
            <v>Погрузка грунта в автомобили-самосвалы</v>
          </cell>
          <cell r="G126" t="str">
            <v>Soil loading into dump trucks</v>
          </cell>
          <cell r="H126" t="str">
            <v>м3</v>
          </cell>
          <cell r="I126" t="str">
            <v>m3</v>
          </cell>
          <cell r="J126">
            <v>0</v>
          </cell>
          <cell r="K126">
            <v>1.4999999999999999E-2</v>
          </cell>
          <cell r="L126" t="str">
            <v>KQ-09-00</v>
          </cell>
          <cell r="M126" t="str">
            <v>Разработка грунта, м3</v>
          </cell>
          <cell r="N126">
            <v>0</v>
          </cell>
          <cell r="O126" t="str">
            <v>KQ-09-01</v>
          </cell>
          <cell r="P126" t="str">
            <v>Разработка грунта с погрузкой, м3</v>
          </cell>
          <cell r="Q126">
            <v>0</v>
          </cell>
        </row>
        <row r="127">
          <cell r="E127" t="str">
            <v>CW00-01-01-24</v>
          </cell>
          <cell r="F127" t="str">
            <v>Транспортировка /перевозка грунта до 3х км</v>
          </cell>
          <cell r="G127" t="str">
            <v>Hauling / handling of soil, up to 3 km</v>
          </cell>
          <cell r="H127" t="str">
            <v>т</v>
          </cell>
          <cell r="I127" t="str">
            <v>t</v>
          </cell>
          <cell r="J127">
            <v>0</v>
          </cell>
          <cell r="K127">
            <v>4.9000000000000002E-2</v>
          </cell>
          <cell r="L127" t="str">
            <v>KQ-04-00</v>
          </cell>
          <cell r="M127" t="str">
            <v>Транспортировка МТР и инертных материалов, т*км</v>
          </cell>
          <cell r="N127">
            <v>3</v>
          </cell>
          <cell r="O127" t="str">
            <v>KQ-04-03</v>
          </cell>
          <cell r="P127" t="str">
            <v>Вывоз инертных материалов на склад или полигон, т*км</v>
          </cell>
          <cell r="Q127">
            <v>3</v>
          </cell>
        </row>
        <row r="128">
          <cell r="E128" t="str">
            <v>CW00-01-01-25</v>
          </cell>
          <cell r="F128" t="str">
            <v>Транспортировка /перевозка грунта свыше 3х км</v>
          </cell>
          <cell r="G128" t="str">
            <v>Hauling / handling of soil, over 3 km</v>
          </cell>
          <cell r="H128" t="str">
            <v>т*км</v>
          </cell>
          <cell r="I128" t="str">
            <v>t*km</v>
          </cell>
          <cell r="J128">
            <v>0</v>
          </cell>
          <cell r="K128">
            <v>9.9999999999999985E-3</v>
          </cell>
          <cell r="L128" t="str">
            <v>KQ-04-00</v>
          </cell>
          <cell r="M128" t="str">
            <v>Транспортировка МТР и инертных материалов, т*км</v>
          </cell>
          <cell r="N128">
            <v>1</v>
          </cell>
          <cell r="O128" t="str">
            <v>KQ-04-03</v>
          </cell>
          <cell r="P128" t="str">
            <v>Вывоз инертных материалов на склад или полигон, т*км</v>
          </cell>
          <cell r="Q128">
            <v>1</v>
          </cell>
        </row>
        <row r="129">
          <cell r="E129" t="str">
            <v>CW00-01-01-26</v>
          </cell>
          <cell r="F129" t="str">
            <v>Утилизация грунта</v>
          </cell>
          <cell r="G129" t="str">
            <v>Disposal of soil</v>
          </cell>
          <cell r="H129" t="str">
            <v>м3</v>
          </cell>
          <cell r="I129" t="str">
            <v>m3</v>
          </cell>
          <cell r="J129">
            <v>0</v>
          </cell>
          <cell r="K129">
            <v>0.02</v>
          </cell>
          <cell r="L129" t="str">
            <v>KQ-04-00</v>
          </cell>
          <cell r="M129" t="str">
            <v>Транспортировка МТР и инертных материалов, т*км</v>
          </cell>
          <cell r="N129">
            <v>0</v>
          </cell>
          <cell r="O129" t="str">
            <v>KQ-04-03</v>
          </cell>
          <cell r="P129" t="str">
            <v>Вывоз инертных материалов на склад или полигон, т*км</v>
          </cell>
          <cell r="Q129">
            <v>0</v>
          </cell>
        </row>
        <row r="130">
          <cell r="E130" t="str">
            <v>CW00-01-01-27</v>
          </cell>
          <cell r="F130" t="str">
            <v>Рыхление мерзлого грунта</v>
          </cell>
          <cell r="G130" t="str">
            <v>Frozen soil loosening</v>
          </cell>
          <cell r="H130" t="str">
            <v>м3</v>
          </cell>
          <cell r="I130" t="str">
            <v>m3</v>
          </cell>
          <cell r="J130">
            <v>0</v>
          </cell>
          <cell r="K130">
            <v>0.02</v>
          </cell>
          <cell r="L130" t="str">
            <v>KQ-09-00</v>
          </cell>
          <cell r="M130" t="str">
            <v>Разработка грунта, м3</v>
          </cell>
          <cell r="N130">
            <v>0</v>
          </cell>
          <cell r="O130" t="str">
            <v>KQ-09-01</v>
          </cell>
          <cell r="P130" t="str">
            <v>Разработка грунта с погрузкой, м3</v>
          </cell>
          <cell r="Q130">
            <v>0</v>
          </cell>
        </row>
        <row r="131">
          <cell r="E131" t="str">
            <v>CW00-01-02</v>
          </cell>
          <cell r="F131" t="str">
            <v>Обратная засыпка</v>
          </cell>
          <cell r="G131" t="str">
            <v>Backfilling</v>
          </cell>
        </row>
        <row r="132">
          <cell r="E132" t="str">
            <v>CW00-01-02-1</v>
          </cell>
          <cell r="F132" t="str">
            <v>Устройство основания песком - дорог и площадок, с уплотнением</v>
          </cell>
          <cell r="G132" t="str">
            <v>Bed construction with sand - for roads and platforms, with compaction</v>
          </cell>
          <cell r="H132" t="str">
            <v>м3</v>
          </cell>
          <cell r="I132" t="str">
            <v>m3</v>
          </cell>
          <cell r="J132">
            <v>0.16400000000000001</v>
          </cell>
          <cell r="K132">
            <v>0.20400000000000004</v>
          </cell>
          <cell r="L132" t="str">
            <v>KQ-10-00</v>
          </cell>
          <cell r="M132" t="str">
            <v>Обратная засыпка с уплотнением, м3</v>
          </cell>
          <cell r="N132">
            <v>1</v>
          </cell>
          <cell r="O132" t="str">
            <v>KQ-10-01</v>
          </cell>
          <cell r="P132" t="str">
            <v>Обратная засыпка грунта с уплотнением, м3</v>
          </cell>
          <cell r="Q132">
            <v>1</v>
          </cell>
        </row>
        <row r="133">
          <cell r="E133" t="str">
            <v>CW00-01-02-2</v>
          </cell>
          <cell r="F133" t="str">
            <v>Устройство основания песком - траншеи (для прокладки труб, кабелей, нестандартных фундаментов, под тротуары, пазух фундаментов, дренажных емкостей и т.д.), с уплотнением</v>
          </cell>
          <cell r="G133" t="str">
            <v>Bed construction with sand – trenches (for laying of pipes, cables, non-standard foundations, for footwalks, foundations pockets, drain drums, etc.), including compaction</v>
          </cell>
          <cell r="H133" t="str">
            <v>м3</v>
          </cell>
          <cell r="I133" t="str">
            <v>m3</v>
          </cell>
          <cell r="J133">
            <v>0.42399999999999999</v>
          </cell>
          <cell r="K133">
            <v>0.33</v>
          </cell>
          <cell r="L133" t="str">
            <v>KQ-10-00</v>
          </cell>
          <cell r="M133" t="str">
            <v>Обратная засыпка с уплотнением, м3</v>
          </cell>
          <cell r="N133">
            <v>1</v>
          </cell>
          <cell r="O133" t="str">
            <v>KQ-10-01</v>
          </cell>
          <cell r="P133" t="str">
            <v>Обратная засыпка грунта с уплотнением, м3</v>
          </cell>
          <cell r="Q133">
            <v>1</v>
          </cell>
        </row>
        <row r="134">
          <cell r="E134" t="str">
            <v>CW00-01-02-3</v>
          </cell>
          <cell r="F134" t="str">
            <v>Устройство основания (обратная засыпка) местным грунтом (хранимым материалом), с уплотнением</v>
          </cell>
          <cell r="G134" t="str">
            <v>Bed construction (backfilling) with a native soil (stockpiled material), with compaction</v>
          </cell>
          <cell r="H134" t="str">
            <v>м3</v>
          </cell>
          <cell r="I134" t="str">
            <v>m3</v>
          </cell>
          <cell r="J134">
            <v>0.16400000000000001</v>
          </cell>
          <cell r="K134">
            <v>0.16200000000000001</v>
          </cell>
          <cell r="L134" t="str">
            <v>KQ-10-00</v>
          </cell>
          <cell r="M134" t="str">
            <v>Обратная засыпка с уплотнением, м3</v>
          </cell>
          <cell r="N134">
            <v>1</v>
          </cell>
          <cell r="O134" t="str">
            <v>KQ-10-01</v>
          </cell>
          <cell r="P134" t="str">
            <v>Обратная засыпка грунта с уплотнением, м3</v>
          </cell>
          <cell r="Q134">
            <v>1</v>
          </cell>
        </row>
        <row r="135">
          <cell r="E135" t="str">
            <v>CW00-01-02-8</v>
          </cell>
          <cell r="F135" t="str">
            <v>Обратная засыпка вручную</v>
          </cell>
          <cell r="G135" t="str">
            <v>Manual backfilling</v>
          </cell>
          <cell r="H135" t="str">
            <v>м3</v>
          </cell>
          <cell r="I135" t="str">
            <v>m3</v>
          </cell>
          <cell r="J135">
            <v>5</v>
          </cell>
          <cell r="K135">
            <v>0.41900000000000004</v>
          </cell>
          <cell r="L135" t="str">
            <v>KQ-10-00</v>
          </cell>
          <cell r="M135" t="str">
            <v>Обратная засыпка с уплотнением, м3</v>
          </cell>
          <cell r="N135">
            <v>1</v>
          </cell>
          <cell r="O135" t="str">
            <v>KQ-10-01</v>
          </cell>
          <cell r="P135" t="str">
            <v>Обратная засыпка грунта с уплотнением, м3</v>
          </cell>
          <cell r="Q135">
            <v>1</v>
          </cell>
        </row>
        <row r="136">
          <cell r="E136" t="str">
            <v>CW00-01-02-9</v>
          </cell>
          <cell r="F136" t="str">
            <v>Обратная засыпка местным грунтом с уплотнением (пазух фундаментов, дренажных емкостей и т.д..)</v>
          </cell>
          <cell r="G136" t="str">
            <v>Backfilling with a native soil with compaction (foundation pockets/cavities, drain drums, etc.)</v>
          </cell>
          <cell r="H136" t="str">
            <v>м3</v>
          </cell>
          <cell r="I136" t="str">
            <v>m3</v>
          </cell>
          <cell r="J136">
            <v>0.35699999999999998</v>
          </cell>
          <cell r="K136">
            <v>0.28900000000000003</v>
          </cell>
          <cell r="L136" t="str">
            <v>KQ-10-00</v>
          </cell>
          <cell r="M136" t="str">
            <v>Обратная засыпка с уплотнением, м3</v>
          </cell>
          <cell r="N136">
            <v>1</v>
          </cell>
          <cell r="O136" t="str">
            <v>KQ-10-01</v>
          </cell>
          <cell r="P136" t="str">
            <v>Обратная засыпка грунта с уплотнением, м3</v>
          </cell>
          <cell r="Q136">
            <v>1</v>
          </cell>
        </row>
        <row r="137">
          <cell r="E137" t="str">
            <v>CW00-01-02-10</v>
          </cell>
          <cell r="F137" t="str">
            <v>Обратная засыпка песком привозным с уплотнением ( труб, кабелей, нестандартных фундаментов, под тротуары, пазух фундаментов, дренажных емкостей и т.д..)</v>
          </cell>
          <cell r="G137" t="str">
            <v>Backfilling with imported sand with compaction (pipes, cables, non-standard foundations, for footwalks, foundation cavities, drain drums, etc.)</v>
          </cell>
          <cell r="H137" t="str">
            <v>м3</v>
          </cell>
          <cell r="I137" t="str">
            <v>m3</v>
          </cell>
          <cell r="J137">
            <v>0.373</v>
          </cell>
          <cell r="K137">
            <v>0.30600000000000005</v>
          </cell>
          <cell r="L137" t="str">
            <v>KQ-10-00</v>
          </cell>
          <cell r="M137" t="str">
            <v>Обратная засыпка с уплотнением, м3</v>
          </cell>
          <cell r="N137">
            <v>1</v>
          </cell>
          <cell r="O137" t="str">
            <v>KQ-10-01</v>
          </cell>
          <cell r="P137" t="str">
            <v>Обратная засыпка грунта с уплотнением, м3</v>
          </cell>
          <cell r="Q137">
            <v>1</v>
          </cell>
        </row>
        <row r="138">
          <cell r="E138" t="str">
            <v>CW00-01-03</v>
          </cell>
          <cell r="F138" t="str">
            <v>Геополотно</v>
          </cell>
          <cell r="G138" t="str">
            <v>Geofabric</v>
          </cell>
        </row>
        <row r="139">
          <cell r="E139" t="str">
            <v>CW00-01-03-1</v>
          </cell>
          <cell r="F139" t="str">
            <v>Укладка нетканного геополотна</v>
          </cell>
          <cell r="G139" t="str">
            <v>Non-woven geofabric laying</v>
          </cell>
          <cell r="H139" t="str">
            <v>м2</v>
          </cell>
          <cell r="I139" t="str">
            <v>m2</v>
          </cell>
          <cell r="J139">
            <v>0.105</v>
          </cell>
          <cell r="K139">
            <v>0.02</v>
          </cell>
          <cell r="L139" t="str">
            <v>KQ-71-00</v>
          </cell>
          <cell r="M139" t="str">
            <v>Дороги и покрытия, м2</v>
          </cell>
          <cell r="N139">
            <v>0</v>
          </cell>
          <cell r="O139" t="str">
            <v>KQ-71-01</v>
          </cell>
          <cell r="P139" t="str">
            <v>Укладка геоматериалов, м2</v>
          </cell>
          <cell r="Q139">
            <v>1</v>
          </cell>
        </row>
        <row r="140">
          <cell r="E140" t="str">
            <v>CW00-01-03-2</v>
          </cell>
          <cell r="F140" t="str">
            <v>Устройство обоймы из геополотна тканного</v>
          </cell>
          <cell r="G140" t="str">
            <v>Woven geotextile cage construction</v>
          </cell>
          <cell r="H140" t="str">
            <v>м2</v>
          </cell>
          <cell r="I140" t="str">
            <v>m2</v>
          </cell>
          <cell r="J140">
            <v>0.105</v>
          </cell>
          <cell r="K140">
            <v>0.02</v>
          </cell>
          <cell r="L140" t="str">
            <v>KQ-71-00</v>
          </cell>
          <cell r="M140" t="str">
            <v>Дороги и покрытия, м2</v>
          </cell>
          <cell r="N140">
            <v>0</v>
          </cell>
          <cell r="O140" t="str">
            <v>KQ-71-01</v>
          </cell>
          <cell r="P140" t="str">
            <v>Укладка геоматериалов, м2</v>
          </cell>
          <cell r="Q140">
            <v>1</v>
          </cell>
        </row>
        <row r="141">
          <cell r="E141" t="str">
            <v>CW00-01-03-3</v>
          </cell>
          <cell r="F141" t="str">
            <v>Укрепление откосов геоматами ГМТ по слою почвенно-растительной смеси толщиной 0,10 м с перемещением ее с временного склада с гидропосевом трав с мульчированием по поверхности</v>
          </cell>
          <cell r="G141" t="str">
            <v>Reinforcement of slopes with geomatics geomats over a layer of vegetable ground and topsoil mixture with a thickness of 0.10 m with its hauling from a temporary warehouse with hydroseeding of grasses with mulching over the surface</v>
          </cell>
          <cell r="H141" t="str">
            <v>м2</v>
          </cell>
          <cell r="I141" t="str">
            <v>m2</v>
          </cell>
          <cell r="J141">
            <v>0.7250000000000002</v>
          </cell>
          <cell r="K141">
            <v>0.36</v>
          </cell>
          <cell r="L141" t="str">
            <v>KQ-71-00</v>
          </cell>
          <cell r="M141" t="str">
            <v>Дороги и покрытия, м2</v>
          </cell>
          <cell r="N141">
            <v>0</v>
          </cell>
          <cell r="O141" t="str">
            <v>KQ-71-01</v>
          </cell>
          <cell r="P141" t="str">
            <v>Укладка геоматериалов, м2</v>
          </cell>
          <cell r="Q141">
            <v>1</v>
          </cell>
        </row>
        <row r="142">
          <cell r="E142" t="str">
            <v>CW00-01-04</v>
          </cell>
          <cell r="F142" t="str">
            <v>Георешетка</v>
          </cell>
          <cell r="G142" t="str">
            <v>Geogrid</v>
          </cell>
        </row>
        <row r="143">
          <cell r="E143" t="str">
            <v>CW00-01-04-1</v>
          </cell>
          <cell r="F143" t="str">
            <v>Укладка геосетки - Геосетка пластмассовая экструдированная</v>
          </cell>
          <cell r="G143" t="str">
            <v>Geogrid laying - Extruded plastic geogrid</v>
          </cell>
          <cell r="H143" t="str">
            <v>м2</v>
          </cell>
          <cell r="I143" t="str">
            <v>m2</v>
          </cell>
          <cell r="J143">
            <v>0.105</v>
          </cell>
          <cell r="K143">
            <v>0.02</v>
          </cell>
          <cell r="L143" t="str">
            <v>KQ-71-00</v>
          </cell>
          <cell r="M143" t="str">
            <v>Дороги и покрытия, м2</v>
          </cell>
          <cell r="N143">
            <v>0</v>
          </cell>
          <cell r="O143" t="str">
            <v>KQ-71-01</v>
          </cell>
          <cell r="P143" t="str">
            <v>Укладка геоматериалов, м2</v>
          </cell>
          <cell r="Q143">
            <v>1</v>
          </cell>
        </row>
        <row r="144">
          <cell r="E144" t="str">
            <v>CW00-01-04-7</v>
          </cell>
          <cell r="F144" t="str">
            <v>Укладка георешетки плоской</v>
          </cell>
          <cell r="G144" t="str">
            <v>Laying of a flat geogrid</v>
          </cell>
          <cell r="H144" t="str">
            <v>м2</v>
          </cell>
          <cell r="I144" t="str">
            <v>m2</v>
          </cell>
          <cell r="J144">
            <v>0.105</v>
          </cell>
          <cell r="K144">
            <v>0.02</v>
          </cell>
          <cell r="L144" t="str">
            <v>KQ-71-00</v>
          </cell>
          <cell r="M144" t="str">
            <v>Дороги и покрытия, м2</v>
          </cell>
          <cell r="N144">
            <v>0</v>
          </cell>
          <cell r="O144" t="str">
            <v>KQ-71-01</v>
          </cell>
          <cell r="P144" t="str">
            <v>Укладка геоматериалов, м2</v>
          </cell>
          <cell r="Q144">
            <v>1</v>
          </cell>
        </row>
        <row r="145">
          <cell r="E145" t="str">
            <v>CW00-01-04-8</v>
          </cell>
          <cell r="F145" t="str">
            <v>Укладка объемной георешетки с заполнением материалом по проекту</v>
          </cell>
          <cell r="G145" t="str">
            <v>Installation of a volumetric geogrid with a filling material according to the project</v>
          </cell>
          <cell r="H145" t="str">
            <v>м2</v>
          </cell>
          <cell r="I145" t="str">
            <v>m2</v>
          </cell>
          <cell r="J145">
            <v>0.224</v>
          </cell>
          <cell r="K145">
            <v>8.1000000000000003E-2</v>
          </cell>
          <cell r="L145" t="str">
            <v>KQ-71-00</v>
          </cell>
          <cell r="M145" t="str">
            <v>Дороги и покрытия, м2</v>
          </cell>
          <cell r="N145">
            <v>0</v>
          </cell>
          <cell r="O145" t="str">
            <v>KQ-71-01</v>
          </cell>
          <cell r="P145" t="str">
            <v>Укладка геоматериалов, м2</v>
          </cell>
          <cell r="Q145">
            <v>1</v>
          </cell>
        </row>
        <row r="146">
          <cell r="E146" t="str">
            <v>CW00-01-05</v>
          </cell>
          <cell r="F146" t="str">
            <v>Устройство щебеночного основания (покрытия)</v>
          </cell>
          <cell r="G146" t="str">
            <v>Laying of a crushed stone base (pavement)</v>
          </cell>
        </row>
        <row r="147">
          <cell r="E147" t="str">
            <v>CW00-01-05-11</v>
          </cell>
          <cell r="F147" t="str">
            <v>Устройство каменной наброски</v>
          </cell>
          <cell r="G147" t="str">
            <v>Rockfill laying</v>
          </cell>
          <cell r="H147" t="str">
            <v>м3</v>
          </cell>
          <cell r="I147" t="str">
            <v>m3</v>
          </cell>
          <cell r="J147">
            <v>0.24</v>
          </cell>
          <cell r="K147">
            <v>0.24399999999999999</v>
          </cell>
          <cell r="L147" t="str">
            <v>KQ-71-00</v>
          </cell>
          <cell r="M147" t="str">
            <v>Дороги и покрытия, м2</v>
          </cell>
          <cell r="N147">
            <v>0</v>
          </cell>
          <cell r="O147" t="str">
            <v>KQ-71-07</v>
          </cell>
          <cell r="P147" t="str">
            <v>Устройство каменных укреплений, м3</v>
          </cell>
          <cell r="Q147">
            <v>1</v>
          </cell>
        </row>
        <row r="148">
          <cell r="E148" t="str">
            <v>CW00-01-05-14</v>
          </cell>
          <cell r="F148" t="str">
            <v>Устройство покрытия (основание, площадка, откосы) из щебеночно-песчаной смеси с уплотнением</v>
          </cell>
          <cell r="G148" t="str">
            <v>Laying of a crushed stone and sand mix pavement (base, surface, slopes) with compaction</v>
          </cell>
          <cell r="H148" t="str">
            <v>м3</v>
          </cell>
          <cell r="I148" t="str">
            <v>m3</v>
          </cell>
          <cell r="J148">
            <v>0.28800000000000003</v>
          </cell>
          <cell r="K148">
            <v>0.28400000000000003</v>
          </cell>
          <cell r="L148" t="str">
            <v>KQ-71-00</v>
          </cell>
          <cell r="M148" t="str">
            <v>Дороги и покрытия, м2</v>
          </cell>
          <cell r="N148">
            <v>0</v>
          </cell>
          <cell r="O148" t="str">
            <v>KQ-71-02</v>
          </cell>
          <cell r="P148" t="str">
            <v>Устройство щебеночных оснований и покрытий, м3</v>
          </cell>
          <cell r="Q148">
            <v>1</v>
          </cell>
        </row>
        <row r="149">
          <cell r="E149" t="str">
            <v>CW00-01-05-15</v>
          </cell>
          <cell r="F149" t="str">
            <v>Устройство покрытия (основание, площадка, откосы) из гравийно-песчаной смеси с уплотнением</v>
          </cell>
          <cell r="G149" t="str">
            <v>Laying of a gravel and sand mix pavement (base, surface, slopes) with compaction</v>
          </cell>
          <cell r="H149" t="str">
            <v>м3</v>
          </cell>
          <cell r="I149" t="str">
            <v>m3</v>
          </cell>
          <cell r="J149">
            <v>0.28800000000000003</v>
          </cell>
          <cell r="K149">
            <v>0.28400000000000003</v>
          </cell>
          <cell r="L149" t="str">
            <v>KQ-71-00</v>
          </cell>
          <cell r="M149" t="str">
            <v>Дороги и покрытия, м2</v>
          </cell>
          <cell r="N149">
            <v>0</v>
          </cell>
          <cell r="O149" t="str">
            <v>KQ-71-02</v>
          </cell>
          <cell r="P149" t="str">
            <v>Устройство щебеночных оснований и покрытий, м3</v>
          </cell>
          <cell r="Q149">
            <v>1</v>
          </cell>
        </row>
        <row r="150">
          <cell r="E150" t="str">
            <v>CW00-01-05-18</v>
          </cell>
          <cell r="F150" t="str">
            <v>Устройство покрытия из щебня по способу пропитки вязким битумом</v>
          </cell>
          <cell r="G150" t="str">
            <v>Laying of pavement made of crushed stone grouted with asphalt cement</v>
          </cell>
          <cell r="H150" t="str">
            <v>м2</v>
          </cell>
          <cell r="I150" t="str">
            <v>m2</v>
          </cell>
          <cell r="J150">
            <v>0.39400000000000002</v>
          </cell>
          <cell r="K150">
            <v>0.34000000000000008</v>
          </cell>
          <cell r="L150" t="str">
            <v>KQ-71-00</v>
          </cell>
          <cell r="M150" t="str">
            <v>Дороги и покрытия, м2</v>
          </cell>
          <cell r="N150">
            <v>1</v>
          </cell>
          <cell r="O150" t="str">
            <v>KQ-71-02</v>
          </cell>
          <cell r="P150" t="str">
            <v>Устройство щебеночных оснований и покрытий, м3</v>
          </cell>
          <cell r="Q150">
            <v>0.14000000000000001</v>
          </cell>
        </row>
        <row r="151">
          <cell r="E151" t="str">
            <v>CW00-01-05-19</v>
          </cell>
          <cell r="F151" t="str">
            <v>Устройство покрытия (основание, площадка, откосы) из щебеночно-гравийно-песчаной смеси с уплотнением (фракция по проекту)</v>
          </cell>
          <cell r="G151" t="str">
            <v>Laying of a crushed stone-gravel and sand mix pavement (base, surface, slopes) with compaction (materials grade in accordance with the design)</v>
          </cell>
          <cell r="H151" t="str">
            <v>м3</v>
          </cell>
          <cell r="I151" t="str">
            <v>m3</v>
          </cell>
          <cell r="J151">
            <v>0.28800000000000003</v>
          </cell>
          <cell r="K151">
            <v>0.28400000000000003</v>
          </cell>
          <cell r="L151" t="str">
            <v>KQ-71-00</v>
          </cell>
          <cell r="M151" t="str">
            <v>Дороги и покрытия, м2</v>
          </cell>
          <cell r="N151">
            <v>0</v>
          </cell>
          <cell r="O151" t="str">
            <v>KQ-71-02</v>
          </cell>
          <cell r="P151" t="str">
            <v>Устройство щебеночных оснований и покрытий, м3</v>
          </cell>
          <cell r="Q151">
            <v>1</v>
          </cell>
        </row>
        <row r="152">
          <cell r="E152" t="str">
            <v>CW00-01-05-20</v>
          </cell>
          <cell r="F152" t="str">
            <v>Устройство покрытия (основание, площадка, откосы) из щебня с уплотнением (фракция по проекту)</v>
          </cell>
          <cell r="G152" t="str">
            <v>Laying of a crushed stone pavement (base, surface, slopes) with compaction (materials grade in accordance with the design)</v>
          </cell>
          <cell r="H152" t="str">
            <v>м3</v>
          </cell>
          <cell r="I152" t="str">
            <v>m3</v>
          </cell>
          <cell r="J152">
            <v>0.28800000000000003</v>
          </cell>
          <cell r="K152">
            <v>0.28400000000000003</v>
          </cell>
          <cell r="L152" t="str">
            <v>KQ-71-00</v>
          </cell>
          <cell r="M152" t="str">
            <v>Дороги и покрытия, м2</v>
          </cell>
          <cell r="N152">
            <v>0</v>
          </cell>
          <cell r="O152" t="str">
            <v>KQ-71-02</v>
          </cell>
          <cell r="P152" t="str">
            <v>Устройство щебеночных оснований и покрытий, м3</v>
          </cell>
          <cell r="Q152">
            <v>1</v>
          </cell>
        </row>
        <row r="153">
          <cell r="E153" t="str">
            <v>CW00-01-05-21</v>
          </cell>
          <cell r="F153" t="str">
            <v>Устройство покрытия (основание, площадка, откосы) из щебня по методу заклинки с уплотнением (фракция по проекту)</v>
          </cell>
          <cell r="G153" t="str">
            <v>Laying of a crushed stone pavements (base, surface, slopes) with binding and compaction (crushed stone grade in accordance with the design)</v>
          </cell>
          <cell r="H153" t="str">
            <v>м3</v>
          </cell>
          <cell r="I153" t="str">
            <v>m3</v>
          </cell>
          <cell r="J153">
            <v>0.45200000000000001</v>
          </cell>
          <cell r="K153">
            <v>0.39400000000000002</v>
          </cell>
          <cell r="L153" t="str">
            <v>KQ-71-00</v>
          </cell>
          <cell r="M153" t="str">
            <v>Дороги и покрытия, м2</v>
          </cell>
          <cell r="N153">
            <v>3.3333333333333335</v>
          </cell>
          <cell r="O153" t="str">
            <v>KQ-71-02</v>
          </cell>
          <cell r="P153" t="str">
            <v>Устройство щебеночных оснований и покрытий, м3</v>
          </cell>
          <cell r="Q153">
            <v>1</v>
          </cell>
        </row>
        <row r="154">
          <cell r="E154" t="str">
            <v>CW00-01-06</v>
          </cell>
          <cell r="F154" t="str">
            <v>Песчано-цементный слой</v>
          </cell>
          <cell r="G154" t="str">
            <v>Sand-and-cement layer</v>
          </cell>
        </row>
        <row r="155">
          <cell r="E155" t="str">
            <v>CW00-01-06-1</v>
          </cell>
          <cell r="F155" t="str">
            <v>Устройство основания из песчано-цементной смеси, с послойным уплотнением каткамии и трамбовками</v>
          </cell>
          <cell r="G155" t="str">
            <v>Laying of a sand-cement mix base, with layer-by-layer compaction with rollers and tampers</v>
          </cell>
          <cell r="H155" t="str">
            <v>м3</v>
          </cell>
          <cell r="I155" t="str">
            <v>m3</v>
          </cell>
          <cell r="J155">
            <v>0.96399999999999997</v>
          </cell>
          <cell r="K155">
            <v>0.45200000000000001</v>
          </cell>
          <cell r="L155" t="str">
            <v>KQ-71-00</v>
          </cell>
          <cell r="M155" t="str">
            <v>Дороги и покрытия, м2</v>
          </cell>
          <cell r="N155">
            <v>0</v>
          </cell>
          <cell r="O155" t="str">
            <v>KQ-71-02</v>
          </cell>
          <cell r="P155" t="str">
            <v>Устройство щебеночных оснований и покрытий, м3</v>
          </cell>
          <cell r="Q155">
            <v>1</v>
          </cell>
        </row>
        <row r="156">
          <cell r="E156" t="str">
            <v>CW00-01-07</v>
          </cell>
          <cell r="F156" t="str">
            <v>Матрацы РЕНО</v>
          </cell>
          <cell r="G156" t="str">
            <v>RENO mattresses</v>
          </cell>
        </row>
        <row r="157">
          <cell r="E157" t="str">
            <v>CW00-01-07-1</v>
          </cell>
          <cell r="F157" t="str">
            <v>Устройство матрацев РЕНО с заполнением камнями</v>
          </cell>
          <cell r="G157" t="str">
            <v>RENO mattresses laying with stones filling</v>
          </cell>
          <cell r="H157" t="str">
            <v>м3</v>
          </cell>
          <cell r="I157" t="str">
            <v>m3</v>
          </cell>
          <cell r="J157">
            <v>15.3</v>
          </cell>
          <cell r="K157">
            <v>1.9</v>
          </cell>
          <cell r="L157" t="str">
            <v>KQ-71-00</v>
          </cell>
          <cell r="M157" t="str">
            <v>Дороги и покрытия, м2</v>
          </cell>
          <cell r="N157">
            <v>0</v>
          </cell>
          <cell r="O157" t="str">
            <v>KQ-71-07</v>
          </cell>
          <cell r="P157" t="str">
            <v>Устройство каменных укреплений, м3</v>
          </cell>
          <cell r="Q157">
            <v>1</v>
          </cell>
        </row>
        <row r="158">
          <cell r="E158" t="str">
            <v>CW00-01-08</v>
          </cell>
          <cell r="F158" t="str">
            <v>Коробчатые габионы</v>
          </cell>
          <cell r="G158" t="str">
            <v>Gabion boxes</v>
          </cell>
        </row>
        <row r="159">
          <cell r="E159" t="str">
            <v>CW00-01-08-1</v>
          </cell>
          <cell r="F159" t="str">
            <v>Устройство коробчатых габионов с заполнением камнями</v>
          </cell>
          <cell r="G159" t="str">
            <v>Installation of gabion boxes with stone filling</v>
          </cell>
          <cell r="H159" t="str">
            <v>м3</v>
          </cell>
          <cell r="I159" t="str">
            <v>m3</v>
          </cell>
          <cell r="J159">
            <v>13.8</v>
          </cell>
          <cell r="K159">
            <v>1.9</v>
          </cell>
          <cell r="L159" t="str">
            <v>KQ-71-00</v>
          </cell>
          <cell r="M159" t="str">
            <v>Дороги и покрытия, м2</v>
          </cell>
          <cell r="N159">
            <v>0</v>
          </cell>
          <cell r="O159" t="str">
            <v>KQ-71-07</v>
          </cell>
          <cell r="P159" t="str">
            <v>Устройство каменных укреплений, м3</v>
          </cell>
          <cell r="Q159">
            <v>1</v>
          </cell>
        </row>
        <row r="160">
          <cell r="E160" t="str">
            <v>CW00-01-09</v>
          </cell>
          <cell r="F160" t="str">
            <v>Укрепление откосов</v>
          </cell>
          <cell r="G160" t="str">
            <v>Reinforcement of slopes</v>
          </cell>
        </row>
        <row r="161">
          <cell r="E161" t="str">
            <v>CW00-01-09-1</v>
          </cell>
          <cell r="F161" t="str">
            <v>Укрепление откосов и русел монолитным бетоном по щебеночной подготовке</v>
          </cell>
          <cell r="G161" t="str">
            <v>Reinforcement of slopes and channels with cast in-situ concrete on a crushed-stone bed</v>
          </cell>
          <cell r="H161" t="str">
            <v>м2</v>
          </cell>
          <cell r="I161" t="str">
            <v>m2</v>
          </cell>
          <cell r="J161">
            <v>7.4</v>
          </cell>
          <cell r="K161">
            <v>2.06</v>
          </cell>
          <cell r="L161" t="str">
            <v>KQ-71-00</v>
          </cell>
          <cell r="M161" t="str">
            <v>Дороги и покрытия, м2</v>
          </cell>
          <cell r="N161">
            <v>1</v>
          </cell>
          <cell r="O161" t="str">
            <v>KQ-71-03</v>
          </cell>
          <cell r="P161" t="str">
            <v>Устройство бетонных покрытий, м3</v>
          </cell>
          <cell r="Q161">
            <v>0.12</v>
          </cell>
        </row>
        <row r="162">
          <cell r="E162" t="str">
            <v>CW00-01-10</v>
          </cell>
          <cell r="F162" t="str">
            <v>Крепление стенок котлованов и траншей</v>
          </cell>
          <cell r="G162" t="str">
            <v>Shoring of pit walls and trench walls</v>
          </cell>
        </row>
        <row r="163">
          <cell r="E163" t="str">
            <v>CW00-01-10-1</v>
          </cell>
          <cell r="F163" t="str">
            <v>Крепление стенок котлованов и траншей досками</v>
          </cell>
          <cell r="G163" t="str">
            <v>Shoring of pit and trench walls with planks</v>
          </cell>
          <cell r="H163" t="str">
            <v>м2</v>
          </cell>
          <cell r="I163" t="str">
            <v>m2</v>
          </cell>
          <cell r="J163">
            <v>2.4</v>
          </cell>
          <cell r="K163">
            <v>0.60000000000000009</v>
          </cell>
          <cell r="L163" t="str">
            <v>KQ-09-00</v>
          </cell>
          <cell r="M163" t="str">
            <v>Разработка грунта, м3</v>
          </cell>
          <cell r="N163">
            <v>0</v>
          </cell>
          <cell r="O163" t="str">
            <v>KQ-09-03</v>
          </cell>
          <cell r="P163" t="str">
            <v>Щитовое ограждение котлованов и траншей, м2</v>
          </cell>
          <cell r="Q163">
            <v>1</v>
          </cell>
        </row>
        <row r="164">
          <cell r="E164" t="str">
            <v>CW00-01-11</v>
          </cell>
          <cell r="F164" t="str">
            <v>Гидроизоляция</v>
          </cell>
          <cell r="G164" t="str">
            <v>Waterproofing</v>
          </cell>
        </row>
        <row r="165">
          <cell r="E165" t="str">
            <v>CW00-01-11-1</v>
          </cell>
          <cell r="F165" t="str">
            <v>Устройство гидроизоляции из бентонитового мата</v>
          </cell>
          <cell r="G165" t="str">
            <v>Laying of a bentonite mat waterproofing</v>
          </cell>
          <cell r="H165" t="str">
            <v>м2</v>
          </cell>
          <cell r="I165" t="str">
            <v>m2</v>
          </cell>
          <cell r="J165">
            <v>0.28999999999999998</v>
          </cell>
          <cell r="K165">
            <v>0.1</v>
          </cell>
          <cell r="L165" t="str">
            <v>KQ-12-00</v>
          </cell>
          <cell r="M165" t="str">
            <v>Монолитные конструкции ниже 0, м3</v>
          </cell>
          <cell r="N165">
            <v>0</v>
          </cell>
          <cell r="O165" t="str">
            <v>KQ-12-02</v>
          </cell>
          <cell r="P165" t="str">
            <v>Устройство монолитных конструкций ниже 0 (за исключением колодцев), м3</v>
          </cell>
          <cell r="Q165">
            <v>0</v>
          </cell>
        </row>
        <row r="166">
          <cell r="E166" t="str">
            <v>CW00-01-11-2</v>
          </cell>
          <cell r="F166" t="str">
            <v>Укладка геомембраны</v>
          </cell>
          <cell r="G166" t="str">
            <v>Laying of a geomembrane</v>
          </cell>
          <cell r="H166" t="str">
            <v>м2</v>
          </cell>
          <cell r="I166" t="str">
            <v>m2</v>
          </cell>
          <cell r="J166">
            <v>0.64</v>
          </cell>
          <cell r="K166">
            <v>0.05</v>
          </cell>
          <cell r="L166" t="str">
            <v>KQ-71-00</v>
          </cell>
          <cell r="M166" t="str">
            <v>Дороги и покрытия, м2</v>
          </cell>
          <cell r="N166">
            <v>0</v>
          </cell>
          <cell r="O166" t="str">
            <v>KQ-71-01</v>
          </cell>
          <cell r="P166" t="str">
            <v>Укладка геоматериалов, м2</v>
          </cell>
          <cell r="Q166">
            <v>1</v>
          </cell>
        </row>
        <row r="167">
          <cell r="E167" t="str">
            <v>CW00-02</v>
          </cell>
          <cell r="F167" t="str">
            <v>Сборка/монтаж элементов из сборного бетона и железобетона</v>
          </cell>
          <cell r="G167" t="str">
            <v>Assembly/installation of pre-cast concrete and reinforced concrete elements</v>
          </cell>
        </row>
        <row r="168">
          <cell r="E168" t="str">
            <v>CW00-02-01</v>
          </cell>
          <cell r="F168" t="str">
            <v>Сборные железобетонные конструкции</v>
          </cell>
          <cell r="G168" t="str">
            <v>Prefabricated reinforced concrete structures</v>
          </cell>
        </row>
        <row r="169">
          <cell r="E169" t="str">
            <v>CW00-02-01-1</v>
          </cell>
          <cell r="F169" t="str">
            <v>Монтаж сборных железобетонных балок</v>
          </cell>
          <cell r="G169" t="str">
            <v>Installation of precast reinforced concrete beams</v>
          </cell>
          <cell r="H169" t="str">
            <v>м3</v>
          </cell>
          <cell r="I169" t="str">
            <v>m3</v>
          </cell>
          <cell r="J169">
            <v>11.921999999999999</v>
          </cell>
          <cell r="K169">
            <v>2.6509999999999998</v>
          </cell>
          <cell r="L169" t="str">
            <v>KQ-15-00</v>
          </cell>
          <cell r="M169" t="str">
            <v>Сборные ж/б конструкции, м3</v>
          </cell>
          <cell r="N169">
            <v>1</v>
          </cell>
          <cell r="O169" t="str">
            <v>KQ-15-02</v>
          </cell>
          <cell r="P169" t="str">
            <v>Монтаж сборного ж/б выше 0, м3</v>
          </cell>
          <cell r="Q169">
            <v>1</v>
          </cell>
        </row>
        <row r="170">
          <cell r="E170" t="str">
            <v>CW00-02-01-2</v>
          </cell>
          <cell r="F170" t="str">
            <v>Монтаж сборных железобетонных колонн</v>
          </cell>
          <cell r="G170" t="str">
            <v>Installation of precast reinforced concrete columns</v>
          </cell>
          <cell r="H170" t="str">
            <v>м3</v>
          </cell>
          <cell r="I170" t="str">
            <v>m3</v>
          </cell>
          <cell r="J170">
            <v>15.000999999999999</v>
          </cell>
          <cell r="K170">
            <v>3.335</v>
          </cell>
          <cell r="L170" t="str">
            <v>KQ-15-00</v>
          </cell>
          <cell r="M170" t="str">
            <v>Сборные ж/б конструкции, м3</v>
          </cell>
          <cell r="N170">
            <v>1</v>
          </cell>
          <cell r="O170" t="str">
            <v>KQ-15-02</v>
          </cell>
          <cell r="P170" t="str">
            <v>Монтаж сборного ж/б выше 0, м3</v>
          </cell>
          <cell r="Q170">
            <v>1</v>
          </cell>
        </row>
        <row r="171">
          <cell r="E171" t="str">
            <v>CW00-02-01-3</v>
          </cell>
          <cell r="F171" t="str">
            <v>Монтаж сборных железобетонных стен</v>
          </cell>
          <cell r="G171" t="str">
            <v>Installation of precast reinforced concrete walls</v>
          </cell>
          <cell r="H171" t="str">
            <v>м3</v>
          </cell>
          <cell r="I171" t="str">
            <v>m3</v>
          </cell>
          <cell r="J171">
            <v>14.000999999999999</v>
          </cell>
          <cell r="K171">
            <v>4.335</v>
          </cell>
          <cell r="L171" t="str">
            <v>KQ-15-00</v>
          </cell>
          <cell r="M171" t="str">
            <v>Сборные ж/б конструкции, м3</v>
          </cell>
          <cell r="N171">
            <v>1</v>
          </cell>
          <cell r="O171" t="str">
            <v>KQ-15-02</v>
          </cell>
          <cell r="P171" t="str">
            <v>Монтаж сборного ж/б выше 0, м3</v>
          </cell>
          <cell r="Q171">
            <v>1</v>
          </cell>
        </row>
        <row r="172">
          <cell r="E172" t="str">
            <v>CW00-02-01-4</v>
          </cell>
          <cell r="F172" t="str">
            <v>Монтаж сборных железобетонных плит перекрытий</v>
          </cell>
          <cell r="G172" t="str">
            <v>Installation of prefabricated reinforced concrete floor slabs</v>
          </cell>
          <cell r="H172" t="str">
            <v>м3</v>
          </cell>
          <cell r="I172" t="str">
            <v>m3</v>
          </cell>
          <cell r="J172">
            <v>10.527999999999999</v>
          </cell>
          <cell r="K172">
            <v>2.9499999999999997</v>
          </cell>
          <cell r="L172" t="str">
            <v>KQ-15-00</v>
          </cell>
          <cell r="M172" t="str">
            <v>Сборные ж/б конструкции, м3</v>
          </cell>
          <cell r="N172">
            <v>1</v>
          </cell>
          <cell r="O172" t="str">
            <v>KQ-15-02</v>
          </cell>
          <cell r="P172" t="str">
            <v>Монтаж сборного ж/б выше 0, м3</v>
          </cell>
          <cell r="Q172">
            <v>1</v>
          </cell>
        </row>
        <row r="173">
          <cell r="E173" t="str">
            <v>CW00-02-01-5</v>
          </cell>
          <cell r="F173" t="str">
            <v>Монтаж сборных железобетонных изделий для инженерных сетей и коммуникаций</v>
          </cell>
          <cell r="G173" t="str">
            <v>Installation of precast reinforced concrete products for utility networks and lines</v>
          </cell>
          <cell r="H173" t="str">
            <v>м3</v>
          </cell>
          <cell r="I173" t="str">
            <v>m3</v>
          </cell>
          <cell r="J173">
            <v>15.27777777777778</v>
          </cell>
          <cell r="K173">
            <v>4.1688888888888886</v>
          </cell>
          <cell r="L173" t="str">
            <v>KQ-15-00</v>
          </cell>
          <cell r="M173" t="str">
            <v>Сборные ж/б конструкции, м3</v>
          </cell>
          <cell r="N173">
            <v>1</v>
          </cell>
          <cell r="O173" t="str">
            <v>KQ-15-01</v>
          </cell>
          <cell r="P173" t="str">
            <v>Монтаж сборного ж/б ниже 0, м3</v>
          </cell>
          <cell r="Q173">
            <v>1</v>
          </cell>
        </row>
        <row r="174">
          <cell r="E174" t="str">
            <v>CW00-02-01-6</v>
          </cell>
          <cell r="F174" t="str">
            <v>Монтаж сборных бетонных (железобетонных) фундаментных блоков</v>
          </cell>
          <cell r="G174" t="str">
            <v>Installation of precast concrete (reinforced concrete) foundation blocks</v>
          </cell>
          <cell r="H174" t="str">
            <v>м3</v>
          </cell>
          <cell r="I174" t="str">
            <v>m3</v>
          </cell>
          <cell r="J174">
            <v>8.6809999999999992</v>
          </cell>
          <cell r="K174">
            <v>3.4739999999999998</v>
          </cell>
          <cell r="L174" t="str">
            <v>KQ-15-00</v>
          </cell>
          <cell r="M174" t="str">
            <v>Сборные ж/б конструкции, м3</v>
          </cell>
          <cell r="N174">
            <v>1</v>
          </cell>
          <cell r="O174" t="str">
            <v>KQ-15-01</v>
          </cell>
          <cell r="P174" t="str">
            <v>Монтаж сборного ж/б ниже 0, м3</v>
          </cell>
          <cell r="Q174">
            <v>1</v>
          </cell>
        </row>
        <row r="175">
          <cell r="E175" t="str">
            <v>CW00-02-01-8</v>
          </cell>
          <cell r="F175" t="str">
            <v>Монтаж сборных железобетонных ферм</v>
          </cell>
          <cell r="G175" t="str">
            <v>Installation of precast reinforced concrete girders</v>
          </cell>
          <cell r="H175" t="str">
            <v>м3</v>
          </cell>
          <cell r="I175" t="str">
            <v>m3</v>
          </cell>
          <cell r="J175">
            <v>11.920529801324504</v>
          </cell>
          <cell r="K175">
            <v>3.64900662251656</v>
          </cell>
          <cell r="L175" t="str">
            <v>KQ-15-00</v>
          </cell>
          <cell r="M175" t="str">
            <v>Сборные ж/б конструкции, м3</v>
          </cell>
          <cell r="N175">
            <v>1</v>
          </cell>
          <cell r="O175" t="str">
            <v>KQ-15-02</v>
          </cell>
          <cell r="P175" t="str">
            <v>Монтаж сборного ж/б выше 0, м3</v>
          </cell>
          <cell r="Q175">
            <v>1</v>
          </cell>
        </row>
        <row r="176">
          <cell r="E176" t="str">
            <v>CW00-02-01-9</v>
          </cell>
          <cell r="F176" t="str">
            <v>Монтаж других сборных железобетонных изделий для промышленного строительства</v>
          </cell>
          <cell r="G176" t="str">
            <v>Installation of other precast concrete pieces for industrial construction</v>
          </cell>
          <cell r="H176" t="str">
            <v>м3</v>
          </cell>
          <cell r="I176" t="str">
            <v>m3</v>
          </cell>
          <cell r="J176">
            <v>15.27777777777778</v>
          </cell>
          <cell r="K176">
            <v>4.1688888888888886</v>
          </cell>
          <cell r="L176" t="str">
            <v>KQ-15-00</v>
          </cell>
          <cell r="M176" t="str">
            <v>Сборные ж/б конструкции, м3</v>
          </cell>
          <cell r="N176">
            <v>1</v>
          </cell>
          <cell r="O176" t="str">
            <v>KQ-15-02</v>
          </cell>
          <cell r="P176" t="str">
            <v>Монтаж сборного ж/б выше 0, м3</v>
          </cell>
          <cell r="Q176">
            <v>1</v>
          </cell>
        </row>
        <row r="177">
          <cell r="E177" t="str">
            <v>CW00-02-01-10</v>
          </cell>
          <cell r="F177" t="str">
            <v>Монтаж сборных железобетонных столбов</v>
          </cell>
          <cell r="G177" t="str">
            <v>Installation of precast reinforced concrete posts</v>
          </cell>
          <cell r="H177" t="str">
            <v>м3</v>
          </cell>
          <cell r="I177" t="str">
            <v>m3</v>
          </cell>
          <cell r="J177">
            <v>12.308</v>
          </cell>
          <cell r="K177">
            <v>3.0789999999999997</v>
          </cell>
          <cell r="L177" t="str">
            <v>KQ-15-00</v>
          </cell>
          <cell r="M177" t="str">
            <v>Сборные ж/б конструкции, м3</v>
          </cell>
          <cell r="N177">
            <v>1</v>
          </cell>
          <cell r="O177" t="str">
            <v>KQ-15-02</v>
          </cell>
          <cell r="P177" t="str">
            <v>Монтаж сборного ж/б выше 0, м3</v>
          </cell>
          <cell r="Q177">
            <v>1</v>
          </cell>
        </row>
        <row r="178">
          <cell r="E178" t="str">
            <v>CW00-02-01-11</v>
          </cell>
          <cell r="F178" t="str">
            <v>Монтаж сборных железобетонных изделий мостовых конструкций</v>
          </cell>
          <cell r="G178" t="str">
            <v>Installation of precast reinforced concrete items for bridge structures</v>
          </cell>
          <cell r="H178" t="str">
            <v>м3</v>
          </cell>
          <cell r="I178" t="str">
            <v>m3</v>
          </cell>
          <cell r="J178">
            <v>14.562516556291389</v>
          </cell>
          <cell r="K178">
            <v>3.9645033112582784</v>
          </cell>
          <cell r="L178" t="str">
            <v>KQ-15-00</v>
          </cell>
          <cell r="M178" t="str">
            <v>Сборные ж/б конструкции, м3</v>
          </cell>
          <cell r="N178">
            <v>1</v>
          </cell>
          <cell r="O178" t="str">
            <v>KQ-15-02</v>
          </cell>
          <cell r="P178" t="str">
            <v>Монтаж сборного ж/б выше 0, м3</v>
          </cell>
          <cell r="Q178">
            <v>1</v>
          </cell>
        </row>
        <row r="179">
          <cell r="E179" t="str">
            <v>CW00-02-01-12</v>
          </cell>
          <cell r="F179" t="str">
            <v>Монтаж сборных железобетонных фундаментов</v>
          </cell>
          <cell r="G179" t="str">
            <v>Installation of precast reinforced concrete foundations</v>
          </cell>
          <cell r="H179" t="str">
            <v>м3</v>
          </cell>
          <cell r="I179" t="str">
            <v>m3</v>
          </cell>
          <cell r="J179">
            <v>10.526315789473685</v>
          </cell>
          <cell r="K179">
            <v>2.9473684210526314</v>
          </cell>
          <cell r="L179" t="str">
            <v>KQ-15-00</v>
          </cell>
          <cell r="M179" t="str">
            <v>Сборные ж/б конструкции, м3</v>
          </cell>
          <cell r="N179">
            <v>1</v>
          </cell>
          <cell r="O179" t="str">
            <v>KQ-15-01</v>
          </cell>
          <cell r="P179" t="str">
            <v>Монтаж сборного ж/б ниже 0, м3</v>
          </cell>
          <cell r="Q179">
            <v>1</v>
          </cell>
        </row>
        <row r="180">
          <cell r="E180" t="str">
            <v>CW00-02-01-13</v>
          </cell>
          <cell r="F180" t="str">
            <v>Монтаж сборных железобетонных каналов</v>
          </cell>
          <cell r="G180" t="str">
            <v>Installation of precast reinforced concrete channels</v>
          </cell>
          <cell r="H180" t="str">
            <v>м3</v>
          </cell>
          <cell r="I180" t="str">
            <v>m3</v>
          </cell>
          <cell r="J180">
            <v>15.277999999999999</v>
          </cell>
          <cell r="K180">
            <v>2.7789999999999999</v>
          </cell>
          <cell r="L180" t="str">
            <v>KQ-15-00</v>
          </cell>
          <cell r="M180" t="str">
            <v>Сборные ж/б конструкции, м3</v>
          </cell>
          <cell r="N180">
            <v>1</v>
          </cell>
          <cell r="O180" t="str">
            <v>KQ-15-01</v>
          </cell>
          <cell r="P180" t="str">
            <v>Монтаж сборного ж/б ниже 0, м3</v>
          </cell>
          <cell r="Q180">
            <v>1</v>
          </cell>
        </row>
        <row r="181">
          <cell r="E181" t="str">
            <v>CW00-02-01-14</v>
          </cell>
          <cell r="F181" t="str">
            <v>Монтаж сборных железобетонных крышек траншей и каналов</v>
          </cell>
          <cell r="G181" t="str">
            <v>Installation of precast reinforced concrete covers for trenches and channels</v>
          </cell>
          <cell r="H181" t="str">
            <v>м3</v>
          </cell>
          <cell r="I181" t="str">
            <v>m3</v>
          </cell>
          <cell r="J181">
            <v>21.5</v>
          </cell>
          <cell r="K181">
            <v>5.5</v>
          </cell>
          <cell r="L181" t="str">
            <v>KQ-15-00</v>
          </cell>
          <cell r="M181" t="str">
            <v>Сборные ж/б конструкции, м3</v>
          </cell>
          <cell r="N181">
            <v>1</v>
          </cell>
          <cell r="O181" t="str">
            <v>KQ-15-01</v>
          </cell>
          <cell r="P181" t="str">
            <v>Монтаж сборного ж/б ниже 0, м3</v>
          </cell>
          <cell r="Q181">
            <v>1</v>
          </cell>
        </row>
        <row r="182">
          <cell r="E182" t="str">
            <v>CW00-02-01-15</v>
          </cell>
          <cell r="F182" t="str">
            <v>Монтаж сборных железобетонных колодцев</v>
          </cell>
          <cell r="G182" t="str">
            <v>Installation of precast reinforced concrete manholes</v>
          </cell>
          <cell r="H182" t="str">
            <v>м3</v>
          </cell>
          <cell r="I182" t="str">
            <v>m3</v>
          </cell>
          <cell r="J182">
            <v>14.667</v>
          </cell>
          <cell r="K182">
            <v>2.6680000000000001</v>
          </cell>
          <cell r="L182" t="str">
            <v>KQ-18-00</v>
          </cell>
          <cell r="M182" t="str">
            <v>Колодцы, шт.</v>
          </cell>
          <cell r="N182">
            <v>0</v>
          </cell>
          <cell r="O182" t="str">
            <v>KQ-18-02</v>
          </cell>
          <cell r="P182" t="str">
            <v>Монтаж сборных ж/б колодцев, м3</v>
          </cell>
          <cell r="Q182">
            <v>1</v>
          </cell>
        </row>
        <row r="183">
          <cell r="E183" t="str">
            <v>CW00-02-02</v>
          </cell>
          <cell r="F183" t="str">
            <v>Колодцы</v>
          </cell>
          <cell r="G183" t="str">
            <v>Manholes</v>
          </cell>
        </row>
        <row r="184">
          <cell r="E184" t="str">
            <v>CW00-02-02-1</v>
          </cell>
          <cell r="F184" t="str">
            <v>Гидроиспытание колодцев на напорной сети</v>
          </cell>
          <cell r="G184" t="str">
            <v>Hydrotesting of manholes in the pressure network</v>
          </cell>
          <cell r="H184" t="str">
            <v>м3</v>
          </cell>
          <cell r="I184" t="str">
            <v>m3</v>
          </cell>
          <cell r="J184">
            <v>3</v>
          </cell>
          <cell r="K184">
            <v>1.2</v>
          </cell>
          <cell r="L184" t="str">
            <v>KQ-18-00</v>
          </cell>
          <cell r="M184" t="str">
            <v>Колодцы, шт.</v>
          </cell>
          <cell r="N184">
            <v>0</v>
          </cell>
          <cell r="O184" t="str">
            <v>KQ-18-06</v>
          </cell>
          <cell r="P184" t="str">
            <v>Гидроиспытания колодцев, м3</v>
          </cell>
          <cell r="Q184">
            <v>1</v>
          </cell>
        </row>
        <row r="185">
          <cell r="E185" t="str">
            <v>CW00-02-02-2</v>
          </cell>
          <cell r="F185" t="str">
            <v>Устройство бетонной отмостки у колодцев</v>
          </cell>
          <cell r="G185" t="str">
            <v>Installation of a concrete blind area paving near manholes</v>
          </cell>
          <cell r="H185" t="str">
            <v>м3</v>
          </cell>
          <cell r="I185" t="str">
            <v>m3</v>
          </cell>
          <cell r="J185">
            <v>5.4214853009081114</v>
          </cell>
          <cell r="K185">
            <v>1.02</v>
          </cell>
          <cell r="L185" t="str">
            <v>KQ-18-00</v>
          </cell>
          <cell r="M185" t="str">
            <v>Колодцы, шт.</v>
          </cell>
          <cell r="N185">
            <v>0</v>
          </cell>
          <cell r="O185" t="str">
            <v>KQ-18-05</v>
          </cell>
          <cell r="P185" t="str">
            <v>Монтаж люков колодцев, шт.</v>
          </cell>
          <cell r="Q185">
            <v>0</v>
          </cell>
        </row>
        <row r="186">
          <cell r="E186" t="str">
            <v>CW00-02-02-5</v>
          </cell>
          <cell r="F186" t="str">
            <v>Монтаж люков колодцев</v>
          </cell>
          <cell r="G186" t="str">
            <v>Manholes cover installation</v>
          </cell>
          <cell r="H186" t="str">
            <v>шт.</v>
          </cell>
          <cell r="I186" t="str">
            <v>pcs.</v>
          </cell>
          <cell r="J186">
            <v>7.1790980452516546</v>
          </cell>
          <cell r="K186">
            <v>0.2</v>
          </cell>
          <cell r="L186" t="str">
            <v>KQ-18-00</v>
          </cell>
          <cell r="M186" t="str">
            <v>Колодцы, шт.</v>
          </cell>
          <cell r="N186">
            <v>1</v>
          </cell>
          <cell r="O186" t="str">
            <v>KQ-18-05</v>
          </cell>
          <cell r="P186" t="str">
            <v>Монтаж люков колодцев, шт.</v>
          </cell>
          <cell r="Q186">
            <v>1</v>
          </cell>
        </row>
        <row r="187">
          <cell r="E187" t="str">
            <v>CW00-02-03</v>
          </cell>
          <cell r="F187" t="str">
            <v>Сопутствующие виды работ</v>
          </cell>
          <cell r="G187" t="str">
            <v>Associated types of works</v>
          </cell>
        </row>
        <row r="188">
          <cell r="E188" t="str">
            <v>CW00-02-03-1</v>
          </cell>
          <cell r="F188" t="str">
            <v>Испытание на герметичность жб контрукций</v>
          </cell>
          <cell r="G188" t="str">
            <v>Reinforced concrete structures leakage test</v>
          </cell>
          <cell r="H188" t="str">
            <v>м3</v>
          </cell>
          <cell r="I188" t="str">
            <v>m3</v>
          </cell>
          <cell r="J188">
            <v>1.75</v>
          </cell>
          <cell r="K188">
            <v>0.5</v>
          </cell>
          <cell r="L188" t="str">
            <v>KQ-18-00</v>
          </cell>
          <cell r="M188" t="str">
            <v>Колодцы, шт.</v>
          </cell>
          <cell r="N188">
            <v>0</v>
          </cell>
          <cell r="O188" t="str">
            <v>KQ-18-06</v>
          </cell>
          <cell r="P188" t="str">
            <v>Гидроиспытания колодцев, м3</v>
          </cell>
          <cell r="Q188">
            <v>1</v>
          </cell>
        </row>
        <row r="189">
          <cell r="E189" t="str">
            <v>CW00-02-03-3</v>
          </cell>
          <cell r="F189" t="str">
            <v>Сверление отверстий диаметром до 150мм (6’’) в бетоне</v>
          </cell>
          <cell r="G189" t="str">
            <v>Drilling of holes up to 150 mm (6'') in diameter in concrete</v>
          </cell>
          <cell r="H189" t="str">
            <v>см</v>
          </cell>
          <cell r="I189" t="str">
            <v>cm</v>
          </cell>
          <cell r="J189">
            <v>0.5</v>
          </cell>
          <cell r="K189">
            <v>0.5</v>
          </cell>
          <cell r="L189" t="str">
            <v>KQ-03-00</v>
          </cell>
          <cell r="M189" t="str">
            <v>Демонтаж элементов зданий и сооружений, без ед. изм.</v>
          </cell>
          <cell r="N189">
            <v>0</v>
          </cell>
          <cell r="O189" t="str">
            <v>KQ-03-07</v>
          </cell>
          <cell r="P189" t="str">
            <v>Алмазное бурение, м3</v>
          </cell>
          <cell r="Q189">
            <v>1.7662500000000002E-4</v>
          </cell>
        </row>
        <row r="190">
          <cell r="E190" t="str">
            <v>CW00-02-03-4</v>
          </cell>
          <cell r="F190" t="str">
            <v>Сверление отверстий диаметром до 300мм (12’’) в бетоне</v>
          </cell>
          <cell r="G190" t="str">
            <v>Drilling of holes up to 300 mm (12'') in diameter in concrete</v>
          </cell>
          <cell r="H190" t="str">
            <v>см</v>
          </cell>
          <cell r="I190" t="str">
            <v>cm</v>
          </cell>
          <cell r="J190">
            <v>0.75</v>
          </cell>
          <cell r="K190">
            <v>0.75</v>
          </cell>
          <cell r="L190" t="str">
            <v>KQ-03-00</v>
          </cell>
          <cell r="M190" t="str">
            <v>Демонтаж элементов зданий и сооружений, без ед. изм.</v>
          </cell>
          <cell r="N190">
            <v>0</v>
          </cell>
          <cell r="O190" t="str">
            <v>KQ-03-07</v>
          </cell>
          <cell r="P190" t="str">
            <v>Алмазное бурение, м3</v>
          </cell>
          <cell r="Q190">
            <v>7.065000000000001E-4</v>
          </cell>
        </row>
        <row r="191">
          <cell r="E191" t="str">
            <v>CW00-03</v>
          </cell>
          <cell r="F191" t="str">
            <v>Бетонные работы</v>
          </cell>
          <cell r="G191" t="str">
            <v>Concrete works</v>
          </cell>
        </row>
        <row r="192">
          <cell r="E192" t="str">
            <v>CW00-03-01</v>
          </cell>
          <cell r="F192" t="str">
            <v>Бетонирование монолитных конструкций из тяжелого бетона</v>
          </cell>
          <cell r="G192" t="str">
            <v>Concreting of heavy concrete cast-in-situ structures</v>
          </cell>
        </row>
        <row r="193">
          <cell r="E193" t="str">
            <v>CW00-03-01-1</v>
          </cell>
          <cell r="F193" t="str">
            <v>Бетонирование фундаментов, ростверков, плит и т.д.</v>
          </cell>
          <cell r="G193" t="str">
            <v>Concreting of foundations, pile caps, slab, etc.</v>
          </cell>
          <cell r="H193" t="str">
            <v>м3</v>
          </cell>
          <cell r="I193" t="str">
            <v>m3</v>
          </cell>
          <cell r="J193">
            <v>2.8460000000000001</v>
          </cell>
          <cell r="K193">
            <v>0.216</v>
          </cell>
          <cell r="L193" t="str">
            <v>KQ-12-00</v>
          </cell>
          <cell r="M193" t="str">
            <v>Монолитные конструкции ниже 0, м3</v>
          </cell>
          <cell r="N193">
            <v>1</v>
          </cell>
          <cell r="O193" t="str">
            <v>KQ-12-02</v>
          </cell>
          <cell r="P193" t="str">
            <v>Устройство монолитных конструкций ниже 0 (за исключением колодцев), м3</v>
          </cell>
          <cell r="Q193">
            <v>1</v>
          </cell>
        </row>
        <row r="194">
          <cell r="E194" t="str">
            <v>CW00-03-01-10</v>
          </cell>
          <cell r="F194" t="str">
            <v>Бетонирование для бетонных поддонов</v>
          </cell>
          <cell r="G194" t="str">
            <v>Concreting for concrete basins</v>
          </cell>
          <cell r="H194" t="str">
            <v>м3</v>
          </cell>
          <cell r="I194" t="str">
            <v>m3</v>
          </cell>
          <cell r="J194">
            <v>7.8</v>
          </cell>
          <cell r="K194">
            <v>1.47</v>
          </cell>
          <cell r="L194" t="str">
            <v>KQ-12-00</v>
          </cell>
          <cell r="M194" t="str">
            <v>Монолитные конструкции ниже 0, м3</v>
          </cell>
          <cell r="N194">
            <v>1</v>
          </cell>
          <cell r="O194" t="str">
            <v>KQ-12-02</v>
          </cell>
          <cell r="P194" t="str">
            <v>Устройство монолитных конструкций ниже 0 (за исключением колодцев), м3</v>
          </cell>
          <cell r="Q194">
            <v>1</v>
          </cell>
        </row>
        <row r="195">
          <cell r="E195" t="str">
            <v>CW00-03-01-12</v>
          </cell>
          <cell r="F195" t="str">
            <v>Бетонирование для бетонных желобов</v>
          </cell>
          <cell r="G195" t="str">
            <v>Concreting for concrete gutters</v>
          </cell>
          <cell r="H195" t="str">
            <v>м3</v>
          </cell>
          <cell r="I195" t="str">
            <v>m3</v>
          </cell>
          <cell r="J195">
            <v>10.86</v>
          </cell>
          <cell r="K195">
            <v>1.47</v>
          </cell>
          <cell r="L195" t="str">
            <v>KQ-12-00</v>
          </cell>
          <cell r="M195" t="str">
            <v>Монолитные конструкции ниже 0, м3</v>
          </cell>
          <cell r="N195">
            <v>1</v>
          </cell>
          <cell r="O195" t="str">
            <v>KQ-12-02</v>
          </cell>
          <cell r="P195" t="str">
            <v>Устройство монолитных конструкций ниже 0 (за исключением колодцев), м3</v>
          </cell>
          <cell r="Q195">
            <v>1</v>
          </cell>
        </row>
        <row r="196">
          <cell r="E196" t="str">
            <v>CW00-03-01-13</v>
          </cell>
          <cell r="F196" t="str">
            <v>Бетонирование для бетонного водосборника</v>
          </cell>
          <cell r="G196" t="str">
            <v>Concreting for concrete water collectors</v>
          </cell>
          <cell r="H196" t="str">
            <v>м3</v>
          </cell>
          <cell r="I196" t="str">
            <v>m3</v>
          </cell>
          <cell r="J196">
            <v>8.8000000000000007</v>
          </cell>
          <cell r="K196">
            <v>1.24</v>
          </cell>
          <cell r="L196" t="str">
            <v>KQ-12-00</v>
          </cell>
          <cell r="M196" t="str">
            <v>Монолитные конструкции ниже 0, м3</v>
          </cell>
          <cell r="N196">
            <v>1</v>
          </cell>
          <cell r="O196" t="str">
            <v>KQ-12-02</v>
          </cell>
          <cell r="P196" t="str">
            <v>Устройство монолитных конструкций ниже 0 (за исключением колодцев), м3</v>
          </cell>
          <cell r="Q196">
            <v>1</v>
          </cell>
        </row>
        <row r="197">
          <cell r="E197" t="str">
            <v>CW00-03-01-14</v>
          </cell>
          <cell r="F197" t="str">
            <v>Бетонирование набетонок</v>
          </cell>
          <cell r="G197" t="str">
            <v>Concrete footing concreting</v>
          </cell>
          <cell r="H197" t="str">
            <v>м3</v>
          </cell>
          <cell r="I197" t="str">
            <v>m3</v>
          </cell>
          <cell r="J197">
            <v>7.8</v>
          </cell>
          <cell r="K197">
            <v>1.47</v>
          </cell>
          <cell r="L197" t="str">
            <v>KQ-13-00</v>
          </cell>
          <cell r="M197" t="str">
            <v>Монолитные конструкции выше 0, м3</v>
          </cell>
          <cell r="N197">
            <v>1</v>
          </cell>
          <cell r="O197" t="str">
            <v>KQ-13-01</v>
          </cell>
          <cell r="P197" t="str">
            <v>Устройство монолитных конструкций выше 0, м3</v>
          </cell>
          <cell r="Q197">
            <v>1</v>
          </cell>
        </row>
        <row r="198">
          <cell r="E198" t="str">
            <v>CW00-03-01-16</v>
          </cell>
          <cell r="F198" t="str">
            <v>Бетонирование лестничных маршей и площадок</v>
          </cell>
          <cell r="G198" t="str">
            <v>Concreting of staircases and platforms</v>
          </cell>
          <cell r="H198" t="str">
            <v>м3</v>
          </cell>
          <cell r="I198" t="str">
            <v>m3</v>
          </cell>
          <cell r="J198">
            <v>12.105542373402931</v>
          </cell>
          <cell r="K198">
            <v>1.8575999999999999</v>
          </cell>
          <cell r="L198" t="str">
            <v>KQ-13-00</v>
          </cell>
          <cell r="M198" t="str">
            <v>Монолитные конструкции выше 0, м3</v>
          </cell>
          <cell r="N198">
            <v>1</v>
          </cell>
          <cell r="O198" t="str">
            <v>KQ-13-01</v>
          </cell>
          <cell r="P198" t="str">
            <v>Устройство монолитных конструкций выше 0, м3</v>
          </cell>
          <cell r="Q198">
            <v>1</v>
          </cell>
        </row>
        <row r="199">
          <cell r="E199" t="str">
            <v>CW00-03-01-17</v>
          </cell>
          <cell r="F199" t="str">
            <v>Нанесение упрочняющего покрытия (по типу Торкрет-бетон)</v>
          </cell>
          <cell r="G199" t="str">
            <v>Application of a reinforcing layer (Shotcrete type)</v>
          </cell>
          <cell r="H199" t="str">
            <v>м3</v>
          </cell>
          <cell r="I199" t="str">
            <v>m3</v>
          </cell>
          <cell r="J199">
            <v>77.180000000000007</v>
          </cell>
          <cell r="K199">
            <v>17.28</v>
          </cell>
          <cell r="L199" t="str">
            <v>KQ-13-00</v>
          </cell>
          <cell r="M199" t="str">
            <v>Монолитные конструкции выше 0, м3</v>
          </cell>
          <cell r="N199">
            <v>1</v>
          </cell>
          <cell r="O199" t="str">
            <v>KQ-13-01</v>
          </cell>
          <cell r="P199" t="str">
            <v>Устройство монолитных конструкций выше 0, м3</v>
          </cell>
          <cell r="Q199">
            <v>1</v>
          </cell>
        </row>
        <row r="200">
          <cell r="E200" t="str">
            <v>CW00-03-01-18</v>
          </cell>
          <cell r="F200" t="str">
            <v>Бетонирование колонн</v>
          </cell>
          <cell r="G200" t="str">
            <v>Concreting of columns</v>
          </cell>
          <cell r="H200" t="str">
            <v>м3</v>
          </cell>
          <cell r="I200" t="str">
            <v>m3</v>
          </cell>
          <cell r="J200">
            <v>4.4359999999999999</v>
          </cell>
          <cell r="K200">
            <v>0.53800000000000003</v>
          </cell>
          <cell r="L200" t="str">
            <v>KQ-13-00</v>
          </cell>
          <cell r="M200" t="str">
            <v>Монолитные конструкции выше 0, м3</v>
          </cell>
          <cell r="N200">
            <v>1</v>
          </cell>
          <cell r="O200" t="str">
            <v>KQ-13-01</v>
          </cell>
          <cell r="P200" t="str">
            <v>Устройство монолитных конструкций выше 0, м3</v>
          </cell>
          <cell r="Q200">
            <v>1</v>
          </cell>
        </row>
        <row r="201">
          <cell r="E201" t="str">
            <v>CW00-03-01-19</v>
          </cell>
          <cell r="F201" t="str">
            <v>Бетонирование стен</v>
          </cell>
          <cell r="G201" t="str">
            <v>Concreting of walls</v>
          </cell>
          <cell r="H201" t="str">
            <v>м3</v>
          </cell>
          <cell r="I201" t="str">
            <v>m3</v>
          </cell>
          <cell r="J201">
            <v>5.9530000000000003</v>
          </cell>
          <cell r="K201">
            <v>0.33100000000000002</v>
          </cell>
          <cell r="L201" t="str">
            <v>KQ-13-00</v>
          </cell>
          <cell r="M201" t="str">
            <v>Монолитные конструкции выше 0, м3</v>
          </cell>
          <cell r="N201">
            <v>1</v>
          </cell>
          <cell r="O201" t="str">
            <v>KQ-13-01</v>
          </cell>
          <cell r="P201" t="str">
            <v>Устройство монолитных конструкций выше 0, м3</v>
          </cell>
          <cell r="Q201">
            <v>1</v>
          </cell>
        </row>
        <row r="202">
          <cell r="E202" t="str">
            <v>CW00-03-01-20</v>
          </cell>
          <cell r="F202" t="str">
            <v>Бетонирование балок и перекрытий</v>
          </cell>
          <cell r="G202" t="str">
            <v>Concreting of beams and slabs</v>
          </cell>
          <cell r="H202" t="str">
            <v>м3</v>
          </cell>
          <cell r="I202" t="str">
            <v>m3</v>
          </cell>
          <cell r="J202">
            <v>6.077</v>
          </cell>
          <cell r="K202">
            <v>0.435</v>
          </cell>
          <cell r="L202" t="str">
            <v>KQ-13-00</v>
          </cell>
          <cell r="M202" t="str">
            <v>Монолитные конструкции выше 0, м3</v>
          </cell>
          <cell r="N202">
            <v>1</v>
          </cell>
          <cell r="O202" t="str">
            <v>KQ-13-01</v>
          </cell>
          <cell r="P202" t="str">
            <v>Устройство монолитных конструкций выше 0, м3</v>
          </cell>
          <cell r="Q202">
            <v>1</v>
          </cell>
        </row>
        <row r="203">
          <cell r="E203" t="str">
            <v>CW00-03-01-21</v>
          </cell>
          <cell r="F203" t="str">
            <v>Бетонирование для бетонных колодцев</v>
          </cell>
          <cell r="G203" t="str">
            <v>Concreting for concrete manholes</v>
          </cell>
          <cell r="H203" t="str">
            <v>м3</v>
          </cell>
          <cell r="I203" t="str">
            <v>m3</v>
          </cell>
          <cell r="J203">
            <v>8.8000000000000007</v>
          </cell>
          <cell r="K203">
            <v>1.58</v>
          </cell>
          <cell r="L203" t="str">
            <v>KQ-18-00</v>
          </cell>
          <cell r="M203" t="str">
            <v>Колодцы, шт.</v>
          </cell>
          <cell r="N203">
            <v>0</v>
          </cell>
          <cell r="O203" t="str">
            <v>KQ-18-01</v>
          </cell>
          <cell r="P203" t="str">
            <v>Устройство монолитных колодцев, м3</v>
          </cell>
          <cell r="Q203">
            <v>1</v>
          </cell>
        </row>
        <row r="204">
          <cell r="E204" t="str">
            <v>CW00-03-01-22</v>
          </cell>
          <cell r="F204" t="str">
            <v>Бетонирование подопорных фундаментных конструкций объемом менее 0,3 м3</v>
          </cell>
          <cell r="G204" t="str">
            <v>Concreting of foundation substructures, with the volume less than 0.3 m3</v>
          </cell>
          <cell r="H204" t="str">
            <v>м3</v>
          </cell>
          <cell r="I204" t="str">
            <v>m3</v>
          </cell>
          <cell r="J204">
            <v>2.9099999999999997</v>
          </cell>
          <cell r="K204">
            <v>0.104</v>
          </cell>
          <cell r="L204" t="str">
            <v>KQ-12-00</v>
          </cell>
          <cell r="M204" t="str">
            <v>Монолитные конструкции ниже 0, м3</v>
          </cell>
          <cell r="N204">
            <v>1</v>
          </cell>
          <cell r="O204" t="str">
            <v>KQ-12-02</v>
          </cell>
          <cell r="P204" t="str">
            <v>Устройство монолитных конструкций ниже 0 (за исключением колодцев), м3</v>
          </cell>
          <cell r="Q204">
            <v>1</v>
          </cell>
        </row>
        <row r="205">
          <cell r="E205" t="str">
            <v>CW00-03-02</v>
          </cell>
          <cell r="F205" t="str">
            <v>Подливка</v>
          </cell>
          <cell r="G205" t="str">
            <v>Grouting</v>
          </cell>
        </row>
        <row r="206">
          <cell r="E206" t="str">
            <v>CW00-03-02-1</v>
          </cell>
          <cell r="F206" t="str">
            <v>Бетонная подливка на мелком заполнителе (толщина по проекту, до бетонной отметки)</v>
          </cell>
          <cell r="G206" t="str">
            <v>Concrete base course on fine aggregate (thickness according to the project, up to the concrete grade)</v>
          </cell>
          <cell r="H206" t="str">
            <v>м3</v>
          </cell>
          <cell r="I206" t="str">
            <v>m3</v>
          </cell>
          <cell r="J206">
            <v>61.111999999999995</v>
          </cell>
          <cell r="K206">
            <v>2.778</v>
          </cell>
          <cell r="L206" t="str">
            <v>KQ-16-00</v>
          </cell>
          <cell r="M206" t="str">
            <v>Безусадочная подливка, м3</v>
          </cell>
          <cell r="N206">
            <v>1</v>
          </cell>
          <cell r="O206" t="str">
            <v>KQ-16-01</v>
          </cell>
          <cell r="P206" t="str">
            <v>Устройство безусадочной подливки, м3</v>
          </cell>
          <cell r="Q206">
            <v>1</v>
          </cell>
        </row>
        <row r="207">
          <cell r="E207" t="str">
            <v>CW00-03-02-2</v>
          </cell>
          <cell r="F207" t="str">
            <v>Подливка на цементной безусадочной основе (толщина по проекту, до бетонной отметки)</v>
          </cell>
          <cell r="G207" t="str">
            <v>Cement based non-shrinkage underlayment (project thickness to concrete grade)</v>
          </cell>
          <cell r="H207" t="str">
            <v>м3</v>
          </cell>
          <cell r="I207" t="str">
            <v>m3</v>
          </cell>
          <cell r="J207">
            <v>116.667</v>
          </cell>
          <cell r="K207">
            <v>2.778</v>
          </cell>
          <cell r="L207" t="str">
            <v>KQ-16-00</v>
          </cell>
          <cell r="M207" t="str">
            <v>Безусадочная подливка, м3</v>
          </cell>
          <cell r="N207">
            <v>1</v>
          </cell>
          <cell r="O207" t="str">
            <v>KQ-16-01</v>
          </cell>
          <cell r="P207" t="str">
            <v>Устройство безусадочной подливки, м3</v>
          </cell>
          <cell r="Q207">
            <v>1</v>
          </cell>
        </row>
        <row r="208">
          <cell r="E208" t="str">
            <v>CW00-03-02-3</v>
          </cell>
          <cell r="F208" t="str">
            <v>Подливочные эпоксидные растворы (толщина по проекту, до бетонной отметки)</v>
          </cell>
          <cell r="G208" t="str">
            <v>Epoxy grout underlayment (project thickness to concrete grade)</v>
          </cell>
          <cell r="H208" t="str">
            <v>м3</v>
          </cell>
          <cell r="I208" t="str">
            <v>m3</v>
          </cell>
          <cell r="J208">
            <v>116.667</v>
          </cell>
          <cell r="K208">
            <v>2.778</v>
          </cell>
          <cell r="L208" t="str">
            <v>KQ-16-00</v>
          </cell>
          <cell r="M208" t="str">
            <v>Безусадочная подливка, м3</v>
          </cell>
          <cell r="N208">
            <v>1</v>
          </cell>
          <cell r="O208" t="str">
            <v>KQ-16-01</v>
          </cell>
          <cell r="P208" t="str">
            <v>Устройство безусадочной подливки, м3</v>
          </cell>
          <cell r="Q208">
            <v>1</v>
          </cell>
        </row>
        <row r="209">
          <cell r="E209" t="str">
            <v>CW00-03-02-4</v>
          </cell>
          <cell r="F209" t="str">
            <v>Бетонная подливка цементными или эпоксидными безусадочными растворами подопорных конструкций объемом &lt;0,1 м3</v>
          </cell>
          <cell r="G209" t="str">
            <v>Concrete grouting with cement or epoxy non-shrinking grouts for foundation substructures, with volume of &lt;0.1 m3</v>
          </cell>
          <cell r="H209" t="str">
            <v>м3</v>
          </cell>
          <cell r="I209" t="str">
            <v>m3</v>
          </cell>
          <cell r="J209">
            <v>326.2</v>
          </cell>
          <cell r="K209">
            <v>13.51</v>
          </cell>
          <cell r="L209" t="str">
            <v>KQ-16-00</v>
          </cell>
          <cell r="M209" t="str">
            <v>Безусадочная подливка, м3</v>
          </cell>
          <cell r="N209">
            <v>1</v>
          </cell>
          <cell r="O209" t="str">
            <v>KQ-16-01</v>
          </cell>
          <cell r="P209" t="str">
            <v>Устройство безусадочной подливки, м3</v>
          </cell>
          <cell r="Q209">
            <v>1</v>
          </cell>
        </row>
        <row r="210">
          <cell r="E210" t="str">
            <v>CW00-03-02-5</v>
          </cell>
          <cell r="F210" t="str">
            <v>Бетонная подливка цементными или эпоксидными безусадочными растворами подопорных конструкций объемом от 0,1 до ≤0,3 м3</v>
          </cell>
          <cell r="G210" t="str">
            <v>Concrete grouting with cement or epoxy non-shrinking grouts for foundation substructures, with volume from 0.1 to ≤0.3 m3</v>
          </cell>
          <cell r="H210" t="str">
            <v>м3</v>
          </cell>
          <cell r="I210" t="str">
            <v>m3</v>
          </cell>
          <cell r="J210">
            <v>209.68</v>
          </cell>
          <cell r="K210">
            <v>11.18</v>
          </cell>
          <cell r="L210" t="str">
            <v>KQ-16-00</v>
          </cell>
          <cell r="M210" t="str">
            <v>Безусадочная подливка, м3</v>
          </cell>
          <cell r="N210">
            <v>1</v>
          </cell>
          <cell r="O210" t="str">
            <v>KQ-16-01</v>
          </cell>
          <cell r="P210" t="str">
            <v>Устройство безусадочной подливки, м3</v>
          </cell>
          <cell r="Q210">
            <v>1</v>
          </cell>
        </row>
        <row r="211">
          <cell r="E211" t="str">
            <v>CW00-03-02-6</v>
          </cell>
          <cell r="F211" t="str">
            <v>Бетонная подливка цементными или эпоксидными безусадочными растворами подопорных конструкций объемом &gt;0,3 м3</v>
          </cell>
          <cell r="G211" t="str">
            <v>Concrete grouting with cement or epoxy non-shrinking grouts for foundation substructures, with volume of &gt;0.3 m3</v>
          </cell>
          <cell r="H211" t="str">
            <v>м3</v>
          </cell>
          <cell r="I211" t="str">
            <v>m3</v>
          </cell>
          <cell r="J211">
            <v>109.68</v>
          </cell>
          <cell r="K211">
            <v>7.8</v>
          </cell>
          <cell r="L211" t="str">
            <v>KQ-16-00</v>
          </cell>
          <cell r="M211" t="str">
            <v>Безусадочная подливка, м3</v>
          </cell>
          <cell r="N211">
            <v>1</v>
          </cell>
          <cell r="O211" t="str">
            <v>KQ-16-01</v>
          </cell>
          <cell r="P211" t="str">
            <v>Устройство безусадочной подливки, м3</v>
          </cell>
          <cell r="Q211">
            <v>1</v>
          </cell>
        </row>
        <row r="212">
          <cell r="E212" t="str">
            <v>CW00-03-03</v>
          </cell>
          <cell r="F212" t="str">
            <v>Тощий (неармированный) бетон</v>
          </cell>
          <cell r="G212" t="str">
            <v>Lean (unreinforced) concrete</v>
          </cell>
        </row>
        <row r="213">
          <cell r="E213" t="str">
            <v>CW00-03-03-8</v>
          </cell>
          <cell r="F213" t="str">
            <v>Тощий (неармированный) бетон, класс бетона по проекту</v>
          </cell>
          <cell r="G213" t="str">
            <v>Lean (unreinforced) concrete, concrete grade as per the design</v>
          </cell>
          <cell r="H213" t="str">
            <v>м3</v>
          </cell>
          <cell r="I213" t="str">
            <v>m3</v>
          </cell>
          <cell r="J213">
            <v>6.5057823610897332</v>
          </cell>
          <cell r="K213">
            <v>1.02</v>
          </cell>
          <cell r="L213" t="str">
            <v>KQ-12-00</v>
          </cell>
          <cell r="M213" t="str">
            <v>Монолитные конструкции ниже 0, м3</v>
          </cell>
          <cell r="N213">
            <v>0</v>
          </cell>
          <cell r="O213" t="str">
            <v>KQ-12-01</v>
          </cell>
          <cell r="P213" t="str">
            <v>Устройство подбетонки, м3</v>
          </cell>
          <cell r="Q213">
            <v>1</v>
          </cell>
        </row>
        <row r="214">
          <cell r="E214" t="str">
            <v>CW00-03-05</v>
          </cell>
          <cell r="F214" t="str">
            <v>Армирование монолитных конструкций</v>
          </cell>
          <cell r="G214" t="str">
            <v>Reinforcement of cast-in-situ structures</v>
          </cell>
        </row>
        <row r="215">
          <cell r="E215" t="str">
            <v>CW00-03-05-4</v>
          </cell>
          <cell r="F215" t="str">
            <v>Армирование сеткой дорог и площадок</v>
          </cell>
          <cell r="G215" t="str">
            <v>Mesh reinforcement of roads and areas</v>
          </cell>
          <cell r="H215" t="str">
            <v>т</v>
          </cell>
          <cell r="I215" t="str">
            <v>t</v>
          </cell>
          <cell r="J215">
            <v>45.238999999999997</v>
          </cell>
          <cell r="K215">
            <v>2.3819999999999997</v>
          </cell>
          <cell r="L215" t="str">
            <v>KQ-71-00</v>
          </cell>
          <cell r="M215" t="str">
            <v>Дороги и покрытия, м2</v>
          </cell>
          <cell r="N215">
            <v>0</v>
          </cell>
          <cell r="O215" t="str">
            <v>KQ-71-03</v>
          </cell>
          <cell r="P215" t="str">
            <v>Устройство бетонных покрытий, м3</v>
          </cell>
          <cell r="Q215">
            <v>0</v>
          </cell>
        </row>
        <row r="216">
          <cell r="E216" t="str">
            <v>CW00-03-05-5</v>
          </cell>
          <cell r="F216" t="str">
            <v>Арматура для монолитного железобетона, класс арматуры по проекту</v>
          </cell>
          <cell r="G216" t="str">
            <v>Reinforcement for monolithic reinforced concrete, reinforcement class according to the project</v>
          </cell>
          <cell r="H216" t="str">
            <v>т</v>
          </cell>
          <cell r="I216" t="str">
            <v>t</v>
          </cell>
          <cell r="J216">
            <v>78.975000000000009</v>
          </cell>
          <cell r="K216">
            <v>3.3029999999999999</v>
          </cell>
          <cell r="L216" t="str">
            <v>KQ-14-00</v>
          </cell>
          <cell r="M216" t="str">
            <v>Арматура монолитных конструкций, т</v>
          </cell>
          <cell r="N216">
            <v>1</v>
          </cell>
          <cell r="O216" t="str">
            <v>KQ-14-01</v>
          </cell>
          <cell r="P216" t="str">
            <v>Армирование монолитных конструкций, т</v>
          </cell>
          <cell r="Q216">
            <v>1</v>
          </cell>
        </row>
        <row r="217">
          <cell r="E217" t="str">
            <v>CW00-03-05-6</v>
          </cell>
          <cell r="F217" t="str">
            <v>Армирование сеткой (выше 0)</v>
          </cell>
          <cell r="G217" t="str">
            <v>Mesh reinforcement (above 0)</v>
          </cell>
          <cell r="H217" t="str">
            <v>т</v>
          </cell>
          <cell r="I217" t="str">
            <v>t</v>
          </cell>
          <cell r="J217">
            <v>45.238095238095241</v>
          </cell>
          <cell r="K217">
            <v>2.3809523809523809</v>
          </cell>
          <cell r="L217" t="str">
            <v>KQ-13-00</v>
          </cell>
          <cell r="M217" t="str">
            <v>Монолитные конструкции выше 0, м3</v>
          </cell>
          <cell r="N217">
            <v>0</v>
          </cell>
          <cell r="O217" t="str">
            <v>KQ-13-01</v>
          </cell>
          <cell r="P217" t="str">
            <v>Устройство монолитных конструкций выше 0, м3</v>
          </cell>
          <cell r="Q217">
            <v>0</v>
          </cell>
        </row>
        <row r="218">
          <cell r="E218" t="str">
            <v>CW00-03-05-7</v>
          </cell>
          <cell r="F218" t="str">
            <v>Арматура для монолитного железобетона, класс арматуры по проекту (выше 0)</v>
          </cell>
          <cell r="G218" t="str">
            <v>Reinforcement for cast in-situ reinforced concrete, rebar grade compliant with the design (above grade)</v>
          </cell>
          <cell r="H218" t="str">
            <v>т</v>
          </cell>
          <cell r="I218" t="str">
            <v>t</v>
          </cell>
          <cell r="J218">
            <v>86.871794871794862</v>
          </cell>
          <cell r="K218">
            <v>3.3025641025641028</v>
          </cell>
          <cell r="L218" t="str">
            <v>KQ-13-00</v>
          </cell>
          <cell r="M218" t="str">
            <v>Монолитные конструкции выше 0, м3</v>
          </cell>
          <cell r="N218">
            <v>0</v>
          </cell>
          <cell r="O218" t="str">
            <v>KQ-13-01</v>
          </cell>
          <cell r="P218" t="str">
            <v>Устройство монолитных конструкций выше 0, м3</v>
          </cell>
          <cell r="Q218">
            <v>0</v>
          </cell>
        </row>
        <row r="219">
          <cell r="E219" t="str">
            <v>CW00-03-05-8</v>
          </cell>
          <cell r="F219" t="str">
            <v>Армирование сеткой (ниже 0)</v>
          </cell>
          <cell r="G219" t="str">
            <v>Mesh reinforcement (below 0)</v>
          </cell>
          <cell r="H219" t="str">
            <v>т</v>
          </cell>
          <cell r="I219" t="str">
            <v>t</v>
          </cell>
          <cell r="J219">
            <v>45.238095238095241</v>
          </cell>
          <cell r="K219">
            <v>2.3809523809523809</v>
          </cell>
          <cell r="L219" t="str">
            <v>KQ-12-00</v>
          </cell>
          <cell r="M219" t="str">
            <v>Монолитные конструкции ниже 0, м3</v>
          </cell>
          <cell r="N219">
            <v>0</v>
          </cell>
          <cell r="O219" t="str">
            <v>KQ-12-02</v>
          </cell>
          <cell r="P219" t="str">
            <v>Устройство монолитных конструкций ниже 0 (за исключением колодцев), м3</v>
          </cell>
          <cell r="Q219">
            <v>0</v>
          </cell>
        </row>
        <row r="220">
          <cell r="E220" t="str">
            <v>CW00-03-05-9</v>
          </cell>
          <cell r="F220" t="str">
            <v>Арматура для монолитного железобетона, класс арматуры по проекту (ниже 0)</v>
          </cell>
          <cell r="G220" t="str">
            <v>Reinforcement for cast in-situ reinforced concrete, rebar grade compliant with the design (below grade)</v>
          </cell>
          <cell r="H220" t="str">
            <v>т</v>
          </cell>
          <cell r="I220" t="str">
            <v>t</v>
          </cell>
          <cell r="J220">
            <v>86.871794871794862</v>
          </cell>
          <cell r="K220">
            <v>3.3025641025641028</v>
          </cell>
          <cell r="L220" t="str">
            <v>KQ-12-00</v>
          </cell>
          <cell r="M220" t="str">
            <v>Монолитные конструкции ниже 0, м3</v>
          </cell>
          <cell r="N220">
            <v>0</v>
          </cell>
          <cell r="O220" t="str">
            <v>KQ-12-02</v>
          </cell>
          <cell r="P220" t="str">
            <v>Устройство монолитных конструкций ниже 0 (за исключением колодцев), м3</v>
          </cell>
          <cell r="Q220">
            <v>0</v>
          </cell>
        </row>
        <row r="221">
          <cell r="E221" t="str">
            <v>CW00-03-05-10</v>
          </cell>
          <cell r="F221" t="str">
            <v>Армирование сеткой (колодцы)</v>
          </cell>
          <cell r="G221" t="str">
            <v>Mesh reinforcement (wells)</v>
          </cell>
          <cell r="H221" t="str">
            <v>т</v>
          </cell>
          <cell r="I221" t="str">
            <v>t</v>
          </cell>
          <cell r="J221">
            <v>45.238095238095241</v>
          </cell>
          <cell r="K221">
            <v>2.3809523809523809</v>
          </cell>
          <cell r="L221" t="str">
            <v>KQ-18-00</v>
          </cell>
          <cell r="M221" t="str">
            <v>Колодцы, шт.</v>
          </cell>
          <cell r="N221">
            <v>0</v>
          </cell>
          <cell r="O221" t="str">
            <v>KQ-18-01</v>
          </cell>
          <cell r="P221" t="str">
            <v>Устройство монолитных колодцев, м3</v>
          </cell>
          <cell r="Q221">
            <v>0</v>
          </cell>
        </row>
        <row r="222">
          <cell r="E222" t="str">
            <v>CW00-03-05-11</v>
          </cell>
          <cell r="F222" t="str">
            <v>Арматура для монолитного железобетона, класс арматуры по проекту (колодцы)</v>
          </cell>
          <cell r="G222" t="str">
            <v>Reinforcement for cast in-situ reinforced concrete, rebar grade compliant with the design (manholes)</v>
          </cell>
          <cell r="H222" t="str">
            <v>т</v>
          </cell>
          <cell r="I222" t="str">
            <v>t</v>
          </cell>
          <cell r="J222">
            <v>86.871794871794862</v>
          </cell>
          <cell r="K222">
            <v>3.3025641025641028</v>
          </cell>
          <cell r="L222" t="str">
            <v>KQ-18-00</v>
          </cell>
          <cell r="M222" t="str">
            <v>Колодцы, шт.</v>
          </cell>
          <cell r="N222">
            <v>0</v>
          </cell>
          <cell r="O222" t="str">
            <v>KQ-18-01</v>
          </cell>
          <cell r="P222" t="str">
            <v>Устройство монолитных колодцев, м3</v>
          </cell>
          <cell r="Q222">
            <v>0</v>
          </cell>
        </row>
        <row r="223">
          <cell r="E223" t="str">
            <v>CW00-03-05-12</v>
          </cell>
          <cell r="F223" t="str">
            <v>Армирование сеткой (покрытия)</v>
          </cell>
          <cell r="G223" t="str">
            <v>Mesh reinforcement (coatings)</v>
          </cell>
          <cell r="H223" t="str">
            <v>т</v>
          </cell>
          <cell r="I223" t="str">
            <v>t</v>
          </cell>
          <cell r="J223">
            <v>45.238095238095241</v>
          </cell>
          <cell r="K223">
            <v>2.3809523809523809</v>
          </cell>
          <cell r="L223" t="str">
            <v>KQ-71-00</v>
          </cell>
          <cell r="M223" t="str">
            <v>Дороги и покрытия, м2</v>
          </cell>
          <cell r="N223">
            <v>0</v>
          </cell>
          <cell r="O223" t="str">
            <v>KQ-71-03</v>
          </cell>
          <cell r="P223" t="str">
            <v>Устройство бетонных покрытий, м3</v>
          </cell>
          <cell r="Q223">
            <v>0</v>
          </cell>
        </row>
        <row r="224">
          <cell r="E224" t="str">
            <v>CW00-03-05-13</v>
          </cell>
          <cell r="F224" t="str">
            <v>Арматура для монолитного железобетона, класс арматуры по проекту (покрытия и полы)</v>
          </cell>
          <cell r="G224" t="str">
            <v>Reinforcement for cast in-situ reinforced concrete, rebar grade compliant with the design (pavements and floors)</v>
          </cell>
          <cell r="H224" t="str">
            <v>т</v>
          </cell>
          <cell r="I224" t="str">
            <v>t</v>
          </cell>
          <cell r="J224">
            <v>45.238095238095241</v>
          </cell>
          <cell r="K224">
            <v>2.3809523809523809</v>
          </cell>
          <cell r="L224" t="str">
            <v>KQ-71-00</v>
          </cell>
          <cell r="M224" t="str">
            <v>Дороги и покрытия, м2</v>
          </cell>
          <cell r="N224">
            <v>0</v>
          </cell>
          <cell r="O224" t="str">
            <v>KQ-71-03</v>
          </cell>
          <cell r="P224" t="str">
            <v>Устройство бетонных покрытий, м3</v>
          </cell>
          <cell r="Q224">
            <v>0</v>
          </cell>
        </row>
        <row r="225">
          <cell r="E225" t="str">
            <v>CW00-03-06</v>
          </cell>
          <cell r="F225" t="str">
            <v>Монтаж закладных деталей</v>
          </cell>
          <cell r="G225" t="str">
            <v>Installation of embedded items</v>
          </cell>
        </row>
        <row r="226">
          <cell r="E226" t="str">
            <v>CW00-03-06-10</v>
          </cell>
          <cell r="F226" t="str">
            <v>Монтаж клеевого анкера</v>
          </cell>
          <cell r="G226" t="str">
            <v>Installation of an adhesive anchor</v>
          </cell>
          <cell r="H226" t="str">
            <v>кг</v>
          </cell>
          <cell r="I226" t="str">
            <v>kg</v>
          </cell>
          <cell r="J226">
            <v>3.9</v>
          </cell>
          <cell r="K226">
            <v>0</v>
          </cell>
          <cell r="L226" t="str">
            <v>KQ-12-00</v>
          </cell>
          <cell r="M226" t="str">
            <v>Монолитные конструкции ниже 0, м3</v>
          </cell>
          <cell r="N226">
            <v>0</v>
          </cell>
          <cell r="O226" t="str">
            <v>KQ-12-02</v>
          </cell>
          <cell r="P226" t="str">
            <v>Устройство монолитных конструкций ниже 0 (за исключением колодцев), м3</v>
          </cell>
          <cell r="Q226">
            <v>0</v>
          </cell>
        </row>
        <row r="227">
          <cell r="E227" t="str">
            <v>CW00-03-06-11</v>
          </cell>
          <cell r="F227" t="str">
            <v>Монтаж закладных деталей</v>
          </cell>
          <cell r="G227" t="str">
            <v>Installation of embedded items</v>
          </cell>
          <cell r="H227" t="str">
            <v>кг</v>
          </cell>
          <cell r="I227" t="str">
            <v>kg</v>
          </cell>
          <cell r="J227">
            <v>0.29199999999999998</v>
          </cell>
          <cell r="K227">
            <v>4.7E-2</v>
          </cell>
          <cell r="L227" t="str">
            <v>KQ-12-00</v>
          </cell>
          <cell r="M227" t="str">
            <v>Монолитные конструкции ниже 0, м3</v>
          </cell>
          <cell r="N227">
            <v>0</v>
          </cell>
          <cell r="O227" t="str">
            <v>KQ-12-02</v>
          </cell>
          <cell r="P227" t="str">
            <v>Устройство монолитных конструкций ниже 0 (за исключением колодцев), м3</v>
          </cell>
          <cell r="Q227">
            <v>0</v>
          </cell>
        </row>
        <row r="228">
          <cell r="E228" t="str">
            <v>CW00-03-06-12</v>
          </cell>
          <cell r="F228" t="str">
            <v>Анкерные болты для монолитных железобетонных конструкций</v>
          </cell>
          <cell r="G228" t="str">
            <v>Anchor bolts for cast in-situ reinforced concrete structures</v>
          </cell>
          <cell r="H228" t="str">
            <v>кг</v>
          </cell>
          <cell r="I228" t="str">
            <v>kg</v>
          </cell>
          <cell r="J228">
            <v>0.11800000000000001</v>
          </cell>
          <cell r="K228">
            <v>2.3E-2</v>
          </cell>
          <cell r="L228" t="str">
            <v>KQ-12-00</v>
          </cell>
          <cell r="M228" t="str">
            <v>Монолитные конструкции ниже 0, м3</v>
          </cell>
          <cell r="N228">
            <v>0</v>
          </cell>
          <cell r="O228" t="str">
            <v>KQ-12-02</v>
          </cell>
          <cell r="P228" t="str">
            <v>Устройство монолитных конструкций ниже 0 (за исключением колодцев), м3</v>
          </cell>
          <cell r="Q228">
            <v>0</v>
          </cell>
        </row>
        <row r="229">
          <cell r="E229" t="str">
            <v>CW00-03-07</v>
          </cell>
          <cell r="F229" t="str">
            <v>Гидроизоляция конструкций</v>
          </cell>
          <cell r="G229" t="str">
            <v>Hydraulic insulation of structures</v>
          </cell>
        </row>
        <row r="230">
          <cell r="E230" t="str">
            <v>CW00-03-07-1</v>
          </cell>
          <cell r="F230" t="str">
            <v>Устройство обмазочной гидроизоляции бетонных сооружений</v>
          </cell>
          <cell r="G230" t="str">
            <v>Application of surface waterproofing onto concrete structures</v>
          </cell>
          <cell r="H230" t="str">
            <v>м2</v>
          </cell>
          <cell r="I230" t="str">
            <v>m2</v>
          </cell>
          <cell r="J230">
            <v>0.81</v>
          </cell>
          <cell r="K230">
            <v>2.4E-2</v>
          </cell>
          <cell r="L230" t="str">
            <v>KQ-12-00</v>
          </cell>
          <cell r="M230" t="str">
            <v>Монолитные конструкции ниже 0, м3</v>
          </cell>
          <cell r="N230">
            <v>0</v>
          </cell>
          <cell r="O230" t="str">
            <v>KQ-12-02</v>
          </cell>
          <cell r="P230" t="str">
            <v>Устройство монолитных конструкций ниже 0 (за исключением колодцев), м3</v>
          </cell>
          <cell r="Q230">
            <v>0</v>
          </cell>
        </row>
        <row r="231">
          <cell r="E231" t="str">
            <v>CW00-03-07-2</v>
          </cell>
          <cell r="F231" t="str">
            <v>Устройство оклеечной гидроизоляции бетонных сооружений</v>
          </cell>
          <cell r="G231" t="str">
            <v>Application of water-proof tape onto concrete structures</v>
          </cell>
          <cell r="H231" t="str">
            <v>м2</v>
          </cell>
          <cell r="I231" t="str">
            <v>m2</v>
          </cell>
          <cell r="J231">
            <v>1.7</v>
          </cell>
          <cell r="K231">
            <v>0.05</v>
          </cell>
          <cell r="L231" t="str">
            <v>KQ-12-00</v>
          </cell>
          <cell r="M231" t="str">
            <v>Монолитные конструкции ниже 0, м3</v>
          </cell>
          <cell r="N231">
            <v>0</v>
          </cell>
          <cell r="O231" t="str">
            <v>KQ-12-02</v>
          </cell>
          <cell r="P231" t="str">
            <v>Устройство монолитных конструкций ниже 0 (за исключением колодцев), м3</v>
          </cell>
          <cell r="Q231">
            <v>0</v>
          </cell>
        </row>
        <row r="232">
          <cell r="E232" t="str">
            <v>CW00-03-07-3</v>
          </cell>
          <cell r="F232" t="str">
            <v>Устройство гидроизоляции бетонных конструкций методом напыления</v>
          </cell>
          <cell r="G232" t="str">
            <v>Application of waterproofing onto concrete structures by spraying</v>
          </cell>
          <cell r="H232" t="str">
            <v>м2</v>
          </cell>
          <cell r="I232" t="str">
            <v>m2</v>
          </cell>
          <cell r="J232">
            <v>2.125</v>
          </cell>
          <cell r="K232">
            <v>6.3E-2</v>
          </cell>
          <cell r="L232" t="str">
            <v>KQ-12-00</v>
          </cell>
          <cell r="M232" t="str">
            <v>Монолитные конструкции ниже 0, м3</v>
          </cell>
          <cell r="N232">
            <v>0</v>
          </cell>
          <cell r="O232" t="str">
            <v>KQ-12-02</v>
          </cell>
          <cell r="P232" t="str">
            <v>Устройство монолитных конструкций ниже 0 (за исключением колодцев), м3</v>
          </cell>
          <cell r="Q232">
            <v>0</v>
          </cell>
        </row>
        <row r="233">
          <cell r="E233" t="str">
            <v>CW00-03-07-4</v>
          </cell>
          <cell r="F233" t="str">
            <v>Устройство гидроизоляции бетонных конструкций битумным праймером</v>
          </cell>
          <cell r="G233" t="str">
            <v>Waterproofing for concrete structures with a bitumen primer</v>
          </cell>
          <cell r="H233" t="str">
            <v>м2</v>
          </cell>
          <cell r="I233" t="str">
            <v>m2</v>
          </cell>
          <cell r="J233">
            <v>0.25</v>
          </cell>
          <cell r="K233">
            <v>0.01</v>
          </cell>
          <cell r="L233" t="str">
            <v>KQ-12-00</v>
          </cell>
          <cell r="M233" t="str">
            <v>Монолитные конструкции ниже 0, м3</v>
          </cell>
          <cell r="N233">
            <v>0</v>
          </cell>
          <cell r="O233" t="str">
            <v>KQ-12-02</v>
          </cell>
          <cell r="P233" t="str">
            <v>Устройство монолитных конструкций ниже 0 (за исключением колодцев), м3</v>
          </cell>
          <cell r="Q233">
            <v>0</v>
          </cell>
        </row>
        <row r="234">
          <cell r="E234" t="str">
            <v>CW00-03-08</v>
          </cell>
          <cell r="F234" t="str">
            <v>Изоляция общестроительных работ</v>
          </cell>
          <cell r="G234" t="str">
            <v>Civil works insulation</v>
          </cell>
        </row>
        <row r="235">
          <cell r="E235" t="str">
            <v>CW00-03-08-13</v>
          </cell>
          <cell r="F235" t="str">
            <v>Теплоизоляция из жесткого пенопласта на основе полистирола для бетонных конструкций (толщину принять по проекту)</v>
          </cell>
          <cell r="G235" t="str">
            <v>Polystyrene-based rigid foam insulation for concrete structures (thickness as specified in the design)</v>
          </cell>
          <cell r="H235" t="str">
            <v>м3</v>
          </cell>
          <cell r="I235" t="str">
            <v>m3</v>
          </cell>
          <cell r="J235">
            <v>11.25</v>
          </cell>
          <cell r="K235">
            <v>0.625</v>
          </cell>
          <cell r="L235" t="str">
            <v>KQ-12-00</v>
          </cell>
          <cell r="M235" t="str">
            <v>Монолитные конструкции ниже 0, м3</v>
          </cell>
          <cell r="N235">
            <v>0</v>
          </cell>
          <cell r="O235" t="str">
            <v>KQ-12-03</v>
          </cell>
          <cell r="P235" t="str">
            <v>Утепление строительных конструкций ниже 0, м3</v>
          </cell>
          <cell r="Q235">
            <v>1</v>
          </cell>
        </row>
        <row r="236">
          <cell r="E236" t="str">
            <v>CW00-03-08-14</v>
          </cell>
          <cell r="F236" t="str">
            <v>Теплоизоляция из жесткого экструдированного жесткого пенопласта на основе полистирола (ХPS) для бетонных конструкций (толщину принять по проекту)</v>
          </cell>
          <cell r="G236" t="str">
            <v>Rigid polystyrene-based extruded foam (ХPS) insulation for concrete structures (thickness as specified in the design)</v>
          </cell>
          <cell r="H236" t="str">
            <v>м3</v>
          </cell>
          <cell r="I236" t="str">
            <v>m3</v>
          </cell>
          <cell r="J236">
            <v>11.25</v>
          </cell>
          <cell r="K236">
            <v>0.625</v>
          </cell>
          <cell r="L236" t="str">
            <v>KQ-12-00</v>
          </cell>
          <cell r="M236" t="str">
            <v>Монолитные конструкции ниже 0, м3</v>
          </cell>
          <cell r="N236">
            <v>0</v>
          </cell>
          <cell r="O236" t="str">
            <v>KQ-12-03</v>
          </cell>
          <cell r="P236" t="str">
            <v>Утепление строительных конструкций ниже 0, м3</v>
          </cell>
          <cell r="Q236">
            <v>1</v>
          </cell>
        </row>
        <row r="237">
          <cell r="E237" t="str">
            <v>CW00-03-09</v>
          </cell>
          <cell r="F237" t="str">
            <v>Заземляющие закладные детали в фундаментах - монтаж</v>
          </cell>
          <cell r="G237" t="str">
            <v>Earthing embedded elements in foundations - installation</v>
          </cell>
        </row>
        <row r="238">
          <cell r="E238" t="str">
            <v>CW00-03-09-1</v>
          </cell>
          <cell r="F238" t="str">
            <v>Фиксированная заземляющая клемма, углеродистая сталь - монтаж</v>
          </cell>
          <cell r="G238" t="str">
            <v>Fixed earthing terminal, carbon steel - mounting</v>
          </cell>
          <cell r="H238" t="str">
            <v>шт.</v>
          </cell>
          <cell r="I238" t="str">
            <v>pcs.</v>
          </cell>
          <cell r="J238">
            <v>2.3800000000000003</v>
          </cell>
          <cell r="K238">
            <v>0.2</v>
          </cell>
          <cell r="L238" t="str">
            <v>KQ-12-00</v>
          </cell>
          <cell r="M238" t="str">
            <v>Монолитные конструкции ниже 0, м3</v>
          </cell>
          <cell r="N238">
            <v>0</v>
          </cell>
          <cell r="O238" t="str">
            <v>KQ-12-02</v>
          </cell>
          <cell r="P238" t="str">
            <v>Устройство монолитных конструкций ниже 0 (за исключением колодцев), м3</v>
          </cell>
          <cell r="Q238">
            <v>0</v>
          </cell>
        </row>
        <row r="239">
          <cell r="E239" t="str">
            <v>CW00-03-09-2</v>
          </cell>
          <cell r="F239" t="str">
            <v>Сплошной проводник круглой формы, углеродистая сталь, мин. 78 мм2 – монтаж</v>
          </cell>
          <cell r="G239" t="str">
            <v>Solid round conductor, carbon steel, min. 78 mm2 - mounting</v>
          </cell>
          <cell r="H239" t="str">
            <v>м</v>
          </cell>
          <cell r="I239" t="str">
            <v>m</v>
          </cell>
          <cell r="J239">
            <v>3.42</v>
          </cell>
          <cell r="K239">
            <v>0.4</v>
          </cell>
          <cell r="L239" t="str">
            <v>KQ-12-00</v>
          </cell>
          <cell r="M239" t="str">
            <v>Монолитные конструкции ниже 0, м3</v>
          </cell>
          <cell r="N239">
            <v>0</v>
          </cell>
          <cell r="O239" t="str">
            <v>KQ-12-02</v>
          </cell>
          <cell r="P239" t="str">
            <v>Устройство монолитных конструкций ниже 0 (за исключением колодцев), м3</v>
          </cell>
          <cell r="Q239">
            <v>0</v>
          </cell>
        </row>
        <row r="240">
          <cell r="E240" t="str">
            <v>CW00-03-09-3</v>
          </cell>
          <cell r="F240" t="str">
            <v>Сплошная лента, углеродистая сталь, мин. сечение 78 мм2 - монтаж</v>
          </cell>
          <cell r="G240" t="str">
            <v>Solid earthing strap, carbon steel, min. cross section 78 mm2 - mounting</v>
          </cell>
          <cell r="H240" t="str">
            <v>м</v>
          </cell>
          <cell r="I240" t="str">
            <v>m</v>
          </cell>
          <cell r="J240">
            <v>0.58399999999999996</v>
          </cell>
          <cell r="K240">
            <v>4.2000000000000003E-2</v>
          </cell>
          <cell r="L240" t="str">
            <v>KQ-12-00</v>
          </cell>
          <cell r="M240" t="str">
            <v>Монолитные конструкции ниже 0, м3</v>
          </cell>
          <cell r="N240">
            <v>0</v>
          </cell>
          <cell r="O240" t="str">
            <v>KQ-12-02</v>
          </cell>
          <cell r="P240" t="str">
            <v>Устройство монолитных конструкций ниже 0 (за исключением колодцев), м3</v>
          </cell>
          <cell r="Q240">
            <v>0</v>
          </cell>
        </row>
        <row r="241">
          <cell r="E241" t="str">
            <v>CW00-03-09-4</v>
          </cell>
          <cell r="F241" t="str">
            <v>Сварное соединение, сплошной проводник круглой формы, углеродистая сталь – монтаж</v>
          </cell>
          <cell r="G241" t="str">
            <v>Welded connection, solid carbon steel round conductor - mounting</v>
          </cell>
          <cell r="H241" t="str">
            <v>шт.</v>
          </cell>
          <cell r="I241" t="str">
            <v>pcs.</v>
          </cell>
          <cell r="J241">
            <v>1.4</v>
          </cell>
          <cell r="K241">
            <v>0</v>
          </cell>
          <cell r="L241" t="str">
            <v>KQ-12-00</v>
          </cell>
          <cell r="M241" t="str">
            <v>Монолитные конструкции ниже 0, м3</v>
          </cell>
          <cell r="N241">
            <v>0</v>
          </cell>
          <cell r="O241" t="str">
            <v>KQ-12-02</v>
          </cell>
          <cell r="P241" t="str">
            <v>Устройство монолитных конструкций ниже 0 (за исключением колодцев), м3</v>
          </cell>
          <cell r="Q241">
            <v>0</v>
          </cell>
        </row>
        <row r="242">
          <cell r="E242" t="str">
            <v>CW00-03-09-5</v>
          </cell>
          <cell r="F242" t="str">
            <v>Сварное соединение, сплошная лента, углеродистая сталь - монтаж</v>
          </cell>
          <cell r="G242" t="str">
            <v>Welded connection, solid carbon steel earthing strap - mounting</v>
          </cell>
          <cell r="H242" t="str">
            <v>шт.</v>
          </cell>
          <cell r="I242" t="str">
            <v>pcs.</v>
          </cell>
          <cell r="J242">
            <v>1.4</v>
          </cell>
          <cell r="K242">
            <v>0</v>
          </cell>
          <cell r="L242" t="str">
            <v>KQ-12-00</v>
          </cell>
          <cell r="M242" t="str">
            <v>Монолитные конструкции ниже 0, м3</v>
          </cell>
          <cell r="N242">
            <v>0</v>
          </cell>
          <cell r="O242" t="str">
            <v>KQ-12-02</v>
          </cell>
          <cell r="P242" t="str">
            <v>Устройство монолитных конструкций ниже 0 (за исключением колодцев), м3</v>
          </cell>
          <cell r="Q242">
            <v>0</v>
          </cell>
        </row>
        <row r="243">
          <cell r="E243" t="str">
            <v>CW00-03-10</v>
          </cell>
          <cell r="F243" t="str">
            <v>Сопутствующие виды работ</v>
          </cell>
          <cell r="G243" t="str">
            <v>Associated types of works</v>
          </cell>
        </row>
        <row r="244">
          <cell r="E244" t="str">
            <v>CW00-03-10-4</v>
          </cell>
          <cell r="F244" t="str">
            <v>Устройство деформационного, осадочного шва с заполнением битумом</v>
          </cell>
          <cell r="G244" t="str">
            <v>Arrangement of an expansion / settlement joint with a bitumen grouting</v>
          </cell>
          <cell r="H244" t="str">
            <v>м</v>
          </cell>
          <cell r="I244" t="str">
            <v>m</v>
          </cell>
          <cell r="J244">
            <v>1.05</v>
          </cell>
          <cell r="K244">
            <v>0.25</v>
          </cell>
          <cell r="L244" t="str">
            <v>KQ-12-00</v>
          </cell>
          <cell r="M244" t="str">
            <v>Монолитные конструкции ниже 0, м3</v>
          </cell>
          <cell r="N244">
            <v>0</v>
          </cell>
          <cell r="O244" t="str">
            <v>KQ-12-02</v>
          </cell>
          <cell r="P244" t="str">
            <v>Устройство монолитных конструкций ниже 0 (за исключением колодцев), м3</v>
          </cell>
          <cell r="Q244">
            <v>0</v>
          </cell>
        </row>
        <row r="245">
          <cell r="E245" t="str">
            <v>CW00-03-10-6</v>
          </cell>
          <cell r="F245" t="str">
            <v>Укладка полиэтиленовой пленки</v>
          </cell>
          <cell r="G245" t="str">
            <v>Polyethylene film laying</v>
          </cell>
          <cell r="H245" t="str">
            <v>м2</v>
          </cell>
          <cell r="I245" t="str">
            <v>m2</v>
          </cell>
          <cell r="J245">
            <v>0.155</v>
          </cell>
          <cell r="K245">
            <v>3.0000000000000001E-3</v>
          </cell>
          <cell r="L245" t="str">
            <v>KQ-12-00</v>
          </cell>
          <cell r="M245" t="str">
            <v>Монолитные конструкции ниже 0, м3</v>
          </cell>
          <cell r="N245">
            <v>0</v>
          </cell>
          <cell r="O245" t="str">
            <v>KQ-12-01</v>
          </cell>
          <cell r="P245" t="str">
            <v>Устройство подбетонки, м3</v>
          </cell>
          <cell r="Q245">
            <v>0</v>
          </cell>
        </row>
        <row r="246">
          <cell r="E246" t="str">
            <v>CW00-03-11</v>
          </cell>
          <cell r="F246" t="str">
            <v>Изготовление сборных железобетонных конструкций</v>
          </cell>
          <cell r="G246" t="str">
            <v>Fabrication of precast reinforced concrete structures</v>
          </cell>
        </row>
        <row r="247">
          <cell r="E247" t="str">
            <v>CW00-03-11-1</v>
          </cell>
          <cell r="F247" t="str">
            <v>Изготовление сборных железобетонных конструкций в построечных условиях</v>
          </cell>
          <cell r="G247" t="str">
            <v>Prefabrication of precast reinforced concrete structures at the construction site</v>
          </cell>
          <cell r="H247" t="str">
            <v>м3</v>
          </cell>
          <cell r="I247" t="str">
            <v>m3</v>
          </cell>
          <cell r="J247">
            <v>19.39206864706788</v>
          </cell>
          <cell r="K247">
            <v>1.896031746031746</v>
          </cell>
          <cell r="L247" t="str">
            <v>KQ-08-00</v>
          </cell>
          <cell r="M247" t="str">
            <v>Изготовление ЖБ элементов в построечных условиях, м3</v>
          </cell>
          <cell r="N247">
            <v>1</v>
          </cell>
          <cell r="O247" t="str">
            <v>KQ-08-01</v>
          </cell>
          <cell r="P247" t="str">
            <v>Изготовление сборных железобетонных конструкций (кроме свай) в построечных условиях, м3</v>
          </cell>
          <cell r="Q247">
            <v>1</v>
          </cell>
        </row>
        <row r="248">
          <cell r="E248" t="str">
            <v>CW00-04</v>
          </cell>
          <cell r="F248" t="str">
            <v>Сооружение дорог и дорожного покрытия</v>
          </cell>
          <cell r="G248" t="str">
            <v>Road and pavement construction</v>
          </cell>
        </row>
        <row r="249">
          <cell r="E249" t="str">
            <v>CW00-04-01</v>
          </cell>
          <cell r="F249" t="str">
            <v>Разметка</v>
          </cell>
          <cell r="G249" t="str">
            <v>Marking</v>
          </cell>
        </row>
        <row r="250">
          <cell r="E250" t="str">
            <v>CW00-04-01-1</v>
          </cell>
          <cell r="F250" t="str">
            <v>Устройство дорожной разметки (краска)</v>
          </cell>
          <cell r="G250" t="str">
            <v>Application of road markings (painting)</v>
          </cell>
          <cell r="H250" t="str">
            <v>м2</v>
          </cell>
          <cell r="I250" t="str">
            <v>m2</v>
          </cell>
          <cell r="J250">
            <v>0.08</v>
          </cell>
          <cell r="K250">
            <v>0.04</v>
          </cell>
          <cell r="L250" t="str">
            <v>KQ-71-00</v>
          </cell>
          <cell r="M250" t="str">
            <v>Дороги и покрытия, м2</v>
          </cell>
          <cell r="N250">
            <v>0</v>
          </cell>
          <cell r="O250" t="str">
            <v>KQ-71-04</v>
          </cell>
          <cell r="P250" t="str">
            <v>Устройство асфальтобетонных покрытий, м2</v>
          </cell>
          <cell r="Q250">
            <v>0</v>
          </cell>
        </row>
        <row r="251">
          <cell r="E251" t="str">
            <v>CW00-04-01-2</v>
          </cell>
          <cell r="F251" t="str">
            <v>Демаркирование дорожной разметки (краска)</v>
          </cell>
          <cell r="G251" t="str">
            <v>Road markings removal (painting)</v>
          </cell>
          <cell r="H251" t="str">
            <v>м2</v>
          </cell>
          <cell r="I251" t="str">
            <v>m2</v>
          </cell>
          <cell r="J251">
            <v>0.6</v>
          </cell>
          <cell r="K251">
            <v>0.2</v>
          </cell>
          <cell r="L251" t="str">
            <v>KQ-71-00</v>
          </cell>
          <cell r="M251" t="str">
            <v>Дороги и покрытия, м2</v>
          </cell>
          <cell r="N251">
            <v>0</v>
          </cell>
          <cell r="O251" t="str">
            <v>KQ-71-04</v>
          </cell>
          <cell r="P251" t="str">
            <v>Устройство асфальтобетонных покрытий, м2</v>
          </cell>
          <cell r="Q251">
            <v>0</v>
          </cell>
        </row>
        <row r="252">
          <cell r="E252" t="str">
            <v>CW00-04-01-3</v>
          </cell>
          <cell r="F252" t="str">
            <v>Устройство дорожной разметки (термопластик)</v>
          </cell>
          <cell r="G252" t="str">
            <v>Application of road markings (thermoplastic)</v>
          </cell>
          <cell r="H252" t="str">
            <v>м2</v>
          </cell>
          <cell r="I252" t="str">
            <v>m2</v>
          </cell>
          <cell r="J252">
            <v>3</v>
          </cell>
          <cell r="K252">
            <v>0.6</v>
          </cell>
          <cell r="L252" t="str">
            <v>KQ-71-00</v>
          </cell>
          <cell r="M252" t="str">
            <v>Дороги и покрытия, м2</v>
          </cell>
          <cell r="N252">
            <v>0</v>
          </cell>
          <cell r="O252" t="str">
            <v>KQ-71-04</v>
          </cell>
          <cell r="P252" t="str">
            <v>Устройство асфальтобетонных покрытий, м2</v>
          </cell>
          <cell r="Q252">
            <v>0</v>
          </cell>
        </row>
        <row r="253">
          <cell r="E253" t="str">
            <v>CW00-04-01-4</v>
          </cell>
          <cell r="F253" t="str">
            <v>Демаркирование дорожной разметки (термопластик)</v>
          </cell>
          <cell r="G253" t="str">
            <v>Road markings removal (thermoplastic)</v>
          </cell>
          <cell r="H253" t="str">
            <v>м2</v>
          </cell>
          <cell r="I253" t="str">
            <v>m2</v>
          </cell>
          <cell r="J253">
            <v>2</v>
          </cell>
          <cell r="K253">
            <v>0.5</v>
          </cell>
          <cell r="L253" t="str">
            <v>KQ-71-00</v>
          </cell>
          <cell r="M253" t="str">
            <v>Дороги и покрытия, м2</v>
          </cell>
          <cell r="N253">
            <v>0</v>
          </cell>
          <cell r="O253" t="str">
            <v>KQ-71-04</v>
          </cell>
          <cell r="P253" t="str">
            <v>Устройство асфальтобетонных покрытий, м2</v>
          </cell>
          <cell r="Q253">
            <v>0</v>
          </cell>
        </row>
        <row r="254">
          <cell r="E254" t="str">
            <v>CW00-04-02</v>
          </cell>
          <cell r="F254" t="str">
            <v>Устройство бетонных покрытий</v>
          </cell>
          <cell r="G254" t="str">
            <v>Concrete pavements</v>
          </cell>
        </row>
        <row r="255">
          <cell r="E255" t="str">
            <v>CW00-04-02-7</v>
          </cell>
          <cell r="F255" t="str">
            <v>Устройство бетонных дорожных покрытий</v>
          </cell>
          <cell r="G255" t="str">
            <v>Construction of concrete road pavements</v>
          </cell>
          <cell r="H255" t="str">
            <v>м3</v>
          </cell>
          <cell r="I255" t="str">
            <v>m3</v>
          </cell>
          <cell r="J255">
            <v>6.3525</v>
          </cell>
          <cell r="K255">
            <v>1.6443749999999999</v>
          </cell>
          <cell r="L255" t="str">
            <v>KQ-71-00</v>
          </cell>
          <cell r="M255" t="str">
            <v>Дороги и покрытия, м2</v>
          </cell>
          <cell r="N255">
            <v>5</v>
          </cell>
          <cell r="O255" t="str">
            <v>KQ-71-03</v>
          </cell>
          <cell r="P255" t="str">
            <v>Устройство бетонных покрытий, м3</v>
          </cell>
          <cell r="Q255">
            <v>1</v>
          </cell>
        </row>
        <row r="256">
          <cell r="E256" t="str">
            <v>CW00-04-03</v>
          </cell>
          <cell r="F256" t="str">
            <v>Устройство бордюров</v>
          </cell>
          <cell r="G256" t="str">
            <v>Installation of curbs</v>
          </cell>
        </row>
        <row r="257">
          <cell r="E257" t="str">
            <v>CW00-04-03-5</v>
          </cell>
          <cell r="F257" t="str">
            <v>Устройство бордюра тротуарного (тип материала по проекту)</v>
          </cell>
          <cell r="G257" t="str">
            <v>Installation of a footpath curb (the materials shall be used as per the design)</v>
          </cell>
          <cell r="H257" t="str">
            <v>м</v>
          </cell>
          <cell r="I257" t="str">
            <v>m</v>
          </cell>
          <cell r="J257">
            <v>1.3</v>
          </cell>
          <cell r="K257">
            <v>0.3</v>
          </cell>
          <cell r="L257" t="str">
            <v>KQ-72-00</v>
          </cell>
          <cell r="M257" t="str">
            <v>Благоустройство, м2</v>
          </cell>
          <cell r="N257">
            <v>0</v>
          </cell>
          <cell r="O257" t="str">
            <v>KQ-72-02</v>
          </cell>
          <cell r="P257" t="str">
            <v>Устройство пешеходных площадок и тротуаров, м2</v>
          </cell>
          <cell r="Q257">
            <v>0</v>
          </cell>
        </row>
        <row r="258">
          <cell r="E258" t="str">
            <v>CW00-04-03-6</v>
          </cell>
          <cell r="F258" t="str">
            <v>Устройство бордюра дорожного (тип материала по проекту)</v>
          </cell>
          <cell r="G258" t="str">
            <v>Installation of a road curb (the materials shall be used as per the design)</v>
          </cell>
          <cell r="H258" t="str">
            <v>м</v>
          </cell>
          <cell r="I258" t="str">
            <v>m</v>
          </cell>
          <cell r="J258">
            <v>1.5000000000000002</v>
          </cell>
          <cell r="K258">
            <v>0.375</v>
          </cell>
          <cell r="L258" t="str">
            <v>KQ-71-00</v>
          </cell>
          <cell r="M258" t="str">
            <v>Дороги и покрытия, м2</v>
          </cell>
          <cell r="N258">
            <v>0</v>
          </cell>
          <cell r="O258" t="str">
            <v>KQ-71-06</v>
          </cell>
          <cell r="P258" t="str">
            <v>Устройство бордюров, м</v>
          </cell>
          <cell r="Q258">
            <v>1</v>
          </cell>
        </row>
        <row r="259">
          <cell r="E259" t="str">
            <v>CW00-04-03-07</v>
          </cell>
          <cell r="F259" t="str">
            <v>Устройство пластикового садового бордюра</v>
          </cell>
          <cell r="G259" t="str">
            <v>Installation of a plastic garden curb</v>
          </cell>
          <cell r="H259" t="str">
            <v>м</v>
          </cell>
          <cell r="I259" t="str">
            <v>m</v>
          </cell>
          <cell r="J259">
            <v>6.7000000000000004E-2</v>
          </cell>
          <cell r="K259">
            <v>1E-3</v>
          </cell>
          <cell r="L259" t="str">
            <v>KQ-72-00</v>
          </cell>
          <cell r="M259" t="str">
            <v>Благоустройство, м2</v>
          </cell>
          <cell r="N259">
            <v>0</v>
          </cell>
          <cell r="O259" t="str">
            <v>KQ-72-03</v>
          </cell>
          <cell r="P259" t="str">
            <v>Установка малых архитектурных форм и сооружений, шт.</v>
          </cell>
          <cell r="Q259">
            <v>0</v>
          </cell>
        </row>
        <row r="260">
          <cell r="E260" t="str">
            <v>CW00-04-04</v>
          </cell>
          <cell r="F260" t="str">
            <v>Асфальтирование</v>
          </cell>
          <cell r="G260" t="str">
            <v>Asphalt laying</v>
          </cell>
        </row>
        <row r="261">
          <cell r="E261" t="str">
            <v>CW00-04-04-10</v>
          </cell>
          <cell r="F261" t="str">
            <v>Устройство верхнего слоя из асфальтобетонных смесей толщиной 5 см, тип смеси принять по проекту</v>
          </cell>
          <cell r="G261" t="str">
            <v>Laying of the upper layer with asphalt concrete mixtures with thickness of 5 cm; the type of the mixture shall meet the design</v>
          </cell>
          <cell r="H261" t="str">
            <v>м2</v>
          </cell>
          <cell r="I261" t="str">
            <v>m2</v>
          </cell>
          <cell r="J261">
            <v>0.24</v>
          </cell>
          <cell r="K261">
            <v>0.16500000000000004</v>
          </cell>
          <cell r="L261" t="str">
            <v>KQ-71-00</v>
          </cell>
          <cell r="M261" t="str">
            <v>Дороги и покрытия, м2</v>
          </cell>
          <cell r="N261">
            <v>1</v>
          </cell>
          <cell r="O261" t="str">
            <v>KQ-71-04</v>
          </cell>
          <cell r="P261" t="str">
            <v>Устройство асфальтобетонных покрытий, м2</v>
          </cell>
          <cell r="Q261">
            <v>1</v>
          </cell>
        </row>
        <row r="262">
          <cell r="E262" t="str">
            <v>CW00-04-04-11</v>
          </cell>
          <cell r="F262" t="str">
            <v>Устройство нижнего слоя из асфальтобетонных смесей толщиной 7 см , тип смеси принять по проекту</v>
          </cell>
          <cell r="G262" t="str">
            <v>Laying of the lower layer with asphalt concrete mixtures with thickness of 7 cm; the type of the mixture shall meet the design</v>
          </cell>
          <cell r="H262" t="str">
            <v>м2</v>
          </cell>
          <cell r="I262" t="str">
            <v>m2</v>
          </cell>
          <cell r="J262">
            <v>0.32</v>
          </cell>
          <cell r="K262">
            <v>0.21999999999999997</v>
          </cell>
          <cell r="L262" t="str">
            <v>KQ-71-00</v>
          </cell>
          <cell r="M262" t="str">
            <v>Дороги и покрытия, м2</v>
          </cell>
          <cell r="N262">
            <v>0</v>
          </cell>
          <cell r="O262" t="str">
            <v>KQ-71-04</v>
          </cell>
          <cell r="P262" t="str">
            <v>Устройство асфальтобетонных покрытий, м2</v>
          </cell>
          <cell r="Q262">
            <v>0</v>
          </cell>
        </row>
        <row r="263">
          <cell r="E263" t="str">
            <v>CW00-04-04-12</v>
          </cell>
          <cell r="F263" t="str">
            <v>Увеличение толщины верхнего или нижнего слоя асфальтобетонных смесей на 1 см к расценкам CW00-04-04-10 и CW00-04-04-11</v>
          </cell>
          <cell r="G263" t="str">
            <v>Increasing of the thickness of the top or bottom layer of the asphalt mixtures by 1 cm, applicable to rates CW00-04-04-10 and CW00-04-04-11</v>
          </cell>
          <cell r="H263" t="str">
            <v>м2</v>
          </cell>
          <cell r="I263" t="str">
            <v>m2</v>
          </cell>
          <cell r="J263">
            <v>0.05</v>
          </cell>
          <cell r="K263">
            <v>3.3000000000000002E-2</v>
          </cell>
          <cell r="L263" t="str">
            <v>KQ-71-00</v>
          </cell>
          <cell r="M263" t="str">
            <v>Дороги и покрытия, м2</v>
          </cell>
          <cell r="N263">
            <v>0</v>
          </cell>
          <cell r="O263" t="str">
            <v>KQ-71-04</v>
          </cell>
          <cell r="P263" t="str">
            <v>Устройство асфальтобетонных покрытий, м2</v>
          </cell>
          <cell r="Q263">
            <v>0</v>
          </cell>
        </row>
        <row r="264">
          <cell r="E264" t="str">
            <v>CW00-04-04-13</v>
          </cell>
          <cell r="F264" t="str">
            <v>Уменьшение толщины верхнего  или нижнего слоя асфальтобетонных смесей на 1 см к расценке CW00-04-04-10 и CW00-04-04-11</v>
          </cell>
          <cell r="G264" t="str">
            <v>Decreasing of the thickness of the top or bottom layer of the asphalt mixtures by 1 cm, applicable to rates CW00-04-04-10 and CW00-04-04-11</v>
          </cell>
          <cell r="H264" t="str">
            <v>м2</v>
          </cell>
          <cell r="I264" t="str">
            <v>m2</v>
          </cell>
          <cell r="J264">
            <v>4.4999999999999998E-2</v>
          </cell>
          <cell r="K264">
            <v>3.3000000000000002E-2</v>
          </cell>
          <cell r="L264" t="str">
            <v>KQ-71-00</v>
          </cell>
          <cell r="M264" t="str">
            <v>Дороги и покрытия, м2</v>
          </cell>
          <cell r="N264">
            <v>0</v>
          </cell>
          <cell r="O264" t="str">
            <v>KQ-71-04</v>
          </cell>
          <cell r="P264" t="str">
            <v>Устройство асфальтобетонных покрытий, м2</v>
          </cell>
          <cell r="Q264">
            <v>0</v>
          </cell>
        </row>
        <row r="265">
          <cell r="E265" t="str">
            <v>CW00-04-05</v>
          </cell>
          <cell r="F265" t="str">
            <v>Знаки</v>
          </cell>
          <cell r="G265" t="str">
            <v>Signs</v>
          </cell>
        </row>
        <row r="266">
          <cell r="E266" t="str">
            <v>CW00-04-05-1</v>
          </cell>
          <cell r="F266" t="str">
            <v>Установка дорожных знаков и знаков указателей на металлических стойках</v>
          </cell>
          <cell r="G266" t="str">
            <v>Installation of road signs and signposts on steel poles</v>
          </cell>
          <cell r="H266" t="str">
            <v>шт.</v>
          </cell>
          <cell r="I266" t="str">
            <v>pcs.</v>
          </cell>
          <cell r="J266">
            <v>6</v>
          </cell>
          <cell r="K266">
            <v>1</v>
          </cell>
          <cell r="L266" t="str">
            <v>KQ-71-00</v>
          </cell>
          <cell r="M266" t="str">
            <v>Дороги и покрытия, м2</v>
          </cell>
          <cell r="N266">
            <v>0</v>
          </cell>
          <cell r="O266" t="str">
            <v>KQ-71-10</v>
          </cell>
          <cell r="P266" t="str">
            <v>Устройство элементов обеспечения БДД, шт.</v>
          </cell>
          <cell r="Q266">
            <v>1</v>
          </cell>
        </row>
        <row r="267">
          <cell r="E267" t="str">
            <v>CW00-04-05-2</v>
          </cell>
          <cell r="F267" t="str">
            <v>Установка столбиков сигнальных пластиковых</v>
          </cell>
          <cell r="G267" t="str">
            <v>Installation of plastic signal posts</v>
          </cell>
          <cell r="H267" t="str">
            <v>шт.</v>
          </cell>
          <cell r="I267" t="str">
            <v>pcs.</v>
          </cell>
          <cell r="J267">
            <v>4</v>
          </cell>
          <cell r="K267">
            <v>0.5</v>
          </cell>
          <cell r="L267" t="str">
            <v>KQ-71-00</v>
          </cell>
          <cell r="M267" t="str">
            <v>Дороги и покрытия, м2</v>
          </cell>
          <cell r="N267">
            <v>0</v>
          </cell>
          <cell r="O267" t="str">
            <v>KQ-71-10</v>
          </cell>
          <cell r="P267" t="str">
            <v>Устройство элементов обеспечения БДД, шт.</v>
          </cell>
          <cell r="Q267">
            <v>1</v>
          </cell>
        </row>
        <row r="268">
          <cell r="E268" t="str">
            <v>CW00-04-05-3</v>
          </cell>
          <cell r="F268" t="str">
            <v>Установка барьерного ограждения</v>
          </cell>
          <cell r="G268" t="str">
            <v>Barrier railings installation</v>
          </cell>
          <cell r="H268" t="str">
            <v>м</v>
          </cell>
          <cell r="I268" t="str">
            <v>m</v>
          </cell>
          <cell r="J268">
            <v>12.4</v>
          </cell>
          <cell r="K268">
            <v>2.2000000000000002</v>
          </cell>
          <cell r="L268" t="str">
            <v>KQ-71-00</v>
          </cell>
          <cell r="M268" t="str">
            <v>Дороги и покрытия, м2</v>
          </cell>
          <cell r="N268">
            <v>0</v>
          </cell>
          <cell r="O268" t="str">
            <v>KQ-71-10</v>
          </cell>
          <cell r="P268" t="str">
            <v>Устройство элементов обеспечения БДД, шт.</v>
          </cell>
          <cell r="Q268">
            <v>8.3333333333333329E-2</v>
          </cell>
        </row>
        <row r="269">
          <cell r="E269" t="str">
            <v>CW00-04-05-4</v>
          </cell>
          <cell r="F269" t="str">
            <v>Установка начального участка/конечного барьерного металлического ограждения</v>
          </cell>
          <cell r="G269" t="str">
            <v>Installation of the initial section/end of the barrier metal fence</v>
          </cell>
          <cell r="H269" t="str">
            <v>шт.</v>
          </cell>
          <cell r="I269" t="str">
            <v>pcs.</v>
          </cell>
          <cell r="J269">
            <v>20.6</v>
          </cell>
          <cell r="K269">
            <v>2.2000000000000002</v>
          </cell>
          <cell r="L269" t="str">
            <v>KQ-71-00</v>
          </cell>
          <cell r="M269" t="str">
            <v>Дороги и покрытия, м2</v>
          </cell>
          <cell r="N269">
            <v>0</v>
          </cell>
          <cell r="O269" t="str">
            <v>KQ-71-10</v>
          </cell>
          <cell r="P269" t="str">
            <v>Устройство элементов обеспечения БДД, шт.</v>
          </cell>
          <cell r="Q269">
            <v>1</v>
          </cell>
        </row>
        <row r="270">
          <cell r="E270" t="str">
            <v>CW00-04-05-5</v>
          </cell>
          <cell r="F270" t="str">
            <v>Установка полимерных ограждающих блоков</v>
          </cell>
          <cell r="G270" t="str">
            <v>Installation of polymer enclosing blocks</v>
          </cell>
          <cell r="H270" t="str">
            <v>шт.</v>
          </cell>
          <cell r="I270" t="str">
            <v>pcs.</v>
          </cell>
          <cell r="J270">
            <v>3</v>
          </cell>
          <cell r="K270">
            <v>1.5</v>
          </cell>
          <cell r="L270" t="str">
            <v>KQ-71-00</v>
          </cell>
          <cell r="M270" t="str">
            <v>Дороги и покрытия, м2</v>
          </cell>
          <cell r="N270">
            <v>0</v>
          </cell>
          <cell r="O270" t="str">
            <v>KQ-71-10</v>
          </cell>
          <cell r="P270" t="str">
            <v>Устройство элементов обеспечения БДД, шт.</v>
          </cell>
          <cell r="Q270">
            <v>1</v>
          </cell>
        </row>
        <row r="271">
          <cell r="E271" t="str">
            <v>CW00-04-06</v>
          </cell>
          <cell r="F271" t="str">
            <v>Устройство тротуаров</v>
          </cell>
          <cell r="G271" t="str">
            <v>Footways arrangement</v>
          </cell>
        </row>
        <row r="272">
          <cell r="E272" t="str">
            <v>CW00-04-06-1</v>
          </cell>
          <cell r="F272" t="str">
            <v>Устройство тротуаров из бетонной брусчатки, с заполнением швов ЦПС</v>
          </cell>
          <cell r="G272" t="str">
            <v>Laying of concrete paving blocks footways including seams filling with sand-cement mix</v>
          </cell>
          <cell r="H272" t="str">
            <v>м2</v>
          </cell>
          <cell r="I272" t="str">
            <v>m2</v>
          </cell>
          <cell r="J272">
            <v>1.9000000000000001</v>
          </cell>
          <cell r="K272">
            <v>0.05</v>
          </cell>
          <cell r="L272" t="str">
            <v>KQ-72-00</v>
          </cell>
          <cell r="M272" t="str">
            <v>Благоустройство, м2</v>
          </cell>
          <cell r="N272">
            <v>1</v>
          </cell>
          <cell r="O272" t="str">
            <v>KQ-72-02</v>
          </cell>
          <cell r="P272" t="str">
            <v>Устройство пешеходных площадок и тротуаров, м2</v>
          </cell>
          <cell r="Q272">
            <v>1</v>
          </cell>
        </row>
        <row r="273">
          <cell r="E273" t="str">
            <v>CW00-04-06-2</v>
          </cell>
          <cell r="F273" t="str">
            <v>Устройство тротуаров из гранитной брусчатки, с заполнением швов ЦПС</v>
          </cell>
          <cell r="G273" t="str">
            <v>Laying of granite paving blocks footways, including seams filling with sand-cement mix</v>
          </cell>
          <cell r="H273" t="str">
            <v>м2</v>
          </cell>
          <cell r="I273" t="str">
            <v>m2</v>
          </cell>
          <cell r="J273">
            <v>2.2000000000000002</v>
          </cell>
          <cell r="K273">
            <v>0.05</v>
          </cell>
          <cell r="L273" t="str">
            <v>KQ-72-00</v>
          </cell>
          <cell r="M273" t="str">
            <v>Благоустройство, м2</v>
          </cell>
          <cell r="N273">
            <v>1</v>
          </cell>
          <cell r="O273" t="str">
            <v>KQ-72-02</v>
          </cell>
          <cell r="P273" t="str">
            <v>Устройство пешеходных площадок и тротуаров, м2</v>
          </cell>
          <cell r="Q273">
            <v>1</v>
          </cell>
        </row>
        <row r="274">
          <cell r="E274" t="str">
            <v>CW00-04-06-3</v>
          </cell>
          <cell r="F274" t="str">
            <v>Устройство пешеходного тротуара из плитки</v>
          </cell>
          <cell r="G274" t="str">
            <v>Laying of a pedestrian sidewalk made of tiles</v>
          </cell>
          <cell r="H274" t="str">
            <v>м2</v>
          </cell>
          <cell r="I274" t="str">
            <v>m2</v>
          </cell>
          <cell r="J274">
            <v>1.5</v>
          </cell>
          <cell r="K274">
            <v>0.05</v>
          </cell>
          <cell r="L274" t="str">
            <v>KQ-72-00</v>
          </cell>
          <cell r="M274" t="str">
            <v>Благоустройство, м2</v>
          </cell>
          <cell r="N274">
            <v>1</v>
          </cell>
          <cell r="O274" t="str">
            <v>KQ-72-02</v>
          </cell>
          <cell r="P274" t="str">
            <v>Устройство пешеходных площадок и тротуаров, м2</v>
          </cell>
          <cell r="Q274">
            <v>1</v>
          </cell>
        </row>
        <row r="275">
          <cell r="E275" t="str">
            <v>CW00-04-06-4</v>
          </cell>
          <cell r="F275" t="str">
            <v>Устройство пешеходного тротуара из асфальтобетона</v>
          </cell>
          <cell r="G275" t="str">
            <v>Laying of asphalt concrete pedestrian pavement</v>
          </cell>
          <cell r="H275" t="str">
            <v>м2</v>
          </cell>
          <cell r="I275" t="str">
            <v>m2</v>
          </cell>
          <cell r="J275">
            <v>2.4</v>
          </cell>
          <cell r="K275">
            <v>0.93500000000000016</v>
          </cell>
          <cell r="L275" t="str">
            <v>KQ-72-00</v>
          </cell>
          <cell r="M275" t="str">
            <v>Благоустройство, м2</v>
          </cell>
          <cell r="N275">
            <v>1</v>
          </cell>
          <cell r="O275" t="str">
            <v>KQ-72-02</v>
          </cell>
          <cell r="P275" t="str">
            <v>Устройство пешеходных площадок и тротуаров, м2</v>
          </cell>
          <cell r="Q275">
            <v>1</v>
          </cell>
        </row>
        <row r="276">
          <cell r="E276" t="str">
            <v>CW00-04-06-5</v>
          </cell>
          <cell r="F276" t="str">
            <v>Устройство бетонного покрытия тротуара и отмостки</v>
          </cell>
          <cell r="G276" t="str">
            <v>Concrete paving of sidewalks and pavements</v>
          </cell>
          <cell r="H276" t="str">
            <v>м2</v>
          </cell>
          <cell r="I276" t="str">
            <v>m2</v>
          </cell>
          <cell r="J276">
            <v>1.0906805150214567</v>
          </cell>
          <cell r="K276">
            <v>0.18358454935622276</v>
          </cell>
          <cell r="L276" t="str">
            <v>KQ-72-00</v>
          </cell>
          <cell r="M276" t="str">
            <v>Благоустройство, м2</v>
          </cell>
          <cell r="N276">
            <v>1</v>
          </cell>
          <cell r="O276" t="str">
            <v>KQ-72-02</v>
          </cell>
          <cell r="P276" t="str">
            <v>Устройство пешеходных площадок и тротуаров, м2</v>
          </cell>
          <cell r="Q276">
            <v>1</v>
          </cell>
        </row>
        <row r="277">
          <cell r="E277" t="str">
            <v>CW00-04-07</v>
          </cell>
          <cell r="F277" t="str">
            <v>Водоотводной лоток</v>
          </cell>
          <cell r="G277" t="str">
            <v>Drainage gutter</v>
          </cell>
        </row>
        <row r="278">
          <cell r="E278" t="str">
            <v>CW00-04-07-1</v>
          </cell>
          <cell r="F278" t="str">
            <v>Устройство водоотводного лотка, с решеткой, в бетонной обойме</v>
          </cell>
          <cell r="G278" t="str">
            <v>Installation of a drainage gutter with grate, in a concrete shell</v>
          </cell>
          <cell r="H278" t="str">
            <v>м</v>
          </cell>
          <cell r="I278" t="str">
            <v>m</v>
          </cell>
          <cell r="J278">
            <v>6.6000000000000005</v>
          </cell>
          <cell r="K278">
            <v>1.4666666666666666</v>
          </cell>
          <cell r="L278" t="str">
            <v>KQ-71-00</v>
          </cell>
          <cell r="M278" t="str">
            <v>Дороги и покрытия, м2</v>
          </cell>
          <cell r="N278">
            <v>0</v>
          </cell>
          <cell r="O278" t="str">
            <v>KQ-71-08</v>
          </cell>
          <cell r="P278" t="str">
            <v>Устройство водоотводных лотков, м</v>
          </cell>
          <cell r="Q278">
            <v>1</v>
          </cell>
        </row>
        <row r="279">
          <cell r="E279" t="str">
            <v>CW00-04-07-2</v>
          </cell>
          <cell r="F279" t="str">
            <v>Устройство лотка быстротока</v>
          </cell>
          <cell r="G279" t="str">
            <v>Installation of a fast-flow chute channel</v>
          </cell>
          <cell r="H279" t="str">
            <v>м</v>
          </cell>
          <cell r="I279" t="str">
            <v>m</v>
          </cell>
          <cell r="J279">
            <v>5.666666666666667</v>
          </cell>
          <cell r="K279">
            <v>1.2</v>
          </cell>
          <cell r="L279" t="str">
            <v>KQ-71-00</v>
          </cell>
          <cell r="M279" t="str">
            <v>Дороги и покрытия, м2</v>
          </cell>
          <cell r="N279">
            <v>0</v>
          </cell>
          <cell r="O279" t="str">
            <v>KQ-71-08</v>
          </cell>
          <cell r="P279" t="str">
            <v>Устройство водоотводных лотков, м</v>
          </cell>
          <cell r="Q279">
            <v>1</v>
          </cell>
        </row>
        <row r="280">
          <cell r="E280" t="str">
            <v>CW00-04-07-3</v>
          </cell>
          <cell r="F280" t="str">
            <v>Устройство прикромочного лотка</v>
          </cell>
          <cell r="G280" t="str">
            <v>Installation of a near-edge drainage chute</v>
          </cell>
          <cell r="H280" t="str">
            <v>м</v>
          </cell>
          <cell r="I280" t="str">
            <v>m</v>
          </cell>
          <cell r="J280">
            <v>5.666666666666667</v>
          </cell>
          <cell r="K280">
            <v>1.2</v>
          </cell>
          <cell r="L280" t="str">
            <v>KQ-71-00</v>
          </cell>
          <cell r="M280" t="str">
            <v>Дороги и покрытия, м2</v>
          </cell>
          <cell r="N280">
            <v>0</v>
          </cell>
          <cell r="O280" t="str">
            <v>KQ-71-08</v>
          </cell>
          <cell r="P280" t="str">
            <v>Устройство водоотводных лотков, м</v>
          </cell>
          <cell r="Q280">
            <v>1</v>
          </cell>
        </row>
        <row r="281">
          <cell r="E281" t="str">
            <v>CW00-04-07-4</v>
          </cell>
          <cell r="F281" t="str">
            <v>Устройство дождеприемников-пескоуловителей</v>
          </cell>
          <cell r="G281" t="str">
            <v>Installation of storm water catch basins - sand traps</v>
          </cell>
          <cell r="H281" t="str">
            <v>шт.</v>
          </cell>
          <cell r="I281" t="str">
            <v>pcs.</v>
          </cell>
          <cell r="J281">
            <v>5.666666666666667</v>
          </cell>
          <cell r="K281">
            <v>1.2</v>
          </cell>
          <cell r="L281" t="str">
            <v>KQ-71-00</v>
          </cell>
          <cell r="M281" t="str">
            <v>Дороги и покрытия, м2</v>
          </cell>
          <cell r="N281">
            <v>0</v>
          </cell>
          <cell r="O281" t="str">
            <v>KQ-71-08</v>
          </cell>
          <cell r="P281" t="str">
            <v>Устройство водоотводных лотков, м</v>
          </cell>
          <cell r="Q281">
            <v>0</v>
          </cell>
        </row>
        <row r="282">
          <cell r="E282" t="str">
            <v>CW00-04-07-5</v>
          </cell>
          <cell r="F282" t="str">
            <v>Устройство водоотводных лотков из композиционных полимерных материалов с решеткой</v>
          </cell>
          <cell r="G282" t="str">
            <v>Installation of drainage gutters made of composite polymeric materials with a grate</v>
          </cell>
          <cell r="H282" t="str">
            <v>м</v>
          </cell>
          <cell r="I282" t="str">
            <v>m</v>
          </cell>
          <cell r="J282">
            <v>6.6000000000000005</v>
          </cell>
          <cell r="K282">
            <v>1.4666666666666666</v>
          </cell>
          <cell r="L282" t="str">
            <v>KQ-71-00</v>
          </cell>
          <cell r="M282" t="str">
            <v>Дороги и покрытия, м2</v>
          </cell>
          <cell r="N282">
            <v>0</v>
          </cell>
          <cell r="O282" t="str">
            <v>KQ-71-08</v>
          </cell>
          <cell r="P282" t="str">
            <v>Устройство водоотводных лотков, м</v>
          </cell>
          <cell r="Q282">
            <v>1</v>
          </cell>
        </row>
        <row r="283">
          <cell r="E283" t="str">
            <v>CW00-04-07-6</v>
          </cell>
          <cell r="F283" t="str">
            <v>Устройство водоотводных лотков из композиционных полимерных материалов без решетки</v>
          </cell>
          <cell r="G283" t="str">
            <v>Installation of drainage trays made of composite polymeric materials without a grate</v>
          </cell>
          <cell r="H283" t="str">
            <v>м</v>
          </cell>
          <cell r="I283" t="str">
            <v>m</v>
          </cell>
          <cell r="J283">
            <v>6.2666666666666666</v>
          </cell>
          <cell r="K283">
            <v>1.4666666666666666</v>
          </cell>
          <cell r="L283" t="str">
            <v>KQ-71-00</v>
          </cell>
          <cell r="M283" t="str">
            <v>Дороги и покрытия, м2</v>
          </cell>
          <cell r="N283">
            <v>0</v>
          </cell>
          <cell r="O283" t="str">
            <v>KQ-71-08</v>
          </cell>
          <cell r="P283" t="str">
            <v>Устройство водоотводных лотков, м</v>
          </cell>
          <cell r="Q283">
            <v>1</v>
          </cell>
        </row>
        <row r="284">
          <cell r="E284" t="str">
            <v>CW00-04-07-7</v>
          </cell>
          <cell r="F284" t="str">
            <v>Устройство водоотводных лотков из сборных железобетонных конструкций с решеткой</v>
          </cell>
          <cell r="G284" t="str">
            <v>Installation of drainage trays made of prefabricated reinforced concrete structures with a grate</v>
          </cell>
          <cell r="H284" t="str">
            <v>м</v>
          </cell>
          <cell r="I284" t="str">
            <v>m</v>
          </cell>
          <cell r="J284">
            <v>4.6670000000000007</v>
          </cell>
          <cell r="K284">
            <v>1.0010000000000001</v>
          </cell>
          <cell r="L284" t="str">
            <v>KQ-71-00</v>
          </cell>
          <cell r="M284" t="str">
            <v>Дороги и покрытия, м2</v>
          </cell>
          <cell r="N284">
            <v>0</v>
          </cell>
          <cell r="O284" t="str">
            <v>KQ-71-08</v>
          </cell>
          <cell r="P284" t="str">
            <v>Устройство водоотводных лотков, м</v>
          </cell>
          <cell r="Q284">
            <v>1</v>
          </cell>
        </row>
        <row r="285">
          <cell r="E285" t="str">
            <v>CW00-04-07-8</v>
          </cell>
          <cell r="F285" t="str">
            <v>Устройство водоотводных лотков из сборных железобетонных конструкций без решетки</v>
          </cell>
          <cell r="G285" t="str">
            <v>Installation of drainage trays made of prefabricated reinforced concrete structures without a grate</v>
          </cell>
          <cell r="H285" t="str">
            <v>м</v>
          </cell>
          <cell r="I285" t="str">
            <v>m</v>
          </cell>
          <cell r="J285">
            <v>6.2666666666666666</v>
          </cell>
          <cell r="K285">
            <v>1.4666666666666666</v>
          </cell>
          <cell r="L285" t="str">
            <v>KQ-71-00</v>
          </cell>
          <cell r="M285" t="str">
            <v>Дороги и покрытия, м2</v>
          </cell>
          <cell r="N285">
            <v>0</v>
          </cell>
          <cell r="O285" t="str">
            <v>KQ-71-08</v>
          </cell>
          <cell r="P285" t="str">
            <v>Устройство водоотводных лотков, м</v>
          </cell>
          <cell r="Q285">
            <v>1</v>
          </cell>
        </row>
        <row r="286">
          <cell r="E286" t="str">
            <v>CW00-04-07-9</v>
          </cell>
          <cell r="F286" t="str">
            <v>Устройство водосбросных сооружений с проезжей части из лотков в откосах насыпи</v>
          </cell>
          <cell r="G286" t="str">
            <v>Installation of spillways from the carriageway, from trays in the slopes of the embankment</v>
          </cell>
          <cell r="H286" t="str">
            <v>м</v>
          </cell>
          <cell r="I286" t="str">
            <v>m</v>
          </cell>
          <cell r="J286">
            <v>5.666666666666667</v>
          </cell>
          <cell r="K286">
            <v>1.2</v>
          </cell>
          <cell r="L286" t="str">
            <v>KQ-71-00</v>
          </cell>
          <cell r="M286" t="str">
            <v>Дороги и покрытия, м2</v>
          </cell>
          <cell r="N286">
            <v>0</v>
          </cell>
          <cell r="O286" t="str">
            <v>KQ-71-08</v>
          </cell>
          <cell r="P286" t="str">
            <v>Устройство водоотводных лотков, м</v>
          </cell>
          <cell r="Q286">
            <v>1</v>
          </cell>
        </row>
        <row r="287">
          <cell r="E287" t="str">
            <v>CW00-04-07-10</v>
          </cell>
          <cell r="F287" t="str">
            <v>Устройство прикромочного лотка вдоль проезжей части для подвода воды к водосбросному сооружению</v>
          </cell>
          <cell r="G287" t="str">
            <v>Installation of a side tray along the roadway for supply of water to the spillway structure</v>
          </cell>
          <cell r="H287" t="str">
            <v>м</v>
          </cell>
          <cell r="I287" t="str">
            <v>m</v>
          </cell>
          <cell r="J287">
            <v>5.666666666666667</v>
          </cell>
          <cell r="K287">
            <v>1.2</v>
          </cell>
          <cell r="L287" t="str">
            <v>KQ-71-00</v>
          </cell>
          <cell r="M287" t="str">
            <v>Дороги и покрытия, м2</v>
          </cell>
          <cell r="N287">
            <v>0</v>
          </cell>
          <cell r="O287" t="str">
            <v>KQ-71-08</v>
          </cell>
          <cell r="P287" t="str">
            <v>Устройство водоотводных лотков, м</v>
          </cell>
          <cell r="Q287">
            <v>1</v>
          </cell>
        </row>
        <row r="288">
          <cell r="E288" t="str">
            <v>CW00-04-09</v>
          </cell>
          <cell r="F288" t="str">
            <v>Покрытие скандинавской дорожки</v>
          </cell>
          <cell r="G288" t="str">
            <v>Nordic path covering</v>
          </cell>
        </row>
        <row r="289">
          <cell r="E289" t="str">
            <v>CW00-04-09-1</v>
          </cell>
          <cell r="F289" t="str">
            <v>Покрытие резиновой крошкой скандинавской дорожки</v>
          </cell>
          <cell r="G289" t="str">
            <v>Nordic path covering with crumb rubber</v>
          </cell>
          <cell r="H289" t="str">
            <v>м2</v>
          </cell>
          <cell r="I289" t="str">
            <v>m2</v>
          </cell>
          <cell r="J289">
            <v>4.2</v>
          </cell>
          <cell r="K289">
            <v>0.2</v>
          </cell>
          <cell r="L289" t="str">
            <v>KQ-72-00</v>
          </cell>
          <cell r="M289" t="str">
            <v>Благоустройство, м2</v>
          </cell>
          <cell r="N289">
            <v>1</v>
          </cell>
          <cell r="O289" t="str">
            <v>KQ-72-02</v>
          </cell>
          <cell r="P289" t="str">
            <v>Устройство пешеходных площадок и тротуаров, м2</v>
          </cell>
          <cell r="Q289">
            <v>1</v>
          </cell>
        </row>
        <row r="290">
          <cell r="E290" t="str">
            <v>CW00-04-10</v>
          </cell>
          <cell r="F290" t="str">
            <v>Вяжущие материалы</v>
          </cell>
          <cell r="G290" t="str">
            <v>Binding materials</v>
          </cell>
        </row>
        <row r="291">
          <cell r="E291" t="str">
            <v>CW00-04-10-1</v>
          </cell>
          <cell r="F291" t="str">
            <v>Розлив вяжущих материалов - Битумы нефтяные дорожные жидкие</v>
          </cell>
          <cell r="G291" t="str">
            <v>Binding materials spreading - liquid road oil bitumen</v>
          </cell>
          <cell r="H291" t="str">
            <v>м2</v>
          </cell>
          <cell r="I291" t="str">
            <v>m2</v>
          </cell>
          <cell r="J291">
            <v>5.0000000000000001E-3</v>
          </cell>
          <cell r="K291">
            <v>8.0000000000000002E-3</v>
          </cell>
          <cell r="L291" t="str">
            <v>KQ-71-00</v>
          </cell>
          <cell r="M291" t="str">
            <v>Дороги и покрытия, м2</v>
          </cell>
          <cell r="N291">
            <v>0</v>
          </cell>
          <cell r="O291" t="str">
            <v>KQ-71-04</v>
          </cell>
          <cell r="P291" t="str">
            <v>Устройство асфальтобетонных покрытий, м2</v>
          </cell>
          <cell r="Q291">
            <v>0</v>
          </cell>
        </row>
        <row r="292">
          <cell r="E292" t="str">
            <v>CW00-04-10-2</v>
          </cell>
          <cell r="F292" t="str">
            <v>Розлив вяжущих материалов - Полимерный состав</v>
          </cell>
          <cell r="G292" t="str">
            <v>Binding materials spread - polymeric composition</v>
          </cell>
          <cell r="H292" t="str">
            <v>м2</v>
          </cell>
          <cell r="I292" t="str">
            <v>m2</v>
          </cell>
          <cell r="J292">
            <v>0.01</v>
          </cell>
          <cell r="K292">
            <v>8.0000000000000002E-3</v>
          </cell>
          <cell r="L292" t="str">
            <v>KQ-71-00</v>
          </cell>
          <cell r="M292" t="str">
            <v>Дороги и покрытия, м2</v>
          </cell>
          <cell r="N292">
            <v>0</v>
          </cell>
          <cell r="O292" t="str">
            <v>KQ-71-04</v>
          </cell>
          <cell r="P292" t="str">
            <v>Устройство асфальтобетонных покрытий, м2</v>
          </cell>
          <cell r="Q292">
            <v>0</v>
          </cell>
        </row>
        <row r="293">
          <cell r="E293" t="str">
            <v>CW00-04-11</v>
          </cell>
          <cell r="F293" t="str">
            <v>МОНТАЖ Ж/Б ПЛИТ</v>
          </cell>
          <cell r="G293" t="str">
            <v>INSTALLATION OF REINFORCED CONCRETE SLABS</v>
          </cell>
        </row>
        <row r="294">
          <cell r="E294" t="str">
            <v>CW00-04-11-1</v>
          </cell>
          <cell r="F294" t="str">
            <v>Монтаж ж/б плит дорожных (ПАГ/ПДН)</v>
          </cell>
          <cell r="G294" t="str">
            <v>Installation of reinforced concrete slabs (PAG (precast airfield slabs) / PDN (prestressed road slabs)</v>
          </cell>
          <cell r="H294" t="str">
            <v>м3</v>
          </cell>
          <cell r="I294" t="str">
            <v>m3</v>
          </cell>
          <cell r="J294">
            <v>3.9699999999999998</v>
          </cell>
          <cell r="K294">
            <v>1.4910000000000001</v>
          </cell>
          <cell r="L294" t="str">
            <v>KQ-71-00</v>
          </cell>
          <cell r="M294" t="str">
            <v>Дороги и покрытия, м2</v>
          </cell>
          <cell r="N294">
            <v>5.5555555555555554</v>
          </cell>
          <cell r="O294" t="str">
            <v>KQ-71-05</v>
          </cell>
          <cell r="P294" t="str">
            <v>Устройство покрытий из сборных ж/б плит, м2</v>
          </cell>
          <cell r="Q294">
            <v>5.5555555555555554</v>
          </cell>
        </row>
        <row r="295">
          <cell r="E295" t="str">
            <v>CW00-05</v>
          </cell>
          <cell r="F295" t="str">
            <v>Цементные работы</v>
          </cell>
          <cell r="G295" t="str">
            <v>Cementing</v>
          </cell>
        </row>
        <row r="296">
          <cell r="E296" t="str">
            <v>CW00-05-01</v>
          </cell>
          <cell r="F296" t="str">
            <v>Цементно-песчаная смесь</v>
          </cell>
          <cell r="G296" t="str">
            <v>Cement-sand mixture</v>
          </cell>
        </row>
        <row r="297">
          <cell r="E297" t="str">
            <v>CW00-05-01-7</v>
          </cell>
          <cell r="F297" t="str">
            <v>Цементно-песчаная смесь(марку смеси принять по проекту)</v>
          </cell>
          <cell r="G297" t="str">
            <v>Cement-sand mixture (grade of mixture shall meet the specified in the design)</v>
          </cell>
          <cell r="H297" t="str">
            <v>м3</v>
          </cell>
          <cell r="I297" t="str">
            <v>m3</v>
          </cell>
          <cell r="J297">
            <v>5.4214853009081114</v>
          </cell>
          <cell r="K297">
            <v>1.02</v>
          </cell>
          <cell r="L297" t="str">
            <v>KQ-71-00</v>
          </cell>
          <cell r="M297" t="str">
            <v>Дороги и покрытия, м2</v>
          </cell>
          <cell r="N297">
            <v>0</v>
          </cell>
          <cell r="O297" t="str">
            <v>KQ-71-03</v>
          </cell>
          <cell r="P297" t="str">
            <v>Устройство бетонных покрытий, м3</v>
          </cell>
          <cell r="Q297">
            <v>0</v>
          </cell>
        </row>
        <row r="298">
          <cell r="E298" t="str">
            <v>CW00-06</v>
          </cell>
          <cell r="F298" t="str">
            <v>Другие общестроительные работы</v>
          </cell>
          <cell r="G298" t="str">
            <v>Other civil works</v>
          </cell>
        </row>
        <row r="299">
          <cell r="E299" t="str">
            <v>CW00-06-03</v>
          </cell>
          <cell r="F299" t="str">
            <v>Стальные накопители или колодцы из стали</v>
          </cell>
          <cell r="G299" t="str">
            <v>Steel accumulator tanks or steel pits</v>
          </cell>
        </row>
        <row r="300">
          <cell r="E300" t="str">
            <v>CW00-06-03-1</v>
          </cell>
          <cell r="F300" t="str">
            <v>Стальные накопители или колодец из стали или аналогов, с изготовлением, до Ду 1000</v>
          </cell>
          <cell r="G300" t="str">
            <v>Steel accumulator tanks or a steel (or similar material) pit, including fabrication, up to DN 1000</v>
          </cell>
          <cell r="H300" t="str">
            <v>т</v>
          </cell>
          <cell r="I300" t="str">
            <v>t</v>
          </cell>
          <cell r="J300">
            <v>122</v>
          </cell>
          <cell r="K300">
            <v>12.996031746031745</v>
          </cell>
          <cell r="L300" t="str">
            <v>KQ-18-00</v>
          </cell>
          <cell r="M300" t="str">
            <v>Колодцы, шт.</v>
          </cell>
          <cell r="N300">
            <v>0</v>
          </cell>
          <cell r="O300" t="str">
            <v>KQ-18-03</v>
          </cell>
          <cell r="P300" t="str">
            <v>Монтаж стальных колодцев, т</v>
          </cell>
          <cell r="Q300">
            <v>1</v>
          </cell>
        </row>
        <row r="301">
          <cell r="E301" t="str">
            <v>CW00-06-03-4</v>
          </cell>
          <cell r="F301" t="str">
            <v>Стальные накопители или колодец из стали или аналогов, с изготовлением, Ду 2001 и более</v>
          </cell>
          <cell r="G301" t="str">
            <v>Steel accumulator tanks or a steel (or similar material) pit, including fabrication, DN 2001 and above</v>
          </cell>
          <cell r="H301" t="str">
            <v>т</v>
          </cell>
          <cell r="I301" t="str">
            <v>t</v>
          </cell>
          <cell r="J301">
            <v>128</v>
          </cell>
          <cell r="K301">
            <v>15.996031746031745</v>
          </cell>
          <cell r="L301" t="str">
            <v>KQ-18-00</v>
          </cell>
          <cell r="M301" t="str">
            <v>Колодцы, шт.</v>
          </cell>
          <cell r="N301">
            <v>0</v>
          </cell>
          <cell r="O301" t="str">
            <v>KQ-18-03</v>
          </cell>
          <cell r="P301" t="str">
            <v>Монтаж стальных колодцев, т</v>
          </cell>
          <cell r="Q301">
            <v>1</v>
          </cell>
        </row>
        <row r="302">
          <cell r="E302" t="str">
            <v>CW00-06-03-5</v>
          </cell>
          <cell r="F302" t="str">
            <v>Колодец из стали (заводской готовности)</v>
          </cell>
          <cell r="G302" t="str">
            <v>Steel pit (prefabricated)</v>
          </cell>
          <cell r="H302" t="str">
            <v>т</v>
          </cell>
          <cell r="I302" t="str">
            <v>t</v>
          </cell>
          <cell r="J302">
            <v>16</v>
          </cell>
          <cell r="K302">
            <v>4.496031746031746</v>
          </cell>
          <cell r="L302" t="str">
            <v>KQ-18-00</v>
          </cell>
          <cell r="M302" t="str">
            <v>Колодцы, шт.</v>
          </cell>
          <cell r="N302">
            <v>0</v>
          </cell>
          <cell r="O302" t="str">
            <v>KQ-18-03</v>
          </cell>
          <cell r="P302" t="str">
            <v>Монтаж стальных колодцев, т</v>
          </cell>
          <cell r="Q302">
            <v>1</v>
          </cell>
        </row>
        <row r="303">
          <cell r="E303" t="str">
            <v>CW00-06-03-6</v>
          </cell>
          <cell r="F303" t="str">
            <v>Накопитель из стали (заводской готовности)</v>
          </cell>
          <cell r="G303" t="str">
            <v>Steel accumulator tank (prefabricated)</v>
          </cell>
          <cell r="H303" t="str">
            <v>т</v>
          </cell>
          <cell r="I303" t="str">
            <v>t</v>
          </cell>
          <cell r="J303">
            <v>16</v>
          </cell>
          <cell r="K303">
            <v>4.496031746031746</v>
          </cell>
          <cell r="L303" t="str">
            <v>KQ-18-00</v>
          </cell>
          <cell r="M303" t="str">
            <v>Колодцы, шт.</v>
          </cell>
          <cell r="N303">
            <v>0</v>
          </cell>
          <cell r="O303" t="str">
            <v>KQ-18-03</v>
          </cell>
          <cell r="P303" t="str">
            <v>Монтаж стальных колодцев, т</v>
          </cell>
          <cell r="Q303">
            <v>1</v>
          </cell>
        </row>
        <row r="304">
          <cell r="E304" t="str">
            <v>CW00-06-03-7</v>
          </cell>
          <cell r="F304" t="str">
            <v>Стальные накопители или колодец из стали или аналогов, с изготовлением, Ду от 1001 до 2000</v>
          </cell>
          <cell r="G304" t="str">
            <v>Steel accumulator tanks or a steel (or similar material) pit, including fabrication, DN from 1001 to 2000</v>
          </cell>
          <cell r="H304" t="str">
            <v>т</v>
          </cell>
          <cell r="I304" t="str">
            <v>t</v>
          </cell>
          <cell r="J304">
            <v>126</v>
          </cell>
          <cell r="K304">
            <v>14.496031746031745</v>
          </cell>
          <cell r="L304" t="str">
            <v>KQ-18-00</v>
          </cell>
          <cell r="M304" t="str">
            <v>Колодцы, шт.</v>
          </cell>
          <cell r="N304">
            <v>0</v>
          </cell>
          <cell r="O304" t="str">
            <v>KQ-18-03</v>
          </cell>
          <cell r="P304" t="str">
            <v>Монтаж стальных колодцев, т</v>
          </cell>
          <cell r="Q304">
            <v>1</v>
          </cell>
        </row>
        <row r="305">
          <cell r="E305" t="str">
            <v>CW00-06-04</v>
          </cell>
          <cell r="F305" t="str">
            <v>Комплектные канализационные насосные станции (КНС)</v>
          </cell>
          <cell r="G305" t="str">
            <v>Packaged sewage lift stations</v>
          </cell>
        </row>
        <row r="306">
          <cell r="E306" t="str">
            <v>CW00-06-04-1</v>
          </cell>
          <cell r="F306" t="str">
            <v>Монтаж комплектной канализационной насосной станции (КНС)</v>
          </cell>
          <cell r="G306" t="str">
            <v>Installation of a packaged sewage lift station</v>
          </cell>
          <cell r="H306" t="str">
            <v>шт.</v>
          </cell>
          <cell r="I306" t="str">
            <v>pcs.</v>
          </cell>
          <cell r="J306">
            <v>69</v>
          </cell>
          <cell r="K306">
            <v>9</v>
          </cell>
          <cell r="L306" t="str">
            <v>KQ-17-00</v>
          </cell>
          <cell r="M306" t="str">
            <v>КНС, шт.</v>
          </cell>
          <cell r="N306">
            <v>1</v>
          </cell>
          <cell r="O306" t="str">
            <v>KQ-17-01</v>
          </cell>
          <cell r="P306" t="str">
            <v>Монтаж канализационных насосных станций, шт.</v>
          </cell>
          <cell r="Q306">
            <v>1</v>
          </cell>
        </row>
        <row r="307">
          <cell r="E307" t="str">
            <v>CW00-06-05</v>
          </cell>
          <cell r="F307" t="str">
            <v>Дороги и участки с твёрдым покрытием</v>
          </cell>
          <cell r="G307" t="str">
            <v>Roads and paved areas</v>
          </cell>
        </row>
        <row r="308">
          <cell r="E308" t="str">
            <v>CW00-06-05-1</v>
          </cell>
          <cell r="F308" t="str">
            <v>Гравийная отсыпка площадок без покрытий</v>
          </cell>
          <cell r="G308" t="str">
            <v>Gravel fill of areas without pavement</v>
          </cell>
          <cell r="H308" t="str">
            <v>м3</v>
          </cell>
          <cell r="I308" t="str">
            <v>m3</v>
          </cell>
          <cell r="J308">
            <v>0.34399999999999997</v>
          </cell>
          <cell r="K308">
            <v>0.32200000000000006</v>
          </cell>
          <cell r="L308" t="str">
            <v>KQ-71-00</v>
          </cell>
          <cell r="M308" t="str">
            <v>Дороги и покрытия, м2</v>
          </cell>
          <cell r="N308">
            <v>3.3333333333333335</v>
          </cell>
          <cell r="O308" t="str">
            <v>KQ-71-02</v>
          </cell>
          <cell r="P308" t="str">
            <v>Устройство щебеночных оснований и покрытий, м3</v>
          </cell>
          <cell r="Q308">
            <v>1</v>
          </cell>
        </row>
        <row r="309">
          <cell r="E309" t="str">
            <v>CW00-06-05-2</v>
          </cell>
          <cell r="F309" t="str">
            <v>Водоизолирующая прокладка между швами</v>
          </cell>
          <cell r="G309" t="str">
            <v>Water stop between the seams</v>
          </cell>
          <cell r="H309" t="str">
            <v>м</v>
          </cell>
          <cell r="I309" t="str">
            <v>m</v>
          </cell>
          <cell r="J309">
            <v>0.6</v>
          </cell>
          <cell r="K309">
            <v>0.05</v>
          </cell>
          <cell r="L309" t="str">
            <v>KQ-71-00</v>
          </cell>
          <cell r="M309" t="str">
            <v>Дороги и покрытия, м2</v>
          </cell>
          <cell r="N309">
            <v>0</v>
          </cell>
          <cell r="O309" t="str">
            <v>KQ-71-03</v>
          </cell>
          <cell r="P309" t="str">
            <v>Устройство бетонных покрытий, м3</v>
          </cell>
          <cell r="Q309">
            <v>0</v>
          </cell>
        </row>
        <row r="310">
          <cell r="E310" t="str">
            <v>CW00-06-05-3</v>
          </cell>
          <cell r="F310" t="str">
            <v>Устройство уплотнительного шва на стыках покрытий</v>
          </cell>
          <cell r="G310" t="str">
            <v>Arrangement of a sealing seam at the joints of coatings</v>
          </cell>
          <cell r="H310" t="str">
            <v>м</v>
          </cell>
          <cell r="I310" t="str">
            <v>m</v>
          </cell>
          <cell r="J310">
            <v>0.6</v>
          </cell>
          <cell r="K310">
            <v>0.05</v>
          </cell>
          <cell r="L310" t="str">
            <v>KQ-71-00</v>
          </cell>
          <cell r="M310" t="str">
            <v>Дороги и покрытия, м2</v>
          </cell>
          <cell r="N310">
            <v>0</v>
          </cell>
          <cell r="O310" t="str">
            <v>KQ-71-03</v>
          </cell>
          <cell r="P310" t="str">
            <v>Устройство бетонных покрытий, м3</v>
          </cell>
          <cell r="Q310">
            <v>0</v>
          </cell>
        </row>
        <row r="311">
          <cell r="E311" t="str">
            <v>CW00-06-05-4</v>
          </cell>
          <cell r="F311" t="str">
            <v>Нанесение неметаллического отвердителя поверхности</v>
          </cell>
          <cell r="G311" t="str">
            <v>Application of a non-metallic surface hardener</v>
          </cell>
          <cell r="H311" t="str">
            <v>м2</v>
          </cell>
          <cell r="I311" t="str">
            <v>m2</v>
          </cell>
          <cell r="J311">
            <v>2.125</v>
          </cell>
          <cell r="K311">
            <v>6.25E-2</v>
          </cell>
          <cell r="L311" t="str">
            <v>KQ-71-00</v>
          </cell>
          <cell r="M311" t="str">
            <v>Дороги и покрытия, м2</v>
          </cell>
          <cell r="N311">
            <v>0</v>
          </cell>
          <cell r="O311" t="str">
            <v>KQ-71-03</v>
          </cell>
          <cell r="P311" t="str">
            <v>Устройство бетонных покрытий, м3</v>
          </cell>
          <cell r="Q311">
            <v>0</v>
          </cell>
        </row>
        <row r="312">
          <cell r="E312" t="str">
            <v>CW00-06-05-5</v>
          </cell>
          <cell r="F312" t="str">
            <v>Нарезка швов в покрытиях</v>
          </cell>
          <cell r="G312" t="str">
            <v>Cutting of joints in pavements</v>
          </cell>
          <cell r="H312" t="str">
            <v>м</v>
          </cell>
          <cell r="I312" t="str">
            <v>m</v>
          </cell>
          <cell r="J312">
            <v>1</v>
          </cell>
          <cell r="K312">
            <v>0.5</v>
          </cell>
          <cell r="L312" t="str">
            <v>KQ-71-00</v>
          </cell>
          <cell r="M312" t="str">
            <v>Дороги и покрытия, м2</v>
          </cell>
          <cell r="N312">
            <v>0</v>
          </cell>
          <cell r="O312" t="str">
            <v>KQ-71-03</v>
          </cell>
          <cell r="P312" t="str">
            <v>Устройство бетонных покрытий, м3</v>
          </cell>
          <cell r="Q312">
            <v>0</v>
          </cell>
        </row>
        <row r="313">
          <cell r="E313" t="str">
            <v>CW00-06-05-6</v>
          </cell>
          <cell r="F313" t="str">
            <v>Устройство деформационных швов</v>
          </cell>
          <cell r="G313" t="str">
            <v>Arrangement  of expansion joints</v>
          </cell>
          <cell r="H313" t="str">
            <v>м</v>
          </cell>
          <cell r="I313" t="str">
            <v>m</v>
          </cell>
          <cell r="J313">
            <v>1.1000000000000001</v>
          </cell>
          <cell r="K313">
            <v>0.15000000000000002</v>
          </cell>
          <cell r="L313" t="str">
            <v>KQ-71-00</v>
          </cell>
          <cell r="M313" t="str">
            <v>Дороги и покрытия, м2</v>
          </cell>
          <cell r="N313">
            <v>0</v>
          </cell>
          <cell r="O313" t="str">
            <v>KQ-71-03</v>
          </cell>
          <cell r="P313" t="str">
            <v>Устройство бетонных покрытий, м3</v>
          </cell>
          <cell r="Q313">
            <v>0</v>
          </cell>
        </row>
        <row r="314">
          <cell r="E314" t="str">
            <v>CW00-06-05-8</v>
          </cell>
          <cell r="F314" t="str">
            <v>Конструкции из рифленого листа стального</v>
          </cell>
          <cell r="G314" t="str">
            <v>Steel corrugated sheet metalwork</v>
          </cell>
          <cell r="H314" t="str">
            <v>м2</v>
          </cell>
          <cell r="I314" t="str">
            <v>m2</v>
          </cell>
          <cell r="J314">
            <v>1.7269954653422586</v>
          </cell>
          <cell r="K314">
            <v>0.15557762902180958</v>
          </cell>
          <cell r="L314" t="str">
            <v>KQ-71-00</v>
          </cell>
          <cell r="M314" t="str">
            <v>Дороги и покрытия, м2</v>
          </cell>
          <cell r="N314">
            <v>0</v>
          </cell>
          <cell r="O314" t="str">
            <v>KQ-71-09</v>
          </cell>
          <cell r="P314" t="str">
            <v>Устройство водопропускных труб, компл.</v>
          </cell>
          <cell r="Q314">
            <v>0</v>
          </cell>
        </row>
        <row r="315">
          <cell r="E315" t="str">
            <v>CW00-06-05-9</v>
          </cell>
          <cell r="F315" t="str">
            <v>Защитные столбы-ограничители</v>
          </cell>
          <cell r="G315" t="str">
            <v>Guard posts</v>
          </cell>
          <cell r="H315" t="str">
            <v>шт.</v>
          </cell>
          <cell r="I315" t="str">
            <v>pcs.</v>
          </cell>
          <cell r="J315">
            <v>2.1984126984126986</v>
          </cell>
          <cell r="K315">
            <v>0.1</v>
          </cell>
          <cell r="L315" t="str">
            <v>KQ-71-00</v>
          </cell>
          <cell r="M315" t="str">
            <v>Дороги и покрытия, м2</v>
          </cell>
          <cell r="N315">
            <v>0</v>
          </cell>
          <cell r="O315" t="str">
            <v>KQ-71-10</v>
          </cell>
          <cell r="P315" t="str">
            <v>Устройство элементов обеспечения БДД, шт.</v>
          </cell>
          <cell r="Q315">
            <v>1</v>
          </cell>
        </row>
        <row r="316">
          <cell r="E316" t="str">
            <v>CW00-06-06</v>
          </cell>
          <cell r="F316" t="str">
            <v>Пластиковый накопители или колодец из полиэтилена или аналогов</v>
          </cell>
          <cell r="G316" t="str">
            <v>Plastic accumulator tanks or a PE (or similar material) pit</v>
          </cell>
        </row>
        <row r="317">
          <cell r="E317" t="str">
            <v>CW00-06-06-1</v>
          </cell>
          <cell r="F317" t="str">
            <v>Пластиковый накопители или колодец из полиэтилена или аналогов, до Ду 1000</v>
          </cell>
          <cell r="G317" t="str">
            <v>Plastic accumulator tanks or a PE (or similar material) pit, DN up to 1000</v>
          </cell>
          <cell r="H317" t="str">
            <v>шт.</v>
          </cell>
          <cell r="I317" t="str">
            <v>pcs.</v>
          </cell>
          <cell r="J317">
            <v>9</v>
          </cell>
          <cell r="K317">
            <v>4.5</v>
          </cell>
          <cell r="L317" t="str">
            <v>KQ-18-00</v>
          </cell>
          <cell r="M317" t="str">
            <v>Колодцы, шт.</v>
          </cell>
          <cell r="N317">
            <v>1</v>
          </cell>
          <cell r="O317" t="str">
            <v>KQ-18-04</v>
          </cell>
          <cell r="P317" t="str">
            <v>Монтаж пластиковых колодцев, шт.</v>
          </cell>
          <cell r="Q317">
            <v>1</v>
          </cell>
        </row>
        <row r="318">
          <cell r="E318" t="str">
            <v>CW00-06-06-2</v>
          </cell>
          <cell r="F318" t="str">
            <v>Пластиковый накопители или колодец из полиэтилена или аналогов, Ду 1500</v>
          </cell>
          <cell r="G318" t="str">
            <v>Plastic accumulator tanks or a PE (or similar material) pit, DN 1500</v>
          </cell>
          <cell r="H318" t="str">
            <v>шт.</v>
          </cell>
          <cell r="I318" t="str">
            <v>pcs.</v>
          </cell>
          <cell r="J318">
            <v>11</v>
          </cell>
          <cell r="K318">
            <v>5</v>
          </cell>
          <cell r="L318" t="str">
            <v>KQ-18-00</v>
          </cell>
          <cell r="M318" t="str">
            <v>Колодцы, шт.</v>
          </cell>
          <cell r="N318">
            <v>1</v>
          </cell>
          <cell r="O318" t="str">
            <v>KQ-18-04</v>
          </cell>
          <cell r="P318" t="str">
            <v>Монтаж пластиковых колодцев, шт.</v>
          </cell>
          <cell r="Q318">
            <v>1</v>
          </cell>
        </row>
        <row r="319">
          <cell r="E319" t="str">
            <v>CW00-06-06-3</v>
          </cell>
          <cell r="F319" t="str">
            <v>Пластиковый накопители или колодец из полиэтилена или аналогов, до Ду 2000</v>
          </cell>
          <cell r="G319" t="str">
            <v>Plastic accumulator tanks or a PE (or similar material) pit, DN up to 2000</v>
          </cell>
          <cell r="H319" t="str">
            <v>шт.</v>
          </cell>
          <cell r="I319" t="str">
            <v>pcs.</v>
          </cell>
          <cell r="J319">
            <v>14</v>
          </cell>
          <cell r="K319">
            <v>6</v>
          </cell>
          <cell r="L319" t="str">
            <v>KQ-18-00</v>
          </cell>
          <cell r="M319" t="str">
            <v>Колодцы, шт.</v>
          </cell>
          <cell r="N319">
            <v>1</v>
          </cell>
          <cell r="O319" t="str">
            <v>KQ-18-04</v>
          </cell>
          <cell r="P319" t="str">
            <v>Монтаж пластиковых колодцев, шт.</v>
          </cell>
          <cell r="Q319">
            <v>1</v>
          </cell>
        </row>
        <row r="320">
          <cell r="E320" t="str">
            <v>CW00-06-06-4</v>
          </cell>
          <cell r="F320" t="str">
            <v>Пластиковый накопители или колодец из полиэтилена или аналогов, до Ду 3000</v>
          </cell>
          <cell r="G320" t="str">
            <v>Plastic accumulator tanks or a PE (or similar material) pit, DN up to 3000</v>
          </cell>
          <cell r="H320" t="str">
            <v>шт.</v>
          </cell>
          <cell r="I320" t="str">
            <v>pcs.</v>
          </cell>
          <cell r="J320">
            <v>18</v>
          </cell>
          <cell r="K320">
            <v>7</v>
          </cell>
          <cell r="L320" t="str">
            <v>KQ-18-00</v>
          </cell>
          <cell r="M320" t="str">
            <v>Колодцы, шт.</v>
          </cell>
          <cell r="N320">
            <v>1</v>
          </cell>
          <cell r="O320" t="str">
            <v>KQ-18-04</v>
          </cell>
          <cell r="P320" t="str">
            <v>Монтаж пластиковых колодцев, шт.</v>
          </cell>
          <cell r="Q320">
            <v>1</v>
          </cell>
        </row>
        <row r="321">
          <cell r="E321" t="str">
            <v>CW00-06-06-5</v>
          </cell>
          <cell r="F321" t="str">
            <v>Пластиковый накопители или колодец из полиэтилена или аналогов, от Ду 4000 до Ду 5000</v>
          </cell>
          <cell r="G321" t="str">
            <v>Plastic accumulator tanks or a PE (or similar material) pit, DN from 4000 to DN 5000</v>
          </cell>
          <cell r="H321" t="str">
            <v>шт.</v>
          </cell>
          <cell r="I321" t="str">
            <v>pcs.</v>
          </cell>
          <cell r="J321">
            <v>22</v>
          </cell>
          <cell r="K321">
            <v>7</v>
          </cell>
          <cell r="L321" t="str">
            <v>KQ-18-00</v>
          </cell>
          <cell r="M321" t="str">
            <v>Колодцы, шт.</v>
          </cell>
          <cell r="N321">
            <v>1</v>
          </cell>
          <cell r="O321" t="str">
            <v>KQ-18-04</v>
          </cell>
          <cell r="P321" t="str">
            <v>Монтаж пластиковых колодцев, шт.</v>
          </cell>
          <cell r="Q321">
            <v>1</v>
          </cell>
        </row>
        <row r="322">
          <cell r="E322" t="str">
            <v>CW00-06-07</v>
          </cell>
          <cell r="F322" t="str">
            <v>Водопропускные трубы</v>
          </cell>
          <cell r="G322" t="str">
            <v>Culverts</v>
          </cell>
        </row>
        <row r="323">
          <cell r="E323" t="str">
            <v>CW00-06-07-1</v>
          </cell>
          <cell r="F323" t="str">
            <v>Монтаж металлической гофрированной трубы</v>
          </cell>
          <cell r="G323" t="str">
            <v>Installation of a steel corrugated pipe</v>
          </cell>
          <cell r="H323" t="str">
            <v>т</v>
          </cell>
          <cell r="I323" t="str">
            <v>t</v>
          </cell>
          <cell r="J323">
            <v>52</v>
          </cell>
          <cell r="K323">
            <v>7.996031746031746</v>
          </cell>
          <cell r="L323" t="str">
            <v>KQ-71-00</v>
          </cell>
          <cell r="M323" t="str">
            <v>Дороги и покрытия, м2</v>
          </cell>
          <cell r="N323">
            <v>0</v>
          </cell>
          <cell r="O323" t="str">
            <v>KQ-71-09</v>
          </cell>
          <cell r="P323" t="str">
            <v>Устройство водопропускных труб, компл.</v>
          </cell>
          <cell r="Q323">
            <v>0</v>
          </cell>
        </row>
        <row r="324">
          <cell r="E324" t="str">
            <v>CW00-06-07-2</v>
          </cell>
          <cell r="F324" t="str">
            <v>Монтаж ж/б трубы диаметром 1000 мм</v>
          </cell>
          <cell r="G324" t="str">
            <v>Installation of RC pipe, diameter: 1000 mm</v>
          </cell>
          <cell r="H324" t="str">
            <v>м</v>
          </cell>
          <cell r="I324" t="str">
            <v>m</v>
          </cell>
          <cell r="J324">
            <v>0</v>
          </cell>
          <cell r="K324">
            <v>0</v>
          </cell>
          <cell r="L324" t="str">
            <v>KQ-71-00</v>
          </cell>
          <cell r="M324" t="str">
            <v>Дороги и покрытия, м2</v>
          </cell>
          <cell r="N324">
            <v>0</v>
          </cell>
          <cell r="O324" t="str">
            <v>KQ-71-09</v>
          </cell>
          <cell r="P324" t="str">
            <v>Устройство водопропускных труб, компл.</v>
          </cell>
          <cell r="Q324">
            <v>0</v>
          </cell>
        </row>
        <row r="325">
          <cell r="E325" t="str">
            <v>CW00-06-07-3</v>
          </cell>
          <cell r="F325" t="str">
            <v>Устройство оголовочной части ж/б трубы диаметром 1000 мм</v>
          </cell>
          <cell r="G325" t="str">
            <v>Installation of the tip part of a reinforced concrete pipe with a diameter of 1000 mm</v>
          </cell>
          <cell r="H325" t="str">
            <v>шт.</v>
          </cell>
          <cell r="I325" t="str">
            <v>pcs.</v>
          </cell>
          <cell r="J325">
            <v>0</v>
          </cell>
          <cell r="K325">
            <v>0</v>
          </cell>
          <cell r="L325" t="str">
            <v>KQ-71-00</v>
          </cell>
          <cell r="M325" t="str">
            <v>Дороги и покрытия, м2</v>
          </cell>
          <cell r="N325">
            <v>0</v>
          </cell>
          <cell r="O325" t="str">
            <v>KQ-71-09</v>
          </cell>
          <cell r="P325" t="str">
            <v>Устройство водопропускных труб, компл.</v>
          </cell>
          <cell r="Q325">
            <v>0.5</v>
          </cell>
        </row>
        <row r="326">
          <cell r="E326" t="str">
            <v>CW00-06-07-4</v>
          </cell>
          <cell r="F326" t="str">
            <v>Монтаж металлической трубы</v>
          </cell>
          <cell r="G326" t="str">
            <v>Steel pipe installation</v>
          </cell>
          <cell r="H326" t="str">
            <v>т</v>
          </cell>
          <cell r="I326" t="str">
            <v>t</v>
          </cell>
          <cell r="J326">
            <v>47.2</v>
          </cell>
          <cell r="K326">
            <v>7.996031746031746</v>
          </cell>
          <cell r="L326" t="str">
            <v>KQ-71-00</v>
          </cell>
          <cell r="M326" t="str">
            <v>Дороги и покрытия, м2</v>
          </cell>
          <cell r="N326">
            <v>0</v>
          </cell>
          <cell r="O326" t="str">
            <v>KQ-71-09</v>
          </cell>
          <cell r="P326" t="str">
            <v>Устройство водопропускных труб, компл.</v>
          </cell>
          <cell r="Q326">
            <v>0</v>
          </cell>
        </row>
        <row r="327">
          <cell r="E327" t="str">
            <v>CW00-06-07-5</v>
          </cell>
          <cell r="F327" t="str">
            <v>Устройство оголовочной части металлической трубы диаметром 1000 мм</v>
          </cell>
          <cell r="G327" t="str">
            <v>Installation of the tip part of a steel pipe with a diameter of 1000 mm</v>
          </cell>
          <cell r="H327" t="str">
            <v>комплект</v>
          </cell>
          <cell r="I327" t="str">
            <v>package</v>
          </cell>
          <cell r="J327">
            <v>56</v>
          </cell>
          <cell r="K327">
            <v>14</v>
          </cell>
          <cell r="L327" t="str">
            <v>KQ-71-00</v>
          </cell>
          <cell r="M327" t="str">
            <v>Дороги и покрытия, м2</v>
          </cell>
          <cell r="N327">
            <v>0</v>
          </cell>
          <cell r="O327" t="str">
            <v>KQ-71-09</v>
          </cell>
          <cell r="P327" t="str">
            <v>Устройство водопропускных труб, компл.</v>
          </cell>
          <cell r="Q327">
            <v>0.5</v>
          </cell>
        </row>
        <row r="328">
          <cell r="E328" t="str">
            <v>CW00-06-08</v>
          </cell>
          <cell r="F328" t="str">
            <v>Устройство рельсовых подкрановых путей (наземных)</v>
          </cell>
          <cell r="G328" t="str">
            <v>Construction of crane rail tracks (on the ground)</v>
          </cell>
        </row>
        <row r="329">
          <cell r="E329" t="str">
            <v>CW00-06-08-1</v>
          </cell>
          <cell r="F329" t="str">
            <v>Устройство рельсовых подкрановых путей  (наземных)</v>
          </cell>
          <cell r="G329" t="str">
            <v>Construction of crane rail tracks (on the ground)</v>
          </cell>
          <cell r="H329" t="str">
            <v>1м пути</v>
          </cell>
          <cell r="I329" t="str">
            <v>1m of track</v>
          </cell>
          <cell r="J329">
            <v>30</v>
          </cell>
          <cell r="K329">
            <v>6.996031746031746</v>
          </cell>
          <cell r="L329" t="str">
            <v>KQ-28-00</v>
          </cell>
          <cell r="M329" t="str">
            <v>Грузоподъемное и сервисное оборудование, шт.</v>
          </cell>
          <cell r="N329">
            <v>0</v>
          </cell>
          <cell r="O329" t="str">
            <v>KQ-28-01</v>
          </cell>
          <cell r="P329" t="str">
            <v>Монтаж грузоподъемного оборудования, шт.</v>
          </cell>
          <cell r="Q329">
            <v>0</v>
          </cell>
        </row>
        <row r="330">
          <cell r="E330" t="str">
            <v>CW00-07</v>
          </cell>
          <cell r="F330" t="str">
            <v>Устройство опалубки</v>
          </cell>
          <cell r="G330" t="str">
            <v>Formwork construction</v>
          </cell>
        </row>
        <row r="331">
          <cell r="E331" t="str">
            <v>CW00-07-01</v>
          </cell>
          <cell r="F331" t="str">
            <v>Опалубка для элементов ниже уровня земли</v>
          </cell>
          <cell r="G331" t="str">
            <v>Formwork for elements below the ground level</v>
          </cell>
        </row>
        <row r="332">
          <cell r="E332" t="str">
            <v>CW00-07-01-5</v>
          </cell>
          <cell r="F332" t="str">
            <v>Опалубка для элементов ниже уровня земли</v>
          </cell>
          <cell r="G332" t="str">
            <v>Formwork for elements below the ground level</v>
          </cell>
          <cell r="H332" t="str">
            <v>м2</v>
          </cell>
          <cell r="I332" t="str">
            <v>m2</v>
          </cell>
          <cell r="J332">
            <v>2.9830000000000001</v>
          </cell>
          <cell r="K332">
            <v>0.32</v>
          </cell>
          <cell r="L332" t="str">
            <v>KQ-12-00</v>
          </cell>
          <cell r="M332" t="str">
            <v>Монолитные конструкции ниже 0, м3</v>
          </cell>
          <cell r="N332">
            <v>0</v>
          </cell>
          <cell r="O332" t="str">
            <v>KQ-12-02</v>
          </cell>
          <cell r="P332" t="str">
            <v>Устройство монолитных конструкций ниже 0 (за исключением колодцев), м3</v>
          </cell>
          <cell r="Q332">
            <v>0</v>
          </cell>
        </row>
        <row r="333">
          <cell r="E333" t="str">
            <v>CW00-07-02</v>
          </cell>
          <cell r="F333" t="str">
            <v>Опалубка для элементов выше уровня земли</v>
          </cell>
          <cell r="G333" t="str">
            <v>Formwork for elements above the ground level</v>
          </cell>
        </row>
        <row r="334">
          <cell r="E334" t="str">
            <v>CW00-07-02-7</v>
          </cell>
          <cell r="F334" t="str">
            <v>Опалубка для прямых бетонных лестниц</v>
          </cell>
          <cell r="G334" t="str">
            <v>Formwork for straight concrete stairs</v>
          </cell>
          <cell r="H334" t="str">
            <v>м2</v>
          </cell>
          <cell r="I334" t="str">
            <v>m2</v>
          </cell>
          <cell r="J334">
            <v>8.4300554027905079</v>
          </cell>
          <cell r="K334">
            <v>0.66811080558101643</v>
          </cell>
          <cell r="L334" t="str">
            <v>KQ-13-00</v>
          </cell>
          <cell r="M334" t="str">
            <v>Монолитные конструкции выше 0, м3</v>
          </cell>
          <cell r="N334">
            <v>0</v>
          </cell>
          <cell r="O334" t="str">
            <v>KQ-13-01</v>
          </cell>
          <cell r="P334" t="str">
            <v>Устройство монолитных конструкций выше 0, м3</v>
          </cell>
          <cell r="Q334">
            <v>0</v>
          </cell>
        </row>
        <row r="335">
          <cell r="E335" t="str">
            <v>CW00-07-02-8</v>
          </cell>
          <cell r="F335" t="str">
            <v>Опалубка потолков резервуаров и тяжелого оборудования (круглая)</v>
          </cell>
          <cell r="G335" t="str">
            <v>Formwork for ceilings of tanks and heavy equipment (round)</v>
          </cell>
          <cell r="H335" t="str">
            <v>м2</v>
          </cell>
          <cell r="I335" t="str">
            <v>m2</v>
          </cell>
          <cell r="J335">
            <v>5.7563462674406773</v>
          </cell>
          <cell r="K335">
            <v>0.66811080558101643</v>
          </cell>
          <cell r="L335" t="str">
            <v>KQ-12-00</v>
          </cell>
          <cell r="M335" t="str">
            <v>Монолитные конструкции ниже 0, м3</v>
          </cell>
          <cell r="N335">
            <v>0</v>
          </cell>
          <cell r="O335" t="str">
            <v>KQ-12-02</v>
          </cell>
          <cell r="P335" t="str">
            <v>Устройство монолитных конструкций ниже 0 (за исключением колодцев), м3</v>
          </cell>
          <cell r="Q335">
            <v>0</v>
          </cell>
        </row>
        <row r="336">
          <cell r="E336" t="str">
            <v>CW00-07-02-9</v>
          </cell>
          <cell r="F336" t="str">
            <v>Опалубка потолков резервуаров и тяжелого оборудования (прямоугольная)</v>
          </cell>
          <cell r="G336" t="str">
            <v>Formwork for ceilings of tanks and heavy equipment (rectangular)</v>
          </cell>
          <cell r="H336" t="str">
            <v>м2</v>
          </cell>
          <cell r="I336" t="str">
            <v>m2</v>
          </cell>
          <cell r="J336">
            <v>4.5371219065077915</v>
          </cell>
          <cell r="K336">
            <v>0.58814543232508398</v>
          </cell>
          <cell r="L336" t="str">
            <v>KQ-12-00</v>
          </cell>
          <cell r="M336" t="str">
            <v>Монолитные конструкции ниже 0, м3</v>
          </cell>
          <cell r="N336">
            <v>0</v>
          </cell>
          <cell r="O336" t="str">
            <v>KQ-12-02</v>
          </cell>
          <cell r="P336" t="str">
            <v>Устройство монолитных конструкций ниже 0 (за исключением колодцев), м3</v>
          </cell>
          <cell r="Q336">
            <v>0</v>
          </cell>
        </row>
        <row r="337">
          <cell r="E337" t="str">
            <v>CW00-07-02-21</v>
          </cell>
          <cell r="F337" t="str">
            <v>Опалубка колонн</v>
          </cell>
          <cell r="G337" t="str">
            <v>Formwork for columns</v>
          </cell>
          <cell r="H337" t="str">
            <v>м2</v>
          </cell>
          <cell r="I337" t="str">
            <v>m2</v>
          </cell>
          <cell r="J337">
            <v>4</v>
          </cell>
          <cell r="K337">
            <v>0.54899999999999993</v>
          </cell>
          <cell r="L337" t="str">
            <v>KQ-13-00</v>
          </cell>
          <cell r="M337" t="str">
            <v>Монолитные конструкции выше 0, м3</v>
          </cell>
          <cell r="N337">
            <v>0</v>
          </cell>
          <cell r="O337" t="str">
            <v>KQ-13-01</v>
          </cell>
          <cell r="P337" t="str">
            <v>Устройство монолитных конструкций выше 0, м3</v>
          </cell>
          <cell r="Q337">
            <v>0</v>
          </cell>
        </row>
        <row r="338">
          <cell r="E338" t="str">
            <v>CW00-07-02-22</v>
          </cell>
          <cell r="F338" t="str">
            <v>Опалубка балок</v>
          </cell>
          <cell r="G338" t="str">
            <v>Formwork for beams</v>
          </cell>
          <cell r="H338" t="str">
            <v>м2</v>
          </cell>
          <cell r="I338" t="str">
            <v>m2</v>
          </cell>
          <cell r="J338">
            <v>3.915</v>
          </cell>
          <cell r="K338">
            <v>0.317</v>
          </cell>
          <cell r="L338" t="str">
            <v>KQ-13-00</v>
          </cell>
          <cell r="M338" t="str">
            <v>Монолитные конструкции выше 0, м3</v>
          </cell>
          <cell r="N338">
            <v>0</v>
          </cell>
          <cell r="O338" t="str">
            <v>KQ-13-01</v>
          </cell>
          <cell r="P338" t="str">
            <v>Устройство монолитных конструкций выше 0, м3</v>
          </cell>
          <cell r="Q338">
            <v>0</v>
          </cell>
        </row>
        <row r="339">
          <cell r="E339" t="str">
            <v>CW00-07-02-23</v>
          </cell>
          <cell r="F339" t="str">
            <v>Опалубка потолка</v>
          </cell>
          <cell r="G339" t="str">
            <v>Formwork for ceiling</v>
          </cell>
          <cell r="H339" t="str">
            <v>м2</v>
          </cell>
          <cell r="I339" t="str">
            <v>m2</v>
          </cell>
          <cell r="J339">
            <v>4.125</v>
          </cell>
          <cell r="K339">
            <v>0.53500000000000003</v>
          </cell>
          <cell r="L339" t="str">
            <v>KQ-13-00</v>
          </cell>
          <cell r="M339" t="str">
            <v>Монолитные конструкции выше 0, м3</v>
          </cell>
          <cell r="N339">
            <v>0</v>
          </cell>
          <cell r="O339" t="str">
            <v>KQ-13-01</v>
          </cell>
          <cell r="P339" t="str">
            <v>Устройство монолитных конструкций выше 0, м3</v>
          </cell>
          <cell r="Q339">
            <v>0</v>
          </cell>
        </row>
        <row r="340">
          <cell r="E340" t="str">
            <v>CW00-07-02-24</v>
          </cell>
          <cell r="F340" t="str">
            <v>Опалубка потолочная несьемная из профилированного рифленого металла</v>
          </cell>
          <cell r="G340" t="str">
            <v>Permanent ceiling formwork made of shaped corrugated metal</v>
          </cell>
          <cell r="H340" t="str">
            <v>м2</v>
          </cell>
          <cell r="I340" t="str">
            <v>m2</v>
          </cell>
          <cell r="J340">
            <v>2.718566573988261</v>
          </cell>
          <cell r="K340">
            <v>0.39079394501081249</v>
          </cell>
          <cell r="L340" t="str">
            <v>KQ-13-00</v>
          </cell>
          <cell r="M340" t="str">
            <v>Монолитные конструкции выше 0, м3</v>
          </cell>
          <cell r="N340">
            <v>0</v>
          </cell>
          <cell r="O340" t="str">
            <v>KQ-13-01</v>
          </cell>
          <cell r="P340" t="str">
            <v>Устройство монолитных конструкций выше 0, м3</v>
          </cell>
          <cell r="Q340">
            <v>0</v>
          </cell>
        </row>
        <row r="341">
          <cell r="E341" t="str">
            <v>CW00-07-02-25</v>
          </cell>
          <cell r="F341" t="str">
            <v>Опалубка стен</v>
          </cell>
          <cell r="G341" t="str">
            <v>Formwork for walls</v>
          </cell>
          <cell r="H341" t="str">
            <v>м2</v>
          </cell>
          <cell r="I341" t="str">
            <v>m2</v>
          </cell>
          <cell r="J341">
            <v>3.3740000000000001</v>
          </cell>
          <cell r="K341">
            <v>0.497</v>
          </cell>
          <cell r="L341" t="str">
            <v>KQ-13-00</v>
          </cell>
          <cell r="M341" t="str">
            <v>Монолитные конструкции выше 0, м3</v>
          </cell>
          <cell r="N341">
            <v>0</v>
          </cell>
          <cell r="O341" t="str">
            <v>KQ-13-01</v>
          </cell>
          <cell r="P341" t="str">
            <v>Устройство монолитных конструкций выше 0, м3</v>
          </cell>
          <cell r="Q341">
            <v>0</v>
          </cell>
        </row>
        <row r="342">
          <cell r="E342" t="str">
            <v>CW00-07-02-26</v>
          </cell>
          <cell r="F342" t="str">
            <v>Опалубка колодцев</v>
          </cell>
          <cell r="G342" t="str">
            <v>Formwork for manholes</v>
          </cell>
          <cell r="H342" t="str">
            <v>м2</v>
          </cell>
          <cell r="I342" t="str">
            <v>m2</v>
          </cell>
          <cell r="J342">
            <v>4.5371219065077915</v>
          </cell>
          <cell r="K342">
            <v>0.58814543232508398</v>
          </cell>
          <cell r="L342" t="str">
            <v>KQ-18-00</v>
          </cell>
          <cell r="M342" t="str">
            <v>Колодцы, шт.</v>
          </cell>
          <cell r="N342">
            <v>0</v>
          </cell>
          <cell r="O342" t="str">
            <v>KQ-18-01</v>
          </cell>
          <cell r="P342" t="str">
            <v>Устройство монолитных колодцев, м3</v>
          </cell>
          <cell r="Q342">
            <v>0</v>
          </cell>
        </row>
        <row r="343">
          <cell r="E343" t="str">
            <v>CW00-10</v>
          </cell>
          <cell r="F343" t="str">
            <v>Устройство элементов благоустройства</v>
          </cell>
          <cell r="G343" t="str">
            <v>Installation of landscaping elements</v>
          </cell>
        </row>
        <row r="344">
          <cell r="E344" t="str">
            <v>CW00-10-01</v>
          </cell>
          <cell r="F344" t="str">
            <v>Элементы благоустройства</v>
          </cell>
          <cell r="G344" t="str">
            <v>Landscaping elements</v>
          </cell>
        </row>
        <row r="345">
          <cell r="E345" t="str">
            <v>CW00-10-01-01</v>
          </cell>
          <cell r="F345" t="str">
            <v>Установка уличной урны</v>
          </cell>
          <cell r="G345" t="str">
            <v>Installation of an outdoor litter bin</v>
          </cell>
          <cell r="H345" t="str">
            <v>шт.</v>
          </cell>
          <cell r="I345" t="str">
            <v>pcs.</v>
          </cell>
          <cell r="J345">
            <v>1.2829999999999999</v>
          </cell>
          <cell r="K345">
            <v>0.16700000000000001</v>
          </cell>
          <cell r="L345" t="str">
            <v>KQ-72-00</v>
          </cell>
          <cell r="M345" t="str">
            <v>Благоустройство, м2</v>
          </cell>
          <cell r="N345">
            <v>0</v>
          </cell>
          <cell r="O345" t="str">
            <v>KQ-72-03</v>
          </cell>
          <cell r="P345" t="str">
            <v>Установка малых архитектурных форм и сооружений, шт.</v>
          </cell>
          <cell r="Q345">
            <v>1</v>
          </cell>
        </row>
        <row r="346">
          <cell r="E346" t="str">
            <v>CW00-10-01-02</v>
          </cell>
          <cell r="F346" t="str">
            <v>Установка уличной скамьи</v>
          </cell>
          <cell r="G346" t="str">
            <v>Outdoor bench installation</v>
          </cell>
          <cell r="H346" t="str">
            <v>шт.</v>
          </cell>
          <cell r="I346" t="str">
            <v>pcs.</v>
          </cell>
          <cell r="J346">
            <v>2.0030000000000001</v>
          </cell>
          <cell r="K346">
            <v>0.20899999999999999</v>
          </cell>
          <cell r="L346" t="str">
            <v>KQ-72-00</v>
          </cell>
          <cell r="M346" t="str">
            <v>Благоустройство, м2</v>
          </cell>
          <cell r="N346">
            <v>0</v>
          </cell>
          <cell r="O346" t="str">
            <v>KQ-72-03</v>
          </cell>
          <cell r="P346" t="str">
            <v>Установка малых архитектурных форм и сооружений, шт.</v>
          </cell>
          <cell r="Q346">
            <v>1</v>
          </cell>
        </row>
        <row r="347">
          <cell r="E347" t="str">
            <v>CW00-10-01-3</v>
          </cell>
          <cell r="F347" t="str">
            <v>Устройство площадки для сбора мусора</v>
          </cell>
          <cell r="G347" t="str">
            <v>Arrangement of a waste collection area</v>
          </cell>
          <cell r="H347" t="str">
            <v>шт.</v>
          </cell>
          <cell r="I347" t="str">
            <v>pcs.</v>
          </cell>
          <cell r="J347">
            <v>5.5</v>
          </cell>
          <cell r="K347">
            <v>0.5</v>
          </cell>
          <cell r="L347" t="str">
            <v>KQ-72-00</v>
          </cell>
          <cell r="M347" t="str">
            <v>Благоустройство, м2</v>
          </cell>
          <cell r="N347">
            <v>0</v>
          </cell>
          <cell r="O347" t="str">
            <v>KQ-72-03</v>
          </cell>
          <cell r="P347" t="str">
            <v>Установка малых архитектурных форм и сооружений, шт.</v>
          </cell>
          <cell r="Q347">
            <v>1</v>
          </cell>
        </row>
        <row r="348">
          <cell r="E348" t="str">
            <v>CW00-10-01-4</v>
          </cell>
          <cell r="F348" t="str">
            <v>Устройство пластикового садового бордюра</v>
          </cell>
          <cell r="G348" t="str">
            <v>Installation of plastic garden edging</v>
          </cell>
          <cell r="H348" t="str">
            <v>м</v>
          </cell>
          <cell r="I348" t="str">
            <v>m</v>
          </cell>
          <cell r="J348">
            <v>5.5</v>
          </cell>
          <cell r="K348">
            <v>0.5</v>
          </cell>
          <cell r="L348" t="str">
            <v>KQ-72-00</v>
          </cell>
          <cell r="M348" t="str">
            <v>Благоустройство, м2</v>
          </cell>
          <cell r="N348">
            <v>0</v>
          </cell>
          <cell r="O348" t="str">
            <v>KQ-72-03</v>
          </cell>
          <cell r="P348" t="str">
            <v>Установка малых архитектурных форм и сооружений, шт.</v>
          </cell>
          <cell r="Q348">
            <v>0</v>
          </cell>
        </row>
        <row r="349">
          <cell r="E349" t="str">
            <v>CW00-10-01-05</v>
          </cell>
          <cell r="F349" t="str">
            <v>Установка уличного кашпо для растений</v>
          </cell>
          <cell r="G349" t="str">
            <v>Installation of outdoor cachepots for plants</v>
          </cell>
          <cell r="H349" t="str">
            <v>шт.</v>
          </cell>
          <cell r="I349" t="str">
            <v>pcs.</v>
          </cell>
          <cell r="J349">
            <v>4.5730000000000004</v>
          </cell>
          <cell r="K349">
            <v>0.55800000000000005</v>
          </cell>
          <cell r="L349" t="str">
            <v>KQ-72-00</v>
          </cell>
          <cell r="M349" t="str">
            <v>Благоустройство, м2</v>
          </cell>
          <cell r="N349">
            <v>0</v>
          </cell>
          <cell r="O349" t="str">
            <v>KQ-72-03</v>
          </cell>
          <cell r="P349" t="str">
            <v>Установка малых архитектурных форм и сооружений, шт.</v>
          </cell>
          <cell r="Q349">
            <v>0</v>
          </cell>
        </row>
        <row r="350">
          <cell r="E350" t="str">
            <v>CW00-10-01-06</v>
          </cell>
          <cell r="F350" t="str">
            <v>Установка информационного наружного стенда/стел на фундаменте отдельно стоящего (до 2 м.п.)</v>
          </cell>
          <cell r="G350" t="str">
            <v>Installation of outdoor informational  stands/towers, on a standalone foundation (up to 2 l.m.)</v>
          </cell>
          <cell r="H350" t="str">
            <v>шт.</v>
          </cell>
          <cell r="I350" t="str">
            <v>pcs.</v>
          </cell>
          <cell r="J350">
            <v>17.48</v>
          </cell>
          <cell r="K350">
            <v>1.3719999999999999</v>
          </cell>
          <cell r="L350" t="str">
            <v>KQ-72-00</v>
          </cell>
          <cell r="M350" t="str">
            <v>Благоустройство, м2</v>
          </cell>
          <cell r="N350">
            <v>0</v>
          </cell>
          <cell r="O350" t="str">
            <v>KQ-72-03</v>
          </cell>
          <cell r="P350" t="str">
            <v>Установка малых архитектурных форм и сооружений, шт.</v>
          </cell>
          <cell r="Q350">
            <v>1</v>
          </cell>
        </row>
        <row r="351">
          <cell r="E351" t="str">
            <v>CW00-10-01-07</v>
          </cell>
          <cell r="F351" t="str">
            <v>Установка информационного наружного стенда/стел на фундаменте линейного (свыше 2 м.п.)</v>
          </cell>
          <cell r="G351" t="str">
            <v>Installation of outdoor informational  stands/towers, on a linear foundation (above 2 l.m.)</v>
          </cell>
          <cell r="H351" t="str">
            <v>м</v>
          </cell>
          <cell r="I351" t="str">
            <v>m</v>
          </cell>
          <cell r="J351">
            <v>6.4470000000000001</v>
          </cell>
          <cell r="K351">
            <v>0.72400000000000009</v>
          </cell>
          <cell r="L351" t="str">
            <v>KQ-72-00</v>
          </cell>
          <cell r="M351" t="str">
            <v>Благоустройство, м2</v>
          </cell>
          <cell r="N351">
            <v>0</v>
          </cell>
          <cell r="O351" t="str">
            <v>KQ-72-03</v>
          </cell>
          <cell r="P351" t="str">
            <v>Установка малых архитектурных форм и сооружений, шт.</v>
          </cell>
          <cell r="Q351">
            <v>0.33333333333333331</v>
          </cell>
        </row>
        <row r="352">
          <cell r="E352" t="str">
            <v>CW00-10-01-08</v>
          </cell>
          <cell r="F352" t="str">
            <v>Установка флагштока</v>
          </cell>
          <cell r="G352" t="str">
            <v>Installation of flag poles</v>
          </cell>
          <cell r="H352" t="str">
            <v>шт.</v>
          </cell>
          <cell r="I352" t="str">
            <v>pcs.</v>
          </cell>
          <cell r="J352">
            <v>3.0910000000000002</v>
          </cell>
          <cell r="K352">
            <v>0.745</v>
          </cell>
          <cell r="L352" t="str">
            <v>KQ-72-00</v>
          </cell>
          <cell r="M352" t="str">
            <v>Благоустройство, м2</v>
          </cell>
          <cell r="N352">
            <v>0</v>
          </cell>
          <cell r="O352" t="str">
            <v>KQ-72-03</v>
          </cell>
          <cell r="P352" t="str">
            <v>Установка малых архитектурных форм и сооружений, шт.</v>
          </cell>
          <cell r="Q352">
            <v>1</v>
          </cell>
        </row>
        <row r="353">
          <cell r="E353" t="str">
            <v>CW00-10-01-9</v>
          </cell>
          <cell r="F353" t="str">
            <v>Установка уличного павильона "Место для курения"</v>
          </cell>
          <cell r="G353" t="str">
            <v>Installation of street pavilion "Smoking Place"</v>
          </cell>
          <cell r="H353" t="str">
            <v>шт.</v>
          </cell>
          <cell r="I353" t="str">
            <v>pcs.</v>
          </cell>
          <cell r="J353">
            <v>15</v>
          </cell>
          <cell r="K353">
            <v>4</v>
          </cell>
          <cell r="L353" t="str">
            <v>KQ-72-00</v>
          </cell>
          <cell r="M353" t="str">
            <v>Благоустройство, м2</v>
          </cell>
          <cell r="N353">
            <v>0</v>
          </cell>
          <cell r="O353" t="str">
            <v>KQ-72-03</v>
          </cell>
          <cell r="P353" t="str">
            <v>Установка малых архитектурных форм и сооружений, шт.</v>
          </cell>
          <cell r="Q353">
            <v>1</v>
          </cell>
        </row>
        <row r="354">
          <cell r="E354" t="str">
            <v>CW00-10-01-10</v>
          </cell>
          <cell r="F354" t="str">
            <v>Установка уличного павильона "Остановка общественного транспорта"</v>
          </cell>
          <cell r="G354" t="str">
            <v>Installation of street pavilion "Public transportation stop"</v>
          </cell>
          <cell r="H354" t="str">
            <v>шт.</v>
          </cell>
          <cell r="I354" t="str">
            <v>pcs.</v>
          </cell>
          <cell r="J354">
            <v>30</v>
          </cell>
          <cell r="K354">
            <v>5</v>
          </cell>
          <cell r="L354" t="str">
            <v>KQ-72-00</v>
          </cell>
          <cell r="M354" t="str">
            <v>Благоустройство, м2</v>
          </cell>
          <cell r="N354">
            <v>0</v>
          </cell>
          <cell r="O354" t="str">
            <v>KQ-72-03</v>
          </cell>
          <cell r="P354" t="str">
            <v>Установка малых архитектурных форм и сооружений, шт.</v>
          </cell>
          <cell r="Q354">
            <v>1</v>
          </cell>
        </row>
        <row r="355">
          <cell r="E355" t="str">
            <v>CW00-10-01-11</v>
          </cell>
          <cell r="F355" t="str">
            <v>Установка уличного павильона "Пост охраны"</v>
          </cell>
          <cell r="G355" t="str">
            <v>Installation of street pavilion "Guard post"</v>
          </cell>
          <cell r="H355" t="str">
            <v>шт.</v>
          </cell>
          <cell r="I355" t="str">
            <v>pcs.</v>
          </cell>
          <cell r="J355">
            <v>15</v>
          </cell>
          <cell r="K355">
            <v>4</v>
          </cell>
          <cell r="L355" t="str">
            <v>KQ-72-00</v>
          </cell>
          <cell r="M355" t="str">
            <v>Благоустройство, м2</v>
          </cell>
          <cell r="N355">
            <v>0</v>
          </cell>
          <cell r="O355" t="str">
            <v>KQ-72-03</v>
          </cell>
          <cell r="P355" t="str">
            <v>Установка малых архитектурных форм и сооружений, шт.</v>
          </cell>
          <cell r="Q355">
            <v>1</v>
          </cell>
        </row>
        <row r="356">
          <cell r="E356" t="str">
            <v>CW00-10-01-12</v>
          </cell>
          <cell r="F356" t="str">
            <v>Установка МАФ (беседки, веранды, пергалы, теневые навесы и тд.) комплектные</v>
          </cell>
          <cell r="G356" t="str">
            <v>Installation of small architectural forms (gazebos, verandas, pergolas, shade sheds, etc.) complete</v>
          </cell>
          <cell r="H356" t="str">
            <v>м2</v>
          </cell>
          <cell r="I356" t="str">
            <v>m2</v>
          </cell>
          <cell r="J356">
            <v>0</v>
          </cell>
          <cell r="K356">
            <v>0</v>
          </cell>
          <cell r="L356" t="str">
            <v>KQ-72-00</v>
          </cell>
          <cell r="M356" t="str">
            <v>Благоустройство, м2</v>
          </cell>
          <cell r="N356">
            <v>0</v>
          </cell>
          <cell r="O356" t="str">
            <v>KQ-72-03</v>
          </cell>
          <cell r="P356" t="str">
            <v>Установка малых архитектурных форм и сооружений, шт.</v>
          </cell>
          <cell r="Q356">
            <v>6.25E-2</v>
          </cell>
        </row>
        <row r="357">
          <cell r="E357" t="str">
            <v>CW00-10-02</v>
          </cell>
          <cell r="F357" t="str">
            <v>Растительный слой</v>
          </cell>
          <cell r="G357" t="str">
            <v>Topsoil</v>
          </cell>
        </row>
        <row r="358">
          <cell r="E358" t="str">
            <v>CW00-10-02-1</v>
          </cell>
          <cell r="F358" t="str">
            <v>Устройство растительного слоя - грунт растительный (торф и песок), с удобрениями</v>
          </cell>
          <cell r="G358" t="str">
            <v>Laying of topsoil - vegetation soil (peat and sand), with fertilizers</v>
          </cell>
          <cell r="H358" t="str">
            <v>м3</v>
          </cell>
          <cell r="I358" t="str">
            <v>m3</v>
          </cell>
          <cell r="J358">
            <v>0.73399999999999999</v>
          </cell>
          <cell r="K358">
            <v>0.36666666666666664</v>
          </cell>
          <cell r="L358" t="str">
            <v>KQ-72-00</v>
          </cell>
          <cell r="M358" t="str">
            <v>Благоустройство, м2</v>
          </cell>
          <cell r="N358">
            <v>0</v>
          </cell>
          <cell r="O358" t="str">
            <v>KQ-72-01</v>
          </cell>
          <cell r="P358" t="str">
            <v>Устройство газона и озеленение, м2</v>
          </cell>
          <cell r="Q358">
            <v>0</v>
          </cell>
        </row>
        <row r="359">
          <cell r="E359" t="str">
            <v>CW00-10-02-2</v>
          </cell>
          <cell r="F359" t="str">
            <v>Устройство мульчирующего или декоративного слоя из мраморной крошки</v>
          </cell>
          <cell r="G359" t="str">
            <v>Laying of a mulching or decorative layer of marble chips</v>
          </cell>
          <cell r="H359" t="str">
            <v>м2</v>
          </cell>
          <cell r="I359" t="str">
            <v>m2</v>
          </cell>
          <cell r="J359">
            <v>2.1</v>
          </cell>
          <cell r="K359">
            <v>0.05</v>
          </cell>
          <cell r="L359" t="str">
            <v>KQ-72-00</v>
          </cell>
          <cell r="M359" t="str">
            <v>Благоустройство, м2</v>
          </cell>
          <cell r="N359">
            <v>1</v>
          </cell>
          <cell r="O359" t="str">
            <v>KQ-72-01</v>
          </cell>
          <cell r="P359" t="str">
            <v>Устройство газона и озеленение, м2</v>
          </cell>
          <cell r="Q359">
            <v>1</v>
          </cell>
        </row>
        <row r="360">
          <cell r="E360" t="str">
            <v>CW00-10-03</v>
          </cell>
          <cell r="F360" t="str">
            <v>Устройство газонов</v>
          </cell>
          <cell r="G360" t="str">
            <v>Arrangement of lawns</v>
          </cell>
        </row>
        <row r="361">
          <cell r="E361" t="str">
            <v>CW00-10-03-1</v>
          </cell>
          <cell r="F361" t="str">
            <v>Посев многолетних трав ручным способом</v>
          </cell>
          <cell r="G361" t="str">
            <v>Manual seeding of perennial grasses</v>
          </cell>
          <cell r="H361" t="str">
            <v>м2</v>
          </cell>
          <cell r="I361" t="str">
            <v>m2</v>
          </cell>
          <cell r="J361">
            <v>0.5</v>
          </cell>
          <cell r="K361">
            <v>0.02</v>
          </cell>
          <cell r="L361" t="str">
            <v>KQ-72-00</v>
          </cell>
          <cell r="M361" t="str">
            <v>Благоустройство, м2</v>
          </cell>
          <cell r="N361">
            <v>1</v>
          </cell>
          <cell r="O361" t="str">
            <v>KQ-72-01</v>
          </cell>
          <cell r="P361" t="str">
            <v>Устройство газона и озеленение, м2</v>
          </cell>
          <cell r="Q361">
            <v>1</v>
          </cell>
        </row>
        <row r="362">
          <cell r="E362" t="str">
            <v>CW00-10-03-2</v>
          </cell>
          <cell r="F362" t="str">
            <v>Посев многолетних трав механизированным способом (гидропосев трав)</v>
          </cell>
          <cell r="G362" t="str">
            <v>Mechanical seeding of perennial grasses</v>
          </cell>
          <cell r="H362" t="str">
            <v>м2</v>
          </cell>
          <cell r="I362" t="str">
            <v>m2</v>
          </cell>
          <cell r="J362">
            <v>0.04</v>
          </cell>
          <cell r="K362">
            <v>0.03</v>
          </cell>
          <cell r="L362" t="str">
            <v>KQ-72-00</v>
          </cell>
          <cell r="M362" t="str">
            <v>Благоустройство, м2</v>
          </cell>
          <cell r="N362">
            <v>1</v>
          </cell>
          <cell r="O362" t="str">
            <v>KQ-72-01</v>
          </cell>
          <cell r="P362" t="str">
            <v>Устройство газона и озеленение, м2</v>
          </cell>
          <cell r="Q362">
            <v>1</v>
          </cell>
        </row>
        <row r="363">
          <cell r="E363" t="str">
            <v>CW00-10-03-3</v>
          </cell>
          <cell r="F363" t="str">
            <v>Посадка деревьев</v>
          </cell>
          <cell r="G363" t="str">
            <v>Tree planting</v>
          </cell>
          <cell r="H363" t="str">
            <v>шт.</v>
          </cell>
          <cell r="I363" t="str">
            <v>pcs.</v>
          </cell>
          <cell r="J363">
            <v>1.95</v>
          </cell>
          <cell r="K363">
            <v>0.21000000000000002</v>
          </cell>
          <cell r="L363" t="str">
            <v>KQ-72-00</v>
          </cell>
          <cell r="M363" t="str">
            <v>Благоустройство, м2</v>
          </cell>
          <cell r="N363">
            <v>0</v>
          </cell>
          <cell r="O363" t="str">
            <v>KQ-72-01</v>
          </cell>
          <cell r="P363" t="str">
            <v>Устройство газона и озеленение, м2</v>
          </cell>
          <cell r="Q363">
            <v>0</v>
          </cell>
        </row>
        <row r="364">
          <cell r="E364" t="str">
            <v>CW00-10-03-4</v>
          </cell>
          <cell r="F364" t="str">
            <v xml:space="preserve">Посадка кустарника </v>
          </cell>
          <cell r="G364" t="str">
            <v xml:space="preserve">Shrub planting </v>
          </cell>
          <cell r="H364" t="str">
            <v>шт.</v>
          </cell>
          <cell r="I364" t="str">
            <v>pcs.</v>
          </cell>
          <cell r="J364">
            <v>1.4</v>
          </cell>
          <cell r="K364">
            <v>0.1</v>
          </cell>
          <cell r="L364" t="str">
            <v>KQ-72-00</v>
          </cell>
          <cell r="M364" t="str">
            <v>Благоустройство, м2</v>
          </cell>
          <cell r="N364">
            <v>0</v>
          </cell>
          <cell r="O364" t="str">
            <v>KQ-72-01</v>
          </cell>
          <cell r="P364" t="str">
            <v>Устройство газона и озеленение, м2</v>
          </cell>
          <cell r="Q364">
            <v>0</v>
          </cell>
        </row>
        <row r="365">
          <cell r="E365" t="str">
            <v>CW00-10-03-5</v>
          </cell>
          <cell r="F365" t="str">
            <v>Посадка кустарника (живая изгородь)</v>
          </cell>
          <cell r="G365" t="str">
            <v>Shrub planting (hedge planting)</v>
          </cell>
          <cell r="H365" t="str">
            <v>м</v>
          </cell>
          <cell r="I365" t="str">
            <v>m</v>
          </cell>
          <cell r="J365">
            <v>2.2000000000000002</v>
          </cell>
          <cell r="K365">
            <v>0.2</v>
          </cell>
          <cell r="L365" t="str">
            <v>KQ-72-00</v>
          </cell>
          <cell r="M365" t="str">
            <v>Благоустройство, м2</v>
          </cell>
          <cell r="N365">
            <v>0</v>
          </cell>
          <cell r="O365" t="str">
            <v>KQ-72-01</v>
          </cell>
          <cell r="P365" t="str">
            <v>Устройство газона и озеленение, м2</v>
          </cell>
          <cell r="Q365">
            <v>0</v>
          </cell>
        </row>
        <row r="366">
          <cell r="E366" t="str">
            <v>CW00-10-03-6</v>
          </cell>
          <cell r="F366" t="str">
            <v>Посадка цветников</v>
          </cell>
          <cell r="G366" t="str">
            <v>Planting flower beds</v>
          </cell>
          <cell r="H366" t="str">
            <v>м2</v>
          </cell>
          <cell r="I366" t="str">
            <v>m2</v>
          </cell>
          <cell r="J366">
            <v>2.5499999999999998</v>
          </cell>
          <cell r="K366">
            <v>0.1</v>
          </cell>
          <cell r="L366" t="str">
            <v>KQ-72-00</v>
          </cell>
          <cell r="M366" t="str">
            <v>Благоустройство, м2</v>
          </cell>
          <cell r="N366">
            <v>1</v>
          </cell>
          <cell r="O366" t="str">
            <v>KQ-72-01</v>
          </cell>
          <cell r="P366" t="str">
            <v>Устройство газона и озеленение, м2</v>
          </cell>
          <cell r="Q366">
            <v>1</v>
          </cell>
        </row>
        <row r="367">
          <cell r="E367" t="str">
            <v>CW00-10-03-7</v>
          </cell>
          <cell r="F367" t="str">
            <v>Устройство рулонного газона - Газон готовый универсальный</v>
          </cell>
          <cell r="G367" t="str">
            <v>Roll-out lawn laying - multi-purpose ready lawn</v>
          </cell>
          <cell r="H367" t="str">
            <v>м2</v>
          </cell>
          <cell r="I367" t="str">
            <v>m2</v>
          </cell>
          <cell r="J367">
            <v>1.9</v>
          </cell>
          <cell r="K367">
            <v>0.2</v>
          </cell>
          <cell r="L367" t="str">
            <v>KQ-72-00</v>
          </cell>
          <cell r="M367" t="str">
            <v>Благоустройство, м2</v>
          </cell>
          <cell r="N367">
            <v>1</v>
          </cell>
          <cell r="O367" t="str">
            <v>KQ-72-01</v>
          </cell>
          <cell r="P367" t="str">
            <v>Устройство газона и озеленение, м2</v>
          </cell>
          <cell r="Q367">
            <v>1</v>
          </cell>
        </row>
        <row r="368">
          <cell r="E368" t="str">
            <v>CW00-10-03-08</v>
          </cell>
          <cell r="F368" t="str">
            <v>Посев многолетних трав механизированным способом (сеялками)</v>
          </cell>
          <cell r="G368" t="str">
            <v>Sowing perennial grasses by mechanized method (seeders)</v>
          </cell>
          <cell r="H368" t="str">
            <v>м2</v>
          </cell>
          <cell r="I368" t="str">
            <v>m2</v>
          </cell>
          <cell r="J368">
            <v>6.0000000000000001E-3</v>
          </cell>
          <cell r="K368">
            <v>5.0000000000000001E-3</v>
          </cell>
          <cell r="L368" t="str">
            <v>KQ-72-00</v>
          </cell>
          <cell r="M368" t="str">
            <v>Благоустройство, м2</v>
          </cell>
          <cell r="N368">
            <v>1</v>
          </cell>
          <cell r="O368" t="str">
            <v>KQ-72-01</v>
          </cell>
          <cell r="P368" t="str">
            <v>Устройство газона и озеленение, м2</v>
          </cell>
          <cell r="Q368">
            <v>1</v>
          </cell>
        </row>
        <row r="369">
          <cell r="E369" t="str">
            <v>CW00-10-04</v>
          </cell>
          <cell r="F369" t="str">
            <v>Посадка деревьев и кустарников</v>
          </cell>
          <cell r="G369" t="str">
            <v>Planting of shrubs/bushes and trees</v>
          </cell>
        </row>
        <row r="370">
          <cell r="E370" t="str">
            <v>CW00-10-04-1</v>
          </cell>
          <cell r="F370" t="str">
            <v>Устройство рулонного газона - Газон готовый универсальный</v>
          </cell>
          <cell r="G370" t="str">
            <v>Rolled lawn installation - Lawn ready for universal use</v>
          </cell>
          <cell r="H370" t="str">
            <v>м2</v>
          </cell>
          <cell r="I370" t="str">
            <v>m2</v>
          </cell>
          <cell r="J370">
            <v>1.9</v>
          </cell>
          <cell r="K370">
            <v>0.2</v>
          </cell>
          <cell r="L370" t="str">
            <v>KQ-72-00</v>
          </cell>
          <cell r="M370" t="str">
            <v>Благоустройство, м2</v>
          </cell>
          <cell r="N370">
            <v>1</v>
          </cell>
          <cell r="O370" t="str">
            <v>KQ-72-01</v>
          </cell>
          <cell r="P370" t="str">
            <v>Устройство газона и озеленение, м2</v>
          </cell>
          <cell r="Q370">
            <v>1</v>
          </cell>
        </row>
        <row r="371">
          <cell r="E371" t="str">
            <v>CW00-10-04-2</v>
          </cell>
          <cell r="F371" t="str">
            <v>Посадка деревьев</v>
          </cell>
          <cell r="G371" t="str">
            <v>Tree planting</v>
          </cell>
          <cell r="H371" t="str">
            <v>шт.</v>
          </cell>
          <cell r="I371" t="str">
            <v>pcs.</v>
          </cell>
          <cell r="J371">
            <v>1.95</v>
          </cell>
          <cell r="K371">
            <v>0.21000000000000002</v>
          </cell>
          <cell r="L371" t="str">
            <v>KQ-72-00</v>
          </cell>
          <cell r="M371" t="str">
            <v>Благоустройство, м2</v>
          </cell>
          <cell r="N371">
            <v>0</v>
          </cell>
          <cell r="O371" t="str">
            <v>KQ-72-01</v>
          </cell>
          <cell r="P371" t="str">
            <v>Устройство газона и озеленение, м2</v>
          </cell>
          <cell r="Q371">
            <v>0</v>
          </cell>
        </row>
        <row r="372">
          <cell r="E372" t="str">
            <v>CW00-10-04-3</v>
          </cell>
          <cell r="F372" t="str">
            <v xml:space="preserve">Посадка кустарника </v>
          </cell>
          <cell r="G372" t="str">
            <v xml:space="preserve">Bush planting </v>
          </cell>
          <cell r="H372" t="str">
            <v>шт.</v>
          </cell>
          <cell r="I372" t="str">
            <v>pcs.</v>
          </cell>
          <cell r="J372">
            <v>1.4</v>
          </cell>
          <cell r="K372">
            <v>0.1</v>
          </cell>
          <cell r="L372" t="str">
            <v>KQ-72-00</v>
          </cell>
          <cell r="M372" t="str">
            <v>Благоустройство, м2</v>
          </cell>
          <cell r="N372">
            <v>0</v>
          </cell>
          <cell r="O372" t="str">
            <v>KQ-72-01</v>
          </cell>
          <cell r="P372" t="str">
            <v>Устройство газона и озеленение, м2</v>
          </cell>
          <cell r="Q372">
            <v>0</v>
          </cell>
        </row>
        <row r="373">
          <cell r="E373" t="str">
            <v>CW00-10-04-04</v>
          </cell>
          <cell r="F373" t="str">
            <v>Посадка кустарника (живая изгородь)</v>
          </cell>
          <cell r="G373" t="str">
            <v>Bush planting (hedge)</v>
          </cell>
          <cell r="H373" t="str">
            <v>м2</v>
          </cell>
          <cell r="I373" t="str">
            <v>m</v>
          </cell>
          <cell r="J373">
            <v>1.214</v>
          </cell>
          <cell r="K373">
            <v>9.1999999999999998E-2</v>
          </cell>
          <cell r="L373" t="str">
            <v>KQ-72-00</v>
          </cell>
          <cell r="M373" t="str">
            <v>Благоустройство, м2</v>
          </cell>
          <cell r="N373">
            <v>0</v>
          </cell>
          <cell r="O373" t="str">
            <v>KQ-72-01</v>
          </cell>
          <cell r="P373" t="str">
            <v>Устройство газона и озеленение, м2</v>
          </cell>
          <cell r="Q373">
            <v>0</v>
          </cell>
        </row>
        <row r="374">
          <cell r="E374" t="str">
            <v>CW00-10-05</v>
          </cell>
          <cell r="F374" t="str">
            <v>Уличные покрытия</v>
          </cell>
          <cell r="G374" t="str">
            <v>Street pavements</v>
          </cell>
        </row>
        <row r="375">
          <cell r="E375" t="str">
            <v>CW00-10-05-1</v>
          </cell>
          <cell r="F375" t="str">
            <v>Бесшовные резиновые покрытия из резиновой крошки</v>
          </cell>
          <cell r="G375" t="str">
            <v>Seamless rubber pavements made of crumb rubber</v>
          </cell>
          <cell r="H375" t="str">
            <v>м2</v>
          </cell>
          <cell r="I375" t="str">
            <v>m2</v>
          </cell>
          <cell r="J375">
            <v>0</v>
          </cell>
          <cell r="K375">
            <v>0</v>
          </cell>
          <cell r="L375" t="str">
            <v>KQ-72-00</v>
          </cell>
          <cell r="M375" t="str">
            <v>Благоустройство, м2</v>
          </cell>
          <cell r="N375">
            <v>1</v>
          </cell>
          <cell r="O375" t="str">
            <v>KQ-72-02</v>
          </cell>
          <cell r="P375" t="str">
            <v>Устройство пешеходных площадок и тротуаров, м2</v>
          </cell>
          <cell r="Q375">
            <v>1</v>
          </cell>
        </row>
        <row r="376">
          <cell r="E376" t="str">
            <v>CW00-10-05-2</v>
          </cell>
          <cell r="F376" t="str">
            <v>Покрытие из декоративной мраморной крошки</v>
          </cell>
          <cell r="G376" t="str">
            <v>Pavement made of decorative marble chips</v>
          </cell>
          <cell r="H376" t="str">
            <v>м2</v>
          </cell>
          <cell r="I376" t="str">
            <v>m2</v>
          </cell>
          <cell r="J376">
            <v>0</v>
          </cell>
          <cell r="K376">
            <v>0</v>
          </cell>
          <cell r="L376" t="str">
            <v>KQ-72-00</v>
          </cell>
          <cell r="M376" t="str">
            <v>Благоустройство, м2</v>
          </cell>
          <cell r="N376">
            <v>1</v>
          </cell>
          <cell r="O376" t="str">
            <v>KQ-72-02</v>
          </cell>
          <cell r="P376" t="str">
            <v>Устройство пешеходных площадок и тротуаров, м2</v>
          </cell>
          <cell r="Q376">
            <v>1</v>
          </cell>
        </row>
        <row r="377">
          <cell r="E377" t="str">
            <v>CW00-10-06</v>
          </cell>
          <cell r="F377" t="str">
            <v>Устройство цветников</v>
          </cell>
          <cell r="G377" t="str">
            <v>Garden designing (flowers)</v>
          </cell>
        </row>
        <row r="378">
          <cell r="E378" t="str">
            <v>CW00-10-06-01</v>
          </cell>
          <cell r="F378" t="str">
            <v>Устройство одноуровневых цветников</v>
          </cell>
          <cell r="G378" t="str">
            <v>Arrangement of single-level flower beds</v>
          </cell>
          <cell r="H378" t="str">
            <v>м2</v>
          </cell>
          <cell r="I378" t="str">
            <v>m2</v>
          </cell>
          <cell r="J378">
            <v>1.2829999999999999</v>
          </cell>
          <cell r="K378">
            <v>0.13300000000000001</v>
          </cell>
          <cell r="L378" t="str">
            <v>KQ-72-00</v>
          </cell>
          <cell r="M378" t="str">
            <v>Благоустройство, м2</v>
          </cell>
          <cell r="N378">
            <v>1</v>
          </cell>
          <cell r="O378" t="str">
            <v>KQ-72-01</v>
          </cell>
          <cell r="P378" t="str">
            <v>Устройство газона и озеленение, м2</v>
          </cell>
          <cell r="Q378">
            <v>1</v>
          </cell>
        </row>
        <row r="379">
          <cell r="E379" t="str">
            <v>CW00-10-07</v>
          </cell>
          <cell r="F379" t="str">
            <v>Малые архитектурные сооружения</v>
          </cell>
          <cell r="G379" t="str">
            <v>Landscape  architecture products</v>
          </cell>
        </row>
        <row r="380">
          <cell r="E380" t="str">
            <v>CW00-10-07-01</v>
          </cell>
          <cell r="F380" t="str">
            <v>Установка уличного павильона "Зона сортировки отходов"</v>
          </cell>
          <cell r="G380" t="str">
            <v xml:space="preserve">Installation of “Wastes sorting area” street pavilion </v>
          </cell>
          <cell r="H380" t="str">
            <v>шт.</v>
          </cell>
          <cell r="I380" t="str">
            <v>pcs.</v>
          </cell>
          <cell r="J380">
            <v>30.402000000000001</v>
          </cell>
          <cell r="K380">
            <v>1.8719999999999999</v>
          </cell>
          <cell r="L380" t="str">
            <v>KQ-72-00</v>
          </cell>
          <cell r="M380" t="str">
            <v>Благоустройство, м2</v>
          </cell>
          <cell r="N380">
            <v>0</v>
          </cell>
          <cell r="O380" t="str">
            <v>KQ-72-03</v>
          </cell>
          <cell r="P380" t="str">
            <v>Установка малых архитектурных форм и сооружений, шт.</v>
          </cell>
          <cell r="Q380">
            <v>1</v>
          </cell>
        </row>
        <row r="381">
          <cell r="E381" t="str">
            <v>CW00-10-07-02</v>
          </cell>
          <cell r="F381" t="str">
            <v>Установка уличного павильона "Место для курения"</v>
          </cell>
          <cell r="G381" t="str">
            <v xml:space="preserve">Installation of “Smoking area” street pavilion </v>
          </cell>
          <cell r="H381" t="str">
            <v>шт.</v>
          </cell>
          <cell r="I381" t="str">
            <v>pcs.</v>
          </cell>
          <cell r="J381">
            <v>21.448</v>
          </cell>
          <cell r="K381">
            <v>1.6380000000000001</v>
          </cell>
          <cell r="L381" t="str">
            <v>KQ-72-00</v>
          </cell>
          <cell r="M381" t="str">
            <v>Благоустройство, м2</v>
          </cell>
          <cell r="N381">
            <v>0</v>
          </cell>
          <cell r="O381" t="str">
            <v>KQ-72-03</v>
          </cell>
          <cell r="P381" t="str">
            <v>Установка малых архитектурных форм и сооружений, шт.</v>
          </cell>
          <cell r="Q381">
            <v>1</v>
          </cell>
        </row>
        <row r="382">
          <cell r="E382" t="str">
            <v>CW00-10-07-03</v>
          </cell>
          <cell r="F382" t="str">
            <v>Установка уличного павильона "Остановка общественного транспорта"</v>
          </cell>
          <cell r="G382" t="str">
            <v xml:space="preserve">Installation of “Public transport stop” street pavilion </v>
          </cell>
          <cell r="H382" t="str">
            <v>шт.</v>
          </cell>
          <cell r="I382" t="str">
            <v>pcs.</v>
          </cell>
          <cell r="J382">
            <v>37.14</v>
          </cell>
          <cell r="K382">
            <v>3.347</v>
          </cell>
          <cell r="L382" t="str">
            <v>KQ-72-00</v>
          </cell>
          <cell r="M382" t="str">
            <v>Благоустройство, м2</v>
          </cell>
          <cell r="N382">
            <v>0</v>
          </cell>
          <cell r="O382" t="str">
            <v>KQ-72-03</v>
          </cell>
          <cell r="P382" t="str">
            <v>Установка малых архитектурных форм и сооружений, шт.</v>
          </cell>
          <cell r="Q382">
            <v>1</v>
          </cell>
        </row>
        <row r="383">
          <cell r="E383" t="str">
            <v>CW00-10-07-04</v>
          </cell>
          <cell r="F383" t="str">
            <v>Установка уличного павильона "Пост охраны"</v>
          </cell>
          <cell r="G383" t="str">
            <v xml:space="preserve">Installation of “Security post” street pavilion </v>
          </cell>
          <cell r="H383" t="str">
            <v>шт.</v>
          </cell>
          <cell r="I383" t="str">
            <v>pcs.</v>
          </cell>
          <cell r="J383">
            <v>4.99</v>
          </cell>
          <cell r="K383">
            <v>2.9750000000000001</v>
          </cell>
          <cell r="L383" t="str">
            <v>KQ-72-00</v>
          </cell>
          <cell r="M383" t="str">
            <v>Благоустройство, м2</v>
          </cell>
          <cell r="N383">
            <v>0</v>
          </cell>
          <cell r="O383" t="str">
            <v>KQ-72-03</v>
          </cell>
          <cell r="P383" t="str">
            <v>Установка малых архитектурных форм и сооружений, шт.</v>
          </cell>
          <cell r="Q383">
            <v>1</v>
          </cell>
        </row>
        <row r="384">
          <cell r="E384" t="str">
            <v>PN00</v>
          </cell>
          <cell r="F384" t="str">
            <v>УСТАНОВКА НЕТЕХНОЛОГИЧЕСКОГО ТРУБОПРОВОДА</v>
          </cell>
          <cell r="G384" t="str">
            <v>INSTALLATION OF NON-PROCESS PIPING</v>
          </cell>
        </row>
        <row r="385">
          <cell r="E385" t="str">
            <v>PN00-01</v>
          </cell>
          <cell r="F385" t="str">
            <v>Установка нетехнологического трубопоровда</v>
          </cell>
          <cell r="G385" t="str">
            <v>Installation of non-process piping</v>
          </cell>
        </row>
        <row r="386">
          <cell r="E386" t="str">
            <v>PN00-01-02</v>
          </cell>
          <cell r="F386" t="str">
            <v>Монтаж подземных трубопроводов из ПВХ</v>
          </cell>
          <cell r="G386" t="str">
            <v>Installation of underground PVC piping</v>
          </cell>
        </row>
        <row r="387">
          <cell r="E387" t="str">
            <v>PN00-01-02-15</v>
          </cell>
          <cell r="F387" t="str">
            <v>Монтаж подземного пластикового трубопровода из ПВХ, от Ду 15 до Ду 80</v>
          </cell>
          <cell r="G387" t="str">
            <v>Installation of underground PVC plastic piping, DN 15 to DN 80</v>
          </cell>
          <cell r="H387" t="str">
            <v>м</v>
          </cell>
          <cell r="I387" t="str">
            <v>m</v>
          </cell>
          <cell r="J387">
            <v>0.42000000000000004</v>
          </cell>
          <cell r="K387">
            <v>0.02</v>
          </cell>
          <cell r="L387" t="str">
            <v>KQ-19-00</v>
          </cell>
          <cell r="M387" t="str">
            <v>Нетехнологические подземные трубопроводы, м</v>
          </cell>
          <cell r="N387">
            <v>1</v>
          </cell>
          <cell r="O387" t="str">
            <v>KQ-19-02</v>
          </cell>
          <cell r="P387" t="str">
            <v>Монтаж трубопроводов подземных сетей (пластиковые), м</v>
          </cell>
          <cell r="Q387">
            <v>1</v>
          </cell>
        </row>
        <row r="388">
          <cell r="E388" t="str">
            <v>PN00-01-02-16</v>
          </cell>
          <cell r="F388" t="str">
            <v>Монтаж подземного пластикового трубопровода из ПВХ, свыше Ду 80 до Ду 125</v>
          </cell>
          <cell r="G388" t="str">
            <v>Installation of underground PVC plastic piping, from DN 80 to DN 125</v>
          </cell>
          <cell r="H388" t="str">
            <v>м</v>
          </cell>
          <cell r="I388" t="str">
            <v>m</v>
          </cell>
          <cell r="J388">
            <v>0.52200000000000002</v>
          </cell>
          <cell r="K388">
            <v>3.6000000000000004E-2</v>
          </cell>
          <cell r="L388" t="str">
            <v>KQ-19-00</v>
          </cell>
          <cell r="M388" t="str">
            <v>Нетехнологические подземные трубопроводы, м</v>
          </cell>
          <cell r="N388">
            <v>1</v>
          </cell>
          <cell r="O388" t="str">
            <v>KQ-19-02</v>
          </cell>
          <cell r="P388" t="str">
            <v>Монтаж трубопроводов подземных сетей (пластиковые), м</v>
          </cell>
          <cell r="Q388">
            <v>1</v>
          </cell>
        </row>
        <row r="389">
          <cell r="E389" t="str">
            <v>PN00-01-02-17</v>
          </cell>
          <cell r="F389" t="str">
            <v>Монтаж подземного пластикового трубопровода из ПВХ, свыше Ду 125 до Ду 200</v>
          </cell>
          <cell r="G389" t="str">
            <v>Installation of underground PVC plastic piping, from DN 125 to DN 200</v>
          </cell>
          <cell r="H389" t="str">
            <v>м</v>
          </cell>
          <cell r="I389" t="str">
            <v>m</v>
          </cell>
          <cell r="J389">
            <v>0.67100000000000004</v>
          </cell>
          <cell r="K389">
            <v>3.9E-2</v>
          </cell>
          <cell r="L389" t="str">
            <v>KQ-19-00</v>
          </cell>
          <cell r="M389" t="str">
            <v>Нетехнологические подземные трубопроводы, м</v>
          </cell>
          <cell r="N389">
            <v>1</v>
          </cell>
          <cell r="O389" t="str">
            <v>KQ-19-02</v>
          </cell>
          <cell r="P389" t="str">
            <v>Монтаж трубопроводов подземных сетей (пластиковые), м</v>
          </cell>
          <cell r="Q389">
            <v>1</v>
          </cell>
        </row>
        <row r="390">
          <cell r="E390" t="str">
            <v>PN00-01-02-18</v>
          </cell>
          <cell r="F390" t="str">
            <v>Монтаж подземного пластикового трубопровода из ПВХ, свыше Ду 200 до Ду 400</v>
          </cell>
          <cell r="G390" t="str">
            <v>Installation of underground PVC plastic piping, from DN 200 to DN 400</v>
          </cell>
          <cell r="H390" t="str">
            <v>м</v>
          </cell>
          <cell r="I390" t="str">
            <v>m</v>
          </cell>
          <cell r="J390">
            <v>1.01</v>
          </cell>
          <cell r="K390">
            <v>8.5999999999999993E-2</v>
          </cell>
          <cell r="L390" t="str">
            <v>KQ-19-00</v>
          </cell>
          <cell r="M390" t="str">
            <v>Нетехнологические подземные трубопроводы, м</v>
          </cell>
          <cell r="N390">
            <v>1</v>
          </cell>
          <cell r="O390" t="str">
            <v>KQ-19-02</v>
          </cell>
          <cell r="P390" t="str">
            <v>Монтаж трубопроводов подземных сетей (пластиковые), м</v>
          </cell>
          <cell r="Q390">
            <v>1</v>
          </cell>
        </row>
        <row r="391">
          <cell r="E391" t="str">
            <v>PN00-01-02-19</v>
          </cell>
          <cell r="F391" t="str">
            <v>Монтаж подземного пластикового трубопровода из ПВХ, свыше Ду 400 до Ду 700</v>
          </cell>
          <cell r="G391" t="str">
            <v>Installation of underground PVC plastic piping, from DN 400 to DN 700</v>
          </cell>
          <cell r="H391" t="str">
            <v>м</v>
          </cell>
          <cell r="I391" t="str">
            <v>m</v>
          </cell>
          <cell r="J391">
            <v>1.6149999999999998</v>
          </cell>
          <cell r="K391">
            <v>0.22899999999999998</v>
          </cell>
          <cell r="L391" t="str">
            <v>KQ-19-00</v>
          </cell>
          <cell r="M391" t="str">
            <v>Нетехнологические подземные трубопроводы, м</v>
          </cell>
          <cell r="N391">
            <v>1</v>
          </cell>
          <cell r="O391" t="str">
            <v>KQ-19-02</v>
          </cell>
          <cell r="P391" t="str">
            <v>Монтаж трубопроводов подземных сетей (пластиковые), м</v>
          </cell>
          <cell r="Q391">
            <v>1</v>
          </cell>
        </row>
        <row r="392">
          <cell r="E392" t="str">
            <v>PN00-01-02-20</v>
          </cell>
          <cell r="F392" t="str">
            <v>Монтаж подземного пластикового трубопровода из ПВХ, свыше Ду 700 до Ду 1100</v>
          </cell>
          <cell r="G392" t="str">
            <v>Installation of underground PVC plastic piping, from DN 700 to DN 1100</v>
          </cell>
          <cell r="H392" t="str">
            <v>м</v>
          </cell>
          <cell r="I392" t="str">
            <v>m</v>
          </cell>
          <cell r="J392">
            <v>3.0180000000000002</v>
          </cell>
          <cell r="K392">
            <v>0.43700000000000006</v>
          </cell>
          <cell r="L392" t="str">
            <v>KQ-19-00</v>
          </cell>
          <cell r="M392" t="str">
            <v>Нетехнологические подземные трубопроводы, м</v>
          </cell>
          <cell r="N392">
            <v>1</v>
          </cell>
          <cell r="O392" t="str">
            <v>KQ-19-02</v>
          </cell>
          <cell r="P392" t="str">
            <v>Монтаж трубопроводов подземных сетей (пластиковые), м</v>
          </cell>
          <cell r="Q392">
            <v>1</v>
          </cell>
        </row>
        <row r="393">
          <cell r="E393" t="str">
            <v>PN00-01-02-21</v>
          </cell>
          <cell r="F393" t="str">
            <v>Монтаж подземного пластикового трубопровода из ПВХ, свыше Ду 1100 до Ду 1400</v>
          </cell>
          <cell r="G393" t="str">
            <v>Installation of underground PVC plastic piping, from DN 1100 to DN 1400</v>
          </cell>
          <cell r="H393" t="str">
            <v>м</v>
          </cell>
          <cell r="I393" t="str">
            <v>m</v>
          </cell>
          <cell r="J393">
            <v>3.827</v>
          </cell>
          <cell r="K393">
            <v>0.70200000000000007</v>
          </cell>
          <cell r="L393" t="str">
            <v>KQ-19-00</v>
          </cell>
          <cell r="M393" t="str">
            <v>Нетехнологические подземные трубопроводы, м</v>
          </cell>
          <cell r="N393">
            <v>1</v>
          </cell>
          <cell r="O393" t="str">
            <v>KQ-19-02</v>
          </cell>
          <cell r="P393" t="str">
            <v>Монтаж трубопроводов подземных сетей (пластиковые), м</v>
          </cell>
          <cell r="Q393">
            <v>1</v>
          </cell>
        </row>
        <row r="394">
          <cell r="E394" t="str">
            <v>PN00-01-02-22</v>
          </cell>
          <cell r="F394" t="str">
            <v>Монтаж подземного пластикового трубопровода из ПВХ, свыше Ду 1400 до Ду 1600</v>
          </cell>
          <cell r="G394" t="str">
            <v>Installation of underground PVC plastic piping, from DN 1400 to DN 1600</v>
          </cell>
          <cell r="H394" t="str">
            <v>м</v>
          </cell>
          <cell r="I394" t="str">
            <v>m</v>
          </cell>
          <cell r="J394">
            <v>5.2869999999999999</v>
          </cell>
          <cell r="K394">
            <v>1.06</v>
          </cell>
          <cell r="L394" t="str">
            <v>KQ-19-00</v>
          </cell>
          <cell r="M394" t="str">
            <v>Нетехнологические подземные трубопроводы, м</v>
          </cell>
          <cell r="N394">
            <v>1</v>
          </cell>
          <cell r="O394" t="str">
            <v>KQ-19-02</v>
          </cell>
          <cell r="P394" t="str">
            <v>Монтаж трубопроводов подземных сетей (пластиковые), м</v>
          </cell>
          <cell r="Q394">
            <v>1</v>
          </cell>
        </row>
        <row r="395">
          <cell r="E395" t="str">
            <v>PN00-01-03</v>
          </cell>
          <cell r="F395" t="str">
            <v>Монтаж подземных трубопроводов из полиэтилена или полипропилена</v>
          </cell>
          <cell r="G395" t="str">
            <v>Installation of underground polyethylene or polypropylene piping</v>
          </cell>
        </row>
        <row r="396">
          <cell r="E396" t="str">
            <v>PN00-01-03-13</v>
          </cell>
          <cell r="F396" t="str">
            <v>Монтаж подземного трубопровода из полиэтилена/ полипропилена, от Ду 15 до Ду 80</v>
          </cell>
          <cell r="G396" t="str">
            <v>Installation of underground polyethylene/polypropylene piping, DN 15 to DN 80</v>
          </cell>
          <cell r="H396" t="str">
            <v>м</v>
          </cell>
          <cell r="I396" t="str">
            <v>m</v>
          </cell>
          <cell r="J396">
            <v>1.0619999999999998</v>
          </cell>
          <cell r="K396">
            <v>1.4999999999999999E-2</v>
          </cell>
          <cell r="L396" t="str">
            <v>KQ-19-00</v>
          </cell>
          <cell r="M396" t="str">
            <v>Нетехнологические подземные трубопроводы, м</v>
          </cell>
          <cell r="N396">
            <v>1</v>
          </cell>
          <cell r="O396" t="str">
            <v>KQ-19-02</v>
          </cell>
          <cell r="P396" t="str">
            <v>Монтаж трубопроводов подземных сетей (пластиковые), м</v>
          </cell>
          <cell r="Q396">
            <v>1</v>
          </cell>
        </row>
        <row r="397">
          <cell r="E397" t="str">
            <v>PN00-01-03-14</v>
          </cell>
          <cell r="F397" t="str">
            <v>Монтаж подземного трубопровода из полиэтилена/ полипропилена, свыше Ду 80 до Ду 125</v>
          </cell>
          <cell r="G397" t="str">
            <v>Installation of polyethylene/polypropylene piping, from DN 80 to DN 125</v>
          </cell>
          <cell r="H397" t="str">
            <v>м</v>
          </cell>
          <cell r="I397" t="str">
            <v>m</v>
          </cell>
          <cell r="J397">
            <v>1.5509999999999999</v>
          </cell>
          <cell r="K397">
            <v>1.9E-2</v>
          </cell>
          <cell r="L397" t="str">
            <v>KQ-19-00</v>
          </cell>
          <cell r="M397" t="str">
            <v>Нетехнологические подземные трубопроводы, м</v>
          </cell>
          <cell r="N397">
            <v>1</v>
          </cell>
          <cell r="O397" t="str">
            <v>KQ-19-02</v>
          </cell>
          <cell r="P397" t="str">
            <v>Монтаж трубопроводов подземных сетей (пластиковые), м</v>
          </cell>
          <cell r="Q397">
            <v>1</v>
          </cell>
        </row>
        <row r="398">
          <cell r="E398" t="str">
            <v>PN00-01-03-15</v>
          </cell>
          <cell r="F398" t="str">
            <v>Монтаж подземного трубопровода из полиэтилена/ полипропилена, свыше Ду 125 до Ду 200</v>
          </cell>
          <cell r="G398" t="str">
            <v>Installation of polyethylene/polypropylene piping, from DN 125 to DN 200</v>
          </cell>
          <cell r="H398" t="str">
            <v>м</v>
          </cell>
          <cell r="I398" t="str">
            <v>m</v>
          </cell>
          <cell r="J398">
            <v>2.9349999999999996</v>
          </cell>
          <cell r="K398">
            <v>3.9E-2</v>
          </cell>
          <cell r="L398" t="str">
            <v>KQ-19-00</v>
          </cell>
          <cell r="M398" t="str">
            <v>Нетехнологические подземные трубопроводы, м</v>
          </cell>
          <cell r="N398">
            <v>1</v>
          </cell>
          <cell r="O398" t="str">
            <v>KQ-19-02</v>
          </cell>
          <cell r="P398" t="str">
            <v>Монтаж трубопроводов подземных сетей (пластиковые), м</v>
          </cell>
          <cell r="Q398">
            <v>1</v>
          </cell>
        </row>
        <row r="399">
          <cell r="E399" t="str">
            <v>PN00-01-03-16</v>
          </cell>
          <cell r="F399" t="str">
            <v>Монтаж подземного трубопровода из полиэтилена/ полипропилена, свыше Ду 200 до Ду 400</v>
          </cell>
          <cell r="G399" t="str">
            <v>Installation of polyethylene/polypropylene piping, from DN 200 to DN 400</v>
          </cell>
          <cell r="H399" t="str">
            <v>м</v>
          </cell>
          <cell r="I399" t="str">
            <v>m</v>
          </cell>
          <cell r="J399">
            <v>4.0040000000000004</v>
          </cell>
          <cell r="K399">
            <v>0.18600000000000003</v>
          </cell>
          <cell r="L399" t="str">
            <v>KQ-19-00</v>
          </cell>
          <cell r="M399" t="str">
            <v>Нетехнологические подземные трубопроводы, м</v>
          </cell>
          <cell r="N399">
            <v>1</v>
          </cell>
          <cell r="O399" t="str">
            <v>KQ-19-02</v>
          </cell>
          <cell r="P399" t="str">
            <v>Монтаж трубопроводов подземных сетей (пластиковые), м</v>
          </cell>
          <cell r="Q399">
            <v>1</v>
          </cell>
        </row>
        <row r="400">
          <cell r="E400" t="str">
            <v>PN00-01-03-17</v>
          </cell>
          <cell r="F400" t="str">
            <v>Монтаж подземного трубопровода из полиэтилена/ полипропилена, свыше Ду 400 до Ду 700</v>
          </cell>
          <cell r="G400" t="str">
            <v>Installation of polyethylene/polypropylene piping, from DN 400 to DN 700</v>
          </cell>
          <cell r="H400" t="str">
            <v>м</v>
          </cell>
          <cell r="I400" t="str">
            <v>m</v>
          </cell>
          <cell r="J400">
            <v>7.07</v>
          </cell>
          <cell r="K400">
            <v>0.48899999999999999</v>
          </cell>
          <cell r="L400" t="str">
            <v>KQ-19-00</v>
          </cell>
          <cell r="M400" t="str">
            <v>Нетехнологические подземные трубопроводы, м</v>
          </cell>
          <cell r="N400">
            <v>1</v>
          </cell>
          <cell r="O400" t="str">
            <v>KQ-19-02</v>
          </cell>
          <cell r="P400" t="str">
            <v>Монтаж трубопроводов подземных сетей (пластиковые), м</v>
          </cell>
          <cell r="Q400">
            <v>1</v>
          </cell>
        </row>
        <row r="401">
          <cell r="E401" t="str">
            <v>PN00-01-03-18</v>
          </cell>
          <cell r="F401" t="str">
            <v>Монтаж подземного трубопровода из полиэтилена/ полипропилена, свыше Ду 700 до Ду 1100</v>
          </cell>
          <cell r="G401" t="str">
            <v>Installation of polyethylene/polypropylene piping, from DN 700 to DN 1100</v>
          </cell>
          <cell r="H401" t="str">
            <v>м</v>
          </cell>
          <cell r="I401" t="str">
            <v>m</v>
          </cell>
          <cell r="J401">
            <v>12.962</v>
          </cell>
          <cell r="K401">
            <v>0.78699999999999992</v>
          </cell>
          <cell r="L401" t="str">
            <v>KQ-19-00</v>
          </cell>
          <cell r="M401" t="str">
            <v>Нетехнологические подземные трубопроводы, м</v>
          </cell>
          <cell r="N401">
            <v>1</v>
          </cell>
          <cell r="O401" t="str">
            <v>KQ-19-02</v>
          </cell>
          <cell r="P401" t="str">
            <v>Монтаж трубопроводов подземных сетей (пластиковые), м</v>
          </cell>
          <cell r="Q401">
            <v>1</v>
          </cell>
        </row>
        <row r="402">
          <cell r="E402" t="str">
            <v>PN00-01-03-19</v>
          </cell>
          <cell r="F402" t="str">
            <v>Монтаж подземного трубопровода из полиэтилена/ полипропилена, свыше Ду 1100 до Ду 1400</v>
          </cell>
          <cell r="G402" t="str">
            <v>Installation of polyethylene/polypropylene piping, from DN 1100 to DN 1400</v>
          </cell>
          <cell r="H402" t="str">
            <v>м</v>
          </cell>
          <cell r="I402" t="str">
            <v>m</v>
          </cell>
          <cell r="J402">
            <v>16.428999999999998</v>
          </cell>
          <cell r="K402">
            <v>1.2360000000000002</v>
          </cell>
          <cell r="L402" t="str">
            <v>KQ-19-00</v>
          </cell>
          <cell r="M402" t="str">
            <v>Нетехнологические подземные трубопроводы, м</v>
          </cell>
          <cell r="N402">
            <v>1</v>
          </cell>
          <cell r="O402" t="str">
            <v>KQ-19-02</v>
          </cell>
          <cell r="P402" t="str">
            <v>Монтаж трубопроводов подземных сетей (пластиковые), м</v>
          </cell>
          <cell r="Q402">
            <v>1</v>
          </cell>
        </row>
        <row r="403">
          <cell r="E403" t="str">
            <v>PN00-01-03-20</v>
          </cell>
          <cell r="F403" t="str">
            <v>Монтаж подземного трубопровода из полиэтилена/ полипропилена, свыше Ду 1400 до Ду 1600</v>
          </cell>
          <cell r="G403" t="str">
            <v>Installation of polyethylene/polypropylene piping, from DN 1400 to DN 1600</v>
          </cell>
          <cell r="H403" t="str">
            <v>м</v>
          </cell>
          <cell r="I403" t="str">
            <v>m</v>
          </cell>
          <cell r="J403">
            <v>22.512</v>
          </cell>
          <cell r="K403">
            <v>2.16</v>
          </cell>
          <cell r="L403" t="str">
            <v>KQ-19-00</v>
          </cell>
          <cell r="M403" t="str">
            <v>Нетехнологические подземные трубопроводы, м</v>
          </cell>
          <cell r="N403">
            <v>1</v>
          </cell>
          <cell r="O403" t="str">
            <v>KQ-19-02</v>
          </cell>
          <cell r="P403" t="str">
            <v>Монтаж трубопроводов подземных сетей (пластиковые), м</v>
          </cell>
          <cell r="Q403">
            <v>1</v>
          </cell>
        </row>
        <row r="404">
          <cell r="E404" t="str">
            <v>PN00-01-04</v>
          </cell>
          <cell r="F404" t="str">
            <v>Монтаж подземных трубопроводов из углеродистой стали</v>
          </cell>
          <cell r="G404" t="str">
            <v>Installation of underground carbon steel piping</v>
          </cell>
        </row>
        <row r="405">
          <cell r="E405" t="str">
            <v>PN00-01-04-20</v>
          </cell>
          <cell r="F405" t="str">
            <v>Монтаж подземного трубопровода из углеродистой стали, от Ду 15 до Ду 80</v>
          </cell>
          <cell r="G405" t="str">
            <v>Installation of underground carbon steel piping, DN 15 to DN 80</v>
          </cell>
          <cell r="H405" t="str">
            <v>м</v>
          </cell>
          <cell r="I405" t="str">
            <v>m</v>
          </cell>
          <cell r="J405">
            <v>2.0620000000000003</v>
          </cell>
          <cell r="K405">
            <v>4.5999999999999999E-2</v>
          </cell>
          <cell r="L405" t="str">
            <v>KQ-19-00</v>
          </cell>
          <cell r="M405" t="str">
            <v>Нетехнологические подземные трубопроводы, м</v>
          </cell>
          <cell r="N405">
            <v>1</v>
          </cell>
          <cell r="O405" t="str">
            <v>KQ-19-01</v>
          </cell>
          <cell r="P405" t="str">
            <v>Монтаж трубопроводов подземных сетей (стальные), м</v>
          </cell>
          <cell r="Q405">
            <v>1</v>
          </cell>
        </row>
        <row r="406">
          <cell r="E406" t="str">
            <v>PN00-01-04-21</v>
          </cell>
          <cell r="F406" t="str">
            <v>Монтаж подземного трубопровода из углеродистой стали, свыше Ду 80 до Ду 125</v>
          </cell>
          <cell r="G406" t="str">
            <v>Installation of carbon steel piping, from DN 80 to DN 125</v>
          </cell>
          <cell r="H406" t="str">
            <v>м</v>
          </cell>
          <cell r="I406" t="str">
            <v>m</v>
          </cell>
          <cell r="J406">
            <v>3.4569999999999999</v>
          </cell>
          <cell r="K406">
            <v>0.23600000000000002</v>
          </cell>
          <cell r="L406" t="str">
            <v>KQ-19-00</v>
          </cell>
          <cell r="M406" t="str">
            <v>Нетехнологические подземные трубопроводы, м</v>
          </cell>
          <cell r="N406">
            <v>1</v>
          </cell>
          <cell r="O406" t="str">
            <v>KQ-19-01</v>
          </cell>
          <cell r="P406" t="str">
            <v>Монтаж трубопроводов подземных сетей (стальные), м</v>
          </cell>
          <cell r="Q406">
            <v>1</v>
          </cell>
        </row>
        <row r="407">
          <cell r="E407" t="str">
            <v>PN00-01-04-22</v>
          </cell>
          <cell r="F407" t="str">
            <v>Монтаж подземного трубопровода из углеродистой стали, свыше Ду 125 до Ду 200</v>
          </cell>
          <cell r="G407" t="str">
            <v>Installation of carbon steel piping, from DN 125 to DN 200</v>
          </cell>
          <cell r="H407" t="str">
            <v>м</v>
          </cell>
          <cell r="I407" t="str">
            <v>m</v>
          </cell>
          <cell r="J407">
            <v>4.8650000000000002</v>
          </cell>
          <cell r="K407">
            <v>0.34700000000000003</v>
          </cell>
          <cell r="L407" t="str">
            <v>KQ-19-00</v>
          </cell>
          <cell r="M407" t="str">
            <v>Нетехнологические подземные трубопроводы, м</v>
          </cell>
          <cell r="N407">
            <v>1</v>
          </cell>
          <cell r="O407" t="str">
            <v>KQ-19-01</v>
          </cell>
          <cell r="P407" t="str">
            <v>Монтаж трубопроводов подземных сетей (стальные), м</v>
          </cell>
          <cell r="Q407">
            <v>1</v>
          </cell>
        </row>
        <row r="408">
          <cell r="E408" t="str">
            <v>PN00-01-04-23</v>
          </cell>
          <cell r="F408" t="str">
            <v>Монтаж подземного трубопровода из углеродистой стали, свыше Ду 200 до Ду 400</v>
          </cell>
          <cell r="G408" t="str">
            <v>Installation of carbon steel piping, from DN 200 to DN 400</v>
          </cell>
          <cell r="H408" t="str">
            <v>м</v>
          </cell>
          <cell r="I408" t="str">
            <v>m</v>
          </cell>
          <cell r="J408">
            <v>6.822000000000001</v>
          </cell>
          <cell r="K408">
            <v>0.54900000000000004</v>
          </cell>
          <cell r="L408" t="str">
            <v>KQ-19-00</v>
          </cell>
          <cell r="M408" t="str">
            <v>Нетехнологические подземные трубопроводы, м</v>
          </cell>
          <cell r="N408">
            <v>1</v>
          </cell>
          <cell r="O408" t="str">
            <v>KQ-19-01</v>
          </cell>
          <cell r="P408" t="str">
            <v>Монтаж трубопроводов подземных сетей (стальные), м</v>
          </cell>
          <cell r="Q408">
            <v>1</v>
          </cell>
        </row>
        <row r="409">
          <cell r="E409" t="str">
            <v>PN00-01-04-24</v>
          </cell>
          <cell r="F409" t="str">
            <v>Монтаж подземного трубопровода из углеродистой стали, свыше Ду 400 до Ду 700</v>
          </cell>
          <cell r="G409" t="str">
            <v>Installation of carbon steel piping, from DN 400 to DN 700</v>
          </cell>
          <cell r="H409" t="str">
            <v>м</v>
          </cell>
          <cell r="I409" t="str">
            <v>m</v>
          </cell>
          <cell r="J409">
            <v>13.157999999999999</v>
          </cell>
          <cell r="K409">
            <v>1.0469999999999999</v>
          </cell>
          <cell r="L409" t="str">
            <v>KQ-19-00</v>
          </cell>
          <cell r="M409" t="str">
            <v>Нетехнологические подземные трубопроводы, м</v>
          </cell>
          <cell r="N409">
            <v>1</v>
          </cell>
          <cell r="O409" t="str">
            <v>KQ-19-01</v>
          </cell>
          <cell r="P409" t="str">
            <v>Монтаж трубопроводов подземных сетей (стальные), м</v>
          </cell>
          <cell r="Q409">
            <v>1</v>
          </cell>
        </row>
        <row r="410">
          <cell r="E410" t="str">
            <v>PN00-01-04-25</v>
          </cell>
          <cell r="F410" t="str">
            <v>Монтаж подземного трубопровода из углеродистой стали, свыше Ду 700 до Ду 1100</v>
          </cell>
          <cell r="G410" t="str">
            <v>Installation of carbon steel piping, from DN 700 to DN 1100</v>
          </cell>
          <cell r="H410" t="str">
            <v>м</v>
          </cell>
          <cell r="I410" t="str">
            <v>m</v>
          </cell>
          <cell r="J410">
            <v>33.227000000000004</v>
          </cell>
          <cell r="K410">
            <v>2.109</v>
          </cell>
          <cell r="L410" t="str">
            <v>KQ-19-00</v>
          </cell>
          <cell r="M410" t="str">
            <v>Нетехнологические подземные трубопроводы, м</v>
          </cell>
          <cell r="N410">
            <v>1</v>
          </cell>
          <cell r="O410" t="str">
            <v>KQ-19-01</v>
          </cell>
          <cell r="P410" t="str">
            <v>Монтаж трубопроводов подземных сетей (стальные), м</v>
          </cell>
          <cell r="Q410">
            <v>1</v>
          </cell>
        </row>
        <row r="411">
          <cell r="E411" t="str">
            <v>PN00-01-04-26</v>
          </cell>
          <cell r="F411" t="str">
            <v>Монтаж подземного трубопровода из углеродистой стали, свыше Ду 1100 до Ду 1400</v>
          </cell>
          <cell r="G411" t="str">
            <v>Installation of carbon steel piping, from DN 1100 to DN 1400</v>
          </cell>
          <cell r="H411" t="str">
            <v>м</v>
          </cell>
          <cell r="I411" t="str">
            <v>m</v>
          </cell>
          <cell r="J411">
            <v>51.878999999999998</v>
          </cell>
          <cell r="K411">
            <v>2.87</v>
          </cell>
          <cell r="L411" t="str">
            <v>KQ-19-00</v>
          </cell>
          <cell r="M411" t="str">
            <v>Нетехнологические подземные трубопроводы, м</v>
          </cell>
          <cell r="N411">
            <v>1</v>
          </cell>
          <cell r="O411" t="str">
            <v>KQ-19-01</v>
          </cell>
          <cell r="P411" t="str">
            <v>Монтаж трубопроводов подземных сетей (стальные), м</v>
          </cell>
          <cell r="Q411">
            <v>1</v>
          </cell>
        </row>
        <row r="412">
          <cell r="E412" t="str">
            <v>PN00-01-04-27</v>
          </cell>
          <cell r="F412" t="str">
            <v>Монтаж подземного трубопровода из углеродистой стали, свыше Ду 1400 до Ду 1600</v>
          </cell>
          <cell r="G412" t="str">
            <v>Installation of carbon steel piping, from DN 1400 to DN 1600</v>
          </cell>
          <cell r="H412" t="str">
            <v>м</v>
          </cell>
          <cell r="I412" t="str">
            <v>m</v>
          </cell>
          <cell r="J412">
            <v>67.587999999999994</v>
          </cell>
          <cell r="K412">
            <v>3.3820000000000001</v>
          </cell>
          <cell r="L412" t="str">
            <v>KQ-19-00</v>
          </cell>
          <cell r="M412" t="str">
            <v>Нетехнологические подземные трубопроводы, м</v>
          </cell>
          <cell r="N412">
            <v>1</v>
          </cell>
          <cell r="O412" t="str">
            <v>KQ-19-01</v>
          </cell>
          <cell r="P412" t="str">
            <v>Монтаж трубопроводов подземных сетей (стальные), м</v>
          </cell>
          <cell r="Q412">
            <v>1</v>
          </cell>
        </row>
        <row r="413">
          <cell r="E413" t="str">
            <v>PN00-01-13</v>
          </cell>
          <cell r="F413" t="str">
            <v>Монтаж подземных трубопроводов из углеродистой стали в ППУ-ПЭ изоляции</v>
          </cell>
          <cell r="G413" t="str">
            <v>Installation of underground carbon steel piping with FPU-PE insulation</v>
          </cell>
        </row>
        <row r="414">
          <cell r="E414" t="str">
            <v>PN00-01-13-1</v>
          </cell>
          <cell r="F414" t="str">
            <v>Монтаж подземного трубопровода из углеродистой стали в ППУ-ПЭ изоляции, от Ду 15 до Ду 80</v>
          </cell>
          <cell r="G414" t="str">
            <v>Installation of underground carbon steel piping with FPU-PE insulation, DN 15 to DN 80</v>
          </cell>
          <cell r="H414" t="str">
            <v>м</v>
          </cell>
          <cell r="I414" t="str">
            <v>m</v>
          </cell>
          <cell r="J414">
            <v>2.5289999999999999</v>
          </cell>
          <cell r="K414">
            <v>0.255</v>
          </cell>
          <cell r="L414" t="str">
            <v>KQ-19-00</v>
          </cell>
          <cell r="M414" t="str">
            <v>Нетехнологические подземные трубопроводы, м</v>
          </cell>
          <cell r="N414">
            <v>1</v>
          </cell>
          <cell r="O414" t="str">
            <v>KQ-19-01</v>
          </cell>
          <cell r="P414" t="str">
            <v>Монтаж трубопроводов подземных сетей (стальные), м</v>
          </cell>
          <cell r="Q414">
            <v>1</v>
          </cell>
        </row>
        <row r="415">
          <cell r="E415" t="str">
            <v>PN00-01-13-2</v>
          </cell>
          <cell r="F415" t="str">
            <v>Монтаж подземного трубопровода из углеродистой стали в ППУ-ПЭ изоляции, свыше Ду 80 до Ду 125</v>
          </cell>
          <cell r="G415" t="str">
            <v>Installation of underground carbon steel piping with FPU-PE insulation, from DN 80 to DN 125</v>
          </cell>
          <cell r="H415" t="str">
            <v>м</v>
          </cell>
          <cell r="I415" t="str">
            <v>m</v>
          </cell>
          <cell r="J415">
            <v>4.024</v>
          </cell>
          <cell r="K415">
            <v>0.33600000000000002</v>
          </cell>
          <cell r="L415" t="str">
            <v>KQ-19-00</v>
          </cell>
          <cell r="M415" t="str">
            <v>Нетехнологические подземные трубопроводы, м</v>
          </cell>
          <cell r="N415">
            <v>1</v>
          </cell>
          <cell r="O415" t="str">
            <v>KQ-19-01</v>
          </cell>
          <cell r="P415" t="str">
            <v>Монтаж трубопроводов подземных сетей (стальные), м</v>
          </cell>
          <cell r="Q415">
            <v>1</v>
          </cell>
        </row>
        <row r="416">
          <cell r="E416" t="str">
            <v>PN00-01-13-3</v>
          </cell>
          <cell r="F416" t="str">
            <v>Монтаж подземного трубопровода из углеродистой стали в ППУ-ПЭ изоляции, свыше Ду 125 до Ду 200</v>
          </cell>
          <cell r="G416" t="str">
            <v>Installation of underground carbon steel piping with FPU-PE insulation, from DN 125 to DN 200</v>
          </cell>
          <cell r="H416" t="str">
            <v>м</v>
          </cell>
          <cell r="I416" t="str">
            <v>m</v>
          </cell>
          <cell r="J416">
            <v>5.6400000000000006</v>
          </cell>
          <cell r="K416">
            <v>0.48399999999999999</v>
          </cell>
          <cell r="L416" t="str">
            <v>KQ-19-00</v>
          </cell>
          <cell r="M416" t="str">
            <v>Нетехнологические подземные трубопроводы, м</v>
          </cell>
          <cell r="N416">
            <v>1</v>
          </cell>
          <cell r="O416" t="str">
            <v>KQ-19-01</v>
          </cell>
          <cell r="P416" t="str">
            <v>Монтаж трубопроводов подземных сетей (стальные), м</v>
          </cell>
          <cell r="Q416">
            <v>1</v>
          </cell>
        </row>
        <row r="417">
          <cell r="E417" t="str">
            <v>PN00-01-13-4</v>
          </cell>
          <cell r="F417" t="str">
            <v>Монтаж подземного трубопровода из углеродистой стали в ППУ-ПЭ изоляции, свыше Ду 200 до Ду 400</v>
          </cell>
          <cell r="G417" t="str">
            <v>Installation of underground carbon steel piping with FPU-PE insulation, from DN 200 to DN 400</v>
          </cell>
          <cell r="H417" t="str">
            <v>м</v>
          </cell>
          <cell r="I417" t="str">
            <v>m</v>
          </cell>
          <cell r="J417">
            <v>10.436000000000002</v>
          </cell>
          <cell r="K417">
            <v>0.9890000000000001</v>
          </cell>
          <cell r="L417" t="str">
            <v>KQ-19-00</v>
          </cell>
          <cell r="M417" t="str">
            <v>Нетехнологические подземные трубопроводы, м</v>
          </cell>
          <cell r="N417">
            <v>1</v>
          </cell>
          <cell r="O417" t="str">
            <v>KQ-19-01</v>
          </cell>
          <cell r="P417" t="str">
            <v>Монтаж трубопроводов подземных сетей (стальные), м</v>
          </cell>
          <cell r="Q417">
            <v>1</v>
          </cell>
        </row>
        <row r="418">
          <cell r="E418" t="str">
            <v>PN00-01-13-5</v>
          </cell>
          <cell r="F418" t="str">
            <v>Монтаж подземного трубопровода из углеродистой стали в ППУ-ПЭ изоляции, свыше Ду 400 до Ду 700</v>
          </cell>
          <cell r="G418" t="str">
            <v>Installation of underground carbon steel piping with FPU-PE insulation, from DN 400 to DN 700</v>
          </cell>
          <cell r="H418" t="str">
            <v>м</v>
          </cell>
          <cell r="I418" t="str">
            <v>m</v>
          </cell>
          <cell r="J418">
            <v>14.594999999999999</v>
          </cell>
          <cell r="K418">
            <v>1.206</v>
          </cell>
          <cell r="L418" t="str">
            <v>KQ-19-00</v>
          </cell>
          <cell r="M418" t="str">
            <v>Нетехнологические подземные трубопроводы, м</v>
          </cell>
          <cell r="N418">
            <v>1</v>
          </cell>
          <cell r="O418" t="str">
            <v>KQ-19-01</v>
          </cell>
          <cell r="P418" t="str">
            <v>Монтаж трубопроводов подземных сетей (стальные), м</v>
          </cell>
          <cell r="Q418">
            <v>1</v>
          </cell>
        </row>
        <row r="419">
          <cell r="E419" t="str">
            <v>PN00-01-13-6</v>
          </cell>
          <cell r="F419" t="str">
            <v>Монтаж подземного трубопровода из углеродистой стали в ППУ-ПЭ изоляции, свыше Ду 700 до Ду 1100</v>
          </cell>
          <cell r="G419" t="str">
            <v>Installation of underground carbon steel piping with FPU-PE insulation, from DN 700 to DN 1100</v>
          </cell>
          <cell r="H419" t="str">
            <v>м</v>
          </cell>
          <cell r="I419" t="str">
            <v>m</v>
          </cell>
          <cell r="J419">
            <v>36.732999999999997</v>
          </cell>
          <cell r="K419">
            <v>2.5580000000000003</v>
          </cell>
          <cell r="L419" t="str">
            <v>KQ-19-00</v>
          </cell>
          <cell r="M419" t="str">
            <v>Нетехнологические подземные трубопроводы, м</v>
          </cell>
          <cell r="N419">
            <v>1</v>
          </cell>
          <cell r="O419" t="str">
            <v>KQ-19-01</v>
          </cell>
          <cell r="P419" t="str">
            <v>Монтаж трубопроводов подземных сетей (стальные), м</v>
          </cell>
          <cell r="Q419">
            <v>1</v>
          </cell>
        </row>
        <row r="420">
          <cell r="E420" t="str">
            <v>PN00-01-13-7</v>
          </cell>
          <cell r="F420" t="str">
            <v>Монтаж подземного трубопровода из углеродистой стали в ППУ-ПЭ изоляции, свыше Ду 1100 до Ду 1400</v>
          </cell>
          <cell r="G420" t="str">
            <v>Installation of underground carbon steel piping with FPU-PE insulation, from DN 1100 to DN 1400</v>
          </cell>
          <cell r="H420" t="str">
            <v>м</v>
          </cell>
          <cell r="I420" t="str">
            <v>m</v>
          </cell>
          <cell r="J420">
            <v>56.104999999999997</v>
          </cell>
          <cell r="K420">
            <v>3.4359999999999999</v>
          </cell>
          <cell r="L420" t="str">
            <v>KQ-19-00</v>
          </cell>
          <cell r="M420" t="str">
            <v>Нетехнологические подземные трубопроводы, м</v>
          </cell>
          <cell r="N420">
            <v>1</v>
          </cell>
          <cell r="O420" t="str">
            <v>KQ-19-01</v>
          </cell>
          <cell r="P420" t="str">
            <v>Монтаж трубопроводов подземных сетей (стальные), м</v>
          </cell>
          <cell r="Q420">
            <v>1</v>
          </cell>
        </row>
        <row r="421">
          <cell r="E421" t="str">
            <v>PN00-01-13-8</v>
          </cell>
          <cell r="F421" t="str">
            <v>Монтаж подземного трубопровода из углеродистой стали в ППУ-ПЭ изоляции, свыше Ду 1400 до Ду 1600</v>
          </cell>
          <cell r="G421" t="str">
            <v>Installation of underground carbon steel piping with FPU-PE insulation, from DN 1400 to DN 1600</v>
          </cell>
          <cell r="H421" t="str">
            <v>м</v>
          </cell>
          <cell r="I421" t="str">
            <v>m</v>
          </cell>
          <cell r="J421">
            <v>72.694999999999993</v>
          </cell>
          <cell r="K421">
            <v>3.9690000000000003</v>
          </cell>
          <cell r="L421" t="str">
            <v>KQ-19-00</v>
          </cell>
          <cell r="M421" t="str">
            <v>Нетехнологические подземные трубопроводы, м</v>
          </cell>
          <cell r="N421">
            <v>1</v>
          </cell>
          <cell r="O421" t="str">
            <v>KQ-19-01</v>
          </cell>
          <cell r="P421" t="str">
            <v>Монтаж трубопроводов подземных сетей (стальные), м</v>
          </cell>
          <cell r="Q421">
            <v>1</v>
          </cell>
        </row>
        <row r="422">
          <cell r="E422" t="str">
            <v>PN00-01-14</v>
          </cell>
          <cell r="F422" t="str">
            <v>Монтаж подземных трубопроводов из углеродистой стали с наружным полимерным покрытием</v>
          </cell>
          <cell r="G422" t="str">
            <v>Installation of underground carbon steel piping with an external polymer coating</v>
          </cell>
        </row>
        <row r="423">
          <cell r="E423" t="str">
            <v>PN00-01-14-1</v>
          </cell>
          <cell r="F423" t="str">
            <v>Монтаж подземного трубопровода из углеродистой стали с наружным заводским покрытием «усиленного типа», от Ду 15 до Ду 80</v>
          </cell>
          <cell r="G423" t="str">
            <v>Installation of underground carbon steel pipeline with a reinforced external coating applied at the factory, DN 15 to DN 80</v>
          </cell>
          <cell r="H423" t="str">
            <v>м</v>
          </cell>
          <cell r="I423" t="str">
            <v>m</v>
          </cell>
          <cell r="J423">
            <v>2.1780000000000004</v>
          </cell>
          <cell r="K423">
            <v>4.5999999999999999E-2</v>
          </cell>
          <cell r="L423" t="str">
            <v>KQ-19-00</v>
          </cell>
          <cell r="M423" t="str">
            <v>Нетехнологические подземные трубопроводы, м</v>
          </cell>
          <cell r="N423">
            <v>1</v>
          </cell>
          <cell r="O423" t="str">
            <v>KQ-19-01</v>
          </cell>
          <cell r="P423" t="str">
            <v>Монтаж трубопроводов подземных сетей (стальные), м</v>
          </cell>
          <cell r="Q423">
            <v>1</v>
          </cell>
        </row>
        <row r="424">
          <cell r="E424" t="str">
            <v>PN00-01-14-2</v>
          </cell>
          <cell r="F424" t="str">
            <v>Монтаж подземного трубопровода из углеродистой стали с наружным заводским покрытием «усиленного типа», свыше Ду 80 до Ду 125</v>
          </cell>
          <cell r="G424" t="str">
            <v>Installation of underground carbon steel pipeline with a reinforced external coating applied at the factory, from DN 80 to DN 125</v>
          </cell>
          <cell r="H424" t="str">
            <v>м</v>
          </cell>
          <cell r="I424" t="str">
            <v>m</v>
          </cell>
          <cell r="J424">
            <v>3.63</v>
          </cell>
          <cell r="K424">
            <v>0.23600000000000002</v>
          </cell>
          <cell r="L424" t="str">
            <v>KQ-19-00</v>
          </cell>
          <cell r="M424" t="str">
            <v>Нетехнологические подземные трубопроводы, м</v>
          </cell>
          <cell r="N424">
            <v>1</v>
          </cell>
          <cell r="O424" t="str">
            <v>KQ-19-01</v>
          </cell>
          <cell r="P424" t="str">
            <v>Монтаж трубопроводов подземных сетей (стальные), м</v>
          </cell>
          <cell r="Q424">
            <v>1</v>
          </cell>
        </row>
        <row r="425">
          <cell r="E425" t="str">
            <v>PN00-01-14-3</v>
          </cell>
          <cell r="F425" t="str">
            <v>Монтаж подземного трубопровода из углеродистой стали с наружным заводским покрытием «усиленного типа», свыше Ду 125 до Ду 200</v>
          </cell>
          <cell r="G425" t="str">
            <v>Installation of underground carbon steel pipeline with a reinforced external coating applied at the factory, from DN 125 to DN 200</v>
          </cell>
          <cell r="H425" t="str">
            <v>м</v>
          </cell>
          <cell r="I425" t="str">
            <v>m</v>
          </cell>
          <cell r="J425">
            <v>5.0739999999999998</v>
          </cell>
          <cell r="K425">
            <v>0.34700000000000003</v>
          </cell>
          <cell r="L425" t="str">
            <v>KQ-19-00</v>
          </cell>
          <cell r="M425" t="str">
            <v>Нетехнологические подземные трубопроводы, м</v>
          </cell>
          <cell r="N425">
            <v>1</v>
          </cell>
          <cell r="O425" t="str">
            <v>KQ-19-01</v>
          </cell>
          <cell r="P425" t="str">
            <v>Монтаж трубопроводов подземных сетей (стальные), м</v>
          </cell>
          <cell r="Q425">
            <v>1</v>
          </cell>
        </row>
        <row r="426">
          <cell r="E426" t="str">
            <v>PN00-01-14-4</v>
          </cell>
          <cell r="F426" t="str">
            <v>Монтаж подземного трубопровода из углеродистой стали с наружным заводским покрытием «усиленного типа», свыше Ду 200 до Ду 400</v>
          </cell>
          <cell r="G426" t="str">
            <v>Installation of underground carbon steel pipeline with a reinforced external coating applied at the factory, from DN 200 to DN 400</v>
          </cell>
          <cell r="H426" t="str">
            <v>м</v>
          </cell>
          <cell r="I426" t="str">
            <v>m</v>
          </cell>
          <cell r="J426">
            <v>7.03</v>
          </cell>
          <cell r="K426">
            <v>0.54900000000000004</v>
          </cell>
          <cell r="L426" t="str">
            <v>KQ-19-00</v>
          </cell>
          <cell r="M426" t="str">
            <v>Нетехнологические подземные трубопроводы, м</v>
          </cell>
          <cell r="N426">
            <v>1</v>
          </cell>
          <cell r="O426" t="str">
            <v>KQ-19-01</v>
          </cell>
          <cell r="P426" t="str">
            <v>Монтаж трубопроводов подземных сетей (стальные), м</v>
          </cell>
          <cell r="Q426">
            <v>1</v>
          </cell>
        </row>
        <row r="427">
          <cell r="E427" t="str">
            <v>PN00-01-14-5</v>
          </cell>
          <cell r="F427" t="str">
            <v>Монтаж подземного трубопровода из углеродистой стали с наружным заводским покрытием «усиленного типа», свыше Ду 400 до Ду 700</v>
          </cell>
          <cell r="G427" t="str">
            <v>Installation of underground carbon steel pipeline with a reinforced external coating applied at the factory, from DN 400 to DN 700</v>
          </cell>
          <cell r="H427" t="str">
            <v>м</v>
          </cell>
          <cell r="I427" t="str">
            <v>m</v>
          </cell>
          <cell r="J427">
            <v>13.645</v>
          </cell>
          <cell r="K427">
            <v>1.0469999999999999</v>
          </cell>
          <cell r="L427" t="str">
            <v>KQ-19-00</v>
          </cell>
          <cell r="M427" t="str">
            <v>Нетехнологические подземные трубопроводы, м</v>
          </cell>
          <cell r="N427">
            <v>1</v>
          </cell>
          <cell r="O427" t="str">
            <v>KQ-19-01</v>
          </cell>
          <cell r="P427" t="str">
            <v>Монтаж трубопроводов подземных сетей (стальные), м</v>
          </cell>
          <cell r="Q427">
            <v>1</v>
          </cell>
        </row>
        <row r="428">
          <cell r="E428" t="str">
            <v>PN00-01-14-6</v>
          </cell>
          <cell r="F428" t="str">
            <v>Монтаж подземного трубопровода из углеродистой стали с наружным заводским покрытием «усиленного типа», свыше Ду 700 до Ду 1100</v>
          </cell>
          <cell r="G428" t="str">
            <v>Installation of underground carbon steel pipeline with a reinforced external coating applied at the factory, from DN 700 to DN 1100</v>
          </cell>
          <cell r="H428" t="str">
            <v>м</v>
          </cell>
          <cell r="I428" t="str">
            <v>m</v>
          </cell>
          <cell r="J428">
            <v>33.907000000000004</v>
          </cell>
          <cell r="K428">
            <v>2.1090000000000004</v>
          </cell>
          <cell r="L428" t="str">
            <v>KQ-19-00</v>
          </cell>
          <cell r="M428" t="str">
            <v>Нетехнологические подземные трубопроводы, м</v>
          </cell>
          <cell r="N428">
            <v>1</v>
          </cell>
          <cell r="O428" t="str">
            <v>KQ-19-01</v>
          </cell>
          <cell r="P428" t="str">
            <v>Монтаж трубопроводов подземных сетей (стальные), м</v>
          </cell>
          <cell r="Q428">
            <v>1</v>
          </cell>
        </row>
        <row r="429">
          <cell r="E429" t="str">
            <v>PN00-01-14-7</v>
          </cell>
          <cell r="F429" t="str">
            <v>Монтаж подземного трубопровода из углеродистой стали с наружным заводским покрытием «усиленного типа», свыше Ду 1100 до Ду 1400</v>
          </cell>
          <cell r="G429" t="str">
            <v>Installation of underground carbon steel pipeline with a reinforced external coating applied at the factory, from DN 1100 to DN 1400</v>
          </cell>
          <cell r="H429" t="str">
            <v>м</v>
          </cell>
          <cell r="I429" t="str">
            <v>m</v>
          </cell>
          <cell r="J429">
            <v>52.689</v>
          </cell>
          <cell r="K429">
            <v>2.8720000000000003</v>
          </cell>
          <cell r="L429" t="str">
            <v>KQ-19-00</v>
          </cell>
          <cell r="M429" t="str">
            <v>Нетехнологические подземные трубопроводы, м</v>
          </cell>
          <cell r="N429">
            <v>1</v>
          </cell>
          <cell r="O429" t="str">
            <v>KQ-19-01</v>
          </cell>
          <cell r="P429" t="str">
            <v>Монтаж трубопроводов подземных сетей (стальные), м</v>
          </cell>
          <cell r="Q429">
            <v>1</v>
          </cell>
        </row>
        <row r="430">
          <cell r="E430" t="str">
            <v>PN00-01-14-8</v>
          </cell>
          <cell r="F430" t="str">
            <v>Монтаж подземного трубопровода из углеродистой стали с наружным заводским покрытием «усиленного типа», свыше Ду 1400 до Ду 1600</v>
          </cell>
          <cell r="G430" t="str">
            <v>Installation of underground carbon steel pipeline with a reinforced external coating applied at the factory, from DN 1400 to DN 1600</v>
          </cell>
          <cell r="H430" t="str">
            <v>м</v>
          </cell>
          <cell r="I430" t="str">
            <v>m</v>
          </cell>
          <cell r="J430">
            <v>68.72399999999999</v>
          </cell>
          <cell r="K430">
            <v>3.3839999999999999</v>
          </cell>
          <cell r="L430" t="str">
            <v>KQ-19-00</v>
          </cell>
          <cell r="M430" t="str">
            <v>Нетехнологические подземные трубопроводы, м</v>
          </cell>
          <cell r="N430">
            <v>1</v>
          </cell>
          <cell r="O430" t="str">
            <v>KQ-19-01</v>
          </cell>
          <cell r="P430" t="str">
            <v>Монтаж трубопроводов подземных сетей (стальные), м</v>
          </cell>
          <cell r="Q430">
            <v>1</v>
          </cell>
        </row>
        <row r="431">
          <cell r="E431" t="str">
            <v>PN00-01-15</v>
          </cell>
          <cell r="F431" t="str">
            <v>Монтаж подземных трубопроводов из углеродистой стали с внутренним антикоррозионным покрытием</v>
          </cell>
          <cell r="G431" t="str">
            <v>Installation of underground carbon steel piping with internal anti-corrosion coating</v>
          </cell>
        </row>
        <row r="432">
          <cell r="E432" t="str">
            <v>PN00-01-15-1</v>
          </cell>
          <cell r="F432" t="str">
            <v>Монтаж подземного трубопровода из углеродистой стали с внутренним антикоррозионным покрытием, от Ду 15 до Ду 80</v>
          </cell>
          <cell r="G432" t="str">
            <v>Installation of underground carbon steel piping with internal anti-corrosion coating, DN 15 to DN 80</v>
          </cell>
          <cell r="H432" t="str">
            <v>м</v>
          </cell>
          <cell r="I432" t="str">
            <v>m</v>
          </cell>
          <cell r="J432">
            <v>2.1320000000000001</v>
          </cell>
          <cell r="K432">
            <v>4.5999999999999999E-2</v>
          </cell>
          <cell r="L432" t="str">
            <v>KQ-19-00</v>
          </cell>
          <cell r="M432" t="str">
            <v>Нетехнологические подземные трубопроводы, м</v>
          </cell>
          <cell r="N432">
            <v>1</v>
          </cell>
          <cell r="O432" t="str">
            <v>KQ-19-01</v>
          </cell>
          <cell r="P432" t="str">
            <v>Монтаж трубопроводов подземных сетей (стальные), м</v>
          </cell>
          <cell r="Q432">
            <v>1</v>
          </cell>
        </row>
        <row r="433">
          <cell r="E433" t="str">
            <v>PN00-01-15-2</v>
          </cell>
          <cell r="F433" t="str">
            <v>Монтаж подземного трубопровода из углеродистой стали с внутренним антикоррозионным покрытием, свыше Ду 80 до Ду 125</v>
          </cell>
          <cell r="G433" t="str">
            <v>Installation of underground carbon steel piping with internal anti-corrosion coating, from DN 80 to DN 125</v>
          </cell>
          <cell r="H433" t="str">
            <v>м</v>
          </cell>
          <cell r="I433" t="str">
            <v>m</v>
          </cell>
          <cell r="J433">
            <v>3.55</v>
          </cell>
          <cell r="K433">
            <v>0.23600000000000002</v>
          </cell>
          <cell r="L433" t="str">
            <v>KQ-19-00</v>
          </cell>
          <cell r="M433" t="str">
            <v>Нетехнологические подземные трубопроводы, м</v>
          </cell>
          <cell r="N433">
            <v>1</v>
          </cell>
          <cell r="O433" t="str">
            <v>KQ-19-01</v>
          </cell>
          <cell r="P433" t="str">
            <v>Монтаж трубопроводов подземных сетей (стальные), м</v>
          </cell>
          <cell r="Q433">
            <v>1</v>
          </cell>
        </row>
        <row r="434">
          <cell r="E434" t="str">
            <v>PN00-01-15-3</v>
          </cell>
          <cell r="F434" t="str">
            <v>Монтаж подземного трубопровода из углеродистой стали с внутренним антикоррозионным покрытием, свыше Ду 125 до Ду 200</v>
          </cell>
          <cell r="G434" t="str">
            <v>Installation of underground carbon steel piping with internal anti-corrosion coating, from DN 125 to DN 200</v>
          </cell>
          <cell r="H434" t="str">
            <v>м</v>
          </cell>
          <cell r="I434" t="str">
            <v>m</v>
          </cell>
          <cell r="J434">
            <v>4.9700000000000006</v>
          </cell>
          <cell r="K434">
            <v>0.34700000000000003</v>
          </cell>
          <cell r="L434" t="str">
            <v>KQ-19-00</v>
          </cell>
          <cell r="M434" t="str">
            <v>Нетехнологические подземные трубопроводы, м</v>
          </cell>
          <cell r="N434">
            <v>1</v>
          </cell>
          <cell r="O434" t="str">
            <v>KQ-19-01</v>
          </cell>
          <cell r="P434" t="str">
            <v>Монтаж трубопроводов подземных сетей (стальные), м</v>
          </cell>
          <cell r="Q434">
            <v>1</v>
          </cell>
        </row>
        <row r="435">
          <cell r="E435" t="str">
            <v>PN00-01-15-4</v>
          </cell>
          <cell r="F435" t="str">
            <v>Монтаж подземного трубопровода из углеродистой стали с внутренним антикоррозионным покрытием, свыше Ду 200 до Ду 400</v>
          </cell>
          <cell r="G435" t="str">
            <v>Installation of underground carbon steel piping with internal anti-corrosion coating, from DN 200 to DN 400</v>
          </cell>
          <cell r="H435" t="str">
            <v>м</v>
          </cell>
          <cell r="I435" t="str">
            <v>m</v>
          </cell>
          <cell r="J435">
            <v>6.9340000000000002</v>
          </cell>
          <cell r="K435">
            <v>0.54900000000000004</v>
          </cell>
          <cell r="L435" t="str">
            <v>KQ-19-00</v>
          </cell>
          <cell r="M435" t="str">
            <v>Нетехнологические подземные трубопроводы, м</v>
          </cell>
          <cell r="N435">
            <v>1</v>
          </cell>
          <cell r="O435" t="str">
            <v>KQ-19-01</v>
          </cell>
          <cell r="P435" t="str">
            <v>Монтаж трубопроводов подземных сетей (стальные), м</v>
          </cell>
          <cell r="Q435">
            <v>1</v>
          </cell>
        </row>
        <row r="436">
          <cell r="E436" t="str">
            <v>PN00-01-15-5</v>
          </cell>
          <cell r="F436" t="str">
            <v>Монтаж подземного трубопровода из углеродистой стали с внутренним антикоррозионным покрытием, свыше Ду 400 до Ду 700</v>
          </cell>
          <cell r="G436" t="str">
            <v>Installation of underground carbon steel piping with internal anti-corrosion coating, from DN 400 to DN 700</v>
          </cell>
          <cell r="H436" t="str">
            <v>м</v>
          </cell>
          <cell r="I436" t="str">
            <v>m</v>
          </cell>
          <cell r="J436">
            <v>13.392999999999999</v>
          </cell>
          <cell r="K436">
            <v>1.0469999999999999</v>
          </cell>
          <cell r="L436" t="str">
            <v>KQ-19-00</v>
          </cell>
          <cell r="M436" t="str">
            <v>Нетехнологические подземные трубопроводы, м</v>
          </cell>
          <cell r="N436">
            <v>1</v>
          </cell>
          <cell r="O436" t="str">
            <v>KQ-19-01</v>
          </cell>
          <cell r="P436" t="str">
            <v>Монтаж трубопроводов подземных сетей (стальные), м</v>
          </cell>
          <cell r="Q436">
            <v>1</v>
          </cell>
        </row>
        <row r="437">
          <cell r="E437" t="str">
            <v>PN00-01-15-6</v>
          </cell>
          <cell r="F437" t="str">
            <v>Монтаж подземного трубопровода из углеродистой стали с внутренним антикоррозионным покрытием, свыше Ду 700 до Ду 1100</v>
          </cell>
          <cell r="G437" t="str">
            <v>Installation of underground carbon steel piping with internal anti-corrosion coating, from DN 700 to DN 1100</v>
          </cell>
          <cell r="H437" t="str">
            <v>м</v>
          </cell>
          <cell r="I437" t="str">
            <v>m</v>
          </cell>
          <cell r="J437">
            <v>33.595000000000006</v>
          </cell>
          <cell r="K437">
            <v>2.1090000000000004</v>
          </cell>
          <cell r="L437" t="str">
            <v>KQ-19-00</v>
          </cell>
          <cell r="M437" t="str">
            <v>Нетехнологические подземные трубопроводы, м</v>
          </cell>
          <cell r="N437">
            <v>1</v>
          </cell>
          <cell r="O437" t="str">
            <v>KQ-19-01</v>
          </cell>
          <cell r="P437" t="str">
            <v>Монтаж трубопроводов подземных сетей (стальные), м</v>
          </cell>
          <cell r="Q437">
            <v>1</v>
          </cell>
        </row>
        <row r="438">
          <cell r="E438" t="str">
            <v>PN00-01-15-7</v>
          </cell>
          <cell r="F438" t="str">
            <v>Монтаж подземного трубопровода из углеродистой стали с внутренним антикоррозионным покрытием, свыше Ду 1100 до Ду 1400</v>
          </cell>
          <cell r="G438" t="str">
            <v>Installation of underground carbon steel piping with internal anti-corrosion coating, from DN 1100 to DN 1400</v>
          </cell>
          <cell r="H438" t="str">
            <v>м</v>
          </cell>
          <cell r="I438" t="str">
            <v>m</v>
          </cell>
          <cell r="J438">
            <v>52.364999999999995</v>
          </cell>
          <cell r="K438">
            <v>2.8720000000000003</v>
          </cell>
          <cell r="L438" t="str">
            <v>KQ-19-00</v>
          </cell>
          <cell r="M438" t="str">
            <v>Нетехнологические подземные трубопроводы, м</v>
          </cell>
          <cell r="N438">
            <v>1</v>
          </cell>
          <cell r="O438" t="str">
            <v>KQ-19-01</v>
          </cell>
          <cell r="P438" t="str">
            <v>Монтаж трубопроводов подземных сетей (стальные), м</v>
          </cell>
          <cell r="Q438">
            <v>1</v>
          </cell>
        </row>
        <row r="439">
          <cell r="E439" t="str">
            <v>PN00-01-15-8</v>
          </cell>
          <cell r="F439" t="str">
            <v>Монтаж подземного трубопровода из углеродистой стали с внутренним антикоррозионным покрытием, свыше Ду 1400 до Ду 1600</v>
          </cell>
          <cell r="G439" t="str">
            <v>Installation of underground carbon steel piping with internal anti-corrosion coating, from DN 1400 to DN 1600</v>
          </cell>
          <cell r="H439" t="str">
            <v>м</v>
          </cell>
          <cell r="I439" t="str">
            <v>m</v>
          </cell>
          <cell r="J439">
            <v>68.270999999999987</v>
          </cell>
          <cell r="K439">
            <v>3.3839999999999999</v>
          </cell>
          <cell r="L439" t="str">
            <v>KQ-19-00</v>
          </cell>
          <cell r="M439" t="str">
            <v>Нетехнологические подземные трубопроводы, м</v>
          </cell>
          <cell r="N439">
            <v>1</v>
          </cell>
          <cell r="O439" t="str">
            <v>KQ-19-01</v>
          </cell>
          <cell r="P439" t="str">
            <v>Монтаж трубопроводов подземных сетей (стальные), м</v>
          </cell>
          <cell r="Q439">
            <v>1</v>
          </cell>
        </row>
        <row r="440">
          <cell r="E440" t="str">
            <v>PN00-01-16</v>
          </cell>
          <cell r="F440" t="str">
            <v>Монтаж наружного трубопровода из нержавеющей стали</v>
          </cell>
          <cell r="G440" t="str">
            <v>Installation of external stainless steel piping</v>
          </cell>
        </row>
        <row r="441">
          <cell r="E441" t="str">
            <v>PN00-01-16-1</v>
          </cell>
          <cell r="F441" t="str">
            <v>Монтаж наружного трубопровода из нержавеющей стали, от Ду 15 до Ду 80</v>
          </cell>
          <cell r="G441" t="str">
            <v>Installation of external stainless steel piping, DN 15 to DN 80</v>
          </cell>
          <cell r="H441" t="str">
            <v>м</v>
          </cell>
          <cell r="I441" t="str">
            <v>m</v>
          </cell>
          <cell r="J441">
            <v>3.153</v>
          </cell>
          <cell r="K441">
            <v>4.5999999999999999E-2</v>
          </cell>
          <cell r="L441" t="str">
            <v>KQ-19-00</v>
          </cell>
          <cell r="M441" t="str">
            <v>Нетехнологические подземные трубопроводы, м</v>
          </cell>
          <cell r="N441">
            <v>1</v>
          </cell>
          <cell r="O441" t="str">
            <v>KQ-19-01</v>
          </cell>
          <cell r="P441" t="str">
            <v>Монтаж трубопроводов подземных сетей (стальные), м</v>
          </cell>
          <cell r="Q441">
            <v>1</v>
          </cell>
        </row>
        <row r="442">
          <cell r="E442" t="str">
            <v>PN00-01-16-2</v>
          </cell>
          <cell r="F442" t="str">
            <v>Монтаж наружного трубопровода из нержавеющей стали, свыше Ду 80 до Ду 125</v>
          </cell>
          <cell r="G442" t="str">
            <v>Installation of external stainless steel piping, from DN 80 to DN 125</v>
          </cell>
          <cell r="H442" t="str">
            <v>м</v>
          </cell>
          <cell r="I442" t="str">
            <v>m</v>
          </cell>
          <cell r="J442">
            <v>5.5479999999999992</v>
          </cell>
          <cell r="K442">
            <v>0.23600000000000002</v>
          </cell>
          <cell r="L442" t="str">
            <v>KQ-19-00</v>
          </cell>
          <cell r="M442" t="str">
            <v>Нетехнологические подземные трубопроводы, м</v>
          </cell>
          <cell r="N442">
            <v>1</v>
          </cell>
          <cell r="O442" t="str">
            <v>KQ-19-01</v>
          </cell>
          <cell r="P442" t="str">
            <v>Монтаж трубопроводов подземных сетей (стальные), м</v>
          </cell>
          <cell r="Q442">
            <v>1</v>
          </cell>
        </row>
        <row r="443">
          <cell r="E443" t="str">
            <v>PN00-01-16-3</v>
          </cell>
          <cell r="F443" t="str">
            <v>Монтаж наружного трубопровода из нержавеющей стали, свыше Ду 125 до Ду 200</v>
          </cell>
          <cell r="G443" t="str">
            <v>Installation of external stainless steel piping, from DN 125 to DN 200</v>
          </cell>
          <cell r="H443" t="str">
            <v>м</v>
          </cell>
          <cell r="I443" t="str">
            <v>m</v>
          </cell>
          <cell r="J443">
            <v>8.0440000000000005</v>
          </cell>
          <cell r="K443">
            <v>0.34700000000000003</v>
          </cell>
          <cell r="L443" t="str">
            <v>KQ-19-00</v>
          </cell>
          <cell r="M443" t="str">
            <v>Нетехнологические подземные трубопроводы, м</v>
          </cell>
          <cell r="N443">
            <v>1</v>
          </cell>
          <cell r="O443" t="str">
            <v>KQ-19-01</v>
          </cell>
          <cell r="P443" t="str">
            <v>Монтаж трубопроводов подземных сетей (стальные), м</v>
          </cell>
          <cell r="Q443">
            <v>1</v>
          </cell>
        </row>
        <row r="444">
          <cell r="E444" t="str">
            <v>PN00-01-06</v>
          </cell>
          <cell r="F444" t="str">
            <v>Монтаж дренажных перфорированных трубопроводов</v>
          </cell>
          <cell r="G444" t="str">
            <v>Installation of drain perforated piping</v>
          </cell>
        </row>
        <row r="445">
          <cell r="E445" t="str">
            <v>PN00-01-06-8</v>
          </cell>
          <cell r="F445" t="str">
            <v>Монтаж дренажных перфорированных трубопроводов до Ду 200</v>
          </cell>
          <cell r="G445" t="str">
            <v>Installation of drain perforated piping up to DN 200</v>
          </cell>
          <cell r="H445" t="str">
            <v>м</v>
          </cell>
          <cell r="I445" t="str">
            <v>m</v>
          </cell>
          <cell r="J445">
            <v>0.56499999999999995</v>
          </cell>
          <cell r="K445">
            <v>3.9E-2</v>
          </cell>
          <cell r="L445" t="str">
            <v>KQ-19-00</v>
          </cell>
          <cell r="M445" t="str">
            <v>Нетехнологические подземные трубопроводы, м</v>
          </cell>
          <cell r="N445">
            <v>1</v>
          </cell>
          <cell r="O445" t="str">
            <v>KQ-19-02</v>
          </cell>
          <cell r="P445" t="str">
            <v>Монтаж трубопроводов подземных сетей (пластиковые), м</v>
          </cell>
          <cell r="Q445">
            <v>1</v>
          </cell>
        </row>
        <row r="446">
          <cell r="E446" t="str">
            <v>PN00-01-06-9</v>
          </cell>
          <cell r="F446" t="str">
            <v>Монтаж дренажных перфорированных трубопроводов свыше Ду 200 до Ду 400</v>
          </cell>
          <cell r="G446" t="str">
            <v>Installation of drain perforated piping from DN 200 to DN 400</v>
          </cell>
          <cell r="H446" t="str">
            <v>м</v>
          </cell>
          <cell r="I446" t="str">
            <v>m</v>
          </cell>
          <cell r="J446">
            <v>0.83399999999999996</v>
          </cell>
          <cell r="K446">
            <v>0.11299999999999999</v>
          </cell>
          <cell r="L446" t="str">
            <v>KQ-19-00</v>
          </cell>
          <cell r="M446" t="str">
            <v>Нетехнологические подземные трубопроводы, м</v>
          </cell>
          <cell r="N446">
            <v>1</v>
          </cell>
          <cell r="O446" t="str">
            <v>KQ-19-02</v>
          </cell>
          <cell r="P446" t="str">
            <v>Монтаж трубопроводов подземных сетей (пластиковые), м</v>
          </cell>
          <cell r="Q446">
            <v>1</v>
          </cell>
        </row>
        <row r="447">
          <cell r="E447" t="str">
            <v>PN00-01-06-10</v>
          </cell>
          <cell r="F447" t="str">
            <v>Монтаж дренажных перфорированных трубопроводов свыше Ду 400 до Ду 700</v>
          </cell>
          <cell r="G447" t="str">
            <v>Installation of drain perforated piping from DN 400 to DN 700</v>
          </cell>
          <cell r="H447" t="str">
            <v>м</v>
          </cell>
          <cell r="I447" t="str">
            <v>m</v>
          </cell>
          <cell r="J447">
            <v>1.4979999999999998</v>
          </cell>
          <cell r="K447">
            <v>0.22899999999999998</v>
          </cell>
          <cell r="L447" t="str">
            <v>KQ-19-00</v>
          </cell>
          <cell r="M447" t="str">
            <v>Нетехнологические подземные трубопроводы, м</v>
          </cell>
          <cell r="N447">
            <v>1</v>
          </cell>
          <cell r="O447" t="str">
            <v>KQ-19-02</v>
          </cell>
          <cell r="P447" t="str">
            <v>Монтаж трубопроводов подземных сетей (пластиковые), м</v>
          </cell>
          <cell r="Q447">
            <v>1</v>
          </cell>
        </row>
        <row r="448">
          <cell r="E448" t="str">
            <v>PN00-01-08</v>
          </cell>
          <cell r="F448" t="str">
            <v>Трубопроводы безнапорные из железобетонных труб</v>
          </cell>
          <cell r="G448" t="str">
            <v>Gravity pipelines made of reinforced concrete pipes</v>
          </cell>
        </row>
        <row r="449">
          <cell r="E449" t="str">
            <v>PN00-01-08-14</v>
          </cell>
          <cell r="F449" t="str">
            <v>Трубопроводы безнапорные из железобетонных труб до Ду 300 мм</v>
          </cell>
          <cell r="G449" t="str">
            <v>Gravity pipelines made of reinforced concrete pipes up to DN 300 mm</v>
          </cell>
          <cell r="H449" t="str">
            <v>м</v>
          </cell>
          <cell r="I449" t="str">
            <v>m</v>
          </cell>
          <cell r="J449">
            <v>1.7759999999999998</v>
          </cell>
          <cell r="K449">
            <v>0.33500000000000002</v>
          </cell>
          <cell r="L449" t="str">
            <v>KQ-19-00</v>
          </cell>
          <cell r="M449" t="str">
            <v>Нетехнологические подземные трубопроводы, м</v>
          </cell>
          <cell r="N449">
            <v>1</v>
          </cell>
          <cell r="O449" t="str">
            <v>KQ-19-03</v>
          </cell>
          <cell r="P449" t="str">
            <v>Монтаж трубопроводов подземных сетей (ж/б), м</v>
          </cell>
          <cell r="Q449">
            <v>1</v>
          </cell>
        </row>
        <row r="450">
          <cell r="E450" t="str">
            <v>PN00-01-08-15</v>
          </cell>
          <cell r="F450" t="str">
            <v>Трубопроводы безнапорные из железобетонных труб свыше Ду 300 до Ду 400 мм</v>
          </cell>
          <cell r="G450" t="str">
            <v>Gravity pipelines made of reinforced concrete pipes from DN 300 to DN 400 mm</v>
          </cell>
          <cell r="H450" t="str">
            <v>м</v>
          </cell>
          <cell r="I450" t="str">
            <v>m</v>
          </cell>
          <cell r="J450">
            <v>2.7690000000000001</v>
          </cell>
          <cell r="K450">
            <v>0.47300000000000003</v>
          </cell>
          <cell r="L450" t="str">
            <v>KQ-19-00</v>
          </cell>
          <cell r="M450" t="str">
            <v>Нетехнологические подземные трубопроводы, м</v>
          </cell>
          <cell r="N450">
            <v>1</v>
          </cell>
          <cell r="O450" t="str">
            <v>KQ-19-03</v>
          </cell>
          <cell r="P450" t="str">
            <v>Монтаж трубопроводов подземных сетей (ж/б), м</v>
          </cell>
          <cell r="Q450">
            <v>1</v>
          </cell>
        </row>
        <row r="451">
          <cell r="E451" t="str">
            <v>PN00-01-08-16</v>
          </cell>
          <cell r="F451" t="str">
            <v>Трубопроводы безнапорные из железобетонных труб свыше Ду 400 до Ду 700 мм</v>
          </cell>
          <cell r="G451" t="str">
            <v>Gravity pipelines made of reinforced concrete pipes from DN 400 to DN 700 mm</v>
          </cell>
          <cell r="H451" t="str">
            <v>м</v>
          </cell>
          <cell r="I451" t="str">
            <v>m</v>
          </cell>
          <cell r="J451">
            <v>4.3339999999999996</v>
          </cell>
          <cell r="K451">
            <v>0.65500000000000003</v>
          </cell>
          <cell r="L451" t="str">
            <v>KQ-19-00</v>
          </cell>
          <cell r="M451" t="str">
            <v>Нетехнологические подземные трубопроводы, м</v>
          </cell>
          <cell r="N451">
            <v>1</v>
          </cell>
          <cell r="O451" t="str">
            <v>KQ-19-03</v>
          </cell>
          <cell r="P451" t="str">
            <v>Монтаж трубопроводов подземных сетей (ж/б), м</v>
          </cell>
          <cell r="Q451">
            <v>1</v>
          </cell>
        </row>
        <row r="452">
          <cell r="E452" t="str">
            <v>PN00-01-08-17</v>
          </cell>
          <cell r="F452" t="str">
            <v>Трубопроводы безнапорные из железобетонных труб свыше Ду 700 до Ду 1100 мм</v>
          </cell>
          <cell r="G452" t="str">
            <v>Gravity pipelines made of reinforced concrete pipes from DN 700 to DN 1100 mm</v>
          </cell>
          <cell r="H452" t="str">
            <v>м</v>
          </cell>
          <cell r="I452" t="str">
            <v>m</v>
          </cell>
          <cell r="J452">
            <v>7.2140000000000004</v>
          </cell>
          <cell r="K452">
            <v>1.35</v>
          </cell>
          <cell r="L452" t="str">
            <v>KQ-19-00</v>
          </cell>
          <cell r="M452" t="str">
            <v>Нетехнологические подземные трубопроводы, м</v>
          </cell>
          <cell r="N452">
            <v>1</v>
          </cell>
          <cell r="O452" t="str">
            <v>KQ-19-03</v>
          </cell>
          <cell r="P452" t="str">
            <v>Монтаж трубопроводов подземных сетей (ж/б), м</v>
          </cell>
          <cell r="Q452">
            <v>1</v>
          </cell>
        </row>
        <row r="453">
          <cell r="E453" t="str">
            <v>PN00-01-08-18</v>
          </cell>
          <cell r="F453" t="str">
            <v>Трубопроводы безнапорные из железобетонных труб свыше Ду 1100 до Ду 1400 мм</v>
          </cell>
          <cell r="G453" t="str">
            <v>Gravity pipelines made of reinforced concrete pipes from DN 1100 to DN 1400 mm</v>
          </cell>
          <cell r="H453" t="str">
            <v>м</v>
          </cell>
          <cell r="I453" t="str">
            <v>m</v>
          </cell>
          <cell r="J453">
            <v>9.1170000000000009</v>
          </cell>
          <cell r="K453">
            <v>1.706</v>
          </cell>
          <cell r="L453" t="str">
            <v>KQ-19-00</v>
          </cell>
          <cell r="M453" t="str">
            <v>Нетехнологические подземные трубопроводы, м</v>
          </cell>
          <cell r="N453">
            <v>1</v>
          </cell>
          <cell r="O453" t="str">
            <v>KQ-19-03</v>
          </cell>
          <cell r="P453" t="str">
            <v>Монтаж трубопроводов подземных сетей (ж/б), м</v>
          </cell>
          <cell r="Q453">
            <v>1</v>
          </cell>
        </row>
        <row r="454">
          <cell r="E454" t="str">
            <v>PN00-01-08-19</v>
          </cell>
          <cell r="F454" t="str">
            <v>Трубопроводы безнапорные из железобетонных труб свыше Ду 1400 до Ду 1600 мм</v>
          </cell>
          <cell r="G454" t="str">
            <v>Gravity pipelines made of reinforced concrete pipes from DN 1400 to DN 1600 mm</v>
          </cell>
          <cell r="H454" t="str">
            <v>м</v>
          </cell>
          <cell r="I454" t="str">
            <v>m</v>
          </cell>
          <cell r="J454">
            <v>11.118</v>
          </cell>
          <cell r="K454">
            <v>2.0820000000000003</v>
          </cell>
          <cell r="L454" t="str">
            <v>KQ-19-00</v>
          </cell>
          <cell r="M454" t="str">
            <v>Нетехнологические подземные трубопроводы, м</v>
          </cell>
          <cell r="N454">
            <v>1</v>
          </cell>
          <cell r="O454" t="str">
            <v>KQ-19-03</v>
          </cell>
          <cell r="P454" t="str">
            <v>Монтаж трубопроводов подземных сетей (ж/б), м</v>
          </cell>
          <cell r="Q454">
            <v>1</v>
          </cell>
        </row>
        <row r="455">
          <cell r="E455" t="str">
            <v>PN00-01-08-20</v>
          </cell>
          <cell r="F455" t="str">
            <v>Трубопроводы безнапорные из железобетонных труб свыше Ду 1600 до Ду 2000 мм</v>
          </cell>
          <cell r="G455" t="str">
            <v>Gravity pipelines made of reinforced concrete pipes from DN 1600 to DN 2000 mm</v>
          </cell>
          <cell r="H455" t="str">
            <v>м</v>
          </cell>
          <cell r="I455" t="str">
            <v>m</v>
          </cell>
          <cell r="J455">
            <v>14.318</v>
          </cell>
          <cell r="K455">
            <v>2.93</v>
          </cell>
          <cell r="L455" t="str">
            <v>KQ-19-00</v>
          </cell>
          <cell r="M455" t="str">
            <v>Нетехнологические подземные трубопроводы, м</v>
          </cell>
          <cell r="N455">
            <v>1</v>
          </cell>
          <cell r="O455" t="str">
            <v>KQ-19-03</v>
          </cell>
          <cell r="P455" t="str">
            <v>Монтаж трубопроводов подземных сетей (ж/б), м</v>
          </cell>
          <cell r="Q455">
            <v>1</v>
          </cell>
        </row>
        <row r="456">
          <cell r="E456" t="str">
            <v>PN00-01-08-21</v>
          </cell>
          <cell r="F456" t="str">
            <v>Трубопроводы безнапорные из железобетонных труб свыше Ду 2000 до Ду 2400 мм</v>
          </cell>
          <cell r="G456" t="str">
            <v>Gravity pipelines made of reinforced concrete pipes from DN 2000 to DN 2400 mm</v>
          </cell>
          <cell r="H456" t="str">
            <v>м</v>
          </cell>
          <cell r="I456" t="str">
            <v>m</v>
          </cell>
          <cell r="J456">
            <v>17.91</v>
          </cell>
          <cell r="K456">
            <v>4.1139999999999999</v>
          </cell>
          <cell r="L456" t="str">
            <v>KQ-19-00</v>
          </cell>
          <cell r="M456" t="str">
            <v>Нетехнологические подземные трубопроводы, м</v>
          </cell>
          <cell r="N456">
            <v>1</v>
          </cell>
          <cell r="O456" t="str">
            <v>KQ-19-03</v>
          </cell>
          <cell r="P456" t="str">
            <v>Монтаж трубопроводов подземных сетей (ж/б), м</v>
          </cell>
          <cell r="Q456">
            <v>1</v>
          </cell>
        </row>
        <row r="457">
          <cell r="E457" t="str">
            <v>PN00-01-09</v>
          </cell>
          <cell r="F457" t="str">
            <v>Монтаж подземных трубопроводов из чугунных труб</v>
          </cell>
          <cell r="G457" t="str">
            <v>Installation of underground pipelines made of cast iron pipes</v>
          </cell>
        </row>
        <row r="458">
          <cell r="E458" t="str">
            <v>PN00-01-09-8</v>
          </cell>
          <cell r="F458" t="str">
            <v>Монтаж подземных трубопроводов из чугунных труб до Ду 200</v>
          </cell>
          <cell r="G458" t="str">
            <v>Installation of underground pipelines made of cast iron pipes up to DN 200</v>
          </cell>
          <cell r="H458" t="str">
            <v>м</v>
          </cell>
          <cell r="I458" t="str">
            <v>m</v>
          </cell>
          <cell r="J458">
            <v>1.8679999999999999</v>
          </cell>
          <cell r="K458">
            <v>0.36300000000000004</v>
          </cell>
          <cell r="L458" t="str">
            <v>KQ-19-00</v>
          </cell>
          <cell r="M458" t="str">
            <v>Нетехнологические подземные трубопроводы, м</v>
          </cell>
          <cell r="N458">
            <v>1</v>
          </cell>
          <cell r="O458" t="str">
            <v>KQ-19-04</v>
          </cell>
          <cell r="P458" t="str">
            <v>Монтаж трубопроводов подземных сетей (чугунные), м</v>
          </cell>
          <cell r="Q458">
            <v>1</v>
          </cell>
        </row>
        <row r="459">
          <cell r="E459" t="str">
            <v>PN00-01-09-9</v>
          </cell>
          <cell r="F459" t="str">
            <v>Монтаж подземных трубопроводов из чугунных труб свыше Ду 200 до Ду 400</v>
          </cell>
          <cell r="G459" t="str">
            <v>Installation of underground pipelines made of cast iron pipes, from DN 200 to DN 400</v>
          </cell>
          <cell r="H459" t="str">
            <v>м</v>
          </cell>
          <cell r="I459" t="str">
            <v>m</v>
          </cell>
          <cell r="J459">
            <v>2.9969999999999999</v>
          </cell>
          <cell r="K459">
            <v>0.64300000000000002</v>
          </cell>
          <cell r="L459" t="str">
            <v>KQ-19-00</v>
          </cell>
          <cell r="M459" t="str">
            <v>Нетехнологические подземные трубопроводы, м</v>
          </cell>
          <cell r="N459">
            <v>1</v>
          </cell>
          <cell r="O459" t="str">
            <v>KQ-19-04</v>
          </cell>
          <cell r="P459" t="str">
            <v>Монтаж трубопроводов подземных сетей (чугунные), м</v>
          </cell>
          <cell r="Q459">
            <v>1</v>
          </cell>
        </row>
        <row r="460">
          <cell r="E460" t="str">
            <v>PN00-01-09-10</v>
          </cell>
          <cell r="F460" t="str">
            <v>Монтаж подземных трубопроводов из чугунных труб свыше Ду 400 до Ду 700</v>
          </cell>
          <cell r="G460" t="str">
            <v>Installation of underground pipelines made of cast iron pipes, from DN 400 to DN 700</v>
          </cell>
          <cell r="H460" t="str">
            <v>м</v>
          </cell>
          <cell r="I460" t="str">
            <v>m</v>
          </cell>
          <cell r="J460">
            <v>6.2060000000000013</v>
          </cell>
          <cell r="K460">
            <v>1.107</v>
          </cell>
          <cell r="L460" t="str">
            <v>KQ-19-00</v>
          </cell>
          <cell r="M460" t="str">
            <v>Нетехнологические подземные трубопроводы, м</v>
          </cell>
          <cell r="N460">
            <v>1</v>
          </cell>
          <cell r="O460" t="str">
            <v>KQ-19-04</v>
          </cell>
          <cell r="P460" t="str">
            <v>Монтаж трубопроводов подземных сетей (чугунные), м</v>
          </cell>
          <cell r="Q460">
            <v>1</v>
          </cell>
        </row>
        <row r="461">
          <cell r="E461" t="str">
            <v>PN00-02</v>
          </cell>
          <cell r="F461" t="str">
            <v>Монтаж теплых полов</v>
          </cell>
          <cell r="G461" t="str">
            <v>Installation of floor heating</v>
          </cell>
        </row>
        <row r="462">
          <cell r="E462" t="str">
            <v>PN00-02-01</v>
          </cell>
          <cell r="F462" t="str">
            <v>Монтаж трубопроводов теплых полов</v>
          </cell>
          <cell r="G462" t="str">
            <v>Installation of floor heating piping</v>
          </cell>
        </row>
        <row r="463">
          <cell r="E463" t="str">
            <v>PN00-02-01-1</v>
          </cell>
          <cell r="F463" t="str">
            <v>Монтаж трубопроводов теплых полов из нерж. стали DN &lt;=50 мм</v>
          </cell>
          <cell r="G463" t="str">
            <v>Installation of stainless steel floor heating piping, DN &lt;=50 mm</v>
          </cell>
          <cell r="H463" t="str">
            <v>м</v>
          </cell>
          <cell r="I463" t="str">
            <v>m</v>
          </cell>
          <cell r="J463">
            <v>2.617</v>
          </cell>
          <cell r="K463">
            <v>3.4000000000000002E-2</v>
          </cell>
          <cell r="L463" t="str">
            <v>KQ-34-00</v>
          </cell>
          <cell r="M463" t="str">
            <v>Теплоспутники и теплые полы технологических зон, м</v>
          </cell>
          <cell r="N463">
            <v>1</v>
          </cell>
          <cell r="O463" t="str">
            <v>KQ-34-03</v>
          </cell>
          <cell r="P463" t="str">
            <v>Монтаж стальных трубопроводов теплых полов технологических зон, м</v>
          </cell>
          <cell r="Q463">
            <v>1</v>
          </cell>
        </row>
        <row r="464">
          <cell r="E464" t="str">
            <v>PN00-02-01-2</v>
          </cell>
          <cell r="F464" t="str">
            <v>Сварка трубопроводов теплых полов из нерж. стали</v>
          </cell>
          <cell r="G464" t="str">
            <v>Welding of stainless steel floor heating piping</v>
          </cell>
          <cell r="H464" t="str">
            <v>DI</v>
          </cell>
          <cell r="I464" t="str">
            <v>DI</v>
          </cell>
          <cell r="J464">
            <v>2.1050569800569803</v>
          </cell>
          <cell r="K464">
            <v>6.8376068376068383E-2</v>
          </cell>
          <cell r="L464" t="str">
            <v>KQ-34-00</v>
          </cell>
          <cell r="M464" t="str">
            <v>Теплоспутники и теплые полы технологических зон, м</v>
          </cell>
          <cell r="N464">
            <v>0</v>
          </cell>
          <cell r="O464" t="str">
            <v>KQ-34-03</v>
          </cell>
          <cell r="P464" t="str">
            <v>Монтаж стальных трубопроводов теплых полов технологических зон, м</v>
          </cell>
          <cell r="Q464">
            <v>0</v>
          </cell>
        </row>
        <row r="465">
          <cell r="E465" t="str">
            <v>PN00-02-01-3</v>
          </cell>
          <cell r="F465" t="str">
            <v>Монтаж трубопроводов теплых полов из гофрированной нерж. стали DN&lt;=50 мм</v>
          </cell>
          <cell r="G465" t="str">
            <v>Installation of underfloor heating pipelines made of corrugated stainless steel DN&lt;=50 mm</v>
          </cell>
          <cell r="H465" t="str">
            <v>м</v>
          </cell>
          <cell r="I465" t="str">
            <v>m</v>
          </cell>
          <cell r="J465">
            <v>0.53100000000000003</v>
          </cell>
          <cell r="K465">
            <v>1.4999999999999999E-2</v>
          </cell>
          <cell r="L465" t="str">
            <v>KQ-34-00</v>
          </cell>
          <cell r="M465" t="str">
            <v>Теплоспутники и теплые полы технологических зон, м</v>
          </cell>
          <cell r="N465">
            <v>1</v>
          </cell>
          <cell r="O465" t="str">
            <v>KQ-34-03</v>
          </cell>
          <cell r="P465" t="str">
            <v>Монтаж стальных трубопроводов теплых полов технологических зон, м</v>
          </cell>
          <cell r="Q465">
            <v>1</v>
          </cell>
        </row>
        <row r="466">
          <cell r="E466" t="str">
            <v>PN00-02-01-4</v>
          </cell>
          <cell r="F466" t="str">
            <v>Монтаж трубопроводов теплых полов из пластикового трубопровода с применением соединительных фитингов DN&lt;=50 мм</v>
          </cell>
          <cell r="G466" t="str">
            <v>Installation of underfloor heating pipelines made of plastic pipelines with the use of connecting fittings DN&lt;=50 mm</v>
          </cell>
          <cell r="H466" t="str">
            <v>м</v>
          </cell>
          <cell r="I466" t="str">
            <v>m</v>
          </cell>
          <cell r="J466">
            <v>0.54600000000000004</v>
          </cell>
          <cell r="K466">
            <v>1.4999999999999999E-2</v>
          </cell>
          <cell r="L466" t="str">
            <v>KQ-34-00</v>
          </cell>
          <cell r="M466" t="str">
            <v>Теплоспутники и теплые полы технологических зон, м</v>
          </cell>
          <cell r="N466">
            <v>1</v>
          </cell>
          <cell r="O466" t="str">
            <v>KQ-34-03</v>
          </cell>
          <cell r="P466" t="str">
            <v>Монтаж стальных трубопроводов теплых полов технологических зон, м</v>
          </cell>
          <cell r="Q466">
            <v>1</v>
          </cell>
        </row>
        <row r="467">
          <cell r="E467" t="str">
            <v>PN00-03</v>
          </cell>
          <cell r="F467" t="str">
            <v>Монтаж внутренних систем водоснабжения и водоотведения</v>
          </cell>
          <cell r="G467" t="str">
            <v>Installation of internal water supply and drainage systems</v>
          </cell>
        </row>
        <row r="468">
          <cell r="E468" t="str">
            <v>PN00-03-02</v>
          </cell>
          <cell r="F468" t="str">
            <v>Сантехническое оборудование</v>
          </cell>
          <cell r="G468" t="str">
            <v>Sanitary equipment</v>
          </cell>
        </row>
        <row r="469">
          <cell r="E469" t="str">
            <v>PN00-03-02-1</v>
          </cell>
          <cell r="F469" t="str">
            <v>Установка трапов</v>
          </cell>
          <cell r="G469" t="str">
            <v>Installation of drains</v>
          </cell>
          <cell r="H469" t="str">
            <v>шт.</v>
          </cell>
          <cell r="I469" t="str">
            <v>pcs.</v>
          </cell>
          <cell r="J469">
            <v>1.9750000000000001</v>
          </cell>
          <cell r="K469">
            <v>7.2499999999999995E-2</v>
          </cell>
          <cell r="L469" t="str">
            <v>KQ-64-00</v>
          </cell>
          <cell r="M469" t="str">
            <v>Нетехнологические внутренние трубопроводы, м</v>
          </cell>
          <cell r="N469">
            <v>0</v>
          </cell>
          <cell r="O469" t="str">
            <v>KQ-64-06</v>
          </cell>
          <cell r="P469" t="str">
            <v>Монтаж сантехнических приборов, шт.</v>
          </cell>
          <cell r="Q469">
            <v>0</v>
          </cell>
        </row>
        <row r="470">
          <cell r="E470" t="str">
            <v>PN00-03-02-2</v>
          </cell>
          <cell r="F470" t="str">
            <v>Установка унитазов / биде / писсуаров (навесной монтаж, включая монтаж закладной инсталяции)</v>
          </cell>
          <cell r="G470" t="str">
            <v>Installation of WCs / bidets / urinals (wall-mounted installation, including installation of mortar installation)</v>
          </cell>
          <cell r="H470" t="str">
            <v>шт.</v>
          </cell>
          <cell r="I470" t="str">
            <v>pcs.</v>
          </cell>
          <cell r="J470">
            <v>6.57</v>
          </cell>
          <cell r="K470">
            <v>0.28775000000000001</v>
          </cell>
          <cell r="L470" t="str">
            <v>KQ-64-00</v>
          </cell>
          <cell r="M470" t="str">
            <v>Нетехнологические внутренние трубопроводы, м</v>
          </cell>
          <cell r="N470">
            <v>0</v>
          </cell>
          <cell r="O470" t="str">
            <v>KQ-64-06</v>
          </cell>
          <cell r="P470" t="str">
            <v>Монтаж сантехнических приборов, шт.</v>
          </cell>
          <cell r="Q470">
            <v>1</v>
          </cell>
        </row>
        <row r="471">
          <cell r="E471" t="str">
            <v>PN00-03-02-15</v>
          </cell>
          <cell r="F471" t="str">
            <v>Установка отдельно стоящих Унитазов/Биде</v>
          </cell>
          <cell r="G471" t="str">
            <v>Installation of freestanding WCs / bidets / urinals</v>
          </cell>
          <cell r="H471" t="str">
            <v>шт.</v>
          </cell>
          <cell r="I471" t="str">
            <v>pcs.</v>
          </cell>
          <cell r="J471">
            <v>1.9750000000000001</v>
          </cell>
          <cell r="K471">
            <v>7.2499999999999995E-2</v>
          </cell>
          <cell r="L471" t="str">
            <v>KQ-64-00</v>
          </cell>
          <cell r="M471" t="str">
            <v>Нетехнологические внутренние трубопроводы, м</v>
          </cell>
          <cell r="N471">
            <v>0</v>
          </cell>
          <cell r="O471" t="str">
            <v>KQ-64-06</v>
          </cell>
          <cell r="P471" t="str">
            <v>Монтаж сантехнических приборов, шт.</v>
          </cell>
          <cell r="Q471">
            <v>1</v>
          </cell>
        </row>
        <row r="472">
          <cell r="E472" t="str">
            <v>PN00-03-02-16</v>
          </cell>
          <cell r="F472" t="str">
            <v>Установка подвесных писсуаров (накладной монтаж)</v>
          </cell>
          <cell r="G472" t="str">
            <v>Installation of suspended urinals (surface-mounted installation)</v>
          </cell>
          <cell r="H472" t="str">
            <v>шт.</v>
          </cell>
          <cell r="I472" t="str">
            <v>pcs.</v>
          </cell>
          <cell r="J472">
            <v>1.9750000000000001</v>
          </cell>
          <cell r="K472">
            <v>7.2499999999999995E-2</v>
          </cell>
          <cell r="L472" t="str">
            <v>KQ-64-00</v>
          </cell>
          <cell r="M472" t="str">
            <v>Нетехнологические внутренние трубопроводы, м</v>
          </cell>
          <cell r="N472">
            <v>0</v>
          </cell>
          <cell r="O472" t="str">
            <v>KQ-64-06</v>
          </cell>
          <cell r="P472" t="str">
            <v>Монтаж сантехнических приборов, шт.</v>
          </cell>
          <cell r="Q472">
            <v>1</v>
          </cell>
        </row>
        <row r="473">
          <cell r="E473" t="str">
            <v>PN00-03-02-3</v>
          </cell>
          <cell r="F473" t="str">
            <v>Установка раковин подвесных фаянсовых (одно/два отделения)</v>
          </cell>
          <cell r="G473" t="str">
            <v>Installation of wall-hung earthenware sinks (one/two compartments)</v>
          </cell>
          <cell r="H473" t="str">
            <v>шт.</v>
          </cell>
          <cell r="I473" t="str">
            <v>pcs.</v>
          </cell>
          <cell r="J473">
            <v>5.6499999999999995</v>
          </cell>
          <cell r="K473">
            <v>0.25750000000000001</v>
          </cell>
          <cell r="L473" t="str">
            <v>KQ-64-00</v>
          </cell>
          <cell r="M473" t="str">
            <v>Нетехнологические внутренние трубопроводы, м</v>
          </cell>
          <cell r="N473">
            <v>0</v>
          </cell>
          <cell r="O473" t="str">
            <v>KQ-64-06</v>
          </cell>
          <cell r="P473" t="str">
            <v>Монтаж сантехнических приборов, шт.</v>
          </cell>
          <cell r="Q473">
            <v>1</v>
          </cell>
        </row>
        <row r="474">
          <cell r="E474" t="str">
            <v>PN00-03-02-18</v>
          </cell>
          <cell r="F474" t="str">
            <v>Установка встраиваемых раковин/моек</v>
          </cell>
          <cell r="G474" t="str">
            <v>Installation of built-in sinks/sinks</v>
          </cell>
          <cell r="H474" t="str">
            <v>шт.</v>
          </cell>
          <cell r="I474" t="str">
            <v>pcs.</v>
          </cell>
          <cell r="J474">
            <v>4.84</v>
          </cell>
          <cell r="K474">
            <v>0.183</v>
          </cell>
          <cell r="L474" t="str">
            <v>KQ-64-00</v>
          </cell>
          <cell r="M474" t="str">
            <v>Нетехнологические внутренние трубопроводы, м</v>
          </cell>
          <cell r="N474">
            <v>0</v>
          </cell>
          <cell r="O474" t="str">
            <v>KQ-64-06</v>
          </cell>
          <cell r="P474" t="str">
            <v>Монтаж сантехнических приборов, шт.</v>
          </cell>
          <cell r="Q474">
            <v>1</v>
          </cell>
        </row>
        <row r="475">
          <cell r="E475" t="str">
            <v>PN00-03-02-4</v>
          </cell>
          <cell r="F475" t="str">
            <v>Установка водяного полотенцесушителя/электрического полотенцесушителя</v>
          </cell>
          <cell r="G475" t="str">
            <v>Installation of water towel dryer/electric towel dryer</v>
          </cell>
          <cell r="H475" t="str">
            <v>шт.</v>
          </cell>
          <cell r="I475" t="str">
            <v>pcs.</v>
          </cell>
          <cell r="J475">
            <v>6.2</v>
          </cell>
          <cell r="K475">
            <v>2.5000000000000001E-2</v>
          </cell>
          <cell r="L475" t="str">
            <v>KQ-64-00</v>
          </cell>
          <cell r="M475" t="str">
            <v>Нетехнологические внутренние трубопроводы, м</v>
          </cell>
          <cell r="N475">
            <v>0</v>
          </cell>
          <cell r="O475" t="str">
            <v>KQ-64-06</v>
          </cell>
          <cell r="P475" t="str">
            <v>Монтаж сантехнических приборов, шт.</v>
          </cell>
          <cell r="Q475">
            <v>1</v>
          </cell>
        </row>
        <row r="476">
          <cell r="E476" t="str">
            <v>PN00-03-02-5</v>
          </cell>
          <cell r="F476" t="str">
            <v>Установка душевой кабины</v>
          </cell>
          <cell r="G476" t="str">
            <v>Installation of shower cabin</v>
          </cell>
          <cell r="H476" t="str">
            <v>шт.</v>
          </cell>
          <cell r="I476" t="str">
            <v>pcs.</v>
          </cell>
          <cell r="J476">
            <v>13.725000000000001</v>
          </cell>
          <cell r="K476">
            <v>0.24249999999999999</v>
          </cell>
          <cell r="L476" t="str">
            <v>KQ-64-00</v>
          </cell>
          <cell r="M476" t="str">
            <v>Нетехнологические внутренние трубопроводы, м</v>
          </cell>
          <cell r="N476">
            <v>0</v>
          </cell>
          <cell r="O476" t="str">
            <v>KQ-64-06</v>
          </cell>
          <cell r="P476" t="str">
            <v>Монтаж сантехнических приборов, шт.</v>
          </cell>
          <cell r="Q476">
            <v>1</v>
          </cell>
        </row>
        <row r="477">
          <cell r="E477" t="str">
            <v>PN00-03-02-6</v>
          </cell>
          <cell r="F477" t="str">
            <v>Установка ванны</v>
          </cell>
          <cell r="G477" t="str">
            <v>Bathtub installation</v>
          </cell>
          <cell r="H477" t="str">
            <v>шт.</v>
          </cell>
          <cell r="I477" t="str">
            <v>pcs.</v>
          </cell>
          <cell r="J477">
            <v>6.0862499999999997</v>
          </cell>
          <cell r="K477">
            <v>0.31374999999999997</v>
          </cell>
          <cell r="L477" t="str">
            <v>KQ-64-00</v>
          </cell>
          <cell r="M477" t="str">
            <v>Нетехнологические внутренние трубопроводы, м</v>
          </cell>
          <cell r="N477">
            <v>0</v>
          </cell>
          <cell r="O477" t="str">
            <v>KQ-64-06</v>
          </cell>
          <cell r="P477" t="str">
            <v>Монтаж сантехнических приборов, шт.</v>
          </cell>
          <cell r="Q477">
            <v>1</v>
          </cell>
        </row>
        <row r="478">
          <cell r="E478" t="str">
            <v>PN00-03-02-7</v>
          </cell>
          <cell r="F478" t="str">
            <v>Установка поддонов душевых</v>
          </cell>
          <cell r="G478" t="str">
            <v>Installation of shower trays</v>
          </cell>
          <cell r="H478" t="str">
            <v>шт.</v>
          </cell>
          <cell r="I478" t="str">
            <v>pcs.</v>
          </cell>
          <cell r="J478">
            <v>3.1749999999999998</v>
          </cell>
          <cell r="K478">
            <v>0.20499999999999996</v>
          </cell>
          <cell r="L478" t="str">
            <v>KQ-64-00</v>
          </cell>
          <cell r="M478" t="str">
            <v>Нетехнологические внутренние трубопроводы, м</v>
          </cell>
          <cell r="N478">
            <v>0</v>
          </cell>
          <cell r="O478" t="str">
            <v>KQ-64-06</v>
          </cell>
          <cell r="P478" t="str">
            <v>Монтаж сантехнических приборов, шт.</v>
          </cell>
          <cell r="Q478">
            <v>1</v>
          </cell>
        </row>
        <row r="479">
          <cell r="E479" t="str">
            <v>PN00-03-02-19</v>
          </cell>
          <cell r="F479" t="str">
            <v>Установка смесителей (встраиваемых в строительные конструкции)</v>
          </cell>
          <cell r="G479" t="str">
            <v>Installation of mixers (built into building structures)</v>
          </cell>
          <cell r="H479" t="str">
            <v>шт.</v>
          </cell>
          <cell r="I479" t="str">
            <v>pcs.</v>
          </cell>
          <cell r="J479">
            <v>1.9750000000000001</v>
          </cell>
          <cell r="K479">
            <v>7.2499999999999995E-2</v>
          </cell>
          <cell r="L479" t="str">
            <v>KQ-64-00</v>
          </cell>
          <cell r="M479" t="str">
            <v>Нетехнологические внутренние трубопроводы, м</v>
          </cell>
          <cell r="N479">
            <v>0</v>
          </cell>
          <cell r="O479" t="str">
            <v>KQ-64-06</v>
          </cell>
          <cell r="P479" t="str">
            <v>Монтаж сантехнических приборов, шт.</v>
          </cell>
          <cell r="Q479">
            <v>1</v>
          </cell>
        </row>
        <row r="480">
          <cell r="E480" t="str">
            <v>PN00-03-02-20</v>
          </cell>
          <cell r="F480" t="str">
            <v>Установка дополнительных элементов смесителей (встраиваемых в строительные конструкции)</v>
          </cell>
          <cell r="G480" t="str">
            <v>Installation of additional elements of mixers (built into building constructions)</v>
          </cell>
          <cell r="H480" t="str">
            <v>шт.</v>
          </cell>
          <cell r="I480" t="str">
            <v>pcs.</v>
          </cell>
          <cell r="J480">
            <v>1.5</v>
          </cell>
          <cell r="K480">
            <v>0.01</v>
          </cell>
          <cell r="L480" t="str">
            <v>KQ-64-00</v>
          </cell>
          <cell r="M480" t="str">
            <v>Нетехнологические внутренние трубопроводы, м</v>
          </cell>
          <cell r="N480">
            <v>0</v>
          </cell>
          <cell r="O480" t="str">
            <v>KQ-64-06</v>
          </cell>
          <cell r="P480" t="str">
            <v>Монтаж сантехнических приборов, шт.</v>
          </cell>
          <cell r="Q480">
            <v>1</v>
          </cell>
        </row>
        <row r="481">
          <cell r="E481" t="str">
            <v>PN00-03-02-8</v>
          </cell>
          <cell r="F481" t="str">
            <v>Установка смесителей (настенный монтаж)</v>
          </cell>
          <cell r="G481" t="str">
            <v>Installation of mixers (wall-mounted)</v>
          </cell>
          <cell r="H481" t="str">
            <v>шт.</v>
          </cell>
          <cell r="I481" t="str">
            <v>pcs.</v>
          </cell>
          <cell r="J481">
            <v>1.75</v>
          </cell>
          <cell r="K481">
            <v>0</v>
          </cell>
          <cell r="L481" t="str">
            <v>KQ-64-00</v>
          </cell>
          <cell r="M481" t="str">
            <v>Нетехнологические внутренние трубопроводы, м</v>
          </cell>
          <cell r="N481">
            <v>0</v>
          </cell>
          <cell r="O481" t="str">
            <v>KQ-64-06</v>
          </cell>
          <cell r="P481" t="str">
            <v>Монтаж сантехнических приборов, шт.</v>
          </cell>
          <cell r="Q481">
            <v>0</v>
          </cell>
        </row>
        <row r="482">
          <cell r="E482" t="str">
            <v>PN00-03-02-9</v>
          </cell>
          <cell r="F482" t="str">
            <v>Установка водонагревательных элементов</v>
          </cell>
          <cell r="G482" t="str">
            <v>Installation of water heating elements</v>
          </cell>
          <cell r="H482" t="str">
            <v>шт.</v>
          </cell>
          <cell r="I482" t="str">
            <v>pcs.</v>
          </cell>
          <cell r="J482">
            <v>4.5625</v>
          </cell>
          <cell r="K482">
            <v>0</v>
          </cell>
          <cell r="L482" t="str">
            <v>KQ-64-00</v>
          </cell>
          <cell r="M482" t="str">
            <v>Нетехнологические внутренние трубопроводы, м</v>
          </cell>
          <cell r="N482">
            <v>0</v>
          </cell>
          <cell r="O482" t="str">
            <v>KQ-64-06</v>
          </cell>
          <cell r="P482" t="str">
            <v>Монтаж сантехнических приборов, шт.</v>
          </cell>
          <cell r="Q482">
            <v>0</v>
          </cell>
        </row>
        <row r="483">
          <cell r="E483" t="str">
            <v>PN00-03-02-10</v>
          </cell>
          <cell r="F483" t="str">
            <v>Установка вентиляционного клапана для сухого стояка</v>
          </cell>
          <cell r="G483" t="str">
            <v>Installation of ventilation valve for dry riser pipe</v>
          </cell>
          <cell r="H483" t="str">
            <v>шт.</v>
          </cell>
          <cell r="I483" t="str">
            <v>pcs.</v>
          </cell>
          <cell r="J483">
            <v>1.9750000000000001</v>
          </cell>
          <cell r="K483">
            <v>7.2499999999999995E-2</v>
          </cell>
          <cell r="L483" t="str">
            <v>KQ-64-00</v>
          </cell>
          <cell r="M483" t="str">
            <v>Нетехнологические внутренние трубопроводы, м</v>
          </cell>
          <cell r="N483">
            <v>0</v>
          </cell>
          <cell r="O483" t="str">
            <v>KQ-64-06</v>
          </cell>
          <cell r="P483" t="str">
            <v>Монтаж сантехнических приборов, шт.</v>
          </cell>
          <cell r="Q483">
            <v>0</v>
          </cell>
        </row>
        <row r="484">
          <cell r="E484" t="str">
            <v>PN00-03-02-11</v>
          </cell>
          <cell r="F484" t="str">
            <v>Установка счетчиков водяных</v>
          </cell>
          <cell r="G484" t="str">
            <v>Installation of water meters</v>
          </cell>
          <cell r="H484" t="str">
            <v>шт.</v>
          </cell>
          <cell r="I484" t="str">
            <v>pcs.</v>
          </cell>
          <cell r="J484">
            <v>2.6631999999999998</v>
          </cell>
          <cell r="K484">
            <v>0.03</v>
          </cell>
          <cell r="L484" t="str">
            <v>KQ-64-00</v>
          </cell>
          <cell r="M484" t="str">
            <v>Нетехнологические внутренние трубопроводы, м</v>
          </cell>
          <cell r="N484">
            <v>0</v>
          </cell>
          <cell r="O484" t="str">
            <v>KQ-64-06</v>
          </cell>
          <cell r="P484" t="str">
            <v>Монтаж сантехнических приборов, шт.</v>
          </cell>
          <cell r="Q484">
            <v>1</v>
          </cell>
        </row>
        <row r="485">
          <cell r="E485" t="str">
            <v>PN00-03-02-12</v>
          </cell>
          <cell r="F485" t="str">
            <v>Установка умягчителей воды, фильтров типа Акфафор</v>
          </cell>
          <cell r="G485" t="str">
            <v>Installation of water softeners, Akfafor type filters</v>
          </cell>
          <cell r="H485" t="str">
            <v>шт.</v>
          </cell>
          <cell r="I485" t="str">
            <v>pcs.</v>
          </cell>
          <cell r="J485">
            <v>4.84</v>
          </cell>
          <cell r="K485">
            <v>0.183</v>
          </cell>
          <cell r="L485" t="str">
            <v>KQ-64-00</v>
          </cell>
          <cell r="M485" t="str">
            <v>Нетехнологические внутренние трубопроводы, м</v>
          </cell>
          <cell r="N485">
            <v>0</v>
          </cell>
          <cell r="O485" t="str">
            <v>KQ-64-06</v>
          </cell>
          <cell r="P485" t="str">
            <v>Монтаж сантехнических приборов, шт.</v>
          </cell>
          <cell r="Q485">
            <v>1</v>
          </cell>
        </row>
        <row r="486">
          <cell r="E486" t="str">
            <v>PN00-03-02-13</v>
          </cell>
          <cell r="F486" t="str">
            <v>Установка четырехступенчатых обратноосмотических фильтров с минерализацией воды</v>
          </cell>
          <cell r="G486" t="str">
            <v>Installation of four-stage reverse osmosis filters with water mineralization</v>
          </cell>
          <cell r="H486" t="str">
            <v>шт.</v>
          </cell>
          <cell r="I486" t="str">
            <v>pcs.</v>
          </cell>
          <cell r="J486">
            <v>7.3295000000000003</v>
          </cell>
          <cell r="K486">
            <v>0.67559999999999998</v>
          </cell>
          <cell r="L486" t="str">
            <v>KQ-64-00</v>
          </cell>
          <cell r="M486" t="str">
            <v>Нетехнологические внутренние трубопроводы, м</v>
          </cell>
          <cell r="N486">
            <v>0</v>
          </cell>
          <cell r="O486" t="str">
            <v>KQ-64-06</v>
          </cell>
          <cell r="P486" t="str">
            <v>Монтаж сантехнических приборов, шт.</v>
          </cell>
          <cell r="Q486">
            <v>1</v>
          </cell>
        </row>
        <row r="487">
          <cell r="E487" t="str">
            <v>PN00-03-02-14</v>
          </cell>
          <cell r="F487" t="str">
            <v>Установка пурифайеров с четырехступенчатой фильтрацией воды и функцией газирования воды</v>
          </cell>
          <cell r="G487" t="str">
            <v>Installation of purifiers with four-stage water filtration and water carbonation function</v>
          </cell>
          <cell r="H487" t="str">
            <v>шт.</v>
          </cell>
          <cell r="I487" t="str">
            <v>pcs.</v>
          </cell>
          <cell r="J487">
            <v>7.8832000000000004</v>
          </cell>
          <cell r="K487">
            <v>0.152</v>
          </cell>
          <cell r="L487" t="str">
            <v>KQ-64-00</v>
          </cell>
          <cell r="M487" t="str">
            <v>Нетехнологические внутренние трубопроводы, м</v>
          </cell>
          <cell r="N487">
            <v>0</v>
          </cell>
          <cell r="O487" t="str">
            <v>KQ-64-06</v>
          </cell>
          <cell r="P487" t="str">
            <v>Монтаж сантехнических приборов, шт.</v>
          </cell>
          <cell r="Q487">
            <v>1</v>
          </cell>
        </row>
        <row r="488">
          <cell r="E488" t="str">
            <v>PN00-03-02-21</v>
          </cell>
          <cell r="F488" t="str">
            <v>Установка смесителей для моек и раковин сенсорных</v>
          </cell>
          <cell r="G488" t="str">
            <v>Installation of sensor mixers for sinks and basins</v>
          </cell>
          <cell r="H488" t="str">
            <v>шт.</v>
          </cell>
          <cell r="I488" t="str">
            <v>pcs.</v>
          </cell>
          <cell r="J488">
            <v>1.75</v>
          </cell>
          <cell r="K488">
            <v>0</v>
          </cell>
          <cell r="L488" t="str">
            <v>KQ-64-00</v>
          </cell>
          <cell r="M488" t="str">
            <v>Нетехнологические внутренние трубопроводы, м</v>
          </cell>
          <cell r="N488">
            <v>0</v>
          </cell>
          <cell r="O488" t="str">
            <v>KQ-64-06</v>
          </cell>
          <cell r="P488" t="str">
            <v>Монтаж сантехнических приборов, шт.</v>
          </cell>
          <cell r="Q488">
            <v>1</v>
          </cell>
        </row>
        <row r="489">
          <cell r="E489" t="str">
            <v>PN00-03-02-22</v>
          </cell>
          <cell r="F489" t="str">
            <v>Установка смесителей для моек и раковин</v>
          </cell>
          <cell r="G489" t="str">
            <v>Installation of mixers for sinks and basins</v>
          </cell>
          <cell r="H489" t="str">
            <v>шт.</v>
          </cell>
          <cell r="I489" t="str">
            <v>pcs.</v>
          </cell>
          <cell r="J489">
            <v>1.75</v>
          </cell>
          <cell r="K489">
            <v>0</v>
          </cell>
          <cell r="L489" t="str">
            <v>KQ-64-00</v>
          </cell>
          <cell r="M489" t="str">
            <v>Нетехнологические внутренние трубопроводы, м</v>
          </cell>
          <cell r="N489">
            <v>0</v>
          </cell>
          <cell r="O489" t="str">
            <v>KQ-64-06</v>
          </cell>
          <cell r="P489" t="str">
            <v>Монтаж сантехнических приборов, шт.</v>
          </cell>
          <cell r="Q489">
            <v>1</v>
          </cell>
        </row>
        <row r="490">
          <cell r="E490" t="str">
            <v>PN00-03-03</v>
          </cell>
          <cell r="F490" t="str">
            <v>Монтаж внутренних пластиковых раструбных трубопроводов</v>
          </cell>
          <cell r="G490" t="str">
            <v>Installation of indoor PVC piping</v>
          </cell>
        </row>
        <row r="491">
          <cell r="E491" t="str">
            <v>PN00-03-03-1</v>
          </cell>
          <cell r="F491" t="str">
            <v>Монтаж внутренних пластиковых раструбных трубопроводов, от Ду 15 до Ду 80</v>
          </cell>
          <cell r="G491" t="str">
            <v>Installation of indoor PVC piping, DN 15 to DN 80</v>
          </cell>
          <cell r="H491" t="str">
            <v>м</v>
          </cell>
          <cell r="I491" t="str">
            <v>m</v>
          </cell>
          <cell r="J491">
            <v>0.748</v>
          </cell>
          <cell r="K491">
            <v>0.02</v>
          </cell>
          <cell r="L491" t="str">
            <v>KQ-64-00</v>
          </cell>
          <cell r="M491" t="str">
            <v>Нетехнологические внутренние трубопроводы, м</v>
          </cell>
          <cell r="N491">
            <v>1</v>
          </cell>
          <cell r="O491" t="str">
            <v>KQ-64-01</v>
          </cell>
          <cell r="P491" t="str">
            <v>Монтаж пластиковых трубопроводов внутренних инженерных сетей, м</v>
          </cell>
          <cell r="Q491">
            <v>1</v>
          </cell>
        </row>
        <row r="492">
          <cell r="E492" t="str">
            <v>PN00-03-03-2</v>
          </cell>
          <cell r="F492" t="str">
            <v>Монтаж внутренних пластиковых раструбных трубопроводов , свыше Ду 80 до Ду 125</v>
          </cell>
          <cell r="G492" t="str">
            <v>Installation of indoor PVC piping, from DN 80 to DN 125</v>
          </cell>
          <cell r="H492" t="str">
            <v>м</v>
          </cell>
          <cell r="I492" t="str">
            <v>m</v>
          </cell>
          <cell r="J492">
            <v>1.016</v>
          </cell>
          <cell r="K492">
            <v>3.6000000000000004E-2</v>
          </cell>
          <cell r="L492" t="str">
            <v>KQ-64-00</v>
          </cell>
          <cell r="M492" t="str">
            <v>Нетехнологические внутренние трубопроводы, м</v>
          </cell>
          <cell r="N492">
            <v>1</v>
          </cell>
          <cell r="O492" t="str">
            <v>KQ-64-01</v>
          </cell>
          <cell r="P492" t="str">
            <v>Монтаж пластиковых трубопроводов внутренних инженерных сетей, м</v>
          </cell>
          <cell r="Q492">
            <v>1</v>
          </cell>
        </row>
        <row r="493">
          <cell r="E493" t="str">
            <v>PN00-03-03-3</v>
          </cell>
          <cell r="F493" t="str">
            <v>Монтаж внутренних пластиковых раструбных трубопроводов , свыше Ду 125 до Ду 200</v>
          </cell>
          <cell r="G493" t="str">
            <v>Installation of indoor PVC piping, from DN 125 to DN 200</v>
          </cell>
          <cell r="H493" t="str">
            <v>м</v>
          </cell>
          <cell r="I493" t="str">
            <v>m</v>
          </cell>
          <cell r="J493">
            <v>1.2310000000000001</v>
          </cell>
          <cell r="K493">
            <v>3.9E-2</v>
          </cell>
          <cell r="L493" t="str">
            <v>KQ-64-00</v>
          </cell>
          <cell r="M493" t="str">
            <v>Нетехнологические внутренние трубопроводы, м</v>
          </cell>
          <cell r="N493">
            <v>1</v>
          </cell>
          <cell r="O493" t="str">
            <v>KQ-64-01</v>
          </cell>
          <cell r="P493" t="str">
            <v>Монтаж пластиковых трубопроводов внутренних инженерных сетей, м</v>
          </cell>
          <cell r="Q493">
            <v>1</v>
          </cell>
        </row>
        <row r="494">
          <cell r="E494" t="str">
            <v>PN00-03-04</v>
          </cell>
          <cell r="F494" t="str">
            <v>Монтаж внутренних пластиковых трубопроводов с применением соединительных муфт (сварка, склеивание)</v>
          </cell>
          <cell r="G494" t="str">
            <v>Installation of indoor polyethylene or polypropylene piping</v>
          </cell>
        </row>
        <row r="495">
          <cell r="E495" t="str">
            <v>PN00-03-04-1</v>
          </cell>
          <cell r="F495" t="str">
            <v>Монтаж внутреннего пластикового трубопровода с применением соединительных муфт, от Ду 15 до Ду 80</v>
          </cell>
          <cell r="G495" t="str">
            <v>Installation of indoor polyethylene/polypropylene piping, DN 15 to DN 80</v>
          </cell>
          <cell r="H495" t="str">
            <v>м</v>
          </cell>
          <cell r="I495" t="str">
            <v>m</v>
          </cell>
          <cell r="J495">
            <v>1.2349999999999999</v>
          </cell>
          <cell r="K495">
            <v>2.1000000000000001E-2</v>
          </cell>
          <cell r="L495" t="str">
            <v>KQ-64-00</v>
          </cell>
          <cell r="M495" t="str">
            <v>Нетехнологические внутренние трубопроводы, м</v>
          </cell>
          <cell r="N495">
            <v>1</v>
          </cell>
          <cell r="O495" t="str">
            <v>KQ-64-01</v>
          </cell>
          <cell r="P495" t="str">
            <v>Монтаж пластиковых трубопроводов внутренних инженерных сетей, м</v>
          </cell>
          <cell r="Q495">
            <v>1</v>
          </cell>
        </row>
        <row r="496">
          <cell r="E496" t="str">
            <v>PN00-03-04-2</v>
          </cell>
          <cell r="F496" t="str">
            <v>Монтаж внутреннего пластикового трубопровода с применением соединительных муфт, свыше Ду 80 до Ду 125</v>
          </cell>
          <cell r="G496" t="str">
            <v>Installation of indoor polyethylene/polypropylene piping, from DN 80 to DN 125</v>
          </cell>
          <cell r="H496" t="str">
            <v>м</v>
          </cell>
          <cell r="I496" t="str">
            <v>m</v>
          </cell>
          <cell r="J496">
            <v>1.661</v>
          </cell>
          <cell r="K496">
            <v>4.3000000000000003E-2</v>
          </cell>
          <cell r="L496" t="str">
            <v>KQ-64-00</v>
          </cell>
          <cell r="M496" t="str">
            <v>Нетехнологические внутренние трубопроводы, м</v>
          </cell>
          <cell r="N496">
            <v>1</v>
          </cell>
          <cell r="O496" t="str">
            <v>KQ-64-01</v>
          </cell>
          <cell r="P496" t="str">
            <v>Монтаж пластиковых трубопроводов внутренних инженерных сетей, м</v>
          </cell>
          <cell r="Q496">
            <v>1</v>
          </cell>
        </row>
        <row r="497">
          <cell r="E497" t="str">
            <v>PN00-03-04-3</v>
          </cell>
          <cell r="F497" t="str">
            <v>Монтаж внутреннего пластикового трубопровода с применением соединительных муфт, свыше Ду 125 до Ду 200</v>
          </cell>
          <cell r="G497" t="str">
            <v>Installation of indoor polyethylene/polypropylene piping, from DN 125 to DN 200</v>
          </cell>
          <cell r="H497" t="str">
            <v>м</v>
          </cell>
          <cell r="I497" t="str">
            <v>m</v>
          </cell>
          <cell r="J497">
            <v>1.9100000000000001</v>
          </cell>
          <cell r="K497">
            <v>4.9000000000000002E-2</v>
          </cell>
          <cell r="L497" t="str">
            <v>KQ-64-00</v>
          </cell>
          <cell r="M497" t="str">
            <v>Нетехнологические внутренние трубопроводы, м</v>
          </cell>
          <cell r="N497">
            <v>1</v>
          </cell>
          <cell r="O497" t="str">
            <v>KQ-64-01</v>
          </cell>
          <cell r="P497" t="str">
            <v>Монтаж пластиковых трубопроводов внутренних инженерных сетей, м</v>
          </cell>
          <cell r="Q497">
            <v>1</v>
          </cell>
        </row>
        <row r="498">
          <cell r="E498" t="str">
            <v>PN00-03-05</v>
          </cell>
          <cell r="F498" t="str">
            <v>Монтаж внутренних трубопроводов из углеродистой стали</v>
          </cell>
          <cell r="G498" t="str">
            <v>Installation of indoor carbon steel piping</v>
          </cell>
        </row>
        <row r="499">
          <cell r="E499" t="str">
            <v>PN00-03-05-1</v>
          </cell>
          <cell r="F499" t="str">
            <v>Монтаж внутреннего трубопровода из углеродистой стали, от Ду 15 до Ду 80</v>
          </cell>
          <cell r="G499" t="str">
            <v>Installation of indoor carbon steel piping, DN 15 to DN 80</v>
          </cell>
          <cell r="H499" t="str">
            <v>м</v>
          </cell>
          <cell r="I499" t="str">
            <v>m</v>
          </cell>
          <cell r="J499">
            <v>3.4869999999999997</v>
          </cell>
          <cell r="K499">
            <v>4.5999999999999999E-2</v>
          </cell>
          <cell r="L499" t="str">
            <v>KQ-64-00</v>
          </cell>
          <cell r="M499" t="str">
            <v>Нетехнологические внутренние трубопроводы, м</v>
          </cell>
          <cell r="N499">
            <v>1</v>
          </cell>
          <cell r="O499" t="str">
            <v>KQ-64-02</v>
          </cell>
          <cell r="P499" t="str">
            <v>Монтаж стальных трубопроводов внутренних инженерных сетей, м</v>
          </cell>
          <cell r="Q499">
            <v>1</v>
          </cell>
        </row>
        <row r="500">
          <cell r="E500" t="str">
            <v>PN00-03-05-2</v>
          </cell>
          <cell r="F500" t="str">
            <v>Монтаж внутреннего трубопровода из углеродистой стали, свыше Ду 80 до Ду 125</v>
          </cell>
          <cell r="G500" t="str">
            <v>Installation of indoor carbon steel piping, from DN 80 to DN 125</v>
          </cell>
          <cell r="H500" t="str">
            <v>м</v>
          </cell>
          <cell r="I500" t="str">
            <v>m</v>
          </cell>
          <cell r="J500">
            <v>5.9730000000000008</v>
          </cell>
          <cell r="K500">
            <v>0.23600000000000002</v>
          </cell>
          <cell r="L500" t="str">
            <v>KQ-64-00</v>
          </cell>
          <cell r="M500" t="str">
            <v>Нетехнологические внутренние трубопроводы, м</v>
          </cell>
          <cell r="N500">
            <v>1</v>
          </cell>
          <cell r="O500" t="str">
            <v>KQ-64-02</v>
          </cell>
          <cell r="P500" t="str">
            <v>Монтаж стальных трубопроводов внутренних инженерных сетей, м</v>
          </cell>
          <cell r="Q500">
            <v>1</v>
          </cell>
        </row>
        <row r="501">
          <cell r="E501" t="str">
            <v>PN00-03-05-3</v>
          </cell>
          <cell r="F501" t="str">
            <v>Монтаж внутреннего трубопровода из углеродистой стали, свыше Ду 125 до Ду 200</v>
          </cell>
          <cell r="G501" t="str">
            <v>Installation of indoor carbon steel piping, from DN 125 to DN 200</v>
          </cell>
          <cell r="H501" t="str">
            <v>м</v>
          </cell>
          <cell r="I501" t="str">
            <v>m</v>
          </cell>
          <cell r="J501">
            <v>8.3719999999999999</v>
          </cell>
          <cell r="K501">
            <v>0.34700000000000003</v>
          </cell>
          <cell r="L501" t="str">
            <v>KQ-64-00</v>
          </cell>
          <cell r="M501" t="str">
            <v>Нетехнологические внутренние трубопроводы, м</v>
          </cell>
          <cell r="N501">
            <v>1</v>
          </cell>
          <cell r="O501" t="str">
            <v>KQ-64-02</v>
          </cell>
          <cell r="P501" t="str">
            <v>Монтаж стальных трубопроводов внутренних инженерных сетей, м</v>
          </cell>
          <cell r="Q501">
            <v>1</v>
          </cell>
        </row>
        <row r="502">
          <cell r="E502" t="str">
            <v>PN00-03-05-4</v>
          </cell>
          <cell r="F502" t="str">
            <v>Монтаж внутреннего трубопровода из углеродистой стали, свыше Ду 200 до Ду 400</v>
          </cell>
          <cell r="G502" t="str">
            <v>Installation of indoor carbon steel piping, from DN 200 to DN 400</v>
          </cell>
          <cell r="H502" t="str">
            <v>м</v>
          </cell>
          <cell r="I502" t="str">
            <v>m</v>
          </cell>
          <cell r="J502">
            <v>11.417</v>
          </cell>
          <cell r="K502">
            <v>0.58200000000000007</v>
          </cell>
          <cell r="L502" t="str">
            <v>KQ-64-00</v>
          </cell>
          <cell r="M502" t="str">
            <v>Нетехнологические внутренние трубопроводы, м</v>
          </cell>
          <cell r="N502">
            <v>1</v>
          </cell>
          <cell r="O502" t="str">
            <v>KQ-64-02</v>
          </cell>
          <cell r="P502" t="str">
            <v>Монтаж стальных трубопроводов внутренних инженерных сетей, м</v>
          </cell>
          <cell r="Q502">
            <v>1</v>
          </cell>
        </row>
        <row r="503">
          <cell r="E503" t="str">
            <v>PN00-03-05-5</v>
          </cell>
          <cell r="F503" t="str">
            <v>Монтаж внутреннего трубопровода из углеродистой стали, свыше Ду 400 до Ду 700</v>
          </cell>
          <cell r="G503" t="str">
            <v>Installation of indoor carbon steel piping, from DN 400 to DN 700</v>
          </cell>
          <cell r="H503" t="str">
            <v>м</v>
          </cell>
          <cell r="I503" t="str">
            <v>m</v>
          </cell>
          <cell r="J503">
            <v>21.303999999999998</v>
          </cell>
          <cell r="K503">
            <v>1.0489999999999999</v>
          </cell>
          <cell r="L503" t="str">
            <v>KQ-64-00</v>
          </cell>
          <cell r="M503" t="str">
            <v>Нетехнологические внутренние трубопроводы, м</v>
          </cell>
          <cell r="N503">
            <v>1</v>
          </cell>
          <cell r="O503" t="str">
            <v>KQ-64-02</v>
          </cell>
          <cell r="P503" t="str">
            <v>Монтаж стальных трубопроводов внутренних инженерных сетей, м</v>
          </cell>
          <cell r="Q503">
            <v>1</v>
          </cell>
        </row>
        <row r="504">
          <cell r="E504" t="str">
            <v>PN00-03-06</v>
          </cell>
          <cell r="F504" t="str">
            <v>Монтаж внутренних трубопроводов из углеродистой стали с внутренним антикоррозионным покрытием</v>
          </cell>
          <cell r="G504" t="str">
            <v>Installation of indoor carbon steel piping with internal anti-corrosion coating</v>
          </cell>
        </row>
        <row r="505">
          <cell r="E505" t="str">
            <v>PN00-03-06-1</v>
          </cell>
          <cell r="F505" t="str">
            <v>Монтаж внутреннего трубопровода из углеродистой стали с внутренним антикоррозионным покрытием, от Ду 15 до Ду 80</v>
          </cell>
          <cell r="G505" t="str">
            <v>Installation of indoor carbon steel piping with internal anti-corrosion coating, DN 15 to DN 80</v>
          </cell>
          <cell r="H505" t="str">
            <v>м</v>
          </cell>
          <cell r="I505" t="str">
            <v>m</v>
          </cell>
          <cell r="J505">
            <v>3.6939999999999995</v>
          </cell>
          <cell r="K505">
            <v>4.5999999999999999E-2</v>
          </cell>
          <cell r="L505" t="str">
            <v>KQ-64-00</v>
          </cell>
          <cell r="M505" t="str">
            <v>Нетехнологические внутренние трубопроводы, м</v>
          </cell>
          <cell r="N505">
            <v>1</v>
          </cell>
          <cell r="O505" t="str">
            <v>KQ-64-02</v>
          </cell>
          <cell r="P505" t="str">
            <v>Монтаж стальных трубопроводов внутренних инженерных сетей, м</v>
          </cell>
          <cell r="Q505">
            <v>1</v>
          </cell>
        </row>
        <row r="506">
          <cell r="E506" t="str">
            <v>PN00-03-06-2</v>
          </cell>
          <cell r="F506" t="str">
            <v>Монтаж внутреннего трубопровода из углеродистой стали с внутренним антикоррозионным покрытием, свыше Ду 80 до Ду 125</v>
          </cell>
          <cell r="G506" t="str">
            <v>Installation of indoor carbon steel piping with internal anti-corrosion coating, from DN 80 to DN 125</v>
          </cell>
          <cell r="H506" t="str">
            <v>м</v>
          </cell>
          <cell r="I506" t="str">
            <v>m</v>
          </cell>
          <cell r="J506">
            <v>6.2850000000000001</v>
          </cell>
          <cell r="K506">
            <v>0.23600000000000002</v>
          </cell>
          <cell r="L506" t="str">
            <v>KQ-64-00</v>
          </cell>
          <cell r="M506" t="str">
            <v>Нетехнологические внутренние трубопроводы, м</v>
          </cell>
          <cell r="N506">
            <v>1</v>
          </cell>
          <cell r="O506" t="str">
            <v>KQ-64-02</v>
          </cell>
          <cell r="P506" t="str">
            <v>Монтаж стальных трубопроводов внутренних инженерных сетей, м</v>
          </cell>
          <cell r="Q506">
            <v>1</v>
          </cell>
        </row>
        <row r="507">
          <cell r="E507" t="str">
            <v>PN00-03-06-3</v>
          </cell>
          <cell r="F507" t="str">
            <v>Монтаж внутреннего трубопровода из углеродистой стали с внутренним антикоррозионным покрытием, свыше Ду 125 до Ду 200</v>
          </cell>
          <cell r="G507" t="str">
            <v>Installation of indoor carbon steel piping with internal anti-corrosion coating, from DN 125 to DN 200</v>
          </cell>
          <cell r="H507" t="str">
            <v>м</v>
          </cell>
          <cell r="I507" t="str">
            <v>m</v>
          </cell>
          <cell r="J507">
            <v>8.8010000000000002</v>
          </cell>
          <cell r="K507">
            <v>0.34700000000000003</v>
          </cell>
          <cell r="L507" t="str">
            <v>KQ-64-00</v>
          </cell>
          <cell r="M507" t="str">
            <v>Нетехнологические внутренние трубопроводы, м</v>
          </cell>
          <cell r="N507">
            <v>1</v>
          </cell>
          <cell r="O507" t="str">
            <v>KQ-64-02</v>
          </cell>
          <cell r="P507" t="str">
            <v>Монтаж стальных трубопроводов внутренних инженерных сетей, м</v>
          </cell>
          <cell r="Q507">
            <v>1</v>
          </cell>
        </row>
        <row r="508">
          <cell r="E508" t="str">
            <v>PN00-03-07</v>
          </cell>
          <cell r="F508" t="str">
            <v xml:space="preserve"> Монтаж внутренних трубопроводов из нержавеющей стали</v>
          </cell>
          <cell r="G508" t="str">
            <v xml:space="preserve"> Installation of indoor stainless steel piping</v>
          </cell>
        </row>
        <row r="509">
          <cell r="E509" t="str">
            <v>PN00-03-07-1</v>
          </cell>
          <cell r="F509" t="str">
            <v>Монтаж внутреннего трубопровода из нержавеющей стали, от Ду 15 до Ду 80</v>
          </cell>
          <cell r="G509" t="str">
            <v>Installation of indoor stainless steel piping, DN 15 to DN 80</v>
          </cell>
          <cell r="H509" t="str">
            <v>м</v>
          </cell>
          <cell r="I509" t="str">
            <v>m</v>
          </cell>
          <cell r="J509">
            <v>3.9350000000000001</v>
          </cell>
          <cell r="K509">
            <v>4.5999999999999999E-2</v>
          </cell>
          <cell r="L509" t="str">
            <v>KQ-64-00</v>
          </cell>
          <cell r="M509" t="str">
            <v>Нетехнологические внутренние трубопроводы, м</v>
          </cell>
          <cell r="N509">
            <v>1</v>
          </cell>
          <cell r="O509" t="str">
            <v>KQ-64-02</v>
          </cell>
          <cell r="P509" t="str">
            <v>Монтаж стальных трубопроводов внутренних инженерных сетей, м</v>
          </cell>
          <cell r="Q509">
            <v>1</v>
          </cell>
        </row>
        <row r="510">
          <cell r="E510" t="str">
            <v>PN00-03-07-2</v>
          </cell>
          <cell r="F510" t="str">
            <v>Монтаж внутреннего трубопровода из нержавеющей стали, свыше Ду 80 до Ду 125</v>
          </cell>
          <cell r="G510" t="str">
            <v>Installation of indoor stainless steel piping, from DN 80 to DN 125</v>
          </cell>
          <cell r="H510" t="str">
            <v>м</v>
          </cell>
          <cell r="I510" t="str">
            <v>m</v>
          </cell>
          <cell r="J510">
            <v>6.8630000000000013</v>
          </cell>
          <cell r="K510">
            <v>0.23600000000000002</v>
          </cell>
          <cell r="L510" t="str">
            <v>KQ-64-00</v>
          </cell>
          <cell r="M510" t="str">
            <v>Нетехнологические внутренние трубопроводы, м</v>
          </cell>
          <cell r="N510">
            <v>1</v>
          </cell>
          <cell r="O510" t="str">
            <v>KQ-64-02</v>
          </cell>
          <cell r="P510" t="str">
            <v>Монтаж стальных трубопроводов внутренних инженерных сетей, м</v>
          </cell>
          <cell r="Q510">
            <v>1</v>
          </cell>
        </row>
        <row r="511">
          <cell r="E511" t="str">
            <v>PN00-03-07-3</v>
          </cell>
          <cell r="F511" t="str">
            <v>Монтаж внутреннего трубопровода из нержавеющей стали, свыше Ду 125 до Ду 200</v>
          </cell>
          <cell r="G511" t="str">
            <v>Installation of indoor stainless steel piping, from DN 125 to DN 200</v>
          </cell>
          <cell r="H511" t="str">
            <v>м</v>
          </cell>
          <cell r="I511" t="str">
            <v>m</v>
          </cell>
          <cell r="J511">
            <v>9.67</v>
          </cell>
          <cell r="K511">
            <v>0.34700000000000003</v>
          </cell>
          <cell r="L511" t="str">
            <v>KQ-64-00</v>
          </cell>
          <cell r="M511" t="str">
            <v>Нетехнологические внутренние трубопроводы, м</v>
          </cell>
          <cell r="N511">
            <v>1</v>
          </cell>
          <cell r="O511" t="str">
            <v>KQ-64-02</v>
          </cell>
          <cell r="P511" t="str">
            <v>Монтаж стальных трубопроводов внутренних инженерных сетей, м</v>
          </cell>
          <cell r="Q511">
            <v>1</v>
          </cell>
        </row>
        <row r="512">
          <cell r="E512" t="str">
            <v>PN00-03-08</v>
          </cell>
          <cell r="F512" t="str">
            <v xml:space="preserve"> Монтаж внутренних трубопроводов из оцинкованной стали</v>
          </cell>
          <cell r="G512" t="str">
            <v xml:space="preserve"> Installation of indoor galvanized steel piping</v>
          </cell>
        </row>
        <row r="513">
          <cell r="E513" t="str">
            <v>PN00-03-08-1</v>
          </cell>
          <cell r="F513" t="str">
            <v>Монтаж внутреннего трубопровода из оцинкованной стали, от Ду 15 до Ду 80</v>
          </cell>
          <cell r="G513" t="str">
            <v>Installation of indoor galvanized steel piping, DN 15 to DN 80</v>
          </cell>
          <cell r="H513" t="str">
            <v>м</v>
          </cell>
          <cell r="I513" t="str">
            <v>m</v>
          </cell>
          <cell r="J513">
            <v>3.1480000000000001</v>
          </cell>
          <cell r="K513">
            <v>4.5999999999999999E-2</v>
          </cell>
          <cell r="L513" t="str">
            <v>KQ-64-00</v>
          </cell>
          <cell r="M513" t="str">
            <v>Нетехнологические внутренние трубопроводы, м</v>
          </cell>
          <cell r="N513">
            <v>1</v>
          </cell>
          <cell r="O513" t="str">
            <v>KQ-64-02</v>
          </cell>
          <cell r="P513" t="str">
            <v>Монтаж стальных трубопроводов внутренних инженерных сетей, м</v>
          </cell>
          <cell r="Q513">
            <v>1</v>
          </cell>
        </row>
        <row r="514">
          <cell r="E514" t="str">
            <v>PN00-03-08-2</v>
          </cell>
          <cell r="F514" t="str">
            <v>Монтаж внутреннего трубопровода из оцинкованной стали, свыше Ду 80 до Ду 125</v>
          </cell>
          <cell r="G514" t="str">
            <v>Installation of indoor galvanized steel piping, from DN 80 to DN 125</v>
          </cell>
          <cell r="H514" t="str">
            <v>м</v>
          </cell>
          <cell r="I514" t="str">
            <v>m</v>
          </cell>
          <cell r="J514">
            <v>5.1029999999999998</v>
          </cell>
          <cell r="K514">
            <v>0.23600000000000002</v>
          </cell>
          <cell r="L514" t="str">
            <v>KQ-64-00</v>
          </cell>
          <cell r="M514" t="str">
            <v>Нетехнологические внутренние трубопроводы, м</v>
          </cell>
          <cell r="N514">
            <v>1</v>
          </cell>
          <cell r="O514" t="str">
            <v>KQ-64-02</v>
          </cell>
          <cell r="P514" t="str">
            <v>Монтаж стальных трубопроводов внутренних инженерных сетей, м</v>
          </cell>
          <cell r="Q514">
            <v>1</v>
          </cell>
        </row>
        <row r="515">
          <cell r="E515" t="str">
            <v>PN00-03-08-3</v>
          </cell>
          <cell r="F515" t="str">
            <v>Монтаж внутреннего трубопровода из оцинкованной стали, свыше Ду 125 до Ду 200</v>
          </cell>
          <cell r="G515" t="str">
            <v>Installation of indoor galvanized steel piping, from DN 125 to DN 200</v>
          </cell>
          <cell r="H515" t="str">
            <v>м</v>
          </cell>
          <cell r="I515" t="str">
            <v>m</v>
          </cell>
          <cell r="J515">
            <v>6.9580000000000002</v>
          </cell>
          <cell r="K515">
            <v>0.34700000000000003</v>
          </cell>
          <cell r="L515" t="str">
            <v>KQ-64-00</v>
          </cell>
          <cell r="M515" t="str">
            <v>Нетехнологические внутренние трубопроводы, м</v>
          </cell>
          <cell r="N515">
            <v>1</v>
          </cell>
          <cell r="O515" t="str">
            <v>KQ-64-02</v>
          </cell>
          <cell r="P515" t="str">
            <v>Монтаж стальных трубопроводов внутренних инженерных сетей, м</v>
          </cell>
          <cell r="Q515">
            <v>1</v>
          </cell>
        </row>
        <row r="516">
          <cell r="E516" t="str">
            <v>PN00-03-09</v>
          </cell>
          <cell r="F516" t="str">
            <v>Монтаж внутренних трубопроводов из чугунных труб</v>
          </cell>
          <cell r="G516" t="str">
            <v>Installation of indoor pipelines of cast iron pipes</v>
          </cell>
        </row>
        <row r="517">
          <cell r="E517" t="str">
            <v>PN00-03-09-1</v>
          </cell>
          <cell r="F517" t="str">
            <v>Монтаж внутренних трубопроводов из чугунных труб до Ду 200</v>
          </cell>
          <cell r="G517" t="str">
            <v>Installation of indoor pipelines made of cast iron pipes up to DN 200</v>
          </cell>
          <cell r="H517" t="str">
            <v>м</v>
          </cell>
          <cell r="I517" t="str">
            <v>m</v>
          </cell>
          <cell r="J517">
            <v>2.9219999999999997</v>
          </cell>
          <cell r="K517">
            <v>0.36300000000000004</v>
          </cell>
          <cell r="L517" t="str">
            <v>KQ-64-00</v>
          </cell>
          <cell r="M517" t="str">
            <v>Нетехнологические внутренние трубопроводы, м</v>
          </cell>
          <cell r="N517">
            <v>1</v>
          </cell>
          <cell r="O517" t="str">
            <v>KQ-64-03</v>
          </cell>
          <cell r="P517" t="str">
            <v>Монтаж чугунных трубопроводов внутренних инженерных сетей, м</v>
          </cell>
          <cell r="Q517">
            <v>1</v>
          </cell>
        </row>
        <row r="518">
          <cell r="E518" t="str">
            <v>PN00-03-09-2</v>
          </cell>
          <cell r="F518" t="str">
            <v>Монтаж внутренних трубопроводов из чугунных труб свыше Ду 200 до Ду 400</v>
          </cell>
          <cell r="G518" t="str">
            <v>Installation of internal pipelines of cast iron pipes, from DN 200 to DN 400</v>
          </cell>
          <cell r="H518" t="str">
            <v>м</v>
          </cell>
          <cell r="I518" t="str">
            <v>m</v>
          </cell>
          <cell r="J518">
            <v>4.7379999999999995</v>
          </cell>
          <cell r="K518">
            <v>0.64300000000000002</v>
          </cell>
          <cell r="L518" t="str">
            <v>KQ-64-00</v>
          </cell>
          <cell r="M518" t="str">
            <v>Нетехнологические внутренние трубопроводы, м</v>
          </cell>
          <cell r="N518">
            <v>1</v>
          </cell>
          <cell r="O518" t="str">
            <v>KQ-64-03</v>
          </cell>
          <cell r="P518" t="str">
            <v>Монтаж чугунных трубопроводов внутренних инженерных сетей, м</v>
          </cell>
          <cell r="Q518">
            <v>1</v>
          </cell>
        </row>
        <row r="519">
          <cell r="E519" t="str">
            <v>PN00-03-10</v>
          </cell>
          <cell r="F519" t="str">
            <v>Монтаж трубопроводов пожаротушения</v>
          </cell>
          <cell r="G519" t="str">
            <v>Installation of firefighting pipelines</v>
          </cell>
        </row>
        <row r="520">
          <cell r="E520" t="str">
            <v>PN00-03-10-1</v>
          </cell>
          <cell r="F520" t="str">
            <v>Монтаж внутреннего трубопровода пожаротушения, от Ду 15 до Ду 80</v>
          </cell>
          <cell r="G520" t="str">
            <v>Installation of internal firefighting pipeline, DN 15 to DN 80</v>
          </cell>
          <cell r="H520" t="str">
            <v>м</v>
          </cell>
          <cell r="I520" t="str">
            <v>m</v>
          </cell>
          <cell r="J520">
            <v>5.7720000000000002</v>
          </cell>
          <cell r="K520">
            <v>0.22799999999999998</v>
          </cell>
          <cell r="L520" t="str">
            <v>KQ-64-00</v>
          </cell>
          <cell r="M520" t="str">
            <v>Нетехнологические внутренние трубопроводы, м</v>
          </cell>
          <cell r="N520">
            <v>1</v>
          </cell>
          <cell r="O520" t="str">
            <v>KQ-64-02</v>
          </cell>
          <cell r="P520" t="str">
            <v>Монтаж стальных трубопроводов внутренних инженерных сетей, м</v>
          </cell>
          <cell r="Q520">
            <v>1</v>
          </cell>
        </row>
        <row r="521">
          <cell r="E521" t="str">
            <v>PN00-03-10-2</v>
          </cell>
          <cell r="F521" t="str">
            <v>Монтаж внутреннего трубопровода пожаротушения, свыше Ду 80 до Ду 125</v>
          </cell>
          <cell r="G521" t="str">
            <v>Installation of internal firefighting pipeline, from DN 80 to DN 125</v>
          </cell>
          <cell r="H521" t="str">
            <v>м</v>
          </cell>
          <cell r="I521" t="str">
            <v>m</v>
          </cell>
          <cell r="J521">
            <v>8.0829999999999984</v>
          </cell>
          <cell r="K521">
            <v>0.50700000000000001</v>
          </cell>
          <cell r="L521" t="str">
            <v>KQ-64-00</v>
          </cell>
          <cell r="M521" t="str">
            <v>Нетехнологические внутренние трубопроводы, м</v>
          </cell>
          <cell r="N521">
            <v>1</v>
          </cell>
          <cell r="O521" t="str">
            <v>KQ-64-02</v>
          </cell>
          <cell r="P521" t="str">
            <v>Монтаж стальных трубопроводов внутренних инженерных сетей, м</v>
          </cell>
          <cell r="Q521">
            <v>1</v>
          </cell>
        </row>
        <row r="522">
          <cell r="E522" t="str">
            <v>PN00-03-10-3</v>
          </cell>
          <cell r="F522" t="str">
            <v>Монтаж внутреннего трубопровода пожаротушения, свыше Ду 125 до Ду 200</v>
          </cell>
          <cell r="G522" t="str">
            <v>Installation of internal firefighting pipeline, from DN 125 to DN 200</v>
          </cell>
          <cell r="H522" t="str">
            <v>м</v>
          </cell>
          <cell r="I522" t="str">
            <v>m</v>
          </cell>
          <cell r="J522">
            <v>11.529</v>
          </cell>
          <cell r="K522">
            <v>0.74400000000000011</v>
          </cell>
          <cell r="L522" t="str">
            <v>KQ-64-00</v>
          </cell>
          <cell r="M522" t="str">
            <v>Нетехнологические внутренние трубопроводы, м</v>
          </cell>
          <cell r="N522">
            <v>1</v>
          </cell>
          <cell r="O522" t="str">
            <v>KQ-64-02</v>
          </cell>
          <cell r="P522" t="str">
            <v>Монтаж стальных трубопроводов внутренних инженерных сетей, м</v>
          </cell>
          <cell r="Q522">
            <v>1</v>
          </cell>
        </row>
        <row r="523">
          <cell r="E523" t="str">
            <v>PN00-03-10-4</v>
          </cell>
          <cell r="F523" t="str">
            <v>Монтаж внутреннего трубопровода пожаротушения, свыше Ду 200 до Ду 400</v>
          </cell>
          <cell r="G523" t="str">
            <v>Installation of internal firefighting pipeline, from DN 200 to DN 400</v>
          </cell>
          <cell r="H523" t="str">
            <v>м</v>
          </cell>
          <cell r="I523" t="str">
            <v>m</v>
          </cell>
          <cell r="J523">
            <v>14.504</v>
          </cell>
          <cell r="K523">
            <v>0.97200000000000009</v>
          </cell>
          <cell r="L523" t="str">
            <v>KQ-64-00</v>
          </cell>
          <cell r="M523" t="str">
            <v>Нетехнологические внутренние трубопроводы, м</v>
          </cell>
          <cell r="N523">
            <v>1</v>
          </cell>
          <cell r="O523" t="str">
            <v>KQ-64-02</v>
          </cell>
          <cell r="P523" t="str">
            <v>Монтаж стальных трубопроводов внутренних инженерных сетей, м</v>
          </cell>
          <cell r="Q523">
            <v>1</v>
          </cell>
        </row>
        <row r="524">
          <cell r="E524" t="str">
            <v>PN00-03-10-5</v>
          </cell>
          <cell r="F524" t="str">
            <v>Монтаж внутреннего трубопровода пожаротушения, свыше Ду 400 до Ду 700</v>
          </cell>
          <cell r="G524" t="str">
            <v>Installation of internal firefighting pipeline, from DN 400 to DN 700</v>
          </cell>
          <cell r="H524" t="str">
            <v>м</v>
          </cell>
          <cell r="I524" t="str">
            <v>m</v>
          </cell>
          <cell r="J524">
            <v>15.62415</v>
          </cell>
          <cell r="K524">
            <v>0.99059999999999993</v>
          </cell>
          <cell r="L524" t="str">
            <v>KQ-64-00</v>
          </cell>
          <cell r="M524" t="str">
            <v>Нетехнологические внутренние трубопроводы, м</v>
          </cell>
          <cell r="N524">
            <v>1</v>
          </cell>
          <cell r="O524" t="str">
            <v>KQ-64-02</v>
          </cell>
          <cell r="P524" t="str">
            <v>Монтаж стальных трубопроводов внутренних инженерных сетей, м</v>
          </cell>
          <cell r="Q524">
            <v>1</v>
          </cell>
        </row>
        <row r="525">
          <cell r="E525" t="str">
            <v>PN00-03-11</v>
          </cell>
        </row>
        <row r="526">
          <cell r="E526" t="str">
            <v>PN00-03-11-1</v>
          </cell>
          <cell r="F526" t="str">
            <v>Монтаж внутреннего пластикового трубопровода из бухт труб с применением соединительных фитингов, от Ду 15 до Ду 50</v>
          </cell>
          <cell r="G526" t="str">
            <v>Installation of internal plastic pipelines from pipe coils with connection fittings, from DN 15 to DN 50</v>
          </cell>
          <cell r="H526" t="str">
            <v>м</v>
          </cell>
          <cell r="I526" t="str">
            <v>m</v>
          </cell>
          <cell r="J526">
            <v>1.0880000000000001</v>
          </cell>
          <cell r="K526">
            <v>1.8000000000000002E-2</v>
          </cell>
          <cell r="L526" t="str">
            <v>KQ-64-00</v>
          </cell>
          <cell r="M526" t="str">
            <v>Нетехнологические внутренние трубопроводы, м</v>
          </cell>
          <cell r="N526">
            <v>1</v>
          </cell>
          <cell r="O526" t="str">
            <v>KQ-64-02</v>
          </cell>
          <cell r="P526" t="str">
            <v>Монтаж стальных трубопроводов внутренних инженерных сетей, м</v>
          </cell>
          <cell r="Q526">
            <v>1</v>
          </cell>
        </row>
        <row r="527">
          <cell r="E527" t="str">
            <v>PN00-04</v>
          </cell>
          <cell r="F527" t="str">
            <v>Запорно-регулирующая арматура</v>
          </cell>
          <cell r="G527" t="str">
            <v>Shutoff and control valves</v>
          </cell>
        </row>
        <row r="528">
          <cell r="E528" t="str">
            <v>PN00-04-01</v>
          </cell>
          <cell r="F528" t="str">
            <v>Монтаж запорно-регулирующей арматуры (ручной привод) из металла: шаровые краны, задвижки клиновые, дроссельные (шиберные) задвижки, обратные клапаны, регулирующие клапаны и сопоставимые с ними изделия</v>
          </cell>
          <cell r="G528" t="str">
            <v>Installation of metal shut-off and control valves (manual actuator): ball valves, wedge gate valves, throttle (gate) valves, check valves, control valves and comparable products</v>
          </cell>
        </row>
        <row r="529">
          <cell r="E529" t="str">
            <v>PN00-04-01-1</v>
          </cell>
          <cell r="F529" t="str">
            <v>Монтаж запорно-регулирующей арматуры (ручной привод) из металла: шаровые краны, задвижки клиновые, дроссельные (шиберные) задвижки, обратные клапаны, регулирующие клапаны и сопоставимые с ними изделия до Ду 50 мм</v>
          </cell>
          <cell r="G529" t="str">
            <v>Installation of metal shut-off and control valves (manual actuator): ball valves, wedge gate valves, throttle (gate) valves, check valves, control valves and comparable products up to DN 50 mm</v>
          </cell>
          <cell r="H529" t="str">
            <v>шт.</v>
          </cell>
          <cell r="I529" t="str">
            <v>pcs.</v>
          </cell>
          <cell r="J529">
            <v>2.6</v>
          </cell>
          <cell r="K529">
            <v>0.11899999999999999</v>
          </cell>
          <cell r="L529" t="str">
            <v>KQ-64-00</v>
          </cell>
          <cell r="M529" t="str">
            <v>Нетехнологические внутренние трубопроводы, м</v>
          </cell>
          <cell r="N529">
            <v>0</v>
          </cell>
          <cell r="O529" t="str">
            <v>KQ-64-05</v>
          </cell>
          <cell r="P529" t="str">
            <v>Монтаж запорно-регулирующей и распределительной арматуры внутр. инженерных сетей, шт.</v>
          </cell>
          <cell r="Q529">
            <v>1</v>
          </cell>
        </row>
        <row r="530">
          <cell r="E530" t="str">
            <v>PN00-04-01-2</v>
          </cell>
          <cell r="F530" t="str">
            <v>Монтаж запорно-регулирующей арматуры (ручной привод) из металла: шаровые краны, задвижки клиновые, дроссельные (шиберные) задвижки, обратные клапаны, регулирующие клапаны и сопоставимые с ними изделия свыше Ду 50 до Ду 80</v>
          </cell>
          <cell r="G530" t="str">
            <v>Installation of metal shut-off and control valves (manual actuator): ball valves, wedge gate valves, throttle (gate) valves, check valves, control valves and comparable products from DN 50 to DN 80</v>
          </cell>
          <cell r="H530" t="str">
            <v>шт.</v>
          </cell>
          <cell r="I530" t="str">
            <v>pcs.</v>
          </cell>
          <cell r="J530">
            <v>3.581</v>
          </cell>
          <cell r="K530">
            <v>0.16700000000000001</v>
          </cell>
          <cell r="L530" t="str">
            <v>KQ-64-00</v>
          </cell>
          <cell r="M530" t="str">
            <v>Нетехнологические внутренние трубопроводы, м</v>
          </cell>
          <cell r="N530">
            <v>0</v>
          </cell>
          <cell r="O530" t="str">
            <v>KQ-64-05</v>
          </cell>
          <cell r="P530" t="str">
            <v>Монтаж запорно-регулирующей и распределительной арматуры внутр. инженерных сетей, шт.</v>
          </cell>
          <cell r="Q530">
            <v>1</v>
          </cell>
        </row>
        <row r="531">
          <cell r="E531" t="str">
            <v>PN00-04-01-3</v>
          </cell>
          <cell r="F531" t="str">
            <v>Монтаж запорно-регулирующей арматуры (ручной привод) из металла: шаровые краны, задвижки клиновые, дроссельные (шиберные) задвижки, обратные клапаны, регулирующие клапаны и сопоставимые с ними изделия свыше Ду 80 до Ду 125</v>
          </cell>
          <cell r="G531" t="str">
            <v>Installation of metal shut-off and control valves (manual actuator): ball valves, wedge gate valves, throttle (gate) valves, check valves, control valves and comparable products from DN 80 to DN 125</v>
          </cell>
          <cell r="H531" t="str">
            <v>шт.</v>
          </cell>
          <cell r="I531" t="str">
            <v>pcs.</v>
          </cell>
          <cell r="J531">
            <v>4.6310000000000002</v>
          </cell>
          <cell r="K531">
            <v>1.5720000000000001</v>
          </cell>
          <cell r="L531" t="str">
            <v>KQ-64-00</v>
          </cell>
          <cell r="M531" t="str">
            <v>Нетехнологические внутренние трубопроводы, м</v>
          </cell>
          <cell r="N531">
            <v>0</v>
          </cell>
          <cell r="O531" t="str">
            <v>KQ-64-05</v>
          </cell>
          <cell r="P531" t="str">
            <v>Монтаж запорно-регулирующей и распределительной арматуры внутр. инженерных сетей, шт.</v>
          </cell>
          <cell r="Q531">
            <v>1</v>
          </cell>
        </row>
        <row r="532">
          <cell r="E532" t="str">
            <v>PN00-04-01-4</v>
          </cell>
          <cell r="F532" t="str">
            <v>Монтаж запорно-регулирующей арматуры (ручной привод) из металла: шаровые краны, задвижки клиновые, дроссельные (шиберные) задвижки, обратные клапаны, регулирующие клапаны и сопоставимые с ними изделия свыше Ду 125 до Ду 200</v>
          </cell>
          <cell r="G532" t="str">
            <v>Installation of metal shut-off and control valves (manual actuator): ball valves, wedge gate valves, throttle (gate) valves, check valves, control valves and comparable products from DN 125 to DN 200</v>
          </cell>
          <cell r="H532" t="str">
            <v>шт.</v>
          </cell>
          <cell r="I532" t="str">
            <v>pcs.</v>
          </cell>
          <cell r="J532">
            <v>7.3360000000000003</v>
          </cell>
          <cell r="K532">
            <v>2.4630000000000001</v>
          </cell>
          <cell r="L532" t="str">
            <v>KQ-64-00</v>
          </cell>
          <cell r="M532" t="str">
            <v>Нетехнологические внутренние трубопроводы, м</v>
          </cell>
          <cell r="N532">
            <v>0</v>
          </cell>
          <cell r="O532" t="str">
            <v>KQ-64-05</v>
          </cell>
          <cell r="P532" t="str">
            <v>Монтаж запорно-регулирующей и распределительной арматуры внутр. инженерных сетей, шт.</v>
          </cell>
          <cell r="Q532">
            <v>1</v>
          </cell>
        </row>
        <row r="533">
          <cell r="E533" t="str">
            <v>PN00-04-01-5</v>
          </cell>
          <cell r="F533" t="str">
            <v>Монтаж запорно-регулирующей арматуры (ручной привод) из металла: шаровые краны, задвижки клиновые, дроссельные (шиберные) задвижки, обратные клапаны, регулирующие клапаны и сопоставимые с ними изделия свыше Ду 200 до Ду 400</v>
          </cell>
          <cell r="G533" t="str">
            <v>Installation of metal shut-off and control valves (manual actuator): ball valves, wedge gate valves, throttle (gate) valves, check valves, control valves and comparable products from DN 200 to DN 400</v>
          </cell>
          <cell r="H533" t="str">
            <v>шт.</v>
          </cell>
          <cell r="I533" t="str">
            <v>pcs.</v>
          </cell>
          <cell r="J533">
            <v>13.129999999999999</v>
          </cell>
          <cell r="K533">
            <v>3.94</v>
          </cell>
          <cell r="L533" t="str">
            <v>KQ-19-00</v>
          </cell>
          <cell r="M533" t="str">
            <v>Нетехнологические подземные трубопроводы, м</v>
          </cell>
          <cell r="N533">
            <v>0</v>
          </cell>
          <cell r="O533" t="str">
            <v>KQ-19-05</v>
          </cell>
          <cell r="P533" t="str">
            <v>Монтаж запорно-регулирующей арматуры наружн. инженерных сетей, шт.</v>
          </cell>
          <cell r="Q533">
            <v>1</v>
          </cell>
        </row>
        <row r="534">
          <cell r="E534" t="str">
            <v>PN00-04-01-6</v>
          </cell>
          <cell r="F534" t="str">
            <v>Монтаж запорно-регулирующей арматуры (ручной привод) из металла: шаровые краны, задвижки клиновые, дроссельные (шиберные) задвижки, обратные клапаны, регулирующие клапаны и сопоставимые с ними изделия свыше Ду 400 до Ду 700</v>
          </cell>
          <cell r="G534" t="str">
            <v>Installation of metal shut-off and control valves (manual actuator): ball valves, wedge gate valves, throttle (gate) valves, check valves, control valves and comparable products from DN 400 to DN 700</v>
          </cell>
          <cell r="H534" t="str">
            <v>шт.</v>
          </cell>
          <cell r="I534" t="str">
            <v>pcs.</v>
          </cell>
          <cell r="J534">
            <v>28.484000000000002</v>
          </cell>
          <cell r="K534">
            <v>8.2140000000000004</v>
          </cell>
          <cell r="L534" t="str">
            <v>KQ-19-00</v>
          </cell>
          <cell r="M534" t="str">
            <v>Нетехнологические подземные трубопроводы, м</v>
          </cell>
          <cell r="N534">
            <v>0</v>
          </cell>
          <cell r="O534" t="str">
            <v>KQ-19-05</v>
          </cell>
          <cell r="P534" t="str">
            <v>Монтаж запорно-регулирующей арматуры наружн. инженерных сетей, шт.</v>
          </cell>
          <cell r="Q534">
            <v>1</v>
          </cell>
        </row>
        <row r="535">
          <cell r="E535" t="str">
            <v>PN00-04-01-7</v>
          </cell>
          <cell r="F535" t="str">
            <v>Монтаж запорно-регулирующей арматуры (ручной привод) из металла: шаровые краны, задвижки клиновые, дроссельные (шиберные) задвижки, обратные клапаны, регулирующие клапаны и сопоставимые с ними изделия свыше Ду 700 до Ду 1100</v>
          </cell>
          <cell r="G535" t="str">
            <v>Installation of metal shut-off and control valves (manual actuator): ball valves, wedge gate valves, throttle (gate) valves, check valves, control valves and comparable products from DN 700 to DN 1100</v>
          </cell>
          <cell r="H535" t="str">
            <v>шт.</v>
          </cell>
          <cell r="I535" t="str">
            <v>pcs.</v>
          </cell>
          <cell r="J535">
            <v>46.480000000000004</v>
          </cell>
          <cell r="K535">
            <v>13.953999999999999</v>
          </cell>
          <cell r="L535" t="str">
            <v>KQ-19-00</v>
          </cell>
          <cell r="M535" t="str">
            <v>Нетехнологические подземные трубопроводы, м</v>
          </cell>
          <cell r="N535">
            <v>0</v>
          </cell>
          <cell r="O535" t="str">
            <v>KQ-19-05</v>
          </cell>
          <cell r="P535" t="str">
            <v>Монтаж запорно-регулирующей арматуры наружн. инженерных сетей, шт.</v>
          </cell>
          <cell r="Q535">
            <v>1</v>
          </cell>
        </row>
        <row r="536">
          <cell r="E536" t="str">
            <v>PN00-04-01-8</v>
          </cell>
          <cell r="F536" t="str">
            <v>Монтаж запорно-регулирующей арматуры (ручной привод) из металла: шаровые краны, задвижки клиновые, дроссельные (шиберные) задвижки, обратные клапаны, регулирующие клапаны и сопоставимые с ними изделия свыше Ду 1100 до Ду 1400</v>
          </cell>
          <cell r="G536" t="str">
            <v>Installation of metal shut-off and control valves (manual actuator): ball valves, wedge gate valves, throttle (gate) valves, check valves, control valves and comparable products from DN 1100 to DN 1400</v>
          </cell>
          <cell r="H536" t="str">
            <v>шт.</v>
          </cell>
          <cell r="I536" t="str">
            <v>pcs.</v>
          </cell>
          <cell r="J536">
            <v>69.805999999999997</v>
          </cell>
          <cell r="K536">
            <v>21.287999999999997</v>
          </cell>
          <cell r="L536" t="str">
            <v>KQ-19-00</v>
          </cell>
          <cell r="M536" t="str">
            <v>Нетехнологические подземные трубопроводы, м</v>
          </cell>
          <cell r="N536">
            <v>0</v>
          </cell>
          <cell r="O536" t="str">
            <v>KQ-19-05</v>
          </cell>
          <cell r="P536" t="str">
            <v>Монтаж запорно-регулирующей арматуры наружн. инженерных сетей, шт.</v>
          </cell>
          <cell r="Q536">
            <v>1</v>
          </cell>
        </row>
        <row r="537">
          <cell r="E537" t="str">
            <v>PN00-04-02</v>
          </cell>
          <cell r="F537" t="str">
            <v>Монтаж запорно-регулирующей арматуры с автоматическим приводом</v>
          </cell>
          <cell r="G537" t="str">
            <v>Installation of shut-off and control valves with automatic actuator</v>
          </cell>
        </row>
        <row r="538">
          <cell r="E538" t="str">
            <v>PN00-04-02-1</v>
          </cell>
          <cell r="F538" t="str">
            <v>Монтаж запорно-регулирующей арматуры с автоматическим приводом до Ду 50 мм</v>
          </cell>
          <cell r="G538" t="str">
            <v>Installation of stop and control valves with automatic actuator up to DN 50 mm</v>
          </cell>
          <cell r="H538" t="str">
            <v>шт.</v>
          </cell>
          <cell r="I538" t="str">
            <v>pcs.</v>
          </cell>
          <cell r="J538">
            <v>3.2309999999999999</v>
          </cell>
          <cell r="K538">
            <v>0.97099999999999997</v>
          </cell>
          <cell r="L538" t="str">
            <v>KQ-64-00</v>
          </cell>
          <cell r="M538" t="str">
            <v>Нетехнологические внутренние трубопроводы, м</v>
          </cell>
          <cell r="N538">
            <v>0</v>
          </cell>
          <cell r="O538" t="str">
            <v>KQ-64-05</v>
          </cell>
          <cell r="P538" t="str">
            <v>Монтаж запорно-регулирующей и распределительной арматуры внутр. инженерных сетей, шт.</v>
          </cell>
          <cell r="Q538">
            <v>1</v>
          </cell>
        </row>
        <row r="539">
          <cell r="E539" t="str">
            <v>PN00-04-02-2</v>
          </cell>
          <cell r="F539" t="str">
            <v>Монтаж запорно-регулирующей арматуры с автоматическим приводом свыше Ду 50 до Ду 80</v>
          </cell>
          <cell r="G539" t="str">
            <v>Installation of stop and control valves with automatic actuator up to DN 50 to DN 80</v>
          </cell>
          <cell r="H539" t="str">
            <v>шт.</v>
          </cell>
          <cell r="I539" t="str">
            <v>pcs.</v>
          </cell>
          <cell r="J539">
            <v>4.3610000000000007</v>
          </cell>
          <cell r="K539">
            <v>1.373</v>
          </cell>
          <cell r="L539" t="str">
            <v>KQ-64-00</v>
          </cell>
          <cell r="M539" t="str">
            <v>Нетехнологические внутренние трубопроводы, м</v>
          </cell>
          <cell r="N539">
            <v>0</v>
          </cell>
          <cell r="O539" t="str">
            <v>KQ-64-05</v>
          </cell>
          <cell r="P539" t="str">
            <v>Монтаж запорно-регулирующей и распределительной арматуры внутр. инженерных сетей, шт.</v>
          </cell>
          <cell r="Q539">
            <v>1</v>
          </cell>
        </row>
        <row r="540">
          <cell r="E540" t="str">
            <v>PN00-04-02-3</v>
          </cell>
          <cell r="F540" t="str">
            <v>Монтаж запорно-регулирующей арматуры с автоматическим приводом свыше Ду 80 до Ду 125</v>
          </cell>
          <cell r="G540" t="str">
            <v>Installation of stop and control valves with automatic actuator up to DN 80 to DN 125</v>
          </cell>
          <cell r="H540" t="str">
            <v>шт.</v>
          </cell>
          <cell r="I540" t="str">
            <v>pcs.</v>
          </cell>
          <cell r="J540">
            <v>5.8450000000000006</v>
          </cell>
          <cell r="K540">
            <v>1.901</v>
          </cell>
          <cell r="L540" t="str">
            <v>KQ-64-00</v>
          </cell>
          <cell r="M540" t="str">
            <v>Нетехнологические внутренние трубопроводы, м</v>
          </cell>
          <cell r="N540">
            <v>0</v>
          </cell>
          <cell r="O540" t="str">
            <v>KQ-64-05</v>
          </cell>
          <cell r="P540" t="str">
            <v>Монтаж запорно-регулирующей и распределительной арматуры внутр. инженерных сетей, шт.</v>
          </cell>
          <cell r="Q540">
            <v>1</v>
          </cell>
        </row>
        <row r="541">
          <cell r="E541" t="str">
            <v>PN00-04-02-4</v>
          </cell>
          <cell r="F541" t="str">
            <v>Монтаж запорно-регулирующей арматуры с автоматическим приводом свыше Ду 125 до Ду 200</v>
          </cell>
          <cell r="G541" t="str">
            <v>Installation of stop and control valves with automatic actuator up to DN 125 to DN 200</v>
          </cell>
          <cell r="H541" t="str">
            <v>шт.</v>
          </cell>
          <cell r="I541" t="str">
            <v>pcs.</v>
          </cell>
          <cell r="J541">
            <v>9.4379999999999988</v>
          </cell>
          <cell r="K541">
            <v>3.0110000000000001</v>
          </cell>
          <cell r="L541" t="str">
            <v>KQ-64-00</v>
          </cell>
          <cell r="M541" t="str">
            <v>Нетехнологические внутренние трубопроводы, м</v>
          </cell>
          <cell r="N541">
            <v>0</v>
          </cell>
          <cell r="O541" t="str">
            <v>KQ-64-05</v>
          </cell>
          <cell r="P541" t="str">
            <v>Монтаж запорно-регулирующей и распределительной арматуры внутр. инженерных сетей, шт.</v>
          </cell>
          <cell r="Q541">
            <v>1</v>
          </cell>
        </row>
        <row r="542">
          <cell r="E542" t="str">
            <v>PN00-04-02-5</v>
          </cell>
          <cell r="F542" t="str">
            <v>Монтаж запорно-регулирующей арматуры с автоматическим приводом свыше Ду 200 до Ду 400</v>
          </cell>
          <cell r="G542" t="str">
            <v>Installation of stop and control valves with automatic actuator up to DN 200 to DN 400</v>
          </cell>
          <cell r="H542" t="str">
            <v>шт.</v>
          </cell>
          <cell r="I542" t="str">
            <v>pcs.</v>
          </cell>
          <cell r="J542">
            <v>16.619999999999997</v>
          </cell>
          <cell r="K542">
            <v>4.8550000000000004</v>
          </cell>
          <cell r="L542" t="str">
            <v>KQ-19-00</v>
          </cell>
          <cell r="M542" t="str">
            <v>Нетехнологические подземные трубопроводы, м</v>
          </cell>
          <cell r="N542">
            <v>0</v>
          </cell>
          <cell r="O542" t="str">
            <v>KQ-19-05</v>
          </cell>
          <cell r="P542" t="str">
            <v>Монтаж запорно-регулирующей арматуры наружн. инженерных сетей, шт.</v>
          </cell>
          <cell r="Q542">
            <v>1</v>
          </cell>
        </row>
        <row r="543">
          <cell r="E543" t="str">
            <v>PN00-04-02-6</v>
          </cell>
          <cell r="F543" t="str">
            <v>Монтаж запорно-регулирующей арматуры с автоматическим приводом свыше Ду 400 до Ду 700</v>
          </cell>
          <cell r="G543" t="str">
            <v>Installation of stop and control valves with automatic actuator up to DN 400 to DN 700</v>
          </cell>
          <cell r="H543" t="str">
            <v>шт.</v>
          </cell>
          <cell r="I543" t="str">
            <v>pcs.</v>
          </cell>
          <cell r="J543">
            <v>34.048000000000002</v>
          </cell>
          <cell r="K543">
            <v>9.6579999999999995</v>
          </cell>
          <cell r="L543" t="str">
            <v>KQ-19-00</v>
          </cell>
          <cell r="M543" t="str">
            <v>Нетехнологические подземные трубопроводы, м</v>
          </cell>
          <cell r="N543">
            <v>0</v>
          </cell>
          <cell r="O543" t="str">
            <v>KQ-19-05</v>
          </cell>
          <cell r="P543" t="str">
            <v>Монтаж запорно-регулирующей арматуры наружн. инженерных сетей, шт.</v>
          </cell>
          <cell r="Q543">
            <v>1</v>
          </cell>
        </row>
        <row r="544">
          <cell r="E544" t="str">
            <v>PN00-04-02-7</v>
          </cell>
          <cell r="F544" t="str">
            <v>Монтаж запорно-регулирующей арматуры с автоматическим приводом свыше Ду 700 до Ду 1100</v>
          </cell>
          <cell r="G544" t="str">
            <v>Installation of stop and control valves with automatic actuator up to DN 700 to DN 1100</v>
          </cell>
          <cell r="H544" t="str">
            <v>шт.</v>
          </cell>
          <cell r="I544" t="str">
            <v>pcs.</v>
          </cell>
          <cell r="J544">
            <v>56.839999999999996</v>
          </cell>
          <cell r="K544">
            <v>16.676000000000002</v>
          </cell>
          <cell r="L544" t="str">
            <v>KQ-19-00</v>
          </cell>
          <cell r="M544" t="str">
            <v>Нетехнологические подземные трубопроводы, м</v>
          </cell>
          <cell r="N544">
            <v>0</v>
          </cell>
          <cell r="O544" t="str">
            <v>KQ-19-05</v>
          </cell>
          <cell r="P544" t="str">
            <v>Монтаж запорно-регулирующей арматуры наружн. инженерных сетей, шт.</v>
          </cell>
          <cell r="Q544">
            <v>1</v>
          </cell>
        </row>
        <row r="545">
          <cell r="E545" t="str">
            <v>PN00-04-02-8</v>
          </cell>
          <cell r="F545" t="str">
            <v>Монтаж запорно-регулирующей арматуры с автоматическим приводом свыше Ду 1100 до Ду 1400</v>
          </cell>
          <cell r="G545" t="str">
            <v>Installation of stop and control valves with automatic actuator up to DN 1100 to DN 1400</v>
          </cell>
          <cell r="H545" t="str">
            <v>шт.</v>
          </cell>
          <cell r="I545" t="str">
            <v>pcs.</v>
          </cell>
          <cell r="J545">
            <v>88.813999999999993</v>
          </cell>
          <cell r="K545">
            <v>26.235999999999997</v>
          </cell>
          <cell r="L545" t="str">
            <v>KQ-19-00</v>
          </cell>
          <cell r="M545" t="str">
            <v>Нетехнологические подземные трубопроводы, м</v>
          </cell>
          <cell r="N545">
            <v>0</v>
          </cell>
          <cell r="O545" t="str">
            <v>KQ-19-05</v>
          </cell>
          <cell r="P545" t="str">
            <v>Монтаж запорно-регулирующей арматуры наружн. инженерных сетей, шт.</v>
          </cell>
          <cell r="Q545">
            <v>1</v>
          </cell>
        </row>
        <row r="546">
          <cell r="E546" t="str">
            <v>PN00-05</v>
          </cell>
          <cell r="F546" t="str">
            <v>Монтаж сантехнических приборов, оборудования и аксессуаров</v>
          </cell>
          <cell r="G546" t="str">
            <v>Installation of sanitary devices and equipment, accessories</v>
          </cell>
        </row>
        <row r="547">
          <cell r="E547" t="str">
            <v>PN00-05-01</v>
          </cell>
          <cell r="F547" t="str">
            <v>Монтаж крупногабаритных сантехнических приборов и оборудования</v>
          </cell>
          <cell r="G547" t="str">
            <v>Installation of large-size sanitary devices and equipment</v>
          </cell>
        </row>
        <row r="548">
          <cell r="E548" t="str">
            <v>PN00-05-01-01</v>
          </cell>
          <cell r="F548" t="str">
            <v>Установка ванн без гидромассажа</v>
          </cell>
          <cell r="G548" t="str">
            <v>Installation of baths without hydro-massage</v>
          </cell>
          <cell r="H548" t="str">
            <v>шт.</v>
          </cell>
          <cell r="I548" t="str">
            <v>pcs.</v>
          </cell>
          <cell r="J548">
            <v>3.7669999999999999</v>
          </cell>
          <cell r="K548">
            <v>0.441</v>
          </cell>
          <cell r="L548" t="str">
            <v>KQ-64-00</v>
          </cell>
          <cell r="M548" t="str">
            <v>Нетехнологические внутренние трубопроводы, м</v>
          </cell>
          <cell r="N548">
            <v>0</v>
          </cell>
          <cell r="O548" t="str">
            <v>KQ-64-06</v>
          </cell>
          <cell r="P548" t="str">
            <v>Монтаж сантехнических приборов, шт.</v>
          </cell>
          <cell r="Q548">
            <v>1</v>
          </cell>
        </row>
        <row r="549">
          <cell r="E549" t="str">
            <v>PN00-05-01-03</v>
          </cell>
          <cell r="F549" t="str">
            <v>Установка классических душевых кабин</v>
          </cell>
          <cell r="G549" t="str">
            <v>Installation of regular shower cabins</v>
          </cell>
          <cell r="H549" t="str">
            <v>шт.</v>
          </cell>
          <cell r="I549" t="str">
            <v>pcs.</v>
          </cell>
          <cell r="J549">
            <v>4.4470000000000001</v>
          </cell>
          <cell r="K549">
            <v>0.58799999999999997</v>
          </cell>
          <cell r="L549" t="str">
            <v>KQ-64-00</v>
          </cell>
          <cell r="M549" t="str">
            <v>Нетехнологические внутренние трубопроводы, м</v>
          </cell>
          <cell r="N549">
            <v>0</v>
          </cell>
          <cell r="O549" t="str">
            <v>KQ-64-06</v>
          </cell>
          <cell r="P549" t="str">
            <v>Монтаж сантехнических приборов, шт.</v>
          </cell>
          <cell r="Q549">
            <v>1</v>
          </cell>
        </row>
        <row r="550">
          <cell r="E550" t="str">
            <v>PN00-05-01-04</v>
          </cell>
          <cell r="F550" t="str">
            <v>Установка душевых уголков с поддоном</v>
          </cell>
          <cell r="G550" t="str">
            <v>Installation of angle showers with a shower base</v>
          </cell>
          <cell r="H550" t="str">
            <v>шт.</v>
          </cell>
          <cell r="I550" t="str">
            <v>pcs.</v>
          </cell>
          <cell r="J550">
            <v>3.347</v>
          </cell>
          <cell r="K550">
            <v>0.25800000000000001</v>
          </cell>
          <cell r="L550" t="str">
            <v>KQ-64-00</v>
          </cell>
          <cell r="M550" t="str">
            <v>Нетехнологические внутренние трубопроводы, м</v>
          </cell>
          <cell r="N550">
            <v>0</v>
          </cell>
          <cell r="O550" t="str">
            <v>KQ-64-06</v>
          </cell>
          <cell r="P550" t="str">
            <v>Монтаж сантехнических приборов, шт.</v>
          </cell>
          <cell r="Q550">
            <v>1</v>
          </cell>
        </row>
        <row r="551">
          <cell r="E551" t="str">
            <v>PN00-05-01-05</v>
          </cell>
          <cell r="F551" t="str">
            <v>Установка душевых уголков без поддона</v>
          </cell>
          <cell r="G551" t="str">
            <v>Installation of angle showers without a shower base</v>
          </cell>
          <cell r="H551" t="str">
            <v>шт.</v>
          </cell>
          <cell r="I551" t="str">
            <v>pcs.</v>
          </cell>
          <cell r="J551">
            <v>2.36</v>
          </cell>
          <cell r="K551">
            <v>9.1999999999999998E-2</v>
          </cell>
          <cell r="L551" t="str">
            <v>KQ-64-00</v>
          </cell>
          <cell r="M551" t="str">
            <v>Нетехнологические внутренние трубопроводы, м</v>
          </cell>
          <cell r="N551">
            <v>0</v>
          </cell>
          <cell r="O551" t="str">
            <v>KQ-64-06</v>
          </cell>
          <cell r="P551" t="str">
            <v>Монтаж сантехнических приборов, шт.</v>
          </cell>
          <cell r="Q551">
            <v>1</v>
          </cell>
        </row>
        <row r="552">
          <cell r="E552" t="str">
            <v>PN00-05-01-06</v>
          </cell>
          <cell r="F552" t="str">
            <v>Установка только душевых поддонов</v>
          </cell>
          <cell r="G552" t="str">
            <v>Installation of shower bases only</v>
          </cell>
          <cell r="H552" t="str">
            <v>шт.</v>
          </cell>
          <cell r="I552" t="str">
            <v>pcs.</v>
          </cell>
          <cell r="J552">
            <v>1.1719999999999999</v>
          </cell>
          <cell r="K552">
            <v>4.4999999999999998E-2</v>
          </cell>
          <cell r="L552" t="str">
            <v>KQ-64-00</v>
          </cell>
          <cell r="M552" t="str">
            <v>Нетехнологические внутренние трубопроводы, м</v>
          </cell>
          <cell r="N552">
            <v>0</v>
          </cell>
          <cell r="O552" t="str">
            <v>KQ-64-06</v>
          </cell>
          <cell r="P552" t="str">
            <v>Монтаж сантехнических приборов, шт.</v>
          </cell>
          <cell r="Q552">
            <v>1</v>
          </cell>
        </row>
        <row r="553">
          <cell r="E553" t="str">
            <v>PN00-05-01-07</v>
          </cell>
          <cell r="F553" t="str">
            <v>Установка подвесных унитазов, биде и писсуаров с инсталляцией</v>
          </cell>
          <cell r="G553" t="str">
            <v>Installation of wall mounted toilets, bidet basins, urinal stalls with wall-hung toilet systems</v>
          </cell>
          <cell r="H553" t="str">
            <v>шт.</v>
          </cell>
          <cell r="I553" t="str">
            <v>pcs.</v>
          </cell>
          <cell r="J553">
            <v>3.7850000000000001</v>
          </cell>
          <cell r="K553">
            <v>9.6000000000000002E-2</v>
          </cell>
          <cell r="L553" t="str">
            <v>KQ-64-00</v>
          </cell>
          <cell r="M553" t="str">
            <v>Нетехнологические внутренние трубопроводы, м</v>
          </cell>
          <cell r="N553">
            <v>0</v>
          </cell>
          <cell r="O553" t="str">
            <v>KQ-64-06</v>
          </cell>
          <cell r="P553" t="str">
            <v>Монтаж сантехнических приборов, шт.</v>
          </cell>
          <cell r="Q553">
            <v>1</v>
          </cell>
        </row>
        <row r="554">
          <cell r="E554" t="str">
            <v>PN00-05-01-09</v>
          </cell>
          <cell r="F554" t="str">
            <v>Установка отдельно стоящих и подвесных без инсталляции унитазов, биде и писсуаров</v>
          </cell>
          <cell r="G554" t="str">
            <v>Installation of standalone and wall mounted toilets, bidet basins, urinal stalls without wall-hung toilet systems</v>
          </cell>
          <cell r="H554" t="str">
            <v>шт.</v>
          </cell>
          <cell r="I554" t="str">
            <v>pcs.</v>
          </cell>
          <cell r="J554">
            <v>1.956</v>
          </cell>
          <cell r="K554">
            <v>0.17199999999999999</v>
          </cell>
          <cell r="L554" t="str">
            <v>KQ-64-00</v>
          </cell>
          <cell r="M554" t="str">
            <v>Нетехнологические внутренние трубопроводы, м</v>
          </cell>
          <cell r="N554">
            <v>0</v>
          </cell>
          <cell r="O554" t="str">
            <v>KQ-64-06</v>
          </cell>
          <cell r="P554" t="str">
            <v>Монтаж сантехнических приборов, шт.</v>
          </cell>
          <cell r="Q554">
            <v>1</v>
          </cell>
        </row>
        <row r="555">
          <cell r="E555" t="str">
            <v>PN00-05-01-10</v>
          </cell>
          <cell r="F555" t="str">
            <v>Установка подвесных раковин и моек</v>
          </cell>
          <cell r="G555" t="str">
            <v>Installation of wall-hanging washbasins and sinks</v>
          </cell>
          <cell r="H555" t="str">
            <v>шт.</v>
          </cell>
          <cell r="I555" t="str">
            <v>pcs.</v>
          </cell>
          <cell r="J555">
            <v>1.4909999999999999</v>
          </cell>
          <cell r="K555">
            <v>9.6000000000000002E-2</v>
          </cell>
          <cell r="L555" t="str">
            <v>KQ-64-00</v>
          </cell>
          <cell r="M555" t="str">
            <v>Нетехнологические внутренние трубопроводы, м</v>
          </cell>
          <cell r="N555">
            <v>0</v>
          </cell>
          <cell r="O555" t="str">
            <v>KQ-64-06</v>
          </cell>
          <cell r="P555" t="str">
            <v>Монтаж сантехнических приборов, шт.</v>
          </cell>
          <cell r="Q555">
            <v>1</v>
          </cell>
        </row>
        <row r="556">
          <cell r="E556" t="str">
            <v>PN00-05-01-11</v>
          </cell>
          <cell r="F556" t="str">
            <v>Установка встраиваемых раковин и моек</v>
          </cell>
          <cell r="G556" t="str">
            <v>Installation of countertop/integrated washbasins and sinks</v>
          </cell>
          <cell r="H556" t="str">
            <v>шт.</v>
          </cell>
          <cell r="I556" t="str">
            <v>pcs.</v>
          </cell>
          <cell r="J556">
            <v>1.125</v>
          </cell>
          <cell r="K556">
            <v>9.6000000000000002E-2</v>
          </cell>
          <cell r="L556" t="str">
            <v>KQ-64-00</v>
          </cell>
          <cell r="M556" t="str">
            <v>Нетехнологические внутренние трубопроводы, м</v>
          </cell>
          <cell r="N556">
            <v>0</v>
          </cell>
          <cell r="O556" t="str">
            <v>KQ-64-06</v>
          </cell>
          <cell r="P556" t="str">
            <v>Монтаж сантехнических приборов, шт.</v>
          </cell>
          <cell r="Q556">
            <v>1</v>
          </cell>
        </row>
        <row r="557">
          <cell r="E557" t="str">
            <v>PN00-05-01-12</v>
          </cell>
          <cell r="F557" t="str">
            <v>Установка отдельностоящих раковин и моек (с тумбами)</v>
          </cell>
          <cell r="G557" t="str">
            <v>Installation of free-standing washbasins and sinks (with barrels)</v>
          </cell>
          <cell r="H557" t="str">
            <v>шт.</v>
          </cell>
          <cell r="I557" t="str">
            <v>pcs.</v>
          </cell>
          <cell r="J557">
            <v>1.879</v>
          </cell>
          <cell r="K557">
            <v>9.6000000000000002E-2</v>
          </cell>
          <cell r="L557" t="str">
            <v>KQ-64-00</v>
          </cell>
          <cell r="M557" t="str">
            <v>Нетехнологические внутренние трубопроводы, м</v>
          </cell>
          <cell r="N557">
            <v>0</v>
          </cell>
          <cell r="O557" t="str">
            <v>KQ-64-06</v>
          </cell>
          <cell r="P557" t="str">
            <v>Монтаж сантехнических приборов, шт.</v>
          </cell>
          <cell r="Q557">
            <v>1</v>
          </cell>
        </row>
        <row r="558">
          <cell r="E558" t="str">
            <v>PN00-05-02</v>
          </cell>
          <cell r="F558" t="str">
            <v>Монтаж нагревательных сантехнических приборов и оборудования</v>
          </cell>
          <cell r="G558" t="str">
            <v>Installation of sanitary heating devices and equipment</v>
          </cell>
        </row>
        <row r="559">
          <cell r="E559" t="str">
            <v>PN00-05-02-01</v>
          </cell>
          <cell r="F559" t="str">
            <v>Установка водяного полотенцесушителя</v>
          </cell>
          <cell r="G559" t="str">
            <v>Installation of a water towel drier</v>
          </cell>
          <cell r="H559" t="str">
            <v>шт.</v>
          </cell>
          <cell r="I559" t="str">
            <v>pcs.</v>
          </cell>
          <cell r="J559">
            <v>1.5</v>
          </cell>
          <cell r="K559">
            <v>2.1000000000000001E-2</v>
          </cell>
          <cell r="L559" t="str">
            <v>KQ-64-00</v>
          </cell>
          <cell r="M559" t="str">
            <v>Нетехнологические внутренние трубопроводы, м</v>
          </cell>
          <cell r="N559">
            <v>0</v>
          </cell>
          <cell r="O559" t="str">
            <v>KQ-64-06</v>
          </cell>
          <cell r="P559" t="str">
            <v>Монтаж сантехнических приборов, шт.</v>
          </cell>
          <cell r="Q559">
            <v>0</v>
          </cell>
        </row>
        <row r="560">
          <cell r="E560" t="str">
            <v>PN00-05-02-02</v>
          </cell>
          <cell r="F560" t="str">
            <v>Установка электрического полотенцесушителя</v>
          </cell>
          <cell r="G560" t="str">
            <v>Installation of an electric towel drier</v>
          </cell>
          <cell r="H560" t="str">
            <v>шт.</v>
          </cell>
          <cell r="I560" t="str">
            <v>pcs.</v>
          </cell>
          <cell r="J560">
            <v>1.1000000000000001</v>
          </cell>
          <cell r="K560">
            <v>9.0000000000000011E-3</v>
          </cell>
          <cell r="L560" t="str">
            <v>KQ-64-00</v>
          </cell>
          <cell r="M560" t="str">
            <v>Нетехнологические внутренние трубопроводы, м</v>
          </cell>
          <cell r="N560">
            <v>0</v>
          </cell>
          <cell r="O560" t="str">
            <v>KQ-64-06</v>
          </cell>
          <cell r="P560" t="str">
            <v>Монтаж сантехнических приборов, шт.</v>
          </cell>
          <cell r="Q560">
            <v>0</v>
          </cell>
        </row>
        <row r="561">
          <cell r="E561" t="str">
            <v>PN00-05-03</v>
          </cell>
          <cell r="F561" t="str">
            <v>Монтаж смесителей и душевых гарнитур</v>
          </cell>
          <cell r="G561" t="str">
            <v>Installation of mixer taps and shower fittings</v>
          </cell>
        </row>
        <row r="562">
          <cell r="E562" t="str">
            <v>PN00-05-03-01</v>
          </cell>
          <cell r="F562" t="str">
            <v>Установка накладных смесителей с ручным управлением</v>
          </cell>
          <cell r="G562" t="str">
            <v>Installation of laid-on mixer taps, manually-operated</v>
          </cell>
          <cell r="H562" t="str">
            <v>шт.</v>
          </cell>
          <cell r="I562" t="str">
            <v>pcs.</v>
          </cell>
          <cell r="J562">
            <v>0.70399999999999996</v>
          </cell>
          <cell r="K562">
            <v>3.0000000000000001E-3</v>
          </cell>
          <cell r="L562" t="str">
            <v>KQ-64-00</v>
          </cell>
          <cell r="M562" t="str">
            <v>Нетехнологические внутренние трубопроводы, м</v>
          </cell>
          <cell r="N562">
            <v>0</v>
          </cell>
          <cell r="O562" t="str">
            <v>KQ-64-06</v>
          </cell>
          <cell r="P562" t="str">
            <v>Монтаж сантехнических приборов, шт.</v>
          </cell>
          <cell r="Q562">
            <v>0</v>
          </cell>
        </row>
        <row r="563">
          <cell r="E563" t="str">
            <v>PN00-05-03-02</v>
          </cell>
          <cell r="F563" t="str">
            <v>Установка накладных смесителей с сенсорным управлением</v>
          </cell>
          <cell r="G563" t="str">
            <v>Installation of laid-on mixer taps, touch-activated</v>
          </cell>
          <cell r="H563" t="str">
            <v>шт.</v>
          </cell>
          <cell r="I563" t="str">
            <v>pcs.</v>
          </cell>
          <cell r="J563">
            <v>1.3139999999999998</v>
          </cell>
          <cell r="K563">
            <v>3.0000000000000001E-3</v>
          </cell>
          <cell r="L563" t="str">
            <v>KQ-64-00</v>
          </cell>
          <cell r="M563" t="str">
            <v>Нетехнологические внутренние трубопроводы, м</v>
          </cell>
          <cell r="N563">
            <v>0</v>
          </cell>
          <cell r="O563" t="str">
            <v>KQ-64-06</v>
          </cell>
          <cell r="P563" t="str">
            <v>Монтаж сантехнических приборов, шт.</v>
          </cell>
          <cell r="Q563">
            <v>0</v>
          </cell>
        </row>
        <row r="564">
          <cell r="E564" t="str">
            <v>PN00-05-03-03</v>
          </cell>
          <cell r="F564" t="str">
            <v>Установка накладных душевых гарнитуров с ручным управлением</v>
          </cell>
          <cell r="G564" t="str">
            <v>Installation of laid-on shower fittings, manually-operated</v>
          </cell>
          <cell r="H564" t="str">
            <v>шт.</v>
          </cell>
          <cell r="I564" t="str">
            <v>pcs.</v>
          </cell>
          <cell r="J564">
            <v>1.1239999999999999</v>
          </cell>
          <cell r="K564">
            <v>8.0000000000000002E-3</v>
          </cell>
          <cell r="L564" t="str">
            <v>KQ-64-00</v>
          </cell>
          <cell r="M564" t="str">
            <v>Нетехнологические внутренние трубопроводы, м</v>
          </cell>
          <cell r="N564">
            <v>0</v>
          </cell>
          <cell r="O564" t="str">
            <v>KQ-64-06</v>
          </cell>
          <cell r="P564" t="str">
            <v>Монтаж сантехнических приборов, шт.</v>
          </cell>
          <cell r="Q564">
            <v>0</v>
          </cell>
        </row>
        <row r="565">
          <cell r="E565" t="str">
            <v>PN00-05-03-04</v>
          </cell>
          <cell r="F565" t="str">
            <v>Установка скрытых смесительных гарнитуров с ручным управлением с количеством встраеваемых элементов до 3</v>
          </cell>
          <cell r="G565" t="str">
            <v>Installation of hidden-mounted shower assemblies, manually-operated, number of integrated elements: up to 3</v>
          </cell>
          <cell r="H565" t="str">
            <v>шт.</v>
          </cell>
          <cell r="I565" t="str">
            <v>pcs.</v>
          </cell>
          <cell r="J565">
            <v>2.63</v>
          </cell>
          <cell r="K565">
            <v>8.0000000000000002E-3</v>
          </cell>
          <cell r="L565" t="str">
            <v>KQ-64-00</v>
          </cell>
          <cell r="M565" t="str">
            <v>Нетехнологические внутренние трубопроводы, м</v>
          </cell>
          <cell r="N565">
            <v>0</v>
          </cell>
          <cell r="O565" t="str">
            <v>KQ-64-06</v>
          </cell>
          <cell r="P565" t="str">
            <v>Монтаж сантехнических приборов, шт.</v>
          </cell>
          <cell r="Q565">
            <v>0</v>
          </cell>
        </row>
        <row r="566">
          <cell r="E566" t="str">
            <v>PN00-05-03-05</v>
          </cell>
          <cell r="F566" t="str">
            <v>Установка скрытых смесительных гарнитуров с ручным управлением с количеством элементов от 3 до 5</v>
          </cell>
          <cell r="G566" t="str">
            <v>Installation of hidden-mounted shower assemblies, manually-operated, number of integrated elements: from 3 to 5</v>
          </cell>
          <cell r="H566" t="str">
            <v>шт.</v>
          </cell>
          <cell r="I566" t="str">
            <v>pcs.</v>
          </cell>
          <cell r="J566">
            <v>4.3120000000000003</v>
          </cell>
          <cell r="K566">
            <v>1.2999999999999999E-2</v>
          </cell>
          <cell r="L566" t="str">
            <v>KQ-64-00</v>
          </cell>
          <cell r="M566" t="str">
            <v>Нетехнологические внутренние трубопроводы, м</v>
          </cell>
          <cell r="N566">
            <v>0</v>
          </cell>
          <cell r="O566" t="str">
            <v>KQ-64-06</v>
          </cell>
          <cell r="P566" t="str">
            <v>Монтаж сантехнических приборов, шт.</v>
          </cell>
          <cell r="Q566">
            <v>0</v>
          </cell>
        </row>
        <row r="567">
          <cell r="E567" t="str">
            <v>PN00-05-04</v>
          </cell>
          <cell r="F567" t="str">
            <v>Монтаж сантехнических приборов и оборудования водоподготовки</v>
          </cell>
          <cell r="G567" t="str">
            <v>Installation of sanitary devices/equipment and water treatment equipment</v>
          </cell>
        </row>
        <row r="568">
          <cell r="E568" t="str">
            <v>PN00-05-04-01</v>
          </cell>
          <cell r="F568" t="str">
            <v>Установка пурифайеров с подключением к системе водоснабжения</v>
          </cell>
          <cell r="G568" t="str">
            <v>Installation of water purifiers hooked up to the water-supply system</v>
          </cell>
          <cell r="H568" t="str">
            <v>шт.</v>
          </cell>
          <cell r="I568" t="str">
            <v>pcs.</v>
          </cell>
          <cell r="J568">
            <v>2.4</v>
          </cell>
          <cell r="K568">
            <v>2.3E-2</v>
          </cell>
          <cell r="L568" t="str">
            <v>KQ-64-00</v>
          </cell>
          <cell r="M568" t="str">
            <v>Нетехнологические внутренние трубопроводы, м</v>
          </cell>
          <cell r="N568">
            <v>0</v>
          </cell>
          <cell r="O568" t="str">
            <v>KQ-64-06</v>
          </cell>
          <cell r="P568" t="str">
            <v>Монтаж сантехнических приборов, шт.</v>
          </cell>
          <cell r="Q568">
            <v>1</v>
          </cell>
        </row>
        <row r="569">
          <cell r="E569" t="str">
            <v>PN00-05-04-03</v>
          </cell>
          <cell r="F569" t="str">
            <v>Установка умягчителей воды, фильтров типа Акфафор</v>
          </cell>
          <cell r="G569" t="str">
            <v>Installation of water softeners, Aquaphor-type filters</v>
          </cell>
          <cell r="H569" t="str">
            <v>шт.</v>
          </cell>
          <cell r="I569" t="str">
            <v>pcs.</v>
          </cell>
          <cell r="J569">
            <v>1.1520000000000001</v>
          </cell>
          <cell r="K569">
            <v>0.19800000000000001</v>
          </cell>
          <cell r="L569" t="str">
            <v>KQ-64-00</v>
          </cell>
          <cell r="M569" t="str">
            <v>Нетехнологические внутренние трубопроводы, м</v>
          </cell>
          <cell r="N569">
            <v>0</v>
          </cell>
          <cell r="O569" t="str">
            <v>KQ-64-06</v>
          </cell>
          <cell r="P569" t="str">
            <v>Монтаж сантехнических приборов, шт.</v>
          </cell>
          <cell r="Q569">
            <v>1</v>
          </cell>
        </row>
        <row r="570">
          <cell r="E570" t="str">
            <v>PN00-05-04-04</v>
          </cell>
          <cell r="F570" t="str">
            <v>Установка четырехступенчатых обратноосмотических фильтров с минерализацией воды</v>
          </cell>
          <cell r="G570" t="str">
            <v>Installation of four-stage reverse osmosis filters with water mineralization</v>
          </cell>
          <cell r="H570" t="str">
            <v>шт.</v>
          </cell>
          <cell r="I570" t="str">
            <v>pcs.</v>
          </cell>
          <cell r="J570">
            <v>1.6919999999999997</v>
          </cell>
          <cell r="K570">
            <v>0.151</v>
          </cell>
          <cell r="L570" t="str">
            <v>KQ-64-00</v>
          </cell>
          <cell r="M570" t="str">
            <v>Нетехнологические внутренние трубопроводы, м</v>
          </cell>
          <cell r="N570">
            <v>0</v>
          </cell>
          <cell r="O570" t="str">
            <v>KQ-64-06</v>
          </cell>
          <cell r="P570" t="str">
            <v>Монтаж сантехнических приборов, шт.</v>
          </cell>
          <cell r="Q570">
            <v>1</v>
          </cell>
        </row>
        <row r="571">
          <cell r="E571" t="str">
            <v>PN00-05-05</v>
          </cell>
          <cell r="F571" t="str">
            <v>Сантехническое оборудование, встраиваемое в пол</v>
          </cell>
          <cell r="G571" t="str">
            <v>Sanitary fixtures integrated into the floor</v>
          </cell>
        </row>
        <row r="572">
          <cell r="E572" t="str">
            <v>PN00-05-05-01</v>
          </cell>
          <cell r="F572" t="str">
            <v>Установка трапов</v>
          </cell>
          <cell r="G572" t="str">
            <v>Installation of floor drains</v>
          </cell>
          <cell r="H572" t="str">
            <v>шт.</v>
          </cell>
          <cell r="I572" t="str">
            <v>pcs.</v>
          </cell>
          <cell r="J572">
            <v>1.1000000000000001</v>
          </cell>
          <cell r="K572">
            <v>9.6000000000000002E-2</v>
          </cell>
          <cell r="L572" t="str">
            <v>KQ-64-00</v>
          </cell>
          <cell r="M572" t="str">
            <v>Нетехнологические внутренние трубопроводы, м</v>
          </cell>
          <cell r="N572">
            <v>0</v>
          </cell>
          <cell r="O572" t="str">
            <v>KQ-64-06</v>
          </cell>
          <cell r="P572" t="str">
            <v>Монтаж сантехнических приборов, шт.</v>
          </cell>
          <cell r="Q572">
            <v>0</v>
          </cell>
        </row>
        <row r="573">
          <cell r="E573" t="str">
            <v>FW00</v>
          </cell>
          <cell r="F573" t="str">
            <v>Отделочные работы</v>
          </cell>
          <cell r="G573" t="str">
            <v>Finishing Works</v>
          </cell>
        </row>
        <row r="574">
          <cell r="E574" t="str">
            <v>FW00-02</v>
          </cell>
          <cell r="F574" t="str">
            <v>Кровельные работы</v>
          </cell>
          <cell r="G574" t="str">
            <v>Roofing</v>
          </cell>
        </row>
        <row r="575">
          <cell r="E575" t="str">
            <v>FW00-02-01</v>
          </cell>
          <cell r="F575" t="str">
            <v>Устройство полимерных кровельных покрытий</v>
          </cell>
          <cell r="G575" t="str">
            <v>Installation of polymer roof coatings</v>
          </cell>
        </row>
        <row r="576">
          <cell r="E576" t="str">
            <v>FW00-02-01-01</v>
          </cell>
          <cell r="F576" t="str">
            <v>Гидроизоляционное покрытие на кровле из ПВХ мембраны</v>
          </cell>
          <cell r="G576" t="str">
            <v>Waterproof roof coating made of PVC-membrane</v>
          </cell>
          <cell r="H576" t="str">
            <v>м2</v>
          </cell>
          <cell r="I576" t="str">
            <v>m2</v>
          </cell>
          <cell r="J576">
            <v>0.53800000000000003</v>
          </cell>
          <cell r="K576">
            <v>1.6E-2</v>
          </cell>
          <cell r="L576" t="str">
            <v>KQ-67-00</v>
          </cell>
          <cell r="M576" t="str">
            <v>Отделка кровли, м2</v>
          </cell>
          <cell r="N576">
            <v>1</v>
          </cell>
          <cell r="O576" t="str">
            <v>KQ-67-04</v>
          </cell>
          <cell r="P576" t="str">
            <v>Устройство покрытий кровли из ПВХ мембраны или наплавляемых материалов, м2</v>
          </cell>
          <cell r="Q576">
            <v>1</v>
          </cell>
        </row>
        <row r="577">
          <cell r="E577" t="str">
            <v>FW00-02-01-02</v>
          </cell>
          <cell r="F577" t="str">
            <v>Гидроизоляционное покрытие на кровле из рулонных наплавляемых материалов в 1 слой</v>
          </cell>
          <cell r="G577" t="str">
            <v>Waterproof roof coating made of rolled melting materials, 1 layer.</v>
          </cell>
          <cell r="H577" t="str">
            <v>м2</v>
          </cell>
          <cell r="I577" t="str">
            <v>m2</v>
          </cell>
          <cell r="J577">
            <v>0.73099999999999998</v>
          </cell>
          <cell r="K577">
            <v>1.6E-2</v>
          </cell>
          <cell r="L577" t="str">
            <v>KQ-67-00</v>
          </cell>
          <cell r="M577" t="str">
            <v>Отделка кровли, м2</v>
          </cell>
          <cell r="N577">
            <v>1</v>
          </cell>
          <cell r="O577" t="str">
            <v>KQ-67-04</v>
          </cell>
          <cell r="P577" t="str">
            <v>Устройство покрытий кровли из ПВХ мембраны или наплавляемых материалов, м2</v>
          </cell>
          <cell r="Q577">
            <v>1</v>
          </cell>
        </row>
        <row r="578">
          <cell r="E578" t="str">
            <v>FW00-02-01-03</v>
          </cell>
          <cell r="F578" t="str">
            <v>Гидроизоляционное покрытие на кровле из рулонных наплавляемых материалов в 2 слоя</v>
          </cell>
          <cell r="G578" t="str">
            <v>Waterproof roof coating made of rolled melting materials, 2 layers.</v>
          </cell>
          <cell r="H578" t="str">
            <v>м2</v>
          </cell>
          <cell r="I578" t="str">
            <v>m2</v>
          </cell>
          <cell r="J578">
            <v>0.94200000000000006</v>
          </cell>
          <cell r="K578">
            <v>1.6E-2</v>
          </cell>
          <cell r="L578" t="str">
            <v>KQ-67-00</v>
          </cell>
          <cell r="M578" t="str">
            <v>Отделка кровли, м2</v>
          </cell>
          <cell r="N578">
            <v>1</v>
          </cell>
          <cell r="O578" t="str">
            <v>KQ-67-04</v>
          </cell>
          <cell r="P578" t="str">
            <v>Устройство покрытий кровли из ПВХ мембраны или наплавляемых материалов, м2</v>
          </cell>
          <cell r="Q578">
            <v>1</v>
          </cell>
        </row>
        <row r="579">
          <cell r="E579" t="str">
            <v>FW00-02-02</v>
          </cell>
          <cell r="F579" t="str">
            <v>Устройство кровельных покрытий из сэндвич-панелей и стальных листовых материалов</v>
          </cell>
          <cell r="G579" t="str">
            <v>Installation of roof coatings made of sandwich panels and steel sheet materials</v>
          </cell>
        </row>
        <row r="580">
          <cell r="E580" t="str">
            <v>FW00-02-02-01</v>
          </cell>
          <cell r="F580" t="str">
            <v>Монтаж кровли из сэндвич панелей</v>
          </cell>
          <cell r="G580" t="str">
            <v>Installation of roofs made of sandwich panels</v>
          </cell>
          <cell r="H580" t="str">
            <v>м2</v>
          </cell>
          <cell r="I580" t="str">
            <v>m2</v>
          </cell>
          <cell r="J580">
            <v>1.371</v>
          </cell>
          <cell r="K580">
            <v>0.49299999999999999</v>
          </cell>
          <cell r="L580" t="str">
            <v>KQ-25-00</v>
          </cell>
          <cell r="M580" t="str">
            <v>Сэндвич панели, м2</v>
          </cell>
          <cell r="N580">
            <v>1</v>
          </cell>
          <cell r="O580" t="str">
            <v>KQ-25-02</v>
          </cell>
          <cell r="P580" t="str">
            <v>Монтаж кровельных сэндвич панелей, м2</v>
          </cell>
          <cell r="Q580">
            <v>1</v>
          </cell>
        </row>
        <row r="581">
          <cell r="E581" t="str">
            <v>FW00-02-02-02</v>
          </cell>
          <cell r="F581" t="str">
            <v>Монтаж кровли из профлиста</v>
          </cell>
          <cell r="G581" t="str">
            <v>Installation of roofing made of corrugated metal sheets</v>
          </cell>
          <cell r="H581" t="str">
            <v>м2</v>
          </cell>
          <cell r="I581" t="str">
            <v>m2</v>
          </cell>
          <cell r="J581">
            <v>0.89</v>
          </cell>
          <cell r="K581">
            <v>0.314</v>
          </cell>
          <cell r="L581" t="str">
            <v>KQ-67-00</v>
          </cell>
          <cell r="M581" t="str">
            <v>Отделка кровли, м2</v>
          </cell>
          <cell r="N581">
            <v>1</v>
          </cell>
          <cell r="O581" t="str">
            <v>KQ-67-01</v>
          </cell>
          <cell r="P581" t="str">
            <v>Монтаж кровли из профлиста, м2</v>
          </cell>
          <cell r="Q581">
            <v>1</v>
          </cell>
        </row>
        <row r="582">
          <cell r="E582" t="str">
            <v>FW00-02-02-03</v>
          </cell>
          <cell r="F582" t="str">
            <v>Монтаж кровли из металлочерепицы</v>
          </cell>
          <cell r="G582" t="str">
            <v>Installation of tile-effect roofing</v>
          </cell>
          <cell r="H582" t="str">
            <v>м2</v>
          </cell>
          <cell r="I582" t="str">
            <v>m2</v>
          </cell>
          <cell r="J582">
            <v>1.5869999999999997</v>
          </cell>
          <cell r="K582">
            <v>0.35700000000000004</v>
          </cell>
          <cell r="L582" t="str">
            <v>KQ-67-00</v>
          </cell>
          <cell r="M582" t="str">
            <v>Отделка кровли, м2</v>
          </cell>
          <cell r="N582">
            <v>1</v>
          </cell>
          <cell r="O582" t="str">
            <v>KQ-67-01</v>
          </cell>
          <cell r="P582" t="str">
            <v>Монтаж кровли из профлиста, м2</v>
          </cell>
          <cell r="Q582">
            <v>1</v>
          </cell>
        </row>
        <row r="583">
          <cell r="E583" t="str">
            <v>FW00-02-02-04</v>
          </cell>
          <cell r="F583" t="str">
            <v>Монтаж покрытия фальцевой кровли</v>
          </cell>
          <cell r="G583" t="str">
            <v>Installation of seam roofing</v>
          </cell>
          <cell r="H583" t="str">
            <v>м2</v>
          </cell>
          <cell r="I583" t="str">
            <v>m2</v>
          </cell>
          <cell r="J583">
            <v>2.4889999999999999</v>
          </cell>
          <cell r="K583">
            <v>0.17599999999999999</v>
          </cell>
          <cell r="L583" t="str">
            <v>KQ-67-00</v>
          </cell>
          <cell r="M583" t="str">
            <v>Отделка кровли, м2</v>
          </cell>
          <cell r="N583">
            <v>1</v>
          </cell>
          <cell r="O583" t="str">
            <v>KQ-67-01</v>
          </cell>
          <cell r="P583" t="str">
            <v>Монтаж кровли из профлиста, м2</v>
          </cell>
          <cell r="Q583">
            <v>1</v>
          </cell>
        </row>
        <row r="584">
          <cell r="E584" t="str">
            <v>FW00-02-03</v>
          </cell>
          <cell r="F584" t="str">
            <v>Устройство элементов кровельной водосточной системы</v>
          </cell>
          <cell r="G584" t="str">
            <v>Installation of elements of roof water drain system</v>
          </cell>
        </row>
        <row r="585">
          <cell r="E585" t="str">
            <v>FW00-02-03-01</v>
          </cell>
          <cell r="F585" t="str">
            <v>Монтаж водосточных труб</v>
          </cell>
          <cell r="G585" t="str">
            <v>Installation of water draining pipes</v>
          </cell>
          <cell r="H585" t="str">
            <v>м</v>
          </cell>
          <cell r="I585" t="str">
            <v>m</v>
          </cell>
          <cell r="J585">
            <v>0.59899999999999998</v>
          </cell>
          <cell r="K585">
            <v>0.184</v>
          </cell>
          <cell r="L585" t="str">
            <v>KQ-67-00</v>
          </cell>
          <cell r="M585" t="str">
            <v>Отделка кровли, м2</v>
          </cell>
          <cell r="N585">
            <v>0</v>
          </cell>
          <cell r="O585" t="str">
            <v>KQ-67-07</v>
          </cell>
          <cell r="P585" t="str">
            <v>Устройство кровельной водосточной системы, м</v>
          </cell>
          <cell r="Q585">
            <v>1</v>
          </cell>
        </row>
        <row r="586">
          <cell r="E586" t="str">
            <v>FW00-02-03-02</v>
          </cell>
          <cell r="F586" t="str">
            <v>Монтаж водосточных желобов</v>
          </cell>
          <cell r="G586" t="str">
            <v>Installation of water draining gutters</v>
          </cell>
          <cell r="H586" t="str">
            <v>м</v>
          </cell>
          <cell r="I586" t="str">
            <v>m</v>
          </cell>
          <cell r="J586">
            <v>0.66400000000000003</v>
          </cell>
          <cell r="K586">
            <v>0.20600000000000002</v>
          </cell>
          <cell r="L586" t="str">
            <v>KQ-67-00</v>
          </cell>
          <cell r="M586" t="str">
            <v>Отделка кровли, м2</v>
          </cell>
          <cell r="N586">
            <v>0</v>
          </cell>
          <cell r="O586" t="str">
            <v>KQ-67-07</v>
          </cell>
          <cell r="P586" t="str">
            <v>Устройство кровельной водосточной системы, м</v>
          </cell>
          <cell r="Q586">
            <v>1</v>
          </cell>
        </row>
        <row r="587">
          <cell r="E587" t="str">
            <v>FW00-02-03-03</v>
          </cell>
          <cell r="F587" t="str">
            <v>Монтаж аэраторов</v>
          </cell>
          <cell r="G587" t="str">
            <v>Installation of aerators</v>
          </cell>
          <cell r="H587" t="str">
            <v>шт.</v>
          </cell>
          <cell r="I587" t="str">
            <v>pcs.</v>
          </cell>
          <cell r="J587">
            <v>0.52</v>
          </cell>
          <cell r="K587">
            <v>0.06</v>
          </cell>
          <cell r="L587" t="str">
            <v>KQ-67-00</v>
          </cell>
          <cell r="M587" t="str">
            <v>Отделка кровли, м2</v>
          </cell>
          <cell r="N587">
            <v>0</v>
          </cell>
          <cell r="O587" t="str">
            <v>KQ-67-07</v>
          </cell>
          <cell r="P587" t="str">
            <v>Устройство кровельной водосточной системы, м</v>
          </cell>
          <cell r="Q587">
            <v>0</v>
          </cell>
        </row>
        <row r="588">
          <cell r="E588" t="str">
            <v>FW00-02-03-04</v>
          </cell>
          <cell r="F588" t="str">
            <v>Монтаж водосточных воронок</v>
          </cell>
          <cell r="G588" t="str">
            <v>Installation of roof outlets</v>
          </cell>
          <cell r="H588" t="str">
            <v>шт.</v>
          </cell>
          <cell r="I588" t="str">
            <v>pcs.</v>
          </cell>
          <cell r="J588">
            <v>0.72</v>
          </cell>
          <cell r="K588">
            <v>0.06</v>
          </cell>
          <cell r="L588" t="str">
            <v>KQ-67-00</v>
          </cell>
          <cell r="M588" t="str">
            <v>Отделка кровли, м2</v>
          </cell>
          <cell r="N588">
            <v>0</v>
          </cell>
          <cell r="O588" t="str">
            <v>KQ-67-07</v>
          </cell>
          <cell r="P588" t="str">
            <v>Устройство кровельной водосточной системы, м</v>
          </cell>
          <cell r="Q588">
            <v>0</v>
          </cell>
        </row>
        <row r="589">
          <cell r="E589" t="str">
            <v>FW00-02-03-05</v>
          </cell>
          <cell r="F589" t="str">
            <v>Монтаж водоотводных лотков на кровле</v>
          </cell>
          <cell r="G589" t="str">
            <v>Installation of water drain chutes on the rood</v>
          </cell>
          <cell r="H589" t="str">
            <v>м</v>
          </cell>
          <cell r="I589" t="str">
            <v>m</v>
          </cell>
          <cell r="J589">
            <v>0.94399999999999995</v>
          </cell>
          <cell r="K589">
            <v>4.8000000000000001E-2</v>
          </cell>
          <cell r="L589" t="str">
            <v>KQ-67-00</v>
          </cell>
          <cell r="M589" t="str">
            <v>Отделка кровли, м2</v>
          </cell>
          <cell r="N589">
            <v>0</v>
          </cell>
          <cell r="O589" t="str">
            <v>KQ-67-07</v>
          </cell>
          <cell r="P589" t="str">
            <v>Устройство кровельной водосточной системы, м</v>
          </cell>
          <cell r="Q589">
            <v>1</v>
          </cell>
        </row>
        <row r="590">
          <cell r="E590" t="str">
            <v>FW00-02-04</v>
          </cell>
          <cell r="F590" t="str">
            <v>Устройство элементов кровельного оснащения</v>
          </cell>
          <cell r="G590" t="str">
            <v>Installation of roofing elements</v>
          </cell>
        </row>
        <row r="591">
          <cell r="E591" t="str">
            <v>FW00-02-04-01</v>
          </cell>
          <cell r="F591" t="str">
            <v>Устройство перильного ограждения на кровле</v>
          </cell>
          <cell r="G591" t="str">
            <v>Arrangement of guardrailings on the roof</v>
          </cell>
          <cell r="H591" t="str">
            <v>м</v>
          </cell>
          <cell r="I591" t="str">
            <v>m</v>
          </cell>
          <cell r="J591">
            <v>0.80800000000000005</v>
          </cell>
          <cell r="K591">
            <v>0.26400000000000001</v>
          </cell>
          <cell r="L591" t="str">
            <v>KQ-67-00</v>
          </cell>
          <cell r="M591" t="str">
            <v>Отделка кровли, м2</v>
          </cell>
          <cell r="N591">
            <v>0</v>
          </cell>
          <cell r="O591" t="str">
            <v>KQ-67-08</v>
          </cell>
          <cell r="P591" t="str">
            <v>Устройство перильного ограждения кровли, м</v>
          </cell>
          <cell r="Q591">
            <v>1</v>
          </cell>
        </row>
        <row r="592">
          <cell r="E592" t="str">
            <v>FW00-02-04-02</v>
          </cell>
          <cell r="F592" t="str">
            <v>Устройство снегозадерживающих элементов</v>
          </cell>
          <cell r="G592" t="str">
            <v>Installation of snow-retaining devices</v>
          </cell>
          <cell r="H592" t="str">
            <v>м</v>
          </cell>
          <cell r="I592" t="str">
            <v>m</v>
          </cell>
          <cell r="J592">
            <v>0.68799999999999994</v>
          </cell>
          <cell r="K592">
            <v>0.224</v>
          </cell>
          <cell r="L592" t="str">
            <v>KQ-67-00</v>
          </cell>
          <cell r="M592" t="str">
            <v>Отделка кровли, м2</v>
          </cell>
          <cell r="N592">
            <v>0</v>
          </cell>
          <cell r="O592" t="str">
            <v>KQ-67-01</v>
          </cell>
          <cell r="P592" t="str">
            <v>Монтаж кровли из профлиста, м2</v>
          </cell>
          <cell r="Q592">
            <v>0</v>
          </cell>
        </row>
        <row r="593">
          <cell r="E593" t="str">
            <v>FW00-02-05</v>
          </cell>
          <cell r="F593" t="str">
            <v>Устройство ходовых дорожек на кровле</v>
          </cell>
          <cell r="G593" t="str">
            <v>Installation of sidewalks on the roof</v>
          </cell>
        </row>
        <row r="594">
          <cell r="E594" t="str">
            <v>FW00-02-05-01</v>
          </cell>
          <cell r="F594" t="str">
            <v>Устройство металлических ходовых дорожек на кровле</v>
          </cell>
          <cell r="G594" t="str">
            <v>Arrangement of metal sidewalks on the roof</v>
          </cell>
          <cell r="H594" t="str">
            <v>м2</v>
          </cell>
          <cell r="I594" t="str">
            <v>m2</v>
          </cell>
          <cell r="J594">
            <v>1.4080000000000001</v>
          </cell>
          <cell r="K594">
            <v>0.16</v>
          </cell>
          <cell r="L594" t="str">
            <v>KQ-67-00</v>
          </cell>
          <cell r="M594" t="str">
            <v>Отделка кровли, м2</v>
          </cell>
          <cell r="N594">
            <v>0</v>
          </cell>
          <cell r="O594" t="str">
            <v>KQ-67-06</v>
          </cell>
          <cell r="P594" t="str">
            <v>Устройство кровельных ходовых дорожек, м2</v>
          </cell>
          <cell r="Q594">
            <v>1</v>
          </cell>
        </row>
        <row r="595">
          <cell r="E595" t="str">
            <v>FW00-02-05-02</v>
          </cell>
          <cell r="F595" t="str">
            <v>Устройство ходовых дорожек на кровле из бетонных мелкоразмерных плит</v>
          </cell>
          <cell r="G595" t="str">
            <v>Arrangement of roof sidewalks made of small-size concrete slabs</v>
          </cell>
          <cell r="H595" t="str">
            <v>м2</v>
          </cell>
          <cell r="I595" t="str">
            <v>m2</v>
          </cell>
          <cell r="J595">
            <v>1.0099999999999998</v>
          </cell>
          <cell r="K595">
            <v>0.11699999999999999</v>
          </cell>
          <cell r="L595" t="str">
            <v>KQ-67-00</v>
          </cell>
          <cell r="M595" t="str">
            <v>Отделка кровли, м2</v>
          </cell>
          <cell r="N595">
            <v>0</v>
          </cell>
          <cell r="O595" t="str">
            <v>KQ-67-06</v>
          </cell>
          <cell r="P595" t="str">
            <v>Устройство кровельных ходовых дорожек, м2</v>
          </cell>
          <cell r="Q595">
            <v>1</v>
          </cell>
        </row>
        <row r="596">
          <cell r="E596" t="str">
            <v>FW00-02-05-03</v>
          </cell>
          <cell r="F596" t="str">
            <v>Устройство ходовых дорожек на кровле из ЦСП плит</v>
          </cell>
          <cell r="G596" t="str">
            <v>Arrangement of roof sidewalks made of cement boards</v>
          </cell>
          <cell r="H596" t="str">
            <v>м2</v>
          </cell>
          <cell r="I596" t="str">
            <v>m2</v>
          </cell>
          <cell r="J596">
            <v>1.0880000000000001</v>
          </cell>
          <cell r="K596">
            <v>0.16</v>
          </cell>
          <cell r="L596" t="str">
            <v>KQ-67-00</v>
          </cell>
          <cell r="M596" t="str">
            <v>Отделка кровли, м2</v>
          </cell>
          <cell r="N596">
            <v>0</v>
          </cell>
          <cell r="O596" t="str">
            <v>KQ-67-06</v>
          </cell>
          <cell r="P596" t="str">
            <v>Устройство кровельных ходовых дорожек, м2</v>
          </cell>
          <cell r="Q596">
            <v>1</v>
          </cell>
        </row>
        <row r="597">
          <cell r="E597" t="str">
            <v>FW00-02-06</v>
          </cell>
          <cell r="F597" t="str">
            <v>Устройство балластного слоя на кровле</v>
          </cell>
          <cell r="G597" t="str">
            <v>Installation of a ballast layer on the roof</v>
          </cell>
        </row>
        <row r="598">
          <cell r="E598" t="str">
            <v>FW00-02-06-01</v>
          </cell>
          <cell r="F598" t="str">
            <v>Устройство балластного слоя на кровле с дренажной мембраной</v>
          </cell>
          <cell r="G598" t="str">
            <v>Installation of a ballast layer on the roof with a drainage membrane</v>
          </cell>
          <cell r="H598" t="str">
            <v>м2</v>
          </cell>
          <cell r="I598" t="str">
            <v>m2</v>
          </cell>
          <cell r="J598">
            <v>0.54299999999999993</v>
          </cell>
          <cell r="K598">
            <v>9.2999999999999999E-2</v>
          </cell>
          <cell r="L598" t="str">
            <v>KQ-67-00</v>
          </cell>
          <cell r="M598" t="str">
            <v>Отделка кровли, м2</v>
          </cell>
          <cell r="N598">
            <v>0</v>
          </cell>
          <cell r="O598" t="str">
            <v>KQ-67-05</v>
          </cell>
          <cell r="P598" t="str">
            <v>Устройство балластного слоя на кровле, м2</v>
          </cell>
          <cell r="Q598">
            <v>1</v>
          </cell>
        </row>
        <row r="599">
          <cell r="E599" t="str">
            <v>FW00-03</v>
          </cell>
          <cell r="F599" t="str">
            <v>Фасадные работы</v>
          </cell>
          <cell r="G599" t="str">
            <v>Facade works</v>
          </cell>
        </row>
        <row r="600">
          <cell r="E600" t="str">
            <v>FW00-03-01</v>
          </cell>
          <cell r="F600" t="str">
            <v>Устройство вентилируемых фасадов на каркасе</v>
          </cell>
          <cell r="G600" t="str">
            <v>Installation of rainscreens over a framework</v>
          </cell>
        </row>
        <row r="601">
          <cell r="E601" t="str">
            <v>FW00-03-01-01</v>
          </cell>
          <cell r="F601" t="str">
            <v xml:space="preserve">Монтаж вентилируемого фасада на каркасе с облицовкой профлистом </v>
          </cell>
          <cell r="G601" t="str">
            <v xml:space="preserve">Installation of a framework-based rainscreen with a corrugated steel sheets cladding </v>
          </cell>
          <cell r="H601" t="str">
            <v>м2</v>
          </cell>
          <cell r="I601" t="str">
            <v>m2</v>
          </cell>
          <cell r="J601">
            <v>1.409</v>
          </cell>
          <cell r="K601">
            <v>0.48099999999999998</v>
          </cell>
          <cell r="L601" t="str">
            <v>KQ-68-00</v>
          </cell>
          <cell r="M601" t="str">
            <v>Отделка фасадов, м2</v>
          </cell>
          <cell r="N601">
            <v>1</v>
          </cell>
          <cell r="O601" t="str">
            <v>KQ-68-03</v>
          </cell>
          <cell r="P601" t="str">
            <v>Устройство вентилируемых фасадов с облицовкой, м2</v>
          </cell>
          <cell r="Q601">
            <v>1</v>
          </cell>
        </row>
        <row r="602">
          <cell r="E602" t="str">
            <v>FW00-03-01-02</v>
          </cell>
          <cell r="F602" t="str">
            <v>Монтаж вентилируемого фасада на каркасе с облицовкой из композитных/металлических/HPL панелей</v>
          </cell>
          <cell r="G602" t="str">
            <v>Installation of a framework-based rainscreen with cladding made of composite/metal/HPL panels</v>
          </cell>
          <cell r="H602" t="str">
            <v>м2</v>
          </cell>
          <cell r="I602" t="str">
            <v>m2</v>
          </cell>
          <cell r="J602">
            <v>2.464</v>
          </cell>
          <cell r="K602">
            <v>3.2000000000000001E-2</v>
          </cell>
          <cell r="L602" t="str">
            <v>KQ-68-00</v>
          </cell>
          <cell r="M602" t="str">
            <v>Отделка фасадов, м2</v>
          </cell>
          <cell r="N602">
            <v>1</v>
          </cell>
          <cell r="O602" t="str">
            <v>KQ-68-03</v>
          </cell>
          <cell r="P602" t="str">
            <v>Устройство вентилируемых фасадов с облицовкой, м2</v>
          </cell>
          <cell r="Q602">
            <v>1</v>
          </cell>
        </row>
        <row r="603">
          <cell r="E603" t="str">
            <v>FW00-03-01-03</v>
          </cell>
          <cell r="F603" t="str">
            <v>Монтаж вентилируемого фасада на каркасе с облицовкой из керамогранита/плитки/фиброцементных плит</v>
          </cell>
          <cell r="G603" t="str">
            <v>Installation of a framework-based rainscreen with cladding made of porcelain stoneware slabs/tiles/fiber-reinforced cement boards</v>
          </cell>
          <cell r="H603" t="str">
            <v>м2</v>
          </cell>
          <cell r="I603" t="str">
            <v>m2</v>
          </cell>
          <cell r="J603">
            <v>2.7709999999999999</v>
          </cell>
          <cell r="K603">
            <v>4.8000000000000001E-2</v>
          </cell>
          <cell r="L603" t="str">
            <v>KQ-68-00</v>
          </cell>
          <cell r="M603" t="str">
            <v>Отделка фасадов, м2</v>
          </cell>
          <cell r="N603">
            <v>1</v>
          </cell>
          <cell r="O603" t="str">
            <v>KQ-68-03</v>
          </cell>
          <cell r="P603" t="str">
            <v>Устройство вентилируемых фасадов с облицовкой, м2</v>
          </cell>
          <cell r="Q603">
            <v>1</v>
          </cell>
        </row>
        <row r="604">
          <cell r="E604" t="str">
            <v>FW00-03-01-04</v>
          </cell>
          <cell r="F604" t="str">
            <v>Монтаж вентилируемого фасада на каркасе с облицовкой из натурального камня</v>
          </cell>
          <cell r="G604" t="str">
            <v>Installation of a framework-based rainscreen with a genuine stone cladding</v>
          </cell>
          <cell r="H604" t="str">
            <v>м2</v>
          </cell>
          <cell r="I604" t="str">
            <v>m2</v>
          </cell>
          <cell r="J604">
            <v>3.4849999999999999</v>
          </cell>
          <cell r="K604">
            <v>0.08</v>
          </cell>
          <cell r="L604" t="str">
            <v>KQ-68-00</v>
          </cell>
          <cell r="M604" t="str">
            <v>Отделка фасадов, м2</v>
          </cell>
          <cell r="N604">
            <v>1</v>
          </cell>
          <cell r="O604" t="str">
            <v>KQ-68-03</v>
          </cell>
          <cell r="P604" t="str">
            <v>Устройство вентилируемых фасадов с облицовкой, м2</v>
          </cell>
          <cell r="Q604">
            <v>1</v>
          </cell>
        </row>
        <row r="605">
          <cell r="E605" t="str">
            <v>FW00-03-01-05</v>
          </cell>
          <cell r="F605" t="str">
            <v>Монтаж вентилируемого фасада на каркасе с облицовкой из искусственного камня</v>
          </cell>
          <cell r="G605" t="str">
            <v>Installation of a framework-based rainscreen with an artificial stone cladding</v>
          </cell>
          <cell r="H605" t="str">
            <v>м2</v>
          </cell>
          <cell r="I605" t="str">
            <v>m2</v>
          </cell>
          <cell r="J605">
            <v>3.391</v>
          </cell>
          <cell r="K605">
            <v>0.08</v>
          </cell>
          <cell r="L605" t="str">
            <v>KQ-68-00</v>
          </cell>
          <cell r="M605" t="str">
            <v>Отделка фасадов, м2</v>
          </cell>
          <cell r="N605">
            <v>1</v>
          </cell>
          <cell r="O605" t="str">
            <v>KQ-68-03</v>
          </cell>
          <cell r="P605" t="str">
            <v>Устройство вентилируемых фасадов с облицовкой, м2</v>
          </cell>
          <cell r="Q605">
            <v>1</v>
          </cell>
        </row>
        <row r="606">
          <cell r="E606" t="str">
            <v>FW00-03-01-06</v>
          </cell>
          <cell r="F606" t="str">
            <v>Монтаж вентилируемого фасада на каркасе с облицовкой из клинкерного кирпича</v>
          </cell>
          <cell r="G606" t="str">
            <v>Installation of a framework-based rainscreen with a cladding made of Flemish brick</v>
          </cell>
          <cell r="H606" t="str">
            <v>м2</v>
          </cell>
          <cell r="I606" t="str">
            <v>m2</v>
          </cell>
          <cell r="J606">
            <v>6.3270000000000008</v>
          </cell>
          <cell r="K606">
            <v>0.16600000000000004</v>
          </cell>
          <cell r="L606" t="str">
            <v>KQ-68-00</v>
          </cell>
          <cell r="M606" t="str">
            <v>Отделка фасадов, м2</v>
          </cell>
          <cell r="N606">
            <v>1</v>
          </cell>
          <cell r="O606" t="str">
            <v>KQ-68-03</v>
          </cell>
          <cell r="P606" t="str">
            <v>Устройство вентилируемых фасадов с облицовкой, м2</v>
          </cell>
          <cell r="Q606">
            <v>1</v>
          </cell>
        </row>
        <row r="607">
          <cell r="E607" t="str">
            <v>FW00-03-02</v>
          </cell>
          <cell r="F607" t="str">
            <v>Облицовочные работы на фасадах (фиксация на клее, растворах)</v>
          </cell>
          <cell r="G607" t="str">
            <v>Facade finishing works (fixing with glues, mortars)</v>
          </cell>
        </row>
        <row r="608">
          <cell r="E608" t="str">
            <v>FW00-03-02-01</v>
          </cell>
          <cell r="F608" t="str">
            <v>Облицовка фасада натуральным камнем (фиксация на клее, растворах)</v>
          </cell>
          <cell r="G608" t="str">
            <v>Facade cladding with genuine stone (fixing with glue, mortars)</v>
          </cell>
          <cell r="H608" t="str">
            <v>м2</v>
          </cell>
          <cell r="I608" t="str">
            <v>m2</v>
          </cell>
          <cell r="J608">
            <v>7.1999999999999993</v>
          </cell>
          <cell r="K608">
            <v>0.25</v>
          </cell>
          <cell r="L608" t="str">
            <v>KQ-68-00</v>
          </cell>
          <cell r="M608" t="str">
            <v>Отделка фасадов, м2</v>
          </cell>
          <cell r="N608">
            <v>1</v>
          </cell>
          <cell r="O608" t="str">
            <v>KQ-68-05</v>
          </cell>
          <cell r="P608" t="str">
            <v>Облицовка фасадов плиткой, м2</v>
          </cell>
          <cell r="Q608">
            <v>1</v>
          </cell>
        </row>
        <row r="609">
          <cell r="E609" t="str">
            <v>FW00-03-02-02</v>
          </cell>
          <cell r="F609" t="str">
            <v>Облицовка фасада искусственным камнем (фиксация на клее, растворах)</v>
          </cell>
          <cell r="G609" t="str">
            <v>Facade cladding with artificial stone (fixing with glue, mortars)</v>
          </cell>
          <cell r="H609" t="str">
            <v>м2</v>
          </cell>
          <cell r="I609" t="str">
            <v>m2</v>
          </cell>
          <cell r="J609">
            <v>6.3999999999999995</v>
          </cell>
          <cell r="K609">
            <v>0.2</v>
          </cell>
          <cell r="L609" t="str">
            <v>KQ-68-00</v>
          </cell>
          <cell r="M609" t="str">
            <v>Отделка фасадов, м2</v>
          </cell>
          <cell r="N609">
            <v>1</v>
          </cell>
          <cell r="O609" t="str">
            <v>KQ-68-05</v>
          </cell>
          <cell r="P609" t="str">
            <v>Облицовка фасадов плиткой, м2</v>
          </cell>
          <cell r="Q609">
            <v>1</v>
          </cell>
        </row>
        <row r="610">
          <cell r="E610" t="str">
            <v>FW00-03-02-03</v>
          </cell>
          <cell r="F610" t="str">
            <v>Облицовка фасада керамической/керамогранитной плиткой (фиксация на клее, растворах)</v>
          </cell>
          <cell r="G610" t="str">
            <v>Facade cladding with ceramic/ceramic granite tiles (fixing with glue, mortars)</v>
          </cell>
          <cell r="H610" t="str">
            <v>м2</v>
          </cell>
          <cell r="I610" t="str">
            <v>m2</v>
          </cell>
          <cell r="J610">
            <v>4.3</v>
          </cell>
          <cell r="K610">
            <v>0.2</v>
          </cell>
          <cell r="L610" t="str">
            <v>KQ-68-00</v>
          </cell>
          <cell r="M610" t="str">
            <v>Отделка фасадов, м2</v>
          </cell>
          <cell r="N610">
            <v>1</v>
          </cell>
          <cell r="O610" t="str">
            <v>KQ-68-05</v>
          </cell>
          <cell r="P610" t="str">
            <v>Облицовка фасадов плиткой, м2</v>
          </cell>
          <cell r="Q610">
            <v>1</v>
          </cell>
        </row>
        <row r="611">
          <cell r="E611" t="str">
            <v>FW00-03-02-04</v>
          </cell>
          <cell r="F611" t="str">
            <v>Облицовка фасада клинкерным/облицовочным кирпичем (фиксация на клее, растворах)</v>
          </cell>
          <cell r="G611" t="str">
            <v>Facade cladding with Flemish brick/facing brick (fixing with glue, mortars)</v>
          </cell>
          <cell r="H611" t="str">
            <v>м2</v>
          </cell>
          <cell r="I611" t="str">
            <v>m2</v>
          </cell>
          <cell r="J611">
            <v>6.3999999999999995</v>
          </cell>
          <cell r="K611">
            <v>0.39999999999999997</v>
          </cell>
          <cell r="L611" t="str">
            <v>KQ-68-00</v>
          </cell>
          <cell r="M611" t="str">
            <v>Отделка фасадов, м2</v>
          </cell>
          <cell r="N611">
            <v>1</v>
          </cell>
          <cell r="O611" t="str">
            <v>KQ-68-05</v>
          </cell>
          <cell r="P611" t="str">
            <v>Облицовка фасадов плиткой, м2</v>
          </cell>
          <cell r="Q611">
            <v>1</v>
          </cell>
        </row>
        <row r="612">
          <cell r="E612" t="str">
            <v>FW00-03-02-05</v>
          </cell>
          <cell r="F612" t="str">
            <v>Облицовка фасада штукатурными растворами по сетке (гладкая)</v>
          </cell>
          <cell r="G612" t="str">
            <v>Facade facing with lath and plaster (smooth)</v>
          </cell>
          <cell r="H612" t="str">
            <v>м2</v>
          </cell>
          <cell r="I612" t="str">
            <v>m2</v>
          </cell>
          <cell r="J612">
            <v>1.1400000000000001</v>
          </cell>
          <cell r="K612">
            <v>3.9E-2</v>
          </cell>
          <cell r="L612" t="str">
            <v>KQ-68-00</v>
          </cell>
          <cell r="M612" t="str">
            <v>Отделка фасадов, м2</v>
          </cell>
          <cell r="N612">
            <v>1</v>
          </cell>
          <cell r="O612" t="str">
            <v>KQ-68-04</v>
          </cell>
          <cell r="P612" t="str">
            <v>Штукатурка фасадов, м2</v>
          </cell>
          <cell r="Q612">
            <v>1</v>
          </cell>
        </row>
        <row r="613">
          <cell r="E613" t="str">
            <v>FW00-03-02-06</v>
          </cell>
          <cell r="F613" t="str">
            <v>Облицовка фасада штукатурными растворами по сетке (фактурная)</v>
          </cell>
          <cell r="G613" t="str">
            <v>Facade facing with lath and plaster (textured plastering)</v>
          </cell>
          <cell r="H613" t="str">
            <v>м2</v>
          </cell>
          <cell r="I613" t="str">
            <v>m2</v>
          </cell>
          <cell r="J613">
            <v>1.9899999999999998</v>
          </cell>
          <cell r="K613">
            <v>5.2000000000000005E-2</v>
          </cell>
          <cell r="L613" t="str">
            <v>KQ-68-00</v>
          </cell>
          <cell r="M613" t="str">
            <v>Отделка фасадов, м2</v>
          </cell>
          <cell r="N613">
            <v>1</v>
          </cell>
          <cell r="O613" t="str">
            <v>KQ-68-04</v>
          </cell>
          <cell r="P613" t="str">
            <v>Штукатурка фасадов, м2</v>
          </cell>
          <cell r="Q613">
            <v>1</v>
          </cell>
        </row>
        <row r="614">
          <cell r="E614" t="str">
            <v>FW00-03-03</v>
          </cell>
          <cell r="F614" t="str">
            <v>Устройство стен из сэндвич-панелей и стальных листовых материалов</v>
          </cell>
          <cell r="G614" t="str">
            <v>Installation of walls made of sandwich panels and steel sheet materials</v>
          </cell>
        </row>
        <row r="615">
          <cell r="E615" t="str">
            <v>FW00-03-03-01</v>
          </cell>
          <cell r="F615" t="str">
            <v>Монтаж сэндвич панелей стеновых</v>
          </cell>
          <cell r="G615" t="str">
            <v>Installation of wall sandwich panels</v>
          </cell>
          <cell r="H615" t="str">
            <v>м2</v>
          </cell>
          <cell r="I615" t="str">
            <v>m2</v>
          </cell>
          <cell r="J615">
            <v>1.603</v>
          </cell>
          <cell r="K615">
            <v>0.85699999999999998</v>
          </cell>
          <cell r="L615" t="str">
            <v>KQ-25-00</v>
          </cell>
          <cell r="M615" t="str">
            <v>Сэндвич панели, м2</v>
          </cell>
          <cell r="N615">
            <v>1</v>
          </cell>
          <cell r="O615" t="str">
            <v>KQ-25-01</v>
          </cell>
          <cell r="P615" t="str">
            <v>Монтаж стеновых сэндвич панелей, м2</v>
          </cell>
          <cell r="Q615">
            <v>1</v>
          </cell>
        </row>
        <row r="616">
          <cell r="E616" t="str">
            <v>FW00-03-03-02</v>
          </cell>
          <cell r="F616" t="str">
            <v xml:space="preserve">Монтаж профлиста на стенах </v>
          </cell>
          <cell r="G616" t="str">
            <v xml:space="preserve">Installation of corrugated sheets on walls </v>
          </cell>
          <cell r="H616" t="str">
            <v>м2</v>
          </cell>
          <cell r="I616" t="str">
            <v>m2</v>
          </cell>
          <cell r="J616">
            <v>1.2599999999999998</v>
          </cell>
          <cell r="K616">
            <v>0.59099999999999997</v>
          </cell>
          <cell r="L616" t="str">
            <v>KQ-68-00</v>
          </cell>
          <cell r="M616" t="str">
            <v>Отделка фасадов, м2</v>
          </cell>
          <cell r="N616">
            <v>1</v>
          </cell>
          <cell r="O616" t="str">
            <v>KQ-68-01</v>
          </cell>
          <cell r="P616" t="str">
            <v>Облицовка стен профлистом, м2</v>
          </cell>
          <cell r="Q616">
            <v>1</v>
          </cell>
        </row>
        <row r="617">
          <cell r="E617" t="str">
            <v>FW00-03-03-03</v>
          </cell>
          <cell r="F617" t="str">
            <v>Монтаж ограждающей металлической сетки</v>
          </cell>
          <cell r="G617" t="str">
            <v>Installation of fencing metal mesh</v>
          </cell>
          <cell r="H617" t="str">
            <v>м2</v>
          </cell>
          <cell r="I617" t="str">
            <v>m2</v>
          </cell>
          <cell r="J617">
            <v>0</v>
          </cell>
          <cell r="K617">
            <v>0</v>
          </cell>
          <cell r="L617" t="str">
            <v>KQ-68-00</v>
          </cell>
          <cell r="M617" t="str">
            <v>Отделка фасадов, м2</v>
          </cell>
          <cell r="N617">
            <v>1</v>
          </cell>
          <cell r="O617" t="str">
            <v>KQ-68-01</v>
          </cell>
          <cell r="P617" t="str">
            <v>Облицовка стен профлистом, м2</v>
          </cell>
          <cell r="Q617">
            <v>1</v>
          </cell>
        </row>
        <row r="618">
          <cell r="E618" t="str">
            <v>FW00-03-04</v>
          </cell>
          <cell r="F618" t="str">
            <v>Устройство фасадных жалюзи</v>
          </cell>
          <cell r="G618" t="str">
            <v>Installation of facade shutters</v>
          </cell>
        </row>
        <row r="619">
          <cell r="E619" t="str">
            <v>FW00-03-04-01</v>
          </cell>
          <cell r="F619" t="str">
            <v>Монтаж фасадных жалюзи</v>
          </cell>
          <cell r="G619" t="str">
            <v>Installation of facade shutters</v>
          </cell>
          <cell r="H619" t="str">
            <v>м2</v>
          </cell>
          <cell r="I619" t="str">
            <v>m2</v>
          </cell>
          <cell r="J619">
            <v>2.9689999999999999</v>
          </cell>
          <cell r="K619">
            <v>0.99600000000000011</v>
          </cell>
          <cell r="L619" t="str">
            <v>KQ-68-00</v>
          </cell>
          <cell r="M619" t="str">
            <v>Отделка фасадов, м2</v>
          </cell>
          <cell r="N619">
            <v>0</v>
          </cell>
          <cell r="O619" t="str">
            <v>KQ-68-07</v>
          </cell>
          <cell r="P619" t="str">
            <v>Устройство декоративных фасадных конструкций, м2</v>
          </cell>
          <cell r="Q619">
            <v>1</v>
          </cell>
        </row>
        <row r="620">
          <cell r="E620" t="str">
            <v>FW00-03-05</v>
          </cell>
          <cell r="F620" t="str">
            <v>Устройство козырьков</v>
          </cell>
          <cell r="G620" t="str">
            <v>Installation of canopies</v>
          </cell>
        </row>
        <row r="621">
          <cell r="E621" t="str">
            <v>FW00-03-05-01</v>
          </cell>
          <cell r="F621" t="str">
            <v>Монтаж выносных козырьков на вантовых креплениях (консолях)</v>
          </cell>
          <cell r="G621" t="str">
            <v>Installation of canopies fixed with guy-rope structures (cantilevers)</v>
          </cell>
          <cell r="H621" t="str">
            <v>м2</v>
          </cell>
          <cell r="I621" t="str">
            <v>m2</v>
          </cell>
          <cell r="J621">
            <v>11.648</v>
          </cell>
          <cell r="K621">
            <v>3.2959999999999994</v>
          </cell>
          <cell r="L621" t="str">
            <v>KQ-68-00</v>
          </cell>
          <cell r="M621" t="str">
            <v>Отделка фасадов, м2</v>
          </cell>
          <cell r="N621">
            <v>0</v>
          </cell>
          <cell r="O621" t="str">
            <v>KQ-68-07</v>
          </cell>
          <cell r="P621" t="str">
            <v>Устройство декоративных фасадных конструкций, м2</v>
          </cell>
          <cell r="Q621">
            <v>1</v>
          </cell>
        </row>
        <row r="622">
          <cell r="E622" t="str">
            <v>FW00-03-05-02</v>
          </cell>
          <cell r="F622" t="str">
            <v>Монтаж выносных козырьков на опорных стойках</v>
          </cell>
          <cell r="G622" t="str">
            <v>Installation of canopies with column supports</v>
          </cell>
          <cell r="H622" t="str">
            <v>м2</v>
          </cell>
          <cell r="I622" t="str">
            <v>m2</v>
          </cell>
          <cell r="J622">
            <v>11.648</v>
          </cell>
          <cell r="K622">
            <v>3.2959999999999994</v>
          </cell>
          <cell r="L622" t="str">
            <v>KQ-68-00</v>
          </cell>
          <cell r="M622" t="str">
            <v>Отделка фасадов, м2</v>
          </cell>
          <cell r="N622">
            <v>0</v>
          </cell>
          <cell r="O622" t="str">
            <v>KQ-68-07</v>
          </cell>
          <cell r="P622" t="str">
            <v>Устройство декоративных фасадных конструкций, м2</v>
          </cell>
          <cell r="Q622">
            <v>1</v>
          </cell>
        </row>
        <row r="623">
          <cell r="E623" t="str">
            <v>FW00-03-06</v>
          </cell>
          <cell r="F623" t="str">
            <v>Устройство архитектурных элементов фасада</v>
          </cell>
          <cell r="G623" t="str">
            <v>Installation of facade architectural elements</v>
          </cell>
        </row>
        <row r="624">
          <cell r="E624" t="str">
            <v>FW00-03-06-01</v>
          </cell>
          <cell r="F624" t="str">
            <v>Вывески, указатели, элементы нар. Дизайна.</v>
          </cell>
          <cell r="G624" t="str">
            <v xml:space="preserve">Signs  and markings, exterior design elements  </v>
          </cell>
          <cell r="H624" t="str">
            <v>м2</v>
          </cell>
          <cell r="I624" t="str">
            <v>m2</v>
          </cell>
          <cell r="J624">
            <v>3.964</v>
          </cell>
          <cell r="K624">
            <v>0.36399999999999999</v>
          </cell>
          <cell r="L624" t="str">
            <v>KQ-68-00</v>
          </cell>
          <cell r="M624" t="str">
            <v>Отделка фасадов, м2</v>
          </cell>
          <cell r="N624">
            <v>0</v>
          </cell>
          <cell r="O624" t="str">
            <v>KQ-68-07</v>
          </cell>
          <cell r="P624" t="str">
            <v>Устройство декоративных фасадных конструкций, м2</v>
          </cell>
          <cell r="Q624">
            <v>1</v>
          </cell>
        </row>
        <row r="625">
          <cell r="E625" t="str">
            <v>FW00-04</v>
          </cell>
          <cell r="F625" t="str">
            <v>Устройство черновых покрытий полов/площадок/кровель</v>
          </cell>
          <cell r="G625" t="str">
            <v>Laying of base layers for floors/platforms/roofs</v>
          </cell>
        </row>
        <row r="626">
          <cell r="E626" t="str">
            <v>FW00-04-01</v>
          </cell>
          <cell r="F626" t="str">
            <v>Устройство стяжек на полах</v>
          </cell>
          <cell r="G626" t="str">
            <v>Laying of floor screeds</v>
          </cell>
        </row>
        <row r="627">
          <cell r="E627" t="str">
            <v>FW00-04-01-01</v>
          </cell>
          <cell r="F627" t="str">
            <v>Цементно-песчаная стяжка на полах толщиной до 50 мм</v>
          </cell>
          <cell r="G627" t="str">
            <v>Cement-sand screed for floors, thickness up to 50 mm</v>
          </cell>
          <cell r="H627" t="str">
            <v>м2</v>
          </cell>
          <cell r="I627" t="str">
            <v>m2</v>
          </cell>
          <cell r="J627">
            <v>0.89100000000000001</v>
          </cell>
          <cell r="K627">
            <v>0.15700000000000003</v>
          </cell>
          <cell r="L627" t="str">
            <v>KQ-69-00</v>
          </cell>
          <cell r="M627" t="str">
            <v>Отделка помещений, м2</v>
          </cell>
          <cell r="N627">
            <v>0</v>
          </cell>
          <cell r="O627" t="str">
            <v>KQ-69-03</v>
          </cell>
          <cell r="P627" t="str">
            <v>Устройство полов, м2</v>
          </cell>
          <cell r="Q627">
            <v>0</v>
          </cell>
        </row>
        <row r="628">
          <cell r="E628" t="str">
            <v>FW00-04-01-02</v>
          </cell>
          <cell r="F628" t="str">
            <v>Цементно-песчаная стяжка на полах толщиной от 51 мм до 100 мм</v>
          </cell>
          <cell r="G628" t="str">
            <v>Cement-sand screed for floors, thickness from 51 to 100 mm</v>
          </cell>
          <cell r="H628" t="str">
            <v>м2</v>
          </cell>
          <cell r="I628" t="str">
            <v>m2</v>
          </cell>
          <cell r="J628">
            <v>1.194</v>
          </cell>
          <cell r="K628">
            <v>0.20300000000000001</v>
          </cell>
          <cell r="L628" t="str">
            <v>KQ-69-00</v>
          </cell>
          <cell r="M628" t="str">
            <v>Отделка помещений, м2</v>
          </cell>
          <cell r="N628">
            <v>0</v>
          </cell>
          <cell r="O628" t="str">
            <v>KQ-69-03</v>
          </cell>
          <cell r="P628" t="str">
            <v>Устройство полов, м2</v>
          </cell>
          <cell r="Q628">
            <v>0</v>
          </cell>
        </row>
        <row r="629">
          <cell r="E629" t="str">
            <v>FW00-04-01-03</v>
          </cell>
          <cell r="F629" t="str">
            <v>Цементно-песчаная стяжка на полах толщиной от 101 мм до 150 мм</v>
          </cell>
          <cell r="G629" t="str">
            <v>Cement-sand screed for floors, thickness from 101 to 150 mm</v>
          </cell>
          <cell r="H629" t="str">
            <v>м2</v>
          </cell>
          <cell r="I629" t="str">
            <v>m2</v>
          </cell>
          <cell r="J629">
            <v>1.3659999999999999</v>
          </cell>
          <cell r="K629">
            <v>0.23100000000000001</v>
          </cell>
          <cell r="L629" t="str">
            <v>KQ-69-00</v>
          </cell>
          <cell r="M629" t="str">
            <v>Отделка помещений, м2</v>
          </cell>
          <cell r="N629">
            <v>0</v>
          </cell>
          <cell r="O629" t="str">
            <v>KQ-69-03</v>
          </cell>
          <cell r="P629" t="str">
            <v>Устройство полов, м2</v>
          </cell>
          <cell r="Q629">
            <v>0</v>
          </cell>
        </row>
        <row r="630">
          <cell r="E630" t="str">
            <v>FW00-04-01-04</v>
          </cell>
          <cell r="F630" t="str">
            <v>Полусухая цементно-песчаная стяжка на полах до 50 мм</v>
          </cell>
          <cell r="G630" t="str">
            <v>Semi-dry cement-sand screed for floors up to 50 mm</v>
          </cell>
          <cell r="H630" t="str">
            <v>м2</v>
          </cell>
          <cell r="I630" t="str">
            <v>m2</v>
          </cell>
          <cell r="J630">
            <v>0.76</v>
          </cell>
          <cell r="K630">
            <v>0.14000000000000001</v>
          </cell>
          <cell r="L630" t="str">
            <v>KQ-69-00</v>
          </cell>
          <cell r="M630" t="str">
            <v>Отделка помещений, м2</v>
          </cell>
          <cell r="N630">
            <v>0</v>
          </cell>
          <cell r="O630" t="str">
            <v>KQ-69-03</v>
          </cell>
          <cell r="P630" t="str">
            <v>Устройство полов, м2</v>
          </cell>
          <cell r="Q630">
            <v>0</v>
          </cell>
        </row>
        <row r="631">
          <cell r="E631" t="str">
            <v>FW00-04-01-05</v>
          </cell>
          <cell r="F631" t="str">
            <v>Полусухая цементно-песчаная стяжка на полах от 51 мм до 100 мм</v>
          </cell>
          <cell r="G631" t="str">
            <v>Semi-dry cement-sand screed for floors, thickness from 51 to 100 mm</v>
          </cell>
          <cell r="H631" t="str">
            <v>м2</v>
          </cell>
          <cell r="I631" t="str">
            <v>m2</v>
          </cell>
          <cell r="J631">
            <v>0.90600000000000003</v>
          </cell>
          <cell r="K631">
            <v>0.16400000000000001</v>
          </cell>
          <cell r="L631" t="str">
            <v>KQ-69-00</v>
          </cell>
          <cell r="M631" t="str">
            <v>Отделка помещений, м2</v>
          </cell>
          <cell r="N631">
            <v>0</v>
          </cell>
          <cell r="O631" t="str">
            <v>KQ-69-03</v>
          </cell>
          <cell r="P631" t="str">
            <v>Устройство полов, м2</v>
          </cell>
          <cell r="Q631">
            <v>0</v>
          </cell>
        </row>
        <row r="632">
          <cell r="E632" t="str">
            <v>FW00-04-01-06</v>
          </cell>
          <cell r="F632" t="str">
            <v>Полусухая цементно-песчаная стяжка на полах от 101 мм до 150 мм</v>
          </cell>
          <cell r="G632" t="str">
            <v>Semi-dry cement-sand screed for floors, thickness from 101 to 150 mm</v>
          </cell>
          <cell r="H632" t="str">
            <v>м2</v>
          </cell>
          <cell r="I632" t="str">
            <v>m2</v>
          </cell>
          <cell r="J632">
            <v>1.0659999999999998</v>
          </cell>
          <cell r="K632">
            <v>0.19</v>
          </cell>
          <cell r="L632" t="str">
            <v>KQ-69-00</v>
          </cell>
          <cell r="M632" t="str">
            <v>Отделка помещений, м2</v>
          </cell>
          <cell r="N632">
            <v>0</v>
          </cell>
          <cell r="O632" t="str">
            <v>KQ-69-03</v>
          </cell>
          <cell r="P632" t="str">
            <v>Устройство полов, м2</v>
          </cell>
          <cell r="Q632">
            <v>0</v>
          </cell>
        </row>
        <row r="633">
          <cell r="E633" t="str">
            <v>FW00-04-01-07</v>
          </cell>
          <cell r="F633" t="str">
            <v>Выравнивание поверхности самовыравнивающимися наливными растворами</v>
          </cell>
          <cell r="G633" t="str">
            <v>Surface smoothing with self-leveling poured solutions</v>
          </cell>
          <cell r="H633" t="str">
            <v>м2</v>
          </cell>
          <cell r="I633" t="str">
            <v>m2</v>
          </cell>
          <cell r="J633">
            <v>0.36199999999999999</v>
          </cell>
          <cell r="K633">
            <v>5.8000000000000003E-2</v>
          </cell>
          <cell r="L633" t="str">
            <v>KQ-69-00</v>
          </cell>
          <cell r="M633" t="str">
            <v>Отделка помещений, м2</v>
          </cell>
          <cell r="N633">
            <v>0</v>
          </cell>
          <cell r="O633" t="str">
            <v>KQ-69-03</v>
          </cell>
          <cell r="P633" t="str">
            <v>Устройство полов, м2</v>
          </cell>
          <cell r="Q633">
            <v>0</v>
          </cell>
        </row>
        <row r="634">
          <cell r="E634" t="str">
            <v>FW00-04-01-08</v>
          </cell>
          <cell r="F634" t="str">
            <v>Устройство топпингового покрытия пола</v>
          </cell>
          <cell r="G634" t="str">
            <v>Laying of floor topping</v>
          </cell>
          <cell r="H634" t="str">
            <v>м2</v>
          </cell>
          <cell r="I634" t="str">
            <v>m2</v>
          </cell>
          <cell r="J634">
            <v>0.71400000000000008</v>
          </cell>
          <cell r="K634">
            <v>0.03</v>
          </cell>
          <cell r="L634" t="str">
            <v>KQ-69-00</v>
          </cell>
          <cell r="M634" t="str">
            <v>Отделка помещений, м2</v>
          </cell>
          <cell r="N634">
            <v>0</v>
          </cell>
          <cell r="O634" t="str">
            <v>KQ-69-03</v>
          </cell>
          <cell r="P634" t="str">
            <v>Устройство полов, м2</v>
          </cell>
          <cell r="Q634">
            <v>0</v>
          </cell>
        </row>
        <row r="635">
          <cell r="E635" t="str">
            <v>FW00-04-01-09</v>
          </cell>
          <cell r="F635" t="str">
            <v>Бетонная стяжка на полах до 50 мм</v>
          </cell>
          <cell r="G635" t="str">
            <v>Concrete screed on floors up to 50 mm</v>
          </cell>
          <cell r="H635" t="str">
            <v>м2</v>
          </cell>
          <cell r="I635" t="str">
            <v>m2</v>
          </cell>
          <cell r="J635">
            <v>0.97676762722256294</v>
          </cell>
          <cell r="K635">
            <v>2.9776182362574649E-2</v>
          </cell>
          <cell r="L635" t="str">
            <v>KQ-69-00</v>
          </cell>
          <cell r="M635" t="str">
            <v>Отделка помещений, м2</v>
          </cell>
          <cell r="N635">
            <v>0</v>
          </cell>
          <cell r="O635" t="str">
            <v>KQ-69-03</v>
          </cell>
          <cell r="P635" t="str">
            <v>Устройство полов, м2</v>
          </cell>
          <cell r="Q635">
            <v>0</v>
          </cell>
        </row>
        <row r="636">
          <cell r="E636" t="str">
            <v>FW00-04-01-10</v>
          </cell>
          <cell r="F636" t="str">
            <v>Бетонная стяжка на полах от 51 мм до 100 мм</v>
          </cell>
          <cell r="G636" t="str">
            <v>Concrete screed on floors from 51 mm to 100 mm</v>
          </cell>
          <cell r="H636" t="str">
            <v>м2</v>
          </cell>
          <cell r="I636" t="str">
            <v>m2</v>
          </cell>
          <cell r="J636">
            <v>1.234716345171281</v>
          </cell>
          <cell r="K636">
            <v>0.22514927132952886</v>
          </cell>
          <cell r="L636" t="str">
            <v>KQ-69-00</v>
          </cell>
          <cell r="M636" t="str">
            <v>Отделка помещений, м2</v>
          </cell>
          <cell r="N636">
            <v>0</v>
          </cell>
          <cell r="O636" t="str">
            <v>KQ-69-03</v>
          </cell>
          <cell r="P636" t="str">
            <v>Устройство полов, м2</v>
          </cell>
          <cell r="Q636">
            <v>0</v>
          </cell>
        </row>
        <row r="637">
          <cell r="E637" t="str">
            <v>FW00-04-01-11</v>
          </cell>
          <cell r="F637" t="str">
            <v>Бетонная стяжка на полах от 101 мм до 150 мм</v>
          </cell>
          <cell r="G637" t="str">
            <v>Concrete screed on floors from 101 mm to 150 mm</v>
          </cell>
          <cell r="H637" t="str">
            <v>м2</v>
          </cell>
          <cell r="I637" t="str">
            <v>m2</v>
          </cell>
          <cell r="J637">
            <v>1.5381009605558962</v>
          </cell>
          <cell r="K637">
            <v>0.28607234825260575</v>
          </cell>
          <cell r="L637" t="str">
            <v>KQ-69-00</v>
          </cell>
          <cell r="M637" t="str">
            <v>Отделка помещений, м2</v>
          </cell>
          <cell r="N637">
            <v>0</v>
          </cell>
          <cell r="O637" t="str">
            <v>KQ-69-03</v>
          </cell>
          <cell r="P637" t="str">
            <v>Устройство полов, м2</v>
          </cell>
          <cell r="Q637">
            <v>0</v>
          </cell>
        </row>
        <row r="638">
          <cell r="E638" t="str">
            <v>FW00-04-01-12</v>
          </cell>
          <cell r="F638" t="str">
            <v>Устройство уклонообразующего слоя стяжки</v>
          </cell>
          <cell r="G638" t="str">
            <v>Installation of a slope-forming screed layer</v>
          </cell>
          <cell r="H638" t="str">
            <v>м2</v>
          </cell>
          <cell r="I638" t="str">
            <v>m2</v>
          </cell>
          <cell r="J638">
            <v>1.5381009605558962</v>
          </cell>
          <cell r="K638">
            <v>0.28607234825260575</v>
          </cell>
          <cell r="L638" t="str">
            <v>KQ-69-00</v>
          </cell>
          <cell r="M638" t="str">
            <v>Отделка помещений, м2</v>
          </cell>
          <cell r="N638">
            <v>0</v>
          </cell>
          <cell r="O638" t="str">
            <v>KQ-69-03</v>
          </cell>
          <cell r="P638" t="str">
            <v>Устройство полов, м2</v>
          </cell>
          <cell r="Q638">
            <v>0</v>
          </cell>
        </row>
        <row r="639">
          <cell r="E639" t="str">
            <v>FW00-04-02</v>
          </cell>
          <cell r="F639" t="str">
            <v>Устройство стяжек на кровле</v>
          </cell>
          <cell r="G639" t="str">
            <v>Screed installation on the roof</v>
          </cell>
        </row>
        <row r="640">
          <cell r="E640" t="str">
            <v>FW00-04-02-01</v>
          </cell>
          <cell r="F640" t="str">
            <v>Цементно-песчаная стяжка на кровле толщиной до 50 мм</v>
          </cell>
          <cell r="G640" t="str">
            <v>Cement-sand screed for roofs, thickness up to 50 mm</v>
          </cell>
          <cell r="H640" t="str">
            <v>м2</v>
          </cell>
          <cell r="I640" t="str">
            <v>m2</v>
          </cell>
          <cell r="J640">
            <v>0.72</v>
          </cell>
          <cell r="K640">
            <v>0.154</v>
          </cell>
          <cell r="L640" t="str">
            <v>KQ-67-00</v>
          </cell>
          <cell r="M640" t="str">
            <v>Отделка кровли, м2</v>
          </cell>
          <cell r="N640">
            <v>0</v>
          </cell>
          <cell r="O640" t="str">
            <v>KQ-67-03</v>
          </cell>
          <cell r="P640" t="str">
            <v>Устройство стяжки или цементно-стружечных плит на кровле, м2</v>
          </cell>
          <cell r="Q640">
            <v>1</v>
          </cell>
        </row>
        <row r="641">
          <cell r="E641" t="str">
            <v>FW00-04-02-02</v>
          </cell>
          <cell r="F641" t="str">
            <v>Цементно-песчаная стяжка на кровле от 51 мм до 100 мм</v>
          </cell>
          <cell r="G641" t="str">
            <v>Cement-sand screed for roofs, thickness from 51 to 100 mm</v>
          </cell>
          <cell r="H641" t="str">
            <v>м2</v>
          </cell>
          <cell r="I641" t="str">
            <v>m2</v>
          </cell>
          <cell r="J641">
            <v>0.84000000000000008</v>
          </cell>
          <cell r="K641">
            <v>0.184</v>
          </cell>
          <cell r="L641" t="str">
            <v>KQ-67-00</v>
          </cell>
          <cell r="M641" t="str">
            <v>Отделка кровли, м2</v>
          </cell>
          <cell r="N641">
            <v>0</v>
          </cell>
          <cell r="O641" t="str">
            <v>KQ-67-03</v>
          </cell>
          <cell r="P641" t="str">
            <v>Устройство стяжки или цементно-стружечных плит на кровле, м2</v>
          </cell>
          <cell r="Q641">
            <v>1</v>
          </cell>
        </row>
        <row r="642">
          <cell r="E642" t="str">
            <v>FW00-04-02-03</v>
          </cell>
          <cell r="F642" t="str">
            <v>Керамзитобетонная стяжка на кровле (уклонообразующий слой)</v>
          </cell>
          <cell r="G642" t="str">
            <v>Haydite concrete screed for roofs (sloping layer)</v>
          </cell>
          <cell r="H642" t="str">
            <v>м3</v>
          </cell>
          <cell r="I642" t="str">
            <v>m3</v>
          </cell>
          <cell r="J642">
            <v>9.5329999999999995</v>
          </cell>
          <cell r="K642">
            <v>1.9990000000000001</v>
          </cell>
          <cell r="L642" t="str">
            <v>KQ-67-00</v>
          </cell>
          <cell r="M642" t="str">
            <v>Отделка кровли, м2</v>
          </cell>
          <cell r="N642">
            <v>0</v>
          </cell>
          <cell r="O642" t="str">
            <v>KQ-67-03</v>
          </cell>
          <cell r="P642" t="str">
            <v>Устройство стяжки или цементно-стружечных плит на кровле, м2</v>
          </cell>
          <cell r="Q642">
            <v>6.666666666666667</v>
          </cell>
        </row>
        <row r="643">
          <cell r="E643" t="str">
            <v>FW00-04-03</v>
          </cell>
          <cell r="F643" t="str">
            <v>Устройство подстилающих слоев из плит</v>
          </cell>
          <cell r="G643" t="str">
            <v>Installation of underlaying beds of boards</v>
          </cell>
        </row>
        <row r="644">
          <cell r="E644" t="str">
            <v>FW00-04-03-01</v>
          </cell>
          <cell r="F644" t="str">
            <v>Цементно-стружечные плиты в 1 слой</v>
          </cell>
          <cell r="G644" t="str">
            <v>Cement boards, 1 layer</v>
          </cell>
          <cell r="H644" t="str">
            <v>м2</v>
          </cell>
          <cell r="I644" t="str">
            <v>m2</v>
          </cell>
          <cell r="J644">
            <v>1.1859999999999999</v>
          </cell>
          <cell r="K644">
            <v>0.25800000000000001</v>
          </cell>
          <cell r="L644" t="str">
            <v>KQ-67-00</v>
          </cell>
          <cell r="M644" t="str">
            <v>Отделка кровли, м2</v>
          </cell>
          <cell r="N644">
            <v>0</v>
          </cell>
          <cell r="O644" t="str">
            <v>KQ-67-03</v>
          </cell>
          <cell r="P644" t="str">
            <v>Устройство стяжки или цементно-стружечных плит на кровле, м2</v>
          </cell>
          <cell r="Q644">
            <v>1</v>
          </cell>
        </row>
        <row r="645">
          <cell r="E645" t="str">
            <v>FW00-04-03-02</v>
          </cell>
          <cell r="F645" t="str">
            <v>Цементно-стружечные плиты в 2 слой</v>
          </cell>
          <cell r="G645" t="str">
            <v>Cement boards, 2 layers</v>
          </cell>
          <cell r="H645" t="str">
            <v>м2</v>
          </cell>
          <cell r="I645" t="str">
            <v>m2</v>
          </cell>
          <cell r="J645">
            <v>1.579</v>
          </cell>
          <cell r="K645">
            <v>0.30200000000000005</v>
          </cell>
          <cell r="L645" t="str">
            <v>KQ-67-00</v>
          </cell>
          <cell r="M645" t="str">
            <v>Отделка кровли, м2</v>
          </cell>
          <cell r="N645">
            <v>0</v>
          </cell>
          <cell r="O645" t="str">
            <v>KQ-67-03</v>
          </cell>
          <cell r="P645" t="str">
            <v>Устройство стяжки или цементно-стружечных плит на кровле, м2</v>
          </cell>
          <cell r="Q645">
            <v>1</v>
          </cell>
        </row>
        <row r="646">
          <cell r="E646" t="str">
            <v>FW00-04-04</v>
          </cell>
          <cell r="F646" t="str">
            <v>Устройство фальшполов</v>
          </cell>
          <cell r="G646" t="str">
            <v>Raised (false) floor installation</v>
          </cell>
        </row>
        <row r="647">
          <cell r="E647" t="str">
            <v>FW00-04-04-01</v>
          </cell>
          <cell r="F647" t="str">
            <v>Устройство каркаса фальшпола</v>
          </cell>
          <cell r="G647" t="str">
            <v>False floor frame installation</v>
          </cell>
          <cell r="H647" t="str">
            <v>м2</v>
          </cell>
          <cell r="I647" t="str">
            <v>m2</v>
          </cell>
          <cell r="J647">
            <v>1.3739999999999999</v>
          </cell>
          <cell r="K647">
            <v>2.9000000000000001E-2</v>
          </cell>
          <cell r="L647" t="str">
            <v>KQ-69-00</v>
          </cell>
          <cell r="M647" t="str">
            <v>Отделка помещений, м2</v>
          </cell>
          <cell r="N647">
            <v>1</v>
          </cell>
          <cell r="O647" t="str">
            <v>KQ-69-06</v>
          </cell>
          <cell r="P647" t="str">
            <v>Устройство фальшпола, м2</v>
          </cell>
          <cell r="Q647">
            <v>1</v>
          </cell>
        </row>
        <row r="648">
          <cell r="E648" t="str">
            <v>FW00-04-04-02</v>
          </cell>
          <cell r="F648" t="str">
            <v>Устройство покрытия фальшпола из алюминиевых/металлических панелей</v>
          </cell>
          <cell r="G648" t="str">
            <v>False floor plating with aluminum/metal panels</v>
          </cell>
          <cell r="H648" t="str">
            <v>м2</v>
          </cell>
          <cell r="I648" t="str">
            <v>m2</v>
          </cell>
          <cell r="J648">
            <v>0.38500000000000001</v>
          </cell>
          <cell r="K648">
            <v>4.3999999999999997E-2</v>
          </cell>
          <cell r="L648" t="str">
            <v>KQ-69-00</v>
          </cell>
          <cell r="M648" t="str">
            <v>Отделка помещений, м2</v>
          </cell>
          <cell r="N648">
            <v>0</v>
          </cell>
          <cell r="O648" t="str">
            <v>KQ-69-06</v>
          </cell>
          <cell r="P648" t="str">
            <v>Устройство фальшпола, м2</v>
          </cell>
          <cell r="Q648">
            <v>0</v>
          </cell>
        </row>
        <row r="649">
          <cell r="E649" t="str">
            <v>FW00-04-04-03</v>
          </cell>
          <cell r="F649" t="str">
            <v>Устройство покрытия фальшпола из ДСП/Фанера/ГВЛВ</v>
          </cell>
          <cell r="G649" t="str">
            <v>False floor plating with wood particle boards/plywood/moisture-resistant backer boards</v>
          </cell>
          <cell r="H649" t="str">
            <v>м2</v>
          </cell>
          <cell r="I649" t="str">
            <v>m2</v>
          </cell>
          <cell r="J649">
            <v>0.49199999999999999</v>
          </cell>
          <cell r="K649">
            <v>5.5000000000000007E-2</v>
          </cell>
          <cell r="L649" t="str">
            <v>KQ-69-00</v>
          </cell>
          <cell r="M649" t="str">
            <v>Отделка помещений, м2</v>
          </cell>
          <cell r="N649">
            <v>0</v>
          </cell>
          <cell r="O649" t="str">
            <v>KQ-69-06</v>
          </cell>
          <cell r="P649" t="str">
            <v>Устройство фальшпола, м2</v>
          </cell>
          <cell r="Q649">
            <v>0</v>
          </cell>
        </row>
        <row r="650">
          <cell r="E650" t="str">
            <v>FW00-04-04-04</v>
          </cell>
          <cell r="F650" t="str">
            <v>Устройство неразъёмного покрытия фальшпола из сульфата кальция</v>
          </cell>
          <cell r="G650" t="str">
            <v>Installation of permanent false floor plating made of calcium sulfate</v>
          </cell>
          <cell r="H650" t="str">
            <v>м2</v>
          </cell>
          <cell r="I650" t="str">
            <v>m2</v>
          </cell>
          <cell r="J650">
            <v>0.66200000000000003</v>
          </cell>
          <cell r="K650">
            <v>7.6999999999999999E-2</v>
          </cell>
          <cell r="L650" t="str">
            <v>KQ-69-00</v>
          </cell>
          <cell r="M650" t="str">
            <v>Отделка помещений, м2</v>
          </cell>
          <cell r="N650">
            <v>0</v>
          </cell>
          <cell r="O650" t="str">
            <v>KQ-69-06</v>
          </cell>
          <cell r="P650" t="str">
            <v>Устройство фальшпола, м2</v>
          </cell>
          <cell r="Q650">
            <v>0</v>
          </cell>
        </row>
        <row r="651">
          <cell r="E651" t="str">
            <v>FW00-04-04-05</v>
          </cell>
          <cell r="F651" t="str">
            <v>Комплекс работ по устройству каркасных многоуровневых полов (амфитеатры, подиумы. сцены)</v>
          </cell>
          <cell r="G651" t="str">
            <v>Set of works to arrange multilevel framework floors (amphitheaters, podiums, stages)</v>
          </cell>
          <cell r="H651" t="str">
            <v>м2</v>
          </cell>
          <cell r="I651" t="str">
            <v>m2</v>
          </cell>
          <cell r="J651">
            <v>2.08</v>
          </cell>
          <cell r="K651">
            <v>0.17100000000000001</v>
          </cell>
          <cell r="L651" t="str">
            <v>KQ-69-00</v>
          </cell>
          <cell r="M651" t="str">
            <v>Отделка помещений, м2</v>
          </cell>
          <cell r="N651">
            <v>1</v>
          </cell>
          <cell r="O651" t="str">
            <v>KQ-69-06</v>
          </cell>
          <cell r="P651" t="str">
            <v>Устройство фальшпола, м2</v>
          </cell>
          <cell r="Q651">
            <v>1</v>
          </cell>
        </row>
        <row r="652">
          <cell r="E652" t="str">
            <v>FW00-05</v>
          </cell>
          <cell r="F652" t="str">
            <v>Устройство финишных покрытий полов</v>
          </cell>
          <cell r="G652" t="str">
            <v>Installation of finishing coats for floors</v>
          </cell>
        </row>
        <row r="653">
          <cell r="E653" t="str">
            <v>FW00-05-01</v>
          </cell>
          <cell r="F653" t="str">
            <v>Устройство полимерных покрытий (наливных/окрасочных)</v>
          </cell>
          <cell r="G653" t="str">
            <v>Installation of polymer coats (poured flooring/paint coating)</v>
          </cell>
        </row>
        <row r="654">
          <cell r="E654" t="str">
            <v>FW00-05-01-01</v>
          </cell>
          <cell r="F654" t="str">
            <v>Наливное эпоксидное/полиуретановое покрытие в 2 слоя (включая грунт)</v>
          </cell>
          <cell r="G654" t="str">
            <v>Self-leveling epoxy flooring/polyurethane coating, 2 layers (including primer)</v>
          </cell>
          <cell r="H654" t="str">
            <v>м2</v>
          </cell>
          <cell r="I654" t="str">
            <v>m2</v>
          </cell>
          <cell r="J654">
            <v>1.3189999999999997</v>
          </cell>
          <cell r="K654">
            <v>1.4999999999999999E-2</v>
          </cell>
          <cell r="L654" t="str">
            <v>KQ-69-00</v>
          </cell>
          <cell r="M654" t="str">
            <v>Отделка помещений, м2</v>
          </cell>
          <cell r="N654">
            <v>1</v>
          </cell>
          <cell r="O654" t="str">
            <v>KQ-69-03</v>
          </cell>
          <cell r="P654" t="str">
            <v>Устройство полов, м2</v>
          </cell>
          <cell r="Q654">
            <v>1</v>
          </cell>
        </row>
        <row r="655">
          <cell r="E655" t="str">
            <v>FW00-05-01-02</v>
          </cell>
          <cell r="F655" t="str">
            <v>Наливное эпоксидное/полиуретановое покрытие в 3 слоя (включая грунт)</v>
          </cell>
          <cell r="G655" t="str">
            <v>Self-leveling epoxy flooring/polyurethane coating, 3 layers (including primer)</v>
          </cell>
          <cell r="H655" t="str">
            <v>м2</v>
          </cell>
          <cell r="I655" t="str">
            <v>m2</v>
          </cell>
          <cell r="J655">
            <v>1.8729999999999998</v>
          </cell>
          <cell r="K655">
            <v>1.7000000000000001E-2</v>
          </cell>
          <cell r="L655" t="str">
            <v>KQ-69-00</v>
          </cell>
          <cell r="M655" t="str">
            <v>Отделка помещений, м2</v>
          </cell>
          <cell r="N655">
            <v>1</v>
          </cell>
          <cell r="O655" t="str">
            <v>KQ-69-03</v>
          </cell>
          <cell r="P655" t="str">
            <v>Устройство полов, м2</v>
          </cell>
          <cell r="Q655">
            <v>1</v>
          </cell>
        </row>
        <row r="656">
          <cell r="E656" t="str">
            <v>FW00-05-01-03</v>
          </cell>
          <cell r="F656" t="str">
            <v>Окрасочное полимерное покрытие (до 3х слоев)</v>
          </cell>
          <cell r="G656" t="str">
            <v>Polymer paint coat (up to 3 layers)</v>
          </cell>
          <cell r="H656" t="str">
            <v>м2</v>
          </cell>
          <cell r="I656" t="str">
            <v>m2</v>
          </cell>
          <cell r="J656">
            <v>1.3179999999999998</v>
          </cell>
          <cell r="K656">
            <v>1.9E-2</v>
          </cell>
          <cell r="L656" t="str">
            <v>KQ-69-00</v>
          </cell>
          <cell r="M656" t="str">
            <v>Отделка помещений, м2</v>
          </cell>
          <cell r="N656">
            <v>1</v>
          </cell>
          <cell r="O656" t="str">
            <v>KQ-69-03</v>
          </cell>
          <cell r="P656" t="str">
            <v>Устройство полов, м2</v>
          </cell>
          <cell r="Q656">
            <v>1</v>
          </cell>
        </row>
        <row r="657">
          <cell r="E657" t="str">
            <v>FW00-05-01-04</v>
          </cell>
          <cell r="F657" t="str">
            <v>Окрасочное полимерное покрытие (до 5и слоев)</v>
          </cell>
          <cell r="G657" t="str">
            <v>Polymer paint coat (up to 5 layers)</v>
          </cell>
          <cell r="H657" t="str">
            <v>м2</v>
          </cell>
          <cell r="I657" t="str">
            <v>m2</v>
          </cell>
          <cell r="J657">
            <v>1.8129999999999999</v>
          </cell>
          <cell r="K657">
            <v>1.9E-2</v>
          </cell>
          <cell r="L657" t="str">
            <v>KQ-69-00</v>
          </cell>
          <cell r="M657" t="str">
            <v>Отделка помещений, м2</v>
          </cell>
          <cell r="N657">
            <v>1</v>
          </cell>
          <cell r="O657" t="str">
            <v>KQ-69-03</v>
          </cell>
          <cell r="P657" t="str">
            <v>Устройство полов, м2</v>
          </cell>
          <cell r="Q657">
            <v>1</v>
          </cell>
        </row>
        <row r="658">
          <cell r="E658" t="str">
            <v>FW00-05-02</v>
          </cell>
          <cell r="F658" t="str">
            <v>Дополнительные работы при устройстве антистатических полов</v>
          </cell>
          <cell r="G658" t="str">
            <v>Additional works to install antistatic floors</v>
          </cell>
        </row>
        <row r="659">
          <cell r="E659" t="str">
            <v>FW00-05-02-01</v>
          </cell>
          <cell r="F659" t="str">
            <v>Устройство токопроводящего слоя (лента)</v>
          </cell>
          <cell r="G659" t="str">
            <v>Installation of a conductive layer (tape)</v>
          </cell>
          <cell r="H659" t="str">
            <v>м</v>
          </cell>
          <cell r="I659" t="str">
            <v>m</v>
          </cell>
          <cell r="J659">
            <v>0.11</v>
          </cell>
          <cell r="K659">
            <v>0</v>
          </cell>
          <cell r="L659" t="str">
            <v>KQ-69-00</v>
          </cell>
          <cell r="M659" t="str">
            <v>Отделка помещений, м2</v>
          </cell>
          <cell r="N659">
            <v>0</v>
          </cell>
          <cell r="O659" t="str">
            <v>KQ-69-03</v>
          </cell>
          <cell r="P659" t="str">
            <v>Устройство полов, м2</v>
          </cell>
          <cell r="Q659">
            <v>0</v>
          </cell>
        </row>
        <row r="660">
          <cell r="E660" t="str">
            <v>FW00-05-02-02</v>
          </cell>
          <cell r="F660" t="str">
            <v>Устройство токопроводящего слоя (сетка)</v>
          </cell>
          <cell r="G660" t="str">
            <v>Installation of a conductive layer (grid)</v>
          </cell>
          <cell r="H660" t="str">
            <v>м2</v>
          </cell>
          <cell r="I660" t="str">
            <v>m2</v>
          </cell>
          <cell r="J660">
            <v>0.182</v>
          </cell>
          <cell r="K660">
            <v>0</v>
          </cell>
          <cell r="L660" t="str">
            <v>KQ-69-00</v>
          </cell>
          <cell r="M660" t="str">
            <v>Отделка помещений, м2</v>
          </cell>
          <cell r="N660">
            <v>0</v>
          </cell>
          <cell r="O660" t="str">
            <v>KQ-69-03</v>
          </cell>
          <cell r="P660" t="str">
            <v>Устройство полов, м2</v>
          </cell>
          <cell r="Q660">
            <v>0</v>
          </cell>
        </row>
        <row r="661">
          <cell r="E661" t="str">
            <v>FW00-05-03</v>
          </cell>
          <cell r="F661" t="str">
            <v>Устройство напольных покрытий из ламинированных материалов</v>
          </cell>
          <cell r="G661" t="str">
            <v>Installation of laminated floors</v>
          </cell>
        </row>
        <row r="662">
          <cell r="E662" t="str">
            <v>FW00-05-03-01</v>
          </cell>
          <cell r="F662" t="str">
            <v>Устройство покрытия из линолеума</v>
          </cell>
          <cell r="G662" t="str">
            <v>Installation of a linoleum flooring</v>
          </cell>
          <cell r="H662" t="str">
            <v>м2</v>
          </cell>
          <cell r="I662" t="str">
            <v>m2</v>
          </cell>
          <cell r="J662">
            <v>0.56300000000000006</v>
          </cell>
          <cell r="K662">
            <v>1.4999999999999999E-2</v>
          </cell>
          <cell r="L662" t="str">
            <v>KQ-69-00</v>
          </cell>
          <cell r="M662" t="str">
            <v>Отделка помещений, м2</v>
          </cell>
          <cell r="N662">
            <v>1</v>
          </cell>
          <cell r="O662" t="str">
            <v>KQ-69-03</v>
          </cell>
          <cell r="P662" t="str">
            <v>Устройство полов, м2</v>
          </cell>
          <cell r="Q662">
            <v>1</v>
          </cell>
        </row>
        <row r="663">
          <cell r="E663" t="str">
            <v>FW00-05-03-02</v>
          </cell>
          <cell r="F663" t="str">
            <v>Устройство покрытия из линолеума с проваркой швов</v>
          </cell>
          <cell r="G663" t="str">
            <v>Linoleum flooring with joints welding</v>
          </cell>
          <cell r="H663" t="str">
            <v>м2</v>
          </cell>
          <cell r="I663" t="str">
            <v>m2</v>
          </cell>
          <cell r="J663">
            <v>0.66600000000000004</v>
          </cell>
          <cell r="K663">
            <v>1.4999999999999999E-2</v>
          </cell>
          <cell r="L663" t="str">
            <v>KQ-69-00</v>
          </cell>
          <cell r="M663" t="str">
            <v>Отделка помещений, м2</v>
          </cell>
          <cell r="N663">
            <v>1</v>
          </cell>
          <cell r="O663" t="str">
            <v>KQ-69-03</v>
          </cell>
          <cell r="P663" t="str">
            <v>Устройство полов, м2</v>
          </cell>
          <cell r="Q663">
            <v>1</v>
          </cell>
        </row>
        <row r="664">
          <cell r="E664" t="str">
            <v>FW00-05-03-03</v>
          </cell>
          <cell r="F664" t="str">
            <v>Устройство покрытия из ПВХ/виниловой плитки</v>
          </cell>
          <cell r="G664" t="str">
            <v>Installation of PVC/vinyl tile flooring</v>
          </cell>
          <cell r="H664" t="str">
            <v>м2</v>
          </cell>
          <cell r="I664" t="str">
            <v>m2</v>
          </cell>
          <cell r="J664">
            <v>0.86</v>
          </cell>
          <cell r="K664">
            <v>3.9E-2</v>
          </cell>
          <cell r="L664" t="str">
            <v>KQ-69-00</v>
          </cell>
          <cell r="M664" t="str">
            <v>Отделка помещений, м2</v>
          </cell>
          <cell r="N664">
            <v>1</v>
          </cell>
          <cell r="O664" t="str">
            <v>KQ-69-03</v>
          </cell>
          <cell r="P664" t="str">
            <v>Устройство полов, м2</v>
          </cell>
          <cell r="Q664">
            <v>1</v>
          </cell>
        </row>
        <row r="665">
          <cell r="E665" t="str">
            <v>FW00-05-03-04</v>
          </cell>
          <cell r="F665" t="str">
            <v>Устройство покрытия из ламината/кварцвиниловой плитки</v>
          </cell>
          <cell r="G665" t="str">
            <v>Installation of laminate/vinyl-quartz tile flooring</v>
          </cell>
          <cell r="H665" t="str">
            <v>м2</v>
          </cell>
          <cell r="I665" t="str">
            <v>m2</v>
          </cell>
          <cell r="J665">
            <v>0.88500000000000001</v>
          </cell>
          <cell r="K665">
            <v>3.9E-2</v>
          </cell>
          <cell r="L665" t="str">
            <v>KQ-69-00</v>
          </cell>
          <cell r="M665" t="str">
            <v>Отделка помещений, м2</v>
          </cell>
          <cell r="N665">
            <v>1</v>
          </cell>
          <cell r="O665" t="str">
            <v>KQ-69-03</v>
          </cell>
          <cell r="P665" t="str">
            <v>Устройство полов, м2</v>
          </cell>
          <cell r="Q665">
            <v>1</v>
          </cell>
        </row>
        <row r="666">
          <cell r="E666" t="str">
            <v>FW00-05-04</v>
          </cell>
          <cell r="F666" t="str">
            <v>Устройство покрытий из керамических/керамогранитных материалов</v>
          </cell>
          <cell r="G666" t="str">
            <v>Installation of a ceramic /ceramic granite flooring</v>
          </cell>
        </row>
        <row r="667">
          <cell r="E667" t="str">
            <v>FW00-05-04-01</v>
          </cell>
          <cell r="F667" t="str">
            <v>Устройство покрытия на полах из керамической/керамогранитной плитки размером до 60х60 см (включительно)</v>
          </cell>
          <cell r="G667" t="str">
            <v>Installation of flooring made of ceramic/ceramic granite tiles, 60x60 cm (inclusive)</v>
          </cell>
          <cell r="H667" t="str">
            <v>м2</v>
          </cell>
          <cell r="I667" t="str">
            <v>m2</v>
          </cell>
          <cell r="J667">
            <v>1.5059999999999998</v>
          </cell>
          <cell r="K667">
            <v>1.8000000000000002E-2</v>
          </cell>
          <cell r="L667" t="str">
            <v>KQ-69-00</v>
          </cell>
          <cell r="M667" t="str">
            <v>Отделка помещений, м2</v>
          </cell>
          <cell r="N667">
            <v>1</v>
          </cell>
          <cell r="O667" t="str">
            <v>KQ-69-03</v>
          </cell>
          <cell r="P667" t="str">
            <v>Устройство полов, м2</v>
          </cell>
          <cell r="Q667">
            <v>1</v>
          </cell>
        </row>
        <row r="668">
          <cell r="E668" t="str">
            <v>FW00-05-04-02</v>
          </cell>
          <cell r="F668" t="str">
            <v>Устройство покрытия на полах из керамической/керамогранитной плитки размером от 60х60 см до 120х60 см</v>
          </cell>
          <cell r="G668" t="str">
            <v>Installation of flooring made of ceramic/ceramic granite tiles, 60x60 cm to 120x60 cm</v>
          </cell>
          <cell r="H668" t="str">
            <v>м2</v>
          </cell>
          <cell r="I668" t="str">
            <v>m2</v>
          </cell>
          <cell r="J668">
            <v>1.5199999999999998</v>
          </cell>
          <cell r="K668">
            <v>1.8000000000000002E-2</v>
          </cell>
          <cell r="L668" t="str">
            <v>KQ-69-00</v>
          </cell>
          <cell r="M668" t="str">
            <v>Отделка помещений, м2</v>
          </cell>
          <cell r="N668">
            <v>1</v>
          </cell>
          <cell r="O668" t="str">
            <v>KQ-69-03</v>
          </cell>
          <cell r="P668" t="str">
            <v>Устройство полов, м2</v>
          </cell>
          <cell r="Q668">
            <v>1</v>
          </cell>
        </row>
        <row r="669">
          <cell r="E669" t="str">
            <v>FW00-05-04-03</v>
          </cell>
          <cell r="F669" t="str">
            <v>Устройство покрытия на полах из керамической/керамогранитной плитки размером свыше 121х61см</v>
          </cell>
          <cell r="G669" t="str">
            <v>Installation of flooring made of ceramic/ceramic granite tiles, above 120x61 cm</v>
          </cell>
          <cell r="H669" t="str">
            <v>м2</v>
          </cell>
          <cell r="I669" t="str">
            <v>m2</v>
          </cell>
          <cell r="J669">
            <v>1.7949999999999999</v>
          </cell>
          <cell r="K669">
            <v>1.8000000000000002E-2</v>
          </cell>
          <cell r="L669" t="str">
            <v>KQ-69-00</v>
          </cell>
          <cell r="M669" t="str">
            <v>Отделка помещений, м2</v>
          </cell>
          <cell r="N669">
            <v>1</v>
          </cell>
          <cell r="O669" t="str">
            <v>KQ-69-03</v>
          </cell>
          <cell r="P669" t="str">
            <v>Устройство полов, м2</v>
          </cell>
          <cell r="Q669">
            <v>1</v>
          </cell>
        </row>
        <row r="670">
          <cell r="E670" t="str">
            <v>FW00-05-04-04</v>
          </cell>
          <cell r="F670" t="str">
            <v xml:space="preserve">Устройство покрытия из керамической/керамогранитной плитки на ступенях </v>
          </cell>
          <cell r="G670" t="str">
            <v xml:space="preserve">Installation of flooring made of ceramic/ceramic granite tiles on stair steps </v>
          </cell>
          <cell r="H670" t="str">
            <v>м2</v>
          </cell>
          <cell r="I670" t="str">
            <v>m2</v>
          </cell>
          <cell r="J670">
            <v>2.7570000000000001</v>
          </cell>
          <cell r="K670">
            <v>8.5000000000000006E-2</v>
          </cell>
          <cell r="L670" t="str">
            <v>KQ-69-00</v>
          </cell>
          <cell r="M670" t="str">
            <v>Отделка помещений, м2</v>
          </cell>
          <cell r="N670">
            <v>0.67</v>
          </cell>
          <cell r="O670" t="str">
            <v>KQ-69-03</v>
          </cell>
          <cell r="P670" t="str">
            <v>Устройство полов, м2</v>
          </cell>
          <cell r="Q670">
            <v>0.67</v>
          </cell>
        </row>
        <row r="671">
          <cell r="E671" t="str">
            <v>FW00-05-05</v>
          </cell>
          <cell r="F671" t="str">
            <v>Устройство покрытий из натурального/искусственного камня</v>
          </cell>
          <cell r="G671" t="str">
            <v>Installation of a genuine stone /artificial stone flooring</v>
          </cell>
        </row>
        <row r="672">
          <cell r="E672" t="str">
            <v>FW00-05-05-01</v>
          </cell>
          <cell r="F672" t="str">
            <v>Устройство покрытия на полах из натурального/искусственного камня размером до 60х60 см (включительно)</v>
          </cell>
          <cell r="G672" t="str">
            <v>Installation of flooring made of genuine stone /artificial stone, 60x60 cm (inclusive)</v>
          </cell>
          <cell r="H672" t="str">
            <v>м2</v>
          </cell>
          <cell r="I672" t="str">
            <v>m2</v>
          </cell>
          <cell r="J672">
            <v>2.2409999999999997</v>
          </cell>
          <cell r="K672">
            <v>0.14399999999999999</v>
          </cell>
          <cell r="L672" t="str">
            <v>KQ-69-00</v>
          </cell>
          <cell r="M672" t="str">
            <v>Отделка помещений, м2</v>
          </cell>
          <cell r="N672">
            <v>1</v>
          </cell>
          <cell r="O672" t="str">
            <v>KQ-69-03</v>
          </cell>
          <cell r="P672" t="str">
            <v>Устройство полов, м2</v>
          </cell>
          <cell r="Q672">
            <v>1</v>
          </cell>
        </row>
        <row r="673">
          <cell r="E673" t="str">
            <v>FW00-05-05-02</v>
          </cell>
          <cell r="F673" t="str">
            <v>Устройство покрытия на полах из натурального/искусственного камня размером свыше 61х61см</v>
          </cell>
          <cell r="G673" t="str">
            <v>Installation of flooring made of ceramic/ artificial, above 61x61 cm</v>
          </cell>
          <cell r="H673" t="str">
            <v>м2</v>
          </cell>
          <cell r="I673" t="str">
            <v>m2</v>
          </cell>
          <cell r="J673">
            <v>2.375</v>
          </cell>
          <cell r="K673">
            <v>0.14399999999999999</v>
          </cell>
          <cell r="L673" t="str">
            <v>KQ-69-00</v>
          </cell>
          <cell r="M673" t="str">
            <v>Отделка помещений, м2</v>
          </cell>
          <cell r="N673">
            <v>1</v>
          </cell>
          <cell r="O673" t="str">
            <v>KQ-69-03</v>
          </cell>
          <cell r="P673" t="str">
            <v>Устройство полов, м2</v>
          </cell>
          <cell r="Q673">
            <v>1</v>
          </cell>
        </row>
        <row r="674">
          <cell r="E674" t="str">
            <v>FW00-05-06</v>
          </cell>
          <cell r="F674" t="str">
            <v>Устройство покрытий из текстильных материалов</v>
          </cell>
          <cell r="G674" t="str">
            <v>Installation of a textile flooring</v>
          </cell>
        </row>
        <row r="675">
          <cell r="E675" t="str">
            <v>FW00-05-06-01</v>
          </cell>
          <cell r="F675" t="str">
            <v>Устройство покрытия из ковролина</v>
          </cell>
          <cell r="G675" t="str">
            <v>Installation of a carpet flooring</v>
          </cell>
          <cell r="H675" t="str">
            <v>м2</v>
          </cell>
          <cell r="I675" t="str">
            <v>m2</v>
          </cell>
          <cell r="J675">
            <v>0.61799999999999999</v>
          </cell>
          <cell r="K675">
            <v>3.9E-2</v>
          </cell>
          <cell r="L675" t="str">
            <v>KQ-69-00</v>
          </cell>
          <cell r="M675" t="str">
            <v>Отделка помещений, м2</v>
          </cell>
          <cell r="N675">
            <v>1</v>
          </cell>
          <cell r="O675" t="str">
            <v>KQ-69-03</v>
          </cell>
          <cell r="P675" t="str">
            <v>Устройство полов, м2</v>
          </cell>
          <cell r="Q675">
            <v>1</v>
          </cell>
        </row>
        <row r="676">
          <cell r="E676" t="str">
            <v>FW00-05-06-02</v>
          </cell>
          <cell r="F676" t="str">
            <v>Устройство покрытия из ковровой плитки</v>
          </cell>
          <cell r="G676" t="str">
            <v>Installation of a tile carpeting</v>
          </cell>
          <cell r="H676" t="str">
            <v>м2</v>
          </cell>
          <cell r="I676" t="str">
            <v>m2</v>
          </cell>
          <cell r="J676">
            <v>0.64700000000000002</v>
          </cell>
          <cell r="K676">
            <v>3.9E-2</v>
          </cell>
          <cell r="L676" t="str">
            <v>KQ-69-00</v>
          </cell>
          <cell r="M676" t="str">
            <v>Отделка помещений, м2</v>
          </cell>
          <cell r="N676">
            <v>1</v>
          </cell>
          <cell r="O676" t="str">
            <v>KQ-69-03</v>
          </cell>
          <cell r="P676" t="str">
            <v>Устройство полов, м2</v>
          </cell>
          <cell r="Q676">
            <v>1</v>
          </cell>
        </row>
        <row r="677">
          <cell r="E677" t="str">
            <v>FW00-05-07</v>
          </cell>
          <cell r="F677" t="str">
            <v>Устройство деревянных покрытий</v>
          </cell>
          <cell r="G677" t="str">
            <v>Installation of a wooden flooring</v>
          </cell>
        </row>
        <row r="678">
          <cell r="E678" t="str">
            <v>FW00-05-07-01</v>
          </cell>
          <cell r="F678" t="str">
            <v>Устройство покрытия из штучного паркета</v>
          </cell>
          <cell r="G678" t="str">
            <v>Installation of a wood block parquet flooring</v>
          </cell>
          <cell r="H678" t="str">
            <v>м2</v>
          </cell>
          <cell r="I678" t="str">
            <v>m2</v>
          </cell>
          <cell r="J678">
            <v>2.4379999999999997</v>
          </cell>
          <cell r="K678">
            <v>0.14000000000000001</v>
          </cell>
          <cell r="L678" t="str">
            <v>KQ-69-00</v>
          </cell>
          <cell r="M678" t="str">
            <v>Отделка помещений, м2</v>
          </cell>
          <cell r="N678">
            <v>1</v>
          </cell>
          <cell r="O678" t="str">
            <v>KQ-69-03</v>
          </cell>
          <cell r="P678" t="str">
            <v>Устройство полов, м2</v>
          </cell>
          <cell r="Q678">
            <v>1</v>
          </cell>
        </row>
        <row r="679">
          <cell r="E679" t="str">
            <v>FW00-05-07-02</v>
          </cell>
          <cell r="F679" t="str">
            <v>Устройство покрытия из паркетной/массивной/инженерной доски</v>
          </cell>
          <cell r="G679" t="str">
            <v>Installation of a flooring made of parquet strips/ hardwood/engineered wood</v>
          </cell>
          <cell r="H679" t="str">
            <v>м2</v>
          </cell>
          <cell r="I679" t="str">
            <v>m2</v>
          </cell>
          <cell r="J679">
            <v>1.1579999999999999</v>
          </cell>
          <cell r="K679">
            <v>0.14000000000000001</v>
          </cell>
          <cell r="L679" t="str">
            <v>KQ-69-00</v>
          </cell>
          <cell r="M679" t="str">
            <v>Отделка помещений, м2</v>
          </cell>
          <cell r="N679">
            <v>1</v>
          </cell>
          <cell r="O679" t="str">
            <v>KQ-69-03</v>
          </cell>
          <cell r="P679" t="str">
            <v>Устройство полов, м2</v>
          </cell>
          <cell r="Q679">
            <v>1</v>
          </cell>
        </row>
        <row r="680">
          <cell r="E680" t="str">
            <v>FW00-05-07-03</v>
          </cell>
          <cell r="F680" t="str">
            <v>Устройство покрытия из террасной доски по лагам</v>
          </cell>
          <cell r="G680" t="str">
            <v>Installation of a flooring made of a decking over joists</v>
          </cell>
          <cell r="H680" t="str">
            <v>м2</v>
          </cell>
          <cell r="I680" t="str">
            <v>m2</v>
          </cell>
          <cell r="J680">
            <v>1.284</v>
          </cell>
          <cell r="K680">
            <v>9.6000000000000002E-2</v>
          </cell>
          <cell r="L680" t="str">
            <v>KQ-69-00</v>
          </cell>
          <cell r="M680" t="str">
            <v>Отделка помещений, м2</v>
          </cell>
          <cell r="N680">
            <v>1</v>
          </cell>
          <cell r="O680" t="str">
            <v>KQ-69-03</v>
          </cell>
          <cell r="P680" t="str">
            <v>Устройство полов, м2</v>
          </cell>
          <cell r="Q680">
            <v>1</v>
          </cell>
        </row>
        <row r="681">
          <cell r="E681" t="str">
            <v>FW00-05-08</v>
          </cell>
          <cell r="F681" t="str">
            <v>Устройство плинтусов и молдингов</v>
          </cell>
          <cell r="G681" t="str">
            <v>Installation of skirting boards and molding strips</v>
          </cell>
        </row>
        <row r="682">
          <cell r="E682" t="str">
            <v>FW00-05-08-01</v>
          </cell>
          <cell r="F682" t="str">
            <v>Устройство пластиковых/ПВХ/деревяных/пробковых/ковровых/композитных плинтусов/порогов</v>
          </cell>
          <cell r="G682" t="str">
            <v>Installation of PVC/wooden/cork/carpet/composite floor boarders/skirt boards/sill plates</v>
          </cell>
          <cell r="H682" t="str">
            <v>м</v>
          </cell>
          <cell r="I682" t="str">
            <v>m</v>
          </cell>
          <cell r="J682">
            <v>0.21100000000000002</v>
          </cell>
          <cell r="K682">
            <v>3.0000000000000001E-3</v>
          </cell>
          <cell r="L682" t="str">
            <v>KQ-69-00</v>
          </cell>
          <cell r="M682" t="str">
            <v>Отделка помещений, м2</v>
          </cell>
          <cell r="N682">
            <v>0</v>
          </cell>
          <cell r="O682" t="str">
            <v>KQ-69-03</v>
          </cell>
          <cell r="P682" t="str">
            <v>Устройство полов, м2</v>
          </cell>
          <cell r="Q682">
            <v>0</v>
          </cell>
        </row>
        <row r="683">
          <cell r="E683" t="str">
            <v>FW00-05-08-02</v>
          </cell>
          <cell r="F683" t="str">
            <v>Устройство керамических/керамогранитных плинтусов</v>
          </cell>
          <cell r="G683" t="str">
            <v>Installation of ceramic /ceramic granite skirt boards</v>
          </cell>
          <cell r="H683" t="str">
            <v>м</v>
          </cell>
          <cell r="I683" t="str">
            <v>m</v>
          </cell>
          <cell r="J683">
            <v>0.83600000000000008</v>
          </cell>
          <cell r="K683">
            <v>0.02</v>
          </cell>
          <cell r="L683" t="str">
            <v>KQ-69-00</v>
          </cell>
          <cell r="M683" t="str">
            <v>Отделка помещений, м2</v>
          </cell>
          <cell r="N683">
            <v>0</v>
          </cell>
          <cell r="O683" t="str">
            <v>KQ-69-03</v>
          </cell>
          <cell r="P683" t="str">
            <v>Устройство полов, м2</v>
          </cell>
          <cell r="Q683">
            <v>0</v>
          </cell>
        </row>
        <row r="684">
          <cell r="E684" t="str">
            <v>FW00-05-08-03</v>
          </cell>
          <cell r="F684" t="str">
            <v>Устройство встроенных плинтусов</v>
          </cell>
          <cell r="G684" t="str">
            <v>Installation of buried skirt boards</v>
          </cell>
          <cell r="H684" t="str">
            <v>м</v>
          </cell>
          <cell r="I684" t="str">
            <v>m</v>
          </cell>
          <cell r="J684">
            <v>0.25800000000000001</v>
          </cell>
          <cell r="K684">
            <v>4.0000000000000001E-3</v>
          </cell>
          <cell r="L684" t="str">
            <v>KQ-69-00</v>
          </cell>
          <cell r="M684" t="str">
            <v>Отделка помещений, м2</v>
          </cell>
          <cell r="N684">
            <v>0</v>
          </cell>
          <cell r="O684" t="str">
            <v>KQ-69-03</v>
          </cell>
          <cell r="P684" t="str">
            <v>Устройство полов, м2</v>
          </cell>
          <cell r="Q684">
            <v>0</v>
          </cell>
        </row>
        <row r="685">
          <cell r="E685" t="str">
            <v>FW00-05-08-04</v>
          </cell>
          <cell r="F685" t="str">
            <v>Устройство противоскользящих молдингов на ступенях</v>
          </cell>
          <cell r="G685" t="str">
            <v>Installation of anti-slip molds on stair steps</v>
          </cell>
          <cell r="H685" t="str">
            <v>м</v>
          </cell>
          <cell r="I685" t="str">
            <v>m</v>
          </cell>
          <cell r="J685">
            <v>0.33600000000000002</v>
          </cell>
          <cell r="K685">
            <v>8.0000000000000002E-3</v>
          </cell>
          <cell r="L685" t="str">
            <v>KQ-69-00</v>
          </cell>
          <cell r="M685" t="str">
            <v>Отделка помещений, м2</v>
          </cell>
          <cell r="N685">
            <v>0</v>
          </cell>
          <cell r="O685" t="str">
            <v>KQ-69-03</v>
          </cell>
          <cell r="P685" t="str">
            <v>Устройство полов, м2</v>
          </cell>
          <cell r="Q685">
            <v>0</v>
          </cell>
        </row>
        <row r="686">
          <cell r="E686" t="str">
            <v>FW00-05-08-05</v>
          </cell>
          <cell r="F686" t="str">
            <v>Устройство противоскользящих резиновых накладок/наклеек</v>
          </cell>
          <cell r="G686" t="str">
            <v>Installation of anti-slip rubber pads/tapes</v>
          </cell>
          <cell r="H686" t="str">
            <v>м</v>
          </cell>
          <cell r="I686" t="str">
            <v>m</v>
          </cell>
          <cell r="J686">
            <v>0.16200000000000001</v>
          </cell>
          <cell r="K686">
            <v>0</v>
          </cell>
          <cell r="L686" t="str">
            <v>KQ-69-00</v>
          </cell>
          <cell r="M686" t="str">
            <v>Отделка помещений, м2</v>
          </cell>
          <cell r="N686">
            <v>0</v>
          </cell>
          <cell r="O686" t="str">
            <v>KQ-69-03</v>
          </cell>
          <cell r="P686" t="str">
            <v>Устройство полов, м2</v>
          </cell>
          <cell r="Q686">
            <v>0</v>
          </cell>
        </row>
        <row r="687">
          <cell r="E687" t="str">
            <v>FW00-05-09</v>
          </cell>
          <cell r="F687" t="str">
            <v>Грязезащитные системы/крышки приямков</v>
          </cell>
          <cell r="G687" t="str">
            <v>Dirt-guarding systems/pit covers</v>
          </cell>
        </row>
        <row r="688">
          <cell r="E688" t="str">
            <v>FW00-05-09-01</v>
          </cell>
          <cell r="F688" t="str">
            <v>Монтаж обрамления для установки решетки грязезащитной системы</v>
          </cell>
          <cell r="G688" t="str">
            <v>Installation of a framing for dirt-guard system grating</v>
          </cell>
          <cell r="H688" t="str">
            <v>м</v>
          </cell>
          <cell r="I688" t="str">
            <v>m</v>
          </cell>
          <cell r="J688">
            <v>0.61562499999999998</v>
          </cell>
          <cell r="K688">
            <v>7.8125E-3</v>
          </cell>
          <cell r="L688" t="str">
            <v>KQ-69-00</v>
          </cell>
          <cell r="M688" t="str">
            <v>Отделка помещений, м2</v>
          </cell>
          <cell r="N688">
            <v>0</v>
          </cell>
          <cell r="O688" t="str">
            <v>KQ-69-03</v>
          </cell>
          <cell r="P688" t="str">
            <v>Устройство полов, м2</v>
          </cell>
          <cell r="Q688">
            <v>0</v>
          </cell>
        </row>
        <row r="689">
          <cell r="E689" t="str">
            <v>FW00-05-09-02</v>
          </cell>
          <cell r="F689" t="str">
            <v>Монтаж решетки грязезащитной системы (стальной решнастил/просечной)</v>
          </cell>
          <cell r="G689" t="str">
            <v>Installation of a dirt-guard system grating (grating/perforated flooring)</v>
          </cell>
          <cell r="H689" t="str">
            <v>м2</v>
          </cell>
          <cell r="I689" t="str">
            <v>m2</v>
          </cell>
          <cell r="J689">
            <v>1.8859999999999997</v>
          </cell>
          <cell r="K689">
            <v>0.13400000000000001</v>
          </cell>
          <cell r="L689" t="str">
            <v>KQ-69-00</v>
          </cell>
          <cell r="M689" t="str">
            <v>Отделка помещений, м2</v>
          </cell>
          <cell r="N689">
            <v>0</v>
          </cell>
          <cell r="O689" t="str">
            <v>KQ-69-03</v>
          </cell>
          <cell r="P689" t="str">
            <v>Устройство полов, м2</v>
          </cell>
          <cell r="Q689">
            <v>0</v>
          </cell>
        </row>
        <row r="690">
          <cell r="E690" t="str">
            <v>FW00-05-09-03</v>
          </cell>
          <cell r="F690" t="str">
            <v>Монтаж решетки грязезащитной системы (полимерных/биметаллических)</v>
          </cell>
          <cell r="G690" t="str">
            <v>Installation of a dirt-guard system grating (polymer/ bimetallic)</v>
          </cell>
          <cell r="H690" t="str">
            <v>м2</v>
          </cell>
          <cell r="I690" t="str">
            <v>m2</v>
          </cell>
          <cell r="J690">
            <v>0.999</v>
          </cell>
          <cell r="K690">
            <v>0.13400000000000001</v>
          </cell>
          <cell r="L690" t="str">
            <v>KQ-69-00</v>
          </cell>
          <cell r="M690" t="str">
            <v>Отделка помещений, м2</v>
          </cell>
          <cell r="N690">
            <v>0</v>
          </cell>
          <cell r="O690" t="str">
            <v>KQ-69-03</v>
          </cell>
          <cell r="P690" t="str">
            <v>Устройство полов, м2</v>
          </cell>
          <cell r="Q690">
            <v>0</v>
          </cell>
        </row>
        <row r="691">
          <cell r="E691" t="str">
            <v>FW00-05-09-04</v>
          </cell>
          <cell r="F691" t="str">
            <v>Монтаж обрамления для установки крышки приямка</v>
          </cell>
          <cell r="G691" t="str">
            <v>Installation of a framing for a pit cover</v>
          </cell>
          <cell r="H691" t="str">
            <v>м</v>
          </cell>
          <cell r="I691" t="str">
            <v>m</v>
          </cell>
          <cell r="J691">
            <v>0.61562499999999998</v>
          </cell>
          <cell r="K691">
            <v>7.8125E-3</v>
          </cell>
          <cell r="L691" t="str">
            <v>KQ-69-00</v>
          </cell>
          <cell r="M691" t="str">
            <v>Отделка помещений, м2</v>
          </cell>
          <cell r="N691">
            <v>0</v>
          </cell>
          <cell r="O691" t="str">
            <v>KQ-69-03</v>
          </cell>
          <cell r="P691" t="str">
            <v>Устройство полов, м2</v>
          </cell>
          <cell r="Q691">
            <v>0</v>
          </cell>
        </row>
        <row r="692">
          <cell r="E692" t="str">
            <v>FW00-05-09-05</v>
          </cell>
          <cell r="F692" t="str">
            <v>Изготовление и монтаж крышки приямка</v>
          </cell>
          <cell r="G692" t="str">
            <v>Fabrication and installation of a pit cover</v>
          </cell>
          <cell r="H692" t="str">
            <v>м2</v>
          </cell>
          <cell r="I692" t="str">
            <v>m2</v>
          </cell>
          <cell r="J692">
            <v>26.5</v>
          </cell>
          <cell r="K692">
            <v>1.7999999999999998</v>
          </cell>
          <cell r="L692" t="str">
            <v>KQ-69-00</v>
          </cell>
          <cell r="M692" t="str">
            <v>Отделка помещений, м2</v>
          </cell>
          <cell r="N692">
            <v>0</v>
          </cell>
          <cell r="O692" t="str">
            <v>KQ-69-03</v>
          </cell>
          <cell r="P692" t="str">
            <v>Устройство полов, м2</v>
          </cell>
          <cell r="Q692">
            <v>0</v>
          </cell>
        </row>
        <row r="693">
          <cell r="E693" t="str">
            <v>FW00-06</v>
          </cell>
          <cell r="F693" t="str">
            <v>Устройство стен/перегородок</v>
          </cell>
          <cell r="G693" t="str">
            <v>Installation of walls/partitions</v>
          </cell>
        </row>
        <row r="694">
          <cell r="E694" t="str">
            <v>FW00-06-01</v>
          </cell>
          <cell r="F694" t="str">
            <v>Кладочные работы</v>
          </cell>
          <cell r="G694" t="str">
            <v>Masonry work</v>
          </cell>
        </row>
        <row r="695">
          <cell r="E695" t="str">
            <v>FW00-06-01-01</v>
          </cell>
          <cell r="F695" t="str">
            <v>Кладка стен из газосиликатных блоков</v>
          </cell>
          <cell r="G695" t="str">
            <v>Walls masonry of aerated concrete blocks</v>
          </cell>
          <cell r="H695" t="str">
            <v>м3</v>
          </cell>
          <cell r="I695" t="str">
            <v>m3</v>
          </cell>
          <cell r="J695">
            <v>5.1560000000000006</v>
          </cell>
          <cell r="K695">
            <v>0.63500000000000001</v>
          </cell>
          <cell r="L695" t="str">
            <v>KQ-69-00</v>
          </cell>
          <cell r="M695" t="str">
            <v>Отделка помещений, м2</v>
          </cell>
          <cell r="N695">
            <v>0</v>
          </cell>
          <cell r="O695" t="str">
            <v>KQ-69-01</v>
          </cell>
          <cell r="P695" t="str">
            <v>Кладка стен и перегородок, м3</v>
          </cell>
          <cell r="Q695">
            <v>1</v>
          </cell>
        </row>
        <row r="696">
          <cell r="E696" t="str">
            <v>FW00-06-01-02</v>
          </cell>
          <cell r="F696" t="str">
            <v>Кладка стен из кирпича</v>
          </cell>
          <cell r="G696" t="str">
            <v>Walls masonry of brick</v>
          </cell>
          <cell r="H696" t="str">
            <v>м3</v>
          </cell>
          <cell r="I696" t="str">
            <v>m3</v>
          </cell>
          <cell r="J696">
            <v>11.920999999999999</v>
          </cell>
          <cell r="K696">
            <v>1.3170000000000002</v>
          </cell>
          <cell r="L696" t="str">
            <v>KQ-69-00</v>
          </cell>
          <cell r="M696" t="str">
            <v>Отделка помещений, м2</v>
          </cell>
          <cell r="N696">
            <v>0</v>
          </cell>
          <cell r="O696" t="str">
            <v>KQ-69-01</v>
          </cell>
          <cell r="P696" t="str">
            <v>Кладка стен и перегородок, м3</v>
          </cell>
          <cell r="Q696">
            <v>1</v>
          </cell>
        </row>
        <row r="697">
          <cell r="E697" t="str">
            <v>FW00-06-01-03</v>
          </cell>
          <cell r="F697" t="str">
            <v>Кладка стен из пенобетонных блоков</v>
          </cell>
          <cell r="G697" t="str">
            <v>Walls masonry of foamed concrete blocks</v>
          </cell>
          <cell r="H697" t="str">
            <v>м3</v>
          </cell>
          <cell r="I697" t="str">
            <v>m3</v>
          </cell>
          <cell r="J697">
            <v>7.4166666666666696</v>
          </cell>
          <cell r="K697">
            <v>0.27777777777777779</v>
          </cell>
          <cell r="L697" t="str">
            <v>KQ-69-00</v>
          </cell>
          <cell r="M697" t="str">
            <v>Отделка помещений, м2</v>
          </cell>
          <cell r="N697">
            <v>0</v>
          </cell>
          <cell r="O697" t="str">
            <v>KQ-69-01</v>
          </cell>
          <cell r="P697" t="str">
            <v>Кладка стен и перегородок, м3</v>
          </cell>
          <cell r="Q697">
            <v>1</v>
          </cell>
        </row>
        <row r="698">
          <cell r="E698" t="str">
            <v>FW00-06-01-04</v>
          </cell>
          <cell r="F698" t="str">
            <v>Кладка стен из бетонных блоков</v>
          </cell>
          <cell r="G698" t="str">
            <v>Walls masonry of concrete blocks</v>
          </cell>
          <cell r="H698" t="str">
            <v>м3</v>
          </cell>
          <cell r="I698" t="str">
            <v>m3</v>
          </cell>
          <cell r="J698">
            <v>9.8099999999999987</v>
          </cell>
          <cell r="K698">
            <v>0.96800000000000008</v>
          </cell>
          <cell r="L698" t="str">
            <v>KQ-69-00</v>
          </cell>
          <cell r="M698" t="str">
            <v>Отделка помещений, м2</v>
          </cell>
          <cell r="N698">
            <v>0</v>
          </cell>
          <cell r="O698" t="str">
            <v>KQ-69-01</v>
          </cell>
          <cell r="P698" t="str">
            <v>Кладка стен и перегородок, м3</v>
          </cell>
          <cell r="Q698">
            <v>1</v>
          </cell>
        </row>
        <row r="699">
          <cell r="E699" t="str">
            <v>FW00-06-01-05</v>
          </cell>
          <cell r="F699" t="str">
            <v>Кладка перегородок из газосиликатных блоков (толщиной до 150 мм)</v>
          </cell>
          <cell r="G699" t="str">
            <v>Installation of partitions made of aerated concrete blocks (thickness up to 150 mm)</v>
          </cell>
          <cell r="H699" t="str">
            <v>м3</v>
          </cell>
          <cell r="I699" t="str">
            <v>m3</v>
          </cell>
          <cell r="J699">
            <v>10</v>
          </cell>
          <cell r="K699">
            <v>1.3</v>
          </cell>
          <cell r="L699" t="str">
            <v>KQ-69-00</v>
          </cell>
          <cell r="M699" t="str">
            <v>Отделка помещений, м2</v>
          </cell>
          <cell r="N699">
            <v>0</v>
          </cell>
          <cell r="O699" t="str">
            <v>KQ-69-01</v>
          </cell>
          <cell r="P699" t="str">
            <v>Кладка стен и перегородок, м3</v>
          </cell>
          <cell r="Q699">
            <v>1</v>
          </cell>
        </row>
        <row r="700">
          <cell r="E700" t="str">
            <v>FW00-06-01-06</v>
          </cell>
          <cell r="F700" t="str">
            <v>Кладка перегородок из кирпича (толщиной до 120 мм)</v>
          </cell>
          <cell r="G700" t="str">
            <v>Installation of partitions made of brick (thickness up to 120 mm)</v>
          </cell>
          <cell r="H700" t="str">
            <v>м3</v>
          </cell>
          <cell r="I700" t="str">
            <v>m3</v>
          </cell>
          <cell r="J700">
            <v>16.027999999999999</v>
          </cell>
          <cell r="K700">
            <v>2.0840000000000001</v>
          </cell>
          <cell r="L700" t="str">
            <v>KQ-69-00</v>
          </cell>
          <cell r="M700" t="str">
            <v>Отделка помещений, м2</v>
          </cell>
          <cell r="N700">
            <v>0</v>
          </cell>
          <cell r="O700" t="str">
            <v>KQ-69-01</v>
          </cell>
          <cell r="P700" t="str">
            <v>Кладка стен и перегородок, м3</v>
          </cell>
          <cell r="Q700">
            <v>1</v>
          </cell>
        </row>
        <row r="701">
          <cell r="E701" t="str">
            <v>FW00-06-01-07</v>
          </cell>
          <cell r="F701" t="str">
            <v>Кладка перегородок из гипсовых блоков (толщиной до 100 мм)</v>
          </cell>
          <cell r="G701" t="str">
            <v>Installation of partitions made of gypsum blocks (thickness up to 100 mm)</v>
          </cell>
          <cell r="H701" t="str">
            <v>м3</v>
          </cell>
          <cell r="I701" t="str">
            <v>m3</v>
          </cell>
          <cell r="J701">
            <v>10.616999999999999</v>
          </cell>
          <cell r="K701">
            <v>1.625</v>
          </cell>
          <cell r="L701" t="str">
            <v>KQ-69-00</v>
          </cell>
          <cell r="M701" t="str">
            <v>Отделка помещений, м2</v>
          </cell>
          <cell r="N701">
            <v>0</v>
          </cell>
          <cell r="O701" t="str">
            <v>KQ-69-01</v>
          </cell>
          <cell r="P701" t="str">
            <v>Кладка стен и перегородок, м3</v>
          </cell>
          <cell r="Q701">
            <v>1</v>
          </cell>
        </row>
        <row r="702">
          <cell r="E702" t="str">
            <v>FW00-06-02</v>
          </cell>
          <cell r="F702" t="str">
            <v>Устройство перегородок на металлокаркасе</v>
          </cell>
          <cell r="G702" t="str">
            <v>Installation of framework-based partitions</v>
          </cell>
        </row>
        <row r="703">
          <cell r="E703" t="str">
            <v>FW00-06-02-01</v>
          </cell>
          <cell r="F703" t="str">
            <v>Устройство металлического каркаса перегородок по системе "КНАУФ" с толщиной стоечного профиля ≤100 мм</v>
          </cell>
          <cell r="G703" t="str">
            <v>Installation of partitions steel framework as per KNAUF system with stud thickness ≤100 mm</v>
          </cell>
          <cell r="H703" t="str">
            <v>м2</v>
          </cell>
          <cell r="I703" t="str">
            <v>m2</v>
          </cell>
          <cell r="J703">
            <v>0.65500000000000003</v>
          </cell>
          <cell r="K703">
            <v>3.9E-2</v>
          </cell>
          <cell r="L703" t="str">
            <v>KQ-69-00</v>
          </cell>
          <cell r="M703" t="str">
            <v>Отделка помещений, м2</v>
          </cell>
          <cell r="N703">
            <v>0</v>
          </cell>
          <cell r="O703" t="str">
            <v>KQ-69-02</v>
          </cell>
          <cell r="P703" t="str">
            <v>Отделка стен, м2</v>
          </cell>
          <cell r="Q703">
            <v>0</v>
          </cell>
        </row>
        <row r="704">
          <cell r="E704" t="str">
            <v>FW00-06-02-02</v>
          </cell>
          <cell r="F704" t="str">
            <v>Устройство металлического каркаса перегородок по системе "КНАУФ" с толщиной стоечного профиля &gt;100 мм</v>
          </cell>
          <cell r="G704" t="str">
            <v>Installation of partitions steel framework as per KNAUF system with stud thickness &gt;100 mm</v>
          </cell>
          <cell r="H704" t="str">
            <v>м2</v>
          </cell>
          <cell r="I704" t="str">
            <v>m2</v>
          </cell>
          <cell r="J704">
            <v>0.81400000000000006</v>
          </cell>
          <cell r="K704">
            <v>4.7E-2</v>
          </cell>
          <cell r="L704" t="str">
            <v>KQ-69-00</v>
          </cell>
          <cell r="M704" t="str">
            <v>Отделка помещений, м2</v>
          </cell>
          <cell r="N704">
            <v>0</v>
          </cell>
          <cell r="O704" t="str">
            <v>KQ-69-02</v>
          </cell>
          <cell r="P704" t="str">
            <v>Отделка стен, м2</v>
          </cell>
          <cell r="Q704">
            <v>0</v>
          </cell>
        </row>
        <row r="705">
          <cell r="E705" t="str">
            <v>FW00-06-02-03</v>
          </cell>
          <cell r="F705" t="str">
            <v>Устройство металлического каркаса для облицовки стен листовыми материалами</v>
          </cell>
          <cell r="G705" t="str">
            <v>Installation of steel framework for walls cladding with sheet materials</v>
          </cell>
          <cell r="H705" t="str">
            <v>м2</v>
          </cell>
          <cell r="I705" t="str">
            <v>m2</v>
          </cell>
          <cell r="J705">
            <v>0.71299999999999997</v>
          </cell>
          <cell r="K705">
            <v>4.1000000000000002E-2</v>
          </cell>
          <cell r="L705" t="str">
            <v>KQ-69-00</v>
          </cell>
          <cell r="M705" t="str">
            <v>Отделка помещений, м2</v>
          </cell>
          <cell r="N705">
            <v>0</v>
          </cell>
          <cell r="O705" t="str">
            <v>KQ-69-02</v>
          </cell>
          <cell r="P705" t="str">
            <v>Отделка стен, м2</v>
          </cell>
          <cell r="Q705">
            <v>0</v>
          </cell>
        </row>
        <row r="706">
          <cell r="E706" t="str">
            <v>FW00-06-02-04</v>
          </cell>
          <cell r="F706" t="str">
            <v>Монтаж ГКЛ/ГВЛВ и т.д. в 1 слой на готовый каркас с заделкой стыков</v>
          </cell>
          <cell r="G706" t="str">
            <v>Installation of gypsum boards/moisture-resistant backer boards, etc. in 1 layer over the finished framework with sealing of the joints</v>
          </cell>
          <cell r="H706" t="str">
            <v>м2</v>
          </cell>
          <cell r="I706" t="str">
            <v>m2</v>
          </cell>
          <cell r="J706">
            <v>0.59799999999999998</v>
          </cell>
          <cell r="K706">
            <v>4.5999999999999999E-2</v>
          </cell>
          <cell r="L706" t="str">
            <v>KQ-69-00</v>
          </cell>
          <cell r="M706" t="str">
            <v>Отделка помещений, м2</v>
          </cell>
          <cell r="N706">
            <v>0</v>
          </cell>
          <cell r="O706" t="str">
            <v>KQ-69-02</v>
          </cell>
          <cell r="P706" t="str">
            <v>Отделка стен, м2</v>
          </cell>
          <cell r="Q706">
            <v>0</v>
          </cell>
        </row>
        <row r="707">
          <cell r="E707" t="str">
            <v>FW00-06-02-05</v>
          </cell>
          <cell r="F707" t="str">
            <v>Монтаж ГКЛ/ГВЛВ и т.д. в 2 слоя на готовый каркас с заделкой стыков</v>
          </cell>
          <cell r="G707" t="str">
            <v>Installation of gypsum boards/moisture-resistant backer boards, etc. in 2 layer over the finished framework with sealing of the joints</v>
          </cell>
          <cell r="H707" t="str">
            <v>м2</v>
          </cell>
          <cell r="I707" t="str">
            <v>m2</v>
          </cell>
          <cell r="J707">
            <v>0.87000000000000011</v>
          </cell>
          <cell r="K707">
            <v>7.4999999999999997E-2</v>
          </cell>
          <cell r="L707" t="str">
            <v>KQ-69-00</v>
          </cell>
          <cell r="M707" t="str">
            <v>Отделка помещений, м2</v>
          </cell>
          <cell r="N707">
            <v>0</v>
          </cell>
          <cell r="O707" t="str">
            <v>KQ-69-02</v>
          </cell>
          <cell r="P707" t="str">
            <v>Отделка стен, м2</v>
          </cell>
          <cell r="Q707">
            <v>0</v>
          </cell>
        </row>
        <row r="708">
          <cell r="E708" t="str">
            <v>FW00-06-02-06</v>
          </cell>
          <cell r="F708" t="str">
            <v>Монтаж HPL панелей (с устройством каркаса)</v>
          </cell>
          <cell r="G708" t="str">
            <v>Installation of HPL panels (with framework installation)</v>
          </cell>
          <cell r="H708" t="str">
            <v>м2</v>
          </cell>
          <cell r="I708" t="str">
            <v>m2</v>
          </cell>
          <cell r="J708">
            <v>2.286</v>
          </cell>
          <cell r="K708">
            <v>0.11600000000000001</v>
          </cell>
          <cell r="L708" t="str">
            <v>KQ-69-00</v>
          </cell>
          <cell r="M708" t="str">
            <v>Отделка помещений, м2</v>
          </cell>
          <cell r="N708">
            <v>0</v>
          </cell>
          <cell r="O708" t="str">
            <v>KQ-69-02</v>
          </cell>
          <cell r="P708" t="str">
            <v>Отделка стен, м2</v>
          </cell>
          <cell r="Q708">
            <v>1</v>
          </cell>
        </row>
        <row r="709">
          <cell r="E709" t="str">
            <v>FW00-06-02-07</v>
          </cell>
          <cell r="F709" t="str">
            <v>Монтаж МДФ, ДСП, шпонированных и ламинированных панелей (с устройством каркаса)</v>
          </cell>
          <cell r="G709" t="str">
            <v>Installation of medium density fiber boards, wood chip boards, veneered/laminated panels (with framework installation)</v>
          </cell>
          <cell r="H709" t="str">
            <v>м2</v>
          </cell>
          <cell r="I709" t="str">
            <v>m2</v>
          </cell>
          <cell r="J709">
            <v>1.9590000000000001</v>
          </cell>
          <cell r="K709">
            <v>0.11600000000000001</v>
          </cell>
          <cell r="L709" t="str">
            <v>KQ-69-00</v>
          </cell>
          <cell r="M709" t="str">
            <v>Отделка помещений, м2</v>
          </cell>
          <cell r="N709">
            <v>0</v>
          </cell>
          <cell r="O709" t="str">
            <v>KQ-69-02</v>
          </cell>
          <cell r="P709" t="str">
            <v>Отделка стен, м2</v>
          </cell>
          <cell r="Q709">
            <v>1</v>
          </cell>
        </row>
        <row r="710">
          <cell r="E710" t="str">
            <v>FW00-06-02-08</v>
          </cell>
          <cell r="F710" t="str">
            <v>Монтаж покрытия стен из стемалита/каленого стекла/зеркал (с устройством каркаса)</v>
          </cell>
          <cell r="G710" t="str">
            <v>Installation of wall coatings made of enamelled glass/tempered glass/mirror (with framework installation)</v>
          </cell>
          <cell r="H710" t="str">
            <v>м2</v>
          </cell>
          <cell r="I710" t="str">
            <v>m2</v>
          </cell>
          <cell r="J710">
            <v>3.1640000000000001</v>
          </cell>
          <cell r="K710">
            <v>0.34099999999999997</v>
          </cell>
          <cell r="L710" t="str">
            <v>KQ-69-00</v>
          </cell>
          <cell r="M710" t="str">
            <v>Отделка помещений, м2</v>
          </cell>
          <cell r="N710">
            <v>0</v>
          </cell>
          <cell r="O710" t="str">
            <v>KQ-69-02</v>
          </cell>
          <cell r="P710" t="str">
            <v>Отделка стен, м2</v>
          </cell>
          <cell r="Q710">
            <v>1</v>
          </cell>
        </row>
        <row r="711">
          <cell r="E711" t="str">
            <v>FW00-06-02-09</v>
          </cell>
          <cell r="F711" t="str">
            <v>Устройство покрытия стен из облицовочных тканевых панелей (с устройством каркаса)</v>
          </cell>
          <cell r="G711" t="str">
            <v>Installation of wall coatings made of fabric facing panels (with framework installation)</v>
          </cell>
          <cell r="H711" t="str">
            <v>м2</v>
          </cell>
          <cell r="I711" t="str">
            <v>m2</v>
          </cell>
          <cell r="J711">
            <v>2.2410000000000001</v>
          </cell>
          <cell r="K711">
            <v>0.36699999999999999</v>
          </cell>
          <cell r="L711" t="str">
            <v>KQ-69-00</v>
          </cell>
          <cell r="M711" t="str">
            <v>Отделка помещений, м2</v>
          </cell>
          <cell r="N711">
            <v>0</v>
          </cell>
          <cell r="O711" t="str">
            <v>KQ-69-02</v>
          </cell>
          <cell r="P711" t="str">
            <v>Отделка стен, м2</v>
          </cell>
          <cell r="Q711">
            <v>1</v>
          </cell>
        </row>
        <row r="712">
          <cell r="E712" t="str">
            <v>FW00-06-03</v>
          </cell>
          <cell r="F712" t="str">
            <v>Устройство покрытия стен из декоративных панелей (безкаркасный монтаж)</v>
          </cell>
          <cell r="G712" t="str">
            <v>Installation of wall cladding made of decorative panel (frameless installation)</v>
          </cell>
        </row>
        <row r="713">
          <cell r="E713" t="str">
            <v>FW00-06-03-01</v>
          </cell>
          <cell r="F713" t="str">
            <v>Устройство покрытия стен из HPL, МДФ, шпонированных и ламинированных панелей (без каркаса)</v>
          </cell>
          <cell r="G713" t="str">
            <v>Installation of wall cladding made of HPL, wood chip boards, veneered/laminated panels (without framework)</v>
          </cell>
          <cell r="H713" t="str">
            <v>м2</v>
          </cell>
          <cell r="I713" t="str">
            <v>m2</v>
          </cell>
          <cell r="J713">
            <v>1.657</v>
          </cell>
          <cell r="K713">
            <v>0.113</v>
          </cell>
          <cell r="L713" t="str">
            <v>KQ-69-00</v>
          </cell>
          <cell r="M713" t="str">
            <v>Отделка помещений, м2</v>
          </cell>
          <cell r="N713">
            <v>0</v>
          </cell>
          <cell r="O713" t="str">
            <v>KQ-69-02</v>
          </cell>
          <cell r="P713" t="str">
            <v>Отделка стен, м2</v>
          </cell>
          <cell r="Q713">
            <v>1</v>
          </cell>
        </row>
        <row r="714">
          <cell r="E714" t="str">
            <v>FW00-06-03-02</v>
          </cell>
          <cell r="F714" t="str">
            <v>Устройство покрытия стен из стемалита/каленого стекла/зеркал (без каркаса)</v>
          </cell>
          <cell r="G714" t="str">
            <v>Installation of wall cladding made of enamelled glass/tempered glass/mirror (without framework)</v>
          </cell>
          <cell r="H714" t="str">
            <v>м2</v>
          </cell>
          <cell r="I714" t="str">
            <v>m2</v>
          </cell>
          <cell r="J714">
            <v>2.1909999999999998</v>
          </cell>
          <cell r="K714">
            <v>0.32200000000000001</v>
          </cell>
          <cell r="L714" t="str">
            <v>KQ-69-00</v>
          </cell>
          <cell r="M714" t="str">
            <v>Отделка помещений, м2</v>
          </cell>
          <cell r="N714">
            <v>0</v>
          </cell>
          <cell r="O714" t="str">
            <v>KQ-69-02</v>
          </cell>
          <cell r="P714" t="str">
            <v>Отделка стен, м2</v>
          </cell>
          <cell r="Q714">
            <v>1</v>
          </cell>
        </row>
        <row r="715">
          <cell r="E715" t="str">
            <v>FW00-06-03-03</v>
          </cell>
          <cell r="F715" t="str">
            <v>Устройство покрытия стен из облицовочных тканевых панелей (без каркаса)</v>
          </cell>
          <cell r="G715" t="str">
            <v>Installation of wall cladding made of fabric facing panels (without framework)</v>
          </cell>
          <cell r="H715" t="str">
            <v>м2</v>
          </cell>
          <cell r="I715" t="str">
            <v>m2</v>
          </cell>
          <cell r="J715">
            <v>1.341</v>
          </cell>
          <cell r="K715">
            <v>0.14900000000000002</v>
          </cell>
          <cell r="L715" t="str">
            <v>KQ-69-00</v>
          </cell>
          <cell r="M715" t="str">
            <v>Отделка помещений, м2</v>
          </cell>
          <cell r="N715">
            <v>0</v>
          </cell>
          <cell r="O715" t="str">
            <v>KQ-69-02</v>
          </cell>
          <cell r="P715" t="str">
            <v>Отделка стен, м2</v>
          </cell>
          <cell r="Q715">
            <v>1</v>
          </cell>
        </row>
        <row r="716">
          <cell r="E716" t="str">
            <v>FW00-06-04</v>
          </cell>
          <cell r="F716" t="str">
            <v>Устройство стекляных перегородок</v>
          </cell>
          <cell r="G716" t="str">
            <v>Installation of glass partitions</v>
          </cell>
        </row>
        <row r="717">
          <cell r="E717" t="str">
            <v>FW00-06-04-01</v>
          </cell>
          <cell r="F717" t="str">
            <v>Устройство стеклянных перегородок с одинарным остеклением</v>
          </cell>
          <cell r="G717" t="str">
            <v>Installation of glass partitions with single glazing</v>
          </cell>
          <cell r="H717" t="str">
            <v>м2</v>
          </cell>
          <cell r="I717" t="str">
            <v>m2</v>
          </cell>
          <cell r="J717">
            <v>1.7559999999999998</v>
          </cell>
          <cell r="K717">
            <v>0.156</v>
          </cell>
          <cell r="L717" t="str">
            <v>KQ-69-00</v>
          </cell>
          <cell r="M717" t="str">
            <v>Отделка помещений, м2</v>
          </cell>
          <cell r="N717">
            <v>1</v>
          </cell>
          <cell r="O717" t="str">
            <v>KQ-69-07</v>
          </cell>
          <cell r="P717" t="str">
            <v>Устройство стеклянных перегородок, м2</v>
          </cell>
          <cell r="Q717">
            <v>1</v>
          </cell>
        </row>
        <row r="718">
          <cell r="E718" t="str">
            <v>FW00-06-04-02</v>
          </cell>
          <cell r="F718" t="str">
            <v>Устройство стеклянных противопожарных перегородок с одинарным остеклением</v>
          </cell>
          <cell r="G718" t="str">
            <v>Installation of glass firewall partition with single glazing</v>
          </cell>
          <cell r="H718" t="str">
            <v>м2</v>
          </cell>
          <cell r="I718" t="str">
            <v>m2</v>
          </cell>
          <cell r="J718">
            <v>2.11</v>
          </cell>
          <cell r="K718">
            <v>0.156</v>
          </cell>
          <cell r="L718" t="str">
            <v>KQ-69-00</v>
          </cell>
          <cell r="M718" t="str">
            <v>Отделка помещений, м2</v>
          </cell>
          <cell r="N718">
            <v>1</v>
          </cell>
          <cell r="O718" t="str">
            <v>KQ-69-07</v>
          </cell>
          <cell r="P718" t="str">
            <v>Устройство стеклянных перегородок, м2</v>
          </cell>
          <cell r="Q718">
            <v>1</v>
          </cell>
        </row>
        <row r="719">
          <cell r="E719" t="str">
            <v>FW00-06-04-03</v>
          </cell>
          <cell r="F719" t="str">
            <v>Устройство стеклянных перегородок с двойным остеклением</v>
          </cell>
          <cell r="G719" t="str">
            <v>Installation of glass partitions with double glazing</v>
          </cell>
          <cell r="H719" t="str">
            <v>м2</v>
          </cell>
          <cell r="I719" t="str">
            <v>m2</v>
          </cell>
          <cell r="J719">
            <v>2.5579999999999998</v>
          </cell>
          <cell r="K719">
            <v>0.24</v>
          </cell>
          <cell r="L719" t="str">
            <v>KQ-69-00</v>
          </cell>
          <cell r="M719" t="str">
            <v>Отделка помещений, м2</v>
          </cell>
          <cell r="N719">
            <v>1</v>
          </cell>
          <cell r="O719" t="str">
            <v>KQ-69-07</v>
          </cell>
          <cell r="P719" t="str">
            <v>Устройство стеклянных перегородок, м2</v>
          </cell>
          <cell r="Q719">
            <v>1</v>
          </cell>
        </row>
        <row r="720">
          <cell r="E720" t="str">
            <v>FW00-06-04-04</v>
          </cell>
          <cell r="F720" t="str">
            <v>Монтаж cмарт-пленки</v>
          </cell>
          <cell r="G720" t="str">
            <v>Installation of smart film</v>
          </cell>
          <cell r="H720" t="str">
            <v>м2</v>
          </cell>
          <cell r="I720" t="str">
            <v>m2</v>
          </cell>
          <cell r="J720">
            <v>1.5680000000000001</v>
          </cell>
          <cell r="K720">
            <v>0.14400000000000002</v>
          </cell>
          <cell r="L720" t="str">
            <v>KQ-69-00</v>
          </cell>
          <cell r="M720" t="str">
            <v>Отделка помещений, м2</v>
          </cell>
          <cell r="N720">
            <v>0</v>
          </cell>
          <cell r="O720" t="str">
            <v>KQ-69-07</v>
          </cell>
          <cell r="P720" t="str">
            <v>Устройство стеклянных перегородок, м2</v>
          </cell>
          <cell r="Q720">
            <v>0</v>
          </cell>
        </row>
        <row r="721">
          <cell r="E721" t="str">
            <v>FW00-06-05</v>
          </cell>
          <cell r="F721" t="str">
            <v>Устройство санитарных перегородок</v>
          </cell>
          <cell r="G721" t="str">
            <v>Installation of sanitary partitions</v>
          </cell>
        </row>
        <row r="722">
          <cell r="E722" t="str">
            <v>FW00-06-05-01</v>
          </cell>
          <cell r="F722" t="str">
            <v>Установка санитарных перегородок</v>
          </cell>
          <cell r="G722" t="str">
            <v>Installation of sanitary partitions</v>
          </cell>
          <cell r="H722" t="str">
            <v>м2</v>
          </cell>
          <cell r="I722" t="str">
            <v>m2</v>
          </cell>
          <cell r="J722">
            <v>1.6939999999999997</v>
          </cell>
          <cell r="K722">
            <v>0.24</v>
          </cell>
          <cell r="L722" t="str">
            <v>KQ-69-00</v>
          </cell>
          <cell r="M722" t="str">
            <v>Отделка помещений, м2</v>
          </cell>
          <cell r="N722">
            <v>0</v>
          </cell>
          <cell r="O722" t="str">
            <v>KQ-69-02</v>
          </cell>
          <cell r="P722" t="str">
            <v>Отделка стен, м2</v>
          </cell>
          <cell r="Q722">
            <v>1</v>
          </cell>
        </row>
        <row r="723">
          <cell r="E723" t="str">
            <v>FW00-06-05-02</v>
          </cell>
          <cell r="F723" t="str">
            <v>Установка разделительной перегородки между писсуарами</v>
          </cell>
          <cell r="G723" t="str">
            <v>Installation of urinal privacy screens</v>
          </cell>
          <cell r="H723" t="str">
            <v>шт.</v>
          </cell>
          <cell r="I723" t="str">
            <v>pcs.</v>
          </cell>
          <cell r="J723">
            <v>0.89999999999999991</v>
          </cell>
          <cell r="K723">
            <v>0.12</v>
          </cell>
          <cell r="L723" t="str">
            <v>KQ-69-00</v>
          </cell>
          <cell r="M723" t="str">
            <v>Отделка помещений, м2</v>
          </cell>
          <cell r="N723">
            <v>0</v>
          </cell>
          <cell r="O723" t="str">
            <v>KQ-69-02</v>
          </cell>
          <cell r="P723" t="str">
            <v>Отделка стен, м2</v>
          </cell>
          <cell r="Q723">
            <v>0</v>
          </cell>
        </row>
        <row r="724">
          <cell r="E724" t="str">
            <v>FW00-07</v>
          </cell>
          <cell r="F724" t="str">
            <v>Устройство финишных покрытий стен/перегородок</v>
          </cell>
          <cell r="G724" t="str">
            <v>Installation of finishing coats for walls/partitions</v>
          </cell>
        </row>
        <row r="725">
          <cell r="E725" t="str">
            <v>FW00-07-01</v>
          </cell>
          <cell r="F725" t="str">
            <v>Штукатурные работы на стенах</v>
          </cell>
          <cell r="G725" t="str">
            <v>Plastering of walls</v>
          </cell>
        </row>
        <row r="726">
          <cell r="E726" t="str">
            <v>FW00-07-01-01</v>
          </cell>
          <cell r="F726" t="str">
            <v>Штукатура стен силикатно-силиконовыми растворами</v>
          </cell>
          <cell r="G726" t="str">
            <v>Walls plastering with silicate-silicon mortars</v>
          </cell>
          <cell r="H726" t="str">
            <v>м2</v>
          </cell>
          <cell r="I726" t="str">
            <v>m2</v>
          </cell>
          <cell r="J726">
            <v>1.0839181286549706</v>
          </cell>
          <cell r="K726">
            <v>5.8479532163742687E-2</v>
          </cell>
          <cell r="L726" t="str">
            <v>KQ-69-00</v>
          </cell>
          <cell r="M726" t="str">
            <v>Отделка помещений, м2</v>
          </cell>
          <cell r="N726">
            <v>0</v>
          </cell>
          <cell r="O726" t="str">
            <v>KQ-69-02</v>
          </cell>
          <cell r="P726" t="str">
            <v>Отделка стен, м2</v>
          </cell>
          <cell r="Q726">
            <v>0</v>
          </cell>
        </row>
        <row r="727">
          <cell r="E727" t="str">
            <v>FW00-07-01-02</v>
          </cell>
          <cell r="F727" t="str">
            <v xml:space="preserve">Штукатурка стен цементными растворами </v>
          </cell>
          <cell r="G727" t="str">
            <v xml:space="preserve">Walls plastering with concrete mortars </v>
          </cell>
          <cell r="H727" t="str">
            <v>м2</v>
          </cell>
          <cell r="I727" t="str">
            <v>m2</v>
          </cell>
          <cell r="J727">
            <v>1.2510000000000001</v>
          </cell>
          <cell r="K727">
            <v>0.09</v>
          </cell>
          <cell r="L727" t="str">
            <v>KQ-69-00</v>
          </cell>
          <cell r="M727" t="str">
            <v>Отделка помещений, м2</v>
          </cell>
          <cell r="N727">
            <v>0</v>
          </cell>
          <cell r="O727" t="str">
            <v>KQ-69-02</v>
          </cell>
          <cell r="P727" t="str">
            <v>Отделка стен, м2</v>
          </cell>
          <cell r="Q727">
            <v>0</v>
          </cell>
        </row>
        <row r="728">
          <cell r="E728" t="str">
            <v>FW00-07-01-03</v>
          </cell>
          <cell r="F728" t="str">
            <v xml:space="preserve">Штукатурка стен гипсовыми растворами </v>
          </cell>
          <cell r="G728" t="str">
            <v xml:space="preserve">Walls plastering with gypsum mortars </v>
          </cell>
          <cell r="H728" t="str">
            <v>м2</v>
          </cell>
          <cell r="I728" t="str">
            <v>m2</v>
          </cell>
          <cell r="J728">
            <v>1.0579999999999998</v>
          </cell>
          <cell r="K728">
            <v>7.1000000000000008E-2</v>
          </cell>
          <cell r="L728" t="str">
            <v>KQ-69-00</v>
          </cell>
          <cell r="M728" t="str">
            <v>Отделка помещений, м2</v>
          </cell>
          <cell r="N728">
            <v>0</v>
          </cell>
          <cell r="O728" t="str">
            <v>KQ-69-02</v>
          </cell>
          <cell r="P728" t="str">
            <v>Отделка стен, м2</v>
          </cell>
          <cell r="Q728">
            <v>0</v>
          </cell>
        </row>
        <row r="729">
          <cell r="E729" t="str">
            <v>FW00-07-02</v>
          </cell>
          <cell r="F729" t="str">
            <v>Подготовка основания под нанесение финишного покрытия стен</v>
          </cell>
          <cell r="G729" t="str">
            <v>Base preparation to apply finishing wall coating</v>
          </cell>
        </row>
        <row r="730">
          <cell r="E730" t="str">
            <v>FW00-07-02-01</v>
          </cell>
          <cell r="F730" t="str">
            <v>Подготовка основания (шпатлевание стен в 1 слой)</v>
          </cell>
          <cell r="G730" t="str">
            <v>Base preparation (walls caulking in 1 layer)</v>
          </cell>
          <cell r="H730" t="str">
            <v>м2</v>
          </cell>
          <cell r="I730" t="str">
            <v>m2</v>
          </cell>
          <cell r="J730">
            <v>0.49</v>
          </cell>
          <cell r="K730">
            <v>1.0999999999999999E-2</v>
          </cell>
          <cell r="L730" t="str">
            <v>KQ-69-00</v>
          </cell>
          <cell r="M730" t="str">
            <v>Отделка помещений, м2</v>
          </cell>
          <cell r="N730">
            <v>0</v>
          </cell>
          <cell r="O730" t="str">
            <v>KQ-69-02</v>
          </cell>
          <cell r="P730" t="str">
            <v>Отделка стен, м2</v>
          </cell>
          <cell r="Q730">
            <v>0</v>
          </cell>
        </row>
        <row r="731">
          <cell r="E731" t="str">
            <v>FW00-07-02-02</v>
          </cell>
          <cell r="F731" t="str">
            <v>Подготовка основания (шпатлевание стен в 2 слоя)</v>
          </cell>
          <cell r="G731" t="str">
            <v>Base preparation (walls caulking in 2 layers)</v>
          </cell>
          <cell r="H731" t="str">
            <v>м2</v>
          </cell>
          <cell r="I731" t="str">
            <v>m2</v>
          </cell>
          <cell r="J731">
            <v>0.751</v>
          </cell>
          <cell r="K731">
            <v>2.2000000000000002E-2</v>
          </cell>
          <cell r="L731" t="str">
            <v>KQ-69-00</v>
          </cell>
          <cell r="M731" t="str">
            <v>Отделка помещений, м2</v>
          </cell>
          <cell r="N731">
            <v>0</v>
          </cell>
          <cell r="O731" t="str">
            <v>KQ-69-02</v>
          </cell>
          <cell r="P731" t="str">
            <v>Отделка стен, м2</v>
          </cell>
          <cell r="Q731">
            <v>0</v>
          </cell>
        </row>
        <row r="732">
          <cell r="E732" t="str">
            <v>FW00-07-02-03</v>
          </cell>
          <cell r="F732" t="str">
            <v>Подготовка основания (шпатлевание стен в 3 слоя)</v>
          </cell>
          <cell r="G732" t="str">
            <v>Base preparation (walls caulking in 3 layers)</v>
          </cell>
          <cell r="H732" t="str">
            <v>м2</v>
          </cell>
          <cell r="I732" t="str">
            <v>m2</v>
          </cell>
          <cell r="J732">
            <v>0.97399999999999998</v>
          </cell>
          <cell r="K732">
            <v>3.3000000000000002E-2</v>
          </cell>
          <cell r="L732" t="str">
            <v>KQ-69-00</v>
          </cell>
          <cell r="M732" t="str">
            <v>Отделка помещений, м2</v>
          </cell>
          <cell r="N732">
            <v>0</v>
          </cell>
          <cell r="O732" t="str">
            <v>KQ-69-02</v>
          </cell>
          <cell r="P732" t="str">
            <v>Отделка стен, м2</v>
          </cell>
          <cell r="Q732">
            <v>0</v>
          </cell>
        </row>
        <row r="733">
          <cell r="E733" t="str">
            <v>FW00-07-02-04</v>
          </cell>
          <cell r="F733" t="str">
            <v>Устройство стеклохолста</v>
          </cell>
          <cell r="G733" t="str">
            <v>Installation of a glass-fiber mat</v>
          </cell>
          <cell r="H733" t="str">
            <v>м2</v>
          </cell>
          <cell r="I733" t="str">
            <v>m2</v>
          </cell>
          <cell r="J733">
            <v>0.28599999999999998</v>
          </cell>
          <cell r="K733">
            <v>9.9999999999999985E-3</v>
          </cell>
          <cell r="L733" t="str">
            <v>KQ-69-00</v>
          </cell>
          <cell r="M733" t="str">
            <v>Отделка помещений, м2</v>
          </cell>
          <cell r="N733">
            <v>0</v>
          </cell>
          <cell r="O733" t="str">
            <v>KQ-69-02</v>
          </cell>
          <cell r="P733" t="str">
            <v>Отделка стен, м2</v>
          </cell>
          <cell r="Q733">
            <v>0</v>
          </cell>
        </row>
        <row r="734">
          <cell r="E734" t="str">
            <v>FW00-07-03</v>
          </cell>
          <cell r="F734" t="str">
            <v>Нанесение декоративных штукатурок на стенах</v>
          </cell>
          <cell r="G734" t="str">
            <v>Decorative plastering of walls</v>
          </cell>
        </row>
        <row r="735">
          <cell r="E735" t="str">
            <v>FW00-07-03-01</v>
          </cell>
          <cell r="F735" t="str">
            <v>Декоративная штукатурка на стенах</v>
          </cell>
          <cell r="G735" t="str">
            <v>Decorative plaster on walls</v>
          </cell>
          <cell r="H735" t="str">
            <v>м2</v>
          </cell>
          <cell r="I735" t="str">
            <v>m2</v>
          </cell>
          <cell r="J735">
            <v>0.35899999999999999</v>
          </cell>
          <cell r="K735">
            <v>2.7E-2</v>
          </cell>
          <cell r="L735" t="str">
            <v>KQ-69-00</v>
          </cell>
          <cell r="M735" t="str">
            <v>Отделка помещений, м2</v>
          </cell>
          <cell r="N735">
            <v>0</v>
          </cell>
          <cell r="O735" t="str">
            <v>KQ-69-02</v>
          </cell>
          <cell r="P735" t="str">
            <v>Отделка стен, м2</v>
          </cell>
          <cell r="Q735">
            <v>1</v>
          </cell>
        </row>
        <row r="736">
          <cell r="E736" t="str">
            <v>FW00-07-03-02</v>
          </cell>
          <cell r="F736" t="str">
            <v>Штукатурка стен декоративная по типу "короед", "шуба" и тд.</v>
          </cell>
          <cell r="G736" t="str">
            <v>Wall decorative plastering of “rustic-textured”, “rough cast” type, etc.</v>
          </cell>
          <cell r="H736" t="str">
            <v>м2</v>
          </cell>
          <cell r="I736" t="str">
            <v>m2</v>
          </cell>
          <cell r="J736">
            <v>0.33700000000000002</v>
          </cell>
          <cell r="K736">
            <v>2.4E-2</v>
          </cell>
          <cell r="L736" t="str">
            <v>KQ-69-00</v>
          </cell>
          <cell r="M736" t="str">
            <v>Отделка помещений, м2</v>
          </cell>
          <cell r="N736">
            <v>0</v>
          </cell>
          <cell r="O736" t="str">
            <v>KQ-69-02</v>
          </cell>
          <cell r="P736" t="str">
            <v>Отделка стен, м2</v>
          </cell>
          <cell r="Q736">
            <v>1</v>
          </cell>
        </row>
        <row r="737">
          <cell r="E737" t="str">
            <v>FW00-07-03-03</v>
          </cell>
          <cell r="F737" t="str">
            <v>Штукатурка стен декоративная по типу "Венецианская"</v>
          </cell>
          <cell r="G737" t="str">
            <v>Wall decorative plastering of “Venetian plastering” type.</v>
          </cell>
          <cell r="H737" t="str">
            <v>м2</v>
          </cell>
          <cell r="I737" t="str">
            <v>m2</v>
          </cell>
          <cell r="J737">
            <v>1.5829999999999997</v>
          </cell>
          <cell r="K737">
            <v>2.2000000000000002E-2</v>
          </cell>
          <cell r="L737" t="str">
            <v>KQ-69-00</v>
          </cell>
          <cell r="M737" t="str">
            <v>Отделка помещений, м2</v>
          </cell>
          <cell r="N737">
            <v>0</v>
          </cell>
          <cell r="O737" t="str">
            <v>KQ-69-02</v>
          </cell>
          <cell r="P737" t="str">
            <v>Отделка стен, м2</v>
          </cell>
          <cell r="Q737">
            <v>1</v>
          </cell>
        </row>
        <row r="738">
          <cell r="E738" t="str">
            <v>FW00-07-03-04</v>
          </cell>
          <cell r="F738" t="str">
            <v>Устройство флоковых покрытий стен</v>
          </cell>
          <cell r="G738" t="str">
            <v>Application of flock coatings for walls</v>
          </cell>
          <cell r="H738" t="str">
            <v>м2</v>
          </cell>
          <cell r="I738" t="str">
            <v>m2</v>
          </cell>
          <cell r="J738">
            <v>0.22500000000000001</v>
          </cell>
          <cell r="K738">
            <v>1.0999999999999999E-2</v>
          </cell>
          <cell r="L738" t="str">
            <v>KQ-69-00</v>
          </cell>
          <cell r="M738" t="str">
            <v>Отделка помещений, м2</v>
          </cell>
          <cell r="N738">
            <v>0</v>
          </cell>
          <cell r="O738" t="str">
            <v>KQ-69-02</v>
          </cell>
          <cell r="P738" t="str">
            <v>Отделка стен, м2</v>
          </cell>
          <cell r="Q738">
            <v>1</v>
          </cell>
        </row>
        <row r="739">
          <cell r="E739" t="str">
            <v>FW00-07-04</v>
          </cell>
          <cell r="F739" t="str">
            <v>Окрасочные работы на стенах</v>
          </cell>
          <cell r="G739" t="str">
            <v>Painting of walls</v>
          </cell>
        </row>
        <row r="740">
          <cell r="E740" t="str">
            <v>FW00-07-04-01</v>
          </cell>
          <cell r="F740" t="str">
            <v>Окраска наружных стен с грунтованием поверхности</v>
          </cell>
          <cell r="G740" t="str">
            <v>Painting of exterior walls with surface priming</v>
          </cell>
          <cell r="H740" t="str">
            <v>м2</v>
          </cell>
          <cell r="I740" t="str">
            <v>m2</v>
          </cell>
          <cell r="J740">
            <v>0.43300000000000005</v>
          </cell>
          <cell r="K740">
            <v>4.0000000000000001E-3</v>
          </cell>
          <cell r="L740" t="str">
            <v>KQ-68-00</v>
          </cell>
          <cell r="M740" t="str">
            <v>Отделка фасадов, м2</v>
          </cell>
          <cell r="N740">
            <v>0</v>
          </cell>
          <cell r="O740" t="str">
            <v>KQ-68-06</v>
          </cell>
          <cell r="P740" t="str">
            <v>Окраска фасадов, м2</v>
          </cell>
          <cell r="Q740">
            <v>1</v>
          </cell>
        </row>
        <row r="741">
          <cell r="E741" t="str">
            <v>FW00-07-04-02</v>
          </cell>
          <cell r="F741" t="str">
            <v>Окраска внутренних стен с грунтованием поверхности</v>
          </cell>
          <cell r="G741" t="str">
            <v>Painting of interior walls with surface priming</v>
          </cell>
          <cell r="H741" t="str">
            <v>м2</v>
          </cell>
          <cell r="I741" t="str">
            <v>m2</v>
          </cell>
          <cell r="J741">
            <v>0.36500000000000005</v>
          </cell>
          <cell r="K741">
            <v>4.0000000000000001E-3</v>
          </cell>
          <cell r="L741" t="str">
            <v>KQ-69-00</v>
          </cell>
          <cell r="M741" t="str">
            <v>Отделка помещений, м2</v>
          </cell>
          <cell r="N741">
            <v>0</v>
          </cell>
          <cell r="O741" t="str">
            <v>KQ-69-02</v>
          </cell>
          <cell r="P741" t="str">
            <v>Отделка стен, м2</v>
          </cell>
          <cell r="Q741">
            <v>1</v>
          </cell>
        </row>
        <row r="742">
          <cell r="E742" t="str">
            <v>FW00-07-04-03</v>
          </cell>
          <cell r="F742" t="str">
            <v>Гидрофобизация поверхности</v>
          </cell>
          <cell r="G742" t="str">
            <v>Hydrophobization of surface</v>
          </cell>
          <cell r="H742" t="str">
            <v>м2</v>
          </cell>
          <cell r="I742" t="str">
            <v>m2</v>
          </cell>
          <cell r="J742">
            <v>0.54700000000000004</v>
          </cell>
          <cell r="K742">
            <v>8.0000000000000002E-3</v>
          </cell>
          <cell r="L742" t="str">
            <v>KQ-68-00</v>
          </cell>
          <cell r="M742" t="str">
            <v>Отделка фасадов, м2</v>
          </cell>
          <cell r="N742">
            <v>0</v>
          </cell>
          <cell r="O742" t="str">
            <v>KQ-68-06</v>
          </cell>
          <cell r="P742" t="str">
            <v>Окраска фасадов, м2</v>
          </cell>
          <cell r="Q742">
            <v>0</v>
          </cell>
        </row>
        <row r="743">
          <cell r="E743" t="str">
            <v>FW00-07-05</v>
          </cell>
          <cell r="F743" t="str">
            <v>Устройство покрытий из рулонных материалов на стенах</v>
          </cell>
          <cell r="G743" t="str">
            <v>Installation of coatings made of rolled materials on the walls</v>
          </cell>
        </row>
        <row r="744">
          <cell r="E744" t="str">
            <v>FW00-07-05-01</v>
          </cell>
          <cell r="F744" t="str">
            <v>Обои под покраску</v>
          </cell>
          <cell r="G744" t="str">
            <v>Paintable wallpaper</v>
          </cell>
          <cell r="H744" t="str">
            <v>м2</v>
          </cell>
          <cell r="I744" t="str">
            <v>m2</v>
          </cell>
          <cell r="J744">
            <v>0.35299999999999998</v>
          </cell>
          <cell r="K744">
            <v>2E-3</v>
          </cell>
          <cell r="L744" t="str">
            <v>KQ-69-00</v>
          </cell>
          <cell r="M744" t="str">
            <v>Отделка помещений, м2</v>
          </cell>
          <cell r="N744">
            <v>0</v>
          </cell>
          <cell r="O744" t="str">
            <v>KQ-69-02</v>
          </cell>
          <cell r="P744" t="str">
            <v>Отделка стен, м2</v>
          </cell>
          <cell r="Q744">
            <v>0</v>
          </cell>
        </row>
        <row r="745">
          <cell r="E745" t="str">
            <v>FW00-07-05-02</v>
          </cell>
          <cell r="F745" t="str">
            <v>Обои на флизелиновой, стеклотканной, бумажной, виниловой основе и т.д.</v>
          </cell>
          <cell r="G745" t="str">
            <v>Wallpaper, non-woven wallpaper, on glass-cloth, paper and vinyl base, etc.</v>
          </cell>
          <cell r="H745" t="str">
            <v>м2</v>
          </cell>
          <cell r="I745" t="str">
            <v>m2</v>
          </cell>
          <cell r="J745">
            <v>0.41399999999999998</v>
          </cell>
          <cell r="K745">
            <v>2E-3</v>
          </cell>
          <cell r="L745" t="str">
            <v>KQ-69-00</v>
          </cell>
          <cell r="M745" t="str">
            <v>Отделка помещений, м2</v>
          </cell>
          <cell r="N745">
            <v>0</v>
          </cell>
          <cell r="O745" t="str">
            <v>KQ-69-02</v>
          </cell>
          <cell r="P745" t="str">
            <v>Отделка стен, м2</v>
          </cell>
          <cell r="Q745">
            <v>1</v>
          </cell>
        </row>
        <row r="746">
          <cell r="E746" t="str">
            <v>FW00-07-05-03</v>
          </cell>
          <cell r="F746" t="str">
            <v>Обои на тканевой основе</v>
          </cell>
          <cell r="G746" t="str">
            <v>Cloth-base wallpaper</v>
          </cell>
          <cell r="H746" t="str">
            <v>м2</v>
          </cell>
          <cell r="I746" t="str">
            <v>m2</v>
          </cell>
          <cell r="J746">
            <v>0.44500000000000001</v>
          </cell>
          <cell r="K746">
            <v>2E-3</v>
          </cell>
          <cell r="L746" t="str">
            <v>KQ-69-00</v>
          </cell>
          <cell r="M746" t="str">
            <v>Отделка помещений, м2</v>
          </cell>
          <cell r="N746">
            <v>0</v>
          </cell>
          <cell r="O746" t="str">
            <v>KQ-69-02</v>
          </cell>
          <cell r="P746" t="str">
            <v>Отделка стен, м2</v>
          </cell>
          <cell r="Q746">
            <v>1</v>
          </cell>
        </row>
        <row r="747">
          <cell r="E747" t="str">
            <v>FW00-07-05-04</v>
          </cell>
          <cell r="F747" t="str">
            <v>Синтетические пленки</v>
          </cell>
          <cell r="G747" t="str">
            <v>Synthetic (plastic) films</v>
          </cell>
          <cell r="H747" t="str">
            <v>м2</v>
          </cell>
          <cell r="I747" t="str">
            <v>m2</v>
          </cell>
          <cell r="J747">
            <v>0.308</v>
          </cell>
          <cell r="K747">
            <v>2E-3</v>
          </cell>
          <cell r="L747" t="str">
            <v>KQ-69-00</v>
          </cell>
          <cell r="M747" t="str">
            <v>Отделка помещений, м2</v>
          </cell>
          <cell r="N747">
            <v>0</v>
          </cell>
          <cell r="O747" t="str">
            <v>KQ-69-02</v>
          </cell>
          <cell r="P747" t="str">
            <v>Отделка стен, м2</v>
          </cell>
          <cell r="Q747">
            <v>1</v>
          </cell>
        </row>
        <row r="748">
          <cell r="E748" t="str">
            <v>FW00-07-05-05</v>
          </cell>
          <cell r="F748" t="str">
            <v>Фотообои/фрески</v>
          </cell>
          <cell r="G748" t="str">
            <v>Photo wallpaper/wall-painting</v>
          </cell>
          <cell r="H748" t="str">
            <v>м2</v>
          </cell>
          <cell r="I748" t="str">
            <v>m2</v>
          </cell>
          <cell r="J748">
            <v>0.45500000000000002</v>
          </cell>
          <cell r="K748">
            <v>2E-3</v>
          </cell>
          <cell r="L748" t="str">
            <v>KQ-69-00</v>
          </cell>
          <cell r="M748" t="str">
            <v>Отделка помещений, м2</v>
          </cell>
          <cell r="N748">
            <v>0</v>
          </cell>
          <cell r="O748" t="str">
            <v>KQ-69-02</v>
          </cell>
          <cell r="P748" t="str">
            <v>Отделка стен, м2</v>
          </cell>
          <cell r="Q748">
            <v>1</v>
          </cell>
        </row>
        <row r="749">
          <cell r="E749" t="str">
            <v>FW00-07-06</v>
          </cell>
          <cell r="F749" t="str">
            <v>Устройство керамической/керамограгрнитной плитки на стенах</v>
          </cell>
          <cell r="G749" t="str">
            <v>Installation of ceramic/ceramic granite tiles for walls</v>
          </cell>
        </row>
        <row r="750">
          <cell r="E750" t="str">
            <v>FW00-07-06-01</v>
          </cell>
          <cell r="F750" t="str">
            <v>Устройство покрытия стен из керамической/керамогранитной плитки размером до 15х15см</v>
          </cell>
          <cell r="G750" t="str">
            <v>Installation of wall coating made of ceramic/ceramic granite tiles, up to 15x15 cm</v>
          </cell>
          <cell r="H750" t="str">
            <v>м2</v>
          </cell>
          <cell r="I750" t="str">
            <v>m2</v>
          </cell>
          <cell r="J750">
            <v>2.0289999999999999</v>
          </cell>
          <cell r="K750">
            <v>3.9E-2</v>
          </cell>
          <cell r="L750" t="str">
            <v>KQ-69-00</v>
          </cell>
          <cell r="M750" t="str">
            <v>Отделка помещений, м2</v>
          </cell>
          <cell r="N750">
            <v>0</v>
          </cell>
          <cell r="O750" t="str">
            <v>KQ-69-02</v>
          </cell>
          <cell r="P750" t="str">
            <v>Отделка стен, м2</v>
          </cell>
          <cell r="Q750">
            <v>1</v>
          </cell>
        </row>
        <row r="751">
          <cell r="E751" t="str">
            <v>FW00-07-06-02</v>
          </cell>
          <cell r="F751" t="str">
            <v>Устройство покрытия стен из керамической/керамогранитной плитки размером от 15х15см до 60х60см (включительно)</v>
          </cell>
          <cell r="G751" t="str">
            <v>Installation of wall coating made of ceramic/ceramic granite tiles, from 15x15 cm to 60x60 cm (inclusive)</v>
          </cell>
          <cell r="H751" t="str">
            <v>м2</v>
          </cell>
          <cell r="I751" t="str">
            <v>m2</v>
          </cell>
          <cell r="J751">
            <v>1.7009999999999998</v>
          </cell>
          <cell r="K751">
            <v>3.9E-2</v>
          </cell>
          <cell r="L751" t="str">
            <v>KQ-69-00</v>
          </cell>
          <cell r="M751" t="str">
            <v>Отделка помещений, м2</v>
          </cell>
          <cell r="N751">
            <v>0</v>
          </cell>
          <cell r="O751" t="str">
            <v>KQ-69-02</v>
          </cell>
          <cell r="P751" t="str">
            <v>Отделка стен, м2</v>
          </cell>
          <cell r="Q751">
            <v>1</v>
          </cell>
        </row>
        <row r="752">
          <cell r="E752" t="str">
            <v>FW00-07-06-03</v>
          </cell>
          <cell r="F752" t="str">
            <v>Устройство покрытия стен из керамической/керамогранитной плитки размером от 60х60 см до 120х60 см</v>
          </cell>
          <cell r="G752" t="str">
            <v>Installation of wall coating made of ceramic/ceramic granite tiles, from 60x60 cm to 120x60 cm</v>
          </cell>
          <cell r="H752" t="str">
            <v>м2</v>
          </cell>
          <cell r="I752" t="str">
            <v>m2</v>
          </cell>
          <cell r="J752">
            <v>1.8220000000000001</v>
          </cell>
          <cell r="K752">
            <v>3.9E-2</v>
          </cell>
          <cell r="L752" t="str">
            <v>KQ-69-00</v>
          </cell>
          <cell r="M752" t="str">
            <v>Отделка помещений, м2</v>
          </cell>
          <cell r="N752">
            <v>0</v>
          </cell>
          <cell r="O752" t="str">
            <v>KQ-69-02</v>
          </cell>
          <cell r="P752" t="str">
            <v>Отделка стен, м2</v>
          </cell>
          <cell r="Q752">
            <v>1</v>
          </cell>
        </row>
        <row r="753">
          <cell r="E753" t="str">
            <v>FW00-07-06-04</v>
          </cell>
          <cell r="F753" t="str">
            <v>Устройство покрытия стен из керамической/керамогранитной плитки размером свыше 121х61см</v>
          </cell>
          <cell r="G753" t="str">
            <v>Installation of wall coating made of ceramic/ceramic granite tiles, from 121х61cm and above</v>
          </cell>
          <cell r="H753" t="str">
            <v>м2</v>
          </cell>
          <cell r="I753" t="str">
            <v>m2</v>
          </cell>
          <cell r="J753">
            <v>2.1799999999999997</v>
          </cell>
          <cell r="K753">
            <v>3.9E-2</v>
          </cell>
          <cell r="L753" t="str">
            <v>KQ-69-00</v>
          </cell>
          <cell r="M753" t="str">
            <v>Отделка помещений, м2</v>
          </cell>
          <cell r="N753">
            <v>0</v>
          </cell>
          <cell r="O753" t="str">
            <v>KQ-69-02</v>
          </cell>
          <cell r="P753" t="str">
            <v>Отделка стен, м2</v>
          </cell>
          <cell r="Q753">
            <v>1</v>
          </cell>
        </row>
        <row r="754">
          <cell r="E754" t="str">
            <v>FW00-07-06-05</v>
          </cell>
          <cell r="F754" t="str">
            <v>Устройство покрытия стен из мозаики на сетке</v>
          </cell>
          <cell r="G754" t="str">
            <v>Installation of wall coating made of net-based mosaic</v>
          </cell>
          <cell r="H754" t="str">
            <v>м2</v>
          </cell>
          <cell r="I754" t="str">
            <v>m2</v>
          </cell>
          <cell r="J754">
            <v>2.2250000000000001</v>
          </cell>
          <cell r="K754">
            <v>3.9E-2</v>
          </cell>
          <cell r="L754" t="str">
            <v>KQ-69-00</v>
          </cell>
          <cell r="M754" t="str">
            <v>Отделка помещений, м2</v>
          </cell>
          <cell r="N754">
            <v>0</v>
          </cell>
          <cell r="O754" t="str">
            <v>KQ-69-02</v>
          </cell>
          <cell r="P754" t="str">
            <v>Отделка стен, м2</v>
          </cell>
          <cell r="Q754">
            <v>1</v>
          </cell>
        </row>
        <row r="755">
          <cell r="E755" t="str">
            <v>FW00-07-07</v>
          </cell>
          <cell r="F755" t="str">
            <v>Устройство покрытий стен из натурального/искусственного камня</v>
          </cell>
          <cell r="G755" t="str">
            <v>Installation of wall coatings made of genuine stone /artificial stone</v>
          </cell>
        </row>
        <row r="756">
          <cell r="E756" t="str">
            <v>FW00-07-07-01</v>
          </cell>
          <cell r="F756" t="str">
            <v>Устройство покрытия стен из натурального/искусственного камня размером до 15х15см</v>
          </cell>
          <cell r="G756" t="str">
            <v>Installation of wall coating made of genuine stone /artificial stone, up to 15 x 15 cm</v>
          </cell>
          <cell r="H756" t="str">
            <v>м2</v>
          </cell>
          <cell r="I756" t="str">
            <v>m2</v>
          </cell>
          <cell r="J756">
            <v>3.0029999999999997</v>
          </cell>
          <cell r="K756">
            <v>7.6999999999999999E-2</v>
          </cell>
          <cell r="L756" t="str">
            <v>KQ-69-00</v>
          </cell>
          <cell r="M756" t="str">
            <v>Отделка помещений, м2</v>
          </cell>
          <cell r="N756">
            <v>0</v>
          </cell>
          <cell r="O756" t="str">
            <v>KQ-69-02</v>
          </cell>
          <cell r="P756" t="str">
            <v>Отделка стен, м2</v>
          </cell>
          <cell r="Q756">
            <v>1</v>
          </cell>
        </row>
        <row r="757">
          <cell r="E757" t="str">
            <v>FW00-07-07-02</v>
          </cell>
          <cell r="F757" t="str">
            <v>Устройство покрытия стен из натурального/искусственного камня размером от 15х15см до 60х60см (включительно)</v>
          </cell>
          <cell r="G757" t="str">
            <v>Installation of wall coating made of genuine stone /artificial stone, from 15x15 cm to 60x60 cm (inclusive)</v>
          </cell>
          <cell r="H757" t="str">
            <v>м2</v>
          </cell>
          <cell r="I757" t="str">
            <v>m2</v>
          </cell>
          <cell r="J757">
            <v>2.577</v>
          </cell>
          <cell r="K757">
            <v>7.6999999999999999E-2</v>
          </cell>
          <cell r="L757" t="str">
            <v>KQ-69-00</v>
          </cell>
          <cell r="M757" t="str">
            <v>Отделка помещений, м2</v>
          </cell>
          <cell r="N757">
            <v>0</v>
          </cell>
          <cell r="O757" t="str">
            <v>KQ-69-02</v>
          </cell>
          <cell r="P757" t="str">
            <v>Отделка стен, м2</v>
          </cell>
          <cell r="Q757">
            <v>1</v>
          </cell>
        </row>
        <row r="758">
          <cell r="E758" t="str">
            <v>FW00-07-07-03</v>
          </cell>
          <cell r="F758" t="str">
            <v>Устройство покрытия стен из натурального/искусственного камня размером свыше 60х60см</v>
          </cell>
          <cell r="G758" t="str">
            <v>Installation of wall coating made of genuine stone /artificial stone, from 60x60 cm and above</v>
          </cell>
          <cell r="H758" t="str">
            <v>м2</v>
          </cell>
          <cell r="I758" t="str">
            <v>m2</v>
          </cell>
          <cell r="J758">
            <v>2.7559999999999998</v>
          </cell>
          <cell r="K758">
            <v>7.6999999999999999E-2</v>
          </cell>
          <cell r="L758" t="str">
            <v>KQ-69-00</v>
          </cell>
          <cell r="M758" t="str">
            <v>Отделка помещений, м2</v>
          </cell>
          <cell r="N758">
            <v>0</v>
          </cell>
          <cell r="O758" t="str">
            <v>KQ-69-02</v>
          </cell>
          <cell r="P758" t="str">
            <v>Отделка стен, м2</v>
          </cell>
          <cell r="Q758">
            <v>1</v>
          </cell>
        </row>
        <row r="759">
          <cell r="E759" t="str">
            <v>FW00-08</v>
          </cell>
          <cell r="F759" t="str">
            <v>Устройство потолочных кострукций</v>
          </cell>
          <cell r="G759" t="str">
            <v>Installation of ceiling structures</v>
          </cell>
        </row>
        <row r="760">
          <cell r="E760" t="str">
            <v>FW00-08-01</v>
          </cell>
          <cell r="F760" t="str">
            <v>Устройство потолочных покрытий на металокаркасе</v>
          </cell>
          <cell r="G760" t="str">
            <v>Installation of steel frame-based ceiling structures</v>
          </cell>
        </row>
        <row r="761">
          <cell r="E761" t="str">
            <v>FW00-08-01-01</v>
          </cell>
          <cell r="F761" t="str">
            <v>Монтаж подвесного потолка на металлокаркасе по системе "КНАУФ" с обшивкой листовым материалом в 1 слой</v>
          </cell>
          <cell r="G761" t="str">
            <v>Installation of suspended ceilings on metal frame with a single layer sheeting as per KNAUF system</v>
          </cell>
          <cell r="H761" t="str">
            <v>м2</v>
          </cell>
          <cell r="I761" t="str">
            <v>m2</v>
          </cell>
          <cell r="J761">
            <v>1.5469999999999999</v>
          </cell>
          <cell r="K761">
            <v>0.09</v>
          </cell>
          <cell r="L761" t="str">
            <v>KQ-69-00</v>
          </cell>
          <cell r="M761" t="str">
            <v>Отделка помещений, м2</v>
          </cell>
          <cell r="N761">
            <v>0</v>
          </cell>
          <cell r="O761" t="str">
            <v>KQ-69-04</v>
          </cell>
          <cell r="P761" t="str">
            <v>Устройство потолков, м2</v>
          </cell>
          <cell r="Q761">
            <v>0</v>
          </cell>
        </row>
        <row r="762">
          <cell r="E762" t="str">
            <v>FW00-08-01-02</v>
          </cell>
          <cell r="F762" t="str">
            <v>Монтаж подвесного потолка на металлокаркасе по системе "КНАУФ" с обшивкой листовым материалом в 2 слоя</v>
          </cell>
          <cell r="G762" t="str">
            <v>Installation of suspended ceilings on metal frame with a double layer sheeting as per KNAUF system</v>
          </cell>
          <cell r="H762" t="str">
            <v>м2</v>
          </cell>
          <cell r="I762" t="str">
            <v>m2</v>
          </cell>
          <cell r="J762">
            <v>2.016</v>
          </cell>
          <cell r="K762">
            <v>0.11699999999999999</v>
          </cell>
          <cell r="L762" t="str">
            <v>KQ-69-00</v>
          </cell>
          <cell r="M762" t="str">
            <v>Отделка помещений, м2</v>
          </cell>
          <cell r="N762">
            <v>0</v>
          </cell>
          <cell r="O762" t="str">
            <v>KQ-69-04</v>
          </cell>
          <cell r="P762" t="str">
            <v>Устройство потолков, м2</v>
          </cell>
          <cell r="Q762">
            <v>0</v>
          </cell>
        </row>
        <row r="763">
          <cell r="E763" t="str">
            <v>FW00-08-01-03</v>
          </cell>
          <cell r="F763" t="str">
            <v>Обшивка балок (лобик) по металлокаркасу системы "КНАУФ" листовым материалом в 1 слой</v>
          </cell>
          <cell r="G763" t="str">
            <v>Boxing of beams on metal frame with a single layer sheeting as per KNAUF system</v>
          </cell>
          <cell r="H763" t="str">
            <v>м2</v>
          </cell>
          <cell r="I763" t="str">
            <v>m2</v>
          </cell>
          <cell r="J763">
            <v>2.173</v>
          </cell>
          <cell r="K763">
            <v>9.8000000000000004E-2</v>
          </cell>
          <cell r="L763" t="str">
            <v>KQ-69-00</v>
          </cell>
          <cell r="M763" t="str">
            <v>Отделка помещений, м2</v>
          </cell>
          <cell r="N763">
            <v>0</v>
          </cell>
          <cell r="O763" t="str">
            <v>KQ-69-04</v>
          </cell>
          <cell r="P763" t="str">
            <v>Устройство потолков, м2</v>
          </cell>
          <cell r="Q763">
            <v>0</v>
          </cell>
        </row>
        <row r="764">
          <cell r="E764" t="str">
            <v>FW00-08-01-04</v>
          </cell>
          <cell r="F764" t="str">
            <v>Обшивка балок (лобик) по металлокаркасу системы "КНАУФ" листовым материалом в 2 слоя</v>
          </cell>
          <cell r="G764" t="str">
            <v>Boxing of beams on metal frame with a double layer sheeting as per KNAUF system</v>
          </cell>
          <cell r="H764" t="str">
            <v>м2</v>
          </cell>
          <cell r="I764" t="str">
            <v>m2</v>
          </cell>
          <cell r="J764">
            <v>2.7130000000000001</v>
          </cell>
          <cell r="K764">
            <v>0.128</v>
          </cell>
          <cell r="L764" t="str">
            <v>KQ-69-00</v>
          </cell>
          <cell r="M764" t="str">
            <v>Отделка помещений, м2</v>
          </cell>
          <cell r="N764">
            <v>0</v>
          </cell>
          <cell r="O764" t="str">
            <v>KQ-69-04</v>
          </cell>
          <cell r="P764" t="str">
            <v>Устройство потолков, м2</v>
          </cell>
          <cell r="Q764">
            <v>0</v>
          </cell>
        </row>
        <row r="765">
          <cell r="E765" t="str">
            <v>FW00-08-02</v>
          </cell>
          <cell r="F765" t="str">
            <v>Устройство комплектных подвесных потолков</v>
          </cell>
          <cell r="G765" t="str">
            <v>Installation of suspended ceilings of packaged supply</v>
          </cell>
        </row>
        <row r="766">
          <cell r="E766" t="str">
            <v>FW00-08-02-01</v>
          </cell>
          <cell r="F766" t="str">
            <v>Монтаж подвесного потолка с плиткой из минерального материала по типу "Армстронг"</v>
          </cell>
          <cell r="G766" t="str">
            <v>Installation of Armstrong-type suspended ceiling with tiles made of mineral materials</v>
          </cell>
          <cell r="H766" t="str">
            <v>м2</v>
          </cell>
          <cell r="I766" t="str">
            <v>m2</v>
          </cell>
          <cell r="J766">
            <v>1.0709999999999997</v>
          </cell>
          <cell r="K766">
            <v>8.6000000000000007E-2</v>
          </cell>
          <cell r="L766" t="str">
            <v>KQ-69-00</v>
          </cell>
          <cell r="M766" t="str">
            <v>Отделка помещений, м2</v>
          </cell>
          <cell r="N766">
            <v>0</v>
          </cell>
          <cell r="O766" t="str">
            <v>KQ-69-04</v>
          </cell>
          <cell r="P766" t="str">
            <v>Устройство потолков, м2</v>
          </cell>
          <cell r="Q766">
            <v>1</v>
          </cell>
        </row>
        <row r="767">
          <cell r="E767" t="str">
            <v>FW00-08-02-02</v>
          </cell>
          <cell r="F767" t="str">
            <v>Монтаж подвесного потолка с плиткой из металла по типу "Армстронг"</v>
          </cell>
          <cell r="G767" t="str">
            <v>Installation of Armstrong-type suspended ceiling with metal tiles</v>
          </cell>
          <cell r="H767" t="str">
            <v>м2</v>
          </cell>
          <cell r="I767" t="str">
            <v>m2</v>
          </cell>
          <cell r="J767">
            <v>1.2109999999999999</v>
          </cell>
          <cell r="K767">
            <v>8.6000000000000007E-2</v>
          </cell>
          <cell r="L767" t="str">
            <v>KQ-69-00</v>
          </cell>
          <cell r="M767" t="str">
            <v>Отделка помещений, м2</v>
          </cell>
          <cell r="N767">
            <v>0</v>
          </cell>
          <cell r="O767" t="str">
            <v>KQ-69-04</v>
          </cell>
          <cell r="P767" t="str">
            <v>Устройство потолков, м2</v>
          </cell>
          <cell r="Q767">
            <v>1</v>
          </cell>
        </row>
        <row r="768">
          <cell r="E768" t="str">
            <v>FW00-08-02-03</v>
          </cell>
          <cell r="F768" t="str">
            <v>Монтаж реечного потолка с устройством каркаса</v>
          </cell>
          <cell r="G768" t="str">
            <v>Installation of rack ceiling with framework installation</v>
          </cell>
          <cell r="H768" t="str">
            <v>м2</v>
          </cell>
          <cell r="I768" t="str">
            <v>m2</v>
          </cell>
          <cell r="J768">
            <v>1.2109999999999999</v>
          </cell>
          <cell r="K768">
            <v>8.6000000000000007E-2</v>
          </cell>
          <cell r="L768" t="str">
            <v>KQ-69-00</v>
          </cell>
          <cell r="M768" t="str">
            <v>Отделка помещений, м2</v>
          </cell>
          <cell r="N768">
            <v>0</v>
          </cell>
          <cell r="O768" t="str">
            <v>KQ-69-04</v>
          </cell>
          <cell r="P768" t="str">
            <v>Устройство потолков, м2</v>
          </cell>
          <cell r="Q768">
            <v>1</v>
          </cell>
        </row>
        <row r="769">
          <cell r="E769" t="str">
            <v>FW00-08-02-04</v>
          </cell>
          <cell r="F769" t="str">
            <v>Монтаж потолка по типу «Грильято» с устройством каркаса</v>
          </cell>
          <cell r="G769" t="str">
            <v>Installation of “Grigliato” type (aluminum open cell) ceiling with framework installation</v>
          </cell>
          <cell r="H769" t="str">
            <v>м2</v>
          </cell>
          <cell r="I769" t="str">
            <v>m2</v>
          </cell>
          <cell r="J769">
            <v>1.2109999999999999</v>
          </cell>
          <cell r="K769">
            <v>8.6000000000000007E-2</v>
          </cell>
          <cell r="L769" t="str">
            <v>KQ-69-00</v>
          </cell>
          <cell r="M769" t="str">
            <v>Отделка помещений, м2</v>
          </cell>
          <cell r="N769">
            <v>0</v>
          </cell>
          <cell r="O769" t="str">
            <v>KQ-69-04</v>
          </cell>
          <cell r="P769" t="str">
            <v>Устройство потолков, м2</v>
          </cell>
          <cell r="Q769">
            <v>1</v>
          </cell>
        </row>
        <row r="770">
          <cell r="E770" t="str">
            <v>FW00-08-02-05</v>
          </cell>
          <cell r="F770" t="str">
            <v>Монтаж потолка по типу "Перфотен" с устройством каркаса</v>
          </cell>
          <cell r="G770" t="str">
            <v>Installation of “Perfaten” type ceiling with framework installation</v>
          </cell>
          <cell r="H770" t="str">
            <v>м2</v>
          </cell>
          <cell r="I770" t="str">
            <v>m2</v>
          </cell>
          <cell r="J770">
            <v>1.6359999999999999</v>
          </cell>
          <cell r="K770">
            <v>6.5000000000000002E-2</v>
          </cell>
          <cell r="L770" t="str">
            <v>KQ-69-00</v>
          </cell>
          <cell r="M770" t="str">
            <v>Отделка помещений, м2</v>
          </cell>
          <cell r="N770">
            <v>0</v>
          </cell>
          <cell r="O770" t="str">
            <v>KQ-69-04</v>
          </cell>
          <cell r="P770" t="str">
            <v>Устройство потолков, м2</v>
          </cell>
          <cell r="Q770">
            <v>1</v>
          </cell>
        </row>
        <row r="771">
          <cell r="E771" t="str">
            <v>FW00-08-02-06</v>
          </cell>
          <cell r="F771" t="str">
            <v>Монтаж натяжного потолка</v>
          </cell>
          <cell r="G771" t="str">
            <v>Installation of stretch ceiling</v>
          </cell>
          <cell r="H771" t="str">
            <v>м2</v>
          </cell>
          <cell r="I771" t="str">
            <v>m2</v>
          </cell>
          <cell r="J771">
            <v>0.72799999999999998</v>
          </cell>
          <cell r="K771">
            <v>0.06</v>
          </cell>
          <cell r="L771" t="str">
            <v>KQ-69-00</v>
          </cell>
          <cell r="M771" t="str">
            <v>Отделка помещений, м2</v>
          </cell>
          <cell r="N771">
            <v>0</v>
          </cell>
          <cell r="O771" t="str">
            <v>KQ-69-04</v>
          </cell>
          <cell r="P771" t="str">
            <v>Устройство потолков, м2</v>
          </cell>
          <cell r="Q771">
            <v>1</v>
          </cell>
        </row>
        <row r="772">
          <cell r="E772" t="str">
            <v>FW00-08-03</v>
          </cell>
          <cell r="F772" t="str">
            <v xml:space="preserve">Устройство дополнительного потолочного оснащения </v>
          </cell>
          <cell r="G772" t="str">
            <v xml:space="preserve">Installation of additional ceiling items </v>
          </cell>
        </row>
        <row r="773">
          <cell r="E773" t="str">
            <v>FW00-08-03-01</v>
          </cell>
          <cell r="F773" t="str">
            <v>Монтаж отдельно висящих элементов по типу "потолки-фрагменты Армстронг"</v>
          </cell>
          <cell r="G773" t="str">
            <v>Installation of separately hanging elements of “Armstrong ceiling-fragments” type</v>
          </cell>
          <cell r="H773" t="str">
            <v>шт.</v>
          </cell>
          <cell r="I773" t="str">
            <v>pcs.</v>
          </cell>
          <cell r="J773">
            <v>1.03</v>
          </cell>
          <cell r="K773">
            <v>0.09</v>
          </cell>
          <cell r="L773" t="str">
            <v>KQ-69-00</v>
          </cell>
          <cell r="M773" t="str">
            <v>Отделка помещений, м2</v>
          </cell>
          <cell r="N773">
            <v>0</v>
          </cell>
          <cell r="O773" t="str">
            <v>KQ-69-04</v>
          </cell>
          <cell r="P773" t="str">
            <v>Устройство потолков, м2</v>
          </cell>
          <cell r="Q773">
            <v>0</v>
          </cell>
        </row>
        <row r="774">
          <cell r="E774" t="str">
            <v>FW00-08-03-02</v>
          </cell>
          <cell r="F774" t="str">
            <v>Монтаж потолочных карнизов, галтелей, плинтусов, молдингов</v>
          </cell>
          <cell r="G774" t="str">
            <v>Installation of ceiling cornices, fluting planes, skirting boards, and molding strips</v>
          </cell>
          <cell r="H774" t="str">
            <v>м</v>
          </cell>
          <cell r="I774" t="str">
            <v>m</v>
          </cell>
          <cell r="J774">
            <v>0.33</v>
          </cell>
          <cell r="K774">
            <v>3.2000000000000001E-2</v>
          </cell>
          <cell r="L774" t="str">
            <v>KQ-69-00</v>
          </cell>
          <cell r="M774" t="str">
            <v>Отделка помещений, м2</v>
          </cell>
          <cell r="N774">
            <v>0</v>
          </cell>
          <cell r="O774" t="str">
            <v>KQ-69-04</v>
          </cell>
          <cell r="P774" t="str">
            <v>Устройство потолков, м2</v>
          </cell>
          <cell r="Q774">
            <v>0</v>
          </cell>
        </row>
        <row r="775">
          <cell r="E775" t="str">
            <v>FW00-08-03-03</v>
          </cell>
          <cell r="F775" t="str">
            <v>Монтаж металлических профилей для скрытого устройства светодиодных лент и подвесных светильников</v>
          </cell>
          <cell r="G775" t="str">
            <v>Installation of metal profiles for flush mounting of LED strips and pendant luminaires</v>
          </cell>
          <cell r="H775" t="str">
            <v>м</v>
          </cell>
          <cell r="I775" t="str">
            <v>m</v>
          </cell>
          <cell r="J775">
            <v>0.33</v>
          </cell>
          <cell r="K775">
            <v>3.2000000000000001E-2</v>
          </cell>
          <cell r="L775" t="str">
            <v>KQ-69-00</v>
          </cell>
          <cell r="M775" t="str">
            <v>Отделка помещений, м2</v>
          </cell>
          <cell r="N775">
            <v>0</v>
          </cell>
          <cell r="O775" t="str">
            <v>KQ-69-04</v>
          </cell>
          <cell r="P775" t="str">
            <v>Устройство потолков, м2</v>
          </cell>
          <cell r="Q775">
            <v>0</v>
          </cell>
        </row>
        <row r="776">
          <cell r="E776" t="str">
            <v>FW00-09</v>
          </cell>
          <cell r="F776" t="str">
            <v>Устройство финишных покрытий потолков</v>
          </cell>
          <cell r="G776" t="str">
            <v>Installation of finishing coats for ceilings</v>
          </cell>
        </row>
        <row r="777">
          <cell r="E777" t="str">
            <v>FW00-09-01</v>
          </cell>
          <cell r="F777" t="str">
            <v>Штукатурные работы на потолках</v>
          </cell>
          <cell r="G777" t="str">
            <v>Plastering of ceilings</v>
          </cell>
        </row>
        <row r="778">
          <cell r="E778" t="str">
            <v>FW00-09-01-01</v>
          </cell>
          <cell r="F778" t="str">
            <v>Штукатура потолков силикатно-силиконовыми растворами</v>
          </cell>
          <cell r="G778" t="str">
            <v>Ceilings plastering with silicate-silicon mortars</v>
          </cell>
          <cell r="H778" t="str">
            <v>м2</v>
          </cell>
          <cell r="I778" t="str">
            <v>m2</v>
          </cell>
          <cell r="J778">
            <v>1.53</v>
          </cell>
          <cell r="K778">
            <v>5.8479532163742687E-2</v>
          </cell>
          <cell r="L778" t="str">
            <v>KQ-69-00</v>
          </cell>
          <cell r="M778" t="str">
            <v>Отделка помещений, м2</v>
          </cell>
          <cell r="N778">
            <v>0</v>
          </cell>
          <cell r="O778" t="str">
            <v>KQ-69-04</v>
          </cell>
          <cell r="P778" t="str">
            <v>Устройство потолков, м2</v>
          </cell>
          <cell r="Q778">
            <v>0</v>
          </cell>
        </row>
        <row r="779">
          <cell r="E779" t="str">
            <v>FW00-09-01-02</v>
          </cell>
          <cell r="F779" t="str">
            <v xml:space="preserve">Штукатурка потолков гипсовыми растворами </v>
          </cell>
          <cell r="G779" t="str">
            <v xml:space="preserve">Ceilings plastering with gypsum mortars </v>
          </cell>
          <cell r="H779" t="str">
            <v>м2</v>
          </cell>
          <cell r="I779" t="str">
            <v>m2</v>
          </cell>
          <cell r="J779">
            <v>1.1560000000000001</v>
          </cell>
          <cell r="K779">
            <v>6.8000000000000005E-2</v>
          </cell>
          <cell r="L779" t="str">
            <v>KQ-69-00</v>
          </cell>
          <cell r="M779" t="str">
            <v>Отделка помещений, м2</v>
          </cell>
          <cell r="N779">
            <v>0</v>
          </cell>
          <cell r="O779" t="str">
            <v>KQ-69-04</v>
          </cell>
          <cell r="P779" t="str">
            <v>Устройство потолков, м2</v>
          </cell>
          <cell r="Q779">
            <v>0</v>
          </cell>
        </row>
        <row r="780">
          <cell r="E780" t="str">
            <v>FW00-09-02</v>
          </cell>
          <cell r="F780" t="str">
            <v>Подготовка основания под нанесение финишного покрытия потолков</v>
          </cell>
          <cell r="G780" t="str">
            <v>Base preparation to apply finishing ceiling coating</v>
          </cell>
        </row>
        <row r="781">
          <cell r="E781" t="str">
            <v>FW00-09-02-01</v>
          </cell>
          <cell r="F781" t="str">
            <v>Подготовка основания (шпатлевание потолков в 1 слой)</v>
          </cell>
          <cell r="G781" t="str">
            <v>Base preparation (ceilings caulking in 1 layer)</v>
          </cell>
          <cell r="H781" t="str">
            <v>м2</v>
          </cell>
          <cell r="I781" t="str">
            <v>m2</v>
          </cell>
          <cell r="J781">
            <v>0.6130000000000001</v>
          </cell>
          <cell r="K781">
            <v>1.7000000000000001E-2</v>
          </cell>
          <cell r="L781" t="str">
            <v>KQ-69-00</v>
          </cell>
          <cell r="M781" t="str">
            <v>Отделка помещений, м2</v>
          </cell>
          <cell r="N781">
            <v>0</v>
          </cell>
          <cell r="O781" t="str">
            <v>KQ-69-04</v>
          </cell>
          <cell r="P781" t="str">
            <v>Устройство потолков, м2</v>
          </cell>
          <cell r="Q781">
            <v>0</v>
          </cell>
        </row>
        <row r="782">
          <cell r="E782" t="str">
            <v>FW00-09-02-02</v>
          </cell>
          <cell r="F782" t="str">
            <v>Подготовка основания (шпатлевание потолков в 2 слоя)</v>
          </cell>
          <cell r="G782" t="str">
            <v>Base preparation (ceilings caulking in 2 layers)</v>
          </cell>
          <cell r="H782" t="str">
            <v>м2</v>
          </cell>
          <cell r="I782" t="str">
            <v>m2</v>
          </cell>
          <cell r="J782">
            <v>0.83099999999999996</v>
          </cell>
          <cell r="K782">
            <v>3.5000000000000003E-2</v>
          </cell>
          <cell r="L782" t="str">
            <v>KQ-69-00</v>
          </cell>
          <cell r="M782" t="str">
            <v>Отделка помещений, м2</v>
          </cell>
          <cell r="N782">
            <v>0</v>
          </cell>
          <cell r="O782" t="str">
            <v>KQ-69-04</v>
          </cell>
          <cell r="P782" t="str">
            <v>Устройство потолков, м2</v>
          </cell>
          <cell r="Q782">
            <v>0</v>
          </cell>
        </row>
        <row r="783">
          <cell r="E783" t="str">
            <v>FW00-09-02-03</v>
          </cell>
          <cell r="F783" t="str">
            <v>Подготовка основания (шпатлевание потолков в 3 слоя)</v>
          </cell>
          <cell r="G783" t="str">
            <v>Base preparation (ceilings caulking in 3 layers)</v>
          </cell>
          <cell r="H783" t="str">
            <v>м2</v>
          </cell>
          <cell r="I783" t="str">
            <v>m2</v>
          </cell>
          <cell r="J783">
            <v>1.075</v>
          </cell>
          <cell r="K783">
            <v>1.3000000000000001E-2</v>
          </cell>
          <cell r="L783" t="str">
            <v>KQ-69-00</v>
          </cell>
          <cell r="M783" t="str">
            <v>Отделка помещений, м2</v>
          </cell>
          <cell r="N783">
            <v>0</v>
          </cell>
          <cell r="O783" t="str">
            <v>KQ-69-04</v>
          </cell>
          <cell r="P783" t="str">
            <v>Устройство потолков, м2</v>
          </cell>
          <cell r="Q783">
            <v>0</v>
          </cell>
        </row>
        <row r="784">
          <cell r="E784" t="str">
            <v>FW00-09-03</v>
          </cell>
          <cell r="F784" t="str">
            <v>Окрасочные работы на потолке</v>
          </cell>
          <cell r="G784" t="str">
            <v>Painting of ceilings</v>
          </cell>
        </row>
        <row r="785">
          <cell r="E785" t="str">
            <v>FW00-09-03-01</v>
          </cell>
          <cell r="F785" t="str">
            <v>Окраска потолков с грунтованием поверхности</v>
          </cell>
          <cell r="G785" t="str">
            <v>Painting of ceilings with surface priming</v>
          </cell>
          <cell r="H785" t="str">
            <v>м2</v>
          </cell>
          <cell r="I785" t="str">
            <v>m2</v>
          </cell>
          <cell r="J785">
            <v>0.47299999999999998</v>
          </cell>
          <cell r="K785">
            <v>4.0000000000000001E-3</v>
          </cell>
          <cell r="L785" t="str">
            <v>KQ-69-00</v>
          </cell>
          <cell r="M785" t="str">
            <v>Отделка помещений, м2</v>
          </cell>
          <cell r="N785">
            <v>0</v>
          </cell>
          <cell r="O785" t="str">
            <v>KQ-69-04</v>
          </cell>
          <cell r="P785" t="str">
            <v>Устройство потолков, м2</v>
          </cell>
          <cell r="Q785">
            <v>1</v>
          </cell>
        </row>
        <row r="786">
          <cell r="E786" t="str">
            <v>FW00-09-03-02</v>
          </cell>
          <cell r="F786" t="str">
            <v>Окраска потолков и потолочных коммуникаций с грунтованием поверхности</v>
          </cell>
          <cell r="G786" t="str">
            <v>Painting of ceilings and ceiling utility/service lines with surface priming</v>
          </cell>
          <cell r="H786" t="str">
            <v>м2</v>
          </cell>
          <cell r="I786" t="str">
            <v>m2</v>
          </cell>
          <cell r="J786">
            <v>0.62</v>
          </cell>
          <cell r="K786">
            <v>5.0000000000000001E-3</v>
          </cell>
          <cell r="L786" t="str">
            <v>KQ-69-00</v>
          </cell>
          <cell r="M786" t="str">
            <v>Отделка помещений, м2</v>
          </cell>
          <cell r="N786">
            <v>0</v>
          </cell>
          <cell r="O786" t="str">
            <v>KQ-69-04</v>
          </cell>
          <cell r="P786" t="str">
            <v>Устройство потолков, м2</v>
          </cell>
          <cell r="Q786">
            <v>1</v>
          </cell>
        </row>
        <row r="787">
          <cell r="E787" t="str">
            <v>FW00-09-04</v>
          </cell>
          <cell r="F787" t="str">
            <v>Устройство покрытий из рулонных материалов на потолке</v>
          </cell>
          <cell r="G787" t="str">
            <v>Installation of coatings made of rolled materials on the ceilings</v>
          </cell>
        </row>
        <row r="788">
          <cell r="E788" t="str">
            <v>FW00-09-04-01</v>
          </cell>
          <cell r="F788" t="str">
            <v>Обои на флизелиновой, стеклотканной, бумажной, виниловой основе и т.д.</v>
          </cell>
          <cell r="G788" t="str">
            <v>Wallpaper, non-woven wallpaper, on glass-cloth, paper and vinyl base, etc.</v>
          </cell>
          <cell r="H788" t="str">
            <v>м2</v>
          </cell>
          <cell r="I788" t="str">
            <v>m2</v>
          </cell>
          <cell r="J788">
            <v>0.45300000000000001</v>
          </cell>
          <cell r="K788">
            <v>2E-3</v>
          </cell>
          <cell r="L788" t="str">
            <v>KQ-69-00</v>
          </cell>
          <cell r="M788" t="str">
            <v>Отделка помещений, м2</v>
          </cell>
          <cell r="N788">
            <v>0</v>
          </cell>
          <cell r="O788" t="str">
            <v>KQ-69-04</v>
          </cell>
          <cell r="P788" t="str">
            <v>Устройство потолков, м2</v>
          </cell>
          <cell r="Q788">
            <v>1</v>
          </cell>
        </row>
        <row r="789">
          <cell r="E789" t="str">
            <v>FW00-10</v>
          </cell>
          <cell r="F789" t="str">
            <v>Заполнение проемов</v>
          </cell>
          <cell r="G789" t="str">
            <v>Filling of openings</v>
          </cell>
        </row>
        <row r="790">
          <cell r="E790" t="str">
            <v>FW00-10-01</v>
          </cell>
          <cell r="F790" t="str">
            <v>Установка окон</v>
          </cell>
          <cell r="G790" t="str">
            <v>Installation of windows</v>
          </cell>
        </row>
        <row r="791">
          <cell r="E791" t="str">
            <v>FW00-10-01-01</v>
          </cell>
          <cell r="F791" t="str">
            <v>Установка ПВХ окон</v>
          </cell>
          <cell r="G791" t="str">
            <v>Installation of PVC windows</v>
          </cell>
          <cell r="H791" t="str">
            <v>м2</v>
          </cell>
          <cell r="I791" t="str">
            <v>m2</v>
          </cell>
          <cell r="J791">
            <v>3.2690000000000001</v>
          </cell>
          <cell r="K791">
            <v>2.7E-2</v>
          </cell>
          <cell r="L791" t="str">
            <v>KQ-66-00</v>
          </cell>
          <cell r="M791" t="str">
            <v>Окна, двери, ворота, м2</v>
          </cell>
          <cell r="N791">
            <v>1</v>
          </cell>
          <cell r="O791" t="str">
            <v>KQ-66-01</v>
          </cell>
          <cell r="P791" t="str">
            <v>Монтаж окон и витражей, м2</v>
          </cell>
          <cell r="Q791">
            <v>1</v>
          </cell>
        </row>
        <row r="792">
          <cell r="E792" t="str">
            <v>FW00-10-01-02</v>
          </cell>
          <cell r="F792" t="str">
            <v>Установка алюминиевых окон</v>
          </cell>
          <cell r="G792" t="str">
            <v>Installation of aluminum windows</v>
          </cell>
          <cell r="H792" t="str">
            <v>м2</v>
          </cell>
          <cell r="I792" t="str">
            <v>m2</v>
          </cell>
          <cell r="J792">
            <v>3.976</v>
          </cell>
          <cell r="K792">
            <v>2.7E-2</v>
          </cell>
          <cell r="L792" t="str">
            <v>KQ-66-00</v>
          </cell>
          <cell r="M792" t="str">
            <v>Окна, двери, ворота, м2</v>
          </cell>
          <cell r="N792">
            <v>1</v>
          </cell>
          <cell r="O792" t="str">
            <v>KQ-66-01</v>
          </cell>
          <cell r="P792" t="str">
            <v>Монтаж окон и витражей, м2</v>
          </cell>
          <cell r="Q792">
            <v>1</v>
          </cell>
        </row>
        <row r="793">
          <cell r="E793" t="str">
            <v>FW00-10-01-03</v>
          </cell>
          <cell r="F793" t="str">
            <v>Установка деревянных окон</v>
          </cell>
          <cell r="G793" t="str">
            <v>Installation of wood windows</v>
          </cell>
          <cell r="H793" t="str">
            <v>м2</v>
          </cell>
          <cell r="I793" t="str">
            <v>m2</v>
          </cell>
          <cell r="J793">
            <v>3.6229999999999998</v>
          </cell>
          <cell r="K793">
            <v>2.7E-2</v>
          </cell>
          <cell r="L793" t="str">
            <v>KQ-66-00</v>
          </cell>
          <cell r="M793" t="str">
            <v>Окна, двери, ворота, м2</v>
          </cell>
          <cell r="N793">
            <v>1</v>
          </cell>
          <cell r="O793" t="str">
            <v>KQ-66-01</v>
          </cell>
          <cell r="P793" t="str">
            <v>Монтаж окон и витражей, м2</v>
          </cell>
          <cell r="Q793">
            <v>1</v>
          </cell>
        </row>
        <row r="794">
          <cell r="E794" t="str">
            <v>FW00-10-01-04</v>
          </cell>
          <cell r="F794" t="str">
            <v>Установка взрывостойких окон</v>
          </cell>
          <cell r="G794" t="str">
            <v>Installation of blast-resistant windows</v>
          </cell>
          <cell r="H794" t="str">
            <v>м2</v>
          </cell>
          <cell r="I794" t="str">
            <v>m2</v>
          </cell>
          <cell r="J794">
            <v>7.7709999999999999</v>
          </cell>
          <cell r="K794">
            <v>2.7E-2</v>
          </cell>
          <cell r="L794" t="str">
            <v>KQ-66-00</v>
          </cell>
          <cell r="M794" t="str">
            <v>Окна, двери, ворота, м2</v>
          </cell>
          <cell r="N794">
            <v>1</v>
          </cell>
          <cell r="O794" t="str">
            <v>KQ-66-01</v>
          </cell>
          <cell r="P794" t="str">
            <v>Монтаж окон и витражей, м2</v>
          </cell>
          <cell r="Q794">
            <v>1</v>
          </cell>
        </row>
        <row r="795">
          <cell r="E795" t="str">
            <v>FW00-10-01-05</v>
          </cell>
          <cell r="F795" t="str">
            <v>Установка пулестойких окон</v>
          </cell>
          <cell r="G795" t="str">
            <v>Installation of bullet-resistant windows</v>
          </cell>
          <cell r="H795" t="str">
            <v>м2</v>
          </cell>
          <cell r="I795" t="str">
            <v>m2</v>
          </cell>
          <cell r="J795">
            <v>6.2280000000000006</v>
          </cell>
          <cell r="K795">
            <v>2.7E-2</v>
          </cell>
          <cell r="L795" t="str">
            <v>KQ-66-00</v>
          </cell>
          <cell r="M795" t="str">
            <v>Окна, двери, ворота, м2</v>
          </cell>
          <cell r="N795">
            <v>1</v>
          </cell>
          <cell r="O795" t="str">
            <v>KQ-66-01</v>
          </cell>
          <cell r="P795" t="str">
            <v>Монтаж окон и витражей, м2</v>
          </cell>
          <cell r="Q795">
            <v>1</v>
          </cell>
        </row>
        <row r="796">
          <cell r="E796" t="str">
            <v>FW00-10-02</v>
          </cell>
          <cell r="F796" t="str">
            <v>Установка дверей</v>
          </cell>
          <cell r="G796" t="str">
            <v>Installation of doors</v>
          </cell>
        </row>
        <row r="797">
          <cell r="E797" t="str">
            <v>FW00-10-02-01</v>
          </cell>
          <cell r="F797" t="str">
            <v>Установка деревянных дверей (массив дерева, МДФ и т.д.)</v>
          </cell>
          <cell r="G797" t="str">
            <v>Installation of wood doors (solid wood, wood chip boards, etc.)</v>
          </cell>
          <cell r="H797" t="str">
            <v>м2</v>
          </cell>
          <cell r="I797" t="str">
            <v>m2</v>
          </cell>
          <cell r="J797">
            <v>3.2829999999999999</v>
          </cell>
          <cell r="K797">
            <v>3.0000000000000002E-2</v>
          </cell>
          <cell r="L797" t="str">
            <v>KQ-66-00</v>
          </cell>
          <cell r="M797" t="str">
            <v>Окна, двери, ворота, м2</v>
          </cell>
          <cell r="N797">
            <v>1</v>
          </cell>
          <cell r="O797" t="str">
            <v>KQ-66-02</v>
          </cell>
          <cell r="P797" t="str">
            <v>Монтаж дверей, люков и решеток, м2</v>
          </cell>
          <cell r="Q797">
            <v>1</v>
          </cell>
        </row>
        <row r="798">
          <cell r="E798" t="str">
            <v>FW00-10-02-02</v>
          </cell>
          <cell r="F798" t="str">
            <v>Установка дверей маятникового типа</v>
          </cell>
          <cell r="G798" t="str">
            <v>Installation of double-acting swing doors</v>
          </cell>
          <cell r="H798" t="str">
            <v>м2</v>
          </cell>
          <cell r="I798" t="str">
            <v>m2</v>
          </cell>
          <cell r="J798">
            <v>3.6799999999999997</v>
          </cell>
          <cell r="K798">
            <v>0.188</v>
          </cell>
          <cell r="L798" t="str">
            <v>KQ-66-00</v>
          </cell>
          <cell r="M798" t="str">
            <v>Окна, двери, ворота, м2</v>
          </cell>
          <cell r="N798">
            <v>1</v>
          </cell>
          <cell r="O798" t="str">
            <v>KQ-66-02</v>
          </cell>
          <cell r="P798" t="str">
            <v>Монтаж дверей, люков и решеток, м2</v>
          </cell>
          <cell r="Q798">
            <v>1</v>
          </cell>
        </row>
        <row r="799">
          <cell r="E799" t="str">
            <v>FW00-10-02-03</v>
          </cell>
          <cell r="F799" t="str">
            <v>Установка дверей скрытого монтажа</v>
          </cell>
          <cell r="G799" t="str">
            <v>Installation of jib doors (concealed doors)</v>
          </cell>
          <cell r="H799" t="str">
            <v>м2</v>
          </cell>
          <cell r="I799" t="str">
            <v>m2</v>
          </cell>
          <cell r="J799">
            <v>4.2839999999999998</v>
          </cell>
          <cell r="K799">
            <v>0.246</v>
          </cell>
          <cell r="L799" t="str">
            <v>KQ-66-00</v>
          </cell>
          <cell r="M799" t="str">
            <v>Окна, двери, ворота, м2</v>
          </cell>
          <cell r="N799">
            <v>1</v>
          </cell>
          <cell r="O799" t="str">
            <v>KQ-66-02</v>
          </cell>
          <cell r="P799" t="str">
            <v>Монтаж дверей, люков и решеток, м2</v>
          </cell>
          <cell r="Q799">
            <v>1</v>
          </cell>
        </row>
        <row r="800">
          <cell r="E800" t="str">
            <v>FW00-10-02-04</v>
          </cell>
          <cell r="F800" t="str">
            <v>Установка цельностекляных дверей</v>
          </cell>
          <cell r="G800" t="str">
            <v>Installation of all-glass doors</v>
          </cell>
          <cell r="H800" t="str">
            <v>м2</v>
          </cell>
          <cell r="I800" t="str">
            <v>m2</v>
          </cell>
          <cell r="J800">
            <v>4.851</v>
          </cell>
          <cell r="K800">
            <v>0.17499999999999999</v>
          </cell>
          <cell r="L800" t="str">
            <v>KQ-66-00</v>
          </cell>
          <cell r="M800" t="str">
            <v>Окна, двери, ворота, м2</v>
          </cell>
          <cell r="N800">
            <v>1</v>
          </cell>
          <cell r="O800" t="str">
            <v>KQ-66-02</v>
          </cell>
          <cell r="P800" t="str">
            <v>Монтаж дверей, люков и решеток, м2</v>
          </cell>
          <cell r="Q800">
            <v>1</v>
          </cell>
        </row>
        <row r="801">
          <cell r="E801" t="str">
            <v>FW00-10-02-05</v>
          </cell>
          <cell r="F801" t="str">
            <v>Установка стеклянных двери в алюминиевом каркасе</v>
          </cell>
          <cell r="G801" t="str">
            <v>Installation of glass doors in an aluminum frame</v>
          </cell>
          <cell r="H801" t="str">
            <v>м2</v>
          </cell>
          <cell r="I801" t="str">
            <v>m2</v>
          </cell>
          <cell r="J801">
            <v>3.6869999999999998</v>
          </cell>
          <cell r="K801">
            <v>0.17499999999999999</v>
          </cell>
          <cell r="L801" t="str">
            <v>KQ-66-00</v>
          </cell>
          <cell r="M801" t="str">
            <v>Окна, двери, ворота, м2</v>
          </cell>
          <cell r="N801">
            <v>1</v>
          </cell>
          <cell r="O801" t="str">
            <v>KQ-66-02</v>
          </cell>
          <cell r="P801" t="str">
            <v>Монтаж дверей, люков и решеток, м2</v>
          </cell>
          <cell r="Q801">
            <v>1</v>
          </cell>
        </row>
        <row r="802">
          <cell r="E802" t="str">
            <v>FW00-10-02-06</v>
          </cell>
          <cell r="F802" t="str">
            <v>Установка металлической двери</v>
          </cell>
          <cell r="G802" t="str">
            <v>Installation of a metal door</v>
          </cell>
          <cell r="H802" t="str">
            <v>м2</v>
          </cell>
          <cell r="I802" t="str">
            <v>m2</v>
          </cell>
          <cell r="J802">
            <v>5.3550000000000004</v>
          </cell>
          <cell r="K802">
            <v>0.17499999999999999</v>
          </cell>
          <cell r="L802" t="str">
            <v>KQ-66-00</v>
          </cell>
          <cell r="M802" t="str">
            <v>Окна, двери, ворота, м2</v>
          </cell>
          <cell r="N802">
            <v>1</v>
          </cell>
          <cell r="O802" t="str">
            <v>KQ-66-02</v>
          </cell>
          <cell r="P802" t="str">
            <v>Монтаж дверей, люков и решеток, м2</v>
          </cell>
          <cell r="Q802">
            <v>1</v>
          </cell>
        </row>
        <row r="803">
          <cell r="E803" t="str">
            <v>FW00-10-02-07</v>
          </cell>
          <cell r="F803" t="str">
            <v>Установка решетчатой двери</v>
          </cell>
          <cell r="G803" t="str">
            <v>Installation of a lattice door</v>
          </cell>
          <cell r="H803" t="str">
            <v>м2</v>
          </cell>
          <cell r="I803" t="str">
            <v>m2</v>
          </cell>
          <cell r="J803">
            <v>3.609</v>
          </cell>
          <cell r="K803">
            <v>0.26200000000000001</v>
          </cell>
          <cell r="L803" t="str">
            <v>KQ-66-00</v>
          </cell>
          <cell r="M803" t="str">
            <v>Окна, двери, ворота, м2</v>
          </cell>
          <cell r="N803">
            <v>1</v>
          </cell>
          <cell r="O803" t="str">
            <v>KQ-66-02</v>
          </cell>
          <cell r="P803" t="str">
            <v>Монтаж дверей, люков и решеток, м2</v>
          </cell>
          <cell r="Q803">
            <v>1</v>
          </cell>
        </row>
        <row r="804">
          <cell r="E804" t="str">
            <v>FW00-10-02-08</v>
          </cell>
          <cell r="F804" t="str">
            <v>Установка противопожарных дверей</v>
          </cell>
          <cell r="G804" t="str">
            <v>Fire doors installation</v>
          </cell>
          <cell r="H804" t="str">
            <v>м2</v>
          </cell>
          <cell r="I804" t="str">
            <v>m2</v>
          </cell>
          <cell r="J804">
            <v>6.2279999999999998</v>
          </cell>
          <cell r="K804">
            <v>0.17499999999999999</v>
          </cell>
          <cell r="L804" t="str">
            <v>KQ-66-00</v>
          </cell>
          <cell r="M804" t="str">
            <v>Окна, двери, ворота, м2</v>
          </cell>
          <cell r="N804">
            <v>1</v>
          </cell>
          <cell r="O804" t="str">
            <v>KQ-66-02</v>
          </cell>
          <cell r="P804" t="str">
            <v>Монтаж дверей, люков и решеток, м2</v>
          </cell>
          <cell r="Q804">
            <v>1</v>
          </cell>
        </row>
        <row r="805">
          <cell r="E805" t="str">
            <v>FW00-10-02-09</v>
          </cell>
          <cell r="F805" t="str">
            <v>Установка ПВХ дверей</v>
          </cell>
          <cell r="G805" t="str">
            <v>Installation of PVC doors</v>
          </cell>
          <cell r="H805" t="str">
            <v>м2</v>
          </cell>
          <cell r="I805" t="str">
            <v>m2</v>
          </cell>
          <cell r="J805">
            <v>3.6929999999999996</v>
          </cell>
          <cell r="K805">
            <v>3.3000000000000002E-2</v>
          </cell>
          <cell r="L805" t="str">
            <v>KQ-66-00</v>
          </cell>
          <cell r="M805" t="str">
            <v>Окна, двери, ворота, м2</v>
          </cell>
          <cell r="N805">
            <v>1</v>
          </cell>
          <cell r="O805" t="str">
            <v>KQ-66-02</v>
          </cell>
          <cell r="P805" t="str">
            <v>Монтаж дверей, люков и решеток, м2</v>
          </cell>
          <cell r="Q805">
            <v>1</v>
          </cell>
        </row>
        <row r="806">
          <cell r="E806" t="str">
            <v>FW00-10-02-10</v>
          </cell>
          <cell r="F806" t="str">
            <v>Установка пулестойкой дверь</v>
          </cell>
          <cell r="G806" t="str">
            <v>Installation of bullet-resistant door</v>
          </cell>
          <cell r="H806" t="str">
            <v>м2</v>
          </cell>
          <cell r="I806" t="str">
            <v>m2</v>
          </cell>
          <cell r="J806">
            <v>6.2279999999999998</v>
          </cell>
          <cell r="K806">
            <v>0.17499999999999999</v>
          </cell>
          <cell r="L806" t="str">
            <v>KQ-66-00</v>
          </cell>
          <cell r="M806" t="str">
            <v>Окна, двери, ворота, м2</v>
          </cell>
          <cell r="N806">
            <v>1</v>
          </cell>
          <cell r="O806" t="str">
            <v>KQ-66-02</v>
          </cell>
          <cell r="P806" t="str">
            <v>Монтаж дверей, люков и решеток, м2</v>
          </cell>
          <cell r="Q806">
            <v>1</v>
          </cell>
        </row>
        <row r="807">
          <cell r="E807" t="str">
            <v>FW00-10-02-11</v>
          </cell>
          <cell r="F807" t="str">
            <v>Установка противопожарной искронедающей двери</v>
          </cell>
          <cell r="G807" t="str">
            <v>Installation of fire non-sparking door</v>
          </cell>
          <cell r="H807" t="str">
            <v>м2</v>
          </cell>
          <cell r="I807" t="str">
            <v>m2</v>
          </cell>
          <cell r="J807">
            <v>6.2279999999999998</v>
          </cell>
          <cell r="K807">
            <v>0.17499999999999999</v>
          </cell>
          <cell r="L807" t="str">
            <v>KQ-66-00</v>
          </cell>
          <cell r="M807" t="str">
            <v>Окна, двери, ворота, м2</v>
          </cell>
          <cell r="N807">
            <v>1</v>
          </cell>
          <cell r="O807" t="str">
            <v>KQ-66-02</v>
          </cell>
          <cell r="P807" t="str">
            <v>Монтаж дверей, люков и решеток, м2</v>
          </cell>
          <cell r="Q807">
            <v>1</v>
          </cell>
        </row>
        <row r="808">
          <cell r="E808" t="str">
            <v>FW00-10-02-12</v>
          </cell>
          <cell r="F808" t="str">
            <v>Установка взрывозащищенной двери</v>
          </cell>
          <cell r="G808" t="str">
            <v>Installation of blast-resistant door</v>
          </cell>
          <cell r="H808" t="str">
            <v>м2</v>
          </cell>
          <cell r="I808" t="str">
            <v>m2</v>
          </cell>
          <cell r="J808">
            <v>7.1010000000000009</v>
          </cell>
          <cell r="K808">
            <v>0.17499999999999999</v>
          </cell>
          <cell r="L808" t="str">
            <v>KQ-66-00</v>
          </cell>
          <cell r="M808" t="str">
            <v>Окна, двери, ворота, м2</v>
          </cell>
          <cell r="N808">
            <v>1</v>
          </cell>
          <cell r="O808" t="str">
            <v>KQ-66-02</v>
          </cell>
          <cell r="P808" t="str">
            <v>Монтаж дверей, люков и решеток, м2</v>
          </cell>
          <cell r="Q808">
            <v>1</v>
          </cell>
        </row>
        <row r="809">
          <cell r="E809" t="str">
            <v>FW00-10-02-13</v>
          </cell>
          <cell r="F809" t="str">
            <v>Установка револьверной двери</v>
          </cell>
          <cell r="G809" t="str">
            <v>Installation of revolving door</v>
          </cell>
          <cell r="H809" t="str">
            <v>м2</v>
          </cell>
          <cell r="I809" t="str">
            <v>m2</v>
          </cell>
          <cell r="J809">
            <v>0</v>
          </cell>
          <cell r="K809">
            <v>0</v>
          </cell>
          <cell r="L809" t="str">
            <v>KQ-66-00</v>
          </cell>
          <cell r="M809" t="str">
            <v>Окна, двери, ворота, м2</v>
          </cell>
          <cell r="N809">
            <v>1</v>
          </cell>
          <cell r="O809" t="str">
            <v>KQ-66-02</v>
          </cell>
          <cell r="P809" t="str">
            <v>Монтаж дверей, люков и решеток, м2</v>
          </cell>
          <cell r="Q809">
            <v>1</v>
          </cell>
        </row>
        <row r="810">
          <cell r="E810" t="str">
            <v>FW00-10-03</v>
          </cell>
          <cell r="F810" t="str">
            <v>Установка ворот</v>
          </cell>
          <cell r="G810" t="str">
            <v>Installation of gates</v>
          </cell>
        </row>
        <row r="811">
          <cell r="E811" t="str">
            <v>FW00-10-03-01</v>
          </cell>
          <cell r="F811" t="str">
            <v>Установка металлических распашных ворот</v>
          </cell>
          <cell r="G811" t="str">
            <v>Installation of metal swing gates</v>
          </cell>
          <cell r="H811" t="str">
            <v>м2</v>
          </cell>
          <cell r="I811" t="str">
            <v>m2</v>
          </cell>
          <cell r="J811">
            <v>2.0529999999999999</v>
          </cell>
          <cell r="K811">
            <v>0.28400000000000003</v>
          </cell>
          <cell r="L811" t="str">
            <v>KQ-66-00</v>
          </cell>
          <cell r="M811" t="str">
            <v>Окна, двери, ворота, м2</v>
          </cell>
          <cell r="N811">
            <v>1</v>
          </cell>
          <cell r="O811" t="str">
            <v>KQ-66-03</v>
          </cell>
          <cell r="P811" t="str">
            <v>Монтаж ворот на зданиях, м2</v>
          </cell>
          <cell r="Q811">
            <v>1</v>
          </cell>
        </row>
        <row r="812">
          <cell r="E812" t="str">
            <v>FW00-10-03-02</v>
          </cell>
          <cell r="F812" t="str">
            <v>Установка автоматических откатных ворот</v>
          </cell>
          <cell r="G812" t="str">
            <v>Installation of automatic sliding gates</v>
          </cell>
          <cell r="H812" t="str">
            <v>м2</v>
          </cell>
          <cell r="I812" t="str">
            <v>m2</v>
          </cell>
          <cell r="J812">
            <v>3.9539999999999997</v>
          </cell>
          <cell r="K812">
            <v>1.0009999999999999</v>
          </cell>
          <cell r="L812" t="str">
            <v>KQ-66-00</v>
          </cell>
          <cell r="M812" t="str">
            <v>Окна, двери, ворота, м2</v>
          </cell>
          <cell r="N812">
            <v>1</v>
          </cell>
          <cell r="O812" t="str">
            <v>KQ-66-03</v>
          </cell>
          <cell r="P812" t="str">
            <v>Монтаж ворот на зданиях, м2</v>
          </cell>
          <cell r="Q812">
            <v>1</v>
          </cell>
        </row>
        <row r="813">
          <cell r="E813" t="str">
            <v>FW00-10-03-03</v>
          </cell>
          <cell r="F813" t="str">
            <v>Установка подъемно-секционных ворот</v>
          </cell>
          <cell r="G813" t="str">
            <v>Installation of overhead sectional gates</v>
          </cell>
          <cell r="H813" t="str">
            <v>м2</v>
          </cell>
          <cell r="I813" t="str">
            <v>m2</v>
          </cell>
          <cell r="J813">
            <v>3.0209999999999999</v>
          </cell>
          <cell r="K813">
            <v>0.36799999999999999</v>
          </cell>
          <cell r="L813" t="str">
            <v>KQ-66-00</v>
          </cell>
          <cell r="M813" t="str">
            <v>Окна, двери, ворота, м2</v>
          </cell>
          <cell r="N813">
            <v>1</v>
          </cell>
          <cell r="O813" t="str">
            <v>KQ-66-03</v>
          </cell>
          <cell r="P813" t="str">
            <v>Монтаж ворот на зданиях, м2</v>
          </cell>
          <cell r="Q813">
            <v>1</v>
          </cell>
        </row>
        <row r="814">
          <cell r="E814" t="str">
            <v>FW00-10-03-04</v>
          </cell>
          <cell r="F814" t="str">
            <v>Установка складных ворот</v>
          </cell>
          <cell r="G814" t="str">
            <v>Installation of folding gates</v>
          </cell>
          <cell r="H814" t="str">
            <v>м2</v>
          </cell>
          <cell r="I814" t="str">
            <v>m2</v>
          </cell>
          <cell r="J814">
            <v>3.5809523809523811</v>
          </cell>
          <cell r="K814">
            <v>0.2</v>
          </cell>
          <cell r="L814" t="str">
            <v>KQ-66-00</v>
          </cell>
          <cell r="M814" t="str">
            <v>Окна, двери, ворота, м2</v>
          </cell>
          <cell r="N814">
            <v>1</v>
          </cell>
          <cell r="O814" t="str">
            <v>KQ-66-03</v>
          </cell>
          <cell r="P814" t="str">
            <v>Монтаж ворот на зданиях, м2</v>
          </cell>
          <cell r="Q814">
            <v>1</v>
          </cell>
        </row>
        <row r="815">
          <cell r="E815" t="str">
            <v>FW00-10-03-05</v>
          </cell>
          <cell r="F815" t="str">
            <v>Установка взрывозащищенных ворот</v>
          </cell>
          <cell r="G815" t="str">
            <v>Installation of blast-resistant gates</v>
          </cell>
          <cell r="H815" t="str">
            <v>м2</v>
          </cell>
          <cell r="I815" t="str">
            <v>m2</v>
          </cell>
          <cell r="J815">
            <v>9.4050000000000011</v>
          </cell>
          <cell r="K815">
            <v>2.3519999999999999</v>
          </cell>
          <cell r="L815" t="str">
            <v>KQ-66-00</v>
          </cell>
          <cell r="M815" t="str">
            <v>Окна, двери, ворота, м2</v>
          </cell>
          <cell r="N815">
            <v>1</v>
          </cell>
          <cell r="O815" t="str">
            <v>KQ-66-03</v>
          </cell>
          <cell r="P815" t="str">
            <v>Монтаж ворот на зданиях, м2</v>
          </cell>
          <cell r="Q815">
            <v>1</v>
          </cell>
        </row>
        <row r="816">
          <cell r="E816" t="str">
            <v>FW00-10-04</v>
          </cell>
          <cell r="F816" t="str">
            <v>Заполнение проемов на кровле</v>
          </cell>
          <cell r="G816" t="str">
            <v>Filling of openings in the roof</v>
          </cell>
        </row>
        <row r="817">
          <cell r="E817" t="str">
            <v>FW00-10-04-01</v>
          </cell>
          <cell r="F817" t="str">
            <v>Устройство люка выхода на кровлю</v>
          </cell>
          <cell r="G817" t="str">
            <v>Installation of roof access hatch</v>
          </cell>
          <cell r="H817" t="str">
            <v>м2</v>
          </cell>
          <cell r="I817" t="str">
            <v>m2</v>
          </cell>
          <cell r="J817">
            <v>6.76</v>
          </cell>
          <cell r="K817">
            <v>0.55600000000000005</v>
          </cell>
          <cell r="L817" t="str">
            <v>KQ-66-00</v>
          </cell>
          <cell r="M817" t="str">
            <v>Окна, двери, ворота, м2</v>
          </cell>
          <cell r="N817">
            <v>1</v>
          </cell>
          <cell r="O817" t="str">
            <v>KQ-66-02</v>
          </cell>
          <cell r="P817" t="str">
            <v>Монтаж дверей, люков и решеток, м2</v>
          </cell>
          <cell r="Q817">
            <v>1</v>
          </cell>
        </row>
        <row r="818">
          <cell r="E818" t="str">
            <v>FW00-10-04-02</v>
          </cell>
          <cell r="F818" t="str">
            <v>Устройство противопожарного металлического люка выхода на кровлю</v>
          </cell>
          <cell r="G818" t="str">
            <v>Installation of metal-clad fire hatch for roof access</v>
          </cell>
          <cell r="H818" t="str">
            <v>м2</v>
          </cell>
          <cell r="I818" t="str">
            <v>m2</v>
          </cell>
          <cell r="J818">
            <v>0</v>
          </cell>
          <cell r="K818">
            <v>0</v>
          </cell>
          <cell r="L818" t="str">
            <v>KQ-66-00</v>
          </cell>
          <cell r="M818" t="str">
            <v>Окна, двери, ворота, м2</v>
          </cell>
          <cell r="N818">
            <v>1</v>
          </cell>
          <cell r="O818" t="str">
            <v>KQ-66-02</v>
          </cell>
          <cell r="P818" t="str">
            <v>Монтаж дверей, люков и решеток, м2</v>
          </cell>
          <cell r="Q818">
            <v>1</v>
          </cell>
        </row>
        <row r="819">
          <cell r="E819" t="str">
            <v>FW00-10-05</v>
          </cell>
          <cell r="F819" t="str">
            <v>Витражные системы</v>
          </cell>
          <cell r="G819" t="str">
            <v>Stained-glass panel structures</v>
          </cell>
        </row>
        <row r="820">
          <cell r="E820" t="str">
            <v>FW00-10-05-01</v>
          </cell>
          <cell r="F820" t="str">
            <v>Монтаж витражей ПВХ</v>
          </cell>
          <cell r="G820" t="str">
            <v>Installation of PVC stained-glass panels</v>
          </cell>
          <cell r="H820" t="str">
            <v>м2</v>
          </cell>
          <cell r="I820" t="str">
            <v>m2</v>
          </cell>
          <cell r="J820">
            <v>2.85</v>
          </cell>
          <cell r="K820">
            <v>0.17600000000000002</v>
          </cell>
          <cell r="L820" t="str">
            <v>KQ-66-00</v>
          </cell>
          <cell r="M820" t="str">
            <v>Окна, двери, ворота, м2</v>
          </cell>
          <cell r="N820">
            <v>1</v>
          </cell>
          <cell r="O820" t="str">
            <v>KQ-66-01</v>
          </cell>
          <cell r="P820" t="str">
            <v>Монтаж окон и витражей, м2</v>
          </cell>
          <cell r="Q820">
            <v>1</v>
          </cell>
        </row>
        <row r="821">
          <cell r="E821" t="str">
            <v>FW00-10-05-02</v>
          </cell>
          <cell r="F821" t="str">
            <v>Монтаж витражей алюминиевых</v>
          </cell>
          <cell r="G821" t="str">
            <v>Installation of aluminum stained-glass panels</v>
          </cell>
          <cell r="H821" t="str">
            <v>м2</v>
          </cell>
          <cell r="I821" t="str">
            <v>m2</v>
          </cell>
          <cell r="J821">
            <v>3.0529999999999999</v>
          </cell>
          <cell r="K821">
            <v>0.17600000000000002</v>
          </cell>
          <cell r="L821" t="str">
            <v>KQ-66-00</v>
          </cell>
          <cell r="M821" t="str">
            <v>Окна, двери, ворота, м2</v>
          </cell>
          <cell r="N821">
            <v>1</v>
          </cell>
          <cell r="O821" t="str">
            <v>KQ-66-01</v>
          </cell>
          <cell r="P821" t="str">
            <v>Монтаж окон и витражей, м2</v>
          </cell>
          <cell r="Q821">
            <v>1</v>
          </cell>
        </row>
        <row r="822">
          <cell r="E822" t="str">
            <v>FW00-10-05-03</v>
          </cell>
          <cell r="F822" t="str">
            <v>Монтаж витражного остекления в составе стоечно-ригельной фасадной конструкции</v>
          </cell>
          <cell r="G822" t="str">
            <v>Installation of stained-glass panels as part of column-beam facade system</v>
          </cell>
          <cell r="H822" t="str">
            <v>м2</v>
          </cell>
          <cell r="I822" t="str">
            <v>m2</v>
          </cell>
          <cell r="J822">
            <v>9.0370000000000008</v>
          </cell>
          <cell r="K822">
            <v>2.4459999999999997</v>
          </cell>
          <cell r="L822" t="str">
            <v>KQ-66-00</v>
          </cell>
          <cell r="M822" t="str">
            <v>Окна, двери, ворота, м2</v>
          </cell>
          <cell r="N822">
            <v>1</v>
          </cell>
          <cell r="O822" t="str">
            <v>KQ-66-01</v>
          </cell>
          <cell r="P822" t="str">
            <v>Монтаж окон и витражей, м2</v>
          </cell>
          <cell r="Q822">
            <v>1</v>
          </cell>
        </row>
        <row r="823">
          <cell r="E823" t="str">
            <v>FW00-10-06</v>
          </cell>
          <cell r="F823" t="str">
            <v>Устройство подоконников</v>
          </cell>
          <cell r="G823" t="str">
            <v>Installation of window sills</v>
          </cell>
        </row>
        <row r="824">
          <cell r="E824" t="str">
            <v>FW00-10-06-01</v>
          </cell>
          <cell r="F824" t="str">
            <v>Монтаж подоконников из ПВХ/МДФ/ЛДСП</v>
          </cell>
          <cell r="G824" t="str">
            <v>Installation of window sills made of PVC/wood chip boards/laminated chipboards</v>
          </cell>
          <cell r="H824" t="str">
            <v>м</v>
          </cell>
          <cell r="I824" t="str">
            <v>m</v>
          </cell>
          <cell r="J824">
            <v>0.53</v>
          </cell>
          <cell r="K824">
            <v>2.6000000000000002E-2</v>
          </cell>
          <cell r="L824" t="str">
            <v>KQ-69-00</v>
          </cell>
          <cell r="M824" t="str">
            <v>Отделка помещений, м2</v>
          </cell>
          <cell r="N824">
            <v>0</v>
          </cell>
          <cell r="O824" t="str">
            <v>KQ-69-02</v>
          </cell>
          <cell r="P824" t="str">
            <v>Отделка стен, м2</v>
          </cell>
          <cell r="Q824">
            <v>0</v>
          </cell>
        </row>
        <row r="825">
          <cell r="E825" t="str">
            <v>FW00-10-06-02</v>
          </cell>
          <cell r="F825" t="str">
            <v>Монтаж подоконников из натурального/искусственного камня</v>
          </cell>
          <cell r="G825" t="str">
            <v>Installation of window sills made of genuine stone /artificial stone</v>
          </cell>
          <cell r="H825" t="str">
            <v>м</v>
          </cell>
          <cell r="I825" t="str">
            <v>m</v>
          </cell>
          <cell r="J825">
            <v>2.4059999999999997</v>
          </cell>
          <cell r="K825">
            <v>2.6000000000000002E-2</v>
          </cell>
          <cell r="L825" t="str">
            <v>KQ-69-00</v>
          </cell>
          <cell r="M825" t="str">
            <v>Отделка помещений, м2</v>
          </cell>
          <cell r="N825">
            <v>0</v>
          </cell>
          <cell r="O825" t="str">
            <v>KQ-69-02</v>
          </cell>
          <cell r="P825" t="str">
            <v>Отделка стен, м2</v>
          </cell>
          <cell r="Q825">
            <v>0</v>
          </cell>
        </row>
        <row r="826">
          <cell r="E826" t="str">
            <v>FW00-10-07</v>
          </cell>
          <cell r="F826" t="str">
            <v>Устройство прочих элементов</v>
          </cell>
          <cell r="G826" t="str">
            <v>Installation of other elements</v>
          </cell>
        </row>
        <row r="827">
          <cell r="E827" t="str">
            <v>FW00-10-07-01</v>
          </cell>
          <cell r="F827" t="str">
            <v>Монтаж дверных указателей</v>
          </cell>
          <cell r="G827" t="str">
            <v>Installation of door indicators</v>
          </cell>
          <cell r="H827" t="str">
            <v>шт.</v>
          </cell>
          <cell r="I827" t="str">
            <v>pcs.</v>
          </cell>
          <cell r="J827">
            <v>0.36699999999999999</v>
          </cell>
          <cell r="K827">
            <v>0</v>
          </cell>
          <cell r="L827" t="str">
            <v>KQ-66-00</v>
          </cell>
          <cell r="M827" t="str">
            <v>Окна, двери, ворота, м2</v>
          </cell>
          <cell r="N827">
            <v>0</v>
          </cell>
          <cell r="O827" t="str">
            <v>KQ-66-02</v>
          </cell>
          <cell r="P827" t="str">
            <v>Монтаж дверей, люков и решеток, м2</v>
          </cell>
          <cell r="Q827">
            <v>0</v>
          </cell>
        </row>
        <row r="828">
          <cell r="E828" t="str">
            <v>FW00-10-07-02</v>
          </cell>
          <cell r="F828" t="str">
            <v>Монтаж доводчиков</v>
          </cell>
          <cell r="G828" t="str">
            <v>Installation of door closers</v>
          </cell>
          <cell r="H828" t="str">
            <v>шт.</v>
          </cell>
          <cell r="I828" t="str">
            <v>pcs.</v>
          </cell>
          <cell r="J828">
            <v>0.82499999999999996</v>
          </cell>
          <cell r="K828">
            <v>0</v>
          </cell>
          <cell r="L828" t="str">
            <v>KQ-66-00</v>
          </cell>
          <cell r="M828" t="str">
            <v>Окна, двери, ворота, м2</v>
          </cell>
          <cell r="N828">
            <v>0</v>
          </cell>
          <cell r="O828" t="str">
            <v>KQ-66-02</v>
          </cell>
          <cell r="P828" t="str">
            <v>Монтаж дверей, люков и решеток, м2</v>
          </cell>
          <cell r="Q828">
            <v>0</v>
          </cell>
        </row>
        <row r="829">
          <cell r="E829" t="str">
            <v>FW00-10-07-03</v>
          </cell>
          <cell r="F829" t="str">
            <v>Монтаж дверных упоров</v>
          </cell>
          <cell r="G829" t="str">
            <v>Installation of door stoppers</v>
          </cell>
          <cell r="H829" t="str">
            <v>шт.</v>
          </cell>
          <cell r="I829" t="str">
            <v>pcs.</v>
          </cell>
          <cell r="J829">
            <v>0.27500000000000002</v>
          </cell>
          <cell r="K829">
            <v>0</v>
          </cell>
          <cell r="L829" t="str">
            <v>KQ-66-00</v>
          </cell>
          <cell r="M829" t="str">
            <v>Окна, двери, ворота, м2</v>
          </cell>
          <cell r="N829">
            <v>0</v>
          </cell>
          <cell r="O829" t="str">
            <v>KQ-66-02</v>
          </cell>
          <cell r="P829" t="str">
            <v>Монтаж дверей, люков и решеток, м2</v>
          </cell>
          <cell r="Q829">
            <v>0</v>
          </cell>
        </row>
        <row r="830">
          <cell r="E830" t="str">
            <v>FW00-10-07-04</v>
          </cell>
          <cell r="F830" t="str">
            <v>Монтаж противомоскитных сеток</v>
          </cell>
          <cell r="G830" t="str">
            <v>Installation of mosquito nets</v>
          </cell>
          <cell r="H830" t="str">
            <v>шт.</v>
          </cell>
          <cell r="I830" t="str">
            <v>pcs.</v>
          </cell>
          <cell r="J830">
            <v>0.22</v>
          </cell>
          <cell r="K830">
            <v>0</v>
          </cell>
          <cell r="L830" t="str">
            <v>KQ-66-00</v>
          </cell>
          <cell r="M830" t="str">
            <v>Окна, двери, ворота, м2</v>
          </cell>
          <cell r="N830">
            <v>0</v>
          </cell>
          <cell r="O830" t="str">
            <v>KQ-66-01</v>
          </cell>
          <cell r="P830" t="str">
            <v>Монтаж окон и витражей, м2</v>
          </cell>
          <cell r="Q830">
            <v>0</v>
          </cell>
        </row>
        <row r="831">
          <cell r="E831" t="str">
            <v>FW00-11</v>
          </cell>
          <cell r="F831" t="str">
            <v>Устройство тепло/холодо/звуко/паро изоляции</v>
          </cell>
          <cell r="G831" t="str">
            <v>Installation of heat/cold/noise/vapor proofing</v>
          </cell>
        </row>
        <row r="832">
          <cell r="E832" t="str">
            <v>FW00-11-01</v>
          </cell>
          <cell r="F832" t="str">
            <v>Утепление конструкций</v>
          </cell>
          <cell r="G832" t="str">
            <v>Heat insulation of structures</v>
          </cell>
        </row>
        <row r="833">
          <cell r="E833" t="str">
            <v>FW00-11-01-01</v>
          </cell>
          <cell r="F833" t="str">
            <v>Теплоизоляция полов из пеностекла</v>
          </cell>
          <cell r="G833" t="str">
            <v>Foam glass heat insulation for floors</v>
          </cell>
          <cell r="H833" t="str">
            <v>м3</v>
          </cell>
          <cell r="I833" t="str">
            <v>m3</v>
          </cell>
          <cell r="J833">
            <v>8.8669999999999991</v>
          </cell>
          <cell r="K833">
            <v>0.375</v>
          </cell>
          <cell r="L833" t="str">
            <v>KQ-69-00</v>
          </cell>
          <cell r="M833" t="str">
            <v>Отделка помещений, м2</v>
          </cell>
          <cell r="N833">
            <v>0</v>
          </cell>
          <cell r="O833" t="str">
            <v>KQ-69-05</v>
          </cell>
          <cell r="P833" t="str">
            <v>Внутреннее утепление стен, полов и потолков помещений, м3</v>
          </cell>
          <cell r="Q833">
            <v>1</v>
          </cell>
        </row>
        <row r="834">
          <cell r="E834" t="str">
            <v>FW00-11-01-02</v>
          </cell>
          <cell r="F834" t="str">
            <v>Теплоизоляция стен из пеностекла</v>
          </cell>
          <cell r="G834" t="str">
            <v>Foam glass heat insulation for walls</v>
          </cell>
          <cell r="H834" t="str">
            <v>м3</v>
          </cell>
          <cell r="I834" t="str">
            <v>m3</v>
          </cell>
          <cell r="J834">
            <v>12.033999999999999</v>
          </cell>
          <cell r="K834">
            <v>0.315</v>
          </cell>
          <cell r="L834" t="str">
            <v>KQ-68-00</v>
          </cell>
          <cell r="M834" t="str">
            <v>Отделка фасадов, м2</v>
          </cell>
          <cell r="N834">
            <v>0</v>
          </cell>
          <cell r="O834" t="str">
            <v>KQ-68-02</v>
          </cell>
          <cell r="P834" t="str">
            <v>Утепление фасадов, м3</v>
          </cell>
          <cell r="Q834">
            <v>1</v>
          </cell>
        </row>
        <row r="835">
          <cell r="E835" t="str">
            <v>FW00-11-01-03</v>
          </cell>
          <cell r="F835" t="str">
            <v>Теплоизоляция на полах и кровле из пенополистирола/полистирола</v>
          </cell>
          <cell r="G835" t="str">
            <v>Polystyrene/polystyrene foam heat insulation for floors and roofs</v>
          </cell>
          <cell r="H835" t="str">
            <v>м3</v>
          </cell>
          <cell r="I835" t="str">
            <v>m3</v>
          </cell>
          <cell r="J835">
            <v>4.3490000000000002</v>
          </cell>
          <cell r="K835">
            <v>0.41400000000000003</v>
          </cell>
          <cell r="L835" t="str">
            <v>KQ-69-00</v>
          </cell>
          <cell r="M835" t="str">
            <v>Отделка помещений, м2</v>
          </cell>
          <cell r="N835">
            <v>0</v>
          </cell>
          <cell r="O835" t="str">
            <v>KQ-69-05</v>
          </cell>
          <cell r="P835" t="str">
            <v>Внутреннее утепление стен, полов и потолков помещений, м3</v>
          </cell>
          <cell r="Q835">
            <v>1</v>
          </cell>
        </row>
        <row r="836">
          <cell r="E836" t="str">
            <v>FW00-11-01-04</v>
          </cell>
          <cell r="F836" t="str">
            <v>Теплоизоляция на стенах и фасадах из пенополистирола/полистирола</v>
          </cell>
          <cell r="G836" t="str">
            <v>Polystyrene/polystyrene foam heat insulation for walls and facades</v>
          </cell>
          <cell r="H836" t="str">
            <v>м3</v>
          </cell>
          <cell r="I836" t="str">
            <v>m3</v>
          </cell>
          <cell r="J836">
            <v>6.2480000000000002</v>
          </cell>
          <cell r="K836">
            <v>0.27600000000000002</v>
          </cell>
          <cell r="L836" t="str">
            <v>KQ-68-00</v>
          </cell>
          <cell r="M836" t="str">
            <v>Отделка фасадов, м2</v>
          </cell>
          <cell r="N836">
            <v>0</v>
          </cell>
          <cell r="O836" t="str">
            <v>KQ-68-02</v>
          </cell>
          <cell r="P836" t="str">
            <v>Утепление фасадов, м3</v>
          </cell>
          <cell r="Q836">
            <v>1</v>
          </cell>
        </row>
        <row r="837">
          <cell r="E837" t="str">
            <v>FW00-11-01-05</v>
          </cell>
          <cell r="F837" t="str">
            <v xml:space="preserve">Теплоизоляция на полах и кровле минеральной ватой </v>
          </cell>
          <cell r="G837" t="str">
            <v xml:space="preserve">Mineral wool heat insulation for floors and roofs </v>
          </cell>
          <cell r="H837" t="str">
            <v>м3</v>
          </cell>
          <cell r="I837" t="str">
            <v>m3</v>
          </cell>
          <cell r="J837">
            <v>4.367</v>
          </cell>
          <cell r="K837">
            <v>0.57299999999999995</v>
          </cell>
          <cell r="L837" t="str">
            <v>KQ-67-00</v>
          </cell>
          <cell r="M837" t="str">
            <v>Отделка кровли, м2</v>
          </cell>
          <cell r="N837">
            <v>0</v>
          </cell>
          <cell r="O837" t="str">
            <v>KQ-67-02</v>
          </cell>
          <cell r="P837" t="str">
            <v>Утепление кровли, м3</v>
          </cell>
          <cell r="Q837">
            <v>1</v>
          </cell>
        </row>
        <row r="838">
          <cell r="E838" t="str">
            <v>FW00-11-01-06</v>
          </cell>
          <cell r="F838" t="str">
            <v xml:space="preserve">Теплоизоляция стен и фасадов минеральной ватой </v>
          </cell>
          <cell r="G838" t="str">
            <v xml:space="preserve">Mineral wool heat insulation for walls and facades </v>
          </cell>
          <cell r="H838" t="str">
            <v>м3</v>
          </cell>
          <cell r="I838" t="str">
            <v>m3</v>
          </cell>
          <cell r="J838">
            <v>7.093</v>
          </cell>
          <cell r="K838">
            <v>0.371</v>
          </cell>
          <cell r="L838" t="str">
            <v>KQ-68-00</v>
          </cell>
          <cell r="M838" t="str">
            <v>Отделка фасадов, м2</v>
          </cell>
          <cell r="N838">
            <v>0</v>
          </cell>
          <cell r="O838" t="str">
            <v>KQ-68-02</v>
          </cell>
          <cell r="P838" t="str">
            <v>Утепление фасадов, м3</v>
          </cell>
          <cell r="Q838">
            <v>1</v>
          </cell>
        </row>
        <row r="839">
          <cell r="E839" t="str">
            <v>FW00-11-01-07</v>
          </cell>
          <cell r="F839" t="str">
            <v>Заполнение каркасов перегородок минеральной ватой</v>
          </cell>
          <cell r="G839" t="str">
            <v>Filling partitions framework with mineral wool</v>
          </cell>
          <cell r="H839" t="str">
            <v>м3</v>
          </cell>
          <cell r="I839" t="str">
            <v>m3</v>
          </cell>
          <cell r="J839">
            <v>3.1539999999999999</v>
          </cell>
          <cell r="K839">
            <v>0.42100000000000004</v>
          </cell>
          <cell r="L839" t="str">
            <v>KQ-69-00</v>
          </cell>
          <cell r="M839" t="str">
            <v>Отделка помещений, м2</v>
          </cell>
          <cell r="N839">
            <v>0</v>
          </cell>
          <cell r="O839" t="str">
            <v>KQ-69-05</v>
          </cell>
          <cell r="P839" t="str">
            <v>Внутреннее утепление стен, полов и потолков помещений, м3</v>
          </cell>
          <cell r="Q839">
            <v>1</v>
          </cell>
        </row>
        <row r="840">
          <cell r="E840" t="str">
            <v>FW00-12</v>
          </cell>
          <cell r="F840" t="str">
            <v>Устройство гидроизоляциии полов</v>
          </cell>
          <cell r="G840" t="str">
            <v>Installation of moisture-proofing for floors</v>
          </cell>
        </row>
        <row r="841">
          <cell r="E841" t="str">
            <v>FW00-12-01</v>
          </cell>
          <cell r="F841" t="str">
            <v>Устройство гидроизоляциии полов</v>
          </cell>
          <cell r="G841" t="str">
            <v>Installation of moisture-proofing for floors</v>
          </cell>
        </row>
        <row r="842">
          <cell r="E842" t="str">
            <v>FW00-12-01-01</v>
          </cell>
          <cell r="F842" t="str">
            <v>Устройство гидроизоляции полов из рулонных полимерных материалов в 1 слой</v>
          </cell>
          <cell r="G842" t="str">
            <v>Installation of floor moisture-proofing made of rolled polymer materials, 1 layer</v>
          </cell>
          <cell r="H842" t="str">
            <v>м2</v>
          </cell>
          <cell r="I842" t="str">
            <v>m2</v>
          </cell>
          <cell r="J842">
            <v>0.41099999999999998</v>
          </cell>
          <cell r="K842">
            <v>2.2000000000000002E-2</v>
          </cell>
          <cell r="L842" t="str">
            <v>KQ-69-00</v>
          </cell>
          <cell r="M842" t="str">
            <v>Отделка помещений, м2</v>
          </cell>
          <cell r="N842">
            <v>0</v>
          </cell>
          <cell r="O842" t="str">
            <v>KQ-69-03</v>
          </cell>
          <cell r="P842" t="str">
            <v>Устройство полов, м2</v>
          </cell>
          <cell r="Q842">
            <v>0</v>
          </cell>
        </row>
        <row r="843">
          <cell r="E843" t="str">
            <v>FW00-12-01-02</v>
          </cell>
          <cell r="F843" t="str">
            <v>Устройство гидроизоляции полов из рулонных полимерных материалов в 2 слоя</v>
          </cell>
          <cell r="G843" t="str">
            <v>Installation of floor moisture-proofing made of rolled polymer materials, 2 layers</v>
          </cell>
          <cell r="H843" t="str">
            <v>м2</v>
          </cell>
          <cell r="I843" t="str">
            <v>m2</v>
          </cell>
          <cell r="J843">
            <v>0.73699999999999999</v>
          </cell>
          <cell r="K843">
            <v>3.9E-2</v>
          </cell>
          <cell r="L843" t="str">
            <v>KQ-69-00</v>
          </cell>
          <cell r="M843" t="str">
            <v>Отделка помещений, м2</v>
          </cell>
          <cell r="N843">
            <v>0</v>
          </cell>
          <cell r="O843" t="str">
            <v>KQ-69-03</v>
          </cell>
          <cell r="P843" t="str">
            <v>Устройство полов, м2</v>
          </cell>
          <cell r="Q843">
            <v>0</v>
          </cell>
        </row>
        <row r="844">
          <cell r="E844" t="str">
            <v>FW00-12-01-03</v>
          </cell>
          <cell r="F844" t="str">
            <v>Устройство обмазочной гидроизоляции</v>
          </cell>
          <cell r="G844" t="str">
            <v>Application of a surface waterproofer</v>
          </cell>
          <cell r="H844" t="str">
            <v>м2</v>
          </cell>
          <cell r="I844" t="str">
            <v>m2</v>
          </cell>
          <cell r="J844">
            <v>0.307</v>
          </cell>
          <cell r="K844">
            <v>2.1000000000000001E-2</v>
          </cell>
          <cell r="L844" t="str">
            <v>KQ-69-00</v>
          </cell>
          <cell r="M844" t="str">
            <v>Отделка помещений, м2</v>
          </cell>
          <cell r="N844">
            <v>0</v>
          </cell>
          <cell r="O844" t="str">
            <v>KQ-69-03</v>
          </cell>
          <cell r="P844" t="str">
            <v>Устройство полов, м2</v>
          </cell>
          <cell r="Q844">
            <v>0</v>
          </cell>
        </row>
        <row r="845">
          <cell r="E845" t="str">
            <v>FW00-12-01-04</v>
          </cell>
          <cell r="F845" t="str">
            <v>Устройство гидроизоляции из профилированной мембраны</v>
          </cell>
          <cell r="G845" t="str">
            <v>Installation of moisture-proofing made of shaped membrane</v>
          </cell>
          <cell r="H845" t="str">
            <v>м2</v>
          </cell>
          <cell r="I845" t="str">
            <v>m2</v>
          </cell>
          <cell r="J845">
            <v>0.129</v>
          </cell>
          <cell r="K845">
            <v>1.2E-2</v>
          </cell>
          <cell r="L845" t="str">
            <v>KQ-69-00</v>
          </cell>
          <cell r="M845" t="str">
            <v>Отделка помещений, м2</v>
          </cell>
          <cell r="N845">
            <v>0</v>
          </cell>
          <cell r="O845" t="str">
            <v>KQ-69-03</v>
          </cell>
          <cell r="P845" t="str">
            <v>Устройство полов, м2</v>
          </cell>
          <cell r="Q845">
            <v>0</v>
          </cell>
        </row>
        <row r="846">
          <cell r="E846" t="str">
            <v>FW00-12-01-05</v>
          </cell>
          <cell r="F846" t="str">
            <v>Устройство пароизоляции из полиэтиленовой пленки</v>
          </cell>
          <cell r="G846" t="str">
            <v>Installation of vapor barrier made of polyethylene film</v>
          </cell>
          <cell r="H846" t="str">
            <v>м2</v>
          </cell>
          <cell r="I846" t="str">
            <v>m2</v>
          </cell>
          <cell r="J846">
            <v>6.9000000000000006E-2</v>
          </cell>
          <cell r="K846">
            <v>7.0000000000000001E-3</v>
          </cell>
          <cell r="L846" t="str">
            <v>KQ-69-00</v>
          </cell>
          <cell r="M846" t="str">
            <v>Отделка помещений, м2</v>
          </cell>
          <cell r="N846">
            <v>0</v>
          </cell>
          <cell r="O846" t="str">
            <v>KQ-69-03</v>
          </cell>
          <cell r="P846" t="str">
            <v>Устройство полов, м2</v>
          </cell>
          <cell r="Q846">
            <v>0</v>
          </cell>
        </row>
        <row r="847">
          <cell r="E847" t="str">
            <v>FW00-13</v>
          </cell>
          <cell r="F847" t="str">
            <v xml:space="preserve">Устройство ревизионных люков </v>
          </cell>
          <cell r="G847" t="str">
            <v xml:space="preserve">Installation of service hatches </v>
          </cell>
        </row>
        <row r="848">
          <cell r="E848" t="str">
            <v>FW00-13-01</v>
          </cell>
          <cell r="F848" t="str">
            <v xml:space="preserve">Устройство ревизионных люков </v>
          </cell>
          <cell r="G848" t="str">
            <v xml:space="preserve">Installation of service hatches </v>
          </cell>
        </row>
        <row r="849">
          <cell r="E849" t="str">
            <v>FW00-13-01-01</v>
          </cell>
          <cell r="F849" t="str">
            <v>Устройство скрытых ревизионных люков</v>
          </cell>
          <cell r="G849" t="str">
            <v>Installation of concealed service hatches</v>
          </cell>
          <cell r="H849" t="str">
            <v>шт.</v>
          </cell>
          <cell r="I849" t="str">
            <v>pcs.</v>
          </cell>
          <cell r="J849">
            <v>1.81</v>
          </cell>
          <cell r="K849">
            <v>0.24</v>
          </cell>
          <cell r="L849" t="str">
            <v>KQ-66-00</v>
          </cell>
          <cell r="M849" t="str">
            <v>Окна, двери, ворота, м2</v>
          </cell>
          <cell r="N849">
            <v>0</v>
          </cell>
          <cell r="O849" t="str">
            <v>KQ-66-02</v>
          </cell>
          <cell r="P849" t="str">
            <v>Монтаж дверей, люков и решеток, м2</v>
          </cell>
          <cell r="Q849">
            <v>0</v>
          </cell>
        </row>
        <row r="850">
          <cell r="E850" t="str">
            <v>FW00-13-01-02</v>
          </cell>
          <cell r="F850" t="str">
            <v>Устройство скрытых ревизионных люков в стенах</v>
          </cell>
          <cell r="G850" t="str">
            <v>Installation of concealed service hatches in walls</v>
          </cell>
          <cell r="H850" t="str">
            <v>шт.</v>
          </cell>
          <cell r="I850" t="str">
            <v>pcs.</v>
          </cell>
          <cell r="J850">
            <v>1.8</v>
          </cell>
          <cell r="K850">
            <v>0.01</v>
          </cell>
          <cell r="L850" t="str">
            <v>KQ-66-00</v>
          </cell>
          <cell r="M850" t="str">
            <v>Окна, двери, ворота, м2</v>
          </cell>
          <cell r="N850">
            <v>0</v>
          </cell>
          <cell r="O850" t="str">
            <v>KQ-66-02</v>
          </cell>
          <cell r="P850" t="str">
            <v>Монтаж дверей, люков и решеток, м2</v>
          </cell>
          <cell r="Q850">
            <v>0</v>
          </cell>
        </row>
        <row r="851">
          <cell r="E851" t="str">
            <v>FW00-13-01-03</v>
          </cell>
          <cell r="F851" t="str">
            <v>Устройство скрытых ревизионных люков в потолках</v>
          </cell>
          <cell r="G851" t="str">
            <v>Installation of concealed service hatches in ceilings</v>
          </cell>
          <cell r="H851" t="str">
            <v>шт.</v>
          </cell>
          <cell r="I851" t="str">
            <v>pcs.</v>
          </cell>
          <cell r="J851">
            <v>0</v>
          </cell>
          <cell r="K851">
            <v>0</v>
          </cell>
          <cell r="L851" t="str">
            <v>KQ-66-00</v>
          </cell>
          <cell r="M851" t="str">
            <v>Окна, двери, ворота, м2</v>
          </cell>
          <cell r="N851">
            <v>0</v>
          </cell>
          <cell r="O851" t="str">
            <v>KQ-66-02</v>
          </cell>
          <cell r="P851" t="str">
            <v>Монтаж дверей, люков и решеток, м2</v>
          </cell>
          <cell r="Q851">
            <v>0</v>
          </cell>
        </row>
        <row r="852">
          <cell r="E852" t="str">
            <v>FW00-14</v>
          </cell>
          <cell r="F852" t="str">
            <v>Устройство интерерного оснащения и прочие спец. работы</v>
          </cell>
          <cell r="G852" t="str">
            <v>Installation of interior equipment and other special works</v>
          </cell>
        </row>
        <row r="853">
          <cell r="E853" t="str">
            <v>FW00-14-01</v>
          </cell>
          <cell r="F853" t="str">
            <v xml:space="preserve">Мебель свободностоящая, не требующая сборки </v>
          </cell>
          <cell r="G853" t="str">
            <v xml:space="preserve">Free-standing furnitures not requiring assembling </v>
          </cell>
        </row>
        <row r="854">
          <cell r="E854" t="str">
            <v>FW00-14-01-01</v>
          </cell>
          <cell r="F854" t="str">
            <v>Шкаф</v>
          </cell>
          <cell r="G854" t="str">
            <v>Cabinet</v>
          </cell>
          <cell r="H854" t="str">
            <v>шт.</v>
          </cell>
          <cell r="I854" t="str">
            <v>pcs.</v>
          </cell>
          <cell r="J854">
            <v>2.274</v>
          </cell>
          <cell r="K854">
            <v>5.5E-2</v>
          </cell>
          <cell r="L854" t="str">
            <v>KQ-70-00</v>
          </cell>
          <cell r="M854" t="str">
            <v>Оснащение помещений, без ед. изм.</v>
          </cell>
          <cell r="N854">
            <v>0</v>
          </cell>
          <cell r="O854" t="str">
            <v>KQ-70-01</v>
          </cell>
          <cell r="P854" t="str">
            <v>Установка свободностоящей мебели, шт.</v>
          </cell>
          <cell r="Q854">
            <v>1</v>
          </cell>
        </row>
        <row r="855">
          <cell r="E855" t="str">
            <v>FW00-14-01-02</v>
          </cell>
          <cell r="F855" t="str">
            <v>Стул/Вращающееся кресло</v>
          </cell>
          <cell r="G855" t="str">
            <v>Chair/Swivel chair</v>
          </cell>
          <cell r="H855" t="str">
            <v>шт.</v>
          </cell>
          <cell r="I855" t="str">
            <v>pcs.</v>
          </cell>
          <cell r="J855">
            <v>0.36499999999999999</v>
          </cell>
          <cell r="K855">
            <v>9.0000000000000011E-3</v>
          </cell>
          <cell r="L855" t="str">
            <v>KQ-70-00</v>
          </cell>
          <cell r="M855" t="str">
            <v>Оснащение помещений, без ед. изм.</v>
          </cell>
          <cell r="N855">
            <v>0</v>
          </cell>
          <cell r="O855" t="str">
            <v>KQ-70-01</v>
          </cell>
          <cell r="P855" t="str">
            <v>Установка свободностоящей мебели, шт.</v>
          </cell>
          <cell r="Q855">
            <v>1</v>
          </cell>
        </row>
        <row r="856">
          <cell r="E856" t="str">
            <v>FW00-14-01-03</v>
          </cell>
          <cell r="F856" t="str">
            <v>Стол</v>
          </cell>
          <cell r="G856" t="str">
            <v>Table</v>
          </cell>
          <cell r="H856" t="str">
            <v>шт.</v>
          </cell>
          <cell r="I856" t="str">
            <v>pcs.</v>
          </cell>
          <cell r="J856">
            <v>1.4309999999999998</v>
          </cell>
          <cell r="K856">
            <v>1.9E-2</v>
          </cell>
          <cell r="L856" t="str">
            <v>KQ-70-00</v>
          </cell>
          <cell r="M856" t="str">
            <v>Оснащение помещений, без ед. изм.</v>
          </cell>
          <cell r="N856">
            <v>0</v>
          </cell>
          <cell r="O856" t="str">
            <v>KQ-70-01</v>
          </cell>
          <cell r="P856" t="str">
            <v>Установка свободностоящей мебели, шт.</v>
          </cell>
          <cell r="Q856">
            <v>1</v>
          </cell>
        </row>
        <row r="857">
          <cell r="E857" t="str">
            <v>FW00-14-01-04</v>
          </cell>
          <cell r="F857" t="str">
            <v>Подкатная тумба</v>
          </cell>
          <cell r="G857" t="str">
            <v>Rolling file cabinet</v>
          </cell>
          <cell r="H857" t="str">
            <v>шт.</v>
          </cell>
          <cell r="I857" t="str">
            <v>pcs.</v>
          </cell>
          <cell r="J857">
            <v>0.53300000000000003</v>
          </cell>
          <cell r="K857">
            <v>1.9E-2</v>
          </cell>
          <cell r="L857" t="str">
            <v>KQ-70-00</v>
          </cell>
          <cell r="M857" t="str">
            <v>Оснащение помещений, без ед. изм.</v>
          </cell>
          <cell r="N857">
            <v>0</v>
          </cell>
          <cell r="O857" t="str">
            <v>KQ-70-01</v>
          </cell>
          <cell r="P857" t="str">
            <v>Установка свободностоящей мебели, шт.</v>
          </cell>
          <cell r="Q857">
            <v>1</v>
          </cell>
        </row>
        <row r="858">
          <cell r="E858" t="str">
            <v>FW00-14-01-05</v>
          </cell>
          <cell r="F858" t="str">
            <v>Запирающийся шкафчик, ящик, сейф</v>
          </cell>
          <cell r="G858" t="str">
            <v>Locker/locking cabinet, drawer, safe</v>
          </cell>
          <cell r="H858" t="str">
            <v>шт.</v>
          </cell>
          <cell r="I858" t="str">
            <v>pcs.</v>
          </cell>
          <cell r="J858">
            <v>0.38600000000000001</v>
          </cell>
          <cell r="K858">
            <v>1.9E-2</v>
          </cell>
          <cell r="L858" t="str">
            <v>KQ-70-00</v>
          </cell>
          <cell r="M858" t="str">
            <v>Оснащение помещений, без ед. изм.</v>
          </cell>
          <cell r="N858">
            <v>0</v>
          </cell>
          <cell r="O858" t="str">
            <v>KQ-70-01</v>
          </cell>
          <cell r="P858" t="str">
            <v>Установка свободностоящей мебели, шт.</v>
          </cell>
          <cell r="Q858">
            <v>1</v>
          </cell>
        </row>
        <row r="859">
          <cell r="E859" t="str">
            <v>FW00-14-01-06</v>
          </cell>
          <cell r="F859" t="str">
            <v>Кресло</v>
          </cell>
          <cell r="G859" t="str">
            <v>Armchair</v>
          </cell>
          <cell r="H859" t="str">
            <v>шт.</v>
          </cell>
          <cell r="I859" t="str">
            <v>pcs.</v>
          </cell>
          <cell r="J859">
            <v>0.45900000000000002</v>
          </cell>
          <cell r="K859">
            <v>5.5E-2</v>
          </cell>
          <cell r="L859" t="str">
            <v>KQ-70-00</v>
          </cell>
          <cell r="M859" t="str">
            <v>Оснащение помещений, без ед. изм.</v>
          </cell>
          <cell r="N859">
            <v>0</v>
          </cell>
          <cell r="O859" t="str">
            <v>KQ-70-01</v>
          </cell>
          <cell r="P859" t="str">
            <v>Установка свободностоящей мебели, шт.</v>
          </cell>
          <cell r="Q859">
            <v>1</v>
          </cell>
        </row>
        <row r="860">
          <cell r="E860" t="str">
            <v>FW00-14-01-07</v>
          </cell>
          <cell r="F860" t="str">
            <v>Диван</v>
          </cell>
          <cell r="G860" t="str">
            <v>Sofa</v>
          </cell>
          <cell r="H860" t="str">
            <v>шт.</v>
          </cell>
          <cell r="I860" t="str">
            <v>pcs.</v>
          </cell>
          <cell r="J860">
            <v>1.881</v>
          </cell>
          <cell r="K860">
            <v>5.5E-2</v>
          </cell>
          <cell r="L860" t="str">
            <v>KQ-70-00</v>
          </cell>
          <cell r="M860" t="str">
            <v>Оснащение помещений, без ед. изм.</v>
          </cell>
          <cell r="N860">
            <v>0</v>
          </cell>
          <cell r="O860" t="str">
            <v>KQ-70-01</v>
          </cell>
          <cell r="P860" t="str">
            <v>Установка свободностоящей мебели, шт.</v>
          </cell>
          <cell r="Q860">
            <v>1</v>
          </cell>
        </row>
        <row r="861">
          <cell r="E861" t="str">
            <v>FW00-14-01-08</v>
          </cell>
          <cell r="F861" t="str">
            <v>Тумба</v>
          </cell>
          <cell r="G861" t="str">
            <v>Drawer unit</v>
          </cell>
          <cell r="H861" t="str">
            <v>шт.</v>
          </cell>
          <cell r="I861" t="str">
            <v>pcs.</v>
          </cell>
          <cell r="J861">
            <v>1.9809999999999999</v>
          </cell>
          <cell r="K861">
            <v>5.5E-2</v>
          </cell>
          <cell r="L861" t="str">
            <v>KQ-70-00</v>
          </cell>
          <cell r="M861" t="str">
            <v>Оснащение помещений, без ед. изм.</v>
          </cell>
          <cell r="N861">
            <v>0</v>
          </cell>
          <cell r="O861" t="str">
            <v>KQ-70-01</v>
          </cell>
          <cell r="P861" t="str">
            <v>Установка свободностоящей мебели, шт.</v>
          </cell>
          <cell r="Q861">
            <v>1</v>
          </cell>
        </row>
        <row r="862">
          <cell r="E862" t="str">
            <v>FW00-14-01-09</v>
          </cell>
          <cell r="F862" t="str">
            <v>Сушильный шкаф для сушки спец.одежды</v>
          </cell>
          <cell r="G862" t="str">
            <v>Drying cabinet for overalls</v>
          </cell>
          <cell r="H862" t="str">
            <v>шт.</v>
          </cell>
          <cell r="I862" t="str">
            <v>pcs.</v>
          </cell>
          <cell r="J862">
            <v>2.8919999999999999</v>
          </cell>
          <cell r="K862">
            <v>1.3000000000000001E-2</v>
          </cell>
          <cell r="L862" t="str">
            <v>KQ-70-00</v>
          </cell>
          <cell r="M862" t="str">
            <v>Оснащение помещений, без ед. изм.</v>
          </cell>
          <cell r="N862">
            <v>0</v>
          </cell>
          <cell r="O862" t="str">
            <v>KQ-70-01</v>
          </cell>
          <cell r="P862" t="str">
            <v>Установка свободностоящей мебели, шт.</v>
          </cell>
          <cell r="Q862">
            <v>1</v>
          </cell>
        </row>
        <row r="863">
          <cell r="E863" t="str">
            <v>FW00-14-01-10</v>
          </cell>
          <cell r="F863" t="str">
            <v>Прочие предметы мебели, не требующие монтажа (напольные вешалки, корзины для зонтов и т.п.)</v>
          </cell>
          <cell r="G863" t="str">
            <v>Other furniture items not requiring assembling (floor hanger stands, umbrella baskets, etc.)</v>
          </cell>
          <cell r="H863" t="str">
            <v>шт.</v>
          </cell>
          <cell r="I863" t="str">
            <v>pcs.</v>
          </cell>
          <cell r="J863">
            <v>0.12</v>
          </cell>
          <cell r="K863">
            <v>0.01</v>
          </cell>
          <cell r="L863" t="str">
            <v>KQ-70-00</v>
          </cell>
          <cell r="M863" t="str">
            <v>Оснащение помещений, без ед. изм.</v>
          </cell>
          <cell r="N863">
            <v>0</v>
          </cell>
          <cell r="O863" t="str">
            <v>KQ-70-01</v>
          </cell>
          <cell r="P863" t="str">
            <v>Установка свободностоящей мебели, шт.</v>
          </cell>
          <cell r="Q863">
            <v>1</v>
          </cell>
        </row>
        <row r="864">
          <cell r="E864" t="str">
            <v>FW00-14-02</v>
          </cell>
          <cell r="F864" t="str">
            <v>Стеллажи</v>
          </cell>
          <cell r="G864" t="str">
            <v>Storage racks</v>
          </cell>
        </row>
        <row r="865">
          <cell r="E865" t="str">
            <v>FW00-14-02-01</v>
          </cell>
          <cell r="F865" t="str">
            <v>Стеллажи для архива</v>
          </cell>
          <cell r="G865" t="str">
            <v>Racks for archive files</v>
          </cell>
          <cell r="H865" t="str">
            <v>м2</v>
          </cell>
          <cell r="I865" t="str">
            <v>m2</v>
          </cell>
          <cell r="J865">
            <v>0.76100000000000001</v>
          </cell>
          <cell r="K865">
            <v>2E-3</v>
          </cell>
          <cell r="L865" t="str">
            <v>KQ-70-00</v>
          </cell>
          <cell r="M865" t="str">
            <v>Оснащение помещений, без ед. изм.</v>
          </cell>
          <cell r="N865">
            <v>0</v>
          </cell>
          <cell r="O865" t="str">
            <v>KQ-70-02</v>
          </cell>
          <cell r="P865" t="str">
            <v>Монтаж систем хранения, м2</v>
          </cell>
          <cell r="Q865">
            <v>1</v>
          </cell>
        </row>
        <row r="866">
          <cell r="E866" t="str">
            <v>FW00-14-02-02</v>
          </cell>
          <cell r="F866" t="str">
            <v>Стеллажи для складских помещений</v>
          </cell>
          <cell r="G866" t="str">
            <v>Racks for storage areas</v>
          </cell>
          <cell r="H866" t="str">
            <v>м3</v>
          </cell>
          <cell r="I866" t="str">
            <v>m3</v>
          </cell>
          <cell r="J866">
            <v>0.16300000000000001</v>
          </cell>
          <cell r="K866">
            <v>1.3000000000000001E-2</v>
          </cell>
          <cell r="L866" t="str">
            <v>KQ-70-00</v>
          </cell>
          <cell r="M866" t="str">
            <v>Оснащение помещений, без ед. изм.</v>
          </cell>
          <cell r="N866">
            <v>0</v>
          </cell>
          <cell r="O866" t="str">
            <v>KQ-70-02</v>
          </cell>
          <cell r="P866" t="str">
            <v>Монтаж систем хранения, м2</v>
          </cell>
          <cell r="Q866">
            <v>0.1</v>
          </cell>
        </row>
        <row r="867">
          <cell r="E867" t="str">
            <v>FW00-14-03</v>
          </cell>
          <cell r="F867" t="str">
            <v>Мебель индивидуального изготовления</v>
          </cell>
          <cell r="G867" t="str">
            <v>Customized furniture</v>
          </cell>
        </row>
        <row r="868">
          <cell r="E868" t="str">
            <v>FW00-14-03-01</v>
          </cell>
          <cell r="F868" t="str">
            <v>Шкаф гардеробный встраиваемый</v>
          </cell>
          <cell r="G868" t="str">
            <v>Cloakroom integrated wardrobe</v>
          </cell>
          <cell r="H868" t="str">
            <v>м2</v>
          </cell>
          <cell r="I868" t="str">
            <v>m2</v>
          </cell>
          <cell r="J868">
            <v>1.7029999999999998</v>
          </cell>
          <cell r="K868">
            <v>0.151</v>
          </cell>
          <cell r="L868" t="str">
            <v>KQ-70-00</v>
          </cell>
          <cell r="M868" t="str">
            <v>Оснащение помещений, без ед. изм.</v>
          </cell>
          <cell r="N868">
            <v>0</v>
          </cell>
          <cell r="O868" t="str">
            <v>KQ-70-03</v>
          </cell>
          <cell r="P868" t="str">
            <v>Установка корпусной мебели, м2</v>
          </cell>
          <cell r="Q868">
            <v>1</v>
          </cell>
        </row>
        <row r="869">
          <cell r="E869" t="str">
            <v>FW00-14-03-02</v>
          </cell>
          <cell r="F869" t="str">
            <v>Шкаф для документов встраиваемый</v>
          </cell>
          <cell r="G869" t="str">
            <v>Integrated filing cabinet</v>
          </cell>
          <cell r="H869" t="str">
            <v>м2</v>
          </cell>
          <cell r="I869" t="str">
            <v>m2</v>
          </cell>
          <cell r="J869">
            <v>1.7499999999999998</v>
          </cell>
          <cell r="K869">
            <v>4.3000000000000003E-2</v>
          </cell>
          <cell r="L869" t="str">
            <v>KQ-70-00</v>
          </cell>
          <cell r="M869" t="str">
            <v>Оснащение помещений, без ед. изм.</v>
          </cell>
          <cell r="N869">
            <v>0</v>
          </cell>
          <cell r="O869" t="str">
            <v>KQ-70-03</v>
          </cell>
          <cell r="P869" t="str">
            <v>Установка корпусной мебели, м2</v>
          </cell>
          <cell r="Q869">
            <v>1</v>
          </cell>
        </row>
        <row r="870">
          <cell r="E870" t="str">
            <v>FW00-14-03-03</v>
          </cell>
          <cell r="F870" t="str">
            <v>Кухонные гарнитуры для помещений приема пищи</v>
          </cell>
          <cell r="G870" t="str">
            <v>Ready-built kitchens for mess rooms</v>
          </cell>
          <cell r="H870" t="str">
            <v>м2</v>
          </cell>
          <cell r="I870" t="str">
            <v>m2</v>
          </cell>
          <cell r="J870">
            <v>2.4989999999999997</v>
          </cell>
          <cell r="K870">
            <v>0.24299999999999999</v>
          </cell>
          <cell r="L870" t="str">
            <v>KQ-70-00</v>
          </cell>
          <cell r="M870" t="str">
            <v>Оснащение помещений, без ед. изм.</v>
          </cell>
          <cell r="N870">
            <v>0</v>
          </cell>
          <cell r="O870" t="str">
            <v>KQ-70-03</v>
          </cell>
          <cell r="P870" t="str">
            <v>Установка корпусной мебели, м2</v>
          </cell>
          <cell r="Q870">
            <v>1</v>
          </cell>
        </row>
        <row r="871">
          <cell r="E871" t="str">
            <v>FW00-14-03-04</v>
          </cell>
          <cell r="F871" t="str">
            <v>Стойка ресепшн</v>
          </cell>
          <cell r="G871" t="str">
            <v>Reception desk</v>
          </cell>
          <cell r="H871" t="str">
            <v>м2</v>
          </cell>
          <cell r="I871" t="str">
            <v>m2</v>
          </cell>
          <cell r="J871">
            <v>2.0760000000000001</v>
          </cell>
          <cell r="K871">
            <v>0.28399999999999997</v>
          </cell>
          <cell r="L871" t="str">
            <v>KQ-70-00</v>
          </cell>
          <cell r="M871" t="str">
            <v>Оснащение помещений, без ед. изм.</v>
          </cell>
          <cell r="N871">
            <v>0</v>
          </cell>
          <cell r="O871" t="str">
            <v>KQ-70-03</v>
          </cell>
          <cell r="P871" t="str">
            <v>Установка корпусной мебели, м2</v>
          </cell>
          <cell r="Q871">
            <v>1</v>
          </cell>
        </row>
        <row r="872">
          <cell r="E872" t="str">
            <v>FW00-14-04</v>
          </cell>
          <cell r="F872" t="str">
            <v>Мебель в ванных комнатах и санузлах</v>
          </cell>
          <cell r="G872" t="str">
            <v>Furniture for bathrooms restrooms/toilets</v>
          </cell>
        </row>
        <row r="873">
          <cell r="E873" t="str">
            <v>FW00-14-04-01</v>
          </cell>
          <cell r="F873" t="str">
            <v>Установка навесного оснащения (держателей бумаги, диспенсеров, мусорных корзин и т.д.)</v>
          </cell>
          <cell r="G873" t="str">
            <v>Installation of hang-on equipment (toilet paper holders, dispensers, waste-baskets, etc.)</v>
          </cell>
          <cell r="H873" t="str">
            <v>шт.</v>
          </cell>
          <cell r="I873" t="str">
            <v>pcs.</v>
          </cell>
          <cell r="J873">
            <v>0.38500000000000001</v>
          </cell>
          <cell r="K873">
            <v>9.0000000000000011E-3</v>
          </cell>
          <cell r="L873" t="str">
            <v>KQ-64-00</v>
          </cell>
          <cell r="M873" t="str">
            <v>Нетехнологические внутренние трубопроводы, м</v>
          </cell>
          <cell r="N873">
            <v>0</v>
          </cell>
          <cell r="O873" t="str">
            <v>KQ-64-06</v>
          </cell>
          <cell r="P873" t="str">
            <v>Монтаж сантехнических приборов, шт.</v>
          </cell>
          <cell r="Q873">
            <v>0</v>
          </cell>
        </row>
        <row r="874">
          <cell r="E874" t="str">
            <v>FW00-14-04-02</v>
          </cell>
          <cell r="F874" t="str">
            <v xml:space="preserve">Установка встраиваемых столешниц из искуственного камня в ванных комнатах </v>
          </cell>
          <cell r="G874" t="str">
            <v xml:space="preserve">Installation of integrated artificial stone countertops in bathrooms </v>
          </cell>
          <cell r="H874" t="str">
            <v>м2</v>
          </cell>
          <cell r="I874" t="str">
            <v>m2</v>
          </cell>
          <cell r="J874">
            <v>2.8</v>
          </cell>
          <cell r="K874">
            <v>0.3</v>
          </cell>
          <cell r="L874" t="str">
            <v>KQ-64-00</v>
          </cell>
          <cell r="M874" t="str">
            <v>Нетехнологические внутренние трубопроводы, м</v>
          </cell>
          <cell r="N874">
            <v>0</v>
          </cell>
          <cell r="O874" t="str">
            <v>KQ-64-06</v>
          </cell>
          <cell r="P874" t="str">
            <v>Монтаж сантехнических приборов, шт.</v>
          </cell>
          <cell r="Q874">
            <v>0</v>
          </cell>
        </row>
        <row r="875">
          <cell r="E875" t="str">
            <v>FW00-14-05</v>
          </cell>
          <cell r="F875" t="str">
            <v>Элементы декора интерьера и навигации</v>
          </cell>
          <cell r="G875" t="str">
            <v>Elements of interior decoration and navigation</v>
          </cell>
        </row>
        <row r="876">
          <cell r="E876" t="str">
            <v>FW00-14-05-01</v>
          </cell>
          <cell r="F876" t="str">
            <v>Картины/инфостенды/элементы навигации навесные на стенах до 1 м2</v>
          </cell>
          <cell r="G876" t="str">
            <v>Pictures/information boards/direction signs hanging on the walls, up to 1 m2</v>
          </cell>
          <cell r="H876" t="str">
            <v>шт.</v>
          </cell>
          <cell r="I876" t="str">
            <v>pcs.</v>
          </cell>
          <cell r="J876">
            <v>0.88700000000000001</v>
          </cell>
          <cell r="K876">
            <v>0.12</v>
          </cell>
          <cell r="L876" t="str">
            <v>KQ-70-00</v>
          </cell>
          <cell r="M876" t="str">
            <v>Оснащение помещений, без ед. изм.</v>
          </cell>
          <cell r="N876">
            <v>0</v>
          </cell>
          <cell r="O876" t="str">
            <v>KQ-70-05</v>
          </cell>
          <cell r="P876" t="str">
            <v>Оснащение помещений элементами интерьера, без ед. изм.</v>
          </cell>
          <cell r="Q876">
            <v>0</v>
          </cell>
        </row>
        <row r="877">
          <cell r="E877" t="str">
            <v>FW00-14-05-02</v>
          </cell>
          <cell r="F877" t="str">
            <v>Картины/инфостенды/элементы навигации навесные на стенах свыше 1 м2</v>
          </cell>
          <cell r="G877" t="str">
            <v>Pictures/information boards/direction signs hanging on the walls, over 1 m2</v>
          </cell>
          <cell r="H877" t="str">
            <v>шт.</v>
          </cell>
          <cell r="I877" t="str">
            <v>pcs.</v>
          </cell>
          <cell r="J877">
            <v>1.3900000000000001</v>
          </cell>
          <cell r="K877">
            <v>0.24</v>
          </cell>
          <cell r="L877" t="str">
            <v>KQ-70-00</v>
          </cell>
          <cell r="M877" t="str">
            <v>Оснащение помещений, без ед. изм.</v>
          </cell>
          <cell r="N877">
            <v>0</v>
          </cell>
          <cell r="O877" t="str">
            <v>KQ-70-05</v>
          </cell>
          <cell r="P877" t="str">
            <v>Оснащение помещений элементами интерьера, без ед. изм.</v>
          </cell>
          <cell r="Q877">
            <v>0</v>
          </cell>
        </row>
        <row r="878">
          <cell r="E878" t="str">
            <v>FW00-14-05-03</v>
          </cell>
          <cell r="F878" t="str">
            <v>Декоративные стеклянные панели, подвешиваемые на тросах к потолку</v>
          </cell>
          <cell r="G878" t="str">
            <v>Decorative glass panels suspending from ceiling with wires</v>
          </cell>
          <cell r="H878" t="str">
            <v>шт.</v>
          </cell>
          <cell r="I878" t="str">
            <v>pcs.</v>
          </cell>
          <cell r="J878">
            <v>1.1239999999999999</v>
          </cell>
          <cell r="K878">
            <v>0.12</v>
          </cell>
          <cell r="L878" t="str">
            <v>KQ-70-00</v>
          </cell>
          <cell r="M878" t="str">
            <v>Оснащение помещений, без ед. изм.</v>
          </cell>
          <cell r="N878">
            <v>0</v>
          </cell>
          <cell r="O878" t="str">
            <v>KQ-70-05</v>
          </cell>
          <cell r="P878" t="str">
            <v>Оснащение помещений элементами интерьера, без ед. изм.</v>
          </cell>
          <cell r="Q878">
            <v>0</v>
          </cell>
        </row>
        <row r="879">
          <cell r="E879" t="str">
            <v>FW00-14-05-04</v>
          </cell>
          <cell r="F879" t="str">
            <v>Зеркало</v>
          </cell>
          <cell r="G879" t="str">
            <v>Mirror</v>
          </cell>
          <cell r="H879" t="str">
            <v>м2</v>
          </cell>
          <cell r="I879" t="str">
            <v>m2</v>
          </cell>
          <cell r="J879">
            <v>1.03</v>
          </cell>
          <cell r="K879">
            <v>0.12</v>
          </cell>
          <cell r="L879" t="str">
            <v>KQ-70-00</v>
          </cell>
          <cell r="M879" t="str">
            <v>Оснащение помещений, без ед. изм.</v>
          </cell>
          <cell r="N879">
            <v>0</v>
          </cell>
          <cell r="O879" t="str">
            <v>KQ-70-05</v>
          </cell>
          <cell r="P879" t="str">
            <v>Оснащение помещений элементами интерьера, без ед. изм.</v>
          </cell>
          <cell r="Q879">
            <v>0</v>
          </cell>
        </row>
        <row r="880">
          <cell r="E880" t="str">
            <v>FW00-14-05-05</v>
          </cell>
          <cell r="F880" t="str">
            <v>Фитостена/живая стена</v>
          </cell>
          <cell r="G880" t="str">
            <v>Vegetal wall/living wall</v>
          </cell>
          <cell r="H880" t="str">
            <v>м2</v>
          </cell>
          <cell r="I880" t="str">
            <v>m2</v>
          </cell>
          <cell r="J880">
            <v>5.5540000000000003</v>
          </cell>
          <cell r="K880">
            <v>0.4</v>
          </cell>
          <cell r="L880" t="str">
            <v>KQ-70-00</v>
          </cell>
          <cell r="M880" t="str">
            <v>Оснащение помещений, без ед. изм.</v>
          </cell>
          <cell r="N880">
            <v>0</v>
          </cell>
          <cell r="O880" t="str">
            <v>KQ-70-05</v>
          </cell>
          <cell r="P880" t="str">
            <v>Оснащение помещений элементами интерьера, без ед. изм.</v>
          </cell>
          <cell r="Q880">
            <v>0</v>
          </cell>
        </row>
        <row r="881">
          <cell r="E881" t="str">
            <v>FW00-14-05-06</v>
          </cell>
          <cell r="F881" t="str">
            <v>Отдельно устанавливаемые кашпо с живыми или искусственными растениями напольные</v>
          </cell>
          <cell r="G881" t="str">
            <v>Individually standing cache-pots with live or replica plants, floor-standing</v>
          </cell>
          <cell r="H881" t="str">
            <v>шт.</v>
          </cell>
          <cell r="I881" t="str">
            <v>pcs.</v>
          </cell>
          <cell r="J881">
            <v>0.58499999999999996</v>
          </cell>
          <cell r="K881">
            <v>0.18</v>
          </cell>
          <cell r="L881" t="str">
            <v>KQ-70-00</v>
          </cell>
          <cell r="M881" t="str">
            <v>Оснащение помещений, без ед. изм.</v>
          </cell>
          <cell r="N881">
            <v>0</v>
          </cell>
          <cell r="O881" t="str">
            <v>KQ-70-05</v>
          </cell>
          <cell r="P881" t="str">
            <v>Оснащение помещений элементами интерьера, без ед. изм.</v>
          </cell>
          <cell r="Q881">
            <v>0</v>
          </cell>
        </row>
        <row r="882">
          <cell r="E882" t="str">
            <v>FW00-14-05-07</v>
          </cell>
          <cell r="F882" t="str">
            <v>Отдельно устанавливаемые кашпо живыми или искусственными растениями подвесные</v>
          </cell>
          <cell r="G882" t="str">
            <v>Individually standing cache-pots with live or replica plants, plant hangers</v>
          </cell>
          <cell r="H882" t="str">
            <v>шт.</v>
          </cell>
          <cell r="I882" t="str">
            <v>pcs.</v>
          </cell>
          <cell r="J882">
            <v>1.08</v>
          </cell>
          <cell r="K882">
            <v>0.18</v>
          </cell>
          <cell r="L882" t="str">
            <v>KQ-70-00</v>
          </cell>
          <cell r="M882" t="str">
            <v>Оснащение помещений, без ед. изм.</v>
          </cell>
          <cell r="N882">
            <v>0</v>
          </cell>
          <cell r="O882" t="str">
            <v>KQ-70-05</v>
          </cell>
          <cell r="P882" t="str">
            <v>Оснащение помещений элементами интерьера, без ед. изм.</v>
          </cell>
          <cell r="Q882">
            <v>0</v>
          </cell>
        </row>
        <row r="883">
          <cell r="E883" t="str">
            <v>FW00-14-05-08</v>
          </cell>
          <cell r="F883" t="str">
            <v>Нанесение элементов навигации (пленочных, самоклеящихся)</v>
          </cell>
          <cell r="G883" t="str">
            <v>Application of direction signs (film, self-adhesive)</v>
          </cell>
          <cell r="H883" t="str">
            <v>м2</v>
          </cell>
          <cell r="I883" t="str">
            <v>m2</v>
          </cell>
          <cell r="J883">
            <v>0.68500000000000005</v>
          </cell>
          <cell r="K883">
            <v>0.12</v>
          </cell>
          <cell r="L883" t="str">
            <v>KQ-70-00</v>
          </cell>
          <cell r="M883" t="str">
            <v>Оснащение помещений, без ед. изм.</v>
          </cell>
          <cell r="N883">
            <v>0</v>
          </cell>
          <cell r="O883" t="str">
            <v>KQ-70-05</v>
          </cell>
          <cell r="P883" t="str">
            <v>Оснащение помещений элементами интерьера, без ед. изм.</v>
          </cell>
          <cell r="Q883">
            <v>0</v>
          </cell>
        </row>
        <row r="884">
          <cell r="E884" t="str">
            <v>FW00-14-05-09</v>
          </cell>
          <cell r="F884" t="str">
            <v>Установка декоративных экранов для радиаторов</v>
          </cell>
          <cell r="G884" t="str">
            <v>Installation of decorative screens for heating radiators</v>
          </cell>
          <cell r="H884" t="str">
            <v>м2</v>
          </cell>
          <cell r="I884" t="str">
            <v>m2</v>
          </cell>
          <cell r="J884">
            <v>1.0069999999999999</v>
          </cell>
          <cell r="K884">
            <v>0.12</v>
          </cell>
          <cell r="L884" t="str">
            <v>KQ-70-00</v>
          </cell>
          <cell r="M884" t="str">
            <v>Оснащение помещений, без ед. изм.</v>
          </cell>
          <cell r="N884">
            <v>0</v>
          </cell>
          <cell r="O884" t="str">
            <v>KQ-70-05</v>
          </cell>
          <cell r="P884" t="str">
            <v>Оснащение помещений элементами интерьера, без ед. изм.</v>
          </cell>
          <cell r="Q884">
            <v>0</v>
          </cell>
        </row>
        <row r="885">
          <cell r="E885" t="str">
            <v>FW00-14-06</v>
          </cell>
          <cell r="F885" t="str">
            <v>Шторы</v>
          </cell>
          <cell r="G885" t="str">
            <v>Curtains</v>
          </cell>
        </row>
        <row r="886">
          <cell r="E886" t="str">
            <v>FW00-14-06-01</v>
          </cell>
          <cell r="F886" t="str">
            <v>Карнизы для штор</v>
          </cell>
          <cell r="G886" t="str">
            <v>Curtain rails</v>
          </cell>
          <cell r="H886" t="str">
            <v>м</v>
          </cell>
          <cell r="I886" t="str">
            <v>m</v>
          </cell>
          <cell r="J886">
            <v>0.33800000000000002</v>
          </cell>
          <cell r="K886">
            <v>5.0000000000000001E-3</v>
          </cell>
          <cell r="L886" t="str">
            <v>KQ-70-00</v>
          </cell>
          <cell r="M886" t="str">
            <v>Оснащение помещений, без ед. изм.</v>
          </cell>
          <cell r="N886">
            <v>0</v>
          </cell>
          <cell r="O886" t="str">
            <v>KQ-70-05</v>
          </cell>
          <cell r="P886" t="str">
            <v>Оснащение помещений элементами интерьера, без ед. изм.</v>
          </cell>
          <cell r="Q886">
            <v>0</v>
          </cell>
        </row>
        <row r="887">
          <cell r="E887" t="str">
            <v>FW00-14-06-02</v>
          </cell>
          <cell r="F887" t="str">
            <v>Рулонные шторы</v>
          </cell>
          <cell r="G887" t="str">
            <v>Roller shades</v>
          </cell>
          <cell r="H887" t="str">
            <v>м2</v>
          </cell>
          <cell r="I887" t="str">
            <v>m2</v>
          </cell>
          <cell r="J887">
            <v>0.255</v>
          </cell>
          <cell r="K887">
            <v>3.0000000000000001E-3</v>
          </cell>
          <cell r="L887" t="str">
            <v>KQ-70-00</v>
          </cell>
          <cell r="M887" t="str">
            <v>Оснащение помещений, без ед. изм.</v>
          </cell>
          <cell r="N887">
            <v>0</v>
          </cell>
          <cell r="O887" t="str">
            <v>KQ-70-05</v>
          </cell>
          <cell r="P887" t="str">
            <v>Оснащение помещений элементами интерьера, без ед. изм.</v>
          </cell>
          <cell r="Q887">
            <v>0</v>
          </cell>
        </row>
        <row r="888">
          <cell r="E888" t="str">
            <v>FW00-14-06-03</v>
          </cell>
          <cell r="F888" t="str">
            <v>Жалюзи вертикальные</v>
          </cell>
          <cell r="G888" t="str">
            <v>Vertical blinds</v>
          </cell>
          <cell r="H888" t="str">
            <v>м2</v>
          </cell>
          <cell r="I888" t="str">
            <v>m2</v>
          </cell>
          <cell r="J888">
            <v>0.32700000000000001</v>
          </cell>
          <cell r="K888">
            <v>3.0000000000000001E-3</v>
          </cell>
          <cell r="L888" t="str">
            <v>KQ-70-00</v>
          </cell>
          <cell r="M888" t="str">
            <v>Оснащение помещений, без ед. изм.</v>
          </cell>
          <cell r="N888">
            <v>0</v>
          </cell>
          <cell r="O888" t="str">
            <v>KQ-70-05</v>
          </cell>
          <cell r="P888" t="str">
            <v>Оснащение помещений элементами интерьера, без ед. изм.</v>
          </cell>
          <cell r="Q888">
            <v>0</v>
          </cell>
        </row>
        <row r="889">
          <cell r="E889" t="str">
            <v>FW00-14-06-04</v>
          </cell>
          <cell r="F889" t="str">
            <v>Жалюзи горизонтальные</v>
          </cell>
          <cell r="G889" t="str">
            <v>Horizontal blinds</v>
          </cell>
          <cell r="H889" t="str">
            <v>м2</v>
          </cell>
          <cell r="I889" t="str">
            <v>m2</v>
          </cell>
          <cell r="J889">
            <v>0.27600000000000002</v>
          </cell>
          <cell r="K889">
            <v>4.0000000000000001E-3</v>
          </cell>
          <cell r="L889" t="str">
            <v>KQ-70-00</v>
          </cell>
          <cell r="M889" t="str">
            <v>Оснащение помещений, без ед. изм.</v>
          </cell>
          <cell r="N889">
            <v>0</v>
          </cell>
          <cell r="O889" t="str">
            <v>KQ-70-05</v>
          </cell>
          <cell r="P889" t="str">
            <v>Оснащение помещений элементами интерьера, без ед. изм.</v>
          </cell>
          <cell r="Q889">
            <v>0</v>
          </cell>
        </row>
        <row r="890">
          <cell r="E890" t="str">
            <v>FW00-14-06-05</v>
          </cell>
          <cell r="F890" t="str">
            <v>Портьеры и блэкауты</v>
          </cell>
          <cell r="G890" t="str">
            <v>Drapery panels and blackouts</v>
          </cell>
          <cell r="H890" t="str">
            <v>м2</v>
          </cell>
          <cell r="I890" t="str">
            <v>m2</v>
          </cell>
          <cell r="J890">
            <v>0.11600000000000001</v>
          </cell>
          <cell r="K890">
            <v>3.0000000000000001E-3</v>
          </cell>
          <cell r="L890" t="str">
            <v>KQ-70-00</v>
          </cell>
          <cell r="M890" t="str">
            <v>Оснащение помещений, без ед. изм.</v>
          </cell>
          <cell r="N890">
            <v>0</v>
          </cell>
          <cell r="O890" t="str">
            <v>KQ-70-05</v>
          </cell>
          <cell r="P890" t="str">
            <v>Оснащение помещений элементами интерьера, без ед. изм.</v>
          </cell>
          <cell r="Q890">
            <v>0</v>
          </cell>
        </row>
        <row r="891">
          <cell r="E891" t="str">
            <v>FW00-14-07</v>
          </cell>
          <cell r="F891" t="str">
            <v>Перильные ограждения</v>
          </cell>
          <cell r="G891" t="str">
            <v>Barrier railings</v>
          </cell>
        </row>
        <row r="892">
          <cell r="E892" t="str">
            <v>FW00-14-07-01</v>
          </cell>
          <cell r="F892" t="str">
            <v>Устройство ограждения из полированной нержавеющей стали</v>
          </cell>
          <cell r="G892" t="str">
            <v>Installation of railings made of polished stainless steel</v>
          </cell>
          <cell r="H892" t="str">
            <v>м</v>
          </cell>
          <cell r="I892" t="str">
            <v>m</v>
          </cell>
          <cell r="J892">
            <v>1.06</v>
          </cell>
          <cell r="K892">
            <v>1.7000000000000001E-2</v>
          </cell>
          <cell r="L892" t="str">
            <v>KQ-69-00</v>
          </cell>
          <cell r="M892" t="str">
            <v>Отделка помещений, м2</v>
          </cell>
          <cell r="N892">
            <v>0</v>
          </cell>
          <cell r="O892" t="str">
            <v>KQ-69-08</v>
          </cell>
          <cell r="P892" t="str">
            <v>Монтаж перильных ограждений, м</v>
          </cell>
          <cell r="Q892">
            <v>1</v>
          </cell>
        </row>
        <row r="893">
          <cell r="E893" t="str">
            <v>FW00-14-07-02</v>
          </cell>
          <cell r="F893" t="str">
            <v xml:space="preserve">Устройство ограждения из полированной нержавеющей стали с заполнением из стеклянных/перфорированных панелей </v>
          </cell>
          <cell r="G893" t="str">
            <v xml:space="preserve">Installation of railings made of polished stainless steel filled with glass/perforated panels </v>
          </cell>
          <cell r="H893" t="str">
            <v>м</v>
          </cell>
          <cell r="I893" t="str">
            <v>m</v>
          </cell>
          <cell r="J893">
            <v>1.256</v>
          </cell>
          <cell r="K893">
            <v>0.16700000000000001</v>
          </cell>
          <cell r="L893" t="str">
            <v>KQ-69-00</v>
          </cell>
          <cell r="M893" t="str">
            <v>Отделка помещений, м2</v>
          </cell>
          <cell r="N893">
            <v>0</v>
          </cell>
          <cell r="O893" t="str">
            <v>KQ-69-08</v>
          </cell>
          <cell r="P893" t="str">
            <v>Монтаж перильных ограждений, м</v>
          </cell>
          <cell r="Q893">
            <v>1</v>
          </cell>
        </row>
        <row r="894">
          <cell r="E894" t="str">
            <v>FW00-14-07-03</v>
          </cell>
          <cell r="F894" t="str">
            <v>Устройство металлического окрашенного ограждения</v>
          </cell>
          <cell r="G894" t="str">
            <v>Installation of painted steel railings</v>
          </cell>
          <cell r="H894" t="str">
            <v>м</v>
          </cell>
          <cell r="I894" t="str">
            <v>m</v>
          </cell>
          <cell r="J894">
            <v>1.069</v>
          </cell>
          <cell r="K894">
            <v>2.5000000000000001E-2</v>
          </cell>
          <cell r="L894" t="str">
            <v>KQ-69-00</v>
          </cell>
          <cell r="M894" t="str">
            <v>Отделка помещений, м2</v>
          </cell>
          <cell r="N894">
            <v>0</v>
          </cell>
          <cell r="O894" t="str">
            <v>KQ-69-08</v>
          </cell>
          <cell r="P894" t="str">
            <v>Монтаж перильных ограждений, м</v>
          </cell>
          <cell r="Q894">
            <v>1</v>
          </cell>
        </row>
        <row r="895">
          <cell r="E895" t="str">
            <v>FW00-14-07-04</v>
          </cell>
          <cell r="F895" t="str">
            <v>Устройство ограждения из полированной нержавеющей стали на лестничных маршах</v>
          </cell>
          <cell r="G895" t="str">
            <v>Installation of railings made of polished stainless steel on stair flights</v>
          </cell>
          <cell r="H895" t="str">
            <v>м</v>
          </cell>
          <cell r="I895" t="str">
            <v>m</v>
          </cell>
          <cell r="J895">
            <v>1.75</v>
          </cell>
          <cell r="K895">
            <v>0.1</v>
          </cell>
          <cell r="L895" t="str">
            <v>KQ-69-00</v>
          </cell>
          <cell r="M895" t="str">
            <v>Отделка помещений, м2</v>
          </cell>
          <cell r="N895">
            <v>0</v>
          </cell>
          <cell r="O895" t="str">
            <v>KQ-69-08</v>
          </cell>
          <cell r="P895" t="str">
            <v>Монтаж перильных ограждений, м</v>
          </cell>
          <cell r="Q895">
            <v>1</v>
          </cell>
        </row>
        <row r="896">
          <cell r="E896" t="str">
            <v>FW00-14-07-05</v>
          </cell>
          <cell r="F896" t="str">
            <v>Устройство ограждения из полированной нержавеющей стали с заполнением из стеклянных/перфорированных панелей на лестничных маршах</v>
          </cell>
          <cell r="G896" t="str">
            <v>Installation of railings made of polished stainless steel filled with glass/perforated panels at stair flights</v>
          </cell>
          <cell r="H896" t="str">
            <v>м</v>
          </cell>
          <cell r="I896" t="str">
            <v>m</v>
          </cell>
          <cell r="J896">
            <v>2.8</v>
          </cell>
          <cell r="K896">
            <v>0.2</v>
          </cell>
          <cell r="L896" t="str">
            <v>KQ-69-00</v>
          </cell>
          <cell r="M896" t="str">
            <v>Отделка помещений, м2</v>
          </cell>
          <cell r="N896">
            <v>0</v>
          </cell>
          <cell r="O896" t="str">
            <v>KQ-69-08</v>
          </cell>
          <cell r="P896" t="str">
            <v>Монтаж перильных ограждений, м</v>
          </cell>
          <cell r="Q896">
            <v>1</v>
          </cell>
        </row>
        <row r="897">
          <cell r="E897" t="str">
            <v>FW00-14-07-06</v>
          </cell>
          <cell r="F897" t="str">
            <v>Устройство металлического окрашенного ограждения на лестничных маршах</v>
          </cell>
          <cell r="G897" t="str">
            <v>Installation of painted steel railings at stair flights</v>
          </cell>
          <cell r="H897" t="str">
            <v>м</v>
          </cell>
          <cell r="I897" t="str">
            <v>m</v>
          </cell>
          <cell r="J897">
            <v>0</v>
          </cell>
          <cell r="K897">
            <v>0</v>
          </cell>
          <cell r="L897" t="str">
            <v>KQ-69-00</v>
          </cell>
          <cell r="M897" t="str">
            <v>Отделка помещений, м2</v>
          </cell>
          <cell r="N897">
            <v>0</v>
          </cell>
          <cell r="O897" t="str">
            <v>KQ-69-08</v>
          </cell>
          <cell r="P897" t="str">
            <v>Монтаж перильных ограждений, м</v>
          </cell>
          <cell r="Q897">
            <v>1</v>
          </cell>
        </row>
        <row r="898">
          <cell r="E898" t="str">
            <v>FW00-15</v>
          </cell>
          <cell r="F898" t="str">
            <v>Специализированно комплектное оборудование и оснащения</v>
          </cell>
          <cell r="G898" t="str">
            <v>Special  equipment and facilities of packaged supply</v>
          </cell>
        </row>
        <row r="899">
          <cell r="E899" t="str">
            <v>FW00-15-01</v>
          </cell>
          <cell r="F899" t="str">
            <v>Специализированное комплектное оборудование для столовых</v>
          </cell>
          <cell r="G899" t="str">
            <v>Special equipment of packaged supply for canteens</v>
          </cell>
        </row>
        <row r="900">
          <cell r="E900" t="str">
            <v>FW00-15-01-01</v>
          </cell>
          <cell r="F900" t="str">
            <v>Специализированное комплектное оборудование для столовых</v>
          </cell>
          <cell r="G900" t="str">
            <v>Special equipment of packaged supply for canteens</v>
          </cell>
          <cell r="H900" t="str">
            <v>шт.</v>
          </cell>
          <cell r="I900" t="str">
            <v>pcs.</v>
          </cell>
          <cell r="J900">
            <v>0</v>
          </cell>
          <cell r="K900">
            <v>0</v>
          </cell>
          <cell r="L900" t="str">
            <v>KQ-70-00</v>
          </cell>
          <cell r="M900" t="str">
            <v>Оснащение помещений, без ед. изм.</v>
          </cell>
          <cell r="N900">
            <v>0</v>
          </cell>
          <cell r="O900" t="str">
            <v>KQ-70-04</v>
          </cell>
          <cell r="P900" t="str">
            <v>Оснащение помещений специализированным комплектным оборудованием, компл.</v>
          </cell>
          <cell r="Q900">
            <v>1</v>
          </cell>
        </row>
        <row r="901">
          <cell r="E901" t="str">
            <v>FW00-15-02</v>
          </cell>
          <cell r="F901" t="str">
            <v>Специализированное комплектное оборудование для медпунктов</v>
          </cell>
          <cell r="G901" t="str">
            <v>Special equipment of packaged supply for first aid stations</v>
          </cell>
        </row>
        <row r="902">
          <cell r="E902" t="str">
            <v>FW00-15-02-01</v>
          </cell>
          <cell r="F902" t="str">
            <v>Специализированное комплектное оборудование для медпунктов</v>
          </cell>
          <cell r="G902" t="str">
            <v>Special equipment of packaged supply for first aid stations</v>
          </cell>
          <cell r="H902" t="str">
            <v>шт.</v>
          </cell>
          <cell r="I902" t="str">
            <v>pcs.</v>
          </cell>
          <cell r="J902">
            <v>0</v>
          </cell>
          <cell r="K902">
            <v>0</v>
          </cell>
          <cell r="L902" t="str">
            <v>KQ-70-00</v>
          </cell>
          <cell r="M902" t="str">
            <v>Оснащение помещений, без ед. изм.</v>
          </cell>
          <cell r="N902">
            <v>0</v>
          </cell>
          <cell r="O902" t="str">
            <v>KQ-70-04</v>
          </cell>
          <cell r="P902" t="str">
            <v>Оснащение помещений специализированным комплектным оборудованием, компл.</v>
          </cell>
          <cell r="Q902">
            <v>1</v>
          </cell>
        </row>
        <row r="903">
          <cell r="E903" t="str">
            <v>FW00-15-03</v>
          </cell>
          <cell r="F903" t="str">
            <v>Специализированное комплектное оборудование для актовых залов</v>
          </cell>
          <cell r="G903" t="str">
            <v>Special equipment of packaged supply for assembly halls</v>
          </cell>
        </row>
        <row r="904">
          <cell r="E904" t="str">
            <v>FW00-15-03-01</v>
          </cell>
          <cell r="F904" t="str">
            <v>Специализированное комплектное оборудование для актовых залов</v>
          </cell>
          <cell r="G904" t="str">
            <v>Special equipment of packaged supply for assembly halls</v>
          </cell>
          <cell r="H904" t="str">
            <v>шт.</v>
          </cell>
          <cell r="I904" t="str">
            <v>pcs.</v>
          </cell>
          <cell r="J904">
            <v>0</v>
          </cell>
          <cell r="K904">
            <v>0</v>
          </cell>
          <cell r="L904" t="str">
            <v>KQ-70-00</v>
          </cell>
          <cell r="M904" t="str">
            <v>Оснащение помещений, без ед. изм.</v>
          </cell>
          <cell r="N904">
            <v>0</v>
          </cell>
          <cell r="O904" t="str">
            <v>KQ-70-04</v>
          </cell>
          <cell r="P904" t="str">
            <v>Оснащение помещений специализированным комплектным оборудованием, компл.</v>
          </cell>
          <cell r="Q904">
            <v>1</v>
          </cell>
        </row>
        <row r="905">
          <cell r="E905" t="str">
            <v>FW00-15-04</v>
          </cell>
          <cell r="F905" t="str">
            <v>Специализированное комплектное оборудование для спортзалов</v>
          </cell>
          <cell r="G905" t="str">
            <v>Special equipment of packaged supply for gyms</v>
          </cell>
        </row>
        <row r="906">
          <cell r="E906" t="str">
            <v>FW00-15-04-01</v>
          </cell>
          <cell r="F906" t="str">
            <v>Специализированное комплектное оборудование для спортзалов</v>
          </cell>
          <cell r="G906" t="str">
            <v>Special equipment of packaged supply for gyms</v>
          </cell>
          <cell r="H906" t="str">
            <v>шт.</v>
          </cell>
          <cell r="I906" t="str">
            <v>pcs.</v>
          </cell>
          <cell r="J906">
            <v>0</v>
          </cell>
          <cell r="K906">
            <v>0</v>
          </cell>
          <cell r="L906" t="str">
            <v>KQ-70-00</v>
          </cell>
          <cell r="M906" t="str">
            <v>Оснащение помещений, без ед. изм.</v>
          </cell>
          <cell r="N906">
            <v>0</v>
          </cell>
          <cell r="O906" t="str">
            <v>KQ-70-04</v>
          </cell>
          <cell r="P906" t="str">
            <v>Оснащение помещений специализированным комплектным оборудованием, компл.</v>
          </cell>
          <cell r="Q906">
            <v>1</v>
          </cell>
        </row>
        <row r="907">
          <cell r="E907" t="str">
            <v>FW00-15-05</v>
          </cell>
          <cell r="F907" t="str">
            <v>Специализированное комплектное бытовое оборудование не требущее монтажа</v>
          </cell>
          <cell r="G907" t="str">
            <v>Special household/utility equipment of packaged supply not requiring assembly</v>
          </cell>
        </row>
        <row r="908">
          <cell r="E908" t="str">
            <v>FW00-15-05-01</v>
          </cell>
          <cell r="F908" t="str">
            <v>Специализированное комплектное бытовое оборудование, не требущее монтажа, до 15 кг (включительно)</v>
          </cell>
          <cell r="G908" t="str">
            <v>Special household/utility equipment of packaged supply not requiring assembly, up to 15 kg (inclusively)</v>
          </cell>
          <cell r="H908" t="str">
            <v>шт.</v>
          </cell>
          <cell r="I908" t="str">
            <v>pcs.</v>
          </cell>
          <cell r="J908">
            <v>0.3</v>
          </cell>
          <cell r="K908">
            <v>0.01</v>
          </cell>
          <cell r="L908" t="str">
            <v>KQ-70-00</v>
          </cell>
          <cell r="M908" t="str">
            <v>Оснащение помещений, без ед. изм.</v>
          </cell>
          <cell r="N908">
            <v>0</v>
          </cell>
          <cell r="O908" t="str">
            <v>KQ-70-01</v>
          </cell>
          <cell r="P908" t="str">
            <v>Установка свободностоящей мебели, шт.</v>
          </cell>
          <cell r="Q908">
            <v>1</v>
          </cell>
        </row>
        <row r="909">
          <cell r="E909" t="str">
            <v>FW00-15-05-02</v>
          </cell>
          <cell r="F909" t="str">
            <v>Специализированное комплектное бытовое оборудование, не требущее монтажа, свыше 15 кг</v>
          </cell>
          <cell r="G909" t="str">
            <v>Specialized complete household equipment not requiring assembly, over 15 kg</v>
          </cell>
          <cell r="H909" t="str">
            <v>шт.</v>
          </cell>
          <cell r="I909" t="str">
            <v>pcs.</v>
          </cell>
          <cell r="J909">
            <v>0.9</v>
          </cell>
          <cell r="K909">
            <v>0.1</v>
          </cell>
          <cell r="L909" t="str">
            <v>KQ-70-00</v>
          </cell>
          <cell r="M909" t="str">
            <v>Оснащение помещений, без ед. изм.</v>
          </cell>
          <cell r="N909">
            <v>0</v>
          </cell>
          <cell r="O909" t="str">
            <v>KQ-70-01</v>
          </cell>
          <cell r="P909" t="str">
            <v>Установка свободностоящей мебели, шт.</v>
          </cell>
          <cell r="Q909">
            <v>1</v>
          </cell>
        </row>
        <row r="910">
          <cell r="E910" t="str">
            <v>FW00-16</v>
          </cell>
          <cell r="F910" t="str">
            <v>Штробление и алмазное бурение</v>
          </cell>
          <cell r="G910" t="str">
            <v>Wall chasing and diamond drilling</v>
          </cell>
        </row>
        <row r="911">
          <cell r="E911" t="str">
            <v>FW00-16-01</v>
          </cell>
          <cell r="F911" t="str">
            <v>Алмазное бурение</v>
          </cell>
          <cell r="G911" t="str">
            <v>Diamond drilling</v>
          </cell>
        </row>
        <row r="912">
          <cell r="E912" t="str">
            <v>FW00-16-01-01</v>
          </cell>
          <cell r="F912" t="str">
            <v>Алмазное бурение Кирпичных стен диаметром до 100 мм</v>
          </cell>
          <cell r="G912" t="str">
            <v>Diamond drilling of brick walls, diameter up to 100 mm</v>
          </cell>
          <cell r="H912" t="str">
            <v>см</v>
          </cell>
          <cell r="I912" t="str">
            <v>cm</v>
          </cell>
          <cell r="J912">
            <v>0.02</v>
          </cell>
          <cell r="K912">
            <v>1E-3</v>
          </cell>
          <cell r="L912" t="str">
            <v>KQ-03-00</v>
          </cell>
          <cell r="M912" t="str">
            <v>Демонтаж элементов зданий и сооружений, без ед. изм.</v>
          </cell>
          <cell r="N912">
            <v>0</v>
          </cell>
          <cell r="O912" t="str">
            <v>KQ-03-07</v>
          </cell>
          <cell r="P912" t="str">
            <v>Алмазное бурение, м3</v>
          </cell>
          <cell r="Q912">
            <v>7.8500000000000011E-5</v>
          </cell>
        </row>
        <row r="913">
          <cell r="E913" t="str">
            <v>FW00-16-01-02</v>
          </cell>
          <cell r="F913" t="str">
            <v>Алмазное бурение Кирпичных стен диаметром от 101 до 150 мм</v>
          </cell>
          <cell r="G913" t="str">
            <v>Diamond drilling of brick walls, diameter from 101 mm to 150 mm</v>
          </cell>
          <cell r="H913" t="str">
            <v>см</v>
          </cell>
          <cell r="I913" t="str">
            <v>cm</v>
          </cell>
          <cell r="J913">
            <v>2.1000000000000001E-2</v>
          </cell>
          <cell r="K913">
            <v>1E-3</v>
          </cell>
          <cell r="L913" t="str">
            <v>KQ-03-00</v>
          </cell>
          <cell r="M913" t="str">
            <v>Демонтаж элементов зданий и сооружений, без ед. изм.</v>
          </cell>
          <cell r="N913">
            <v>0</v>
          </cell>
          <cell r="O913" t="str">
            <v>KQ-03-07</v>
          </cell>
          <cell r="P913" t="str">
            <v>Алмазное бурение, м3</v>
          </cell>
          <cell r="Q913">
            <v>1.7662500000000002E-4</v>
          </cell>
        </row>
        <row r="914">
          <cell r="E914" t="str">
            <v>FW00-16-01-03</v>
          </cell>
          <cell r="F914" t="str">
            <v>Алмазное бурение Кирпичных стен диаметром от 151 до 200 мм</v>
          </cell>
          <cell r="G914" t="str">
            <v>Diamond drilling of brick walls, diameter from 151 mm to 200 mm</v>
          </cell>
          <cell r="H914" t="str">
            <v>см</v>
          </cell>
          <cell r="I914" t="str">
            <v>cm</v>
          </cell>
          <cell r="J914">
            <v>2.3E-2</v>
          </cell>
          <cell r="K914">
            <v>1E-3</v>
          </cell>
          <cell r="L914" t="str">
            <v>KQ-03-00</v>
          </cell>
          <cell r="M914" t="str">
            <v>Демонтаж элементов зданий и сооружений, без ед. изм.</v>
          </cell>
          <cell r="N914">
            <v>0</v>
          </cell>
          <cell r="O914" t="str">
            <v>KQ-03-07</v>
          </cell>
          <cell r="P914" t="str">
            <v>Алмазное бурение, м3</v>
          </cell>
          <cell r="Q914">
            <v>3.1400000000000004E-4</v>
          </cell>
        </row>
        <row r="915">
          <cell r="E915" t="str">
            <v>FW00-16-01-04</v>
          </cell>
          <cell r="F915" t="str">
            <v>Алмазное бурение Кирпичных стен диаметром от 201 до 250 мм</v>
          </cell>
          <cell r="G915" t="str">
            <v>Diamond drilling of brick walls, diameter from 201 mm to 250 mm</v>
          </cell>
          <cell r="H915" t="str">
            <v>см</v>
          </cell>
          <cell r="I915" t="str">
            <v>cm</v>
          </cell>
          <cell r="J915">
            <v>2.4E-2</v>
          </cell>
          <cell r="K915">
            <v>1E-3</v>
          </cell>
          <cell r="L915" t="str">
            <v>KQ-03-00</v>
          </cell>
          <cell r="M915" t="str">
            <v>Демонтаж элементов зданий и сооружений, без ед. изм.</v>
          </cell>
          <cell r="N915">
            <v>0</v>
          </cell>
          <cell r="O915" t="str">
            <v>KQ-03-07</v>
          </cell>
          <cell r="P915" t="str">
            <v>Алмазное бурение, м3</v>
          </cell>
          <cell r="Q915">
            <v>4.9062500000000007E-4</v>
          </cell>
        </row>
        <row r="916">
          <cell r="E916" t="str">
            <v>FW00-16-01-05</v>
          </cell>
          <cell r="F916" t="str">
            <v>Алмазное бурение Кирпичных стен диаметром от 251 до 300 мм</v>
          </cell>
          <cell r="G916" t="str">
            <v>Diamond drilling of brick walls, diameter from 251 mm to 300 mm</v>
          </cell>
          <cell r="H916" t="str">
            <v>см</v>
          </cell>
          <cell r="I916" t="str">
            <v>cm</v>
          </cell>
          <cell r="J916">
            <v>3.0000000000000002E-2</v>
          </cell>
          <cell r="K916">
            <v>1E-3</v>
          </cell>
          <cell r="L916" t="str">
            <v>KQ-03-00</v>
          </cell>
          <cell r="M916" t="str">
            <v>Демонтаж элементов зданий и сооружений, без ед. изм.</v>
          </cell>
          <cell r="N916">
            <v>0</v>
          </cell>
          <cell r="O916" t="str">
            <v>KQ-03-07</v>
          </cell>
          <cell r="P916" t="str">
            <v>Алмазное бурение, м3</v>
          </cell>
          <cell r="Q916">
            <v>7.065000000000001E-4</v>
          </cell>
        </row>
        <row r="917">
          <cell r="E917" t="str">
            <v>FW00-16-01-06</v>
          </cell>
          <cell r="F917" t="str">
            <v>Алмазное бурение Кирпичных стен диаметром от 301 до 350 мм</v>
          </cell>
          <cell r="G917" t="str">
            <v>Diamond drilling of brick walls, diameter from 301 mm to 350 mm</v>
          </cell>
          <cell r="H917" t="str">
            <v>см</v>
          </cell>
          <cell r="I917" t="str">
            <v>cm</v>
          </cell>
          <cell r="J917">
            <v>6.2E-2</v>
          </cell>
          <cell r="K917">
            <v>1E-3</v>
          </cell>
          <cell r="L917" t="str">
            <v>KQ-03-00</v>
          </cell>
          <cell r="M917" t="str">
            <v>Демонтаж элементов зданий и сооружений, без ед. изм.</v>
          </cell>
          <cell r="N917">
            <v>0</v>
          </cell>
          <cell r="O917" t="str">
            <v>KQ-03-07</v>
          </cell>
          <cell r="P917" t="str">
            <v>Алмазное бурение, м3</v>
          </cell>
          <cell r="Q917">
            <v>9.6162500000000002E-4</v>
          </cell>
        </row>
        <row r="918">
          <cell r="E918" t="str">
            <v>FW00-16-01-07</v>
          </cell>
          <cell r="F918" t="str">
            <v>Алмазное бурение Кирпичных стен диаметром от 351 до 400 мм</v>
          </cell>
          <cell r="G918" t="str">
            <v>Diamond drilling of brick walls, diameter from 351 mm to 400 mm</v>
          </cell>
          <cell r="H918" t="str">
            <v>см</v>
          </cell>
          <cell r="I918" t="str">
            <v>cm</v>
          </cell>
          <cell r="J918">
            <v>6.5000000000000002E-2</v>
          </cell>
          <cell r="K918">
            <v>1E-3</v>
          </cell>
          <cell r="L918" t="str">
            <v>KQ-03-00</v>
          </cell>
          <cell r="M918" t="str">
            <v>Демонтаж элементов зданий и сооружений, без ед. изм.</v>
          </cell>
          <cell r="N918">
            <v>0</v>
          </cell>
          <cell r="O918" t="str">
            <v>KQ-03-07</v>
          </cell>
          <cell r="P918" t="str">
            <v>Алмазное бурение, м3</v>
          </cell>
          <cell r="Q918">
            <v>1.2560000000000002E-3</v>
          </cell>
        </row>
        <row r="919">
          <cell r="E919" t="str">
            <v>FW00-16-01-08</v>
          </cell>
          <cell r="F919" t="str">
            <v>Алмазное бурение Кирпичных стен диаметром от 401 до 450 мм</v>
          </cell>
          <cell r="G919" t="str">
            <v>Diamond drilling of brick walls, diameter from 401 mm to 450 mm</v>
          </cell>
          <cell r="H919" t="str">
            <v>см</v>
          </cell>
          <cell r="I919" t="str">
            <v>cm</v>
          </cell>
          <cell r="J919">
            <v>8.2000000000000003E-2</v>
          </cell>
          <cell r="K919">
            <v>1E-3</v>
          </cell>
          <cell r="L919" t="str">
            <v>KQ-03-00</v>
          </cell>
          <cell r="M919" t="str">
            <v>Демонтаж элементов зданий и сооружений, без ед. изм.</v>
          </cell>
          <cell r="N919">
            <v>0</v>
          </cell>
          <cell r="O919" t="str">
            <v>KQ-03-07</v>
          </cell>
          <cell r="P919" t="str">
            <v>Алмазное бурение, м3</v>
          </cell>
          <cell r="Q919">
            <v>1.5896250000000001E-3</v>
          </cell>
        </row>
        <row r="920">
          <cell r="E920" t="str">
            <v>FW00-16-01-09</v>
          </cell>
          <cell r="F920" t="str">
            <v>Алмазное бурение Кирпичных стен диаметром от 451 до 500 мм</v>
          </cell>
          <cell r="G920" t="str">
            <v>Diamond drilling of brick walls, diameter from 451 mm to 500 mm</v>
          </cell>
          <cell r="H920" t="str">
            <v>см</v>
          </cell>
          <cell r="I920" t="str">
            <v>cm</v>
          </cell>
          <cell r="J920">
            <v>8.6000000000000007E-2</v>
          </cell>
          <cell r="K920">
            <v>1E-3</v>
          </cell>
          <cell r="L920" t="str">
            <v>KQ-03-00</v>
          </cell>
          <cell r="M920" t="str">
            <v>Демонтаж элементов зданий и сооружений, без ед. изм.</v>
          </cell>
          <cell r="N920">
            <v>0</v>
          </cell>
          <cell r="O920" t="str">
            <v>KQ-03-07</v>
          </cell>
          <cell r="P920" t="str">
            <v>Алмазное бурение, м3</v>
          </cell>
          <cell r="Q920">
            <v>1.9625000000000003E-3</v>
          </cell>
        </row>
        <row r="921">
          <cell r="E921" t="str">
            <v>FW00-16-01-10</v>
          </cell>
          <cell r="F921" t="str">
            <v>Алмазное бурение Кирпичных стен диаметром от 501 до 550 мм</v>
          </cell>
          <cell r="G921" t="str">
            <v>Diamond drilling of brick walls, diameter from 501 mm to 550 mm</v>
          </cell>
          <cell r="H921" t="str">
            <v>см</v>
          </cell>
          <cell r="I921" t="str">
            <v>cm</v>
          </cell>
          <cell r="J921">
            <v>0.09</v>
          </cell>
          <cell r="K921">
            <v>1E-3</v>
          </cell>
          <cell r="L921" t="str">
            <v>KQ-03-00</v>
          </cell>
          <cell r="M921" t="str">
            <v>Демонтаж элементов зданий и сооружений, без ед. изм.</v>
          </cell>
          <cell r="N921">
            <v>0</v>
          </cell>
          <cell r="O921" t="str">
            <v>KQ-03-07</v>
          </cell>
          <cell r="P921" t="str">
            <v>Алмазное бурение, м3</v>
          </cell>
          <cell r="Q921">
            <v>2.3746250000000004E-3</v>
          </cell>
        </row>
        <row r="922">
          <cell r="E922" t="str">
            <v>FW00-16-01-11</v>
          </cell>
          <cell r="F922" t="str">
            <v>Алмазное бурение Кирпичных стен диаметром свыше 551 мм</v>
          </cell>
          <cell r="G922" t="str">
            <v>Diamond drilling of brick walls, diameter from 551 mm and above</v>
          </cell>
          <cell r="H922" t="str">
            <v>см</v>
          </cell>
          <cell r="I922" t="str">
            <v>cm</v>
          </cell>
          <cell r="J922">
            <v>9.4E-2</v>
          </cell>
          <cell r="K922">
            <v>1E-3</v>
          </cell>
          <cell r="L922" t="str">
            <v>KQ-03-00</v>
          </cell>
          <cell r="M922" t="str">
            <v>Демонтаж элементов зданий и сооружений, без ед. изм.</v>
          </cell>
          <cell r="N922">
            <v>0</v>
          </cell>
          <cell r="O922" t="str">
            <v>KQ-03-07</v>
          </cell>
          <cell r="P922" t="str">
            <v>Алмазное бурение, м3</v>
          </cell>
          <cell r="Q922">
            <v>3.8465000000000001E-3</v>
          </cell>
        </row>
        <row r="923">
          <cell r="E923" t="str">
            <v>FW00-16-01-12</v>
          </cell>
          <cell r="F923" t="str">
            <v>Алмазное бурение Бетонных/Железобетонных стен диаметром до 100 мм</v>
          </cell>
          <cell r="G923" t="str">
            <v>Diamond drilling of concrete/reinforced concrete walls, diameter up to 100 mm</v>
          </cell>
          <cell r="H923" t="str">
            <v>см</v>
          </cell>
          <cell r="I923" t="str">
            <v>cm</v>
          </cell>
          <cell r="J923">
            <v>3.2000000000000001E-2</v>
          </cell>
          <cell r="K923">
            <v>1E-3</v>
          </cell>
          <cell r="L923" t="str">
            <v>KQ-03-00</v>
          </cell>
          <cell r="M923" t="str">
            <v>Демонтаж элементов зданий и сооружений, без ед. изм.</v>
          </cell>
          <cell r="N923">
            <v>0</v>
          </cell>
          <cell r="O923" t="str">
            <v>KQ-03-07</v>
          </cell>
          <cell r="P923" t="str">
            <v>Алмазное бурение, м3</v>
          </cell>
          <cell r="Q923">
            <v>7.8500000000000011E-5</v>
          </cell>
        </row>
        <row r="924">
          <cell r="E924" t="str">
            <v>FW00-16-01-13</v>
          </cell>
          <cell r="F924" t="str">
            <v>Алмазное бурение Бетонных/Железобетонных стен диаметром от 101 до 150 мм</v>
          </cell>
          <cell r="G924" t="str">
            <v>Diamond drilling of concrete/reinforced concrete walls, diameter from 101 mm to 150 mm</v>
          </cell>
          <cell r="H924" t="str">
            <v>см</v>
          </cell>
          <cell r="I924" t="str">
            <v>cm</v>
          </cell>
          <cell r="J924">
            <v>3.9E-2</v>
          </cell>
          <cell r="K924">
            <v>1E-3</v>
          </cell>
          <cell r="L924" t="str">
            <v>KQ-03-00</v>
          </cell>
          <cell r="M924" t="str">
            <v>Демонтаж элементов зданий и сооружений, без ед. изм.</v>
          </cell>
          <cell r="N924">
            <v>0</v>
          </cell>
          <cell r="O924" t="str">
            <v>KQ-03-07</v>
          </cell>
          <cell r="P924" t="str">
            <v>Алмазное бурение, м3</v>
          </cell>
          <cell r="Q924">
            <v>1.7662500000000002E-4</v>
          </cell>
        </row>
        <row r="925">
          <cell r="E925" t="str">
            <v>FW00-16-01-14</v>
          </cell>
          <cell r="F925" t="str">
            <v>Алмазное бурение Бетонных/Железобетонных стен диаметром от 151 до 200 мм</v>
          </cell>
          <cell r="G925" t="str">
            <v>Diamond drilling of concrete/reinforced concrete walls, diameter from 151 mm to 200 mm</v>
          </cell>
          <cell r="H925" t="str">
            <v>см</v>
          </cell>
          <cell r="I925" t="str">
            <v>cm</v>
          </cell>
          <cell r="J925">
            <v>4.7E-2</v>
          </cell>
          <cell r="K925">
            <v>1E-3</v>
          </cell>
          <cell r="L925" t="str">
            <v>KQ-03-00</v>
          </cell>
          <cell r="M925" t="str">
            <v>Демонтаж элементов зданий и сооружений, без ед. изм.</v>
          </cell>
          <cell r="N925">
            <v>0</v>
          </cell>
          <cell r="O925" t="str">
            <v>KQ-03-07</v>
          </cell>
          <cell r="P925" t="str">
            <v>Алмазное бурение, м3</v>
          </cell>
          <cell r="Q925">
            <v>3.1400000000000004E-4</v>
          </cell>
        </row>
        <row r="926">
          <cell r="E926" t="str">
            <v>FW00-16-01-15</v>
          </cell>
          <cell r="F926" t="str">
            <v>Алмазное бурение Бетонных/Железобетонных стен диаметром от 201 до 250 мм</v>
          </cell>
          <cell r="G926" t="str">
            <v>Diamond drilling of concrete/reinforced concrete walls, diameter from 201 mm to 250 mm</v>
          </cell>
          <cell r="H926" t="str">
            <v>см</v>
          </cell>
          <cell r="I926" t="str">
            <v>cm</v>
          </cell>
          <cell r="J926">
            <v>5.5E-2</v>
          </cell>
          <cell r="K926">
            <v>1E-3</v>
          </cell>
          <cell r="L926" t="str">
            <v>KQ-03-00</v>
          </cell>
          <cell r="M926" t="str">
            <v>Демонтаж элементов зданий и сооружений, без ед. изм.</v>
          </cell>
          <cell r="N926">
            <v>0</v>
          </cell>
          <cell r="O926" t="str">
            <v>KQ-03-07</v>
          </cell>
          <cell r="P926" t="str">
            <v>Алмазное бурение, м3</v>
          </cell>
          <cell r="Q926">
            <v>4.9062500000000007E-4</v>
          </cell>
        </row>
        <row r="927">
          <cell r="E927" t="str">
            <v>FW00-16-01-16</v>
          </cell>
          <cell r="F927" t="str">
            <v>Алмазное бурение Бетонных/Железобетонных стен диаметром от 251 до 300 мм</v>
          </cell>
          <cell r="G927" t="str">
            <v>Diamond drilling of concrete/reinforced concrete walls, diameter from 251 mm to 300 mm</v>
          </cell>
          <cell r="H927" t="str">
            <v>см</v>
          </cell>
          <cell r="I927" t="str">
            <v>cm</v>
          </cell>
          <cell r="J927">
            <v>6.9000000000000006E-2</v>
          </cell>
          <cell r="K927">
            <v>1E-3</v>
          </cell>
          <cell r="L927" t="str">
            <v>KQ-03-00</v>
          </cell>
          <cell r="M927" t="str">
            <v>Демонтаж элементов зданий и сооружений, без ед. изм.</v>
          </cell>
          <cell r="N927">
            <v>0</v>
          </cell>
          <cell r="O927" t="str">
            <v>KQ-03-07</v>
          </cell>
          <cell r="P927" t="str">
            <v>Алмазное бурение, м3</v>
          </cell>
          <cell r="Q927">
            <v>7.065000000000001E-4</v>
          </cell>
        </row>
        <row r="928">
          <cell r="E928" t="str">
            <v>FW00-16-01-17</v>
          </cell>
          <cell r="F928" t="str">
            <v>Алмазное бурение Бетонных/Железобетонных стен диаметром от 301 до 350 мм</v>
          </cell>
          <cell r="G928" t="str">
            <v>Diamond drilling of concrete/reinforced concrete walls, diameter from 301 mm to 350 mm</v>
          </cell>
          <cell r="H928" t="str">
            <v>см</v>
          </cell>
          <cell r="I928" t="str">
            <v>cm</v>
          </cell>
          <cell r="J928">
            <v>0.157</v>
          </cell>
          <cell r="K928">
            <v>1E-3</v>
          </cell>
          <cell r="L928" t="str">
            <v>KQ-03-00</v>
          </cell>
          <cell r="M928" t="str">
            <v>Демонтаж элементов зданий и сооружений, без ед. изм.</v>
          </cell>
          <cell r="N928">
            <v>0</v>
          </cell>
          <cell r="O928" t="str">
            <v>KQ-03-07</v>
          </cell>
          <cell r="P928" t="str">
            <v>Алмазное бурение, м3</v>
          </cell>
          <cell r="Q928">
            <v>9.6162500000000002E-4</v>
          </cell>
        </row>
        <row r="929">
          <cell r="E929" t="str">
            <v>FW00-16-01-18</v>
          </cell>
          <cell r="F929" t="str">
            <v>Алмазное бурение Бетонных/Железобетонных стен диаметром от 351 до 400 мм</v>
          </cell>
          <cell r="G929" t="str">
            <v>Diamond drilling of concrete/reinforced concrete walls, diameter from 351 mm to 400 mm</v>
          </cell>
          <cell r="H929" t="str">
            <v>см</v>
          </cell>
          <cell r="I929" t="str">
            <v>cm</v>
          </cell>
          <cell r="J929">
            <v>0.17799999999999999</v>
          </cell>
          <cell r="K929">
            <v>1E-3</v>
          </cell>
          <cell r="L929" t="str">
            <v>KQ-03-00</v>
          </cell>
          <cell r="M929" t="str">
            <v>Демонтаж элементов зданий и сооружений, без ед. изм.</v>
          </cell>
          <cell r="N929">
            <v>0</v>
          </cell>
          <cell r="O929" t="str">
            <v>KQ-03-07</v>
          </cell>
          <cell r="P929" t="str">
            <v>Алмазное бурение, м3</v>
          </cell>
          <cell r="Q929">
            <v>1.2560000000000002E-3</v>
          </cell>
        </row>
        <row r="930">
          <cell r="E930" t="str">
            <v>FW00-16-01-19</v>
          </cell>
          <cell r="F930" t="str">
            <v>Алмазное бурение Бетонных/Железобетонных стен диаметром от 401 до 450 мм</v>
          </cell>
          <cell r="G930" t="str">
            <v>Diamond drilling of concrete/reinforced concrete walls, diameter from 401 mm to 450 mm</v>
          </cell>
          <cell r="H930" t="str">
            <v>см</v>
          </cell>
          <cell r="I930" t="str">
            <v>cm</v>
          </cell>
          <cell r="J930">
            <v>0.216</v>
          </cell>
          <cell r="K930">
            <v>1E-3</v>
          </cell>
          <cell r="L930" t="str">
            <v>KQ-03-00</v>
          </cell>
          <cell r="M930" t="str">
            <v>Демонтаж элементов зданий и сооружений, без ед. изм.</v>
          </cell>
          <cell r="N930">
            <v>0</v>
          </cell>
          <cell r="O930" t="str">
            <v>KQ-03-07</v>
          </cell>
          <cell r="P930" t="str">
            <v>Алмазное бурение, м3</v>
          </cell>
          <cell r="Q930">
            <v>1.5896250000000001E-3</v>
          </cell>
        </row>
        <row r="931">
          <cell r="E931" t="str">
            <v>FW00-16-01-20</v>
          </cell>
          <cell r="F931" t="str">
            <v>Алмазное бурение Бетонных/Железобетонных стен диаметром от 451 до 500 мм</v>
          </cell>
          <cell r="G931" t="str">
            <v>Diamond drilling of concrete/reinforced concrete walls, diameter from 451 mm to 500 mm</v>
          </cell>
          <cell r="H931" t="str">
            <v>см</v>
          </cell>
          <cell r="I931" t="str">
            <v>cm</v>
          </cell>
          <cell r="J931">
            <v>0.24</v>
          </cell>
          <cell r="K931">
            <v>1E-3</v>
          </cell>
          <cell r="L931" t="str">
            <v>KQ-03-00</v>
          </cell>
          <cell r="M931" t="str">
            <v>Демонтаж элементов зданий и сооружений, без ед. изм.</v>
          </cell>
          <cell r="N931">
            <v>0</v>
          </cell>
          <cell r="O931" t="str">
            <v>KQ-03-07</v>
          </cell>
          <cell r="P931" t="str">
            <v>Алмазное бурение, м3</v>
          </cell>
          <cell r="Q931">
            <v>1.9625000000000003E-3</v>
          </cell>
        </row>
        <row r="932">
          <cell r="E932" t="str">
            <v>FW00-16-01-21</v>
          </cell>
          <cell r="F932" t="str">
            <v>Алмазное бурение Бетонных/Железобетонных стен диаметром от 501 до 550 мм</v>
          </cell>
          <cell r="G932" t="str">
            <v>Diamond drilling of concrete/reinforced concrete walls, diameter from 501 mm to 550 mm</v>
          </cell>
          <cell r="H932" t="str">
            <v>см</v>
          </cell>
          <cell r="I932" t="str">
            <v>cm</v>
          </cell>
          <cell r="J932">
            <v>0.26600000000000001</v>
          </cell>
          <cell r="K932">
            <v>1E-3</v>
          </cell>
          <cell r="L932" t="str">
            <v>KQ-03-00</v>
          </cell>
          <cell r="M932" t="str">
            <v>Демонтаж элементов зданий и сооружений, без ед. изм.</v>
          </cell>
          <cell r="N932">
            <v>0</v>
          </cell>
          <cell r="O932" t="str">
            <v>KQ-03-07</v>
          </cell>
          <cell r="P932" t="str">
            <v>Алмазное бурение, м3</v>
          </cell>
          <cell r="Q932">
            <v>2.3746250000000004E-3</v>
          </cell>
        </row>
        <row r="933">
          <cell r="E933" t="str">
            <v>FW00-16-01-22</v>
          </cell>
          <cell r="F933" t="str">
            <v>Алмазное бурение Бетонных/Железобетонных стен диаметром свыше 551 мм</v>
          </cell>
          <cell r="G933" t="str">
            <v>Diamond drilling of concrete/reinforced concrete walls, diameter from 551 mm and above</v>
          </cell>
          <cell r="H933" t="str">
            <v>см</v>
          </cell>
          <cell r="I933" t="str">
            <v>cm</v>
          </cell>
          <cell r="J933">
            <v>0.29399999999999998</v>
          </cell>
          <cell r="K933">
            <v>1E-3</v>
          </cell>
          <cell r="L933" t="str">
            <v>KQ-03-00</v>
          </cell>
          <cell r="M933" t="str">
            <v>Демонтаж элементов зданий и сооружений, без ед. изм.</v>
          </cell>
          <cell r="N933">
            <v>0</v>
          </cell>
          <cell r="O933" t="str">
            <v>KQ-03-07</v>
          </cell>
          <cell r="P933" t="str">
            <v>Алмазное бурение, м3</v>
          </cell>
          <cell r="Q933">
            <v>3.8465000000000001E-3</v>
          </cell>
        </row>
        <row r="934">
          <cell r="E934" t="str">
            <v>FW00-16-01-23</v>
          </cell>
          <cell r="F934" t="str">
            <v>Алмазное бурение железобетонных перекрытий диаметром до 100 мм</v>
          </cell>
          <cell r="G934" t="str">
            <v>Diamond drilling of reinforced concrete floors, diameter up to 100 mm</v>
          </cell>
          <cell r="H934" t="str">
            <v>см</v>
          </cell>
          <cell r="I934" t="str">
            <v>cm</v>
          </cell>
          <cell r="J934">
            <v>2.9000000000000001E-2</v>
          </cell>
          <cell r="K934">
            <v>1E-3</v>
          </cell>
          <cell r="L934" t="str">
            <v>KQ-03-00</v>
          </cell>
          <cell r="M934" t="str">
            <v>Демонтаж элементов зданий и сооружений, без ед. изм.</v>
          </cell>
          <cell r="N934">
            <v>0</v>
          </cell>
          <cell r="O934" t="str">
            <v>KQ-03-07</v>
          </cell>
          <cell r="P934" t="str">
            <v>Алмазное бурение, м3</v>
          </cell>
          <cell r="Q934">
            <v>7.8500000000000011E-5</v>
          </cell>
        </row>
        <row r="935">
          <cell r="E935" t="str">
            <v>FW00-16-01-24</v>
          </cell>
          <cell r="F935" t="str">
            <v>Алмазное бурение железобетонных перекрытий диаметром от 101 мм до 150 мм</v>
          </cell>
          <cell r="G935" t="str">
            <v>Diamond drilling of reinforced concrete floors, diameter from 101 mm to 150 mm</v>
          </cell>
          <cell r="H935" t="str">
            <v>см</v>
          </cell>
          <cell r="I935" t="str">
            <v>cm</v>
          </cell>
          <cell r="J935">
            <v>3.6000000000000004E-2</v>
          </cell>
          <cell r="K935">
            <v>1E-3</v>
          </cell>
          <cell r="L935" t="str">
            <v>KQ-03-00</v>
          </cell>
          <cell r="M935" t="str">
            <v>Демонтаж элементов зданий и сооружений, без ед. изм.</v>
          </cell>
          <cell r="N935">
            <v>0</v>
          </cell>
          <cell r="O935" t="str">
            <v>KQ-03-07</v>
          </cell>
          <cell r="P935" t="str">
            <v>Алмазное бурение, м3</v>
          </cell>
          <cell r="Q935">
            <v>1.7662500000000002E-4</v>
          </cell>
        </row>
        <row r="936">
          <cell r="E936" t="str">
            <v>FW00-16-01-25</v>
          </cell>
          <cell r="F936" t="str">
            <v>Алмазное бурение железобетонных перекрытий диаметром от 151 мм до 200 мм</v>
          </cell>
          <cell r="G936" t="str">
            <v>Diamond drilling of reinforced concrete floors, diameter from 151 mm to 200 mm</v>
          </cell>
          <cell r="H936" t="str">
            <v>см</v>
          </cell>
          <cell r="I936" t="str">
            <v>cm</v>
          </cell>
          <cell r="J936">
            <v>4.3999999999999997E-2</v>
          </cell>
          <cell r="K936">
            <v>1E-3</v>
          </cell>
          <cell r="L936" t="str">
            <v>KQ-03-00</v>
          </cell>
          <cell r="M936" t="str">
            <v>Демонтаж элементов зданий и сооружений, без ед. изм.</v>
          </cell>
          <cell r="N936">
            <v>0</v>
          </cell>
          <cell r="O936" t="str">
            <v>KQ-03-07</v>
          </cell>
          <cell r="P936" t="str">
            <v>Алмазное бурение, м3</v>
          </cell>
          <cell r="Q936">
            <v>3.1400000000000004E-4</v>
          </cell>
        </row>
        <row r="937">
          <cell r="E937" t="str">
            <v>FW00-16-01-26</v>
          </cell>
          <cell r="F937" t="str">
            <v>Алмазное бурение железобетонных перекрытий диаметром от 201 мм до 250 мм</v>
          </cell>
          <cell r="G937" t="str">
            <v>Diamond drilling of reinforced concrete floors, diameter from 201 mm to 250 mm</v>
          </cell>
          <cell r="H937" t="str">
            <v>см</v>
          </cell>
          <cell r="I937" t="str">
            <v>cm</v>
          </cell>
          <cell r="J937">
            <v>5.2999999999999999E-2</v>
          </cell>
          <cell r="K937">
            <v>1E-3</v>
          </cell>
          <cell r="L937" t="str">
            <v>KQ-03-00</v>
          </cell>
          <cell r="M937" t="str">
            <v>Демонтаж элементов зданий и сооружений, без ед. изм.</v>
          </cell>
          <cell r="N937">
            <v>0</v>
          </cell>
          <cell r="O937" t="str">
            <v>KQ-03-07</v>
          </cell>
          <cell r="P937" t="str">
            <v>Алмазное бурение, м3</v>
          </cell>
          <cell r="Q937">
            <v>4.9062500000000007E-4</v>
          </cell>
        </row>
        <row r="938">
          <cell r="E938" t="str">
            <v>FW00-16-01-27</v>
          </cell>
          <cell r="F938" t="str">
            <v>Алмазное бурение железобетонных перекрытий диаметром от 251 мм до 300 мм</v>
          </cell>
          <cell r="G938" t="str">
            <v>Diamond drilling of reinforced concrete floors, diameter from 251 mm to 300 mm</v>
          </cell>
          <cell r="H938" t="str">
            <v>см</v>
          </cell>
          <cell r="I938" t="str">
            <v>cm</v>
          </cell>
          <cell r="J938">
            <v>6.6000000000000003E-2</v>
          </cell>
          <cell r="K938">
            <v>1E-3</v>
          </cell>
          <cell r="L938" t="str">
            <v>KQ-03-00</v>
          </cell>
          <cell r="M938" t="str">
            <v>Демонтаж элементов зданий и сооружений, без ед. изм.</v>
          </cell>
          <cell r="N938">
            <v>0</v>
          </cell>
          <cell r="O938" t="str">
            <v>KQ-03-07</v>
          </cell>
          <cell r="P938" t="str">
            <v>Алмазное бурение, м3</v>
          </cell>
          <cell r="Q938">
            <v>7.065000000000001E-4</v>
          </cell>
        </row>
        <row r="939">
          <cell r="E939" t="str">
            <v>FW00-16-01-28</v>
          </cell>
          <cell r="F939" t="str">
            <v>Алмазное бурение железобетонных перекрытий диаметром от 301 мм до 350 мм</v>
          </cell>
          <cell r="G939" t="str">
            <v>Diamond drilling of reinforced concrete floors, diameter from 301 mm to 350 mm</v>
          </cell>
          <cell r="H939" t="str">
            <v>см</v>
          </cell>
          <cell r="I939" t="str">
            <v>cm</v>
          </cell>
          <cell r="J939">
            <v>0.15</v>
          </cell>
          <cell r="K939">
            <v>1E-3</v>
          </cell>
          <cell r="L939" t="str">
            <v>KQ-03-00</v>
          </cell>
          <cell r="M939" t="str">
            <v>Демонтаж элементов зданий и сооружений, без ед. изм.</v>
          </cell>
          <cell r="N939">
            <v>0</v>
          </cell>
          <cell r="O939" t="str">
            <v>KQ-03-07</v>
          </cell>
          <cell r="P939" t="str">
            <v>Алмазное бурение, м3</v>
          </cell>
          <cell r="Q939">
            <v>9.6162500000000002E-4</v>
          </cell>
        </row>
        <row r="940">
          <cell r="E940" t="str">
            <v>FW00-16-01-29</v>
          </cell>
          <cell r="F940" t="str">
            <v>Алмазное бурение железобетонных перекрытий диаметром от 351 мм до 400 мм</v>
          </cell>
          <cell r="G940" t="str">
            <v>Diamond drilling of reinforced concrete floors, diameter from 351 mm to 400 mm</v>
          </cell>
          <cell r="H940" t="str">
            <v>см</v>
          </cell>
          <cell r="I940" t="str">
            <v>cm</v>
          </cell>
          <cell r="J940">
            <v>0.17100000000000001</v>
          </cell>
          <cell r="K940">
            <v>1E-3</v>
          </cell>
          <cell r="L940" t="str">
            <v>KQ-03-00</v>
          </cell>
          <cell r="M940" t="str">
            <v>Демонтаж элементов зданий и сооружений, без ед. изм.</v>
          </cell>
          <cell r="N940">
            <v>0</v>
          </cell>
          <cell r="O940" t="str">
            <v>KQ-03-07</v>
          </cell>
          <cell r="P940" t="str">
            <v>Алмазное бурение, м3</v>
          </cell>
          <cell r="Q940">
            <v>1.2560000000000002E-3</v>
          </cell>
        </row>
        <row r="941">
          <cell r="E941" t="str">
            <v>FW00-16-01-30</v>
          </cell>
          <cell r="F941" t="str">
            <v>Алмазное бурение железобетонных перекрытий диаметром от 401 мм до 450 мм</v>
          </cell>
          <cell r="G941" t="str">
            <v>Diamond drilling of reinforced concrete floors, diameter from 401 mm to 450 mm</v>
          </cell>
          <cell r="H941" t="str">
            <v>см</v>
          </cell>
          <cell r="I941" t="str">
            <v>cm</v>
          </cell>
          <cell r="J941">
            <v>0.20599999999999999</v>
          </cell>
          <cell r="K941">
            <v>1E-3</v>
          </cell>
          <cell r="L941" t="str">
            <v>KQ-03-00</v>
          </cell>
          <cell r="M941" t="str">
            <v>Демонтаж элементов зданий и сооружений, без ед. изм.</v>
          </cell>
          <cell r="N941">
            <v>0</v>
          </cell>
          <cell r="O941" t="str">
            <v>KQ-03-07</v>
          </cell>
          <cell r="P941" t="str">
            <v>Алмазное бурение, м3</v>
          </cell>
          <cell r="Q941">
            <v>1.5896250000000001E-3</v>
          </cell>
        </row>
        <row r="942">
          <cell r="E942" t="str">
            <v>FW00-16-01-31</v>
          </cell>
          <cell r="F942" t="str">
            <v>Алмазное бурение железобетонных перекрытий диаметром от 451 мм до 500 мм</v>
          </cell>
          <cell r="G942" t="str">
            <v>Diamond drilling of reinforced concrete floors, diameter from 451 mm to 500 mm</v>
          </cell>
          <cell r="H942" t="str">
            <v>см</v>
          </cell>
          <cell r="I942" t="str">
            <v>cm</v>
          </cell>
          <cell r="J942">
            <v>0.23</v>
          </cell>
          <cell r="K942">
            <v>1E-3</v>
          </cell>
          <cell r="L942" t="str">
            <v>KQ-03-00</v>
          </cell>
          <cell r="M942" t="str">
            <v>Демонтаж элементов зданий и сооружений, без ед. изм.</v>
          </cell>
          <cell r="N942">
            <v>0</v>
          </cell>
          <cell r="O942" t="str">
            <v>KQ-03-07</v>
          </cell>
          <cell r="P942" t="str">
            <v>Алмазное бурение, м3</v>
          </cell>
          <cell r="Q942">
            <v>1.9625000000000003E-3</v>
          </cell>
        </row>
        <row r="943">
          <cell r="E943" t="str">
            <v>FW00-16-01-32</v>
          </cell>
          <cell r="F943" t="str">
            <v>Алмазное бурение железобетонных перекрытий диаметром от 501 мм до 550 мм</v>
          </cell>
          <cell r="G943" t="str">
            <v>Diamond drilling of reinforced concrete floors, diameter from 501 mm to 550 mm</v>
          </cell>
          <cell r="H943" t="str">
            <v>см</v>
          </cell>
          <cell r="I943" t="str">
            <v>cm</v>
          </cell>
          <cell r="J943">
            <v>0.25600000000000001</v>
          </cell>
          <cell r="K943">
            <v>1E-3</v>
          </cell>
          <cell r="L943" t="str">
            <v>KQ-03-00</v>
          </cell>
          <cell r="M943" t="str">
            <v>Демонтаж элементов зданий и сооружений, без ед. изм.</v>
          </cell>
          <cell r="N943">
            <v>0</v>
          </cell>
          <cell r="O943" t="str">
            <v>KQ-03-07</v>
          </cell>
          <cell r="P943" t="str">
            <v>Алмазное бурение, м3</v>
          </cell>
          <cell r="Q943">
            <v>2.3746250000000004E-3</v>
          </cell>
        </row>
        <row r="944">
          <cell r="E944" t="str">
            <v>FW00-16-01-33</v>
          </cell>
          <cell r="F944" t="str">
            <v>Алмазное бурение железобетонных перекрытий диаметром свыше 551 мм</v>
          </cell>
          <cell r="G944" t="str">
            <v>Diamond drilling of reinforced concrete floors, from 551 mm and above</v>
          </cell>
          <cell r="H944" t="str">
            <v>см</v>
          </cell>
          <cell r="I944" t="str">
            <v>cm</v>
          </cell>
          <cell r="J944">
            <v>0.28399999999999997</v>
          </cell>
          <cell r="K944">
            <v>1E-3</v>
          </cell>
          <cell r="L944" t="str">
            <v>KQ-03-00</v>
          </cell>
          <cell r="M944" t="str">
            <v>Демонтаж элементов зданий и сооружений, без ед. изм.</v>
          </cell>
          <cell r="N944">
            <v>0</v>
          </cell>
          <cell r="O944" t="str">
            <v>KQ-03-07</v>
          </cell>
          <cell r="P944" t="str">
            <v>Алмазное бурение, м3</v>
          </cell>
          <cell r="Q944">
            <v>3.8465000000000001E-3</v>
          </cell>
        </row>
        <row r="945">
          <cell r="E945" t="str">
            <v>FW00-16-02</v>
          </cell>
          <cell r="F945" t="str">
            <v>Штробление стен</v>
          </cell>
          <cell r="G945" t="str">
            <v>Wall chasing</v>
          </cell>
        </row>
        <row r="946">
          <cell r="E946" t="str">
            <v>FW00-16-02-01</v>
          </cell>
          <cell r="F946" t="str">
            <v>Устройство штробы в бетонной стене</v>
          </cell>
          <cell r="G946" t="str">
            <v>Concrete wall chasing</v>
          </cell>
          <cell r="H946" t="str">
            <v>м</v>
          </cell>
          <cell r="I946" t="str">
            <v>m</v>
          </cell>
          <cell r="J946">
            <v>0.67200000000000004</v>
          </cell>
          <cell r="K946">
            <v>2.2000000000000002E-2</v>
          </cell>
          <cell r="L946" t="str">
            <v>KQ-69-00</v>
          </cell>
          <cell r="M946" t="str">
            <v>Отделка помещений, м2</v>
          </cell>
          <cell r="N946">
            <v>0</v>
          </cell>
          <cell r="O946" t="str">
            <v>KQ-69-02</v>
          </cell>
          <cell r="P946" t="str">
            <v>Отделка стен, м2</v>
          </cell>
          <cell r="Q946">
            <v>0</v>
          </cell>
        </row>
        <row r="947">
          <cell r="E947" t="str">
            <v>FW00-16-02-02</v>
          </cell>
          <cell r="F947" t="str">
            <v>Устройство штробы в кирпичной стене</v>
          </cell>
          <cell r="G947" t="str">
            <v>Brick wall chasing</v>
          </cell>
          <cell r="H947" t="str">
            <v>м</v>
          </cell>
          <cell r="I947" t="str">
            <v>m</v>
          </cell>
          <cell r="J947">
            <v>0.51700000000000002</v>
          </cell>
          <cell r="K947">
            <v>4.8000000000000001E-2</v>
          </cell>
          <cell r="L947" t="str">
            <v>KQ-69-00</v>
          </cell>
          <cell r="M947" t="str">
            <v>Отделка помещений, м2</v>
          </cell>
          <cell r="N947">
            <v>0</v>
          </cell>
          <cell r="O947" t="str">
            <v>KQ-69-02</v>
          </cell>
          <cell r="P947" t="str">
            <v>Отделка стен, м2</v>
          </cell>
          <cell r="Q947">
            <v>0</v>
          </cell>
        </row>
        <row r="948">
          <cell r="E948" t="str">
            <v>FW00-16-02-03</v>
          </cell>
          <cell r="F948" t="str">
            <v>Устройство штробы в стене из ячеистых/гипсовых блоков</v>
          </cell>
          <cell r="G948" t="str">
            <v>Cellular/gypsum block wall chasing</v>
          </cell>
          <cell r="H948" t="str">
            <v>м</v>
          </cell>
          <cell r="I948" t="str">
            <v>m</v>
          </cell>
          <cell r="J948">
            <v>0.40500000000000003</v>
          </cell>
          <cell r="K948">
            <v>4.8000000000000001E-2</v>
          </cell>
          <cell r="L948" t="str">
            <v>KQ-69-00</v>
          </cell>
          <cell r="M948" t="str">
            <v>Отделка помещений, м2</v>
          </cell>
          <cell r="N948">
            <v>0</v>
          </cell>
          <cell r="O948" t="str">
            <v>KQ-69-02</v>
          </cell>
          <cell r="P948" t="str">
            <v>Отделка стен, м2</v>
          </cell>
          <cell r="Q948">
            <v>0</v>
          </cell>
        </row>
        <row r="949">
          <cell r="E949" t="str">
            <v>FW00-17</v>
          </cell>
          <cell r="F949" t="str">
            <v>Ремонтные работы</v>
          </cell>
          <cell r="G949" t="str">
            <v>Repair works</v>
          </cell>
        </row>
        <row r="950">
          <cell r="E950" t="str">
            <v>FW00-17-01</v>
          </cell>
          <cell r="F950" t="str">
            <v>Дооснащение/ремонт окон и дверей</v>
          </cell>
          <cell r="G950" t="str">
            <v>Refitting/repair of windows and doors</v>
          </cell>
        </row>
        <row r="951">
          <cell r="E951" t="str">
            <v>FW00-17-01-01</v>
          </cell>
          <cell r="F951" t="str">
            <v>Замена ручек для дверей</v>
          </cell>
          <cell r="G951" t="str">
            <v>Replacement of door handles</v>
          </cell>
          <cell r="H951" t="str">
            <v>шт.</v>
          </cell>
          <cell r="I951" t="str">
            <v>pcs.</v>
          </cell>
          <cell r="J951">
            <v>0.45900000000000002</v>
          </cell>
          <cell r="K951">
            <v>0</v>
          </cell>
          <cell r="L951" t="str">
            <v>KQ-66-00</v>
          </cell>
          <cell r="M951" t="str">
            <v>Окна, двери, ворота, м2</v>
          </cell>
          <cell r="N951">
            <v>0</v>
          </cell>
          <cell r="O951" t="str">
            <v>KQ-66-02</v>
          </cell>
          <cell r="P951" t="str">
            <v>Монтаж дверей, люков и решеток, м2</v>
          </cell>
          <cell r="Q951">
            <v>0</v>
          </cell>
        </row>
        <row r="952">
          <cell r="E952" t="str">
            <v>FW00-17-01-02</v>
          </cell>
          <cell r="F952" t="str">
            <v>Замена ручек для окон</v>
          </cell>
          <cell r="G952" t="str">
            <v>Replacement of window handles</v>
          </cell>
          <cell r="H952" t="str">
            <v>шт.</v>
          </cell>
          <cell r="I952" t="str">
            <v>pcs.</v>
          </cell>
          <cell r="J952">
            <v>0.55000000000000004</v>
          </cell>
          <cell r="K952">
            <v>0</v>
          </cell>
          <cell r="L952" t="str">
            <v>KQ-66-00</v>
          </cell>
          <cell r="M952" t="str">
            <v>Окна, двери, ворота, м2</v>
          </cell>
          <cell r="N952">
            <v>0</v>
          </cell>
          <cell r="O952" t="str">
            <v>KQ-66-01</v>
          </cell>
          <cell r="P952" t="str">
            <v>Монтаж окон и витражей, м2</v>
          </cell>
          <cell r="Q952">
            <v>0</v>
          </cell>
        </row>
        <row r="953">
          <cell r="E953" t="str">
            <v>FW00-17-01-03</v>
          </cell>
          <cell r="F953" t="str">
            <v>Замена цилиндра для общей замковой системы</v>
          </cell>
          <cell r="G953" t="str">
            <v>Replacement of cylinder for a general lock system</v>
          </cell>
          <cell r="H953" t="str">
            <v>шт.</v>
          </cell>
          <cell r="I953" t="str">
            <v>pcs.</v>
          </cell>
          <cell r="J953">
            <v>0.82499999999999996</v>
          </cell>
          <cell r="K953">
            <v>0</v>
          </cell>
          <cell r="L953" t="str">
            <v>KQ-66-00</v>
          </cell>
          <cell r="M953" t="str">
            <v>Окна, двери, ворота, м2</v>
          </cell>
          <cell r="N953">
            <v>0</v>
          </cell>
          <cell r="O953" t="str">
            <v>KQ-66-02</v>
          </cell>
          <cell r="P953" t="str">
            <v>Монтаж дверей, люков и решеток, м2</v>
          </cell>
          <cell r="Q953">
            <v>0</v>
          </cell>
        </row>
        <row r="954">
          <cell r="E954" t="str">
            <v>FW00-17-01-04</v>
          </cell>
          <cell r="F954" t="str">
            <v>Установка устройства экстренного открывания дверей</v>
          </cell>
          <cell r="G954" t="str">
            <v>Installation of a panic exit device</v>
          </cell>
          <cell r="H954" t="str">
            <v>шт.</v>
          </cell>
          <cell r="I954" t="str">
            <v>pcs.</v>
          </cell>
          <cell r="J954">
            <v>0.64200000000000002</v>
          </cell>
          <cell r="K954">
            <v>0</v>
          </cell>
          <cell r="L954" t="str">
            <v>KQ-66-00</v>
          </cell>
          <cell r="M954" t="str">
            <v>Окна, двери, ворота, м2</v>
          </cell>
          <cell r="N954">
            <v>0</v>
          </cell>
          <cell r="O954" t="str">
            <v>KQ-66-02</v>
          </cell>
          <cell r="P954" t="str">
            <v>Монтаж дверей, люков и решеток, м2</v>
          </cell>
          <cell r="Q954">
            <v>0</v>
          </cell>
        </row>
        <row r="955">
          <cell r="E955" t="str">
            <v>FW00-17-01-05</v>
          </cell>
          <cell r="F955" t="str">
            <v>Установка электрической системы доступа с запросом логина</v>
          </cell>
          <cell r="G955" t="str">
            <v>Installation of an electric login access system</v>
          </cell>
          <cell r="H955" t="str">
            <v>шт.</v>
          </cell>
          <cell r="I955" t="str">
            <v>pcs.</v>
          </cell>
          <cell r="J955">
            <v>0.82499999999999996</v>
          </cell>
          <cell r="K955">
            <v>0</v>
          </cell>
          <cell r="L955" t="str">
            <v>KQ-59-00</v>
          </cell>
          <cell r="M955" t="str">
            <v>Оконечные и распределительные устройства силовых и слаботочных сетей, шт.</v>
          </cell>
          <cell r="N955">
            <v>1</v>
          </cell>
          <cell r="O955" t="str">
            <v>KQ-59-02</v>
          </cell>
          <cell r="P955" t="str">
            <v>Монтаж оконечных и распределительных устройств слаботочных сетей, шт.</v>
          </cell>
          <cell r="Q955">
            <v>1</v>
          </cell>
        </row>
        <row r="956">
          <cell r="E956" t="str">
            <v>FW00-17-01-06</v>
          </cell>
          <cell r="F956" t="str">
            <v>Установка магнитной система фиксации дверей</v>
          </cell>
          <cell r="G956" t="str">
            <v>Installation of magnetic door lock-up system</v>
          </cell>
          <cell r="H956" t="str">
            <v>шт.</v>
          </cell>
          <cell r="I956" t="str">
            <v>pcs.</v>
          </cell>
          <cell r="J956">
            <v>0.36699999999999999</v>
          </cell>
          <cell r="K956">
            <v>0</v>
          </cell>
          <cell r="L956" t="str">
            <v>KQ-59-00</v>
          </cell>
          <cell r="M956" t="str">
            <v>Оконечные и распределительные устройства силовых и слаботочных сетей, шт.</v>
          </cell>
          <cell r="N956">
            <v>1</v>
          </cell>
          <cell r="O956" t="str">
            <v>KQ-59-02</v>
          </cell>
          <cell r="P956" t="str">
            <v>Монтаж оконечных и распределительных устройств слаботочных сетей, шт.</v>
          </cell>
          <cell r="Q956">
            <v>1</v>
          </cell>
        </row>
        <row r="957">
          <cell r="E957" t="str">
            <v>FW00-17-01-07</v>
          </cell>
          <cell r="F957" t="str">
            <v>Замена петель</v>
          </cell>
          <cell r="G957" t="str">
            <v>Replacement of door hinges</v>
          </cell>
          <cell r="H957" t="str">
            <v>шт.</v>
          </cell>
          <cell r="I957" t="str">
            <v>pcs.</v>
          </cell>
          <cell r="J957">
            <v>0.64200000000000002</v>
          </cell>
          <cell r="K957">
            <v>0</v>
          </cell>
          <cell r="L957" t="str">
            <v>KQ-66-00</v>
          </cell>
          <cell r="M957" t="str">
            <v>Окна, двери, ворота, м2</v>
          </cell>
          <cell r="N957">
            <v>0</v>
          </cell>
          <cell r="O957" t="str">
            <v>KQ-66-02</v>
          </cell>
          <cell r="P957" t="str">
            <v>Монтаж дверей, люков и решеток, м2</v>
          </cell>
          <cell r="Q957">
            <v>0</v>
          </cell>
        </row>
        <row r="958">
          <cell r="E958" t="str">
            <v>FW00-01</v>
          </cell>
          <cell r="F958" t="str">
            <v>Внутренние и наружные отделочные работы</v>
          </cell>
          <cell r="G958" t="str">
            <v>Interior and exterior finishing works</v>
          </cell>
        </row>
        <row r="959">
          <cell r="E959" t="str">
            <v>FW00-01-01</v>
          </cell>
          <cell r="F959" t="str">
            <v>Отделка интерьера здания</v>
          </cell>
          <cell r="G959" t="str">
            <v>Building interior finishing</v>
          </cell>
        </row>
        <row r="960">
          <cell r="E960" t="str">
            <v>FW00-01-01-2</v>
          </cell>
          <cell r="F960" t="str">
            <v>Строительные бетонные блоки</v>
          </cell>
          <cell r="G960" t="str">
            <v>Building concrete blocks</v>
          </cell>
          <cell r="H960" t="str">
            <v>м3</v>
          </cell>
          <cell r="I960" t="str">
            <v>m3</v>
          </cell>
          <cell r="J960">
            <v>5.4169999999999998</v>
          </cell>
          <cell r="K960">
            <v>0.27800000000000002</v>
          </cell>
          <cell r="L960" t="str">
            <v>KQ-69-00</v>
          </cell>
          <cell r="M960" t="str">
            <v>Отделка помещений, м2</v>
          </cell>
          <cell r="N960">
            <v>0</v>
          </cell>
          <cell r="O960" t="str">
            <v>KQ-69-01</v>
          </cell>
          <cell r="P960" t="str">
            <v>Кладка стен и перегородок, м3</v>
          </cell>
          <cell r="Q960">
            <v>1</v>
          </cell>
        </row>
        <row r="961">
          <cell r="E961" t="str">
            <v>FW00-01-01-7</v>
          </cell>
          <cell r="F961" t="str">
            <v>Монтаж фасадной плитки на вентилируемый каркас</v>
          </cell>
          <cell r="G961" t="str">
            <v>Installation of facade tiles on ventilated frame</v>
          </cell>
          <cell r="H961" t="str">
            <v>м2</v>
          </cell>
          <cell r="I961" t="str">
            <v>m2</v>
          </cell>
          <cell r="J961">
            <v>4.2787012987012991</v>
          </cell>
          <cell r="K961">
            <v>0.2</v>
          </cell>
          <cell r="L961" t="str">
            <v>KQ-68-00</v>
          </cell>
          <cell r="M961" t="str">
            <v>Отделка фасадов, м2</v>
          </cell>
          <cell r="N961">
            <v>1</v>
          </cell>
          <cell r="O961" t="str">
            <v>KQ-68-03</v>
          </cell>
          <cell r="P961" t="str">
            <v>Устройство вентилируемых фасадов с облицовкой, м2</v>
          </cell>
          <cell r="Q961">
            <v>1</v>
          </cell>
        </row>
        <row r="962">
          <cell r="E962" t="str">
            <v>FW00-01-01-8</v>
          </cell>
          <cell r="F962" t="str">
            <v>Монтаж фасадной плитки на цементные и клеевые растворы</v>
          </cell>
          <cell r="G962" t="str">
            <v>Installation of facade tiles on cement and adhesive mortars</v>
          </cell>
          <cell r="H962" t="str">
            <v>м2</v>
          </cell>
          <cell r="I962" t="str">
            <v>m2</v>
          </cell>
          <cell r="J962">
            <v>1.9220779220779223</v>
          </cell>
          <cell r="K962">
            <v>5.1948051948051951E-2</v>
          </cell>
          <cell r="L962" t="str">
            <v>KQ-68-00</v>
          </cell>
          <cell r="M962" t="str">
            <v>Отделка фасадов, м2</v>
          </cell>
          <cell r="N962">
            <v>1</v>
          </cell>
          <cell r="O962" t="str">
            <v>KQ-68-05</v>
          </cell>
          <cell r="P962" t="str">
            <v>Облицовка фасадов плиткой, м2</v>
          </cell>
          <cell r="Q962">
            <v>1</v>
          </cell>
        </row>
        <row r="963">
          <cell r="E963" t="str">
            <v>FW00-01-01-11</v>
          </cell>
          <cell r="F963" t="str">
            <v>Силикатно-силиконовая штукатура</v>
          </cell>
          <cell r="G963" t="str">
            <v>Silicate-silicone plaster</v>
          </cell>
          <cell r="H963" t="str">
            <v>м2</v>
          </cell>
          <cell r="I963" t="str">
            <v>m2</v>
          </cell>
          <cell r="J963">
            <v>1.0839181286549706</v>
          </cell>
          <cell r="K963">
            <v>5.8479532163742687E-2</v>
          </cell>
          <cell r="L963" t="str">
            <v>KQ-69-00</v>
          </cell>
          <cell r="M963" t="str">
            <v>Отделка помещений, м2</v>
          </cell>
          <cell r="N963">
            <v>0</v>
          </cell>
          <cell r="O963" t="str">
            <v>KQ-69-02</v>
          </cell>
          <cell r="P963" t="str">
            <v>Отделка стен, м2</v>
          </cell>
          <cell r="Q963">
            <v>0</v>
          </cell>
        </row>
        <row r="964">
          <cell r="E964" t="str">
            <v>FW00-01-01-13</v>
          </cell>
          <cell r="F964" t="str">
            <v>Штукатурка наружная</v>
          </cell>
          <cell r="G964" t="str">
            <v>Exterior plastering</v>
          </cell>
          <cell r="H964" t="str">
            <v>м2</v>
          </cell>
          <cell r="I964" t="str">
            <v>m2</v>
          </cell>
          <cell r="J964">
            <v>1.2869999999999999</v>
          </cell>
          <cell r="K964">
            <v>5.9000000000000004E-2</v>
          </cell>
          <cell r="L964" t="str">
            <v>KQ-68-00</v>
          </cell>
          <cell r="M964" t="str">
            <v>Отделка фасадов, м2</v>
          </cell>
          <cell r="N964">
            <v>1</v>
          </cell>
          <cell r="O964" t="str">
            <v>KQ-68-04</v>
          </cell>
          <cell r="P964" t="str">
            <v>Штукатурка фасадов, м2</v>
          </cell>
          <cell r="Q964">
            <v>1</v>
          </cell>
        </row>
        <row r="965">
          <cell r="E965" t="str">
            <v>FW00-01-01-14</v>
          </cell>
          <cell r="F965" t="str">
            <v>Шпатлевка, затирка ЦПС</v>
          </cell>
          <cell r="G965" t="str">
            <v>Grout, grouting CPS</v>
          </cell>
          <cell r="H965" t="str">
            <v>м2</v>
          </cell>
          <cell r="I965" t="str">
            <v>m2</v>
          </cell>
          <cell r="J965">
            <v>0.66</v>
          </cell>
          <cell r="K965">
            <v>5.8479532163742687E-2</v>
          </cell>
          <cell r="L965" t="str">
            <v>KQ-69-00</v>
          </cell>
          <cell r="M965" t="str">
            <v>Отделка помещений, м2</v>
          </cell>
          <cell r="N965">
            <v>0</v>
          </cell>
          <cell r="O965" t="str">
            <v>KQ-69-02</v>
          </cell>
          <cell r="P965" t="str">
            <v>Отделка стен, м2</v>
          </cell>
          <cell r="Q965">
            <v>0</v>
          </cell>
        </row>
        <row r="966">
          <cell r="E966" t="str">
            <v>FW00-01-01-17</v>
          </cell>
          <cell r="F966" t="str">
            <v>Керамогранитная плитка для стен</v>
          </cell>
          <cell r="G966" t="str">
            <v>Ceramic granite tiles for walls</v>
          </cell>
          <cell r="H966" t="str">
            <v>м2</v>
          </cell>
          <cell r="I966" t="str">
            <v>m2</v>
          </cell>
          <cell r="J966">
            <v>1.923</v>
          </cell>
          <cell r="K966">
            <v>5.1999999999999998E-2</v>
          </cell>
          <cell r="L966" t="str">
            <v>KQ-69-00</v>
          </cell>
          <cell r="M966" t="str">
            <v>Отделка помещений, м2</v>
          </cell>
          <cell r="N966">
            <v>0</v>
          </cell>
          <cell r="O966" t="str">
            <v>KQ-69-02</v>
          </cell>
          <cell r="P966" t="str">
            <v>Отделка стен, м2</v>
          </cell>
          <cell r="Q966">
            <v>1</v>
          </cell>
        </row>
        <row r="967">
          <cell r="E967" t="str">
            <v>FW00-01-01-18</v>
          </cell>
          <cell r="F967" t="str">
            <v>Керамическая плитка для стен, кислотоустойчивая</v>
          </cell>
          <cell r="G967" t="str">
            <v>Ceramic tiles for walls, acid resistant</v>
          </cell>
          <cell r="H967" t="str">
            <v>м2</v>
          </cell>
          <cell r="I967" t="str">
            <v>m2</v>
          </cell>
          <cell r="J967">
            <v>2.307792207792208</v>
          </cell>
          <cell r="K967">
            <v>5.1948051948051951E-2</v>
          </cell>
          <cell r="L967" t="str">
            <v>KQ-69-00</v>
          </cell>
          <cell r="M967" t="str">
            <v>Отделка помещений, м2</v>
          </cell>
          <cell r="N967">
            <v>0</v>
          </cell>
          <cell r="O967" t="str">
            <v>KQ-69-02</v>
          </cell>
          <cell r="P967" t="str">
            <v>Отделка стен, м2</v>
          </cell>
          <cell r="Q967">
            <v>1</v>
          </cell>
        </row>
        <row r="968">
          <cell r="E968" t="str">
            <v>FW00-01-01-19</v>
          </cell>
          <cell r="F968" t="str">
            <v>Санитарные перегородки</v>
          </cell>
          <cell r="G968" t="str">
            <v>Sanitary partitions</v>
          </cell>
          <cell r="H968" t="str">
            <v>м2</v>
          </cell>
          <cell r="I968" t="str">
            <v>m2</v>
          </cell>
          <cell r="J968">
            <v>2.8366666666666664</v>
          </cell>
          <cell r="K968">
            <v>0.1</v>
          </cell>
          <cell r="L968" t="str">
            <v>KQ-69-00</v>
          </cell>
          <cell r="M968" t="str">
            <v>Отделка помещений, м2</v>
          </cell>
          <cell r="N968">
            <v>0</v>
          </cell>
          <cell r="O968" t="str">
            <v>KQ-69-02</v>
          </cell>
          <cell r="P968" t="str">
            <v>Отделка стен, м2</v>
          </cell>
          <cell r="Q968">
            <v>1</v>
          </cell>
        </row>
        <row r="969">
          <cell r="E969" t="str">
            <v>FW00-01-01-20</v>
          </cell>
          <cell r="F969" t="str">
            <v>Облицовка стен на клею листовым материалом</v>
          </cell>
          <cell r="G969" t="str">
            <v>Adhesive wall cladding with sheet material</v>
          </cell>
          <cell r="H969" t="str">
            <v>м2</v>
          </cell>
          <cell r="I969" t="str">
            <v>m2</v>
          </cell>
          <cell r="J969">
            <v>1.2</v>
          </cell>
          <cell r="K969">
            <v>3.3333333333333333E-2</v>
          </cell>
          <cell r="L969" t="str">
            <v>KQ-69-00</v>
          </cell>
          <cell r="M969" t="str">
            <v>Отделка помещений, м2</v>
          </cell>
          <cell r="N969">
            <v>0</v>
          </cell>
          <cell r="O969" t="str">
            <v>KQ-69-02</v>
          </cell>
          <cell r="P969" t="str">
            <v>Отделка стен, м2</v>
          </cell>
          <cell r="Q969">
            <v>0</v>
          </cell>
        </row>
        <row r="970">
          <cell r="E970" t="str">
            <v>FW00-01-01-21</v>
          </cell>
          <cell r="F970" t="str">
            <v>Облицовка поверхностей HPL-панелями</v>
          </cell>
          <cell r="G970" t="str">
            <v>Surface cladding with HPL panels</v>
          </cell>
          <cell r="H970" t="str">
            <v>м2</v>
          </cell>
          <cell r="I970" t="str">
            <v>m2</v>
          </cell>
          <cell r="J970">
            <v>1.6166666666666669</v>
          </cell>
          <cell r="K970">
            <v>0.2</v>
          </cell>
          <cell r="L970" t="str">
            <v>KQ-69-00</v>
          </cell>
          <cell r="M970" t="str">
            <v>Отделка помещений, м2</v>
          </cell>
          <cell r="N970">
            <v>0</v>
          </cell>
          <cell r="O970" t="str">
            <v>KQ-69-02</v>
          </cell>
          <cell r="P970" t="str">
            <v>Отделка стен, м2</v>
          </cell>
          <cell r="Q970">
            <v>1</v>
          </cell>
        </row>
        <row r="971">
          <cell r="E971" t="str">
            <v>FW00-01-01-22</v>
          </cell>
          <cell r="F971" t="str">
            <v>Штукатурка внутренняя</v>
          </cell>
          <cell r="G971" t="str">
            <v>Internal plastering</v>
          </cell>
          <cell r="H971" t="str">
            <v>м2</v>
          </cell>
          <cell r="I971" t="str">
            <v>m2</v>
          </cell>
          <cell r="J971">
            <v>1.216959064327485</v>
          </cell>
          <cell r="K971">
            <v>5.8479532163742687E-2</v>
          </cell>
          <cell r="L971" t="str">
            <v>KQ-69-00</v>
          </cell>
          <cell r="M971" t="str">
            <v>Отделка помещений, м2</v>
          </cell>
          <cell r="N971">
            <v>0</v>
          </cell>
          <cell r="O971" t="str">
            <v>KQ-69-02</v>
          </cell>
          <cell r="P971" t="str">
            <v>Отделка стен, м2</v>
          </cell>
          <cell r="Q971">
            <v>0</v>
          </cell>
        </row>
        <row r="972">
          <cell r="E972" t="str">
            <v>FW00-01-01-23</v>
          </cell>
          <cell r="F972" t="str">
            <v>Устройство стеклянных перегородок</v>
          </cell>
          <cell r="G972" t="str">
            <v>Glass partition walls</v>
          </cell>
          <cell r="H972" t="str">
            <v>м2</v>
          </cell>
          <cell r="I972" t="str">
            <v>m2</v>
          </cell>
          <cell r="J972">
            <v>4.3</v>
          </cell>
          <cell r="K972">
            <v>0.1</v>
          </cell>
          <cell r="L972" t="str">
            <v>KQ-69-00</v>
          </cell>
          <cell r="M972" t="str">
            <v>Отделка помещений, м2</v>
          </cell>
          <cell r="N972">
            <v>1</v>
          </cell>
          <cell r="O972" t="str">
            <v>KQ-69-07</v>
          </cell>
          <cell r="P972" t="str">
            <v>Устройство стеклянных перегородок, м2</v>
          </cell>
          <cell r="Q972">
            <v>1</v>
          </cell>
        </row>
        <row r="973">
          <cell r="E973" t="str">
            <v>FW00-01-01-24</v>
          </cell>
          <cell r="F973" t="str">
            <v>Устройство перегородок с обшивкой в один слой листовым материалом по системе "КНАУФ" с одинарным металлическим каркасом</v>
          </cell>
          <cell r="G973" t="str">
            <v>Construction of partition walls with one layer of sheet material cladding according to "KNAUF" system with single metal frame.</v>
          </cell>
          <cell r="H973" t="str">
            <v>м2</v>
          </cell>
          <cell r="I973" t="str">
            <v>m2</v>
          </cell>
          <cell r="J973">
            <v>1.6</v>
          </cell>
          <cell r="K973">
            <v>3.4000000000000002E-2</v>
          </cell>
          <cell r="L973" t="str">
            <v>KQ-69-00</v>
          </cell>
          <cell r="M973" t="str">
            <v>Отделка помещений, м2</v>
          </cell>
          <cell r="N973">
            <v>0</v>
          </cell>
          <cell r="O973" t="str">
            <v>KQ-69-02</v>
          </cell>
          <cell r="P973" t="str">
            <v>Отделка стен, м2</v>
          </cell>
          <cell r="Q973">
            <v>0</v>
          </cell>
        </row>
        <row r="974">
          <cell r="E974" t="str">
            <v>FW00-01-01-25</v>
          </cell>
          <cell r="F974" t="str">
            <v>Устройство перегородок с обшивкой в два слоя листовым материалом по системе "КНАУФ" с одинарным металлическим каркасом</v>
          </cell>
          <cell r="G974" t="str">
            <v>Construction of partition walls with two layers of sheeting using the KNAUF system with a single metal frame.</v>
          </cell>
          <cell r="H974" t="str">
            <v>м2</v>
          </cell>
          <cell r="I974" t="str">
            <v>m2</v>
          </cell>
          <cell r="J974">
            <v>2.4</v>
          </cell>
          <cell r="K974">
            <v>0.05</v>
          </cell>
          <cell r="L974" t="str">
            <v>KQ-69-00</v>
          </cell>
          <cell r="M974" t="str">
            <v>Отделка помещений, м2</v>
          </cell>
          <cell r="N974">
            <v>0</v>
          </cell>
          <cell r="O974" t="str">
            <v>KQ-69-02</v>
          </cell>
          <cell r="P974" t="str">
            <v>Отделка стен, м2</v>
          </cell>
          <cell r="Q974">
            <v>0</v>
          </cell>
        </row>
        <row r="975">
          <cell r="E975" t="str">
            <v>FW00-01-01-26</v>
          </cell>
          <cell r="F975" t="str">
            <v>Облицовка поверхностей в один слой листовым материалом</v>
          </cell>
          <cell r="G975" t="str">
            <v>Facing of surfaces in one layer with sheet material</v>
          </cell>
          <cell r="H975" t="str">
            <v>м2</v>
          </cell>
          <cell r="I975" t="str">
            <v>m2</v>
          </cell>
          <cell r="J975">
            <v>1.2</v>
          </cell>
          <cell r="K975">
            <v>3.3333333333333333E-2</v>
          </cell>
          <cell r="L975" t="str">
            <v>KQ-69-00</v>
          </cell>
          <cell r="M975" t="str">
            <v>Отделка помещений, м2</v>
          </cell>
          <cell r="N975">
            <v>0</v>
          </cell>
          <cell r="O975" t="str">
            <v>KQ-69-02</v>
          </cell>
          <cell r="P975" t="str">
            <v>Отделка стен, м2</v>
          </cell>
          <cell r="Q975">
            <v>0</v>
          </cell>
        </row>
        <row r="976">
          <cell r="E976" t="str">
            <v>FW00-01-01-27</v>
          </cell>
          <cell r="F976" t="str">
            <v>Облицовка поверхностей в два слоя листовым материалом</v>
          </cell>
          <cell r="G976" t="str">
            <v>Facing of surfaces in two layers with sheet material</v>
          </cell>
          <cell r="H976" t="str">
            <v>м2</v>
          </cell>
          <cell r="I976" t="str">
            <v>m2</v>
          </cell>
          <cell r="J976">
            <v>1.5</v>
          </cell>
          <cell r="K976">
            <v>0.05</v>
          </cell>
          <cell r="L976" t="str">
            <v>KQ-69-00</v>
          </cell>
          <cell r="M976" t="str">
            <v>Отделка помещений, м2</v>
          </cell>
          <cell r="N976">
            <v>0</v>
          </cell>
          <cell r="O976" t="str">
            <v>KQ-69-02</v>
          </cell>
          <cell r="P976" t="str">
            <v>Отделка стен, м2</v>
          </cell>
          <cell r="Q976">
            <v>0</v>
          </cell>
        </row>
        <row r="977">
          <cell r="E977" t="str">
            <v>FW00-01-01-28</v>
          </cell>
          <cell r="F977" t="str">
            <v>Кирпичная кладка для стен</v>
          </cell>
          <cell r="G977" t="str">
            <v>Brickwork for walls</v>
          </cell>
          <cell r="H977" t="str">
            <v>м3</v>
          </cell>
          <cell r="I977" t="str">
            <v>m3</v>
          </cell>
          <cell r="J977">
            <v>18.713999999999999</v>
          </cell>
          <cell r="K977">
            <v>1.17</v>
          </cell>
          <cell r="L977" t="str">
            <v>KQ-69-00</v>
          </cell>
          <cell r="M977" t="str">
            <v>Отделка помещений, м2</v>
          </cell>
          <cell r="N977">
            <v>0</v>
          </cell>
          <cell r="O977" t="str">
            <v>KQ-69-01</v>
          </cell>
          <cell r="P977" t="str">
            <v>Кладка стен и перегородок, м3</v>
          </cell>
          <cell r="Q977">
            <v>1</v>
          </cell>
        </row>
        <row r="978">
          <cell r="E978" t="str">
            <v>FW00-01-01-29</v>
          </cell>
          <cell r="F978" t="str">
            <v>Кирпичная кладка для перегородок</v>
          </cell>
          <cell r="G978" t="str">
            <v>Brickwork for partition walls</v>
          </cell>
          <cell r="H978" t="str">
            <v>м2</v>
          </cell>
          <cell r="I978" t="str">
            <v>m2</v>
          </cell>
          <cell r="J978">
            <v>2.8579999999999997</v>
          </cell>
          <cell r="K978">
            <v>9.6000000000000002E-2</v>
          </cell>
          <cell r="L978" t="str">
            <v>KQ-69-00</v>
          </cell>
          <cell r="M978" t="str">
            <v>Отделка помещений, м2</v>
          </cell>
          <cell r="N978">
            <v>0</v>
          </cell>
          <cell r="O978" t="str">
            <v>KQ-69-01</v>
          </cell>
          <cell r="P978" t="str">
            <v>Кладка стен и перегородок, м3</v>
          </cell>
          <cell r="Q978">
            <v>0.15</v>
          </cell>
        </row>
        <row r="979">
          <cell r="E979" t="str">
            <v>FW00-01-01-30</v>
          </cell>
          <cell r="F979" t="str">
            <v>Монтаж фасадных HPL-панели влагостойких на вентилируемый каркас</v>
          </cell>
          <cell r="G979" t="str">
            <v>Installation of moisture-resistant HPL facade panels on ventilated frame</v>
          </cell>
          <cell r="H979" t="str">
            <v>м2</v>
          </cell>
          <cell r="I979" t="str">
            <v>m2</v>
          </cell>
          <cell r="J979">
            <v>3.98</v>
          </cell>
          <cell r="K979">
            <v>0.2</v>
          </cell>
          <cell r="L979" t="str">
            <v>KQ-68-00</v>
          </cell>
          <cell r="M979" t="str">
            <v>Отделка фасадов, м2</v>
          </cell>
          <cell r="N979">
            <v>1</v>
          </cell>
          <cell r="O979" t="str">
            <v>KQ-68-03</v>
          </cell>
          <cell r="P979" t="str">
            <v>Устройство вентилируемых фасадов с облицовкой, м2</v>
          </cell>
          <cell r="Q979">
            <v>1</v>
          </cell>
        </row>
        <row r="980">
          <cell r="E980" t="str">
            <v>FW00-01-01-31</v>
          </cell>
          <cell r="F980" t="str">
            <v>Монтаж сайдинга</v>
          </cell>
          <cell r="G980" t="str">
            <v>Installation of siding</v>
          </cell>
          <cell r="H980" t="str">
            <v>м2</v>
          </cell>
          <cell r="I980" t="str">
            <v>m2</v>
          </cell>
          <cell r="J980">
            <v>2.98</v>
          </cell>
          <cell r="K980">
            <v>0.2</v>
          </cell>
          <cell r="L980" t="str">
            <v>KQ-68-00</v>
          </cell>
          <cell r="M980" t="str">
            <v>Отделка фасадов, м2</v>
          </cell>
          <cell r="N980">
            <v>1</v>
          </cell>
          <cell r="O980" t="str">
            <v>KQ-68-03</v>
          </cell>
          <cell r="P980" t="str">
            <v>Устройство вентилируемых фасадов с облицовкой, м2</v>
          </cell>
          <cell r="Q980">
            <v>1</v>
          </cell>
        </row>
        <row r="981">
          <cell r="E981" t="str">
            <v>FW00-01-01-32</v>
          </cell>
          <cell r="F981" t="str">
            <v>Монтаж фасадных жалюзи</v>
          </cell>
          <cell r="G981" t="str">
            <v>Installation of facade shutters</v>
          </cell>
          <cell r="H981" t="str">
            <v>м2</v>
          </cell>
          <cell r="I981" t="str">
            <v>m2</v>
          </cell>
          <cell r="J981">
            <v>3.38</v>
          </cell>
          <cell r="K981">
            <v>0.2</v>
          </cell>
          <cell r="L981" t="str">
            <v>KQ-68-00</v>
          </cell>
          <cell r="M981" t="str">
            <v>Отделка фасадов, м2</v>
          </cell>
          <cell r="N981">
            <v>0</v>
          </cell>
          <cell r="O981" t="str">
            <v>KQ-68-07</v>
          </cell>
          <cell r="P981" t="str">
            <v>Устройство декоративных фасадных конструкций, м2</v>
          </cell>
          <cell r="Q981">
            <v>1</v>
          </cell>
        </row>
        <row r="982">
          <cell r="E982" t="str">
            <v>FW00-01-02</v>
          </cell>
          <cell r="F982" t="str">
            <v>Покраска</v>
          </cell>
          <cell r="G982" t="str">
            <v>Painting</v>
          </cell>
        </row>
        <row r="983">
          <cell r="E983" t="str">
            <v>FW00-01-02-2</v>
          </cell>
          <cell r="F983" t="str">
            <v>Обои</v>
          </cell>
          <cell r="G983" t="str">
            <v>Wallpaper</v>
          </cell>
          <cell r="H983" t="str">
            <v>м2</v>
          </cell>
          <cell r="I983" t="str">
            <v>m2</v>
          </cell>
          <cell r="J983">
            <v>0.6333333333333333</v>
          </cell>
          <cell r="K983">
            <v>1.6666666666666666E-2</v>
          </cell>
          <cell r="L983" t="str">
            <v>KQ-69-00</v>
          </cell>
          <cell r="M983" t="str">
            <v>Отделка помещений, м2</v>
          </cell>
          <cell r="N983">
            <v>0</v>
          </cell>
          <cell r="O983" t="str">
            <v>KQ-69-02</v>
          </cell>
          <cell r="P983" t="str">
            <v>Отделка стен, м2</v>
          </cell>
          <cell r="Q983">
            <v>1</v>
          </cell>
        </row>
        <row r="984">
          <cell r="E984" t="str">
            <v>FW00-01-02-3</v>
          </cell>
          <cell r="F984" t="str">
            <v>Фасадная краска</v>
          </cell>
          <cell r="G984" t="str">
            <v>Facade paint</v>
          </cell>
          <cell r="H984" t="str">
            <v>м2</v>
          </cell>
          <cell r="I984" t="str">
            <v>m2</v>
          </cell>
          <cell r="J984">
            <v>0.66700000000000004</v>
          </cell>
          <cell r="K984">
            <v>1.7000000000000001E-2</v>
          </cell>
          <cell r="L984" t="str">
            <v>KQ-68-00</v>
          </cell>
          <cell r="M984" t="str">
            <v>Отделка фасадов, м2</v>
          </cell>
          <cell r="N984">
            <v>0</v>
          </cell>
          <cell r="O984" t="str">
            <v>KQ-68-06</v>
          </cell>
          <cell r="P984" t="str">
            <v>Окраска фасадов, м2</v>
          </cell>
          <cell r="Q984">
            <v>1</v>
          </cell>
        </row>
        <row r="985">
          <cell r="E985" t="str">
            <v>FW00-01-02-4</v>
          </cell>
          <cell r="F985" t="str">
            <v>Эпоксидное покрытие, промышленный пол</v>
          </cell>
          <cell r="G985" t="str">
            <v>Epoxy coating, industrial flooring</v>
          </cell>
          <cell r="H985" t="str">
            <v>м2</v>
          </cell>
          <cell r="I985" t="str">
            <v>m2</v>
          </cell>
          <cell r="J985">
            <v>1.073</v>
          </cell>
          <cell r="K985">
            <v>9.9999999999999985E-3</v>
          </cell>
          <cell r="L985" t="str">
            <v>KQ-69-00</v>
          </cell>
          <cell r="M985" t="str">
            <v>Отделка помещений, м2</v>
          </cell>
          <cell r="N985">
            <v>1</v>
          </cell>
          <cell r="O985" t="str">
            <v>KQ-69-03</v>
          </cell>
          <cell r="P985" t="str">
            <v>Устройство полов, м2</v>
          </cell>
          <cell r="Q985">
            <v>1</v>
          </cell>
        </row>
        <row r="986">
          <cell r="E986" t="str">
            <v>FW00-01-02-5</v>
          </cell>
          <cell r="F986" t="str">
            <v>Эпоксидная краска, промышленный пол, противоскользящее покрытие</v>
          </cell>
          <cell r="G986" t="str">
            <v>Epoxy paint, industrial floor, anti-slip coating</v>
          </cell>
          <cell r="H986" t="str">
            <v>м2</v>
          </cell>
          <cell r="I986" t="str">
            <v>m2</v>
          </cell>
          <cell r="J986">
            <v>1.2681818181818181</v>
          </cell>
          <cell r="K986">
            <v>0.02</v>
          </cell>
          <cell r="L986" t="str">
            <v>KQ-69-00</v>
          </cell>
          <cell r="M986" t="str">
            <v>Отделка помещений, м2</v>
          </cell>
          <cell r="N986">
            <v>1</v>
          </cell>
          <cell r="O986" t="str">
            <v>KQ-69-03</v>
          </cell>
          <cell r="P986" t="str">
            <v>Устройство полов, м2</v>
          </cell>
          <cell r="Q986">
            <v>1</v>
          </cell>
        </row>
        <row r="987">
          <cell r="E987" t="str">
            <v>FW00-01-02-6</v>
          </cell>
          <cell r="F987" t="str">
            <v>Эпоксидная краска, промышленный пол, антистатическое покрытие</v>
          </cell>
          <cell r="G987" t="str">
            <v>Epoxy paint, industrial floor, antistatic coating</v>
          </cell>
          <cell r="H987" t="str">
            <v>м2</v>
          </cell>
          <cell r="I987" t="str">
            <v>m2</v>
          </cell>
          <cell r="J987">
            <v>1.5081818181818183</v>
          </cell>
          <cell r="K987">
            <v>0.02</v>
          </cell>
          <cell r="L987" t="str">
            <v>KQ-69-00</v>
          </cell>
          <cell r="M987" t="str">
            <v>Отделка помещений, м2</v>
          </cell>
          <cell r="N987">
            <v>1</v>
          </cell>
          <cell r="O987" t="str">
            <v>KQ-69-03</v>
          </cell>
          <cell r="P987" t="str">
            <v>Устройство полов, м2</v>
          </cell>
          <cell r="Q987">
            <v>1</v>
          </cell>
        </row>
        <row r="988">
          <cell r="E988" t="str">
            <v>FW00-01-02-7</v>
          </cell>
          <cell r="F988" t="str">
            <v>Окраска внутренних поверхностей</v>
          </cell>
          <cell r="G988" t="str">
            <v>Interior painting</v>
          </cell>
          <cell r="H988" t="str">
            <v>м2</v>
          </cell>
          <cell r="I988" t="str">
            <v>m2</v>
          </cell>
          <cell r="J988">
            <v>0.35599999999999998</v>
          </cell>
          <cell r="K988">
            <v>1.2E-2</v>
          </cell>
          <cell r="L988" t="str">
            <v>KQ-69-00</v>
          </cell>
          <cell r="M988" t="str">
            <v>Отделка помещений, м2</v>
          </cell>
          <cell r="N988">
            <v>0</v>
          </cell>
          <cell r="O988" t="str">
            <v>KQ-69-02</v>
          </cell>
          <cell r="P988" t="str">
            <v>Отделка стен, м2</v>
          </cell>
          <cell r="Q988">
            <v>1</v>
          </cell>
        </row>
        <row r="989">
          <cell r="E989" t="str">
            <v>FW00-01-02-8</v>
          </cell>
          <cell r="F989" t="str">
            <v>Гидрофобизация конструкций и элементов</v>
          </cell>
          <cell r="G989" t="str">
            <v>Hydrophobization of structures and elements</v>
          </cell>
          <cell r="H989" t="str">
            <v>м2</v>
          </cell>
          <cell r="I989" t="str">
            <v>m2</v>
          </cell>
          <cell r="J989">
            <v>0.32222222222222219</v>
          </cell>
          <cell r="K989">
            <v>1.1111111111111112E-2</v>
          </cell>
          <cell r="L989" t="str">
            <v>KQ-68-00</v>
          </cell>
          <cell r="M989" t="str">
            <v>Отделка фасадов, м2</v>
          </cell>
          <cell r="N989">
            <v>0</v>
          </cell>
          <cell r="O989" t="str">
            <v>KQ-68-06</v>
          </cell>
          <cell r="P989" t="str">
            <v>Окраска фасадов, м2</v>
          </cell>
          <cell r="Q989">
            <v>0</v>
          </cell>
        </row>
        <row r="990">
          <cell r="E990" t="str">
            <v>FW00-01-02-9</v>
          </cell>
          <cell r="F990" t="str">
            <v>Пылеотталкивающая краска для пола</v>
          </cell>
          <cell r="G990" t="str">
            <v>Dust repellent floor paint</v>
          </cell>
          <cell r="H990" t="str">
            <v>м2</v>
          </cell>
          <cell r="I990" t="str">
            <v>m2</v>
          </cell>
          <cell r="J990">
            <v>0.32222222222222219</v>
          </cell>
          <cell r="K990">
            <v>1.1111111111111112E-2</v>
          </cell>
          <cell r="L990" t="str">
            <v>KQ-69-00</v>
          </cell>
          <cell r="M990" t="str">
            <v>Отделка помещений, м2</v>
          </cell>
          <cell r="N990">
            <v>1</v>
          </cell>
          <cell r="O990" t="str">
            <v>KQ-69-03</v>
          </cell>
          <cell r="P990" t="str">
            <v>Устройство полов, м2</v>
          </cell>
          <cell r="Q990">
            <v>0</v>
          </cell>
        </row>
        <row r="991">
          <cell r="E991" t="str">
            <v>FW00-01-02-10</v>
          </cell>
          <cell r="F991" t="str">
            <v>Пылеотталкивающая краска для стен, потолков, балок, колонн</v>
          </cell>
          <cell r="G991" t="str">
            <v>Dust repellent paint for walls, ceilings, beams, columns</v>
          </cell>
          <cell r="H991" t="str">
            <v>м2</v>
          </cell>
          <cell r="I991" t="str">
            <v>m2</v>
          </cell>
          <cell r="J991">
            <v>0.42222222222222222</v>
          </cell>
          <cell r="K991">
            <v>1.1111111111111112E-2</v>
          </cell>
          <cell r="L991" t="str">
            <v>KQ-69-00</v>
          </cell>
          <cell r="M991" t="str">
            <v>Отделка помещений, м2</v>
          </cell>
          <cell r="N991">
            <v>0</v>
          </cell>
          <cell r="O991" t="str">
            <v>KQ-69-02</v>
          </cell>
          <cell r="P991" t="str">
            <v>Отделка стен, м2</v>
          </cell>
          <cell r="Q991">
            <v>0</v>
          </cell>
        </row>
        <row r="992">
          <cell r="E992" t="str">
            <v>FW00-01-02-12</v>
          </cell>
          <cell r="F992" t="str">
            <v>Силикатная окраска для интерьера</v>
          </cell>
          <cell r="G992" t="str">
            <v>Silicate paint for interior</v>
          </cell>
          <cell r="H992" t="str">
            <v>м2</v>
          </cell>
          <cell r="I992" t="str">
            <v>m2</v>
          </cell>
          <cell r="J992">
            <v>0.35555555555555551</v>
          </cell>
          <cell r="K992">
            <v>1.1111111111111112E-2</v>
          </cell>
          <cell r="L992" t="str">
            <v>KQ-69-00</v>
          </cell>
          <cell r="M992" t="str">
            <v>Отделка помещений, м2</v>
          </cell>
          <cell r="N992">
            <v>0</v>
          </cell>
          <cell r="O992" t="str">
            <v>KQ-69-02</v>
          </cell>
          <cell r="P992" t="str">
            <v>Отделка стен, м2</v>
          </cell>
          <cell r="Q992">
            <v>1</v>
          </cell>
        </row>
        <row r="993">
          <cell r="E993" t="str">
            <v>FW00-01-02-13</v>
          </cell>
          <cell r="F993" t="str">
            <v>Гидроизоляция из жидких синтетических веществ для влажных помещений</v>
          </cell>
          <cell r="G993" t="str">
            <v>Liquid synthetic waterproofing for damp areas</v>
          </cell>
          <cell r="H993" t="str">
            <v>м2</v>
          </cell>
          <cell r="I993" t="str">
            <v>m2</v>
          </cell>
          <cell r="J993">
            <v>0.33400000000000002</v>
          </cell>
          <cell r="K993">
            <v>2.1000000000000001E-2</v>
          </cell>
          <cell r="L993" t="str">
            <v>KQ-69-00</v>
          </cell>
          <cell r="M993" t="str">
            <v>Отделка помещений, м2</v>
          </cell>
          <cell r="N993">
            <v>0</v>
          </cell>
          <cell r="O993" t="str">
            <v>KQ-69-03</v>
          </cell>
          <cell r="P993" t="str">
            <v>Устройство полов, м2</v>
          </cell>
          <cell r="Q993">
            <v>0</v>
          </cell>
        </row>
        <row r="994">
          <cell r="E994" t="str">
            <v>FW00-01-03</v>
          </cell>
          <cell r="F994" t="str">
            <v>Стяжка / Пол / Герметизация</v>
          </cell>
          <cell r="G994" t="str">
            <v>Screed / Flooring / Sealing</v>
          </cell>
        </row>
        <row r="995">
          <cell r="E995" t="str">
            <v>FW00-01-03-1</v>
          </cell>
          <cell r="F995" t="str">
            <v>Цементная стяжка или стяжка из ячеистых бетонов</v>
          </cell>
          <cell r="G995" t="str">
            <v>Cement screed or cellular concrete screed</v>
          </cell>
          <cell r="H995" t="str">
            <v>м3</v>
          </cell>
          <cell r="I995" t="str">
            <v>m3</v>
          </cell>
          <cell r="J995">
            <v>16.667000000000002</v>
          </cell>
          <cell r="K995">
            <v>0.47699999999999998</v>
          </cell>
          <cell r="L995" t="str">
            <v>KQ-69-00</v>
          </cell>
          <cell r="M995" t="str">
            <v>Отделка помещений, м2</v>
          </cell>
          <cell r="N995">
            <v>0</v>
          </cell>
          <cell r="O995" t="str">
            <v>KQ-69-03</v>
          </cell>
          <cell r="P995" t="str">
            <v>Устройство полов, м2</v>
          </cell>
          <cell r="Q995">
            <v>0</v>
          </cell>
        </row>
        <row r="996">
          <cell r="E996" t="str">
            <v>FW00-01-03-2</v>
          </cell>
          <cell r="F996" t="str">
            <v>Керамическая плитка для полов с антискользящим покрытием</v>
          </cell>
          <cell r="G996" t="str">
            <v>Ceramic tiles for floors with anti-slip coating</v>
          </cell>
          <cell r="H996" t="str">
            <v>м2</v>
          </cell>
          <cell r="I996" t="str">
            <v>m2</v>
          </cell>
          <cell r="J996">
            <v>1.5429999999999999</v>
          </cell>
          <cell r="K996">
            <v>4.2000000000000003E-2</v>
          </cell>
          <cell r="L996" t="str">
            <v>KQ-69-00</v>
          </cell>
          <cell r="M996" t="str">
            <v>Отделка помещений, м2</v>
          </cell>
          <cell r="N996">
            <v>1</v>
          </cell>
          <cell r="O996" t="str">
            <v>KQ-69-03</v>
          </cell>
          <cell r="P996" t="str">
            <v>Устройство полов, м2</v>
          </cell>
          <cell r="Q996">
            <v>1</v>
          </cell>
        </row>
        <row r="997">
          <cell r="E997" t="str">
            <v>FW00-01-03-3</v>
          </cell>
          <cell r="F997" t="str">
            <v>Керамическая плитка для полов, кислотостойкая, антискользящая</v>
          </cell>
          <cell r="G997" t="str">
            <v>Ceramic floor tiles, acid-resistant, anti-slip</v>
          </cell>
          <cell r="H997" t="str">
            <v>м2</v>
          </cell>
          <cell r="I997" t="str">
            <v>m2</v>
          </cell>
          <cell r="J997">
            <v>1.7950000000000002</v>
          </cell>
          <cell r="K997">
            <v>4.1666666666666664E-2</v>
          </cell>
          <cell r="L997" t="str">
            <v>KQ-69-00</v>
          </cell>
          <cell r="M997" t="str">
            <v>Отделка помещений, м2</v>
          </cell>
          <cell r="N997">
            <v>1</v>
          </cell>
          <cell r="O997" t="str">
            <v>KQ-69-03</v>
          </cell>
          <cell r="P997" t="str">
            <v>Устройство полов, м2</v>
          </cell>
          <cell r="Q997">
            <v>1</v>
          </cell>
        </row>
        <row r="998">
          <cell r="E998" t="str">
            <v>FW00-01-03-7</v>
          </cell>
          <cell r="F998" t="str">
            <v>ПВХ гидроизоляционное покрытие на крыше</v>
          </cell>
          <cell r="G998" t="str">
            <v>PVC roof waterproofing</v>
          </cell>
          <cell r="H998" t="str">
            <v>м2</v>
          </cell>
          <cell r="I998" t="str">
            <v>m2</v>
          </cell>
          <cell r="J998">
            <v>0.33400000000000002</v>
          </cell>
          <cell r="K998">
            <v>4.0000000000000001E-3</v>
          </cell>
          <cell r="L998" t="str">
            <v>KQ-67-00</v>
          </cell>
          <cell r="M998" t="str">
            <v>Отделка кровли, м2</v>
          </cell>
          <cell r="N998">
            <v>1</v>
          </cell>
          <cell r="O998" t="str">
            <v>KQ-67-04</v>
          </cell>
          <cell r="P998" t="str">
            <v>Устройство покрытий кровли из ПВХ мембраны или наплавляемых материалов, м2</v>
          </cell>
          <cell r="Q998">
            <v>1</v>
          </cell>
        </row>
        <row r="999">
          <cell r="E999" t="str">
            <v>FW00-01-03-8</v>
          </cell>
          <cell r="F999" t="str">
            <v>Укладка линолеума</v>
          </cell>
          <cell r="G999" t="str">
            <v>Linoleum laying</v>
          </cell>
          <cell r="H999" t="str">
            <v>м2</v>
          </cell>
          <cell r="I999" t="str">
            <v>m2</v>
          </cell>
          <cell r="J999">
            <v>0.313</v>
          </cell>
          <cell r="K999">
            <v>8.0000000000000002E-3</v>
          </cell>
          <cell r="L999" t="str">
            <v>KQ-69-00</v>
          </cell>
          <cell r="M999" t="str">
            <v>Отделка помещений, м2</v>
          </cell>
          <cell r="N999">
            <v>1</v>
          </cell>
          <cell r="O999" t="str">
            <v>KQ-69-03</v>
          </cell>
          <cell r="P999" t="str">
            <v>Устройство полов, м2</v>
          </cell>
          <cell r="Q999">
            <v>1</v>
          </cell>
        </row>
        <row r="1000">
          <cell r="E1000" t="str">
            <v>FW00-01-03-14</v>
          </cell>
          <cell r="F1000" t="str">
            <v>Гидроизоляция рулонная для полов</v>
          </cell>
          <cell r="G1000" t="str">
            <v>Rolled waterproofing for floors</v>
          </cell>
          <cell r="H1000" t="str">
            <v>м2</v>
          </cell>
          <cell r="I1000" t="str">
            <v>m2</v>
          </cell>
          <cell r="J1000">
            <v>0.45</v>
          </cell>
          <cell r="K1000">
            <v>2.5000000000000001E-2</v>
          </cell>
          <cell r="L1000" t="str">
            <v>KQ-69-00</v>
          </cell>
          <cell r="M1000" t="str">
            <v>Отделка помещений, м2</v>
          </cell>
          <cell r="N1000">
            <v>0</v>
          </cell>
          <cell r="O1000" t="str">
            <v>KQ-69-03</v>
          </cell>
          <cell r="P1000" t="str">
            <v>Устройство полов, м2</v>
          </cell>
          <cell r="Q1000">
            <v>0</v>
          </cell>
        </row>
        <row r="1001">
          <cell r="E1001" t="str">
            <v>FW00-01-03-15</v>
          </cell>
          <cell r="F1001" t="str">
            <v>Бетонная стяжка</v>
          </cell>
          <cell r="G1001" t="str">
            <v>Concrete screed</v>
          </cell>
          <cell r="H1001" t="str">
            <v>м3</v>
          </cell>
          <cell r="I1001" t="str">
            <v>m3</v>
          </cell>
          <cell r="J1001">
            <v>17.261904761904759</v>
          </cell>
          <cell r="K1001">
            <v>0.47619047619047605</v>
          </cell>
          <cell r="L1001" t="str">
            <v>KQ-69-00</v>
          </cell>
          <cell r="M1001" t="str">
            <v>Отделка помещений, м2</v>
          </cell>
          <cell r="N1001">
            <v>0</v>
          </cell>
          <cell r="O1001" t="str">
            <v>KQ-69-03</v>
          </cell>
          <cell r="P1001" t="str">
            <v>Устройство полов, м2</v>
          </cell>
          <cell r="Q1001">
            <v>0</v>
          </cell>
        </row>
        <row r="1002">
          <cell r="E1002" t="str">
            <v>FW00-01-03-16</v>
          </cell>
          <cell r="F1002" t="str">
            <v>Цементно-песчаная стяжка на кровле</v>
          </cell>
          <cell r="G1002" t="str">
            <v>Cement-sand screed on roofs</v>
          </cell>
          <cell r="H1002" t="str">
            <v>м3</v>
          </cell>
          <cell r="I1002" t="str">
            <v>m3</v>
          </cell>
          <cell r="J1002">
            <v>19.261904761904759</v>
          </cell>
          <cell r="K1002">
            <v>0.47619047619047605</v>
          </cell>
          <cell r="L1002" t="str">
            <v>KQ-67-00</v>
          </cell>
          <cell r="M1002" t="str">
            <v>Отделка кровли, м2</v>
          </cell>
          <cell r="N1002">
            <v>0</v>
          </cell>
          <cell r="O1002" t="str">
            <v>KQ-67-03</v>
          </cell>
          <cell r="P1002" t="str">
            <v>Устройство стяжки или цементно-стружечных плит на кровле, м2</v>
          </cell>
          <cell r="Q1002">
            <v>20</v>
          </cell>
        </row>
        <row r="1003">
          <cell r="E1003" t="str">
            <v>FW00-01-03-17</v>
          </cell>
          <cell r="F1003" t="str">
            <v>Сухая упрочняющая смесь для бетонного пола</v>
          </cell>
          <cell r="G1003" t="str">
            <v>Dry hardening compound for concrete floors</v>
          </cell>
          <cell r="H1003" t="str">
            <v>м2</v>
          </cell>
          <cell r="I1003" t="str">
            <v>m2</v>
          </cell>
          <cell r="J1003">
            <v>1.1000000000000001</v>
          </cell>
          <cell r="K1003">
            <v>0.02</v>
          </cell>
          <cell r="L1003" t="str">
            <v>KQ-69-00</v>
          </cell>
          <cell r="M1003" t="str">
            <v>Отделка помещений, м2</v>
          </cell>
          <cell r="N1003">
            <v>0</v>
          </cell>
          <cell r="O1003" t="str">
            <v>KQ-69-03</v>
          </cell>
          <cell r="P1003" t="str">
            <v>Устройство полов, м2</v>
          </cell>
          <cell r="Q1003">
            <v>1</v>
          </cell>
        </row>
        <row r="1004">
          <cell r="E1004" t="str">
            <v>FW00-01-03-18</v>
          </cell>
          <cell r="F1004" t="str">
            <v>Укладка антистатического линолеума</v>
          </cell>
          <cell r="G1004" t="str">
            <v>Laying anti-static linoleum</v>
          </cell>
          <cell r="H1004" t="str">
            <v>м2</v>
          </cell>
          <cell r="I1004" t="str">
            <v>m2</v>
          </cell>
          <cell r="J1004">
            <v>0.61562499999999998</v>
          </cell>
          <cell r="K1004">
            <v>7.8125E-3</v>
          </cell>
          <cell r="L1004" t="str">
            <v>KQ-69-00</v>
          </cell>
          <cell r="M1004" t="str">
            <v>Отделка помещений, м2</v>
          </cell>
          <cell r="N1004">
            <v>1</v>
          </cell>
          <cell r="O1004" t="str">
            <v>KQ-69-03</v>
          </cell>
          <cell r="P1004" t="str">
            <v>Устройство полов, м2</v>
          </cell>
          <cell r="Q1004">
            <v>1</v>
          </cell>
        </row>
        <row r="1005">
          <cell r="E1005" t="str">
            <v>FW00-01-03-19</v>
          </cell>
          <cell r="F1005" t="str">
            <v>Укладка ковролина</v>
          </cell>
          <cell r="G1005" t="str">
            <v>Laying carpet</v>
          </cell>
          <cell r="H1005" t="str">
            <v>м2</v>
          </cell>
          <cell r="I1005" t="str">
            <v>m2</v>
          </cell>
          <cell r="J1005">
            <v>0.61562499999999998</v>
          </cell>
          <cell r="K1005">
            <v>7.8125E-3</v>
          </cell>
          <cell r="L1005" t="str">
            <v>KQ-69-00</v>
          </cell>
          <cell r="M1005" t="str">
            <v>Отделка помещений, м2</v>
          </cell>
          <cell r="N1005">
            <v>1</v>
          </cell>
          <cell r="O1005" t="str">
            <v>KQ-69-03</v>
          </cell>
          <cell r="P1005" t="str">
            <v>Устройство полов, м2</v>
          </cell>
          <cell r="Q1005">
            <v>1</v>
          </cell>
        </row>
        <row r="1006">
          <cell r="E1006" t="str">
            <v>FW00-01-03-20</v>
          </cell>
          <cell r="F1006" t="str">
            <v>Устройство ламината</v>
          </cell>
          <cell r="G1006" t="str">
            <v>Installation of laminate flooring</v>
          </cell>
          <cell r="H1006" t="str">
            <v>м2</v>
          </cell>
          <cell r="I1006" t="str">
            <v>m2</v>
          </cell>
          <cell r="J1006">
            <v>0.765625</v>
          </cell>
          <cell r="K1006">
            <v>0.05</v>
          </cell>
          <cell r="L1006" t="str">
            <v>KQ-69-00</v>
          </cell>
          <cell r="M1006" t="str">
            <v>Отделка помещений, м2</v>
          </cell>
          <cell r="N1006">
            <v>1</v>
          </cell>
          <cell r="O1006" t="str">
            <v>KQ-69-03</v>
          </cell>
          <cell r="P1006" t="str">
            <v>Устройство полов, м2</v>
          </cell>
          <cell r="Q1006">
            <v>1</v>
          </cell>
        </row>
        <row r="1007">
          <cell r="E1007" t="str">
            <v>FW00-01-03-21</v>
          </cell>
          <cell r="F1007" t="str">
            <v>Устройство фальшпола</v>
          </cell>
          <cell r="G1007" t="str">
            <v>Installation of raised floor</v>
          </cell>
          <cell r="H1007" t="str">
            <v>м2</v>
          </cell>
          <cell r="I1007" t="str">
            <v>m2</v>
          </cell>
          <cell r="J1007">
            <v>4.2150000000000007</v>
          </cell>
          <cell r="K1007">
            <v>7.1999999999999995E-2</v>
          </cell>
          <cell r="L1007" t="str">
            <v>KQ-69-00</v>
          </cell>
          <cell r="M1007" t="str">
            <v>Отделка помещений, м2</v>
          </cell>
          <cell r="N1007">
            <v>1</v>
          </cell>
          <cell r="O1007" t="str">
            <v>KQ-69-06</v>
          </cell>
          <cell r="P1007" t="str">
            <v>Устройство фальшпола, м2</v>
          </cell>
          <cell r="Q1007">
            <v>1</v>
          </cell>
        </row>
        <row r="1008">
          <cell r="E1008" t="str">
            <v>FW00-01-03-22</v>
          </cell>
          <cell r="F1008" t="str">
            <v>Покрытие фальшпола</v>
          </cell>
          <cell r="G1008" t="str">
            <v>Covering of raised floor</v>
          </cell>
          <cell r="H1008" t="str">
            <v>м2</v>
          </cell>
          <cell r="I1008" t="str">
            <v>m2</v>
          </cell>
          <cell r="J1008">
            <v>2.0428571428571427</v>
          </cell>
          <cell r="K1008">
            <v>7.1428571428571425E-2</v>
          </cell>
          <cell r="L1008" t="str">
            <v>KQ-69-00</v>
          </cell>
          <cell r="M1008" t="str">
            <v>Отделка помещений, м2</v>
          </cell>
          <cell r="N1008">
            <v>0</v>
          </cell>
          <cell r="O1008" t="str">
            <v>KQ-69-06</v>
          </cell>
          <cell r="P1008" t="str">
            <v>Устройство фальшпола, м2</v>
          </cell>
          <cell r="Q1008">
            <v>0</v>
          </cell>
        </row>
        <row r="1009">
          <cell r="E1009" t="str">
            <v>FW00-01-03-23</v>
          </cell>
          <cell r="F1009" t="str">
            <v>Керамзитобетон</v>
          </cell>
          <cell r="G1009" t="str">
            <v>expanded clay concrete</v>
          </cell>
          <cell r="H1009" t="str">
            <v>м3</v>
          </cell>
          <cell r="I1009" t="str">
            <v>m3</v>
          </cell>
          <cell r="J1009">
            <v>14.06190476190476</v>
          </cell>
          <cell r="K1009">
            <v>0.47619047619047605</v>
          </cell>
          <cell r="L1009" t="str">
            <v>KQ-69-00</v>
          </cell>
          <cell r="M1009" t="str">
            <v>Отделка помещений, м2</v>
          </cell>
          <cell r="N1009">
            <v>0</v>
          </cell>
          <cell r="O1009" t="str">
            <v>KQ-69-03</v>
          </cell>
          <cell r="P1009" t="str">
            <v>Устройство полов, м2</v>
          </cell>
          <cell r="Q1009">
            <v>0</v>
          </cell>
        </row>
        <row r="1010">
          <cell r="E1010" t="str">
            <v>FW00-01-03-24</v>
          </cell>
          <cell r="F1010" t="str">
            <v>Полимерно- битумное покрытие на крыше</v>
          </cell>
          <cell r="G1010" t="str">
            <v>Polymer-bitumen coating on the roof</v>
          </cell>
          <cell r="H1010" t="str">
            <v>м2</v>
          </cell>
          <cell r="I1010" t="str">
            <v>m2</v>
          </cell>
          <cell r="J1010">
            <v>0.33400000000000002</v>
          </cell>
          <cell r="K1010">
            <v>1.2E-2</v>
          </cell>
          <cell r="L1010" t="str">
            <v>KQ-67-00</v>
          </cell>
          <cell r="M1010" t="str">
            <v>Отделка кровли, м2</v>
          </cell>
          <cell r="N1010">
            <v>1</v>
          </cell>
          <cell r="O1010" t="str">
            <v>KQ-67-04</v>
          </cell>
          <cell r="P1010" t="str">
            <v>Устройство покрытий кровли из ПВХ мембраны или наплавляемых материалов, м2</v>
          </cell>
          <cell r="Q1010">
            <v>1</v>
          </cell>
        </row>
        <row r="1011">
          <cell r="E1011" t="str">
            <v>FW00-01-03-25</v>
          </cell>
          <cell r="F1011" t="str">
            <v>Монтаж плинтуса</v>
          </cell>
          <cell r="G1011" t="str">
            <v>Skirting board installation</v>
          </cell>
          <cell r="H1011" t="str">
            <v>м</v>
          </cell>
          <cell r="I1011" t="str">
            <v>m</v>
          </cell>
          <cell r="J1011">
            <v>0.15</v>
          </cell>
          <cell r="K1011">
            <v>0.01</v>
          </cell>
          <cell r="L1011" t="str">
            <v>KQ-69-00</v>
          </cell>
          <cell r="M1011" t="str">
            <v>Отделка помещений, м2</v>
          </cell>
          <cell r="N1011">
            <v>0</v>
          </cell>
          <cell r="O1011" t="str">
            <v>KQ-69-03</v>
          </cell>
          <cell r="P1011" t="str">
            <v>Устройство полов, м2</v>
          </cell>
          <cell r="Q1011">
            <v>0</v>
          </cell>
        </row>
        <row r="1012">
          <cell r="E1012" t="str">
            <v>FW00-01-03-26</v>
          </cell>
          <cell r="F1012" t="str">
            <v>Устройство баластного слоя на кровле</v>
          </cell>
          <cell r="G1012" t="str">
            <v>Installation of balancing layer on the roof</v>
          </cell>
          <cell r="H1012" t="str">
            <v>м3</v>
          </cell>
          <cell r="I1012" t="str">
            <v>m3</v>
          </cell>
          <cell r="J1012">
            <v>10.6</v>
          </cell>
          <cell r="K1012">
            <v>0.29761904761904762</v>
          </cell>
          <cell r="L1012" t="str">
            <v>KQ-67-00</v>
          </cell>
          <cell r="M1012" t="str">
            <v>Отделка кровли, м2</v>
          </cell>
          <cell r="N1012">
            <v>0</v>
          </cell>
          <cell r="O1012" t="str">
            <v>KQ-67-05</v>
          </cell>
          <cell r="P1012" t="str">
            <v>Устройство балластного слоя на кровле, м2</v>
          </cell>
          <cell r="Q1012">
            <v>6.666666666666667</v>
          </cell>
        </row>
        <row r="1013">
          <cell r="E1013" t="str">
            <v>FW00-01-03-27</v>
          </cell>
          <cell r="F1013" t="str">
            <v>Устройство ходовых дорожек на кровле</v>
          </cell>
          <cell r="G1013" t="str">
            <v>Arrangement of walkways on the roof</v>
          </cell>
          <cell r="H1013" t="str">
            <v>м2</v>
          </cell>
          <cell r="I1013" t="str">
            <v>m2</v>
          </cell>
          <cell r="J1013">
            <v>3.214</v>
          </cell>
          <cell r="K1013">
            <v>7.1428571428571425E-2</v>
          </cell>
          <cell r="L1013" t="str">
            <v>KQ-67-00</v>
          </cell>
          <cell r="M1013" t="str">
            <v>Отделка кровли, м2</v>
          </cell>
          <cell r="N1013">
            <v>0</v>
          </cell>
          <cell r="O1013" t="str">
            <v>KQ-67-06</v>
          </cell>
          <cell r="P1013" t="str">
            <v>Устройство кровельных ходовых дорожек, м2</v>
          </cell>
          <cell r="Q1013">
            <v>1</v>
          </cell>
        </row>
        <row r="1014">
          <cell r="E1014" t="str">
            <v>FW00-01-04</v>
          </cell>
          <cell r="F1014" t="str">
            <v>Утепление конструкций</v>
          </cell>
          <cell r="G1014" t="str">
            <v>Structural insulation</v>
          </cell>
        </row>
        <row r="1015">
          <cell r="E1015" t="str">
            <v>FW00-01-04-15</v>
          </cell>
          <cell r="F1015" t="str">
            <v>Цементно-стружечная плита толщиной 10 мм</v>
          </cell>
          <cell r="G1015" t="str">
            <v>Cement particle board 10 mm thick</v>
          </cell>
          <cell r="H1015" t="str">
            <v>м2</v>
          </cell>
          <cell r="I1015" t="str">
            <v>m2</v>
          </cell>
          <cell r="J1015">
            <v>0.5</v>
          </cell>
          <cell r="K1015">
            <v>4.8000000000000001E-2</v>
          </cell>
          <cell r="L1015" t="str">
            <v>KQ-67-00</v>
          </cell>
          <cell r="M1015" t="str">
            <v>Отделка кровли, м2</v>
          </cell>
          <cell r="N1015">
            <v>0</v>
          </cell>
          <cell r="O1015" t="str">
            <v>KQ-67-03</v>
          </cell>
          <cell r="P1015" t="str">
            <v>Устройство стяжки или цементно-стружечных плит на кровле, м2</v>
          </cell>
          <cell r="Q1015">
            <v>1</v>
          </cell>
        </row>
        <row r="1016">
          <cell r="E1016" t="str">
            <v>FW00-01-04-34</v>
          </cell>
          <cell r="F1016" t="str">
            <v>Теплоизоляция из пеностекла</v>
          </cell>
          <cell r="G1016" t="str">
            <v>Foam glass insulation</v>
          </cell>
          <cell r="H1016" t="str">
            <v>м3</v>
          </cell>
          <cell r="I1016" t="str">
            <v>m3</v>
          </cell>
          <cell r="J1016">
            <v>8.2074074074074073</v>
          </cell>
          <cell r="K1016">
            <v>0.28935185185185192</v>
          </cell>
          <cell r="L1016" t="str">
            <v>KQ-68-00</v>
          </cell>
          <cell r="M1016" t="str">
            <v>Отделка фасадов, м2</v>
          </cell>
          <cell r="N1016">
            <v>0</v>
          </cell>
          <cell r="O1016" t="str">
            <v>KQ-68-02</v>
          </cell>
          <cell r="P1016" t="str">
            <v>Утепление фасадов, м3</v>
          </cell>
          <cell r="Q1016">
            <v>1</v>
          </cell>
        </row>
        <row r="1017">
          <cell r="E1017" t="str">
            <v>FW00-01-04-36</v>
          </cell>
          <cell r="F1017" t="str">
            <v>Теплоизоляция (XPS) экструдированный пенополистирол жесткий</v>
          </cell>
          <cell r="G1017" t="str">
            <v>Heat insulation (XPS) extruded polystyrene foam rigid</v>
          </cell>
          <cell r="H1017" t="str">
            <v>м3</v>
          </cell>
          <cell r="I1017" t="str">
            <v>m3</v>
          </cell>
          <cell r="J1017">
            <v>7.1574074074074074</v>
          </cell>
          <cell r="K1017">
            <v>0.28935185185185192</v>
          </cell>
          <cell r="L1017" t="str">
            <v>KQ-67-00</v>
          </cell>
          <cell r="M1017" t="str">
            <v>Отделка кровли, м2</v>
          </cell>
          <cell r="N1017">
            <v>0</v>
          </cell>
          <cell r="O1017" t="str">
            <v>KQ-67-02</v>
          </cell>
          <cell r="P1017" t="str">
            <v>Утепление кровли, м3</v>
          </cell>
          <cell r="Q1017">
            <v>1</v>
          </cell>
        </row>
        <row r="1018">
          <cell r="E1018" t="str">
            <v>FW00-01-04-37</v>
          </cell>
          <cell r="F1018" t="str">
            <v>Теплоизоляция фасада каменой ватой плотностью от 40-до 125 кг/м3</v>
          </cell>
          <cell r="G1018" t="str">
            <v>Thermal insulation of facade with stone wool with density from 40 to 125 kg/m3</v>
          </cell>
          <cell r="H1018" t="str">
            <v>м3</v>
          </cell>
          <cell r="I1018" t="str">
            <v>m3</v>
          </cell>
          <cell r="J1018">
            <v>11.904999999999999</v>
          </cell>
          <cell r="K1018">
            <v>0.29799999999999999</v>
          </cell>
          <cell r="L1018" t="str">
            <v>KQ-68-00</v>
          </cell>
          <cell r="M1018" t="str">
            <v>Отделка фасадов, м2</v>
          </cell>
          <cell r="N1018">
            <v>0</v>
          </cell>
          <cell r="O1018" t="str">
            <v>KQ-68-02</v>
          </cell>
          <cell r="P1018" t="str">
            <v>Утепление фасадов, м3</v>
          </cell>
          <cell r="Q1018">
            <v>1</v>
          </cell>
        </row>
        <row r="1019">
          <cell r="E1019" t="str">
            <v>FW00-01-04-39</v>
          </cell>
          <cell r="F1019" t="str">
            <v>Теплоизоляция кровли каменой ватой плотностью от 125 до 180 кг/м3</v>
          </cell>
          <cell r="G1019" t="str">
            <v>Thermal insulation of the roof with stone wool with density from 125 to 180 kg/m3</v>
          </cell>
          <cell r="H1019" t="str">
            <v>м3</v>
          </cell>
          <cell r="I1019" t="str">
            <v>m3</v>
          </cell>
          <cell r="J1019">
            <v>7.39047619047619</v>
          </cell>
          <cell r="K1019">
            <v>0.29761904761904762</v>
          </cell>
          <cell r="L1019" t="str">
            <v>KQ-67-00</v>
          </cell>
          <cell r="M1019" t="str">
            <v>Отделка кровли, м2</v>
          </cell>
          <cell r="N1019">
            <v>0</v>
          </cell>
          <cell r="O1019" t="str">
            <v>KQ-67-02</v>
          </cell>
          <cell r="P1019" t="str">
            <v>Утепление кровли, м3</v>
          </cell>
          <cell r="Q1019">
            <v>1</v>
          </cell>
        </row>
        <row r="1020">
          <cell r="E1020" t="str">
            <v>FW00-01-04-40</v>
          </cell>
          <cell r="F1020" t="str">
            <v>Теплоизоляция с использованием экструзионного пенополистирола (ЭППС)</v>
          </cell>
          <cell r="G1020" t="str">
            <v>Thermal insulation with extruded polystyrene foam (EPS)</v>
          </cell>
          <cell r="H1020" t="str">
            <v>м3</v>
          </cell>
          <cell r="I1020" t="str">
            <v>m3</v>
          </cell>
          <cell r="J1020">
            <v>8.1020000000000003</v>
          </cell>
          <cell r="K1020">
            <v>0.28999999999999998</v>
          </cell>
          <cell r="L1020" t="str">
            <v>KQ-68-00</v>
          </cell>
          <cell r="M1020" t="str">
            <v>Отделка фасадов, м2</v>
          </cell>
          <cell r="N1020">
            <v>0</v>
          </cell>
          <cell r="O1020" t="str">
            <v>KQ-68-02</v>
          </cell>
          <cell r="P1020" t="str">
            <v>Утепление фасадов, м3</v>
          </cell>
          <cell r="Q1020">
            <v>1</v>
          </cell>
        </row>
        <row r="1021">
          <cell r="E1021" t="str">
            <v>FW00-01-04-41</v>
          </cell>
          <cell r="F1021" t="str">
            <v>Теплоизоляция из жесткого пенопласта на основе полистирола (EPS)</v>
          </cell>
          <cell r="G1021" t="str">
            <v>Thermal insulation from rigid polystyrene-based foam (EPS)</v>
          </cell>
          <cell r="H1021" t="str">
            <v>м3</v>
          </cell>
          <cell r="I1021" t="str">
            <v>m3</v>
          </cell>
          <cell r="J1021">
            <v>7.1574074074074074</v>
          </cell>
          <cell r="K1021">
            <v>0.28935185185185192</v>
          </cell>
          <cell r="L1021" t="str">
            <v>KQ-12-00</v>
          </cell>
          <cell r="M1021" t="str">
            <v>Монолитные конструкции ниже 0, м3</v>
          </cell>
          <cell r="N1021">
            <v>0</v>
          </cell>
          <cell r="O1021" t="str">
            <v>KQ-12-03</v>
          </cell>
          <cell r="P1021" t="str">
            <v>Утепление строительных конструкций ниже 0, м3</v>
          </cell>
          <cell r="Q1021">
            <v>1</v>
          </cell>
        </row>
        <row r="1022">
          <cell r="E1022" t="str">
            <v>FW00-01-05</v>
          </cell>
          <cell r="F1022" t="str">
            <v>Подвесные потолки</v>
          </cell>
          <cell r="G1022" t="str">
            <v>Suspended ceilings</v>
          </cell>
        </row>
        <row r="1023">
          <cell r="E1023" t="str">
            <v>FW00-01-05-3</v>
          </cell>
          <cell r="F1023" t="str">
            <v>Подвесной потолок типа деревянная вагонка на деревянном каркасе с утеплителем</v>
          </cell>
          <cell r="G1023" t="str">
            <v>Suspended ceiling of wooden batten type on a wooden frame with heat insulation</v>
          </cell>
          <cell r="H1023" t="str">
            <v>м2</v>
          </cell>
          <cell r="I1023" t="str">
            <v>m2</v>
          </cell>
          <cell r="J1023">
            <v>2.6052631578947367</v>
          </cell>
          <cell r="K1023">
            <v>7.0000000000000007E-2</v>
          </cell>
          <cell r="L1023" t="str">
            <v>KQ-69-00</v>
          </cell>
          <cell r="M1023" t="str">
            <v>Отделка помещений, м2</v>
          </cell>
          <cell r="N1023">
            <v>0</v>
          </cell>
          <cell r="O1023" t="str">
            <v>KQ-69-04</v>
          </cell>
          <cell r="P1023" t="str">
            <v>Устройство потолков, м2</v>
          </cell>
          <cell r="Q1023">
            <v>1</v>
          </cell>
        </row>
        <row r="1024">
          <cell r="E1024" t="str">
            <v>FW00-01-05-4</v>
          </cell>
          <cell r="F1024" t="str">
            <v>Подвесной потолок с плиткой из минерального материала</v>
          </cell>
          <cell r="G1024" t="str">
            <v>Suspended ceiling with tiles made of mineral material</v>
          </cell>
          <cell r="H1024" t="str">
            <v>м2</v>
          </cell>
          <cell r="I1024" t="str">
            <v>m2</v>
          </cell>
          <cell r="J1024">
            <v>1.579</v>
          </cell>
          <cell r="K1024">
            <v>5.2999999999999999E-2</v>
          </cell>
          <cell r="L1024" t="str">
            <v>KQ-69-00</v>
          </cell>
          <cell r="M1024" t="str">
            <v>Отделка помещений, м2</v>
          </cell>
          <cell r="N1024">
            <v>0</v>
          </cell>
          <cell r="O1024" t="str">
            <v>KQ-69-04</v>
          </cell>
          <cell r="P1024" t="str">
            <v>Устройство потолков, м2</v>
          </cell>
          <cell r="Q1024">
            <v>1</v>
          </cell>
        </row>
        <row r="1025">
          <cell r="E1025" t="str">
            <v>FW00-01-05-5</v>
          </cell>
          <cell r="F1025" t="str">
            <v>Подвесной потолок с металлическими плитками</v>
          </cell>
          <cell r="G1025" t="str">
            <v>Suspended ceiling with metal tiles</v>
          </cell>
          <cell r="H1025" t="str">
            <v>м2</v>
          </cell>
          <cell r="I1025" t="str">
            <v>m2</v>
          </cell>
          <cell r="J1025">
            <v>1.695263157894737</v>
          </cell>
          <cell r="K1025">
            <v>7.0000000000000007E-2</v>
          </cell>
          <cell r="L1025" t="str">
            <v>KQ-69-00</v>
          </cell>
          <cell r="M1025" t="str">
            <v>Отделка помещений, м2</v>
          </cell>
          <cell r="N1025">
            <v>0</v>
          </cell>
          <cell r="O1025" t="str">
            <v>KQ-69-04</v>
          </cell>
          <cell r="P1025" t="str">
            <v>Устройство потолков, м2</v>
          </cell>
          <cell r="Q1025">
            <v>1</v>
          </cell>
        </row>
        <row r="1026">
          <cell r="E1026" t="str">
            <v>FW00-01-05-7</v>
          </cell>
          <cell r="F1026" t="str">
            <v>Подвесной потолок с обшивкой листовым материалом</v>
          </cell>
          <cell r="G1026" t="str">
            <v>Suspended ceiling with sheet material cladding</v>
          </cell>
          <cell r="H1026" t="str">
            <v>м2</v>
          </cell>
          <cell r="I1026" t="str">
            <v>m2</v>
          </cell>
          <cell r="J1026">
            <v>1.905263157894737</v>
          </cell>
          <cell r="K1026">
            <v>7.0000000000000007E-2</v>
          </cell>
          <cell r="L1026" t="str">
            <v>KQ-69-00</v>
          </cell>
          <cell r="M1026" t="str">
            <v>Отделка помещений, м2</v>
          </cell>
          <cell r="N1026">
            <v>0</v>
          </cell>
          <cell r="O1026" t="str">
            <v>KQ-69-04</v>
          </cell>
          <cell r="P1026" t="str">
            <v>Устройство потолков, м2</v>
          </cell>
          <cell r="Q1026">
            <v>0</v>
          </cell>
        </row>
        <row r="1027">
          <cell r="E1027" t="str">
            <v>FW00-01-05-8</v>
          </cell>
          <cell r="F1027" t="str">
            <v>Реечный потолок</v>
          </cell>
          <cell r="G1027" t="str">
            <v>Slatted ceiling</v>
          </cell>
          <cell r="H1027" t="str">
            <v>м2</v>
          </cell>
          <cell r="I1027" t="str">
            <v>m2</v>
          </cell>
          <cell r="J1027">
            <v>1.8052631578947369</v>
          </cell>
          <cell r="K1027">
            <v>7.0000000000000007E-2</v>
          </cell>
          <cell r="L1027" t="str">
            <v>KQ-69-00</v>
          </cell>
          <cell r="M1027" t="str">
            <v>Отделка помещений, м2</v>
          </cell>
          <cell r="N1027">
            <v>0</v>
          </cell>
          <cell r="O1027" t="str">
            <v>KQ-69-04</v>
          </cell>
          <cell r="P1027" t="str">
            <v>Устройство потолков, м2</v>
          </cell>
          <cell r="Q1027">
            <v>1</v>
          </cell>
        </row>
        <row r="1028">
          <cell r="E1028" t="str">
            <v>FW00-01-05-9</v>
          </cell>
          <cell r="F1028" t="str">
            <v>Подвесной потолок с плиткой из минерального материала сейсмостойкого исполнения</v>
          </cell>
          <cell r="G1028" t="str">
            <v>Suspended ceiling with tiles made of mineral material of earthquake-resistant design</v>
          </cell>
          <cell r="H1028" t="str">
            <v>м2</v>
          </cell>
          <cell r="I1028" t="str">
            <v>m2</v>
          </cell>
          <cell r="J1028">
            <v>1.7952631578947369</v>
          </cell>
          <cell r="K1028">
            <v>7.0000000000000007E-2</v>
          </cell>
          <cell r="L1028" t="str">
            <v>KQ-69-00</v>
          </cell>
          <cell r="M1028" t="str">
            <v>Отделка помещений, м2</v>
          </cell>
          <cell r="N1028">
            <v>0</v>
          </cell>
          <cell r="O1028" t="str">
            <v>KQ-69-04</v>
          </cell>
          <cell r="P1028" t="str">
            <v>Устройство потолков, м2</v>
          </cell>
          <cell r="Q1028">
            <v>1</v>
          </cell>
        </row>
        <row r="1029">
          <cell r="E1029" t="str">
            <v>FW00-01-05-10</v>
          </cell>
          <cell r="F1029" t="str">
            <v>Потолок «Грильято»</v>
          </cell>
          <cell r="G1029" t="str">
            <v>Grillato ceiling</v>
          </cell>
          <cell r="H1029" t="str">
            <v>м2</v>
          </cell>
          <cell r="I1029" t="str">
            <v>m2</v>
          </cell>
          <cell r="J1029">
            <v>1</v>
          </cell>
          <cell r="K1029">
            <v>3.4000000000000002E-2</v>
          </cell>
          <cell r="L1029" t="str">
            <v>KQ-69-00</v>
          </cell>
          <cell r="M1029" t="str">
            <v>Отделка помещений, м2</v>
          </cell>
          <cell r="N1029">
            <v>0</v>
          </cell>
          <cell r="O1029" t="str">
            <v>KQ-69-04</v>
          </cell>
          <cell r="P1029" t="str">
            <v>Устройство потолков, м2</v>
          </cell>
          <cell r="Q1029">
            <v>1</v>
          </cell>
        </row>
        <row r="1030">
          <cell r="E1030" t="str">
            <v>FW00-01-06</v>
          </cell>
          <cell r="F1030" t="str">
            <v>Двери / Пожарные двери / Откатные ворота / Обрамленная Противопожарная защита</v>
          </cell>
          <cell r="G1030" t="str">
            <v>Doors / Fire doors / Swinging doors / Framed Fire protection</v>
          </cell>
        </row>
        <row r="1031">
          <cell r="E1031" t="str">
            <v>FW00-01-06-1</v>
          </cell>
          <cell r="F1031" t="str">
            <v>Деревянная дверь распашная</v>
          </cell>
          <cell r="G1031" t="str">
            <v>Wooden hinged door</v>
          </cell>
          <cell r="H1031" t="str">
            <v>м2</v>
          </cell>
          <cell r="I1031" t="str">
            <v>m2</v>
          </cell>
          <cell r="J1031">
            <v>3.7624926513815398</v>
          </cell>
          <cell r="K1031">
            <v>0.11757789535567312</v>
          </cell>
          <cell r="L1031" t="str">
            <v>KQ-66-00</v>
          </cell>
          <cell r="M1031" t="str">
            <v>Окна, двери, ворота, м2</v>
          </cell>
          <cell r="N1031">
            <v>1</v>
          </cell>
          <cell r="O1031" t="str">
            <v>KQ-66-02</v>
          </cell>
          <cell r="P1031" t="str">
            <v>Монтаж дверей, люков и решеток, м2</v>
          </cell>
          <cell r="Q1031">
            <v>1</v>
          </cell>
        </row>
        <row r="1032">
          <cell r="E1032" t="str">
            <v>FW00-01-06-2</v>
          </cell>
          <cell r="F1032" t="str">
            <v>Металлическая дверь</v>
          </cell>
          <cell r="G1032" t="str">
            <v>Metal door</v>
          </cell>
          <cell r="H1032" t="str">
            <v>м2</v>
          </cell>
          <cell r="I1032" t="str">
            <v>m2</v>
          </cell>
          <cell r="J1032">
            <v>4.0158730158730158</v>
          </cell>
          <cell r="K1032">
            <v>0.12698412698412698</v>
          </cell>
          <cell r="L1032" t="str">
            <v>KQ-66-00</v>
          </cell>
          <cell r="M1032" t="str">
            <v>Окна, двери, ворота, м2</v>
          </cell>
          <cell r="N1032">
            <v>1</v>
          </cell>
          <cell r="O1032" t="str">
            <v>KQ-66-02</v>
          </cell>
          <cell r="P1032" t="str">
            <v>Монтаж дверей, люков и решеток, м2</v>
          </cell>
          <cell r="Q1032">
            <v>1</v>
          </cell>
        </row>
        <row r="1033">
          <cell r="E1033" t="str">
            <v>FW00-01-06-3</v>
          </cell>
          <cell r="F1033" t="str">
            <v>Решетчатая дверь</v>
          </cell>
          <cell r="G1033" t="str">
            <v>Lattice door</v>
          </cell>
          <cell r="H1033" t="str">
            <v>м2</v>
          </cell>
          <cell r="I1033" t="str">
            <v>m2</v>
          </cell>
          <cell r="J1033">
            <v>3.5809523809523807</v>
          </cell>
          <cell r="K1033">
            <v>0.12698412698412698</v>
          </cell>
          <cell r="L1033" t="str">
            <v>KQ-66-00</v>
          </cell>
          <cell r="M1033" t="str">
            <v>Окна, двери, ворота, м2</v>
          </cell>
          <cell r="N1033">
            <v>1</v>
          </cell>
          <cell r="O1033" t="str">
            <v>KQ-66-02</v>
          </cell>
          <cell r="P1033" t="str">
            <v>Монтаж дверей, люков и решеток, м2</v>
          </cell>
          <cell r="Q1033">
            <v>1</v>
          </cell>
        </row>
        <row r="1034">
          <cell r="E1034" t="str">
            <v>FW00-01-06-5</v>
          </cell>
          <cell r="F1034" t="str">
            <v>Металлическая дверь с теплоизоляцией</v>
          </cell>
          <cell r="G1034" t="str">
            <v>Metal door with thermal insulation</v>
          </cell>
          <cell r="H1034" t="str">
            <v>м2</v>
          </cell>
          <cell r="I1034" t="str">
            <v>m2</v>
          </cell>
          <cell r="J1034">
            <v>4.4449999999999994</v>
          </cell>
          <cell r="K1034">
            <v>0.127</v>
          </cell>
          <cell r="L1034" t="str">
            <v>KQ-66-00</v>
          </cell>
          <cell r="M1034" t="str">
            <v>Окна, двери, ворота, м2</v>
          </cell>
          <cell r="N1034">
            <v>1</v>
          </cell>
          <cell r="O1034" t="str">
            <v>KQ-66-02</v>
          </cell>
          <cell r="P1034" t="str">
            <v>Монтаж дверей, люков и решеток, м2</v>
          </cell>
          <cell r="Q1034">
            <v>1</v>
          </cell>
        </row>
        <row r="1035">
          <cell r="E1035" t="str">
            <v>FW00-01-06-8</v>
          </cell>
          <cell r="F1035" t="str">
            <v>Стальная дверь взрывозащищенная</v>
          </cell>
          <cell r="G1035" t="str">
            <v>Explosion proof steel door</v>
          </cell>
          <cell r="H1035" t="str">
            <v>м2</v>
          </cell>
          <cell r="I1035" t="str">
            <v>m2</v>
          </cell>
          <cell r="J1035">
            <v>6.1158730158730155</v>
          </cell>
          <cell r="K1035">
            <v>0.56000000000000005</v>
          </cell>
          <cell r="L1035" t="str">
            <v>KQ-66-00</v>
          </cell>
          <cell r="M1035" t="str">
            <v>Окна, двери, ворота, м2</v>
          </cell>
          <cell r="N1035">
            <v>1</v>
          </cell>
          <cell r="O1035" t="str">
            <v>KQ-66-02</v>
          </cell>
          <cell r="P1035" t="str">
            <v>Монтаж дверей, люков и решеток, м2</v>
          </cell>
          <cell r="Q1035">
            <v>1</v>
          </cell>
        </row>
        <row r="1036">
          <cell r="E1036" t="str">
            <v>FW00-01-06-10</v>
          </cell>
          <cell r="F1036" t="str">
            <v>Противопожарная дверь, 30 мин.</v>
          </cell>
          <cell r="G1036" t="str">
            <v>Fireproof door, 30 min.</v>
          </cell>
          <cell r="H1036" t="str">
            <v>м2</v>
          </cell>
          <cell r="I1036" t="str">
            <v>m2</v>
          </cell>
          <cell r="J1036">
            <v>4.3158730158730165</v>
          </cell>
          <cell r="K1036">
            <v>0.2</v>
          </cell>
          <cell r="L1036" t="str">
            <v>KQ-66-00</v>
          </cell>
          <cell r="M1036" t="str">
            <v>Окна, двери, ворота, м2</v>
          </cell>
          <cell r="N1036">
            <v>1</v>
          </cell>
          <cell r="O1036" t="str">
            <v>KQ-66-02</v>
          </cell>
          <cell r="P1036" t="str">
            <v>Монтаж дверей, люков и решеток, м2</v>
          </cell>
          <cell r="Q1036">
            <v>1</v>
          </cell>
        </row>
        <row r="1037">
          <cell r="E1037" t="str">
            <v>FW00-01-06-12</v>
          </cell>
          <cell r="F1037" t="str">
            <v>Противопожарная дверь, 60 мин.</v>
          </cell>
          <cell r="G1037" t="str">
            <v>Fireproof door, 60 min.</v>
          </cell>
          <cell r="H1037" t="str">
            <v>м2</v>
          </cell>
          <cell r="I1037" t="str">
            <v>m2</v>
          </cell>
          <cell r="J1037">
            <v>4.3158730158730165</v>
          </cell>
          <cell r="K1037">
            <v>0.2</v>
          </cell>
          <cell r="L1037" t="str">
            <v>KQ-66-00</v>
          </cell>
          <cell r="M1037" t="str">
            <v>Окна, двери, ворота, м2</v>
          </cell>
          <cell r="N1037">
            <v>1</v>
          </cell>
          <cell r="O1037" t="str">
            <v>KQ-66-02</v>
          </cell>
          <cell r="P1037" t="str">
            <v>Монтаж дверей, люков и решеток, м2</v>
          </cell>
          <cell r="Q1037">
            <v>1</v>
          </cell>
        </row>
        <row r="1038">
          <cell r="E1038" t="str">
            <v>FW00-01-06-14</v>
          </cell>
          <cell r="F1038" t="str">
            <v>Противопожарная дверь, 90 мин.</v>
          </cell>
          <cell r="G1038" t="str">
            <v>Fire door, 90 min.</v>
          </cell>
          <cell r="H1038" t="str">
            <v>м2</v>
          </cell>
          <cell r="I1038" t="str">
            <v>m2</v>
          </cell>
          <cell r="J1038">
            <v>4.3158730158730165</v>
          </cell>
          <cell r="K1038">
            <v>0.2</v>
          </cell>
          <cell r="L1038" t="str">
            <v>KQ-66-00</v>
          </cell>
          <cell r="M1038" t="str">
            <v>Окна, двери, ворота, м2</v>
          </cell>
          <cell r="N1038">
            <v>1</v>
          </cell>
          <cell r="O1038" t="str">
            <v>KQ-66-02</v>
          </cell>
          <cell r="P1038" t="str">
            <v>Монтаж дверей, люков и решеток, м2</v>
          </cell>
          <cell r="Q1038">
            <v>1</v>
          </cell>
        </row>
        <row r="1039">
          <cell r="E1039" t="str">
            <v>FW00-01-06-16</v>
          </cell>
          <cell r="F1039" t="str">
            <v>Противопожарная дверь, 15 мин, цельностеклянная</v>
          </cell>
          <cell r="G1039" t="str">
            <v>Fire door, 15 min, all-glass door</v>
          </cell>
          <cell r="H1039" t="str">
            <v>м2</v>
          </cell>
          <cell r="I1039" t="str">
            <v>m2</v>
          </cell>
          <cell r="J1039">
            <v>4.3158730158730165</v>
          </cell>
          <cell r="K1039">
            <v>0.2</v>
          </cell>
          <cell r="L1039" t="str">
            <v>KQ-66-00</v>
          </cell>
          <cell r="M1039" t="str">
            <v>Окна, двери, ворота, м2</v>
          </cell>
          <cell r="N1039">
            <v>1</v>
          </cell>
          <cell r="O1039" t="str">
            <v>KQ-66-02</v>
          </cell>
          <cell r="P1039" t="str">
            <v>Монтаж дверей, люков и решеток, м2</v>
          </cell>
          <cell r="Q1039">
            <v>1</v>
          </cell>
        </row>
        <row r="1040">
          <cell r="E1040" t="str">
            <v>FW00-01-06-17</v>
          </cell>
          <cell r="F1040" t="str">
            <v>Противопожарная дверь, 30 мин, цельностеклянная</v>
          </cell>
          <cell r="G1040" t="str">
            <v>Fire door, 30 min, all-glass.</v>
          </cell>
          <cell r="H1040" t="str">
            <v>м2</v>
          </cell>
          <cell r="I1040" t="str">
            <v>m2</v>
          </cell>
          <cell r="J1040">
            <v>4.3158730158730165</v>
          </cell>
          <cell r="K1040">
            <v>0.2</v>
          </cell>
          <cell r="L1040" t="str">
            <v>KQ-66-00</v>
          </cell>
          <cell r="M1040" t="str">
            <v>Окна, двери, ворота, м2</v>
          </cell>
          <cell r="N1040">
            <v>1</v>
          </cell>
          <cell r="O1040" t="str">
            <v>KQ-66-02</v>
          </cell>
          <cell r="P1040" t="str">
            <v>Монтаж дверей, люков и решеток, м2</v>
          </cell>
          <cell r="Q1040">
            <v>1</v>
          </cell>
        </row>
        <row r="1041">
          <cell r="E1041" t="str">
            <v>FW00-01-06-18</v>
          </cell>
          <cell r="F1041" t="str">
            <v>Противопожарная дверь, 60 мин, цельностеклянная</v>
          </cell>
          <cell r="G1041" t="str">
            <v>Fireproof door, 60 min, all-glass.</v>
          </cell>
          <cell r="H1041" t="str">
            <v>м2</v>
          </cell>
          <cell r="I1041" t="str">
            <v>m2</v>
          </cell>
          <cell r="J1041">
            <v>4.3158730158730165</v>
          </cell>
          <cell r="K1041">
            <v>0.2</v>
          </cell>
          <cell r="L1041" t="str">
            <v>KQ-66-00</v>
          </cell>
          <cell r="M1041" t="str">
            <v>Окна, двери, ворота, м2</v>
          </cell>
          <cell r="N1041">
            <v>1</v>
          </cell>
          <cell r="O1041" t="str">
            <v>KQ-66-02</v>
          </cell>
          <cell r="P1041" t="str">
            <v>Монтаж дверей, люков и решеток, м2</v>
          </cell>
          <cell r="Q1041">
            <v>1</v>
          </cell>
        </row>
        <row r="1042">
          <cell r="E1042" t="str">
            <v>FW00-01-06-19</v>
          </cell>
          <cell r="F1042" t="str">
            <v>Ворота металлические распашные, с калиткой</v>
          </cell>
          <cell r="G1042" t="str">
            <v>Metal swing gate with wicket door</v>
          </cell>
          <cell r="H1042" t="str">
            <v>м2</v>
          </cell>
          <cell r="I1042" t="str">
            <v>m2</v>
          </cell>
          <cell r="J1042">
            <v>5.3809523809523814</v>
          </cell>
          <cell r="K1042">
            <v>0.526984126984127</v>
          </cell>
          <cell r="L1042" t="str">
            <v>KQ-66-00</v>
          </cell>
          <cell r="M1042" t="str">
            <v>Окна, двери, ворота, м2</v>
          </cell>
          <cell r="N1042">
            <v>1</v>
          </cell>
          <cell r="O1042" t="str">
            <v>KQ-66-03</v>
          </cell>
          <cell r="P1042" t="str">
            <v>Монтаж ворот на зданиях, м2</v>
          </cell>
          <cell r="Q1042">
            <v>1</v>
          </cell>
        </row>
        <row r="1043">
          <cell r="E1043" t="str">
            <v>FW00-01-06-21</v>
          </cell>
          <cell r="F1043" t="str">
            <v>Автоматические откатные ворота</v>
          </cell>
          <cell r="G1043" t="str">
            <v>Automatic sliding gates</v>
          </cell>
          <cell r="H1043" t="str">
            <v>м2</v>
          </cell>
          <cell r="I1043" t="str">
            <v>m2</v>
          </cell>
          <cell r="J1043">
            <v>7.3809523809523814</v>
          </cell>
          <cell r="K1043">
            <v>0.526984126984127</v>
          </cell>
          <cell r="L1043" t="str">
            <v>KQ-66-00</v>
          </cell>
          <cell r="M1043" t="str">
            <v>Окна, двери, ворота, м2</v>
          </cell>
          <cell r="N1043">
            <v>1</v>
          </cell>
          <cell r="O1043" t="str">
            <v>KQ-66-03</v>
          </cell>
          <cell r="P1043" t="str">
            <v>Монтаж ворот на зданиях, м2</v>
          </cell>
          <cell r="Q1043">
            <v>1</v>
          </cell>
        </row>
        <row r="1044">
          <cell r="E1044" t="str">
            <v>FW00-01-06-22</v>
          </cell>
          <cell r="F1044" t="str">
            <v>Подъемно-секционные ворота</v>
          </cell>
          <cell r="G1044" t="str">
            <v>Lift-sectional gates</v>
          </cell>
          <cell r="H1044" t="str">
            <v>м2</v>
          </cell>
          <cell r="I1044" t="str">
            <v>m2</v>
          </cell>
          <cell r="J1044">
            <v>2.980952380952381</v>
          </cell>
          <cell r="K1044">
            <v>0.2</v>
          </cell>
          <cell r="L1044" t="str">
            <v>KQ-66-00</v>
          </cell>
          <cell r="M1044" t="str">
            <v>Окна, двери, ворота, м2</v>
          </cell>
          <cell r="N1044">
            <v>1</v>
          </cell>
          <cell r="O1044" t="str">
            <v>KQ-66-03</v>
          </cell>
          <cell r="P1044" t="str">
            <v>Монтаж ворот на зданиях, м2</v>
          </cell>
          <cell r="Q1044">
            <v>1</v>
          </cell>
        </row>
        <row r="1045">
          <cell r="E1045" t="str">
            <v>FW00-01-06-25</v>
          </cell>
          <cell r="F1045" t="str">
            <v>Дверные указатели</v>
          </cell>
          <cell r="G1045" t="str">
            <v>Door indicators</v>
          </cell>
          <cell r="H1045" t="str">
            <v>шт.</v>
          </cell>
          <cell r="I1045" t="str">
            <v>pcs.</v>
          </cell>
          <cell r="J1045">
            <v>0.75</v>
          </cell>
          <cell r="K1045">
            <v>0</v>
          </cell>
          <cell r="L1045" t="str">
            <v>KQ-66-00</v>
          </cell>
          <cell r="M1045" t="str">
            <v>Окна, двери, ворота, м2</v>
          </cell>
          <cell r="N1045">
            <v>0</v>
          </cell>
          <cell r="O1045" t="str">
            <v>KQ-66-02</v>
          </cell>
          <cell r="P1045" t="str">
            <v>Монтаж дверей, люков и решеток, м2</v>
          </cell>
          <cell r="Q1045">
            <v>0</v>
          </cell>
        </row>
        <row r="1046">
          <cell r="E1046" t="str">
            <v>FW00-01-06-26</v>
          </cell>
          <cell r="F1046" t="str">
            <v>Цилиндр для общей замковой системы</v>
          </cell>
          <cell r="G1046" t="str">
            <v>Cylinder for general locking system</v>
          </cell>
          <cell r="H1046" t="str">
            <v>шт.</v>
          </cell>
          <cell r="I1046" t="str">
            <v>pcs.</v>
          </cell>
          <cell r="J1046">
            <v>0.9</v>
          </cell>
          <cell r="K1046">
            <v>0</v>
          </cell>
          <cell r="L1046" t="str">
            <v>KQ-66-00</v>
          </cell>
          <cell r="M1046" t="str">
            <v>Окна, двери, ворота, м2</v>
          </cell>
          <cell r="N1046">
            <v>0</v>
          </cell>
          <cell r="O1046" t="str">
            <v>KQ-66-02</v>
          </cell>
          <cell r="P1046" t="str">
            <v>Монтаж дверей, люков и решеток, м2</v>
          </cell>
          <cell r="Q1046">
            <v>0</v>
          </cell>
        </row>
        <row r="1047">
          <cell r="E1047" t="str">
            <v>FW00-01-06-27</v>
          </cell>
          <cell r="F1047" t="str">
            <v>Устройства экстренного открывания дверей</v>
          </cell>
          <cell r="G1047" t="str">
            <v>Emergency door opening devices</v>
          </cell>
          <cell r="H1047" t="str">
            <v>шт.</v>
          </cell>
          <cell r="I1047" t="str">
            <v>pcs.</v>
          </cell>
          <cell r="J1047">
            <v>4.8</v>
          </cell>
          <cell r="K1047">
            <v>0</v>
          </cell>
          <cell r="L1047" t="str">
            <v>KQ-66-00</v>
          </cell>
          <cell r="M1047" t="str">
            <v>Окна, двери, ворота, м2</v>
          </cell>
          <cell r="N1047">
            <v>0</v>
          </cell>
          <cell r="O1047" t="str">
            <v>KQ-66-02</v>
          </cell>
          <cell r="P1047" t="str">
            <v>Монтаж дверей, люков и решеток, м2</v>
          </cell>
          <cell r="Q1047">
            <v>0</v>
          </cell>
        </row>
        <row r="1048">
          <cell r="E1048" t="str">
            <v>FW00-01-06-29</v>
          </cell>
          <cell r="F1048" t="str">
            <v>Электрическая система доступа с запросом логина</v>
          </cell>
          <cell r="G1048" t="str">
            <v>Electric access system with login request</v>
          </cell>
          <cell r="H1048" t="str">
            <v>шт.</v>
          </cell>
          <cell r="I1048" t="str">
            <v>pcs.</v>
          </cell>
          <cell r="J1048">
            <v>5.6</v>
          </cell>
          <cell r="K1048">
            <v>0</v>
          </cell>
          <cell r="L1048" t="str">
            <v>KQ-59-00</v>
          </cell>
          <cell r="M1048" t="str">
            <v>Оконечные и распределительные устройства силовых и слаботочных сетей, шт.</v>
          </cell>
          <cell r="N1048">
            <v>1</v>
          </cell>
          <cell r="O1048" t="str">
            <v>KQ-59-02</v>
          </cell>
          <cell r="P1048" t="str">
            <v>Монтаж оконечных и распределительных устройств слаботочных сетей, шт.</v>
          </cell>
          <cell r="Q1048">
            <v>1</v>
          </cell>
        </row>
        <row r="1049">
          <cell r="E1049" t="str">
            <v>FW00-01-06-30</v>
          </cell>
          <cell r="F1049" t="str">
            <v>Магнитная система фиксации дверей</v>
          </cell>
          <cell r="G1049" t="str">
            <v>Magnetic door locking system</v>
          </cell>
          <cell r="H1049" t="str">
            <v>шт.</v>
          </cell>
          <cell r="I1049" t="str">
            <v>pcs.</v>
          </cell>
          <cell r="J1049">
            <v>5.25</v>
          </cell>
          <cell r="K1049">
            <v>0</v>
          </cell>
          <cell r="L1049" t="str">
            <v>KQ-59-00</v>
          </cell>
          <cell r="M1049" t="str">
            <v>Оконечные и распределительные устройства силовых и слаботочных сетей, шт.</v>
          </cell>
          <cell r="N1049">
            <v>1</v>
          </cell>
          <cell r="O1049" t="str">
            <v>KQ-59-02</v>
          </cell>
          <cell r="P1049" t="str">
            <v>Монтаж оконечных и распределительных устройств слаботочных сетей, шт.</v>
          </cell>
          <cell r="Q1049">
            <v>1</v>
          </cell>
        </row>
        <row r="1050">
          <cell r="E1050" t="str">
            <v>FW00-01-06-33</v>
          </cell>
          <cell r="F1050" t="str">
            <v>Складные ворота</v>
          </cell>
          <cell r="G1050" t="str">
            <v>Folding doors</v>
          </cell>
          <cell r="H1050" t="str">
            <v>м2</v>
          </cell>
          <cell r="I1050" t="str">
            <v>m2</v>
          </cell>
          <cell r="J1050">
            <v>3.5809523809523811</v>
          </cell>
          <cell r="K1050">
            <v>0.2</v>
          </cell>
          <cell r="L1050" t="str">
            <v>KQ-66-00</v>
          </cell>
          <cell r="M1050" t="str">
            <v>Окна, двери, ворота, м2</v>
          </cell>
          <cell r="N1050">
            <v>1</v>
          </cell>
          <cell r="O1050" t="str">
            <v>KQ-66-03</v>
          </cell>
          <cell r="P1050" t="str">
            <v>Монтаж ворот на зданиях, м2</v>
          </cell>
          <cell r="Q1050">
            <v>1</v>
          </cell>
        </row>
        <row r="1051">
          <cell r="E1051" t="str">
            <v>FW00-01-06-35</v>
          </cell>
          <cell r="F1051" t="str">
            <v>ПВХ-двери</v>
          </cell>
          <cell r="G1051" t="str">
            <v>PVC doors</v>
          </cell>
          <cell r="H1051" t="str">
            <v>м2</v>
          </cell>
          <cell r="I1051" t="str">
            <v>m2</v>
          </cell>
          <cell r="J1051">
            <v>3.1760000000000002</v>
          </cell>
          <cell r="K1051">
            <v>0.11800000000000001</v>
          </cell>
          <cell r="L1051" t="str">
            <v>KQ-66-00</v>
          </cell>
          <cell r="M1051" t="str">
            <v>Окна, двери, ворота, м2</v>
          </cell>
          <cell r="N1051">
            <v>1</v>
          </cell>
          <cell r="O1051" t="str">
            <v>KQ-66-02</v>
          </cell>
          <cell r="P1051" t="str">
            <v>Монтаж дверей, люков и решеток, м2</v>
          </cell>
          <cell r="Q1051">
            <v>1</v>
          </cell>
        </row>
        <row r="1052">
          <cell r="E1052" t="str">
            <v>FW00-01-06-37</v>
          </cell>
          <cell r="F1052" t="str">
            <v>Пулестойкая дверь</v>
          </cell>
          <cell r="G1052" t="str">
            <v>Bullet proof door</v>
          </cell>
          <cell r="H1052" t="str">
            <v>м2</v>
          </cell>
          <cell r="I1052" t="str">
            <v>m2</v>
          </cell>
          <cell r="J1052">
            <v>6.1158730158730155</v>
          </cell>
          <cell r="K1052">
            <v>0.56000000000000005</v>
          </cell>
          <cell r="L1052" t="str">
            <v>KQ-66-00</v>
          </cell>
          <cell r="M1052" t="str">
            <v>Окна, двери, ворота, м2</v>
          </cell>
          <cell r="N1052">
            <v>1</v>
          </cell>
          <cell r="O1052" t="str">
            <v>KQ-66-02</v>
          </cell>
          <cell r="P1052" t="str">
            <v>Монтаж дверей, люков и решеток, м2</v>
          </cell>
          <cell r="Q1052">
            <v>1</v>
          </cell>
        </row>
        <row r="1053">
          <cell r="E1053" t="str">
            <v>FW00-01-06-38</v>
          </cell>
          <cell r="F1053" t="str">
            <v>Противопожарная искронедающая дверь</v>
          </cell>
          <cell r="G1053" t="str">
            <v>Fire Spark Resistant Door</v>
          </cell>
          <cell r="H1053" t="str">
            <v>м2</v>
          </cell>
          <cell r="I1053" t="str">
            <v>m2</v>
          </cell>
          <cell r="J1053">
            <v>4.3158730158730165</v>
          </cell>
          <cell r="K1053">
            <v>0.2</v>
          </cell>
          <cell r="L1053" t="str">
            <v>KQ-66-00</v>
          </cell>
          <cell r="M1053" t="str">
            <v>Окна, двери, ворота, м2</v>
          </cell>
          <cell r="N1053">
            <v>1</v>
          </cell>
          <cell r="O1053" t="str">
            <v>KQ-66-02</v>
          </cell>
          <cell r="P1053" t="str">
            <v>Монтаж дверей, люков и решеток, м2</v>
          </cell>
          <cell r="Q1053">
            <v>1</v>
          </cell>
        </row>
        <row r="1054">
          <cell r="E1054" t="str">
            <v>FW00-01-06-39</v>
          </cell>
          <cell r="F1054" t="str">
            <v>Металлическая дверь из оцинкованной сетки</v>
          </cell>
          <cell r="G1054" t="str">
            <v>Galvanized mesh metal door</v>
          </cell>
          <cell r="H1054" t="str">
            <v>м2</v>
          </cell>
          <cell r="I1054" t="str">
            <v>m2</v>
          </cell>
          <cell r="J1054">
            <v>3.5809523809523807</v>
          </cell>
          <cell r="K1054">
            <v>0.2</v>
          </cell>
          <cell r="L1054" t="str">
            <v>KQ-66-00</v>
          </cell>
          <cell r="M1054" t="str">
            <v>Окна, двери, ворота, м2</v>
          </cell>
          <cell r="N1054">
            <v>1</v>
          </cell>
          <cell r="O1054" t="str">
            <v>KQ-66-02</v>
          </cell>
          <cell r="P1054" t="str">
            <v>Монтаж дверей, люков и решеток, м2</v>
          </cell>
          <cell r="Q1054">
            <v>1</v>
          </cell>
        </row>
        <row r="1055">
          <cell r="E1055" t="str">
            <v>FW00-01-06-40</v>
          </cell>
          <cell r="F1055" t="str">
            <v>Подъемно секционные ворота с дверью</v>
          </cell>
          <cell r="G1055" t="str">
            <v>Sectional lift gates with door</v>
          </cell>
          <cell r="H1055" t="str">
            <v>м2</v>
          </cell>
          <cell r="I1055" t="str">
            <v>m2</v>
          </cell>
          <cell r="J1055">
            <v>3.4009523809523809</v>
          </cell>
          <cell r="K1055">
            <v>0.2</v>
          </cell>
          <cell r="L1055" t="str">
            <v>KQ-66-00</v>
          </cell>
          <cell r="M1055" t="str">
            <v>Окна, двери, ворота, м2</v>
          </cell>
          <cell r="N1055">
            <v>1</v>
          </cell>
          <cell r="O1055" t="str">
            <v>KQ-66-03</v>
          </cell>
          <cell r="P1055" t="str">
            <v>Монтаж ворот на зданиях, м2</v>
          </cell>
          <cell r="Q1055">
            <v>1</v>
          </cell>
        </row>
        <row r="1056">
          <cell r="E1056" t="str">
            <v>FW00-01-06-41</v>
          </cell>
          <cell r="F1056" t="str">
            <v>Взрывозащищенные ворота</v>
          </cell>
          <cell r="G1056" t="str">
            <v>Explosion proof doors</v>
          </cell>
          <cell r="H1056" t="str">
            <v>м2</v>
          </cell>
          <cell r="I1056" t="str">
            <v>m2</v>
          </cell>
          <cell r="J1056">
            <v>5.9516666666666662</v>
          </cell>
          <cell r="K1056">
            <v>0.35000000000000003</v>
          </cell>
          <cell r="L1056" t="str">
            <v>KQ-66-00</v>
          </cell>
          <cell r="M1056" t="str">
            <v>Окна, двери, ворота, м2</v>
          </cell>
          <cell r="N1056">
            <v>1</v>
          </cell>
          <cell r="O1056" t="str">
            <v>KQ-66-03</v>
          </cell>
          <cell r="P1056" t="str">
            <v>Монтаж ворот на зданиях, м2</v>
          </cell>
          <cell r="Q1056">
            <v>1</v>
          </cell>
        </row>
        <row r="1057">
          <cell r="E1057" t="str">
            <v>FW00-01-07</v>
          </cell>
          <cell r="F1057" t="str">
            <v>Окна</v>
          </cell>
          <cell r="G1057" t="str">
            <v>Windows</v>
          </cell>
        </row>
        <row r="1058">
          <cell r="E1058" t="str">
            <v>FW00-01-07-4</v>
          </cell>
          <cell r="F1058" t="str">
            <v>Взрывостойкое окно</v>
          </cell>
          <cell r="G1058" t="str">
            <v>Explosion proof window</v>
          </cell>
          <cell r="H1058" t="str">
            <v>м2</v>
          </cell>
          <cell r="I1058" t="str">
            <v>m2</v>
          </cell>
          <cell r="J1058">
            <v>5.9477777777777785</v>
          </cell>
          <cell r="K1058">
            <v>6.9444444444444434E-2</v>
          </cell>
          <cell r="L1058" t="str">
            <v>KQ-66-00</v>
          </cell>
          <cell r="M1058" t="str">
            <v>Окна, двери, ворота, м2</v>
          </cell>
          <cell r="N1058">
            <v>1</v>
          </cell>
          <cell r="O1058" t="str">
            <v>KQ-66-01</v>
          </cell>
          <cell r="P1058" t="str">
            <v>Монтаж окон и витражей, м2</v>
          </cell>
          <cell r="Q1058">
            <v>1</v>
          </cell>
        </row>
        <row r="1059">
          <cell r="E1059" t="str">
            <v>FW00-01-07-5</v>
          </cell>
          <cell r="F1059" t="str">
            <v>Монтаж витражей</v>
          </cell>
          <cell r="G1059" t="str">
            <v>Stained Glass Window Installation</v>
          </cell>
          <cell r="H1059" t="str">
            <v>м2</v>
          </cell>
          <cell r="I1059" t="str">
            <v>m2</v>
          </cell>
          <cell r="J1059">
            <v>3.2777777777777777</v>
          </cell>
          <cell r="K1059">
            <v>0.1</v>
          </cell>
          <cell r="L1059" t="str">
            <v>KQ-66-00</v>
          </cell>
          <cell r="M1059" t="str">
            <v>Окна, двери, ворота, м2</v>
          </cell>
          <cell r="N1059">
            <v>1</v>
          </cell>
          <cell r="O1059" t="str">
            <v>KQ-66-01</v>
          </cell>
          <cell r="P1059" t="str">
            <v>Монтаж окон и витражей, м2</v>
          </cell>
          <cell r="Q1059">
            <v>1</v>
          </cell>
        </row>
        <row r="1060">
          <cell r="E1060" t="str">
            <v>FW00-01-07-10</v>
          </cell>
          <cell r="F1060" t="str">
            <v>Пулестойкое окно</v>
          </cell>
          <cell r="G1060" t="str">
            <v>Bulletproof window</v>
          </cell>
          <cell r="H1060" t="str">
            <v>м2</v>
          </cell>
          <cell r="I1060" t="str">
            <v>m2</v>
          </cell>
          <cell r="J1060">
            <v>5.1777777777777789</v>
          </cell>
          <cell r="K1060">
            <v>6.9444444444444434E-2</v>
          </cell>
          <cell r="L1060" t="str">
            <v>KQ-66-00</v>
          </cell>
          <cell r="M1060" t="str">
            <v>Окна, двери, ворота, м2</v>
          </cell>
          <cell r="N1060">
            <v>1</v>
          </cell>
          <cell r="O1060" t="str">
            <v>KQ-66-01</v>
          </cell>
          <cell r="P1060" t="str">
            <v>Монтаж окон и витражей, м2</v>
          </cell>
          <cell r="Q1060">
            <v>1</v>
          </cell>
        </row>
        <row r="1061">
          <cell r="E1061" t="str">
            <v>FW00-01-07-11</v>
          </cell>
          <cell r="F1061" t="str">
            <v>Металлопластиковое окно наружное</v>
          </cell>
          <cell r="G1061" t="str">
            <v>Metal plastic window exterior</v>
          </cell>
          <cell r="H1061" t="str">
            <v>м2</v>
          </cell>
          <cell r="I1061" t="str">
            <v>m2</v>
          </cell>
          <cell r="J1061">
            <v>2.2229999999999999</v>
          </cell>
          <cell r="K1061">
            <v>7.0000000000000007E-2</v>
          </cell>
          <cell r="L1061" t="str">
            <v>KQ-66-00</v>
          </cell>
          <cell r="M1061" t="str">
            <v>Окна, двери, ворота, м2</v>
          </cell>
          <cell r="N1061">
            <v>1</v>
          </cell>
          <cell r="O1061" t="str">
            <v>KQ-66-01</v>
          </cell>
          <cell r="P1061" t="str">
            <v>Монтаж окон и витражей, м2</v>
          </cell>
          <cell r="Q1061">
            <v>1</v>
          </cell>
        </row>
        <row r="1062">
          <cell r="E1062" t="str">
            <v>FW00-01-07-12</v>
          </cell>
          <cell r="F1062" t="str">
            <v>Металлопластиковое окно внутреннее</v>
          </cell>
          <cell r="G1062" t="str">
            <v>Interior metal plastic window</v>
          </cell>
          <cell r="H1062" t="str">
            <v>м2</v>
          </cell>
          <cell r="I1062" t="str">
            <v>m2</v>
          </cell>
          <cell r="J1062">
            <v>2.2222222222222219</v>
          </cell>
          <cell r="K1062">
            <v>6.9444444444444434E-2</v>
          </cell>
          <cell r="L1062" t="str">
            <v>KQ-66-00</v>
          </cell>
          <cell r="M1062" t="str">
            <v>Окна, двери, ворота, м2</v>
          </cell>
          <cell r="N1062">
            <v>1</v>
          </cell>
          <cell r="O1062" t="str">
            <v>KQ-66-01</v>
          </cell>
          <cell r="P1062" t="str">
            <v>Монтаж окон и витражей, м2</v>
          </cell>
          <cell r="Q1062">
            <v>1</v>
          </cell>
        </row>
        <row r="1063">
          <cell r="E1063" t="str">
            <v>FW00-01-08</v>
          </cell>
          <cell r="F1063" t="str">
            <v>Монтаж ограждающих конструкций</v>
          </cell>
          <cell r="G1063" t="str">
            <v>Installation of building envelopes</v>
          </cell>
        </row>
        <row r="1064">
          <cell r="E1064" t="str">
            <v>FW00-01-08-1</v>
          </cell>
          <cell r="F1064" t="str">
            <v>Монтаж сэндвич панелей стеновых</v>
          </cell>
          <cell r="G1064" t="str">
            <v>Installation of wall sandwich panels</v>
          </cell>
          <cell r="H1064" t="str">
            <v>м2</v>
          </cell>
          <cell r="I1064" t="str">
            <v>m2</v>
          </cell>
          <cell r="J1064">
            <v>1.0150000000000001</v>
          </cell>
          <cell r="K1064">
            <v>0.59699999999999998</v>
          </cell>
          <cell r="L1064" t="str">
            <v>KQ-25-00</v>
          </cell>
          <cell r="M1064" t="str">
            <v>Сэндвич панели, м2</v>
          </cell>
          <cell r="N1064">
            <v>1</v>
          </cell>
          <cell r="O1064" t="str">
            <v>KQ-25-01</v>
          </cell>
          <cell r="P1064" t="str">
            <v>Монтаж стеновых сэндвич панелей, м2</v>
          </cell>
          <cell r="Q1064">
            <v>1</v>
          </cell>
        </row>
        <row r="1065">
          <cell r="E1065" t="str">
            <v>FW00-01-08-2</v>
          </cell>
          <cell r="F1065" t="str">
            <v>Монтаж сэндвич панелей кровельных</v>
          </cell>
          <cell r="G1065" t="str">
            <v>Installation of sandwich roof panels</v>
          </cell>
          <cell r="H1065" t="str">
            <v>м2</v>
          </cell>
          <cell r="I1065" t="str">
            <v>m2</v>
          </cell>
          <cell r="J1065">
            <v>1.163</v>
          </cell>
          <cell r="K1065">
            <v>0.43099999999999999</v>
          </cell>
          <cell r="L1065" t="str">
            <v>KQ-25-00</v>
          </cell>
          <cell r="M1065" t="str">
            <v>Сэндвич панели, м2</v>
          </cell>
          <cell r="N1065">
            <v>1</v>
          </cell>
          <cell r="O1065" t="str">
            <v>KQ-25-02</v>
          </cell>
          <cell r="P1065" t="str">
            <v>Монтаж кровельных сэндвич панелей, м2</v>
          </cell>
          <cell r="Q1065">
            <v>1</v>
          </cell>
        </row>
        <row r="1066">
          <cell r="E1066" t="str">
            <v>FW00-01-08-3</v>
          </cell>
          <cell r="F1066" t="str">
            <v>Монтаж цокольных панелей</v>
          </cell>
          <cell r="G1066" t="str">
            <v>Installation of basement panels</v>
          </cell>
          <cell r="H1066" t="str">
            <v>м2</v>
          </cell>
          <cell r="I1066" t="str">
            <v>m2</v>
          </cell>
          <cell r="J1066">
            <v>2.7716161616161621</v>
          </cell>
          <cell r="K1066">
            <v>0.8130303030303031</v>
          </cell>
          <cell r="L1066" t="str">
            <v>KQ-68-00</v>
          </cell>
          <cell r="M1066" t="str">
            <v>Отделка фасадов, м2</v>
          </cell>
          <cell r="N1066">
            <v>1</v>
          </cell>
          <cell r="O1066" t="str">
            <v>KQ-68-01</v>
          </cell>
          <cell r="P1066" t="str">
            <v>Облицовка стен профлистом, м2</v>
          </cell>
          <cell r="Q1066">
            <v>1</v>
          </cell>
        </row>
        <row r="1067">
          <cell r="E1067" t="str">
            <v>FW00-01-09</v>
          </cell>
          <cell r="F1067" t="str">
            <v>Отделочные работы специального назначения</v>
          </cell>
          <cell r="G1067" t="str">
            <v>Finishing works of special purpose</v>
          </cell>
        </row>
        <row r="1068">
          <cell r="E1068" t="str">
            <v>FW00-01-09-3</v>
          </cell>
          <cell r="F1068" t="str">
            <v>Грязезащитная система</v>
          </cell>
          <cell r="G1068" t="str">
            <v>Mud protection system</v>
          </cell>
          <cell r="H1068" t="str">
            <v>м2</v>
          </cell>
          <cell r="I1068" t="str">
            <v>m2</v>
          </cell>
          <cell r="J1068">
            <v>0.8</v>
          </cell>
          <cell r="K1068">
            <v>0</v>
          </cell>
          <cell r="L1068" t="str">
            <v>KQ-69-00</v>
          </cell>
          <cell r="M1068" t="str">
            <v>Отделка помещений, м2</v>
          </cell>
          <cell r="N1068">
            <v>0</v>
          </cell>
          <cell r="O1068" t="str">
            <v>KQ-69-03</v>
          </cell>
          <cell r="P1068" t="str">
            <v>Устройство полов, м2</v>
          </cell>
          <cell r="Q1068">
            <v>0</v>
          </cell>
        </row>
        <row r="1069">
          <cell r="E1069" t="str">
            <v>FW00-01-09-4</v>
          </cell>
          <cell r="F1069" t="str">
            <v>Монтаж водосточных труб</v>
          </cell>
          <cell r="G1069" t="str">
            <v>Installation of drainage pipes</v>
          </cell>
          <cell r="H1069" t="str">
            <v>м</v>
          </cell>
          <cell r="I1069" t="str">
            <v>m</v>
          </cell>
          <cell r="J1069">
            <v>1.8248366013071895</v>
          </cell>
          <cell r="K1069">
            <v>0.33267973856209149</v>
          </cell>
          <cell r="L1069" t="str">
            <v>KQ-67-00</v>
          </cell>
          <cell r="M1069" t="str">
            <v>Отделка кровли, м2</v>
          </cell>
          <cell r="N1069">
            <v>0</v>
          </cell>
          <cell r="O1069" t="str">
            <v>KQ-67-07</v>
          </cell>
          <cell r="P1069" t="str">
            <v>Устройство кровельной водосточной системы, м</v>
          </cell>
          <cell r="Q1069">
            <v>1</v>
          </cell>
        </row>
        <row r="1070">
          <cell r="E1070" t="str">
            <v>FW00-01-09-5</v>
          </cell>
          <cell r="F1070" t="str">
            <v>Монтаж водосточных желобов</v>
          </cell>
          <cell r="G1070" t="str">
            <v>Installation of gutters</v>
          </cell>
          <cell r="H1070" t="str">
            <v>м</v>
          </cell>
          <cell r="I1070" t="str">
            <v>m</v>
          </cell>
          <cell r="J1070">
            <v>1.6019999999999999</v>
          </cell>
          <cell r="K1070">
            <v>0.42600000000000005</v>
          </cell>
          <cell r="L1070" t="str">
            <v>KQ-67-00</v>
          </cell>
          <cell r="M1070" t="str">
            <v>Отделка кровли, м2</v>
          </cell>
          <cell r="N1070">
            <v>0</v>
          </cell>
          <cell r="O1070" t="str">
            <v>KQ-67-07</v>
          </cell>
          <cell r="P1070" t="str">
            <v>Устройство кровельной водосточной системы, м</v>
          </cell>
          <cell r="Q1070">
            <v>1</v>
          </cell>
        </row>
        <row r="1071">
          <cell r="E1071" t="str">
            <v>FW00-01-09-6</v>
          </cell>
          <cell r="F1071" t="str">
            <v>Устройство аэраторов</v>
          </cell>
          <cell r="G1071" t="str">
            <v>Aerator installation</v>
          </cell>
          <cell r="H1071" t="str">
            <v>шт.</v>
          </cell>
          <cell r="I1071" t="str">
            <v>pcs.</v>
          </cell>
          <cell r="J1071">
            <v>0.65</v>
          </cell>
          <cell r="K1071">
            <v>0</v>
          </cell>
          <cell r="L1071" t="str">
            <v>KQ-67-00</v>
          </cell>
          <cell r="M1071" t="str">
            <v>Отделка кровли, м2</v>
          </cell>
          <cell r="N1071">
            <v>0</v>
          </cell>
          <cell r="O1071" t="str">
            <v>KQ-67-07</v>
          </cell>
          <cell r="P1071" t="str">
            <v>Устройство кровельной водосточной системы, м</v>
          </cell>
          <cell r="Q1071">
            <v>0</v>
          </cell>
        </row>
        <row r="1072">
          <cell r="E1072" t="str">
            <v>FW00-01-09-7</v>
          </cell>
          <cell r="F1072" t="str">
            <v>Устройство воронок</v>
          </cell>
          <cell r="G1072" t="str">
            <v>Funnel installation</v>
          </cell>
          <cell r="H1072" t="str">
            <v>шт.</v>
          </cell>
          <cell r="I1072" t="str">
            <v>pcs.</v>
          </cell>
          <cell r="J1072">
            <v>1.65</v>
          </cell>
          <cell r="K1072">
            <v>0</v>
          </cell>
          <cell r="L1072" t="str">
            <v>KQ-67-00</v>
          </cell>
          <cell r="M1072" t="str">
            <v>Отделка кровли, м2</v>
          </cell>
          <cell r="N1072">
            <v>0</v>
          </cell>
          <cell r="O1072" t="str">
            <v>KQ-67-07</v>
          </cell>
          <cell r="P1072" t="str">
            <v>Устройство кровельной водосточной системы, м</v>
          </cell>
          <cell r="Q1072">
            <v>0</v>
          </cell>
        </row>
        <row r="1073">
          <cell r="E1073" t="str">
            <v>FW00-01-09-9</v>
          </cell>
          <cell r="F1073" t="str">
            <v>Водоотводные лотки</v>
          </cell>
          <cell r="G1073" t="str">
            <v>Drainage trays</v>
          </cell>
          <cell r="H1073" t="str">
            <v>м</v>
          </cell>
          <cell r="I1073" t="str">
            <v>m</v>
          </cell>
          <cell r="J1073">
            <v>4.2666666666666666</v>
          </cell>
          <cell r="K1073">
            <v>0.66666666666666663</v>
          </cell>
          <cell r="L1073" t="str">
            <v>KQ-67-00</v>
          </cell>
          <cell r="M1073" t="str">
            <v>Отделка кровли, м2</v>
          </cell>
          <cell r="N1073">
            <v>0</v>
          </cell>
          <cell r="O1073" t="str">
            <v>KQ-67-07</v>
          </cell>
          <cell r="P1073" t="str">
            <v>Устройство кровельной водосточной системы, м</v>
          </cell>
          <cell r="Q1073">
            <v>1</v>
          </cell>
        </row>
        <row r="1074">
          <cell r="E1074" t="str">
            <v>FW00-01-09-10</v>
          </cell>
          <cell r="F1074" t="str">
            <v>Монтаж ограждения лестниц (хромированные, стеклянные-комплектная поставка)</v>
          </cell>
          <cell r="G1074" t="str">
            <v>Installation of stair railings (chrome, glass - complete delivery)</v>
          </cell>
          <cell r="H1074" t="str">
            <v>м</v>
          </cell>
          <cell r="I1074" t="str">
            <v>m</v>
          </cell>
          <cell r="J1074">
            <v>2.0759999999999996</v>
          </cell>
          <cell r="K1074">
            <v>0.14899999999999999</v>
          </cell>
          <cell r="L1074" t="str">
            <v>KQ-69-00</v>
          </cell>
          <cell r="M1074" t="str">
            <v>Отделка помещений, м2</v>
          </cell>
          <cell r="N1074">
            <v>0</v>
          </cell>
          <cell r="O1074" t="str">
            <v>KQ-69-08</v>
          </cell>
          <cell r="P1074" t="str">
            <v>Монтаж перильных ограждений, м</v>
          </cell>
          <cell r="Q1074">
            <v>1</v>
          </cell>
        </row>
        <row r="1075">
          <cell r="E1075" t="str">
            <v>FW00-01-09-11</v>
          </cell>
          <cell r="F1075" t="str">
            <v>Монтаж решеток приямков и водоотводных лотков</v>
          </cell>
          <cell r="G1075" t="str">
            <v>Installation of pit grates and drainage channels</v>
          </cell>
          <cell r="H1075" t="str">
            <v>кг</v>
          </cell>
          <cell r="I1075" t="str">
            <v>kg</v>
          </cell>
          <cell r="J1075">
            <v>0.17</v>
          </cell>
          <cell r="K1075">
            <v>0.01</v>
          </cell>
          <cell r="L1075" t="str">
            <v>KQ-69-00</v>
          </cell>
          <cell r="M1075" t="str">
            <v>Отделка помещений, м2</v>
          </cell>
          <cell r="N1075">
            <v>0</v>
          </cell>
          <cell r="O1075" t="str">
            <v>KQ-69-03</v>
          </cell>
          <cell r="P1075" t="str">
            <v>Устройство полов, м2</v>
          </cell>
          <cell r="Q1075">
            <v>0</v>
          </cell>
        </row>
        <row r="1076">
          <cell r="E1076" t="str">
            <v>FW00-01-09-12</v>
          </cell>
          <cell r="F1076" t="str">
            <v>Оцинкованная листовая сталь, используемая в качестве покрытия парапетного ограждения</v>
          </cell>
          <cell r="G1076" t="str">
            <v>Galvanized sheet steel used as a coating for parapet fencing</v>
          </cell>
          <cell r="H1076" t="str">
            <v>м2</v>
          </cell>
          <cell r="I1076" t="str">
            <v>m2</v>
          </cell>
          <cell r="J1076">
            <v>0.6</v>
          </cell>
          <cell r="K1076">
            <v>0</v>
          </cell>
          <cell r="L1076" t="str">
            <v>KQ-67-00</v>
          </cell>
          <cell r="M1076" t="str">
            <v>Отделка кровли, м2</v>
          </cell>
          <cell r="N1076">
            <v>0</v>
          </cell>
          <cell r="O1076" t="str">
            <v>KQ-67-08</v>
          </cell>
          <cell r="P1076" t="str">
            <v>Устройство перильного ограждения кровли, м</v>
          </cell>
          <cell r="Q1076">
            <v>1.25</v>
          </cell>
        </row>
        <row r="1077">
          <cell r="E1077" t="str">
            <v>FW00-01-10</v>
          </cell>
          <cell r="F1077" t="str">
            <v>Мебель</v>
          </cell>
          <cell r="G1077" t="str">
            <v>Furniture</v>
          </cell>
        </row>
        <row r="1078">
          <cell r="E1078" t="str">
            <v>FW00-01-10-2</v>
          </cell>
          <cell r="F1078" t="str">
            <v>Шкаф</v>
          </cell>
          <cell r="G1078" t="str">
            <v>Closet</v>
          </cell>
          <cell r="H1078" t="str">
            <v>шт.</v>
          </cell>
          <cell r="I1078" t="str">
            <v>pcs.</v>
          </cell>
          <cell r="J1078">
            <v>2.6</v>
          </cell>
          <cell r="K1078">
            <v>0.5</v>
          </cell>
          <cell r="L1078" t="str">
            <v>KQ-70-00</v>
          </cell>
          <cell r="M1078" t="str">
            <v>Оснащение помещений, без ед. изм.</v>
          </cell>
          <cell r="N1078">
            <v>0</v>
          </cell>
          <cell r="O1078" t="str">
            <v>KQ-70-01</v>
          </cell>
          <cell r="P1078" t="str">
            <v>Установка свободностоящей мебели, шт.</v>
          </cell>
          <cell r="Q1078">
            <v>1</v>
          </cell>
        </row>
        <row r="1079">
          <cell r="E1079" t="str">
            <v>FW00-01-10-3</v>
          </cell>
          <cell r="F1079" t="str">
            <v>Стул</v>
          </cell>
          <cell r="G1079" t="str">
            <v>Chair</v>
          </cell>
          <cell r="H1079" t="str">
            <v>шт.</v>
          </cell>
          <cell r="I1079" t="str">
            <v>pcs.</v>
          </cell>
          <cell r="J1079">
            <v>0.7</v>
          </cell>
          <cell r="K1079">
            <v>0.05</v>
          </cell>
          <cell r="L1079" t="str">
            <v>KQ-70-00</v>
          </cell>
          <cell r="M1079" t="str">
            <v>Оснащение помещений, без ед. изм.</v>
          </cell>
          <cell r="N1079">
            <v>0</v>
          </cell>
          <cell r="O1079" t="str">
            <v>KQ-70-01</v>
          </cell>
          <cell r="P1079" t="str">
            <v>Установка свободностоящей мебели, шт.</v>
          </cell>
          <cell r="Q1079">
            <v>1</v>
          </cell>
        </row>
        <row r="1080">
          <cell r="E1080" t="str">
            <v>FW00-01-10-4</v>
          </cell>
          <cell r="F1080" t="str">
            <v>Вращающееся кресло</v>
          </cell>
          <cell r="G1080" t="str">
            <v>Swivel chair</v>
          </cell>
          <cell r="H1080" t="str">
            <v>шт.</v>
          </cell>
          <cell r="I1080" t="str">
            <v>pcs.</v>
          </cell>
          <cell r="J1080">
            <v>0.89999999999999991</v>
          </cell>
          <cell r="K1080">
            <v>0.05</v>
          </cell>
          <cell r="L1080" t="str">
            <v>KQ-70-00</v>
          </cell>
          <cell r="M1080" t="str">
            <v>Оснащение помещений, без ед. изм.</v>
          </cell>
          <cell r="N1080">
            <v>0</v>
          </cell>
          <cell r="O1080" t="str">
            <v>KQ-70-01</v>
          </cell>
          <cell r="P1080" t="str">
            <v>Установка свободностоящей мебели, шт.</v>
          </cell>
          <cell r="Q1080">
            <v>1</v>
          </cell>
        </row>
        <row r="1081">
          <cell r="E1081" t="str">
            <v>FW00-01-10-6</v>
          </cell>
          <cell r="F1081" t="str">
            <v>Стол</v>
          </cell>
          <cell r="G1081" t="str">
            <v>Table</v>
          </cell>
          <cell r="H1081" t="str">
            <v>шт.</v>
          </cell>
          <cell r="I1081" t="str">
            <v>pcs.</v>
          </cell>
          <cell r="J1081">
            <v>1.6</v>
          </cell>
          <cell r="K1081">
            <v>0.5</v>
          </cell>
          <cell r="L1081" t="str">
            <v>KQ-70-00</v>
          </cell>
          <cell r="M1081" t="str">
            <v>Оснащение помещений, без ед. изм.</v>
          </cell>
          <cell r="N1081">
            <v>0</v>
          </cell>
          <cell r="O1081" t="str">
            <v>KQ-70-01</v>
          </cell>
          <cell r="P1081" t="str">
            <v>Установка свободностоящей мебели, шт.</v>
          </cell>
          <cell r="Q1081">
            <v>1</v>
          </cell>
        </row>
        <row r="1082">
          <cell r="E1082" t="str">
            <v>FW00-01-10-7</v>
          </cell>
          <cell r="F1082" t="str">
            <v>Подкатная тумба</v>
          </cell>
          <cell r="G1082" t="str">
            <v>Rolling cabinet</v>
          </cell>
          <cell r="H1082" t="str">
            <v>шт.</v>
          </cell>
          <cell r="I1082" t="str">
            <v>pcs.</v>
          </cell>
          <cell r="J1082">
            <v>0.8</v>
          </cell>
          <cell r="K1082">
            <v>0.05</v>
          </cell>
          <cell r="L1082" t="str">
            <v>KQ-70-00</v>
          </cell>
          <cell r="M1082" t="str">
            <v>Оснащение помещений, без ед. изм.</v>
          </cell>
          <cell r="N1082">
            <v>0</v>
          </cell>
          <cell r="O1082" t="str">
            <v>KQ-70-01</v>
          </cell>
          <cell r="P1082" t="str">
            <v>Установка свободностоящей мебели, шт.</v>
          </cell>
          <cell r="Q1082">
            <v>1</v>
          </cell>
        </row>
        <row r="1083">
          <cell r="E1083" t="str">
            <v>FW00-01-10-1</v>
          </cell>
          <cell r="F1083" t="str">
            <v>Запирающийся шкафчик, ящик, сейф</v>
          </cell>
          <cell r="G1083" t="str">
            <v>Locker, drawer, safe</v>
          </cell>
          <cell r="H1083" t="str">
            <v>шт.</v>
          </cell>
          <cell r="I1083" t="str">
            <v>pcs.</v>
          </cell>
          <cell r="J1083">
            <v>0.8</v>
          </cell>
          <cell r="K1083">
            <v>0.05</v>
          </cell>
          <cell r="L1083" t="str">
            <v>KQ-70-00</v>
          </cell>
          <cell r="M1083" t="str">
            <v>Оснащение помещений, без ед. изм.</v>
          </cell>
          <cell r="N1083">
            <v>0</v>
          </cell>
          <cell r="O1083" t="str">
            <v>KQ-70-01</v>
          </cell>
          <cell r="P1083" t="str">
            <v>Установка свободностоящей мебели, шт.</v>
          </cell>
          <cell r="Q1083">
            <v>1</v>
          </cell>
        </row>
        <row r="1084">
          <cell r="E1084" t="str">
            <v>FW00-01-10-12</v>
          </cell>
          <cell r="F1084" t="str">
            <v>Мебель индивидуального изготовления</v>
          </cell>
          <cell r="G1084" t="str">
            <v>Customized furniture</v>
          </cell>
          <cell r="H1084" t="str">
            <v>шт.</v>
          </cell>
          <cell r="I1084" t="str">
            <v>pcs.</v>
          </cell>
          <cell r="J1084">
            <v>2.8</v>
          </cell>
          <cell r="K1084">
            <v>0.5</v>
          </cell>
          <cell r="L1084" t="str">
            <v>KQ-70-00</v>
          </cell>
          <cell r="M1084" t="str">
            <v>Оснащение помещений, без ед. изм.</v>
          </cell>
          <cell r="N1084">
            <v>0</v>
          </cell>
          <cell r="O1084" t="str">
            <v>KQ-70-01</v>
          </cell>
          <cell r="P1084" t="str">
            <v>Установка свободностоящей мебели, шт.</v>
          </cell>
          <cell r="Q1084">
            <v>1</v>
          </cell>
        </row>
        <row r="1085">
          <cell r="E1085" t="str">
            <v>FW00-01-10-18</v>
          </cell>
          <cell r="F1085" t="str">
            <v>Кресло</v>
          </cell>
          <cell r="G1085" t="str">
            <v>Armchair</v>
          </cell>
          <cell r="H1085" t="str">
            <v>шт.</v>
          </cell>
          <cell r="I1085" t="str">
            <v>pcs.</v>
          </cell>
          <cell r="J1085">
            <v>1.8</v>
          </cell>
          <cell r="K1085">
            <v>1</v>
          </cell>
          <cell r="L1085" t="str">
            <v>KQ-70-00</v>
          </cell>
          <cell r="M1085" t="str">
            <v>Оснащение помещений, без ед. изм.</v>
          </cell>
          <cell r="N1085">
            <v>0</v>
          </cell>
          <cell r="O1085" t="str">
            <v>KQ-70-01</v>
          </cell>
          <cell r="P1085" t="str">
            <v>Установка свободностоящей мебели, шт.</v>
          </cell>
          <cell r="Q1085">
            <v>1</v>
          </cell>
        </row>
        <row r="1086">
          <cell r="E1086" t="str">
            <v>FW00-01-10-13</v>
          </cell>
          <cell r="F1086" t="str">
            <v>Диван</v>
          </cell>
          <cell r="G1086" t="str">
            <v>Sofa</v>
          </cell>
          <cell r="H1086" t="str">
            <v>шт.</v>
          </cell>
          <cell r="I1086" t="str">
            <v>pcs.</v>
          </cell>
          <cell r="J1086">
            <v>2</v>
          </cell>
          <cell r="K1086">
            <v>1</v>
          </cell>
          <cell r="L1086" t="str">
            <v>KQ-70-00</v>
          </cell>
          <cell r="M1086" t="str">
            <v>Оснащение помещений, без ед. изм.</v>
          </cell>
          <cell r="N1086">
            <v>0</v>
          </cell>
          <cell r="O1086" t="str">
            <v>KQ-70-01</v>
          </cell>
          <cell r="P1086" t="str">
            <v>Установка свободностоящей мебели, шт.</v>
          </cell>
          <cell r="Q1086">
            <v>1</v>
          </cell>
        </row>
        <row r="1087">
          <cell r="E1087" t="str">
            <v>FW00-01-10-14</v>
          </cell>
          <cell r="F1087" t="str">
            <v>Кровать</v>
          </cell>
          <cell r="G1087" t="str">
            <v>Bed</v>
          </cell>
          <cell r="H1087" t="str">
            <v>шт.</v>
          </cell>
          <cell r="I1087" t="str">
            <v>pcs.</v>
          </cell>
          <cell r="J1087">
            <v>2.6</v>
          </cell>
          <cell r="K1087">
            <v>0.5</v>
          </cell>
          <cell r="L1087" t="str">
            <v>KQ-70-00</v>
          </cell>
          <cell r="M1087" t="str">
            <v>Оснащение помещений, без ед. изм.</v>
          </cell>
          <cell r="N1087">
            <v>0</v>
          </cell>
          <cell r="O1087" t="str">
            <v>KQ-70-01</v>
          </cell>
          <cell r="P1087" t="str">
            <v>Установка свободностоящей мебели, шт.</v>
          </cell>
          <cell r="Q1087">
            <v>1</v>
          </cell>
        </row>
        <row r="1088">
          <cell r="E1088" t="str">
            <v>FW00-01-10-16</v>
          </cell>
          <cell r="F1088" t="str">
            <v>Оборудование/устройство требующее монтажа</v>
          </cell>
          <cell r="G1088" t="str">
            <v>Equipment/device requiring assembly</v>
          </cell>
          <cell r="H1088" t="str">
            <v>шт.</v>
          </cell>
          <cell r="I1088" t="str">
            <v>pcs.</v>
          </cell>
          <cell r="J1088">
            <v>1.6</v>
          </cell>
          <cell r="K1088">
            <v>0.2</v>
          </cell>
          <cell r="L1088" t="str">
            <v>KQ-70-00</v>
          </cell>
          <cell r="M1088" t="str">
            <v>Оснащение помещений, без ед. изм.</v>
          </cell>
          <cell r="N1088">
            <v>0</v>
          </cell>
          <cell r="O1088" t="str">
            <v>KQ-70-05</v>
          </cell>
          <cell r="P1088" t="str">
            <v>Оснащение помещений элементами интерьера, без ед. изм.</v>
          </cell>
          <cell r="Q1088">
            <v>0</v>
          </cell>
        </row>
        <row r="1089">
          <cell r="E1089" t="str">
            <v>FW00-01-10-17</v>
          </cell>
          <cell r="F1089" t="str">
            <v>Стеллажи для складских помещений</v>
          </cell>
          <cell r="G1089" t="str">
            <v>Shelving for storage rooms</v>
          </cell>
          <cell r="H1089" t="str">
            <v>т</v>
          </cell>
          <cell r="I1089" t="str">
            <v>t</v>
          </cell>
          <cell r="J1089">
            <v>9.1999999999999993</v>
          </cell>
          <cell r="K1089">
            <v>0.5</v>
          </cell>
          <cell r="L1089" t="str">
            <v>KQ-70-00</v>
          </cell>
          <cell r="M1089" t="str">
            <v>Оснащение помещений, без ед. изм.</v>
          </cell>
          <cell r="N1089">
            <v>0</v>
          </cell>
          <cell r="O1089" t="str">
            <v>KQ-70-02</v>
          </cell>
          <cell r="P1089" t="str">
            <v>Монтаж систем хранения, м2</v>
          </cell>
          <cell r="Q1089">
            <v>2</v>
          </cell>
        </row>
        <row r="1090">
          <cell r="E1090" t="str">
            <v>FW00-01-10-19</v>
          </cell>
          <cell r="F1090" t="str">
            <v>Оборудование/устройство не требующее монтажа</v>
          </cell>
          <cell r="G1090" t="str">
            <v>Equipment/device not requiring installation</v>
          </cell>
          <cell r="H1090" t="str">
            <v>шт.</v>
          </cell>
          <cell r="I1090" t="str">
            <v>pcs.</v>
          </cell>
          <cell r="J1090">
            <v>0.2</v>
          </cell>
          <cell r="K1090">
            <v>0.05</v>
          </cell>
          <cell r="L1090" t="str">
            <v>KQ-70-00</v>
          </cell>
          <cell r="M1090" t="str">
            <v>Оснащение помещений, без ед. изм.</v>
          </cell>
          <cell r="N1090">
            <v>0</v>
          </cell>
          <cell r="O1090" t="str">
            <v>KQ-70-01</v>
          </cell>
          <cell r="P1090" t="str">
            <v>Установка свободностоящей мебели, шт.</v>
          </cell>
          <cell r="Q1090">
            <v>1</v>
          </cell>
        </row>
        <row r="1091">
          <cell r="E1091" t="str">
            <v>FW00-01-10-20</v>
          </cell>
          <cell r="F1091" t="str">
            <v>Сушильный шкаф для сушки спец.одежды</v>
          </cell>
          <cell r="G1091" t="str">
            <v>Drying cabinet for special clothes drying</v>
          </cell>
          <cell r="H1091" t="str">
            <v>шт.</v>
          </cell>
          <cell r="I1091" t="str">
            <v>pcs.</v>
          </cell>
          <cell r="J1091">
            <v>2.6</v>
          </cell>
          <cell r="K1091">
            <v>0.5</v>
          </cell>
          <cell r="L1091" t="str">
            <v>KQ-70-00</v>
          </cell>
          <cell r="M1091" t="str">
            <v>Оснащение помещений, без ед. изм.</v>
          </cell>
          <cell r="N1091">
            <v>0</v>
          </cell>
          <cell r="O1091" t="str">
            <v>KQ-70-01</v>
          </cell>
          <cell r="P1091" t="str">
            <v>Установка свободностоящей мебели, шт.</v>
          </cell>
          <cell r="Q1091">
            <v>1</v>
          </cell>
        </row>
        <row r="1092">
          <cell r="E1092" t="str">
            <v>HV00</v>
          </cell>
          <cell r="F1092" t="str">
            <v>Инженерные системы зданий</v>
          </cell>
          <cell r="G1092" t="str">
            <v>Utility systems of buildings</v>
          </cell>
        </row>
        <row r="1093">
          <cell r="E1093" t="str">
            <v>HV00-01</v>
          </cell>
          <cell r="F1093" t="str">
            <v>Оборудование ОВКВ</v>
          </cell>
          <cell r="G1093" t="str">
            <v>HVAC equipment</v>
          </cell>
        </row>
        <row r="1094">
          <cell r="E1094" t="str">
            <v>HV00-01-01</v>
          </cell>
          <cell r="F1094" t="str">
            <v>Вентиляционные установки - приточные установки</v>
          </cell>
          <cell r="G1094" t="str">
            <v>Ventilation units - air handling units</v>
          </cell>
        </row>
        <row r="1095">
          <cell r="E1095" t="str">
            <v>HV00-01-01-1</v>
          </cell>
          <cell r="F1095" t="str">
            <v>Приточная установка производительностью до 5 тыс. м3/час включительно</v>
          </cell>
          <cell r="G1095" t="str">
            <v>Air handling unit with the capacity up to 5 thousand m3/h inclusive</v>
          </cell>
          <cell r="H1095" t="str">
            <v>комплект</v>
          </cell>
          <cell r="I1095" t="str">
            <v>package</v>
          </cell>
          <cell r="J1095">
            <v>38.669999999999995</v>
          </cell>
          <cell r="K1095">
            <v>2.0099999999999998</v>
          </cell>
          <cell r="L1095" t="str">
            <v>KQ-61-00</v>
          </cell>
          <cell r="M1095" t="str">
            <v>Основное оборудование вентиляции и кондиционирования, шт.</v>
          </cell>
          <cell r="N1095">
            <v>1</v>
          </cell>
          <cell r="O1095" t="str">
            <v>KQ-61-01</v>
          </cell>
          <cell r="P1095" t="str">
            <v>Монтаж основного вентиляционного оборудования, шт.</v>
          </cell>
          <cell r="Q1095">
            <v>1</v>
          </cell>
        </row>
        <row r="1096">
          <cell r="E1096" t="str">
            <v>HV00-01-01-2</v>
          </cell>
          <cell r="F1096" t="str">
            <v>Приточная установка производительностью свыше 5 тыс. м3/час до 10 тыс. м3/час включительно</v>
          </cell>
          <cell r="G1096" t="str">
            <v>Air handling unit with the capacity from 5 thousand m3/h to 10 thousand m3/h inclusive</v>
          </cell>
          <cell r="H1096" t="str">
            <v>комплект</v>
          </cell>
          <cell r="I1096" t="str">
            <v>package</v>
          </cell>
          <cell r="J1096">
            <v>48.679999999999993</v>
          </cell>
          <cell r="K1096">
            <v>7.2200000000000006</v>
          </cell>
          <cell r="L1096" t="str">
            <v>KQ-61-00</v>
          </cell>
          <cell r="M1096" t="str">
            <v>Основное оборудование вентиляции и кондиционирования, шт.</v>
          </cell>
          <cell r="N1096">
            <v>1</v>
          </cell>
          <cell r="O1096" t="str">
            <v>KQ-61-01</v>
          </cell>
          <cell r="P1096" t="str">
            <v>Монтаж основного вентиляционного оборудования, шт.</v>
          </cell>
          <cell r="Q1096">
            <v>1</v>
          </cell>
        </row>
        <row r="1097">
          <cell r="E1097" t="str">
            <v>HV00-01-01-4</v>
          </cell>
          <cell r="F1097" t="str">
            <v>Приточная установка производительностью свыше 10 тыс. м3/час до 20 тыс. м3/час включительно</v>
          </cell>
          <cell r="G1097" t="str">
            <v>Air handling unit with the capacity from 10 thousand m3/h to 20 thousand m3/h inclusive</v>
          </cell>
          <cell r="H1097" t="str">
            <v>комплект</v>
          </cell>
          <cell r="I1097" t="str">
            <v>package</v>
          </cell>
          <cell r="J1097">
            <v>60.3</v>
          </cell>
          <cell r="K1097">
            <v>9.17</v>
          </cell>
          <cell r="L1097" t="str">
            <v>KQ-61-00</v>
          </cell>
          <cell r="M1097" t="str">
            <v>Основное оборудование вентиляции и кондиционирования, шт.</v>
          </cell>
          <cell r="N1097">
            <v>1</v>
          </cell>
          <cell r="O1097" t="str">
            <v>KQ-61-01</v>
          </cell>
          <cell r="P1097" t="str">
            <v>Монтаж основного вентиляционного оборудования, шт.</v>
          </cell>
          <cell r="Q1097">
            <v>1</v>
          </cell>
        </row>
        <row r="1098">
          <cell r="E1098" t="str">
            <v>HV00-01-01-5</v>
          </cell>
          <cell r="F1098" t="str">
            <v>Приточная установка производительностью свыше 20 тыс. м3/час до 31,5 тыс. м3/час включительно</v>
          </cell>
          <cell r="G1098" t="str">
            <v>Air handling unit with the capacity from 20 thousand m3/h to 31.5 thousand m3/h inclusive</v>
          </cell>
          <cell r="H1098" t="str">
            <v>комплект</v>
          </cell>
          <cell r="I1098" t="str">
            <v>package</v>
          </cell>
          <cell r="J1098">
            <v>91.23</v>
          </cell>
          <cell r="K1098">
            <v>12.38</v>
          </cell>
          <cell r="L1098" t="str">
            <v>KQ-61-00</v>
          </cell>
          <cell r="M1098" t="str">
            <v>Основное оборудование вентиляции и кондиционирования, шт.</v>
          </cell>
          <cell r="N1098">
            <v>1</v>
          </cell>
          <cell r="O1098" t="str">
            <v>KQ-61-01</v>
          </cell>
          <cell r="P1098" t="str">
            <v>Монтаж основного вентиляционного оборудования, шт.</v>
          </cell>
          <cell r="Q1098">
            <v>1</v>
          </cell>
        </row>
        <row r="1099">
          <cell r="E1099" t="str">
            <v>HV00-01-01-6</v>
          </cell>
          <cell r="F1099" t="str">
            <v>Приточная установка производительностью свыше 31,5 тыс. м3/час до 40 тыс. м3/час включительно</v>
          </cell>
          <cell r="G1099" t="str">
            <v>Air handling unit with the capacity from 31.5 thousand m3/h to 40 thousand m3/h inclusive</v>
          </cell>
          <cell r="H1099" t="str">
            <v>комплект</v>
          </cell>
          <cell r="I1099" t="str">
            <v>package</v>
          </cell>
          <cell r="J1099">
            <v>131.94</v>
          </cell>
          <cell r="K1099">
            <v>15.53</v>
          </cell>
          <cell r="L1099" t="str">
            <v>KQ-61-00</v>
          </cell>
          <cell r="M1099" t="str">
            <v>Основное оборудование вентиляции и кондиционирования, шт.</v>
          </cell>
          <cell r="N1099">
            <v>1</v>
          </cell>
          <cell r="O1099" t="str">
            <v>KQ-61-01</v>
          </cell>
          <cell r="P1099" t="str">
            <v>Монтаж основного вентиляционного оборудования, шт.</v>
          </cell>
          <cell r="Q1099">
            <v>1</v>
          </cell>
        </row>
        <row r="1100">
          <cell r="E1100" t="str">
            <v>HV00-01-01-7</v>
          </cell>
          <cell r="F1100" t="str">
            <v>Приточная установка производительностью свыше 40 тыс. м3/час до 63 тыс. м3/час включительно</v>
          </cell>
          <cell r="G1100" t="str">
            <v>Air handling unit with the capacity from 40 thousand m3/h to 63 thousand m3/h inclusive</v>
          </cell>
          <cell r="H1100" t="str">
            <v>комплект</v>
          </cell>
          <cell r="I1100" t="str">
            <v>package</v>
          </cell>
          <cell r="J1100">
            <v>169.17999999999998</v>
          </cell>
          <cell r="K1100">
            <v>21.720000000000002</v>
          </cell>
          <cell r="L1100" t="str">
            <v>KQ-61-00</v>
          </cell>
          <cell r="M1100" t="str">
            <v>Основное оборудование вентиляции и кондиционирования, шт.</v>
          </cell>
          <cell r="N1100">
            <v>1</v>
          </cell>
          <cell r="O1100" t="str">
            <v>KQ-61-01</v>
          </cell>
          <cell r="P1100" t="str">
            <v>Монтаж основного вентиляционного оборудования, шт.</v>
          </cell>
          <cell r="Q1100">
            <v>1</v>
          </cell>
        </row>
        <row r="1101">
          <cell r="E1101" t="str">
            <v>HV00-01-01-8</v>
          </cell>
          <cell r="F1101" t="str">
            <v>Приточная установка производительностью свыше 63 тыс. м3/час до 80 тыс. м3/час включительно</v>
          </cell>
          <cell r="G1101" t="str">
            <v>Air handling unit with the capacity from 63 thousand m3/h to 80 thousand m3/h inclusive</v>
          </cell>
          <cell r="H1101" t="str">
            <v>комплект</v>
          </cell>
          <cell r="I1101" t="str">
            <v>package</v>
          </cell>
          <cell r="J1101">
            <v>202.47</v>
          </cell>
          <cell r="K1101">
            <v>27.89</v>
          </cell>
          <cell r="L1101" t="str">
            <v>KQ-61-00</v>
          </cell>
          <cell r="M1101" t="str">
            <v>Основное оборудование вентиляции и кондиционирования, шт.</v>
          </cell>
          <cell r="N1101">
            <v>1</v>
          </cell>
          <cell r="O1101" t="str">
            <v>KQ-61-01</v>
          </cell>
          <cell r="P1101" t="str">
            <v>Монтаж основного вентиляционного оборудования, шт.</v>
          </cell>
          <cell r="Q1101">
            <v>1</v>
          </cell>
        </row>
        <row r="1102">
          <cell r="E1102" t="str">
            <v>HV00-01-01-10</v>
          </cell>
          <cell r="F1102" t="str">
            <v>Приточная установка производительностью свыше 80 тыс. м3/час до 125 тыс. м3/час включительно</v>
          </cell>
          <cell r="G1102" t="str">
            <v>Air handling unit with the capacity from 80 thousand m3/h to 125 thousand m3/h inclusive</v>
          </cell>
          <cell r="H1102" t="str">
            <v>комплект</v>
          </cell>
          <cell r="I1102" t="str">
            <v>package</v>
          </cell>
          <cell r="J1102">
            <v>266.76</v>
          </cell>
          <cell r="K1102">
            <v>38.630000000000003</v>
          </cell>
          <cell r="L1102" t="str">
            <v>KQ-61-00</v>
          </cell>
          <cell r="M1102" t="str">
            <v>Основное оборудование вентиляции и кондиционирования, шт.</v>
          </cell>
          <cell r="N1102">
            <v>1</v>
          </cell>
          <cell r="O1102" t="str">
            <v>KQ-61-01</v>
          </cell>
          <cell r="P1102" t="str">
            <v>Монтаж основного вентиляционного оборудования, шт.</v>
          </cell>
          <cell r="Q1102">
            <v>1</v>
          </cell>
        </row>
        <row r="1103">
          <cell r="E1103" t="str">
            <v>HV00-01-01-11</v>
          </cell>
          <cell r="F1103" t="str">
            <v>Приточная установка производительностью свыше 125 тыс. м3/час до 150 тыс. м3/час включительно</v>
          </cell>
          <cell r="G1103" t="str">
            <v>Air handling unit with the capacity from 125 thousand m3/h to 150 thousand m3/h inclusive</v>
          </cell>
          <cell r="H1103" t="str">
            <v>комплект</v>
          </cell>
          <cell r="I1103" t="str">
            <v>package</v>
          </cell>
          <cell r="J1103">
            <v>301.32</v>
          </cell>
          <cell r="K1103">
            <v>53.180000000000007</v>
          </cell>
          <cell r="L1103" t="str">
            <v>KQ-61-00</v>
          </cell>
          <cell r="M1103" t="str">
            <v>Основное оборудование вентиляции и кондиционирования, шт.</v>
          </cell>
          <cell r="N1103">
            <v>1</v>
          </cell>
          <cell r="O1103" t="str">
            <v>KQ-61-01</v>
          </cell>
          <cell r="P1103" t="str">
            <v>Монтаж основного вентиляционного оборудования, шт.</v>
          </cell>
          <cell r="Q1103">
            <v>1</v>
          </cell>
        </row>
        <row r="1104">
          <cell r="E1104" t="str">
            <v>HV00-01-01-12</v>
          </cell>
          <cell r="F1104" t="str">
            <v>Приточная установка производительностью свыше 150 тыс. м3/час</v>
          </cell>
          <cell r="G1104" t="str">
            <v>Air handling unit with the capacity above 150 thousand m3/h</v>
          </cell>
          <cell r="H1104" t="str">
            <v>комплект</v>
          </cell>
          <cell r="I1104" t="str">
            <v>package</v>
          </cell>
          <cell r="J1104">
            <v>335.99999999999994</v>
          </cell>
          <cell r="K1104">
            <v>63.11</v>
          </cell>
          <cell r="L1104" t="str">
            <v>KQ-61-00</v>
          </cell>
          <cell r="M1104" t="str">
            <v>Основное оборудование вентиляции и кондиционирования, шт.</v>
          </cell>
          <cell r="N1104">
            <v>1</v>
          </cell>
          <cell r="O1104" t="str">
            <v>KQ-61-01</v>
          </cell>
          <cell r="P1104" t="str">
            <v>Монтаж основного вентиляционного оборудования, шт.</v>
          </cell>
          <cell r="Q1104">
            <v>1</v>
          </cell>
        </row>
        <row r="1105">
          <cell r="E1105" t="str">
            <v>HV00-01-02</v>
          </cell>
          <cell r="F1105" t="str">
            <v>Вентиляционные установки - приточно-вытяжные установки</v>
          </cell>
          <cell r="G1105" t="str">
            <v>Ventilation units - air supply and exhaust units</v>
          </cell>
        </row>
        <row r="1106">
          <cell r="E1106" t="str">
            <v>HV00-01-02-1</v>
          </cell>
          <cell r="F1106" t="str">
            <v>Приточно-вытяжная установка производительностью до 5 тыс. м3/час включительно</v>
          </cell>
          <cell r="G1106" t="str">
            <v>Air supply and exhaust unit with the capacity up to 5 thousand m3/h inclusive</v>
          </cell>
          <cell r="H1106" t="str">
            <v>комплект</v>
          </cell>
          <cell r="I1106" t="str">
            <v>package</v>
          </cell>
          <cell r="J1106">
            <v>56.51</v>
          </cell>
          <cell r="K1106">
            <v>3.73</v>
          </cell>
          <cell r="L1106" t="str">
            <v>KQ-61-00</v>
          </cell>
          <cell r="M1106" t="str">
            <v>Основное оборудование вентиляции и кондиционирования, шт.</v>
          </cell>
          <cell r="N1106">
            <v>1</v>
          </cell>
          <cell r="O1106" t="str">
            <v>KQ-61-01</v>
          </cell>
          <cell r="P1106" t="str">
            <v>Монтаж основного вентиляционного оборудования, шт.</v>
          </cell>
          <cell r="Q1106">
            <v>1</v>
          </cell>
        </row>
        <row r="1107">
          <cell r="E1107" t="str">
            <v>HV00-01-02-2</v>
          </cell>
          <cell r="F1107" t="str">
            <v>Приточно-вытяжная установка производительностью свыше 5 тыс. м3/час до 10 тыс. м3/час включительно</v>
          </cell>
          <cell r="G1107" t="str">
            <v>Air supply and exhaust unit with the capacity from 5 thousand m3/h to 10 thousand m3/h inclusive</v>
          </cell>
          <cell r="H1107" t="str">
            <v>комплект</v>
          </cell>
          <cell r="I1107" t="str">
            <v>package</v>
          </cell>
          <cell r="J1107">
            <v>66.400000000000006</v>
          </cell>
          <cell r="K1107">
            <v>5.78</v>
          </cell>
          <cell r="L1107" t="str">
            <v>KQ-61-00</v>
          </cell>
          <cell r="M1107" t="str">
            <v>Основное оборудование вентиляции и кондиционирования, шт.</v>
          </cell>
          <cell r="N1107">
            <v>1</v>
          </cell>
          <cell r="O1107" t="str">
            <v>KQ-61-01</v>
          </cell>
          <cell r="P1107" t="str">
            <v>Монтаж основного вентиляционного оборудования, шт.</v>
          </cell>
          <cell r="Q1107">
            <v>1</v>
          </cell>
        </row>
        <row r="1108">
          <cell r="E1108" t="str">
            <v>HV00-01-02-4</v>
          </cell>
          <cell r="F1108" t="str">
            <v>Приточно-вытяжная установка производительностью свыше 10 тыс. м3/час до 20 тыс. м3/час включительно</v>
          </cell>
          <cell r="G1108" t="str">
            <v>Air supply and exhaust unit with the capacity from 10 thousand m3/h to 20 thousand m3/h inclusive</v>
          </cell>
          <cell r="H1108" t="str">
            <v>комплект</v>
          </cell>
          <cell r="I1108" t="str">
            <v>package</v>
          </cell>
          <cell r="J1108">
            <v>92.58</v>
          </cell>
          <cell r="K1108">
            <v>11.18</v>
          </cell>
          <cell r="L1108" t="str">
            <v>KQ-61-00</v>
          </cell>
          <cell r="M1108" t="str">
            <v>Основное оборудование вентиляции и кондиционирования, шт.</v>
          </cell>
          <cell r="N1108">
            <v>1</v>
          </cell>
          <cell r="O1108" t="str">
            <v>KQ-61-01</v>
          </cell>
          <cell r="P1108" t="str">
            <v>Монтаж основного вентиляционного оборудования, шт.</v>
          </cell>
          <cell r="Q1108">
            <v>1</v>
          </cell>
        </row>
        <row r="1109">
          <cell r="E1109" t="str">
            <v>HV00-01-02-5</v>
          </cell>
          <cell r="F1109" t="str">
            <v>Приточно-вытяжная установка производительностью свыше 20 тыс. м3/час до 31,5 тыс. м3/час включительно</v>
          </cell>
          <cell r="G1109" t="str">
            <v>Air supply and exhaust unit with the capacity from 20 thousand m3/h to 31.5 thousand m3/h inclusive</v>
          </cell>
          <cell r="H1109" t="str">
            <v>комплект</v>
          </cell>
          <cell r="I1109" t="str">
            <v>package</v>
          </cell>
          <cell r="J1109">
            <v>129.72</v>
          </cell>
          <cell r="K1109">
            <v>16.16</v>
          </cell>
          <cell r="L1109" t="str">
            <v>KQ-61-00</v>
          </cell>
          <cell r="M1109" t="str">
            <v>Основное оборудование вентиляции и кондиционирования, шт.</v>
          </cell>
          <cell r="N1109">
            <v>1</v>
          </cell>
          <cell r="O1109" t="str">
            <v>KQ-61-01</v>
          </cell>
          <cell r="P1109" t="str">
            <v>Монтаж основного вентиляционного оборудования, шт.</v>
          </cell>
          <cell r="Q1109">
            <v>1</v>
          </cell>
        </row>
        <row r="1110">
          <cell r="E1110" t="str">
            <v>HV00-01-02-6</v>
          </cell>
          <cell r="F1110" t="str">
            <v>Приточно-вытяжная установка производительностью свыше 31,5 тыс. м3/час до 40 тыс. м3/час включительно</v>
          </cell>
          <cell r="G1110" t="str">
            <v>Air supply and exhaust unit with the capacity from 31.5 thousand m3/h to 40 thousand m3/h inclusive</v>
          </cell>
          <cell r="H1110" t="str">
            <v>комплект</v>
          </cell>
          <cell r="I1110" t="str">
            <v>package</v>
          </cell>
          <cell r="J1110">
            <v>174.54999999999998</v>
          </cell>
          <cell r="K1110">
            <v>27.85</v>
          </cell>
          <cell r="L1110" t="str">
            <v>KQ-61-00</v>
          </cell>
          <cell r="M1110" t="str">
            <v>Основное оборудование вентиляции и кондиционирования, шт.</v>
          </cell>
          <cell r="N1110">
            <v>1</v>
          </cell>
          <cell r="O1110" t="str">
            <v>KQ-61-01</v>
          </cell>
          <cell r="P1110" t="str">
            <v>Монтаж основного вентиляционного оборудования, шт.</v>
          </cell>
          <cell r="Q1110">
            <v>1</v>
          </cell>
        </row>
        <row r="1111">
          <cell r="E1111" t="str">
            <v>HV00-01-02-7</v>
          </cell>
          <cell r="F1111" t="str">
            <v>Приточно-вытяжная установка производительностью свыше 40 тыс. м3/час до 63 тыс. м3/час включительно</v>
          </cell>
          <cell r="G1111" t="str">
            <v>Air supply and exhaust unit with the capacity from 40 thousand m3/h to 63 thousand m3/h inclusive</v>
          </cell>
          <cell r="H1111" t="str">
            <v>комплект</v>
          </cell>
          <cell r="I1111" t="str">
            <v>package</v>
          </cell>
          <cell r="J1111">
            <v>246.16</v>
          </cell>
          <cell r="K1111">
            <v>36.08</v>
          </cell>
          <cell r="L1111" t="str">
            <v>KQ-61-00</v>
          </cell>
          <cell r="M1111" t="str">
            <v>Основное оборудование вентиляции и кондиционирования, шт.</v>
          </cell>
          <cell r="N1111">
            <v>1</v>
          </cell>
          <cell r="O1111" t="str">
            <v>KQ-61-01</v>
          </cell>
          <cell r="P1111" t="str">
            <v>Монтаж основного вентиляционного оборудования, шт.</v>
          </cell>
          <cell r="Q1111">
            <v>1</v>
          </cell>
        </row>
        <row r="1112">
          <cell r="E1112" t="str">
            <v>HV00-01-02-8</v>
          </cell>
          <cell r="F1112" t="str">
            <v>Приточно-вытяжная установка производительностью свыше 63 тыс. м3/час до 80 тыс. м3/час включительно</v>
          </cell>
          <cell r="G1112" t="str">
            <v>Air supply and exhaust unit with the capacity from 63 thousand m3/h to 80 thousand m3/h inclusive</v>
          </cell>
          <cell r="H1112" t="str">
            <v>комплект</v>
          </cell>
          <cell r="I1112" t="str">
            <v>package</v>
          </cell>
          <cell r="J1112">
            <v>312.47999999999996</v>
          </cell>
          <cell r="K1112">
            <v>56.300000000000004</v>
          </cell>
          <cell r="L1112" t="str">
            <v>KQ-61-00</v>
          </cell>
          <cell r="M1112" t="str">
            <v>Основное оборудование вентиляции и кондиционирования, шт.</v>
          </cell>
          <cell r="N1112">
            <v>1</v>
          </cell>
          <cell r="O1112" t="str">
            <v>KQ-61-01</v>
          </cell>
          <cell r="P1112" t="str">
            <v>Монтаж основного вентиляционного оборудования, шт.</v>
          </cell>
          <cell r="Q1112">
            <v>1</v>
          </cell>
        </row>
        <row r="1113">
          <cell r="E1113" t="str">
            <v>HV00-01-02-10</v>
          </cell>
          <cell r="F1113" t="str">
            <v>Приточно-вытяжная установка производительностью свыше 80 тыс. м3/час до 125 тыс. м3/час включительно</v>
          </cell>
          <cell r="G1113" t="str">
            <v>Air supply and exhaust unit with the capacity from 80 thousand m3/h to 125 thousand m3/h inclusive</v>
          </cell>
          <cell r="H1113" t="str">
            <v>комплект</v>
          </cell>
          <cell r="I1113" t="str">
            <v>package</v>
          </cell>
          <cell r="J1113">
            <v>445.8</v>
          </cell>
          <cell r="K1113">
            <v>76.05</v>
          </cell>
          <cell r="L1113" t="str">
            <v>KQ-61-00</v>
          </cell>
          <cell r="M1113" t="str">
            <v>Основное оборудование вентиляции и кондиционирования, шт.</v>
          </cell>
          <cell r="N1113">
            <v>1</v>
          </cell>
          <cell r="O1113" t="str">
            <v>KQ-61-01</v>
          </cell>
          <cell r="P1113" t="str">
            <v>Монтаж основного вентиляционного оборудования, шт.</v>
          </cell>
          <cell r="Q1113">
            <v>1</v>
          </cell>
        </row>
        <row r="1114">
          <cell r="E1114" t="str">
            <v>HV00-01-02-11</v>
          </cell>
          <cell r="F1114" t="str">
            <v>Приточно-вытяжная установка производительностью свыше 125 тыс. м3/час до 150 тыс. м3/час включительно</v>
          </cell>
          <cell r="G1114" t="str">
            <v>Air supply and exhaust unit with the capacity from 125 thousand m3/h to 150 thousand m3/h inclusive</v>
          </cell>
          <cell r="H1114" t="str">
            <v>комплект</v>
          </cell>
          <cell r="I1114" t="str">
            <v>package</v>
          </cell>
          <cell r="J1114">
            <v>538.55999999999995</v>
          </cell>
          <cell r="K1114">
            <v>97.839999999999989</v>
          </cell>
          <cell r="L1114" t="str">
            <v>KQ-61-00</v>
          </cell>
          <cell r="M1114" t="str">
            <v>Основное оборудование вентиляции и кондиционирования, шт.</v>
          </cell>
          <cell r="N1114">
            <v>1</v>
          </cell>
          <cell r="O1114" t="str">
            <v>KQ-61-01</v>
          </cell>
          <cell r="P1114" t="str">
            <v>Монтаж основного вентиляционного оборудования, шт.</v>
          </cell>
          <cell r="Q1114">
            <v>1</v>
          </cell>
        </row>
        <row r="1115">
          <cell r="E1115" t="str">
            <v>HV00-01-02-12</v>
          </cell>
          <cell r="F1115" t="str">
            <v>Приточно-вытяжная установка производительностью свыше 150 тыс. м3/час</v>
          </cell>
          <cell r="G1115" t="str">
            <v>Air supply and exhaust unit with capacity above 150 thousand m3/h</v>
          </cell>
          <cell r="H1115" t="str">
            <v>комплект</v>
          </cell>
          <cell r="I1115" t="str">
            <v>package</v>
          </cell>
          <cell r="J1115">
            <v>593.45999999999992</v>
          </cell>
          <cell r="K1115">
            <v>122.18</v>
          </cell>
          <cell r="L1115" t="str">
            <v>KQ-61-00</v>
          </cell>
          <cell r="M1115" t="str">
            <v>Основное оборудование вентиляции и кондиционирования, шт.</v>
          </cell>
          <cell r="N1115">
            <v>1</v>
          </cell>
          <cell r="O1115" t="str">
            <v>KQ-61-01</v>
          </cell>
          <cell r="P1115" t="str">
            <v>Монтаж основного вентиляционного оборудования, шт.</v>
          </cell>
          <cell r="Q1115">
            <v>1</v>
          </cell>
        </row>
        <row r="1116">
          <cell r="E1116" t="str">
            <v>HV00-01-03</v>
          </cell>
          <cell r="F1116" t="str">
            <v>Вентиляционные установки - вытяжные установки</v>
          </cell>
          <cell r="G1116" t="str">
            <v>Ventilation units - air exhaust units</v>
          </cell>
        </row>
        <row r="1117">
          <cell r="E1117" t="str">
            <v>HV00-01-03-1</v>
          </cell>
          <cell r="F1117" t="str">
            <v>Вытяжная установка производительностью до 5 тыс. м3/час включительно</v>
          </cell>
          <cell r="G1117" t="str">
            <v>Air exhaust unit with the capacity up to 5 thousand m3/h inclusive</v>
          </cell>
          <cell r="H1117" t="str">
            <v>комплект</v>
          </cell>
          <cell r="I1117" t="str">
            <v>package</v>
          </cell>
          <cell r="J1117">
            <v>24.21</v>
          </cell>
          <cell r="K1117">
            <v>0.42</v>
          </cell>
          <cell r="L1117" t="str">
            <v>KQ-61-00</v>
          </cell>
          <cell r="M1117" t="str">
            <v>Основное оборудование вентиляции и кондиционирования, шт.</v>
          </cell>
          <cell r="N1117">
            <v>1</v>
          </cell>
          <cell r="O1117" t="str">
            <v>KQ-61-01</v>
          </cell>
          <cell r="P1117" t="str">
            <v>Монтаж основного вентиляционного оборудования, шт.</v>
          </cell>
          <cell r="Q1117">
            <v>1</v>
          </cell>
        </row>
        <row r="1118">
          <cell r="E1118" t="str">
            <v>HV00-01-03-2</v>
          </cell>
          <cell r="F1118" t="str">
            <v>Вытяжная установка производительностью свыше 5 тыс. м3/час до 10 тыс. м3/час включительно</v>
          </cell>
          <cell r="G1118" t="str">
            <v>Air exhaust unit with the capacity from 5 thousand m3/h to 10 thousand m3/h inclusive</v>
          </cell>
          <cell r="H1118" t="str">
            <v>комплект</v>
          </cell>
          <cell r="I1118" t="str">
            <v>package</v>
          </cell>
          <cell r="J1118">
            <v>24.169999999999998</v>
          </cell>
          <cell r="K1118">
            <v>2.0499999999999998</v>
          </cell>
          <cell r="L1118" t="str">
            <v>KQ-61-00</v>
          </cell>
          <cell r="M1118" t="str">
            <v>Основное оборудование вентиляции и кондиционирования, шт.</v>
          </cell>
          <cell r="N1118">
            <v>1</v>
          </cell>
          <cell r="O1118" t="str">
            <v>KQ-61-01</v>
          </cell>
          <cell r="P1118" t="str">
            <v>Монтаж основного вентиляционного оборудования, шт.</v>
          </cell>
          <cell r="Q1118">
            <v>1</v>
          </cell>
        </row>
        <row r="1119">
          <cell r="E1119" t="str">
            <v>HV00-01-03-4</v>
          </cell>
          <cell r="F1119" t="str">
            <v>Вытяжная установка производительностью свыше 10 тыс. м3/час до 20 тыс. м3/час включительно</v>
          </cell>
          <cell r="G1119" t="str">
            <v>Air exhaust unit with the capacity from 10 thousand m3/h to 20 thousand m3/h inclusive</v>
          </cell>
          <cell r="H1119" t="str">
            <v>комплект</v>
          </cell>
          <cell r="I1119" t="str">
            <v>package</v>
          </cell>
          <cell r="J1119">
            <v>35.459999999999994</v>
          </cell>
          <cell r="K1119">
            <v>4.05</v>
          </cell>
          <cell r="L1119" t="str">
            <v>KQ-61-00</v>
          </cell>
          <cell r="M1119" t="str">
            <v>Основное оборудование вентиляции и кондиционирования, шт.</v>
          </cell>
          <cell r="N1119">
            <v>1</v>
          </cell>
          <cell r="O1119" t="str">
            <v>KQ-61-01</v>
          </cell>
          <cell r="P1119" t="str">
            <v>Монтаж основного вентиляционного оборудования, шт.</v>
          </cell>
          <cell r="Q1119">
            <v>1</v>
          </cell>
        </row>
        <row r="1120">
          <cell r="E1120" t="str">
            <v>HV00-01-03-5</v>
          </cell>
          <cell r="F1120" t="str">
            <v>Вытяжная установка производительностью свыше 20 тыс. м3/час до 31,5 тыс. м3/час включительно</v>
          </cell>
          <cell r="G1120" t="str">
            <v>Air exhaust unit with the capacity from 20 thousand m3/h to 31.5 thousand m3/h inclusive</v>
          </cell>
          <cell r="H1120" t="str">
            <v>комплект</v>
          </cell>
          <cell r="I1120" t="str">
            <v>package</v>
          </cell>
          <cell r="J1120">
            <v>47.970000000000006</v>
          </cell>
          <cell r="K1120">
            <v>7.25</v>
          </cell>
          <cell r="L1120" t="str">
            <v>KQ-61-00</v>
          </cell>
          <cell r="M1120" t="str">
            <v>Основное оборудование вентиляции и кондиционирования, шт.</v>
          </cell>
          <cell r="N1120">
            <v>1</v>
          </cell>
          <cell r="O1120" t="str">
            <v>KQ-61-01</v>
          </cell>
          <cell r="P1120" t="str">
            <v>Монтаж основного вентиляционного оборудования, шт.</v>
          </cell>
          <cell r="Q1120">
            <v>1</v>
          </cell>
        </row>
        <row r="1121">
          <cell r="E1121" t="str">
            <v>HV00-01-03-6</v>
          </cell>
          <cell r="F1121" t="str">
            <v>Вытяжная установка производительностью свыше 31,5 тыс. м3/час до 40 тыс. м3/час включительно</v>
          </cell>
          <cell r="G1121" t="str">
            <v>Air exhaust unit with the capacity from 31.5 thousand m3/h to 40 thousand m3/h inclusive</v>
          </cell>
          <cell r="H1121" t="str">
            <v>комплект</v>
          </cell>
          <cell r="I1121" t="str">
            <v>package</v>
          </cell>
          <cell r="J1121">
            <v>62.550000000000004</v>
          </cell>
          <cell r="K1121">
            <v>9.5299999999999994</v>
          </cell>
          <cell r="L1121" t="str">
            <v>KQ-61-00</v>
          </cell>
          <cell r="M1121" t="str">
            <v>Основное оборудование вентиляции и кондиционирования, шт.</v>
          </cell>
          <cell r="N1121">
            <v>1</v>
          </cell>
          <cell r="O1121" t="str">
            <v>KQ-61-01</v>
          </cell>
          <cell r="P1121" t="str">
            <v>Монтаж основного вентиляционного оборудования, шт.</v>
          </cell>
          <cell r="Q1121">
            <v>1</v>
          </cell>
        </row>
        <row r="1122">
          <cell r="E1122" t="str">
            <v>HV00-01-03-7</v>
          </cell>
          <cell r="F1122" t="str">
            <v>Вытяжная установка производительностью свыше 40 тыс. м3/час до 63 тыс. м3/час включительно</v>
          </cell>
          <cell r="G1122" t="str">
            <v>Air exhaust unit with the capacity from 40 thousand m3/h to 63 thousand m3/h inclusive</v>
          </cell>
          <cell r="H1122" t="str">
            <v>комплект</v>
          </cell>
          <cell r="I1122" t="str">
            <v>package</v>
          </cell>
          <cell r="J1122">
            <v>81.09</v>
          </cell>
          <cell r="K1122">
            <v>10.130000000000001</v>
          </cell>
          <cell r="L1122" t="str">
            <v>KQ-61-00</v>
          </cell>
          <cell r="M1122" t="str">
            <v>Основное оборудование вентиляции и кондиционирования, шт.</v>
          </cell>
          <cell r="N1122">
            <v>1</v>
          </cell>
          <cell r="O1122" t="str">
            <v>KQ-61-01</v>
          </cell>
          <cell r="P1122" t="str">
            <v>Монтаж основного вентиляционного оборудования, шт.</v>
          </cell>
          <cell r="Q1122">
            <v>1</v>
          </cell>
        </row>
        <row r="1123">
          <cell r="E1123" t="str">
            <v>HV00-01-03-8</v>
          </cell>
          <cell r="F1123" t="str">
            <v>Вытяжная установка производительностью свыше 63 тыс. м3/час до 80 тыс. м3/час включительно</v>
          </cell>
          <cell r="G1123" t="str">
            <v>Air exhaust unit with the capacity from 63 thousand m3/h to 80 thousand m3/h inclusive</v>
          </cell>
          <cell r="H1123" t="str">
            <v>комплект</v>
          </cell>
          <cell r="I1123" t="str">
            <v>package</v>
          </cell>
          <cell r="J1123">
            <v>94.350000000000009</v>
          </cell>
          <cell r="K1123">
            <v>8.5500000000000007</v>
          </cell>
          <cell r="L1123" t="str">
            <v>KQ-61-00</v>
          </cell>
          <cell r="M1123" t="str">
            <v>Основное оборудование вентиляции и кондиционирования, шт.</v>
          </cell>
          <cell r="N1123">
            <v>1</v>
          </cell>
          <cell r="O1123" t="str">
            <v>KQ-61-01</v>
          </cell>
          <cell r="P1123" t="str">
            <v>Монтаж основного вентиляционного оборудования, шт.</v>
          </cell>
          <cell r="Q1123">
            <v>1</v>
          </cell>
        </row>
        <row r="1124">
          <cell r="E1124" t="str">
            <v>HV00-01-03-10</v>
          </cell>
          <cell r="F1124" t="str">
            <v>Вытяжная установка производительностью свыше 80 тыс. м3/час до 125 тыс. м3/час включительно</v>
          </cell>
          <cell r="G1124" t="str">
            <v>Air exhaust unit with the capacity from 80 thousand m3/h to 125 thousand m3/h inclusive</v>
          </cell>
          <cell r="H1124" t="str">
            <v>комплект</v>
          </cell>
          <cell r="I1124" t="str">
            <v>package</v>
          </cell>
          <cell r="J1124">
            <v>117.39</v>
          </cell>
          <cell r="K1124">
            <v>10.95</v>
          </cell>
          <cell r="L1124" t="str">
            <v>KQ-61-00</v>
          </cell>
          <cell r="M1124" t="str">
            <v>Основное оборудование вентиляции и кондиционирования, шт.</v>
          </cell>
          <cell r="N1124">
            <v>1</v>
          </cell>
          <cell r="O1124" t="str">
            <v>KQ-61-01</v>
          </cell>
          <cell r="P1124" t="str">
            <v>Монтаж основного вентиляционного оборудования, шт.</v>
          </cell>
          <cell r="Q1124">
            <v>1</v>
          </cell>
        </row>
        <row r="1125">
          <cell r="E1125" t="str">
            <v>HV00-01-03-11</v>
          </cell>
          <cell r="F1125" t="str">
            <v>Вытяжная установка производительностью свыше 125 тыс. м3/час до 150 тыс. м3/час включительно</v>
          </cell>
          <cell r="G1125" t="str">
            <v>Air exhaust unit with the capacity from 125 thousand m3/h to 150 thousand m3/h inclusive</v>
          </cell>
          <cell r="H1125" t="str">
            <v>комплект</v>
          </cell>
          <cell r="I1125" t="str">
            <v>package</v>
          </cell>
          <cell r="J1125">
            <v>145.5</v>
          </cell>
          <cell r="K1125">
            <v>17</v>
          </cell>
          <cell r="L1125" t="str">
            <v>KQ-61-00</v>
          </cell>
          <cell r="M1125" t="str">
            <v>Основное оборудование вентиляции и кондиционирования, шт.</v>
          </cell>
          <cell r="N1125">
            <v>1</v>
          </cell>
          <cell r="O1125" t="str">
            <v>KQ-61-01</v>
          </cell>
          <cell r="P1125" t="str">
            <v>Монтаж основного вентиляционного оборудования, шт.</v>
          </cell>
          <cell r="Q1125">
            <v>1</v>
          </cell>
        </row>
        <row r="1126">
          <cell r="E1126" t="str">
            <v>HV00-01-03-12</v>
          </cell>
          <cell r="F1126" t="str">
            <v>Вытяжная установка производительностью свыше 150 тыс. м3/час</v>
          </cell>
          <cell r="G1126" t="str">
            <v>Air exhaust unit with the capacity above 150 thousand m3/h</v>
          </cell>
          <cell r="H1126" t="str">
            <v>комплект</v>
          </cell>
          <cell r="I1126" t="str">
            <v>package</v>
          </cell>
          <cell r="J1126">
            <v>183.24</v>
          </cell>
          <cell r="K1126">
            <v>24.479999999999997</v>
          </cell>
          <cell r="L1126" t="str">
            <v>KQ-61-00</v>
          </cell>
          <cell r="M1126" t="str">
            <v>Основное оборудование вентиляции и кондиционирования, шт.</v>
          </cell>
          <cell r="N1126">
            <v>1</v>
          </cell>
          <cell r="O1126" t="str">
            <v>KQ-61-01</v>
          </cell>
          <cell r="P1126" t="str">
            <v>Монтаж основного вентиляционного оборудования, шт.</v>
          </cell>
          <cell r="Q1126">
            <v>1</v>
          </cell>
        </row>
        <row r="1127">
          <cell r="E1127" t="str">
            <v>HV00-01-04</v>
          </cell>
          <cell r="F1127" t="str">
            <v>Вентиляторы радиальные</v>
          </cell>
          <cell r="G1127" t="str">
            <v>Radial fans</v>
          </cell>
        </row>
        <row r="1128">
          <cell r="E1128" t="str">
            <v>HV00-01-04-1</v>
          </cell>
          <cell r="F1128" t="str">
            <v>Вентиляторы радиальные массой до 0,05 т включительно</v>
          </cell>
          <cell r="G1128" t="str">
            <v>Radial fans weighing up to 0.05 t inclusive</v>
          </cell>
          <cell r="H1128" t="str">
            <v>шт.</v>
          </cell>
          <cell r="I1128" t="str">
            <v>pcs.</v>
          </cell>
          <cell r="J1128">
            <v>7.13</v>
          </cell>
          <cell r="K1128">
            <v>0.2</v>
          </cell>
          <cell r="L1128" t="str">
            <v>KQ-61-00</v>
          </cell>
          <cell r="M1128" t="str">
            <v>Основное оборудование вентиляции и кондиционирования, шт.</v>
          </cell>
          <cell r="N1128">
            <v>1</v>
          </cell>
          <cell r="O1128" t="str">
            <v>KQ-61-01</v>
          </cell>
          <cell r="P1128" t="str">
            <v>Монтаж основного вентиляционного оборудования, шт.</v>
          </cell>
          <cell r="Q1128">
            <v>1</v>
          </cell>
        </row>
        <row r="1129">
          <cell r="E1129" t="str">
            <v>HV00-01-04-2</v>
          </cell>
          <cell r="F1129" t="str">
            <v>Вентиляторы радиальные массой свыше 0,05 т до 0,12 т включительно</v>
          </cell>
          <cell r="G1129" t="str">
            <v>Radial fans weighing from 0.05 t to 0.12 t inclusive</v>
          </cell>
          <cell r="H1129" t="str">
            <v>шт.</v>
          </cell>
          <cell r="I1129" t="str">
            <v>pcs.</v>
          </cell>
          <cell r="J1129">
            <v>10.719999999999999</v>
          </cell>
          <cell r="K1129">
            <v>1.48</v>
          </cell>
          <cell r="L1129" t="str">
            <v>KQ-61-00</v>
          </cell>
          <cell r="M1129" t="str">
            <v>Основное оборудование вентиляции и кондиционирования, шт.</v>
          </cell>
          <cell r="N1129">
            <v>1</v>
          </cell>
          <cell r="O1129" t="str">
            <v>KQ-61-01</v>
          </cell>
          <cell r="P1129" t="str">
            <v>Монтаж основного вентиляционного оборудования, шт.</v>
          </cell>
          <cell r="Q1129">
            <v>1</v>
          </cell>
        </row>
        <row r="1130">
          <cell r="E1130" t="str">
            <v>HV00-01-04-3</v>
          </cell>
          <cell r="F1130" t="str">
            <v>Вентиляторы радиальные массой свыше 0,12 т до 0,2 т включительно</v>
          </cell>
          <cell r="G1130" t="str">
            <v>Radial fans weighing from 0.12 t to 0.2 t inclusive</v>
          </cell>
          <cell r="H1130" t="str">
            <v>шт.</v>
          </cell>
          <cell r="I1130" t="str">
            <v>pcs.</v>
          </cell>
          <cell r="J1130">
            <v>13.5</v>
          </cell>
          <cell r="K1130">
            <v>2.76</v>
          </cell>
          <cell r="L1130" t="str">
            <v>KQ-61-00</v>
          </cell>
          <cell r="M1130" t="str">
            <v>Основное оборудование вентиляции и кондиционирования, шт.</v>
          </cell>
          <cell r="N1130">
            <v>1</v>
          </cell>
          <cell r="O1130" t="str">
            <v>KQ-61-01</v>
          </cell>
          <cell r="P1130" t="str">
            <v>Монтаж основного вентиляционного оборудования, шт.</v>
          </cell>
          <cell r="Q1130">
            <v>1</v>
          </cell>
        </row>
        <row r="1131">
          <cell r="E1131" t="str">
            <v>HV00-01-04-4</v>
          </cell>
          <cell r="F1131" t="str">
            <v>Вентиляторы радиальные массой свыше 0,2 т до 0,4 т включительно</v>
          </cell>
          <cell r="G1131" t="str">
            <v>Radial fans weighing from 0.2 t to 0.4 t inclusive</v>
          </cell>
          <cell r="H1131" t="str">
            <v>шт.</v>
          </cell>
          <cell r="I1131" t="str">
            <v>pcs.</v>
          </cell>
          <cell r="J1131">
            <v>20.04</v>
          </cell>
          <cell r="K1131">
            <v>3.61</v>
          </cell>
          <cell r="L1131" t="str">
            <v>KQ-61-00</v>
          </cell>
          <cell r="M1131" t="str">
            <v>Основное оборудование вентиляции и кондиционирования, шт.</v>
          </cell>
          <cell r="N1131">
            <v>1</v>
          </cell>
          <cell r="O1131" t="str">
            <v>KQ-61-01</v>
          </cell>
          <cell r="P1131" t="str">
            <v>Монтаж основного вентиляционного оборудования, шт.</v>
          </cell>
          <cell r="Q1131">
            <v>1</v>
          </cell>
        </row>
        <row r="1132">
          <cell r="E1132" t="str">
            <v>HV00-01-04-5</v>
          </cell>
          <cell r="F1132" t="str">
            <v>Вентиляторы радиальные массой свыше 0,4 т до 0,6 т включительно</v>
          </cell>
          <cell r="G1132" t="str">
            <v>Radial fans weighing from 0.4 t to 0.6 t inclusive</v>
          </cell>
          <cell r="H1132" t="str">
            <v>шт.</v>
          </cell>
          <cell r="I1132" t="str">
            <v>pcs.</v>
          </cell>
          <cell r="J1132">
            <v>25.13</v>
          </cell>
          <cell r="K1132">
            <v>4.58</v>
          </cell>
          <cell r="L1132" t="str">
            <v>KQ-61-00</v>
          </cell>
          <cell r="M1132" t="str">
            <v>Основное оборудование вентиляции и кондиционирования, шт.</v>
          </cell>
          <cell r="N1132">
            <v>1</v>
          </cell>
          <cell r="O1132" t="str">
            <v>KQ-61-01</v>
          </cell>
          <cell r="P1132" t="str">
            <v>Монтаж основного вентиляционного оборудования, шт.</v>
          </cell>
          <cell r="Q1132">
            <v>1</v>
          </cell>
        </row>
        <row r="1133">
          <cell r="E1133" t="str">
            <v>HV00-01-04-6</v>
          </cell>
          <cell r="F1133" t="str">
            <v>Вентиляторы радиальные массой свыше 0,6 т до 0,9 т включительно</v>
          </cell>
          <cell r="G1133" t="str">
            <v>Radial fans weighing from 0.6 t to 0.9 t inclusive</v>
          </cell>
          <cell r="H1133" t="str">
            <v>шт.</v>
          </cell>
          <cell r="I1133" t="str">
            <v>pcs.</v>
          </cell>
          <cell r="J1133">
            <v>32.25</v>
          </cell>
          <cell r="K1133">
            <v>7.2199999999999989</v>
          </cell>
          <cell r="L1133" t="str">
            <v>KQ-61-00</v>
          </cell>
          <cell r="M1133" t="str">
            <v>Основное оборудование вентиляции и кондиционирования, шт.</v>
          </cell>
          <cell r="N1133">
            <v>1</v>
          </cell>
          <cell r="O1133" t="str">
            <v>KQ-61-01</v>
          </cell>
          <cell r="P1133" t="str">
            <v>Монтаж основного вентиляционного оборудования, шт.</v>
          </cell>
          <cell r="Q1133">
            <v>1</v>
          </cell>
        </row>
        <row r="1134">
          <cell r="E1134" t="str">
            <v>HV00-01-04-7</v>
          </cell>
          <cell r="F1134" t="str">
            <v>Вентиляторы радиальные массой свыше 0,9 т до 1,1 т включительно</v>
          </cell>
          <cell r="G1134" t="str">
            <v>Radial fans weighing from 0.9 t to 1.1 t inclusive</v>
          </cell>
          <cell r="H1134" t="str">
            <v>шт.</v>
          </cell>
          <cell r="I1134" t="str">
            <v>pcs.</v>
          </cell>
          <cell r="J1134">
            <v>40.799999999999997</v>
          </cell>
          <cell r="K1134">
            <v>10.59</v>
          </cell>
          <cell r="L1134" t="str">
            <v>KQ-61-00</v>
          </cell>
          <cell r="M1134" t="str">
            <v>Основное оборудование вентиляции и кондиционирования, шт.</v>
          </cell>
          <cell r="N1134">
            <v>1</v>
          </cell>
          <cell r="O1134" t="str">
            <v>KQ-61-01</v>
          </cell>
          <cell r="P1134" t="str">
            <v>Монтаж основного вентиляционного оборудования, шт.</v>
          </cell>
          <cell r="Q1134">
            <v>1</v>
          </cell>
        </row>
        <row r="1135">
          <cell r="E1135" t="str">
            <v>HV00-01-04-8</v>
          </cell>
          <cell r="F1135" t="str">
            <v>Вентиляторы радиальные массой свыше 1,1 т до 2,0 т включительно</v>
          </cell>
          <cell r="G1135" t="str">
            <v>Radial fans weighing from 1.1 t to 2.0 t inclusive</v>
          </cell>
          <cell r="H1135" t="str">
            <v>шт.</v>
          </cell>
          <cell r="I1135" t="str">
            <v>pcs.</v>
          </cell>
          <cell r="J1135">
            <v>42.27</v>
          </cell>
          <cell r="K1135">
            <v>8.83</v>
          </cell>
          <cell r="L1135" t="str">
            <v>KQ-61-00</v>
          </cell>
          <cell r="M1135" t="str">
            <v>Основное оборудование вентиляции и кондиционирования, шт.</v>
          </cell>
          <cell r="N1135">
            <v>1</v>
          </cell>
          <cell r="O1135" t="str">
            <v>KQ-61-01</v>
          </cell>
          <cell r="P1135" t="str">
            <v>Монтаж основного вентиляционного оборудования, шт.</v>
          </cell>
          <cell r="Q1135">
            <v>1</v>
          </cell>
        </row>
        <row r="1136">
          <cell r="E1136" t="str">
            <v>HV00-01-04-9</v>
          </cell>
          <cell r="F1136" t="str">
            <v>Вентиляторы радиальные массой свыше 2,0 т до 2,5 т включительно</v>
          </cell>
          <cell r="G1136" t="str">
            <v>Radial fans weighing from 2.0 t to 2.5 t inclusive</v>
          </cell>
          <cell r="H1136" t="str">
            <v>шт.</v>
          </cell>
          <cell r="I1136" t="str">
            <v>pcs.</v>
          </cell>
          <cell r="J1136">
            <v>47.46</v>
          </cell>
          <cell r="K1136">
            <v>8.91</v>
          </cell>
          <cell r="L1136" t="str">
            <v>KQ-61-00</v>
          </cell>
          <cell r="M1136" t="str">
            <v>Основное оборудование вентиляции и кондиционирования, шт.</v>
          </cell>
          <cell r="N1136">
            <v>1</v>
          </cell>
          <cell r="O1136" t="str">
            <v>KQ-61-01</v>
          </cell>
          <cell r="P1136" t="str">
            <v>Монтаж основного вентиляционного оборудования, шт.</v>
          </cell>
          <cell r="Q1136">
            <v>1</v>
          </cell>
        </row>
        <row r="1137">
          <cell r="E1137" t="str">
            <v>HV00-01-04-10</v>
          </cell>
          <cell r="F1137" t="str">
            <v>Вентиляторы радиальные массой свыше 2,5 т до 3,5 т включительно</v>
          </cell>
          <cell r="G1137" t="str">
            <v>Radial fans weighing from 2.5 t to 3.5 t inclusive</v>
          </cell>
          <cell r="H1137" t="str">
            <v>шт.</v>
          </cell>
          <cell r="I1137" t="str">
            <v>pcs.</v>
          </cell>
          <cell r="J1137">
            <v>54.39</v>
          </cell>
          <cell r="K1137">
            <v>10.26</v>
          </cell>
          <cell r="L1137" t="str">
            <v>KQ-61-00</v>
          </cell>
          <cell r="M1137" t="str">
            <v>Основное оборудование вентиляции и кондиционирования, шт.</v>
          </cell>
          <cell r="N1137">
            <v>1</v>
          </cell>
          <cell r="O1137" t="str">
            <v>KQ-61-01</v>
          </cell>
          <cell r="P1137" t="str">
            <v>Монтаж основного вентиляционного оборудования, шт.</v>
          </cell>
          <cell r="Q1137">
            <v>1</v>
          </cell>
        </row>
        <row r="1138">
          <cell r="E1138" t="str">
            <v>HV00-01-04-11</v>
          </cell>
          <cell r="F1138" t="str">
            <v>Вентиляторы радиальные массой свыше 3,5 т</v>
          </cell>
          <cell r="G1138" t="str">
            <v>Radial fans weighing above 3.5 t</v>
          </cell>
          <cell r="H1138" t="str">
            <v>шт.</v>
          </cell>
          <cell r="I1138" t="str">
            <v>pcs.</v>
          </cell>
          <cell r="J1138">
            <v>63.3</v>
          </cell>
          <cell r="K1138">
            <v>9.4599999999999991</v>
          </cell>
          <cell r="L1138" t="str">
            <v>KQ-61-00</v>
          </cell>
          <cell r="M1138" t="str">
            <v>Основное оборудование вентиляции и кондиционирования, шт.</v>
          </cell>
          <cell r="N1138">
            <v>1</v>
          </cell>
          <cell r="O1138" t="str">
            <v>KQ-61-01</v>
          </cell>
          <cell r="P1138" t="str">
            <v>Монтаж основного вентиляционного оборудования, шт.</v>
          </cell>
          <cell r="Q1138">
            <v>1</v>
          </cell>
        </row>
        <row r="1139">
          <cell r="E1139" t="str">
            <v>HV00-01-05</v>
          </cell>
          <cell r="F1139" t="str">
            <v>Фанкойлы – напольный тип</v>
          </cell>
          <cell r="G1139" t="str">
            <v>Fan coils - floor-mounted</v>
          </cell>
        </row>
        <row r="1140">
          <cell r="E1140" t="str">
            <v>HV00-01-05-7</v>
          </cell>
          <cell r="F1140" t="str">
            <v>Фанкойлы – напольный тип, мощность охлаждения до 8 кВт включительно</v>
          </cell>
          <cell r="G1140" t="str">
            <v>Fan coils - floor-mounted, cooling capacity up to 8 kW inclusive</v>
          </cell>
          <cell r="H1140" t="str">
            <v>шт.</v>
          </cell>
          <cell r="I1140" t="str">
            <v>pcs.</v>
          </cell>
          <cell r="J1140">
            <v>5.4600000000000009</v>
          </cell>
          <cell r="K1140">
            <v>0.09</v>
          </cell>
          <cell r="L1140" t="str">
            <v>KQ-61-00</v>
          </cell>
          <cell r="M1140" t="str">
            <v>Основное оборудование вентиляции и кондиционирования, шт.</v>
          </cell>
          <cell r="N1140">
            <v>1</v>
          </cell>
          <cell r="O1140" t="str">
            <v>KQ-61-02</v>
          </cell>
          <cell r="P1140" t="str">
            <v>Монтаж основного оборудования кондиционирования, шт.</v>
          </cell>
          <cell r="Q1140">
            <v>1</v>
          </cell>
        </row>
        <row r="1141">
          <cell r="E1141" t="str">
            <v>HV00-01-05-8</v>
          </cell>
          <cell r="F1141" t="str">
            <v>Фанкойлы – напольный тип, мощность охлаждения свыше 8 кВт до 15 кВт включительно</v>
          </cell>
          <cell r="G1141" t="str">
            <v>Fan coils - floor-mounted, cooling capacity from 8 kW to 15 kW inclusive</v>
          </cell>
          <cell r="H1141" t="str">
            <v>шт.</v>
          </cell>
          <cell r="I1141" t="str">
            <v>pcs.</v>
          </cell>
          <cell r="J1141">
            <v>6.9700000000000006</v>
          </cell>
          <cell r="K1141">
            <v>0.13</v>
          </cell>
          <cell r="L1141" t="str">
            <v>KQ-61-00</v>
          </cell>
          <cell r="M1141" t="str">
            <v>Основное оборудование вентиляции и кондиционирования, шт.</v>
          </cell>
          <cell r="N1141">
            <v>1</v>
          </cell>
          <cell r="O1141" t="str">
            <v>KQ-61-02</v>
          </cell>
          <cell r="P1141" t="str">
            <v>Монтаж основного оборудования кондиционирования, шт.</v>
          </cell>
          <cell r="Q1141">
            <v>1</v>
          </cell>
        </row>
        <row r="1142">
          <cell r="E1142" t="str">
            <v>HV00-01-05-9</v>
          </cell>
          <cell r="F1142" t="str">
            <v>Фанкойлы – напольный тип – мощность охлаждения свыше 15 кВт</v>
          </cell>
          <cell r="G1142" t="str">
            <v>Fan coils - floor-mounted, cooling capacity above 15 kW</v>
          </cell>
          <cell r="H1142" t="str">
            <v>шт.</v>
          </cell>
          <cell r="I1142" t="str">
            <v>pcs.</v>
          </cell>
          <cell r="J1142">
            <v>8.5399999999999991</v>
          </cell>
          <cell r="K1142">
            <v>0.18</v>
          </cell>
          <cell r="L1142" t="str">
            <v>KQ-61-00</v>
          </cell>
          <cell r="M1142" t="str">
            <v>Основное оборудование вентиляции и кондиционирования, шт.</v>
          </cell>
          <cell r="N1142">
            <v>1</v>
          </cell>
          <cell r="O1142" t="str">
            <v>KQ-61-02</v>
          </cell>
          <cell r="P1142" t="str">
            <v>Монтаж основного оборудования кондиционирования, шт.</v>
          </cell>
          <cell r="Q1142">
            <v>1</v>
          </cell>
        </row>
        <row r="1143">
          <cell r="E1143" t="str">
            <v>HV00-01-06</v>
          </cell>
          <cell r="F1143" t="str">
            <v>Фанкойлы – потолочный тип</v>
          </cell>
          <cell r="G1143" t="str">
            <v>Fan coils - ceiling-mounted</v>
          </cell>
        </row>
        <row r="1144">
          <cell r="E1144" t="str">
            <v>HV00-01-06-7</v>
          </cell>
          <cell r="F1144" t="str">
            <v>Фанкойлы – потолочный тип, мощность охлаждения до 5 кВт включительно</v>
          </cell>
          <cell r="G1144" t="str">
            <v>Fan coils - ceiling-mounted, cooling capacity up to 5 kW inclusive</v>
          </cell>
          <cell r="H1144" t="str">
            <v>шт.</v>
          </cell>
          <cell r="I1144" t="str">
            <v>pcs.</v>
          </cell>
          <cell r="J1144">
            <v>6.2</v>
          </cell>
          <cell r="K1144">
            <v>0.15</v>
          </cell>
          <cell r="L1144" t="str">
            <v>KQ-61-00</v>
          </cell>
          <cell r="M1144" t="str">
            <v>Основное оборудование вентиляции и кондиционирования, шт.</v>
          </cell>
          <cell r="N1144">
            <v>1</v>
          </cell>
          <cell r="O1144" t="str">
            <v>KQ-61-02</v>
          </cell>
          <cell r="P1144" t="str">
            <v>Монтаж основного оборудования кондиционирования, шт.</v>
          </cell>
          <cell r="Q1144">
            <v>1</v>
          </cell>
        </row>
        <row r="1145">
          <cell r="E1145" t="str">
            <v>HV00-01-06-8</v>
          </cell>
          <cell r="F1145" t="str">
            <v>Фанкойлы – потолочный тип, мощность охлаждения свыше 5 кВт до 8 кВт включительно</v>
          </cell>
          <cell r="G1145" t="str">
            <v>Fan coils - ceiling-mounted, cooling capacity from 5 kW to 8 kW inclusive</v>
          </cell>
          <cell r="H1145" t="str">
            <v>шт.</v>
          </cell>
          <cell r="I1145" t="str">
            <v>pcs.</v>
          </cell>
          <cell r="J1145">
            <v>7.4600000000000009</v>
          </cell>
          <cell r="K1145">
            <v>0.2</v>
          </cell>
          <cell r="L1145" t="str">
            <v>KQ-61-00</v>
          </cell>
          <cell r="M1145" t="str">
            <v>Основное оборудование вентиляции и кондиционирования, шт.</v>
          </cell>
          <cell r="N1145">
            <v>1</v>
          </cell>
          <cell r="O1145" t="str">
            <v>KQ-61-02</v>
          </cell>
          <cell r="P1145" t="str">
            <v>Монтаж основного оборудования кондиционирования, шт.</v>
          </cell>
          <cell r="Q1145">
            <v>1</v>
          </cell>
        </row>
        <row r="1146">
          <cell r="E1146" t="str">
            <v>HV00-01-06-9</v>
          </cell>
          <cell r="F1146" t="str">
            <v>Фанкойлы – потолочный тип, мощность охлаждения свыше 8 кВт</v>
          </cell>
          <cell r="G1146" t="str">
            <v>Fan coils - ceiling-mounted, cooling capacity above 8 kW</v>
          </cell>
          <cell r="H1146" t="str">
            <v>шт.</v>
          </cell>
          <cell r="I1146" t="str">
            <v>pcs.</v>
          </cell>
          <cell r="J1146">
            <v>8.9700000000000006</v>
          </cell>
          <cell r="K1146">
            <v>0.28000000000000003</v>
          </cell>
          <cell r="L1146" t="str">
            <v>KQ-61-00</v>
          </cell>
          <cell r="M1146" t="str">
            <v>Основное оборудование вентиляции и кондиционирования, шт.</v>
          </cell>
          <cell r="N1146">
            <v>1</v>
          </cell>
          <cell r="O1146" t="str">
            <v>KQ-61-02</v>
          </cell>
          <cell r="P1146" t="str">
            <v>Монтаж основного оборудования кондиционирования, шт.</v>
          </cell>
          <cell r="Q1146">
            <v>1</v>
          </cell>
        </row>
        <row r="1147">
          <cell r="E1147" t="str">
            <v>HV00-01-07</v>
          </cell>
          <cell r="F1147" t="str">
            <v>Фанкойлы – настенный тип</v>
          </cell>
          <cell r="G1147" t="str">
            <v>Fan coils - wall-mounted</v>
          </cell>
        </row>
        <row r="1148">
          <cell r="E1148" t="str">
            <v>HV00-01-07-8</v>
          </cell>
          <cell r="F1148" t="str">
            <v>Фанкойлы – настенный тип, мощность охлаждения до 5 кВт включительно</v>
          </cell>
          <cell r="G1148" t="str">
            <v>Fan coils - wall-mounted, cooling capacity up to 5 kW inclusive</v>
          </cell>
          <cell r="H1148" t="str">
            <v>шт.</v>
          </cell>
          <cell r="I1148" t="str">
            <v>pcs.</v>
          </cell>
          <cell r="J1148">
            <v>6.01</v>
          </cell>
          <cell r="K1148">
            <v>0.13</v>
          </cell>
          <cell r="L1148" t="str">
            <v>KQ-61-00</v>
          </cell>
          <cell r="M1148" t="str">
            <v>Основное оборудование вентиляции и кондиционирования, шт.</v>
          </cell>
          <cell r="N1148">
            <v>1</v>
          </cell>
          <cell r="O1148" t="str">
            <v>KQ-61-02</v>
          </cell>
          <cell r="P1148" t="str">
            <v>Монтаж основного оборудования кондиционирования, шт.</v>
          </cell>
          <cell r="Q1148">
            <v>1</v>
          </cell>
        </row>
        <row r="1149">
          <cell r="E1149" t="str">
            <v>HV00-01-07-9</v>
          </cell>
          <cell r="F1149" t="str">
            <v>Фанкойлы – настенный тип, мощность охлаждения свыше 5 кВт до 8 кВт включительно</v>
          </cell>
          <cell r="G1149" t="str">
            <v>Fan coils - wall-mounted, cooling capacity from 5 kW to 8 kW inclusive</v>
          </cell>
          <cell r="H1149" t="str">
            <v>шт.</v>
          </cell>
          <cell r="I1149" t="str">
            <v>pcs.</v>
          </cell>
          <cell r="J1149">
            <v>6.8599999999999994</v>
          </cell>
          <cell r="K1149">
            <v>0.2</v>
          </cell>
          <cell r="L1149" t="str">
            <v>KQ-61-00</v>
          </cell>
          <cell r="M1149" t="str">
            <v>Основное оборудование вентиляции и кондиционирования, шт.</v>
          </cell>
          <cell r="N1149">
            <v>1</v>
          </cell>
          <cell r="O1149" t="str">
            <v>KQ-61-02</v>
          </cell>
          <cell r="P1149" t="str">
            <v>Монтаж основного оборудования кондиционирования, шт.</v>
          </cell>
          <cell r="Q1149">
            <v>1</v>
          </cell>
        </row>
        <row r="1150">
          <cell r="E1150" t="str">
            <v>HV00-01-07-10</v>
          </cell>
          <cell r="F1150" t="str">
            <v>Фанкойлы – настенный тип – мощность охлаждения свыше 8 кВт</v>
          </cell>
          <cell r="G1150" t="str">
            <v>Fan coils - wall-mounted, cooling capacity above 8 kW</v>
          </cell>
          <cell r="H1150" t="str">
            <v>шт.</v>
          </cell>
          <cell r="I1150" t="str">
            <v>pcs.</v>
          </cell>
          <cell r="J1150">
            <v>8.18</v>
          </cell>
          <cell r="K1150">
            <v>0.38</v>
          </cell>
          <cell r="L1150" t="str">
            <v>KQ-61-00</v>
          </cell>
          <cell r="M1150" t="str">
            <v>Основное оборудование вентиляции и кондиционирования, шт.</v>
          </cell>
          <cell r="N1150">
            <v>1</v>
          </cell>
          <cell r="O1150" t="str">
            <v>KQ-61-02</v>
          </cell>
          <cell r="P1150" t="str">
            <v>Монтаж основного оборудования кондиционирования, шт.</v>
          </cell>
          <cell r="Q1150">
            <v>1</v>
          </cell>
        </row>
        <row r="1151">
          <cell r="E1151" t="str">
            <v>HV00-01-08</v>
          </cell>
          <cell r="F1151" t="str">
            <v>Компрессорно-конденсаторные блоки с воздушным охлаждением</v>
          </cell>
          <cell r="G1151" t="str">
            <v>Air-cooled compressor and condensing units</v>
          </cell>
        </row>
        <row r="1152">
          <cell r="E1152" t="str">
            <v>HV00-01-08-6</v>
          </cell>
          <cell r="F1152" t="str">
            <v>Агрегат или машина компрессорно-конденсаторная холодопроизводительностью до 15 кВт включительно</v>
          </cell>
          <cell r="G1152" t="str">
            <v>Compressor-condensing unit or machine with the cooling capacity of up to 15 kW inclusive</v>
          </cell>
          <cell r="H1152" t="str">
            <v>комплект</v>
          </cell>
          <cell r="I1152" t="str">
            <v>package</v>
          </cell>
          <cell r="J1152">
            <v>23.939999999999998</v>
          </cell>
          <cell r="K1152">
            <v>1.7699999999999998</v>
          </cell>
          <cell r="L1152" t="str">
            <v>KQ-61-00</v>
          </cell>
          <cell r="M1152" t="str">
            <v>Основное оборудование вентиляции и кондиционирования, шт.</v>
          </cell>
          <cell r="N1152">
            <v>1</v>
          </cell>
          <cell r="O1152" t="str">
            <v>KQ-61-02</v>
          </cell>
          <cell r="P1152" t="str">
            <v>Монтаж основного оборудования кондиционирования, шт.</v>
          </cell>
          <cell r="Q1152">
            <v>1</v>
          </cell>
        </row>
        <row r="1153">
          <cell r="E1153" t="str">
            <v>HV00-01-08-7</v>
          </cell>
          <cell r="F1153" t="str">
            <v>Агрегат или машина компрессорно-конденсаторная холодопроизводительностью свыше 15кВт до 80кВт включительно</v>
          </cell>
          <cell r="G1153" t="str">
            <v>Compressor-condensing unit or machine with the cooling capacity from 15 kW to 80 kW inclusive</v>
          </cell>
          <cell r="H1153" t="str">
            <v>комплект</v>
          </cell>
          <cell r="I1153" t="str">
            <v>package</v>
          </cell>
          <cell r="J1153">
            <v>32.79</v>
          </cell>
          <cell r="K1153">
            <v>4.08</v>
          </cell>
          <cell r="L1153" t="str">
            <v>KQ-61-00</v>
          </cell>
          <cell r="M1153" t="str">
            <v>Основное оборудование вентиляции и кондиционирования, шт.</v>
          </cell>
          <cell r="N1153">
            <v>1</v>
          </cell>
          <cell r="O1153" t="str">
            <v>KQ-61-02</v>
          </cell>
          <cell r="P1153" t="str">
            <v>Монтаж основного оборудования кондиционирования, шт.</v>
          </cell>
          <cell r="Q1153">
            <v>1</v>
          </cell>
        </row>
        <row r="1154">
          <cell r="E1154" t="str">
            <v>HV00-01-08-8</v>
          </cell>
          <cell r="F1154" t="str">
            <v>Агрегат или машина компрессорно-конденсаторная холодопроизводительностью свыше 80кВт до 200кВт включительно</v>
          </cell>
          <cell r="G1154" t="str">
            <v>Compressor-condensing unit or machine with the cooling capacity from 80 kW to 200 kW inclusive</v>
          </cell>
          <cell r="H1154" t="str">
            <v>комплект</v>
          </cell>
          <cell r="I1154" t="str">
            <v>package</v>
          </cell>
          <cell r="J1154">
            <v>58.379999999999995</v>
          </cell>
          <cell r="K1154">
            <v>9.8899999999999988</v>
          </cell>
          <cell r="L1154" t="str">
            <v>KQ-61-00</v>
          </cell>
          <cell r="M1154" t="str">
            <v>Основное оборудование вентиляции и кондиционирования, шт.</v>
          </cell>
          <cell r="N1154">
            <v>1</v>
          </cell>
          <cell r="O1154" t="str">
            <v>KQ-61-02</v>
          </cell>
          <cell r="P1154" t="str">
            <v>Монтаж основного оборудования кондиционирования, шт.</v>
          </cell>
          <cell r="Q1154">
            <v>1</v>
          </cell>
        </row>
        <row r="1155">
          <cell r="E1155" t="str">
            <v>HV00-01-08-9</v>
          </cell>
          <cell r="F1155" t="str">
            <v>Агрегат или машина компрессорно-конденсаторная холодопроизводительностью свыше 200кВт до 500кВт включительно</v>
          </cell>
          <cell r="G1155" t="str">
            <v>Compressor-condensing unit or machine with the cooling capacity from 200 kW to 500 kW inclusive</v>
          </cell>
          <cell r="H1155" t="str">
            <v>комплект</v>
          </cell>
          <cell r="I1155" t="str">
            <v>package</v>
          </cell>
          <cell r="J1155">
            <v>88.08</v>
          </cell>
          <cell r="K1155">
            <v>15.45</v>
          </cell>
          <cell r="L1155" t="str">
            <v>KQ-61-00</v>
          </cell>
          <cell r="M1155" t="str">
            <v>Основное оборудование вентиляции и кондиционирования, шт.</v>
          </cell>
          <cell r="N1155">
            <v>1</v>
          </cell>
          <cell r="O1155" t="str">
            <v>KQ-61-02</v>
          </cell>
          <cell r="P1155" t="str">
            <v>Монтаж основного оборудования кондиционирования, шт.</v>
          </cell>
          <cell r="Q1155">
            <v>1</v>
          </cell>
        </row>
        <row r="1156">
          <cell r="E1156" t="str">
            <v>HV00-01-08-10</v>
          </cell>
          <cell r="F1156" t="str">
            <v>Агрегат или машина компрессорно-конденсаторная холодопроизводительностью свыше 500кВт</v>
          </cell>
          <cell r="G1156" t="str">
            <v>Compressor-condensing unit or machine with the cooling capacity above 500 kW</v>
          </cell>
          <cell r="H1156" t="str">
            <v>комплект</v>
          </cell>
          <cell r="I1156" t="str">
            <v>package</v>
          </cell>
          <cell r="J1156">
            <v>134.94</v>
          </cell>
          <cell r="K1156">
            <v>20.85</v>
          </cell>
          <cell r="L1156" t="str">
            <v>KQ-61-00</v>
          </cell>
          <cell r="M1156" t="str">
            <v>Основное оборудование вентиляции и кондиционирования, шт.</v>
          </cell>
          <cell r="N1156">
            <v>1</v>
          </cell>
          <cell r="O1156" t="str">
            <v>KQ-61-02</v>
          </cell>
          <cell r="P1156" t="str">
            <v>Монтаж основного оборудования кондиционирования, шт.</v>
          </cell>
          <cell r="Q1156">
            <v>1</v>
          </cell>
        </row>
        <row r="1157">
          <cell r="E1157" t="str">
            <v>HV00-01-09</v>
          </cell>
          <cell r="F1157" t="str">
            <v>Вентиляторы осевые</v>
          </cell>
          <cell r="G1157" t="str">
            <v>Axial fans</v>
          </cell>
        </row>
        <row r="1158">
          <cell r="E1158" t="str">
            <v>HV00-01-09-1</v>
          </cell>
          <cell r="F1158" t="str">
            <v>Вентиляторы осевые массой до 0,025 т</v>
          </cell>
          <cell r="G1158" t="str">
            <v>Axial fans weighing up to 0.025 t</v>
          </cell>
          <cell r="H1158" t="str">
            <v>шт.</v>
          </cell>
          <cell r="I1158" t="str">
            <v>pcs.</v>
          </cell>
          <cell r="J1158">
            <v>6.6099999999999994</v>
          </cell>
          <cell r="K1158">
            <v>0.21</v>
          </cell>
          <cell r="L1158" t="str">
            <v>KQ-61-00</v>
          </cell>
          <cell r="M1158" t="str">
            <v>Основное оборудование вентиляции и кондиционирования, шт.</v>
          </cell>
          <cell r="N1158">
            <v>1</v>
          </cell>
          <cell r="O1158" t="str">
            <v>KQ-61-01</v>
          </cell>
          <cell r="P1158" t="str">
            <v>Монтаж основного вентиляционного оборудования, шт.</v>
          </cell>
          <cell r="Q1158">
            <v>1</v>
          </cell>
        </row>
        <row r="1159">
          <cell r="E1159" t="str">
            <v>HV00-01-09-2</v>
          </cell>
          <cell r="F1159" t="str">
            <v>Вентиляторы осевые массой свыше 0,025 т до 0,05 т включительно</v>
          </cell>
          <cell r="G1159" t="str">
            <v>Axial fans weighing from 0.025 t to 0.05 t inclusive</v>
          </cell>
          <cell r="H1159" t="str">
            <v>шт.</v>
          </cell>
          <cell r="I1159" t="str">
            <v>pcs.</v>
          </cell>
          <cell r="J1159">
            <v>8.9</v>
          </cell>
          <cell r="K1159">
            <v>0.38</v>
          </cell>
          <cell r="L1159" t="str">
            <v>KQ-61-00</v>
          </cell>
          <cell r="M1159" t="str">
            <v>Основное оборудование вентиляции и кондиционирования, шт.</v>
          </cell>
          <cell r="N1159">
            <v>1</v>
          </cell>
          <cell r="O1159" t="str">
            <v>KQ-61-01</v>
          </cell>
          <cell r="P1159" t="str">
            <v>Монтаж основного вентиляционного оборудования, шт.</v>
          </cell>
          <cell r="Q1159">
            <v>1</v>
          </cell>
        </row>
        <row r="1160">
          <cell r="E1160" t="str">
            <v>HV00-01-09-3</v>
          </cell>
          <cell r="F1160" t="str">
            <v>Вентиляторы осевые массой свыше 0,05 т до 0,1 т включительно</v>
          </cell>
          <cell r="G1160" t="str">
            <v>Axial fans weighing from 0.05 t to 0.1 t inclusive</v>
          </cell>
          <cell r="H1160" t="str">
            <v>шт.</v>
          </cell>
          <cell r="I1160" t="str">
            <v>pcs.</v>
          </cell>
          <cell r="J1160">
            <v>15.11</v>
          </cell>
          <cell r="K1160">
            <v>1.5499999999999998</v>
          </cell>
          <cell r="L1160" t="str">
            <v>KQ-61-00</v>
          </cell>
          <cell r="M1160" t="str">
            <v>Основное оборудование вентиляции и кондиционирования, шт.</v>
          </cell>
          <cell r="N1160">
            <v>1</v>
          </cell>
          <cell r="O1160" t="str">
            <v>KQ-61-01</v>
          </cell>
          <cell r="P1160" t="str">
            <v>Монтаж основного вентиляционного оборудования, шт.</v>
          </cell>
          <cell r="Q1160">
            <v>1</v>
          </cell>
        </row>
        <row r="1161">
          <cell r="E1161" t="str">
            <v>HV00-01-09-4</v>
          </cell>
          <cell r="F1161" t="str">
            <v>Вентиляторы осевые массой свыше 0,1 т до 0,2 т включительно</v>
          </cell>
          <cell r="G1161" t="str">
            <v>Axial fans weighing from 0.1 t to 0.2 t inclusive</v>
          </cell>
          <cell r="H1161" t="str">
            <v>шт.</v>
          </cell>
          <cell r="I1161" t="str">
            <v>pcs.</v>
          </cell>
          <cell r="J1161">
            <v>24.330000000000002</v>
          </cell>
          <cell r="K1161">
            <v>2.4300000000000002</v>
          </cell>
          <cell r="L1161" t="str">
            <v>KQ-61-00</v>
          </cell>
          <cell r="M1161" t="str">
            <v>Основное оборудование вентиляции и кондиционирования, шт.</v>
          </cell>
          <cell r="N1161">
            <v>1</v>
          </cell>
          <cell r="O1161" t="str">
            <v>KQ-61-01</v>
          </cell>
          <cell r="P1161" t="str">
            <v>Монтаж основного вентиляционного оборудования, шт.</v>
          </cell>
          <cell r="Q1161">
            <v>1</v>
          </cell>
        </row>
        <row r="1162">
          <cell r="E1162" t="str">
            <v>HV00-01-09-5</v>
          </cell>
          <cell r="F1162" t="str">
            <v>Вентиляторы осевые массой свыше 0,2 т до 0,3 т включительно</v>
          </cell>
          <cell r="G1162" t="str">
            <v>Axial fans weighing from 0.2 t to 0.3 t inclusive</v>
          </cell>
          <cell r="H1162" t="str">
            <v>шт.</v>
          </cell>
          <cell r="I1162" t="str">
            <v>pcs.</v>
          </cell>
          <cell r="J1162">
            <v>30.43</v>
          </cell>
          <cell r="K1162">
            <v>4.07</v>
          </cell>
          <cell r="L1162" t="str">
            <v>KQ-61-00</v>
          </cell>
          <cell r="M1162" t="str">
            <v>Основное оборудование вентиляции и кондиционирования, шт.</v>
          </cell>
          <cell r="N1162">
            <v>1</v>
          </cell>
          <cell r="O1162" t="str">
            <v>KQ-61-01</v>
          </cell>
          <cell r="P1162" t="str">
            <v>Монтаж основного вентиляционного оборудования, шт.</v>
          </cell>
          <cell r="Q1162">
            <v>1</v>
          </cell>
        </row>
        <row r="1163">
          <cell r="E1163" t="str">
            <v>HV00-01-09-6</v>
          </cell>
          <cell r="F1163" t="str">
            <v>Вентиляторы осевые массой свыше 0,3т</v>
          </cell>
          <cell r="G1163" t="str">
            <v>Axial fans weighing above 0.3 t</v>
          </cell>
          <cell r="H1163" t="str">
            <v>шт.</v>
          </cell>
          <cell r="I1163" t="str">
            <v>pcs.</v>
          </cell>
          <cell r="J1163">
            <v>39.159999999999997</v>
          </cell>
          <cell r="K1163">
            <v>5.8599999999999994</v>
          </cell>
          <cell r="L1163" t="str">
            <v>KQ-61-00</v>
          </cell>
          <cell r="M1163" t="str">
            <v>Основное оборудование вентиляции и кондиционирования, шт.</v>
          </cell>
          <cell r="N1163">
            <v>1</v>
          </cell>
          <cell r="O1163" t="str">
            <v>KQ-61-01</v>
          </cell>
          <cell r="P1163" t="str">
            <v>Монтаж основного вентиляционного оборудования, шт.</v>
          </cell>
          <cell r="Q1163">
            <v>1</v>
          </cell>
        </row>
        <row r="1164">
          <cell r="E1164" t="str">
            <v>HV00-01-10</v>
          </cell>
          <cell r="F1164" t="str">
            <v>Прецизионный кондиционер</v>
          </cell>
          <cell r="G1164" t="str">
            <v>Precision air conditioner</v>
          </cell>
        </row>
        <row r="1165">
          <cell r="E1165" t="str">
            <v>HV00-01-10-1</v>
          </cell>
          <cell r="F1165" t="str">
            <v>Прецизионный кондиционер, мощность охлаждения до 35 кВт включительно</v>
          </cell>
          <cell r="G1165" t="str">
            <v>Precision air conditioner, cooling capacity up to 35 kW inclusive</v>
          </cell>
          <cell r="H1165" t="str">
            <v>комплект</v>
          </cell>
          <cell r="I1165" t="str">
            <v>package</v>
          </cell>
          <cell r="J1165">
            <v>23.69</v>
          </cell>
          <cell r="K1165">
            <v>0.8899999999999999</v>
          </cell>
          <cell r="L1165" t="str">
            <v>KQ-61-00</v>
          </cell>
          <cell r="M1165" t="str">
            <v>Основное оборудование вентиляции и кондиционирования, шт.</v>
          </cell>
          <cell r="N1165">
            <v>1</v>
          </cell>
          <cell r="O1165" t="str">
            <v>KQ-61-02</v>
          </cell>
          <cell r="P1165" t="str">
            <v>Монтаж основного оборудования кондиционирования, шт.</v>
          </cell>
          <cell r="Q1165">
            <v>1</v>
          </cell>
        </row>
        <row r="1166">
          <cell r="E1166" t="str">
            <v>HV00-01-10-2</v>
          </cell>
          <cell r="F1166" t="str">
            <v>Прецизионный кондиционер, мощность охлаждения свыше 35 кВт до 55 кВт включительно</v>
          </cell>
          <cell r="G1166" t="str">
            <v>Precision air conditioner, cooling capacity from 35 kW to 55 kW inclusive</v>
          </cell>
          <cell r="H1166" t="str">
            <v>комплект</v>
          </cell>
          <cell r="I1166" t="str">
            <v>package</v>
          </cell>
          <cell r="J1166">
            <v>29.75</v>
          </cell>
          <cell r="K1166">
            <v>1.71</v>
          </cell>
          <cell r="L1166" t="str">
            <v>KQ-61-00</v>
          </cell>
          <cell r="M1166" t="str">
            <v>Основное оборудование вентиляции и кондиционирования, шт.</v>
          </cell>
          <cell r="N1166">
            <v>1</v>
          </cell>
          <cell r="O1166" t="str">
            <v>KQ-61-02</v>
          </cell>
          <cell r="P1166" t="str">
            <v>Монтаж основного оборудования кондиционирования, шт.</v>
          </cell>
          <cell r="Q1166">
            <v>1</v>
          </cell>
        </row>
        <row r="1167">
          <cell r="E1167" t="str">
            <v>HV00-01-10-3</v>
          </cell>
          <cell r="F1167" t="str">
            <v>Прецизионный кондиционер, мощность охлаждения свыше 55 кВт до 95 кВт включительно</v>
          </cell>
          <cell r="G1167" t="str">
            <v>Precision air conditioner, cooling capacity from 55 kW to 95 kW inclusive</v>
          </cell>
          <cell r="H1167" t="str">
            <v>комплект</v>
          </cell>
          <cell r="I1167" t="str">
            <v>package</v>
          </cell>
          <cell r="J1167">
            <v>37.68</v>
          </cell>
          <cell r="K1167">
            <v>3.75</v>
          </cell>
          <cell r="L1167" t="str">
            <v>KQ-61-00</v>
          </cell>
          <cell r="M1167" t="str">
            <v>Основное оборудование вентиляции и кондиционирования, шт.</v>
          </cell>
          <cell r="N1167">
            <v>1</v>
          </cell>
          <cell r="O1167" t="str">
            <v>KQ-61-02</v>
          </cell>
          <cell r="P1167" t="str">
            <v>Монтаж основного оборудования кондиционирования, шт.</v>
          </cell>
          <cell r="Q1167">
            <v>1</v>
          </cell>
        </row>
        <row r="1168">
          <cell r="E1168" t="str">
            <v>HV00-01-10-4</v>
          </cell>
          <cell r="F1168" t="str">
            <v>Прецизионный кондиционер, мощность охлаждения свыше 95 кВт до 125 кВт включительно</v>
          </cell>
          <cell r="G1168" t="str">
            <v>Precision air conditioner, cooling capacity from 95 kW to 125 kW inclusive</v>
          </cell>
          <cell r="H1168" t="str">
            <v>комплект</v>
          </cell>
          <cell r="I1168" t="str">
            <v>package</v>
          </cell>
          <cell r="J1168">
            <v>45.62</v>
          </cell>
          <cell r="K1168">
            <v>6.74</v>
          </cell>
          <cell r="L1168" t="str">
            <v>KQ-61-00</v>
          </cell>
          <cell r="M1168" t="str">
            <v>Основное оборудование вентиляции и кондиционирования, шт.</v>
          </cell>
          <cell r="N1168">
            <v>1</v>
          </cell>
          <cell r="O1168" t="str">
            <v>KQ-61-02</v>
          </cell>
          <cell r="P1168" t="str">
            <v>Монтаж основного оборудования кондиционирования, шт.</v>
          </cell>
          <cell r="Q1168">
            <v>1</v>
          </cell>
        </row>
        <row r="1169">
          <cell r="E1169" t="str">
            <v>HV00-01-11</v>
          </cell>
          <cell r="F1169" t="str">
            <v>Крышный кондиционер</v>
          </cell>
          <cell r="G1169" t="str">
            <v>Roof-mounted air conditioner</v>
          </cell>
        </row>
        <row r="1170">
          <cell r="E1170" t="str">
            <v>HV00-01-11-1</v>
          </cell>
          <cell r="F1170" t="str">
            <v>Крышный кондиционер (руфтоп) мощностью: до 35 кВт включительно</v>
          </cell>
          <cell r="G1170" t="str">
            <v>Roof-mounted air conditioner (roof top), capacity: up to 35 kW inclusive</v>
          </cell>
          <cell r="H1170" t="str">
            <v>комплект</v>
          </cell>
          <cell r="I1170" t="str">
            <v>package</v>
          </cell>
          <cell r="J1170">
            <v>29.189999999999998</v>
          </cell>
          <cell r="K1170">
            <v>4.41</v>
          </cell>
          <cell r="L1170" t="str">
            <v>KQ-61-00</v>
          </cell>
          <cell r="M1170" t="str">
            <v>Основное оборудование вентиляции и кондиционирования, шт.</v>
          </cell>
          <cell r="N1170">
            <v>1</v>
          </cell>
          <cell r="O1170" t="str">
            <v>KQ-61-02</v>
          </cell>
          <cell r="P1170" t="str">
            <v>Монтаж основного оборудования кондиционирования, шт.</v>
          </cell>
          <cell r="Q1170">
            <v>1</v>
          </cell>
        </row>
        <row r="1171">
          <cell r="E1171" t="str">
            <v>HV00-01-11-2</v>
          </cell>
          <cell r="F1171" t="str">
            <v>Крышный кондиционер (руфтоп) мощностью свыше 35 кВт до 55 кВт включительно</v>
          </cell>
          <cell r="G1171" t="str">
            <v>Roof-mounted air conditioner (roof top), capacity from 35 kW to 55 kW inclusive</v>
          </cell>
          <cell r="H1171" t="str">
            <v>комплект</v>
          </cell>
          <cell r="I1171" t="str">
            <v>package</v>
          </cell>
          <cell r="J1171">
            <v>36.54</v>
          </cell>
          <cell r="K1171">
            <v>5.78</v>
          </cell>
          <cell r="L1171" t="str">
            <v>KQ-61-00</v>
          </cell>
          <cell r="M1171" t="str">
            <v>Основное оборудование вентиляции и кондиционирования, шт.</v>
          </cell>
          <cell r="N1171">
            <v>1</v>
          </cell>
          <cell r="O1171" t="str">
            <v>KQ-61-02</v>
          </cell>
          <cell r="P1171" t="str">
            <v>Монтаж основного оборудования кондиционирования, шт.</v>
          </cell>
          <cell r="Q1171">
            <v>1</v>
          </cell>
        </row>
        <row r="1172">
          <cell r="E1172" t="str">
            <v>HV00-01-11-3</v>
          </cell>
          <cell r="F1172" t="str">
            <v>Крышный кондиционер (руфтоп) мощностью свыше 55 кВт до 100 кВт включительно</v>
          </cell>
          <cell r="G1172" t="str">
            <v>Roof-mounted air conditioner (roof top), capacity from 55 kW to 100 kW inclusive</v>
          </cell>
          <cell r="H1172" t="str">
            <v>комплект</v>
          </cell>
          <cell r="I1172" t="str">
            <v>package</v>
          </cell>
          <cell r="J1172">
            <v>48.63</v>
          </cell>
          <cell r="K1172">
            <v>7.77</v>
          </cell>
          <cell r="L1172" t="str">
            <v>KQ-61-00</v>
          </cell>
          <cell r="M1172" t="str">
            <v>Основное оборудование вентиляции и кондиционирования, шт.</v>
          </cell>
          <cell r="N1172">
            <v>1</v>
          </cell>
          <cell r="O1172" t="str">
            <v>KQ-61-02</v>
          </cell>
          <cell r="P1172" t="str">
            <v>Монтаж основного оборудования кондиционирования, шт.</v>
          </cell>
          <cell r="Q1172">
            <v>1</v>
          </cell>
        </row>
        <row r="1173">
          <cell r="E1173" t="str">
            <v>HV00-01-11-4</v>
          </cell>
          <cell r="F1173" t="str">
            <v>Крышный кондиционер (руфтоп) мощностью свыше 100 кВт до 200 кВт включительно</v>
          </cell>
          <cell r="G1173" t="str">
            <v>Roof-mounted air conditioner (roof top), capacity from 100 kW to 200 kW inclusive</v>
          </cell>
          <cell r="H1173" t="str">
            <v>комплект</v>
          </cell>
          <cell r="I1173" t="str">
            <v>package</v>
          </cell>
          <cell r="J1173">
            <v>60.480000000000004</v>
          </cell>
          <cell r="K1173">
            <v>10.050000000000001</v>
          </cell>
          <cell r="L1173" t="str">
            <v>KQ-61-00</v>
          </cell>
          <cell r="M1173" t="str">
            <v>Основное оборудование вентиляции и кондиционирования, шт.</v>
          </cell>
          <cell r="N1173">
            <v>1</v>
          </cell>
          <cell r="O1173" t="str">
            <v>KQ-61-02</v>
          </cell>
          <cell r="P1173" t="str">
            <v>Монтаж основного оборудования кондиционирования, шт.</v>
          </cell>
          <cell r="Q1173">
            <v>1</v>
          </cell>
        </row>
        <row r="1174">
          <cell r="E1174" t="str">
            <v>HV00-01-11-5</v>
          </cell>
          <cell r="F1174" t="str">
            <v>Крышный кондиционер (руфтоп) мощностью свыше 200 кВт</v>
          </cell>
          <cell r="G1174" t="str">
            <v>Roof-mounted air conditioner (roof top), capacity above 200 kW</v>
          </cell>
          <cell r="H1174" t="str">
            <v>комплект</v>
          </cell>
          <cell r="I1174" t="str">
            <v>package</v>
          </cell>
          <cell r="J1174">
            <v>80.61</v>
          </cell>
          <cell r="K1174">
            <v>16.05</v>
          </cell>
          <cell r="L1174" t="str">
            <v>KQ-61-00</v>
          </cell>
          <cell r="M1174" t="str">
            <v>Основное оборудование вентиляции и кондиционирования, шт.</v>
          </cell>
          <cell r="N1174">
            <v>1</v>
          </cell>
          <cell r="O1174" t="str">
            <v>KQ-61-02</v>
          </cell>
          <cell r="P1174" t="str">
            <v>Монтаж основного оборудования кондиционирования, шт.</v>
          </cell>
          <cell r="Q1174">
            <v>1</v>
          </cell>
        </row>
        <row r="1175">
          <cell r="E1175" t="str">
            <v>HV00-01-12</v>
          </cell>
          <cell r="F1175" t="str">
            <v>Кондиционеры. Сплит-системы</v>
          </cell>
          <cell r="G1175" t="str">
            <v>Air conditioners. Split Systems</v>
          </cell>
        </row>
        <row r="1176">
          <cell r="E1176" t="str">
            <v>HV00-01-12-1</v>
          </cell>
          <cell r="F1176" t="str">
            <v>Сплит-система с внутренним блоком настенного типа мощностью охлаждения до 5 кВт включительно</v>
          </cell>
          <cell r="G1176" t="str">
            <v>Split system with a wall-mounted indoor unit with the cooling capacity up to 5 kW inclusive</v>
          </cell>
          <cell r="H1176" t="str">
            <v>комплект</v>
          </cell>
          <cell r="I1176" t="str">
            <v>package</v>
          </cell>
          <cell r="J1176">
            <v>6.3100000000000005</v>
          </cell>
          <cell r="K1176">
            <v>0.67</v>
          </cell>
          <cell r="L1176" t="str">
            <v>KQ-61-00</v>
          </cell>
          <cell r="M1176" t="str">
            <v>Основное оборудование вентиляции и кондиционирования, шт.</v>
          </cell>
          <cell r="N1176">
            <v>1</v>
          </cell>
          <cell r="O1176" t="str">
            <v>KQ-61-02</v>
          </cell>
          <cell r="P1176" t="str">
            <v>Монтаж основного оборудования кондиционирования, шт.</v>
          </cell>
          <cell r="Q1176">
            <v>1</v>
          </cell>
        </row>
        <row r="1177">
          <cell r="E1177" t="str">
            <v>HV00-01-12-2</v>
          </cell>
          <cell r="F1177" t="str">
            <v>Сплит-система с внутренним блоком настенного типа мощностью охлаждения свыше 5 кВт до 8 кВт включительно</v>
          </cell>
          <cell r="G1177" t="str">
            <v>Split systems with a wall-mounted indoor unit with the cooling capacity from 5 kW to 8 kW inclusive</v>
          </cell>
          <cell r="H1177" t="str">
            <v>комплект</v>
          </cell>
          <cell r="I1177" t="str">
            <v>package</v>
          </cell>
          <cell r="J1177">
            <v>7.96</v>
          </cell>
          <cell r="K1177">
            <v>0.89</v>
          </cell>
          <cell r="L1177" t="str">
            <v>KQ-61-00</v>
          </cell>
          <cell r="M1177" t="str">
            <v>Основное оборудование вентиляции и кондиционирования, шт.</v>
          </cell>
          <cell r="N1177">
            <v>1</v>
          </cell>
          <cell r="O1177" t="str">
            <v>KQ-61-02</v>
          </cell>
          <cell r="P1177" t="str">
            <v>Монтаж основного оборудования кондиционирования, шт.</v>
          </cell>
          <cell r="Q1177">
            <v>1</v>
          </cell>
        </row>
        <row r="1178">
          <cell r="E1178" t="str">
            <v>HV00-01-12-3</v>
          </cell>
          <cell r="F1178" t="str">
            <v>Сплит-система с внутренним блоком настенного типа мощностью охлаждения свыше 8 кВт</v>
          </cell>
          <cell r="G1178" t="str">
            <v>Split system with a wall-mounted indoor unit with the cooling capacity above 8 kW</v>
          </cell>
          <cell r="H1178" t="str">
            <v>комплект</v>
          </cell>
          <cell r="I1178" t="str">
            <v>package</v>
          </cell>
          <cell r="J1178">
            <v>9.41</v>
          </cell>
          <cell r="K1178">
            <v>1.34</v>
          </cell>
          <cell r="L1178" t="str">
            <v>KQ-61-00</v>
          </cell>
          <cell r="M1178" t="str">
            <v>Основное оборудование вентиляции и кондиционирования, шт.</v>
          </cell>
          <cell r="N1178">
            <v>1</v>
          </cell>
          <cell r="O1178" t="str">
            <v>KQ-61-02</v>
          </cell>
          <cell r="P1178" t="str">
            <v>Монтаж основного оборудования кондиционирования, шт.</v>
          </cell>
          <cell r="Q1178">
            <v>1</v>
          </cell>
        </row>
        <row r="1179">
          <cell r="E1179" t="str">
            <v>HV00-01-12-4</v>
          </cell>
          <cell r="F1179" t="str">
            <v>Сплит-система с внутренним блоком кассетного типа мощностью охлаждения до 5 кВт включительно</v>
          </cell>
          <cell r="G1179" t="str">
            <v>Split system with a cassette-type indoor unit with the cooling capacity up to 5 kW inclusive</v>
          </cell>
          <cell r="H1179" t="str">
            <v>комплект</v>
          </cell>
          <cell r="I1179" t="str">
            <v>package</v>
          </cell>
          <cell r="J1179">
            <v>6.9700000000000006</v>
          </cell>
          <cell r="K1179">
            <v>1.34</v>
          </cell>
          <cell r="L1179" t="str">
            <v>KQ-61-00</v>
          </cell>
          <cell r="M1179" t="str">
            <v>Основное оборудование вентиляции и кондиционирования, шт.</v>
          </cell>
          <cell r="N1179">
            <v>1</v>
          </cell>
          <cell r="O1179" t="str">
            <v>KQ-61-02</v>
          </cell>
          <cell r="P1179" t="str">
            <v>Монтаж основного оборудования кондиционирования, шт.</v>
          </cell>
          <cell r="Q1179">
            <v>1</v>
          </cell>
        </row>
        <row r="1180">
          <cell r="E1180" t="str">
            <v>HV00-01-12-5</v>
          </cell>
          <cell r="F1180" t="str">
            <v>Сплит-система с внутренним блоком кассетного типа мощностью охлаждения свыше 5 кВт до 8 кВт включительно</v>
          </cell>
          <cell r="G1180" t="str">
            <v>Split systems with a cassette-type indoor unit with the cooling capacity from 5 kW to 8 kW inclusive</v>
          </cell>
          <cell r="H1180" t="str">
            <v>комплект</v>
          </cell>
          <cell r="I1180" t="str">
            <v>package</v>
          </cell>
          <cell r="J1180">
            <v>9.4599999999999991</v>
          </cell>
          <cell r="K1180">
            <v>1.77</v>
          </cell>
          <cell r="L1180" t="str">
            <v>KQ-61-00</v>
          </cell>
          <cell r="M1180" t="str">
            <v>Основное оборудование вентиляции и кондиционирования, шт.</v>
          </cell>
          <cell r="N1180">
            <v>1</v>
          </cell>
          <cell r="O1180" t="str">
            <v>KQ-61-02</v>
          </cell>
          <cell r="P1180" t="str">
            <v>Монтаж основного оборудования кондиционирования, шт.</v>
          </cell>
          <cell r="Q1180">
            <v>1</v>
          </cell>
        </row>
        <row r="1181">
          <cell r="E1181" t="str">
            <v>HV00-01-12-6</v>
          </cell>
          <cell r="F1181" t="str">
            <v>Сплит-система с внутренним блоком кассетного типа мощностью охлаждения свыше 8 кВт</v>
          </cell>
          <cell r="G1181" t="str">
            <v>Split systems with a cassette-type indoor unit with the cooling capacity above 8 kW</v>
          </cell>
          <cell r="H1181" t="str">
            <v>комплект</v>
          </cell>
          <cell r="I1181" t="str">
            <v>package</v>
          </cell>
          <cell r="J1181">
            <v>10.790000000000001</v>
          </cell>
          <cell r="K1181">
            <v>2.2200000000000002</v>
          </cell>
          <cell r="L1181" t="str">
            <v>KQ-61-00</v>
          </cell>
          <cell r="M1181" t="str">
            <v>Основное оборудование вентиляции и кондиционирования, шт.</v>
          </cell>
          <cell r="N1181">
            <v>1</v>
          </cell>
          <cell r="O1181" t="str">
            <v>KQ-61-02</v>
          </cell>
          <cell r="P1181" t="str">
            <v>Монтаж основного оборудования кондиционирования, шт.</v>
          </cell>
          <cell r="Q1181">
            <v>1</v>
          </cell>
        </row>
        <row r="1182">
          <cell r="E1182" t="str">
            <v>HV00-01-12-7</v>
          </cell>
          <cell r="F1182" t="str">
            <v>Сплит-система с внутренним блоком канального типа мощностью охлаждения до 5 кВт включительно</v>
          </cell>
          <cell r="G1182" t="str">
            <v>Split system with a duct indoor unit with the cooling capacity up to 5 kW inclusive</v>
          </cell>
          <cell r="H1182" t="str">
            <v>комплект</v>
          </cell>
          <cell r="I1182" t="str">
            <v>package</v>
          </cell>
          <cell r="J1182">
            <v>7.0900000000000007</v>
          </cell>
          <cell r="K1182">
            <v>1.34</v>
          </cell>
          <cell r="L1182" t="str">
            <v>KQ-61-00</v>
          </cell>
          <cell r="M1182" t="str">
            <v>Основное оборудование вентиляции и кондиционирования, шт.</v>
          </cell>
          <cell r="N1182">
            <v>1</v>
          </cell>
          <cell r="O1182" t="str">
            <v>KQ-61-02</v>
          </cell>
          <cell r="P1182" t="str">
            <v>Монтаж основного оборудования кондиционирования, шт.</v>
          </cell>
          <cell r="Q1182">
            <v>1</v>
          </cell>
        </row>
        <row r="1183">
          <cell r="E1183" t="str">
            <v>HV00-01-12-8</v>
          </cell>
          <cell r="F1183" t="str">
            <v>Сплит-система с внутренним блоком канального типа мощностью охлаждения свыше 5 кВт до 8 кВт включительно</v>
          </cell>
          <cell r="G1183" t="str">
            <v>Split system with a duct indoor unit with the cooling capacity from 5 kW to 8 kW inclusive</v>
          </cell>
          <cell r="H1183" t="str">
            <v>комплект</v>
          </cell>
          <cell r="I1183" t="str">
            <v>package</v>
          </cell>
          <cell r="J1183">
            <v>10.430000000000001</v>
          </cell>
          <cell r="K1183">
            <v>1.77</v>
          </cell>
          <cell r="L1183" t="str">
            <v>KQ-61-00</v>
          </cell>
          <cell r="M1183" t="str">
            <v>Основное оборудование вентиляции и кондиционирования, шт.</v>
          </cell>
          <cell r="N1183">
            <v>1</v>
          </cell>
          <cell r="O1183" t="str">
            <v>KQ-61-02</v>
          </cell>
          <cell r="P1183" t="str">
            <v>Монтаж основного оборудования кондиционирования, шт.</v>
          </cell>
          <cell r="Q1183">
            <v>1</v>
          </cell>
        </row>
        <row r="1184">
          <cell r="E1184" t="str">
            <v>HV00-01-12-9</v>
          </cell>
          <cell r="F1184" t="str">
            <v>Сплит-система с внутренним блоком канального типа мощностью охлаждения свыше 8 кВт</v>
          </cell>
          <cell r="G1184" t="str">
            <v>Split system with a duct indoor unit with the cooling capacity above 8 kW</v>
          </cell>
          <cell r="H1184" t="str">
            <v>комплект</v>
          </cell>
          <cell r="I1184" t="str">
            <v>package</v>
          </cell>
          <cell r="J1184">
            <v>12.72</v>
          </cell>
          <cell r="K1184">
            <v>2.2200000000000002</v>
          </cell>
          <cell r="L1184" t="str">
            <v>KQ-61-00</v>
          </cell>
          <cell r="M1184" t="str">
            <v>Основное оборудование вентиляции и кондиционирования, шт.</v>
          </cell>
          <cell r="N1184">
            <v>1</v>
          </cell>
          <cell r="O1184" t="str">
            <v>KQ-61-02</v>
          </cell>
          <cell r="P1184" t="str">
            <v>Монтаж основного оборудования кондиционирования, шт.</v>
          </cell>
          <cell r="Q1184">
            <v>1</v>
          </cell>
        </row>
        <row r="1185">
          <cell r="E1185" t="str">
            <v>HV00-01-12-10</v>
          </cell>
          <cell r="F1185" t="str">
            <v>Сплит-система с внутренним блоком напольного типа мощностью охлаждения до 5 кВт включительно</v>
          </cell>
          <cell r="G1185" t="str">
            <v>Split system with a floor-type indoor unit with the cooling capacity up to 5 kW inclusive</v>
          </cell>
          <cell r="H1185" t="str">
            <v>комплект</v>
          </cell>
          <cell r="I1185" t="str">
            <v>package</v>
          </cell>
          <cell r="J1185">
            <v>6.61</v>
          </cell>
          <cell r="K1185">
            <v>0.89</v>
          </cell>
          <cell r="L1185" t="str">
            <v>KQ-61-00</v>
          </cell>
          <cell r="M1185" t="str">
            <v>Основное оборудование вентиляции и кондиционирования, шт.</v>
          </cell>
          <cell r="N1185">
            <v>1</v>
          </cell>
          <cell r="O1185" t="str">
            <v>KQ-61-02</v>
          </cell>
          <cell r="P1185" t="str">
            <v>Монтаж основного оборудования кондиционирования, шт.</v>
          </cell>
          <cell r="Q1185">
            <v>1</v>
          </cell>
        </row>
        <row r="1186">
          <cell r="E1186" t="str">
            <v>HV00-01-12-11</v>
          </cell>
          <cell r="F1186" t="str">
            <v>Сплит-система с внутренним блоком напольного типа мощностью охлаждения свыше 5кВт до 8 кВт включительно</v>
          </cell>
          <cell r="G1186" t="str">
            <v>Split system with a floor-type indoor unit with the cooling capacity from 5 kW to 8 kW inclusive</v>
          </cell>
          <cell r="H1186" t="str">
            <v>комплект</v>
          </cell>
          <cell r="I1186" t="str">
            <v>package</v>
          </cell>
          <cell r="J1186">
            <v>9.17</v>
          </cell>
          <cell r="K1186">
            <v>1.34</v>
          </cell>
          <cell r="L1186" t="str">
            <v>KQ-61-00</v>
          </cell>
          <cell r="M1186" t="str">
            <v>Основное оборудование вентиляции и кондиционирования, шт.</v>
          </cell>
          <cell r="N1186">
            <v>1</v>
          </cell>
          <cell r="O1186" t="str">
            <v>KQ-61-02</v>
          </cell>
          <cell r="P1186" t="str">
            <v>Монтаж основного оборудования кондиционирования, шт.</v>
          </cell>
          <cell r="Q1186">
            <v>1</v>
          </cell>
        </row>
        <row r="1187">
          <cell r="E1187" t="str">
            <v>HV00-01-12-12</v>
          </cell>
          <cell r="F1187" t="str">
            <v>Сплит-система с внутренним блоком напольного типа мощностью охлаждения свыше 8 кВт</v>
          </cell>
          <cell r="G1187" t="str">
            <v>Split system with a floor-type indoor unit with the cooling capacity above 8 kW</v>
          </cell>
          <cell r="H1187" t="str">
            <v>комплект</v>
          </cell>
          <cell r="I1187" t="str">
            <v>package</v>
          </cell>
          <cell r="J1187">
            <v>11.760000000000002</v>
          </cell>
          <cell r="K1187">
            <v>1.77</v>
          </cell>
          <cell r="L1187" t="str">
            <v>KQ-61-00</v>
          </cell>
          <cell r="M1187" t="str">
            <v>Основное оборудование вентиляции и кондиционирования, шт.</v>
          </cell>
          <cell r="N1187">
            <v>1</v>
          </cell>
          <cell r="O1187" t="str">
            <v>KQ-61-02</v>
          </cell>
          <cell r="P1187" t="str">
            <v>Монтаж основного оборудования кондиционирования, шт.</v>
          </cell>
          <cell r="Q1187">
            <v>1</v>
          </cell>
        </row>
        <row r="1188">
          <cell r="E1188" t="str">
            <v>HV00-01-12-13</v>
          </cell>
          <cell r="F1188" t="str">
            <v>Сплит-система с внутренним блоком напольно-потолочного типа мощностью охлаждения до 5 кВт включительно</v>
          </cell>
          <cell r="G1188" t="str">
            <v>Split system with a floor-ceiling type indoor unit with the cooling capacity up to 5 kW inclusive</v>
          </cell>
          <cell r="H1188" t="str">
            <v>комплект</v>
          </cell>
          <cell r="I1188" t="str">
            <v>package</v>
          </cell>
          <cell r="J1188">
            <v>6.5600000000000005</v>
          </cell>
          <cell r="K1188">
            <v>0.89</v>
          </cell>
          <cell r="L1188" t="str">
            <v>KQ-61-00</v>
          </cell>
          <cell r="M1188" t="str">
            <v>Основное оборудование вентиляции и кондиционирования, шт.</v>
          </cell>
          <cell r="N1188">
            <v>1</v>
          </cell>
          <cell r="O1188" t="str">
            <v>KQ-61-02</v>
          </cell>
          <cell r="P1188" t="str">
            <v>Монтаж основного оборудования кондиционирования, шт.</v>
          </cell>
          <cell r="Q1188">
            <v>1</v>
          </cell>
        </row>
        <row r="1189">
          <cell r="E1189" t="str">
            <v>HV00-01-12-14</v>
          </cell>
          <cell r="F1189" t="str">
            <v>Сплит-система с внутренним блоком напольно-потолочного типа мощностью охлаждения свыше 5кВт до 8 кВт включительно</v>
          </cell>
          <cell r="G1189" t="str">
            <v>Split system with a floor-ceiling indoor unit with the cooling capacity from 5 kW to 8 kW inclusive</v>
          </cell>
          <cell r="H1189" t="str">
            <v>комплект</v>
          </cell>
          <cell r="I1189" t="str">
            <v>package</v>
          </cell>
          <cell r="J1189">
            <v>9.23</v>
          </cell>
          <cell r="K1189">
            <v>1.34</v>
          </cell>
          <cell r="L1189" t="str">
            <v>KQ-61-00</v>
          </cell>
          <cell r="M1189" t="str">
            <v>Основное оборудование вентиляции и кондиционирования, шт.</v>
          </cell>
          <cell r="N1189">
            <v>1</v>
          </cell>
          <cell r="O1189" t="str">
            <v>KQ-61-02</v>
          </cell>
          <cell r="P1189" t="str">
            <v>Монтаж основного оборудования кондиционирования, шт.</v>
          </cell>
          <cell r="Q1189">
            <v>1</v>
          </cell>
        </row>
        <row r="1190">
          <cell r="E1190" t="str">
            <v>HV00-01-12-15</v>
          </cell>
          <cell r="F1190" t="str">
            <v>Сплит-система с внутренним блоком напольно-потолочного типа мощностью охлаждения свыше 8 кВт</v>
          </cell>
          <cell r="G1190" t="str">
            <v>Split system with a floor-ceiling indoor unit with the cooling capacity above 8 kW</v>
          </cell>
          <cell r="H1190" t="str">
            <v>комплект</v>
          </cell>
          <cell r="I1190" t="str">
            <v>package</v>
          </cell>
          <cell r="J1190">
            <v>11.7</v>
          </cell>
          <cell r="K1190">
            <v>1.77</v>
          </cell>
          <cell r="L1190" t="str">
            <v>KQ-61-00</v>
          </cell>
          <cell r="M1190" t="str">
            <v>Основное оборудование вентиляции и кондиционирования, шт.</v>
          </cell>
          <cell r="N1190">
            <v>1</v>
          </cell>
          <cell r="O1190" t="str">
            <v>KQ-61-02</v>
          </cell>
          <cell r="P1190" t="str">
            <v>Монтаж основного оборудования кондиционирования, шт.</v>
          </cell>
          <cell r="Q1190">
            <v>1</v>
          </cell>
        </row>
        <row r="1191">
          <cell r="E1191" t="str">
            <v>HV00-01-13</v>
          </cell>
          <cell r="F1191" t="str">
            <v>Кондиционеры. Мультизональные системы</v>
          </cell>
          <cell r="G1191" t="str">
            <v>Air conditioners. Multi Zone Systems</v>
          </cell>
        </row>
        <row r="1192">
          <cell r="E1192" t="str">
            <v>HV00-01-13-2</v>
          </cell>
          <cell r="F1192" t="str">
            <v>Внутренний блок настенного типа мощностью охлаждения до 5 кВт включительно</v>
          </cell>
          <cell r="G1192" t="str">
            <v>Wall-mounted indoor unit with the cooling capacity up to 5 kW inclusive</v>
          </cell>
          <cell r="H1192" t="str">
            <v>шт.</v>
          </cell>
          <cell r="I1192" t="str">
            <v>pcs.</v>
          </cell>
          <cell r="J1192">
            <v>3.06</v>
          </cell>
          <cell r="K1192">
            <v>0.89</v>
          </cell>
          <cell r="L1192" t="str">
            <v>KQ-61-00</v>
          </cell>
          <cell r="M1192" t="str">
            <v>Основное оборудование вентиляции и кондиционирования, шт.</v>
          </cell>
          <cell r="N1192">
            <v>1</v>
          </cell>
          <cell r="O1192" t="str">
            <v>KQ-61-02</v>
          </cell>
          <cell r="P1192" t="str">
            <v>Монтаж основного оборудования кондиционирования, шт.</v>
          </cell>
          <cell r="Q1192">
            <v>1</v>
          </cell>
        </row>
        <row r="1193">
          <cell r="E1193" t="str">
            <v>HV00-01-13-3</v>
          </cell>
          <cell r="F1193" t="str">
            <v>Внутренний блок настенного типа мощностью охлаждения свыше 5кВт до 8 кВт включительно</v>
          </cell>
          <cell r="G1193" t="str">
            <v>Wall-mounted indoor unit with the cooling capacity from 5 kW to 8 kW inclusive</v>
          </cell>
          <cell r="H1193" t="str">
            <v>шт.</v>
          </cell>
          <cell r="I1193" t="str">
            <v>pcs.</v>
          </cell>
          <cell r="J1193">
            <v>5.8599999999999994</v>
          </cell>
          <cell r="K1193">
            <v>1.34</v>
          </cell>
          <cell r="L1193" t="str">
            <v>KQ-61-00</v>
          </cell>
          <cell r="M1193" t="str">
            <v>Основное оборудование вентиляции и кондиционирования, шт.</v>
          </cell>
          <cell r="N1193">
            <v>1</v>
          </cell>
          <cell r="O1193" t="str">
            <v>KQ-61-02</v>
          </cell>
          <cell r="P1193" t="str">
            <v>Монтаж основного оборудования кондиционирования, шт.</v>
          </cell>
          <cell r="Q1193">
            <v>1</v>
          </cell>
        </row>
        <row r="1194">
          <cell r="E1194" t="str">
            <v>HV00-01-13-4</v>
          </cell>
          <cell r="F1194" t="str">
            <v>Внутренний блок настенного типа мощностью охлаждения свыше 8 кВт</v>
          </cell>
          <cell r="G1194" t="str">
            <v>Wall-mounted indoor unit with the cooling capacity above 8 kW</v>
          </cell>
          <cell r="H1194" t="str">
            <v>шт.</v>
          </cell>
          <cell r="I1194" t="str">
            <v>pcs.</v>
          </cell>
          <cell r="J1194">
            <v>6.67</v>
          </cell>
          <cell r="K1194">
            <v>1.34</v>
          </cell>
          <cell r="L1194" t="str">
            <v>KQ-61-00</v>
          </cell>
          <cell r="M1194" t="str">
            <v>Основное оборудование вентиляции и кондиционирования, шт.</v>
          </cell>
          <cell r="N1194">
            <v>1</v>
          </cell>
          <cell r="O1194" t="str">
            <v>KQ-61-02</v>
          </cell>
          <cell r="P1194" t="str">
            <v>Монтаж основного оборудования кондиционирования, шт.</v>
          </cell>
          <cell r="Q1194">
            <v>1</v>
          </cell>
        </row>
        <row r="1195">
          <cell r="E1195" t="str">
            <v>HV00-01-13-5</v>
          </cell>
          <cell r="F1195" t="str">
            <v>Внутренний блок напольного типа мощностью охлаждения до 8 кВт включительно</v>
          </cell>
          <cell r="G1195" t="str">
            <v>Floor-mounted indoor unit with the cooling capacity up to 8 kW inclusive</v>
          </cell>
          <cell r="H1195" t="str">
            <v>шт.</v>
          </cell>
          <cell r="I1195" t="str">
            <v>pcs.</v>
          </cell>
          <cell r="J1195">
            <v>4.08</v>
          </cell>
          <cell r="K1195">
            <v>0.89</v>
          </cell>
          <cell r="L1195" t="str">
            <v>KQ-61-00</v>
          </cell>
          <cell r="M1195" t="str">
            <v>Основное оборудование вентиляции и кондиционирования, шт.</v>
          </cell>
          <cell r="N1195">
            <v>1</v>
          </cell>
          <cell r="O1195" t="str">
            <v>KQ-61-02</v>
          </cell>
          <cell r="P1195" t="str">
            <v>Монтаж основного оборудования кондиционирования, шт.</v>
          </cell>
          <cell r="Q1195">
            <v>1</v>
          </cell>
        </row>
        <row r="1196">
          <cell r="E1196" t="str">
            <v>HV00-01-13-6</v>
          </cell>
          <cell r="F1196" t="str">
            <v>Внутренний блок напольного типа мощностью охлаждения свыше 8 кВт до 20 кВт включительно</v>
          </cell>
          <cell r="G1196" t="str">
            <v>Floor-mounted indoor unit with the cooling capacity from 8 kW to 20 kW inclusive</v>
          </cell>
          <cell r="H1196" t="str">
            <v>шт.</v>
          </cell>
          <cell r="I1196" t="str">
            <v>pcs.</v>
          </cell>
          <cell r="J1196">
            <v>6.35</v>
          </cell>
          <cell r="K1196">
            <v>1.34</v>
          </cell>
          <cell r="L1196" t="str">
            <v>KQ-61-00</v>
          </cell>
          <cell r="M1196" t="str">
            <v>Основное оборудование вентиляции и кондиционирования, шт.</v>
          </cell>
          <cell r="N1196">
            <v>1</v>
          </cell>
          <cell r="O1196" t="str">
            <v>KQ-61-02</v>
          </cell>
          <cell r="P1196" t="str">
            <v>Монтаж основного оборудования кондиционирования, шт.</v>
          </cell>
          <cell r="Q1196">
            <v>1</v>
          </cell>
        </row>
        <row r="1197">
          <cell r="E1197" t="str">
            <v>HV00-01-13-7</v>
          </cell>
          <cell r="F1197" t="str">
            <v>Внутренний блок напольного типа мощностью охлаждения свыше 20 кВт</v>
          </cell>
          <cell r="G1197" t="str">
            <v>Floor-mounted indoor unit with the cooling capacity above 20 kW</v>
          </cell>
          <cell r="H1197" t="str">
            <v>шт.</v>
          </cell>
          <cell r="I1197" t="str">
            <v>pcs.</v>
          </cell>
          <cell r="J1197">
            <v>7.16</v>
          </cell>
          <cell r="K1197">
            <v>1.77</v>
          </cell>
          <cell r="L1197" t="str">
            <v>KQ-61-00</v>
          </cell>
          <cell r="M1197" t="str">
            <v>Основное оборудование вентиляции и кондиционирования, шт.</v>
          </cell>
          <cell r="N1197">
            <v>1</v>
          </cell>
          <cell r="O1197" t="str">
            <v>KQ-61-02</v>
          </cell>
          <cell r="P1197" t="str">
            <v>Монтаж основного оборудования кондиционирования, шт.</v>
          </cell>
          <cell r="Q1197">
            <v>1</v>
          </cell>
        </row>
        <row r="1198">
          <cell r="E1198" t="str">
            <v>HV00-01-13-8</v>
          </cell>
          <cell r="F1198" t="str">
            <v>Внутренний блок кассетного типа мощностью охлаждения до 5 кВт включительно</v>
          </cell>
          <cell r="G1198" t="str">
            <v>Cassette indoor unit with the cooling capacity up to 5 kW inclusive</v>
          </cell>
          <cell r="H1198" t="str">
            <v>шт.</v>
          </cell>
          <cell r="I1198" t="str">
            <v>pcs.</v>
          </cell>
          <cell r="J1198">
            <v>4.1499999999999995</v>
          </cell>
          <cell r="K1198">
            <v>1.34</v>
          </cell>
          <cell r="L1198" t="str">
            <v>KQ-61-00</v>
          </cell>
          <cell r="M1198" t="str">
            <v>Основное оборудование вентиляции и кондиционирования, шт.</v>
          </cell>
          <cell r="N1198">
            <v>1</v>
          </cell>
          <cell r="O1198" t="str">
            <v>KQ-61-02</v>
          </cell>
          <cell r="P1198" t="str">
            <v>Монтаж основного оборудования кондиционирования, шт.</v>
          </cell>
          <cell r="Q1198">
            <v>1</v>
          </cell>
        </row>
        <row r="1199">
          <cell r="E1199" t="str">
            <v>HV00-01-13-9</v>
          </cell>
          <cell r="F1199" t="str">
            <v>Внутренний блок кассетного типа мощностью охлаждения свыше 5кВт до 8 кВт включительно</v>
          </cell>
          <cell r="G1199" t="str">
            <v>Cassette indoor unit with the cooling capacity from 5 kW to 8 kW inclusive</v>
          </cell>
          <cell r="H1199" t="str">
            <v>шт.</v>
          </cell>
          <cell r="I1199" t="str">
            <v>pcs.</v>
          </cell>
          <cell r="J1199">
            <v>6.0400000000000009</v>
          </cell>
          <cell r="K1199">
            <v>1.77</v>
          </cell>
          <cell r="L1199" t="str">
            <v>KQ-61-00</v>
          </cell>
          <cell r="M1199" t="str">
            <v>Основное оборудование вентиляции и кондиционирования, шт.</v>
          </cell>
          <cell r="N1199">
            <v>1</v>
          </cell>
          <cell r="O1199" t="str">
            <v>KQ-61-02</v>
          </cell>
          <cell r="P1199" t="str">
            <v>Монтаж основного оборудования кондиционирования, шт.</v>
          </cell>
          <cell r="Q1199">
            <v>1</v>
          </cell>
        </row>
        <row r="1200">
          <cell r="E1200" t="str">
            <v>HV00-01-13-10</v>
          </cell>
          <cell r="F1200" t="str">
            <v>Внутренний блок кассетного типа мощностью охлаждения свыше 8 кВт</v>
          </cell>
          <cell r="G1200" t="str">
            <v>Cassette indoor unit with the cooling capacity above 8 kW</v>
          </cell>
          <cell r="H1200" t="str">
            <v>шт.</v>
          </cell>
          <cell r="I1200" t="str">
            <v>pcs.</v>
          </cell>
          <cell r="J1200">
            <v>6.6499999999999995</v>
          </cell>
          <cell r="K1200">
            <v>2</v>
          </cell>
          <cell r="L1200" t="str">
            <v>KQ-61-00</v>
          </cell>
          <cell r="M1200" t="str">
            <v>Основное оборудование вентиляции и кондиционирования, шт.</v>
          </cell>
          <cell r="N1200">
            <v>1</v>
          </cell>
          <cell r="O1200" t="str">
            <v>KQ-61-02</v>
          </cell>
          <cell r="P1200" t="str">
            <v>Монтаж основного оборудования кондиционирования, шт.</v>
          </cell>
          <cell r="Q1200">
            <v>1</v>
          </cell>
        </row>
        <row r="1201">
          <cell r="E1201" t="str">
            <v>HV00-01-13-11</v>
          </cell>
          <cell r="F1201" t="str">
            <v>Внутренний блок канального типа мощностью охлаждения до 8 кВт включительно</v>
          </cell>
          <cell r="G1201" t="str">
            <v>Duct-type indoor unit with the cooling capacity up to 8 kW inclusive</v>
          </cell>
          <cell r="H1201" t="str">
            <v>шт.</v>
          </cell>
          <cell r="I1201" t="str">
            <v>pcs.</v>
          </cell>
          <cell r="J1201">
            <v>4.03</v>
          </cell>
          <cell r="K1201">
            <v>0.89</v>
          </cell>
          <cell r="L1201" t="str">
            <v>KQ-61-00</v>
          </cell>
          <cell r="M1201" t="str">
            <v>Основное оборудование вентиляции и кондиционирования, шт.</v>
          </cell>
          <cell r="N1201">
            <v>1</v>
          </cell>
          <cell r="O1201" t="str">
            <v>KQ-61-02</v>
          </cell>
          <cell r="P1201" t="str">
            <v>Монтаж основного оборудования кондиционирования, шт.</v>
          </cell>
          <cell r="Q1201">
            <v>1</v>
          </cell>
        </row>
        <row r="1202">
          <cell r="E1202" t="str">
            <v>HV00-01-13-12</v>
          </cell>
          <cell r="F1202" t="str">
            <v>Внутренний блок канального типа мощностью охлаждения свыше 8 кВт до 20 кВт включительно</v>
          </cell>
          <cell r="G1202" t="str">
            <v>Duct-type indoor unit with the cooling capacity from 8 kW to 20 kW inclusive</v>
          </cell>
          <cell r="H1202" t="str">
            <v>шт.</v>
          </cell>
          <cell r="I1202" t="str">
            <v>pcs.</v>
          </cell>
          <cell r="J1202">
            <v>6.05</v>
          </cell>
          <cell r="K1202">
            <v>1.34</v>
          </cell>
          <cell r="L1202" t="str">
            <v>KQ-61-00</v>
          </cell>
          <cell r="M1202" t="str">
            <v>Основное оборудование вентиляции и кондиционирования, шт.</v>
          </cell>
          <cell r="N1202">
            <v>1</v>
          </cell>
          <cell r="O1202" t="str">
            <v>KQ-61-02</v>
          </cell>
          <cell r="P1202" t="str">
            <v>Монтаж основного оборудования кондиционирования, шт.</v>
          </cell>
          <cell r="Q1202">
            <v>1</v>
          </cell>
        </row>
        <row r="1203">
          <cell r="E1203" t="str">
            <v>HV00-01-13-13</v>
          </cell>
          <cell r="F1203" t="str">
            <v>Внутренний блок канального типа мощностью охлаждения свыше 20 кВт</v>
          </cell>
          <cell r="G1203" t="str">
            <v>Duct-type indoor unit with the cooling capacity above 20 kW inclusive</v>
          </cell>
          <cell r="H1203" t="str">
            <v>шт.</v>
          </cell>
          <cell r="I1203" t="str">
            <v>pcs.</v>
          </cell>
          <cell r="J1203">
            <v>7.74</v>
          </cell>
          <cell r="K1203">
            <v>1.77</v>
          </cell>
          <cell r="L1203" t="str">
            <v>KQ-61-00</v>
          </cell>
          <cell r="M1203" t="str">
            <v>Основное оборудование вентиляции и кондиционирования, шт.</v>
          </cell>
          <cell r="N1203">
            <v>1</v>
          </cell>
          <cell r="O1203" t="str">
            <v>KQ-61-02</v>
          </cell>
          <cell r="P1203" t="str">
            <v>Монтаж основного оборудования кондиционирования, шт.</v>
          </cell>
          <cell r="Q1203">
            <v>1</v>
          </cell>
        </row>
        <row r="1204">
          <cell r="E1204" t="str">
            <v>HV00-01-13-14</v>
          </cell>
          <cell r="F1204" t="str">
            <v>Внутренний блок напольно-потолочного типа мощностью охлаждения до 5 кВт включительно</v>
          </cell>
          <cell r="G1204" t="str">
            <v>Floor-ceiling indoor unit with the cooling capacity up to 5 kW inclusive</v>
          </cell>
          <cell r="H1204" t="str">
            <v>шт.</v>
          </cell>
          <cell r="I1204" t="str">
            <v>pcs.</v>
          </cell>
          <cell r="J1204">
            <v>3.5600000000000005</v>
          </cell>
          <cell r="K1204">
            <v>0.89</v>
          </cell>
          <cell r="L1204" t="str">
            <v>KQ-61-00</v>
          </cell>
          <cell r="M1204" t="str">
            <v>Основное оборудование вентиляции и кондиционирования, шт.</v>
          </cell>
          <cell r="N1204">
            <v>1</v>
          </cell>
          <cell r="O1204" t="str">
            <v>KQ-61-02</v>
          </cell>
          <cell r="P1204" t="str">
            <v>Монтаж основного оборудования кондиционирования, шт.</v>
          </cell>
          <cell r="Q1204">
            <v>1</v>
          </cell>
        </row>
        <row r="1205">
          <cell r="E1205" t="str">
            <v>HV00-01-13-15</v>
          </cell>
          <cell r="F1205" t="str">
            <v>Внутренний блок напольно-потолочного типа мощностью охлаждения свыше 5 кВт до 8 кВт включительно</v>
          </cell>
          <cell r="G1205" t="str">
            <v>Floor-ceiling indoor unit with the cooling capacity from 5 kW to 8 kW inclusive</v>
          </cell>
          <cell r="H1205" t="str">
            <v>шт.</v>
          </cell>
          <cell r="I1205" t="str">
            <v>pcs.</v>
          </cell>
          <cell r="J1205">
            <v>6.2299999999999995</v>
          </cell>
          <cell r="K1205">
            <v>1.34</v>
          </cell>
          <cell r="L1205" t="str">
            <v>KQ-61-00</v>
          </cell>
          <cell r="M1205" t="str">
            <v>Основное оборудование вентиляции и кондиционирования, шт.</v>
          </cell>
          <cell r="N1205">
            <v>1</v>
          </cell>
          <cell r="O1205" t="str">
            <v>KQ-61-02</v>
          </cell>
          <cell r="P1205" t="str">
            <v>Монтаж основного оборудования кондиционирования, шт.</v>
          </cell>
          <cell r="Q1205">
            <v>1</v>
          </cell>
        </row>
        <row r="1206">
          <cell r="E1206" t="str">
            <v>HV00-01-13-16</v>
          </cell>
          <cell r="F1206" t="str">
            <v>Внутренний блок напольно-потолочного типа мощностью охлаждения свыше 8 кВт</v>
          </cell>
          <cell r="G1206" t="str">
            <v>Floor-ceiling indoor unit with the cooling capacity above 8 kW</v>
          </cell>
          <cell r="H1206" t="str">
            <v>шт.</v>
          </cell>
          <cell r="I1206" t="str">
            <v>pcs.</v>
          </cell>
          <cell r="J1206">
            <v>7.3800000000000008</v>
          </cell>
          <cell r="K1206">
            <v>1.77</v>
          </cell>
          <cell r="L1206" t="str">
            <v>KQ-61-00</v>
          </cell>
          <cell r="M1206" t="str">
            <v>Основное оборудование вентиляции и кондиционирования, шт.</v>
          </cell>
          <cell r="N1206">
            <v>1</v>
          </cell>
          <cell r="O1206" t="str">
            <v>KQ-61-02</v>
          </cell>
          <cell r="P1206" t="str">
            <v>Монтаж основного оборудования кондиционирования, шт.</v>
          </cell>
          <cell r="Q1206">
            <v>1</v>
          </cell>
        </row>
        <row r="1207">
          <cell r="E1207" t="str">
            <v>HV00-01-13-17</v>
          </cell>
          <cell r="F1207" t="str">
            <v>Наружный блок мультизональной системы холодопроизводительностью до 20кВт включительно</v>
          </cell>
          <cell r="G1207" t="str">
            <v>Outdoor unit of a multi zone system with the cooling capacity up to 20 kW inclusive</v>
          </cell>
          <cell r="H1207" t="str">
            <v>шт.</v>
          </cell>
          <cell r="I1207" t="str">
            <v>pcs.</v>
          </cell>
          <cell r="J1207">
            <v>1.2376</v>
          </cell>
          <cell r="K1207">
            <v>2.92E-2</v>
          </cell>
          <cell r="L1207" t="str">
            <v>KQ-61-00</v>
          </cell>
          <cell r="M1207" t="str">
            <v>Основное оборудование вентиляции и кондиционирования, шт.</v>
          </cell>
          <cell r="N1207">
            <v>1</v>
          </cell>
          <cell r="O1207" t="str">
            <v>KQ-61-02</v>
          </cell>
          <cell r="P1207" t="str">
            <v>Монтаж основного оборудования кондиционирования, шт.</v>
          </cell>
          <cell r="Q1207">
            <v>1</v>
          </cell>
        </row>
        <row r="1208">
          <cell r="E1208" t="str">
            <v>HV00-01-13-18</v>
          </cell>
          <cell r="F1208" t="str">
            <v>Наружный блок мультизональной системы холодопроизводительностью свыше 20кВт до 50кВт включительно</v>
          </cell>
          <cell r="G1208" t="str">
            <v>Outdoor unit of a multi zone system with the cooling capacity from 20kW to 50kW inclusive</v>
          </cell>
          <cell r="H1208" t="str">
            <v>шт.</v>
          </cell>
          <cell r="I1208" t="str">
            <v>pcs.</v>
          </cell>
          <cell r="J1208">
            <v>1.2647999999999999</v>
          </cell>
          <cell r="K1208">
            <v>4.5900000000000003E-2</v>
          </cell>
          <cell r="L1208" t="str">
            <v>KQ-61-00</v>
          </cell>
          <cell r="M1208" t="str">
            <v>Основное оборудование вентиляции и кондиционирования, шт.</v>
          </cell>
          <cell r="N1208">
            <v>1</v>
          </cell>
          <cell r="O1208" t="str">
            <v>KQ-61-02</v>
          </cell>
          <cell r="P1208" t="str">
            <v>Монтаж основного оборудования кондиционирования, шт.</v>
          </cell>
          <cell r="Q1208">
            <v>1</v>
          </cell>
        </row>
        <row r="1209">
          <cell r="E1209" t="str">
            <v>HV00-01-13-19</v>
          </cell>
          <cell r="F1209" t="str">
            <v>Наружный блок мультизональной системы холодопроизводительностью свыше 50кВт до 100кВт включительно</v>
          </cell>
          <cell r="G1209" t="str">
            <v>Outdoor unit of a multi zone system with the cooling capacity from 50 kW to 100 kW inclusive</v>
          </cell>
          <cell r="H1209" t="str">
            <v>шт.</v>
          </cell>
          <cell r="I1209" t="str">
            <v>pcs.</v>
          </cell>
          <cell r="J1209">
            <v>1.3440000000000001</v>
          </cell>
          <cell r="K1209">
            <v>9.4500000000000001E-2</v>
          </cell>
          <cell r="L1209" t="str">
            <v>KQ-61-00</v>
          </cell>
          <cell r="M1209" t="str">
            <v>Основное оборудование вентиляции и кондиционирования, шт.</v>
          </cell>
          <cell r="N1209">
            <v>1</v>
          </cell>
          <cell r="O1209" t="str">
            <v>KQ-61-02</v>
          </cell>
          <cell r="P1209" t="str">
            <v>Монтаж основного оборудования кондиционирования, шт.</v>
          </cell>
          <cell r="Q1209">
            <v>1</v>
          </cell>
        </row>
        <row r="1210">
          <cell r="E1210" t="str">
            <v>HV00-01-13-20</v>
          </cell>
          <cell r="F1210" t="str">
            <v>Наружный блок мультизональной системы холодопроизводительностью свыше 100кВт до 200кВт включительно</v>
          </cell>
          <cell r="G1210" t="str">
            <v>Outdoor unit of a multi zone system with the cooling capacity from 100 kW to 200 kW inclusive</v>
          </cell>
          <cell r="H1210" t="str">
            <v>шт.</v>
          </cell>
          <cell r="I1210" t="str">
            <v>pcs.</v>
          </cell>
          <cell r="J1210">
            <v>1.498</v>
          </cell>
          <cell r="K1210">
            <v>0.189</v>
          </cell>
          <cell r="L1210" t="str">
            <v>KQ-61-00</v>
          </cell>
          <cell r="M1210" t="str">
            <v>Основное оборудование вентиляции и кондиционирования, шт.</v>
          </cell>
          <cell r="N1210">
            <v>1</v>
          </cell>
          <cell r="O1210" t="str">
            <v>KQ-61-02</v>
          </cell>
          <cell r="P1210" t="str">
            <v>Монтаж основного оборудования кондиционирования, шт.</v>
          </cell>
          <cell r="Q1210">
            <v>1</v>
          </cell>
        </row>
        <row r="1211">
          <cell r="E1211" t="str">
            <v>HV00-01-13-21</v>
          </cell>
          <cell r="F1211" t="str">
            <v>Наружный блок мультизональной системы холодопроизводительностью свыше 200кВт</v>
          </cell>
          <cell r="G1211" t="str">
            <v>Outdoor unit of a multi zone system with the cooling capacity above 200 kW</v>
          </cell>
          <cell r="H1211" t="str">
            <v>шт.</v>
          </cell>
          <cell r="I1211" t="str">
            <v>pcs.</v>
          </cell>
          <cell r="J1211">
            <v>1.6739999999999999</v>
          </cell>
          <cell r="K1211">
            <v>0.29699999999999999</v>
          </cell>
          <cell r="L1211" t="str">
            <v>KQ-61-00</v>
          </cell>
          <cell r="M1211" t="str">
            <v>Основное оборудование вентиляции и кондиционирования, шт.</v>
          </cell>
          <cell r="N1211">
            <v>1</v>
          </cell>
          <cell r="O1211" t="str">
            <v>KQ-61-02</v>
          </cell>
          <cell r="P1211" t="str">
            <v>Монтаж основного оборудования кондиционирования, шт.</v>
          </cell>
          <cell r="Q1211">
            <v>1</v>
          </cell>
        </row>
        <row r="1212">
          <cell r="E1212" t="str">
            <v>HV00-01-14</v>
          </cell>
          <cell r="F1212" t="str">
            <v>Местные канальные воздухоохладители. Теплоутилизаторы. Местные канальные воздухонагреватели</v>
          </cell>
          <cell r="G1212" t="str">
            <v>Local duct air coolers. Heat Recovery Units. Local Duct Air Heaters</v>
          </cell>
        </row>
        <row r="1213">
          <cell r="E1213" t="str">
            <v>HV00-01-14-3</v>
          </cell>
          <cell r="F1213" t="str">
            <v>Канальный воздухоохладитель фреоновый холодопроизводительностью до 30кВт включительно</v>
          </cell>
          <cell r="G1213" t="str">
            <v>Freon duct cooler with the cooling capacity up to 30 kW inclusive</v>
          </cell>
          <cell r="H1213" t="str">
            <v>шт.</v>
          </cell>
          <cell r="I1213" t="str">
            <v>pcs.</v>
          </cell>
          <cell r="J1213">
            <v>7.6400000000000006</v>
          </cell>
          <cell r="K1213">
            <v>0.89</v>
          </cell>
          <cell r="L1213" t="str">
            <v>KQ-61-00</v>
          </cell>
          <cell r="M1213" t="str">
            <v>Основное оборудование вентиляции и кондиционирования, шт.</v>
          </cell>
          <cell r="N1213">
            <v>1</v>
          </cell>
          <cell r="O1213" t="str">
            <v>KQ-61-02</v>
          </cell>
          <cell r="P1213" t="str">
            <v>Монтаж основного оборудования кондиционирования, шт.</v>
          </cell>
          <cell r="Q1213">
            <v>1</v>
          </cell>
        </row>
        <row r="1214">
          <cell r="E1214" t="str">
            <v>HV00-01-14-4</v>
          </cell>
          <cell r="F1214" t="str">
            <v>Канальный воздухоохладитель фреоновый холодопроизводительностью свыше 30кВт</v>
          </cell>
          <cell r="G1214" t="str">
            <v>Freon duct cooler with the cooling capacity above 30 kW</v>
          </cell>
          <cell r="H1214" t="str">
            <v>шт.</v>
          </cell>
          <cell r="I1214" t="str">
            <v>pcs.</v>
          </cell>
          <cell r="J1214">
            <v>10.29</v>
          </cell>
          <cell r="K1214">
            <v>1.77</v>
          </cell>
          <cell r="L1214" t="str">
            <v>KQ-61-00</v>
          </cell>
          <cell r="M1214" t="str">
            <v>Основное оборудование вентиляции и кондиционирования, шт.</v>
          </cell>
          <cell r="N1214">
            <v>1</v>
          </cell>
          <cell r="O1214" t="str">
            <v>KQ-61-02</v>
          </cell>
          <cell r="P1214" t="str">
            <v>Монтаж основного оборудования кондиционирования, шт.</v>
          </cell>
          <cell r="Q1214">
            <v>1</v>
          </cell>
        </row>
        <row r="1215">
          <cell r="E1215" t="str">
            <v>HV00-01-14-5</v>
          </cell>
          <cell r="F1215" t="str">
            <v>Теплоутилизатор канальный производительностью до 5000м3/ч (по приточному воздуху)</v>
          </cell>
          <cell r="G1215" t="str">
            <v>Duct heat recovery unit with the capacity of up to 5000 m3/h (supply air)</v>
          </cell>
          <cell r="H1215" t="str">
            <v>шт.</v>
          </cell>
          <cell r="I1215" t="str">
            <v>pcs.</v>
          </cell>
          <cell r="J1215">
            <v>10.350000000000001</v>
          </cell>
          <cell r="K1215">
            <v>0.89</v>
          </cell>
          <cell r="L1215" t="str">
            <v>KQ-61-00</v>
          </cell>
          <cell r="M1215" t="str">
            <v>Основное оборудование вентиляции и кондиционирования, шт.</v>
          </cell>
          <cell r="N1215">
            <v>1</v>
          </cell>
          <cell r="O1215" t="str">
            <v>KQ-61-01</v>
          </cell>
          <cell r="P1215" t="str">
            <v>Монтаж основного вентиляционного оборудования, шт.</v>
          </cell>
          <cell r="Q1215">
            <v>1</v>
          </cell>
        </row>
        <row r="1216">
          <cell r="E1216" t="str">
            <v>HV00-01-14-6</v>
          </cell>
          <cell r="F1216" t="str">
            <v>Теплоутилизатор канальный производительностью свыше 5000м3/ч (по приточному воздуху)</v>
          </cell>
          <cell r="G1216" t="str">
            <v>Duct heat recovery unit with the capacity above 5000 m3/h (supply air)</v>
          </cell>
          <cell r="H1216" t="str">
            <v>шт.</v>
          </cell>
          <cell r="I1216" t="str">
            <v>pcs.</v>
          </cell>
          <cell r="J1216">
            <v>13.51</v>
          </cell>
          <cell r="K1216">
            <v>1.77</v>
          </cell>
          <cell r="L1216" t="str">
            <v>KQ-61-00</v>
          </cell>
          <cell r="M1216" t="str">
            <v>Основное оборудование вентиляции и кондиционирования, шт.</v>
          </cell>
          <cell r="N1216">
            <v>1</v>
          </cell>
          <cell r="O1216" t="str">
            <v>KQ-61-01</v>
          </cell>
          <cell r="P1216" t="str">
            <v>Монтаж основного вентиляционного оборудования, шт.</v>
          </cell>
          <cell r="Q1216">
            <v>1</v>
          </cell>
        </row>
        <row r="1217">
          <cell r="E1217" t="str">
            <v>HV00-01-14-7</v>
          </cell>
          <cell r="F1217" t="str">
            <v>Канальный нагреватель водяной или электрический, теплопроизводительностью до 30кВт включительно</v>
          </cell>
          <cell r="G1217" t="str">
            <v>Water or electric duct heater with the heating capacity of up to 30 kW inclusive</v>
          </cell>
          <cell r="H1217" t="str">
            <v>шт.</v>
          </cell>
          <cell r="I1217" t="str">
            <v>pcs.</v>
          </cell>
          <cell r="J1217">
            <v>8.42</v>
          </cell>
          <cell r="K1217">
            <v>0.45</v>
          </cell>
          <cell r="L1217" t="str">
            <v>KQ-61-00</v>
          </cell>
          <cell r="M1217" t="str">
            <v>Основное оборудование вентиляции и кондиционирования, шт.</v>
          </cell>
          <cell r="N1217">
            <v>1</v>
          </cell>
          <cell r="O1217" t="str">
            <v>KQ-61-01</v>
          </cell>
          <cell r="P1217" t="str">
            <v>Монтаж основного вентиляционного оборудования, шт.</v>
          </cell>
          <cell r="Q1217">
            <v>1</v>
          </cell>
        </row>
        <row r="1218">
          <cell r="E1218" t="str">
            <v>HV00-01-14-8</v>
          </cell>
          <cell r="F1218" t="str">
            <v>Канальный нагреватель водяной или электрический теплопроизводительностью свыше 30кВт</v>
          </cell>
          <cell r="G1218" t="str">
            <v>Water or electric duct heater with the heating capacity above 30 kW</v>
          </cell>
          <cell r="H1218" t="str">
            <v>шт.</v>
          </cell>
          <cell r="I1218" t="str">
            <v>pcs.</v>
          </cell>
          <cell r="J1218">
            <v>11.01</v>
          </cell>
          <cell r="K1218">
            <v>0.89</v>
          </cell>
          <cell r="L1218" t="str">
            <v>KQ-61-00</v>
          </cell>
          <cell r="M1218" t="str">
            <v>Основное оборудование вентиляции и кондиционирования, шт.</v>
          </cell>
          <cell r="N1218">
            <v>1</v>
          </cell>
          <cell r="O1218" t="str">
            <v>KQ-61-01</v>
          </cell>
          <cell r="P1218" t="str">
            <v>Монтаж основного вентиляционного оборудования, шт.</v>
          </cell>
          <cell r="Q1218">
            <v>1</v>
          </cell>
        </row>
        <row r="1219">
          <cell r="E1219" t="str">
            <v>HV00-01-15</v>
          </cell>
          <cell r="F1219" t="str">
            <v>Агрегаты воздушно-отопительные</v>
          </cell>
          <cell r="G1219" t="str">
            <v>Air heating units</v>
          </cell>
        </row>
        <row r="1220">
          <cell r="E1220" t="str">
            <v>HV00-01-15-2</v>
          </cell>
          <cell r="F1220" t="str">
            <v>Агрегат воздушно-отопительный массой свыше 0,25 т до 0,4т включительно</v>
          </cell>
          <cell r="G1220" t="str">
            <v>Air heating unit weighing from 0.25 t to 0.4 t inclusive</v>
          </cell>
          <cell r="H1220" t="str">
            <v>шт.</v>
          </cell>
          <cell r="I1220" t="str">
            <v>pcs.</v>
          </cell>
          <cell r="J1220">
            <v>13.44</v>
          </cell>
          <cell r="K1220">
            <v>2.58</v>
          </cell>
          <cell r="L1220" t="str">
            <v>KQ-65-00</v>
          </cell>
          <cell r="M1220" t="str">
            <v>Приборы отопления, шт.</v>
          </cell>
          <cell r="N1220">
            <v>1</v>
          </cell>
          <cell r="O1220" t="str">
            <v>KQ-65-01</v>
          </cell>
          <cell r="P1220" t="str">
            <v>Монтаж воздушно-отопительных агрегатов, шт.</v>
          </cell>
          <cell r="Q1220">
            <v>1</v>
          </cell>
        </row>
        <row r="1221">
          <cell r="E1221" t="str">
            <v>HV00-01-15-3</v>
          </cell>
          <cell r="F1221" t="str">
            <v>Агрегат воздушно-отопительный массой свыше 0,4 т до 0,8т включительно</v>
          </cell>
          <cell r="G1221" t="str">
            <v>Air heating unit weighing from 0.4 t to 0.8 t inclusive</v>
          </cell>
          <cell r="H1221" t="str">
            <v>шт.</v>
          </cell>
          <cell r="I1221" t="str">
            <v>pcs.</v>
          </cell>
          <cell r="J1221">
            <v>21.16</v>
          </cell>
          <cell r="K1221">
            <v>3.8299999999999996</v>
          </cell>
          <cell r="L1221" t="str">
            <v>KQ-65-00</v>
          </cell>
          <cell r="M1221" t="str">
            <v>Приборы отопления, шт.</v>
          </cell>
          <cell r="N1221">
            <v>1</v>
          </cell>
          <cell r="O1221" t="str">
            <v>KQ-65-01</v>
          </cell>
          <cell r="P1221" t="str">
            <v>Монтаж воздушно-отопительных агрегатов, шт.</v>
          </cell>
          <cell r="Q1221">
            <v>1</v>
          </cell>
        </row>
        <row r="1222">
          <cell r="E1222" t="str">
            <v>HV00-01-15-5</v>
          </cell>
          <cell r="F1222" t="str">
            <v>Воздушная завеса с электрическим нагревом массой свыше 0,25 т до 0,4т включительно</v>
          </cell>
          <cell r="G1222" t="str">
            <v>Air curtain with electric heating weighing from 0.25 t to 0.4 t inclusive</v>
          </cell>
          <cell r="H1222" t="str">
            <v>шт.</v>
          </cell>
          <cell r="I1222" t="str">
            <v>pcs.</v>
          </cell>
          <cell r="J1222">
            <v>13.200000000000001</v>
          </cell>
          <cell r="K1222">
            <v>5.0299999999999994</v>
          </cell>
          <cell r="L1222" t="str">
            <v>KQ-65-00</v>
          </cell>
          <cell r="M1222" t="str">
            <v>Приборы отопления, шт.</v>
          </cell>
          <cell r="N1222">
            <v>1</v>
          </cell>
          <cell r="O1222" t="str">
            <v>KQ-65-01</v>
          </cell>
          <cell r="P1222" t="str">
            <v>Монтаж воздушно-отопительных агрегатов, шт.</v>
          </cell>
          <cell r="Q1222">
            <v>1</v>
          </cell>
        </row>
        <row r="1223">
          <cell r="E1223" t="str">
            <v>HV00-01-15-6</v>
          </cell>
          <cell r="F1223" t="str">
            <v>Воздушная завеса с электрическим нагревом массой свыше 0,4 т до 0,8 т включительно</v>
          </cell>
          <cell r="G1223" t="str">
            <v>Air curtain with electric heating weighing from 0.4 t to 0.8 t inclusive</v>
          </cell>
          <cell r="H1223" t="str">
            <v>шт.</v>
          </cell>
          <cell r="I1223" t="str">
            <v>pcs.</v>
          </cell>
          <cell r="J1223">
            <v>20.55</v>
          </cell>
          <cell r="K1223">
            <v>7.55</v>
          </cell>
          <cell r="L1223" t="str">
            <v>KQ-65-00</v>
          </cell>
          <cell r="M1223" t="str">
            <v>Приборы отопления, шт.</v>
          </cell>
          <cell r="N1223">
            <v>1</v>
          </cell>
          <cell r="O1223" t="str">
            <v>KQ-65-01</v>
          </cell>
          <cell r="P1223" t="str">
            <v>Монтаж воздушно-отопительных агрегатов, шт.</v>
          </cell>
          <cell r="Q1223">
            <v>1</v>
          </cell>
        </row>
        <row r="1224">
          <cell r="E1224" t="str">
            <v>HV00-01-15-8</v>
          </cell>
          <cell r="F1224" t="str">
            <v>Воздушная завеса с водяным нагревом массой свыше 0,25т до 0,4 т включительно</v>
          </cell>
          <cell r="G1224" t="str">
            <v>Air curtain with water heating weighing from 0.25 t to 0.4 t inclusive</v>
          </cell>
          <cell r="H1224" t="str">
            <v>шт.</v>
          </cell>
          <cell r="I1224" t="str">
            <v>pcs.</v>
          </cell>
          <cell r="J1224">
            <v>14.700000000000001</v>
          </cell>
          <cell r="K1224">
            <v>4.4399999999999995</v>
          </cell>
          <cell r="L1224" t="str">
            <v>KQ-65-00</v>
          </cell>
          <cell r="M1224" t="str">
            <v>Приборы отопления, шт.</v>
          </cell>
          <cell r="N1224">
            <v>1</v>
          </cell>
          <cell r="O1224" t="str">
            <v>KQ-65-01</v>
          </cell>
          <cell r="P1224" t="str">
            <v>Монтаж воздушно-отопительных агрегатов, шт.</v>
          </cell>
          <cell r="Q1224">
            <v>1</v>
          </cell>
        </row>
        <row r="1225">
          <cell r="E1225" t="str">
            <v>HV00-01-15-9</v>
          </cell>
          <cell r="F1225" t="str">
            <v>Воздушная завеса с водяным нагревом массой свыше 0,4т до 0,8 т включительно</v>
          </cell>
          <cell r="G1225" t="str">
            <v>Air curtain with water heating weighing from 0.4 t to 0.8 t inclusive</v>
          </cell>
          <cell r="H1225" t="str">
            <v>шт.</v>
          </cell>
          <cell r="I1225" t="str">
            <v>pcs.</v>
          </cell>
          <cell r="J1225">
            <v>20.93</v>
          </cell>
          <cell r="K1225">
            <v>5.51</v>
          </cell>
          <cell r="L1225" t="str">
            <v>KQ-65-00</v>
          </cell>
          <cell r="M1225" t="str">
            <v>Приборы отопления, шт.</v>
          </cell>
          <cell r="N1225">
            <v>1</v>
          </cell>
          <cell r="O1225" t="str">
            <v>KQ-65-01</v>
          </cell>
          <cell r="P1225" t="str">
            <v>Монтаж воздушно-отопительных агрегатов, шт.</v>
          </cell>
          <cell r="Q1225">
            <v>1</v>
          </cell>
        </row>
        <row r="1226">
          <cell r="E1226" t="str">
            <v>HV00-01-15-10</v>
          </cell>
          <cell r="F1226" t="str">
            <v>Воздушная завеса с водяным нагревом массой свыше 0,8 т</v>
          </cell>
          <cell r="G1226" t="str">
            <v>Air curtain with water heating weighing more than 0.8 t</v>
          </cell>
          <cell r="H1226" t="str">
            <v>шт.</v>
          </cell>
          <cell r="I1226" t="str">
            <v>pcs.</v>
          </cell>
          <cell r="J1226">
            <v>27.39</v>
          </cell>
          <cell r="K1226">
            <v>6.67</v>
          </cell>
          <cell r="L1226" t="str">
            <v>KQ-65-00</v>
          </cell>
          <cell r="M1226" t="str">
            <v>Приборы отопления, шт.</v>
          </cell>
          <cell r="N1226">
            <v>1</v>
          </cell>
          <cell r="O1226" t="str">
            <v>KQ-65-01</v>
          </cell>
          <cell r="P1226" t="str">
            <v>Монтаж воздушно-отопительных агрегатов, шт.</v>
          </cell>
          <cell r="Q1226">
            <v>1</v>
          </cell>
        </row>
        <row r="1227">
          <cell r="E1227" t="str">
            <v>HV00-01-15-11</v>
          </cell>
          <cell r="F1227" t="str">
            <v>Агрегат воздушно-отопительный массой до 0,25 т включительно</v>
          </cell>
          <cell r="G1227" t="str">
            <v>Air heating unit weighing up to 0.25 t inclusive</v>
          </cell>
          <cell r="H1227" t="str">
            <v>шт.</v>
          </cell>
          <cell r="I1227" t="str">
            <v>pcs.</v>
          </cell>
          <cell r="J1227">
            <v>6.95</v>
          </cell>
          <cell r="K1227">
            <v>1.1099999999999999</v>
          </cell>
          <cell r="L1227" t="str">
            <v>KQ-65-00</v>
          </cell>
          <cell r="M1227" t="str">
            <v>Приборы отопления, шт.</v>
          </cell>
          <cell r="N1227">
            <v>1</v>
          </cell>
          <cell r="O1227" t="str">
            <v>KQ-65-01</v>
          </cell>
          <cell r="P1227" t="str">
            <v>Монтаж воздушно-отопительных агрегатов, шт.</v>
          </cell>
          <cell r="Q1227">
            <v>1</v>
          </cell>
        </row>
        <row r="1228">
          <cell r="E1228" t="str">
            <v>HV00-01-15-12</v>
          </cell>
          <cell r="F1228" t="str">
            <v>Воздушная завеса с электрическим нагревом, массой до 0,25 т</v>
          </cell>
          <cell r="G1228" t="str">
            <v>Air curtain with electric heating weighing up to 0.25 t</v>
          </cell>
          <cell r="H1228" t="str">
            <v>шт.</v>
          </cell>
          <cell r="I1228" t="str">
            <v>pcs.</v>
          </cell>
          <cell r="J1228">
            <v>5.69</v>
          </cell>
          <cell r="K1228">
            <v>1.1099999999999999</v>
          </cell>
          <cell r="L1228" t="str">
            <v>KQ-65-00</v>
          </cell>
          <cell r="M1228" t="str">
            <v>Приборы отопления, шт.</v>
          </cell>
          <cell r="N1228">
            <v>1</v>
          </cell>
          <cell r="O1228" t="str">
            <v>KQ-65-01</v>
          </cell>
          <cell r="P1228" t="str">
            <v>Монтаж воздушно-отопительных агрегатов, шт.</v>
          </cell>
          <cell r="Q1228">
            <v>1</v>
          </cell>
        </row>
        <row r="1229">
          <cell r="E1229" t="str">
            <v>HV00-01-15-13</v>
          </cell>
          <cell r="F1229" t="str">
            <v>Воздушная завеса с водяным нагревом массой до 0,25 т включительно</v>
          </cell>
          <cell r="G1229" t="str">
            <v>Air curtain with water heating weighing up to 0.25 t inclusive</v>
          </cell>
          <cell r="H1229" t="str">
            <v>шт.</v>
          </cell>
          <cell r="I1229" t="str">
            <v>pcs.</v>
          </cell>
          <cell r="J1229">
            <v>7.5000000000000009</v>
          </cell>
          <cell r="K1229">
            <v>1.1099999999999999</v>
          </cell>
          <cell r="L1229" t="str">
            <v>KQ-65-00</v>
          </cell>
          <cell r="M1229" t="str">
            <v>Приборы отопления, шт.</v>
          </cell>
          <cell r="N1229">
            <v>1</v>
          </cell>
          <cell r="O1229" t="str">
            <v>KQ-65-01</v>
          </cell>
          <cell r="P1229" t="str">
            <v>Монтаж воздушно-отопительных агрегатов, шт.</v>
          </cell>
          <cell r="Q1229">
            <v>1</v>
          </cell>
        </row>
        <row r="1230">
          <cell r="E1230" t="str">
            <v>HV00-01-16</v>
          </cell>
          <cell r="F1230" t="str">
            <v>Увлажнители, парогенераторы, блок адиабатического увлажнения</v>
          </cell>
          <cell r="G1230" t="str">
            <v>Humidifiers, steam generators, adiabatic humidification units</v>
          </cell>
        </row>
        <row r="1231">
          <cell r="E1231" t="str">
            <v>HV00-01-16-1</v>
          </cell>
          <cell r="F1231" t="str">
            <v>Увлажнитель, парогенератор, блок адиабатического увлажнения производительностью до 20 кг/ч включительно</v>
          </cell>
          <cell r="G1231" t="str">
            <v>Humidifier, steam generator, adiabatic humidification unit with the capacity of up to 20 kg/h inclusive</v>
          </cell>
          <cell r="H1231" t="str">
            <v>комплект</v>
          </cell>
          <cell r="I1231" t="str">
            <v>package</v>
          </cell>
          <cell r="J1231">
            <v>9.7900000000000009</v>
          </cell>
          <cell r="K1231">
            <v>0.45</v>
          </cell>
          <cell r="L1231" t="str">
            <v>KQ-61-00</v>
          </cell>
          <cell r="M1231" t="str">
            <v>Основное оборудование вентиляции и кондиционирования, шт.</v>
          </cell>
          <cell r="N1231">
            <v>1</v>
          </cell>
          <cell r="O1231" t="str">
            <v>KQ-61-01</v>
          </cell>
          <cell r="P1231" t="str">
            <v>Монтаж основного вентиляционного оборудования, шт.</v>
          </cell>
          <cell r="Q1231">
            <v>1</v>
          </cell>
        </row>
        <row r="1232">
          <cell r="E1232" t="str">
            <v>HV00-01-16-2</v>
          </cell>
          <cell r="F1232" t="str">
            <v>Увлажнитель, парогенератор, блок адиабатического увлажнения производительностью свыше 20 кг/ч до 50 кг/ч включительно</v>
          </cell>
          <cell r="G1232" t="str">
            <v>Humidifier, steam generator, adiabatic humidification unit with the capacity from 20 kg/h to 50 kg/h inclusive</v>
          </cell>
          <cell r="H1232" t="str">
            <v>комплект</v>
          </cell>
          <cell r="I1232" t="str">
            <v>package</v>
          </cell>
          <cell r="J1232">
            <v>12.36</v>
          </cell>
          <cell r="K1232">
            <v>1.27</v>
          </cell>
          <cell r="L1232" t="str">
            <v>KQ-61-00</v>
          </cell>
          <cell r="M1232" t="str">
            <v>Основное оборудование вентиляции и кондиционирования, шт.</v>
          </cell>
          <cell r="N1232">
            <v>1</v>
          </cell>
          <cell r="O1232" t="str">
            <v>KQ-61-01</v>
          </cell>
          <cell r="P1232" t="str">
            <v>Монтаж основного вентиляционного оборудования, шт.</v>
          </cell>
          <cell r="Q1232">
            <v>1</v>
          </cell>
        </row>
        <row r="1233">
          <cell r="E1233" t="str">
            <v>HV00-01-16-3</v>
          </cell>
          <cell r="F1233" t="str">
            <v>Увлажнитель, парогенератор, блок адиабатического увлажнения производительностью свыше 50 кг/ч до 100 кг/ч включительно</v>
          </cell>
          <cell r="G1233" t="str">
            <v>Humidifier, steam generator, adiabatic humidification unit with the capacity from 50 kg/h to 100 kg/h inclusive</v>
          </cell>
          <cell r="H1233" t="str">
            <v>комплект</v>
          </cell>
          <cell r="I1233" t="str">
            <v>package</v>
          </cell>
          <cell r="J1233">
            <v>14.75</v>
          </cell>
          <cell r="K1233">
            <v>1.69</v>
          </cell>
          <cell r="L1233" t="str">
            <v>KQ-61-00</v>
          </cell>
          <cell r="M1233" t="str">
            <v>Основное оборудование вентиляции и кондиционирования, шт.</v>
          </cell>
          <cell r="N1233">
            <v>1</v>
          </cell>
          <cell r="O1233" t="str">
            <v>KQ-61-01</v>
          </cell>
          <cell r="P1233" t="str">
            <v>Монтаж основного вентиляционного оборудования, шт.</v>
          </cell>
          <cell r="Q1233">
            <v>1</v>
          </cell>
        </row>
        <row r="1234">
          <cell r="E1234" t="str">
            <v>HV00-01-16-4</v>
          </cell>
          <cell r="F1234" t="str">
            <v>Увлажнитель, парогенератор, блок адиабатического увлажнения производительностью свыше 100 кг/ч до 150 кг/ч включительно</v>
          </cell>
          <cell r="G1234" t="str">
            <v>Humidifier, steam generator, adiabatic humidification unit with the capacity from 100 kg/h to 150 kg/h inclusive</v>
          </cell>
          <cell r="H1234" t="str">
            <v>комплект</v>
          </cell>
          <cell r="I1234" t="str">
            <v>package</v>
          </cell>
          <cell r="J1234">
            <v>16.560000000000002</v>
          </cell>
          <cell r="K1234">
            <v>2.2400000000000002</v>
          </cell>
          <cell r="L1234" t="str">
            <v>KQ-61-00</v>
          </cell>
          <cell r="M1234" t="str">
            <v>Основное оборудование вентиляции и кондиционирования, шт.</v>
          </cell>
          <cell r="N1234">
            <v>1</v>
          </cell>
          <cell r="O1234" t="str">
            <v>KQ-61-01</v>
          </cell>
          <cell r="P1234" t="str">
            <v>Монтаж основного вентиляционного оборудования, шт.</v>
          </cell>
          <cell r="Q1234">
            <v>1</v>
          </cell>
        </row>
        <row r="1235">
          <cell r="E1235" t="str">
            <v>HV00-01-16-5</v>
          </cell>
          <cell r="F1235" t="str">
            <v>Увлажнитель, парогенератор, блок адиабатического увлажнения производительностью свыше 150 кг/ч до 250 кг/ч включительно</v>
          </cell>
          <cell r="G1235" t="str">
            <v>Humidifier, steam generator, adiabatic humidification unit with the capacity from 150 kg/h to 250 kg/h inclusive</v>
          </cell>
          <cell r="H1235" t="str">
            <v>комплект</v>
          </cell>
          <cell r="I1235" t="str">
            <v>package</v>
          </cell>
          <cell r="J1235">
            <v>20.939999999999998</v>
          </cell>
          <cell r="K1235">
            <v>2.9699999999999998</v>
          </cell>
          <cell r="L1235" t="str">
            <v>KQ-61-00</v>
          </cell>
          <cell r="M1235" t="str">
            <v>Основное оборудование вентиляции и кондиционирования, шт.</v>
          </cell>
          <cell r="N1235">
            <v>1</v>
          </cell>
          <cell r="O1235" t="str">
            <v>KQ-61-01</v>
          </cell>
          <cell r="P1235" t="str">
            <v>Монтаж основного вентиляционного оборудования, шт.</v>
          </cell>
          <cell r="Q1235">
            <v>1</v>
          </cell>
        </row>
        <row r="1236">
          <cell r="E1236" t="str">
            <v>HV00-01-16-6</v>
          </cell>
          <cell r="F1236" t="str">
            <v>Увлажнитель, парогенератор, блок адиабатического увлажнения производительностью свыше 250 кг/ч</v>
          </cell>
          <cell r="G1236" t="str">
            <v>Humidifier, steam generator, adiabatic humidification unit with the capacity above 250 kg/h</v>
          </cell>
          <cell r="H1236" t="str">
            <v>комплект</v>
          </cell>
          <cell r="I1236" t="str">
            <v>package</v>
          </cell>
          <cell r="J1236">
            <v>24.330000000000002</v>
          </cell>
          <cell r="K1236">
            <v>3.72</v>
          </cell>
          <cell r="L1236" t="str">
            <v>KQ-61-00</v>
          </cell>
          <cell r="M1236" t="str">
            <v>Основное оборудование вентиляции и кондиционирования, шт.</v>
          </cell>
          <cell r="N1236">
            <v>1</v>
          </cell>
          <cell r="O1236" t="str">
            <v>KQ-61-01</v>
          </cell>
          <cell r="P1236" t="str">
            <v>Монтаж основного вентиляционного оборудования, шт.</v>
          </cell>
          <cell r="Q1236">
            <v>1</v>
          </cell>
        </row>
        <row r="1237">
          <cell r="E1237" t="str">
            <v>HV00-01-17</v>
          </cell>
          <cell r="F1237" t="str">
            <v>Вентиляторы крышные</v>
          </cell>
          <cell r="G1237" t="str">
            <v>Roof fans</v>
          </cell>
        </row>
        <row r="1238">
          <cell r="E1238" t="str">
            <v>HV00-01-17-1</v>
          </cell>
          <cell r="F1238" t="str">
            <v>Вентиляторы крышные массой до 0,1 т</v>
          </cell>
          <cell r="G1238" t="str">
            <v>Roof fans weighing up to 0.1 t</v>
          </cell>
          <cell r="H1238" t="str">
            <v>шт.</v>
          </cell>
          <cell r="I1238" t="str">
            <v>pcs.</v>
          </cell>
          <cell r="J1238">
            <v>9.09</v>
          </cell>
          <cell r="K1238">
            <v>2.33</v>
          </cell>
          <cell r="L1238" t="str">
            <v>KQ-61-00</v>
          </cell>
          <cell r="M1238" t="str">
            <v>Основное оборудование вентиляции и кондиционирования, шт.</v>
          </cell>
          <cell r="N1238">
            <v>1</v>
          </cell>
          <cell r="O1238" t="str">
            <v>KQ-61-01</v>
          </cell>
          <cell r="P1238" t="str">
            <v>Монтаж основного вентиляционного оборудования, шт.</v>
          </cell>
          <cell r="Q1238">
            <v>1</v>
          </cell>
        </row>
        <row r="1239">
          <cell r="E1239" t="str">
            <v>HV00-01-17-2</v>
          </cell>
          <cell r="F1239" t="str">
            <v>Вентиляторы крышные массой свыше 0,1 т до 0,2 т включительно</v>
          </cell>
          <cell r="G1239" t="str">
            <v>Roof fans weighing from 0.1 t to 0.2 t inclusive</v>
          </cell>
          <cell r="H1239" t="str">
            <v>шт.</v>
          </cell>
          <cell r="I1239" t="str">
            <v>pcs.</v>
          </cell>
          <cell r="J1239">
            <v>14.489999999999998</v>
          </cell>
          <cell r="K1239">
            <v>4.2899999999999991</v>
          </cell>
          <cell r="L1239" t="str">
            <v>KQ-61-00</v>
          </cell>
          <cell r="M1239" t="str">
            <v>Основное оборудование вентиляции и кондиционирования, шт.</v>
          </cell>
          <cell r="N1239">
            <v>1</v>
          </cell>
          <cell r="O1239" t="str">
            <v>KQ-61-01</v>
          </cell>
          <cell r="P1239" t="str">
            <v>Монтаж основного вентиляционного оборудования, шт.</v>
          </cell>
          <cell r="Q1239">
            <v>1</v>
          </cell>
        </row>
        <row r="1240">
          <cell r="E1240" t="str">
            <v>HV00-01-17-3</v>
          </cell>
          <cell r="F1240" t="str">
            <v>Вентиляторы крышные массой свыше 0,2 т до 0,4 т включительно</v>
          </cell>
          <cell r="G1240" t="str">
            <v>Roof fans weighing from 0.2 t to 0.4 t inclusive</v>
          </cell>
          <cell r="H1240" t="str">
            <v>шт.</v>
          </cell>
          <cell r="I1240" t="str">
            <v>pcs.</v>
          </cell>
          <cell r="J1240">
            <v>18.37</v>
          </cell>
          <cell r="K1240">
            <v>6.01</v>
          </cell>
          <cell r="L1240" t="str">
            <v>KQ-61-00</v>
          </cell>
          <cell r="M1240" t="str">
            <v>Основное оборудование вентиляции и кондиционирования, шт.</v>
          </cell>
          <cell r="N1240">
            <v>1</v>
          </cell>
          <cell r="O1240" t="str">
            <v>KQ-61-01</v>
          </cell>
          <cell r="P1240" t="str">
            <v>Монтаж основного вентиляционного оборудования, шт.</v>
          </cell>
          <cell r="Q1240">
            <v>1</v>
          </cell>
        </row>
        <row r="1241">
          <cell r="E1241" t="str">
            <v>HV00-01-17-4</v>
          </cell>
          <cell r="F1241" t="str">
            <v>Вентиляторы крышные массой свыше 0,4 т</v>
          </cell>
          <cell r="G1241" t="str">
            <v>Roof fans weighing more than 0.4 t</v>
          </cell>
          <cell r="H1241" t="str">
            <v>шт.</v>
          </cell>
          <cell r="I1241" t="str">
            <v>pcs.</v>
          </cell>
          <cell r="J1241">
            <v>24.959999999999997</v>
          </cell>
          <cell r="K1241">
            <v>8.0300000000000011</v>
          </cell>
          <cell r="L1241" t="str">
            <v>KQ-61-00</v>
          </cell>
          <cell r="M1241" t="str">
            <v>Основное оборудование вентиляции и кондиционирования, шт.</v>
          </cell>
          <cell r="N1241">
            <v>1</v>
          </cell>
          <cell r="O1241" t="str">
            <v>KQ-61-01</v>
          </cell>
          <cell r="P1241" t="str">
            <v>Монтаж основного вентиляционного оборудования, шт.</v>
          </cell>
          <cell r="Q1241">
            <v>1</v>
          </cell>
        </row>
        <row r="1242">
          <cell r="E1242" t="str">
            <v>HV00-01-20</v>
          </cell>
          <cell r="F1242" t="str">
            <v>Вентиляторы канальные</v>
          </cell>
          <cell r="G1242" t="str">
            <v>Duct fans</v>
          </cell>
        </row>
        <row r="1243">
          <cell r="E1243" t="str">
            <v>HV00-01-20-1</v>
          </cell>
          <cell r="F1243" t="str">
            <v>Вентилятор канальный диаметром до 250 мм включительно</v>
          </cell>
          <cell r="G1243" t="str">
            <v>Duct fan with the diameter up to 250 mm inclusive</v>
          </cell>
          <cell r="H1243" t="str">
            <v>шт.</v>
          </cell>
          <cell r="I1243" t="str">
            <v>pcs.</v>
          </cell>
          <cell r="J1243">
            <v>3.3899999999999997</v>
          </cell>
          <cell r="K1243">
            <v>0.45</v>
          </cell>
          <cell r="L1243" t="str">
            <v>KQ-61-00</v>
          </cell>
          <cell r="M1243" t="str">
            <v>Основное оборудование вентиляции и кондиционирования, шт.</v>
          </cell>
          <cell r="N1243">
            <v>1</v>
          </cell>
          <cell r="O1243" t="str">
            <v>KQ-61-01</v>
          </cell>
          <cell r="P1243" t="str">
            <v>Монтаж основного вентиляционного оборудования, шт.</v>
          </cell>
          <cell r="Q1243">
            <v>1</v>
          </cell>
        </row>
        <row r="1244">
          <cell r="E1244" t="str">
            <v>HV00-01-20-2</v>
          </cell>
          <cell r="F1244" t="str">
            <v>Вентилятор канальный диаметром свыше 250 мм до 500 мм включительно</v>
          </cell>
          <cell r="G1244" t="str">
            <v>Duct fan with the diameter from 250 mm to 500 mm inclusive</v>
          </cell>
          <cell r="H1244" t="str">
            <v>шт.</v>
          </cell>
          <cell r="I1244" t="str">
            <v>pcs.</v>
          </cell>
          <cell r="J1244">
            <v>4.9700000000000006</v>
          </cell>
          <cell r="K1244">
            <v>0.67</v>
          </cell>
          <cell r="L1244" t="str">
            <v>KQ-61-00</v>
          </cell>
          <cell r="M1244" t="str">
            <v>Основное оборудование вентиляции и кондиционирования, шт.</v>
          </cell>
          <cell r="N1244">
            <v>1</v>
          </cell>
          <cell r="O1244" t="str">
            <v>KQ-61-01</v>
          </cell>
          <cell r="P1244" t="str">
            <v>Монтаж основного вентиляционного оборудования, шт.</v>
          </cell>
          <cell r="Q1244">
            <v>1</v>
          </cell>
        </row>
        <row r="1245">
          <cell r="E1245" t="str">
            <v>HV00-01-20-3</v>
          </cell>
          <cell r="F1245" t="str">
            <v>Вентилятор канальный диаметром свыше 500 мм</v>
          </cell>
          <cell r="G1245" t="str">
            <v>Duct fan with the diameter above 500 mm</v>
          </cell>
          <cell r="H1245" t="str">
            <v>шт.</v>
          </cell>
          <cell r="I1245" t="str">
            <v>pcs.</v>
          </cell>
          <cell r="J1245">
            <v>8.6</v>
          </cell>
          <cell r="K1245">
            <v>0.89</v>
          </cell>
          <cell r="L1245" t="str">
            <v>KQ-61-00</v>
          </cell>
          <cell r="M1245" t="str">
            <v>Основное оборудование вентиляции и кондиционирования, шт.</v>
          </cell>
          <cell r="N1245">
            <v>1</v>
          </cell>
          <cell r="O1245" t="str">
            <v>KQ-61-01</v>
          </cell>
          <cell r="P1245" t="str">
            <v>Монтаж основного вентиляционного оборудования, шт.</v>
          </cell>
          <cell r="Q1245">
            <v>1</v>
          </cell>
        </row>
        <row r="1246">
          <cell r="E1246" t="str">
            <v>HV00-01-20-4</v>
          </cell>
          <cell r="F1246" t="str">
            <v>Вентилятор канальный периметром до 1000 мм включительно</v>
          </cell>
          <cell r="G1246" t="str">
            <v>Duct fan with the perimeter up to 1000 mm inclusive</v>
          </cell>
          <cell r="H1246" t="str">
            <v>шт.</v>
          </cell>
          <cell r="I1246" t="str">
            <v>pcs.</v>
          </cell>
          <cell r="J1246">
            <v>4.67</v>
          </cell>
          <cell r="K1246">
            <v>0.67</v>
          </cell>
          <cell r="L1246" t="str">
            <v>KQ-61-00</v>
          </cell>
          <cell r="M1246" t="str">
            <v>Основное оборудование вентиляции и кондиционирования, шт.</v>
          </cell>
          <cell r="N1246">
            <v>1</v>
          </cell>
          <cell r="O1246" t="str">
            <v>KQ-61-01</v>
          </cell>
          <cell r="P1246" t="str">
            <v>Монтаж основного вентиляционного оборудования, шт.</v>
          </cell>
          <cell r="Q1246">
            <v>1</v>
          </cell>
        </row>
        <row r="1247">
          <cell r="E1247" t="str">
            <v>HV00-01-20-5</v>
          </cell>
          <cell r="F1247" t="str">
            <v>Вентилятор канальный периметром свыше 1000 мм до 1600 мм включительно</v>
          </cell>
          <cell r="G1247" t="str">
            <v>Duct fan with the perimeter from 1000 mm to 1600 mm inclusive</v>
          </cell>
          <cell r="H1247" t="str">
            <v>шт.</v>
          </cell>
          <cell r="I1247" t="str">
            <v>pcs.</v>
          </cell>
          <cell r="J1247">
            <v>6.36</v>
          </cell>
          <cell r="K1247">
            <v>0.89</v>
          </cell>
          <cell r="L1247" t="str">
            <v>KQ-61-00</v>
          </cell>
          <cell r="M1247" t="str">
            <v>Основное оборудование вентиляции и кондиционирования, шт.</v>
          </cell>
          <cell r="N1247">
            <v>1</v>
          </cell>
          <cell r="O1247" t="str">
            <v>KQ-61-01</v>
          </cell>
          <cell r="P1247" t="str">
            <v>Монтаж основного вентиляционного оборудования, шт.</v>
          </cell>
          <cell r="Q1247">
            <v>1</v>
          </cell>
        </row>
        <row r="1248">
          <cell r="E1248" t="str">
            <v>HV00-01-20-6</v>
          </cell>
          <cell r="F1248" t="str">
            <v>Вентилятор канальный периметром свыше 1600 мм</v>
          </cell>
          <cell r="G1248" t="str">
            <v>Duct fan with the perimeter above 1600 mm</v>
          </cell>
          <cell r="H1248" t="str">
            <v>шт.</v>
          </cell>
          <cell r="I1248" t="str">
            <v>pcs.</v>
          </cell>
          <cell r="J1248">
            <v>10.51</v>
          </cell>
          <cell r="K1248">
            <v>1.34</v>
          </cell>
          <cell r="L1248" t="str">
            <v>KQ-61-00</v>
          </cell>
          <cell r="M1248" t="str">
            <v>Основное оборудование вентиляции и кондиционирования, шт.</v>
          </cell>
          <cell r="N1248">
            <v>1</v>
          </cell>
          <cell r="O1248" t="str">
            <v>KQ-61-01</v>
          </cell>
          <cell r="P1248" t="str">
            <v>Монтаж основного вентиляционного оборудования, шт.</v>
          </cell>
          <cell r="Q1248">
            <v>1</v>
          </cell>
        </row>
        <row r="1249">
          <cell r="E1249" t="str">
            <v>HV00-01-22</v>
          </cell>
          <cell r="F1249" t="str">
            <v>Воздухораспределители, жалюзийные решетки (стандартный монтаж)</v>
          </cell>
          <cell r="G1249" t="str">
            <v>Air diffusers, louver grilles (standard installation)</v>
          </cell>
        </row>
        <row r="1250">
          <cell r="E1250" t="str">
            <v>HV00-01-22-9</v>
          </cell>
          <cell r="F1250" t="str">
            <v>Воздушная решетка с камерой статического давления, регулируемая</v>
          </cell>
          <cell r="G1250" t="str">
            <v>Air grille with a static pressure chamber, adjustable</v>
          </cell>
          <cell r="H1250" t="str">
            <v>шт.</v>
          </cell>
          <cell r="I1250" t="str">
            <v>pcs.</v>
          </cell>
          <cell r="J1250">
            <v>2.9</v>
          </cell>
          <cell r="K1250">
            <v>0.5</v>
          </cell>
          <cell r="L1250" t="str">
            <v>KQ-62-00</v>
          </cell>
          <cell r="M1250" t="str">
            <v>Воздуховоды, м2</v>
          </cell>
          <cell r="N1250">
            <v>0</v>
          </cell>
          <cell r="O1250" t="str">
            <v>KQ-62-03</v>
          </cell>
          <cell r="P1250" t="str">
            <v>Монтаж оконечных устройств воздухораспределения, шт.</v>
          </cell>
          <cell r="Q1250">
            <v>1</v>
          </cell>
        </row>
        <row r="1251">
          <cell r="E1251" t="str">
            <v>HV00-01-22-10</v>
          </cell>
          <cell r="F1251" t="str">
            <v>Установка решеток регулируемых площадью до 0,5 м2</v>
          </cell>
          <cell r="G1251" t="str">
            <v>Installation of adjustable grilles with an area up to 0.5 m2;</v>
          </cell>
          <cell r="H1251" t="str">
            <v>шт.</v>
          </cell>
          <cell r="I1251" t="str">
            <v>pcs.</v>
          </cell>
          <cell r="J1251">
            <v>2.79</v>
          </cell>
          <cell r="K1251">
            <v>0.18</v>
          </cell>
          <cell r="L1251" t="str">
            <v>KQ-62-00</v>
          </cell>
          <cell r="M1251" t="str">
            <v>Воздуховоды, м2</v>
          </cell>
          <cell r="N1251">
            <v>0</v>
          </cell>
          <cell r="O1251" t="str">
            <v>KQ-62-03</v>
          </cell>
          <cell r="P1251" t="str">
            <v>Монтаж оконечных устройств воздухораспределения, шт.</v>
          </cell>
          <cell r="Q1251">
            <v>1</v>
          </cell>
        </row>
        <row r="1252">
          <cell r="E1252" t="str">
            <v>HV00-01-22-11</v>
          </cell>
          <cell r="F1252" t="str">
            <v>Установка решеток регулируемых площадью свыше 0,5 м2</v>
          </cell>
          <cell r="G1252" t="str">
            <v>Installation of adjustable grilles with an area above 0.5 m2</v>
          </cell>
          <cell r="H1252" t="str">
            <v>шт.</v>
          </cell>
          <cell r="I1252" t="str">
            <v>pcs.</v>
          </cell>
          <cell r="J1252">
            <v>3.86</v>
          </cell>
          <cell r="K1252">
            <v>0.27</v>
          </cell>
          <cell r="L1252" t="str">
            <v>KQ-62-00</v>
          </cell>
          <cell r="M1252" t="str">
            <v>Воздуховоды, м2</v>
          </cell>
          <cell r="N1252">
            <v>0</v>
          </cell>
          <cell r="O1252" t="str">
            <v>KQ-62-03</v>
          </cell>
          <cell r="P1252" t="str">
            <v>Монтаж оконечных устройств воздухораспределения, шт.</v>
          </cell>
          <cell r="Q1252">
            <v>1</v>
          </cell>
        </row>
        <row r="1253">
          <cell r="E1253" t="str">
            <v>HV00-01-22-12</v>
          </cell>
          <cell r="F1253" t="str">
            <v>Установка внутренних вентиляционных решеток нерегулируемых площадью до 0,5 м2</v>
          </cell>
          <cell r="G1253" t="str">
            <v>Installation of non-adjustable ventilation grilles with an area up to 0.5 m2</v>
          </cell>
          <cell r="H1253" t="str">
            <v>шт.</v>
          </cell>
          <cell r="I1253" t="str">
            <v>pcs.</v>
          </cell>
          <cell r="J1253">
            <v>2.77</v>
          </cell>
          <cell r="K1253">
            <v>0.17</v>
          </cell>
          <cell r="L1253" t="str">
            <v>KQ-62-00</v>
          </cell>
          <cell r="M1253" t="str">
            <v>Воздуховоды, м2</v>
          </cell>
          <cell r="N1253">
            <v>0</v>
          </cell>
          <cell r="O1253" t="str">
            <v>KQ-62-03</v>
          </cell>
          <cell r="P1253" t="str">
            <v>Монтаж оконечных устройств воздухораспределения, шт.</v>
          </cell>
          <cell r="Q1253">
            <v>1</v>
          </cell>
        </row>
        <row r="1254">
          <cell r="E1254" t="str">
            <v>HV00-01-22-13</v>
          </cell>
          <cell r="F1254" t="str">
            <v>Установка внутренних вентиляционных решеток нерегулируемых площадью свыше 0,5 до 1,5 м2</v>
          </cell>
          <cell r="G1254" t="str">
            <v>Installation of non-adjustable ventilation grilles with an area from 0.5 to 1.5 m2</v>
          </cell>
          <cell r="H1254" t="str">
            <v>шт.</v>
          </cell>
          <cell r="I1254" t="str">
            <v>pcs.</v>
          </cell>
          <cell r="J1254">
            <v>3.88</v>
          </cell>
          <cell r="K1254">
            <v>0.27</v>
          </cell>
          <cell r="L1254" t="str">
            <v>KQ-62-00</v>
          </cell>
          <cell r="M1254" t="str">
            <v>Воздуховоды, м2</v>
          </cell>
          <cell r="N1254">
            <v>0</v>
          </cell>
          <cell r="O1254" t="str">
            <v>KQ-62-03</v>
          </cell>
          <cell r="P1254" t="str">
            <v>Монтаж оконечных устройств воздухораспределения, шт.</v>
          </cell>
          <cell r="Q1254">
            <v>1</v>
          </cell>
        </row>
        <row r="1255">
          <cell r="E1255" t="str">
            <v>HV00-01-22-14</v>
          </cell>
          <cell r="F1255" t="str">
            <v>Установка внутренних вентиляционных решеток нерегулируемых площадью свыше 1,5 м2</v>
          </cell>
          <cell r="G1255" t="str">
            <v>Installation of non-adjustable ventilation grilles with an area above 1.5 m2</v>
          </cell>
          <cell r="H1255" t="str">
            <v>шт.</v>
          </cell>
          <cell r="I1255" t="str">
            <v>pcs.</v>
          </cell>
          <cell r="J1255">
            <v>6.84</v>
          </cell>
          <cell r="K1255">
            <v>0.67</v>
          </cell>
          <cell r="L1255" t="str">
            <v>KQ-62-00</v>
          </cell>
          <cell r="M1255" t="str">
            <v>Воздуховоды, м2</v>
          </cell>
          <cell r="N1255">
            <v>0</v>
          </cell>
          <cell r="O1255" t="str">
            <v>KQ-62-03</v>
          </cell>
          <cell r="P1255" t="str">
            <v>Монтаж оконечных устройств воздухораспределения, шт.</v>
          </cell>
          <cell r="Q1255">
            <v>1</v>
          </cell>
        </row>
        <row r="1256">
          <cell r="E1256" t="str">
            <v>HV00-01-22-15</v>
          </cell>
          <cell r="F1256" t="str">
            <v xml:space="preserve">Установка наружных вентиляционных решеток </v>
          </cell>
          <cell r="G1256" t="str">
            <v xml:space="preserve">Installation of external ventilation grilles </v>
          </cell>
          <cell r="H1256" t="str">
            <v>м2</v>
          </cell>
          <cell r="I1256" t="str">
            <v>m2</v>
          </cell>
          <cell r="J1256">
            <v>4.93</v>
          </cell>
          <cell r="K1256">
            <v>1.03</v>
          </cell>
          <cell r="L1256" t="str">
            <v>KQ-62-00</v>
          </cell>
          <cell r="M1256" t="str">
            <v>Воздуховоды, м2</v>
          </cell>
          <cell r="N1256">
            <v>0</v>
          </cell>
          <cell r="O1256" t="str">
            <v>KQ-62-03</v>
          </cell>
          <cell r="P1256" t="str">
            <v>Монтаж оконечных устройств воздухораспределения, шт.</v>
          </cell>
          <cell r="Q1256">
            <v>0.5</v>
          </cell>
        </row>
        <row r="1257">
          <cell r="E1257" t="str">
            <v>HV00-01-44</v>
          </cell>
          <cell r="F1257" t="str">
            <v>Воздухораспределители, жалюзийные решетки (встраеваемых)</v>
          </cell>
          <cell r="G1257" t="str">
            <v>Air diffusers, louver grilles (built-in)</v>
          </cell>
        </row>
        <row r="1258">
          <cell r="E1258" t="str">
            <v>HV00-01-44-01</v>
          </cell>
          <cell r="F1258" t="str">
            <v>Монтаж встраиваемых щелевых решеток</v>
          </cell>
          <cell r="G1258" t="str">
            <v>Installation of built-in slot grilles</v>
          </cell>
          <cell r="H1258" t="str">
            <v>м</v>
          </cell>
          <cell r="I1258" t="str">
            <v>m</v>
          </cell>
          <cell r="J1258">
            <v>2.06</v>
          </cell>
          <cell r="K1258">
            <v>0.09</v>
          </cell>
          <cell r="L1258" t="str">
            <v>KQ-62-00</v>
          </cell>
          <cell r="M1258" t="str">
            <v>Воздуховоды, м2</v>
          </cell>
          <cell r="N1258">
            <v>0</v>
          </cell>
          <cell r="O1258" t="str">
            <v>KQ-62-03</v>
          </cell>
          <cell r="P1258" t="str">
            <v>Монтаж оконечных устройств воздухораспределения, шт.</v>
          </cell>
          <cell r="Q1258">
            <v>1.6666666666666667</v>
          </cell>
        </row>
        <row r="1259">
          <cell r="E1259" t="str">
            <v>HV00-01-44-02</v>
          </cell>
          <cell r="F1259" t="str">
            <v>Монтаж врезных диффузоров диаметром до 200 мм/периметром до 600 мм</v>
          </cell>
          <cell r="G1259" t="str">
            <v>Installation of cut-in air diffusers with the diameter up to 200 mm / perimeter up to 600 mm</v>
          </cell>
          <cell r="H1259" t="str">
            <v>шт.</v>
          </cell>
          <cell r="I1259" t="str">
            <v>pcs.</v>
          </cell>
          <cell r="J1259">
            <v>1.46</v>
          </cell>
          <cell r="K1259">
            <v>0.05</v>
          </cell>
          <cell r="L1259" t="str">
            <v>KQ-62-00</v>
          </cell>
          <cell r="M1259" t="str">
            <v>Воздуховоды, м2</v>
          </cell>
          <cell r="N1259">
            <v>0</v>
          </cell>
          <cell r="O1259" t="str">
            <v>KQ-62-03</v>
          </cell>
          <cell r="P1259" t="str">
            <v>Монтаж оконечных устройств воздухораспределения, шт.</v>
          </cell>
          <cell r="Q1259">
            <v>1</v>
          </cell>
        </row>
        <row r="1260">
          <cell r="E1260" t="str">
            <v>HV00-01-44-03</v>
          </cell>
          <cell r="F1260" t="str">
            <v>Монтаж врезных диффузоров диаметром свыше 201 мм//периметром 601 мм</v>
          </cell>
          <cell r="G1260" t="str">
            <v>Installation of cut-in air diffusers with the diameter over 201 mm / perimeter over 601 mm</v>
          </cell>
          <cell r="H1260" t="str">
            <v>шт.</v>
          </cell>
          <cell r="I1260" t="str">
            <v>pcs.</v>
          </cell>
          <cell r="J1260">
            <v>2.04</v>
          </cell>
          <cell r="K1260">
            <v>0.09</v>
          </cell>
          <cell r="L1260" t="str">
            <v>KQ-62-00</v>
          </cell>
          <cell r="M1260" t="str">
            <v>Воздуховоды, м2</v>
          </cell>
          <cell r="N1260">
            <v>0</v>
          </cell>
          <cell r="O1260" t="str">
            <v>KQ-62-03</v>
          </cell>
          <cell r="P1260" t="str">
            <v>Монтаж оконечных устройств воздухораспределения, шт.</v>
          </cell>
          <cell r="Q1260">
            <v>1</v>
          </cell>
        </row>
        <row r="1261">
          <cell r="E1261" t="str">
            <v>HV00-01-45</v>
          </cell>
          <cell r="F1261" t="str">
            <v>Установка отсосов</v>
          </cell>
          <cell r="G1261" t="str">
            <v>Installation of suction units</v>
          </cell>
        </row>
        <row r="1262">
          <cell r="E1262" t="str">
            <v>HV00-01-45-01</v>
          </cell>
          <cell r="F1262" t="str">
            <v>Установка местных отсосов от оборудования до 100 кг</v>
          </cell>
          <cell r="G1262" t="str">
            <v>Installation of local suction from equipment up to 100 kg</v>
          </cell>
          <cell r="H1262" t="str">
            <v>шт.</v>
          </cell>
          <cell r="I1262" t="str">
            <v>pcs.</v>
          </cell>
          <cell r="J1262">
            <v>7.1899999999999995</v>
          </cell>
          <cell r="K1262">
            <v>0.72</v>
          </cell>
          <cell r="L1262" t="str">
            <v>KQ-62-00</v>
          </cell>
          <cell r="M1262" t="str">
            <v>Воздуховоды, м2</v>
          </cell>
          <cell r="N1262">
            <v>0</v>
          </cell>
          <cell r="O1262" t="str">
            <v>KQ-62-03</v>
          </cell>
          <cell r="P1262" t="str">
            <v>Монтаж оконечных устройств воздухораспределения, шт.</v>
          </cell>
          <cell r="Q1262">
            <v>1.6666666666666667</v>
          </cell>
        </row>
        <row r="1263">
          <cell r="E1263" t="str">
            <v>HV00-01-45-02</v>
          </cell>
          <cell r="F1263" t="str">
            <v>Установка местных отсосов от оборудования свыше 100 кг</v>
          </cell>
          <cell r="G1263" t="str">
            <v>Installation of local suction from equipment over 100 kg</v>
          </cell>
          <cell r="H1263" t="str">
            <v>шт.</v>
          </cell>
          <cell r="I1263" t="str">
            <v>pcs.</v>
          </cell>
          <cell r="J1263">
            <v>8.76</v>
          </cell>
          <cell r="K1263">
            <v>1.1200000000000001</v>
          </cell>
          <cell r="L1263" t="str">
            <v>KQ-62-00</v>
          </cell>
          <cell r="M1263" t="str">
            <v>Воздуховоды, м2</v>
          </cell>
          <cell r="N1263">
            <v>0</v>
          </cell>
          <cell r="O1263" t="str">
            <v>KQ-62-03</v>
          </cell>
          <cell r="P1263" t="str">
            <v>Монтаж оконечных устройств воздухораспределения, шт.</v>
          </cell>
          <cell r="Q1263">
            <v>1</v>
          </cell>
        </row>
        <row r="1264">
          <cell r="E1264" t="str">
            <v>HV00-01-23</v>
          </cell>
          <cell r="F1264" t="str">
            <v>Заслонки</v>
          </cell>
          <cell r="G1264" t="str">
            <v>Dampers</v>
          </cell>
        </row>
        <row r="1265">
          <cell r="E1265" t="str">
            <v>HV00-01-23-5</v>
          </cell>
          <cell r="F1265" t="str">
            <v>Клапаны обратные диаметром до 355 мм включительно</v>
          </cell>
          <cell r="G1265" t="str">
            <v>Check valves with the diameter up to 355 mm inclusive</v>
          </cell>
          <cell r="H1265" t="str">
            <v>шт.</v>
          </cell>
          <cell r="I1265" t="str">
            <v>pcs.</v>
          </cell>
          <cell r="J1265">
            <v>1.03</v>
          </cell>
          <cell r="K1265">
            <v>0.09</v>
          </cell>
          <cell r="L1265" t="str">
            <v>KQ-62-00</v>
          </cell>
          <cell r="M1265" t="str">
            <v>Воздуховоды, м2</v>
          </cell>
          <cell r="N1265">
            <v>0</v>
          </cell>
          <cell r="O1265" t="str">
            <v>KQ-62-02</v>
          </cell>
          <cell r="P1265" t="str">
            <v>Монтаж вентиляционных клапанов и заслонок, шт.</v>
          </cell>
          <cell r="Q1265">
            <v>1</v>
          </cell>
        </row>
        <row r="1266">
          <cell r="E1266" t="str">
            <v>HV00-01-23-6</v>
          </cell>
          <cell r="F1266" t="str">
            <v>Клапаны обратные диаметром свыше 355 мм до 560 мм включительно</v>
          </cell>
          <cell r="G1266" t="str">
            <v>Check valves with the diameter from 355 mm to 560 mm inclusive</v>
          </cell>
          <cell r="H1266" t="str">
            <v>шт.</v>
          </cell>
          <cell r="I1266" t="str">
            <v>pcs.</v>
          </cell>
          <cell r="J1266">
            <v>1.25</v>
          </cell>
          <cell r="K1266">
            <v>0.12</v>
          </cell>
          <cell r="L1266" t="str">
            <v>KQ-62-00</v>
          </cell>
          <cell r="M1266" t="str">
            <v>Воздуховоды, м2</v>
          </cell>
          <cell r="N1266">
            <v>0</v>
          </cell>
          <cell r="O1266" t="str">
            <v>KQ-62-02</v>
          </cell>
          <cell r="P1266" t="str">
            <v>Монтаж вентиляционных клапанов и заслонок, шт.</v>
          </cell>
          <cell r="Q1266">
            <v>1</v>
          </cell>
        </row>
        <row r="1267">
          <cell r="E1267" t="str">
            <v>HV00-01-23-7</v>
          </cell>
          <cell r="F1267" t="str">
            <v>Клапаны обратные диаметром свыше 560 мм до 800 мм включительно</v>
          </cell>
          <cell r="G1267" t="str">
            <v>Check valves with the diameter from 560 mm to 800 mm inclusive</v>
          </cell>
          <cell r="H1267" t="str">
            <v>шт.</v>
          </cell>
          <cell r="I1267" t="str">
            <v>pcs.</v>
          </cell>
          <cell r="J1267">
            <v>1.9</v>
          </cell>
          <cell r="K1267">
            <v>0.27</v>
          </cell>
          <cell r="L1267" t="str">
            <v>KQ-62-00</v>
          </cell>
          <cell r="M1267" t="str">
            <v>Воздуховоды, м2</v>
          </cell>
          <cell r="N1267">
            <v>0</v>
          </cell>
          <cell r="O1267" t="str">
            <v>KQ-62-02</v>
          </cell>
          <cell r="P1267" t="str">
            <v>Монтаж вентиляционных клапанов и заслонок, шт.</v>
          </cell>
          <cell r="Q1267">
            <v>1</v>
          </cell>
        </row>
        <row r="1268">
          <cell r="E1268" t="str">
            <v>HV00-01-23-8</v>
          </cell>
          <cell r="F1268" t="str">
            <v>Клапаны обратные диаметром свыше 800 мм до 1000 мм включительно</v>
          </cell>
          <cell r="G1268" t="str">
            <v>Check valves with the diameter from 800 mm to 1000 mm inclusive</v>
          </cell>
          <cell r="H1268" t="str">
            <v>шт.</v>
          </cell>
          <cell r="I1268" t="str">
            <v>pcs.</v>
          </cell>
          <cell r="J1268">
            <v>3.01</v>
          </cell>
          <cell r="K1268">
            <v>0.56999999999999995</v>
          </cell>
          <cell r="L1268" t="str">
            <v>KQ-62-00</v>
          </cell>
          <cell r="M1268" t="str">
            <v>Воздуховоды, м2</v>
          </cell>
          <cell r="N1268">
            <v>0</v>
          </cell>
          <cell r="O1268" t="str">
            <v>KQ-62-02</v>
          </cell>
          <cell r="P1268" t="str">
            <v>Монтаж вентиляционных клапанов и заслонок, шт.</v>
          </cell>
          <cell r="Q1268">
            <v>1</v>
          </cell>
        </row>
        <row r="1269">
          <cell r="E1269" t="str">
            <v>HV00-01-23-9</v>
          </cell>
          <cell r="F1269" t="str">
            <v>Клапаны обратные: периметром до 1000 мм включительно</v>
          </cell>
          <cell r="G1269" t="str">
            <v>Check valves with the perimeter up to 1000 mm inclusive</v>
          </cell>
          <cell r="H1269" t="str">
            <v>шт.</v>
          </cell>
          <cell r="I1269" t="str">
            <v>pcs.</v>
          </cell>
          <cell r="J1269">
            <v>1.0899999999999999</v>
          </cell>
          <cell r="K1269">
            <v>0.09</v>
          </cell>
          <cell r="L1269" t="str">
            <v>KQ-62-00</v>
          </cell>
          <cell r="M1269" t="str">
            <v>Воздуховоды, м2</v>
          </cell>
          <cell r="N1269">
            <v>0</v>
          </cell>
          <cell r="O1269" t="str">
            <v>KQ-62-02</v>
          </cell>
          <cell r="P1269" t="str">
            <v>Монтаж вентиляционных клапанов и заслонок, шт.</v>
          </cell>
          <cell r="Q1269">
            <v>1</v>
          </cell>
        </row>
        <row r="1270">
          <cell r="E1270" t="str">
            <v>HV00-01-23-10</v>
          </cell>
          <cell r="F1270" t="str">
            <v>Клапаны обратные периметром свыше 1000 до 1600 мм включительно</v>
          </cell>
          <cell r="G1270" t="str">
            <v>Check valves with the perimeter from 1000 mm to 1600 mm inclusive</v>
          </cell>
          <cell r="H1270" t="str">
            <v>шт.</v>
          </cell>
          <cell r="I1270" t="str">
            <v>pcs.</v>
          </cell>
          <cell r="J1270">
            <v>1.39</v>
          </cell>
          <cell r="K1270">
            <v>0.12</v>
          </cell>
          <cell r="L1270" t="str">
            <v>KQ-62-00</v>
          </cell>
          <cell r="M1270" t="str">
            <v>Воздуховоды, м2</v>
          </cell>
          <cell r="N1270">
            <v>0</v>
          </cell>
          <cell r="O1270" t="str">
            <v>KQ-62-02</v>
          </cell>
          <cell r="P1270" t="str">
            <v>Монтаж вентиляционных клапанов и заслонок, шт.</v>
          </cell>
          <cell r="Q1270">
            <v>1</v>
          </cell>
        </row>
        <row r="1271">
          <cell r="E1271" t="str">
            <v>HV00-01-23-12</v>
          </cell>
          <cell r="F1271" t="str">
            <v>Клапаны обратные периметром свыше 1600 мм до 3200 мм включительно</v>
          </cell>
          <cell r="G1271" t="str">
            <v>Check valves with the perimeter from 1600 mm to 3200 mm inclusive</v>
          </cell>
          <cell r="H1271" t="str">
            <v>шт.</v>
          </cell>
          <cell r="I1271" t="str">
            <v>pcs.</v>
          </cell>
          <cell r="J1271">
            <v>2.4300000000000002</v>
          </cell>
          <cell r="K1271">
            <v>0.18</v>
          </cell>
          <cell r="L1271" t="str">
            <v>KQ-62-00</v>
          </cell>
          <cell r="M1271" t="str">
            <v>Воздуховоды, м2</v>
          </cell>
          <cell r="N1271">
            <v>0</v>
          </cell>
          <cell r="O1271" t="str">
            <v>KQ-62-02</v>
          </cell>
          <cell r="P1271" t="str">
            <v>Монтаж вентиляционных клапанов и заслонок, шт.</v>
          </cell>
          <cell r="Q1271">
            <v>1</v>
          </cell>
        </row>
        <row r="1272">
          <cell r="E1272" t="str">
            <v>HV00-01-23-13</v>
          </cell>
          <cell r="F1272" t="str">
            <v>Клапаны обратные периметром свыше 3200 мм до 5600 мм включительно</v>
          </cell>
          <cell r="G1272" t="str">
            <v>Check valves with the perimeter from 3200 mm to 5600 mm inclusive</v>
          </cell>
          <cell r="H1272" t="str">
            <v>шт.</v>
          </cell>
          <cell r="I1272" t="str">
            <v>pcs.</v>
          </cell>
          <cell r="J1272">
            <v>3.31</v>
          </cell>
          <cell r="K1272">
            <v>0.45</v>
          </cell>
          <cell r="L1272" t="str">
            <v>KQ-62-00</v>
          </cell>
          <cell r="M1272" t="str">
            <v>Воздуховоды, м2</v>
          </cell>
          <cell r="N1272">
            <v>0</v>
          </cell>
          <cell r="O1272" t="str">
            <v>KQ-62-02</v>
          </cell>
          <cell r="P1272" t="str">
            <v>Монтаж вентиляционных клапанов и заслонок, шт.</v>
          </cell>
          <cell r="Q1272">
            <v>1</v>
          </cell>
        </row>
        <row r="1273">
          <cell r="E1273" t="str">
            <v>HV00-01-23-14</v>
          </cell>
          <cell r="F1273" t="str">
            <v>Клапаны воздушные утепленные КВУ с электрическим или пневматическим приводом периметром до 3200 мм включительно</v>
          </cell>
          <cell r="G1273" t="str">
            <v>Air heat-insulated dampers with an electric or pneumatic actuator of perimeter up to 3200 mm inclusive</v>
          </cell>
          <cell r="H1273" t="str">
            <v>шт.</v>
          </cell>
          <cell r="I1273" t="str">
            <v>pcs.</v>
          </cell>
          <cell r="J1273">
            <v>3.33</v>
          </cell>
          <cell r="K1273">
            <v>0.14000000000000001</v>
          </cell>
          <cell r="L1273" t="str">
            <v>KQ-62-00</v>
          </cell>
          <cell r="M1273" t="str">
            <v>Воздуховоды, м2</v>
          </cell>
          <cell r="N1273">
            <v>0</v>
          </cell>
          <cell r="O1273" t="str">
            <v>KQ-62-02</v>
          </cell>
          <cell r="P1273" t="str">
            <v>Монтаж вентиляционных клапанов и заслонок, шт.</v>
          </cell>
          <cell r="Q1273">
            <v>1</v>
          </cell>
        </row>
        <row r="1274">
          <cell r="E1274" t="str">
            <v>HV00-01-23-15</v>
          </cell>
          <cell r="F1274" t="str">
            <v>Клапаны воздушные утепленные КВУ с электрическим или пневматическим приводом периметром свыше 3200 мм до 5600 мм включительно</v>
          </cell>
          <cell r="G1274" t="str">
            <v>Air heat-insulated dampers with an electric or pneumatic actuator of perimeter from 3200 mm to 5600 mm inclusive</v>
          </cell>
          <cell r="H1274" t="str">
            <v>шт.</v>
          </cell>
          <cell r="I1274" t="str">
            <v>pcs.</v>
          </cell>
          <cell r="J1274">
            <v>4.3599999999999994</v>
          </cell>
          <cell r="K1274">
            <v>0.27</v>
          </cell>
          <cell r="L1274" t="str">
            <v>KQ-62-00</v>
          </cell>
          <cell r="M1274" t="str">
            <v>Воздуховоды, м2</v>
          </cell>
          <cell r="N1274">
            <v>0</v>
          </cell>
          <cell r="O1274" t="str">
            <v>KQ-62-02</v>
          </cell>
          <cell r="P1274" t="str">
            <v>Монтаж вентиляционных клапанов и заслонок, шт.</v>
          </cell>
          <cell r="Q1274">
            <v>1</v>
          </cell>
        </row>
        <row r="1275">
          <cell r="E1275" t="str">
            <v>HV00-01-23-16</v>
          </cell>
          <cell r="F1275" t="str">
            <v>Клапаны воздушные утепленные КВУ с электрическим или пневматическим приводом периметром свыше 5600 мм до 6800 мм включительно</v>
          </cell>
          <cell r="G1275" t="str">
            <v>Air heat-insulated dampers with an electric or pneumatic actuator of perimeter from 5600 mm to 6800 mm inclusive</v>
          </cell>
          <cell r="H1275" t="str">
            <v>шт.</v>
          </cell>
          <cell r="I1275" t="str">
            <v>pcs.</v>
          </cell>
          <cell r="J1275">
            <v>6.29</v>
          </cell>
          <cell r="K1275">
            <v>0.91</v>
          </cell>
          <cell r="L1275" t="str">
            <v>KQ-62-00</v>
          </cell>
          <cell r="M1275" t="str">
            <v>Воздуховоды, м2</v>
          </cell>
          <cell r="N1275">
            <v>0</v>
          </cell>
          <cell r="O1275" t="str">
            <v>KQ-62-02</v>
          </cell>
          <cell r="P1275" t="str">
            <v>Монтаж вентиляционных клапанов и заслонок, шт.</v>
          </cell>
          <cell r="Q1275">
            <v>1</v>
          </cell>
        </row>
        <row r="1276">
          <cell r="E1276" t="str">
            <v>HV00-01-23-17</v>
          </cell>
          <cell r="F1276" t="str">
            <v>Клапаны воздушные утепленные КВУ с электрическим или пневматическим приводом периметром свыше 6800 мм до 7600 мм включительно</v>
          </cell>
          <cell r="G1276" t="str">
            <v>Air heat-insulated dampers with an electric or pneumatic actuator of perimeter from 6800 mm to 7600 mm inclusive</v>
          </cell>
          <cell r="H1276" t="str">
            <v>шт.</v>
          </cell>
          <cell r="I1276" t="str">
            <v>pcs.</v>
          </cell>
          <cell r="J1276">
            <v>7.43</v>
          </cell>
          <cell r="K1276">
            <v>1.1299999999999999</v>
          </cell>
          <cell r="L1276" t="str">
            <v>KQ-62-00</v>
          </cell>
          <cell r="M1276" t="str">
            <v>Воздуховоды, м2</v>
          </cell>
          <cell r="N1276">
            <v>0</v>
          </cell>
          <cell r="O1276" t="str">
            <v>KQ-62-02</v>
          </cell>
          <cell r="P1276" t="str">
            <v>Монтаж вентиляционных клапанов и заслонок, шт.</v>
          </cell>
          <cell r="Q1276">
            <v>1</v>
          </cell>
        </row>
        <row r="1277">
          <cell r="E1277" t="str">
            <v>HV00-01-23-46</v>
          </cell>
          <cell r="F1277" t="str">
            <v>Клапаны воздушные утепленные КВУ с электрическим или пневматическим приводом периметром свыше 7600 мм</v>
          </cell>
          <cell r="G1277" t="str">
            <v>Air heat-insulated dampers with an electric or pneumatic actuator of perimeter above 7600 mm</v>
          </cell>
          <cell r="H1277" t="str">
            <v>шт.</v>
          </cell>
          <cell r="I1277" t="str">
            <v>pcs.</v>
          </cell>
          <cell r="J1277">
            <v>10.08</v>
          </cell>
          <cell r="K1277">
            <v>2.0099999999999998</v>
          </cell>
          <cell r="L1277" t="str">
            <v>KQ-62-00</v>
          </cell>
          <cell r="M1277" t="str">
            <v>Воздуховоды, м2</v>
          </cell>
          <cell r="N1277">
            <v>0</v>
          </cell>
          <cell r="O1277" t="str">
            <v>KQ-62-02</v>
          </cell>
          <cell r="P1277" t="str">
            <v>Монтаж вентиляционных клапанов и заслонок, шт.</v>
          </cell>
          <cell r="Q1277">
            <v>1</v>
          </cell>
        </row>
        <row r="1278">
          <cell r="E1278" t="str">
            <v>HV00-01-23-18</v>
          </cell>
          <cell r="F1278" t="str">
            <v>Заслонки воздушные и клапаны воздушные КВР с ручным приводом диаметром до 250 мм включительно</v>
          </cell>
          <cell r="G1278" t="str">
            <v>Manual air dampers up to 250 mm in diameter inclusive</v>
          </cell>
          <cell r="H1278" t="str">
            <v>шт.</v>
          </cell>
          <cell r="I1278" t="str">
            <v>pcs.</v>
          </cell>
          <cell r="J1278">
            <v>0.9</v>
          </cell>
          <cell r="K1278">
            <v>0.09</v>
          </cell>
          <cell r="L1278" t="str">
            <v>KQ-62-00</v>
          </cell>
          <cell r="M1278" t="str">
            <v>Воздуховоды, м2</v>
          </cell>
          <cell r="N1278">
            <v>0</v>
          </cell>
          <cell r="O1278" t="str">
            <v>KQ-62-02</v>
          </cell>
          <cell r="P1278" t="str">
            <v>Монтаж вентиляционных клапанов и заслонок, шт.</v>
          </cell>
          <cell r="Q1278">
            <v>1</v>
          </cell>
        </row>
        <row r="1279">
          <cell r="E1279" t="str">
            <v>HV00-01-23-19</v>
          </cell>
          <cell r="F1279" t="str">
            <v>Заслонки воздушные и клапаны воздушные КВР с ручным приводом диаметром свыше 250 мм до 355 мм включительно</v>
          </cell>
          <cell r="G1279" t="str">
            <v>Manual air dampers from 250 mm to 355 mm in diameter inclusive</v>
          </cell>
          <cell r="H1279" t="str">
            <v>шт.</v>
          </cell>
          <cell r="I1279" t="str">
            <v>pcs.</v>
          </cell>
          <cell r="J1279">
            <v>1.27</v>
          </cell>
          <cell r="K1279">
            <v>0.14000000000000001</v>
          </cell>
          <cell r="L1279" t="str">
            <v>KQ-62-00</v>
          </cell>
          <cell r="M1279" t="str">
            <v>Воздуховоды, м2</v>
          </cell>
          <cell r="N1279">
            <v>0</v>
          </cell>
          <cell r="O1279" t="str">
            <v>KQ-62-02</v>
          </cell>
          <cell r="P1279" t="str">
            <v>Монтаж вентиляционных клапанов и заслонок, шт.</v>
          </cell>
          <cell r="Q1279">
            <v>1</v>
          </cell>
        </row>
        <row r="1280">
          <cell r="E1280" t="str">
            <v>HV00-01-23-20</v>
          </cell>
          <cell r="F1280" t="str">
            <v>Заслонки воздушные и клапаны воздушные КВР с ручным приводом: диаметром свыше 355 мм до 560 мм включительно</v>
          </cell>
          <cell r="G1280" t="str">
            <v>Manual air dampers from 355 mm to 560 mm in diameter inclusive</v>
          </cell>
          <cell r="H1280" t="str">
            <v>шт.</v>
          </cell>
          <cell r="I1280" t="str">
            <v>pcs.</v>
          </cell>
          <cell r="J1280">
            <v>1.6400000000000001</v>
          </cell>
          <cell r="K1280">
            <v>0.27</v>
          </cell>
          <cell r="L1280" t="str">
            <v>KQ-62-00</v>
          </cell>
          <cell r="M1280" t="str">
            <v>Воздуховоды, м2</v>
          </cell>
          <cell r="N1280">
            <v>0</v>
          </cell>
          <cell r="O1280" t="str">
            <v>KQ-62-02</v>
          </cell>
          <cell r="P1280" t="str">
            <v>Монтаж вентиляционных клапанов и заслонок, шт.</v>
          </cell>
          <cell r="Q1280">
            <v>1</v>
          </cell>
        </row>
        <row r="1281">
          <cell r="E1281" t="str">
            <v>HV00-01-23-21</v>
          </cell>
          <cell r="F1281" t="str">
            <v>Заслонки воздушные и клапаны воздушные КВР с ручным приводом: диаметром свыше 560 мм до 800 мм включительно</v>
          </cell>
          <cell r="G1281" t="str">
            <v>Manual air dampers from 800 mm to 1000 mm in diameter inclusive</v>
          </cell>
          <cell r="H1281" t="str">
            <v>шт.</v>
          </cell>
          <cell r="I1281" t="str">
            <v>pcs.</v>
          </cell>
          <cell r="J1281">
            <v>2.88</v>
          </cell>
          <cell r="K1281">
            <v>0.56999999999999995</v>
          </cell>
          <cell r="L1281" t="str">
            <v>KQ-62-00</v>
          </cell>
          <cell r="M1281" t="str">
            <v>Воздуховоды, м2</v>
          </cell>
          <cell r="N1281">
            <v>0</v>
          </cell>
          <cell r="O1281" t="str">
            <v>KQ-62-02</v>
          </cell>
          <cell r="P1281" t="str">
            <v>Монтаж вентиляционных клапанов и заслонок, шт.</v>
          </cell>
          <cell r="Q1281">
            <v>1</v>
          </cell>
        </row>
        <row r="1282">
          <cell r="E1282" t="str">
            <v>HV00-01-23-22</v>
          </cell>
          <cell r="F1282" t="str">
            <v>Заслонки воздушные и клапаны воздушные КВР с ручным приводом: диаметром свыше 800 мм до 1000 мм включительно</v>
          </cell>
          <cell r="G1282" t="str">
            <v>Manual air dampers from 800 mm to 1000 mm in diameter inclusive</v>
          </cell>
          <cell r="H1282" t="str">
            <v>шт.</v>
          </cell>
          <cell r="I1282" t="str">
            <v>pcs.</v>
          </cell>
          <cell r="J1282">
            <v>3.4299999999999997</v>
          </cell>
          <cell r="K1282">
            <v>0.56999999999999995</v>
          </cell>
          <cell r="L1282" t="str">
            <v>KQ-62-00</v>
          </cell>
          <cell r="M1282" t="str">
            <v>Воздуховоды, м2</v>
          </cell>
          <cell r="N1282">
            <v>0</v>
          </cell>
          <cell r="O1282" t="str">
            <v>KQ-62-02</v>
          </cell>
          <cell r="P1282" t="str">
            <v>Монтаж вентиляционных клапанов и заслонок, шт.</v>
          </cell>
          <cell r="Q1282">
            <v>1</v>
          </cell>
        </row>
        <row r="1283">
          <cell r="E1283" t="str">
            <v>HV00-01-23-49</v>
          </cell>
          <cell r="F1283" t="str">
            <v>Заслонки воздушные и клапаны воздушные КВР с ручным приводом: диаметром свыше 1000 мм до 1500 мм включительно</v>
          </cell>
          <cell r="G1283" t="str">
            <v>Manual air dampers from 1000 mm to 1500 mm in diameter inclusive</v>
          </cell>
          <cell r="H1283" t="str">
            <v>шт.</v>
          </cell>
          <cell r="I1283" t="str">
            <v>pcs.</v>
          </cell>
          <cell r="J1283">
            <v>4.21</v>
          </cell>
          <cell r="K1283">
            <v>0.75</v>
          </cell>
          <cell r="L1283" t="str">
            <v>KQ-62-00</v>
          </cell>
          <cell r="M1283" t="str">
            <v>Воздуховоды, м2</v>
          </cell>
          <cell r="N1283">
            <v>0</v>
          </cell>
          <cell r="O1283" t="str">
            <v>KQ-62-02</v>
          </cell>
          <cell r="P1283" t="str">
            <v>Монтаж вентиляционных клапанов и заслонок, шт.</v>
          </cell>
          <cell r="Q1283">
            <v>1</v>
          </cell>
        </row>
        <row r="1284">
          <cell r="E1284" t="str">
            <v>HV00-01-23-23</v>
          </cell>
          <cell r="F1284" t="str">
            <v>Заслонки воздушные и клапаны воздушные КВР с ручным приводом: периметром до 1000 мм включительно</v>
          </cell>
          <cell r="G1284" t="str">
            <v>Manual air dampers up to 1000 mm in perimeter inclusive</v>
          </cell>
          <cell r="H1284" t="str">
            <v>шт.</v>
          </cell>
          <cell r="I1284" t="str">
            <v>pcs.</v>
          </cell>
          <cell r="J1284">
            <v>1.03</v>
          </cell>
          <cell r="K1284">
            <v>0.05</v>
          </cell>
          <cell r="L1284" t="str">
            <v>KQ-62-00</v>
          </cell>
          <cell r="M1284" t="str">
            <v>Воздуховоды, м2</v>
          </cell>
          <cell r="N1284">
            <v>0</v>
          </cell>
          <cell r="O1284" t="str">
            <v>KQ-62-02</v>
          </cell>
          <cell r="P1284" t="str">
            <v>Монтаж вентиляционных клапанов и заслонок, шт.</v>
          </cell>
          <cell r="Q1284">
            <v>1</v>
          </cell>
        </row>
        <row r="1285">
          <cell r="E1285" t="str">
            <v>HV00-01-23-24</v>
          </cell>
          <cell r="F1285" t="str">
            <v>Заслонки воздушные и клапаны воздушные КВР с ручным приводом периметром свыше 1000 мм до 1600 мм включительно</v>
          </cell>
          <cell r="G1285" t="str">
            <v>Manual air dampers from 1000 mm to 1600 mm in perimeter inclusive</v>
          </cell>
          <cell r="H1285" t="str">
            <v>шт.</v>
          </cell>
          <cell r="I1285" t="str">
            <v>pcs.</v>
          </cell>
          <cell r="J1285">
            <v>1.52</v>
          </cell>
          <cell r="K1285">
            <v>0.08</v>
          </cell>
          <cell r="L1285" t="str">
            <v>KQ-62-00</v>
          </cell>
          <cell r="M1285" t="str">
            <v>Воздуховоды, м2</v>
          </cell>
          <cell r="N1285">
            <v>0</v>
          </cell>
          <cell r="O1285" t="str">
            <v>KQ-62-02</v>
          </cell>
          <cell r="P1285" t="str">
            <v>Монтаж вентиляционных клапанов и заслонок, шт.</v>
          </cell>
          <cell r="Q1285">
            <v>1</v>
          </cell>
        </row>
        <row r="1286">
          <cell r="E1286" t="str">
            <v>HV00-01-23-25</v>
          </cell>
          <cell r="F1286" t="str">
            <v>Заслонки воздушные и клапаны воздушные КВР с ручным приводом периметром свыше 1600 мм до 2400 мм включительно</v>
          </cell>
          <cell r="G1286" t="str">
            <v>Manual air dampers from 1600 mm to 2400 mm in perimeter inclusive</v>
          </cell>
          <cell r="H1286" t="str">
            <v>шт.</v>
          </cell>
          <cell r="I1286" t="str">
            <v>pcs.</v>
          </cell>
          <cell r="J1286">
            <v>2.31</v>
          </cell>
          <cell r="K1286">
            <v>0.2</v>
          </cell>
          <cell r="L1286" t="str">
            <v>KQ-62-00</v>
          </cell>
          <cell r="M1286" t="str">
            <v>Воздуховоды, м2</v>
          </cell>
          <cell r="N1286">
            <v>0</v>
          </cell>
          <cell r="O1286" t="str">
            <v>KQ-62-02</v>
          </cell>
          <cell r="P1286" t="str">
            <v>Монтаж вентиляционных клапанов и заслонок, шт.</v>
          </cell>
          <cell r="Q1286">
            <v>1</v>
          </cell>
        </row>
        <row r="1287">
          <cell r="E1287" t="str">
            <v>HV00-01-23-26</v>
          </cell>
          <cell r="F1287" t="str">
            <v>Заслонки воздушные и клапаны воздушные КВР с ручным приводом периметром свыше 2400 мм до 4000 мм включительно</v>
          </cell>
          <cell r="G1287" t="str">
            <v>Manual air dampers from 2400 mm to 4000 mm in perimeter inclusive</v>
          </cell>
          <cell r="H1287" t="str">
            <v>шт.</v>
          </cell>
          <cell r="I1287" t="str">
            <v>pcs.</v>
          </cell>
          <cell r="J1287">
            <v>3.05</v>
          </cell>
          <cell r="K1287">
            <v>0.34</v>
          </cell>
          <cell r="L1287" t="str">
            <v>KQ-62-00</v>
          </cell>
          <cell r="M1287" t="str">
            <v>Воздуховоды, м2</v>
          </cell>
          <cell r="N1287">
            <v>0</v>
          </cell>
          <cell r="O1287" t="str">
            <v>KQ-62-02</v>
          </cell>
          <cell r="P1287" t="str">
            <v>Монтаж вентиляционных клапанов и заслонок, шт.</v>
          </cell>
          <cell r="Q1287">
            <v>1</v>
          </cell>
        </row>
        <row r="1288">
          <cell r="E1288" t="str">
            <v>HV00-01-23-48</v>
          </cell>
          <cell r="F1288" t="str">
            <v>Заслонки воздушные и клапаны воздушные КВР с ручным приводом периметром свыше 4000 мм</v>
          </cell>
          <cell r="G1288" t="str">
            <v>Manual air dampers more than 4000 mm in perimeter</v>
          </cell>
          <cell r="H1288" t="str">
            <v>шт.</v>
          </cell>
          <cell r="I1288" t="str">
            <v>pcs.</v>
          </cell>
          <cell r="J1288">
            <v>4</v>
          </cell>
          <cell r="K1288">
            <v>0.45</v>
          </cell>
          <cell r="L1288" t="str">
            <v>KQ-62-00</v>
          </cell>
          <cell r="M1288" t="str">
            <v>Воздуховоды, м2</v>
          </cell>
          <cell r="N1288">
            <v>0</v>
          </cell>
          <cell r="O1288" t="str">
            <v>KQ-62-02</v>
          </cell>
          <cell r="P1288" t="str">
            <v>Монтаж вентиляционных клапанов и заслонок, шт.</v>
          </cell>
          <cell r="Q1288">
            <v>1</v>
          </cell>
        </row>
        <row r="1289">
          <cell r="E1289" t="str">
            <v>HV00-01-23-28</v>
          </cell>
          <cell r="F1289" t="str">
            <v>Заслонки воздушные и клапаны воздушные КВР с электрическим или пневматическим приводом диаметром до 355 мм включительно</v>
          </cell>
          <cell r="G1289" t="str">
            <v>Air dampers with an electric or pneumatic actuator up to 355 mm in diameter inclusive</v>
          </cell>
          <cell r="H1289" t="str">
            <v>шт.</v>
          </cell>
          <cell r="I1289" t="str">
            <v>pcs.</v>
          </cell>
          <cell r="J1289">
            <v>1.33</v>
          </cell>
          <cell r="K1289">
            <v>0.09</v>
          </cell>
          <cell r="L1289" t="str">
            <v>KQ-62-00</v>
          </cell>
          <cell r="M1289" t="str">
            <v>Воздуховоды, м2</v>
          </cell>
          <cell r="N1289">
            <v>0</v>
          </cell>
          <cell r="O1289" t="str">
            <v>KQ-62-02</v>
          </cell>
          <cell r="P1289" t="str">
            <v>Монтаж вентиляционных клапанов и заслонок, шт.</v>
          </cell>
          <cell r="Q1289">
            <v>1</v>
          </cell>
        </row>
        <row r="1290">
          <cell r="E1290" t="str">
            <v>HV00-01-23-29</v>
          </cell>
          <cell r="F1290" t="str">
            <v>Заслонки воздушные и клапаны воздушные КВР с электрическим или пневматическим приводом свыше 355 мм до 560 мм включительно</v>
          </cell>
          <cell r="G1290" t="str">
            <v>Air dampers with an electric or pneumatic actuator from 355 mm to 560 mm in diameter inclusive</v>
          </cell>
          <cell r="H1290" t="str">
            <v>шт.</v>
          </cell>
          <cell r="I1290" t="str">
            <v>pcs.</v>
          </cell>
          <cell r="J1290">
            <v>1.88</v>
          </cell>
          <cell r="K1290">
            <v>0.27</v>
          </cell>
          <cell r="L1290" t="str">
            <v>KQ-62-00</v>
          </cell>
          <cell r="M1290" t="str">
            <v>Воздуховоды, м2</v>
          </cell>
          <cell r="N1290">
            <v>0</v>
          </cell>
          <cell r="O1290" t="str">
            <v>KQ-62-02</v>
          </cell>
          <cell r="P1290" t="str">
            <v>Монтаж вентиляционных клапанов и заслонок, шт.</v>
          </cell>
          <cell r="Q1290">
            <v>1</v>
          </cell>
        </row>
        <row r="1291">
          <cell r="E1291" t="str">
            <v>HV00-01-23-30</v>
          </cell>
          <cell r="F1291" t="str">
            <v>Заслонки воздушные и клапаны воздушные КВР с электрическим или пневматическим приводом диаметром свыше 560 мм до 800 мм включительно</v>
          </cell>
          <cell r="G1291" t="str">
            <v>Air dampers with an electric or pneumatic actuator from 560 mm to 800 mm in diameter inclusive</v>
          </cell>
          <cell r="H1291" t="str">
            <v>шт.</v>
          </cell>
          <cell r="I1291" t="str">
            <v>pcs.</v>
          </cell>
          <cell r="J1291">
            <v>2.66</v>
          </cell>
          <cell r="K1291">
            <v>0.45</v>
          </cell>
          <cell r="L1291" t="str">
            <v>KQ-62-00</v>
          </cell>
          <cell r="M1291" t="str">
            <v>Воздуховоды, м2</v>
          </cell>
          <cell r="N1291">
            <v>0</v>
          </cell>
          <cell r="O1291" t="str">
            <v>KQ-62-02</v>
          </cell>
          <cell r="P1291" t="str">
            <v>Монтаж вентиляционных клапанов и заслонок, шт.</v>
          </cell>
          <cell r="Q1291">
            <v>1</v>
          </cell>
        </row>
        <row r="1292">
          <cell r="E1292" t="str">
            <v>HV00-01-23-31</v>
          </cell>
          <cell r="F1292" t="str">
            <v>Заслонки воздушные и клапаны воздушные КВР с электрическим или пневматическим приводом диаметром свыше 800 мм до 1000 мм включительно</v>
          </cell>
          <cell r="G1292" t="str">
            <v>Air dampers with an electric or pneumatic actuator from 800 mm to 1000 mm in diameter inclusive</v>
          </cell>
          <cell r="H1292" t="str">
            <v>шт.</v>
          </cell>
          <cell r="I1292" t="str">
            <v>pcs.</v>
          </cell>
          <cell r="J1292">
            <v>3.69</v>
          </cell>
          <cell r="K1292">
            <v>0.67</v>
          </cell>
          <cell r="L1292" t="str">
            <v>KQ-62-00</v>
          </cell>
          <cell r="M1292" t="str">
            <v>Воздуховоды, м2</v>
          </cell>
          <cell r="N1292">
            <v>0</v>
          </cell>
          <cell r="O1292" t="str">
            <v>KQ-62-02</v>
          </cell>
          <cell r="P1292" t="str">
            <v>Монтаж вентиляционных клапанов и заслонок, шт.</v>
          </cell>
          <cell r="Q1292">
            <v>1</v>
          </cell>
        </row>
        <row r="1293">
          <cell r="E1293" t="str">
            <v>HV00-01-23-32</v>
          </cell>
          <cell r="F1293" t="str">
            <v>Заслонки воздушные и клапаны воздушные КВР с электрическим или пневматическим приводом периметром до 1000 мм включительно</v>
          </cell>
          <cell r="G1293" t="str">
            <v>Air dampers with an electric or pneumatic actuator with perimeter up to 1000 mm inclusive</v>
          </cell>
          <cell r="H1293" t="str">
            <v>шт.</v>
          </cell>
          <cell r="I1293" t="str">
            <v>pcs.</v>
          </cell>
          <cell r="J1293">
            <v>1.52</v>
          </cell>
          <cell r="K1293">
            <v>0.05</v>
          </cell>
          <cell r="L1293" t="str">
            <v>KQ-62-00</v>
          </cell>
          <cell r="M1293" t="str">
            <v>Воздуховоды, м2</v>
          </cell>
          <cell r="N1293">
            <v>0</v>
          </cell>
          <cell r="O1293" t="str">
            <v>KQ-62-02</v>
          </cell>
          <cell r="P1293" t="str">
            <v>Монтаж вентиляционных клапанов и заслонок, шт.</v>
          </cell>
          <cell r="Q1293">
            <v>1</v>
          </cell>
        </row>
        <row r="1294">
          <cell r="E1294" t="str">
            <v>HV00-01-23-33</v>
          </cell>
          <cell r="F1294" t="str">
            <v>Заслонки воздушные и клапаны воздушные КВР с электрическим или пневматическим приводом периметром свыде 1000 мм до 1600 мм включительно</v>
          </cell>
          <cell r="G1294" t="str">
            <v>Air dampers with an electric or pneumatic actuator with perimeter from 1000 mm to 1600 mm inclusive</v>
          </cell>
          <cell r="H1294" t="str">
            <v>шт.</v>
          </cell>
          <cell r="I1294" t="str">
            <v>pcs.</v>
          </cell>
          <cell r="J1294">
            <v>1.7799999999999998</v>
          </cell>
          <cell r="K1294">
            <v>0.09</v>
          </cell>
          <cell r="L1294" t="str">
            <v>KQ-62-00</v>
          </cell>
          <cell r="M1294" t="str">
            <v>Воздуховоды, м2</v>
          </cell>
          <cell r="N1294">
            <v>0</v>
          </cell>
          <cell r="O1294" t="str">
            <v>KQ-62-02</v>
          </cell>
          <cell r="P1294" t="str">
            <v>Монтаж вентиляционных клапанов и заслонок, шт.</v>
          </cell>
          <cell r="Q1294">
            <v>1</v>
          </cell>
        </row>
        <row r="1295">
          <cell r="E1295" t="str">
            <v>HV00-01-23-34</v>
          </cell>
          <cell r="F1295" t="str">
            <v>Заслонки воздушные и клапаны воздушные КВР с электрическим или пневматическим приводом периметром свыше 1600 мм до 2400 мм включительно</v>
          </cell>
          <cell r="G1295" t="str">
            <v>Air dampers with an electric or pneumatic actuator with perimeter from 1600 mm to 2400 mm inclusive</v>
          </cell>
          <cell r="H1295" t="str">
            <v>шт.</v>
          </cell>
          <cell r="I1295" t="str">
            <v>pcs.</v>
          </cell>
          <cell r="J1295">
            <v>2.5499999999999998</v>
          </cell>
          <cell r="K1295">
            <v>0.18</v>
          </cell>
          <cell r="L1295" t="str">
            <v>KQ-62-00</v>
          </cell>
          <cell r="M1295" t="str">
            <v>Воздуховоды, м2</v>
          </cell>
          <cell r="N1295">
            <v>0</v>
          </cell>
          <cell r="O1295" t="str">
            <v>KQ-62-02</v>
          </cell>
          <cell r="P1295" t="str">
            <v>Монтаж вентиляционных клапанов и заслонок, шт.</v>
          </cell>
          <cell r="Q1295">
            <v>1</v>
          </cell>
        </row>
        <row r="1296">
          <cell r="E1296" t="str">
            <v>HV00-01-23-35</v>
          </cell>
          <cell r="F1296" t="str">
            <v>Заслонки воздушные и клапаны воздушные КВР с электрическим или пневматическим приводом периметром свыше 2400 мм до 4000 мм включительно</v>
          </cell>
          <cell r="G1296" t="str">
            <v>Air dampers with an electric or pneumatic actuator with perimeter from 2400 mm to 4000 mm inclusive</v>
          </cell>
          <cell r="H1296" t="str">
            <v>шт.</v>
          </cell>
          <cell r="I1296" t="str">
            <v>pcs.</v>
          </cell>
          <cell r="J1296">
            <v>3.41</v>
          </cell>
          <cell r="K1296">
            <v>0.34</v>
          </cell>
          <cell r="L1296" t="str">
            <v>KQ-62-00</v>
          </cell>
          <cell r="M1296" t="str">
            <v>Воздуховоды, м2</v>
          </cell>
          <cell r="N1296">
            <v>0</v>
          </cell>
          <cell r="O1296" t="str">
            <v>KQ-62-02</v>
          </cell>
          <cell r="P1296" t="str">
            <v>Монтаж вентиляционных клапанов и заслонок, шт.</v>
          </cell>
          <cell r="Q1296">
            <v>1</v>
          </cell>
        </row>
        <row r="1297">
          <cell r="E1297" t="str">
            <v>HV00-01-23-50</v>
          </cell>
          <cell r="F1297" t="str">
            <v>Заслонки воздушные и клапаны воздушные КВР с электрическим или пневматическим приводом периметром свыше 4000 мм</v>
          </cell>
          <cell r="G1297" t="str">
            <v>Air dampers with an electric or pneumatic actuator with the perimeter over 4000 mm</v>
          </cell>
          <cell r="H1297" t="str">
            <v>шт.</v>
          </cell>
          <cell r="I1297" t="str">
            <v>pcs.</v>
          </cell>
          <cell r="J1297">
            <v>4.3600000000000003</v>
          </cell>
          <cell r="K1297">
            <v>0.45</v>
          </cell>
          <cell r="L1297" t="str">
            <v>KQ-62-00</v>
          </cell>
          <cell r="M1297" t="str">
            <v>Воздуховоды, м2</v>
          </cell>
          <cell r="N1297">
            <v>0</v>
          </cell>
          <cell r="O1297" t="str">
            <v>KQ-62-02</v>
          </cell>
          <cell r="P1297" t="str">
            <v>Монтаж вентиляционных клапанов и заслонок, шт.</v>
          </cell>
          <cell r="Q1297">
            <v>1</v>
          </cell>
        </row>
        <row r="1298">
          <cell r="E1298" t="str">
            <v>HV00-01-23-47</v>
          </cell>
          <cell r="F1298" t="str">
            <v>Клапаны избыточного давления (КИД, КСИД и т.п.)</v>
          </cell>
          <cell r="G1298" t="str">
            <v>Overpressure relief valves (OPV, OPRV, etc.)</v>
          </cell>
          <cell r="H1298" t="str">
            <v>шт.</v>
          </cell>
          <cell r="I1298" t="str">
            <v>pcs.</v>
          </cell>
          <cell r="J1298">
            <v>5.22</v>
          </cell>
          <cell r="K1298">
            <v>0.18</v>
          </cell>
          <cell r="L1298" t="str">
            <v>KQ-62-00</v>
          </cell>
          <cell r="M1298" t="str">
            <v>Воздуховоды, м2</v>
          </cell>
          <cell r="N1298">
            <v>0</v>
          </cell>
          <cell r="O1298" t="str">
            <v>KQ-62-02</v>
          </cell>
          <cell r="P1298" t="str">
            <v>Монтаж вентиляционных клапанов и заслонок, шт.</v>
          </cell>
          <cell r="Q1298">
            <v>1</v>
          </cell>
        </row>
        <row r="1299">
          <cell r="E1299" t="str">
            <v>HV00-01-24</v>
          </cell>
          <cell r="F1299" t="str">
            <v>Дымовые и противопожарные клапаны</v>
          </cell>
          <cell r="G1299" t="str">
            <v>Smoke and fire dampers</v>
          </cell>
        </row>
        <row r="1300">
          <cell r="E1300" t="str">
            <v>HV00-01-24-8</v>
          </cell>
          <cell r="F1300" t="str">
            <v>Расширительная камера</v>
          </cell>
          <cell r="G1300" t="str">
            <v>Expansion chamber</v>
          </cell>
          <cell r="H1300" t="str">
            <v>шт.</v>
          </cell>
          <cell r="I1300" t="str">
            <v>pcs.</v>
          </cell>
          <cell r="J1300">
            <v>14.450000000000001</v>
          </cell>
          <cell r="K1300">
            <v>5.9099999999999993</v>
          </cell>
          <cell r="L1300" t="str">
            <v>KQ-62-00</v>
          </cell>
          <cell r="M1300" t="str">
            <v>Воздуховоды, м2</v>
          </cell>
          <cell r="N1300">
            <v>0</v>
          </cell>
          <cell r="O1300" t="str">
            <v>KQ-62-03</v>
          </cell>
          <cell r="P1300" t="str">
            <v>Монтаж оконечных устройств воздухораспределения, шт.</v>
          </cell>
          <cell r="Q1300">
            <v>0</v>
          </cell>
        </row>
        <row r="1301">
          <cell r="E1301" t="str">
            <v>HV00-01-24-9</v>
          </cell>
          <cell r="F1301" t="str">
            <v>Люк дымоудаления кровельный в комплекте с автоматикой периметром до 3200 мм включительно</v>
          </cell>
          <cell r="G1301" t="str">
            <v>Smoke exhaust roof hatch complete with automation with the perimeter up to 3200 mm inclusive</v>
          </cell>
          <cell r="H1301" t="str">
            <v>шт.</v>
          </cell>
          <cell r="I1301" t="str">
            <v>pcs.</v>
          </cell>
          <cell r="J1301">
            <v>9.11</v>
          </cell>
          <cell r="K1301">
            <v>2.38</v>
          </cell>
          <cell r="L1301" t="str">
            <v>KQ-62-00</v>
          </cell>
          <cell r="M1301" t="str">
            <v>Воздуховоды, м2</v>
          </cell>
          <cell r="N1301">
            <v>0</v>
          </cell>
          <cell r="O1301" t="str">
            <v>KQ-62-02</v>
          </cell>
          <cell r="P1301" t="str">
            <v>Монтаж вентиляционных клапанов и заслонок, шт.</v>
          </cell>
          <cell r="Q1301">
            <v>1</v>
          </cell>
        </row>
        <row r="1302">
          <cell r="E1302" t="str">
            <v>HV00-01-24-10</v>
          </cell>
          <cell r="F1302" t="str">
            <v>Люк дымоудаления кровельный в комплекте с автоматикой периметром свыше 3200 мм до 5600 мм включительно</v>
          </cell>
          <cell r="G1302" t="str">
            <v>Smoke exhaust roof hatch complete with automation with the perimeter from 3200 mm to 5600 mm inclusive</v>
          </cell>
          <cell r="H1302" t="str">
            <v>шт.</v>
          </cell>
          <cell r="I1302" t="str">
            <v>pcs.</v>
          </cell>
          <cell r="J1302">
            <v>13.219999999999999</v>
          </cell>
          <cell r="K1302">
            <v>4.51</v>
          </cell>
          <cell r="L1302" t="str">
            <v>KQ-62-00</v>
          </cell>
          <cell r="M1302" t="str">
            <v>Воздуховоды, м2</v>
          </cell>
          <cell r="N1302">
            <v>0</v>
          </cell>
          <cell r="O1302" t="str">
            <v>KQ-62-02</v>
          </cell>
          <cell r="P1302" t="str">
            <v>Монтаж вентиляционных клапанов и заслонок, шт.</v>
          </cell>
          <cell r="Q1302">
            <v>1</v>
          </cell>
        </row>
        <row r="1303">
          <cell r="E1303" t="str">
            <v>HV00-01-24-11</v>
          </cell>
          <cell r="F1303" t="str">
            <v>Люк дымоудаления кровельный в комплекте с автоматикой периметром свыше 5600 мм до 6800 мм включительно</v>
          </cell>
          <cell r="G1303" t="str">
            <v>Smoke exhaust roof hatch complete with automation with the perimeter from 5600 mm to 6800 mm inclusive</v>
          </cell>
          <cell r="H1303" t="str">
            <v>шт.</v>
          </cell>
          <cell r="I1303" t="str">
            <v>pcs.</v>
          </cell>
          <cell r="J1303">
            <v>17.29</v>
          </cell>
          <cell r="K1303">
            <v>5.97</v>
          </cell>
          <cell r="L1303" t="str">
            <v>KQ-62-00</v>
          </cell>
          <cell r="M1303" t="str">
            <v>Воздуховоды, м2</v>
          </cell>
          <cell r="N1303">
            <v>0</v>
          </cell>
          <cell r="O1303" t="str">
            <v>KQ-62-02</v>
          </cell>
          <cell r="P1303" t="str">
            <v>Монтаж вентиляционных клапанов и заслонок, шт.</v>
          </cell>
          <cell r="Q1303">
            <v>1</v>
          </cell>
        </row>
        <row r="1304">
          <cell r="E1304" t="str">
            <v>HV00-01-24-14</v>
          </cell>
          <cell r="F1304" t="str">
            <v>Противовзрывное устройство (УЗСВ, УЗС, МЗС)</v>
          </cell>
          <cell r="G1304" t="str">
            <v>Blast proof damper (UZSV, UZS, MZS)</v>
          </cell>
          <cell r="H1304" t="str">
            <v>шт.</v>
          </cell>
          <cell r="I1304" t="str">
            <v>pcs.</v>
          </cell>
          <cell r="J1304">
            <v>10.62</v>
          </cell>
          <cell r="K1304">
            <v>1.17</v>
          </cell>
          <cell r="L1304" t="str">
            <v>KQ-62-00</v>
          </cell>
          <cell r="M1304" t="str">
            <v>Воздуховоды, м2</v>
          </cell>
          <cell r="N1304">
            <v>0</v>
          </cell>
          <cell r="O1304" t="str">
            <v>KQ-62-02</v>
          </cell>
          <cell r="P1304" t="str">
            <v>Монтаж вентиляционных клапанов и заслонок, шт.</v>
          </cell>
          <cell r="Q1304">
            <v>1</v>
          </cell>
        </row>
        <row r="1305">
          <cell r="E1305" t="str">
            <v>HV00-01-24-15</v>
          </cell>
          <cell r="F1305" t="str">
            <v>Люк дымоудаления кровельный в комплекте с автоматикой периметром свыше 6800 мм</v>
          </cell>
          <cell r="G1305" t="str">
            <v>Smoke exhaust roof hatch complete with automation with the perimeter above 6800 mm</v>
          </cell>
          <cell r="H1305" t="str">
            <v>шт.</v>
          </cell>
          <cell r="I1305" t="str">
            <v>pcs.</v>
          </cell>
          <cell r="J1305">
            <v>18.68</v>
          </cell>
          <cell r="K1305">
            <v>6.04</v>
          </cell>
          <cell r="L1305" t="str">
            <v>KQ-62-00</v>
          </cell>
          <cell r="M1305" t="str">
            <v>Воздуховоды, м2</v>
          </cell>
          <cell r="N1305">
            <v>0</v>
          </cell>
          <cell r="O1305" t="str">
            <v>KQ-62-02</v>
          </cell>
          <cell r="P1305" t="str">
            <v>Монтаж вентиляционных клапанов и заслонок, шт.</v>
          </cell>
          <cell r="Q1305">
            <v>1</v>
          </cell>
        </row>
        <row r="1306">
          <cell r="E1306" t="str">
            <v>HV00-01-24-16</v>
          </cell>
          <cell r="F1306" t="str">
            <v>Противопожарный или дымовой клапан с электрическим приводом периметром до 1600 мм включительно</v>
          </cell>
          <cell r="G1306" t="str">
            <v>Fire or smoke damper with an electric actuator with the perimeter up to 1600 mm inclusive</v>
          </cell>
          <cell r="H1306" t="str">
            <v>шт.</v>
          </cell>
          <cell r="I1306" t="str">
            <v>pcs.</v>
          </cell>
          <cell r="J1306">
            <v>3.5300000000000002</v>
          </cell>
          <cell r="K1306">
            <v>0.18</v>
          </cell>
          <cell r="L1306" t="str">
            <v>KQ-62-00</v>
          </cell>
          <cell r="M1306" t="str">
            <v>Воздуховоды, м2</v>
          </cell>
          <cell r="N1306">
            <v>0</v>
          </cell>
          <cell r="O1306" t="str">
            <v>KQ-62-02</v>
          </cell>
          <cell r="P1306" t="str">
            <v>Монтаж вентиляционных клапанов и заслонок, шт.</v>
          </cell>
          <cell r="Q1306">
            <v>1</v>
          </cell>
        </row>
        <row r="1307">
          <cell r="E1307" t="str">
            <v>HV00-01-24-17</v>
          </cell>
          <cell r="F1307" t="str">
            <v>Противопожарный или дымовой клапан с электрическим приводом периметром свыше 1600 мм до 3200 мм включительно</v>
          </cell>
          <cell r="G1307" t="str">
            <v>Fire or smoke damper with an electric actuator with the perimeter from 1600 mm to 3200 mm inclusive</v>
          </cell>
          <cell r="H1307" t="str">
            <v>шт.</v>
          </cell>
          <cell r="I1307" t="str">
            <v>pcs.</v>
          </cell>
          <cell r="J1307">
            <v>4.96</v>
          </cell>
          <cell r="K1307">
            <v>0.27</v>
          </cell>
          <cell r="L1307" t="str">
            <v>KQ-62-00</v>
          </cell>
          <cell r="M1307" t="str">
            <v>Воздуховоды, м2</v>
          </cell>
          <cell r="N1307">
            <v>0</v>
          </cell>
          <cell r="O1307" t="str">
            <v>KQ-62-02</v>
          </cell>
          <cell r="P1307" t="str">
            <v>Монтаж вентиляционных клапанов и заслонок, шт.</v>
          </cell>
          <cell r="Q1307">
            <v>1</v>
          </cell>
        </row>
        <row r="1308">
          <cell r="E1308" t="str">
            <v>HV00-01-24-18</v>
          </cell>
          <cell r="F1308" t="str">
            <v>Противопожарный или дымовой клапан с электрическим приводом периметром свыше 3200 мм до 4500 включительно</v>
          </cell>
          <cell r="G1308" t="str">
            <v>Fire or smoke damper with an electric actuator with the perimeter from 3200 mm to 4500 mm inclusive</v>
          </cell>
          <cell r="H1308" t="str">
            <v>шт.</v>
          </cell>
          <cell r="I1308" t="str">
            <v>pcs.</v>
          </cell>
          <cell r="J1308">
            <v>6.65</v>
          </cell>
          <cell r="K1308">
            <v>0.56999999999999995</v>
          </cell>
          <cell r="L1308" t="str">
            <v>KQ-62-00</v>
          </cell>
          <cell r="M1308" t="str">
            <v>Воздуховоды, м2</v>
          </cell>
          <cell r="N1308">
            <v>0</v>
          </cell>
          <cell r="O1308" t="str">
            <v>KQ-62-02</v>
          </cell>
          <cell r="P1308" t="str">
            <v>Монтаж вентиляционных клапанов и заслонок, шт.</v>
          </cell>
          <cell r="Q1308">
            <v>1</v>
          </cell>
        </row>
        <row r="1309">
          <cell r="E1309" t="str">
            <v>HV00-01-24-19</v>
          </cell>
          <cell r="F1309" t="str">
            <v>Противопожарный или дымовой клапан с электрическим приводом периметром свыше 4500 мм</v>
          </cell>
          <cell r="G1309" t="str">
            <v>Fire or smoke damper with an electric actuator with the perimeter above 4500 mm</v>
          </cell>
          <cell r="H1309" t="str">
            <v>шт.</v>
          </cell>
          <cell r="I1309" t="str">
            <v>pcs.</v>
          </cell>
          <cell r="J1309">
            <v>7.74</v>
          </cell>
          <cell r="K1309">
            <v>0.67</v>
          </cell>
          <cell r="L1309" t="str">
            <v>KQ-62-00</v>
          </cell>
          <cell r="M1309" t="str">
            <v>Воздуховоды, м2</v>
          </cell>
          <cell r="N1309">
            <v>0</v>
          </cell>
          <cell r="O1309" t="str">
            <v>KQ-62-02</v>
          </cell>
          <cell r="P1309" t="str">
            <v>Монтаж вентиляционных клапанов и заслонок, шт.</v>
          </cell>
          <cell r="Q1309">
            <v>1</v>
          </cell>
        </row>
        <row r="1310">
          <cell r="E1310" t="str">
            <v>HV00-01-24-20</v>
          </cell>
          <cell r="F1310" t="str">
            <v>Противопожарный или дымовой клапан с электрическим приводом диаметром до 200 мм включительно</v>
          </cell>
          <cell r="G1310" t="str">
            <v>Fire or smoke damper with an electric actuator with the diameter up to 200 mm inclusive</v>
          </cell>
          <cell r="H1310" t="str">
            <v>шт.</v>
          </cell>
          <cell r="I1310" t="str">
            <v>pcs.</v>
          </cell>
          <cell r="J1310">
            <v>2.61</v>
          </cell>
          <cell r="K1310">
            <v>0.05</v>
          </cell>
          <cell r="L1310" t="str">
            <v>KQ-62-00</v>
          </cell>
          <cell r="M1310" t="str">
            <v>Воздуховоды, м2</v>
          </cell>
          <cell r="N1310">
            <v>0</v>
          </cell>
          <cell r="O1310" t="str">
            <v>KQ-62-02</v>
          </cell>
          <cell r="P1310" t="str">
            <v>Монтаж вентиляционных клапанов и заслонок, шт.</v>
          </cell>
          <cell r="Q1310">
            <v>1</v>
          </cell>
        </row>
        <row r="1311">
          <cell r="E1311" t="str">
            <v>HV00-01-24-21</v>
          </cell>
          <cell r="F1311" t="str">
            <v>Противопожарный или дымовой клапан с электрическим приводом диаметром свыше 200 мм до 450 мм включительно</v>
          </cell>
          <cell r="G1311" t="str">
            <v>Fire or smoke damper with an electric actuator with the diameter from 200 mm to 450 mm inclusive</v>
          </cell>
          <cell r="H1311" t="str">
            <v>шт.</v>
          </cell>
          <cell r="I1311" t="str">
            <v>pcs.</v>
          </cell>
          <cell r="J1311">
            <v>3.63</v>
          </cell>
          <cell r="K1311">
            <v>0.09</v>
          </cell>
          <cell r="L1311" t="str">
            <v>KQ-62-00</v>
          </cell>
          <cell r="M1311" t="str">
            <v>Воздуховоды, м2</v>
          </cell>
          <cell r="N1311">
            <v>0</v>
          </cell>
          <cell r="O1311" t="str">
            <v>KQ-62-02</v>
          </cell>
          <cell r="P1311" t="str">
            <v>Монтаж вентиляционных клапанов и заслонок, шт.</v>
          </cell>
          <cell r="Q1311">
            <v>1</v>
          </cell>
        </row>
        <row r="1312">
          <cell r="E1312" t="str">
            <v>HV00-01-24-22</v>
          </cell>
          <cell r="F1312" t="str">
            <v>Противопожарный или дымовой клапан с электрическим приводом диаметром свыше 450 мм до 800 мм включительно</v>
          </cell>
          <cell r="G1312" t="str">
            <v>Fire or smoke damper with an electric actuator with the diameter from 450 mm to 800 mm inclusive</v>
          </cell>
          <cell r="H1312" t="str">
            <v>шт.</v>
          </cell>
          <cell r="I1312" t="str">
            <v>pcs.</v>
          </cell>
          <cell r="J1312">
            <v>5.38</v>
          </cell>
          <cell r="K1312">
            <v>0.36</v>
          </cell>
          <cell r="L1312" t="str">
            <v>KQ-62-00</v>
          </cell>
          <cell r="M1312" t="str">
            <v>Воздуховоды, м2</v>
          </cell>
          <cell r="N1312">
            <v>0</v>
          </cell>
          <cell r="O1312" t="str">
            <v>KQ-62-02</v>
          </cell>
          <cell r="P1312" t="str">
            <v>Монтаж вентиляционных клапанов и заслонок, шт.</v>
          </cell>
          <cell r="Q1312">
            <v>1</v>
          </cell>
        </row>
        <row r="1313">
          <cell r="E1313" t="str">
            <v>HV00-01-24-23</v>
          </cell>
          <cell r="F1313" t="str">
            <v>Противопожарный или дымовой клапан с электрическим приводом диаметром свыше 800 мм до 1250 мм включительно</v>
          </cell>
          <cell r="G1313" t="str">
            <v>Fire or smoke damper with an electric actuator with the diameter from 800 mm to 1250 mm inclusive</v>
          </cell>
          <cell r="H1313" t="str">
            <v>шт.</v>
          </cell>
          <cell r="I1313" t="str">
            <v>pcs.</v>
          </cell>
          <cell r="J1313">
            <v>7.1899999999999995</v>
          </cell>
          <cell r="K1313">
            <v>0.72</v>
          </cell>
          <cell r="L1313" t="str">
            <v>KQ-62-00</v>
          </cell>
          <cell r="M1313" t="str">
            <v>Воздуховоды, м2</v>
          </cell>
          <cell r="N1313">
            <v>0</v>
          </cell>
          <cell r="O1313" t="str">
            <v>KQ-62-02</v>
          </cell>
          <cell r="P1313" t="str">
            <v>Монтаж вентиляционных клапанов и заслонок, шт.</v>
          </cell>
          <cell r="Q1313">
            <v>1</v>
          </cell>
        </row>
        <row r="1314">
          <cell r="E1314" t="str">
            <v>HV00-01-24-24</v>
          </cell>
          <cell r="F1314" t="str">
            <v>Противопожарный или дымовой клапан с электрическим приводом диаметром свыше 1250 мм</v>
          </cell>
          <cell r="G1314" t="str">
            <v>Fire or smoke damper with an electric actuator with the diameter over 1250 mm</v>
          </cell>
          <cell r="H1314" t="str">
            <v>шт.</v>
          </cell>
          <cell r="I1314" t="str">
            <v>pcs.</v>
          </cell>
          <cell r="J1314">
            <v>8.76</v>
          </cell>
          <cell r="K1314">
            <v>1.1200000000000001</v>
          </cell>
          <cell r="L1314" t="str">
            <v>KQ-62-00</v>
          </cell>
          <cell r="M1314" t="str">
            <v>Воздуховоды, м2</v>
          </cell>
          <cell r="N1314">
            <v>0</v>
          </cell>
          <cell r="O1314" t="str">
            <v>KQ-62-02</v>
          </cell>
          <cell r="P1314" t="str">
            <v>Монтаж вентиляционных клапанов и заслонок, шт.</v>
          </cell>
          <cell r="Q1314">
            <v>1</v>
          </cell>
        </row>
        <row r="1315">
          <cell r="E1315" t="str">
            <v>HV00-01-25</v>
          </cell>
          <cell r="F1315" t="str">
            <v>Компоненты вентсистем</v>
          </cell>
          <cell r="G1315" t="str">
            <v>Ventilation systems components</v>
          </cell>
        </row>
        <row r="1316">
          <cell r="E1316" t="str">
            <v>HV00-01-25-10</v>
          </cell>
          <cell r="F1316" t="str">
            <v>Шумоглушитель канальный длиной до 2000мм диаметром до 250 мм включительно</v>
          </cell>
          <cell r="G1316" t="str">
            <v>Duct silencer with the length up to 2000 mm, diameter up to 250 mm inclusive</v>
          </cell>
          <cell r="H1316" t="str">
            <v>шт.</v>
          </cell>
          <cell r="I1316" t="str">
            <v>pcs.</v>
          </cell>
          <cell r="J1316">
            <v>1.57</v>
          </cell>
          <cell r="K1316">
            <v>0.45</v>
          </cell>
          <cell r="L1316" t="str">
            <v>KQ-61-00</v>
          </cell>
          <cell r="M1316" t="str">
            <v>Основное оборудование вентиляции и кондиционирования, шт.</v>
          </cell>
          <cell r="N1316">
            <v>1</v>
          </cell>
          <cell r="O1316" t="str">
            <v>KQ-61-01</v>
          </cell>
          <cell r="P1316" t="str">
            <v>Монтаж основного вентиляционного оборудования, шт.</v>
          </cell>
          <cell r="Q1316">
            <v>1</v>
          </cell>
        </row>
        <row r="1317">
          <cell r="E1317" t="str">
            <v>HV00-01-25-11</v>
          </cell>
          <cell r="F1317" t="str">
            <v>Шумоглушитель канальный длиной до 2000мм диаметром свыше 250 мм до 500 мм включительно</v>
          </cell>
          <cell r="G1317" t="str">
            <v>Duct silencer with the length up to 2000 mm, diameter from 250 mm to 500 mm inclusive</v>
          </cell>
          <cell r="H1317" t="str">
            <v>шт.</v>
          </cell>
          <cell r="I1317" t="str">
            <v>pcs.</v>
          </cell>
          <cell r="J1317">
            <v>2.54</v>
          </cell>
          <cell r="K1317">
            <v>0.67</v>
          </cell>
          <cell r="L1317" t="str">
            <v>KQ-61-00</v>
          </cell>
          <cell r="M1317" t="str">
            <v>Основное оборудование вентиляции и кондиционирования, шт.</v>
          </cell>
          <cell r="N1317">
            <v>1</v>
          </cell>
          <cell r="O1317" t="str">
            <v>KQ-61-01</v>
          </cell>
          <cell r="P1317" t="str">
            <v>Монтаж основного вентиляционного оборудования, шт.</v>
          </cell>
          <cell r="Q1317">
            <v>1</v>
          </cell>
        </row>
        <row r="1318">
          <cell r="E1318" t="str">
            <v>HV00-01-25-12</v>
          </cell>
          <cell r="F1318" t="str">
            <v>Шумоглушитель канальный длиной до 2000мм диаметром свыше 500 мм</v>
          </cell>
          <cell r="G1318" t="str">
            <v>Duct silencer with the length up to 2000 mm, diameter above 500 mm</v>
          </cell>
          <cell r="H1318" t="str">
            <v>шт.</v>
          </cell>
          <cell r="I1318" t="str">
            <v>pcs.</v>
          </cell>
          <cell r="J1318">
            <v>3.3200000000000003</v>
          </cell>
          <cell r="K1318">
            <v>0.89</v>
          </cell>
          <cell r="L1318" t="str">
            <v>KQ-61-00</v>
          </cell>
          <cell r="M1318" t="str">
            <v>Основное оборудование вентиляции и кондиционирования, шт.</v>
          </cell>
          <cell r="N1318">
            <v>1</v>
          </cell>
          <cell r="O1318" t="str">
            <v>KQ-61-01</v>
          </cell>
          <cell r="P1318" t="str">
            <v>Монтаж основного вентиляционного оборудования, шт.</v>
          </cell>
          <cell r="Q1318">
            <v>1</v>
          </cell>
        </row>
        <row r="1319">
          <cell r="E1319" t="str">
            <v>HV00-01-25-13</v>
          </cell>
          <cell r="F1319" t="str">
            <v>Шумоглушитель канальный длиной до 2000мм периметром до 1000 мм включительно</v>
          </cell>
          <cell r="G1319" t="str">
            <v>Duct silencer with the length up to 2000 mm, perimeter up to 1000 mm inclusive</v>
          </cell>
          <cell r="H1319" t="str">
            <v>шт.</v>
          </cell>
          <cell r="I1319" t="str">
            <v>pcs.</v>
          </cell>
          <cell r="J1319">
            <v>1.76</v>
          </cell>
          <cell r="K1319">
            <v>0.45</v>
          </cell>
          <cell r="L1319" t="str">
            <v>KQ-61-00</v>
          </cell>
          <cell r="M1319" t="str">
            <v>Основное оборудование вентиляции и кондиционирования, шт.</v>
          </cell>
          <cell r="N1319">
            <v>1</v>
          </cell>
          <cell r="O1319" t="str">
            <v>KQ-61-01</v>
          </cell>
          <cell r="P1319" t="str">
            <v>Монтаж основного вентиляционного оборудования, шт.</v>
          </cell>
          <cell r="Q1319">
            <v>1</v>
          </cell>
        </row>
        <row r="1320">
          <cell r="E1320" t="str">
            <v>HV00-01-25-14</v>
          </cell>
          <cell r="F1320" t="str">
            <v>Шумоглушитель канальный длиной до 2000мм периметром свыше 1000 мм до 1600 мм включительно</v>
          </cell>
          <cell r="G1320" t="str">
            <v>Duct silencer with the length up to 2000 mm, perimeter from 1000 mm to 1600 mm inclusive</v>
          </cell>
          <cell r="H1320" t="str">
            <v>шт.</v>
          </cell>
          <cell r="I1320" t="str">
            <v>pcs.</v>
          </cell>
          <cell r="J1320">
            <v>2.7199999999999998</v>
          </cell>
          <cell r="K1320">
            <v>0.67</v>
          </cell>
          <cell r="L1320" t="str">
            <v>KQ-61-00</v>
          </cell>
          <cell r="M1320" t="str">
            <v>Основное оборудование вентиляции и кондиционирования, шт.</v>
          </cell>
          <cell r="N1320">
            <v>1</v>
          </cell>
          <cell r="O1320" t="str">
            <v>KQ-61-01</v>
          </cell>
          <cell r="P1320" t="str">
            <v>Монтаж основного вентиляционного оборудования, шт.</v>
          </cell>
          <cell r="Q1320">
            <v>1</v>
          </cell>
        </row>
        <row r="1321">
          <cell r="E1321" t="str">
            <v>HV00-01-25-15</v>
          </cell>
          <cell r="F1321" t="str">
            <v>Шумоглушитель канальный длиной до 2000мм периметром свыше 1600 мм</v>
          </cell>
          <cell r="G1321" t="str">
            <v>Duct silencer with the length up to 2000 mm, perimeter over 1600 mm</v>
          </cell>
          <cell r="H1321" t="str">
            <v>шт.</v>
          </cell>
          <cell r="I1321" t="str">
            <v>pcs.</v>
          </cell>
          <cell r="J1321">
            <v>3.69</v>
          </cell>
          <cell r="K1321">
            <v>0.89</v>
          </cell>
          <cell r="L1321" t="str">
            <v>KQ-61-00</v>
          </cell>
          <cell r="M1321" t="str">
            <v>Основное оборудование вентиляции и кондиционирования, шт.</v>
          </cell>
          <cell r="N1321">
            <v>1</v>
          </cell>
          <cell r="O1321" t="str">
            <v>KQ-61-01</v>
          </cell>
          <cell r="P1321" t="str">
            <v>Монтаж основного вентиляционного оборудования, шт.</v>
          </cell>
          <cell r="Q1321">
            <v>1</v>
          </cell>
        </row>
        <row r="1322">
          <cell r="E1322" t="str">
            <v>HV00-01-25-16</v>
          </cell>
          <cell r="F1322" t="str">
            <v>Фильтр воздушный канальный диаметром до 250 мм включительно</v>
          </cell>
          <cell r="G1322" t="str">
            <v>Duct air filter with the diameter up to 250 mm inclusive</v>
          </cell>
          <cell r="H1322" t="str">
            <v>шт.</v>
          </cell>
          <cell r="I1322" t="str">
            <v>pcs.</v>
          </cell>
          <cell r="J1322">
            <v>1.29</v>
          </cell>
          <cell r="K1322">
            <v>0.18</v>
          </cell>
          <cell r="L1322" t="str">
            <v>KQ-61-00</v>
          </cell>
          <cell r="M1322" t="str">
            <v>Основное оборудование вентиляции и кондиционирования, шт.</v>
          </cell>
          <cell r="N1322">
            <v>1</v>
          </cell>
          <cell r="O1322" t="str">
            <v>KQ-61-01</v>
          </cell>
          <cell r="P1322" t="str">
            <v>Монтаж основного вентиляционного оборудования, шт.</v>
          </cell>
          <cell r="Q1322">
            <v>1</v>
          </cell>
        </row>
        <row r="1323">
          <cell r="E1323" t="str">
            <v>HV00-01-25-17</v>
          </cell>
          <cell r="F1323" t="str">
            <v>Фильтр воздушный канальный диаметром свыше 250 мм до 500 мм включительно</v>
          </cell>
          <cell r="G1323" t="str">
            <v>Duct air filter with the diameter from 250 mm to 500 mm inclusive</v>
          </cell>
          <cell r="H1323" t="str">
            <v>шт.</v>
          </cell>
          <cell r="I1323" t="str">
            <v>pcs.</v>
          </cell>
          <cell r="J1323">
            <v>1.94</v>
          </cell>
          <cell r="K1323">
            <v>0.27</v>
          </cell>
          <cell r="L1323" t="str">
            <v>KQ-61-00</v>
          </cell>
          <cell r="M1323" t="str">
            <v>Основное оборудование вентиляции и кондиционирования, шт.</v>
          </cell>
          <cell r="N1323">
            <v>1</v>
          </cell>
          <cell r="O1323" t="str">
            <v>KQ-61-01</v>
          </cell>
          <cell r="P1323" t="str">
            <v>Монтаж основного вентиляционного оборудования, шт.</v>
          </cell>
          <cell r="Q1323">
            <v>1</v>
          </cell>
        </row>
        <row r="1324">
          <cell r="E1324" t="str">
            <v>HV00-01-25-18</v>
          </cell>
          <cell r="F1324" t="str">
            <v>Фильтр воздушный канальный диаметром свыше 500 мм</v>
          </cell>
          <cell r="G1324" t="str">
            <v>Duct air filter with the diameter above 500 mm</v>
          </cell>
          <cell r="H1324" t="str">
            <v>шт.</v>
          </cell>
          <cell r="I1324" t="str">
            <v>pcs.</v>
          </cell>
          <cell r="J1324">
            <v>2.66</v>
          </cell>
          <cell r="K1324">
            <v>0.45</v>
          </cell>
          <cell r="L1324" t="str">
            <v>KQ-61-00</v>
          </cell>
          <cell r="M1324" t="str">
            <v>Основное оборудование вентиляции и кондиционирования, шт.</v>
          </cell>
          <cell r="N1324">
            <v>1</v>
          </cell>
          <cell r="O1324" t="str">
            <v>KQ-61-01</v>
          </cell>
          <cell r="P1324" t="str">
            <v>Монтаж основного вентиляционного оборудования, шт.</v>
          </cell>
          <cell r="Q1324">
            <v>1</v>
          </cell>
        </row>
        <row r="1325">
          <cell r="E1325" t="str">
            <v>HV00-01-25-19</v>
          </cell>
          <cell r="F1325" t="str">
            <v>Фильтр воздушный канальный периметром до 1000 мм включительно</v>
          </cell>
          <cell r="G1325" t="str">
            <v>Duct air filter with the perimeter up to 1000 mm inclusive</v>
          </cell>
          <cell r="H1325" t="str">
            <v>шт.</v>
          </cell>
          <cell r="I1325" t="str">
            <v>pcs.</v>
          </cell>
          <cell r="J1325">
            <v>1.29</v>
          </cell>
          <cell r="K1325">
            <v>0.18</v>
          </cell>
          <cell r="L1325" t="str">
            <v>KQ-61-00</v>
          </cell>
          <cell r="M1325" t="str">
            <v>Основное оборудование вентиляции и кондиционирования, шт.</v>
          </cell>
          <cell r="N1325">
            <v>1</v>
          </cell>
          <cell r="O1325" t="str">
            <v>KQ-61-01</v>
          </cell>
          <cell r="P1325" t="str">
            <v>Монтаж основного вентиляционного оборудования, шт.</v>
          </cell>
          <cell r="Q1325">
            <v>1</v>
          </cell>
        </row>
        <row r="1326">
          <cell r="E1326" t="str">
            <v>HV00-01-25-20</v>
          </cell>
          <cell r="F1326" t="str">
            <v>Фильтр воздушный канальный периметром свыше 1000 мм до 1600 мм включительно</v>
          </cell>
          <cell r="G1326" t="str">
            <v>Duct air filter with the perimeter from 1000 mm to 1600 mm inclusive</v>
          </cell>
          <cell r="H1326" t="str">
            <v>шт.</v>
          </cell>
          <cell r="I1326" t="str">
            <v>pcs.</v>
          </cell>
          <cell r="J1326">
            <v>1.94</v>
          </cell>
          <cell r="K1326">
            <v>0.27</v>
          </cell>
          <cell r="L1326" t="str">
            <v>KQ-61-00</v>
          </cell>
          <cell r="M1326" t="str">
            <v>Основное оборудование вентиляции и кондиционирования, шт.</v>
          </cell>
          <cell r="N1326">
            <v>1</v>
          </cell>
          <cell r="O1326" t="str">
            <v>KQ-61-01</v>
          </cell>
          <cell r="P1326" t="str">
            <v>Монтаж основного вентиляционного оборудования, шт.</v>
          </cell>
          <cell r="Q1326">
            <v>1</v>
          </cell>
        </row>
        <row r="1327">
          <cell r="E1327" t="str">
            <v>HV00-01-25-21</v>
          </cell>
          <cell r="F1327" t="str">
            <v>Фильтр воздушный канальный периметром свыше 1600 мм</v>
          </cell>
          <cell r="G1327" t="str">
            <v>Duct air filter with the perimeter above 1600 mm</v>
          </cell>
          <cell r="H1327" t="str">
            <v>шт.</v>
          </cell>
          <cell r="I1327" t="str">
            <v>pcs.</v>
          </cell>
          <cell r="J1327">
            <v>2.66</v>
          </cell>
          <cell r="K1327">
            <v>0.45</v>
          </cell>
          <cell r="L1327" t="str">
            <v>KQ-61-00</v>
          </cell>
          <cell r="M1327" t="str">
            <v>Основное оборудование вентиляции и кондиционирования, шт.</v>
          </cell>
          <cell r="N1327">
            <v>1</v>
          </cell>
          <cell r="O1327" t="str">
            <v>KQ-61-01</v>
          </cell>
          <cell r="P1327" t="str">
            <v>Монтаж основного вентиляционного оборудования, шт.</v>
          </cell>
          <cell r="Q1327">
            <v>1</v>
          </cell>
        </row>
        <row r="1328">
          <cell r="E1328" t="str">
            <v>HV00-01-26</v>
          </cell>
          <cell r="F1328" t="str">
            <v>Воздуховоды</v>
          </cell>
          <cell r="G1328" t="str">
            <v>Air ducts</v>
          </cell>
        </row>
        <row r="1329">
          <cell r="E1329" t="str">
            <v>HV00-01-26-37</v>
          </cell>
          <cell r="F1329" t="str">
            <v>Прокладка воздуховодов из листовой, нержавеющей и оцинкованной стали класса Н (нормальные) и П (плотные) диаметром до 200 мм включительно</v>
          </cell>
          <cell r="G1329" t="str">
            <v>Laying of air ducts made of sheet, stainless and galvanized steel of class N (normal) and T (tight) up to 200 mm in diameter inclusive</v>
          </cell>
          <cell r="H1329" t="str">
            <v>м2</v>
          </cell>
          <cell r="I1329" t="str">
            <v>m2</v>
          </cell>
          <cell r="J1329">
            <v>3.6265999999999998</v>
          </cell>
          <cell r="K1329">
            <v>0.1424</v>
          </cell>
          <cell r="L1329" t="str">
            <v>KQ-62-00</v>
          </cell>
          <cell r="M1329" t="str">
            <v>Воздуховоды, м2</v>
          </cell>
          <cell r="N1329">
            <v>1</v>
          </cell>
          <cell r="O1329" t="str">
            <v>KQ-62-01</v>
          </cell>
          <cell r="P1329" t="str">
            <v>Монтаж воздуховодов, м2</v>
          </cell>
          <cell r="Q1329">
            <v>1</v>
          </cell>
        </row>
        <row r="1330">
          <cell r="E1330" t="str">
            <v>HV00-01-26-39</v>
          </cell>
          <cell r="F1330" t="str">
            <v>Прокладка воздуховодов из листовой, нержавеющей и оцинкованной стали класса Н (нормальные) и П (плотные) диаметром свыше 200 мм до 450 мм включительно</v>
          </cell>
          <cell r="G1330" t="str">
            <v>Laying of air ducts made of sheet, stainless and galvanized steel of class N (normal) and T (tight) from 200 mm to 450 mm in diameter inclusive</v>
          </cell>
          <cell r="H1330" t="str">
            <v>м2</v>
          </cell>
          <cell r="I1330" t="str">
            <v>m2</v>
          </cell>
          <cell r="J1330">
            <v>2.8887999999999998</v>
          </cell>
          <cell r="K1330">
            <v>0.11600000000000001</v>
          </cell>
          <cell r="L1330" t="str">
            <v>KQ-62-00</v>
          </cell>
          <cell r="M1330" t="str">
            <v>Воздуховоды, м2</v>
          </cell>
          <cell r="N1330">
            <v>1</v>
          </cell>
          <cell r="O1330" t="str">
            <v>KQ-62-01</v>
          </cell>
          <cell r="P1330" t="str">
            <v>Монтаж воздуховодов, м2</v>
          </cell>
          <cell r="Q1330">
            <v>1</v>
          </cell>
        </row>
        <row r="1331">
          <cell r="E1331" t="str">
            <v>HV00-01-26-40</v>
          </cell>
          <cell r="F1331" t="str">
            <v>Прокладка воздуховодов из листовой, нержавеющей и оцинкованной стали класса Н (нормальные) и П (плотные) диаметром свыше 450 мм до 800 мм включительно</v>
          </cell>
          <cell r="G1331" t="str">
            <v>Laying of air ducts made of sheet, stainless and galvanized steel of class N (normal) and T (tight) from 450 mm to 800 mm in diameter inclusive</v>
          </cell>
          <cell r="H1331" t="str">
            <v>м2</v>
          </cell>
          <cell r="I1331" t="str">
            <v>m2</v>
          </cell>
          <cell r="J1331">
            <v>2.1688000000000001</v>
          </cell>
          <cell r="K1331">
            <v>0.75880000000000003</v>
          </cell>
          <cell r="L1331" t="str">
            <v>KQ-62-00</v>
          </cell>
          <cell r="M1331" t="str">
            <v>Воздуховоды, м2</v>
          </cell>
          <cell r="N1331">
            <v>1</v>
          </cell>
          <cell r="O1331" t="str">
            <v>KQ-62-01</v>
          </cell>
          <cell r="P1331" t="str">
            <v>Монтаж воздуховодов, м2</v>
          </cell>
          <cell r="Q1331">
            <v>1</v>
          </cell>
        </row>
        <row r="1332">
          <cell r="E1332" t="str">
            <v>HV00-01-26-43</v>
          </cell>
          <cell r="F1332" t="str">
            <v>Прокладка воздуховодов из листовой, нержавеющей и оцинкованной стали класса Н (нормальные) и П (плотные) диаметром свыше 800 мм до 1250 мм включительно</v>
          </cell>
          <cell r="G1332" t="str">
            <v>Laying of air ducts made of sheet, stainless and galvanized steel of class N (normal) and T (tight) from 800 mm to 1250 mm in diameter inclusive</v>
          </cell>
          <cell r="H1332" t="str">
            <v>м2</v>
          </cell>
          <cell r="I1332" t="str">
            <v>m2</v>
          </cell>
          <cell r="J1332">
            <v>1.623</v>
          </cell>
          <cell r="K1332">
            <v>0.51280000000000003</v>
          </cell>
          <cell r="L1332" t="str">
            <v>KQ-62-00</v>
          </cell>
          <cell r="M1332" t="str">
            <v>Воздуховоды, м2</v>
          </cell>
          <cell r="N1332">
            <v>1</v>
          </cell>
          <cell r="O1332" t="str">
            <v>KQ-62-01</v>
          </cell>
          <cell r="P1332" t="str">
            <v>Монтаж воздуховодов, м2</v>
          </cell>
          <cell r="Q1332">
            <v>1</v>
          </cell>
        </row>
        <row r="1333">
          <cell r="E1333" t="str">
            <v>HV00-01-26-44</v>
          </cell>
          <cell r="F1333" t="str">
            <v>Прокладка воздуховодов из листовой, нержавеющей и оцинкованной стали класса Н (нормальные) и П (плотные) диаметром свыше 1250 мм</v>
          </cell>
          <cell r="G1333" t="str">
            <v>Laying of air ducts made of sheet, stainless and galvanized steel of class N (normal) and T (tight) over 1250 mm in diameter</v>
          </cell>
          <cell r="H1333" t="str">
            <v>м2</v>
          </cell>
          <cell r="I1333" t="str">
            <v>m2</v>
          </cell>
          <cell r="J1333">
            <v>1.1956</v>
          </cell>
          <cell r="K1333">
            <v>0.40639999999999998</v>
          </cell>
          <cell r="L1333" t="str">
            <v>KQ-62-00</v>
          </cell>
          <cell r="M1333" t="str">
            <v>Воздуховоды, м2</v>
          </cell>
          <cell r="N1333">
            <v>1</v>
          </cell>
          <cell r="O1333" t="str">
            <v>KQ-62-01</v>
          </cell>
          <cell r="P1333" t="str">
            <v>Монтаж воздуховодов, м2</v>
          </cell>
          <cell r="Q1333">
            <v>1</v>
          </cell>
        </row>
        <row r="1334">
          <cell r="E1334" t="str">
            <v>HV00-01-26-38</v>
          </cell>
          <cell r="F1334" t="str">
            <v>Прокладка воздуховодов из листовой, нержавеющей и оцинкованной стали класса Н (нормальные) и П (плотные) периметром до 1000 мм включительно</v>
          </cell>
          <cell r="G1334" t="str">
            <v>Laying of air ducts made of sheet, stainless and galvanized steel of class N (normal) and T (tight) up to 1000 mm in perimeter inclusive</v>
          </cell>
          <cell r="H1334" t="str">
            <v>м2</v>
          </cell>
          <cell r="I1334" t="str">
            <v>m2</v>
          </cell>
          <cell r="J1334">
            <v>3.3264</v>
          </cell>
          <cell r="K1334">
            <v>0.1232</v>
          </cell>
          <cell r="L1334" t="str">
            <v>KQ-62-00</v>
          </cell>
          <cell r="M1334" t="str">
            <v>Воздуховоды, м2</v>
          </cell>
          <cell r="N1334">
            <v>1</v>
          </cell>
          <cell r="O1334" t="str">
            <v>KQ-62-01</v>
          </cell>
          <cell r="P1334" t="str">
            <v>Монтаж воздуховодов, м2</v>
          </cell>
          <cell r="Q1334">
            <v>1</v>
          </cell>
        </row>
        <row r="1335">
          <cell r="E1335" t="str">
            <v>HV00-01-26-41</v>
          </cell>
          <cell r="F1335" t="str">
            <v>Прокладка воздуховодов из листовой, нержавеющей и оцинкованной стали класса Н (нормальные) и П (плотные) периметром свыше 1000 мм до 4000 мм включительно</v>
          </cell>
          <cell r="G1335" t="str">
            <v>Laying of air ducts made of sheet, stainless and galvanized steel of class N (normal) and T (tight) from 1000 mm to 4000 mm in perimeter inclusive</v>
          </cell>
          <cell r="H1335" t="str">
            <v>м2</v>
          </cell>
          <cell r="I1335" t="str">
            <v>m2</v>
          </cell>
          <cell r="J1335">
            <v>1.4876</v>
          </cell>
          <cell r="K1335">
            <v>0.44600000000000001</v>
          </cell>
          <cell r="L1335" t="str">
            <v>KQ-62-00</v>
          </cell>
          <cell r="M1335" t="str">
            <v>Воздуховоды, м2</v>
          </cell>
          <cell r="N1335">
            <v>1</v>
          </cell>
          <cell r="O1335" t="str">
            <v>KQ-62-01</v>
          </cell>
          <cell r="P1335" t="str">
            <v>Монтаж воздуховодов, м2</v>
          </cell>
          <cell r="Q1335">
            <v>1</v>
          </cell>
        </row>
        <row r="1336">
          <cell r="E1336" t="str">
            <v>HV00-01-26-42</v>
          </cell>
          <cell r="F1336" t="str">
            <v>Прокладка воздуховодов из листовой, нержавеющей и оцинкованной стали класса Н (нормальные) и П (плотные) периметром свыше 4000 мм до 7200 мм включительно</v>
          </cell>
          <cell r="G1336" t="str">
            <v>Laying of air ducts made of sheet, stainless and galvanized steel of class N (normal) and T (tight) from 4000 mm to 7200 mm in perimeter inclusive</v>
          </cell>
          <cell r="H1336" t="str">
            <v>м2</v>
          </cell>
          <cell r="I1336" t="str">
            <v>m2</v>
          </cell>
          <cell r="J1336">
            <v>1.0287999999999999</v>
          </cell>
          <cell r="K1336">
            <v>0.38</v>
          </cell>
          <cell r="L1336" t="str">
            <v>KQ-62-00</v>
          </cell>
          <cell r="M1336" t="str">
            <v>Воздуховоды, м2</v>
          </cell>
          <cell r="N1336">
            <v>1</v>
          </cell>
          <cell r="O1336" t="str">
            <v>KQ-62-01</v>
          </cell>
          <cell r="P1336" t="str">
            <v>Монтаж воздуховодов, м2</v>
          </cell>
          <cell r="Q1336">
            <v>1</v>
          </cell>
        </row>
        <row r="1337">
          <cell r="E1337" t="str">
            <v>HV00-01-26-45</v>
          </cell>
          <cell r="F1337" t="str">
            <v>Прокладка воздуховодов из листовой, нержавеющей и оцинкованной стали класса Н (нормальные) и П (плотные) периметром свыше 7200 мм</v>
          </cell>
          <cell r="G1337" t="str">
            <v>Laying of air ducts made of sheet, stainless and galvanized steel of class N (normal) and T (tight) over 7200 mm in perimeter</v>
          </cell>
          <cell r="H1337" t="str">
            <v>м2</v>
          </cell>
          <cell r="I1337" t="str">
            <v>m2</v>
          </cell>
          <cell r="J1337">
            <v>0.91</v>
          </cell>
          <cell r="K1337">
            <v>0.32</v>
          </cell>
          <cell r="L1337" t="str">
            <v>KQ-62-00</v>
          </cell>
          <cell r="M1337" t="str">
            <v>Воздуховоды, м2</v>
          </cell>
          <cell r="N1337">
            <v>1</v>
          </cell>
          <cell r="O1337" t="str">
            <v>KQ-62-01</v>
          </cell>
          <cell r="P1337" t="str">
            <v>Монтаж воздуховодов, м2</v>
          </cell>
          <cell r="Q1337">
            <v>1</v>
          </cell>
        </row>
        <row r="1338">
          <cell r="E1338" t="str">
            <v>HV00-01-26-46</v>
          </cell>
          <cell r="F1338" t="str">
            <v>Прокладка гибких воздуховодов</v>
          </cell>
          <cell r="G1338" t="str">
            <v>Laying flexible air ducts</v>
          </cell>
          <cell r="H1338" t="str">
            <v>м</v>
          </cell>
          <cell r="I1338" t="str">
            <v>m</v>
          </cell>
          <cell r="J1338">
            <v>0</v>
          </cell>
          <cell r="K1338">
            <v>0</v>
          </cell>
          <cell r="L1338" t="str">
            <v>KQ-62-00</v>
          </cell>
          <cell r="M1338" t="str">
            <v>Воздуховоды, м2</v>
          </cell>
          <cell r="N1338">
            <v>0</v>
          </cell>
          <cell r="O1338" t="str">
            <v>KQ-62-01</v>
          </cell>
          <cell r="P1338" t="str">
            <v>Монтаж воздуховодов, м2</v>
          </cell>
          <cell r="Q1338">
            <v>0</v>
          </cell>
        </row>
        <row r="1339">
          <cell r="E1339" t="str">
            <v>HV00-01-41</v>
          </cell>
          <cell r="F1339" t="str">
            <v>Монтаж узла прохода через кровлю для воздуховода/трубопровода</v>
          </cell>
          <cell r="G1339" t="str">
            <v>Installation of a roof pass-through unit for an air duct/pipeline</v>
          </cell>
        </row>
        <row r="1340">
          <cell r="E1340" t="str">
            <v>HV00-01-41-01</v>
          </cell>
          <cell r="F1340" t="str">
            <v>Монтаж узла прохода через кровлю для воздуховода/трубопровода наружным диаметром до 200 мм включительно</v>
          </cell>
          <cell r="G1340" t="str">
            <v>Installation of a roof pass-through unit for an air duct/pipeline with the outer diameter of up to 200 mm inclusive</v>
          </cell>
          <cell r="H1340" t="str">
            <v>шт.</v>
          </cell>
          <cell r="I1340" t="str">
            <v>pcs.</v>
          </cell>
          <cell r="J1340">
            <v>13.27</v>
          </cell>
          <cell r="K1340">
            <v>1.06</v>
          </cell>
          <cell r="L1340" t="str">
            <v>KQ-62-00</v>
          </cell>
          <cell r="M1340" t="str">
            <v>Воздуховоды, м2</v>
          </cell>
          <cell r="N1340">
            <v>0</v>
          </cell>
          <cell r="O1340" t="str">
            <v>KQ-62-04</v>
          </cell>
          <cell r="P1340" t="str">
            <v>Устройство проходов воздуховодов через кровлю, шт.</v>
          </cell>
          <cell r="Q1340">
            <v>1</v>
          </cell>
        </row>
        <row r="1341">
          <cell r="E1341" t="str">
            <v>HV00-01-41-02</v>
          </cell>
          <cell r="F1341" t="str">
            <v>Монтаж узла прохода через кровлю для воздуховода/трубопровода наружным диаметром свыше 200 мм до 450 мм включительно</v>
          </cell>
          <cell r="G1341" t="str">
            <v>Installation of a roof pass-through unit for an air duct/pipeline with the outer diameter from 200 mm to 450 mm inclusive</v>
          </cell>
          <cell r="H1341" t="str">
            <v>шт.</v>
          </cell>
          <cell r="I1341" t="str">
            <v>pcs.</v>
          </cell>
          <cell r="J1341">
            <v>18.149999999999999</v>
          </cell>
          <cell r="K1341">
            <v>1.6</v>
          </cell>
          <cell r="L1341" t="str">
            <v>KQ-62-00</v>
          </cell>
          <cell r="M1341" t="str">
            <v>Воздуховоды, м2</v>
          </cell>
          <cell r="N1341">
            <v>0</v>
          </cell>
          <cell r="O1341" t="str">
            <v>KQ-62-04</v>
          </cell>
          <cell r="P1341" t="str">
            <v>Устройство проходов воздуховодов через кровлю, шт.</v>
          </cell>
          <cell r="Q1341">
            <v>1</v>
          </cell>
        </row>
        <row r="1342">
          <cell r="E1342" t="str">
            <v>HV00-01-41-03</v>
          </cell>
          <cell r="F1342" t="str">
            <v>Монтаж узла прохода через кровлю для воздуховода/трубопровода наружным диаметром свыше 450 мм до 800 мм включительно</v>
          </cell>
          <cell r="G1342" t="str">
            <v>Installation of a roof pass-through unit for an air duct/pipeline with the outer diameter from 450 mm to 800 mm inclusive</v>
          </cell>
          <cell r="H1342" t="str">
            <v>шт.</v>
          </cell>
          <cell r="I1342" t="str">
            <v>pcs.</v>
          </cell>
          <cell r="J1342">
            <v>24.44</v>
          </cell>
          <cell r="K1342">
            <v>3.26</v>
          </cell>
          <cell r="L1342" t="str">
            <v>KQ-62-00</v>
          </cell>
          <cell r="M1342" t="str">
            <v>Воздуховоды, м2</v>
          </cell>
          <cell r="N1342">
            <v>0</v>
          </cell>
          <cell r="O1342" t="str">
            <v>KQ-62-04</v>
          </cell>
          <cell r="P1342" t="str">
            <v>Устройство проходов воздуховодов через кровлю, шт.</v>
          </cell>
          <cell r="Q1342">
            <v>1</v>
          </cell>
        </row>
        <row r="1343">
          <cell r="E1343" t="str">
            <v>HV00-01-41-04</v>
          </cell>
          <cell r="F1343" t="str">
            <v>Монтаж узла прохода через кровлю для воздуховода/трубопровода наружным диаметром свыше 800 мм до 1250 мм включительно</v>
          </cell>
          <cell r="G1343" t="str">
            <v>Installation of a roof pass-through unit for an air duct/pipeline with the outer diameter from 800 mm to 1250 mm inclusive</v>
          </cell>
          <cell r="H1343" t="str">
            <v>шт.</v>
          </cell>
          <cell r="I1343" t="str">
            <v>pcs.</v>
          </cell>
          <cell r="J1343">
            <v>30.31</v>
          </cell>
          <cell r="K1343">
            <v>4.28</v>
          </cell>
          <cell r="L1343" t="str">
            <v>KQ-62-00</v>
          </cell>
          <cell r="M1343" t="str">
            <v>Воздуховоды, м2</v>
          </cell>
          <cell r="N1343">
            <v>0</v>
          </cell>
          <cell r="O1343" t="str">
            <v>KQ-62-04</v>
          </cell>
          <cell r="P1343" t="str">
            <v>Устройство проходов воздуховодов через кровлю, шт.</v>
          </cell>
          <cell r="Q1343">
            <v>1</v>
          </cell>
        </row>
        <row r="1344">
          <cell r="E1344" t="str">
            <v>HV00-01-41-05</v>
          </cell>
          <cell r="F1344" t="str">
            <v>Монтаж узла прохода через кровлю для воздуховода/трубопровода наружным диаметром свыше 1250 мм</v>
          </cell>
          <cell r="G1344" t="str">
            <v>Installation of a roof pass-through unit for an air duct/pipeline with the outer diameter above 1250 mm</v>
          </cell>
          <cell r="H1344" t="str">
            <v>шт.</v>
          </cell>
          <cell r="I1344" t="str">
            <v>pcs.</v>
          </cell>
          <cell r="J1344">
            <v>41.45</v>
          </cell>
          <cell r="K1344">
            <v>5.42</v>
          </cell>
          <cell r="L1344" t="str">
            <v>KQ-62-00</v>
          </cell>
          <cell r="M1344" t="str">
            <v>Воздуховоды, м2</v>
          </cell>
          <cell r="N1344">
            <v>0</v>
          </cell>
          <cell r="O1344" t="str">
            <v>KQ-62-04</v>
          </cell>
          <cell r="P1344" t="str">
            <v>Устройство проходов воздуховодов через кровлю, шт.</v>
          </cell>
          <cell r="Q1344">
            <v>1</v>
          </cell>
        </row>
        <row r="1345">
          <cell r="E1345" t="str">
            <v>HV00-01-41-06</v>
          </cell>
          <cell r="F1345" t="str">
            <v>Монтаж узла прохода через кровлю для воздуховода/трубопровода наружным периметром до 1000 мм включительно</v>
          </cell>
          <cell r="G1345" t="str">
            <v>Installation of a roof pass-through unit for an air duct/pipeline with the outer perimeter of up to 100 mm inclusive</v>
          </cell>
          <cell r="H1345" t="str">
            <v>шт.</v>
          </cell>
          <cell r="I1345" t="str">
            <v>pcs.</v>
          </cell>
          <cell r="J1345">
            <v>13.59</v>
          </cell>
          <cell r="K1345">
            <v>1.27</v>
          </cell>
          <cell r="L1345" t="str">
            <v>KQ-62-00</v>
          </cell>
          <cell r="M1345" t="str">
            <v>Воздуховоды, м2</v>
          </cell>
          <cell r="N1345">
            <v>0</v>
          </cell>
          <cell r="O1345" t="str">
            <v>KQ-62-04</v>
          </cell>
          <cell r="P1345" t="str">
            <v>Устройство проходов воздуховодов через кровлю, шт.</v>
          </cell>
          <cell r="Q1345">
            <v>1</v>
          </cell>
        </row>
        <row r="1346">
          <cell r="E1346" t="str">
            <v>HV00-01-41-07</v>
          </cell>
          <cell r="F1346" t="str">
            <v>Монтаж узла прохода через кровлю для воздуховода/трубопровода наружным периметром свыше 1000 мм до 4000 мм включительно</v>
          </cell>
          <cell r="G1346" t="str">
            <v>Installation of a roof pass-through unit for an air duct/pipeline with the outer perimeter from 1000 mm to 4000 mm inclusive</v>
          </cell>
          <cell r="H1346" t="str">
            <v>шт.</v>
          </cell>
          <cell r="I1346" t="str">
            <v>pcs.</v>
          </cell>
          <cell r="J1346">
            <v>24.78</v>
          </cell>
          <cell r="K1346">
            <v>3.47</v>
          </cell>
          <cell r="L1346" t="str">
            <v>KQ-62-00</v>
          </cell>
          <cell r="M1346" t="str">
            <v>Воздуховоды, м2</v>
          </cell>
          <cell r="N1346">
            <v>0</v>
          </cell>
          <cell r="O1346" t="str">
            <v>KQ-62-04</v>
          </cell>
          <cell r="P1346" t="str">
            <v>Устройство проходов воздуховодов через кровлю, шт.</v>
          </cell>
          <cell r="Q1346">
            <v>1</v>
          </cell>
        </row>
        <row r="1347">
          <cell r="E1347" t="str">
            <v>HV00-01-41-08</v>
          </cell>
          <cell r="F1347" t="str">
            <v>Монтаж узла прохода через кровлю для воздуховода/трубопровода наружным периметром свыше 4000 мм до 7200 мм включительно</v>
          </cell>
          <cell r="G1347" t="str">
            <v>Installation of a roof pass-through unit for an air duct/pipeline with the outer perimeter from 4000 mm to 7200 mm inclusive</v>
          </cell>
          <cell r="H1347" t="str">
            <v>шт.</v>
          </cell>
          <cell r="I1347" t="str">
            <v>pcs.</v>
          </cell>
          <cell r="J1347">
            <v>37.97</v>
          </cell>
          <cell r="K1347">
            <v>5.09</v>
          </cell>
          <cell r="L1347" t="str">
            <v>KQ-62-00</v>
          </cell>
          <cell r="M1347" t="str">
            <v>Воздуховоды, м2</v>
          </cell>
          <cell r="N1347">
            <v>0</v>
          </cell>
          <cell r="O1347" t="str">
            <v>KQ-62-04</v>
          </cell>
          <cell r="P1347" t="str">
            <v>Устройство проходов воздуховодов через кровлю, шт.</v>
          </cell>
          <cell r="Q1347">
            <v>1</v>
          </cell>
        </row>
        <row r="1348">
          <cell r="E1348" t="str">
            <v>HV00-01-41-09</v>
          </cell>
          <cell r="F1348" t="str">
            <v>Монтаж узла прохода через кровлю для воздуховода/трубопровода наружным периметром свыше 7200 мм</v>
          </cell>
          <cell r="G1348" t="str">
            <v>Installation of a roof pass-through unit for an air duct/pipeline with the outer perimeter above 7200 mm</v>
          </cell>
          <cell r="H1348" t="str">
            <v>шт.</v>
          </cell>
          <cell r="I1348" t="str">
            <v>pcs.</v>
          </cell>
          <cell r="J1348">
            <v>53.79</v>
          </cell>
          <cell r="K1348">
            <v>8.3000000000000007</v>
          </cell>
          <cell r="L1348" t="str">
            <v>KQ-62-00</v>
          </cell>
          <cell r="M1348" t="str">
            <v>Воздуховоды, м2</v>
          </cell>
          <cell r="N1348">
            <v>0</v>
          </cell>
          <cell r="O1348" t="str">
            <v>KQ-62-04</v>
          </cell>
          <cell r="P1348" t="str">
            <v>Устройство проходов воздуховодов через кровлю, шт.</v>
          </cell>
          <cell r="Q1348">
            <v>1</v>
          </cell>
        </row>
        <row r="1349">
          <cell r="E1349" t="str">
            <v>HV00-01-28</v>
          </cell>
          <cell r="F1349" t="str">
            <v>Прочие</v>
          </cell>
          <cell r="G1349" t="str">
            <v>Other</v>
          </cell>
        </row>
        <row r="1350">
          <cell r="E1350" t="str">
            <v>HV00-01-28-1</v>
          </cell>
          <cell r="F1350" t="str">
            <v>Ревизионные отверстия</v>
          </cell>
          <cell r="G1350" t="str">
            <v>Inspection holes</v>
          </cell>
          <cell r="H1350" t="str">
            <v>шт.</v>
          </cell>
          <cell r="I1350" t="str">
            <v>pcs.</v>
          </cell>
          <cell r="J1350">
            <v>1.7030000000000001</v>
          </cell>
          <cell r="K1350">
            <v>0.72750000000000004</v>
          </cell>
          <cell r="L1350" t="str">
            <v>KQ-62-00</v>
          </cell>
          <cell r="M1350" t="str">
            <v>Воздуховоды, м2</v>
          </cell>
          <cell r="N1350">
            <v>0</v>
          </cell>
          <cell r="O1350" t="str">
            <v>KQ-62-01</v>
          </cell>
          <cell r="P1350" t="str">
            <v>Монтаж воздуховодов, м2</v>
          </cell>
          <cell r="Q1350">
            <v>0</v>
          </cell>
        </row>
        <row r="1351">
          <cell r="E1351" t="str">
            <v>HV00-01-28-5</v>
          </cell>
          <cell r="F1351" t="str">
            <v>Установка вставок гибких</v>
          </cell>
          <cell r="G1351" t="str">
            <v>Installation of flexible inserts</v>
          </cell>
          <cell r="H1351" t="str">
            <v>м2</v>
          </cell>
          <cell r="I1351" t="str">
            <v>m2</v>
          </cell>
          <cell r="J1351">
            <v>6.0374999999999996</v>
          </cell>
          <cell r="K1351">
            <v>1.0500000000000001E-2</v>
          </cell>
          <cell r="L1351" t="str">
            <v>KQ-61-00</v>
          </cell>
          <cell r="M1351" t="str">
            <v>Основное оборудование вентиляции и кондиционирования, шт.</v>
          </cell>
          <cell r="N1351">
            <v>0</v>
          </cell>
          <cell r="O1351" t="str">
            <v>KQ-61-01</v>
          </cell>
          <cell r="P1351" t="str">
            <v>Монтаж основного вентиляционного оборудования, шт.</v>
          </cell>
          <cell r="Q1351">
            <v>0</v>
          </cell>
        </row>
        <row r="1352">
          <cell r="E1352" t="str">
            <v>HV00-01-29</v>
          </cell>
          <cell r="F1352" t="str">
            <v>Вентиляторы из полипропилена /ПВХ</v>
          </cell>
          <cell r="G1352" t="str">
            <v>Polypropylene/PVC fans</v>
          </cell>
        </row>
        <row r="1353">
          <cell r="E1353" t="str">
            <v>HV00-01-29-1</v>
          </cell>
          <cell r="F1353" t="str">
            <v>Вентилятор из полипропилена/ПВХ</v>
          </cell>
          <cell r="G1353" t="str">
            <v>Polypropylene/PVC fan</v>
          </cell>
          <cell r="H1353" t="str">
            <v>шт.</v>
          </cell>
          <cell r="I1353" t="str">
            <v>pcs.</v>
          </cell>
          <cell r="J1353">
            <v>1.39</v>
          </cell>
          <cell r="K1353">
            <v>0.1045</v>
          </cell>
          <cell r="L1353" t="str">
            <v>KQ-61-00</v>
          </cell>
          <cell r="M1353" t="str">
            <v>Основное оборудование вентиляции и кондиционирования, шт.</v>
          </cell>
          <cell r="N1353">
            <v>1</v>
          </cell>
          <cell r="O1353" t="str">
            <v>KQ-61-01</v>
          </cell>
          <cell r="P1353" t="str">
            <v>Монтаж основного вентиляционного оборудования, шт.</v>
          </cell>
          <cell r="Q1353">
            <v>1</v>
          </cell>
        </row>
        <row r="1354">
          <cell r="E1354" t="str">
            <v>HV00-01-30</v>
          </cell>
          <cell r="F1354" t="str">
            <v>Фанкойлы – канальный тип</v>
          </cell>
          <cell r="G1354" t="str">
            <v>Fan coils - duct-type</v>
          </cell>
        </row>
        <row r="1355">
          <cell r="E1355" t="str">
            <v>HV00-01-30-1</v>
          </cell>
          <cell r="F1355" t="str">
            <v>Фанкойлы – канальный тип, мощность охлаждения до 8 кВт включительно</v>
          </cell>
          <cell r="G1355" t="str">
            <v>Fan coils - duct-type, cooling capacity up to 8 kW inclusive</v>
          </cell>
          <cell r="H1355" t="str">
            <v>шт.</v>
          </cell>
          <cell r="I1355" t="str">
            <v>pcs.</v>
          </cell>
          <cell r="J1355">
            <v>6.6071999999999997</v>
          </cell>
          <cell r="K1355">
            <v>0.49459999999999998</v>
          </cell>
          <cell r="L1355" t="str">
            <v>KQ-61-00</v>
          </cell>
          <cell r="M1355" t="str">
            <v>Основное оборудование вентиляции и кондиционирования, шт.</v>
          </cell>
          <cell r="N1355">
            <v>1</v>
          </cell>
          <cell r="O1355" t="str">
            <v>KQ-61-02</v>
          </cell>
          <cell r="P1355" t="str">
            <v>Монтаж основного оборудования кондиционирования, шт.</v>
          </cell>
          <cell r="Q1355">
            <v>1</v>
          </cell>
        </row>
        <row r="1356">
          <cell r="E1356" t="str">
            <v>HV00-01-30-2</v>
          </cell>
          <cell r="F1356" t="str">
            <v>Фанкойлы – канальный тип, мощность охлаждения свыше 8 кВт до 15 кВт включительно</v>
          </cell>
          <cell r="G1356" t="str">
            <v>Fan coils - duct-type, cooling capacity from 8 kW to 15 kW inclusive</v>
          </cell>
          <cell r="H1356" t="str">
            <v>шт.</v>
          </cell>
          <cell r="I1356" t="str">
            <v>pcs.</v>
          </cell>
          <cell r="J1356">
            <v>6.9634</v>
          </cell>
          <cell r="K1356">
            <v>0.50460000000000005</v>
          </cell>
          <cell r="L1356" t="str">
            <v>KQ-61-00</v>
          </cell>
          <cell r="M1356" t="str">
            <v>Основное оборудование вентиляции и кондиционирования, шт.</v>
          </cell>
          <cell r="N1356">
            <v>1</v>
          </cell>
          <cell r="O1356" t="str">
            <v>KQ-61-02</v>
          </cell>
          <cell r="P1356" t="str">
            <v>Монтаж основного оборудования кондиционирования, шт.</v>
          </cell>
          <cell r="Q1356">
            <v>1</v>
          </cell>
        </row>
        <row r="1357">
          <cell r="E1357" t="str">
            <v>HV00-01-30-3</v>
          </cell>
          <cell r="F1357" t="str">
            <v>Фанкойлы – канальный тип – мощность охлаждения свыше 15 кВт</v>
          </cell>
          <cell r="G1357" t="str">
            <v>Fan coils - duct-type, cooling capacity above 15 kW</v>
          </cell>
          <cell r="H1357" t="str">
            <v>шт.</v>
          </cell>
          <cell r="I1357" t="str">
            <v>pcs.</v>
          </cell>
          <cell r="J1357">
            <v>6.9740000000000002</v>
          </cell>
          <cell r="K1357">
            <v>0.51100000000000001</v>
          </cell>
          <cell r="L1357" t="str">
            <v>KQ-61-00</v>
          </cell>
          <cell r="M1357" t="str">
            <v>Основное оборудование вентиляции и кондиционирования, шт.</v>
          </cell>
          <cell r="N1357">
            <v>1</v>
          </cell>
          <cell r="O1357" t="str">
            <v>KQ-61-02</v>
          </cell>
          <cell r="P1357" t="str">
            <v>Монтаж основного оборудования кондиционирования, шт.</v>
          </cell>
          <cell r="Q1357">
            <v>1</v>
          </cell>
        </row>
        <row r="1358">
          <cell r="E1358" t="str">
            <v>HV00-01-31</v>
          </cell>
          <cell r="F1358" t="str">
            <v>Холодильные установки. Моноблочный чиллер</v>
          </cell>
          <cell r="G1358" t="str">
            <v>Chillers Monoblock chiller</v>
          </cell>
        </row>
        <row r="1359">
          <cell r="E1359" t="str">
            <v>HV00-01-31-1</v>
          </cell>
          <cell r="F1359" t="str">
            <v>Моноблочный чиллер холодопроизводительностью до 100кВт включительно</v>
          </cell>
          <cell r="G1359" t="str">
            <v>Monoblock chiller with the cooling capacity up to 100 kW inclusive</v>
          </cell>
          <cell r="H1359" t="str">
            <v>шт.</v>
          </cell>
          <cell r="I1359" t="str">
            <v>pcs.</v>
          </cell>
          <cell r="J1359">
            <v>57.755000000000003</v>
          </cell>
          <cell r="K1359">
            <v>3.0522</v>
          </cell>
          <cell r="L1359" t="str">
            <v>KQ-61-00</v>
          </cell>
          <cell r="M1359" t="str">
            <v>Основное оборудование вентиляции и кондиционирования, шт.</v>
          </cell>
          <cell r="N1359">
            <v>1</v>
          </cell>
          <cell r="O1359" t="str">
            <v>KQ-61-02</v>
          </cell>
          <cell r="P1359" t="str">
            <v>Монтаж основного оборудования кондиционирования, шт.</v>
          </cell>
          <cell r="Q1359">
            <v>1</v>
          </cell>
        </row>
        <row r="1360">
          <cell r="E1360" t="str">
            <v>HV00-01-31-2</v>
          </cell>
          <cell r="F1360" t="str">
            <v>Моноблочный чиллер холодопроизводительностью свыше 100кВт до 200кВт включительно</v>
          </cell>
          <cell r="G1360" t="str">
            <v>Monoblock chiller with the cooling capacity from 100 kW to 200 kW inclusive</v>
          </cell>
          <cell r="H1360" t="str">
            <v>шт.</v>
          </cell>
          <cell r="I1360" t="str">
            <v>pcs.</v>
          </cell>
          <cell r="J1360">
            <v>71.055999999999997</v>
          </cell>
          <cell r="K1360">
            <v>3.8001999999999998</v>
          </cell>
          <cell r="L1360" t="str">
            <v>KQ-61-00</v>
          </cell>
          <cell r="M1360" t="str">
            <v>Основное оборудование вентиляции и кондиционирования, шт.</v>
          </cell>
          <cell r="N1360">
            <v>1</v>
          </cell>
          <cell r="O1360" t="str">
            <v>KQ-61-02</v>
          </cell>
          <cell r="P1360" t="str">
            <v>Монтаж основного оборудования кондиционирования, шт.</v>
          </cell>
          <cell r="Q1360">
            <v>1</v>
          </cell>
        </row>
        <row r="1361">
          <cell r="E1361" t="str">
            <v>HV00-01-31-3</v>
          </cell>
          <cell r="F1361" t="str">
            <v>Моноблочный чиллер холодопроизводительностью свыше 200кВт до 500кВт включительно</v>
          </cell>
          <cell r="G1361" t="str">
            <v>Monoblock chiller with the cooling capacity from 200 kW to 500 kW inclusive</v>
          </cell>
          <cell r="H1361" t="str">
            <v>шт.</v>
          </cell>
          <cell r="I1361" t="str">
            <v>pcs.</v>
          </cell>
          <cell r="J1361">
            <v>65.915000000000006</v>
          </cell>
          <cell r="K1361">
            <v>4.7972000000000001</v>
          </cell>
          <cell r="L1361" t="str">
            <v>KQ-61-00</v>
          </cell>
          <cell r="M1361" t="str">
            <v>Основное оборудование вентиляции и кондиционирования, шт.</v>
          </cell>
          <cell r="N1361">
            <v>1</v>
          </cell>
          <cell r="O1361" t="str">
            <v>KQ-61-02</v>
          </cell>
          <cell r="P1361" t="str">
            <v>Монтаж основного оборудования кондиционирования, шт.</v>
          </cell>
          <cell r="Q1361">
            <v>1</v>
          </cell>
        </row>
        <row r="1362">
          <cell r="E1362" t="str">
            <v>HV00-01-31-4</v>
          </cell>
          <cell r="F1362" t="str">
            <v>Моноблочный чиллер холодопроизводительностью свыше 500кВт до 1000кВт включительно</v>
          </cell>
          <cell r="G1362" t="str">
            <v>Monoblock chiller with the cooling capacity from 500 kW to 1000 kW inclusive</v>
          </cell>
          <cell r="H1362" t="str">
            <v>шт.</v>
          </cell>
          <cell r="I1362" t="str">
            <v>pcs.</v>
          </cell>
          <cell r="J1362">
            <v>190.203</v>
          </cell>
          <cell r="K1362">
            <v>22.741199999999999</v>
          </cell>
          <cell r="L1362" t="str">
            <v>KQ-61-00</v>
          </cell>
          <cell r="M1362" t="str">
            <v>Основное оборудование вентиляции и кондиционирования, шт.</v>
          </cell>
          <cell r="N1362">
            <v>1</v>
          </cell>
          <cell r="O1362" t="str">
            <v>KQ-61-02</v>
          </cell>
          <cell r="P1362" t="str">
            <v>Монтаж основного оборудования кондиционирования, шт.</v>
          </cell>
          <cell r="Q1362">
            <v>1</v>
          </cell>
        </row>
        <row r="1363">
          <cell r="E1363" t="str">
            <v>HV00-01-31-5</v>
          </cell>
          <cell r="F1363" t="str">
            <v>Моноблочный чиллер холодопроизводительностью свыше 1000кВт</v>
          </cell>
          <cell r="G1363" t="str">
            <v>Monoblock chiller with the cooling capacity above 1000 kW</v>
          </cell>
          <cell r="H1363" t="str">
            <v>шт.</v>
          </cell>
          <cell r="I1363" t="str">
            <v>pcs.</v>
          </cell>
          <cell r="J1363">
            <v>205.84299999999999</v>
          </cell>
          <cell r="K1363">
            <v>25.821200000000001</v>
          </cell>
          <cell r="L1363" t="str">
            <v>KQ-61-00</v>
          </cell>
          <cell r="M1363" t="str">
            <v>Основное оборудование вентиляции и кондиционирования, шт.</v>
          </cell>
          <cell r="N1363">
            <v>1</v>
          </cell>
          <cell r="O1363" t="str">
            <v>KQ-61-02</v>
          </cell>
          <cell r="P1363" t="str">
            <v>Монтаж основного оборудования кондиционирования, шт.</v>
          </cell>
          <cell r="Q1363">
            <v>1</v>
          </cell>
        </row>
        <row r="1364">
          <cell r="E1364" t="str">
            <v>HV00-01-32</v>
          </cell>
          <cell r="F1364" t="str">
            <v>Холодильные установки. Составной чиллер</v>
          </cell>
          <cell r="G1364" t="str">
            <v>Chillers Composite chiller</v>
          </cell>
        </row>
        <row r="1365">
          <cell r="E1365" t="str">
            <v>HV00-01-32-1</v>
          </cell>
          <cell r="F1365" t="str">
            <v>Составной чиллер холодопроизводительностью до 100кВт включительно</v>
          </cell>
          <cell r="G1365" t="str">
            <v>Composite chiller with the cooling capacity up to 100 kW inclusive</v>
          </cell>
          <cell r="H1365" t="str">
            <v>шт.</v>
          </cell>
          <cell r="I1365" t="str">
            <v>pcs.</v>
          </cell>
          <cell r="J1365">
            <v>112.245</v>
          </cell>
          <cell r="K1365">
            <v>13.845599999999999</v>
          </cell>
          <cell r="L1365" t="str">
            <v>KQ-61-00</v>
          </cell>
          <cell r="M1365" t="str">
            <v>Основное оборудование вентиляции и кондиционирования, шт.</v>
          </cell>
          <cell r="N1365">
            <v>1</v>
          </cell>
          <cell r="O1365" t="str">
            <v>KQ-61-02</v>
          </cell>
          <cell r="P1365" t="str">
            <v>Монтаж основного оборудования кондиционирования, шт.</v>
          </cell>
          <cell r="Q1365">
            <v>1</v>
          </cell>
        </row>
        <row r="1366">
          <cell r="E1366" t="str">
            <v>HV00-01-32-2</v>
          </cell>
          <cell r="F1366" t="str">
            <v>Составной чиллер холодопроизводительностью свыше 100кВт до 200кВт включительно</v>
          </cell>
          <cell r="G1366" t="str">
            <v>Composite chiller with the cooling capacity from 100 kW to 200 kW inclusive</v>
          </cell>
          <cell r="H1366" t="str">
            <v>шт.</v>
          </cell>
          <cell r="I1366" t="str">
            <v>pcs.</v>
          </cell>
          <cell r="J1366">
            <v>126.673</v>
          </cell>
          <cell r="K1366">
            <v>14.706200000000001</v>
          </cell>
          <cell r="L1366" t="str">
            <v>KQ-61-00</v>
          </cell>
          <cell r="M1366" t="str">
            <v>Основное оборудование вентиляции и кондиционирования, шт.</v>
          </cell>
          <cell r="N1366">
            <v>1</v>
          </cell>
          <cell r="O1366" t="str">
            <v>KQ-61-02</v>
          </cell>
          <cell r="P1366" t="str">
            <v>Монтаж основного оборудования кондиционирования, шт.</v>
          </cell>
          <cell r="Q1366">
            <v>1</v>
          </cell>
        </row>
        <row r="1367">
          <cell r="E1367" t="str">
            <v>HV00-01-32-3</v>
          </cell>
          <cell r="F1367" t="str">
            <v>Составной чиллер холодопроизводительностью свыше 200кВт до 500кВт включительно</v>
          </cell>
          <cell r="G1367" t="str">
            <v>Composite chiller with the cooling capacity from 200 kW to 500 kW inclusive</v>
          </cell>
          <cell r="H1367" t="str">
            <v>шт.</v>
          </cell>
          <cell r="I1367" t="str">
            <v>pcs.</v>
          </cell>
          <cell r="J1367">
            <v>224.49250000000001</v>
          </cell>
          <cell r="K1367">
            <v>23.415199999999999</v>
          </cell>
          <cell r="L1367" t="str">
            <v>KQ-61-00</v>
          </cell>
          <cell r="M1367" t="str">
            <v>Основное оборудование вентиляции и кондиционирования, шт.</v>
          </cell>
          <cell r="N1367">
            <v>1</v>
          </cell>
          <cell r="O1367" t="str">
            <v>KQ-61-02</v>
          </cell>
          <cell r="P1367" t="str">
            <v>Монтаж основного оборудования кондиционирования, шт.</v>
          </cell>
          <cell r="Q1367">
            <v>1</v>
          </cell>
        </row>
        <row r="1368">
          <cell r="E1368" t="str">
            <v>HV00-01-32-4</v>
          </cell>
          <cell r="F1368" t="str">
            <v>Составной чиллер холодопроизводительностью свыше 500кВт до 1000кВт включительно</v>
          </cell>
          <cell r="G1368" t="str">
            <v>Composite chiller with the cooling capacity from 500 kW to 1000 kW inclusive</v>
          </cell>
          <cell r="H1368" t="str">
            <v>шт.</v>
          </cell>
          <cell r="I1368" t="str">
            <v>pcs.</v>
          </cell>
          <cell r="J1368">
            <v>346.17649999999998</v>
          </cell>
          <cell r="K1368">
            <v>30.358699999999999</v>
          </cell>
          <cell r="L1368" t="str">
            <v>KQ-61-00</v>
          </cell>
          <cell r="M1368" t="str">
            <v>Основное оборудование вентиляции и кондиционирования, шт.</v>
          </cell>
          <cell r="N1368">
            <v>1</v>
          </cell>
          <cell r="O1368" t="str">
            <v>KQ-61-02</v>
          </cell>
          <cell r="P1368" t="str">
            <v>Монтаж основного оборудования кондиционирования, шт.</v>
          </cell>
          <cell r="Q1368">
            <v>1</v>
          </cell>
        </row>
        <row r="1369">
          <cell r="E1369" t="str">
            <v>HV00-01-32-5</v>
          </cell>
          <cell r="F1369" t="str">
            <v>Составной чиллер холодопроизводительностью свыше 1000кВт</v>
          </cell>
          <cell r="G1369" t="str">
            <v>Composite chiller with the cooling capacity above 1000 kW</v>
          </cell>
          <cell r="H1369" t="str">
            <v>шт.</v>
          </cell>
          <cell r="I1369" t="str">
            <v>pcs.</v>
          </cell>
          <cell r="J1369">
            <v>432.35199999999998</v>
          </cell>
          <cell r="K1369">
            <v>46.517200000000003</v>
          </cell>
          <cell r="L1369" t="str">
            <v>KQ-61-00</v>
          </cell>
          <cell r="M1369" t="str">
            <v>Основное оборудование вентиляции и кондиционирования, шт.</v>
          </cell>
          <cell r="N1369">
            <v>1</v>
          </cell>
          <cell r="O1369" t="str">
            <v>KQ-61-02</v>
          </cell>
          <cell r="P1369" t="str">
            <v>Монтаж основного оборудования кондиционирования, шт.</v>
          </cell>
          <cell r="Q1369">
            <v>1</v>
          </cell>
        </row>
        <row r="1370">
          <cell r="E1370" t="str">
            <v>HV00-01-33</v>
          </cell>
          <cell r="F1370" t="str">
            <v>Дефлекторы</v>
          </cell>
          <cell r="G1370" t="str">
            <v>Deflectors</v>
          </cell>
        </row>
        <row r="1371">
          <cell r="E1371" t="str">
            <v>HV00-01-33-1</v>
          </cell>
          <cell r="F1371" t="str">
            <v>Дефлектор диаметром патрубка до 280 мм включительно</v>
          </cell>
          <cell r="G1371" t="str">
            <v>Deflector with the nozzle diameter up to 280 mm inclusive</v>
          </cell>
          <cell r="H1371" t="str">
            <v>шт.</v>
          </cell>
          <cell r="I1371" t="str">
            <v>pcs.</v>
          </cell>
          <cell r="J1371">
            <v>3.0914999999999999</v>
          </cell>
          <cell r="K1371">
            <v>0.81950000000000001</v>
          </cell>
          <cell r="L1371" t="str">
            <v>KQ-62-00</v>
          </cell>
          <cell r="M1371" t="str">
            <v>Воздуховоды, м2</v>
          </cell>
          <cell r="N1371">
            <v>0</v>
          </cell>
          <cell r="O1371" t="str">
            <v>KQ-62-03</v>
          </cell>
          <cell r="P1371" t="str">
            <v>Монтаж оконечных устройств воздухораспределения, шт.</v>
          </cell>
          <cell r="Q1371">
            <v>1</v>
          </cell>
        </row>
        <row r="1372">
          <cell r="E1372" t="str">
            <v>HV00-01-33-2</v>
          </cell>
          <cell r="F1372" t="str">
            <v>Дефлектор диаметром патрубка свыше 280 мм до 630 мм включительно</v>
          </cell>
          <cell r="G1372" t="str">
            <v>Deflector with the nozzle diameter from 280 mm to 630 mm inclusive</v>
          </cell>
          <cell r="H1372" t="str">
            <v>шт.</v>
          </cell>
          <cell r="I1372" t="str">
            <v>pcs.</v>
          </cell>
          <cell r="J1372">
            <v>7.4489999999999998</v>
          </cell>
          <cell r="K1372">
            <v>1.9219999999999999</v>
          </cell>
          <cell r="L1372" t="str">
            <v>KQ-62-00</v>
          </cell>
          <cell r="M1372" t="str">
            <v>Воздуховоды, м2</v>
          </cell>
          <cell r="N1372">
            <v>0</v>
          </cell>
          <cell r="O1372" t="str">
            <v>KQ-62-03</v>
          </cell>
          <cell r="P1372" t="str">
            <v>Монтаж оконечных устройств воздухораспределения, шт.</v>
          </cell>
          <cell r="Q1372">
            <v>1</v>
          </cell>
        </row>
        <row r="1373">
          <cell r="E1373" t="str">
            <v>HV00-01-33-3</v>
          </cell>
          <cell r="F1373" t="str">
            <v>Дефлектор диаметром патрубка свыше 630 мм до 1000 мм включительно</v>
          </cell>
          <cell r="G1373" t="str">
            <v>Deflector with the nozzle diameter from 630 mm to 1000 mm inclusive</v>
          </cell>
          <cell r="H1373" t="str">
            <v>шт.</v>
          </cell>
          <cell r="I1373" t="str">
            <v>pcs.</v>
          </cell>
          <cell r="J1373">
            <v>15.218999999999999</v>
          </cell>
          <cell r="K1373">
            <v>3.98</v>
          </cell>
          <cell r="L1373" t="str">
            <v>KQ-62-00</v>
          </cell>
          <cell r="M1373" t="str">
            <v>Воздуховоды, м2</v>
          </cell>
          <cell r="N1373">
            <v>0</v>
          </cell>
          <cell r="O1373" t="str">
            <v>KQ-62-03</v>
          </cell>
          <cell r="P1373" t="str">
            <v>Монтаж оконечных устройств воздухораспределения, шт.</v>
          </cell>
          <cell r="Q1373">
            <v>1</v>
          </cell>
        </row>
        <row r="1374">
          <cell r="E1374" t="str">
            <v>HV00-01-34</v>
          </cell>
          <cell r="F1374" t="str">
            <v>Зонты</v>
          </cell>
          <cell r="G1374" t="str">
            <v>Ventilation hoods</v>
          </cell>
        </row>
        <row r="1375">
          <cell r="E1375" t="str">
            <v>HV00-01-34-1</v>
          </cell>
          <cell r="F1375" t="str">
            <v>Зонты вентиляционные круглого сечения диаметром до 400 мм включительно</v>
          </cell>
          <cell r="G1375" t="str">
            <v>Circular ventilation hoods up to 400 mm in diameter inclusive</v>
          </cell>
          <cell r="H1375" t="str">
            <v>шт.</v>
          </cell>
          <cell r="I1375" t="str">
            <v>pcs.</v>
          </cell>
          <cell r="J1375">
            <v>0.59850000000000003</v>
          </cell>
          <cell r="K1375">
            <v>0.23100000000000001</v>
          </cell>
          <cell r="L1375" t="str">
            <v>KQ-62-00</v>
          </cell>
          <cell r="M1375" t="str">
            <v>Воздуховоды, м2</v>
          </cell>
          <cell r="N1375">
            <v>0</v>
          </cell>
          <cell r="O1375" t="str">
            <v>KQ-62-03</v>
          </cell>
          <cell r="P1375" t="str">
            <v>Монтаж оконечных устройств воздухораспределения, шт.</v>
          </cell>
          <cell r="Q1375">
            <v>1</v>
          </cell>
        </row>
        <row r="1376">
          <cell r="E1376" t="str">
            <v>HV00-01-34-2</v>
          </cell>
          <cell r="F1376" t="str">
            <v>Зонты вентиляционные из листовой стали круглого сечения диаметром свыше 400мм до 800 мм включительно</v>
          </cell>
          <cell r="G1376" t="str">
            <v>Circular steel sheet ventilation hoods with the diameter from 400 mm to 800 mm inclusive</v>
          </cell>
          <cell r="H1376" t="str">
            <v>шт.</v>
          </cell>
          <cell r="I1376" t="str">
            <v>pcs.</v>
          </cell>
          <cell r="J1376">
            <v>1.4175</v>
          </cell>
          <cell r="K1376">
            <v>0.53549999999999998</v>
          </cell>
          <cell r="L1376" t="str">
            <v>KQ-62-00</v>
          </cell>
          <cell r="M1376" t="str">
            <v>Воздуховоды, м2</v>
          </cell>
          <cell r="N1376">
            <v>0</v>
          </cell>
          <cell r="O1376" t="str">
            <v>KQ-62-03</v>
          </cell>
          <cell r="P1376" t="str">
            <v>Монтаж оконечных устройств воздухораспределения, шт.</v>
          </cell>
          <cell r="Q1376">
            <v>1</v>
          </cell>
        </row>
        <row r="1377">
          <cell r="E1377" t="str">
            <v>HV00-01-34-3</v>
          </cell>
          <cell r="F1377" t="str">
            <v>Зонты вентиляционные из листовой стали круглого сечения диаметром свыше 800 мм</v>
          </cell>
          <cell r="G1377" t="str">
            <v>Circular steel sheet ventilation hoods with the diameter above 800 mm</v>
          </cell>
          <cell r="H1377" t="str">
            <v>шт.</v>
          </cell>
          <cell r="I1377" t="str">
            <v>pcs.</v>
          </cell>
          <cell r="J1377">
            <v>2.6040000000000001</v>
          </cell>
          <cell r="K1377">
            <v>0.92400000000000004</v>
          </cell>
          <cell r="L1377" t="str">
            <v>KQ-62-00</v>
          </cell>
          <cell r="M1377" t="str">
            <v>Воздуховоды, м2</v>
          </cell>
          <cell r="N1377">
            <v>0</v>
          </cell>
          <cell r="O1377" t="str">
            <v>KQ-62-03</v>
          </cell>
          <cell r="P1377" t="str">
            <v>Монтаж оконечных устройств воздухораспределения, шт.</v>
          </cell>
          <cell r="Q1377">
            <v>1</v>
          </cell>
        </row>
        <row r="1378">
          <cell r="E1378" t="str">
            <v>HV00-01-34-4</v>
          </cell>
          <cell r="F1378" t="str">
            <v>Зонты вентиляционные прямоугольного сечения периметром до 1600 мм включительно</v>
          </cell>
          <cell r="G1378" t="str">
            <v>Rectangular ventilation hoods up to 1600 mm in perimeter inclusive</v>
          </cell>
          <cell r="H1378" t="str">
            <v>шт.</v>
          </cell>
          <cell r="I1378" t="str">
            <v>pcs.</v>
          </cell>
          <cell r="J1378">
            <v>0.8085</v>
          </cell>
          <cell r="K1378">
            <v>0.30449999999999999</v>
          </cell>
          <cell r="L1378" t="str">
            <v>KQ-62-00</v>
          </cell>
          <cell r="M1378" t="str">
            <v>Воздуховоды, м2</v>
          </cell>
          <cell r="N1378">
            <v>0</v>
          </cell>
          <cell r="O1378" t="str">
            <v>KQ-62-03</v>
          </cell>
          <cell r="P1378" t="str">
            <v>Монтаж оконечных устройств воздухораспределения, шт.</v>
          </cell>
          <cell r="Q1378">
            <v>1</v>
          </cell>
        </row>
        <row r="1379">
          <cell r="E1379" t="str">
            <v>HV00-01-34-5</v>
          </cell>
          <cell r="F1379" t="str">
            <v>Зонты вентиляционные прямоугольного сечения периметром свыше 1600 мм до 3200 включительно</v>
          </cell>
          <cell r="G1379" t="str">
            <v>Rectangular ventilation hoods from 1600 mm to 3200 mm in perimeter inclusive</v>
          </cell>
          <cell r="H1379" t="str">
            <v>шт.</v>
          </cell>
          <cell r="I1379" t="str">
            <v>pcs.</v>
          </cell>
          <cell r="J1379">
            <v>1.8165</v>
          </cell>
          <cell r="K1379">
            <v>0.6825</v>
          </cell>
          <cell r="L1379" t="str">
            <v>KQ-62-00</v>
          </cell>
          <cell r="M1379" t="str">
            <v>Воздуховоды, м2</v>
          </cell>
          <cell r="N1379">
            <v>0</v>
          </cell>
          <cell r="O1379" t="str">
            <v>KQ-62-03</v>
          </cell>
          <cell r="P1379" t="str">
            <v>Монтаж оконечных устройств воздухораспределения, шт.</v>
          </cell>
          <cell r="Q1379">
            <v>1</v>
          </cell>
        </row>
        <row r="1380">
          <cell r="E1380" t="str">
            <v>HV00-01-34-6</v>
          </cell>
          <cell r="F1380" t="str">
            <v>Зонты вентиляционные прямоугольного сечения периметром свыше 3200 мм</v>
          </cell>
          <cell r="G1380" t="str">
            <v>Rectangular ventilation hoods above 3200 mm in perimeter</v>
          </cell>
          <cell r="H1380" t="str">
            <v>шт.</v>
          </cell>
          <cell r="I1380" t="str">
            <v>pcs.</v>
          </cell>
          <cell r="J1380">
            <v>3.1920000000000002</v>
          </cell>
          <cell r="K1380">
            <v>1.05</v>
          </cell>
          <cell r="L1380" t="str">
            <v>KQ-62-00</v>
          </cell>
          <cell r="M1380" t="str">
            <v>Воздуховоды, м2</v>
          </cell>
          <cell r="N1380">
            <v>0</v>
          </cell>
          <cell r="O1380" t="str">
            <v>KQ-62-03</v>
          </cell>
          <cell r="P1380" t="str">
            <v>Монтаж оконечных устройств воздухораспределения, шт.</v>
          </cell>
          <cell r="Q1380">
            <v>1</v>
          </cell>
        </row>
        <row r="1381">
          <cell r="E1381" t="str">
            <v>HV00-01-35</v>
          </cell>
          <cell r="F1381" t="str">
            <v>Осушители воздуха</v>
          </cell>
          <cell r="G1381" t="str">
            <v>Air dryers</v>
          </cell>
        </row>
        <row r="1382">
          <cell r="E1382" t="str">
            <v>HV00-01-35-1</v>
          </cell>
          <cell r="F1382" t="str">
            <v>Осушитель воздуха производительностью до 160 л/сут включительно</v>
          </cell>
          <cell r="G1382" t="str">
            <v>Air dryer with the capacity up to 160 l/day inclusive</v>
          </cell>
          <cell r="H1382" t="str">
            <v>шт.</v>
          </cell>
          <cell r="I1382" t="str">
            <v>pcs.</v>
          </cell>
          <cell r="J1382">
            <v>25.680299999999999</v>
          </cell>
          <cell r="K1382">
            <v>0.99309999999999998</v>
          </cell>
          <cell r="L1382" t="str">
            <v>KQ-61-00</v>
          </cell>
          <cell r="M1382" t="str">
            <v>Основное оборудование вентиляции и кондиционирования, шт.</v>
          </cell>
          <cell r="N1382">
            <v>1</v>
          </cell>
          <cell r="O1382" t="str">
            <v>KQ-61-02</v>
          </cell>
          <cell r="P1382" t="str">
            <v>Монтаж основного оборудования кондиционирования, шт.</v>
          </cell>
          <cell r="Q1382">
            <v>1</v>
          </cell>
        </row>
        <row r="1383">
          <cell r="E1383" t="str">
            <v>HV00-01-35-2</v>
          </cell>
          <cell r="F1383" t="str">
            <v>Осушитель воздуха производительностью свыше 160 л/сут до 270 л/сут включительно</v>
          </cell>
          <cell r="G1383" t="str">
            <v>Air dryer with the capacity from 160 l/d to 270 l/d inclusive</v>
          </cell>
          <cell r="H1383" t="str">
            <v>шт.</v>
          </cell>
          <cell r="I1383" t="str">
            <v>pcs.</v>
          </cell>
          <cell r="J1383">
            <v>28.788799999999998</v>
          </cell>
          <cell r="K1383">
            <v>1.1295999999999999</v>
          </cell>
          <cell r="L1383" t="str">
            <v>KQ-61-00</v>
          </cell>
          <cell r="M1383" t="str">
            <v>Основное оборудование вентиляции и кондиционирования, шт.</v>
          </cell>
          <cell r="N1383">
            <v>1</v>
          </cell>
          <cell r="O1383" t="str">
            <v>KQ-61-02</v>
          </cell>
          <cell r="P1383" t="str">
            <v>Монтаж основного оборудования кондиционирования, шт.</v>
          </cell>
          <cell r="Q1383">
            <v>1</v>
          </cell>
        </row>
        <row r="1384">
          <cell r="E1384" t="str">
            <v>HV00-01-35-3</v>
          </cell>
          <cell r="F1384" t="str">
            <v>Осушитель воздуха производительностью свыше 270 л/сут до 600 л/сут включительно</v>
          </cell>
          <cell r="G1384" t="str">
            <v>Air dryer with the capacity from 270 l/d to 600 l/d inclusive</v>
          </cell>
          <cell r="H1384" t="str">
            <v>шт.</v>
          </cell>
          <cell r="I1384" t="str">
            <v>pcs.</v>
          </cell>
          <cell r="J1384">
            <v>44.157400000000003</v>
          </cell>
          <cell r="K1384">
            <v>1.7725</v>
          </cell>
          <cell r="L1384" t="str">
            <v>KQ-61-00</v>
          </cell>
          <cell r="M1384" t="str">
            <v>Основное оборудование вентиляции и кондиционирования, шт.</v>
          </cell>
          <cell r="N1384">
            <v>1</v>
          </cell>
          <cell r="O1384" t="str">
            <v>KQ-61-02</v>
          </cell>
          <cell r="P1384" t="str">
            <v>Монтаж основного оборудования кондиционирования, шт.</v>
          </cell>
          <cell r="Q1384">
            <v>1</v>
          </cell>
        </row>
        <row r="1385">
          <cell r="E1385" t="str">
            <v>HV00-01-35-4</v>
          </cell>
          <cell r="F1385" t="str">
            <v>Осушитель воздуха производительностью свыше 600 л/сут до 1000 л/сут включительно</v>
          </cell>
          <cell r="G1385" t="str">
            <v>Air dryer with the capacity from 600 l/d to 1000 l/d inclusive</v>
          </cell>
          <cell r="H1385" t="str">
            <v>шт.</v>
          </cell>
          <cell r="I1385" t="str">
            <v>pcs.</v>
          </cell>
          <cell r="J1385">
            <v>45.999400000000001</v>
          </cell>
          <cell r="K1385">
            <v>1.9064000000000001</v>
          </cell>
          <cell r="L1385" t="str">
            <v>KQ-61-00</v>
          </cell>
          <cell r="M1385" t="str">
            <v>Основное оборудование вентиляции и кондиционирования, шт.</v>
          </cell>
          <cell r="N1385">
            <v>1</v>
          </cell>
          <cell r="O1385" t="str">
            <v>KQ-61-02</v>
          </cell>
          <cell r="P1385" t="str">
            <v>Монтаж основного оборудования кондиционирования, шт.</v>
          </cell>
          <cell r="Q1385">
            <v>1</v>
          </cell>
        </row>
        <row r="1386">
          <cell r="E1386" t="str">
            <v>HV00-01-36</v>
          </cell>
          <cell r="F1386" t="str">
            <v>Трубопроводные материалы ОВКВ</v>
          </cell>
          <cell r="G1386" t="str">
            <v>HVAC piping materials</v>
          </cell>
        </row>
        <row r="1387">
          <cell r="E1387" t="str">
            <v>HV00-01-36-1</v>
          </cell>
          <cell r="F1387" t="str">
            <v>Воздухоотводчик автоматический</v>
          </cell>
          <cell r="G1387" t="str">
            <v>Automatic air release valve</v>
          </cell>
          <cell r="H1387" t="str">
            <v>шт.</v>
          </cell>
          <cell r="I1387" t="str">
            <v>pcs.</v>
          </cell>
          <cell r="J1387">
            <v>1.59</v>
          </cell>
          <cell r="K1387">
            <v>0.08</v>
          </cell>
          <cell r="L1387" t="str">
            <v>KQ-64-00</v>
          </cell>
          <cell r="M1387" t="str">
            <v>Нетехнологические внутренние трубопроводы, м</v>
          </cell>
          <cell r="N1387">
            <v>0</v>
          </cell>
          <cell r="O1387" t="str">
            <v>KQ-64-05</v>
          </cell>
          <cell r="P1387" t="str">
            <v>Монтаж запорно-регулирующей и распределительной арматуры внутр. инженерных сетей, шт.</v>
          </cell>
          <cell r="Q1387">
            <v>1</v>
          </cell>
        </row>
        <row r="1388">
          <cell r="E1388" t="str">
            <v>HV00-01-36-2</v>
          </cell>
          <cell r="F1388" t="str">
            <v>Манометр с трехходовым клапаном или устройством его замещающим</v>
          </cell>
          <cell r="G1388" t="str">
            <v>Pressure gage with a three-way valve or a device replacing it</v>
          </cell>
          <cell r="H1388" t="str">
            <v>шт.</v>
          </cell>
          <cell r="I1388" t="str">
            <v>pcs.</v>
          </cell>
          <cell r="J1388">
            <v>0.82</v>
          </cell>
          <cell r="K1388">
            <v>0.47210000000000002</v>
          </cell>
          <cell r="L1388" t="str">
            <v>KQ-64-00</v>
          </cell>
          <cell r="M1388" t="str">
            <v>Нетехнологические внутренние трубопроводы, м</v>
          </cell>
          <cell r="N1388">
            <v>0</v>
          </cell>
          <cell r="O1388" t="str">
            <v>KQ-64-05</v>
          </cell>
          <cell r="P1388" t="str">
            <v>Монтаж запорно-регулирующей и распределительной арматуры внутр. инженерных сетей, шт.</v>
          </cell>
          <cell r="Q1388">
            <v>1</v>
          </cell>
        </row>
        <row r="1389">
          <cell r="E1389" t="str">
            <v>HV00-01-36-3</v>
          </cell>
          <cell r="F1389" t="str">
            <v>Термометр в оправе прямой или угловой</v>
          </cell>
          <cell r="G1389" t="str">
            <v>Thermometer in a straight or an angle frame</v>
          </cell>
          <cell r="H1389" t="str">
            <v>шт.</v>
          </cell>
          <cell r="I1389" t="str">
            <v>pcs.</v>
          </cell>
          <cell r="J1389">
            <v>0.91</v>
          </cell>
          <cell r="K1389">
            <v>0.47210000000000002</v>
          </cell>
          <cell r="L1389" t="str">
            <v>KQ-64-00</v>
          </cell>
          <cell r="M1389" t="str">
            <v>Нетехнологические внутренние трубопроводы, м</v>
          </cell>
          <cell r="N1389">
            <v>0</v>
          </cell>
          <cell r="O1389" t="str">
            <v>KQ-64-05</v>
          </cell>
          <cell r="P1389" t="str">
            <v>Монтаж запорно-регулирующей и распределительной арматуры внутр. инженерных сетей, шт.</v>
          </cell>
          <cell r="Q1389">
            <v>1</v>
          </cell>
        </row>
        <row r="1390">
          <cell r="E1390" t="str">
            <v>HV00-01-36-4</v>
          </cell>
          <cell r="F1390" t="str">
            <v>Клапан регулирующий 2-ходовой или 3-ходовой с электроприводом и 2-мя импульсными трубками диаметром до 40 мм включительно</v>
          </cell>
          <cell r="G1390" t="str">
            <v>Motor operated 2-way or 3-way control valve with 2 pulse tubes up to 40 mm in diameter inclusive</v>
          </cell>
          <cell r="H1390" t="str">
            <v>шт.</v>
          </cell>
          <cell r="I1390" t="str">
            <v>pcs.</v>
          </cell>
          <cell r="J1390">
            <v>1.4063000000000001</v>
          </cell>
          <cell r="K1390">
            <v>0.41720000000000002</v>
          </cell>
          <cell r="L1390" t="str">
            <v>KQ-63-00</v>
          </cell>
          <cell r="M1390" t="str">
            <v>Основное оборудование трубопроводных инженерных систем, компл.</v>
          </cell>
          <cell r="N1390">
            <v>0</v>
          </cell>
          <cell r="O1390" t="str">
            <v>KQ-63-02</v>
          </cell>
          <cell r="P1390" t="str">
            <v>Монтаж узлов учета и регулирования инженерных систем, компл.</v>
          </cell>
          <cell r="Q1390">
            <v>1</v>
          </cell>
        </row>
        <row r="1391">
          <cell r="E1391" t="str">
            <v>HV00-01-36-5</v>
          </cell>
          <cell r="F1391" t="str">
            <v>Клапан регулирующий 2-ходовой или 3-ходовой с электроприводом и 2-мя импульсными трубками диаметром свыше 40 мм до 100 мм включительно</v>
          </cell>
          <cell r="G1391" t="str">
            <v>Motor operated 2-way or 3-way control valve with 2 pulse tubes from 40 mm to 100 mm in diameter inclusive</v>
          </cell>
          <cell r="H1391" t="str">
            <v>шт.</v>
          </cell>
          <cell r="I1391" t="str">
            <v>pcs.</v>
          </cell>
          <cell r="J1391">
            <v>2.8279999999999998</v>
          </cell>
          <cell r="K1391">
            <v>0.6411</v>
          </cell>
          <cell r="L1391" t="str">
            <v>KQ-63-00</v>
          </cell>
          <cell r="M1391" t="str">
            <v>Основное оборудование трубопроводных инженерных систем, компл.</v>
          </cell>
          <cell r="N1391">
            <v>0</v>
          </cell>
          <cell r="O1391" t="str">
            <v>KQ-63-02</v>
          </cell>
          <cell r="P1391" t="str">
            <v>Монтаж узлов учета и регулирования инженерных систем, компл.</v>
          </cell>
          <cell r="Q1391">
            <v>1</v>
          </cell>
        </row>
        <row r="1392">
          <cell r="E1392" t="str">
            <v>HV00-01-36-6</v>
          </cell>
          <cell r="F1392" t="str">
            <v>Клапан регулирующий 2-ходовой или 3-ходовой с электроприводом и 2-мя импульсными трубками диаметром свыше 100 мм</v>
          </cell>
          <cell r="G1392" t="str">
            <v>Motor operated 2-way or 3-way control valve with 2 pulse tubes above 100 mm in diameter</v>
          </cell>
          <cell r="H1392" t="str">
            <v>шт.</v>
          </cell>
          <cell r="I1392" t="str">
            <v>pcs.</v>
          </cell>
          <cell r="J1392">
            <v>6.7995999999999999</v>
          </cell>
          <cell r="K1392">
            <v>1.2058</v>
          </cell>
          <cell r="L1392" t="str">
            <v>KQ-63-00</v>
          </cell>
          <cell r="M1392" t="str">
            <v>Основное оборудование трубопроводных инженерных систем, компл.</v>
          </cell>
          <cell r="N1392">
            <v>0</v>
          </cell>
          <cell r="O1392" t="str">
            <v>KQ-63-02</v>
          </cell>
          <cell r="P1392" t="str">
            <v>Монтаж узлов учета и регулирования инженерных систем, компл.</v>
          </cell>
          <cell r="Q1392">
            <v>1</v>
          </cell>
        </row>
        <row r="1393">
          <cell r="E1393" t="str">
            <v>HV00-01-36-7</v>
          </cell>
          <cell r="F1393" t="str">
            <v>Гибкие трубные соединения DN 40-DN 200</v>
          </cell>
          <cell r="G1393" t="str">
            <v>Flexible pipe connections, DN 40-DN 200</v>
          </cell>
          <cell r="H1393" t="str">
            <v>шт.</v>
          </cell>
          <cell r="I1393" t="str">
            <v>pcs.</v>
          </cell>
          <cell r="J1393">
            <v>1.756</v>
          </cell>
          <cell r="K1393">
            <v>0.97</v>
          </cell>
          <cell r="L1393" t="str">
            <v>KQ-63-00</v>
          </cell>
          <cell r="M1393" t="str">
            <v>Основное оборудование трубопроводных инженерных систем, компл.</v>
          </cell>
          <cell r="N1393">
            <v>0</v>
          </cell>
          <cell r="O1393" t="str">
            <v>KQ-63-04</v>
          </cell>
          <cell r="P1393" t="str">
            <v>Монтаж насосного оборудования инженерных систем, шт.</v>
          </cell>
          <cell r="Q1393">
            <v>0</v>
          </cell>
        </row>
        <row r="1394">
          <cell r="E1394" t="str">
            <v>HV00-01-37</v>
          </cell>
          <cell r="F1394" t="str">
            <v>Отопительные приборы ОВКВ</v>
          </cell>
          <cell r="G1394" t="str">
            <v>HVAC heating devices</v>
          </cell>
        </row>
        <row r="1395">
          <cell r="E1395" t="str">
            <v>HV00-01-37-01</v>
          </cell>
          <cell r="F1395" t="str">
            <v>Установка напольного или настенного водяного конвектора или радиатора</v>
          </cell>
          <cell r="G1395" t="str">
            <v>Installation of a floor-mounted or a wall-mounted water convector or a radiator</v>
          </cell>
          <cell r="H1395" t="str">
            <v>шт.</v>
          </cell>
          <cell r="I1395" t="str">
            <v>pcs.</v>
          </cell>
          <cell r="J1395">
            <v>3.681</v>
          </cell>
          <cell r="K1395">
            <v>8.2000000000000003E-2</v>
          </cell>
          <cell r="L1395" t="str">
            <v>KQ-65-00</v>
          </cell>
          <cell r="M1395" t="str">
            <v>Приборы отопления, шт.</v>
          </cell>
          <cell r="N1395">
            <v>1</v>
          </cell>
          <cell r="O1395" t="str">
            <v>KQ-65-02</v>
          </cell>
          <cell r="P1395" t="str">
            <v>Монтаж радиаторов, конвекторов и регистров, шт.</v>
          </cell>
          <cell r="Q1395">
            <v>1</v>
          </cell>
        </row>
        <row r="1396">
          <cell r="E1396" t="str">
            <v>HV00-01-37-14</v>
          </cell>
          <cell r="F1396" t="str">
            <v>Радиатор стальной/бимиталический, панельный/секционный, нижнее подключение</v>
          </cell>
          <cell r="G1396" t="str">
            <v>Steel/bimitalic, panel/sectional radiator, bottom connection</v>
          </cell>
          <cell r="H1396" t="str">
            <v>шт.</v>
          </cell>
          <cell r="I1396" t="str">
            <v>pcs.</v>
          </cell>
          <cell r="J1396">
            <v>3.4872999999999998</v>
          </cell>
          <cell r="K1396">
            <v>0.12230000000000001</v>
          </cell>
          <cell r="L1396" t="str">
            <v>KQ-65-00</v>
          </cell>
          <cell r="M1396" t="str">
            <v>Приборы отопления, шт.</v>
          </cell>
          <cell r="N1396">
            <v>1</v>
          </cell>
          <cell r="O1396" t="str">
            <v>KQ-65-02</v>
          </cell>
          <cell r="P1396" t="str">
            <v>Монтаж радиаторов, конвекторов и регистров, шт.</v>
          </cell>
          <cell r="Q1396">
            <v>1</v>
          </cell>
        </row>
        <row r="1397">
          <cell r="E1397" t="str">
            <v>HV00-01-37-15</v>
          </cell>
          <cell r="F1397" t="str">
            <v>Радиатор стальной/бимиталический, панельный/секционный, боковое подключение</v>
          </cell>
          <cell r="G1397" t="str">
            <v>Steel/bimitalic, panel/sectional radiator, side connection</v>
          </cell>
          <cell r="H1397" t="str">
            <v>шт.</v>
          </cell>
          <cell r="I1397" t="str">
            <v>pcs.</v>
          </cell>
          <cell r="J1397">
            <v>3.4872999999999998</v>
          </cell>
          <cell r="K1397">
            <v>0.12230000000000001</v>
          </cell>
          <cell r="L1397" t="str">
            <v>KQ-65-00</v>
          </cell>
          <cell r="M1397" t="str">
            <v>Приборы отопления, шт.</v>
          </cell>
          <cell r="N1397">
            <v>1</v>
          </cell>
          <cell r="O1397" t="str">
            <v>KQ-65-02</v>
          </cell>
          <cell r="P1397" t="str">
            <v>Монтаж радиаторов, конвекторов и регистров, шт.</v>
          </cell>
          <cell r="Q1397">
            <v>1</v>
          </cell>
        </row>
        <row r="1398">
          <cell r="E1398" t="str">
            <v>HV00-01-37-16</v>
          </cell>
          <cell r="F1398" t="str">
            <v>Радиатор чугунный секционный</v>
          </cell>
          <cell r="G1398" t="str">
            <v>Cast iron sectional radiator</v>
          </cell>
          <cell r="H1398" t="str">
            <v>шт.</v>
          </cell>
          <cell r="I1398" t="str">
            <v>pcs.</v>
          </cell>
          <cell r="J1398">
            <v>4.915</v>
          </cell>
          <cell r="K1398">
            <v>0.443</v>
          </cell>
          <cell r="L1398" t="str">
            <v>KQ-65-00</v>
          </cell>
          <cell r="M1398" t="str">
            <v>Приборы отопления, шт.</v>
          </cell>
          <cell r="N1398">
            <v>1</v>
          </cell>
          <cell r="O1398" t="str">
            <v>KQ-65-02</v>
          </cell>
          <cell r="P1398" t="str">
            <v>Монтаж радиаторов, конвекторов и регистров, шт.</v>
          </cell>
          <cell r="Q1398">
            <v>1</v>
          </cell>
        </row>
        <row r="1399">
          <cell r="E1399" t="str">
            <v>HV00-01-37-17</v>
          </cell>
          <cell r="F1399" t="str">
            <v>Радиатор чугунный секционный, боковое подключение</v>
          </cell>
          <cell r="G1399" t="str">
            <v>Cast iron sectional radiator, side connection</v>
          </cell>
          <cell r="H1399" t="str">
            <v>шт.</v>
          </cell>
          <cell r="I1399" t="str">
            <v>pcs.</v>
          </cell>
          <cell r="J1399">
            <v>0</v>
          </cell>
          <cell r="K1399">
            <v>0</v>
          </cell>
          <cell r="L1399" t="str">
            <v>KQ-65-00</v>
          </cell>
          <cell r="M1399" t="str">
            <v>Приборы отопления, шт.</v>
          </cell>
          <cell r="N1399">
            <v>1</v>
          </cell>
          <cell r="O1399" t="str">
            <v>KQ-65-02</v>
          </cell>
          <cell r="P1399" t="str">
            <v>Монтаж радиаторов, конвекторов и регистров, шт.</v>
          </cell>
          <cell r="Q1399">
            <v>1</v>
          </cell>
        </row>
        <row r="1400">
          <cell r="E1400" t="str">
            <v>HV00-01-37-2</v>
          </cell>
          <cell r="F1400" t="str">
            <v>Конвектор</v>
          </cell>
          <cell r="G1400" t="str">
            <v>Convector</v>
          </cell>
          <cell r="H1400" t="str">
            <v>шт.</v>
          </cell>
          <cell r="I1400" t="str">
            <v>pcs.</v>
          </cell>
          <cell r="J1400">
            <v>4.9565000000000001</v>
          </cell>
          <cell r="K1400">
            <v>0.2873</v>
          </cell>
          <cell r="L1400" t="str">
            <v>KQ-65-00</v>
          </cell>
          <cell r="M1400" t="str">
            <v>Приборы отопления, шт.</v>
          </cell>
          <cell r="N1400">
            <v>1</v>
          </cell>
          <cell r="O1400" t="str">
            <v>KQ-65-02</v>
          </cell>
          <cell r="P1400" t="str">
            <v>Монтаж радиаторов, конвекторов и регистров, шт.</v>
          </cell>
          <cell r="Q1400">
            <v>1</v>
          </cell>
        </row>
        <row r="1401">
          <cell r="E1401" t="str">
            <v>HV00-01-37-18</v>
          </cell>
          <cell r="F1401" t="str">
            <v>Установка потолочного электрического конвектора</v>
          </cell>
          <cell r="G1401" t="str">
            <v>Installation of a ceiling-mounted electric convector</v>
          </cell>
          <cell r="H1401" t="str">
            <v>шт.</v>
          </cell>
          <cell r="I1401" t="str">
            <v>pcs.</v>
          </cell>
          <cell r="J1401">
            <v>2.0779999999999998</v>
          </cell>
          <cell r="K1401">
            <v>1.2E-2</v>
          </cell>
          <cell r="L1401" t="str">
            <v>KQ-65-00</v>
          </cell>
          <cell r="M1401" t="str">
            <v>Приборы отопления, шт.</v>
          </cell>
          <cell r="N1401">
            <v>1</v>
          </cell>
          <cell r="O1401" t="str">
            <v>KQ-65-02</v>
          </cell>
          <cell r="P1401" t="str">
            <v>Монтаж радиаторов, конвекторов и регистров, шт.</v>
          </cell>
          <cell r="Q1401">
            <v>1</v>
          </cell>
        </row>
        <row r="1402">
          <cell r="E1402" t="str">
            <v>HV00-01-37-03</v>
          </cell>
          <cell r="F1402" t="str">
            <v>Установка напольного или настенного электрического конвектора</v>
          </cell>
          <cell r="G1402" t="str">
            <v>Installation of a floor-mounted or wall-mounted electric convector</v>
          </cell>
          <cell r="H1402" t="str">
            <v>шт.</v>
          </cell>
          <cell r="I1402" t="str">
            <v>pcs.</v>
          </cell>
          <cell r="J1402">
            <v>1.3779999999999999</v>
          </cell>
          <cell r="K1402">
            <v>1.2E-2</v>
          </cell>
          <cell r="L1402" t="str">
            <v>KQ-65-00</v>
          </cell>
          <cell r="M1402" t="str">
            <v>Приборы отопления, шт.</v>
          </cell>
          <cell r="N1402">
            <v>1</v>
          </cell>
          <cell r="O1402" t="str">
            <v>KQ-65-02</v>
          </cell>
          <cell r="P1402" t="str">
            <v>Монтаж радиаторов, конвекторов и регистров, шт.</v>
          </cell>
          <cell r="Q1402">
            <v>1</v>
          </cell>
        </row>
        <row r="1403">
          <cell r="E1403" t="str">
            <v>HV00-01-37-4</v>
          </cell>
          <cell r="F1403" t="str">
            <v>Регистр из стальных водогазопроводных труб диаметром нитки 20 мм</v>
          </cell>
          <cell r="G1403" t="str">
            <v>Register made of steel water-gas pipes with 20 mm thread diameter</v>
          </cell>
          <cell r="H1403" t="str">
            <v>шт.</v>
          </cell>
          <cell r="I1403" t="str">
            <v>pcs.</v>
          </cell>
          <cell r="J1403">
            <v>3.4872999999999998</v>
          </cell>
          <cell r="K1403">
            <v>0.12230000000000001</v>
          </cell>
          <cell r="L1403" t="str">
            <v>KQ-65-00</v>
          </cell>
          <cell r="M1403" t="str">
            <v>Приборы отопления, шт.</v>
          </cell>
          <cell r="N1403">
            <v>1</v>
          </cell>
          <cell r="O1403" t="str">
            <v>KQ-65-02</v>
          </cell>
          <cell r="P1403" t="str">
            <v>Монтаж радиаторов, конвекторов и регистров, шт.</v>
          </cell>
          <cell r="Q1403">
            <v>1</v>
          </cell>
        </row>
        <row r="1404">
          <cell r="E1404" t="str">
            <v>HV00-01-37-5</v>
          </cell>
          <cell r="F1404" t="str">
            <v>Регистр из стальных водогазопроводных труб диаметром нитки 25 мм</v>
          </cell>
          <cell r="G1404" t="str">
            <v>Register of steel water-gas pipes with thread diameter 25 mm</v>
          </cell>
          <cell r="H1404" t="str">
            <v>шт.</v>
          </cell>
          <cell r="I1404" t="str">
            <v>pcs.</v>
          </cell>
          <cell r="J1404">
            <v>3.6307999999999998</v>
          </cell>
          <cell r="K1404">
            <v>0.12820000000000001</v>
          </cell>
          <cell r="L1404" t="str">
            <v>KQ-65-00</v>
          </cell>
          <cell r="M1404" t="str">
            <v>Приборы отопления, шт.</v>
          </cell>
          <cell r="N1404">
            <v>1</v>
          </cell>
          <cell r="O1404" t="str">
            <v>KQ-65-02</v>
          </cell>
          <cell r="P1404" t="str">
            <v>Монтаж радиаторов, конвекторов и регистров, шт.</v>
          </cell>
          <cell r="Q1404">
            <v>1</v>
          </cell>
        </row>
        <row r="1405">
          <cell r="E1405" t="str">
            <v>HV00-01-37-6</v>
          </cell>
          <cell r="F1405" t="str">
            <v>Регистр из стальных водогазопроводных труб диаметром нитки 32 мм</v>
          </cell>
          <cell r="G1405" t="str">
            <v>Register of steel water-gas pipes with thread diameter 32 mm</v>
          </cell>
          <cell r="H1405" t="str">
            <v>шт.</v>
          </cell>
          <cell r="I1405" t="str">
            <v>pcs.</v>
          </cell>
          <cell r="J1405">
            <v>3.8365999999999998</v>
          </cell>
          <cell r="K1405">
            <v>0.13650000000000001</v>
          </cell>
          <cell r="L1405" t="str">
            <v>KQ-65-00</v>
          </cell>
          <cell r="M1405" t="str">
            <v>Приборы отопления, шт.</v>
          </cell>
          <cell r="N1405">
            <v>1</v>
          </cell>
          <cell r="O1405" t="str">
            <v>KQ-65-02</v>
          </cell>
          <cell r="P1405" t="str">
            <v>Монтаж радиаторов, конвекторов и регистров, шт.</v>
          </cell>
          <cell r="Q1405">
            <v>1</v>
          </cell>
        </row>
        <row r="1406">
          <cell r="E1406" t="str">
            <v>HV00-01-37-7</v>
          </cell>
          <cell r="F1406" t="str">
            <v>Регистр из стальных водогазопроводных труб диаметром нитки 40 мм</v>
          </cell>
          <cell r="G1406" t="str">
            <v>Register of steel water-gas pipes with thread diameter 40 mm</v>
          </cell>
          <cell r="H1406" t="str">
            <v>шт.</v>
          </cell>
          <cell r="I1406" t="str">
            <v>pcs.</v>
          </cell>
          <cell r="J1406">
            <v>3.9573</v>
          </cell>
          <cell r="K1406">
            <v>0.1411</v>
          </cell>
          <cell r="L1406" t="str">
            <v>KQ-65-00</v>
          </cell>
          <cell r="M1406" t="str">
            <v>Приборы отопления, шт.</v>
          </cell>
          <cell r="N1406">
            <v>1</v>
          </cell>
          <cell r="O1406" t="str">
            <v>KQ-65-02</v>
          </cell>
          <cell r="P1406" t="str">
            <v>Монтаж радиаторов, конвекторов и регистров, шт.</v>
          </cell>
          <cell r="Q1406">
            <v>1</v>
          </cell>
        </row>
        <row r="1407">
          <cell r="E1407" t="str">
            <v>HV00-01-37-8</v>
          </cell>
          <cell r="F1407" t="str">
            <v>Регистр из стальных электросварных труб диаметром нитки 50 мм</v>
          </cell>
          <cell r="G1407" t="str">
            <v>Register of electric-welded steel pipes with thread diameter 50 mm</v>
          </cell>
          <cell r="H1407" t="str">
            <v>шт.</v>
          </cell>
          <cell r="I1407" t="str">
            <v>pcs.</v>
          </cell>
          <cell r="J1407">
            <v>4.1425999999999998</v>
          </cell>
          <cell r="K1407">
            <v>0.14879999999999999</v>
          </cell>
          <cell r="L1407" t="str">
            <v>KQ-65-00</v>
          </cell>
          <cell r="M1407" t="str">
            <v>Приборы отопления, шт.</v>
          </cell>
          <cell r="N1407">
            <v>1</v>
          </cell>
          <cell r="O1407" t="str">
            <v>KQ-65-02</v>
          </cell>
          <cell r="P1407" t="str">
            <v>Монтаж радиаторов, конвекторов и регистров, шт.</v>
          </cell>
          <cell r="Q1407">
            <v>1</v>
          </cell>
        </row>
        <row r="1408">
          <cell r="E1408" t="str">
            <v>HV00-01-37-9</v>
          </cell>
          <cell r="F1408" t="str">
            <v>Регистр из стальных электросварных труб диаметром нитки 70 мм</v>
          </cell>
          <cell r="G1408" t="str">
            <v>Register of electric-welded steel pipes with thread diameter 70 mm</v>
          </cell>
          <cell r="H1408" t="str">
            <v>шт.</v>
          </cell>
          <cell r="I1408" t="str">
            <v>pcs.</v>
          </cell>
          <cell r="J1408">
            <v>4.5305</v>
          </cell>
          <cell r="K1408">
            <v>0.16439999999999999</v>
          </cell>
          <cell r="L1408" t="str">
            <v>KQ-65-00</v>
          </cell>
          <cell r="M1408" t="str">
            <v>Приборы отопления, шт.</v>
          </cell>
          <cell r="N1408">
            <v>1</v>
          </cell>
          <cell r="O1408" t="str">
            <v>KQ-65-02</v>
          </cell>
          <cell r="P1408" t="str">
            <v>Монтаж радиаторов, конвекторов и регистров, шт.</v>
          </cell>
          <cell r="Q1408">
            <v>1</v>
          </cell>
        </row>
        <row r="1409">
          <cell r="E1409" t="str">
            <v>HV00-01-37-10</v>
          </cell>
          <cell r="F1409" t="str">
            <v>Регистр из стальных электросварных труб диаметром нитки 80 мм</v>
          </cell>
          <cell r="G1409" t="str">
            <v>Register of electric-welded steel pipes with thread diameter 80 mm</v>
          </cell>
          <cell r="H1409" t="str">
            <v>шт.</v>
          </cell>
          <cell r="I1409" t="str">
            <v>pcs.</v>
          </cell>
          <cell r="J1409">
            <v>6.5942999999999996</v>
          </cell>
          <cell r="K1409">
            <v>0.26879999999999998</v>
          </cell>
          <cell r="L1409" t="str">
            <v>KQ-65-00</v>
          </cell>
          <cell r="M1409" t="str">
            <v>Приборы отопления, шт.</v>
          </cell>
          <cell r="N1409">
            <v>1</v>
          </cell>
          <cell r="O1409" t="str">
            <v>KQ-65-02</v>
          </cell>
          <cell r="P1409" t="str">
            <v>Монтаж радиаторов, конвекторов и регистров, шт.</v>
          </cell>
          <cell r="Q1409">
            <v>1</v>
          </cell>
        </row>
        <row r="1410">
          <cell r="E1410" t="str">
            <v>HV00-01-37-11</v>
          </cell>
          <cell r="F1410" t="str">
            <v>Регистр из стальных электросварных труб диаметром нитки 100 мм</v>
          </cell>
          <cell r="G1410" t="str">
            <v>Electrically welded steel pipe register with thread diameter 100 mm</v>
          </cell>
          <cell r="H1410" t="str">
            <v>шт.</v>
          </cell>
          <cell r="I1410" t="str">
            <v>pcs.</v>
          </cell>
          <cell r="J1410">
            <v>6.9842000000000004</v>
          </cell>
          <cell r="K1410">
            <v>0.28439999999999999</v>
          </cell>
          <cell r="L1410" t="str">
            <v>KQ-65-00</v>
          </cell>
          <cell r="M1410" t="str">
            <v>Приборы отопления, шт.</v>
          </cell>
          <cell r="N1410">
            <v>1</v>
          </cell>
          <cell r="O1410" t="str">
            <v>KQ-65-02</v>
          </cell>
          <cell r="P1410" t="str">
            <v>Монтаж радиаторов, конвекторов и регистров, шт.</v>
          </cell>
          <cell r="Q1410">
            <v>1</v>
          </cell>
        </row>
        <row r="1411">
          <cell r="E1411" t="str">
            <v>HV00-01-37-12</v>
          </cell>
          <cell r="F1411" t="str">
            <v>Регистр из стальных электросварных труб диаметром нитки 125 мм</v>
          </cell>
          <cell r="G1411" t="str">
            <v>Electrically welded steel pipe register with thread diameter 125 mm</v>
          </cell>
          <cell r="H1411" t="str">
            <v>шт.</v>
          </cell>
          <cell r="I1411" t="str">
            <v>pcs.</v>
          </cell>
          <cell r="J1411">
            <v>7.4943</v>
          </cell>
          <cell r="K1411">
            <v>0.30570000000000003</v>
          </cell>
          <cell r="L1411" t="str">
            <v>KQ-65-00</v>
          </cell>
          <cell r="M1411" t="str">
            <v>Приборы отопления, шт.</v>
          </cell>
          <cell r="N1411">
            <v>1</v>
          </cell>
          <cell r="O1411" t="str">
            <v>KQ-65-02</v>
          </cell>
          <cell r="P1411" t="str">
            <v>Монтаж радиаторов, конвекторов и регистров, шт.</v>
          </cell>
          <cell r="Q1411">
            <v>1</v>
          </cell>
        </row>
        <row r="1412">
          <cell r="E1412" t="str">
            <v>HV00-01-37-13</v>
          </cell>
          <cell r="F1412" t="str">
            <v>Регистр из стальных электросварных труб диаметром нитки 150 мм</v>
          </cell>
          <cell r="G1412" t="str">
            <v>Register made of electrically welded steel pipes with thread diameter 150 mm</v>
          </cell>
          <cell r="H1412" t="str">
            <v>шт.</v>
          </cell>
          <cell r="I1412" t="str">
            <v>pcs.</v>
          </cell>
          <cell r="J1412">
            <v>8.0238999999999994</v>
          </cell>
          <cell r="K1412">
            <v>0.32690000000000002</v>
          </cell>
          <cell r="L1412" t="str">
            <v>KQ-65-00</v>
          </cell>
          <cell r="M1412" t="str">
            <v>Приборы отопления, шт.</v>
          </cell>
          <cell r="N1412">
            <v>1</v>
          </cell>
          <cell r="O1412" t="str">
            <v>KQ-65-02</v>
          </cell>
          <cell r="P1412" t="str">
            <v>Монтаж радиаторов, конвекторов и регистров, шт.</v>
          </cell>
          <cell r="Q1412">
            <v>1</v>
          </cell>
        </row>
        <row r="1413">
          <cell r="E1413" t="str">
            <v>HV00-01-42</v>
          </cell>
          <cell r="F1413" t="str">
            <v>Отопительные приборы ОВКВ линейные</v>
          </cell>
          <cell r="G1413" t="str">
            <v>HVAC heating devices, in-line</v>
          </cell>
        </row>
        <row r="1414">
          <cell r="E1414" t="str">
            <v>HV00-01-42-01</v>
          </cell>
          <cell r="F1414" t="str">
            <v>Внутрипольный обогреватель водяной с естественной конвекцией</v>
          </cell>
          <cell r="G1414" t="str">
            <v>Floor-integrated water heater with natural convection</v>
          </cell>
          <cell r="H1414" t="str">
            <v>м</v>
          </cell>
          <cell r="I1414" t="str">
            <v>m</v>
          </cell>
          <cell r="J1414">
            <v>3.6229999999999998</v>
          </cell>
          <cell r="K1414">
            <v>0.154</v>
          </cell>
          <cell r="L1414" t="str">
            <v>KQ-65-00</v>
          </cell>
          <cell r="M1414" t="str">
            <v>Приборы отопления, шт.</v>
          </cell>
          <cell r="N1414">
            <v>1</v>
          </cell>
          <cell r="O1414" t="str">
            <v>KQ-65-03</v>
          </cell>
          <cell r="P1414" t="str">
            <v>Монтаж линейных отопительных приборов, м</v>
          </cell>
          <cell r="Q1414">
            <v>1</v>
          </cell>
        </row>
        <row r="1415">
          <cell r="E1415" t="str">
            <v>HV00-01-42-02</v>
          </cell>
          <cell r="F1415" t="str">
            <v>Внутрипольный обогреватель водяной с принудительной конвекцией</v>
          </cell>
          <cell r="G1415" t="str">
            <v>Floor-integrated water heater with forced convection</v>
          </cell>
          <cell r="H1415" t="str">
            <v>м</v>
          </cell>
          <cell r="I1415" t="str">
            <v>m</v>
          </cell>
          <cell r="J1415">
            <v>3.6640000000000001</v>
          </cell>
          <cell r="K1415">
            <v>0.22</v>
          </cell>
          <cell r="L1415" t="str">
            <v>KQ-65-00</v>
          </cell>
          <cell r="M1415" t="str">
            <v>Приборы отопления, шт.</v>
          </cell>
          <cell r="N1415">
            <v>1</v>
          </cell>
          <cell r="O1415" t="str">
            <v>KQ-65-03</v>
          </cell>
          <cell r="P1415" t="str">
            <v>Монтаж линейных отопительных приборов, м</v>
          </cell>
          <cell r="Q1415">
            <v>1</v>
          </cell>
        </row>
        <row r="1416">
          <cell r="E1416" t="str">
            <v>HV00-01-42-03</v>
          </cell>
          <cell r="F1416" t="str">
            <v>Фасадный обогреватель водяной</v>
          </cell>
          <cell r="G1416" t="str">
            <v>Facade-mounted water heater</v>
          </cell>
          <cell r="H1416" t="str">
            <v>м</v>
          </cell>
          <cell r="I1416" t="str">
            <v>m</v>
          </cell>
          <cell r="J1416">
            <v>0.87</v>
          </cell>
          <cell r="K1416">
            <v>1.9E-2</v>
          </cell>
          <cell r="L1416" t="str">
            <v>KQ-65-00</v>
          </cell>
          <cell r="M1416" t="str">
            <v>Приборы отопления, шт.</v>
          </cell>
          <cell r="N1416">
            <v>1</v>
          </cell>
          <cell r="O1416" t="str">
            <v>KQ-65-03</v>
          </cell>
          <cell r="P1416" t="str">
            <v>Монтаж линейных отопительных приборов, м</v>
          </cell>
          <cell r="Q1416">
            <v>1</v>
          </cell>
        </row>
        <row r="1417">
          <cell r="E1417" t="str">
            <v>HV00-01-42-04</v>
          </cell>
          <cell r="F1417" t="str">
            <v>Фасадный обогреватель электрический</v>
          </cell>
          <cell r="G1417" t="str">
            <v>Facade-mounted electric heater</v>
          </cell>
          <cell r="H1417" t="str">
            <v>м</v>
          </cell>
          <cell r="I1417" t="str">
            <v>m</v>
          </cell>
          <cell r="J1417">
            <v>0.65200000000000002</v>
          </cell>
          <cell r="K1417">
            <v>1.6E-2</v>
          </cell>
          <cell r="L1417" t="str">
            <v>KQ-65-00</v>
          </cell>
          <cell r="M1417" t="str">
            <v>Приборы отопления, шт.</v>
          </cell>
          <cell r="N1417">
            <v>1</v>
          </cell>
          <cell r="O1417" t="str">
            <v>KQ-65-03</v>
          </cell>
          <cell r="P1417" t="str">
            <v>Монтаж линейных отопительных приборов, м</v>
          </cell>
          <cell r="Q1417">
            <v>1</v>
          </cell>
        </row>
        <row r="1418">
          <cell r="E1418" t="str">
            <v>HV00-01-42-05</v>
          </cell>
          <cell r="F1418" t="str">
            <v>Обогреватель плинтусный водяной</v>
          </cell>
          <cell r="G1418" t="str">
            <v>Baseboard water heater</v>
          </cell>
          <cell r="H1418" t="str">
            <v>м</v>
          </cell>
          <cell r="I1418" t="str">
            <v>m</v>
          </cell>
          <cell r="J1418">
            <v>0.64700000000000002</v>
          </cell>
          <cell r="K1418">
            <v>3.3000000000000002E-2</v>
          </cell>
          <cell r="L1418" t="str">
            <v>KQ-65-00</v>
          </cell>
          <cell r="M1418" t="str">
            <v>Приборы отопления, шт.</v>
          </cell>
          <cell r="N1418">
            <v>1</v>
          </cell>
          <cell r="O1418" t="str">
            <v>KQ-65-03</v>
          </cell>
          <cell r="P1418" t="str">
            <v>Монтаж линейных отопительных приборов, м</v>
          </cell>
          <cell r="Q1418">
            <v>1</v>
          </cell>
        </row>
        <row r="1419">
          <cell r="E1419" t="str">
            <v>HV00-01-42-06</v>
          </cell>
          <cell r="F1419" t="str">
            <v>Обогреватель плинтусный электрический</v>
          </cell>
          <cell r="G1419" t="str">
            <v>Baseboard electric heater</v>
          </cell>
          <cell r="H1419" t="str">
            <v>м</v>
          </cell>
          <cell r="I1419" t="str">
            <v>m</v>
          </cell>
          <cell r="J1419">
            <v>0.58799999999999997</v>
          </cell>
          <cell r="K1419">
            <v>2.7E-2</v>
          </cell>
          <cell r="L1419" t="str">
            <v>KQ-65-00</v>
          </cell>
          <cell r="M1419" t="str">
            <v>Приборы отопления, шт.</v>
          </cell>
          <cell r="N1419">
            <v>1</v>
          </cell>
          <cell r="O1419" t="str">
            <v>KQ-65-03</v>
          </cell>
          <cell r="P1419" t="str">
            <v>Монтаж линейных отопительных приборов, м</v>
          </cell>
          <cell r="Q1419">
            <v>1</v>
          </cell>
        </row>
        <row r="1420">
          <cell r="E1420" t="str">
            <v>HV00-01-42-07</v>
          </cell>
          <cell r="F1420" t="str">
            <v>Внутрипольный обогреватель электрический с естественной или принудительной конвекцией</v>
          </cell>
          <cell r="G1420" t="str">
            <v>Floor-integrated electric heater with natural or forced convection</v>
          </cell>
          <cell r="H1420" t="str">
            <v>м</v>
          </cell>
          <cell r="I1420" t="str">
            <v>m</v>
          </cell>
          <cell r="J1420">
            <v>2.8439999999999999</v>
          </cell>
          <cell r="K1420">
            <v>0.111</v>
          </cell>
          <cell r="L1420" t="str">
            <v>KQ-65-00</v>
          </cell>
          <cell r="M1420" t="str">
            <v>Приборы отопления, шт.</v>
          </cell>
          <cell r="N1420">
            <v>1</v>
          </cell>
          <cell r="O1420" t="str">
            <v>KQ-65-03</v>
          </cell>
          <cell r="P1420" t="str">
            <v>Монтаж линейных отопительных приборов, м</v>
          </cell>
          <cell r="Q1420">
            <v>1</v>
          </cell>
        </row>
        <row r="1421">
          <cell r="E1421" t="str">
            <v>HV00-01-43</v>
          </cell>
          <cell r="F1421" t="str">
            <v>Отопительные приборы ОВКВ "Теплые полы"</v>
          </cell>
          <cell r="G1421" t="str">
            <v>HVAC heating devices, “Underfloor heating”</v>
          </cell>
        </row>
        <row r="1422">
          <cell r="E1422" t="str">
            <v>HV00-01-43-01</v>
          </cell>
          <cell r="F1422" t="str">
            <v>Монтаж трубопроводов из сшитого полиэтилена водяного теплого пола в комплекте с подстилающим слоем</v>
          </cell>
          <cell r="G1422" t="str">
            <v>Installation of piping made of cross-linked polyethylene for warm water floor with complete with an underlayer</v>
          </cell>
          <cell r="H1422" t="str">
            <v>м2</v>
          </cell>
          <cell r="I1422" t="str">
            <v>m2</v>
          </cell>
          <cell r="J1422">
            <v>0.86299999999999999</v>
          </cell>
          <cell r="K1422">
            <v>1.2E-2</v>
          </cell>
          <cell r="L1422" t="str">
            <v>KQ-64-00</v>
          </cell>
          <cell r="M1422" t="str">
            <v>Нетехнологические внутренние трубопроводы, м</v>
          </cell>
          <cell r="N1422">
            <v>6.7</v>
          </cell>
          <cell r="O1422" t="str">
            <v>KQ-64-04</v>
          </cell>
          <cell r="P1422" t="str">
            <v>Монтаж водяных теплых полов нетехнологических зон, м2</v>
          </cell>
          <cell r="Q1422">
            <v>1</v>
          </cell>
        </row>
        <row r="1423">
          <cell r="E1423" t="str">
            <v>HV00-01-43-02</v>
          </cell>
          <cell r="F1423" t="str">
            <v>Монтаж электрического теплого пола в комплекте с подстилающим слоем</v>
          </cell>
          <cell r="G1423" t="str">
            <v>Installation of a warm electric floor complete with an underlayer</v>
          </cell>
          <cell r="H1423" t="str">
            <v>м2</v>
          </cell>
          <cell r="I1423" t="str">
            <v>m2</v>
          </cell>
          <cell r="J1423">
            <v>0.66300000000000003</v>
          </cell>
          <cell r="K1423">
            <v>8.0000000000000002E-3</v>
          </cell>
          <cell r="L1423" t="str">
            <v>KQ-69-00</v>
          </cell>
          <cell r="M1423" t="str">
            <v>Отделка помещений, м2</v>
          </cell>
          <cell r="N1423">
            <v>0</v>
          </cell>
          <cell r="O1423" t="str">
            <v>KQ-69-09</v>
          </cell>
          <cell r="P1423" t="str">
            <v>Монтаж электрических теплых полов нетехнологических зон, м2</v>
          </cell>
          <cell r="Q1423">
            <v>1</v>
          </cell>
        </row>
        <row r="1424">
          <cell r="E1424" t="str">
            <v>HV00-01-43-03</v>
          </cell>
          <cell r="F1424" t="str">
            <v>Монтаж узла регулирования теплого пола, комплектной поставки (шкаф, узел регулирования, циркуляционный насос, распределительный коллектор)</v>
          </cell>
          <cell r="G1424" t="str">
            <v>Installation of a warm floor control unit of packaged supply (cabinet, control unit, circulation pump, distribution header)</v>
          </cell>
          <cell r="H1424" t="str">
            <v>шт.</v>
          </cell>
          <cell r="I1424" t="str">
            <v>pcs.</v>
          </cell>
          <cell r="J1424">
            <v>7.3890000000000002</v>
          </cell>
          <cell r="K1424">
            <v>0.22</v>
          </cell>
          <cell r="L1424" t="str">
            <v>KQ-64-00</v>
          </cell>
          <cell r="M1424" t="str">
            <v>Нетехнологические внутренние трубопроводы, м</v>
          </cell>
          <cell r="N1424">
            <v>0</v>
          </cell>
          <cell r="O1424" t="str">
            <v>KQ-64-04</v>
          </cell>
          <cell r="P1424" t="str">
            <v>Монтаж водяных теплых полов нетехнологических зон, м2</v>
          </cell>
          <cell r="Q1424">
            <v>0</v>
          </cell>
        </row>
        <row r="1425">
          <cell r="E1425" t="str">
            <v>HV00-01-38</v>
          </cell>
          <cell r="F1425" t="str">
            <v>Узел регулирования ОВКВ</v>
          </cell>
          <cell r="G1425" t="str">
            <v>HVAC control unit</v>
          </cell>
        </row>
        <row r="1426">
          <cell r="E1426" t="str">
            <v>HV00-01-38-1</v>
          </cell>
          <cell r="F1426" t="str">
            <v>Узлы регулирования - DN 15- DN40</v>
          </cell>
          <cell r="G1426" t="str">
            <v>Control units - DN 15 - DN 40</v>
          </cell>
          <cell r="H1426" t="str">
            <v>комплект</v>
          </cell>
          <cell r="I1426" t="str">
            <v>package</v>
          </cell>
          <cell r="J1426">
            <v>9.5</v>
          </cell>
          <cell r="K1426">
            <v>0.54</v>
          </cell>
          <cell r="L1426" t="str">
            <v>KQ-64-00</v>
          </cell>
          <cell r="M1426" t="str">
            <v>Нетехнологические внутренние трубопроводы, м</v>
          </cell>
          <cell r="N1426">
            <v>0</v>
          </cell>
          <cell r="O1426" t="str">
            <v>KQ-64-05</v>
          </cell>
          <cell r="P1426" t="str">
            <v>Монтаж запорно-регулирующей и распределительной арматуры внутр. инженерных сетей, шт.</v>
          </cell>
          <cell r="Q1426">
            <v>0</v>
          </cell>
        </row>
        <row r="1427">
          <cell r="E1427" t="str">
            <v>HV00-01-38-2</v>
          </cell>
          <cell r="F1427" t="str">
            <v>Узлы регулирования - DN 50-DN80</v>
          </cell>
          <cell r="G1427" t="str">
            <v>Control units - DN 50-DN80</v>
          </cell>
          <cell r="H1427" t="str">
            <v>комплект</v>
          </cell>
          <cell r="I1427" t="str">
            <v>package</v>
          </cell>
          <cell r="J1427">
            <v>11.6</v>
          </cell>
          <cell r="K1427">
            <v>1.58</v>
          </cell>
          <cell r="L1427" t="str">
            <v>KQ-64-00</v>
          </cell>
          <cell r="M1427" t="str">
            <v>Нетехнологические внутренние трубопроводы, м</v>
          </cell>
          <cell r="N1427">
            <v>0</v>
          </cell>
          <cell r="O1427" t="str">
            <v>KQ-64-05</v>
          </cell>
          <cell r="P1427" t="str">
            <v>Монтаж запорно-регулирующей и распределительной арматуры внутр. инженерных сетей, шт.</v>
          </cell>
          <cell r="Q1427">
            <v>0</v>
          </cell>
        </row>
        <row r="1428">
          <cell r="E1428" t="str">
            <v>HV00-01-38-3</v>
          </cell>
          <cell r="F1428" t="str">
            <v>Узлы регулирования – DN100-DN125</v>
          </cell>
          <cell r="G1428" t="str">
            <v>Control units – DN100-DN125</v>
          </cell>
          <cell r="H1428" t="str">
            <v>комплект</v>
          </cell>
          <cell r="I1428" t="str">
            <v>package</v>
          </cell>
          <cell r="J1428">
            <v>13.3</v>
          </cell>
          <cell r="K1428">
            <v>2</v>
          </cell>
          <cell r="L1428" t="str">
            <v>KQ-64-00</v>
          </cell>
          <cell r="M1428" t="str">
            <v>Нетехнологические внутренние трубопроводы, м</v>
          </cell>
          <cell r="N1428">
            <v>0</v>
          </cell>
          <cell r="O1428" t="str">
            <v>KQ-64-05</v>
          </cell>
          <cell r="P1428" t="str">
            <v>Монтаж запорно-регулирующей и распределительной арматуры внутр. инженерных сетей, шт.</v>
          </cell>
          <cell r="Q1428">
            <v>0</v>
          </cell>
        </row>
        <row r="1429">
          <cell r="E1429" t="str">
            <v>HV00-01-39</v>
          </cell>
          <cell r="F1429" t="str">
            <v>Трубопроводы систем кондиционирования ОВКВ</v>
          </cell>
          <cell r="G1429" t="str">
            <v>HVAC air conditioning system piping</v>
          </cell>
        </row>
        <row r="1430">
          <cell r="E1430" t="str">
            <v>HV00-01-39-1</v>
          </cell>
          <cell r="F1430" t="str">
            <v>Медные трубы для трубопроводов хладагента Ø6,35 (1/4”)- Ø15,88 (5/8”)</v>
          </cell>
          <cell r="G1430" t="str">
            <v>Copper tubes for refrigerant tubing Ø6.35 (1/4")- Ø15.88 (5/8")</v>
          </cell>
          <cell r="H1430" t="str">
            <v>м</v>
          </cell>
          <cell r="I1430" t="str">
            <v>m</v>
          </cell>
          <cell r="J1430">
            <v>0.93930000000000002</v>
          </cell>
          <cell r="K1430">
            <v>5.79E-2</v>
          </cell>
          <cell r="L1430" t="str">
            <v>KQ-61-00</v>
          </cell>
          <cell r="M1430" t="str">
            <v>Основное оборудование вентиляции и кондиционирования, шт.</v>
          </cell>
          <cell r="N1430">
            <v>0</v>
          </cell>
          <cell r="O1430" t="str">
            <v>KQ-61-02</v>
          </cell>
          <cell r="P1430" t="str">
            <v>Монтаж основного оборудования кондиционирования, шт.</v>
          </cell>
          <cell r="Q1430">
            <v>0</v>
          </cell>
        </row>
        <row r="1431">
          <cell r="E1431" t="str">
            <v>HV00-01-39-2</v>
          </cell>
          <cell r="F1431" t="str">
            <v>Медные трубы для трубопроводов хладагента Ø19,05 (3/4”) и более</v>
          </cell>
          <cell r="G1431" t="str">
            <v>Copper tubes for refrigerant tubing Ø19.05 (3/4") and above</v>
          </cell>
          <cell r="H1431" t="str">
            <v>м</v>
          </cell>
          <cell r="I1431" t="str">
            <v>m</v>
          </cell>
          <cell r="J1431">
            <v>1.3947000000000001</v>
          </cell>
          <cell r="K1431">
            <v>0.10050000000000001</v>
          </cell>
          <cell r="L1431" t="str">
            <v>KQ-61-00</v>
          </cell>
          <cell r="M1431" t="str">
            <v>Основное оборудование вентиляции и кондиционирования, шт.</v>
          </cell>
          <cell r="N1431">
            <v>0</v>
          </cell>
          <cell r="O1431" t="str">
            <v>KQ-61-02</v>
          </cell>
          <cell r="P1431" t="str">
            <v>Монтаж основного оборудования кондиционирования, шт.</v>
          </cell>
          <cell r="Q1431">
            <v>0</v>
          </cell>
        </row>
        <row r="1432">
          <cell r="E1432" t="str">
            <v>HV00-01-39-3</v>
          </cell>
          <cell r="F1432" t="str">
            <v>BS- контроллер</v>
          </cell>
          <cell r="G1432" t="str">
            <v>BS- controller</v>
          </cell>
          <cell r="H1432" t="str">
            <v>шт.</v>
          </cell>
          <cell r="I1432" t="str">
            <v>pcs.</v>
          </cell>
          <cell r="J1432">
            <v>9.9179999999999993</v>
          </cell>
          <cell r="K1432">
            <v>2.843</v>
          </cell>
          <cell r="L1432" t="str">
            <v>KQ-61-00</v>
          </cell>
          <cell r="M1432" t="str">
            <v>Основное оборудование вентиляции и кондиционирования, шт.</v>
          </cell>
          <cell r="N1432">
            <v>0</v>
          </cell>
          <cell r="O1432" t="str">
            <v>KQ-61-02</v>
          </cell>
          <cell r="P1432" t="str">
            <v>Монтаж основного оборудования кондиционирования, шт.</v>
          </cell>
          <cell r="Q1432">
            <v>0</v>
          </cell>
        </row>
        <row r="1433">
          <cell r="E1433" t="str">
            <v>HV00-01-40</v>
          </cell>
          <cell r="F1433" t="str">
            <v>Заправка хладагентом</v>
          </cell>
          <cell r="G1433" t="str">
            <v>Refrigerant Filling</v>
          </cell>
        </row>
        <row r="1434">
          <cell r="E1434" t="str">
            <v>HV00-01-40-1</v>
          </cell>
          <cell r="F1434" t="str">
            <v>Заправка хладагентом</v>
          </cell>
          <cell r="G1434" t="str">
            <v>Refrigerant Filling</v>
          </cell>
          <cell r="H1434" t="str">
            <v>кг</v>
          </cell>
          <cell r="I1434" t="str">
            <v>kg</v>
          </cell>
          <cell r="J1434">
            <v>0.1081</v>
          </cell>
          <cell r="K1434">
            <v>2.2499999999999999E-2</v>
          </cell>
          <cell r="L1434" t="str">
            <v>KQ-97-00</v>
          </cell>
          <cell r="M1434" t="str">
            <v>ПредПНР, без ед. изм.</v>
          </cell>
          <cell r="N1434">
            <v>0</v>
          </cell>
          <cell r="O1434" t="str">
            <v>KQ-97-16</v>
          </cell>
          <cell r="P1434" t="str">
            <v>Вакуумирование и заправка систем кондиционирования, кг</v>
          </cell>
          <cell r="Q1434">
            <v>1</v>
          </cell>
        </row>
        <row r="1435">
          <cell r="E1435" t="str">
            <v>HV00-02</v>
          </cell>
          <cell r="F1435" t="str">
            <v>Оборудование систем ТС и ВК</v>
          </cell>
          <cell r="G1435" t="str">
            <v>Equipment for heat supply and WSS systems</v>
          </cell>
        </row>
        <row r="1436">
          <cell r="E1436" t="str">
            <v>HV00-02-02</v>
          </cell>
          <cell r="F1436" t="str">
            <v>Расширительные баки для холодной/горячей воды</v>
          </cell>
          <cell r="G1436" t="str">
            <v>Cold/hot water expansion tanks</v>
          </cell>
        </row>
        <row r="1437">
          <cell r="E1437" t="str">
            <v>HV00-02-02-2</v>
          </cell>
          <cell r="F1437" t="str">
            <v>Расширительный бак охлажденной/горячей воды, объем до 35 л</v>
          </cell>
          <cell r="G1437" t="str">
            <v>Chilled/hot water expansion tank, capacity up to 35 l</v>
          </cell>
          <cell r="H1437" t="str">
            <v>шт.</v>
          </cell>
          <cell r="I1437" t="str">
            <v>pcs.</v>
          </cell>
          <cell r="J1437">
            <v>3.8809999999999998</v>
          </cell>
          <cell r="K1437">
            <v>0.60850000000000004</v>
          </cell>
          <cell r="L1437" t="str">
            <v>KQ-63-00</v>
          </cell>
          <cell r="M1437" t="str">
            <v>Основное оборудование трубопроводных инженерных систем, компл.</v>
          </cell>
          <cell r="N1437">
            <v>1</v>
          </cell>
          <cell r="O1437" t="str">
            <v>KQ-63-03</v>
          </cell>
          <cell r="P1437" t="str">
            <v>Монтаж емкостного оборудования инженерных систем, шт.</v>
          </cell>
          <cell r="Q1437">
            <v>1</v>
          </cell>
        </row>
        <row r="1438">
          <cell r="E1438" t="str">
            <v>HV00-02-02-3</v>
          </cell>
          <cell r="F1438" t="str">
            <v>Расширительный бак охлажденной/горячей воды, объем &gt;35 - 50 л</v>
          </cell>
          <cell r="G1438" t="str">
            <v>Chilled/hot water expansion tank, capacity &gt;35 - 50 l</v>
          </cell>
          <cell r="H1438" t="str">
            <v>шт.</v>
          </cell>
          <cell r="I1438" t="str">
            <v>pcs.</v>
          </cell>
          <cell r="J1438">
            <v>3.9813999999999998</v>
          </cell>
          <cell r="K1438">
            <v>0.62790000000000001</v>
          </cell>
          <cell r="L1438" t="str">
            <v>KQ-63-00</v>
          </cell>
          <cell r="M1438" t="str">
            <v>Основное оборудование трубопроводных инженерных систем, компл.</v>
          </cell>
          <cell r="N1438">
            <v>1</v>
          </cell>
          <cell r="O1438" t="str">
            <v>KQ-63-03</v>
          </cell>
          <cell r="P1438" t="str">
            <v>Монтаж емкостного оборудования инженерных систем, шт.</v>
          </cell>
          <cell r="Q1438">
            <v>1</v>
          </cell>
        </row>
        <row r="1439">
          <cell r="E1439" t="str">
            <v>HV00-02-02-4</v>
          </cell>
          <cell r="F1439" t="str">
            <v>Расширительный бак охлажденной/горячей воды, объем &gt;50 - 80 л</v>
          </cell>
          <cell r="G1439" t="str">
            <v>Chilled/hot water expansion tank, capacity &gt;50 - 80 l</v>
          </cell>
          <cell r="H1439" t="str">
            <v>шт.</v>
          </cell>
          <cell r="I1439" t="str">
            <v>pcs.</v>
          </cell>
          <cell r="J1439">
            <v>4.1319999999999997</v>
          </cell>
          <cell r="K1439">
            <v>0.65700000000000003</v>
          </cell>
          <cell r="L1439" t="str">
            <v>KQ-63-00</v>
          </cell>
          <cell r="M1439" t="str">
            <v>Основное оборудование трубопроводных инженерных систем, компл.</v>
          </cell>
          <cell r="N1439">
            <v>1</v>
          </cell>
          <cell r="O1439" t="str">
            <v>KQ-63-03</v>
          </cell>
          <cell r="P1439" t="str">
            <v>Монтаж емкостного оборудования инженерных систем, шт.</v>
          </cell>
          <cell r="Q1439">
            <v>1</v>
          </cell>
        </row>
        <row r="1440">
          <cell r="E1440" t="str">
            <v>HV00-02-02-5</v>
          </cell>
          <cell r="F1440" t="str">
            <v>Расширительный бак охлажденной/горячей воды, объем &gt;80 - 100 л</v>
          </cell>
          <cell r="G1440" t="str">
            <v>Chilled/hot water expansion tank, capacity &gt;80 - 100 l</v>
          </cell>
          <cell r="H1440" t="str">
            <v>шт.</v>
          </cell>
          <cell r="I1440" t="str">
            <v>pcs.</v>
          </cell>
          <cell r="J1440">
            <v>4.383</v>
          </cell>
          <cell r="K1440">
            <v>0.70550000000000002</v>
          </cell>
          <cell r="L1440" t="str">
            <v>KQ-63-00</v>
          </cell>
          <cell r="M1440" t="str">
            <v>Основное оборудование трубопроводных инженерных систем, компл.</v>
          </cell>
          <cell r="N1440">
            <v>1</v>
          </cell>
          <cell r="O1440" t="str">
            <v>KQ-63-03</v>
          </cell>
          <cell r="P1440" t="str">
            <v>Монтаж емкостного оборудования инженерных систем, шт.</v>
          </cell>
          <cell r="Q1440">
            <v>1</v>
          </cell>
        </row>
        <row r="1441">
          <cell r="E1441" t="str">
            <v>HV00-02-03</v>
          </cell>
          <cell r="F1441" t="str">
            <v>Буферные емкости охлажденной/горячей воды</v>
          </cell>
          <cell r="G1441" t="str">
            <v>Chilled/hot water buffer tanks</v>
          </cell>
        </row>
        <row r="1442">
          <cell r="E1442" t="str">
            <v>HV00-02-03-2</v>
          </cell>
          <cell r="F1442" t="str">
            <v>Буферная емкость охлажденной/горячей воды, объем до 500 л</v>
          </cell>
          <cell r="G1442" t="str">
            <v>Chilled/hot water buffer tank, capacity up to 500 l</v>
          </cell>
          <cell r="H1442" t="str">
            <v>шт.</v>
          </cell>
          <cell r="I1442" t="str">
            <v>pcs.</v>
          </cell>
          <cell r="J1442">
            <v>9.5876999999999999</v>
          </cell>
          <cell r="K1442">
            <v>0.8518</v>
          </cell>
          <cell r="L1442" t="str">
            <v>KQ-63-00</v>
          </cell>
          <cell r="M1442" t="str">
            <v>Основное оборудование трубопроводных инженерных систем, компл.</v>
          </cell>
          <cell r="N1442">
            <v>1</v>
          </cell>
          <cell r="O1442" t="str">
            <v>KQ-63-03</v>
          </cell>
          <cell r="P1442" t="str">
            <v>Монтаж емкостного оборудования инженерных систем, шт.</v>
          </cell>
          <cell r="Q1442">
            <v>1</v>
          </cell>
        </row>
        <row r="1443">
          <cell r="E1443" t="str">
            <v>HV00-02-03-3</v>
          </cell>
          <cell r="F1443" t="str">
            <v>Буферная емкость охлажденной/горячей воды, объем &gt;500 - 1000 л</v>
          </cell>
          <cell r="G1443" t="str">
            <v>Chilled/hot water buffer tank, capacity &gt;500 - 1000 l</v>
          </cell>
          <cell r="H1443" t="str">
            <v>шт.</v>
          </cell>
          <cell r="I1443" t="str">
            <v>pcs.</v>
          </cell>
          <cell r="J1443">
            <v>12.0398</v>
          </cell>
          <cell r="K1443">
            <v>0.97619999999999996</v>
          </cell>
          <cell r="L1443" t="str">
            <v>KQ-63-00</v>
          </cell>
          <cell r="M1443" t="str">
            <v>Основное оборудование трубопроводных инженерных систем, компл.</v>
          </cell>
          <cell r="N1443">
            <v>1</v>
          </cell>
          <cell r="O1443" t="str">
            <v>KQ-63-03</v>
          </cell>
          <cell r="P1443" t="str">
            <v>Монтаж емкостного оборудования инженерных систем, шт.</v>
          </cell>
          <cell r="Q1443">
            <v>1</v>
          </cell>
        </row>
        <row r="1444">
          <cell r="E1444" t="str">
            <v>HV00-02-03-4</v>
          </cell>
          <cell r="F1444" t="str">
            <v>Буферная емкость охлажденной/горячей воды, объем &gt;1000 - 2000 л</v>
          </cell>
          <cell r="G1444" t="str">
            <v>Chilled/hot water buffer tank, capacity &gt;1000 - 2000 l</v>
          </cell>
          <cell r="H1444" t="str">
            <v>шт.</v>
          </cell>
          <cell r="I1444" t="str">
            <v>pcs.</v>
          </cell>
          <cell r="J1444">
            <v>15.366400000000001</v>
          </cell>
          <cell r="K1444">
            <v>0.86429999999999996</v>
          </cell>
          <cell r="L1444" t="str">
            <v>KQ-63-00</v>
          </cell>
          <cell r="M1444" t="str">
            <v>Основное оборудование трубопроводных инженерных систем, компл.</v>
          </cell>
          <cell r="N1444">
            <v>1</v>
          </cell>
          <cell r="O1444" t="str">
            <v>KQ-63-03</v>
          </cell>
          <cell r="P1444" t="str">
            <v>Монтаж емкостного оборудования инженерных систем, шт.</v>
          </cell>
          <cell r="Q1444">
            <v>1</v>
          </cell>
        </row>
        <row r="1445">
          <cell r="E1445" t="str">
            <v>HV00-02-03-5</v>
          </cell>
          <cell r="F1445" t="str">
            <v>Буферная емкость охлажденной/горячей воды, объем &gt;2000 - 3000 л</v>
          </cell>
          <cell r="G1445" t="str">
            <v>Chilled/hot water buffer tank, capacity &gt;2000 - 3000 l</v>
          </cell>
          <cell r="H1445" t="str">
            <v>шт.</v>
          </cell>
          <cell r="I1445" t="str">
            <v>pcs.</v>
          </cell>
          <cell r="J1445">
            <v>18.052800000000001</v>
          </cell>
          <cell r="K1445">
            <v>1.1492</v>
          </cell>
          <cell r="L1445" t="str">
            <v>KQ-63-00</v>
          </cell>
          <cell r="M1445" t="str">
            <v>Основное оборудование трубопроводных инженерных систем, компл.</v>
          </cell>
          <cell r="N1445">
            <v>1</v>
          </cell>
          <cell r="O1445" t="str">
            <v>KQ-63-03</v>
          </cell>
          <cell r="P1445" t="str">
            <v>Монтаж емкостного оборудования инженерных систем, шт.</v>
          </cell>
          <cell r="Q1445">
            <v>1</v>
          </cell>
        </row>
        <row r="1446">
          <cell r="E1446" t="str">
            <v>HV00-02-03-6</v>
          </cell>
          <cell r="F1446" t="str">
            <v>Буферная емкость охлажденной/горячей воды, объем &gt;3000 - 4000 л</v>
          </cell>
          <cell r="G1446" t="str">
            <v>Chilled/hot water buffer tank, capacity &gt;3000 - 4000 l</v>
          </cell>
          <cell r="H1446" t="str">
            <v>шт.</v>
          </cell>
          <cell r="I1446" t="str">
            <v>pcs.</v>
          </cell>
          <cell r="J1446">
            <v>18.334</v>
          </cell>
          <cell r="K1446">
            <v>1.2107000000000001</v>
          </cell>
          <cell r="L1446" t="str">
            <v>KQ-63-00</v>
          </cell>
          <cell r="M1446" t="str">
            <v>Основное оборудование трубопроводных инженерных систем, компл.</v>
          </cell>
          <cell r="N1446">
            <v>1</v>
          </cell>
          <cell r="O1446" t="str">
            <v>KQ-63-03</v>
          </cell>
          <cell r="P1446" t="str">
            <v>Монтаж емкостного оборудования инженерных систем, шт.</v>
          </cell>
          <cell r="Q1446">
            <v>1</v>
          </cell>
        </row>
        <row r="1447">
          <cell r="E1447" t="str">
            <v>HV00-02-05</v>
          </cell>
          <cell r="F1447" t="str">
            <v>Узлы учета/регулирования</v>
          </cell>
          <cell r="G1447" t="str">
            <v>Metering/control units</v>
          </cell>
        </row>
        <row r="1448">
          <cell r="E1448" t="str">
            <v>HV00-02-05-10</v>
          </cell>
          <cell r="F1448" t="str">
            <v>Узел учета/регулирования, номинальный диаметр до 20 мм</v>
          </cell>
          <cell r="G1448" t="str">
            <v>Metering/control unit, nominal diameter up to 20 mm</v>
          </cell>
          <cell r="H1448" t="str">
            <v>комплект</v>
          </cell>
          <cell r="I1448" t="str">
            <v>package</v>
          </cell>
          <cell r="J1448">
            <v>8.5066000000000006</v>
          </cell>
          <cell r="K1448">
            <v>0.85419999999999996</v>
          </cell>
          <cell r="L1448" t="str">
            <v>KQ-63-00</v>
          </cell>
          <cell r="M1448" t="str">
            <v>Основное оборудование трубопроводных инженерных систем, компл.</v>
          </cell>
          <cell r="N1448">
            <v>0</v>
          </cell>
          <cell r="O1448" t="str">
            <v>KQ-63-02</v>
          </cell>
          <cell r="P1448" t="str">
            <v>Монтаж узлов учета и регулирования инженерных систем, компл.</v>
          </cell>
          <cell r="Q1448">
            <v>1</v>
          </cell>
        </row>
        <row r="1449">
          <cell r="E1449" t="str">
            <v>HV00-02-05-11</v>
          </cell>
          <cell r="F1449" t="str">
            <v>Узел учета/регулирования, номинальный диаметр &gt;20 - 40 мм</v>
          </cell>
          <cell r="G1449" t="str">
            <v>Metering/control unit, nominal diameter &gt;20 - 40 mm</v>
          </cell>
          <cell r="H1449" t="str">
            <v>комплект</v>
          </cell>
          <cell r="I1449" t="str">
            <v>package</v>
          </cell>
          <cell r="J1449">
            <v>8.5153999999999996</v>
          </cell>
          <cell r="K1449">
            <v>0.85960000000000003</v>
          </cell>
          <cell r="L1449" t="str">
            <v>KQ-63-00</v>
          </cell>
          <cell r="M1449" t="str">
            <v>Основное оборудование трубопроводных инженерных систем, компл.</v>
          </cell>
          <cell r="N1449">
            <v>0</v>
          </cell>
          <cell r="O1449" t="str">
            <v>KQ-63-02</v>
          </cell>
          <cell r="P1449" t="str">
            <v>Монтаж узлов учета и регулирования инженерных систем, компл.</v>
          </cell>
          <cell r="Q1449">
            <v>1</v>
          </cell>
        </row>
        <row r="1450">
          <cell r="E1450" t="str">
            <v>HV00-02-05-12</v>
          </cell>
          <cell r="F1450" t="str">
            <v>Узел учета/регулирования, номинальный диаметр &gt;40 - 65 мм</v>
          </cell>
          <cell r="G1450" t="str">
            <v>Metering/control unit, nominal diameter &gt;40 - 65 mm</v>
          </cell>
          <cell r="H1450" t="str">
            <v>комплект</v>
          </cell>
          <cell r="I1450" t="str">
            <v>package</v>
          </cell>
          <cell r="J1450">
            <v>13.130800000000001</v>
          </cell>
          <cell r="K1450">
            <v>1.4289000000000001</v>
          </cell>
          <cell r="L1450" t="str">
            <v>KQ-63-00</v>
          </cell>
          <cell r="M1450" t="str">
            <v>Основное оборудование трубопроводных инженерных систем, компл.</v>
          </cell>
          <cell r="N1450">
            <v>0</v>
          </cell>
          <cell r="O1450" t="str">
            <v>KQ-63-02</v>
          </cell>
          <cell r="P1450" t="str">
            <v>Монтаж узлов учета и регулирования инженерных систем, компл.</v>
          </cell>
          <cell r="Q1450">
            <v>1</v>
          </cell>
        </row>
        <row r="1451">
          <cell r="E1451" t="str">
            <v>HV00-02-05-13</v>
          </cell>
          <cell r="F1451" t="str">
            <v>Узел учета/регулирования, номинальный диаметр &gt;65 - 100 мм</v>
          </cell>
          <cell r="G1451" t="str">
            <v>Metering/control unit, nominal diameter &gt;65-100 mm</v>
          </cell>
          <cell r="H1451" t="str">
            <v>комплект</v>
          </cell>
          <cell r="I1451" t="str">
            <v>package</v>
          </cell>
          <cell r="J1451">
            <v>18.155000000000001</v>
          </cell>
          <cell r="K1451">
            <v>2.0038999999999998</v>
          </cell>
          <cell r="L1451" t="str">
            <v>KQ-63-00</v>
          </cell>
          <cell r="M1451" t="str">
            <v>Основное оборудование трубопроводных инженерных систем, компл.</v>
          </cell>
          <cell r="N1451">
            <v>0</v>
          </cell>
          <cell r="O1451" t="str">
            <v>KQ-63-02</v>
          </cell>
          <cell r="P1451" t="str">
            <v>Монтаж узлов учета и регулирования инженерных систем, компл.</v>
          </cell>
          <cell r="Q1451">
            <v>1</v>
          </cell>
        </row>
        <row r="1452">
          <cell r="E1452" t="str">
            <v>HV00-02-05-14</v>
          </cell>
          <cell r="F1452" t="str">
            <v>Узел учета/регулирования, номинальный диаметр &gt;100 - 150 мм</v>
          </cell>
          <cell r="G1452" t="str">
            <v>Metering/control unit, nominal diameter &gt;100-150 mm</v>
          </cell>
          <cell r="H1452" t="str">
            <v>комплект</v>
          </cell>
          <cell r="I1452" t="str">
            <v>package</v>
          </cell>
          <cell r="J1452">
            <v>25.340800000000002</v>
          </cell>
          <cell r="K1452">
            <v>3.1463999999999999</v>
          </cell>
          <cell r="L1452" t="str">
            <v>KQ-63-00</v>
          </cell>
          <cell r="M1452" t="str">
            <v>Основное оборудование трубопроводных инженерных систем, компл.</v>
          </cell>
          <cell r="N1452">
            <v>0</v>
          </cell>
          <cell r="O1452" t="str">
            <v>KQ-63-02</v>
          </cell>
          <cell r="P1452" t="str">
            <v>Монтаж узлов учета и регулирования инженерных систем, компл.</v>
          </cell>
          <cell r="Q1452">
            <v>1</v>
          </cell>
        </row>
        <row r="1453">
          <cell r="E1453" t="str">
            <v>HV00-02-05-15</v>
          </cell>
          <cell r="F1453" t="str">
            <v>Узел учета/нарегулирования, номинальный диаметр &gt;150 - 250 мм</v>
          </cell>
          <cell r="G1453" t="str">
            <v>Metering/control unit, nominal diameter &gt;150-250 mm</v>
          </cell>
          <cell r="H1453" t="str">
            <v>комплект</v>
          </cell>
          <cell r="I1453" t="str">
            <v>package</v>
          </cell>
          <cell r="J1453">
            <v>30.789200000000001</v>
          </cell>
          <cell r="K1453">
            <v>7.9861000000000004</v>
          </cell>
          <cell r="L1453" t="str">
            <v>KQ-63-00</v>
          </cell>
          <cell r="M1453" t="str">
            <v>Основное оборудование трубопроводных инженерных систем, компл.</v>
          </cell>
          <cell r="N1453">
            <v>0</v>
          </cell>
          <cell r="O1453" t="str">
            <v>KQ-63-02</v>
          </cell>
          <cell r="P1453" t="str">
            <v>Монтаж узлов учета и регулирования инженерных систем, компл.</v>
          </cell>
          <cell r="Q1453">
            <v>1</v>
          </cell>
        </row>
        <row r="1454">
          <cell r="E1454" t="str">
            <v>HV00-02-11</v>
          </cell>
          <cell r="F1454" t="str">
            <v>Блочные тепловые пункты</v>
          </cell>
          <cell r="G1454" t="str">
            <v>Packaged heating stations</v>
          </cell>
        </row>
        <row r="1455">
          <cell r="E1455" t="str">
            <v>HV00-02-11-1</v>
          </cell>
          <cell r="F1455" t="str">
            <v>Блочный тепловой пункт, до 0,5 т. включительно</v>
          </cell>
          <cell r="G1455" t="str">
            <v>Packaged heating station, up to 0.5 tons inclusive</v>
          </cell>
          <cell r="H1455" t="str">
            <v>шт.</v>
          </cell>
          <cell r="I1455" t="str">
            <v>pcs.</v>
          </cell>
          <cell r="J1455">
            <v>37.72</v>
          </cell>
          <cell r="K1455">
            <v>4.9050000000000002</v>
          </cell>
          <cell r="L1455" t="str">
            <v>KQ-63-00</v>
          </cell>
          <cell r="M1455" t="str">
            <v>Основное оборудование трубопроводных инженерных систем, компл.</v>
          </cell>
          <cell r="N1455">
            <v>1</v>
          </cell>
          <cell r="O1455" t="str">
            <v>KQ-63-01</v>
          </cell>
          <cell r="P1455" t="str">
            <v>Монтаж блочных тепловых пунктов, компл.</v>
          </cell>
          <cell r="Q1455">
            <v>1</v>
          </cell>
        </row>
        <row r="1456">
          <cell r="E1456" t="str">
            <v>HV00-02-11-2</v>
          </cell>
          <cell r="F1456" t="str">
            <v>Блочный тепловой пункт, от 0,5 до 1,0 т. включительно</v>
          </cell>
          <cell r="G1456" t="str">
            <v>Packaged heating station, 0.5 to 1.0 tons inclusive</v>
          </cell>
          <cell r="H1456" t="str">
            <v>шт.</v>
          </cell>
          <cell r="I1456" t="str">
            <v>pcs.</v>
          </cell>
          <cell r="J1456">
            <v>37.94</v>
          </cell>
          <cell r="K1456">
            <v>5.04</v>
          </cell>
          <cell r="L1456" t="str">
            <v>KQ-63-00</v>
          </cell>
          <cell r="M1456" t="str">
            <v>Основное оборудование трубопроводных инженерных систем, компл.</v>
          </cell>
          <cell r="N1456">
            <v>1</v>
          </cell>
          <cell r="O1456" t="str">
            <v>KQ-63-01</v>
          </cell>
          <cell r="P1456" t="str">
            <v>Монтаж блочных тепловых пунктов, компл.</v>
          </cell>
          <cell r="Q1456">
            <v>1</v>
          </cell>
        </row>
        <row r="1457">
          <cell r="E1457" t="str">
            <v>HV00-02-11-3</v>
          </cell>
          <cell r="F1457" t="str">
            <v>Блочный тепловой пункт, от 1,0 до 1,5 т. включительно</v>
          </cell>
          <cell r="G1457" t="str">
            <v>Packaged heating station, 1.0 to 1.5 tons inclusive</v>
          </cell>
          <cell r="H1457" t="str">
            <v>шт.</v>
          </cell>
          <cell r="I1457" t="str">
            <v>pcs.</v>
          </cell>
          <cell r="J1457">
            <v>45.46</v>
          </cell>
          <cell r="K1457">
            <v>5.585</v>
          </cell>
          <cell r="L1457" t="str">
            <v>KQ-63-00</v>
          </cell>
          <cell r="M1457" t="str">
            <v>Основное оборудование трубопроводных инженерных систем, компл.</v>
          </cell>
          <cell r="N1457">
            <v>1</v>
          </cell>
          <cell r="O1457" t="str">
            <v>KQ-63-01</v>
          </cell>
          <cell r="P1457" t="str">
            <v>Монтаж блочных тепловых пунктов, компл.</v>
          </cell>
          <cell r="Q1457">
            <v>1</v>
          </cell>
        </row>
        <row r="1458">
          <cell r="E1458" t="str">
            <v>HV00-02-11-4</v>
          </cell>
          <cell r="F1458" t="str">
            <v>Блочный тепловой пункт, от 1,5 до 2,0 т. включительно</v>
          </cell>
          <cell r="G1458" t="str">
            <v>Packaged heating station, 1.5 to 2.0 tons inclusive</v>
          </cell>
          <cell r="H1458" t="str">
            <v>шт.</v>
          </cell>
          <cell r="I1458" t="str">
            <v>pcs.</v>
          </cell>
          <cell r="J1458">
            <v>52.48</v>
          </cell>
          <cell r="K1458">
            <v>7.19</v>
          </cell>
          <cell r="L1458" t="str">
            <v>KQ-63-00</v>
          </cell>
          <cell r="M1458" t="str">
            <v>Основное оборудование трубопроводных инженерных систем, компл.</v>
          </cell>
          <cell r="N1458">
            <v>1</v>
          </cell>
          <cell r="O1458" t="str">
            <v>KQ-63-01</v>
          </cell>
          <cell r="P1458" t="str">
            <v>Монтаж блочных тепловых пунктов, компл.</v>
          </cell>
          <cell r="Q1458">
            <v>1</v>
          </cell>
        </row>
        <row r="1459">
          <cell r="E1459" t="str">
            <v>HV00-02-11-5</v>
          </cell>
          <cell r="F1459" t="str">
            <v>Блочный тепловой пункт, от 2,0 до 2,5 т. включительно</v>
          </cell>
          <cell r="G1459" t="str">
            <v>Packaged heating station, 2.0 to 2.5 tons inclusive</v>
          </cell>
          <cell r="H1459" t="str">
            <v>шт.</v>
          </cell>
          <cell r="I1459" t="str">
            <v>pcs.</v>
          </cell>
          <cell r="J1459">
            <v>67.900000000000006</v>
          </cell>
          <cell r="K1459">
            <v>8.5950000000000006</v>
          </cell>
          <cell r="L1459" t="str">
            <v>KQ-63-00</v>
          </cell>
          <cell r="M1459" t="str">
            <v>Основное оборудование трубопроводных инженерных систем, компл.</v>
          </cell>
          <cell r="N1459">
            <v>1</v>
          </cell>
          <cell r="O1459" t="str">
            <v>KQ-63-01</v>
          </cell>
          <cell r="P1459" t="str">
            <v>Монтаж блочных тепловых пунктов, компл.</v>
          </cell>
          <cell r="Q1459">
            <v>1</v>
          </cell>
        </row>
        <row r="1460">
          <cell r="E1460" t="str">
            <v>HV00-02-11-6</v>
          </cell>
          <cell r="F1460" t="str">
            <v>Блочный тепловой пункт, от 2,5 до 3,0 т. включительно</v>
          </cell>
          <cell r="G1460" t="str">
            <v>Packaged heating station, 2.5 to 3.0 tons inclusive</v>
          </cell>
          <cell r="H1460" t="str">
            <v>шт.</v>
          </cell>
          <cell r="I1460" t="str">
            <v>pcs.</v>
          </cell>
          <cell r="J1460">
            <v>90.72</v>
          </cell>
          <cell r="K1460">
            <v>13.5</v>
          </cell>
          <cell r="L1460" t="str">
            <v>KQ-63-00</v>
          </cell>
          <cell r="M1460" t="str">
            <v>Основное оборудование трубопроводных инженерных систем, компл.</v>
          </cell>
          <cell r="N1460">
            <v>1</v>
          </cell>
          <cell r="O1460" t="str">
            <v>KQ-63-01</v>
          </cell>
          <cell r="P1460" t="str">
            <v>Монтаж блочных тепловых пунктов, компл.</v>
          </cell>
          <cell r="Q1460">
            <v>1</v>
          </cell>
        </row>
        <row r="1461">
          <cell r="E1461" t="str">
            <v>HV00-02-12</v>
          </cell>
          <cell r="F1461" t="str">
            <v>Тепловые вводы</v>
          </cell>
          <cell r="G1461" t="str">
            <v>Heating Substation Connection Packages</v>
          </cell>
        </row>
        <row r="1462">
          <cell r="E1462" t="str">
            <v>HV00-02-12-1</v>
          </cell>
          <cell r="F1462" t="str">
            <v>Тепловые вводы. Диаметр ввода до DN50 включительно</v>
          </cell>
          <cell r="G1462" t="str">
            <v>Heating Substation Connection Packages. Connection package diameter up to DN50 inclusive</v>
          </cell>
          <cell r="H1462" t="str">
            <v>шт.</v>
          </cell>
          <cell r="I1462" t="str">
            <v>pcs.</v>
          </cell>
          <cell r="J1462">
            <v>13.030799999999999</v>
          </cell>
          <cell r="K1462">
            <v>0.86890000000000001</v>
          </cell>
          <cell r="L1462" t="str">
            <v>KQ-63-00</v>
          </cell>
          <cell r="M1462" t="str">
            <v>Основное оборудование трубопроводных инженерных систем, компл.</v>
          </cell>
          <cell r="N1462">
            <v>0</v>
          </cell>
          <cell r="O1462" t="str">
            <v>KQ-63-02</v>
          </cell>
          <cell r="P1462" t="str">
            <v>Монтаж узлов учета и регулирования инженерных систем, компл.</v>
          </cell>
          <cell r="Q1462">
            <v>1</v>
          </cell>
        </row>
        <row r="1463">
          <cell r="E1463" t="str">
            <v>HV00-02-12-2</v>
          </cell>
          <cell r="F1463" t="str">
            <v>Тепловые вводы. Диаметр ввода свыше DN50 до DN100 включительно</v>
          </cell>
          <cell r="G1463" t="str">
            <v>Heating Substation Connection Packages. Connection package diameter from DN50 to DN100 inclusive</v>
          </cell>
          <cell r="H1463" t="str">
            <v>шт.</v>
          </cell>
          <cell r="I1463" t="str">
            <v>pcs.</v>
          </cell>
          <cell r="J1463">
            <v>19.8568</v>
          </cell>
          <cell r="K1463">
            <v>1.4694</v>
          </cell>
          <cell r="L1463" t="str">
            <v>KQ-63-00</v>
          </cell>
          <cell r="M1463" t="str">
            <v>Основное оборудование трубопроводных инженерных систем, компл.</v>
          </cell>
          <cell r="N1463">
            <v>0</v>
          </cell>
          <cell r="O1463" t="str">
            <v>KQ-63-02</v>
          </cell>
          <cell r="P1463" t="str">
            <v>Монтаж узлов учета и регулирования инженерных систем, компл.</v>
          </cell>
          <cell r="Q1463">
            <v>1</v>
          </cell>
        </row>
        <row r="1464">
          <cell r="E1464" t="str">
            <v>HV00-02-12-3</v>
          </cell>
          <cell r="F1464" t="str">
            <v>Тепловые вводы. Диаметр ввода свыше DN100</v>
          </cell>
          <cell r="G1464" t="str">
            <v>Heating Substation Connection Packages. Connection package diameter above DN100</v>
          </cell>
          <cell r="H1464" t="str">
            <v>шт.</v>
          </cell>
          <cell r="I1464" t="str">
            <v>pcs.</v>
          </cell>
          <cell r="J1464">
            <v>33.706000000000003</v>
          </cell>
          <cell r="K1464">
            <v>2.6230000000000002</v>
          </cell>
          <cell r="L1464" t="str">
            <v>KQ-63-00</v>
          </cell>
          <cell r="M1464" t="str">
            <v>Основное оборудование трубопроводных инженерных систем, компл.</v>
          </cell>
          <cell r="N1464">
            <v>0</v>
          </cell>
          <cell r="O1464" t="str">
            <v>KQ-63-02</v>
          </cell>
          <cell r="P1464" t="str">
            <v>Монтаж узлов учета и регулирования инженерных систем, компл.</v>
          </cell>
          <cell r="Q1464">
            <v>1</v>
          </cell>
        </row>
        <row r="1465">
          <cell r="E1465" t="str">
            <v>HV00-02-13</v>
          </cell>
          <cell r="F1465" t="str">
            <v>Блоки дозирования химреагентов</v>
          </cell>
          <cell r="G1465" t="str">
            <v>Chemical dosing units</v>
          </cell>
        </row>
        <row r="1466">
          <cell r="E1466" t="str">
            <v>HV00-02-13-1</v>
          </cell>
          <cell r="F1466" t="str">
            <v>Блок дозирования химреагентов, расход до 20 л/ч</v>
          </cell>
          <cell r="G1466" t="str">
            <v>Chemical dosing unit, flow rate up to 20 l/h</v>
          </cell>
          <cell r="H1466" t="str">
            <v>шт.</v>
          </cell>
          <cell r="I1466" t="str">
            <v>pcs.</v>
          </cell>
          <cell r="J1466">
            <v>34.345199999999998</v>
          </cell>
          <cell r="K1466">
            <v>8.3656000000000006</v>
          </cell>
          <cell r="L1466" t="str">
            <v>KQ-63-00</v>
          </cell>
          <cell r="M1466" t="str">
            <v>Основное оборудование трубопроводных инженерных систем, компл.</v>
          </cell>
          <cell r="N1466">
            <v>1</v>
          </cell>
          <cell r="O1466" t="str">
            <v>KQ-63-05</v>
          </cell>
          <cell r="P1466" t="str">
            <v>Монтаж оборудования водоподготовки и очистки стоков, шт.</v>
          </cell>
          <cell r="Q1466">
            <v>1</v>
          </cell>
        </row>
        <row r="1467">
          <cell r="E1467" t="str">
            <v>HV00-02-13-2</v>
          </cell>
          <cell r="F1467" t="str">
            <v>Блок дозирования химреагентов, расход &gt;20 - 40 л/ч</v>
          </cell>
          <cell r="G1467" t="str">
            <v>Chemical dosing unit, flow rate &gt;20 - 40 l/h</v>
          </cell>
          <cell r="H1467" t="str">
            <v>шт.</v>
          </cell>
          <cell r="I1467" t="str">
            <v>pcs.</v>
          </cell>
          <cell r="J1467">
            <v>41.989199999999997</v>
          </cell>
          <cell r="K1467">
            <v>9.4646000000000008</v>
          </cell>
          <cell r="L1467" t="str">
            <v>KQ-63-00</v>
          </cell>
          <cell r="M1467" t="str">
            <v>Основное оборудование трубопроводных инженерных систем, компл.</v>
          </cell>
          <cell r="N1467">
            <v>1</v>
          </cell>
          <cell r="O1467" t="str">
            <v>KQ-63-05</v>
          </cell>
          <cell r="P1467" t="str">
            <v>Монтаж оборудования водоподготовки и очистки стоков, шт.</v>
          </cell>
          <cell r="Q1467">
            <v>1</v>
          </cell>
        </row>
        <row r="1468">
          <cell r="E1468" t="str">
            <v>HV00-02-13-3</v>
          </cell>
          <cell r="F1468" t="str">
            <v>Блок дозирования химреагентов, расход &gt;40 - 60 л/ч</v>
          </cell>
          <cell r="G1468" t="str">
            <v>Chemical dosing unit, flow rate &gt;40 - 60 l/h</v>
          </cell>
          <cell r="H1468" t="str">
            <v>шт.</v>
          </cell>
          <cell r="I1468" t="str">
            <v>pcs.</v>
          </cell>
          <cell r="J1468">
            <v>43.453600000000002</v>
          </cell>
          <cell r="K1468">
            <v>9.7952999999999992</v>
          </cell>
          <cell r="L1468" t="str">
            <v>KQ-63-00</v>
          </cell>
          <cell r="M1468" t="str">
            <v>Основное оборудование трубопроводных инженерных систем, компл.</v>
          </cell>
          <cell r="N1468">
            <v>1</v>
          </cell>
          <cell r="O1468" t="str">
            <v>KQ-63-05</v>
          </cell>
          <cell r="P1468" t="str">
            <v>Монтаж оборудования водоподготовки и очистки стоков, шт.</v>
          </cell>
          <cell r="Q1468">
            <v>1</v>
          </cell>
        </row>
        <row r="1469">
          <cell r="E1469" t="str">
            <v>HV00-02-14</v>
          </cell>
          <cell r="F1469" t="str">
            <v>Центробежные насосы с горизонтальным торцевым типом всасывания</v>
          </cell>
          <cell r="G1469" t="str">
            <v>Centrifugal pumps with horizontal end type suction</v>
          </cell>
        </row>
        <row r="1470">
          <cell r="E1470" t="str">
            <v>HV00-02-14-1</v>
          </cell>
          <cell r="F1470" t="str">
            <v>Центробежный насос с горизонтальным торцевым типом всасывания, производительность до 5 л/с</v>
          </cell>
          <cell r="G1470" t="str">
            <v>Centrifugal pump with horizontal end type suction, capacity up to 5 l/s</v>
          </cell>
          <cell r="H1470" t="str">
            <v>шт.</v>
          </cell>
          <cell r="I1470" t="str">
            <v>pcs.</v>
          </cell>
          <cell r="J1470">
            <v>39.9084</v>
          </cell>
          <cell r="K1470">
            <v>4.3201999999999998</v>
          </cell>
          <cell r="L1470" t="str">
            <v>KQ-63-00</v>
          </cell>
          <cell r="M1470" t="str">
            <v>Основное оборудование трубопроводных инженерных систем, компл.</v>
          </cell>
          <cell r="N1470">
            <v>1</v>
          </cell>
          <cell r="O1470" t="str">
            <v>KQ-63-04</v>
          </cell>
          <cell r="P1470" t="str">
            <v>Монтаж насосного оборудования инженерных систем, шт.</v>
          </cell>
          <cell r="Q1470">
            <v>1</v>
          </cell>
        </row>
        <row r="1471">
          <cell r="E1471" t="str">
            <v>HV00-02-14-2</v>
          </cell>
          <cell r="F1471" t="str">
            <v>Центробежный насос с горизонтальным торцевым типом всасывания, производительность &gt;5 - 20 л/с</v>
          </cell>
          <cell r="G1471" t="str">
            <v>Centrifugal pump with horizontal end type suction type, capacity &gt;5 - 20 l/s</v>
          </cell>
          <cell r="H1471" t="str">
            <v>шт.</v>
          </cell>
          <cell r="I1471" t="str">
            <v>pcs.</v>
          </cell>
          <cell r="J1471">
            <v>42.694800000000001</v>
          </cell>
          <cell r="K1471">
            <v>4.7164000000000001</v>
          </cell>
          <cell r="L1471" t="str">
            <v>KQ-63-00</v>
          </cell>
          <cell r="M1471" t="str">
            <v>Основное оборудование трубопроводных инженерных систем, компл.</v>
          </cell>
          <cell r="N1471">
            <v>1</v>
          </cell>
          <cell r="O1471" t="str">
            <v>KQ-63-04</v>
          </cell>
          <cell r="P1471" t="str">
            <v>Монтаж насосного оборудования инженерных систем, шт.</v>
          </cell>
          <cell r="Q1471">
            <v>1</v>
          </cell>
        </row>
        <row r="1472">
          <cell r="E1472" t="str">
            <v>HV00-02-14-3</v>
          </cell>
          <cell r="F1472" t="str">
            <v>Центробежный насос с горизонтальным торцевым типом всасывания, производительность &gt;20 - 40 л/с</v>
          </cell>
          <cell r="G1472" t="str">
            <v>Centrifugal pump with horizontal end type suction type, capacity &gt;20 - 40 l/s</v>
          </cell>
          <cell r="H1472" t="str">
            <v>шт.</v>
          </cell>
          <cell r="I1472" t="str">
            <v>pcs.</v>
          </cell>
          <cell r="J1472">
            <v>47.567999999999998</v>
          </cell>
          <cell r="K1472">
            <v>5.2009999999999996</v>
          </cell>
          <cell r="L1472" t="str">
            <v>KQ-63-00</v>
          </cell>
          <cell r="M1472" t="str">
            <v>Основное оборудование трубопроводных инженерных систем, компл.</v>
          </cell>
          <cell r="N1472">
            <v>1</v>
          </cell>
          <cell r="O1472" t="str">
            <v>KQ-63-04</v>
          </cell>
          <cell r="P1472" t="str">
            <v>Монтаж насосного оборудования инженерных систем, шт.</v>
          </cell>
          <cell r="Q1472">
            <v>1</v>
          </cell>
        </row>
        <row r="1473">
          <cell r="E1473" t="str">
            <v>HV00-02-14-4</v>
          </cell>
          <cell r="F1473" t="str">
            <v>Центробежный насос с горизонтальным торцевым типом всасывания, производительность &gt;40 - 50 л/с</v>
          </cell>
          <cell r="G1473" t="str">
            <v>Centrifugal pump with horizontal end type suction type, capacity &gt;40 - 50 l/s</v>
          </cell>
          <cell r="H1473" t="str">
            <v>шт.</v>
          </cell>
          <cell r="I1473" t="str">
            <v>pcs.</v>
          </cell>
          <cell r="J1473">
            <v>53.661999999999999</v>
          </cell>
          <cell r="K1473">
            <v>5.9444999999999997</v>
          </cell>
          <cell r="L1473" t="str">
            <v>KQ-63-00</v>
          </cell>
          <cell r="M1473" t="str">
            <v>Основное оборудование трубопроводных инженерных систем, компл.</v>
          </cell>
          <cell r="N1473">
            <v>1</v>
          </cell>
          <cell r="O1473" t="str">
            <v>KQ-63-04</v>
          </cell>
          <cell r="P1473" t="str">
            <v>Монтаж насосного оборудования инженерных систем, шт.</v>
          </cell>
          <cell r="Q1473">
            <v>1</v>
          </cell>
        </row>
        <row r="1474">
          <cell r="E1474" t="str">
            <v>HV00-02-15</v>
          </cell>
          <cell r="F1474" t="str">
            <v>Центробежные насосы вертикального типа с патрубками</v>
          </cell>
          <cell r="G1474" t="str">
            <v>Vertical centrifugal pumps with nozzles</v>
          </cell>
        </row>
        <row r="1475">
          <cell r="E1475" t="str">
            <v>HV00-02-15-1</v>
          </cell>
          <cell r="F1475" t="str">
            <v>Центробежный насос вертикального типа с патрубками, производительность до 5 л/с</v>
          </cell>
          <cell r="G1475" t="str">
            <v>Vertical centrifugal pump with nozzles, capacity up to 5 l/s</v>
          </cell>
          <cell r="H1475" t="str">
            <v>шт.</v>
          </cell>
          <cell r="I1475" t="str">
            <v>pcs.</v>
          </cell>
          <cell r="J1475">
            <v>41.672800000000002</v>
          </cell>
          <cell r="K1475">
            <v>4.5029000000000003</v>
          </cell>
          <cell r="L1475" t="str">
            <v>KQ-63-00</v>
          </cell>
          <cell r="M1475" t="str">
            <v>Основное оборудование трубопроводных инженерных систем, компл.</v>
          </cell>
          <cell r="N1475">
            <v>1</v>
          </cell>
          <cell r="O1475" t="str">
            <v>KQ-63-04</v>
          </cell>
          <cell r="P1475" t="str">
            <v>Монтаж насосного оборудования инженерных систем, шт.</v>
          </cell>
          <cell r="Q1475">
            <v>1</v>
          </cell>
        </row>
        <row r="1476">
          <cell r="E1476" t="str">
            <v>HV00-02-15-2</v>
          </cell>
          <cell r="F1476" t="str">
            <v>Центробежный насос вертикального типа с патрубками, производительность &gt;5 - 15 л/с</v>
          </cell>
          <cell r="G1476" t="str">
            <v>Vertical centrifugal pump with nozzles, capacity &gt;5 - 15 l/s</v>
          </cell>
          <cell r="H1476" t="str">
            <v>шт.</v>
          </cell>
          <cell r="I1476" t="str">
            <v>pcs.</v>
          </cell>
          <cell r="J1476">
            <v>44.386800000000001</v>
          </cell>
          <cell r="K1476">
            <v>4.7638999999999996</v>
          </cell>
          <cell r="L1476" t="str">
            <v>KQ-63-00</v>
          </cell>
          <cell r="M1476" t="str">
            <v>Основное оборудование трубопроводных инженерных систем, компл.</v>
          </cell>
          <cell r="N1476">
            <v>1</v>
          </cell>
          <cell r="O1476" t="str">
            <v>KQ-63-04</v>
          </cell>
          <cell r="P1476" t="str">
            <v>Монтаж насосного оборудования инженерных систем, шт.</v>
          </cell>
          <cell r="Q1476">
            <v>1</v>
          </cell>
        </row>
        <row r="1477">
          <cell r="E1477" t="str">
            <v>HV00-02-15-3</v>
          </cell>
          <cell r="F1477" t="str">
            <v>Центробежный насос вертикального типа с патрубками, производительность &gt;15 - 25 л/с</v>
          </cell>
          <cell r="G1477" t="str">
            <v>Vertical centrifugal pump with nozzles, capacity &gt;15 - 25 l/s</v>
          </cell>
          <cell r="H1477" t="str">
            <v>шт.</v>
          </cell>
          <cell r="I1477" t="str">
            <v>pcs.</v>
          </cell>
          <cell r="J1477">
            <v>52.241999999999997</v>
          </cell>
          <cell r="K1477">
            <v>5.7645</v>
          </cell>
          <cell r="L1477" t="str">
            <v>KQ-63-00</v>
          </cell>
          <cell r="M1477" t="str">
            <v>Основное оборудование трубопроводных инженерных систем, компл.</v>
          </cell>
          <cell r="N1477">
            <v>1</v>
          </cell>
          <cell r="O1477" t="str">
            <v>KQ-63-04</v>
          </cell>
          <cell r="P1477" t="str">
            <v>Монтаж насосного оборудования инженерных систем, шт.</v>
          </cell>
          <cell r="Q1477">
            <v>1</v>
          </cell>
        </row>
        <row r="1478">
          <cell r="E1478" t="str">
            <v>HV00-02-15-4</v>
          </cell>
          <cell r="F1478" t="str">
            <v>Центробежный насос вертикального типа с патрубками, производительность &gt;25 - 50 л/с</v>
          </cell>
          <cell r="G1478" t="str">
            <v>Vertical centrifugal pump with nozzles, capacity &gt;25 - 50 l/s</v>
          </cell>
          <cell r="H1478" t="str">
            <v>шт.</v>
          </cell>
          <cell r="I1478" t="str">
            <v>pcs.</v>
          </cell>
          <cell r="J1478">
            <v>54.531999999999996</v>
          </cell>
          <cell r="K1478">
            <v>5.9543999999999997</v>
          </cell>
          <cell r="L1478" t="str">
            <v>KQ-63-00</v>
          </cell>
          <cell r="M1478" t="str">
            <v>Основное оборудование трубопроводных инженерных систем, компл.</v>
          </cell>
          <cell r="N1478">
            <v>1</v>
          </cell>
          <cell r="O1478" t="str">
            <v>KQ-63-04</v>
          </cell>
          <cell r="P1478" t="str">
            <v>Монтаж насосного оборудования инженерных систем, шт.</v>
          </cell>
          <cell r="Q1478">
            <v>1</v>
          </cell>
        </row>
        <row r="1479">
          <cell r="E1479" t="str">
            <v>HV00-02-16</v>
          </cell>
          <cell r="F1479" t="str">
            <v>Дозирующие насосы</v>
          </cell>
          <cell r="G1479" t="str">
            <v>Dosing pumps</v>
          </cell>
        </row>
        <row r="1480">
          <cell r="E1480" t="str">
            <v>HV00-02-16-1</v>
          </cell>
          <cell r="F1480" t="str">
            <v>Мембранный дозирующий насос</v>
          </cell>
          <cell r="G1480" t="str">
            <v>Membrane dosing pump</v>
          </cell>
          <cell r="H1480" t="str">
            <v>шт.</v>
          </cell>
          <cell r="I1480" t="str">
            <v>pcs.</v>
          </cell>
          <cell r="J1480">
            <v>35.938200000000002</v>
          </cell>
          <cell r="K1480">
            <v>3.7541000000000002</v>
          </cell>
          <cell r="L1480" t="str">
            <v>KQ-63-00</v>
          </cell>
          <cell r="M1480" t="str">
            <v>Основное оборудование трубопроводных инженерных систем, компл.</v>
          </cell>
          <cell r="N1480">
            <v>1</v>
          </cell>
          <cell r="O1480" t="str">
            <v>KQ-63-05</v>
          </cell>
          <cell r="P1480" t="str">
            <v>Монтаж оборудования водоподготовки и очистки стоков, шт.</v>
          </cell>
          <cell r="Q1480">
            <v>1</v>
          </cell>
        </row>
        <row r="1481">
          <cell r="E1481" t="str">
            <v>HV00-02-16-2</v>
          </cell>
          <cell r="F1481" t="str">
            <v>Поршневой дозирующий насос</v>
          </cell>
          <cell r="G1481" t="str">
            <v>Piston dosing pump</v>
          </cell>
          <cell r="H1481" t="str">
            <v>шт.</v>
          </cell>
          <cell r="I1481" t="str">
            <v>pcs.</v>
          </cell>
          <cell r="J1481">
            <v>41.512</v>
          </cell>
          <cell r="K1481">
            <v>4.5023999999999997</v>
          </cell>
          <cell r="L1481" t="str">
            <v>KQ-63-00</v>
          </cell>
          <cell r="M1481" t="str">
            <v>Основное оборудование трубопроводных инженерных систем, компл.</v>
          </cell>
          <cell r="N1481">
            <v>1</v>
          </cell>
          <cell r="O1481" t="str">
            <v>KQ-63-05</v>
          </cell>
          <cell r="P1481" t="str">
            <v>Монтаж оборудования водоподготовки и очистки стоков, шт.</v>
          </cell>
          <cell r="Q1481">
            <v>1</v>
          </cell>
        </row>
        <row r="1482">
          <cell r="E1482" t="str">
            <v>HV00-02-16-3</v>
          </cell>
          <cell r="F1482" t="str">
            <v>Шнековый дозирующий насос</v>
          </cell>
          <cell r="G1482" t="str">
            <v>Screw dosing pump</v>
          </cell>
          <cell r="H1482" t="str">
            <v>шт.</v>
          </cell>
          <cell r="I1482" t="str">
            <v>pcs.</v>
          </cell>
          <cell r="J1482">
            <v>50.026000000000003</v>
          </cell>
          <cell r="K1482">
            <v>5.6210000000000004</v>
          </cell>
          <cell r="L1482" t="str">
            <v>KQ-63-00</v>
          </cell>
          <cell r="M1482" t="str">
            <v>Основное оборудование трубопроводных инженерных систем, компл.</v>
          </cell>
          <cell r="N1482">
            <v>1</v>
          </cell>
          <cell r="O1482" t="str">
            <v>KQ-63-05</v>
          </cell>
          <cell r="P1482" t="str">
            <v>Монтаж оборудования водоподготовки и очистки стоков, шт.</v>
          </cell>
          <cell r="Q1482">
            <v>1</v>
          </cell>
        </row>
        <row r="1483">
          <cell r="E1483" t="str">
            <v>HV00-02-16-4</v>
          </cell>
          <cell r="F1483" t="str">
            <v>Перистальтический дозирующий насос</v>
          </cell>
          <cell r="G1483" t="str">
            <v>Peristaltic dosing pump</v>
          </cell>
          <cell r="H1483" t="str">
            <v>шт.</v>
          </cell>
          <cell r="I1483" t="str">
            <v>pcs.</v>
          </cell>
          <cell r="J1483">
            <v>31.270800000000001</v>
          </cell>
          <cell r="K1483">
            <v>3.1993999999999998</v>
          </cell>
          <cell r="L1483" t="str">
            <v>KQ-63-00</v>
          </cell>
          <cell r="M1483" t="str">
            <v>Основное оборудование трубопроводных инженерных систем, компл.</v>
          </cell>
          <cell r="N1483">
            <v>1</v>
          </cell>
          <cell r="O1483" t="str">
            <v>KQ-63-05</v>
          </cell>
          <cell r="P1483" t="str">
            <v>Монтаж оборудования водоподготовки и очистки стоков, шт.</v>
          </cell>
          <cell r="Q1483">
            <v>1</v>
          </cell>
        </row>
        <row r="1484">
          <cell r="E1484" t="str">
            <v>HV00-02-17</v>
          </cell>
          <cell r="F1484" t="str">
            <v>Приборы контроля или учета, не входящие в состав готовых узлов</v>
          </cell>
          <cell r="G1484" t="str">
            <v>Control or metering devices in addition to complete packages</v>
          </cell>
        </row>
        <row r="1485">
          <cell r="E1485" t="str">
            <v>HV00-02-17-1</v>
          </cell>
          <cell r="F1485" t="str">
            <v>Прибор контроля или учета, не входящий в состав готовых узлов, номинальный присоединительный диаметр до 20 мм</v>
          </cell>
          <cell r="G1485" t="str">
            <v>Control or metering device in addition to complete packages, nominal hook-up diameter up to 20 mm</v>
          </cell>
          <cell r="H1485" t="str">
            <v>шт.</v>
          </cell>
          <cell r="I1485" t="str">
            <v>pcs.</v>
          </cell>
          <cell r="J1485">
            <v>0.41020000000000001</v>
          </cell>
          <cell r="K1485">
            <v>1.0200000000000001E-2</v>
          </cell>
          <cell r="L1485" t="str">
            <v>KQ-63-00</v>
          </cell>
          <cell r="M1485" t="str">
            <v>Основное оборудование трубопроводных инженерных систем, компл.</v>
          </cell>
          <cell r="N1485">
            <v>0</v>
          </cell>
          <cell r="O1485" t="str">
            <v>KQ-63-02</v>
          </cell>
          <cell r="P1485" t="str">
            <v>Монтаж узлов учета и регулирования инженерных систем, компл.</v>
          </cell>
          <cell r="Q1485">
            <v>1</v>
          </cell>
        </row>
        <row r="1486">
          <cell r="E1486" t="str">
            <v>HV00-02-17-2</v>
          </cell>
          <cell r="F1486" t="str">
            <v>Прибор контроля или учета, не входящий в состав готовых узлов, номинальный присоединительный диаметр &gt;20 - 40 мм</v>
          </cell>
          <cell r="G1486" t="str">
            <v>Metering or control unit in addition to complete packages, nominal hook-up diameter &gt;20 - 40 mm</v>
          </cell>
          <cell r="H1486" t="str">
            <v>шт.</v>
          </cell>
          <cell r="I1486" t="str">
            <v>pcs.</v>
          </cell>
          <cell r="J1486">
            <v>0.41120000000000001</v>
          </cell>
          <cell r="K1486">
            <v>1.0699999999999999E-2</v>
          </cell>
          <cell r="L1486" t="str">
            <v>KQ-63-00</v>
          </cell>
          <cell r="M1486" t="str">
            <v>Основное оборудование трубопроводных инженерных систем, компл.</v>
          </cell>
          <cell r="N1486">
            <v>0</v>
          </cell>
          <cell r="O1486" t="str">
            <v>KQ-63-02</v>
          </cell>
          <cell r="P1486" t="str">
            <v>Монтаж узлов учета и регулирования инженерных систем, компл.</v>
          </cell>
          <cell r="Q1486">
            <v>1</v>
          </cell>
        </row>
        <row r="1487">
          <cell r="E1487" t="str">
            <v>HV00-02-17-3</v>
          </cell>
          <cell r="F1487" t="str">
            <v>Прибор контроля или учета, не входящий в состав готовых узлов, номинальный присоединительный диаметр &gt;40 - 65 мм</v>
          </cell>
          <cell r="G1487" t="str">
            <v>Meter or control unit in addition to complete packages, nominal hook-up diameter &gt;40 - 65 mm</v>
          </cell>
          <cell r="H1487" t="str">
            <v>шт.</v>
          </cell>
          <cell r="I1487" t="str">
            <v>pcs.</v>
          </cell>
          <cell r="J1487">
            <v>1.6848000000000001</v>
          </cell>
          <cell r="K1487">
            <v>0.57299999999999995</v>
          </cell>
          <cell r="L1487" t="str">
            <v>KQ-63-00</v>
          </cell>
          <cell r="M1487" t="str">
            <v>Основное оборудование трубопроводных инженерных систем, компл.</v>
          </cell>
          <cell r="N1487">
            <v>0</v>
          </cell>
          <cell r="O1487" t="str">
            <v>KQ-63-02</v>
          </cell>
          <cell r="P1487" t="str">
            <v>Монтаж узлов учета и регулирования инженерных систем, компл.</v>
          </cell>
          <cell r="Q1487">
            <v>1</v>
          </cell>
        </row>
        <row r="1488">
          <cell r="E1488" t="str">
            <v>HV00-02-17-4</v>
          </cell>
          <cell r="F1488" t="str">
            <v>Прибор контроля или учета, не входящий в состав готовых узлов, номинальный присоединительный диаметр &gt;65 - 100 мм</v>
          </cell>
          <cell r="G1488" t="str">
            <v>Metering or control unit in addition to complete packages, nominal hook-up diameter &gt;65 - 100 mm</v>
          </cell>
          <cell r="H1488" t="str">
            <v>шт.</v>
          </cell>
          <cell r="I1488" t="str">
            <v>pcs.</v>
          </cell>
          <cell r="J1488">
            <v>1.9870000000000001</v>
          </cell>
          <cell r="K1488">
            <v>0.57440000000000002</v>
          </cell>
          <cell r="L1488" t="str">
            <v>KQ-63-00</v>
          </cell>
          <cell r="M1488" t="str">
            <v>Основное оборудование трубопроводных инженерных систем, компл.</v>
          </cell>
          <cell r="N1488">
            <v>0</v>
          </cell>
          <cell r="O1488" t="str">
            <v>KQ-63-02</v>
          </cell>
          <cell r="P1488" t="str">
            <v>Монтаж узлов учета и регулирования инженерных систем, компл.</v>
          </cell>
          <cell r="Q1488">
            <v>1</v>
          </cell>
        </row>
        <row r="1489">
          <cell r="E1489" t="str">
            <v>HV00-02-18</v>
          </cell>
          <cell r="F1489" t="str">
            <v>Коллектор/гребенка водораспределительная</v>
          </cell>
          <cell r="G1489" t="str">
            <v>Water distribution header/unit</v>
          </cell>
        </row>
        <row r="1490">
          <cell r="E1490" t="str">
            <v>HV00-02-18-1</v>
          </cell>
          <cell r="F1490" t="str">
            <v>Коллектор/гребенка водораспределительная, количество подключений до 8 шт.</v>
          </cell>
          <cell r="G1490" t="str">
            <v>Water distribution header/unit, number of connections: up to 8 pcs.</v>
          </cell>
          <cell r="H1490" t="str">
            <v>комплект</v>
          </cell>
          <cell r="I1490" t="str">
            <v>package</v>
          </cell>
          <cell r="J1490">
            <v>9.3320000000000007</v>
          </cell>
          <cell r="K1490">
            <v>1.278</v>
          </cell>
          <cell r="L1490" t="str">
            <v>KQ-64-00</v>
          </cell>
          <cell r="M1490" t="str">
            <v>Нетехнологические внутренние трубопроводы, м</v>
          </cell>
          <cell r="N1490">
            <v>0</v>
          </cell>
          <cell r="O1490" t="str">
            <v>KQ-64-05</v>
          </cell>
          <cell r="P1490" t="str">
            <v>Монтаж запорно-регулирующей и распределительной арматуры внутр. инженерных сетей, шт.</v>
          </cell>
          <cell r="Q1490">
            <v>1</v>
          </cell>
        </row>
        <row r="1491">
          <cell r="E1491" t="str">
            <v>HV00-02-18-2</v>
          </cell>
          <cell r="F1491" t="str">
            <v>Коллектор/гребенка водораспределительная, количество подключений &gt;8 - 16 шт.</v>
          </cell>
          <cell r="G1491" t="str">
            <v>Water distribution header/unit, number of connections: &gt;8 - 16 pcs.</v>
          </cell>
          <cell r="H1491" t="str">
            <v>комплект</v>
          </cell>
          <cell r="I1491" t="str">
            <v>package</v>
          </cell>
          <cell r="J1491">
            <v>11.804</v>
          </cell>
          <cell r="K1491">
            <v>2.206</v>
          </cell>
          <cell r="L1491" t="str">
            <v>KQ-64-00</v>
          </cell>
          <cell r="M1491" t="str">
            <v>Нетехнологические внутренние трубопроводы, м</v>
          </cell>
          <cell r="N1491">
            <v>0</v>
          </cell>
          <cell r="O1491" t="str">
            <v>KQ-64-05</v>
          </cell>
          <cell r="P1491" t="str">
            <v>Монтаж запорно-регулирующей и распределительной арматуры внутр. инженерных сетей, шт.</v>
          </cell>
          <cell r="Q1491">
            <v>1</v>
          </cell>
        </row>
        <row r="1492">
          <cell r="E1492" t="str">
            <v>HV00-02-18-3</v>
          </cell>
          <cell r="F1492" t="str">
            <v>Коллектор/гребенка водораспределительная, количество подключений &gt;16 - 32 шт.</v>
          </cell>
          <cell r="G1492" t="str">
            <v>Water distribution header/unit, number of connections: &gt;16 - 32 pcs.</v>
          </cell>
          <cell r="H1492" t="str">
            <v>комплект</v>
          </cell>
          <cell r="I1492" t="str">
            <v>package</v>
          </cell>
          <cell r="J1492">
            <v>16.748000000000001</v>
          </cell>
          <cell r="K1492">
            <v>4.0620000000000003</v>
          </cell>
          <cell r="L1492" t="str">
            <v>KQ-64-00</v>
          </cell>
          <cell r="M1492" t="str">
            <v>Нетехнологические внутренние трубопроводы, м</v>
          </cell>
          <cell r="N1492">
            <v>0</v>
          </cell>
          <cell r="O1492" t="str">
            <v>KQ-64-05</v>
          </cell>
          <cell r="P1492" t="str">
            <v>Монтаж запорно-регулирующей и распределительной арматуры внутр. инженерных сетей, шт.</v>
          </cell>
          <cell r="Q1492">
            <v>1</v>
          </cell>
        </row>
        <row r="1493">
          <cell r="E1493" t="str">
            <v>HV00-02-18-4</v>
          </cell>
          <cell r="F1493" t="str">
            <v>Коллектор/гребенка водораспределительная, количество подключений &gt;32 шт.</v>
          </cell>
          <cell r="G1493" t="str">
            <v>Water distribution header/unit, number of connections: &gt;32 pcs.</v>
          </cell>
          <cell r="H1493" t="str">
            <v>комплект</v>
          </cell>
          <cell r="I1493" t="str">
            <v>package</v>
          </cell>
          <cell r="J1493">
            <v>34.590000000000003</v>
          </cell>
          <cell r="K1493">
            <v>6.42</v>
          </cell>
          <cell r="L1493" t="str">
            <v>KQ-64-00</v>
          </cell>
          <cell r="M1493" t="str">
            <v>Нетехнологические внутренние трубопроводы, м</v>
          </cell>
          <cell r="N1493">
            <v>0</v>
          </cell>
          <cell r="O1493" t="str">
            <v>KQ-64-05</v>
          </cell>
          <cell r="P1493" t="str">
            <v>Монтаж запорно-регулирующей и распределительной арматуры внутр. инженерных сетей, шт.</v>
          </cell>
          <cell r="Q1493">
            <v>1</v>
          </cell>
        </row>
        <row r="1494">
          <cell r="E1494" t="str">
            <v>HV00-02-19</v>
          </cell>
          <cell r="F1494" t="str">
            <v>Водонагревательные баки</v>
          </cell>
          <cell r="G1494" t="str">
            <v>Water heating tanks</v>
          </cell>
        </row>
        <row r="1495">
          <cell r="E1495" t="str">
            <v>HV00-02-19-1</v>
          </cell>
          <cell r="F1495" t="str">
            <v>Водонагревательный бак, объем до 200 л</v>
          </cell>
          <cell r="G1495" t="str">
            <v>Water heating tank, capacity up to 200 l</v>
          </cell>
          <cell r="H1495" t="str">
            <v>шт.</v>
          </cell>
          <cell r="I1495" t="str">
            <v>pcs.</v>
          </cell>
          <cell r="J1495">
            <v>13.4308</v>
          </cell>
          <cell r="K1495">
            <v>2.0589</v>
          </cell>
          <cell r="L1495" t="str">
            <v>KQ-63-00</v>
          </cell>
          <cell r="M1495" t="str">
            <v>Основное оборудование трубопроводных инженерных систем, компл.</v>
          </cell>
          <cell r="N1495">
            <v>1</v>
          </cell>
          <cell r="O1495" t="str">
            <v>KQ-63-03</v>
          </cell>
          <cell r="P1495" t="str">
            <v>Монтаж емкостного оборудования инженерных систем, шт.</v>
          </cell>
          <cell r="Q1495">
            <v>1</v>
          </cell>
        </row>
        <row r="1496">
          <cell r="E1496" t="str">
            <v>HV00-02-19-2</v>
          </cell>
          <cell r="F1496" t="str">
            <v>Водонагревательный бак, объем &gt;200 - 500 л</v>
          </cell>
          <cell r="G1496" t="str">
            <v>Water heating tank, capacity &gt;200 - 500 l</v>
          </cell>
          <cell r="H1496" t="str">
            <v>шт.</v>
          </cell>
          <cell r="I1496" t="str">
            <v>pcs.</v>
          </cell>
          <cell r="J1496">
            <v>13.4726</v>
          </cell>
          <cell r="K1496">
            <v>2.0847000000000002</v>
          </cell>
          <cell r="L1496" t="str">
            <v>KQ-63-00</v>
          </cell>
          <cell r="M1496" t="str">
            <v>Основное оборудование трубопроводных инженерных систем, компл.</v>
          </cell>
          <cell r="N1496">
            <v>1</v>
          </cell>
          <cell r="O1496" t="str">
            <v>KQ-63-03</v>
          </cell>
          <cell r="P1496" t="str">
            <v>Монтаж емкостного оборудования инженерных систем, шт.</v>
          </cell>
          <cell r="Q1496">
            <v>1</v>
          </cell>
        </row>
        <row r="1497">
          <cell r="E1497" t="str">
            <v>HV00-02-19-3</v>
          </cell>
          <cell r="F1497" t="str">
            <v>Водонагревательный бак, объем &gt;500 - 1500 л</v>
          </cell>
          <cell r="G1497" t="str">
            <v>Water heating tank, capacity &gt;500 - 1500 l</v>
          </cell>
          <cell r="H1497" t="str">
            <v>шт.</v>
          </cell>
          <cell r="I1497" t="str">
            <v>pcs.</v>
          </cell>
          <cell r="J1497">
            <v>20.695799999999998</v>
          </cell>
          <cell r="K1497">
            <v>2.8102999999999998</v>
          </cell>
          <cell r="L1497" t="str">
            <v>KQ-63-00</v>
          </cell>
          <cell r="M1497" t="str">
            <v>Основное оборудование трубопроводных инженерных систем, компл.</v>
          </cell>
          <cell r="N1497">
            <v>1</v>
          </cell>
          <cell r="O1497" t="str">
            <v>KQ-63-03</v>
          </cell>
          <cell r="P1497" t="str">
            <v>Монтаж емкостного оборудования инженерных систем, шт.</v>
          </cell>
          <cell r="Q1497">
            <v>1</v>
          </cell>
        </row>
        <row r="1498">
          <cell r="E1498" t="str">
            <v>HV00-04</v>
          </cell>
          <cell r="F1498" t="str">
            <v>Оборудование водоподготовки и водоочистки</v>
          </cell>
          <cell r="G1498" t="str">
            <v>Water treatment and purification equipment</v>
          </cell>
        </row>
        <row r="1499">
          <cell r="E1499" t="str">
            <v>HV00-04-01</v>
          </cell>
          <cell r="F1499" t="str">
            <v>Фильтры засыпные</v>
          </cell>
          <cell r="G1499" t="str">
            <v>Bed filters</v>
          </cell>
        </row>
        <row r="1500">
          <cell r="E1500" t="str">
            <v>HV00-04-01-1</v>
          </cell>
          <cell r="F1500" t="str">
            <v>Фильтры засыпные_массой до 1,0 т</v>
          </cell>
          <cell r="G1500" t="str">
            <v>Bed filters, mass up to 1.0 t</v>
          </cell>
          <cell r="H1500" t="str">
            <v>шт.</v>
          </cell>
          <cell r="I1500" t="str">
            <v>pcs.</v>
          </cell>
          <cell r="J1500">
            <v>0</v>
          </cell>
          <cell r="K1500">
            <v>0</v>
          </cell>
          <cell r="L1500" t="str">
            <v>KQ-63-00</v>
          </cell>
          <cell r="M1500" t="str">
            <v>Основное оборудование трубопроводных инженерных систем, компл.</v>
          </cell>
          <cell r="N1500">
            <v>1</v>
          </cell>
          <cell r="O1500" t="str">
            <v>KQ-63-05</v>
          </cell>
          <cell r="P1500" t="str">
            <v>Монтаж оборудования водоподготовки и очистки стоков, шт.</v>
          </cell>
          <cell r="Q1500">
            <v>1</v>
          </cell>
        </row>
        <row r="1501">
          <cell r="E1501" t="str">
            <v>HV00-04-01-2</v>
          </cell>
          <cell r="F1501" t="str">
            <v>Фильтры засыпные_массой от 1,0 до 2.0 т</v>
          </cell>
          <cell r="G1501" t="str">
            <v>Bed filters, mass from 1.0 t to 2.0 t</v>
          </cell>
          <cell r="H1501" t="str">
            <v>шт.</v>
          </cell>
          <cell r="I1501" t="str">
            <v>pcs.</v>
          </cell>
          <cell r="J1501">
            <v>23.4</v>
          </cell>
          <cell r="K1501">
            <v>2.4342999999999999</v>
          </cell>
          <cell r="L1501" t="str">
            <v>KQ-63-00</v>
          </cell>
          <cell r="M1501" t="str">
            <v>Основное оборудование трубопроводных инженерных систем, компл.</v>
          </cell>
          <cell r="N1501">
            <v>1</v>
          </cell>
          <cell r="O1501" t="str">
            <v>KQ-63-05</v>
          </cell>
          <cell r="P1501" t="str">
            <v>Монтаж оборудования водоподготовки и очистки стоков, шт.</v>
          </cell>
          <cell r="Q1501">
            <v>1</v>
          </cell>
        </row>
        <row r="1502">
          <cell r="E1502" t="str">
            <v>HV00-04-01-3</v>
          </cell>
          <cell r="F1502" t="str">
            <v>Фильтры засыпные_массой от 2,0 до 5 т</v>
          </cell>
          <cell r="G1502" t="str">
            <v>Bed filters, mass from 2.0 t to 5.0 t</v>
          </cell>
          <cell r="H1502" t="str">
            <v>шт.</v>
          </cell>
          <cell r="I1502" t="str">
            <v>pcs.</v>
          </cell>
          <cell r="J1502">
            <v>0</v>
          </cell>
          <cell r="K1502">
            <v>0</v>
          </cell>
          <cell r="L1502" t="str">
            <v>KQ-63-00</v>
          </cell>
          <cell r="M1502" t="str">
            <v>Основное оборудование трубопроводных инженерных систем, компл.</v>
          </cell>
          <cell r="N1502">
            <v>1</v>
          </cell>
          <cell r="O1502" t="str">
            <v>KQ-63-05</v>
          </cell>
          <cell r="P1502" t="str">
            <v>Монтаж оборудования водоподготовки и очистки стоков, шт.</v>
          </cell>
          <cell r="Q1502">
            <v>1</v>
          </cell>
        </row>
        <row r="1503">
          <cell r="E1503" t="str">
            <v>HV00-04-01-4</v>
          </cell>
          <cell r="F1503" t="str">
            <v>Фильтры засыпные_массой от 5,0 до 10,0 т</v>
          </cell>
          <cell r="G1503" t="str">
            <v>Bed filters, mass from 5.0 t to 10.0 t</v>
          </cell>
          <cell r="H1503" t="str">
            <v>шт.</v>
          </cell>
          <cell r="I1503" t="str">
            <v>pcs.</v>
          </cell>
          <cell r="J1503">
            <v>0</v>
          </cell>
          <cell r="K1503">
            <v>0</v>
          </cell>
          <cell r="L1503" t="str">
            <v>KQ-63-00</v>
          </cell>
          <cell r="M1503" t="str">
            <v>Основное оборудование трубопроводных инженерных систем, компл.</v>
          </cell>
          <cell r="N1503">
            <v>1</v>
          </cell>
          <cell r="O1503" t="str">
            <v>KQ-63-05</v>
          </cell>
          <cell r="P1503" t="str">
            <v>Монтаж оборудования водоподготовки и очистки стоков, шт.</v>
          </cell>
          <cell r="Q1503">
            <v>1</v>
          </cell>
        </row>
        <row r="1504">
          <cell r="E1504" t="str">
            <v>HV00-04-01-5</v>
          </cell>
          <cell r="F1504" t="str">
            <v>Фильтры засыпные_массой свыше 10 т</v>
          </cell>
          <cell r="G1504" t="str">
            <v>Bed filters, mass over 10 t</v>
          </cell>
          <cell r="H1504" t="str">
            <v>шт.</v>
          </cell>
          <cell r="I1504" t="str">
            <v>pcs.</v>
          </cell>
          <cell r="J1504">
            <v>0</v>
          </cell>
          <cell r="K1504">
            <v>0</v>
          </cell>
          <cell r="L1504" t="str">
            <v>KQ-63-00</v>
          </cell>
          <cell r="M1504" t="str">
            <v>Основное оборудование трубопроводных инженерных систем, компл.</v>
          </cell>
          <cell r="N1504">
            <v>1</v>
          </cell>
          <cell r="O1504" t="str">
            <v>KQ-63-05</v>
          </cell>
          <cell r="P1504" t="str">
            <v>Монтаж оборудования водоподготовки и очистки стоков, шт.</v>
          </cell>
          <cell r="Q1504">
            <v>1</v>
          </cell>
        </row>
        <row r="1505">
          <cell r="E1505" t="str">
            <v>HV00-04-02</v>
          </cell>
          <cell r="F1505" t="str">
            <v>Фильтры механические очистки воды (дисковые или сетчатые)</v>
          </cell>
          <cell r="G1505" t="str">
            <v>Water strainers (disc or mesh)</v>
          </cell>
        </row>
        <row r="1506">
          <cell r="E1506" t="str">
            <v>HV00-04-02-1</v>
          </cell>
          <cell r="F1506" t="str">
            <v>Фильтры механические_массой до 0,1 т</v>
          </cell>
          <cell r="G1506" t="str">
            <v>Strainers, mass up to 0.1 t</v>
          </cell>
          <cell r="H1506" t="str">
            <v>шт.</v>
          </cell>
          <cell r="I1506" t="str">
            <v>pcs.</v>
          </cell>
          <cell r="J1506">
            <v>6</v>
          </cell>
          <cell r="K1506">
            <v>1.2</v>
          </cell>
          <cell r="L1506" t="str">
            <v>KQ-63-00</v>
          </cell>
          <cell r="M1506" t="str">
            <v>Основное оборудование трубопроводных инженерных систем, компл.</v>
          </cell>
          <cell r="N1506">
            <v>1</v>
          </cell>
          <cell r="O1506" t="str">
            <v>KQ-63-05</v>
          </cell>
          <cell r="P1506" t="str">
            <v>Монтаж оборудования водоподготовки и очистки стоков, шт.</v>
          </cell>
          <cell r="Q1506">
            <v>1</v>
          </cell>
        </row>
        <row r="1507">
          <cell r="E1507" t="str">
            <v>HV00-04-02-2</v>
          </cell>
          <cell r="F1507" t="str">
            <v>Фильтры механические_массой от 0,1 до 0,2 т</v>
          </cell>
          <cell r="G1507" t="str">
            <v>Strainers, mass from 0.1 t to 0.2 t</v>
          </cell>
          <cell r="H1507" t="str">
            <v>шт.</v>
          </cell>
          <cell r="I1507" t="str">
            <v>pcs.</v>
          </cell>
          <cell r="J1507">
            <v>11.23423423</v>
          </cell>
          <cell r="K1507">
            <v>1.343</v>
          </cell>
          <cell r="L1507" t="str">
            <v>KQ-63-00</v>
          </cell>
          <cell r="M1507" t="str">
            <v>Основное оборудование трубопроводных инженерных систем, компл.</v>
          </cell>
          <cell r="N1507">
            <v>1</v>
          </cell>
          <cell r="O1507" t="str">
            <v>KQ-63-05</v>
          </cell>
          <cell r="P1507" t="str">
            <v>Монтаж оборудования водоподготовки и очистки стоков, шт.</v>
          </cell>
          <cell r="Q1507">
            <v>1</v>
          </cell>
        </row>
        <row r="1508">
          <cell r="E1508" t="str">
            <v>HV00-04-02-3</v>
          </cell>
          <cell r="F1508" t="str">
            <v>Фильтры механические_массой от 0,2 до 0,5 т</v>
          </cell>
          <cell r="G1508" t="str">
            <v>Strainers, mass from 0.2 t to 0.5 t</v>
          </cell>
          <cell r="H1508" t="str">
            <v>шт.</v>
          </cell>
          <cell r="I1508" t="str">
            <v>pcs.</v>
          </cell>
          <cell r="J1508">
            <v>14.36298</v>
          </cell>
          <cell r="K1508">
            <v>1.57</v>
          </cell>
          <cell r="L1508" t="str">
            <v>KQ-63-00</v>
          </cell>
          <cell r="M1508" t="str">
            <v>Основное оборудование трубопроводных инженерных систем, компл.</v>
          </cell>
          <cell r="N1508">
            <v>1</v>
          </cell>
          <cell r="O1508" t="str">
            <v>KQ-63-05</v>
          </cell>
          <cell r="P1508" t="str">
            <v>Монтаж оборудования водоподготовки и очистки стоков, шт.</v>
          </cell>
          <cell r="Q1508">
            <v>1</v>
          </cell>
        </row>
        <row r="1509">
          <cell r="E1509" t="str">
            <v>HV00-04-02-4</v>
          </cell>
          <cell r="F1509" t="str">
            <v>Фильтры механические_массой от 0,5 до 1,0 т</v>
          </cell>
          <cell r="G1509" t="str">
            <v>Strainers, mass from 0.5 t to 1.0 t</v>
          </cell>
          <cell r="H1509" t="str">
            <v>шт.</v>
          </cell>
          <cell r="I1509" t="str">
            <v>pcs.</v>
          </cell>
          <cell r="J1509">
            <v>0</v>
          </cell>
          <cell r="K1509">
            <v>0</v>
          </cell>
          <cell r="L1509" t="str">
            <v>KQ-63-00</v>
          </cell>
          <cell r="M1509" t="str">
            <v>Основное оборудование трубопроводных инженерных систем, компл.</v>
          </cell>
          <cell r="N1509">
            <v>1</v>
          </cell>
          <cell r="O1509" t="str">
            <v>KQ-63-05</v>
          </cell>
          <cell r="P1509" t="str">
            <v>Монтаж оборудования водоподготовки и очистки стоков, шт.</v>
          </cell>
          <cell r="Q1509">
            <v>1</v>
          </cell>
        </row>
        <row r="1510">
          <cell r="E1510" t="str">
            <v>HV00-04-02-5</v>
          </cell>
          <cell r="F1510" t="str">
            <v>Фильтры механические_массой от 1,0 до 5,0 т</v>
          </cell>
          <cell r="G1510" t="str">
            <v>Strainers, mass from 1.0 t to 5.0 t</v>
          </cell>
          <cell r="H1510" t="str">
            <v>шт.</v>
          </cell>
          <cell r="I1510" t="str">
            <v>pcs.</v>
          </cell>
          <cell r="J1510">
            <v>0</v>
          </cell>
          <cell r="K1510">
            <v>0</v>
          </cell>
          <cell r="L1510" t="str">
            <v>KQ-63-00</v>
          </cell>
          <cell r="M1510" t="str">
            <v>Основное оборудование трубопроводных инженерных систем, компл.</v>
          </cell>
          <cell r="N1510">
            <v>1</v>
          </cell>
          <cell r="O1510" t="str">
            <v>KQ-63-05</v>
          </cell>
          <cell r="P1510" t="str">
            <v>Монтаж оборудования водоподготовки и очистки стоков, шт.</v>
          </cell>
          <cell r="Q1510">
            <v>1</v>
          </cell>
        </row>
        <row r="1511">
          <cell r="E1511" t="str">
            <v>HV00-04-02-6</v>
          </cell>
          <cell r="F1511" t="str">
            <v>Фильтры механические_массой свыше 10 т</v>
          </cell>
          <cell r="G1511" t="str">
            <v>Strainers, mass over 10 t</v>
          </cell>
          <cell r="H1511" t="str">
            <v>шт.</v>
          </cell>
          <cell r="I1511" t="str">
            <v>pcs.</v>
          </cell>
          <cell r="J1511">
            <v>0</v>
          </cell>
          <cell r="K1511">
            <v>0</v>
          </cell>
          <cell r="L1511" t="str">
            <v>KQ-63-00</v>
          </cell>
          <cell r="M1511" t="str">
            <v>Основное оборудование трубопроводных инженерных систем, компл.</v>
          </cell>
          <cell r="N1511">
            <v>1</v>
          </cell>
          <cell r="O1511" t="str">
            <v>KQ-63-05</v>
          </cell>
          <cell r="P1511" t="str">
            <v>Монтаж оборудования водоподготовки и очистки стоков, шт.</v>
          </cell>
          <cell r="Q1511">
            <v>1</v>
          </cell>
        </row>
        <row r="1512">
          <cell r="E1512" t="str">
            <v>HV00-04-03</v>
          </cell>
          <cell r="F1512" t="str">
            <v xml:space="preserve"> Флотаторы</v>
          </cell>
          <cell r="G1512" t="str">
            <v xml:space="preserve"> Flotators</v>
          </cell>
        </row>
        <row r="1513">
          <cell r="E1513" t="str">
            <v>HV00-04-03-1</v>
          </cell>
          <cell r="F1513" t="str">
            <v>Флотаторы_Производительностью до 5,0 м3/ч</v>
          </cell>
          <cell r="G1513" t="str">
            <v>Flotators, capacity up to 5.0 m3/h</v>
          </cell>
          <cell r="H1513" t="str">
            <v>шт.</v>
          </cell>
          <cell r="I1513" t="str">
            <v>pcs.</v>
          </cell>
          <cell r="J1513">
            <v>0</v>
          </cell>
          <cell r="K1513">
            <v>0</v>
          </cell>
          <cell r="L1513" t="str">
            <v>KQ-63-00</v>
          </cell>
          <cell r="M1513" t="str">
            <v>Основное оборудование трубопроводных инженерных систем, компл.</v>
          </cell>
          <cell r="N1513">
            <v>1</v>
          </cell>
          <cell r="O1513" t="str">
            <v>KQ-63-05</v>
          </cell>
          <cell r="P1513" t="str">
            <v>Монтаж оборудования водоподготовки и очистки стоков, шт.</v>
          </cell>
          <cell r="Q1513">
            <v>1</v>
          </cell>
        </row>
        <row r="1514">
          <cell r="E1514" t="str">
            <v>HV00-04-03-2</v>
          </cell>
          <cell r="F1514" t="str">
            <v>Флотаторы_Производительностью от 5,0 до 10,0 м3/ч</v>
          </cell>
          <cell r="G1514" t="str">
            <v>Flotators, capacity from 5.0 to 10.0 m3/h.</v>
          </cell>
          <cell r="H1514" t="str">
            <v>шт.</v>
          </cell>
          <cell r="I1514" t="str">
            <v>pcs.</v>
          </cell>
          <cell r="J1514">
            <v>0</v>
          </cell>
          <cell r="K1514">
            <v>0</v>
          </cell>
          <cell r="L1514" t="str">
            <v>KQ-63-00</v>
          </cell>
          <cell r="M1514" t="str">
            <v>Основное оборудование трубопроводных инженерных систем, компл.</v>
          </cell>
          <cell r="N1514">
            <v>1</v>
          </cell>
          <cell r="O1514" t="str">
            <v>KQ-63-05</v>
          </cell>
          <cell r="P1514" t="str">
            <v>Монтаж оборудования водоподготовки и очистки стоков, шт.</v>
          </cell>
          <cell r="Q1514">
            <v>1</v>
          </cell>
        </row>
        <row r="1515">
          <cell r="E1515" t="str">
            <v>HV00-04-03-3</v>
          </cell>
          <cell r="F1515" t="str">
            <v>Флотаторы_Производительностью от 10,0 до 50,0 м3/ч</v>
          </cell>
          <cell r="G1515" t="str">
            <v>Flotators, capacity from 10.0 to 50.0 m3/h.</v>
          </cell>
          <cell r="H1515" t="str">
            <v>шт.</v>
          </cell>
          <cell r="I1515" t="str">
            <v>pcs.</v>
          </cell>
          <cell r="J1515">
            <v>0</v>
          </cell>
          <cell r="K1515">
            <v>0</v>
          </cell>
          <cell r="L1515" t="str">
            <v>KQ-63-00</v>
          </cell>
          <cell r="M1515" t="str">
            <v>Основное оборудование трубопроводных инженерных систем, компл.</v>
          </cell>
          <cell r="N1515">
            <v>1</v>
          </cell>
          <cell r="O1515" t="str">
            <v>KQ-63-05</v>
          </cell>
          <cell r="P1515" t="str">
            <v>Монтаж оборудования водоподготовки и очистки стоков, шт.</v>
          </cell>
          <cell r="Q1515">
            <v>1</v>
          </cell>
        </row>
        <row r="1516">
          <cell r="E1516" t="str">
            <v>HV00-04-03-4</v>
          </cell>
          <cell r="F1516" t="str">
            <v>Флотаторы_Производительностью от 50 до 100 м3/ч</v>
          </cell>
          <cell r="G1516" t="str">
            <v>Flotators, capacity from 50 to 100 m3/h.</v>
          </cell>
          <cell r="H1516" t="str">
            <v>шт.</v>
          </cell>
          <cell r="I1516" t="str">
            <v>pcs.</v>
          </cell>
          <cell r="J1516">
            <v>0</v>
          </cell>
          <cell r="K1516">
            <v>0</v>
          </cell>
          <cell r="L1516" t="str">
            <v>KQ-63-00</v>
          </cell>
          <cell r="M1516" t="str">
            <v>Основное оборудование трубопроводных инженерных систем, компл.</v>
          </cell>
          <cell r="N1516">
            <v>1</v>
          </cell>
          <cell r="O1516" t="str">
            <v>KQ-63-05</v>
          </cell>
          <cell r="P1516" t="str">
            <v>Монтаж оборудования водоподготовки и очистки стоков, шт.</v>
          </cell>
          <cell r="Q1516">
            <v>1</v>
          </cell>
        </row>
        <row r="1517">
          <cell r="E1517" t="str">
            <v>HV00-04-03-5</v>
          </cell>
          <cell r="F1517" t="str">
            <v>Флотаторы_Производительностью от 100 до 200 м3/ч</v>
          </cell>
          <cell r="G1517" t="str">
            <v>Flotators, capacity from 100 to 200 m3/h.</v>
          </cell>
          <cell r="H1517" t="str">
            <v>шт.</v>
          </cell>
          <cell r="I1517" t="str">
            <v>pcs.</v>
          </cell>
          <cell r="J1517">
            <v>0</v>
          </cell>
          <cell r="K1517">
            <v>0</v>
          </cell>
          <cell r="L1517" t="str">
            <v>KQ-63-00</v>
          </cell>
          <cell r="M1517" t="str">
            <v>Основное оборудование трубопроводных инженерных систем, компл.</v>
          </cell>
          <cell r="N1517">
            <v>1</v>
          </cell>
          <cell r="O1517" t="str">
            <v>KQ-63-05</v>
          </cell>
          <cell r="P1517" t="str">
            <v>Монтаж оборудования водоподготовки и очистки стоков, шт.</v>
          </cell>
          <cell r="Q1517">
            <v>1</v>
          </cell>
        </row>
        <row r="1518">
          <cell r="E1518" t="str">
            <v>HV00-04-03-6</v>
          </cell>
          <cell r="F1518" t="str">
            <v>Флотаторы_Производительностью от 200 до 400 м3/ч</v>
          </cell>
          <cell r="G1518" t="str">
            <v>Flotators, capacity from 200 to 400 m3/h.</v>
          </cell>
          <cell r="H1518" t="str">
            <v>шт.</v>
          </cell>
          <cell r="I1518" t="str">
            <v>pcs.</v>
          </cell>
          <cell r="J1518">
            <v>0</v>
          </cell>
          <cell r="K1518">
            <v>0</v>
          </cell>
          <cell r="L1518" t="str">
            <v>KQ-63-00</v>
          </cell>
          <cell r="M1518" t="str">
            <v>Основное оборудование трубопроводных инженерных систем, компл.</v>
          </cell>
          <cell r="N1518">
            <v>1</v>
          </cell>
          <cell r="O1518" t="str">
            <v>KQ-63-05</v>
          </cell>
          <cell r="P1518" t="str">
            <v>Монтаж оборудования водоподготовки и очистки стоков, шт.</v>
          </cell>
          <cell r="Q1518">
            <v>1</v>
          </cell>
        </row>
        <row r="1519">
          <cell r="E1519" t="str">
            <v>HV00-04-03-7</v>
          </cell>
          <cell r="F1519" t="str">
            <v>Флотаторы_Производительностью свыше 400 м3/ч</v>
          </cell>
          <cell r="G1519" t="str">
            <v>Flotators, capacity over 400 m3/h</v>
          </cell>
          <cell r="H1519" t="str">
            <v>шт.</v>
          </cell>
          <cell r="I1519" t="str">
            <v>pcs.</v>
          </cell>
          <cell r="J1519">
            <v>0</v>
          </cell>
          <cell r="K1519">
            <v>0</v>
          </cell>
          <cell r="L1519" t="str">
            <v>KQ-63-00</v>
          </cell>
          <cell r="M1519" t="str">
            <v>Основное оборудование трубопроводных инженерных систем, компл.</v>
          </cell>
          <cell r="N1519">
            <v>1</v>
          </cell>
          <cell r="O1519" t="str">
            <v>KQ-63-05</v>
          </cell>
          <cell r="P1519" t="str">
            <v>Монтаж оборудования водоподготовки и очистки стоков, шт.</v>
          </cell>
          <cell r="Q1519">
            <v>1</v>
          </cell>
        </row>
        <row r="1520">
          <cell r="E1520" t="str">
            <v>HV00-04-04</v>
          </cell>
          <cell r="F1520" t="str">
            <v>Ультрафиолетовые обезараживатели</v>
          </cell>
          <cell r="G1520" t="str">
            <v>Ultraviolet disinfection units</v>
          </cell>
        </row>
        <row r="1521">
          <cell r="E1521" t="str">
            <v>HV00-04-04-1</v>
          </cell>
          <cell r="F1521" t="str">
            <v>УФ обезараживатели_Производительностью до 1,0 м3/час</v>
          </cell>
          <cell r="G1521" t="str">
            <v>UV disinfection unit, capacity up to 1.0 m3/h</v>
          </cell>
          <cell r="H1521" t="str">
            <v>шт.</v>
          </cell>
          <cell r="I1521" t="str">
            <v>pcs.</v>
          </cell>
          <cell r="J1521">
            <v>0</v>
          </cell>
          <cell r="K1521">
            <v>0</v>
          </cell>
          <cell r="L1521" t="str">
            <v>KQ-63-00</v>
          </cell>
          <cell r="M1521" t="str">
            <v>Основное оборудование трубопроводных инженерных систем, компл.</v>
          </cell>
          <cell r="N1521">
            <v>1</v>
          </cell>
          <cell r="O1521" t="str">
            <v>KQ-63-05</v>
          </cell>
          <cell r="P1521" t="str">
            <v>Монтаж оборудования водоподготовки и очистки стоков, шт.</v>
          </cell>
          <cell r="Q1521">
            <v>1</v>
          </cell>
        </row>
        <row r="1522">
          <cell r="E1522" t="str">
            <v>HV00-04-04-2</v>
          </cell>
          <cell r="F1522" t="str">
            <v>УФ обезараживатели_Производительностью от 1,0 до 10,0 м3/час</v>
          </cell>
          <cell r="G1522" t="str">
            <v>UV disinfection unit, capacity from 5.0 to 10.0 m3/h</v>
          </cell>
          <cell r="H1522" t="str">
            <v>шт.</v>
          </cell>
          <cell r="I1522" t="str">
            <v>pcs.</v>
          </cell>
          <cell r="J1522">
            <v>0</v>
          </cell>
          <cell r="K1522">
            <v>0</v>
          </cell>
          <cell r="L1522" t="str">
            <v>KQ-63-00</v>
          </cell>
          <cell r="M1522" t="str">
            <v>Основное оборудование трубопроводных инженерных систем, компл.</v>
          </cell>
          <cell r="N1522">
            <v>1</v>
          </cell>
          <cell r="O1522" t="str">
            <v>KQ-63-05</v>
          </cell>
          <cell r="P1522" t="str">
            <v>Монтаж оборудования водоподготовки и очистки стоков, шт.</v>
          </cell>
          <cell r="Q1522">
            <v>1</v>
          </cell>
        </row>
        <row r="1523">
          <cell r="E1523" t="str">
            <v>HV00-04-04-3</v>
          </cell>
          <cell r="F1523" t="str">
            <v>УФ обезараживатели_Производительностью от 10,0 до 50,0 м3/час</v>
          </cell>
          <cell r="G1523" t="str">
            <v>UV disinfection unit, capacity from 10.0 to 50.0 m3/h</v>
          </cell>
          <cell r="H1523" t="str">
            <v>шт.</v>
          </cell>
          <cell r="I1523" t="str">
            <v>pcs.</v>
          </cell>
          <cell r="J1523">
            <v>0</v>
          </cell>
          <cell r="K1523">
            <v>0</v>
          </cell>
          <cell r="L1523" t="str">
            <v>KQ-63-00</v>
          </cell>
          <cell r="M1523" t="str">
            <v>Основное оборудование трубопроводных инженерных систем, компл.</v>
          </cell>
          <cell r="N1523">
            <v>1</v>
          </cell>
          <cell r="O1523" t="str">
            <v>KQ-63-05</v>
          </cell>
          <cell r="P1523" t="str">
            <v>Монтаж оборудования водоподготовки и очистки стоков, шт.</v>
          </cell>
          <cell r="Q1523">
            <v>1</v>
          </cell>
        </row>
        <row r="1524">
          <cell r="E1524" t="str">
            <v>HV00-04-04-4</v>
          </cell>
          <cell r="F1524" t="str">
            <v>УФ обезараживатели_Производительностью от 50,0 до 100,0 м3/час</v>
          </cell>
          <cell r="G1524" t="str">
            <v>UV disinfection unit, capacity from 50.0 to 100.0 m3/h</v>
          </cell>
          <cell r="H1524" t="str">
            <v>шт.</v>
          </cell>
          <cell r="I1524" t="str">
            <v>pcs.</v>
          </cell>
          <cell r="J1524">
            <v>0</v>
          </cell>
          <cell r="K1524">
            <v>0</v>
          </cell>
          <cell r="L1524" t="str">
            <v>KQ-63-00</v>
          </cell>
          <cell r="M1524" t="str">
            <v>Основное оборудование трубопроводных инженерных систем, компл.</v>
          </cell>
          <cell r="N1524">
            <v>1</v>
          </cell>
          <cell r="O1524" t="str">
            <v>KQ-63-05</v>
          </cell>
          <cell r="P1524" t="str">
            <v>Монтаж оборудования водоподготовки и очистки стоков, шт.</v>
          </cell>
          <cell r="Q1524">
            <v>1</v>
          </cell>
        </row>
        <row r="1525">
          <cell r="E1525" t="str">
            <v>HV00-04-04-5</v>
          </cell>
          <cell r="F1525" t="str">
            <v>УФ обезараживатели_Производительностью от 100,0 до 150,0 м3/час</v>
          </cell>
          <cell r="G1525" t="str">
            <v>UV disinfection unit, capacity from 100.0 to 150.0 m3/h</v>
          </cell>
          <cell r="H1525" t="str">
            <v>шт.</v>
          </cell>
          <cell r="I1525" t="str">
            <v>pcs.</v>
          </cell>
          <cell r="J1525">
            <v>0</v>
          </cell>
          <cell r="K1525">
            <v>0</v>
          </cell>
          <cell r="L1525" t="str">
            <v>KQ-63-00</v>
          </cell>
          <cell r="M1525" t="str">
            <v>Основное оборудование трубопроводных инженерных систем, компл.</v>
          </cell>
          <cell r="N1525">
            <v>1</v>
          </cell>
          <cell r="O1525" t="str">
            <v>KQ-63-05</v>
          </cell>
          <cell r="P1525" t="str">
            <v>Монтаж оборудования водоподготовки и очистки стоков, шт.</v>
          </cell>
          <cell r="Q1525">
            <v>1</v>
          </cell>
        </row>
        <row r="1526">
          <cell r="E1526" t="str">
            <v>HV00-04-04-6</v>
          </cell>
          <cell r="F1526" t="str">
            <v>УФ обезараживатели_Производительностью от 150,0 до 200,0 м3/час</v>
          </cell>
          <cell r="G1526" t="str">
            <v>UV disinfection unit, capacity from 150.0 to 200.0 m3/h</v>
          </cell>
          <cell r="H1526" t="str">
            <v>шт.</v>
          </cell>
          <cell r="I1526" t="str">
            <v>pcs.</v>
          </cell>
          <cell r="J1526">
            <v>0</v>
          </cell>
          <cell r="K1526">
            <v>0</v>
          </cell>
          <cell r="L1526" t="str">
            <v>KQ-63-00</v>
          </cell>
          <cell r="M1526" t="str">
            <v>Основное оборудование трубопроводных инженерных систем, компл.</v>
          </cell>
          <cell r="N1526">
            <v>1</v>
          </cell>
          <cell r="O1526" t="str">
            <v>KQ-63-05</v>
          </cell>
          <cell r="P1526" t="str">
            <v>Монтаж оборудования водоподготовки и очистки стоков, шт.</v>
          </cell>
          <cell r="Q1526">
            <v>1</v>
          </cell>
        </row>
        <row r="1527">
          <cell r="E1527" t="str">
            <v>HV00-04-04-7</v>
          </cell>
          <cell r="F1527" t="str">
            <v>УФ обезараживатели_Производительностью свыше 200,0 м3/час</v>
          </cell>
          <cell r="G1527" t="str">
            <v>UV disinfection unit, capacity over 200.0 m3/h</v>
          </cell>
          <cell r="H1527" t="str">
            <v>шт.</v>
          </cell>
          <cell r="I1527" t="str">
            <v>pcs.</v>
          </cell>
          <cell r="J1527">
            <v>0</v>
          </cell>
          <cell r="K1527">
            <v>0</v>
          </cell>
          <cell r="L1527" t="str">
            <v>KQ-63-00</v>
          </cell>
          <cell r="M1527" t="str">
            <v>Основное оборудование трубопроводных инженерных систем, компл.</v>
          </cell>
          <cell r="N1527">
            <v>1</v>
          </cell>
          <cell r="O1527" t="str">
            <v>KQ-63-05</v>
          </cell>
          <cell r="P1527" t="str">
            <v>Монтаж оборудования водоподготовки и очистки стоков, шт.</v>
          </cell>
          <cell r="Q1527">
            <v>1</v>
          </cell>
        </row>
        <row r="1528">
          <cell r="E1528" t="str">
            <v>HV00-04-05</v>
          </cell>
          <cell r="F1528" t="str">
            <v xml:space="preserve"> Осветлители</v>
          </cell>
          <cell r="G1528" t="str">
            <v xml:space="preserve"> Clarifiers</v>
          </cell>
        </row>
        <row r="1529">
          <cell r="E1529" t="str">
            <v>HV00-04-05-1</v>
          </cell>
          <cell r="F1529" t="str">
            <v>Осветлители_Производительностью до 5,0 м3/ч</v>
          </cell>
          <cell r="G1529" t="str">
            <v>Clarifiers, capacity up to 5.0 m3/h</v>
          </cell>
          <cell r="H1529" t="str">
            <v>шт.</v>
          </cell>
          <cell r="I1529" t="str">
            <v>pcs.</v>
          </cell>
          <cell r="J1529">
            <v>0</v>
          </cell>
          <cell r="K1529">
            <v>0</v>
          </cell>
          <cell r="L1529" t="str">
            <v>KQ-63-00</v>
          </cell>
          <cell r="M1529" t="str">
            <v>Основное оборудование трубопроводных инженерных систем, компл.</v>
          </cell>
          <cell r="N1529">
            <v>1</v>
          </cell>
          <cell r="O1529" t="str">
            <v>KQ-63-05</v>
          </cell>
          <cell r="P1529" t="str">
            <v>Монтаж оборудования водоподготовки и очистки стоков, шт.</v>
          </cell>
          <cell r="Q1529">
            <v>1</v>
          </cell>
        </row>
        <row r="1530">
          <cell r="E1530" t="str">
            <v>HV00-04-05-2</v>
          </cell>
          <cell r="F1530" t="str">
            <v>Осветлители_Производительностью от 5,0 до 10,0 м3/ч</v>
          </cell>
          <cell r="G1530" t="str">
            <v>Clarifiers, capacity from 5.0 to 10.0 m3/h</v>
          </cell>
          <cell r="H1530" t="str">
            <v>шт.</v>
          </cell>
          <cell r="I1530" t="str">
            <v>pcs.</v>
          </cell>
          <cell r="J1530">
            <v>0</v>
          </cell>
          <cell r="K1530">
            <v>0</v>
          </cell>
          <cell r="L1530" t="str">
            <v>KQ-63-00</v>
          </cell>
          <cell r="M1530" t="str">
            <v>Основное оборудование трубопроводных инженерных систем, компл.</v>
          </cell>
          <cell r="N1530">
            <v>1</v>
          </cell>
          <cell r="O1530" t="str">
            <v>KQ-63-05</v>
          </cell>
          <cell r="P1530" t="str">
            <v>Монтаж оборудования водоподготовки и очистки стоков, шт.</v>
          </cell>
          <cell r="Q1530">
            <v>1</v>
          </cell>
        </row>
        <row r="1531">
          <cell r="E1531" t="str">
            <v>HV00-04-05-3</v>
          </cell>
          <cell r="F1531" t="str">
            <v>Осветлители_Производительностью от 10,0 до 50,0 м3/ч</v>
          </cell>
          <cell r="G1531" t="str">
            <v>Clarifiers, capacity from 10.0 to 50.0 m3/h</v>
          </cell>
          <cell r="H1531" t="str">
            <v>шт.</v>
          </cell>
          <cell r="I1531" t="str">
            <v>pcs.</v>
          </cell>
          <cell r="J1531">
            <v>0</v>
          </cell>
          <cell r="K1531">
            <v>0</v>
          </cell>
          <cell r="L1531" t="str">
            <v>KQ-63-00</v>
          </cell>
          <cell r="M1531" t="str">
            <v>Основное оборудование трубопроводных инженерных систем, компл.</v>
          </cell>
          <cell r="N1531">
            <v>1</v>
          </cell>
          <cell r="O1531" t="str">
            <v>KQ-63-05</v>
          </cell>
          <cell r="P1531" t="str">
            <v>Монтаж оборудования водоподготовки и очистки стоков, шт.</v>
          </cell>
          <cell r="Q1531">
            <v>1</v>
          </cell>
        </row>
        <row r="1532">
          <cell r="E1532" t="str">
            <v>HV00-04-05-4</v>
          </cell>
          <cell r="F1532" t="str">
            <v>Осветлители_Производительностью от 50 до 100 м3/ч</v>
          </cell>
          <cell r="G1532" t="str">
            <v>Clarifiers, capacity from 50 to 100 m3/h</v>
          </cell>
          <cell r="H1532" t="str">
            <v>шт.</v>
          </cell>
          <cell r="I1532" t="str">
            <v>pcs.</v>
          </cell>
          <cell r="J1532">
            <v>0</v>
          </cell>
          <cell r="K1532">
            <v>0</v>
          </cell>
          <cell r="L1532" t="str">
            <v>KQ-63-00</v>
          </cell>
          <cell r="M1532" t="str">
            <v>Основное оборудование трубопроводных инженерных систем, компл.</v>
          </cell>
          <cell r="N1532">
            <v>1</v>
          </cell>
          <cell r="O1532" t="str">
            <v>KQ-63-05</v>
          </cell>
          <cell r="P1532" t="str">
            <v>Монтаж оборудования водоподготовки и очистки стоков, шт.</v>
          </cell>
          <cell r="Q1532">
            <v>1</v>
          </cell>
        </row>
        <row r="1533">
          <cell r="E1533" t="str">
            <v>HV00-04-05-5</v>
          </cell>
          <cell r="F1533" t="str">
            <v>Осветлители_Производительностью от 100 до 200 м3/ч</v>
          </cell>
          <cell r="G1533" t="str">
            <v>Clarifiers, capacity from 100 to 200 m3/h</v>
          </cell>
          <cell r="H1533" t="str">
            <v>шт.</v>
          </cell>
          <cell r="I1533" t="str">
            <v>pcs.</v>
          </cell>
          <cell r="J1533">
            <v>0</v>
          </cell>
          <cell r="K1533">
            <v>0</v>
          </cell>
          <cell r="L1533" t="str">
            <v>KQ-63-00</v>
          </cell>
          <cell r="M1533" t="str">
            <v>Основное оборудование трубопроводных инженерных систем, компл.</v>
          </cell>
          <cell r="N1533">
            <v>1</v>
          </cell>
          <cell r="O1533" t="str">
            <v>KQ-63-05</v>
          </cell>
          <cell r="P1533" t="str">
            <v>Монтаж оборудования водоподготовки и очистки стоков, шт.</v>
          </cell>
          <cell r="Q1533">
            <v>1</v>
          </cell>
        </row>
        <row r="1534">
          <cell r="E1534" t="str">
            <v>HV00-04-05-6</v>
          </cell>
          <cell r="F1534" t="str">
            <v>Осветлители_Производительностью от 200 до 400 м3/ч</v>
          </cell>
          <cell r="G1534" t="str">
            <v>Clarifiers, capacity from 200 to 400 m3/h</v>
          </cell>
          <cell r="H1534" t="str">
            <v>шт.</v>
          </cell>
          <cell r="I1534" t="str">
            <v>pcs.</v>
          </cell>
          <cell r="J1534">
            <v>0</v>
          </cell>
          <cell r="K1534">
            <v>0</v>
          </cell>
          <cell r="L1534" t="str">
            <v>KQ-63-00</v>
          </cell>
          <cell r="M1534" t="str">
            <v>Основное оборудование трубопроводных инженерных систем, компл.</v>
          </cell>
          <cell r="N1534">
            <v>1</v>
          </cell>
          <cell r="O1534" t="str">
            <v>KQ-63-05</v>
          </cell>
          <cell r="P1534" t="str">
            <v>Монтаж оборудования водоподготовки и очистки стоков, шт.</v>
          </cell>
          <cell r="Q1534">
            <v>1</v>
          </cell>
        </row>
        <row r="1535">
          <cell r="E1535" t="str">
            <v>HV00-04-05-7</v>
          </cell>
          <cell r="F1535" t="str">
            <v>Осветлители_Производительностью свыше 400 м3/ч</v>
          </cell>
          <cell r="G1535" t="str">
            <v>Clarifiers, capacity over 400.0 m3/h</v>
          </cell>
          <cell r="H1535" t="str">
            <v>шт.</v>
          </cell>
          <cell r="I1535" t="str">
            <v>pcs.</v>
          </cell>
          <cell r="J1535">
            <v>0</v>
          </cell>
          <cell r="K1535">
            <v>0</v>
          </cell>
          <cell r="L1535" t="str">
            <v>KQ-63-00</v>
          </cell>
          <cell r="M1535" t="str">
            <v>Основное оборудование трубопроводных инженерных систем, компл.</v>
          </cell>
          <cell r="N1535">
            <v>1</v>
          </cell>
          <cell r="O1535" t="str">
            <v>KQ-63-05</v>
          </cell>
          <cell r="P1535" t="str">
            <v>Монтаж оборудования водоподготовки и очистки стоков, шт.</v>
          </cell>
          <cell r="Q1535">
            <v>1</v>
          </cell>
        </row>
        <row r="1536">
          <cell r="E1536" t="str">
            <v>HV00-04-06</v>
          </cell>
          <cell r="F1536" t="str">
            <v>Фильтр – прессы</v>
          </cell>
          <cell r="G1536" t="str">
            <v>Filter presses</v>
          </cell>
        </row>
        <row r="1537">
          <cell r="E1537" t="str">
            <v>HV00-04-06-1</v>
          </cell>
          <cell r="F1537" t="str">
            <v>Фильтр – прессы_массой до 10 т</v>
          </cell>
          <cell r="G1537" t="str">
            <v>Filter presses, mass up to 10 t</v>
          </cell>
          <cell r="H1537" t="str">
            <v>шт.</v>
          </cell>
          <cell r="I1537" t="str">
            <v>pcs.</v>
          </cell>
          <cell r="J1537">
            <v>0</v>
          </cell>
          <cell r="K1537">
            <v>0</v>
          </cell>
          <cell r="L1537" t="str">
            <v>KQ-63-00</v>
          </cell>
          <cell r="M1537" t="str">
            <v>Основное оборудование трубопроводных инженерных систем, компл.</v>
          </cell>
          <cell r="N1537">
            <v>1</v>
          </cell>
          <cell r="O1537" t="str">
            <v>KQ-63-05</v>
          </cell>
          <cell r="P1537" t="str">
            <v>Монтаж оборудования водоподготовки и очистки стоков, шт.</v>
          </cell>
          <cell r="Q1537">
            <v>1</v>
          </cell>
        </row>
        <row r="1538">
          <cell r="E1538" t="str">
            <v>HV00-04-06-2</v>
          </cell>
          <cell r="F1538" t="str">
            <v>Фильтр – прессы_массой от 10 до 15 т</v>
          </cell>
          <cell r="G1538" t="str">
            <v>Filter presses, mass from 10 t to 15 t</v>
          </cell>
          <cell r="H1538" t="str">
            <v>шт.</v>
          </cell>
          <cell r="I1538" t="str">
            <v>pcs.</v>
          </cell>
          <cell r="J1538">
            <v>0</v>
          </cell>
          <cell r="K1538">
            <v>0</v>
          </cell>
          <cell r="L1538" t="str">
            <v>KQ-63-00</v>
          </cell>
          <cell r="M1538" t="str">
            <v>Основное оборудование трубопроводных инженерных систем, компл.</v>
          </cell>
          <cell r="N1538">
            <v>1</v>
          </cell>
          <cell r="O1538" t="str">
            <v>KQ-63-05</v>
          </cell>
          <cell r="P1538" t="str">
            <v>Монтаж оборудования водоподготовки и очистки стоков, шт.</v>
          </cell>
          <cell r="Q1538">
            <v>1</v>
          </cell>
        </row>
        <row r="1539">
          <cell r="E1539" t="str">
            <v>HV00-04-06-3</v>
          </cell>
          <cell r="F1539" t="str">
            <v>Фильтр – прессы_массой от 15 до 20 т</v>
          </cell>
          <cell r="G1539" t="str">
            <v>Filter presses, mass from 15 t to 20 t</v>
          </cell>
          <cell r="H1539" t="str">
            <v>шт.</v>
          </cell>
          <cell r="I1539" t="str">
            <v>pcs.</v>
          </cell>
          <cell r="J1539">
            <v>0</v>
          </cell>
          <cell r="K1539">
            <v>0</v>
          </cell>
          <cell r="L1539" t="str">
            <v>KQ-63-00</v>
          </cell>
          <cell r="M1539" t="str">
            <v>Основное оборудование трубопроводных инженерных систем, компл.</v>
          </cell>
          <cell r="N1539">
            <v>1</v>
          </cell>
          <cell r="O1539" t="str">
            <v>KQ-63-05</v>
          </cell>
          <cell r="P1539" t="str">
            <v>Монтаж оборудования водоподготовки и очистки стоков, шт.</v>
          </cell>
          <cell r="Q1539">
            <v>1</v>
          </cell>
        </row>
        <row r="1540">
          <cell r="E1540" t="str">
            <v>HV00-04-06-4</v>
          </cell>
          <cell r="F1540" t="str">
            <v>Фильтр – прессы_массой свыше 20 т</v>
          </cell>
          <cell r="G1540" t="str">
            <v>Filter presses, mass over 20 t</v>
          </cell>
          <cell r="H1540" t="str">
            <v>шт.</v>
          </cell>
          <cell r="I1540" t="str">
            <v>pcs.</v>
          </cell>
          <cell r="J1540">
            <v>0</v>
          </cell>
          <cell r="K1540">
            <v>0</v>
          </cell>
          <cell r="L1540" t="str">
            <v>KQ-63-00</v>
          </cell>
          <cell r="M1540" t="str">
            <v>Основное оборудование трубопроводных инженерных систем, компл.</v>
          </cell>
          <cell r="N1540">
            <v>1</v>
          </cell>
          <cell r="O1540" t="str">
            <v>KQ-63-05</v>
          </cell>
          <cell r="P1540" t="str">
            <v>Монтаж оборудования водоподготовки и очистки стоков, шт.</v>
          </cell>
          <cell r="Q1540">
            <v>1</v>
          </cell>
        </row>
        <row r="1541">
          <cell r="E1541" t="str">
            <v>HV00-04-07</v>
          </cell>
          <cell r="F1541" t="str">
            <v>Декантеры</v>
          </cell>
          <cell r="G1541" t="str">
            <v>Decanters</v>
          </cell>
        </row>
        <row r="1542">
          <cell r="E1542" t="str">
            <v>HV00-04-07-1</v>
          </cell>
          <cell r="F1542" t="str">
            <v>Декантеры_массой до 1 т</v>
          </cell>
          <cell r="G1542" t="str">
            <v>Decanters, mass up to 1 t</v>
          </cell>
          <cell r="H1542" t="str">
            <v>шт.</v>
          </cell>
          <cell r="I1542" t="str">
            <v>pcs.</v>
          </cell>
          <cell r="J1542">
            <v>0</v>
          </cell>
          <cell r="K1542">
            <v>0</v>
          </cell>
          <cell r="L1542" t="str">
            <v>KQ-63-00</v>
          </cell>
          <cell r="M1542" t="str">
            <v>Основное оборудование трубопроводных инженерных систем, компл.</v>
          </cell>
          <cell r="N1542">
            <v>1</v>
          </cell>
          <cell r="O1542" t="str">
            <v>KQ-63-05</v>
          </cell>
          <cell r="P1542" t="str">
            <v>Монтаж оборудования водоподготовки и очистки стоков, шт.</v>
          </cell>
          <cell r="Q1542">
            <v>1</v>
          </cell>
        </row>
        <row r="1543">
          <cell r="E1543" t="str">
            <v>HV00-04-07-2</v>
          </cell>
          <cell r="F1543" t="str">
            <v>Декантеры_массой от 1 до 3 т</v>
          </cell>
          <cell r="G1543" t="str">
            <v>Decanters, mass from 1 to 3 t</v>
          </cell>
          <cell r="H1543" t="str">
            <v>шт.</v>
          </cell>
          <cell r="I1543" t="str">
            <v>pcs.</v>
          </cell>
          <cell r="J1543">
            <v>0</v>
          </cell>
          <cell r="K1543">
            <v>0</v>
          </cell>
          <cell r="L1543" t="str">
            <v>KQ-63-00</v>
          </cell>
          <cell r="M1543" t="str">
            <v>Основное оборудование трубопроводных инженерных систем, компл.</v>
          </cell>
          <cell r="N1543">
            <v>1</v>
          </cell>
          <cell r="O1543" t="str">
            <v>KQ-63-05</v>
          </cell>
          <cell r="P1543" t="str">
            <v>Монтаж оборудования водоподготовки и очистки стоков, шт.</v>
          </cell>
          <cell r="Q1543">
            <v>1</v>
          </cell>
        </row>
        <row r="1544">
          <cell r="E1544" t="str">
            <v>HV00-04-07-3</v>
          </cell>
          <cell r="F1544" t="str">
            <v>Декантеры_массой от 3 до 6 т</v>
          </cell>
          <cell r="G1544" t="str">
            <v>Decanters, mass from 3 to 6 t</v>
          </cell>
          <cell r="H1544" t="str">
            <v>шт.</v>
          </cell>
          <cell r="I1544" t="str">
            <v>pcs.</v>
          </cell>
          <cell r="J1544">
            <v>0</v>
          </cell>
          <cell r="K1544">
            <v>0</v>
          </cell>
          <cell r="L1544" t="str">
            <v>KQ-63-00</v>
          </cell>
          <cell r="M1544" t="str">
            <v>Основное оборудование трубопроводных инженерных систем, компл.</v>
          </cell>
          <cell r="N1544">
            <v>1</v>
          </cell>
          <cell r="O1544" t="str">
            <v>KQ-63-05</v>
          </cell>
          <cell r="P1544" t="str">
            <v>Монтаж оборудования водоподготовки и очистки стоков, шт.</v>
          </cell>
          <cell r="Q1544">
            <v>1</v>
          </cell>
        </row>
        <row r="1545">
          <cell r="E1545" t="str">
            <v>HV00-04-07-4</v>
          </cell>
          <cell r="F1545" t="str">
            <v>Декантеры_массой от 6 до 10 т</v>
          </cell>
          <cell r="G1545" t="str">
            <v>Decanters, mass from 6 to 10 t</v>
          </cell>
          <cell r="H1545" t="str">
            <v>шт.</v>
          </cell>
          <cell r="I1545" t="str">
            <v>pcs.</v>
          </cell>
          <cell r="J1545">
            <v>0</v>
          </cell>
          <cell r="K1545">
            <v>0</v>
          </cell>
          <cell r="L1545" t="str">
            <v>KQ-63-00</v>
          </cell>
          <cell r="M1545" t="str">
            <v>Основное оборудование трубопроводных инженерных систем, компл.</v>
          </cell>
          <cell r="N1545">
            <v>1</v>
          </cell>
          <cell r="O1545" t="str">
            <v>KQ-63-05</v>
          </cell>
          <cell r="P1545" t="str">
            <v>Монтаж оборудования водоподготовки и очистки стоков, шт.</v>
          </cell>
          <cell r="Q1545">
            <v>1</v>
          </cell>
        </row>
        <row r="1546">
          <cell r="E1546" t="str">
            <v>HV00-04-07-5</v>
          </cell>
          <cell r="F1546" t="str">
            <v>Декантеры_массой свыше 10 т</v>
          </cell>
          <cell r="G1546" t="str">
            <v>Decanters, mass over 10 t</v>
          </cell>
          <cell r="H1546" t="str">
            <v>шт.</v>
          </cell>
          <cell r="I1546" t="str">
            <v>pcs.</v>
          </cell>
          <cell r="J1546">
            <v>0</v>
          </cell>
          <cell r="K1546">
            <v>0</v>
          </cell>
          <cell r="L1546" t="str">
            <v>KQ-63-00</v>
          </cell>
          <cell r="M1546" t="str">
            <v>Основное оборудование трубопроводных инженерных систем, компл.</v>
          </cell>
          <cell r="N1546">
            <v>1</v>
          </cell>
          <cell r="O1546" t="str">
            <v>KQ-63-05</v>
          </cell>
          <cell r="P1546" t="str">
            <v>Монтаж оборудования водоподготовки и очистки стоков, шт.</v>
          </cell>
          <cell r="Q1546">
            <v>1</v>
          </cell>
        </row>
        <row r="1547">
          <cell r="E1547" t="str">
            <v>HV00-04-08</v>
          </cell>
          <cell r="F1547" t="str">
            <v>Шнековые обезвоживатели</v>
          </cell>
          <cell r="G1547" t="str">
            <v>Screw dewatering units</v>
          </cell>
        </row>
        <row r="1548">
          <cell r="E1548" t="str">
            <v>HV00-04-08-1</v>
          </cell>
          <cell r="F1548" t="str">
            <v>Шнековые обезвоживатели_массой до 0,2 т</v>
          </cell>
          <cell r="G1548" t="str">
            <v>Screw dewatering units, mass up to 0.2 t</v>
          </cell>
          <cell r="H1548" t="str">
            <v>шт.</v>
          </cell>
          <cell r="I1548" t="str">
            <v>pcs.</v>
          </cell>
          <cell r="J1548">
            <v>0</v>
          </cell>
          <cell r="K1548">
            <v>0</v>
          </cell>
          <cell r="L1548" t="str">
            <v>KQ-63-00</v>
          </cell>
          <cell r="M1548" t="str">
            <v>Основное оборудование трубопроводных инженерных систем, компл.</v>
          </cell>
          <cell r="N1548">
            <v>1</v>
          </cell>
          <cell r="O1548" t="str">
            <v>KQ-63-05</v>
          </cell>
          <cell r="P1548" t="str">
            <v>Монтаж оборудования водоподготовки и очистки стоков, шт.</v>
          </cell>
          <cell r="Q1548">
            <v>1</v>
          </cell>
        </row>
        <row r="1549">
          <cell r="E1549" t="str">
            <v>HV00-04-08-2</v>
          </cell>
          <cell r="F1549" t="str">
            <v>Шнековые обезвоживатели_массой от 0,2 до 0,5 т</v>
          </cell>
          <cell r="G1549" t="str">
            <v>Screw dewatering units, mass from 0.2 t to 0.5 t</v>
          </cell>
          <cell r="H1549" t="str">
            <v>шт.</v>
          </cell>
          <cell r="I1549" t="str">
            <v>pcs.</v>
          </cell>
          <cell r="J1549">
            <v>0</v>
          </cell>
          <cell r="K1549">
            <v>0</v>
          </cell>
          <cell r="L1549" t="str">
            <v>KQ-63-00</v>
          </cell>
          <cell r="M1549" t="str">
            <v>Основное оборудование трубопроводных инженерных систем, компл.</v>
          </cell>
          <cell r="N1549">
            <v>1</v>
          </cell>
          <cell r="O1549" t="str">
            <v>KQ-63-05</v>
          </cell>
          <cell r="P1549" t="str">
            <v>Монтаж оборудования водоподготовки и очистки стоков, шт.</v>
          </cell>
          <cell r="Q1549">
            <v>1</v>
          </cell>
        </row>
        <row r="1550">
          <cell r="E1550" t="str">
            <v>HV00-04-08-3</v>
          </cell>
          <cell r="F1550" t="str">
            <v>Шнековые обезвоживатели_массой от 0,5 до 1,0 т</v>
          </cell>
          <cell r="G1550" t="str">
            <v>Screw dewatering units, mass from 0.5 t to 1.0 t</v>
          </cell>
          <cell r="H1550" t="str">
            <v>шт.</v>
          </cell>
          <cell r="I1550" t="str">
            <v>pcs.</v>
          </cell>
          <cell r="J1550">
            <v>0</v>
          </cell>
          <cell r="K1550">
            <v>0</v>
          </cell>
          <cell r="L1550" t="str">
            <v>KQ-63-00</v>
          </cell>
          <cell r="M1550" t="str">
            <v>Основное оборудование трубопроводных инженерных систем, компл.</v>
          </cell>
          <cell r="N1550">
            <v>1</v>
          </cell>
          <cell r="O1550" t="str">
            <v>KQ-63-05</v>
          </cell>
          <cell r="P1550" t="str">
            <v>Монтаж оборудования водоподготовки и очистки стоков, шт.</v>
          </cell>
          <cell r="Q1550">
            <v>1</v>
          </cell>
        </row>
        <row r="1551">
          <cell r="E1551" t="str">
            <v>HV00-04-08-4</v>
          </cell>
          <cell r="F1551" t="str">
            <v>Шнековые обезвоживатели_массой от 1,0 до 2 т</v>
          </cell>
          <cell r="G1551" t="str">
            <v>Screw dewatering units, mass from 1.0 t to 2 t</v>
          </cell>
          <cell r="H1551" t="str">
            <v>шт.</v>
          </cell>
          <cell r="I1551" t="str">
            <v>pcs.</v>
          </cell>
          <cell r="J1551">
            <v>0</v>
          </cell>
          <cell r="K1551">
            <v>0</v>
          </cell>
          <cell r="L1551" t="str">
            <v>KQ-63-00</v>
          </cell>
          <cell r="M1551" t="str">
            <v>Основное оборудование трубопроводных инженерных систем, компл.</v>
          </cell>
          <cell r="N1551">
            <v>1</v>
          </cell>
          <cell r="O1551" t="str">
            <v>KQ-63-05</v>
          </cell>
          <cell r="P1551" t="str">
            <v>Монтаж оборудования водоподготовки и очистки стоков, шт.</v>
          </cell>
          <cell r="Q1551">
            <v>1</v>
          </cell>
        </row>
        <row r="1552">
          <cell r="E1552" t="str">
            <v>HV00-04-08-5</v>
          </cell>
          <cell r="F1552" t="str">
            <v>Шнековые обезвоживатели_массой свыше 2 т</v>
          </cell>
          <cell r="G1552" t="str">
            <v>Screw dewatering units, mass over 2 t</v>
          </cell>
          <cell r="H1552" t="str">
            <v>шт.</v>
          </cell>
          <cell r="I1552" t="str">
            <v>pcs.</v>
          </cell>
          <cell r="J1552">
            <v>0</v>
          </cell>
          <cell r="K1552">
            <v>0</v>
          </cell>
          <cell r="L1552" t="str">
            <v>KQ-63-00</v>
          </cell>
          <cell r="M1552" t="str">
            <v>Основное оборудование трубопроводных инженерных систем, компл.</v>
          </cell>
          <cell r="N1552">
            <v>1</v>
          </cell>
          <cell r="O1552" t="str">
            <v>KQ-63-05</v>
          </cell>
          <cell r="P1552" t="str">
            <v>Монтаж оборудования водоподготовки и очистки стоков, шт.</v>
          </cell>
          <cell r="Q1552">
            <v>1</v>
          </cell>
        </row>
        <row r="1553">
          <cell r="E1553" t="str">
            <v>HV00-04-09</v>
          </cell>
          <cell r="F1553" t="str">
            <v>Комплектные установки (установки приготовления реагентов, установки химической мойки и т.д.)</v>
          </cell>
          <cell r="G1553" t="str">
            <v>Packaged units (chemical preparation units, chemical washing units, etc.)</v>
          </cell>
        </row>
        <row r="1554">
          <cell r="E1554" t="str">
            <v>HV00-04-09-1</v>
          </cell>
          <cell r="F1554" t="str">
            <v>Компл. Уст. (приготовления реагентов, химической мойки и т.д.)_Массой до 0,1 т</v>
          </cell>
          <cell r="G1554" t="str">
            <v>Packaged unit (chemical preparation unit, chemical washing unit, etc.), mass up to 0.1 t</v>
          </cell>
          <cell r="H1554" t="str">
            <v>комплект</v>
          </cell>
          <cell r="I1554" t="str">
            <v>package</v>
          </cell>
          <cell r="J1554">
            <v>64.108879999999999</v>
          </cell>
          <cell r="K1554">
            <v>4.32423</v>
          </cell>
          <cell r="L1554" t="str">
            <v>KQ-63-00</v>
          </cell>
          <cell r="M1554" t="str">
            <v>Основное оборудование трубопроводных инженерных систем, компл.</v>
          </cell>
          <cell r="N1554">
            <v>1</v>
          </cell>
          <cell r="O1554" t="str">
            <v>KQ-63-05</v>
          </cell>
          <cell r="P1554" t="str">
            <v>Монтаж оборудования водоподготовки и очистки стоков, шт.</v>
          </cell>
          <cell r="Q1554">
            <v>1</v>
          </cell>
        </row>
        <row r="1555">
          <cell r="E1555" t="str">
            <v>HV00-04-09-2</v>
          </cell>
          <cell r="F1555" t="str">
            <v>Компл. Уст. (приготовления реагентов, химической мойки и т.д.)_массой от 0,1 до 0,5т</v>
          </cell>
          <cell r="G1555" t="str">
            <v>Packaged unit (chemical preparation unit, chemical washing unit, etc.), mass from 0.1 t to 0.5 t</v>
          </cell>
          <cell r="H1555" t="str">
            <v>комплект</v>
          </cell>
          <cell r="I1555" t="str">
            <v>package</v>
          </cell>
          <cell r="J1555">
            <v>92.108879999999985</v>
          </cell>
          <cell r="K1555">
            <v>12.32423</v>
          </cell>
          <cell r="L1555" t="str">
            <v>KQ-63-00</v>
          </cell>
          <cell r="M1555" t="str">
            <v>Основное оборудование трубопроводных инженерных систем, компл.</v>
          </cell>
          <cell r="N1555">
            <v>1</v>
          </cell>
          <cell r="O1555" t="str">
            <v>KQ-63-05</v>
          </cell>
          <cell r="P1555" t="str">
            <v>Монтаж оборудования водоподготовки и очистки стоков, шт.</v>
          </cell>
          <cell r="Q1555">
            <v>1</v>
          </cell>
        </row>
        <row r="1556">
          <cell r="E1556" t="str">
            <v>HV00-04-09-3</v>
          </cell>
          <cell r="F1556" t="str">
            <v>Компл. Уст. (приготовления реагентов, химической мойки и т.д.)_массой от 0,5 до 1,0 т</v>
          </cell>
          <cell r="G1556" t="str">
            <v>Packaged unit (chemical preparation unit, chemical washing unit, etc.), mass from 0.5 t to 1.0 t</v>
          </cell>
          <cell r="H1556" t="str">
            <v>комплект</v>
          </cell>
          <cell r="I1556" t="str">
            <v>package</v>
          </cell>
          <cell r="J1556">
            <v>0</v>
          </cell>
          <cell r="K1556">
            <v>0</v>
          </cell>
          <cell r="L1556" t="str">
            <v>KQ-63-00</v>
          </cell>
          <cell r="M1556" t="str">
            <v>Основное оборудование трубопроводных инженерных систем, компл.</v>
          </cell>
          <cell r="N1556">
            <v>1</v>
          </cell>
          <cell r="O1556" t="str">
            <v>KQ-63-05</v>
          </cell>
          <cell r="P1556" t="str">
            <v>Монтаж оборудования водоподготовки и очистки стоков, шт.</v>
          </cell>
          <cell r="Q1556">
            <v>1</v>
          </cell>
        </row>
        <row r="1557">
          <cell r="E1557" t="str">
            <v>HV00-04-09-4</v>
          </cell>
          <cell r="F1557" t="str">
            <v>Компл. Уст. (приготовления реагентов, химической мойки и т.д.)_массой от 1,0 до 2.5 т</v>
          </cell>
          <cell r="G1557" t="str">
            <v>Packaged unit (chemical preparation unit, chemical washing unit, etc.), mass from 1.0 t to 2.5 t</v>
          </cell>
          <cell r="H1557" t="str">
            <v>комплект</v>
          </cell>
          <cell r="I1557" t="str">
            <v>package</v>
          </cell>
          <cell r="J1557">
            <v>0</v>
          </cell>
          <cell r="K1557">
            <v>0</v>
          </cell>
          <cell r="L1557" t="str">
            <v>KQ-63-00</v>
          </cell>
          <cell r="M1557" t="str">
            <v>Основное оборудование трубопроводных инженерных систем, компл.</v>
          </cell>
          <cell r="N1557">
            <v>1</v>
          </cell>
          <cell r="O1557" t="str">
            <v>KQ-63-05</v>
          </cell>
          <cell r="P1557" t="str">
            <v>Монтаж оборудования водоподготовки и очистки стоков, шт.</v>
          </cell>
          <cell r="Q1557">
            <v>1</v>
          </cell>
        </row>
        <row r="1558">
          <cell r="E1558" t="str">
            <v>HV00-04-09-5</v>
          </cell>
          <cell r="F1558" t="str">
            <v>Компл. Уст. (приготовления реагентов, химической мойки и т.д.)_массой от 2,5 до 5.0 т</v>
          </cell>
          <cell r="G1558" t="str">
            <v>Packaged unit (chemical preparation unit, chemical washing unit, etc.), mass from 2.5 t to 5.0 t</v>
          </cell>
          <cell r="H1558" t="str">
            <v>комплект</v>
          </cell>
          <cell r="I1558" t="str">
            <v>package</v>
          </cell>
          <cell r="J1558">
            <v>0</v>
          </cell>
          <cell r="K1558">
            <v>0</v>
          </cell>
          <cell r="L1558" t="str">
            <v>KQ-63-00</v>
          </cell>
          <cell r="M1558" t="str">
            <v>Основное оборудование трубопроводных инженерных систем, компл.</v>
          </cell>
          <cell r="N1558">
            <v>1</v>
          </cell>
          <cell r="O1558" t="str">
            <v>KQ-63-05</v>
          </cell>
          <cell r="P1558" t="str">
            <v>Монтаж оборудования водоподготовки и очистки стоков, шт.</v>
          </cell>
          <cell r="Q1558">
            <v>1</v>
          </cell>
        </row>
        <row r="1559">
          <cell r="E1559" t="str">
            <v>HV00-04-09-6</v>
          </cell>
          <cell r="F1559" t="str">
            <v>Компл. Уст. (приготовления реагентов, химической мойки и т.д.)_массой от 5,0 до 10 т</v>
          </cell>
          <cell r="G1559" t="str">
            <v>Packaged unit (chemical preparation unit, chemical washing unit, etc.), mass from 5.0 t to 10 t</v>
          </cell>
          <cell r="H1559" t="str">
            <v>комплект</v>
          </cell>
          <cell r="I1559" t="str">
            <v>package</v>
          </cell>
          <cell r="J1559">
            <v>0</v>
          </cell>
          <cell r="K1559">
            <v>0</v>
          </cell>
          <cell r="L1559" t="str">
            <v>KQ-63-00</v>
          </cell>
          <cell r="M1559" t="str">
            <v>Основное оборудование трубопроводных инженерных систем, компл.</v>
          </cell>
          <cell r="N1559">
            <v>1</v>
          </cell>
          <cell r="O1559" t="str">
            <v>KQ-63-05</v>
          </cell>
          <cell r="P1559" t="str">
            <v>Монтаж оборудования водоподготовки и очистки стоков, шт.</v>
          </cell>
          <cell r="Q1559">
            <v>1</v>
          </cell>
        </row>
        <row r="1560">
          <cell r="E1560" t="str">
            <v>HV00-04-09-7</v>
          </cell>
          <cell r="F1560" t="str">
            <v>Компл. Уст. (приготовления реагентов, химической мойки и т.д.)_массой свыше 10,0 т</v>
          </cell>
          <cell r="G1560" t="str">
            <v>Packaged unit (chemical preparation unit, chemical washing unit, etc.), mass over 10.0 t</v>
          </cell>
          <cell r="H1560" t="str">
            <v>комплект</v>
          </cell>
          <cell r="I1560" t="str">
            <v>package</v>
          </cell>
          <cell r="J1560">
            <v>0</v>
          </cell>
          <cell r="K1560">
            <v>0</v>
          </cell>
          <cell r="L1560" t="str">
            <v>KQ-63-00</v>
          </cell>
          <cell r="M1560" t="str">
            <v>Основное оборудование трубопроводных инженерных систем, компл.</v>
          </cell>
          <cell r="N1560">
            <v>1</v>
          </cell>
          <cell r="O1560" t="str">
            <v>KQ-63-05</v>
          </cell>
          <cell r="P1560" t="str">
            <v>Монтаж оборудования водоподготовки и очистки стоков, шт.</v>
          </cell>
          <cell r="Q1560">
            <v>1</v>
          </cell>
        </row>
        <row r="1561">
          <cell r="E1561" t="str">
            <v>HV00-04-10</v>
          </cell>
          <cell r="F1561" t="str">
            <v>Песколовки или комбинированные установки механической очистки</v>
          </cell>
          <cell r="G1561" t="str">
            <v>Sand traps or combined mechanical cleaning systems</v>
          </cell>
        </row>
        <row r="1562">
          <cell r="E1562" t="str">
            <v>HV00-04-10-1</v>
          </cell>
          <cell r="F1562" t="str">
            <v>Песколовки или комбинированные установки механической очистки_Производительностью до 5,0 м3/час</v>
          </cell>
          <cell r="G1562" t="str">
            <v>Sand traps or combined mechanical cleaning systems, capacity up to 5.0 m3/h</v>
          </cell>
          <cell r="H1562" t="str">
            <v>шт.</v>
          </cell>
          <cell r="I1562" t="str">
            <v>pcs.</v>
          </cell>
          <cell r="J1562">
            <v>0</v>
          </cell>
          <cell r="K1562">
            <v>0</v>
          </cell>
          <cell r="L1562" t="str">
            <v>KQ-63-00</v>
          </cell>
          <cell r="M1562" t="str">
            <v>Основное оборудование трубопроводных инженерных систем, компл.</v>
          </cell>
          <cell r="N1562">
            <v>1</v>
          </cell>
          <cell r="O1562" t="str">
            <v>KQ-63-05</v>
          </cell>
          <cell r="P1562" t="str">
            <v>Монтаж оборудования водоподготовки и очистки стоков, шт.</v>
          </cell>
          <cell r="Q1562">
            <v>1</v>
          </cell>
        </row>
        <row r="1563">
          <cell r="E1563" t="str">
            <v>HV00-04-10-2</v>
          </cell>
          <cell r="F1563" t="str">
            <v>Песколовки или комбинированные установки механической очистки_Производительностью от 5,0 до 10,0 м3/час</v>
          </cell>
          <cell r="G1563" t="str">
            <v>Sand traps or combined mechanical cleaning systems, capacity from 5.0 to 10.0 m3/h</v>
          </cell>
          <cell r="H1563" t="str">
            <v>шт.</v>
          </cell>
          <cell r="I1563" t="str">
            <v>pcs.</v>
          </cell>
          <cell r="J1563">
            <v>0</v>
          </cell>
          <cell r="K1563">
            <v>0</v>
          </cell>
          <cell r="L1563" t="str">
            <v>KQ-63-00</v>
          </cell>
          <cell r="M1563" t="str">
            <v>Основное оборудование трубопроводных инженерных систем, компл.</v>
          </cell>
          <cell r="N1563">
            <v>1</v>
          </cell>
          <cell r="O1563" t="str">
            <v>KQ-63-05</v>
          </cell>
          <cell r="P1563" t="str">
            <v>Монтаж оборудования водоподготовки и очистки стоков, шт.</v>
          </cell>
          <cell r="Q1563">
            <v>1</v>
          </cell>
        </row>
        <row r="1564">
          <cell r="E1564" t="str">
            <v>HV00-04-10-3</v>
          </cell>
          <cell r="F1564" t="str">
            <v>Песколовки или комбинированные установки механической очистки_Производительностью от 10,0 до 50,0 м3/час</v>
          </cell>
          <cell r="G1564" t="str">
            <v>Sand traps or combined mechanical cleaning systems, capacity from 10.0 to 50.0 m3/h</v>
          </cell>
          <cell r="H1564" t="str">
            <v>шт.</v>
          </cell>
          <cell r="I1564" t="str">
            <v>pcs.</v>
          </cell>
          <cell r="J1564">
            <v>0</v>
          </cell>
          <cell r="K1564">
            <v>0</v>
          </cell>
          <cell r="L1564" t="str">
            <v>KQ-63-00</v>
          </cell>
          <cell r="M1564" t="str">
            <v>Основное оборудование трубопроводных инженерных систем, компл.</v>
          </cell>
          <cell r="N1564">
            <v>1</v>
          </cell>
          <cell r="O1564" t="str">
            <v>KQ-63-05</v>
          </cell>
          <cell r="P1564" t="str">
            <v>Монтаж оборудования водоподготовки и очистки стоков, шт.</v>
          </cell>
          <cell r="Q1564">
            <v>1</v>
          </cell>
        </row>
        <row r="1565">
          <cell r="E1565" t="str">
            <v>HV00-04-10-4</v>
          </cell>
          <cell r="F1565" t="str">
            <v>Песколовки или комбинированные установки механической очистки_Производительностью от 50,0 до 100,0 м3/час</v>
          </cell>
          <cell r="G1565" t="str">
            <v>Sand traps or combined mechanical cleaning systems, capacity from 50.0 to 100.0 m3/h</v>
          </cell>
          <cell r="H1565" t="str">
            <v>шт.</v>
          </cell>
          <cell r="I1565" t="str">
            <v>pcs.</v>
          </cell>
          <cell r="J1565">
            <v>0</v>
          </cell>
          <cell r="K1565">
            <v>0</v>
          </cell>
          <cell r="L1565" t="str">
            <v>KQ-63-00</v>
          </cell>
          <cell r="M1565" t="str">
            <v>Основное оборудование трубопроводных инженерных систем, компл.</v>
          </cell>
          <cell r="N1565">
            <v>1</v>
          </cell>
          <cell r="O1565" t="str">
            <v>KQ-63-05</v>
          </cell>
          <cell r="P1565" t="str">
            <v>Монтаж оборудования водоподготовки и очистки стоков, шт.</v>
          </cell>
          <cell r="Q1565">
            <v>1</v>
          </cell>
        </row>
        <row r="1566">
          <cell r="E1566" t="str">
            <v>HV00-04-10-5</v>
          </cell>
          <cell r="F1566" t="str">
            <v>Песколовки или комбинированные установки механической очистки_Производительностью от 100,0 до 200,0 м3/час</v>
          </cell>
          <cell r="G1566" t="str">
            <v>Sand traps or combined mechanical cleaning systems, capacity from 100.0 to 200.0 m3/h</v>
          </cell>
          <cell r="H1566" t="str">
            <v>шт.</v>
          </cell>
          <cell r="I1566" t="str">
            <v>pcs.</v>
          </cell>
          <cell r="J1566">
            <v>0</v>
          </cell>
          <cell r="K1566">
            <v>0</v>
          </cell>
          <cell r="L1566" t="str">
            <v>KQ-63-00</v>
          </cell>
          <cell r="M1566" t="str">
            <v>Основное оборудование трубопроводных инженерных систем, компл.</v>
          </cell>
          <cell r="N1566">
            <v>1</v>
          </cell>
          <cell r="O1566" t="str">
            <v>KQ-63-05</v>
          </cell>
          <cell r="P1566" t="str">
            <v>Монтаж оборудования водоподготовки и очистки стоков, шт.</v>
          </cell>
          <cell r="Q1566">
            <v>1</v>
          </cell>
        </row>
        <row r="1567">
          <cell r="E1567" t="str">
            <v>HV00-04-10-6</v>
          </cell>
          <cell r="F1567" t="str">
            <v>Песколовки или комбинированные установки механической очистки_Производительностью свыше от 200,0 м3/час</v>
          </cell>
          <cell r="G1567" t="str">
            <v>Sand traps or combined mechanical cleaning systems, capacity over 200.0 m3/h</v>
          </cell>
          <cell r="H1567" t="str">
            <v>шт.</v>
          </cell>
          <cell r="I1567" t="str">
            <v>pcs.</v>
          </cell>
          <cell r="J1567">
            <v>0</v>
          </cell>
          <cell r="K1567">
            <v>0</v>
          </cell>
          <cell r="L1567" t="str">
            <v>KQ-63-00</v>
          </cell>
          <cell r="M1567" t="str">
            <v>Основное оборудование трубопроводных инженерных систем, компл.</v>
          </cell>
          <cell r="N1567">
            <v>1</v>
          </cell>
          <cell r="O1567" t="str">
            <v>KQ-63-05</v>
          </cell>
          <cell r="P1567" t="str">
            <v>Монтаж оборудования водоподготовки и очистки стоков, шт.</v>
          </cell>
          <cell r="Q1567">
            <v>1</v>
          </cell>
        </row>
        <row r="1568">
          <cell r="E1568" t="str">
            <v>HV00-04-11</v>
          </cell>
          <cell r="F1568" t="str">
            <v xml:space="preserve"> Решетки (шнековые, грабельные, ступенчатые, дуговые), барабанные сита</v>
          </cell>
          <cell r="G1568" t="str">
            <v xml:space="preserve"> Grilles (screw, rake, step, arc), trommel screens</v>
          </cell>
        </row>
        <row r="1569">
          <cell r="E1569" t="str">
            <v>HV00-04-11-1</v>
          </cell>
          <cell r="F1569" t="str">
            <v>Решетки (шнековые, грабельные, ступенчатые, дуговые), барабанные сита_Производительностью до 5,0 м3/час</v>
          </cell>
          <cell r="G1569" t="str">
            <v>Grilles (screw, rake, step, arc), trommel screens, capacity up to 5.0 m3/h</v>
          </cell>
          <cell r="H1569" t="str">
            <v>шт.</v>
          </cell>
          <cell r="I1569" t="str">
            <v>pcs.</v>
          </cell>
          <cell r="J1569">
            <v>0</v>
          </cell>
          <cell r="K1569">
            <v>0</v>
          </cell>
          <cell r="L1569" t="str">
            <v>KQ-63-00</v>
          </cell>
          <cell r="M1569" t="str">
            <v>Основное оборудование трубопроводных инженерных систем, компл.</v>
          </cell>
          <cell r="N1569">
            <v>1</v>
          </cell>
          <cell r="O1569" t="str">
            <v>KQ-63-05</v>
          </cell>
          <cell r="P1569" t="str">
            <v>Монтаж оборудования водоподготовки и очистки стоков, шт.</v>
          </cell>
          <cell r="Q1569">
            <v>1</v>
          </cell>
        </row>
        <row r="1570">
          <cell r="E1570" t="str">
            <v>HV00-04-11-2</v>
          </cell>
          <cell r="F1570" t="str">
            <v>Решетки (шнековые, грабельные, ступенчатые, дуговые), барабанные сита_Производительностью от 5,0 до 10,0 м3/час</v>
          </cell>
          <cell r="G1570" t="str">
            <v>Grilles (screw, rake, step, arc), trommel screens, capacity from 5.0 to 10.0 m3/h</v>
          </cell>
          <cell r="H1570" t="str">
            <v>шт.</v>
          </cell>
          <cell r="I1570" t="str">
            <v>pcs.</v>
          </cell>
          <cell r="J1570">
            <v>0</v>
          </cell>
          <cell r="K1570">
            <v>0</v>
          </cell>
          <cell r="L1570" t="str">
            <v>KQ-63-00</v>
          </cell>
          <cell r="M1570" t="str">
            <v>Основное оборудование трубопроводных инженерных систем, компл.</v>
          </cell>
          <cell r="N1570">
            <v>1</v>
          </cell>
          <cell r="O1570" t="str">
            <v>KQ-63-05</v>
          </cell>
          <cell r="P1570" t="str">
            <v>Монтаж оборудования водоподготовки и очистки стоков, шт.</v>
          </cell>
          <cell r="Q1570">
            <v>1</v>
          </cell>
        </row>
        <row r="1571">
          <cell r="E1571" t="str">
            <v>HV00-04-11-3</v>
          </cell>
          <cell r="F1571" t="str">
            <v>Решетки (шнековые, грабельные, ступенчатые, дуговые), барабанные сита_Производительностью от 10,0 до 50,0 м3/час</v>
          </cell>
          <cell r="G1571" t="str">
            <v>Grilles (screw, rake, step, arc), trommel screens, capacity from 10.0 to 50.0 m3/h</v>
          </cell>
          <cell r="H1571" t="str">
            <v>шт.</v>
          </cell>
          <cell r="I1571" t="str">
            <v>pcs.</v>
          </cell>
          <cell r="J1571">
            <v>0</v>
          </cell>
          <cell r="K1571">
            <v>0</v>
          </cell>
          <cell r="L1571" t="str">
            <v>KQ-63-00</v>
          </cell>
          <cell r="M1571" t="str">
            <v>Основное оборудование трубопроводных инженерных систем, компл.</v>
          </cell>
          <cell r="N1571">
            <v>1</v>
          </cell>
          <cell r="O1571" t="str">
            <v>KQ-63-05</v>
          </cell>
          <cell r="P1571" t="str">
            <v>Монтаж оборудования водоподготовки и очистки стоков, шт.</v>
          </cell>
          <cell r="Q1571">
            <v>1</v>
          </cell>
        </row>
        <row r="1572">
          <cell r="E1572" t="str">
            <v>HV00-04-11-4</v>
          </cell>
          <cell r="F1572" t="str">
            <v>Решетки (шнековые, грабельные, ступенчатые, дуговые), барабанные сита_Производительностью от 50,0 до 100,0 м3/час</v>
          </cell>
          <cell r="G1572" t="str">
            <v>Grilles (screw, rake, step, arc), trommel screens, capacity from 50.0 to 100.0 m3/h</v>
          </cell>
          <cell r="H1572" t="str">
            <v>шт.</v>
          </cell>
          <cell r="I1572" t="str">
            <v>pcs.</v>
          </cell>
          <cell r="J1572">
            <v>0</v>
          </cell>
          <cell r="K1572">
            <v>0</v>
          </cell>
          <cell r="L1572" t="str">
            <v>KQ-63-00</v>
          </cell>
          <cell r="M1572" t="str">
            <v>Основное оборудование трубопроводных инженерных систем, компл.</v>
          </cell>
          <cell r="N1572">
            <v>1</v>
          </cell>
          <cell r="O1572" t="str">
            <v>KQ-63-05</v>
          </cell>
          <cell r="P1572" t="str">
            <v>Монтаж оборудования водоподготовки и очистки стоков, шт.</v>
          </cell>
          <cell r="Q1572">
            <v>1</v>
          </cell>
        </row>
        <row r="1573">
          <cell r="E1573" t="str">
            <v>HV00-04-11-5</v>
          </cell>
          <cell r="F1573" t="str">
            <v>Решетки (шнековые, грабельные, ступенчатые, дуговые), барабанные сита_Производительностью от 100,0 до 200,0 м3/час</v>
          </cell>
          <cell r="G1573" t="str">
            <v>Grilles (screw, rake, step, arc), trommel screens, capacity from 100.0 to 200.0 m3/h</v>
          </cell>
          <cell r="H1573" t="str">
            <v>шт.</v>
          </cell>
          <cell r="I1573" t="str">
            <v>pcs.</v>
          </cell>
          <cell r="J1573">
            <v>0</v>
          </cell>
          <cell r="K1573">
            <v>0</v>
          </cell>
          <cell r="L1573" t="str">
            <v>KQ-63-00</v>
          </cell>
          <cell r="M1573" t="str">
            <v>Основное оборудование трубопроводных инженерных систем, компл.</v>
          </cell>
          <cell r="N1573">
            <v>1</v>
          </cell>
          <cell r="O1573" t="str">
            <v>KQ-63-05</v>
          </cell>
          <cell r="P1573" t="str">
            <v>Монтаж оборудования водоподготовки и очистки стоков, шт.</v>
          </cell>
          <cell r="Q1573">
            <v>1</v>
          </cell>
        </row>
        <row r="1574">
          <cell r="E1574" t="str">
            <v>HV00-04-11-6</v>
          </cell>
          <cell r="F1574" t="str">
            <v>Решетки (шнековые, грабельные, ступенчатые, дуговые), барабанные сита_Производительностью от 200,0 до 500,0 м3/час</v>
          </cell>
          <cell r="G1574" t="str">
            <v>Grilles (screw, rake, step, arc), trommel screens, capacity from 200.0 to 500.0 m3/h</v>
          </cell>
          <cell r="H1574" t="str">
            <v>шт.</v>
          </cell>
          <cell r="I1574" t="str">
            <v>pcs.</v>
          </cell>
          <cell r="J1574">
            <v>0</v>
          </cell>
          <cell r="K1574">
            <v>0</v>
          </cell>
          <cell r="L1574" t="str">
            <v>KQ-63-00</v>
          </cell>
          <cell r="M1574" t="str">
            <v>Основное оборудование трубопроводных инженерных систем, компл.</v>
          </cell>
          <cell r="N1574">
            <v>1</v>
          </cell>
          <cell r="O1574" t="str">
            <v>KQ-63-05</v>
          </cell>
          <cell r="P1574" t="str">
            <v>Монтаж оборудования водоподготовки и очистки стоков, шт.</v>
          </cell>
          <cell r="Q1574">
            <v>1</v>
          </cell>
        </row>
        <row r="1575">
          <cell r="E1575" t="str">
            <v>HV00-04-11-7</v>
          </cell>
          <cell r="F1575" t="str">
            <v>Решетки (шнековые, грабельные, ступенчатые, дуговые), барабанные сита_Производительностью от 500,0 до 1000,0 м3/час</v>
          </cell>
          <cell r="G1575" t="str">
            <v>Grilles (screw, rake, step, arc), trommel screens, capacity from 500.0 to 1000.0 m3/h</v>
          </cell>
          <cell r="H1575" t="str">
            <v>шт.</v>
          </cell>
          <cell r="I1575" t="str">
            <v>pcs.</v>
          </cell>
          <cell r="J1575">
            <v>0</v>
          </cell>
          <cell r="K1575">
            <v>0</v>
          </cell>
          <cell r="L1575" t="str">
            <v>KQ-63-00</v>
          </cell>
          <cell r="M1575" t="str">
            <v>Основное оборудование трубопроводных инженерных систем, компл.</v>
          </cell>
          <cell r="N1575">
            <v>1</v>
          </cell>
          <cell r="O1575" t="str">
            <v>KQ-63-05</v>
          </cell>
          <cell r="P1575" t="str">
            <v>Монтаж оборудования водоподготовки и очистки стоков, шт.</v>
          </cell>
          <cell r="Q1575">
            <v>1</v>
          </cell>
        </row>
        <row r="1576">
          <cell r="E1576" t="str">
            <v>HV00-04-11-8</v>
          </cell>
          <cell r="F1576" t="str">
            <v>Решетки (шнековые, грабельные, ступенчатые, дуговые), барабанные сита_Производительностью свыше 1000,0 м3/час</v>
          </cell>
          <cell r="G1576" t="str">
            <v>Grilles (screw, rake, step, arc), trommel screens, capacity over 1000.0 m3/h</v>
          </cell>
          <cell r="H1576" t="str">
            <v>шт.</v>
          </cell>
          <cell r="I1576" t="str">
            <v>pcs.</v>
          </cell>
          <cell r="J1576">
            <v>0</v>
          </cell>
          <cell r="K1576">
            <v>0</v>
          </cell>
          <cell r="L1576" t="str">
            <v>KQ-63-00</v>
          </cell>
          <cell r="M1576" t="str">
            <v>Основное оборудование трубопроводных инженерных систем, компл.</v>
          </cell>
          <cell r="N1576">
            <v>1</v>
          </cell>
          <cell r="O1576" t="str">
            <v>KQ-63-05</v>
          </cell>
          <cell r="P1576" t="str">
            <v>Монтаж оборудования водоподготовки и очистки стоков, шт.</v>
          </cell>
          <cell r="Q1576">
            <v>1</v>
          </cell>
        </row>
        <row r="1577">
          <cell r="E1577" t="str">
            <v>HV00-04-12</v>
          </cell>
          <cell r="F1577" t="str">
            <v>Установка обратного осмоса, нанофильтрации, ультрафильтрации</v>
          </cell>
          <cell r="G1577" t="str">
            <v>Reverse osmosis, nanofiltration, ultrafiltration unit</v>
          </cell>
        </row>
        <row r="1578">
          <cell r="E1578" t="str">
            <v>HV00-04-12-1</v>
          </cell>
          <cell r="F1578" t="str">
            <v>Установка обратного осмоса, нанофильтрации, ультрафильтрации_Производительностью до 1,0 м3/час</v>
          </cell>
          <cell r="G1578" t="str">
            <v>Reverse osmosis, nanofiltration, ultrafiltration unit, capacity up to 1.0 m3/h</v>
          </cell>
          <cell r="H1578" t="str">
            <v>комплект</v>
          </cell>
          <cell r="I1578" t="str">
            <v>package</v>
          </cell>
          <cell r="J1578">
            <v>0</v>
          </cell>
          <cell r="K1578">
            <v>0</v>
          </cell>
          <cell r="L1578" t="str">
            <v>KQ-63-00</v>
          </cell>
          <cell r="M1578" t="str">
            <v>Основное оборудование трубопроводных инженерных систем, компл.</v>
          </cell>
          <cell r="N1578">
            <v>1</v>
          </cell>
          <cell r="O1578" t="str">
            <v>KQ-63-05</v>
          </cell>
          <cell r="P1578" t="str">
            <v>Монтаж оборудования водоподготовки и очистки стоков, шт.</v>
          </cell>
          <cell r="Q1578">
            <v>1</v>
          </cell>
        </row>
        <row r="1579">
          <cell r="E1579" t="str">
            <v>HV00-04-12-2</v>
          </cell>
          <cell r="F1579" t="str">
            <v>Установка обратного осмоса, нанофильтрации, ультрафильтрации_Производительностью от 1,0 до 5,0 м3/час</v>
          </cell>
          <cell r="G1579" t="str">
            <v>Reverse osmosis, nanofiltration, ultrafiltration unit, capacity from 1.0 to 5.0 m3/h</v>
          </cell>
          <cell r="H1579" t="str">
            <v>комплект</v>
          </cell>
          <cell r="I1579" t="str">
            <v>package</v>
          </cell>
          <cell r="J1579">
            <v>0</v>
          </cell>
          <cell r="K1579">
            <v>0</v>
          </cell>
          <cell r="L1579" t="str">
            <v>KQ-63-00</v>
          </cell>
          <cell r="M1579" t="str">
            <v>Основное оборудование трубопроводных инженерных систем, компл.</v>
          </cell>
          <cell r="N1579">
            <v>1</v>
          </cell>
          <cell r="O1579" t="str">
            <v>KQ-63-05</v>
          </cell>
          <cell r="P1579" t="str">
            <v>Монтаж оборудования водоподготовки и очистки стоков, шт.</v>
          </cell>
          <cell r="Q1579">
            <v>1</v>
          </cell>
        </row>
        <row r="1580">
          <cell r="E1580" t="str">
            <v>HV00-04-12-3</v>
          </cell>
          <cell r="F1580" t="str">
            <v>Установка обратного осмоса, нанофильтрации, ультрафильтрации_Производительностью от 5,0 до 10,0 м3/час</v>
          </cell>
          <cell r="G1580" t="str">
            <v>Reverse osmosis, nanofiltration, ultrafiltration unit, capacity from 5.0 to 10.0 m3/h</v>
          </cell>
          <cell r="H1580" t="str">
            <v>комплект</v>
          </cell>
          <cell r="I1580" t="str">
            <v>package</v>
          </cell>
          <cell r="J1580">
            <v>0</v>
          </cell>
          <cell r="K1580">
            <v>0</v>
          </cell>
          <cell r="L1580" t="str">
            <v>KQ-63-00</v>
          </cell>
          <cell r="M1580" t="str">
            <v>Основное оборудование трубопроводных инженерных систем, компл.</v>
          </cell>
          <cell r="N1580">
            <v>1</v>
          </cell>
          <cell r="O1580" t="str">
            <v>KQ-63-05</v>
          </cell>
          <cell r="P1580" t="str">
            <v>Монтаж оборудования водоподготовки и очистки стоков, шт.</v>
          </cell>
          <cell r="Q1580">
            <v>1</v>
          </cell>
        </row>
        <row r="1581">
          <cell r="E1581" t="str">
            <v>HV00-04-12-4</v>
          </cell>
          <cell r="F1581" t="str">
            <v>Установка обратного осмоса, нанофильтрации, ультрафильтрации_Производительностью от 10,0 до 25,0 м3/час</v>
          </cell>
          <cell r="G1581" t="str">
            <v>Reverse osmosis, nanofiltration, ultrafiltration unit, capacity from 10.0 to 25.0 m3/h</v>
          </cell>
          <cell r="H1581" t="str">
            <v>комплект</v>
          </cell>
          <cell r="I1581" t="str">
            <v>package</v>
          </cell>
          <cell r="J1581">
            <v>0</v>
          </cell>
          <cell r="K1581">
            <v>0</v>
          </cell>
          <cell r="L1581" t="str">
            <v>KQ-63-00</v>
          </cell>
          <cell r="M1581" t="str">
            <v>Основное оборудование трубопроводных инженерных систем, компл.</v>
          </cell>
          <cell r="N1581">
            <v>1</v>
          </cell>
          <cell r="O1581" t="str">
            <v>KQ-63-05</v>
          </cell>
          <cell r="P1581" t="str">
            <v>Монтаж оборудования водоподготовки и очистки стоков, шт.</v>
          </cell>
          <cell r="Q1581">
            <v>1</v>
          </cell>
        </row>
        <row r="1582">
          <cell r="E1582" t="str">
            <v>HV00-04-12-5</v>
          </cell>
          <cell r="F1582" t="str">
            <v>Установка обратного осмоса, нанофильтрации, ультрафильтрации_Производительностью от 25,0 до 50,0 м3/час</v>
          </cell>
          <cell r="G1582" t="str">
            <v>Reverse osmosis, nanofiltration, ultrafiltration unit, capacity from 25.0 to 50.0 m3/h</v>
          </cell>
          <cell r="H1582" t="str">
            <v>комплект</v>
          </cell>
          <cell r="I1582" t="str">
            <v>package</v>
          </cell>
          <cell r="J1582">
            <v>0</v>
          </cell>
          <cell r="K1582">
            <v>0</v>
          </cell>
          <cell r="L1582" t="str">
            <v>KQ-63-00</v>
          </cell>
          <cell r="M1582" t="str">
            <v>Основное оборудование трубопроводных инженерных систем, компл.</v>
          </cell>
          <cell r="N1582">
            <v>1</v>
          </cell>
          <cell r="O1582" t="str">
            <v>KQ-63-05</v>
          </cell>
          <cell r="P1582" t="str">
            <v>Монтаж оборудования водоподготовки и очистки стоков, шт.</v>
          </cell>
          <cell r="Q1582">
            <v>1</v>
          </cell>
        </row>
        <row r="1583">
          <cell r="E1583" t="str">
            <v>HV00-04-12-6</v>
          </cell>
          <cell r="F1583" t="str">
            <v>Установка обратного осмоса, нанофильтрации, ультрафильтрации_Производительностью от 50,0 до 100,0 м3/час</v>
          </cell>
          <cell r="G1583" t="str">
            <v>Reverse osmosis, nanofiltration, ultrafiltration unit, capacity from 50.0 to 100.0 m3/h</v>
          </cell>
          <cell r="H1583" t="str">
            <v>комплект</v>
          </cell>
          <cell r="I1583" t="str">
            <v>package</v>
          </cell>
          <cell r="J1583">
            <v>0</v>
          </cell>
          <cell r="K1583">
            <v>0</v>
          </cell>
          <cell r="L1583" t="str">
            <v>KQ-63-00</v>
          </cell>
          <cell r="M1583" t="str">
            <v>Основное оборудование трубопроводных инженерных систем, компл.</v>
          </cell>
          <cell r="N1583">
            <v>1</v>
          </cell>
          <cell r="O1583" t="str">
            <v>KQ-63-05</v>
          </cell>
          <cell r="P1583" t="str">
            <v>Монтаж оборудования водоподготовки и очистки стоков, шт.</v>
          </cell>
          <cell r="Q1583">
            <v>1</v>
          </cell>
        </row>
        <row r="1584">
          <cell r="E1584" t="str">
            <v>HV00-04-12-7</v>
          </cell>
          <cell r="F1584" t="str">
            <v>Установка обратного осмоса, нанофильтрации, ультрафильтрации_Производительностью от 100,0 до 200,0 м3/час</v>
          </cell>
          <cell r="G1584" t="str">
            <v>Reverse osmosis, nanofiltration, ultrafiltration unit, capacity from 100.0 to 200.0 m3/h</v>
          </cell>
          <cell r="H1584" t="str">
            <v>комплект</v>
          </cell>
          <cell r="I1584" t="str">
            <v>package</v>
          </cell>
          <cell r="J1584">
            <v>0</v>
          </cell>
          <cell r="K1584">
            <v>0</v>
          </cell>
          <cell r="L1584" t="str">
            <v>KQ-63-00</v>
          </cell>
          <cell r="M1584" t="str">
            <v>Основное оборудование трубопроводных инженерных систем, компл.</v>
          </cell>
          <cell r="N1584">
            <v>1</v>
          </cell>
          <cell r="O1584" t="str">
            <v>KQ-63-05</v>
          </cell>
          <cell r="P1584" t="str">
            <v>Монтаж оборудования водоподготовки и очистки стоков, шт.</v>
          </cell>
          <cell r="Q1584">
            <v>1</v>
          </cell>
        </row>
        <row r="1585">
          <cell r="E1585" t="str">
            <v>HV00-04-12-8</v>
          </cell>
          <cell r="F1585" t="str">
            <v>Установка обратного осмоса, нанофильтрации, ультрафильтрации_Производительностью от 200,0 до 400 м3/час</v>
          </cell>
          <cell r="G1585" t="str">
            <v>Reverse osmosis, nanofiltration, ultrafiltration unit, capacity from 200.0 to 400 m3/h</v>
          </cell>
          <cell r="H1585" t="str">
            <v>комплект</v>
          </cell>
          <cell r="I1585" t="str">
            <v>package</v>
          </cell>
          <cell r="J1585">
            <v>0</v>
          </cell>
          <cell r="K1585">
            <v>0</v>
          </cell>
          <cell r="L1585" t="str">
            <v>KQ-63-00</v>
          </cell>
          <cell r="M1585" t="str">
            <v>Основное оборудование трубопроводных инженерных систем, компл.</v>
          </cell>
          <cell r="N1585">
            <v>1</v>
          </cell>
          <cell r="O1585" t="str">
            <v>KQ-63-05</v>
          </cell>
          <cell r="P1585" t="str">
            <v>Монтаж оборудования водоподготовки и очистки стоков, шт.</v>
          </cell>
          <cell r="Q1585">
            <v>1</v>
          </cell>
        </row>
        <row r="1586">
          <cell r="E1586" t="str">
            <v>HV00-04-12-9</v>
          </cell>
          <cell r="F1586" t="str">
            <v>Установка обратного осмоса, нанофильтрации, ультрафильтрации_Производительностью свыше 400 м3/час</v>
          </cell>
          <cell r="G1586" t="str">
            <v>Reverse osmosis, nanofiltration, ultrafiltration unit, capacity over 400 m3/h</v>
          </cell>
          <cell r="H1586" t="str">
            <v>комплект</v>
          </cell>
          <cell r="I1586" t="str">
            <v>package</v>
          </cell>
          <cell r="J1586">
            <v>0</v>
          </cell>
          <cell r="K1586">
            <v>0</v>
          </cell>
          <cell r="L1586" t="str">
            <v>KQ-63-00</v>
          </cell>
          <cell r="M1586" t="str">
            <v>Основное оборудование трубопроводных инженерных систем, компл.</v>
          </cell>
          <cell r="N1586">
            <v>1</v>
          </cell>
          <cell r="O1586" t="str">
            <v>KQ-63-05</v>
          </cell>
          <cell r="P1586" t="str">
            <v>Монтаж оборудования водоподготовки и очистки стоков, шт.</v>
          </cell>
          <cell r="Q1586">
            <v>1</v>
          </cell>
        </row>
        <row r="1587">
          <cell r="E1587" t="str">
            <v>HV00-04-13</v>
          </cell>
          <cell r="F1587" t="str">
            <v>Блок мембранного илоразделения</v>
          </cell>
          <cell r="G1587" t="str">
            <v>Membrane sludge separation unit</v>
          </cell>
        </row>
        <row r="1588">
          <cell r="E1588" t="str">
            <v>HV00-04-13-1</v>
          </cell>
          <cell r="F1588" t="str">
            <v>Блок мембранного илоразделения_Производительностью до 5,0 м3/час</v>
          </cell>
          <cell r="G1588" t="str">
            <v>Membrane sludge separation unit, capacity up to 5.0 m3/h</v>
          </cell>
          <cell r="H1588" t="str">
            <v>комплект</v>
          </cell>
          <cell r="I1588" t="str">
            <v>package</v>
          </cell>
          <cell r="J1588">
            <v>0</v>
          </cell>
          <cell r="K1588">
            <v>0</v>
          </cell>
          <cell r="L1588" t="str">
            <v>KQ-63-00</v>
          </cell>
          <cell r="M1588" t="str">
            <v>Основное оборудование трубопроводных инженерных систем, компл.</v>
          </cell>
          <cell r="N1588">
            <v>1</v>
          </cell>
          <cell r="O1588" t="str">
            <v>KQ-63-05</v>
          </cell>
          <cell r="P1588" t="str">
            <v>Монтаж оборудования водоподготовки и очистки стоков, шт.</v>
          </cell>
          <cell r="Q1588">
            <v>1</v>
          </cell>
        </row>
        <row r="1589">
          <cell r="E1589" t="str">
            <v>HV00-04-13-2</v>
          </cell>
          <cell r="F1589" t="str">
            <v>Блок мембранного илоразделения_Производительностью от 5 до 50,0 м3/час</v>
          </cell>
          <cell r="G1589" t="str">
            <v>Membrane sludge separation unit, capacity from 5.0 to 50.0 m3/h</v>
          </cell>
          <cell r="H1589" t="str">
            <v>комплект</v>
          </cell>
          <cell r="I1589" t="str">
            <v>package</v>
          </cell>
          <cell r="J1589">
            <v>0</v>
          </cell>
          <cell r="K1589">
            <v>0</v>
          </cell>
          <cell r="L1589" t="str">
            <v>KQ-63-00</v>
          </cell>
          <cell r="M1589" t="str">
            <v>Основное оборудование трубопроводных инженерных систем, компл.</v>
          </cell>
          <cell r="N1589">
            <v>1</v>
          </cell>
          <cell r="O1589" t="str">
            <v>KQ-63-05</v>
          </cell>
          <cell r="P1589" t="str">
            <v>Монтаж оборудования водоподготовки и очистки стоков, шт.</v>
          </cell>
          <cell r="Q1589">
            <v>1</v>
          </cell>
        </row>
        <row r="1590">
          <cell r="E1590" t="str">
            <v>HV00-04-13-3</v>
          </cell>
          <cell r="F1590" t="str">
            <v>Блок мембранного илоразделения_Производительностью от 50,0 до 100,0 м3/час</v>
          </cell>
          <cell r="G1590" t="str">
            <v>Membrane sludge separation unit, capacity from 50.0 to 100.0 m3/h</v>
          </cell>
          <cell r="H1590" t="str">
            <v>комплект</v>
          </cell>
          <cell r="I1590" t="str">
            <v>package</v>
          </cell>
          <cell r="J1590">
            <v>0</v>
          </cell>
          <cell r="K1590">
            <v>0</v>
          </cell>
          <cell r="L1590" t="str">
            <v>KQ-63-00</v>
          </cell>
          <cell r="M1590" t="str">
            <v>Основное оборудование трубопроводных инженерных систем, компл.</v>
          </cell>
          <cell r="N1590">
            <v>1</v>
          </cell>
          <cell r="O1590" t="str">
            <v>KQ-63-05</v>
          </cell>
          <cell r="P1590" t="str">
            <v>Монтаж оборудования водоподготовки и очистки стоков, шт.</v>
          </cell>
          <cell r="Q1590">
            <v>1</v>
          </cell>
        </row>
        <row r="1591">
          <cell r="E1591" t="str">
            <v>HV00-04-13-4</v>
          </cell>
          <cell r="F1591" t="str">
            <v>Блок мембранного илоразделения_Производительностью от 100,0 до 150,0 м3/час</v>
          </cell>
          <cell r="G1591" t="str">
            <v>Membrane sludge separation unit, capacity from 100.0 to 150.0 m3/h</v>
          </cell>
          <cell r="H1591" t="str">
            <v>комплект</v>
          </cell>
          <cell r="I1591" t="str">
            <v>package</v>
          </cell>
          <cell r="J1591">
            <v>0</v>
          </cell>
          <cell r="K1591">
            <v>0</v>
          </cell>
          <cell r="L1591" t="str">
            <v>KQ-63-00</v>
          </cell>
          <cell r="M1591" t="str">
            <v>Основное оборудование трубопроводных инженерных систем, компл.</v>
          </cell>
          <cell r="N1591">
            <v>1</v>
          </cell>
          <cell r="O1591" t="str">
            <v>KQ-63-05</v>
          </cell>
          <cell r="P1591" t="str">
            <v>Монтаж оборудования водоподготовки и очистки стоков, шт.</v>
          </cell>
          <cell r="Q1591">
            <v>1</v>
          </cell>
        </row>
        <row r="1592">
          <cell r="E1592" t="str">
            <v>HV00-04-13-5</v>
          </cell>
          <cell r="F1592" t="str">
            <v>Блок мембранного илоразделения_Производительностью от 150,0 до 200,0 м3/час</v>
          </cell>
          <cell r="G1592" t="str">
            <v>Membrane sludge separation unit, capacity from 150.0 to 200.0 m3/h</v>
          </cell>
          <cell r="H1592" t="str">
            <v>комплект</v>
          </cell>
          <cell r="I1592" t="str">
            <v>package</v>
          </cell>
          <cell r="J1592">
            <v>0</v>
          </cell>
          <cell r="K1592">
            <v>0</v>
          </cell>
          <cell r="L1592" t="str">
            <v>KQ-63-00</v>
          </cell>
          <cell r="M1592" t="str">
            <v>Основное оборудование трубопроводных инженерных систем, компл.</v>
          </cell>
          <cell r="N1592">
            <v>1</v>
          </cell>
          <cell r="O1592" t="str">
            <v>KQ-63-05</v>
          </cell>
          <cell r="P1592" t="str">
            <v>Монтаж оборудования водоподготовки и очистки стоков, шт.</v>
          </cell>
          <cell r="Q1592">
            <v>1</v>
          </cell>
        </row>
        <row r="1593">
          <cell r="E1593" t="str">
            <v>HV00-04-13-6</v>
          </cell>
          <cell r="F1593" t="str">
            <v>Блок мембранного илоразделения_Производительностью от 100,0 до 250,0 м3/час</v>
          </cell>
          <cell r="G1593" t="str">
            <v>Membrane sludge separation unit, capacity from 100.0 to 250.0 m3/h</v>
          </cell>
          <cell r="H1593" t="str">
            <v>комплект</v>
          </cell>
          <cell r="I1593" t="str">
            <v>package</v>
          </cell>
          <cell r="J1593">
            <v>0</v>
          </cell>
          <cell r="K1593">
            <v>0</v>
          </cell>
          <cell r="L1593" t="str">
            <v>KQ-63-00</v>
          </cell>
          <cell r="M1593" t="str">
            <v>Основное оборудование трубопроводных инженерных систем, компл.</v>
          </cell>
          <cell r="N1593">
            <v>1</v>
          </cell>
          <cell r="O1593" t="str">
            <v>KQ-63-05</v>
          </cell>
          <cell r="P1593" t="str">
            <v>Монтаж оборудования водоподготовки и очистки стоков, шт.</v>
          </cell>
          <cell r="Q1593">
            <v>1</v>
          </cell>
        </row>
        <row r="1594">
          <cell r="E1594" t="str">
            <v>HV00-04-13-7</v>
          </cell>
          <cell r="F1594" t="str">
            <v>Блок мембранного илоразделения_Производительностью свыше 250,0 м3/час</v>
          </cell>
          <cell r="G1594" t="str">
            <v>Membrane sludge separation unit, capacity over 250.0 m3/h</v>
          </cell>
          <cell r="H1594" t="str">
            <v>комплект</v>
          </cell>
          <cell r="I1594" t="str">
            <v>package</v>
          </cell>
          <cell r="J1594">
            <v>0</v>
          </cell>
          <cell r="K1594">
            <v>0</v>
          </cell>
          <cell r="L1594" t="str">
            <v>KQ-63-00</v>
          </cell>
          <cell r="M1594" t="str">
            <v>Основное оборудование трубопроводных инженерных систем, компл.</v>
          </cell>
          <cell r="N1594">
            <v>1</v>
          </cell>
          <cell r="O1594" t="str">
            <v>KQ-63-05</v>
          </cell>
          <cell r="P1594" t="str">
            <v>Монтаж оборудования водоподготовки и очистки стоков, шт.</v>
          </cell>
          <cell r="Q1594">
            <v>1</v>
          </cell>
        </row>
        <row r="1595">
          <cell r="E1595" t="str">
            <v>SS00</v>
          </cell>
          <cell r="F1595" t="str">
            <v>Монтаж металлоконструкций</v>
          </cell>
          <cell r="G1595" t="str">
            <v>Steel structures erection</v>
          </cell>
        </row>
        <row r="1596">
          <cell r="E1596" t="str">
            <v>SS00-01</v>
          </cell>
          <cell r="F1596" t="str">
            <v>Сборка / установка основных металлоконструкций</v>
          </cell>
          <cell r="G1596" t="str">
            <v>Assembly/ erection of primary steel structures</v>
          </cell>
        </row>
        <row r="1597">
          <cell r="E1597" t="str">
            <v>SS00-01-01</v>
          </cell>
          <cell r="F1597" t="str">
            <v>Конструкции под оборудование (этажерки в т.ч. опоры обвязки, площадки, кабельные и другие конструкции за исключением вспомогательных конструкций и акссесуаров): монтаж основных металлоконструкций, включая метизную продукцию</v>
          </cell>
          <cell r="G1597" t="str">
            <v>Equipment Structures (Equipment Structures Including Piping Supports, Platforms, Cable and Other Structures Excluding Auxiliary Structures and Accessories): Assembly of Primary Steel Structures, Including Metalware</v>
          </cell>
        </row>
        <row r="1598">
          <cell r="E1598" t="str">
            <v>SS00-01-01-6</v>
          </cell>
          <cell r="F1598" t="str">
            <v>Основные конструкции сооружения (колонны, балки, связи, прогоны, фахверковые конструкции, подкрановые пути)</v>
          </cell>
          <cell r="G1598" t="str">
            <v>Primary members of the structures (columns, beams, ties, purlins, framework structures, crane tracks)</v>
          </cell>
          <cell r="H1598" t="str">
            <v>т</v>
          </cell>
          <cell r="I1598" t="str">
            <v>t</v>
          </cell>
          <cell r="J1598">
            <v>34.92</v>
          </cell>
          <cell r="K1598">
            <v>11.364000000000001</v>
          </cell>
          <cell r="L1598" t="str">
            <v>KQ-22-00</v>
          </cell>
          <cell r="M1598" t="str">
            <v>Металлоконструкции основные, т</v>
          </cell>
          <cell r="N1598">
            <v>1</v>
          </cell>
          <cell r="O1598" t="str">
            <v>KQ-22-02</v>
          </cell>
          <cell r="P1598" t="str">
            <v>Монтаж основных металлоконструкций этажерок и структур, т</v>
          </cell>
          <cell r="Q1598">
            <v>1</v>
          </cell>
        </row>
        <row r="1599">
          <cell r="E1599" t="str">
            <v>SS00-01-01-7</v>
          </cell>
          <cell r="F1599" t="str">
            <v>Второстепенные конструкции (площадки, опоры обвязки, кронштейны, кабельные конструкции и т.д.)</v>
          </cell>
          <cell r="G1599" t="str">
            <v>Auxiliary structures (platforms, piping supports, brackets, cable structures, etc.)</v>
          </cell>
          <cell r="H1599" t="str">
            <v>т</v>
          </cell>
          <cell r="I1599" t="str">
            <v>t</v>
          </cell>
          <cell r="J1599">
            <v>74.409000000000006</v>
          </cell>
          <cell r="K1599">
            <v>15.466000000000001</v>
          </cell>
          <cell r="L1599" t="str">
            <v>KQ-23-00</v>
          </cell>
          <cell r="M1599" t="str">
            <v>Металлоконструкции второстепенные, т</v>
          </cell>
          <cell r="N1599">
            <v>1</v>
          </cell>
          <cell r="O1599" t="str">
            <v>KQ-23-01</v>
          </cell>
          <cell r="P1599" t="str">
            <v>Монтаж второстепенных металлоконструкций, т</v>
          </cell>
          <cell r="Q1599">
            <v>1</v>
          </cell>
        </row>
        <row r="1600">
          <cell r="E1600" t="str">
            <v>SS00-01-02</v>
          </cell>
          <cell r="F1600" t="str">
            <v>Конструкции эстакад в т.ч. опоры обвязки, площадки, кабельные и другие конструкции за исключением вспомогательных конструкций и акссесуаров: монтаж основных металлоконструкций включая метизную продукцию</v>
          </cell>
          <cell r="G1600" t="str">
            <v>Rack Structures, Including Piping Supports, Platforms, Cable and Other Structures, Excluding Auxiliary Structures and Accessories: Installation of Primary Steel Structures, Including Metalware</v>
          </cell>
        </row>
        <row r="1601">
          <cell r="E1601" t="str">
            <v>SS00-01-02-6</v>
          </cell>
          <cell r="F1601" t="str">
            <v>Основные конструкции сооружения (колонны, балки, связи, прогоны, фахверковые конструкции, подкрановые пути)</v>
          </cell>
          <cell r="G1601" t="str">
            <v>Primary members of the structures (columns, beams, ties, purlins, framework structures, crane tracks)</v>
          </cell>
          <cell r="H1601" t="str">
            <v>т</v>
          </cell>
          <cell r="I1601" t="str">
            <v>t</v>
          </cell>
          <cell r="J1601">
            <v>30.029</v>
          </cell>
          <cell r="K1601">
            <v>9.2609999999999992</v>
          </cell>
          <cell r="L1601" t="str">
            <v>KQ-22-00</v>
          </cell>
          <cell r="M1601" t="str">
            <v>Металлоконструкции основные, т</v>
          </cell>
          <cell r="N1601">
            <v>1</v>
          </cell>
          <cell r="O1601" t="str">
            <v>KQ-22-03</v>
          </cell>
          <cell r="P1601" t="str">
            <v>Монтаж основных металлоконструкций эстакад, т</v>
          </cell>
          <cell r="Q1601">
            <v>1</v>
          </cell>
        </row>
        <row r="1602">
          <cell r="E1602" t="str">
            <v>SS00-01-02-7</v>
          </cell>
          <cell r="F1602" t="str">
            <v>Второстепенные конструкции (площадки, опоры обвязки, кронштейны, кабельные конструкции и т.д.)</v>
          </cell>
          <cell r="G1602" t="str">
            <v>Auxiliary structures (platforms, piping supports, brackets, cable structures, etc.)</v>
          </cell>
          <cell r="H1602" t="str">
            <v>т</v>
          </cell>
          <cell r="I1602" t="str">
            <v>t</v>
          </cell>
          <cell r="J1602">
            <v>85.944999999999993</v>
          </cell>
          <cell r="K1602">
            <v>15.311999999999999</v>
          </cell>
          <cell r="L1602" t="str">
            <v>KQ-23-00</v>
          </cell>
          <cell r="M1602" t="str">
            <v>Металлоконструкции второстепенные, т</v>
          </cell>
          <cell r="N1602">
            <v>1</v>
          </cell>
          <cell r="O1602" t="str">
            <v>KQ-23-01</v>
          </cell>
          <cell r="P1602" t="str">
            <v>Монтаж второстепенных металлоконструкций, т</v>
          </cell>
          <cell r="Q1602">
            <v>1</v>
          </cell>
        </row>
        <row r="1603">
          <cell r="E1603" t="str">
            <v>SS00-01-03</v>
          </cell>
          <cell r="F1603" t="str">
            <v>Конструкции зданий и навесов в т.ч. опоры обвязки, площадки, кабельные и другие конструкции за исключением вспомогательных конструкций и акссесуаров: монтаж основных металлоконструкций,включая метизную продукцию</v>
          </cell>
          <cell r="G1603" t="str">
            <v>Structures of buildings and sheds including piping supports, platforms, cable and other structures excluding auxiliary structures and accessories: installation of primary steel structures, including metalware</v>
          </cell>
        </row>
        <row r="1604">
          <cell r="E1604" t="str">
            <v>SS00-01-03-6</v>
          </cell>
          <cell r="F1604" t="str">
            <v>Основные конструкции сооружения (колонны, балки, связи, прогоны, фахверковые конструкции, подкрановые пути)</v>
          </cell>
          <cell r="G1604" t="str">
            <v>Primary members of the structures (columns, beams, ties, purlins, framework structures, crane tracks)</v>
          </cell>
          <cell r="H1604" t="str">
            <v>т</v>
          </cell>
          <cell r="I1604" t="str">
            <v>t</v>
          </cell>
          <cell r="J1604">
            <v>28.575000000000003</v>
          </cell>
          <cell r="K1604">
            <v>7.8599999999999994</v>
          </cell>
          <cell r="L1604" t="str">
            <v>KQ-22-00</v>
          </cell>
          <cell r="M1604" t="str">
            <v>Металлоконструкции основные, т</v>
          </cell>
          <cell r="N1604">
            <v>1</v>
          </cell>
          <cell r="O1604" t="str">
            <v>KQ-22-01</v>
          </cell>
          <cell r="P1604" t="str">
            <v>Монтаж основных металлоконструкций зданий, т</v>
          </cell>
          <cell r="Q1604">
            <v>1</v>
          </cell>
        </row>
        <row r="1605">
          <cell r="E1605" t="str">
            <v>SS00-01-03-7</v>
          </cell>
          <cell r="F1605" t="str">
            <v>Второстепенные конструкции (площадки, опоры обвязки, кронштейны, кабельные конструкции ,воздухозаборные трубы, козырьки и т.д.)</v>
          </cell>
          <cell r="G1605" t="str">
            <v>Auxiliary structures (platforms, piping supports, brackets, cable structures, air intakes, canopies, etc.)</v>
          </cell>
          <cell r="H1605" t="str">
            <v>т</v>
          </cell>
          <cell r="I1605" t="str">
            <v>t</v>
          </cell>
          <cell r="J1605">
            <v>79.778999999999996</v>
          </cell>
          <cell r="K1605">
            <v>15.569000000000001</v>
          </cell>
          <cell r="L1605" t="str">
            <v>KQ-23-00</v>
          </cell>
          <cell r="M1605" t="str">
            <v>Металлоконструкции второстепенные, т</v>
          </cell>
          <cell r="N1605">
            <v>1</v>
          </cell>
          <cell r="O1605" t="str">
            <v>KQ-23-01</v>
          </cell>
          <cell r="P1605" t="str">
            <v>Монтаж второстепенных металлоконструкций, т</v>
          </cell>
          <cell r="Q1605">
            <v>1</v>
          </cell>
        </row>
        <row r="1606">
          <cell r="E1606" t="str">
            <v>SS00-02</v>
          </cell>
          <cell r="F1606" t="str">
            <v>Сборка / установка металлоконструкций, прикрепляемых к оборудованию</v>
          </cell>
          <cell r="G1606" t="str">
            <v>Assembly / erection of steel structures attachable to equipment</v>
          </cell>
        </row>
        <row r="1607">
          <cell r="E1607" t="str">
            <v>SS00-02-04</v>
          </cell>
          <cell r="F1607" t="str">
            <v>Площадки и опоры под трубопроводы: монтаж на оборудование, включая метизную продукцию</v>
          </cell>
          <cell r="G1607" t="str">
            <v xml:space="preserve"> Piping platforms and supports: installation on equipment, including metalware</v>
          </cell>
        </row>
        <row r="1608">
          <cell r="E1608" t="str">
            <v>SS00-02-04-1</v>
          </cell>
          <cell r="F1608" t="str">
            <v>Площадки и опоры под трубопроводы: монтаж на оборудование, включая метизную продукцию</v>
          </cell>
          <cell r="G1608" t="str">
            <v>Piping platforms and supports: installation on equipment, including metalware</v>
          </cell>
          <cell r="H1608" t="str">
            <v>т</v>
          </cell>
          <cell r="I1608" t="str">
            <v>t</v>
          </cell>
          <cell r="J1608">
            <v>106.25</v>
          </cell>
          <cell r="K1608">
            <v>26.25</v>
          </cell>
          <cell r="L1608" t="str">
            <v>KQ-23-00</v>
          </cell>
          <cell r="M1608" t="str">
            <v>Металлоконструкции второстепенные, т</v>
          </cell>
          <cell r="N1608">
            <v>1</v>
          </cell>
          <cell r="O1608" t="str">
            <v>KQ-23-01</v>
          </cell>
          <cell r="P1608" t="str">
            <v>Монтаж второстепенных металлоконструкций, т</v>
          </cell>
          <cell r="Q1608">
            <v>1</v>
          </cell>
        </row>
        <row r="1609">
          <cell r="E1609" t="str">
            <v>SS00-03</v>
          </cell>
          <cell r="F1609" t="str">
            <v>Монтаж / установка вспомогательных конструкций</v>
          </cell>
          <cell r="G1609" t="str">
            <v>Mounting / erection of auxiliary structures</v>
          </cell>
        </row>
        <row r="1610">
          <cell r="E1610" t="str">
            <v>SS00-03-01</v>
          </cell>
          <cell r="F1610" t="str">
            <v>Вспомогательные конструкции из углеродистой стали: установка</v>
          </cell>
          <cell r="G1610" t="str">
            <v>Carbon steel auxiliary structures: erection</v>
          </cell>
        </row>
        <row r="1611">
          <cell r="E1611" t="str">
            <v>SS00-03-01-1</v>
          </cell>
          <cell r="F1611" t="str">
            <v>Ограждения / поручни, монтируемые к металлоконструкциям</v>
          </cell>
          <cell r="G1611" t="str">
            <v>Fences / handrails mounted to steel structures</v>
          </cell>
          <cell r="H1611" t="str">
            <v>т</v>
          </cell>
          <cell r="I1611" t="str">
            <v>t</v>
          </cell>
          <cell r="J1611">
            <v>94.158999999999992</v>
          </cell>
          <cell r="K1611">
            <v>16.692</v>
          </cell>
          <cell r="L1611" t="str">
            <v>KQ-23-00</v>
          </cell>
          <cell r="M1611" t="str">
            <v>Металлоконструкции второстепенные, т</v>
          </cell>
          <cell r="N1611">
            <v>1</v>
          </cell>
          <cell r="O1611" t="str">
            <v>KQ-23-01</v>
          </cell>
          <cell r="P1611" t="str">
            <v>Монтаж второстепенных металлоконструкций, т</v>
          </cell>
          <cell r="Q1611">
            <v>1</v>
          </cell>
        </row>
        <row r="1612">
          <cell r="E1612" t="str">
            <v>SS00-03-01-2</v>
          </cell>
          <cell r="F1612" t="str">
            <v>Ограждение кровли</v>
          </cell>
          <cell r="G1612" t="str">
            <v>Roofing fencing</v>
          </cell>
          <cell r="H1612" t="str">
            <v>т</v>
          </cell>
          <cell r="I1612" t="str">
            <v>t</v>
          </cell>
          <cell r="J1612">
            <v>94.157928525572444</v>
          </cell>
          <cell r="K1612">
            <v>16.691632784078752</v>
          </cell>
          <cell r="L1612" t="str">
            <v>KQ-23-00</v>
          </cell>
          <cell r="M1612" t="str">
            <v>Металлоконструкции второстепенные, т</v>
          </cell>
          <cell r="N1612">
            <v>1</v>
          </cell>
          <cell r="O1612" t="str">
            <v>KQ-23-01</v>
          </cell>
          <cell r="P1612" t="str">
            <v>Монтаж второстепенных металлоконструкций, т</v>
          </cell>
          <cell r="Q1612">
            <v>1</v>
          </cell>
        </row>
        <row r="1613">
          <cell r="E1613" t="str">
            <v>SS00-03-01-3</v>
          </cell>
          <cell r="F1613" t="str">
            <v>Ограждения/ поручни, монтируемые непосредственно к железобетонным конструкциям/элементам</v>
          </cell>
          <cell r="G1613" t="str">
            <v>Fences/ guardrails mounted directly to reinforced concrete structures/ members</v>
          </cell>
          <cell r="H1613" t="str">
            <v>т</v>
          </cell>
          <cell r="I1613" t="str">
            <v>t</v>
          </cell>
          <cell r="J1613">
            <v>109.9947571153435</v>
          </cell>
          <cell r="K1613">
            <v>11.757041973648009</v>
          </cell>
          <cell r="L1613" t="str">
            <v>KQ-23-00</v>
          </cell>
          <cell r="M1613" t="str">
            <v>Металлоконструкции второстепенные, т</v>
          </cell>
          <cell r="N1613">
            <v>1</v>
          </cell>
          <cell r="O1613" t="str">
            <v>KQ-23-01</v>
          </cell>
          <cell r="P1613" t="str">
            <v>Монтаж второстепенных металлоконструкций, т</v>
          </cell>
          <cell r="Q1613">
            <v>1</v>
          </cell>
        </row>
        <row r="1614">
          <cell r="E1614" t="str">
            <v>SS00-03-01-6</v>
          </cell>
          <cell r="F1614" t="str">
            <v>Лестничные марши (косоуры)</v>
          </cell>
          <cell r="G1614" t="str">
            <v>Stair flights (stringers)</v>
          </cell>
          <cell r="H1614" t="str">
            <v>т</v>
          </cell>
          <cell r="I1614" t="str">
            <v>t</v>
          </cell>
          <cell r="J1614">
            <v>88.236999999999995</v>
          </cell>
          <cell r="K1614">
            <v>14.706999999999999</v>
          </cell>
          <cell r="L1614" t="str">
            <v>KQ-23-00</v>
          </cell>
          <cell r="M1614" t="str">
            <v>Металлоконструкции второстепенные, т</v>
          </cell>
          <cell r="N1614">
            <v>1</v>
          </cell>
          <cell r="O1614" t="str">
            <v>KQ-23-01</v>
          </cell>
          <cell r="P1614" t="str">
            <v>Монтаж второстепенных металлоконструкций, т</v>
          </cell>
          <cell r="Q1614">
            <v>1</v>
          </cell>
        </row>
        <row r="1615">
          <cell r="E1615" t="str">
            <v>SS00-03-01-8</v>
          </cell>
          <cell r="F1615" t="str">
            <v>Стремянки, ограждения стремянок</v>
          </cell>
          <cell r="G1615" t="str">
            <v>Ladders, ladder handrails</v>
          </cell>
          <cell r="H1615" t="str">
            <v>т</v>
          </cell>
          <cell r="I1615" t="str">
            <v>t</v>
          </cell>
          <cell r="J1615">
            <v>100.16800000000001</v>
          </cell>
          <cell r="K1615">
            <v>15.026</v>
          </cell>
          <cell r="L1615" t="str">
            <v>KQ-23-00</v>
          </cell>
          <cell r="M1615" t="str">
            <v>Металлоконструкции второстепенные, т</v>
          </cell>
          <cell r="N1615">
            <v>1</v>
          </cell>
          <cell r="O1615" t="str">
            <v>KQ-23-01</v>
          </cell>
          <cell r="P1615" t="str">
            <v>Монтаж второстепенных металлоконструкций, т</v>
          </cell>
          <cell r="Q1615">
            <v>1</v>
          </cell>
        </row>
        <row r="1616">
          <cell r="E1616" t="str">
            <v>SS00-03-01-9</v>
          </cell>
          <cell r="F1616" t="str">
            <v>Предохранительные калитки</v>
          </cell>
          <cell r="G1616" t="str">
            <v>Guard wickets</v>
          </cell>
          <cell r="H1616" t="str">
            <v>т</v>
          </cell>
          <cell r="I1616" t="str">
            <v>t</v>
          </cell>
          <cell r="J1616">
            <v>110.18363939899834</v>
          </cell>
          <cell r="K1616">
            <v>21.702838063439067</v>
          </cell>
          <cell r="L1616" t="str">
            <v>KQ-23-00</v>
          </cell>
          <cell r="M1616" t="str">
            <v>Металлоконструкции второстепенные, т</v>
          </cell>
          <cell r="N1616">
            <v>1</v>
          </cell>
          <cell r="O1616" t="str">
            <v>KQ-23-01</v>
          </cell>
          <cell r="P1616" t="str">
            <v>Монтаж второстепенных металлоконструкций, т</v>
          </cell>
          <cell r="Q1616">
            <v>1</v>
          </cell>
        </row>
        <row r="1617">
          <cell r="E1617" t="str">
            <v>SS00-04</v>
          </cell>
          <cell r="F1617" t="str">
            <v>Монтаж / установка аксессуаров</v>
          </cell>
          <cell r="G1617" t="str">
            <v>Assembly/ installation of accessories</v>
          </cell>
        </row>
        <row r="1618">
          <cell r="E1618" t="str">
            <v>SS00-04-01</v>
          </cell>
          <cell r="F1618" t="str">
            <v>Аксессуары / Оснащение из углеродистой стали: установка</v>
          </cell>
          <cell r="G1618" t="str">
            <v>Accessories/ carbon steel accessories: installation</v>
          </cell>
        </row>
        <row r="1619">
          <cell r="E1619" t="str">
            <v>SS00-04-01-3</v>
          </cell>
          <cell r="F1619" t="str">
            <v>Оцинкованные решетчатый настил, включая крепеж к конструкциям</v>
          </cell>
          <cell r="G1619" t="str">
            <v>Galvanized grating, including fasteners to structures</v>
          </cell>
          <cell r="H1619" t="str">
            <v>м2</v>
          </cell>
          <cell r="I1619" t="str">
            <v>m2</v>
          </cell>
          <cell r="J1619">
            <v>2.355</v>
          </cell>
          <cell r="K1619">
            <v>0.33099999999999996</v>
          </cell>
          <cell r="L1619" t="str">
            <v>KQ-24-00</v>
          </cell>
          <cell r="M1619" t="str">
            <v>Решетчатый настил, м2</v>
          </cell>
          <cell r="N1619">
            <v>1</v>
          </cell>
          <cell r="O1619" t="str">
            <v>KQ-24-01</v>
          </cell>
          <cell r="P1619" t="str">
            <v>Монтаж решетчатого настила, м2</v>
          </cell>
          <cell r="Q1619">
            <v>1</v>
          </cell>
        </row>
        <row r="1620">
          <cell r="E1620" t="str">
            <v>SS00-04-01-4</v>
          </cell>
          <cell r="F1620" t="str">
            <v>Оцинкованные решетчатый настил, включая крепеж к конструкциям для кольцевых площадок</v>
          </cell>
          <cell r="G1620" t="str">
            <v>Galvanized grating, including fasteners to structures for circular platforms</v>
          </cell>
          <cell r="H1620" t="str">
            <v>м2</v>
          </cell>
          <cell r="I1620" t="str">
            <v>m2</v>
          </cell>
          <cell r="J1620">
            <v>2.2846037572878424</v>
          </cell>
          <cell r="K1620">
            <v>0.24832649535737419</v>
          </cell>
          <cell r="L1620" t="str">
            <v>KQ-24-00</v>
          </cell>
          <cell r="M1620" t="str">
            <v>Решетчатый настил, м2</v>
          </cell>
          <cell r="N1620">
            <v>1</v>
          </cell>
          <cell r="O1620" t="str">
            <v>KQ-24-01</v>
          </cell>
          <cell r="P1620" t="str">
            <v>Монтаж решетчатого настила, м2</v>
          </cell>
          <cell r="Q1620">
            <v>1</v>
          </cell>
        </row>
        <row r="1621">
          <cell r="E1621" t="str">
            <v>SS00-04-01-8</v>
          </cell>
          <cell r="F1621" t="str">
            <v>Ступени из решетчатого настила с гальваническим покрытием, включая крепежные элементы для конструкций</v>
          </cell>
          <cell r="G1621" t="str">
            <v>Galvanized grating steps, including fasteners for structures</v>
          </cell>
          <cell r="H1621" t="str">
            <v>шт.</v>
          </cell>
          <cell r="I1621" t="str">
            <v>pcs.</v>
          </cell>
          <cell r="J1621">
            <v>2.5</v>
          </cell>
          <cell r="K1621">
            <v>0.2</v>
          </cell>
          <cell r="L1621" t="str">
            <v>KQ-24-00</v>
          </cell>
          <cell r="M1621" t="str">
            <v>Решетчатый настил, м2</v>
          </cell>
          <cell r="N1621">
            <v>0.27</v>
          </cell>
          <cell r="O1621" t="str">
            <v>KQ-24-01</v>
          </cell>
          <cell r="P1621" t="str">
            <v>Монтаж решетчатого настила, м2</v>
          </cell>
          <cell r="Q1621">
            <v>0.27</v>
          </cell>
        </row>
        <row r="1622">
          <cell r="E1622" t="str">
            <v>SS00-05</v>
          </cell>
          <cell r="F1622" t="str">
            <v>Облицовка</v>
          </cell>
          <cell r="G1622" t="str">
            <v>Cladding</v>
          </cell>
        </row>
        <row r="1623">
          <cell r="E1623" t="str">
            <v>SS00-05-01</v>
          </cell>
          <cell r="F1623" t="str">
            <v>Монтаж обшивки стен из металлических панелей с аксессуарами</v>
          </cell>
          <cell r="G1623" t="str">
            <v>Installation of metal panel wall cladding with accessories</v>
          </cell>
        </row>
        <row r="1624">
          <cell r="E1624" t="str">
            <v>SS00-05-01-1</v>
          </cell>
          <cell r="F1624" t="str">
            <v>Металлическая стеновая панель без изоляции (одиночный лист), включая аксессуары</v>
          </cell>
          <cell r="G1624" t="str">
            <v>Metal wall panel without insulation (single sheet), including accessories</v>
          </cell>
          <cell r="H1624" t="str">
            <v>м2</v>
          </cell>
          <cell r="I1624" t="str">
            <v>m2</v>
          </cell>
          <cell r="J1624">
            <v>1.9219999999999997</v>
          </cell>
          <cell r="K1624">
            <v>0.70300000000000007</v>
          </cell>
          <cell r="L1624" t="str">
            <v>KQ-68-00</v>
          </cell>
          <cell r="M1624" t="str">
            <v>Отделка фасадов, м2</v>
          </cell>
          <cell r="N1624">
            <v>1</v>
          </cell>
          <cell r="O1624" t="str">
            <v>KQ-68-01</v>
          </cell>
          <cell r="P1624" t="str">
            <v>Облицовка стен профлистом, м2</v>
          </cell>
          <cell r="Q1624">
            <v>1</v>
          </cell>
        </row>
        <row r="1625">
          <cell r="E1625" t="str">
            <v>SS00-05-01-2</v>
          </cell>
          <cell r="F1625" t="str">
            <v>Металлическая кровельная панель без изоляции (одиночный лист), включая аксессуары</v>
          </cell>
          <cell r="G1625" t="str">
            <v>Metal roofing panel without insulation (single sheet), including accessories</v>
          </cell>
          <cell r="H1625" t="str">
            <v>м2</v>
          </cell>
          <cell r="I1625" t="str">
            <v>m2</v>
          </cell>
          <cell r="J1625">
            <v>1.1239999999999999</v>
          </cell>
          <cell r="K1625">
            <v>0.36399999999999999</v>
          </cell>
          <cell r="L1625" t="str">
            <v>KQ-67-00</v>
          </cell>
          <cell r="M1625" t="str">
            <v>Отделка кровли, м2</v>
          </cell>
          <cell r="N1625">
            <v>1</v>
          </cell>
          <cell r="O1625" t="str">
            <v>KQ-67-01</v>
          </cell>
          <cell r="P1625" t="str">
            <v>Монтаж кровли из профлиста, м2</v>
          </cell>
          <cell r="Q1625">
            <v>1</v>
          </cell>
        </row>
        <row r="1626">
          <cell r="E1626" t="str">
            <v>SS00-06</v>
          </cell>
          <cell r="F1626" t="str">
            <v>Изготовление металлоконструкций</v>
          </cell>
          <cell r="G1626" t="str">
            <v>Fabrication of steel structures</v>
          </cell>
        </row>
        <row r="1627">
          <cell r="E1627" t="str">
            <v>SS00-06-01</v>
          </cell>
          <cell r="F1627" t="str">
            <v>Изготовление металлоконструкций в построечных условиях</v>
          </cell>
          <cell r="G1627" t="str">
            <v>Fabrication of steel structures at the construction site</v>
          </cell>
        </row>
        <row r="1628">
          <cell r="E1628" t="str">
            <v>SS00-06-01-1</v>
          </cell>
          <cell r="F1628" t="str">
            <v>Изготовление металлоконструкций на площадке</v>
          </cell>
          <cell r="G1628" t="str">
            <v>On-site steel structures fabrication</v>
          </cell>
          <cell r="H1628" t="str">
            <v>т</v>
          </cell>
          <cell r="I1628" t="str">
            <v>t</v>
          </cell>
          <cell r="J1628">
            <v>62.4</v>
          </cell>
          <cell r="K1628">
            <v>15.2</v>
          </cell>
          <cell r="L1628" t="str">
            <v>KQ-21-00</v>
          </cell>
          <cell r="M1628" t="str">
            <v>Изготовление металлоконструкций, т</v>
          </cell>
          <cell r="N1628">
            <v>1</v>
          </cell>
          <cell r="O1628" t="str">
            <v>KQ-21-01</v>
          </cell>
          <cell r="P1628" t="str">
            <v>Изготовление металлоконструкций на площадке, т</v>
          </cell>
          <cell r="Q1628">
            <v>1</v>
          </cell>
        </row>
        <row r="1629">
          <cell r="E1629" t="str">
            <v>SS00-07</v>
          </cell>
          <cell r="F1629" t="str">
            <v>Специальные работы</v>
          </cell>
          <cell r="G1629" t="str">
            <v>Special works</v>
          </cell>
        </row>
        <row r="1630">
          <cell r="E1630" t="str">
            <v>SS00-07-01</v>
          </cell>
          <cell r="F1630" t="str">
            <v>Специальные работы с металлоконструкцией на площадке</v>
          </cell>
          <cell r="G1630" t="str">
            <v>Special SS works at the site</v>
          </cell>
        </row>
        <row r="1631">
          <cell r="E1631" t="str">
            <v>ES00</v>
          </cell>
          <cell r="F1631" t="str">
            <v>Монтаж сервисного оборудования</v>
          </cell>
          <cell r="G1631" t="str">
            <v>Service Equipment Installation</v>
          </cell>
        </row>
        <row r="1632">
          <cell r="E1632" t="str">
            <v>ES00-01</v>
          </cell>
          <cell r="F1632" t="str">
            <v>Подъемное оборудование</v>
          </cell>
          <cell r="G1632" t="str">
            <v>Lifting / hoisting equipment</v>
          </cell>
        </row>
        <row r="1633">
          <cell r="E1633" t="str">
            <v>ES00-01-01</v>
          </cell>
          <cell r="F1633" t="str">
            <v>Мостовые краны</v>
          </cell>
          <cell r="G1633" t="str">
            <v>Bridge Cranes</v>
          </cell>
        </row>
        <row r="1634">
          <cell r="E1634" t="str">
            <v>ES00-01-01-31</v>
          </cell>
          <cell r="F1634" t="str">
            <v>Кран мостовой грузоподъемностью &lt;=5 т</v>
          </cell>
          <cell r="G1634" t="str">
            <v>Bridge crane, carrying capacity: &lt;=5 t</v>
          </cell>
          <cell r="H1634" t="str">
            <v>шт.</v>
          </cell>
          <cell r="I1634" t="str">
            <v>pcs.</v>
          </cell>
          <cell r="J1634">
            <v>194.51249999999999</v>
          </cell>
          <cell r="K1634">
            <v>22.848750000000003</v>
          </cell>
          <cell r="L1634" t="str">
            <v>KQ-28-00</v>
          </cell>
          <cell r="M1634" t="str">
            <v>Грузоподъемное и сервисное оборудование, шт.</v>
          </cell>
          <cell r="N1634">
            <v>1</v>
          </cell>
          <cell r="O1634" t="str">
            <v>KQ-28-01</v>
          </cell>
          <cell r="P1634" t="str">
            <v>Монтаж грузоподъемного оборудования, шт.</v>
          </cell>
          <cell r="Q1634">
            <v>1</v>
          </cell>
        </row>
        <row r="1635">
          <cell r="E1635" t="str">
            <v>ES00-01-01-32</v>
          </cell>
          <cell r="F1635" t="str">
            <v>Кран мостовой грузоподъемностью &gt; 5 - 10 т</v>
          </cell>
          <cell r="G1635" t="str">
            <v>Bridge crane, carrying capacity: &gt; 5 - 10 t</v>
          </cell>
          <cell r="H1635" t="str">
            <v>шт.</v>
          </cell>
          <cell r="I1635" t="str">
            <v>pcs.</v>
          </cell>
          <cell r="J1635">
            <v>213.96375</v>
          </cell>
          <cell r="K1635">
            <v>23.991187500000002</v>
          </cell>
          <cell r="L1635" t="str">
            <v>KQ-28-00</v>
          </cell>
          <cell r="M1635" t="str">
            <v>Грузоподъемное и сервисное оборудование, шт.</v>
          </cell>
          <cell r="N1635">
            <v>1</v>
          </cell>
          <cell r="O1635" t="str">
            <v>KQ-28-01</v>
          </cell>
          <cell r="P1635" t="str">
            <v>Монтаж грузоподъемного оборудования, шт.</v>
          </cell>
          <cell r="Q1635">
            <v>1</v>
          </cell>
        </row>
        <row r="1636">
          <cell r="E1636" t="str">
            <v>ES00-01-01-33</v>
          </cell>
          <cell r="F1636" t="str">
            <v>Кран мостовой грузоподъемностью &gt; 10 - 16 т</v>
          </cell>
          <cell r="G1636" t="str">
            <v>Bridge crane, carrying capacity: &gt; 10 - 16 t</v>
          </cell>
          <cell r="H1636" t="str">
            <v>шт.</v>
          </cell>
          <cell r="I1636" t="str">
            <v>pcs.</v>
          </cell>
          <cell r="J1636">
            <v>235.36012500000001</v>
          </cell>
          <cell r="K1636">
            <v>25.190746875000002</v>
          </cell>
          <cell r="L1636" t="str">
            <v>KQ-28-00</v>
          </cell>
          <cell r="M1636" t="str">
            <v>Грузоподъемное и сервисное оборудование, шт.</v>
          </cell>
          <cell r="N1636">
            <v>1</v>
          </cell>
          <cell r="O1636" t="str">
            <v>KQ-28-01</v>
          </cell>
          <cell r="P1636" t="str">
            <v>Монтаж грузоподъемного оборудования, шт.</v>
          </cell>
          <cell r="Q1636">
            <v>1</v>
          </cell>
        </row>
        <row r="1637">
          <cell r="E1637" t="str">
            <v>ES00-01-01-34</v>
          </cell>
          <cell r="F1637" t="str">
            <v>Кран мостовой грузоподъемностью &gt; 16 - 20 т</v>
          </cell>
          <cell r="G1637" t="str">
            <v>Bridge crane, carrying capacity: &gt; 16 - 20 t</v>
          </cell>
          <cell r="H1637" t="str">
            <v>шт.</v>
          </cell>
          <cell r="I1637" t="str">
            <v>pcs.</v>
          </cell>
          <cell r="J1637">
            <v>258.89613750000001</v>
          </cell>
          <cell r="K1637">
            <v>26.450284218750003</v>
          </cell>
          <cell r="L1637" t="str">
            <v>KQ-28-00</v>
          </cell>
          <cell r="M1637" t="str">
            <v>Грузоподъемное и сервисное оборудование, шт.</v>
          </cell>
          <cell r="N1637">
            <v>1</v>
          </cell>
          <cell r="O1637" t="str">
            <v>KQ-28-01</v>
          </cell>
          <cell r="P1637" t="str">
            <v>Монтаж грузоподъемного оборудования, шт.</v>
          </cell>
          <cell r="Q1637">
            <v>1</v>
          </cell>
        </row>
        <row r="1638">
          <cell r="E1638" t="str">
            <v>ES00-01-01-35</v>
          </cell>
          <cell r="F1638" t="str">
            <v>Кран мостовой грузоподъемностью &gt; 20 - 32 т</v>
          </cell>
          <cell r="G1638" t="str">
            <v>Bridge crane, carrying capacity: &gt; 20 - 32 t</v>
          </cell>
          <cell r="H1638" t="str">
            <v>шт.</v>
          </cell>
          <cell r="I1638" t="str">
            <v>pcs.</v>
          </cell>
          <cell r="J1638">
            <v>304.75</v>
          </cell>
          <cell r="K1638">
            <v>27.772798429687505</v>
          </cell>
          <cell r="L1638" t="str">
            <v>KQ-28-00</v>
          </cell>
          <cell r="M1638" t="str">
            <v>Грузоподъемное и сервисное оборудование, шт.</v>
          </cell>
          <cell r="N1638">
            <v>1</v>
          </cell>
          <cell r="O1638" t="str">
            <v>KQ-28-01</v>
          </cell>
          <cell r="P1638" t="str">
            <v>Монтаж грузоподъемного оборудования, шт.</v>
          </cell>
          <cell r="Q1638">
            <v>1</v>
          </cell>
        </row>
        <row r="1639">
          <cell r="E1639" t="str">
            <v>ES00-01-01-36</v>
          </cell>
          <cell r="F1639" t="str">
            <v>Кран мостовой грузоподъемностью &gt; 32 - 50 т</v>
          </cell>
          <cell r="G1639" t="str">
            <v>Bridge crane, carrying capacity: &gt; 32 - 50 t</v>
          </cell>
          <cell r="H1639" t="str">
            <v>шт.</v>
          </cell>
          <cell r="I1639" t="str">
            <v>pcs.</v>
          </cell>
          <cell r="J1639">
            <v>335.22500000000002</v>
          </cell>
          <cell r="K1639">
            <v>29.161438351171881</v>
          </cell>
          <cell r="L1639" t="str">
            <v>KQ-28-00</v>
          </cell>
          <cell r="M1639" t="str">
            <v>Грузоподъемное и сервисное оборудование, шт.</v>
          </cell>
          <cell r="N1639">
            <v>1</v>
          </cell>
          <cell r="O1639" t="str">
            <v>KQ-28-01</v>
          </cell>
          <cell r="P1639" t="str">
            <v>Монтаж грузоподъемного оборудования, шт.</v>
          </cell>
          <cell r="Q1639">
            <v>1</v>
          </cell>
        </row>
        <row r="1640">
          <cell r="E1640" t="str">
            <v>ES00-01-01-37</v>
          </cell>
          <cell r="F1640" t="str">
            <v>Кран мостовой грузоподъемностью &gt; 50 - 100 т</v>
          </cell>
          <cell r="G1640" t="str">
            <v>Bridge crane, carrying capacity: &gt; 50 - 100 t</v>
          </cell>
          <cell r="H1640" t="str">
            <v>шт.</v>
          </cell>
          <cell r="I1640" t="str">
            <v>pcs.</v>
          </cell>
          <cell r="J1640">
            <v>368.74750000000006</v>
          </cell>
          <cell r="K1640">
            <v>30.619510268730476</v>
          </cell>
          <cell r="L1640" t="str">
            <v>KQ-28-00</v>
          </cell>
          <cell r="M1640" t="str">
            <v>Грузоподъемное и сервисное оборудование, шт.</v>
          </cell>
          <cell r="N1640">
            <v>1</v>
          </cell>
          <cell r="O1640" t="str">
            <v>KQ-28-01</v>
          </cell>
          <cell r="P1640" t="str">
            <v>Монтаж грузоподъемного оборудования, шт.</v>
          </cell>
          <cell r="Q1640">
            <v>1</v>
          </cell>
        </row>
        <row r="1641">
          <cell r="E1641" t="str">
            <v>ES00-01-02</v>
          </cell>
          <cell r="F1641" t="str">
            <v>Подъемные Тали</v>
          </cell>
          <cell r="G1641" t="str">
            <v>Lift hoists</v>
          </cell>
        </row>
        <row r="1642">
          <cell r="E1642" t="str">
            <v>ES00-01-02-36</v>
          </cell>
          <cell r="F1642" t="str">
            <v>Таль ручная грузоподъемностью &lt;= 10 т</v>
          </cell>
          <cell r="G1642" t="str">
            <v>Hand lift hoist, lifting capacity: &lt;= 10 t</v>
          </cell>
          <cell r="H1642" t="str">
            <v>шт.</v>
          </cell>
          <cell r="I1642" t="str">
            <v>pcs.</v>
          </cell>
          <cell r="J1642">
            <v>14.600399999999999</v>
          </cell>
          <cell r="K1642">
            <v>2.3461149999999997</v>
          </cell>
          <cell r="L1642" t="str">
            <v>KQ-28-00</v>
          </cell>
          <cell r="M1642" t="str">
            <v>Грузоподъемное и сервисное оборудование, шт.</v>
          </cell>
          <cell r="N1642">
            <v>1</v>
          </cell>
          <cell r="O1642" t="str">
            <v>KQ-28-01</v>
          </cell>
          <cell r="P1642" t="str">
            <v>Монтаж грузоподъемного оборудования, шт.</v>
          </cell>
          <cell r="Q1642">
            <v>1</v>
          </cell>
        </row>
        <row r="1643">
          <cell r="E1643" t="str">
            <v>ES00-01-02-37</v>
          </cell>
          <cell r="F1643" t="str">
            <v>Таль электрическая грузоподъемностью &lt;= 10 т</v>
          </cell>
          <cell r="G1643" t="str">
            <v>Electric lift hoist, lifting capacity: &lt;= 10 t</v>
          </cell>
          <cell r="H1643" t="str">
            <v>шт.</v>
          </cell>
          <cell r="I1643" t="str">
            <v>pcs.</v>
          </cell>
          <cell r="J1643">
            <v>49.461500000000001</v>
          </cell>
          <cell r="K1643">
            <v>2.5230873812915</v>
          </cell>
          <cell r="L1643" t="str">
            <v>KQ-28-00</v>
          </cell>
          <cell r="M1643" t="str">
            <v>Грузоподъемное и сервисное оборудование, шт.</v>
          </cell>
          <cell r="N1643">
            <v>1</v>
          </cell>
          <cell r="O1643" t="str">
            <v>KQ-28-01</v>
          </cell>
          <cell r="P1643" t="str">
            <v>Монтаж грузоподъемного оборудования, шт.</v>
          </cell>
          <cell r="Q1643">
            <v>1</v>
          </cell>
        </row>
        <row r="1644">
          <cell r="E1644" t="str">
            <v>ES00-01-03</v>
          </cell>
          <cell r="F1644" t="str">
            <v>Консольный кран</v>
          </cell>
          <cell r="G1644" t="str">
            <v>Cantilever crane</v>
          </cell>
        </row>
        <row r="1645">
          <cell r="E1645" t="str">
            <v>ES00-01-03-6</v>
          </cell>
          <cell r="F1645" t="str">
            <v>Кран консольный стационарный грузоподъемностью &lt;= 3,2 т</v>
          </cell>
          <cell r="G1645" t="str">
            <v>Stationary cantilever crane, lifting capacity: &lt;= 3.2 t</v>
          </cell>
          <cell r="H1645" t="str">
            <v>шт.</v>
          </cell>
          <cell r="I1645" t="str">
            <v>pcs.</v>
          </cell>
          <cell r="J1645">
            <v>25.740000000000002</v>
          </cell>
          <cell r="K1645">
            <v>1.8</v>
          </cell>
          <cell r="L1645" t="str">
            <v>KQ-28-00</v>
          </cell>
          <cell r="M1645" t="str">
            <v>Грузоподъемное и сервисное оборудование, шт.</v>
          </cell>
          <cell r="N1645">
            <v>1</v>
          </cell>
          <cell r="O1645" t="str">
            <v>KQ-28-01</v>
          </cell>
          <cell r="P1645" t="str">
            <v>Монтаж грузоподъемного оборудования, шт.</v>
          </cell>
          <cell r="Q1645">
            <v>1</v>
          </cell>
        </row>
        <row r="1646">
          <cell r="E1646" t="str">
            <v>ES00-01-03-7</v>
          </cell>
          <cell r="F1646" t="str">
            <v>Кран консольный стационарный грузоподъемностью &gt; 3,2 - 5,0 т</v>
          </cell>
          <cell r="G1646" t="str">
            <v>Stationary cantilever crane, lifting capacity: &gt; 3.2 - 5.0 t</v>
          </cell>
          <cell r="H1646" t="str">
            <v>шт.</v>
          </cell>
          <cell r="I1646" t="str">
            <v>pcs.</v>
          </cell>
          <cell r="J1646">
            <v>28.314000000000004</v>
          </cell>
          <cell r="K1646">
            <v>1.9800000000000002</v>
          </cell>
          <cell r="L1646" t="str">
            <v>KQ-28-00</v>
          </cell>
          <cell r="M1646" t="str">
            <v>Грузоподъемное и сервисное оборудование, шт.</v>
          </cell>
          <cell r="N1646">
            <v>1</v>
          </cell>
          <cell r="O1646" t="str">
            <v>KQ-28-01</v>
          </cell>
          <cell r="P1646" t="str">
            <v>Монтаж грузоподъемного оборудования, шт.</v>
          </cell>
          <cell r="Q1646">
            <v>1</v>
          </cell>
        </row>
        <row r="1647">
          <cell r="E1647" t="str">
            <v>ES00-01-03-8</v>
          </cell>
          <cell r="F1647" t="str">
            <v>Кран консольный передвижной грузоподъемностью &lt;= 1 т</v>
          </cell>
          <cell r="G1647" t="str">
            <v>Mobile cantilever crane, lifting capacity: &lt;= 1 t</v>
          </cell>
          <cell r="H1647" t="str">
            <v>шт.</v>
          </cell>
          <cell r="I1647" t="str">
            <v>pcs.</v>
          </cell>
          <cell r="J1647">
            <v>23.4</v>
          </cell>
          <cell r="K1647">
            <v>1.8</v>
          </cell>
          <cell r="L1647" t="str">
            <v>KQ-28-00</v>
          </cell>
          <cell r="M1647" t="str">
            <v>Грузоподъемное и сервисное оборудование, шт.</v>
          </cell>
          <cell r="N1647">
            <v>1</v>
          </cell>
          <cell r="O1647" t="str">
            <v>KQ-28-01</v>
          </cell>
          <cell r="P1647" t="str">
            <v>Монтаж грузоподъемного оборудования, шт.</v>
          </cell>
          <cell r="Q1647">
            <v>1</v>
          </cell>
        </row>
        <row r="1648">
          <cell r="E1648" t="str">
            <v>ES00-01-03-9</v>
          </cell>
          <cell r="F1648" t="str">
            <v>Кран консольный передвижной грузоподъемностью &gt; 1 - 3,2 т</v>
          </cell>
          <cell r="G1648" t="str">
            <v>Mobile cantilever crane, lifting capacity: &gt; 1 - 3.2 t</v>
          </cell>
          <cell r="H1648" t="str">
            <v>шт.</v>
          </cell>
          <cell r="I1648" t="str">
            <v>pcs.</v>
          </cell>
          <cell r="J1648">
            <v>26.208000000000002</v>
          </cell>
          <cell r="K1648">
            <v>2.0160000000000005</v>
          </cell>
          <cell r="L1648" t="str">
            <v>KQ-28-00</v>
          </cell>
          <cell r="M1648" t="str">
            <v>Грузоподъемное и сервисное оборудование, шт.</v>
          </cell>
          <cell r="N1648">
            <v>1</v>
          </cell>
          <cell r="O1648" t="str">
            <v>KQ-28-01</v>
          </cell>
          <cell r="P1648" t="str">
            <v>Монтаж грузоподъемного оборудования, шт.</v>
          </cell>
          <cell r="Q1648">
            <v>1</v>
          </cell>
        </row>
        <row r="1649">
          <cell r="E1649" t="str">
            <v>ES00-01-03-10</v>
          </cell>
          <cell r="F1649" t="str">
            <v>Кран консольный передвижной грузоподъемностью &gt; 3,2 - 5 т</v>
          </cell>
          <cell r="G1649" t="str">
            <v>Mobile cantilever crane, lifting capacity: &gt; 3.2 - 5 t</v>
          </cell>
          <cell r="H1649" t="str">
            <v>шт.</v>
          </cell>
          <cell r="I1649" t="str">
            <v>pcs.</v>
          </cell>
          <cell r="J1649">
            <v>28.828800000000005</v>
          </cell>
          <cell r="K1649">
            <v>2.2176000000000009</v>
          </cell>
          <cell r="L1649" t="str">
            <v>KQ-28-00</v>
          </cell>
          <cell r="M1649" t="str">
            <v>Грузоподъемное и сервисное оборудование, шт.</v>
          </cell>
          <cell r="N1649">
            <v>1</v>
          </cell>
          <cell r="O1649" t="str">
            <v>KQ-28-01</v>
          </cell>
          <cell r="P1649" t="str">
            <v>Монтаж грузоподъемного оборудования, шт.</v>
          </cell>
          <cell r="Q1649">
            <v>1</v>
          </cell>
        </row>
        <row r="1650">
          <cell r="E1650" t="str">
            <v>ES00-01-04</v>
          </cell>
          <cell r="F1650" t="str">
            <v>Лебедка</v>
          </cell>
          <cell r="G1650" t="str">
            <v>Winch</v>
          </cell>
        </row>
        <row r="1651">
          <cell r="E1651" t="str">
            <v>ES00-01-04-11</v>
          </cell>
          <cell r="F1651" t="str">
            <v>Лебедка грузоподъемностью &lt;= 10 т</v>
          </cell>
          <cell r="G1651" t="str">
            <v>Winch, lifting capacity: &lt;= 10 t</v>
          </cell>
          <cell r="H1651" t="str">
            <v>шт.</v>
          </cell>
          <cell r="I1651" t="str">
            <v>pcs.</v>
          </cell>
          <cell r="J1651">
            <v>28.314000000000004</v>
          </cell>
          <cell r="K1651">
            <v>1.62</v>
          </cell>
          <cell r="L1651" t="str">
            <v>KQ-28-00</v>
          </cell>
          <cell r="M1651" t="str">
            <v>Грузоподъемное и сервисное оборудование, шт.</v>
          </cell>
          <cell r="N1651">
            <v>1</v>
          </cell>
          <cell r="O1651" t="str">
            <v>KQ-28-01</v>
          </cell>
          <cell r="P1651" t="str">
            <v>Монтаж грузоподъемного оборудования, шт.</v>
          </cell>
          <cell r="Q1651">
            <v>1</v>
          </cell>
        </row>
        <row r="1652">
          <cell r="E1652" t="str">
            <v>ES00-01-04-12</v>
          </cell>
          <cell r="F1652" t="str">
            <v>Лебедка грузоподъемностью &gt;10 - 18 т</v>
          </cell>
          <cell r="G1652" t="str">
            <v>Winch, lifting capacity: &gt;10 - 18 t</v>
          </cell>
          <cell r="H1652" t="str">
            <v>шт.</v>
          </cell>
          <cell r="I1652" t="str">
            <v>pcs.</v>
          </cell>
          <cell r="J1652">
            <v>31.145400000000006</v>
          </cell>
          <cell r="K1652">
            <v>1.7010000000000003</v>
          </cell>
          <cell r="L1652" t="str">
            <v>KQ-28-00</v>
          </cell>
          <cell r="M1652" t="str">
            <v>Грузоподъемное и сервисное оборудование, шт.</v>
          </cell>
          <cell r="N1652">
            <v>1</v>
          </cell>
          <cell r="O1652" t="str">
            <v>KQ-28-01</v>
          </cell>
          <cell r="P1652" t="str">
            <v>Монтаж грузоподъемного оборудования, шт.</v>
          </cell>
          <cell r="Q1652">
            <v>1</v>
          </cell>
        </row>
        <row r="1653">
          <cell r="E1653" t="str">
            <v>ES00-01-04-13</v>
          </cell>
          <cell r="F1653" t="str">
            <v>Лебедка грузоподъемностью &gt; 18 - 25 т</v>
          </cell>
          <cell r="G1653" t="str">
            <v>Winch, lifting capacity: &gt; 18 - 25 t</v>
          </cell>
          <cell r="H1653" t="str">
            <v>шт.</v>
          </cell>
          <cell r="I1653" t="str">
            <v>pcs.</v>
          </cell>
          <cell r="J1653">
            <v>34.259940000000007</v>
          </cell>
          <cell r="K1653">
            <v>1.7860500000000004</v>
          </cell>
          <cell r="L1653" t="str">
            <v>KQ-28-00</v>
          </cell>
          <cell r="M1653" t="str">
            <v>Грузоподъемное и сервисное оборудование, шт.</v>
          </cell>
          <cell r="N1653">
            <v>1</v>
          </cell>
          <cell r="O1653" t="str">
            <v>KQ-28-01</v>
          </cell>
          <cell r="P1653" t="str">
            <v>Монтаж грузоподъемного оборудования, шт.</v>
          </cell>
          <cell r="Q1653">
            <v>1</v>
          </cell>
        </row>
        <row r="1654">
          <cell r="E1654" t="str">
            <v>ES00-01-04-14</v>
          </cell>
          <cell r="F1654" t="str">
            <v>Лебедка грузоподъемностью &gt;25 - 45 т</v>
          </cell>
          <cell r="G1654" t="str">
            <v>Winch, lifting capacity: &gt;25 - 45 t</v>
          </cell>
          <cell r="H1654" t="str">
            <v>шт.</v>
          </cell>
          <cell r="I1654" t="str">
            <v>pcs.</v>
          </cell>
          <cell r="J1654">
            <v>37.68593400000001</v>
          </cell>
          <cell r="K1654">
            <v>1.8753525000000004</v>
          </cell>
          <cell r="L1654" t="str">
            <v>KQ-28-00</v>
          </cell>
          <cell r="M1654" t="str">
            <v>Грузоподъемное и сервисное оборудование, шт.</v>
          </cell>
          <cell r="N1654">
            <v>1</v>
          </cell>
          <cell r="O1654" t="str">
            <v>KQ-28-01</v>
          </cell>
          <cell r="P1654" t="str">
            <v>Монтаж грузоподъемного оборудования, шт.</v>
          </cell>
          <cell r="Q1654">
            <v>1</v>
          </cell>
        </row>
        <row r="1655">
          <cell r="E1655" t="str">
            <v>ES00-01-05</v>
          </cell>
          <cell r="F1655" t="str">
            <v>Лифты</v>
          </cell>
          <cell r="G1655" t="str">
            <v>Elevators</v>
          </cell>
        </row>
        <row r="1656">
          <cell r="E1656" t="str">
            <v>ES00-01-05-10</v>
          </cell>
          <cell r="F1656" t="str">
            <v>Лифт пассажирский скорость движение до 2 м/с (не включительно)</v>
          </cell>
          <cell r="G1656" t="str">
            <v>Passenger elevator, travel speed up to 2 m/s (not inclusive)</v>
          </cell>
          <cell r="H1656" t="str">
            <v>шт.</v>
          </cell>
          <cell r="I1656" t="str">
            <v>pcs.</v>
          </cell>
          <cell r="J1656">
            <v>1606</v>
          </cell>
          <cell r="K1656">
            <v>71.67</v>
          </cell>
          <cell r="L1656" t="str">
            <v>KQ-28-00</v>
          </cell>
          <cell r="M1656" t="str">
            <v>Грузоподъемное и сервисное оборудование, шт.</v>
          </cell>
          <cell r="N1656">
            <v>1</v>
          </cell>
          <cell r="O1656" t="str">
            <v>KQ-28-01</v>
          </cell>
          <cell r="P1656" t="str">
            <v>Монтаж грузоподъемного оборудования, шт.</v>
          </cell>
          <cell r="Q1656">
            <v>1</v>
          </cell>
        </row>
        <row r="1657">
          <cell r="E1657" t="str">
            <v>ES00-01-05-11</v>
          </cell>
          <cell r="F1657" t="str">
            <v>Лифт пассажирский, скорость движение 2 м/с и более</v>
          </cell>
          <cell r="G1657" t="str">
            <v>Passenger elevator, travel speed 2 m/s and more</v>
          </cell>
          <cell r="H1657" t="str">
            <v>шт.</v>
          </cell>
          <cell r="I1657" t="str">
            <v>pcs.</v>
          </cell>
          <cell r="J1657">
            <v>2695</v>
          </cell>
          <cell r="K1657">
            <v>107.12</v>
          </cell>
          <cell r="L1657" t="str">
            <v>KQ-28-00</v>
          </cell>
          <cell r="M1657" t="str">
            <v>Грузоподъемное и сервисное оборудование, шт.</v>
          </cell>
          <cell r="N1657">
            <v>1</v>
          </cell>
          <cell r="O1657" t="str">
            <v>KQ-28-01</v>
          </cell>
          <cell r="P1657" t="str">
            <v>Монтаж грузоподъемного оборудования, шт.</v>
          </cell>
          <cell r="Q1657">
            <v>1</v>
          </cell>
        </row>
        <row r="1658">
          <cell r="E1658" t="str">
            <v>ES00-01-05-12</v>
          </cell>
          <cell r="F1658" t="str">
            <v>Лифт грузовой, с грузоподъемностью до 2000 кг</v>
          </cell>
          <cell r="G1658" t="str">
            <v>Freight elevator, with load capacity up to 2000 kg</v>
          </cell>
          <cell r="H1658" t="str">
            <v>шт.</v>
          </cell>
          <cell r="I1658" t="str">
            <v>pcs.</v>
          </cell>
          <cell r="J1658">
            <v>0</v>
          </cell>
          <cell r="K1658">
            <v>0</v>
          </cell>
          <cell r="L1658" t="str">
            <v>KQ-28-00</v>
          </cell>
          <cell r="M1658" t="str">
            <v>Грузоподъемное и сервисное оборудование, шт.</v>
          </cell>
          <cell r="N1658">
            <v>1</v>
          </cell>
          <cell r="O1658" t="str">
            <v>KQ-28-01</v>
          </cell>
          <cell r="P1658" t="str">
            <v>Монтаж грузоподъемного оборудования, шт.</v>
          </cell>
          <cell r="Q1658">
            <v>1</v>
          </cell>
        </row>
        <row r="1659">
          <cell r="E1659" t="str">
            <v>ES00-01-05-13</v>
          </cell>
          <cell r="F1659" t="str">
            <v>Лифт грузовой, с грузоподъемностью свыше 2000 кг</v>
          </cell>
          <cell r="G1659" t="str">
            <v>Freight elevator, with load capacity over 2000 kg</v>
          </cell>
          <cell r="H1659" t="str">
            <v>шт.</v>
          </cell>
          <cell r="I1659" t="str">
            <v>pcs.</v>
          </cell>
          <cell r="J1659">
            <v>1050</v>
          </cell>
          <cell r="K1659">
            <v>152.25</v>
          </cell>
          <cell r="L1659" t="str">
            <v>KQ-28-00</v>
          </cell>
          <cell r="M1659" t="str">
            <v>Грузоподъемное и сервисное оборудование, шт.</v>
          </cell>
          <cell r="N1659">
            <v>1</v>
          </cell>
          <cell r="O1659" t="str">
            <v>KQ-28-01</v>
          </cell>
          <cell r="P1659" t="str">
            <v>Монтаж грузоподъемного оборудования, шт.</v>
          </cell>
          <cell r="Q1659">
            <v>1</v>
          </cell>
        </row>
        <row r="1660">
          <cell r="E1660" t="str">
            <v>ES00-01-05-14</v>
          </cell>
          <cell r="F1660" t="str">
            <v>Подъемник грузовой (мачтовый, тельферный, цепной) с грузоподъемностью до 2000 кг, количество остановок до 9</v>
          </cell>
          <cell r="G1660" t="str">
            <v>Cargo hoist (mast, telpher, chain hoist) with lifting capacity up to 2000 kg, number of stops up to 9</v>
          </cell>
          <cell r="H1660" t="str">
            <v>шт.</v>
          </cell>
          <cell r="I1660" t="str">
            <v>pcs.</v>
          </cell>
          <cell r="J1660">
            <v>361.35</v>
          </cell>
          <cell r="K1660">
            <v>16.12575</v>
          </cell>
          <cell r="L1660" t="str">
            <v>KQ-28-00</v>
          </cell>
          <cell r="M1660" t="str">
            <v>Грузоподъемное и сервисное оборудование, шт.</v>
          </cell>
          <cell r="N1660">
            <v>1</v>
          </cell>
          <cell r="O1660" t="str">
            <v>KQ-28-01</v>
          </cell>
          <cell r="P1660" t="str">
            <v>Монтаж грузоподъемного оборудования, шт.</v>
          </cell>
          <cell r="Q1660">
            <v>1</v>
          </cell>
        </row>
        <row r="1661">
          <cell r="E1661" t="str">
            <v>ES00-01-05-15</v>
          </cell>
          <cell r="F1661" t="str">
            <v>Подъемник грузовой (мачтовый, тельферный, цепной) с грузоподъемностью от 2000 до 5000 кг, количество остановок до 12</v>
          </cell>
          <cell r="G1661" t="str">
            <v>Cargo hoist (mast, telpher, chain hoist) with lifting capacity from 2000 to 5000 kg, number of stops up to 12</v>
          </cell>
          <cell r="H1661" t="str">
            <v>шт.</v>
          </cell>
          <cell r="I1661" t="str">
            <v>pcs.</v>
          </cell>
          <cell r="J1661">
            <v>0</v>
          </cell>
          <cell r="K1661">
            <v>0</v>
          </cell>
          <cell r="L1661" t="str">
            <v>KQ-28-00</v>
          </cell>
          <cell r="M1661" t="str">
            <v>Грузоподъемное и сервисное оборудование, шт.</v>
          </cell>
          <cell r="N1661">
            <v>1</v>
          </cell>
          <cell r="O1661" t="str">
            <v>KQ-28-01</v>
          </cell>
          <cell r="P1661" t="str">
            <v>Монтаж грузоподъемного оборудования, шт.</v>
          </cell>
          <cell r="Q1661">
            <v>1</v>
          </cell>
        </row>
        <row r="1662">
          <cell r="E1662" t="str">
            <v>ES00-01-06</v>
          </cell>
          <cell r="F1662" t="str">
            <v>Козловой кран</v>
          </cell>
          <cell r="G1662" t="str">
            <v>Gantry crane</v>
          </cell>
        </row>
        <row r="1663">
          <cell r="E1663" t="str">
            <v>ES00-01-06-6</v>
          </cell>
          <cell r="F1663" t="str">
            <v>Козловой кран грузоподъемность &lt;= 12,5 т</v>
          </cell>
          <cell r="G1663" t="str">
            <v>Gantry crane, lifting capacity: &lt;= 12.5 t</v>
          </cell>
          <cell r="H1663" t="str">
            <v>шт.</v>
          </cell>
          <cell r="I1663" t="str">
            <v>pcs.</v>
          </cell>
          <cell r="J1663">
            <v>0</v>
          </cell>
          <cell r="K1663">
            <v>0</v>
          </cell>
          <cell r="L1663" t="str">
            <v>KQ-28-00</v>
          </cell>
          <cell r="M1663" t="str">
            <v>Грузоподъемное и сервисное оборудование, шт.</v>
          </cell>
          <cell r="N1663">
            <v>1</v>
          </cell>
          <cell r="O1663" t="str">
            <v>KQ-28-01</v>
          </cell>
          <cell r="P1663" t="str">
            <v>Монтаж грузоподъемного оборудования, шт.</v>
          </cell>
          <cell r="Q1663">
            <v>1</v>
          </cell>
        </row>
        <row r="1664">
          <cell r="E1664" t="str">
            <v>ES00-01-06-7</v>
          </cell>
          <cell r="F1664" t="str">
            <v>Козловой кран грузоподъемность &gt; 12,5- 20 т</v>
          </cell>
          <cell r="G1664" t="str">
            <v>Gantry crane, lifting capacity: &gt; 12.5 - 20 t</v>
          </cell>
          <cell r="H1664" t="str">
            <v>шт.</v>
          </cell>
          <cell r="I1664" t="str">
            <v>pcs.</v>
          </cell>
          <cell r="J1664">
            <v>0</v>
          </cell>
          <cell r="K1664">
            <v>0</v>
          </cell>
          <cell r="L1664" t="str">
            <v>KQ-28-00</v>
          </cell>
          <cell r="M1664" t="str">
            <v>Грузоподъемное и сервисное оборудование, шт.</v>
          </cell>
          <cell r="N1664">
            <v>1</v>
          </cell>
          <cell r="O1664" t="str">
            <v>KQ-28-01</v>
          </cell>
          <cell r="P1664" t="str">
            <v>Монтаж грузоподъемного оборудования, шт.</v>
          </cell>
          <cell r="Q1664">
            <v>1</v>
          </cell>
        </row>
        <row r="1665">
          <cell r="E1665" t="str">
            <v>ES00-01-06-8</v>
          </cell>
          <cell r="F1665" t="str">
            <v>Козловой кран грузоподъемность &gt; 20 - 32 т</v>
          </cell>
          <cell r="G1665" t="str">
            <v>Gantry crane, lifting capacity: &gt; 20 - 32 t</v>
          </cell>
          <cell r="H1665" t="str">
            <v>шт.</v>
          </cell>
          <cell r="I1665" t="str">
            <v>pcs.</v>
          </cell>
          <cell r="J1665">
            <v>0</v>
          </cell>
          <cell r="K1665">
            <v>0</v>
          </cell>
          <cell r="L1665" t="str">
            <v>KQ-28-00</v>
          </cell>
          <cell r="M1665" t="str">
            <v>Грузоподъемное и сервисное оборудование, шт.</v>
          </cell>
          <cell r="N1665">
            <v>1</v>
          </cell>
          <cell r="O1665" t="str">
            <v>KQ-28-01</v>
          </cell>
          <cell r="P1665" t="str">
            <v>Монтаж грузоподъемного оборудования, шт.</v>
          </cell>
          <cell r="Q1665">
            <v>1</v>
          </cell>
        </row>
        <row r="1666">
          <cell r="E1666" t="str">
            <v>ES00-01-06-9</v>
          </cell>
          <cell r="F1666" t="str">
            <v>Козловой кран грузоподъемность &gt; 32 -36 т</v>
          </cell>
          <cell r="G1666" t="str">
            <v>Gantry crane, lifting capacity: &gt; 32 - 36t</v>
          </cell>
          <cell r="H1666" t="str">
            <v>шт.</v>
          </cell>
          <cell r="I1666" t="str">
            <v>pcs.</v>
          </cell>
          <cell r="J1666">
            <v>0</v>
          </cell>
          <cell r="K1666">
            <v>0</v>
          </cell>
          <cell r="L1666" t="str">
            <v>KQ-28-00</v>
          </cell>
          <cell r="M1666" t="str">
            <v>Грузоподъемное и сервисное оборудование, шт.</v>
          </cell>
          <cell r="N1666">
            <v>1</v>
          </cell>
          <cell r="O1666" t="str">
            <v>KQ-28-01</v>
          </cell>
          <cell r="P1666" t="str">
            <v>Монтаж грузоподъемного оборудования, шт.</v>
          </cell>
          <cell r="Q1666">
            <v>1</v>
          </cell>
        </row>
        <row r="1667">
          <cell r="E1667" t="str">
            <v>ES00-01-07</v>
          </cell>
          <cell r="F1667" t="str">
            <v>Прочее подъемное оборудование</v>
          </cell>
          <cell r="G1667" t="str">
            <v>Other lifting equipment</v>
          </cell>
        </row>
        <row r="1668">
          <cell r="E1668" t="str">
            <v>ES00-01-07-2</v>
          </cell>
          <cell r="F1668" t="str">
            <v>Экстракторы трубных пучков</v>
          </cell>
          <cell r="G1668" t="str">
            <v>Tube bundle extractors</v>
          </cell>
          <cell r="H1668" t="str">
            <v>шт.</v>
          </cell>
          <cell r="I1668" t="str">
            <v>pcs.</v>
          </cell>
          <cell r="J1668">
            <v>0</v>
          </cell>
          <cell r="K1668">
            <v>0</v>
          </cell>
          <cell r="L1668" t="str">
            <v>KQ-28-00</v>
          </cell>
          <cell r="M1668" t="str">
            <v>Грузоподъемное и сервисное оборудование, шт.</v>
          </cell>
          <cell r="N1668">
            <v>1</v>
          </cell>
          <cell r="O1668" t="str">
            <v>KQ-28-01</v>
          </cell>
          <cell r="P1668" t="str">
            <v>Монтаж грузоподъемного оборудования, шт.</v>
          </cell>
          <cell r="Q1668">
            <v>1</v>
          </cell>
        </row>
        <row r="1669">
          <cell r="E1669" t="str">
            <v>PF00</v>
          </cell>
          <cell r="F1669" t="str">
            <v>Пассивная противопожарная защита</v>
          </cell>
          <cell r="G1669" t="str">
            <v>Passive Fire Protection</v>
          </cell>
        </row>
        <row r="1670">
          <cell r="E1670" t="str">
            <v>PF00-02</v>
          </cell>
          <cell r="F1670" t="str">
            <v>Нанесение систем противопожарной защиты</v>
          </cell>
          <cell r="G1670" t="str">
            <v>Fireproofing systems application</v>
          </cell>
        </row>
        <row r="1671">
          <cell r="E1671" t="str">
            <v>PF00-02-07</v>
          </cell>
          <cell r="F1671" t="str">
            <v>Монтаж огнезащиты для кабельных лотков и желобов с использованием огнезащитных матов</v>
          </cell>
          <cell r="G1671" t="str">
            <v>Installation of fireproofing for cable trays and troughs using flame retardant mats</v>
          </cell>
        </row>
        <row r="1672">
          <cell r="E1672" t="str">
            <v>PF00-02-07-1</v>
          </cell>
          <cell r="F1672" t="str">
            <v>Огнестойкие ограждения (маты) (например, Darmatt или аналоги) - толщина {&lt;= 50 мм | &lt;= 2 дюйма }</v>
          </cell>
          <cell r="G1672" t="str">
            <v>Fire-resistant barriers (mats) (e.g., Darmatt or similar) - thickness {&lt;= 50 mm | &lt;= 2 inches}</v>
          </cell>
          <cell r="H1672" t="str">
            <v>м2</v>
          </cell>
          <cell r="I1672" t="str">
            <v>m2</v>
          </cell>
          <cell r="J1672">
            <v>5.5</v>
          </cell>
          <cell r="K1672">
            <v>0.8</v>
          </cell>
          <cell r="L1672" t="str">
            <v>KQ-42-00</v>
          </cell>
          <cell r="M1672" t="str">
            <v>Теплоизоляция инж. систем, м2</v>
          </cell>
          <cell r="N1672">
            <v>1</v>
          </cell>
          <cell r="O1672" t="str">
            <v>KQ-42-02</v>
          </cell>
          <cell r="P1672" t="str">
            <v>Огнезащитная изоляция кабельных лотков, м2</v>
          </cell>
          <cell r="Q1672">
            <v>1</v>
          </cell>
        </row>
        <row r="1673">
          <cell r="E1673" t="str">
            <v>PF00-02-07-2</v>
          </cell>
          <cell r="F1673" t="str">
            <v>Огнестойкие ограждения (маты) (например, Darmatt или аналоги) - толщина {50 - 100 мм | 2 -4 дюйма }</v>
          </cell>
          <cell r="G1673" t="str">
            <v>Fire-resistant barriers (mats) (e.g., Darmatt or similar) - thickness {50 - 100 mm | &lt;= 2-4 inches}</v>
          </cell>
          <cell r="H1673" t="str">
            <v>м2</v>
          </cell>
          <cell r="I1673" t="str">
            <v>m2</v>
          </cell>
          <cell r="J1673">
            <v>0</v>
          </cell>
          <cell r="K1673">
            <v>0</v>
          </cell>
          <cell r="L1673" t="str">
            <v>KQ-42-00</v>
          </cell>
          <cell r="M1673" t="str">
            <v>Теплоизоляция инж. систем, м2</v>
          </cell>
          <cell r="N1673">
            <v>1</v>
          </cell>
          <cell r="O1673" t="str">
            <v>KQ-42-02</v>
          </cell>
          <cell r="P1673" t="str">
            <v>Огнезащитная изоляция кабельных лотков, м2</v>
          </cell>
          <cell r="Q1673">
            <v>1</v>
          </cell>
        </row>
        <row r="1674">
          <cell r="E1674" t="str">
            <v>PF00-02-07-3</v>
          </cell>
          <cell r="F1674" t="str">
            <v>Высокотемпературные огнеупорные покрытия (например, Fyrewwrap или аналоги) - толщина {&lt;= 50 мм | &lt;= 2 дюйма }</v>
          </cell>
          <cell r="G1674" t="str">
            <v>High-temperature refractory coatings (e.g., Fyrewwrap or similar) - thickness {&lt;= 50 mm | &lt;= 2 inches }</v>
          </cell>
          <cell r="H1674" t="str">
            <v>м2</v>
          </cell>
          <cell r="I1674" t="str">
            <v>m2</v>
          </cell>
          <cell r="J1674">
            <v>5.5</v>
          </cell>
          <cell r="K1674">
            <v>0.8</v>
          </cell>
          <cell r="L1674" t="str">
            <v>KQ-42-00</v>
          </cell>
          <cell r="M1674" t="str">
            <v>Теплоизоляция инж. систем, м2</v>
          </cell>
          <cell r="N1674">
            <v>1</v>
          </cell>
          <cell r="O1674" t="str">
            <v>KQ-42-02</v>
          </cell>
          <cell r="P1674" t="str">
            <v>Огнезащитная изоляция кабельных лотков, м2</v>
          </cell>
          <cell r="Q1674">
            <v>1</v>
          </cell>
        </row>
        <row r="1675">
          <cell r="E1675" t="str">
            <v>PF00-02-07-4</v>
          </cell>
          <cell r="F1675" t="str">
            <v>Высокотемпературные огнеупорные покрытия (например, Fyrewwrap или аналоги) - толщина {50 - 100 мм | 2 -4 дюйма }</v>
          </cell>
          <cell r="G1675" t="str">
            <v>High-temperature refractory coatings (e.g., Fyrewwrap or similar) - thickness {50 - 100 mm | &lt;= 2-4 inches }</v>
          </cell>
          <cell r="H1675" t="str">
            <v>м2</v>
          </cell>
          <cell r="I1675" t="str">
            <v>m2</v>
          </cell>
          <cell r="J1675">
            <v>0</v>
          </cell>
          <cell r="K1675">
            <v>0</v>
          </cell>
          <cell r="L1675" t="str">
            <v>KQ-42-00</v>
          </cell>
          <cell r="M1675" t="str">
            <v>Теплоизоляция инж. систем, м2</v>
          </cell>
          <cell r="N1675">
            <v>1</v>
          </cell>
          <cell r="O1675" t="str">
            <v>KQ-42-02</v>
          </cell>
          <cell r="P1675" t="str">
            <v>Огнезащитная изоляция кабельных лотков, м2</v>
          </cell>
          <cell r="Q1675">
            <v>1</v>
          </cell>
        </row>
        <row r="1676">
          <cell r="E1676" t="str">
            <v>PF00-02-08</v>
          </cell>
          <cell r="F1676" t="str">
            <v>Монтаж огнезащитных кожухов для клапанов или клапанных камер</v>
          </cell>
          <cell r="G1676" t="str">
            <v>Installation of fire protection enclosures for valves or valve chambers</v>
          </cell>
        </row>
        <row r="1677">
          <cell r="E1677" t="str">
            <v>PF00-02-08-24</v>
          </cell>
          <cell r="F1677" t="str">
            <v>Огнезащитный кожух для клапана или клапанной камеры DN &lt;=50 мм / &lt;=2 дюйм</v>
          </cell>
          <cell r="G1677" t="str">
            <v>Fire protection enclosure for valve or valve chamber DN &lt;=50 mm / &lt;=2 inches</v>
          </cell>
          <cell r="H1677" t="str">
            <v>шт.</v>
          </cell>
          <cell r="I1677" t="str">
            <v>pcs.</v>
          </cell>
          <cell r="J1677">
            <v>2</v>
          </cell>
          <cell r="K1677">
            <v>0.05</v>
          </cell>
          <cell r="L1677" t="str">
            <v>KQ-62-00</v>
          </cell>
          <cell r="M1677" t="str">
            <v>Воздуховоды, м2</v>
          </cell>
          <cell r="N1677">
            <v>0</v>
          </cell>
          <cell r="O1677" t="str">
            <v>KQ-62-06</v>
          </cell>
          <cell r="P1677" t="str">
            <v>Монтаж огнезащитных кожухов воздуховодов, шт.</v>
          </cell>
          <cell r="Q1677">
            <v>1</v>
          </cell>
        </row>
        <row r="1678">
          <cell r="E1678" t="str">
            <v>PF00-02-08-25</v>
          </cell>
          <cell r="F1678" t="str">
            <v>Огнезащитный кожух для клапана или клапанной камеры DN &gt;50 - 100 мм / &gt;2 - 4 дюйм</v>
          </cell>
          <cell r="G1678" t="str">
            <v>Fire protection enclosure for valve or valve chamber DN &gt;50 - 100 mm / &gt;2 - 4 inches</v>
          </cell>
          <cell r="H1678" t="str">
            <v>шт.</v>
          </cell>
          <cell r="I1678" t="str">
            <v>pcs.</v>
          </cell>
          <cell r="J1678">
            <v>0</v>
          </cell>
          <cell r="K1678">
            <v>0</v>
          </cell>
          <cell r="L1678" t="str">
            <v>KQ-62-00</v>
          </cell>
          <cell r="M1678" t="str">
            <v>Воздуховоды, м2</v>
          </cell>
          <cell r="N1678">
            <v>0</v>
          </cell>
          <cell r="O1678" t="str">
            <v>KQ-62-06</v>
          </cell>
          <cell r="P1678" t="str">
            <v>Монтаж огнезащитных кожухов воздуховодов, шт.</v>
          </cell>
          <cell r="Q1678">
            <v>1</v>
          </cell>
        </row>
        <row r="1679">
          <cell r="E1679" t="str">
            <v>PF00-02-08-26</v>
          </cell>
          <cell r="F1679" t="str">
            <v>Огнезащитный кожух для клапана или клапанной камеры DN &gt;100 - 200 мм / &gt;4 - 8 дюйм</v>
          </cell>
          <cell r="G1679" t="str">
            <v>Fire protection enclosure for valve or valve chamber DN &gt;100 - 200 mm / &gt;4 - 8 inches</v>
          </cell>
          <cell r="H1679" t="str">
            <v>шт.</v>
          </cell>
          <cell r="I1679" t="str">
            <v>pcs.</v>
          </cell>
          <cell r="J1679">
            <v>0</v>
          </cell>
          <cell r="K1679">
            <v>0</v>
          </cell>
          <cell r="L1679" t="str">
            <v>KQ-62-00</v>
          </cell>
          <cell r="M1679" t="str">
            <v>Воздуховоды, м2</v>
          </cell>
          <cell r="N1679">
            <v>0</v>
          </cell>
          <cell r="O1679" t="str">
            <v>KQ-62-06</v>
          </cell>
          <cell r="P1679" t="str">
            <v>Монтаж огнезащитных кожухов воздуховодов, шт.</v>
          </cell>
          <cell r="Q1679">
            <v>1</v>
          </cell>
        </row>
        <row r="1680">
          <cell r="E1680" t="str">
            <v>PF00-02-08-27</v>
          </cell>
          <cell r="F1680" t="str">
            <v>Огнезащитный кожух для клапана или клапанной камеры DN &gt;200 - 300 мм / &gt;8 - 12 дюйм</v>
          </cell>
          <cell r="G1680" t="str">
            <v>Fire protection enclosure for valve or valve chamber DN &gt;200 - 300 mm / &gt;8 - 12 inches</v>
          </cell>
          <cell r="H1680" t="str">
            <v>шт.</v>
          </cell>
          <cell r="I1680" t="str">
            <v>pcs.</v>
          </cell>
          <cell r="J1680">
            <v>0</v>
          </cell>
          <cell r="K1680">
            <v>0</v>
          </cell>
          <cell r="L1680" t="str">
            <v>KQ-62-00</v>
          </cell>
          <cell r="M1680" t="str">
            <v>Воздуховоды, м2</v>
          </cell>
          <cell r="N1680">
            <v>0</v>
          </cell>
          <cell r="O1680" t="str">
            <v>KQ-62-06</v>
          </cell>
          <cell r="P1680" t="str">
            <v>Монтаж огнезащитных кожухов воздуховодов, шт.</v>
          </cell>
          <cell r="Q1680">
            <v>1</v>
          </cell>
        </row>
        <row r="1681">
          <cell r="E1681" t="str">
            <v>PF00-02-08-28</v>
          </cell>
          <cell r="F1681" t="str">
            <v>Огнезащитный кожух для клапана или клапанной камеры DN &gt;300 - 500 мм / &gt;12 - 20 дюйм</v>
          </cell>
          <cell r="G1681" t="str">
            <v>Fire protection enclosure for valve or valve chamber DN &gt;300 - 500 mm / &gt;12 - 20 inches</v>
          </cell>
          <cell r="H1681" t="str">
            <v>шт.</v>
          </cell>
          <cell r="I1681" t="str">
            <v>pcs.</v>
          </cell>
          <cell r="J1681">
            <v>0</v>
          </cell>
          <cell r="K1681">
            <v>0</v>
          </cell>
          <cell r="L1681" t="str">
            <v>KQ-62-00</v>
          </cell>
          <cell r="M1681" t="str">
            <v>Воздуховоды, м2</v>
          </cell>
          <cell r="N1681">
            <v>0</v>
          </cell>
          <cell r="O1681" t="str">
            <v>KQ-62-06</v>
          </cell>
          <cell r="P1681" t="str">
            <v>Монтаж огнезащитных кожухов воздуховодов, шт.</v>
          </cell>
          <cell r="Q1681">
            <v>1</v>
          </cell>
        </row>
        <row r="1682">
          <cell r="E1682" t="str">
            <v>PF00-02-08-29</v>
          </cell>
          <cell r="F1682" t="str">
            <v>Огнезащитный кожух для клапана или клапанной камеры DN &gt;500 - 700 мм / &gt;20 - 28 дюйм</v>
          </cell>
          <cell r="G1682" t="str">
            <v>Fire protection enclosure for valve or valve chamber DN &gt;500 - 700 mm / &gt;20 - 28 inches</v>
          </cell>
          <cell r="H1682" t="str">
            <v>шт.</v>
          </cell>
          <cell r="I1682" t="str">
            <v>pcs.</v>
          </cell>
          <cell r="J1682">
            <v>0</v>
          </cell>
          <cell r="K1682">
            <v>0</v>
          </cell>
          <cell r="L1682" t="str">
            <v>KQ-62-00</v>
          </cell>
          <cell r="M1682" t="str">
            <v>Воздуховоды, м2</v>
          </cell>
          <cell r="N1682">
            <v>0</v>
          </cell>
          <cell r="O1682" t="str">
            <v>KQ-62-06</v>
          </cell>
          <cell r="P1682" t="str">
            <v>Монтаж огнезащитных кожухов воздуховодов, шт.</v>
          </cell>
          <cell r="Q1682">
            <v>1</v>
          </cell>
        </row>
        <row r="1683">
          <cell r="E1683" t="str">
            <v>PF00-02-08-30</v>
          </cell>
          <cell r="F1683" t="str">
            <v>Огнезащитный кожух для клапана или клапанной камеры DN &gt;700 - 1000 мм / &gt;28 - 40 дюйм</v>
          </cell>
          <cell r="G1683" t="str">
            <v>Fire protection enclosure for valve or valve chamber DN &gt;700 - 1000 mm / &gt;28 - 40 inches</v>
          </cell>
          <cell r="H1683" t="str">
            <v>шт.</v>
          </cell>
          <cell r="I1683" t="str">
            <v>pcs.</v>
          </cell>
          <cell r="J1683">
            <v>0</v>
          </cell>
          <cell r="K1683">
            <v>0</v>
          </cell>
          <cell r="L1683" t="str">
            <v>KQ-62-00</v>
          </cell>
          <cell r="M1683" t="str">
            <v>Воздуховоды, м2</v>
          </cell>
          <cell r="N1683">
            <v>0</v>
          </cell>
          <cell r="O1683" t="str">
            <v>KQ-62-06</v>
          </cell>
          <cell r="P1683" t="str">
            <v>Монтаж огнезащитных кожухов воздуховодов, шт.</v>
          </cell>
          <cell r="Q1683">
            <v>1</v>
          </cell>
        </row>
        <row r="1684">
          <cell r="E1684" t="str">
            <v>PF00-02-08-31</v>
          </cell>
          <cell r="F1684" t="str">
            <v>Огнезащитный кожух для клапана или клапанной камеры DN &gt;1000 - 1200 мм / &gt;40 - 48 дюйм</v>
          </cell>
          <cell r="G1684" t="str">
            <v>Fire protection enclosure for valve or valve chamber DN &gt;1000 - 1200 mm / &gt;40 - 48 inches</v>
          </cell>
          <cell r="H1684" t="str">
            <v>шт.</v>
          </cell>
          <cell r="I1684" t="str">
            <v>pcs.</v>
          </cell>
          <cell r="J1684">
            <v>0</v>
          </cell>
          <cell r="K1684">
            <v>0</v>
          </cell>
          <cell r="L1684" t="str">
            <v>KQ-62-00</v>
          </cell>
          <cell r="M1684" t="str">
            <v>Воздуховоды, м2</v>
          </cell>
          <cell r="N1684">
            <v>0</v>
          </cell>
          <cell r="O1684" t="str">
            <v>KQ-62-06</v>
          </cell>
          <cell r="P1684" t="str">
            <v>Монтаж огнезащитных кожухов воздуховодов, шт.</v>
          </cell>
          <cell r="Q1684">
            <v>1</v>
          </cell>
        </row>
        <row r="1685">
          <cell r="E1685" t="str">
            <v>PF00-02-08-32</v>
          </cell>
          <cell r="F1685" t="str">
            <v>Огнезащитный кожух для клапана или клапанной камеры DN &gt;1200 - 1400 мм / &gt;48 - 56 дюйм</v>
          </cell>
          <cell r="G1685" t="str">
            <v>Fire protection enclosure for valve or valve chamber DN &gt;1200 - 1400 mm / &gt;48 - 56 inches</v>
          </cell>
          <cell r="H1685" t="str">
            <v>шт.</v>
          </cell>
          <cell r="I1685" t="str">
            <v>pcs.</v>
          </cell>
          <cell r="J1685">
            <v>0</v>
          </cell>
          <cell r="K1685">
            <v>0</v>
          </cell>
          <cell r="L1685" t="str">
            <v>KQ-62-00</v>
          </cell>
          <cell r="M1685" t="str">
            <v>Воздуховоды, м2</v>
          </cell>
          <cell r="N1685">
            <v>0</v>
          </cell>
          <cell r="O1685" t="str">
            <v>KQ-62-06</v>
          </cell>
          <cell r="P1685" t="str">
            <v>Монтаж огнезащитных кожухов воздуховодов, шт.</v>
          </cell>
          <cell r="Q1685">
            <v>1</v>
          </cell>
        </row>
        <row r="1686">
          <cell r="E1686" t="str">
            <v>PF00-02-08-33</v>
          </cell>
          <cell r="F1686" t="str">
            <v>Огнезащитный кожух для клапана или клапанной камеры DN &gt;1400 - 1600 мм / &gt;56 - 64 дюйм</v>
          </cell>
          <cell r="G1686" t="str">
            <v>Fire protection enclosure for valve or valve chamber DN &gt;1400 - 1600 mm / &gt;56 - 64 inches</v>
          </cell>
          <cell r="H1686" t="str">
            <v>шт.</v>
          </cell>
          <cell r="I1686" t="str">
            <v>pcs.</v>
          </cell>
          <cell r="J1686">
            <v>0</v>
          </cell>
          <cell r="K1686">
            <v>0</v>
          </cell>
          <cell r="L1686" t="str">
            <v>KQ-62-00</v>
          </cell>
          <cell r="M1686" t="str">
            <v>Воздуховоды, м2</v>
          </cell>
          <cell r="N1686">
            <v>0</v>
          </cell>
          <cell r="O1686" t="str">
            <v>KQ-62-06</v>
          </cell>
          <cell r="P1686" t="str">
            <v>Монтаж огнезащитных кожухов воздуховодов, шт.</v>
          </cell>
          <cell r="Q1686">
            <v>1</v>
          </cell>
        </row>
        <row r="1687">
          <cell r="E1687" t="str">
            <v>PF00-02-08-34</v>
          </cell>
          <cell r="F1687" t="str">
            <v>Огнезащитный кожух для клапана или клапанной камеры DN &gt;1600 - 1800 мм / &gt;64 - 72 дюйм</v>
          </cell>
          <cell r="G1687" t="str">
            <v>Fire protection enclosure for valve or valve chamber DN &gt;1600 - 1800 mm / &gt;64 - 72 inches</v>
          </cell>
          <cell r="H1687" t="str">
            <v>шт.</v>
          </cell>
          <cell r="I1687" t="str">
            <v>pcs.</v>
          </cell>
          <cell r="J1687">
            <v>0</v>
          </cell>
          <cell r="K1687">
            <v>0</v>
          </cell>
          <cell r="L1687" t="str">
            <v>KQ-62-00</v>
          </cell>
          <cell r="M1687" t="str">
            <v>Воздуховоды, м2</v>
          </cell>
          <cell r="N1687">
            <v>0</v>
          </cell>
          <cell r="O1687" t="str">
            <v>KQ-62-06</v>
          </cell>
          <cell r="P1687" t="str">
            <v>Монтаж огнезащитных кожухов воздуховодов, шт.</v>
          </cell>
          <cell r="Q1687">
            <v>1</v>
          </cell>
        </row>
        <row r="1688">
          <cell r="E1688" t="str">
            <v>PF00-02-08-35</v>
          </cell>
          <cell r="F1688" t="str">
            <v>Огнезащитный кожух для клапана или клапанной камеры DN &gt;1800 - 2000 мм / &gt;72 - 80 дюйм</v>
          </cell>
          <cell r="G1688" t="str">
            <v>Fire protection enclosure for valve or valve chamber DN &gt;1800 - 2000 mm/ &gt;72 - 80 inches</v>
          </cell>
          <cell r="H1688" t="str">
            <v>шт.</v>
          </cell>
          <cell r="I1688" t="str">
            <v>pcs.</v>
          </cell>
          <cell r="J1688">
            <v>0</v>
          </cell>
          <cell r="K1688">
            <v>0</v>
          </cell>
          <cell r="L1688" t="str">
            <v>KQ-62-00</v>
          </cell>
          <cell r="M1688" t="str">
            <v>Воздуховоды, м2</v>
          </cell>
          <cell r="N1688">
            <v>0</v>
          </cell>
          <cell r="O1688" t="str">
            <v>KQ-62-06</v>
          </cell>
          <cell r="P1688" t="str">
            <v>Монтаж огнезащитных кожухов воздуховодов, шт.</v>
          </cell>
          <cell r="Q1688">
            <v>1</v>
          </cell>
        </row>
        <row r="1689">
          <cell r="E1689" t="str">
            <v>PF00-02-08-36</v>
          </cell>
          <cell r="F1689" t="str">
            <v>Огнезащитный кожух для клапана или клапанной камеры DN &gt;2000 - 2200 мм / &gt;80 - 88 дюйм</v>
          </cell>
          <cell r="G1689" t="str">
            <v>Fire protection enclosure for valve or valve chamber DN &gt;2000 - 2200 mm / &gt;80 - 88 inches</v>
          </cell>
          <cell r="H1689" t="str">
            <v>шт.</v>
          </cell>
          <cell r="I1689" t="str">
            <v>pcs.</v>
          </cell>
          <cell r="J1689">
            <v>0</v>
          </cell>
          <cell r="K1689">
            <v>0</v>
          </cell>
          <cell r="L1689" t="str">
            <v>KQ-62-00</v>
          </cell>
          <cell r="M1689" t="str">
            <v>Воздуховоды, м2</v>
          </cell>
          <cell r="N1689">
            <v>0</v>
          </cell>
          <cell r="O1689" t="str">
            <v>KQ-62-06</v>
          </cell>
          <cell r="P1689" t="str">
            <v>Монтаж огнезащитных кожухов воздуховодов, шт.</v>
          </cell>
          <cell r="Q1689">
            <v>1</v>
          </cell>
        </row>
        <row r="1690">
          <cell r="E1690" t="str">
            <v>PF00-02-09</v>
          </cell>
          <cell r="F1690" t="str">
            <v>Монтаж противопожарных коробок для распределительных коробок и др.</v>
          </cell>
          <cell r="G1690" t="str">
            <v>Installation of fire boxes for junction boxes, etc.</v>
          </cell>
        </row>
        <row r="1691">
          <cell r="E1691" t="str">
            <v>PF00-02-09-2</v>
          </cell>
          <cell r="F1691" t="str">
            <v>Пожарная коробка, для распределительной коробки</v>
          </cell>
          <cell r="G1691" t="str">
            <v>Fire box, for a junction box</v>
          </cell>
          <cell r="H1691" t="str">
            <v>шт.</v>
          </cell>
          <cell r="I1691" t="str">
            <v>pcs.</v>
          </cell>
          <cell r="J1691">
            <v>0</v>
          </cell>
          <cell r="K1691">
            <v>0</v>
          </cell>
          <cell r="L1691" t="str">
            <v>KQ-62-00</v>
          </cell>
          <cell r="M1691" t="str">
            <v>Воздуховоды, м2</v>
          </cell>
          <cell r="N1691">
            <v>0</v>
          </cell>
          <cell r="O1691" t="str">
            <v>KQ-62-06</v>
          </cell>
          <cell r="P1691" t="str">
            <v>Монтаж огнезащитных кожухов воздуховодов, шт.</v>
          </cell>
          <cell r="Q1691">
            <v>1</v>
          </cell>
        </row>
        <row r="1692">
          <cell r="E1692" t="str">
            <v>PF00-02-09-3</v>
          </cell>
          <cell r="F1692" t="str">
            <v>Противопожарная коробка или чехлы для контрольно-измерительных приборов или задвижек.</v>
          </cell>
          <cell r="G1692" t="str">
            <v>Fire box or enclosures for instrumentation or gate valves.</v>
          </cell>
          <cell r="H1692" t="str">
            <v>шт.</v>
          </cell>
          <cell r="I1692" t="str">
            <v>pcs.</v>
          </cell>
          <cell r="J1692">
            <v>0</v>
          </cell>
          <cell r="K1692">
            <v>0</v>
          </cell>
          <cell r="L1692" t="str">
            <v>KQ-62-00</v>
          </cell>
          <cell r="M1692" t="str">
            <v>Воздуховоды, м2</v>
          </cell>
          <cell r="N1692">
            <v>0</v>
          </cell>
          <cell r="O1692" t="str">
            <v>KQ-62-06</v>
          </cell>
          <cell r="P1692" t="str">
            <v>Монтаж огнезащитных кожухов воздуховодов, шт.</v>
          </cell>
          <cell r="Q1692">
            <v>1</v>
          </cell>
        </row>
        <row r="1693">
          <cell r="E1693" t="str">
            <v>PF00-02-10</v>
          </cell>
          <cell r="F1693" t="str">
            <v>Поставка и нанесение вспучивающегося влагостойкого покрытия для защиты несущих МК объектов подсобного и обслуживающего назначения, энергетического и транспортного хозяйства эксплуатируемых в условиях воздействия внешней среды (кабельные эстакады, неотапливаемые здания и помещения, наружные конструкции зданий и т.д., за исключением несущих элементов зданий I и II степеней огнестойкости с ПТМ менее 5,8 мм и конструкций в составе противопожарных преград 1-го типа) от возможного стандартного пожара</v>
          </cell>
          <cell r="G1693" t="str">
            <v>Delivery and application of intumescent moisture-proof coating to protect load-bearing SS of auxiliary and service facilities, energy and transport facilities operated in conditions of impact of external environment (cable racks, unheated buildings and rooms, exterior building structures, etc., except for load-bearing elements of buildings I and II degree of fire resistance with MF less than 5.8 mm and structures within fire barriers of type 1) from a possible standard fire</v>
          </cell>
        </row>
        <row r="1694">
          <cell r="E1694" t="str">
            <v>PF00-02-10-1</v>
          </cell>
          <cell r="F1694" t="str">
            <v>Огнезащита МК с требуемым пределом огнестойкости R15 системой ОЗП1</v>
          </cell>
          <cell r="G1694" t="str">
            <v>SS fireproofing with the required fire rating of R15, with FPC 1 system</v>
          </cell>
          <cell r="H1694" t="str">
            <v>м2</v>
          </cell>
          <cell r="I1694" t="str">
            <v>m2</v>
          </cell>
          <cell r="J1694">
            <v>1.0333333333333332</v>
          </cell>
          <cell r="K1694">
            <v>0.3</v>
          </cell>
          <cell r="L1694" t="str">
            <v>KQ-37-00</v>
          </cell>
          <cell r="M1694" t="str">
            <v>Огнезащита, м2</v>
          </cell>
          <cell r="N1694">
            <v>1</v>
          </cell>
          <cell r="O1694" t="str">
            <v>KQ-37-02</v>
          </cell>
          <cell r="P1694" t="str">
            <v>ОГЗ металлоконструкций (окрасочная), м2</v>
          </cell>
          <cell r="Q1694">
            <v>1</v>
          </cell>
        </row>
        <row r="1695">
          <cell r="E1695" t="str">
            <v>PF00-02-10-2</v>
          </cell>
          <cell r="F1695" t="str">
            <v>Огнезащита МК с требуемым пределом огнестойкости R30 системой ОЗП1</v>
          </cell>
          <cell r="G1695" t="str">
            <v>SS fireproofing with the required fire rating of R30, with FPC 1 system</v>
          </cell>
          <cell r="H1695" t="str">
            <v>м2</v>
          </cell>
          <cell r="I1695" t="str">
            <v>m2</v>
          </cell>
          <cell r="J1695">
            <v>1.0333333333333332</v>
          </cell>
          <cell r="K1695">
            <v>0.3</v>
          </cell>
          <cell r="L1695" t="str">
            <v>KQ-37-00</v>
          </cell>
          <cell r="M1695" t="str">
            <v>Огнезащита, м2</v>
          </cell>
          <cell r="N1695">
            <v>1</v>
          </cell>
          <cell r="O1695" t="str">
            <v>KQ-37-02</v>
          </cell>
          <cell r="P1695" t="str">
            <v>ОГЗ металлоконструкций (окрасочная), м2</v>
          </cell>
          <cell r="Q1695">
            <v>1</v>
          </cell>
        </row>
        <row r="1696">
          <cell r="E1696" t="str">
            <v>PF00-02-10-3</v>
          </cell>
          <cell r="F1696" t="str">
            <v>Огнезащита МК с требуемым пределом огнестойкости R45 системой ОЗП1</v>
          </cell>
          <cell r="G1696" t="str">
            <v>SS fireproofing with the required fire rating of R45, with FPC 1 system</v>
          </cell>
          <cell r="H1696" t="str">
            <v>м2</v>
          </cell>
          <cell r="I1696" t="str">
            <v>m2</v>
          </cell>
          <cell r="J1696">
            <v>1.0333333333333332</v>
          </cell>
          <cell r="K1696">
            <v>0.3</v>
          </cell>
          <cell r="L1696" t="str">
            <v>KQ-37-00</v>
          </cell>
          <cell r="M1696" t="str">
            <v>Огнезащита, м2</v>
          </cell>
          <cell r="N1696">
            <v>1</v>
          </cell>
          <cell r="O1696" t="str">
            <v>KQ-37-02</v>
          </cell>
          <cell r="P1696" t="str">
            <v>ОГЗ металлоконструкций (окрасочная), м2</v>
          </cell>
          <cell r="Q1696">
            <v>1</v>
          </cell>
        </row>
        <row r="1697">
          <cell r="E1697" t="str">
            <v>PF00-02-10-4</v>
          </cell>
          <cell r="F1697" t="str">
            <v>Огнезащита МК с требуемым пределом огнестойкости R60 системой ОЗП1</v>
          </cell>
          <cell r="G1697" t="str">
            <v>SS fireproofing with the required fire rating of R60, with FPC 1 system</v>
          </cell>
          <cell r="H1697" t="str">
            <v>м2</v>
          </cell>
          <cell r="I1697" t="str">
            <v>m2</v>
          </cell>
          <cell r="J1697">
            <v>1.0333333333333332</v>
          </cell>
          <cell r="K1697">
            <v>0.3</v>
          </cell>
          <cell r="L1697" t="str">
            <v>KQ-37-00</v>
          </cell>
          <cell r="M1697" t="str">
            <v>Огнезащита, м2</v>
          </cell>
          <cell r="N1697">
            <v>1</v>
          </cell>
          <cell r="O1697" t="str">
            <v>KQ-37-02</v>
          </cell>
          <cell r="P1697" t="str">
            <v>ОГЗ металлоконструкций (окрасочная), м2</v>
          </cell>
          <cell r="Q1697">
            <v>1</v>
          </cell>
        </row>
        <row r="1698">
          <cell r="E1698" t="str">
            <v>PF00-02-10-5</v>
          </cell>
          <cell r="F1698" t="str">
            <v>Огнезащита МК с требуемым пределом огнестойкости R90 системой ОЗП1</v>
          </cell>
          <cell r="G1698" t="str">
            <v>SS fireproofing with the required fire rating of R90, with FPC 1 system</v>
          </cell>
          <cell r="H1698" t="str">
            <v>м2</v>
          </cell>
          <cell r="I1698" t="str">
            <v>m2</v>
          </cell>
          <cell r="J1698">
            <v>1.6333333333333331</v>
          </cell>
          <cell r="K1698">
            <v>0.43333333333333329</v>
          </cell>
          <cell r="L1698" t="str">
            <v>KQ-37-00</v>
          </cell>
          <cell r="M1698" t="str">
            <v>Огнезащита, м2</v>
          </cell>
          <cell r="N1698">
            <v>1</v>
          </cell>
          <cell r="O1698" t="str">
            <v>KQ-37-02</v>
          </cell>
          <cell r="P1698" t="str">
            <v>ОГЗ металлоконструкций (окрасочная), м2</v>
          </cell>
          <cell r="Q1698">
            <v>1</v>
          </cell>
        </row>
        <row r="1699">
          <cell r="E1699" t="str">
            <v>PF00-02-10-6</v>
          </cell>
          <cell r="F1699" t="str">
            <v>Огнезащита МК с требуемым пределом огнестойкости R120 системой ОЗП1</v>
          </cell>
          <cell r="G1699" t="str">
            <v>SS fireproofing with the required fire rating of R120, with FPC 1 system</v>
          </cell>
          <cell r="H1699" t="str">
            <v>м2</v>
          </cell>
          <cell r="I1699" t="str">
            <v>m2</v>
          </cell>
          <cell r="J1699">
            <v>1.6333333333333331</v>
          </cell>
          <cell r="K1699">
            <v>0.43333333333333329</v>
          </cell>
          <cell r="L1699" t="str">
            <v>KQ-37-00</v>
          </cell>
          <cell r="M1699" t="str">
            <v>Огнезащита, м2</v>
          </cell>
          <cell r="N1699">
            <v>1</v>
          </cell>
          <cell r="O1699" t="str">
            <v>KQ-37-02</v>
          </cell>
          <cell r="P1699" t="str">
            <v>ОГЗ металлоконструкций (окрасочная), м2</v>
          </cell>
          <cell r="Q1699">
            <v>1</v>
          </cell>
        </row>
        <row r="1700">
          <cell r="E1700" t="str">
            <v>PF00-02-11</v>
          </cell>
          <cell r="F1700" t="str">
            <v>Поставка и нанесение конструктивной влагостойкой системы для защиты несущих МК в составе противопожарных преград 1-го типа и несущих элементов зданий I и II степеней огнестойкости с ПТМ менее 5,8 мм подсобного и обслуживающего назначения, энергетического и транспортного хозяйства эксплуатируемых в условиях воздействия внешней среды (неотапливаемые здания и помещения, наружные конструкции зданий и т.д.) от возможного стандартного пожара</v>
          </cell>
          <cell r="G1700" t="str">
            <v>Delivery and application of structural moisture proof system for protection of load-bearing SS as a part of fire barriers of the 1st type and load-bearing elements of the buildings of I and II fire resistance degrees with MF less than 5.8 mm of auxiliary and service purposes, power and transport facilities operated in conditions of impact of external environment (unheated buildings and rooms, external structures of buildings, etc.) against a possible standard fire</v>
          </cell>
        </row>
        <row r="1701">
          <cell r="E1701" t="str">
            <v>PF00-02-11-1</v>
          </cell>
          <cell r="F1701" t="str">
            <v>Огнезащита МК с требуемым пределом огнестойкости R90 системой ОЗП2</v>
          </cell>
          <cell r="G1701" t="str">
            <v>SS fireproofing with the required fire rating R90, with FPC 2 system</v>
          </cell>
          <cell r="H1701" t="str">
            <v>м2</v>
          </cell>
          <cell r="I1701" t="str">
            <v>m2</v>
          </cell>
          <cell r="J1701">
            <v>2.3666666666666663</v>
          </cell>
          <cell r="K1701">
            <v>0.76666666666666661</v>
          </cell>
          <cell r="L1701" t="str">
            <v>KQ-37-00</v>
          </cell>
          <cell r="M1701" t="str">
            <v>Огнезащита, м2</v>
          </cell>
          <cell r="N1701">
            <v>1</v>
          </cell>
          <cell r="O1701" t="str">
            <v>KQ-37-01</v>
          </cell>
          <cell r="P1701" t="str">
            <v>ОГЗ металлоконструкций (конструктивная), м2</v>
          </cell>
          <cell r="Q1701">
            <v>1</v>
          </cell>
        </row>
        <row r="1702">
          <cell r="E1702" t="str">
            <v>PF00-02-11-2</v>
          </cell>
          <cell r="F1702" t="str">
            <v>Огнезащита МК с требуемым пределом огнестойкости R120 системой ОЗП2</v>
          </cell>
          <cell r="G1702" t="str">
            <v>SS fireproofing with the required fire rating R120, with FPC 2 system</v>
          </cell>
          <cell r="H1702" t="str">
            <v>м2</v>
          </cell>
          <cell r="I1702" t="str">
            <v>m2</v>
          </cell>
          <cell r="J1702">
            <v>2.3666666666666663</v>
          </cell>
          <cell r="K1702">
            <v>0.76666666666666661</v>
          </cell>
          <cell r="L1702" t="str">
            <v>KQ-37-00</v>
          </cell>
          <cell r="M1702" t="str">
            <v>Огнезащита, м2</v>
          </cell>
          <cell r="N1702">
            <v>1</v>
          </cell>
          <cell r="O1702" t="str">
            <v>KQ-37-01</v>
          </cell>
          <cell r="P1702" t="str">
            <v>ОГЗ металлоконструкций (конструктивная), м2</v>
          </cell>
          <cell r="Q1702">
            <v>1</v>
          </cell>
        </row>
        <row r="1703">
          <cell r="E1703" t="str">
            <v>PF00-02-11-3</v>
          </cell>
          <cell r="F1703" t="str">
            <v>Огнезащита МК с требуемым пределом огнестойкости R150 системой ОЗП2</v>
          </cell>
          <cell r="G1703" t="str">
            <v>SS fireproofing with the required fire rating R150, with FPC 2 system</v>
          </cell>
          <cell r="H1703" t="str">
            <v>м2</v>
          </cell>
          <cell r="I1703" t="str">
            <v>m2</v>
          </cell>
          <cell r="J1703">
            <v>2.3666666666666663</v>
          </cell>
          <cell r="K1703">
            <v>0.76666666666666661</v>
          </cell>
          <cell r="L1703" t="str">
            <v>KQ-37-00</v>
          </cell>
          <cell r="M1703" t="str">
            <v>Огнезащита, м2</v>
          </cell>
          <cell r="N1703">
            <v>1</v>
          </cell>
          <cell r="O1703" t="str">
            <v>KQ-37-01</v>
          </cell>
          <cell r="P1703" t="str">
            <v>ОГЗ металлоконструкций (конструктивная), м2</v>
          </cell>
          <cell r="Q1703">
            <v>1</v>
          </cell>
        </row>
        <row r="1704">
          <cell r="E1704" t="str">
            <v>PF00-02-12</v>
          </cell>
          <cell r="F1704" t="str">
            <v>Поставка и нанесение вспучивающегося покрытия для защиты несущих МК зданий/сооружений подсобного и обслуживающего назначения, энергетического и транспортного хозяйства эксплуатируемых внутри отапливаемых помещений (за исключением несущих элементов зданий I и II степеней огнестойкости с ПТМ менее 5,8 мм и конструкций в составе противопожарных преград 1-го типа) от возможного стандартного пожара</v>
          </cell>
          <cell r="G1704" t="str">
            <v>Supply and application of intumescent coating for protection of load-bearing SS of buildings/structures of auxiliary and service purposes, energy and transport facilities operated inside heated rooms (except for load-bearing elements of buildings of I and II fire resistance degree with MF less than 5.8 mm and structures within fire barriers of type 1) against a possible standard fire</v>
          </cell>
        </row>
        <row r="1705">
          <cell r="E1705" t="str">
            <v>PF00-02-12-1</v>
          </cell>
          <cell r="F1705" t="str">
            <v>Огнезащита МК с требуемым пределом огнестойкости R15 системой ОЗП3</v>
          </cell>
          <cell r="G1705" t="str">
            <v>SS fireproofing with the required fire rating of R15, with FPC 3 system</v>
          </cell>
          <cell r="H1705" t="str">
            <v>м2</v>
          </cell>
          <cell r="I1705" t="str">
            <v>m2</v>
          </cell>
          <cell r="J1705">
            <v>0.96333333333333315</v>
          </cell>
          <cell r="K1705">
            <v>0.16999999999999998</v>
          </cell>
          <cell r="L1705" t="str">
            <v>KQ-37-00</v>
          </cell>
          <cell r="M1705" t="str">
            <v>Огнезащита, м2</v>
          </cell>
          <cell r="N1705">
            <v>1</v>
          </cell>
          <cell r="O1705" t="str">
            <v>KQ-37-02</v>
          </cell>
          <cell r="P1705" t="str">
            <v>ОГЗ металлоконструкций (окрасочная), м2</v>
          </cell>
          <cell r="Q1705">
            <v>1</v>
          </cell>
        </row>
        <row r="1706">
          <cell r="E1706" t="str">
            <v>PF00-02-12-2</v>
          </cell>
          <cell r="F1706" t="str">
            <v>Огнезащита МК с требуемым пределом огнестойкости R30 системой ОЗП3</v>
          </cell>
          <cell r="G1706" t="str">
            <v>SS fireproofing with the required fire rating of R30, with FPC 3 system</v>
          </cell>
          <cell r="H1706" t="str">
            <v>м2</v>
          </cell>
          <cell r="I1706" t="str">
            <v>m2</v>
          </cell>
          <cell r="J1706">
            <v>0.96333333333333315</v>
          </cell>
          <cell r="K1706">
            <v>0.16999999999999998</v>
          </cell>
          <cell r="L1706" t="str">
            <v>KQ-37-00</v>
          </cell>
          <cell r="M1706" t="str">
            <v>Огнезащита, м2</v>
          </cell>
          <cell r="N1706">
            <v>1</v>
          </cell>
          <cell r="O1706" t="str">
            <v>KQ-37-02</v>
          </cell>
          <cell r="P1706" t="str">
            <v>ОГЗ металлоконструкций (окрасочная), м2</v>
          </cell>
          <cell r="Q1706">
            <v>1</v>
          </cell>
        </row>
        <row r="1707">
          <cell r="E1707" t="str">
            <v>PF00-02-12-3</v>
          </cell>
          <cell r="F1707" t="str">
            <v>Огнезащита МК с требуемым пределом огнестойкости R45 системой ОЗП3</v>
          </cell>
          <cell r="G1707" t="str">
            <v>SS fireproofing with the required fire rating of R45, with FPC 3 system</v>
          </cell>
          <cell r="H1707" t="str">
            <v>м2</v>
          </cell>
          <cell r="I1707" t="str">
            <v>m2</v>
          </cell>
          <cell r="J1707">
            <v>0.96333333333333315</v>
          </cell>
          <cell r="K1707">
            <v>0.16999999999999998</v>
          </cell>
          <cell r="L1707" t="str">
            <v>KQ-37-00</v>
          </cell>
          <cell r="M1707" t="str">
            <v>Огнезащита, м2</v>
          </cell>
          <cell r="N1707">
            <v>1</v>
          </cell>
          <cell r="O1707" t="str">
            <v>KQ-37-02</v>
          </cell>
          <cell r="P1707" t="str">
            <v>ОГЗ металлоконструкций (окрасочная), м2</v>
          </cell>
          <cell r="Q1707">
            <v>1</v>
          </cell>
        </row>
        <row r="1708">
          <cell r="E1708" t="str">
            <v>PF00-02-12-4</v>
          </cell>
          <cell r="F1708" t="str">
            <v>Огнезащита МК с требуемым пределом огнестойкости R60 системой ОЗП3</v>
          </cell>
          <cell r="G1708" t="str">
            <v>SS fireproofing with the required fire rating of R60, with FPC 3 system</v>
          </cell>
          <cell r="H1708" t="str">
            <v>м2</v>
          </cell>
          <cell r="I1708" t="str">
            <v>m2</v>
          </cell>
          <cell r="J1708">
            <v>0.96333333333333315</v>
          </cell>
          <cell r="K1708">
            <v>0.16999999999999998</v>
          </cell>
          <cell r="L1708" t="str">
            <v>KQ-37-00</v>
          </cell>
          <cell r="M1708" t="str">
            <v>Огнезащита, м2</v>
          </cell>
          <cell r="N1708">
            <v>1</v>
          </cell>
          <cell r="O1708" t="str">
            <v>KQ-37-02</v>
          </cell>
          <cell r="P1708" t="str">
            <v>ОГЗ металлоконструкций (окрасочная), м2</v>
          </cell>
          <cell r="Q1708">
            <v>1</v>
          </cell>
        </row>
        <row r="1709">
          <cell r="E1709" t="str">
            <v>PF00-02-12-5</v>
          </cell>
          <cell r="F1709" t="str">
            <v>Огнезащита МК с требуемым пределом огнестойкости R90 системой ОЗП3</v>
          </cell>
          <cell r="G1709" t="str">
            <v>SS fireproofing with the required fire rating of R90, with FPC 3 system</v>
          </cell>
          <cell r="H1709" t="str">
            <v>м2</v>
          </cell>
          <cell r="I1709" t="str">
            <v>m2</v>
          </cell>
          <cell r="J1709">
            <v>1.3633333333333331</v>
          </cell>
          <cell r="K1709">
            <v>0.30333333333333329</v>
          </cell>
          <cell r="L1709" t="str">
            <v>KQ-37-00</v>
          </cell>
          <cell r="M1709" t="str">
            <v>Огнезащита, м2</v>
          </cell>
          <cell r="N1709">
            <v>1</v>
          </cell>
          <cell r="O1709" t="str">
            <v>KQ-37-02</v>
          </cell>
          <cell r="P1709" t="str">
            <v>ОГЗ металлоконструкций (окрасочная), м2</v>
          </cell>
          <cell r="Q1709">
            <v>1</v>
          </cell>
        </row>
        <row r="1710">
          <cell r="E1710" t="str">
            <v>PF00-02-12-6</v>
          </cell>
          <cell r="F1710" t="str">
            <v>Огнезащита МК с требуемым пределом огнестойкости R120 системой ОЗП3</v>
          </cell>
          <cell r="G1710" t="str">
            <v>SS fireproofing with the required fire rating of R120, with FPC 3 system</v>
          </cell>
          <cell r="H1710" t="str">
            <v>м2</v>
          </cell>
          <cell r="I1710" t="str">
            <v>m2</v>
          </cell>
          <cell r="J1710">
            <v>1.3633333333333331</v>
          </cell>
          <cell r="K1710">
            <v>0.30333333333333329</v>
          </cell>
          <cell r="L1710" t="str">
            <v>KQ-37-00</v>
          </cell>
          <cell r="M1710" t="str">
            <v>Огнезащита, м2</v>
          </cell>
          <cell r="N1710">
            <v>1</v>
          </cell>
          <cell r="O1710" t="str">
            <v>KQ-37-02</v>
          </cell>
          <cell r="P1710" t="str">
            <v>ОГЗ металлоконструкций (окрасочная), м2</v>
          </cell>
          <cell r="Q1710">
            <v>1</v>
          </cell>
        </row>
        <row r="1711">
          <cell r="E1711" t="str">
            <v>PF00-02-13</v>
          </cell>
          <cell r="F1711" t="str">
            <v>Поставка и нанесение конструктивной системы для защиты несущих МК в составе противопожарных преград 1-го типа и несущих элементов зданий I и II степеней огнестойкости с ПТМ менее 5,8 мм подсобного и обслуживающего назначения, энергетического и транспортного хозяйства эксплуатируемых внутри отапливаемых помещений от возможного стандартного пожара</v>
          </cell>
          <cell r="G1711" t="str">
            <v>Delivery and application of structural system for protection of load-bearing SS as a part of fire barriers of the 1st type and load-bearing elements of the buildings of I and II fire resistance degrees with MF less than 5.8 mm of auxiliary and service purposes, power and transport facilities operated inside heated rooms against a possible standard fire</v>
          </cell>
        </row>
        <row r="1712">
          <cell r="E1712" t="str">
            <v>PF00-02-13-1</v>
          </cell>
          <cell r="F1712" t="str">
            <v>Огнезащита МК с требуемым пределом огнестойкости R90 системой ОЗП4</v>
          </cell>
          <cell r="G1712" t="str">
            <v>SS fireproofing with the required fire rating of R90, with FPC 4 system</v>
          </cell>
          <cell r="H1712" t="str">
            <v>м2</v>
          </cell>
          <cell r="I1712" t="str">
            <v>m2</v>
          </cell>
          <cell r="J1712">
            <v>2.0966666666666662</v>
          </cell>
          <cell r="K1712">
            <v>0.6366666666666666</v>
          </cell>
          <cell r="L1712" t="str">
            <v>KQ-37-00</v>
          </cell>
          <cell r="M1712" t="str">
            <v>Огнезащита, м2</v>
          </cell>
          <cell r="N1712">
            <v>1</v>
          </cell>
          <cell r="O1712" t="str">
            <v>KQ-37-01</v>
          </cell>
          <cell r="P1712" t="str">
            <v>ОГЗ металлоконструкций (конструктивная), м2</v>
          </cell>
          <cell r="Q1712">
            <v>1</v>
          </cell>
        </row>
        <row r="1713">
          <cell r="E1713" t="str">
            <v>PF00-02-13-2</v>
          </cell>
          <cell r="F1713" t="str">
            <v>Огнезащита МК с требуемым пределом огнестойкости R120 системой ОЗП4</v>
          </cell>
          <cell r="G1713" t="str">
            <v>SS fireproofing with the required fire rating of R120, with FPC 4 system</v>
          </cell>
          <cell r="H1713" t="str">
            <v>м2</v>
          </cell>
          <cell r="I1713" t="str">
            <v>m2</v>
          </cell>
          <cell r="J1713">
            <v>2.0966666666666662</v>
          </cell>
          <cell r="K1713">
            <v>0.6366666666666666</v>
          </cell>
          <cell r="L1713" t="str">
            <v>KQ-37-00</v>
          </cell>
          <cell r="M1713" t="str">
            <v>Огнезащита, м2</v>
          </cell>
          <cell r="N1713">
            <v>1</v>
          </cell>
          <cell r="O1713" t="str">
            <v>KQ-37-01</v>
          </cell>
          <cell r="P1713" t="str">
            <v>ОГЗ металлоконструкций (конструктивная), м2</v>
          </cell>
          <cell r="Q1713">
            <v>1</v>
          </cell>
        </row>
        <row r="1714">
          <cell r="E1714" t="str">
            <v>PF00-02-13-3</v>
          </cell>
          <cell r="F1714" t="str">
            <v>Огнезащита МК с требуемым пределом огнестойкости R150 системой ОЗП4</v>
          </cell>
          <cell r="G1714" t="str">
            <v>SS fireproofing with the required fire rating of R150, with FPC 4 system</v>
          </cell>
          <cell r="H1714" t="str">
            <v>м2</v>
          </cell>
          <cell r="I1714" t="str">
            <v>m2</v>
          </cell>
          <cell r="J1714">
            <v>2.0966666666666662</v>
          </cell>
          <cell r="K1714">
            <v>0.6366666666666666</v>
          </cell>
          <cell r="L1714" t="str">
            <v>KQ-37-00</v>
          </cell>
          <cell r="M1714" t="str">
            <v>Огнезащита, м2</v>
          </cell>
          <cell r="N1714">
            <v>1</v>
          </cell>
          <cell r="O1714" t="str">
            <v>KQ-37-01</v>
          </cell>
          <cell r="P1714" t="str">
            <v>ОГЗ металлоконструкций (конструктивная), м2</v>
          </cell>
          <cell r="Q1714">
            <v>1</v>
          </cell>
        </row>
        <row r="1715">
          <cell r="E1715" t="str">
            <v>PF00-02-14</v>
          </cell>
          <cell r="F1715" t="str">
            <v>Поставка и нанесение вспучивающегося влагостойкого покрытия для защиты несущих МК объектов основного производственного назначения (резервуары, эстакады, наружные установки, склады ГЖ и ЛВЖ, и т.д., за исключением несущих элементов зданий I и II степеней огнестойкости с ПТМ менее 5,8 мм и конструкций в составе противопожарных преград 1-го типа) от возможного углеводородного пожара</v>
          </cell>
          <cell r="G1715" t="str">
            <v>Supply and application of intumescent moisture-proof coating to protect load-bearing SS of the main industrial facilities (tanks, racks, outdoor units, storage of FL and HFL, etc., except for load-bearing elements of buildings of I and II degree of fire resistance with MF less than 5.8 mm and structures within fire barriers of type 1) against a possible hydrocarbon fire</v>
          </cell>
        </row>
        <row r="1716">
          <cell r="E1716" t="str">
            <v>PF00-02-14-1</v>
          </cell>
          <cell r="F1716" t="str">
            <v>Огнезащита МК с требуемым пределом огнестойкости R15 системой ОЗП5</v>
          </cell>
          <cell r="G1716" t="str">
            <v>SS fireproofing with the required fire rating of R15, with FPC 5 system</v>
          </cell>
          <cell r="H1716" t="str">
            <v>м2</v>
          </cell>
          <cell r="I1716" t="str">
            <v>m2</v>
          </cell>
          <cell r="J1716">
            <v>2.0999999999999996</v>
          </cell>
          <cell r="K1716">
            <v>0.49999999999999994</v>
          </cell>
          <cell r="L1716" t="str">
            <v>KQ-37-00</v>
          </cell>
          <cell r="M1716" t="str">
            <v>Огнезащита, м2</v>
          </cell>
          <cell r="N1716">
            <v>1</v>
          </cell>
          <cell r="O1716" t="str">
            <v>KQ-37-02</v>
          </cell>
          <cell r="P1716" t="str">
            <v>ОГЗ металлоконструкций (окрасочная), м2</v>
          </cell>
          <cell r="Q1716">
            <v>1</v>
          </cell>
        </row>
        <row r="1717">
          <cell r="E1717" t="str">
            <v>PF00-02-14-2</v>
          </cell>
          <cell r="F1717" t="str">
            <v>Огнезащита МК с требуемым пределом огнестойкости R30 системой ОЗП5</v>
          </cell>
          <cell r="G1717" t="str">
            <v>SS fireproofing with the required fire rating of R30, with FPC 5 system</v>
          </cell>
          <cell r="H1717" t="str">
            <v>м2</v>
          </cell>
          <cell r="I1717" t="str">
            <v>m2</v>
          </cell>
          <cell r="J1717">
            <v>2.0999999999999996</v>
          </cell>
          <cell r="K1717">
            <v>0.49999999999999994</v>
          </cell>
          <cell r="L1717" t="str">
            <v>KQ-37-00</v>
          </cell>
          <cell r="M1717" t="str">
            <v>Огнезащита, м2</v>
          </cell>
          <cell r="N1717">
            <v>1</v>
          </cell>
          <cell r="O1717" t="str">
            <v>KQ-37-02</v>
          </cell>
          <cell r="P1717" t="str">
            <v>ОГЗ металлоконструкций (окрасочная), м2</v>
          </cell>
          <cell r="Q1717">
            <v>1</v>
          </cell>
        </row>
        <row r="1718">
          <cell r="E1718" t="str">
            <v>PF00-02-14-3</v>
          </cell>
          <cell r="F1718" t="str">
            <v>Огнезащита МК с требуемым пределом огнестойкости R45 системой ОЗП5</v>
          </cell>
          <cell r="G1718" t="str">
            <v>SS fireproofing with the required fire rating of R45, with FPC 5 system</v>
          </cell>
          <cell r="H1718" t="str">
            <v>м2</v>
          </cell>
          <cell r="I1718" t="str">
            <v>m2</v>
          </cell>
          <cell r="J1718">
            <v>2.0999999999999996</v>
          </cell>
          <cell r="K1718">
            <v>0.49999999999999994</v>
          </cell>
          <cell r="L1718" t="str">
            <v>KQ-37-00</v>
          </cell>
          <cell r="M1718" t="str">
            <v>Огнезащита, м2</v>
          </cell>
          <cell r="N1718">
            <v>1</v>
          </cell>
          <cell r="O1718" t="str">
            <v>KQ-37-02</v>
          </cell>
          <cell r="P1718" t="str">
            <v>ОГЗ металлоконструкций (окрасочная), м2</v>
          </cell>
          <cell r="Q1718">
            <v>1</v>
          </cell>
        </row>
        <row r="1719">
          <cell r="E1719" t="str">
            <v>PF00-02-14-4</v>
          </cell>
          <cell r="F1719" t="str">
            <v>Огнезащита МК с требуемым пределом огнестойкости R60 системой ОЗП5</v>
          </cell>
          <cell r="G1719" t="str">
            <v>SS fireproofing with the required fire rating of R60, with FPC 5 system</v>
          </cell>
          <cell r="H1719" t="str">
            <v>м2</v>
          </cell>
          <cell r="I1719" t="str">
            <v>m2</v>
          </cell>
          <cell r="J1719">
            <v>3.0333333333333332</v>
          </cell>
          <cell r="K1719">
            <v>0.83333333333333326</v>
          </cell>
          <cell r="L1719" t="str">
            <v>KQ-37-00</v>
          </cell>
          <cell r="M1719" t="str">
            <v>Огнезащита, м2</v>
          </cell>
          <cell r="N1719">
            <v>1</v>
          </cell>
          <cell r="O1719" t="str">
            <v>KQ-37-02</v>
          </cell>
          <cell r="P1719" t="str">
            <v>ОГЗ металлоконструкций (окрасочная), м2</v>
          </cell>
          <cell r="Q1719">
            <v>1</v>
          </cell>
        </row>
        <row r="1720">
          <cell r="E1720" t="str">
            <v>PF00-02-14-5</v>
          </cell>
          <cell r="F1720" t="str">
            <v>Огнезащита МК с требуемым пределом огнестойкости R90 системой ОЗП5</v>
          </cell>
          <cell r="G1720" t="str">
            <v>SS fireproofing with the required fire rating of R90, with FPC 5 system</v>
          </cell>
          <cell r="H1720" t="str">
            <v>м2</v>
          </cell>
          <cell r="I1720" t="str">
            <v>m2</v>
          </cell>
          <cell r="J1720">
            <v>3.0333333333333332</v>
          </cell>
          <cell r="K1720">
            <v>0.83333333333333326</v>
          </cell>
          <cell r="L1720" t="str">
            <v>KQ-37-00</v>
          </cell>
          <cell r="M1720" t="str">
            <v>Огнезащита, м2</v>
          </cell>
          <cell r="N1720">
            <v>1</v>
          </cell>
          <cell r="O1720" t="str">
            <v>KQ-37-02</v>
          </cell>
          <cell r="P1720" t="str">
            <v>ОГЗ металлоконструкций (окрасочная), м2</v>
          </cell>
          <cell r="Q1720">
            <v>1</v>
          </cell>
        </row>
        <row r="1721">
          <cell r="E1721" t="str">
            <v>PF00-02-14-6</v>
          </cell>
          <cell r="F1721" t="str">
            <v>Огнезащита МК с требуемым пределом огнестойкости R120 системой ОЗП5</v>
          </cell>
          <cell r="G1721" t="str">
            <v>SS fireproofing with the required fire rating of R120, with FPC 5 system</v>
          </cell>
          <cell r="H1721" t="str">
            <v>м2</v>
          </cell>
          <cell r="I1721" t="str">
            <v>m2</v>
          </cell>
          <cell r="J1721">
            <v>3.0333333333333332</v>
          </cell>
          <cell r="K1721">
            <v>0.83333333333333326</v>
          </cell>
          <cell r="L1721" t="str">
            <v>KQ-37-00</v>
          </cell>
          <cell r="M1721" t="str">
            <v>Огнезащита, м2</v>
          </cell>
          <cell r="N1721">
            <v>1</v>
          </cell>
          <cell r="O1721" t="str">
            <v>KQ-37-02</v>
          </cell>
          <cell r="P1721" t="str">
            <v>ОГЗ металлоконструкций (окрасочная), м2</v>
          </cell>
          <cell r="Q1721">
            <v>1</v>
          </cell>
        </row>
        <row r="1722">
          <cell r="E1722" t="str">
            <v>PF00-02-15</v>
          </cell>
          <cell r="F1722" t="str">
            <v>Поставка и нанесение конструктивной влагостойкой системы для защиты несущих МК в составе противопожарных преград 1-го типа и несущих элементов зданий I и II степеней огнестойкости с ПТМ менее 5,8 мм основного производственного назначения (склады ГЖ и ЛВЖ, продуктовые насосные и т.д.) от возможного углеводородного пожара</v>
          </cell>
          <cell r="G1722" t="str">
            <v>Delivery and application of structural moisture-proof system for protection of load-bearing SS as a part of fire barriers of the 1st type and load-bearing elements of the buildings of I and II fire resistance degrees with MF less than 5.8 mm of the main production purpose (FL and HFL storages, product pump rooms, etc.) against a possible hydrocarbon fire</v>
          </cell>
        </row>
        <row r="1723">
          <cell r="E1723" t="str">
            <v>PF00-02-15-1</v>
          </cell>
          <cell r="F1723" t="str">
            <v>Огнезащита МК с требуемым пределом огнестойкости R90 системой ОЗП6</v>
          </cell>
          <cell r="G1723" t="str">
            <v>SS fireproofing with the required fire rating of R90, with FPC 6 system</v>
          </cell>
          <cell r="H1723" t="str">
            <v>м2</v>
          </cell>
          <cell r="I1723" t="str">
            <v>m2</v>
          </cell>
          <cell r="J1723">
            <v>4.1333333333333337</v>
          </cell>
          <cell r="K1723">
            <v>1.2</v>
          </cell>
          <cell r="L1723" t="str">
            <v>KQ-37-00</v>
          </cell>
          <cell r="M1723" t="str">
            <v>Огнезащита, м2</v>
          </cell>
          <cell r="N1723">
            <v>1</v>
          </cell>
          <cell r="O1723" t="str">
            <v>KQ-37-01</v>
          </cell>
          <cell r="P1723" t="str">
            <v>ОГЗ металлоконструкций (конструктивная), м2</v>
          </cell>
          <cell r="Q1723">
            <v>1</v>
          </cell>
        </row>
        <row r="1724">
          <cell r="E1724" t="str">
            <v>PF00-02-15-2</v>
          </cell>
          <cell r="F1724" t="str">
            <v>Огнезащита МК с требуемым пределом огнестойкости R120 системой ОЗП6</v>
          </cell>
          <cell r="G1724" t="str">
            <v>SS fireproofing with the required fire rating of R120, with FPC 6 system</v>
          </cell>
          <cell r="H1724" t="str">
            <v>м2</v>
          </cell>
          <cell r="I1724" t="str">
            <v>m2</v>
          </cell>
          <cell r="J1724">
            <v>4.1333333333333337</v>
          </cell>
          <cell r="K1724">
            <v>1.2</v>
          </cell>
          <cell r="L1724" t="str">
            <v>KQ-37-00</v>
          </cell>
          <cell r="M1724" t="str">
            <v>Огнезащита, м2</v>
          </cell>
          <cell r="N1724">
            <v>1</v>
          </cell>
          <cell r="O1724" t="str">
            <v>KQ-37-01</v>
          </cell>
          <cell r="P1724" t="str">
            <v>ОГЗ металлоконструкций (конструктивная), м2</v>
          </cell>
          <cell r="Q1724">
            <v>1</v>
          </cell>
        </row>
        <row r="1725">
          <cell r="E1725" t="str">
            <v>PF00-02-15-3</v>
          </cell>
          <cell r="F1725" t="str">
            <v>Огнезащита МК с требуемым пределом огнестойкости R150 системой ОЗП6</v>
          </cell>
          <cell r="G1725" t="str">
            <v>SS fireproofing with the required fire rating of R150, with FPC 6 system</v>
          </cell>
          <cell r="H1725" t="str">
            <v>м2</v>
          </cell>
          <cell r="I1725" t="str">
            <v>m2</v>
          </cell>
          <cell r="J1725">
            <v>4.1333333333333337</v>
          </cell>
          <cell r="K1725">
            <v>1.2</v>
          </cell>
          <cell r="L1725" t="str">
            <v>KQ-37-00</v>
          </cell>
          <cell r="M1725" t="str">
            <v>Огнезащита, м2</v>
          </cell>
          <cell r="N1725">
            <v>1</v>
          </cell>
          <cell r="O1725" t="str">
            <v>KQ-37-01</v>
          </cell>
          <cell r="P1725" t="str">
            <v>ОГЗ металлоконструкций (конструктивная), м2</v>
          </cell>
          <cell r="Q1725">
            <v>1</v>
          </cell>
        </row>
        <row r="1726">
          <cell r="E1726" t="str">
            <v>PF00-02-16</v>
          </cell>
          <cell r="F1726" t="str">
            <v>Поставка и нанесение вспучивающегося влагостойкого покрытия для защиты несущих МК объектов основного производственного назначения эксплуатируемых в зоне возможного криогенного воздействия (резервуары, эстакады, наружные установки, склады ГЖ и ЛВЖ, и т.д., за исключением несущих элементов зданий I и II степеней огнестойкости с ПТМ менее 5,8 мм и конструкций в составе противопожарных преград 1-го типа) от возможного углеводородного пожара</v>
          </cell>
          <cell r="G1726" t="str">
            <v>Supply and application of intumescent moisture-proof coating to protect load-bearing SS of the main industrial facilities operated in the zone of possible cryogenic impact (tanks, racks, outdoor installations, storage of HFL and FL, etc., except for load-bearing elements of buildings of I and II degree of fire resistance with MF less than 5.8 mm and structures within fire barriers of type 1) against a possible hydrocarbon fire</v>
          </cell>
        </row>
        <row r="1727">
          <cell r="E1727" t="str">
            <v>PF00-02-16-1</v>
          </cell>
          <cell r="F1727" t="str">
            <v>Огнезащита МК с требуемым пределом огнестойкости R15 системой ОЗП7</v>
          </cell>
          <cell r="G1727" t="str">
            <v>SS fireproofing with the required fire rating of R15, with FPC 7 system</v>
          </cell>
          <cell r="H1727" t="str">
            <v>м2</v>
          </cell>
          <cell r="I1727" t="str">
            <v>m2</v>
          </cell>
          <cell r="J1727">
            <v>4.1333333333333337</v>
          </cell>
          <cell r="K1727">
            <v>1.2</v>
          </cell>
          <cell r="L1727" t="str">
            <v>KQ-37-00</v>
          </cell>
          <cell r="M1727" t="str">
            <v>Огнезащита, м2</v>
          </cell>
          <cell r="N1727">
            <v>1</v>
          </cell>
          <cell r="O1727" t="str">
            <v>KQ-37-02</v>
          </cell>
          <cell r="P1727" t="str">
            <v>ОГЗ металлоконструкций (окрасочная), м2</v>
          </cell>
          <cell r="Q1727">
            <v>1</v>
          </cell>
        </row>
        <row r="1728">
          <cell r="E1728" t="str">
            <v>PF00-02-16-2</v>
          </cell>
          <cell r="F1728" t="str">
            <v>Огнезащита МК с требуемым пределом огнестойкости R30 системой ОЗП7</v>
          </cell>
          <cell r="G1728" t="str">
            <v>SS fireproofing with the required fire rating of R30, with FPC 7 system</v>
          </cell>
          <cell r="H1728" t="str">
            <v>м2</v>
          </cell>
          <cell r="I1728" t="str">
            <v>m2</v>
          </cell>
          <cell r="J1728">
            <v>4.1333333333333337</v>
          </cell>
          <cell r="K1728">
            <v>1.2</v>
          </cell>
          <cell r="L1728" t="str">
            <v>KQ-37-00</v>
          </cell>
          <cell r="M1728" t="str">
            <v>Огнезащита, м2</v>
          </cell>
          <cell r="N1728">
            <v>1</v>
          </cell>
          <cell r="O1728" t="str">
            <v>KQ-37-02</v>
          </cell>
          <cell r="P1728" t="str">
            <v>ОГЗ металлоконструкций (окрасочная), м2</v>
          </cell>
          <cell r="Q1728">
            <v>1</v>
          </cell>
        </row>
        <row r="1729">
          <cell r="E1729" t="str">
            <v>PF00-02-16-3</v>
          </cell>
          <cell r="F1729" t="str">
            <v>Огнезащита МК с требуемым пределом огнестойкости R45 системой ОЗП7</v>
          </cell>
          <cell r="G1729" t="str">
            <v>SS fireproofing with the required fire rating of R45, with FPC 7 system</v>
          </cell>
          <cell r="H1729" t="str">
            <v>м2</v>
          </cell>
          <cell r="I1729" t="str">
            <v>m2</v>
          </cell>
          <cell r="J1729">
            <v>6.3666666666666671</v>
          </cell>
          <cell r="K1729">
            <v>1.1000000000000001</v>
          </cell>
          <cell r="L1729" t="str">
            <v>KQ-37-00</v>
          </cell>
          <cell r="M1729" t="str">
            <v>Огнезащита, м2</v>
          </cell>
          <cell r="N1729">
            <v>1</v>
          </cell>
          <cell r="O1729" t="str">
            <v>KQ-37-02</v>
          </cell>
          <cell r="P1729" t="str">
            <v>ОГЗ металлоконструкций (окрасочная), м2</v>
          </cell>
          <cell r="Q1729">
            <v>1</v>
          </cell>
        </row>
        <row r="1730">
          <cell r="E1730" t="str">
            <v>PF00-02-16-4</v>
          </cell>
          <cell r="F1730" t="str">
            <v>Огнезащита МК с требуемым пределом огнестойкости R60 системой ОЗП7</v>
          </cell>
          <cell r="G1730" t="str">
            <v>SS fireproofing with the required fire rating of R60, with FPC 7 system</v>
          </cell>
          <cell r="H1730" t="str">
            <v>м2</v>
          </cell>
          <cell r="I1730" t="str">
            <v>m2</v>
          </cell>
          <cell r="J1730">
            <v>6.3666666666666671</v>
          </cell>
          <cell r="K1730">
            <v>1.1000000000000001</v>
          </cell>
          <cell r="L1730" t="str">
            <v>KQ-37-00</v>
          </cell>
          <cell r="M1730" t="str">
            <v>Огнезащита, м2</v>
          </cell>
          <cell r="N1730">
            <v>1</v>
          </cell>
          <cell r="O1730" t="str">
            <v>KQ-37-02</v>
          </cell>
          <cell r="P1730" t="str">
            <v>ОГЗ металлоконструкций (окрасочная), м2</v>
          </cell>
          <cell r="Q1730">
            <v>1</v>
          </cell>
        </row>
        <row r="1731">
          <cell r="E1731" t="str">
            <v>PF00-02-16-5</v>
          </cell>
          <cell r="F1731" t="str">
            <v>Огнезащита МК с требуемым пределом огнестойкости R90 системой ОЗП7</v>
          </cell>
          <cell r="G1731" t="str">
            <v>SS fireproofing with the required fire rating of R90, with FPC 7 system</v>
          </cell>
          <cell r="H1731" t="str">
            <v>м2</v>
          </cell>
          <cell r="I1731" t="str">
            <v>m2</v>
          </cell>
          <cell r="J1731">
            <v>6.9666666666666686</v>
          </cell>
          <cell r="K1731">
            <v>1.2000000000000002</v>
          </cell>
          <cell r="L1731" t="str">
            <v>KQ-37-00</v>
          </cell>
          <cell r="M1731" t="str">
            <v>Огнезащита, м2</v>
          </cell>
          <cell r="N1731">
            <v>1</v>
          </cell>
          <cell r="O1731" t="str">
            <v>KQ-37-02</v>
          </cell>
          <cell r="P1731" t="str">
            <v>ОГЗ металлоконструкций (окрасочная), м2</v>
          </cell>
          <cell r="Q1731">
            <v>1</v>
          </cell>
        </row>
        <row r="1732">
          <cell r="E1732" t="str">
            <v>PF00-02-16-6</v>
          </cell>
          <cell r="F1732" t="str">
            <v>Огнезащита МК с требуемым пределом огнестойкости R120 системой ОЗП7</v>
          </cell>
          <cell r="G1732" t="str">
            <v>SS fireproofing with the required fire rating of R120, with FPC 7 system</v>
          </cell>
          <cell r="H1732" t="str">
            <v>м2</v>
          </cell>
          <cell r="I1732" t="str">
            <v>m2</v>
          </cell>
          <cell r="J1732">
            <v>6.9666666666666686</v>
          </cell>
          <cell r="K1732">
            <v>1.2000000000000002</v>
          </cell>
          <cell r="L1732" t="str">
            <v>KQ-37-00</v>
          </cell>
          <cell r="M1732" t="str">
            <v>Огнезащита, м2</v>
          </cell>
          <cell r="N1732">
            <v>1</v>
          </cell>
          <cell r="O1732" t="str">
            <v>KQ-37-02</v>
          </cell>
          <cell r="P1732" t="str">
            <v>ОГЗ металлоконструкций (окрасочная), м2</v>
          </cell>
          <cell r="Q1732">
            <v>1</v>
          </cell>
        </row>
        <row r="1733">
          <cell r="E1733" t="str">
            <v>PF00-02-17</v>
          </cell>
          <cell r="F1733" t="str">
            <v>Поставка и нанесение конструктивной влагостойкой системы для защиты несущих МК в составе противопожарных преград 1-го типа и несущих элементов зданий I и II степеней огнестойкости с ПТМ менее 5,8 мм основного производственного назначения эксплуатируемых в зоне возможного криогенного воздействия (склады ГЖ и ЛВЖ, продуктовые насосные и т.д.) от возможного углеводородного</v>
          </cell>
          <cell r="G1733" t="str">
            <v>Delivery and application of structural moisture-proof system for protection of load-bearing SS as a part of fire barriers of the 1st type and load-bearing elements of the buildings of I and II fire resistance degrees with MF less than 5.8 mm of the main production purpose operated in the zone of possible cryogenic impact (FL and HFL storages, product pump rooms, etc.) against a possible hydrocarbon fire</v>
          </cell>
        </row>
        <row r="1734">
          <cell r="E1734" t="str">
            <v>PF00-02-17-1</v>
          </cell>
          <cell r="F1734" t="str">
            <v>Огнезащита МК с требуемым пределом огнестойкости R90 системой ОЗП8</v>
          </cell>
          <cell r="G1734" t="str">
            <v>SS fireproofing with the required fire rating of R90, with FPC 8 system</v>
          </cell>
          <cell r="H1734" t="str">
            <v>м2</v>
          </cell>
          <cell r="I1734" t="str">
            <v>m2</v>
          </cell>
          <cell r="J1734">
            <v>5.8033333333333328</v>
          </cell>
          <cell r="K1734">
            <v>1.2000000000000002</v>
          </cell>
          <cell r="L1734" t="str">
            <v>KQ-37-00</v>
          </cell>
          <cell r="M1734" t="str">
            <v>Огнезащита, м2</v>
          </cell>
          <cell r="N1734">
            <v>1</v>
          </cell>
          <cell r="O1734" t="str">
            <v>KQ-37-01</v>
          </cell>
          <cell r="P1734" t="str">
            <v>ОГЗ металлоконструкций (конструктивная), м2</v>
          </cell>
          <cell r="Q1734">
            <v>1</v>
          </cell>
        </row>
        <row r="1735">
          <cell r="E1735" t="str">
            <v>PF00-02-17-2</v>
          </cell>
          <cell r="F1735" t="str">
            <v>Огнезащита МК с требуемым пределом огнестойкости R120 системой ОЗП8</v>
          </cell>
          <cell r="G1735" t="str">
            <v>SS fireproofing with the required fire rating of R120, with FPC 8 system</v>
          </cell>
          <cell r="H1735" t="str">
            <v>м2</v>
          </cell>
          <cell r="I1735" t="str">
            <v>m2</v>
          </cell>
          <cell r="J1735">
            <v>0</v>
          </cell>
          <cell r="K1735">
            <v>0</v>
          </cell>
          <cell r="L1735" t="str">
            <v>KQ-37-00</v>
          </cell>
          <cell r="M1735" t="str">
            <v>Огнезащита, м2</v>
          </cell>
          <cell r="N1735">
            <v>1</v>
          </cell>
          <cell r="O1735" t="str">
            <v>KQ-37-01</v>
          </cell>
          <cell r="P1735" t="str">
            <v>ОГЗ металлоконструкций (конструктивная), м2</v>
          </cell>
          <cell r="Q1735">
            <v>1</v>
          </cell>
        </row>
        <row r="1736">
          <cell r="E1736" t="str">
            <v>PF00-02-17-3</v>
          </cell>
          <cell r="F1736" t="str">
            <v>Огнезащита МК с требуемым пределом огнестойкости R150 системой ОЗП8</v>
          </cell>
          <cell r="G1736" t="str">
            <v>SS fireproofing with the required fire rating of R150, with FPC 8 system</v>
          </cell>
          <cell r="H1736" t="str">
            <v>м2</v>
          </cell>
          <cell r="I1736" t="str">
            <v>m2</v>
          </cell>
          <cell r="J1736">
            <v>0</v>
          </cell>
          <cell r="K1736">
            <v>0</v>
          </cell>
          <cell r="L1736" t="str">
            <v>KQ-37-00</v>
          </cell>
          <cell r="M1736" t="str">
            <v>Огнезащита, м2</v>
          </cell>
          <cell r="N1736">
            <v>1</v>
          </cell>
          <cell r="O1736" t="str">
            <v>KQ-37-01</v>
          </cell>
          <cell r="P1736" t="str">
            <v>ОГЗ металлоконструкций (конструктивная), м2</v>
          </cell>
          <cell r="Q1736">
            <v>1</v>
          </cell>
        </row>
        <row r="1737">
          <cell r="E1737" t="str">
            <v>PF00-03</v>
          </cell>
          <cell r="F1737" t="str">
            <v>Обработка деревянных конструкций защитными составами</v>
          </cell>
        </row>
        <row r="1738">
          <cell r="E1738" t="str">
            <v>PE00</v>
          </cell>
          <cell r="F1738" t="str">
            <v>МОНТАЖ ОБОРУДОВАНИЯ</v>
          </cell>
          <cell r="G1738" t="str">
            <v>EQUIPMENT INSTALLATION</v>
          </cell>
        </row>
        <row r="1739">
          <cell r="E1739" t="str">
            <v>PE00-03</v>
          </cell>
          <cell r="F1739" t="str">
            <v>Погрузочно-разгрузочные работы и перемещение оборудования не требующего монтажа</v>
          </cell>
          <cell r="G1739" t="str">
            <v>Handling and transfer of equipment not requiring installation</v>
          </cell>
        </row>
        <row r="1740">
          <cell r="E1740" t="str">
            <v>PE00-03-01</v>
          </cell>
          <cell r="F1740" t="str">
            <v>Погрузочно-разгрузочные работы и перемещение оборудования не требующего монтажа</v>
          </cell>
          <cell r="G1740" t="str">
            <v>Handling and transfer of equipment not requiring installation</v>
          </cell>
        </row>
        <row r="1741">
          <cell r="E1741" t="str">
            <v>PE00-03-01-1</v>
          </cell>
          <cell r="F1741" t="str">
            <v>Погрузочно-разгрузочные работы и перемещение на расстояние &lt;= 5 км</v>
          </cell>
          <cell r="G1741" t="str">
            <v>Loading and unloading operations and moving &lt;= 5 km distance</v>
          </cell>
          <cell r="H1741" t="str">
            <v>т</v>
          </cell>
          <cell r="I1741" t="str">
            <v>t</v>
          </cell>
          <cell r="J1741">
            <v>1.2</v>
          </cell>
          <cell r="K1741">
            <v>0.63</v>
          </cell>
          <cell r="L1741" t="str">
            <v>KQ-04-00</v>
          </cell>
          <cell r="M1741" t="str">
            <v>Транспортировка МТР и инертных материалов, т*км</v>
          </cell>
          <cell r="N1741">
            <v>5</v>
          </cell>
          <cell r="O1741" t="str">
            <v>KQ-04-04</v>
          </cell>
          <cell r="P1741" t="str">
            <v>Транспортировка оборудования поставки Заказчика, т*км</v>
          </cell>
          <cell r="Q1741">
            <v>5</v>
          </cell>
        </row>
        <row r="1742">
          <cell r="E1742" t="str">
            <v>PE00-03-01-2</v>
          </cell>
          <cell r="F1742" t="str">
            <v>Погрузочно-разгрузочные работы для оборудования не требующего монтажа, с железнодорожной платформы на отметку земли оборудования массой &gt; 50-100 т</v>
          </cell>
          <cell r="G1742" t="str">
            <v>Weight &gt;300 - 500 tons</v>
          </cell>
          <cell r="H1742" t="str">
            <v>т</v>
          </cell>
          <cell r="I1742" t="str">
            <v>t</v>
          </cell>
          <cell r="J1742">
            <v>0</v>
          </cell>
          <cell r="K1742">
            <v>0</v>
          </cell>
          <cell r="L1742" t="str">
            <v>KQ-04-00</v>
          </cell>
          <cell r="M1742" t="str">
            <v>Транспортировка МТР и инертных материалов, т*км</v>
          </cell>
          <cell r="N1742">
            <v>0</v>
          </cell>
          <cell r="O1742" t="str">
            <v>KQ-04-04</v>
          </cell>
          <cell r="P1742" t="str">
            <v>Транспортировка оборудования поставки Заказчика, т*км</v>
          </cell>
          <cell r="Q1742">
            <v>0</v>
          </cell>
        </row>
        <row r="1743">
          <cell r="E1743" t="str">
            <v>PE00-04</v>
          </cell>
          <cell r="F1743" t="str">
            <v>Силосы, бункеры, контейнеры</v>
          </cell>
          <cell r="G1743" t="str">
            <v>Silos, hoppers, containers</v>
          </cell>
        </row>
        <row r="1744">
          <cell r="E1744" t="str">
            <v>PE00-04-01</v>
          </cell>
          <cell r="F1744" t="str">
            <v>Поступающее в собранном виде. Материал - по проекту</v>
          </cell>
          <cell r="G1744" t="str">
            <v>supplied in assembled form. Material - as per the design.</v>
          </cell>
        </row>
        <row r="1745">
          <cell r="E1745" t="str">
            <v>PE00-04-01-1</v>
          </cell>
          <cell r="F1745" t="str">
            <v>массой &lt;= 1,5 т</v>
          </cell>
          <cell r="G1745" t="str">
            <v>mass: &lt;= 1.5 t</v>
          </cell>
          <cell r="H1745" t="str">
            <v>т</v>
          </cell>
          <cell r="I1745" t="str">
            <v>t</v>
          </cell>
          <cell r="J1745">
            <v>0</v>
          </cell>
          <cell r="K1745">
            <v>0</v>
          </cell>
          <cell r="L1745" t="str">
            <v>KQ-27-00</v>
          </cell>
          <cell r="M1745" t="str">
            <v>Технологическое оборудование, т</v>
          </cell>
          <cell r="N1745">
            <v>1</v>
          </cell>
          <cell r="O1745" t="str">
            <v>KQ-27-06</v>
          </cell>
          <cell r="P1745" t="str">
            <v>Монтаж силосов, бункеров, контейнеров, т</v>
          </cell>
          <cell r="Q1745">
            <v>1</v>
          </cell>
        </row>
        <row r="1746">
          <cell r="E1746" t="str">
            <v>PE00-04-01-2</v>
          </cell>
          <cell r="F1746" t="str">
            <v>массой &gt;1,5 - 5 т</v>
          </cell>
          <cell r="G1746" t="str">
            <v>mass: &gt;1.5 to 5 t</v>
          </cell>
          <cell r="H1746" t="str">
            <v>т</v>
          </cell>
          <cell r="I1746" t="str">
            <v>t</v>
          </cell>
          <cell r="J1746">
            <v>31.009666666666664</v>
          </cell>
          <cell r="K1746">
            <v>5.0140648148148141</v>
          </cell>
          <cell r="L1746" t="str">
            <v>KQ-27-00</v>
          </cell>
          <cell r="M1746" t="str">
            <v>Технологическое оборудование, т</v>
          </cell>
          <cell r="N1746">
            <v>1</v>
          </cell>
          <cell r="O1746" t="str">
            <v>KQ-27-06</v>
          </cell>
          <cell r="P1746" t="str">
            <v>Монтаж силосов, бункеров, контейнеров, т</v>
          </cell>
          <cell r="Q1746">
            <v>1</v>
          </cell>
        </row>
        <row r="1747">
          <cell r="E1747" t="str">
            <v>PE00-04-01-3</v>
          </cell>
          <cell r="F1747" t="str">
            <v>массой &gt;5 - 10 т</v>
          </cell>
          <cell r="G1747" t="str">
            <v>mass:  &gt;5 to 10 t</v>
          </cell>
          <cell r="H1747" t="str">
            <v>т</v>
          </cell>
          <cell r="I1747" t="str">
            <v>t</v>
          </cell>
          <cell r="J1747">
            <v>11.926628070843872</v>
          </cell>
          <cell r="K1747">
            <v>6.4400349608291769</v>
          </cell>
          <cell r="L1747" t="str">
            <v>KQ-27-00</v>
          </cell>
          <cell r="M1747" t="str">
            <v>Технологическое оборудование, т</v>
          </cell>
          <cell r="N1747">
            <v>1</v>
          </cell>
          <cell r="O1747" t="str">
            <v>KQ-27-06</v>
          </cell>
          <cell r="P1747" t="str">
            <v>Монтаж силосов, бункеров, контейнеров, т</v>
          </cell>
          <cell r="Q1747">
            <v>1</v>
          </cell>
        </row>
        <row r="1748">
          <cell r="E1748" t="str">
            <v>PE00-04-01-4</v>
          </cell>
          <cell r="F1748" t="str">
            <v>массой &gt;10 - 30 т</v>
          </cell>
          <cell r="G1748" t="str">
            <v>mass:  &gt;10 to 30 t</v>
          </cell>
          <cell r="H1748" t="str">
            <v>т</v>
          </cell>
          <cell r="I1748" t="str">
            <v>t</v>
          </cell>
          <cell r="J1748">
            <v>13.670687970167926</v>
          </cell>
          <cell r="K1748">
            <v>5.9686551830394485</v>
          </cell>
          <cell r="L1748" t="str">
            <v>KQ-27-00</v>
          </cell>
          <cell r="M1748" t="str">
            <v>Технологическое оборудование, т</v>
          </cell>
          <cell r="N1748">
            <v>1</v>
          </cell>
          <cell r="O1748" t="str">
            <v>KQ-27-06</v>
          </cell>
          <cell r="P1748" t="str">
            <v>Монтаж силосов, бункеров, контейнеров, т</v>
          </cell>
          <cell r="Q1748">
            <v>1</v>
          </cell>
        </row>
        <row r="1749">
          <cell r="E1749" t="str">
            <v>PE00-04-01-5</v>
          </cell>
          <cell r="F1749" t="str">
            <v>массой &gt;30 - 50 т</v>
          </cell>
          <cell r="G1749" t="str">
            <v>mass: &gt;30 to 50 t</v>
          </cell>
          <cell r="H1749" t="str">
            <v>т</v>
          </cell>
          <cell r="I1749" t="str">
            <v>t</v>
          </cell>
          <cell r="J1749">
            <v>6.7400200803212851</v>
          </cell>
          <cell r="K1749">
            <v>3.6585806726907628</v>
          </cell>
          <cell r="L1749" t="str">
            <v>KQ-27-00</v>
          </cell>
          <cell r="M1749" t="str">
            <v>Технологическое оборудование, т</v>
          </cell>
          <cell r="N1749">
            <v>1</v>
          </cell>
          <cell r="O1749" t="str">
            <v>KQ-27-06</v>
          </cell>
          <cell r="P1749" t="str">
            <v>Монтаж силосов, бункеров, контейнеров, т</v>
          </cell>
          <cell r="Q1749">
            <v>1</v>
          </cell>
        </row>
        <row r="1750">
          <cell r="E1750" t="str">
            <v>PE00-04-02</v>
          </cell>
          <cell r="F1750" t="str">
            <v>Изготавливаемые на площадке. Материал - по проекту</v>
          </cell>
          <cell r="G1750" t="str">
            <v>fabricated at the site. Material - as per the design.</v>
          </cell>
        </row>
        <row r="1751">
          <cell r="E1751" t="str">
            <v>PE00-04-02-1</v>
          </cell>
          <cell r="F1751" t="str">
            <v>массой &lt;= 10 т</v>
          </cell>
          <cell r="G1751" t="str">
            <v>mass: &lt;= 10 t</v>
          </cell>
          <cell r="H1751" t="str">
            <v>т</v>
          </cell>
          <cell r="I1751" t="str">
            <v>t</v>
          </cell>
          <cell r="J1751">
            <v>0</v>
          </cell>
          <cell r="K1751">
            <v>0</v>
          </cell>
          <cell r="L1751" t="str">
            <v>KQ-27-00</v>
          </cell>
          <cell r="M1751" t="str">
            <v>Технологическое оборудование, т</v>
          </cell>
          <cell r="N1751">
            <v>1</v>
          </cell>
          <cell r="O1751" t="str">
            <v>KQ-27-06</v>
          </cell>
          <cell r="P1751" t="str">
            <v>Монтаж силосов, бункеров, контейнеров, т</v>
          </cell>
          <cell r="Q1751">
            <v>1</v>
          </cell>
        </row>
        <row r="1752">
          <cell r="E1752" t="str">
            <v>PE00-04-02-2</v>
          </cell>
          <cell r="F1752" t="str">
            <v>массой &gt;10 - 30 т</v>
          </cell>
          <cell r="G1752" t="str">
            <v>mass:  &gt;10 to 30 t</v>
          </cell>
          <cell r="H1752" t="str">
            <v>т</v>
          </cell>
          <cell r="I1752" t="str">
            <v>t</v>
          </cell>
          <cell r="J1752">
            <v>0</v>
          </cell>
          <cell r="K1752">
            <v>0</v>
          </cell>
          <cell r="L1752" t="str">
            <v>KQ-27-00</v>
          </cell>
          <cell r="M1752" t="str">
            <v>Технологическое оборудование, т</v>
          </cell>
          <cell r="N1752">
            <v>1</v>
          </cell>
          <cell r="O1752" t="str">
            <v>KQ-27-06</v>
          </cell>
          <cell r="P1752" t="str">
            <v>Монтаж силосов, бункеров, контейнеров, т</v>
          </cell>
          <cell r="Q1752">
            <v>1</v>
          </cell>
        </row>
        <row r="1753">
          <cell r="E1753" t="str">
            <v>PE00-04-02-3</v>
          </cell>
          <cell r="F1753" t="str">
            <v>массой &gt;30 - 50 т</v>
          </cell>
          <cell r="G1753" t="str">
            <v>mass: &gt;30 to 50 t</v>
          </cell>
          <cell r="H1753" t="str">
            <v>т</v>
          </cell>
          <cell r="I1753" t="str">
            <v>t</v>
          </cell>
          <cell r="J1753">
            <v>6.7400200803212851</v>
          </cell>
          <cell r="K1753">
            <v>3.6585806726907628</v>
          </cell>
          <cell r="L1753" t="str">
            <v>KQ-27-00</v>
          </cell>
          <cell r="M1753" t="str">
            <v>Технологическое оборудование, т</v>
          </cell>
          <cell r="N1753">
            <v>1</v>
          </cell>
          <cell r="O1753" t="str">
            <v>KQ-27-06</v>
          </cell>
          <cell r="P1753" t="str">
            <v>Монтаж силосов, бункеров, контейнеров, т</v>
          </cell>
          <cell r="Q1753">
            <v>1</v>
          </cell>
        </row>
        <row r="1754">
          <cell r="E1754" t="str">
            <v>PE00-05</v>
          </cell>
          <cell r="F1754" t="str">
            <v>Колонное и емкостное оборудование без динамических механизмов</v>
          </cell>
          <cell r="G1754" t="str">
            <v>Column and vessel equipment without dynamic mechanisms</v>
          </cell>
        </row>
        <row r="1755">
          <cell r="E1755" t="str">
            <v>PE00-05-01</v>
          </cell>
          <cell r="F1755" t="str">
            <v>Состоящее из одной основной части</v>
          </cell>
          <cell r="G1755" t="str">
            <v>consisting of one main part</v>
          </cell>
        </row>
        <row r="1756">
          <cell r="E1756" t="str">
            <v>PE00-05-01-1</v>
          </cell>
          <cell r="F1756" t="str">
            <v>массой &lt;= 10 т</v>
          </cell>
          <cell r="G1756" t="str">
            <v>weight: &lt;= 10 t</v>
          </cell>
          <cell r="H1756" t="str">
            <v>т</v>
          </cell>
          <cell r="I1756" t="str">
            <v>t</v>
          </cell>
          <cell r="J1756">
            <v>17.24228526816125</v>
          </cell>
          <cell r="K1756">
            <v>1.2234267869668549</v>
          </cell>
          <cell r="L1756" t="str">
            <v>KQ-27-00</v>
          </cell>
          <cell r="M1756" t="str">
            <v>Технологическое оборудование, т</v>
          </cell>
          <cell r="N1756">
            <v>1</v>
          </cell>
          <cell r="O1756" t="str">
            <v>KQ-27-02</v>
          </cell>
          <cell r="P1756" t="str">
            <v>Монтаж статического колонного и емкостного оборудования, т</v>
          </cell>
          <cell r="Q1756">
            <v>1</v>
          </cell>
        </row>
        <row r="1757">
          <cell r="E1757" t="str">
            <v>PE00-05-01-11</v>
          </cell>
          <cell r="F1757" t="str">
            <v>массой &lt;= 1 т</v>
          </cell>
          <cell r="G1757" t="str">
            <v>weight: &lt;= 1.5 t</v>
          </cell>
          <cell r="H1757" t="str">
            <v>т</v>
          </cell>
          <cell r="I1757" t="str">
            <v>t</v>
          </cell>
          <cell r="J1757">
            <v>68.715389813629244</v>
          </cell>
          <cell r="K1757">
            <v>7.9138404538341147</v>
          </cell>
          <cell r="L1757" t="str">
            <v>KQ-27-00</v>
          </cell>
          <cell r="M1757" t="str">
            <v>Технологическое оборудование, т</v>
          </cell>
          <cell r="N1757">
            <v>1</v>
          </cell>
          <cell r="O1757" t="str">
            <v>KQ-27-02</v>
          </cell>
          <cell r="P1757" t="str">
            <v>Монтаж статического колонного и емкостного оборудования, т</v>
          </cell>
          <cell r="Q1757">
            <v>1</v>
          </cell>
        </row>
        <row r="1758">
          <cell r="E1758" t="str">
            <v>PE00-05-01-12</v>
          </cell>
          <cell r="F1758" t="str">
            <v>массой &gt;1 - 2 т</v>
          </cell>
          <cell r="G1758" t="str">
            <v>weight: &gt;1 to 2 t</v>
          </cell>
          <cell r="H1758" t="str">
            <v>т</v>
          </cell>
          <cell r="I1758" t="str">
            <v>t</v>
          </cell>
          <cell r="J1758">
            <v>48.084313131313131</v>
          </cell>
          <cell r="K1758">
            <v>2.7821487525252522</v>
          </cell>
          <cell r="L1758" t="str">
            <v>KQ-27-00</v>
          </cell>
          <cell r="M1758" t="str">
            <v>Технологическое оборудование, т</v>
          </cell>
          <cell r="N1758">
            <v>1</v>
          </cell>
          <cell r="O1758" t="str">
            <v>KQ-27-02</v>
          </cell>
          <cell r="P1758" t="str">
            <v>Монтаж статического колонного и емкостного оборудования, т</v>
          </cell>
          <cell r="Q1758">
            <v>1</v>
          </cell>
        </row>
        <row r="1759">
          <cell r="E1759" t="str">
            <v>PE00-05-01-13</v>
          </cell>
          <cell r="F1759" t="str">
            <v>массой &gt;2 - 5 т</v>
          </cell>
          <cell r="G1759" t="str">
            <v>weight: &gt;2 to 5 t</v>
          </cell>
          <cell r="H1759" t="str">
            <v>т</v>
          </cell>
          <cell r="I1759" t="str">
            <v>t</v>
          </cell>
          <cell r="J1759">
            <v>28.017590643859126</v>
          </cell>
          <cell r="K1759">
            <v>1.8159585410176093</v>
          </cell>
          <cell r="L1759" t="str">
            <v>KQ-27-00</v>
          </cell>
          <cell r="M1759" t="str">
            <v>Технологическое оборудование, т</v>
          </cell>
          <cell r="N1759">
            <v>1</v>
          </cell>
          <cell r="O1759" t="str">
            <v>KQ-27-02</v>
          </cell>
          <cell r="P1759" t="str">
            <v>Монтаж статического колонного и емкостного оборудования, т</v>
          </cell>
          <cell r="Q1759">
            <v>1</v>
          </cell>
        </row>
        <row r="1760">
          <cell r="E1760" t="str">
            <v>PE00-05-01-10</v>
          </cell>
          <cell r="F1760" t="str">
            <v>массой &gt;5 - 10 т</v>
          </cell>
          <cell r="G1760" t="str">
            <v>weight:  &gt;5 to 10 t</v>
          </cell>
          <cell r="H1760" t="str">
            <v>т</v>
          </cell>
          <cell r="I1760" t="str">
            <v>t</v>
          </cell>
          <cell r="J1760">
            <v>17.24228526816125</v>
          </cell>
          <cell r="K1760">
            <v>1.2234267869668549</v>
          </cell>
          <cell r="L1760" t="str">
            <v>KQ-27-00</v>
          </cell>
          <cell r="M1760" t="str">
            <v>Технологическое оборудование, т</v>
          </cell>
          <cell r="N1760">
            <v>1</v>
          </cell>
          <cell r="O1760" t="str">
            <v>KQ-27-02</v>
          </cell>
          <cell r="P1760" t="str">
            <v>Монтаж статического колонного и емкостного оборудования, т</v>
          </cell>
          <cell r="Q1760">
            <v>1</v>
          </cell>
        </row>
        <row r="1761">
          <cell r="E1761" t="str">
            <v>PE00-05-01-2</v>
          </cell>
          <cell r="F1761" t="str">
            <v>массой &gt;10 - 30 т</v>
          </cell>
          <cell r="G1761" t="str">
            <v>weight:  &gt;10 to 30 t</v>
          </cell>
          <cell r="H1761" t="str">
            <v>т</v>
          </cell>
          <cell r="I1761" t="str">
            <v>t</v>
          </cell>
          <cell r="J1761">
            <v>8.2485338565716901</v>
          </cell>
          <cell r="K1761">
            <v>0.92524033236697834</v>
          </cell>
          <cell r="L1761" t="str">
            <v>KQ-27-00</v>
          </cell>
          <cell r="M1761" t="str">
            <v>Технологическое оборудование, т</v>
          </cell>
          <cell r="N1761">
            <v>1</v>
          </cell>
          <cell r="O1761" t="str">
            <v>KQ-27-02</v>
          </cell>
          <cell r="P1761" t="str">
            <v>Монтаж статического колонного и емкостного оборудования, т</v>
          </cell>
          <cell r="Q1761">
            <v>1</v>
          </cell>
        </row>
        <row r="1762">
          <cell r="E1762" t="str">
            <v>PE00-05-01-3</v>
          </cell>
          <cell r="F1762" t="str">
            <v>массой &gt;30 - 50 т</v>
          </cell>
          <cell r="G1762" t="str">
            <v>weight: &gt;30 to 50 t</v>
          </cell>
          <cell r="H1762" t="str">
            <v>т</v>
          </cell>
          <cell r="I1762" t="str">
            <v>t</v>
          </cell>
          <cell r="J1762">
            <v>5.3944811518731477</v>
          </cell>
          <cell r="K1762">
            <v>0.81544184977961542</v>
          </cell>
          <cell r="L1762" t="str">
            <v>KQ-27-00</v>
          </cell>
          <cell r="M1762" t="str">
            <v>Технологическое оборудование, т</v>
          </cell>
          <cell r="N1762">
            <v>1</v>
          </cell>
          <cell r="O1762" t="str">
            <v>KQ-27-02</v>
          </cell>
          <cell r="P1762" t="str">
            <v>Монтаж статического колонного и емкостного оборудования, т</v>
          </cell>
          <cell r="Q1762">
            <v>1</v>
          </cell>
        </row>
        <row r="1763">
          <cell r="E1763" t="str">
            <v>PE00-05-01-4</v>
          </cell>
          <cell r="F1763" t="str">
            <v>массой &gt;50 - 100 т</v>
          </cell>
          <cell r="G1763" t="str">
            <v>weight: &gt;50 to 100 t</v>
          </cell>
          <cell r="H1763" t="str">
            <v>т</v>
          </cell>
          <cell r="I1763" t="str">
            <v>t</v>
          </cell>
          <cell r="J1763">
            <v>3.3050481344511859</v>
          </cell>
          <cell r="K1763">
            <v>0.57111547695580267</v>
          </cell>
          <cell r="L1763" t="str">
            <v>KQ-26-00</v>
          </cell>
          <cell r="M1763" t="str">
            <v>HeavyLift технологическое оборудование, т</v>
          </cell>
          <cell r="N1763">
            <v>1</v>
          </cell>
          <cell r="O1763" t="str">
            <v>KQ-26-01</v>
          </cell>
          <cell r="P1763" t="str">
            <v>HeavyLift статического колонного, теплообменного и емкостного оборудования, т</v>
          </cell>
          <cell r="Q1763">
            <v>1</v>
          </cell>
        </row>
        <row r="1764">
          <cell r="E1764" t="str">
            <v>PE00-05-01-5</v>
          </cell>
          <cell r="F1764" t="str">
            <v>массой &gt;100 - 150 т</v>
          </cell>
          <cell r="G1764" t="str">
            <v>weight: &gt;100 to 150 t</v>
          </cell>
          <cell r="H1764" t="str">
            <v>т</v>
          </cell>
          <cell r="I1764" t="str">
            <v>t</v>
          </cell>
          <cell r="J1764">
            <v>2.326780191193746</v>
          </cell>
          <cell r="K1764">
            <v>0.37618832702096922</v>
          </cell>
          <cell r="L1764" t="str">
            <v>KQ-26-00</v>
          </cell>
          <cell r="M1764" t="str">
            <v>HeavyLift технологическое оборудование, т</v>
          </cell>
          <cell r="N1764">
            <v>1</v>
          </cell>
          <cell r="O1764" t="str">
            <v>KQ-26-01</v>
          </cell>
          <cell r="P1764" t="str">
            <v>HeavyLift статического колонного, теплообменного и емкостного оборудования, т</v>
          </cell>
          <cell r="Q1764">
            <v>1</v>
          </cell>
        </row>
        <row r="1765">
          <cell r="E1765" t="str">
            <v>PE00-05-01-6</v>
          </cell>
          <cell r="F1765" t="str">
            <v>массой &gt;150 - 300 т</v>
          </cell>
          <cell r="G1765" t="str">
            <v>weight: &gt;150 to 300 t</v>
          </cell>
          <cell r="H1765" t="str">
            <v>т</v>
          </cell>
          <cell r="I1765" t="str">
            <v>t</v>
          </cell>
          <cell r="J1765">
            <v>1.5979429203972648</v>
          </cell>
          <cell r="K1765">
            <v>0.27758863389619093</v>
          </cell>
          <cell r="L1765" t="str">
            <v>KQ-26-00</v>
          </cell>
          <cell r="M1765" t="str">
            <v>HeavyLift технологическое оборудование, т</v>
          </cell>
          <cell r="N1765">
            <v>1</v>
          </cell>
          <cell r="O1765" t="str">
            <v>KQ-26-01</v>
          </cell>
          <cell r="P1765" t="str">
            <v>HeavyLift статического колонного, теплообменного и емкостного оборудования, т</v>
          </cell>
          <cell r="Q1765">
            <v>1</v>
          </cell>
        </row>
        <row r="1766">
          <cell r="E1766" t="str">
            <v>PE00-05-01-7</v>
          </cell>
          <cell r="F1766" t="str">
            <v>массой &gt;300 - 500 т</v>
          </cell>
          <cell r="G1766" t="str">
            <v>weight: &gt;300 to 500 t</v>
          </cell>
          <cell r="H1766" t="str">
            <v>т</v>
          </cell>
          <cell r="I1766" t="str">
            <v>t</v>
          </cell>
          <cell r="J1766">
            <v>0.97910366666666671</v>
          </cell>
          <cell r="K1766">
            <v>0.23975130208333334</v>
          </cell>
          <cell r="L1766" t="str">
            <v>KQ-26-00</v>
          </cell>
          <cell r="M1766" t="str">
            <v>HeavyLift технологическое оборудование, т</v>
          </cell>
          <cell r="N1766">
            <v>1</v>
          </cell>
          <cell r="O1766" t="str">
            <v>KQ-26-01</v>
          </cell>
          <cell r="P1766" t="str">
            <v>HeavyLift статического колонного, теплообменного и емкостного оборудования, т</v>
          </cell>
          <cell r="Q1766">
            <v>1</v>
          </cell>
        </row>
        <row r="1767">
          <cell r="E1767" t="str">
            <v>PE00-05-01-8</v>
          </cell>
          <cell r="F1767" t="str">
            <v>массой &gt;500 - 800 т</v>
          </cell>
          <cell r="G1767" t="str">
            <v>weight:  &gt;500 to 800 t</v>
          </cell>
          <cell r="H1767" t="str">
            <v>т</v>
          </cell>
          <cell r="I1767" t="str">
            <v>t</v>
          </cell>
          <cell r="J1767">
            <v>2.9027803076181971</v>
          </cell>
          <cell r="K1767">
            <v>0.48994477242727558</v>
          </cell>
          <cell r="L1767" t="str">
            <v>KQ-26-00</v>
          </cell>
          <cell r="M1767" t="str">
            <v>HeavyLift технологическое оборудование, т</v>
          </cell>
          <cell r="N1767">
            <v>1</v>
          </cell>
          <cell r="O1767" t="str">
            <v>KQ-26-01</v>
          </cell>
          <cell r="P1767" t="str">
            <v>HeavyLift статического колонного, теплообменного и емкостного оборудования, т</v>
          </cell>
          <cell r="Q1767">
            <v>1</v>
          </cell>
        </row>
        <row r="1768">
          <cell r="E1768" t="str">
            <v>PE00-05-01-9</v>
          </cell>
          <cell r="F1768" t="str">
            <v>массой &gt;800 - 1400 т</v>
          </cell>
          <cell r="G1768" t="str">
            <v>weight:  &gt;800 to 1400 t</v>
          </cell>
          <cell r="H1768" t="str">
            <v>т</v>
          </cell>
          <cell r="I1768" t="str">
            <v>t</v>
          </cell>
          <cell r="J1768">
            <v>6.3653982613309514</v>
          </cell>
          <cell r="K1768">
            <v>0.94029301904637175</v>
          </cell>
          <cell r="L1768" t="str">
            <v>KQ-26-00</v>
          </cell>
          <cell r="M1768" t="str">
            <v>HeavyLift технологическое оборудование, т</v>
          </cell>
          <cell r="N1768">
            <v>1</v>
          </cell>
          <cell r="O1768" t="str">
            <v>KQ-26-01</v>
          </cell>
          <cell r="P1768" t="str">
            <v>HeavyLift статического колонного, теплообменного и емкостного оборудования, т</v>
          </cell>
          <cell r="Q1768">
            <v>1</v>
          </cell>
        </row>
        <row r="1769">
          <cell r="E1769" t="str">
            <v>PE00-05-02</v>
          </cell>
          <cell r="F1769" t="str">
            <v>Состоящее из нескольких основных частей (на фланцах)</v>
          </cell>
          <cell r="G1769" t="str">
            <v>Consisting of several main parts (flanged)</v>
          </cell>
        </row>
        <row r="1770">
          <cell r="E1770" t="str">
            <v>PE00-05-02-1</v>
          </cell>
          <cell r="F1770" t="str">
            <v>массой самого тяжелого элемента &lt;= 10 т</v>
          </cell>
          <cell r="G1770" t="str">
            <v>weight of the heaviest piece: &lt;= 10 t</v>
          </cell>
          <cell r="H1770" t="str">
            <v>т</v>
          </cell>
          <cell r="I1770" t="str">
            <v>t</v>
          </cell>
          <cell r="J1770">
            <v>0</v>
          </cell>
          <cell r="K1770">
            <v>0</v>
          </cell>
          <cell r="L1770" t="str">
            <v>KQ-27-00</v>
          </cell>
          <cell r="M1770" t="str">
            <v>Технологическое оборудование, т</v>
          </cell>
          <cell r="N1770">
            <v>1</v>
          </cell>
          <cell r="O1770" t="str">
            <v>KQ-27-02</v>
          </cell>
          <cell r="P1770" t="str">
            <v>Монтаж статического колонного и емкостного оборудования, т</v>
          </cell>
          <cell r="Q1770">
            <v>1</v>
          </cell>
        </row>
        <row r="1771">
          <cell r="E1771" t="str">
            <v>PE00-05-02-2</v>
          </cell>
          <cell r="F1771" t="str">
            <v>массой самого тяжелого элемента &gt;10 - 30 т</v>
          </cell>
          <cell r="G1771" t="str">
            <v>weight of the heaviest piece: &gt;10 to 30 t</v>
          </cell>
          <cell r="H1771" t="str">
            <v>т</v>
          </cell>
          <cell r="I1771" t="str">
            <v>t</v>
          </cell>
          <cell r="J1771">
            <v>0</v>
          </cell>
          <cell r="K1771">
            <v>0</v>
          </cell>
          <cell r="L1771" t="str">
            <v>KQ-27-00</v>
          </cell>
          <cell r="M1771" t="str">
            <v>Технологическое оборудование, т</v>
          </cell>
          <cell r="N1771">
            <v>1</v>
          </cell>
          <cell r="O1771" t="str">
            <v>KQ-27-02</v>
          </cell>
          <cell r="P1771" t="str">
            <v>Монтаж статического колонного и емкостного оборудования, т</v>
          </cell>
          <cell r="Q1771">
            <v>1</v>
          </cell>
        </row>
        <row r="1772">
          <cell r="E1772" t="str">
            <v>PE00-05-02-3</v>
          </cell>
          <cell r="F1772" t="str">
            <v>массой самого тяжелого элемента &gt;30 - 50 т</v>
          </cell>
          <cell r="G1772" t="str">
            <v>weight of the heaviest piece: &gt;30 to 50 t</v>
          </cell>
          <cell r="H1772" t="str">
            <v>т</v>
          </cell>
          <cell r="I1772" t="str">
            <v>t</v>
          </cell>
          <cell r="J1772">
            <v>0</v>
          </cell>
          <cell r="K1772">
            <v>0</v>
          </cell>
          <cell r="L1772" t="str">
            <v>KQ-27-00</v>
          </cell>
          <cell r="M1772" t="str">
            <v>Технологическое оборудование, т</v>
          </cell>
          <cell r="N1772">
            <v>1</v>
          </cell>
          <cell r="O1772" t="str">
            <v>KQ-27-02</v>
          </cell>
          <cell r="P1772" t="str">
            <v>Монтаж статического колонного и емкостного оборудования, т</v>
          </cell>
          <cell r="Q1772">
            <v>1</v>
          </cell>
        </row>
        <row r="1773">
          <cell r="E1773" t="str">
            <v>PE00-05-02-4</v>
          </cell>
          <cell r="F1773" t="str">
            <v>массой самого тяжелого элемента &gt;50 - 100 т</v>
          </cell>
          <cell r="G1773" t="str">
            <v>weight of the heaviest piece: &gt;50 to 100 t</v>
          </cell>
          <cell r="H1773" t="str">
            <v>т</v>
          </cell>
          <cell r="I1773" t="str">
            <v>t</v>
          </cell>
          <cell r="J1773">
            <v>0</v>
          </cell>
          <cell r="K1773">
            <v>0</v>
          </cell>
          <cell r="L1773" t="str">
            <v>KQ-26-00</v>
          </cell>
          <cell r="M1773" t="str">
            <v>HeavyLift технологическое оборудование, т</v>
          </cell>
          <cell r="N1773">
            <v>1</v>
          </cell>
          <cell r="O1773" t="str">
            <v>KQ-26-01</v>
          </cell>
          <cell r="P1773" t="str">
            <v>HeavyLift статического колонного, теплообменного и емкостного оборудования, т</v>
          </cell>
          <cell r="Q1773">
            <v>1</v>
          </cell>
        </row>
        <row r="1774">
          <cell r="E1774" t="str">
            <v>PE00-05-02-5</v>
          </cell>
          <cell r="F1774" t="str">
            <v>массой самого тяжелого элемента &gt;100 - 150 т</v>
          </cell>
          <cell r="G1774" t="str">
            <v>weight of the heaviest piece: &gt;100 to 150 t</v>
          </cell>
          <cell r="H1774" t="str">
            <v>т</v>
          </cell>
          <cell r="I1774" t="str">
            <v>t</v>
          </cell>
          <cell r="J1774">
            <v>0</v>
          </cell>
          <cell r="K1774">
            <v>0</v>
          </cell>
          <cell r="L1774" t="str">
            <v>KQ-26-00</v>
          </cell>
          <cell r="M1774" t="str">
            <v>HeavyLift технологическое оборудование, т</v>
          </cell>
          <cell r="N1774">
            <v>1</v>
          </cell>
          <cell r="O1774" t="str">
            <v>KQ-26-01</v>
          </cell>
          <cell r="P1774" t="str">
            <v>HeavyLift статического колонного, теплообменного и емкостного оборудования, т</v>
          </cell>
          <cell r="Q1774">
            <v>1</v>
          </cell>
        </row>
        <row r="1775">
          <cell r="E1775" t="str">
            <v>PE00-05-02-6</v>
          </cell>
          <cell r="F1775" t="str">
            <v>массой самого тяжелого элемента &gt;150 т - 300 т</v>
          </cell>
          <cell r="G1775" t="str">
            <v>weight of the heaviest piece: &gt;150 to 300 t</v>
          </cell>
          <cell r="H1775" t="str">
            <v>т</v>
          </cell>
          <cell r="I1775" t="str">
            <v>t</v>
          </cell>
          <cell r="J1775">
            <v>0</v>
          </cell>
          <cell r="K1775">
            <v>0</v>
          </cell>
          <cell r="L1775" t="str">
            <v>KQ-26-00</v>
          </cell>
          <cell r="M1775" t="str">
            <v>HeavyLift технологическое оборудование, т</v>
          </cell>
          <cell r="N1775">
            <v>1</v>
          </cell>
          <cell r="O1775" t="str">
            <v>KQ-26-01</v>
          </cell>
          <cell r="P1775" t="str">
            <v>HeavyLift статического колонного, теплообменного и емкостного оборудования, т</v>
          </cell>
          <cell r="Q1775">
            <v>1</v>
          </cell>
        </row>
        <row r="1776">
          <cell r="E1776" t="str">
            <v>PE00-05-03</v>
          </cell>
          <cell r="F1776" t="str">
            <v>Состоящее из нескольких основных частей (сварные)</v>
          </cell>
          <cell r="G1776" t="str">
            <v>Consisting of several main parts (welded)</v>
          </cell>
        </row>
        <row r="1777">
          <cell r="E1777" t="str">
            <v>PE00-05-03-1</v>
          </cell>
          <cell r="F1777" t="str">
            <v>массой самого тяжелого элемента &lt;= 10 т</v>
          </cell>
          <cell r="G1777" t="str">
            <v>weight of the heaviest piece: &lt;= 10 t</v>
          </cell>
          <cell r="H1777" t="str">
            <v>т</v>
          </cell>
          <cell r="I1777" t="str">
            <v>t</v>
          </cell>
          <cell r="J1777">
            <v>99.12</v>
          </cell>
          <cell r="K1777">
            <v>17.12</v>
          </cell>
          <cell r="L1777" t="str">
            <v>KQ-27-00</v>
          </cell>
          <cell r="M1777" t="str">
            <v>Технологическое оборудование, т</v>
          </cell>
          <cell r="N1777">
            <v>1</v>
          </cell>
          <cell r="O1777" t="str">
            <v>KQ-27-02</v>
          </cell>
          <cell r="P1777" t="str">
            <v>Монтаж статического колонного и емкостного оборудования, т</v>
          </cell>
          <cell r="Q1777">
            <v>1</v>
          </cell>
        </row>
        <row r="1778">
          <cell r="E1778" t="str">
            <v>PE00-05-03-2</v>
          </cell>
          <cell r="F1778" t="str">
            <v>массой самого тяжелого элемента &gt;10 - 30 т</v>
          </cell>
          <cell r="G1778" t="str">
            <v>weight of the heaviest piece: &gt;10 to 30 t</v>
          </cell>
          <cell r="H1778" t="str">
            <v>т</v>
          </cell>
          <cell r="I1778" t="str">
            <v>t</v>
          </cell>
          <cell r="J1778">
            <v>54</v>
          </cell>
          <cell r="K1778">
            <v>12.212999999999999</v>
          </cell>
          <cell r="L1778" t="str">
            <v>KQ-27-00</v>
          </cell>
          <cell r="M1778" t="str">
            <v>Технологическое оборудование, т</v>
          </cell>
          <cell r="N1778">
            <v>1</v>
          </cell>
          <cell r="O1778" t="str">
            <v>KQ-27-02</v>
          </cell>
          <cell r="P1778" t="str">
            <v>Монтаж статического колонного и емкостного оборудования, т</v>
          </cell>
          <cell r="Q1778">
            <v>1</v>
          </cell>
        </row>
        <row r="1779">
          <cell r="E1779" t="str">
            <v>PE00-05-03-3</v>
          </cell>
          <cell r="F1779" t="str">
            <v>массой самого тяжелого элемента &gt;30 - 50 т</v>
          </cell>
          <cell r="G1779" t="str">
            <v>weight of the heaviest piece: &gt;30 to 50 t</v>
          </cell>
          <cell r="H1779" t="str">
            <v>т</v>
          </cell>
          <cell r="I1779" t="str">
            <v>t</v>
          </cell>
          <cell r="J1779">
            <v>0</v>
          </cell>
          <cell r="K1779">
            <v>0</v>
          </cell>
          <cell r="L1779" t="str">
            <v>KQ-27-00</v>
          </cell>
          <cell r="M1779" t="str">
            <v>Технологическое оборудование, т</v>
          </cell>
          <cell r="N1779">
            <v>1</v>
          </cell>
          <cell r="O1779" t="str">
            <v>KQ-27-02</v>
          </cell>
          <cell r="P1779" t="str">
            <v>Монтаж статического колонного и емкостного оборудования, т</v>
          </cell>
          <cell r="Q1779">
            <v>1</v>
          </cell>
        </row>
        <row r="1780">
          <cell r="E1780" t="str">
            <v>PE00-05-03-4</v>
          </cell>
          <cell r="F1780" t="str">
            <v>массой самого тяжелого элемента &gt;50 - 100 т</v>
          </cell>
          <cell r="G1780" t="str">
            <v>weight of the heaviest piece: &gt;50 to 100 t</v>
          </cell>
          <cell r="H1780" t="str">
            <v>т</v>
          </cell>
          <cell r="I1780" t="str">
            <v>t</v>
          </cell>
          <cell r="J1780">
            <v>0</v>
          </cell>
          <cell r="K1780">
            <v>0</v>
          </cell>
          <cell r="L1780" t="str">
            <v>KQ-26-00</v>
          </cell>
          <cell r="M1780" t="str">
            <v>HeavyLift технологическое оборудование, т</v>
          </cell>
          <cell r="N1780">
            <v>1</v>
          </cell>
          <cell r="O1780" t="str">
            <v>KQ-26-01</v>
          </cell>
          <cell r="P1780" t="str">
            <v>HeavyLift статического колонного, теплообменного и емкостного оборудования, т</v>
          </cell>
          <cell r="Q1780">
            <v>1</v>
          </cell>
        </row>
        <row r="1781">
          <cell r="E1781" t="str">
            <v>PE00-05-03-5</v>
          </cell>
          <cell r="F1781" t="str">
            <v>массой самого тяжелого элемента &gt;100 - 150 т</v>
          </cell>
          <cell r="G1781" t="str">
            <v>weight of the heaviest piece: &gt;100 to 150 t</v>
          </cell>
          <cell r="H1781" t="str">
            <v>т</v>
          </cell>
          <cell r="I1781" t="str">
            <v>t</v>
          </cell>
          <cell r="J1781">
            <v>0</v>
          </cell>
          <cell r="K1781">
            <v>0</v>
          </cell>
          <cell r="L1781" t="str">
            <v>KQ-26-00</v>
          </cell>
          <cell r="M1781" t="str">
            <v>HeavyLift технологическое оборудование, т</v>
          </cell>
          <cell r="N1781">
            <v>1</v>
          </cell>
          <cell r="O1781" t="str">
            <v>KQ-26-01</v>
          </cell>
          <cell r="P1781" t="str">
            <v>HeavyLift статического колонного, теплообменного и емкостного оборудования, т</v>
          </cell>
          <cell r="Q1781">
            <v>1</v>
          </cell>
        </row>
        <row r="1782">
          <cell r="E1782" t="str">
            <v>PE00-05-03-6</v>
          </cell>
          <cell r="F1782" t="str">
            <v>массой самого тяжелого элемента &gt;150 т - 300 т</v>
          </cell>
          <cell r="G1782" t="str">
            <v>weight of the heaviest piece: &gt;150 to 300 t</v>
          </cell>
          <cell r="H1782" t="str">
            <v>т</v>
          </cell>
          <cell r="I1782" t="str">
            <v>t</v>
          </cell>
          <cell r="J1782">
            <v>0</v>
          </cell>
          <cell r="K1782">
            <v>0</v>
          </cell>
          <cell r="L1782" t="str">
            <v>KQ-26-00</v>
          </cell>
          <cell r="M1782" t="str">
            <v>HeavyLift технологическое оборудование, т</v>
          </cell>
          <cell r="N1782">
            <v>1</v>
          </cell>
          <cell r="O1782" t="str">
            <v>KQ-26-01</v>
          </cell>
          <cell r="P1782" t="str">
            <v>HeavyLift статического колонного, теплообменного и емкостного оборудования, т</v>
          </cell>
          <cell r="Q1782">
            <v>1</v>
          </cell>
        </row>
        <row r="1783">
          <cell r="E1783" t="str">
            <v>PE00-06</v>
          </cell>
          <cell r="F1783" t="str">
            <v>Оборудование с динамическими механизмами</v>
          </cell>
          <cell r="G1783" t="str">
            <v>Equipment with dynamic mechanisms</v>
          </cell>
        </row>
        <row r="1784">
          <cell r="E1784" t="str">
            <v>PE00-06-01</v>
          </cell>
          <cell r="F1784" t="str">
            <v>Емкостное и барабанное</v>
          </cell>
          <cell r="G1784" t="str">
            <v>Vessels and drums</v>
          </cell>
        </row>
        <row r="1785">
          <cell r="E1785" t="str">
            <v>PE00-06-01-1</v>
          </cell>
          <cell r="F1785" t="str">
            <v>массой &lt;= 10 т</v>
          </cell>
          <cell r="G1785" t="str">
            <v>weight: &lt;= 10 t</v>
          </cell>
          <cell r="H1785" t="str">
            <v>т</v>
          </cell>
          <cell r="I1785" t="str">
            <v>t</v>
          </cell>
          <cell r="J1785">
            <v>23.104662259336077</v>
          </cell>
          <cell r="K1785">
            <v>1.3335351977938719</v>
          </cell>
          <cell r="L1785" t="str">
            <v>KQ-27-00</v>
          </cell>
          <cell r="M1785" t="str">
            <v>Технологическое оборудование, т</v>
          </cell>
          <cell r="N1785">
            <v>1</v>
          </cell>
          <cell r="O1785" t="str">
            <v>KQ-27-03</v>
          </cell>
          <cell r="P1785" t="str">
            <v>Монтаж динамического колонного и емкостного оборудования, т</v>
          </cell>
          <cell r="Q1785">
            <v>1</v>
          </cell>
        </row>
        <row r="1786">
          <cell r="E1786" t="str">
            <v>PE00-06-01-2</v>
          </cell>
          <cell r="F1786" t="str">
            <v>массой &gt;10 - 30 т</v>
          </cell>
          <cell r="G1786" t="str">
            <v>weight:  &gt;10 to 30 t</v>
          </cell>
          <cell r="H1786" t="str">
            <v>т</v>
          </cell>
          <cell r="I1786" t="str">
            <v>t</v>
          </cell>
          <cell r="J1786">
            <v>11.053035367806066</v>
          </cell>
          <cell r="K1786">
            <v>1.0085119622800065</v>
          </cell>
          <cell r="L1786" t="str">
            <v>KQ-27-00</v>
          </cell>
          <cell r="M1786" t="str">
            <v>Технологическое оборудование, т</v>
          </cell>
          <cell r="N1786">
            <v>1</v>
          </cell>
          <cell r="O1786" t="str">
            <v>KQ-27-03</v>
          </cell>
          <cell r="P1786" t="str">
            <v>Монтаж динамического колонного и емкостного оборудования, т</v>
          </cell>
          <cell r="Q1786">
            <v>1</v>
          </cell>
        </row>
        <row r="1787">
          <cell r="E1787" t="str">
            <v>PE00-06-01-3</v>
          </cell>
          <cell r="F1787" t="str">
            <v>массой &gt;30 - 50 т</v>
          </cell>
          <cell r="G1787" t="str">
            <v>weight: &gt;30 to 50 t</v>
          </cell>
          <cell r="H1787" t="str">
            <v>т</v>
          </cell>
          <cell r="I1787" t="str">
            <v>t</v>
          </cell>
          <cell r="J1787">
            <v>7.2286047435100187</v>
          </cell>
          <cell r="K1787">
            <v>0.88883161625978091</v>
          </cell>
          <cell r="L1787" t="str">
            <v>KQ-27-00</v>
          </cell>
          <cell r="M1787" t="str">
            <v>Технологическое оборудование, т</v>
          </cell>
          <cell r="N1787">
            <v>1</v>
          </cell>
          <cell r="O1787" t="str">
            <v>KQ-27-03</v>
          </cell>
          <cell r="P1787" t="str">
            <v>Монтаж динамического колонного и емкостного оборудования, т</v>
          </cell>
          <cell r="Q1787">
            <v>1</v>
          </cell>
        </row>
        <row r="1788">
          <cell r="E1788" t="str">
            <v>PE00-06-01-4</v>
          </cell>
          <cell r="F1788" t="str">
            <v>массой &gt;50 - 100 т</v>
          </cell>
          <cell r="G1788" t="str">
            <v>weight: &gt;50 to 100 t</v>
          </cell>
          <cell r="H1788" t="str">
            <v>т</v>
          </cell>
          <cell r="I1788" t="str">
            <v>t</v>
          </cell>
          <cell r="J1788">
            <v>4.428764500164589</v>
          </cell>
          <cell r="K1788">
            <v>0.62251586988182495</v>
          </cell>
          <cell r="L1788" t="str">
            <v>KQ-26-00</v>
          </cell>
          <cell r="M1788" t="str">
            <v>HeavyLift технологическое оборудование, т</v>
          </cell>
          <cell r="N1788">
            <v>1</v>
          </cell>
          <cell r="O1788" t="str">
            <v>KQ-26-02</v>
          </cell>
          <cell r="P1788" t="str">
            <v>HeavyLift динамического оборудования, т</v>
          </cell>
          <cell r="Q1788">
            <v>1</v>
          </cell>
        </row>
        <row r="1789">
          <cell r="E1789" t="str">
            <v>PE00-06-01-5</v>
          </cell>
          <cell r="F1789" t="str">
            <v>массой &gt;100 - 150 т</v>
          </cell>
          <cell r="G1789" t="str">
            <v>weight: &gt;100 to 150 t</v>
          </cell>
          <cell r="H1789" t="str">
            <v>т</v>
          </cell>
          <cell r="I1789" t="str">
            <v>t</v>
          </cell>
          <cell r="J1789">
            <v>3.1178854561996197</v>
          </cell>
          <cell r="K1789">
            <v>0.41004527645285649</v>
          </cell>
          <cell r="L1789" t="str">
            <v>KQ-26-00</v>
          </cell>
          <cell r="M1789" t="str">
            <v>HeavyLift технологическое оборудование, т</v>
          </cell>
          <cell r="N1789">
            <v>1</v>
          </cell>
          <cell r="O1789" t="str">
            <v>KQ-26-02</v>
          </cell>
          <cell r="P1789" t="str">
            <v>HeavyLift динамического оборудования, т</v>
          </cell>
          <cell r="Q1789">
            <v>1</v>
          </cell>
        </row>
        <row r="1790">
          <cell r="E1790" t="str">
            <v>PE00-07</v>
          </cell>
          <cell r="F1790" t="str">
            <v>Теплообменное и котельное оборудование</v>
          </cell>
          <cell r="G1790" t="str">
            <v>Heat-exchanger and boiler equipment</v>
          </cell>
        </row>
        <row r="1791">
          <cell r="E1791" t="str">
            <v>PE00-07-01</v>
          </cell>
          <cell r="F1791" t="str">
            <v>Аппараты воздушного охлаждения</v>
          </cell>
          <cell r="G1791" t="str">
            <v>Air coolers</v>
          </cell>
        </row>
        <row r="1792">
          <cell r="E1792" t="str">
            <v>PE00-07-01-1</v>
          </cell>
          <cell r="F1792" t="str">
            <v>массой одного модуля &lt;= 20 т</v>
          </cell>
          <cell r="G1792" t="str">
            <v>weight of one module: &lt;= 20 t</v>
          </cell>
          <cell r="H1792" t="str">
            <v>т</v>
          </cell>
          <cell r="I1792" t="str">
            <v>t</v>
          </cell>
          <cell r="J1792">
            <v>46</v>
          </cell>
          <cell r="K1792">
            <v>6.8</v>
          </cell>
          <cell r="L1792" t="str">
            <v>KQ-27-00</v>
          </cell>
          <cell r="M1792" t="str">
            <v>Технологическое оборудование, т</v>
          </cell>
          <cell r="N1792">
            <v>1</v>
          </cell>
          <cell r="O1792" t="str">
            <v>KQ-27-07</v>
          </cell>
          <cell r="P1792" t="str">
            <v>Монтаж аппаратов воздушного охлаждения, т</v>
          </cell>
          <cell r="Q1792">
            <v>1</v>
          </cell>
        </row>
        <row r="1793">
          <cell r="E1793" t="str">
            <v>PE00-07-01-2</v>
          </cell>
          <cell r="F1793" t="str">
            <v>массой одного модуля &gt;20 - 50 т</v>
          </cell>
          <cell r="G1793" t="str">
            <v>weight of one module: &gt;20 to 50 t</v>
          </cell>
          <cell r="H1793" t="str">
            <v>т</v>
          </cell>
          <cell r="I1793" t="str">
            <v>t</v>
          </cell>
          <cell r="J1793">
            <v>37.228908097024245</v>
          </cell>
          <cell r="K1793">
            <v>5.5045805886935391</v>
          </cell>
          <cell r="L1793" t="str">
            <v>KQ-27-00</v>
          </cell>
          <cell r="M1793" t="str">
            <v>Технологическое оборудование, т</v>
          </cell>
          <cell r="N1793">
            <v>1</v>
          </cell>
          <cell r="O1793" t="str">
            <v>KQ-27-07</v>
          </cell>
          <cell r="P1793" t="str">
            <v>Монтаж аппаратов воздушного охлаждения, т</v>
          </cell>
          <cell r="Q1793">
            <v>1</v>
          </cell>
        </row>
        <row r="1794">
          <cell r="E1794" t="str">
            <v>PE00-07-01-3</v>
          </cell>
          <cell r="F1794" t="str">
            <v>массой одного модуля &gt;50 - 80 т</v>
          </cell>
          <cell r="G1794" t="str">
            <v>weight of one module: &gt;50 to 80  t</v>
          </cell>
          <cell r="H1794" t="str">
            <v>т</v>
          </cell>
          <cell r="I1794" t="str">
            <v>t</v>
          </cell>
          <cell r="J1794">
            <v>19.384615384615383</v>
          </cell>
          <cell r="K1794">
            <v>2.8661645753175611</v>
          </cell>
          <cell r="L1794" t="str">
            <v>KQ-26-00</v>
          </cell>
          <cell r="M1794" t="str">
            <v>HeavyLift технологическое оборудование, т</v>
          </cell>
          <cell r="N1794">
            <v>1</v>
          </cell>
          <cell r="O1794" t="str">
            <v>KQ-26-02</v>
          </cell>
          <cell r="P1794" t="str">
            <v>HeavyLift динамического оборудования, т</v>
          </cell>
          <cell r="Q1794">
            <v>1</v>
          </cell>
        </row>
        <row r="1795">
          <cell r="E1795" t="str">
            <v>PE00-07-01-4</v>
          </cell>
          <cell r="F1795" t="str">
            <v>массой одного модуля &gt;80 - 120 т</v>
          </cell>
          <cell r="G1795" t="str">
            <v>weight of one module: &gt;80 to 120  t</v>
          </cell>
          <cell r="H1795" t="str">
            <v>т</v>
          </cell>
          <cell r="I1795" t="str">
            <v>t</v>
          </cell>
          <cell r="J1795">
            <v>14.5</v>
          </cell>
          <cell r="K1795">
            <v>2.1439365970133339</v>
          </cell>
          <cell r="L1795" t="str">
            <v>KQ-26-00</v>
          </cell>
          <cell r="M1795" t="str">
            <v>HeavyLift технологическое оборудование, т</v>
          </cell>
          <cell r="N1795">
            <v>1</v>
          </cell>
          <cell r="O1795" t="str">
            <v>KQ-26-02</v>
          </cell>
          <cell r="P1795" t="str">
            <v>HeavyLift динамического оборудования, т</v>
          </cell>
          <cell r="Q1795">
            <v>1</v>
          </cell>
        </row>
        <row r="1796">
          <cell r="E1796" t="str">
            <v>PE00-07-01-5</v>
          </cell>
          <cell r="F1796" t="str">
            <v>массой одного модуля &gt;120 - 180 т</v>
          </cell>
          <cell r="G1796" t="str">
            <v>weight of one module: &gt;120 to 180  t</v>
          </cell>
          <cell r="H1796" t="str">
            <v>т</v>
          </cell>
          <cell r="I1796" t="str">
            <v>t</v>
          </cell>
          <cell r="J1796">
            <v>0</v>
          </cell>
          <cell r="K1796">
            <v>0</v>
          </cell>
          <cell r="L1796" t="str">
            <v>KQ-26-00</v>
          </cell>
          <cell r="M1796" t="str">
            <v>HeavyLift технологическое оборудование, т</v>
          </cell>
          <cell r="N1796">
            <v>1</v>
          </cell>
          <cell r="O1796" t="str">
            <v>KQ-26-02</v>
          </cell>
          <cell r="P1796" t="str">
            <v>HeavyLift динамического оборудования, т</v>
          </cell>
          <cell r="Q1796">
            <v>1</v>
          </cell>
        </row>
        <row r="1797">
          <cell r="E1797" t="str">
            <v>PE00-07-02</v>
          </cell>
          <cell r="F1797" t="str">
            <v>Теплообменники, холодильники и пароводяные подогреватели</v>
          </cell>
          <cell r="G1797" t="str">
            <v>Heat exchangers, coolers and steam - water heaters</v>
          </cell>
        </row>
        <row r="1798">
          <cell r="E1798" t="str">
            <v>PE00-07-02-1</v>
          </cell>
          <cell r="F1798" t="str">
            <v>массой &lt;= 10 т</v>
          </cell>
          <cell r="G1798" t="str">
            <v>weight: &lt;= 10 t</v>
          </cell>
          <cell r="H1798" t="str">
            <v>т</v>
          </cell>
          <cell r="I1798" t="str">
            <v>t</v>
          </cell>
          <cell r="J1798">
            <v>15.518056741345125</v>
          </cell>
          <cell r="K1798">
            <v>1.1010841082701694</v>
          </cell>
          <cell r="L1798" t="str">
            <v>KQ-27-00</v>
          </cell>
          <cell r="M1798" t="str">
            <v>Технологическое оборудование, т</v>
          </cell>
          <cell r="N1798">
            <v>1</v>
          </cell>
          <cell r="O1798" t="str">
            <v>KQ-27-04</v>
          </cell>
          <cell r="P1798" t="str">
            <v>Монтаж теплообменников, холодильников и пароводяных подогревателей, т</v>
          </cell>
          <cell r="Q1798">
            <v>1</v>
          </cell>
        </row>
        <row r="1799">
          <cell r="E1799" t="str">
            <v>PE00-07-02-2</v>
          </cell>
          <cell r="F1799" t="str">
            <v>массой &gt;10 - 30 т</v>
          </cell>
          <cell r="G1799" t="str">
            <v>weight:  &gt;10 to 30 t</v>
          </cell>
          <cell r="H1799" t="str">
            <v>т</v>
          </cell>
          <cell r="I1799" t="str">
            <v>t</v>
          </cell>
          <cell r="J1799">
            <v>7.9634664872429042</v>
          </cell>
          <cell r="K1799">
            <v>0.83271629913028056</v>
          </cell>
          <cell r="L1799" t="str">
            <v>KQ-27-00</v>
          </cell>
          <cell r="M1799" t="str">
            <v>Технологическое оборудование, т</v>
          </cell>
          <cell r="N1799">
            <v>1</v>
          </cell>
          <cell r="O1799" t="str">
            <v>KQ-27-04</v>
          </cell>
          <cell r="P1799" t="str">
            <v>Монтаж теплообменников, холодильников и пароводяных подогревателей, т</v>
          </cell>
          <cell r="Q1799">
            <v>1</v>
          </cell>
        </row>
        <row r="1800">
          <cell r="E1800" t="str">
            <v>PE00-07-02-3</v>
          </cell>
          <cell r="F1800" t="str">
            <v>массой &gt;30 - 50 т</v>
          </cell>
          <cell r="G1800" t="str">
            <v>weight: &gt;30 to 50 t</v>
          </cell>
          <cell r="H1800" t="str">
            <v>т</v>
          </cell>
          <cell r="I1800" t="str">
            <v>t</v>
          </cell>
          <cell r="J1800">
            <v>3.6572417873411682</v>
          </cell>
          <cell r="K1800">
            <v>0.73389766480165386</v>
          </cell>
          <cell r="L1800" t="str">
            <v>KQ-27-00</v>
          </cell>
          <cell r="M1800" t="str">
            <v>Технологическое оборудование, т</v>
          </cell>
          <cell r="N1800">
            <v>1</v>
          </cell>
          <cell r="O1800" t="str">
            <v>KQ-27-04</v>
          </cell>
          <cell r="P1800" t="str">
            <v>Монтаж теплообменников, холодильников и пароводяных подогревателей, т</v>
          </cell>
          <cell r="Q1800">
            <v>1</v>
          </cell>
        </row>
        <row r="1801">
          <cell r="E1801" t="str">
            <v>PE00-07-02-4</v>
          </cell>
          <cell r="F1801" t="str">
            <v>массой &gt;50 - 100 т</v>
          </cell>
          <cell r="G1801" t="str">
            <v>weight: &gt;50 to 100 t</v>
          </cell>
          <cell r="H1801" t="str">
            <v>т</v>
          </cell>
          <cell r="I1801" t="str">
            <v>t</v>
          </cell>
          <cell r="J1801">
            <v>2.7219587309608393</v>
          </cell>
          <cell r="K1801">
            <v>0.55984861601118785</v>
          </cell>
          <cell r="L1801" t="str">
            <v>KQ-26-00</v>
          </cell>
          <cell r="M1801" t="str">
            <v>HeavyLift технологическое оборудование, т</v>
          </cell>
          <cell r="N1801">
            <v>1</v>
          </cell>
          <cell r="O1801" t="str">
            <v>KQ-26-01</v>
          </cell>
          <cell r="P1801" t="str">
            <v>HeavyLift статического колонного, теплообменного и емкостного оборудования, т</v>
          </cell>
          <cell r="Q1801">
            <v>1</v>
          </cell>
        </row>
        <row r="1802">
          <cell r="E1802" t="str">
            <v>PE00-07-02-5</v>
          </cell>
          <cell r="F1802" t="str">
            <v>массой &gt;100 - 150 т</v>
          </cell>
          <cell r="G1802" t="str">
            <v>weight: &gt;100 to 150 t</v>
          </cell>
          <cell r="H1802" t="str">
            <v>т</v>
          </cell>
          <cell r="I1802" t="str">
            <v>t</v>
          </cell>
          <cell r="J1802">
            <v>1.3858400789889416</v>
          </cell>
          <cell r="K1802">
            <v>0.31120711773909343</v>
          </cell>
          <cell r="L1802" t="str">
            <v>KQ-26-00</v>
          </cell>
          <cell r="M1802" t="str">
            <v>HeavyLift технологическое оборудование, т</v>
          </cell>
          <cell r="N1802">
            <v>1</v>
          </cell>
          <cell r="O1802" t="str">
            <v>KQ-26-01</v>
          </cell>
          <cell r="P1802" t="str">
            <v>HeavyLift статического колонного, теплообменного и емкостного оборудования, т</v>
          </cell>
          <cell r="Q1802">
            <v>1</v>
          </cell>
        </row>
        <row r="1803">
          <cell r="E1803" t="str">
            <v>PE00-07-02-6</v>
          </cell>
          <cell r="F1803" t="str">
            <v>массой &gt;150 - 200 т</v>
          </cell>
          <cell r="G1803" t="str">
            <v>weight: &gt;150 to 200 t</v>
          </cell>
          <cell r="H1803" t="str">
            <v>т</v>
          </cell>
          <cell r="I1803" t="str">
            <v>t</v>
          </cell>
          <cell r="J1803">
            <v>1.3350406169913991</v>
          </cell>
          <cell r="K1803">
            <v>0.33196352213040603</v>
          </cell>
          <cell r="L1803" t="str">
            <v>KQ-26-00</v>
          </cell>
          <cell r="M1803" t="str">
            <v>HeavyLift технологическое оборудование, т</v>
          </cell>
          <cell r="N1803">
            <v>1</v>
          </cell>
          <cell r="O1803" t="str">
            <v>KQ-26-01</v>
          </cell>
          <cell r="P1803" t="str">
            <v>HeavyLift статического колонного, теплообменного и емкостного оборудования, т</v>
          </cell>
          <cell r="Q1803">
            <v>1</v>
          </cell>
        </row>
        <row r="1804">
          <cell r="E1804" t="str">
            <v>PE00-07-02-7</v>
          </cell>
          <cell r="F1804" t="str">
            <v>массой &gt;200 - 300 т</v>
          </cell>
          <cell r="G1804" t="str">
            <v>weight: &gt;200 to 300 t</v>
          </cell>
          <cell r="H1804" t="str">
            <v>т</v>
          </cell>
          <cell r="I1804" t="str">
            <v>t</v>
          </cell>
          <cell r="J1804">
            <v>0.57862125000000009</v>
          </cell>
          <cell r="K1804">
            <v>0.20230546874999999</v>
          </cell>
          <cell r="L1804" t="str">
            <v>KQ-26-00</v>
          </cell>
          <cell r="M1804" t="str">
            <v>HeavyLift технологическое оборудование, т</v>
          </cell>
          <cell r="N1804">
            <v>1</v>
          </cell>
          <cell r="O1804" t="str">
            <v>KQ-26-01</v>
          </cell>
          <cell r="P1804" t="str">
            <v>HeavyLift статического колонного, теплообменного и емкостного оборудования, т</v>
          </cell>
          <cell r="Q1804">
            <v>1</v>
          </cell>
        </row>
        <row r="1805">
          <cell r="E1805" t="str">
            <v>PE00-07-03</v>
          </cell>
          <cell r="F1805" t="str">
            <v>Котлы-утилизаторы, огневые подогреватели и аналогичное оборудование</v>
          </cell>
          <cell r="G1805" t="str">
            <v>Waste heat boilers, fire heaters, and similar equipment</v>
          </cell>
        </row>
        <row r="1806">
          <cell r="E1806" t="str">
            <v>PE00-07-03-1</v>
          </cell>
          <cell r="F1806" t="str">
            <v>массой &lt;= 10 т</v>
          </cell>
          <cell r="G1806" t="str">
            <v>weight: &lt;= 10 t</v>
          </cell>
          <cell r="H1806" t="str">
            <v>т</v>
          </cell>
          <cell r="I1806" t="str">
            <v>t</v>
          </cell>
          <cell r="J1806">
            <v>0</v>
          </cell>
          <cell r="K1806">
            <v>0</v>
          </cell>
          <cell r="L1806" t="str">
            <v>KQ-27-00</v>
          </cell>
          <cell r="M1806" t="str">
            <v>Технологическое оборудование, т</v>
          </cell>
          <cell r="N1806">
            <v>1</v>
          </cell>
          <cell r="O1806" t="str">
            <v>KQ-27-08</v>
          </cell>
          <cell r="P1806" t="str">
            <v>Монтаж котлов-утилизаторов и огневых подогревателей, т</v>
          </cell>
          <cell r="Q1806">
            <v>1</v>
          </cell>
        </row>
        <row r="1807">
          <cell r="E1807" t="str">
            <v>PE00-07-03-2</v>
          </cell>
          <cell r="F1807" t="str">
            <v>массой &gt;10 - 30 т</v>
          </cell>
          <cell r="G1807" t="str">
            <v>weight:  &gt;10 to 30 t</v>
          </cell>
          <cell r="H1807" t="str">
            <v>т</v>
          </cell>
          <cell r="I1807" t="str">
            <v>t</v>
          </cell>
          <cell r="J1807">
            <v>37.200000000000003</v>
          </cell>
          <cell r="K1807">
            <v>4</v>
          </cell>
          <cell r="L1807" t="str">
            <v>KQ-27-00</v>
          </cell>
          <cell r="M1807" t="str">
            <v>Технологическое оборудование, т</v>
          </cell>
          <cell r="N1807">
            <v>1</v>
          </cell>
          <cell r="O1807" t="str">
            <v>KQ-27-08</v>
          </cell>
          <cell r="P1807" t="str">
            <v>Монтаж котлов-утилизаторов и огневых подогревателей, т</v>
          </cell>
          <cell r="Q1807">
            <v>1</v>
          </cell>
        </row>
        <row r="1808">
          <cell r="E1808" t="str">
            <v>PE00-07-03-3</v>
          </cell>
          <cell r="F1808" t="str">
            <v>массой &gt;30 - 50 т</v>
          </cell>
          <cell r="G1808" t="str">
            <v>weight: &gt;30 to 50 t</v>
          </cell>
          <cell r="H1808" t="str">
            <v>т</v>
          </cell>
          <cell r="I1808" t="str">
            <v>t</v>
          </cell>
          <cell r="J1808">
            <v>0</v>
          </cell>
          <cell r="K1808">
            <v>0</v>
          </cell>
          <cell r="L1808" t="str">
            <v>KQ-27-00</v>
          </cell>
          <cell r="M1808" t="str">
            <v>Технологическое оборудование, т</v>
          </cell>
          <cell r="N1808">
            <v>1</v>
          </cell>
          <cell r="O1808" t="str">
            <v>KQ-27-08</v>
          </cell>
          <cell r="P1808" t="str">
            <v>Монтаж котлов-утилизаторов и огневых подогревателей, т</v>
          </cell>
          <cell r="Q1808">
            <v>1</v>
          </cell>
        </row>
        <row r="1809">
          <cell r="E1809" t="str">
            <v>PE00-07-03-4</v>
          </cell>
          <cell r="F1809" t="str">
            <v>массой &gt;50 - 100 т</v>
          </cell>
          <cell r="G1809" t="str">
            <v>weight: &gt;50 to 100 t</v>
          </cell>
          <cell r="H1809" t="str">
            <v>т</v>
          </cell>
          <cell r="I1809" t="str">
            <v>t</v>
          </cell>
          <cell r="J1809">
            <v>0</v>
          </cell>
          <cell r="K1809">
            <v>0</v>
          </cell>
          <cell r="L1809" t="str">
            <v>KQ-26-00</v>
          </cell>
          <cell r="M1809" t="str">
            <v>HeavyLift технологическое оборудование, т</v>
          </cell>
          <cell r="N1809">
            <v>1</v>
          </cell>
          <cell r="O1809" t="str">
            <v>KQ-26-01</v>
          </cell>
          <cell r="P1809" t="str">
            <v>HeavyLift статического колонного, теплообменного и емкостного оборудования, т</v>
          </cell>
          <cell r="Q1809">
            <v>1</v>
          </cell>
        </row>
        <row r="1810">
          <cell r="E1810" t="str">
            <v>PE00-07-03-5</v>
          </cell>
          <cell r="F1810" t="str">
            <v>массой &gt;100 - 150 т</v>
          </cell>
          <cell r="G1810" t="str">
            <v>weight: &gt;100 to 150 t</v>
          </cell>
          <cell r="H1810" t="str">
            <v>т</v>
          </cell>
          <cell r="I1810" t="str">
            <v>t</v>
          </cell>
          <cell r="J1810">
            <v>0</v>
          </cell>
          <cell r="K1810">
            <v>0</v>
          </cell>
          <cell r="L1810" t="str">
            <v>KQ-26-00</v>
          </cell>
          <cell r="M1810" t="str">
            <v>HeavyLift технологическое оборудование, т</v>
          </cell>
          <cell r="N1810">
            <v>1</v>
          </cell>
          <cell r="O1810" t="str">
            <v>KQ-26-01</v>
          </cell>
          <cell r="P1810" t="str">
            <v>HeavyLift статического колонного, теплообменного и емкостного оборудования, т</v>
          </cell>
          <cell r="Q1810">
            <v>1</v>
          </cell>
        </row>
        <row r="1811">
          <cell r="E1811" t="str">
            <v>PE00-07-03-6</v>
          </cell>
          <cell r="F1811" t="str">
            <v>массой &gt;150 - 200 т</v>
          </cell>
          <cell r="G1811" t="str">
            <v>weight: &gt;150 to 200 t</v>
          </cell>
          <cell r="H1811" t="str">
            <v>т</v>
          </cell>
          <cell r="I1811" t="str">
            <v>t</v>
          </cell>
          <cell r="J1811">
            <v>0</v>
          </cell>
          <cell r="K1811">
            <v>0</v>
          </cell>
          <cell r="L1811" t="str">
            <v>KQ-26-00</v>
          </cell>
          <cell r="M1811" t="str">
            <v>HeavyLift технологическое оборудование, т</v>
          </cell>
          <cell r="N1811">
            <v>1</v>
          </cell>
          <cell r="O1811" t="str">
            <v>KQ-26-01</v>
          </cell>
          <cell r="P1811" t="str">
            <v>HeavyLift статического колонного, теплообменного и емкостного оборудования, т</v>
          </cell>
          <cell r="Q1811">
            <v>1</v>
          </cell>
        </row>
        <row r="1812">
          <cell r="E1812" t="str">
            <v>PE00-07-03-7</v>
          </cell>
          <cell r="F1812" t="str">
            <v>массой &gt;200 - 300 т</v>
          </cell>
          <cell r="G1812" t="str">
            <v>weight: &gt;200 to 300 t</v>
          </cell>
          <cell r="H1812" t="str">
            <v>т</v>
          </cell>
          <cell r="I1812" t="str">
            <v>t</v>
          </cell>
          <cell r="J1812">
            <v>0</v>
          </cell>
          <cell r="K1812">
            <v>0</v>
          </cell>
          <cell r="L1812" t="str">
            <v>KQ-26-00</v>
          </cell>
          <cell r="M1812" t="str">
            <v>HeavyLift технологическое оборудование, т</v>
          </cell>
          <cell r="N1812">
            <v>1</v>
          </cell>
          <cell r="O1812" t="str">
            <v>KQ-26-01</v>
          </cell>
          <cell r="P1812" t="str">
            <v>HeavyLift статического колонного, теплообменного и емкостного оборудования, т</v>
          </cell>
          <cell r="Q1812">
            <v>1</v>
          </cell>
        </row>
        <row r="1813">
          <cell r="E1813" t="str">
            <v>PE00-07-03-8</v>
          </cell>
          <cell r="F1813" t="str">
            <v>массой &gt;300 - 500 т</v>
          </cell>
          <cell r="G1813" t="str">
            <v>weight: &gt;300 to 500 t</v>
          </cell>
          <cell r="H1813" t="str">
            <v>т</v>
          </cell>
          <cell r="I1813" t="str">
            <v>t</v>
          </cell>
          <cell r="J1813">
            <v>0</v>
          </cell>
          <cell r="K1813">
            <v>0</v>
          </cell>
          <cell r="L1813" t="str">
            <v>KQ-26-00</v>
          </cell>
          <cell r="M1813" t="str">
            <v>HeavyLift технологическое оборудование, т</v>
          </cell>
          <cell r="N1813">
            <v>1</v>
          </cell>
          <cell r="O1813" t="str">
            <v>KQ-26-01</v>
          </cell>
          <cell r="P1813" t="str">
            <v>HeavyLift статического колонного, теплообменного и емкостного оборудования, т</v>
          </cell>
          <cell r="Q1813">
            <v>1</v>
          </cell>
        </row>
        <row r="1814">
          <cell r="E1814" t="str">
            <v>PE00-07-04</v>
          </cell>
          <cell r="F1814" t="str">
            <v>Электрические нагреватели</v>
          </cell>
          <cell r="G1814" t="str">
            <v>Electric heaters</v>
          </cell>
        </row>
        <row r="1815">
          <cell r="E1815" t="str">
            <v>PE00-07-04-1</v>
          </cell>
          <cell r="F1815" t="str">
            <v>массой &lt;= 1,5 т</v>
          </cell>
          <cell r="G1815" t="str">
            <v>weight: &lt;= 1.5 t</v>
          </cell>
          <cell r="H1815" t="str">
            <v>т</v>
          </cell>
          <cell r="I1815" t="str">
            <v>t</v>
          </cell>
          <cell r="J1815">
            <v>82.49818181818182</v>
          </cell>
          <cell r="K1815">
            <v>3.895008253535353</v>
          </cell>
          <cell r="L1815" t="str">
            <v>KQ-27-00</v>
          </cell>
          <cell r="M1815" t="str">
            <v>Технологическое оборудование, т</v>
          </cell>
          <cell r="N1815">
            <v>1</v>
          </cell>
          <cell r="O1815" t="str">
            <v>KQ-27-09</v>
          </cell>
          <cell r="P1815" t="str">
            <v>Монтаж электрических нагревателей, т</v>
          </cell>
          <cell r="Q1815">
            <v>1</v>
          </cell>
        </row>
        <row r="1816">
          <cell r="E1816" t="str">
            <v>PE00-07-04-2</v>
          </cell>
          <cell r="F1816" t="str">
            <v>массой &gt;1,5 - 5 т</v>
          </cell>
          <cell r="G1816" t="str">
            <v>weight: &gt;1.5 to 5 t</v>
          </cell>
          <cell r="H1816" t="str">
            <v>т</v>
          </cell>
          <cell r="I1816" t="str">
            <v>t</v>
          </cell>
          <cell r="J1816">
            <v>39.088626901402769</v>
          </cell>
          <cell r="K1816">
            <v>2.5423419574246529</v>
          </cell>
          <cell r="L1816" t="str">
            <v>KQ-27-00</v>
          </cell>
          <cell r="M1816" t="str">
            <v>Технологическое оборудование, т</v>
          </cell>
          <cell r="N1816">
            <v>1</v>
          </cell>
          <cell r="O1816" t="str">
            <v>KQ-27-09</v>
          </cell>
          <cell r="P1816" t="str">
            <v>Монтаж электрических нагревателей, т</v>
          </cell>
          <cell r="Q1816">
            <v>1</v>
          </cell>
        </row>
        <row r="1817">
          <cell r="E1817" t="str">
            <v>PE00-07-04-3</v>
          </cell>
          <cell r="F1817" t="str">
            <v>массой &gt;5 - 10 т</v>
          </cell>
          <cell r="G1817" t="str">
            <v>weight:  &gt;5 to 10 t</v>
          </cell>
          <cell r="H1817" t="str">
            <v>т</v>
          </cell>
          <cell r="I1817" t="str">
            <v>t</v>
          </cell>
          <cell r="J1817">
            <v>22.97291173434564</v>
          </cell>
          <cell r="K1817">
            <v>1.7760135511363129</v>
          </cell>
          <cell r="L1817" t="str">
            <v>KQ-27-00</v>
          </cell>
          <cell r="M1817" t="str">
            <v>Технологическое оборудование, т</v>
          </cell>
          <cell r="N1817">
            <v>1</v>
          </cell>
          <cell r="O1817" t="str">
            <v>KQ-27-09</v>
          </cell>
          <cell r="P1817" t="str">
            <v>Монтаж электрических нагревателей, т</v>
          </cell>
          <cell r="Q1817">
            <v>1</v>
          </cell>
        </row>
        <row r="1818">
          <cell r="E1818" t="str">
            <v>PE00-07-04-4</v>
          </cell>
          <cell r="F1818" t="str">
            <v>массой &gt;10 - 30 т</v>
          </cell>
          <cell r="G1818" t="str">
            <v>weight:  &gt;10 to 30 t</v>
          </cell>
          <cell r="H1818" t="str">
            <v>т</v>
          </cell>
          <cell r="I1818" t="str">
            <v>t</v>
          </cell>
          <cell r="J1818">
            <v>12.387614535711183</v>
          </cell>
          <cell r="K1818">
            <v>1.9721754692119939</v>
          </cell>
          <cell r="L1818" t="str">
            <v>KQ-27-00</v>
          </cell>
          <cell r="M1818" t="str">
            <v>Технологическое оборудование, т</v>
          </cell>
          <cell r="N1818">
            <v>1</v>
          </cell>
          <cell r="O1818" t="str">
            <v>KQ-27-09</v>
          </cell>
          <cell r="P1818" t="str">
            <v>Монтаж электрических нагревателей, т</v>
          </cell>
          <cell r="Q1818">
            <v>1</v>
          </cell>
        </row>
        <row r="1819">
          <cell r="E1819" t="str">
            <v>PE00-07-04-5</v>
          </cell>
          <cell r="F1819" t="str">
            <v>массой &gt;30 - 50 т</v>
          </cell>
          <cell r="G1819" t="str">
            <v>weight: &gt;30 to 50 t</v>
          </cell>
          <cell r="H1819" t="str">
            <v>т</v>
          </cell>
          <cell r="I1819" t="str">
            <v>t</v>
          </cell>
          <cell r="J1819">
            <v>5.6890427803084833</v>
          </cell>
          <cell r="K1819">
            <v>1.1416185896914615</v>
          </cell>
          <cell r="L1819" t="str">
            <v>KQ-27-00</v>
          </cell>
          <cell r="M1819" t="str">
            <v>Технологическое оборудование, т</v>
          </cell>
          <cell r="N1819">
            <v>1</v>
          </cell>
          <cell r="O1819" t="str">
            <v>KQ-27-09</v>
          </cell>
          <cell r="P1819" t="str">
            <v>Монтаж электрических нагревателей, т</v>
          </cell>
          <cell r="Q1819">
            <v>1</v>
          </cell>
        </row>
        <row r="1820">
          <cell r="E1820" t="str">
            <v>PE00-07-04-6</v>
          </cell>
          <cell r="F1820" t="str">
            <v>массой &gt;50 - 80 т</v>
          </cell>
          <cell r="G1820" t="str">
            <v>weight: &gt;50 to 80 t</v>
          </cell>
          <cell r="H1820" t="str">
            <v>т</v>
          </cell>
          <cell r="I1820" t="str">
            <v>t</v>
          </cell>
          <cell r="J1820">
            <v>4.6878178144325569</v>
          </cell>
          <cell r="K1820">
            <v>0.96418372757482362</v>
          </cell>
          <cell r="L1820" t="str">
            <v>KQ-26-00</v>
          </cell>
          <cell r="M1820" t="str">
            <v>HeavyLift технологическое оборудование, т</v>
          </cell>
          <cell r="N1820">
            <v>1</v>
          </cell>
          <cell r="O1820" t="str">
            <v>KQ-26-01</v>
          </cell>
          <cell r="P1820" t="str">
            <v>HeavyLift статического колонного, теплообменного и емкостного оборудования, т</v>
          </cell>
          <cell r="Q1820">
            <v>1</v>
          </cell>
        </row>
        <row r="1821">
          <cell r="E1821" t="str">
            <v>PE00-08</v>
          </cell>
          <cell r="F1821" t="str">
            <v>Градирни</v>
          </cell>
          <cell r="G1821" t="str">
            <v>Cooling towers</v>
          </cell>
        </row>
        <row r="1822">
          <cell r="E1822" t="str">
            <v>PE00-08-01</v>
          </cell>
          <cell r="F1822" t="str">
            <v>Модульные открытые и закрытые (вентиляторные, эжекционные, драйкулеры и т.п.)</v>
          </cell>
          <cell r="G1822" t="str">
            <v>Modular outdoor and indoor /enclosed (mechanical-draft, ejector, dry colling, etc.) cooling towers</v>
          </cell>
        </row>
        <row r="1823">
          <cell r="E1823" t="str">
            <v>PE00-08-01-1</v>
          </cell>
          <cell r="F1823" t="str">
            <v>Производительностью &lt;= 1500 м3/час</v>
          </cell>
          <cell r="G1823" t="str">
            <v>Capacity: &lt;= 1500 m3/h</v>
          </cell>
          <cell r="H1823" t="str">
            <v>т</v>
          </cell>
          <cell r="I1823" t="str">
            <v>t</v>
          </cell>
          <cell r="J1823">
            <v>0</v>
          </cell>
          <cell r="K1823">
            <v>0</v>
          </cell>
          <cell r="L1823" t="str">
            <v>KQ-27-00</v>
          </cell>
          <cell r="M1823" t="str">
            <v>Технологическое оборудование, т</v>
          </cell>
          <cell r="N1823">
            <v>1</v>
          </cell>
          <cell r="O1823" t="str">
            <v>KQ-27-10</v>
          </cell>
          <cell r="P1823" t="str">
            <v>Монтаж градирен, т</v>
          </cell>
          <cell r="Q1823">
            <v>1</v>
          </cell>
        </row>
        <row r="1824">
          <cell r="E1824" t="str">
            <v>PE00-08-01-2</v>
          </cell>
          <cell r="F1824" t="str">
            <v>Производительностью &gt;1500 - 3000 м3/час</v>
          </cell>
          <cell r="G1824" t="str">
            <v>Capacity: &gt;1500 to 3000 m3/ h</v>
          </cell>
          <cell r="H1824" t="str">
            <v>т</v>
          </cell>
          <cell r="I1824" t="str">
            <v>t</v>
          </cell>
          <cell r="J1824">
            <v>41.812650394435778</v>
          </cell>
          <cell r="K1824">
            <v>6.7939405183055817</v>
          </cell>
          <cell r="L1824" t="str">
            <v>KQ-27-00</v>
          </cell>
          <cell r="M1824" t="str">
            <v>Технологическое оборудование, т</v>
          </cell>
          <cell r="N1824">
            <v>1</v>
          </cell>
          <cell r="O1824" t="str">
            <v>KQ-27-10</v>
          </cell>
          <cell r="P1824" t="str">
            <v>Монтаж градирен, т</v>
          </cell>
          <cell r="Q1824">
            <v>1</v>
          </cell>
        </row>
        <row r="1825">
          <cell r="E1825" t="str">
            <v>PE00-08-01-3</v>
          </cell>
          <cell r="F1825" t="str">
            <v>Производительностью &gt;3000 - 4500 м3/час</v>
          </cell>
          <cell r="G1825" t="str">
            <v>Capacity: &gt;3000 to 4500 m3/ h</v>
          </cell>
          <cell r="H1825" t="str">
            <v>т</v>
          </cell>
          <cell r="I1825" t="str">
            <v>t</v>
          </cell>
          <cell r="J1825">
            <v>0</v>
          </cell>
          <cell r="K1825">
            <v>0</v>
          </cell>
          <cell r="L1825" t="str">
            <v>KQ-27-00</v>
          </cell>
          <cell r="M1825" t="str">
            <v>Технологическое оборудование, т</v>
          </cell>
          <cell r="N1825">
            <v>1</v>
          </cell>
          <cell r="O1825" t="str">
            <v>KQ-27-10</v>
          </cell>
          <cell r="P1825" t="str">
            <v>Монтаж градирен, т</v>
          </cell>
          <cell r="Q1825">
            <v>1</v>
          </cell>
        </row>
        <row r="1826">
          <cell r="E1826" t="str">
            <v>PE00-08-02</v>
          </cell>
          <cell r="F1826" t="str">
            <v>Каркасные открытые и закрытые, кроме башенных (вентиляторные, эжекционные, драйкулеры и т.п.)</v>
          </cell>
          <cell r="G1826" t="str">
            <v>Framed (skid-mounted) open / atmospheric and closed cooling towers, except for natural draft cooling towers (mechanical-draft, ejector, dry colling, etc.)</v>
          </cell>
        </row>
        <row r="1827">
          <cell r="E1827" t="str">
            <v>PE00-08-02-1</v>
          </cell>
          <cell r="F1827" t="str">
            <v>Производительностью &lt;= 1500 м3/час</v>
          </cell>
          <cell r="G1827" t="str">
            <v>Capacity: &lt;= 1500 m3/h</v>
          </cell>
          <cell r="H1827" t="str">
            <v>т</v>
          </cell>
          <cell r="I1827" t="str">
            <v>t</v>
          </cell>
          <cell r="J1827">
            <v>113.82653281101791</v>
          </cell>
          <cell r="K1827">
            <v>36.29256425504451</v>
          </cell>
          <cell r="L1827" t="str">
            <v>KQ-27-00</v>
          </cell>
          <cell r="M1827" t="str">
            <v>Технологическое оборудование, т</v>
          </cell>
          <cell r="N1827">
            <v>1</v>
          </cell>
          <cell r="O1827" t="str">
            <v>KQ-27-10</v>
          </cell>
          <cell r="P1827" t="str">
            <v>Монтаж градирен, т</v>
          </cell>
          <cell r="Q1827">
            <v>1</v>
          </cell>
        </row>
        <row r="1828">
          <cell r="E1828" t="str">
            <v>PE00-08-02-2</v>
          </cell>
          <cell r="F1828" t="str">
            <v>Производительностью &gt;1500 - 3000 м3/час</v>
          </cell>
          <cell r="G1828" t="str">
            <v>Capacity: &gt;1500 to 3000 m3/ h</v>
          </cell>
          <cell r="H1828" t="str">
            <v>т</v>
          </cell>
          <cell r="I1828" t="str">
            <v>t</v>
          </cell>
          <cell r="J1828">
            <v>96.426736842105271</v>
          </cell>
          <cell r="K1828">
            <v>28.123576215462631</v>
          </cell>
          <cell r="L1828" t="str">
            <v>KQ-27-00</v>
          </cell>
          <cell r="M1828" t="str">
            <v>Технологическое оборудование, т</v>
          </cell>
          <cell r="N1828">
            <v>1</v>
          </cell>
          <cell r="O1828" t="str">
            <v>KQ-27-10</v>
          </cell>
          <cell r="P1828" t="str">
            <v>Монтаж градирен, т</v>
          </cell>
          <cell r="Q1828">
            <v>1</v>
          </cell>
        </row>
        <row r="1829">
          <cell r="E1829" t="str">
            <v>PE00-08-02-3</v>
          </cell>
          <cell r="F1829" t="str">
            <v>Производительностью &gt;3000 - 4500 м3/час</v>
          </cell>
          <cell r="G1829" t="str">
            <v>Capacity: &gt;3000 to 4500 m3/ h</v>
          </cell>
          <cell r="H1829" t="str">
            <v>т</v>
          </cell>
          <cell r="I1829" t="str">
            <v>t</v>
          </cell>
          <cell r="J1829">
            <v>85.168045332808859</v>
          </cell>
          <cell r="K1829">
            <v>22.837760425144946</v>
          </cell>
          <cell r="L1829" t="str">
            <v>KQ-27-00</v>
          </cell>
          <cell r="M1829" t="str">
            <v>Технологическое оборудование, т</v>
          </cell>
          <cell r="N1829">
            <v>1</v>
          </cell>
          <cell r="O1829" t="str">
            <v>KQ-27-10</v>
          </cell>
          <cell r="P1829" t="str">
            <v>Монтаж градирен, т</v>
          </cell>
          <cell r="Q1829">
            <v>1</v>
          </cell>
        </row>
        <row r="1830">
          <cell r="E1830" t="str">
            <v>PE00-08-03</v>
          </cell>
          <cell r="F1830" t="str">
            <v>Каркасные башенные</v>
          </cell>
          <cell r="G1830" t="str">
            <v>Framed (skid-mounted) natural draft cooling towers</v>
          </cell>
        </row>
        <row r="1831">
          <cell r="E1831" t="str">
            <v>PE00-08-03-1</v>
          </cell>
          <cell r="F1831" t="str">
            <v>Производительностью &lt;= 5000 м3/час</v>
          </cell>
          <cell r="G1831" t="str">
            <v>Capacity: &lt;= 5000 m3/h</v>
          </cell>
          <cell r="H1831" t="str">
            <v>т</v>
          </cell>
          <cell r="I1831" t="str">
            <v>t</v>
          </cell>
          <cell r="J1831">
            <v>0</v>
          </cell>
          <cell r="K1831">
            <v>0</v>
          </cell>
          <cell r="L1831" t="str">
            <v>KQ-27-00</v>
          </cell>
          <cell r="M1831" t="str">
            <v>Технологическое оборудование, т</v>
          </cell>
          <cell r="N1831">
            <v>1</v>
          </cell>
          <cell r="O1831" t="str">
            <v>KQ-27-10</v>
          </cell>
          <cell r="P1831" t="str">
            <v>Монтаж градирен, т</v>
          </cell>
          <cell r="Q1831">
            <v>1</v>
          </cell>
        </row>
        <row r="1832">
          <cell r="E1832" t="str">
            <v>PE00-08-03-2</v>
          </cell>
          <cell r="F1832" t="str">
            <v>Производительностью &gt;5000 - 10000 м3/час</v>
          </cell>
          <cell r="G1832" t="str">
            <v>Capacity: &gt;5000 to 10000 m3/ h</v>
          </cell>
          <cell r="H1832" t="str">
            <v>т</v>
          </cell>
          <cell r="I1832" t="str">
            <v>t</v>
          </cell>
          <cell r="J1832">
            <v>0</v>
          </cell>
          <cell r="K1832">
            <v>0</v>
          </cell>
          <cell r="L1832" t="str">
            <v>KQ-27-00</v>
          </cell>
          <cell r="M1832" t="str">
            <v>Технологическое оборудование, т</v>
          </cell>
          <cell r="N1832">
            <v>1</v>
          </cell>
          <cell r="O1832" t="str">
            <v>KQ-27-10</v>
          </cell>
          <cell r="P1832" t="str">
            <v>Монтаж градирен, т</v>
          </cell>
          <cell r="Q1832">
            <v>1</v>
          </cell>
        </row>
        <row r="1833">
          <cell r="E1833" t="str">
            <v>PE00-08-03-3</v>
          </cell>
          <cell r="F1833" t="str">
            <v>Производительностью &gt;10000 - 15000 м3/час</v>
          </cell>
          <cell r="G1833" t="str">
            <v>Capacity: &gt;10000 to 15000 m3/ h</v>
          </cell>
          <cell r="H1833" t="str">
            <v>т</v>
          </cell>
          <cell r="I1833" t="str">
            <v>t</v>
          </cell>
          <cell r="J1833">
            <v>0</v>
          </cell>
          <cell r="K1833">
            <v>0</v>
          </cell>
          <cell r="L1833" t="str">
            <v>KQ-27-00</v>
          </cell>
          <cell r="M1833" t="str">
            <v>Технологическое оборудование, т</v>
          </cell>
          <cell r="N1833">
            <v>1</v>
          </cell>
          <cell r="O1833" t="str">
            <v>KQ-27-10</v>
          </cell>
          <cell r="P1833" t="str">
            <v>Монтаж градирен, т</v>
          </cell>
          <cell r="Q1833">
            <v>1</v>
          </cell>
        </row>
        <row r="1834">
          <cell r="E1834" t="str">
            <v>PE00-08-04</v>
          </cell>
          <cell r="F1834" t="str">
            <v>Сегментные башенные</v>
          </cell>
          <cell r="G1834" t="str">
            <v>Segmented natural draft cooling towers</v>
          </cell>
        </row>
        <row r="1835">
          <cell r="E1835" t="str">
            <v>PE00-08-04-1</v>
          </cell>
          <cell r="F1835" t="str">
            <v>Производительностью &lt;= 5000 м3/час</v>
          </cell>
          <cell r="G1835" t="str">
            <v>Capacity: &lt;= 5000 m3/h</v>
          </cell>
          <cell r="H1835" t="str">
            <v>т</v>
          </cell>
          <cell r="I1835" t="str">
            <v>t</v>
          </cell>
          <cell r="J1835">
            <v>0</v>
          </cell>
          <cell r="K1835">
            <v>0</v>
          </cell>
          <cell r="L1835" t="str">
            <v>KQ-27-00</v>
          </cell>
          <cell r="M1835" t="str">
            <v>Технологическое оборудование, т</v>
          </cell>
          <cell r="N1835">
            <v>1</v>
          </cell>
          <cell r="O1835" t="str">
            <v>KQ-27-10</v>
          </cell>
          <cell r="P1835" t="str">
            <v>Монтаж градирен, т</v>
          </cell>
          <cell r="Q1835">
            <v>1</v>
          </cell>
        </row>
        <row r="1836">
          <cell r="E1836" t="str">
            <v>PE00-08-04-2</v>
          </cell>
          <cell r="F1836" t="str">
            <v>Производительностью &gt;5000 - 10000 м3/час</v>
          </cell>
          <cell r="G1836" t="str">
            <v>Capacity: &gt;5000 to 10000 m3/ h</v>
          </cell>
          <cell r="H1836" t="str">
            <v>т</v>
          </cell>
          <cell r="I1836" t="str">
            <v>t</v>
          </cell>
          <cell r="J1836">
            <v>0</v>
          </cell>
          <cell r="K1836">
            <v>0</v>
          </cell>
          <cell r="L1836" t="str">
            <v>KQ-27-00</v>
          </cell>
          <cell r="M1836" t="str">
            <v>Технологическое оборудование, т</v>
          </cell>
          <cell r="N1836">
            <v>1</v>
          </cell>
          <cell r="O1836" t="str">
            <v>KQ-27-10</v>
          </cell>
          <cell r="P1836" t="str">
            <v>Монтаж градирен, т</v>
          </cell>
          <cell r="Q1836">
            <v>1</v>
          </cell>
        </row>
        <row r="1837">
          <cell r="E1837" t="str">
            <v>PE00-08-04-3</v>
          </cell>
          <cell r="F1837" t="str">
            <v>Производительностью &gt;10000 - 15000 м3/час</v>
          </cell>
          <cell r="G1837" t="str">
            <v>Capacity: &gt;10000 to 15000 m3/ h</v>
          </cell>
          <cell r="H1837" t="str">
            <v>т</v>
          </cell>
          <cell r="I1837" t="str">
            <v>t</v>
          </cell>
          <cell r="J1837">
            <v>0</v>
          </cell>
          <cell r="K1837">
            <v>0</v>
          </cell>
          <cell r="L1837" t="str">
            <v>KQ-27-00</v>
          </cell>
          <cell r="M1837" t="str">
            <v>Технологическое оборудование, т</v>
          </cell>
          <cell r="N1837">
            <v>1</v>
          </cell>
          <cell r="O1837" t="str">
            <v>KQ-27-10</v>
          </cell>
          <cell r="P1837" t="str">
            <v>Монтаж градирен, т</v>
          </cell>
          <cell r="Q1837">
            <v>1</v>
          </cell>
        </row>
        <row r="1838">
          <cell r="E1838" t="str">
            <v>PE00-09</v>
          </cell>
          <cell r="F1838" t="str">
            <v>Вентиляционное, компрессорное, насосное и электрогенерирующее оборудование</v>
          </cell>
          <cell r="G1838" t="str">
            <v>Ventilation, compressor, pumping and power generating equipment</v>
          </cell>
        </row>
        <row r="1839">
          <cell r="E1839" t="str">
            <v>PE00-09-01</v>
          </cell>
          <cell r="F1839" t="str">
            <v>Газовоздуходувки, вентиляторы, дымососы и т.п.</v>
          </cell>
          <cell r="G1839" t="str">
            <v>Gas blowers, fans, smoke exhausters, etc.</v>
          </cell>
        </row>
        <row r="1840">
          <cell r="E1840" t="str">
            <v>PE00-09-01-1</v>
          </cell>
          <cell r="F1840" t="str">
            <v>массой &lt;= 0,5 т</v>
          </cell>
          <cell r="G1840" t="str">
            <v>weight: &lt;= 0.5 t</v>
          </cell>
          <cell r="H1840" t="str">
            <v>т</v>
          </cell>
          <cell r="I1840" t="str">
            <v>t</v>
          </cell>
          <cell r="J1840">
            <v>351.26666666666665</v>
          </cell>
          <cell r="K1840">
            <v>34.108333333333327</v>
          </cell>
          <cell r="L1840" t="str">
            <v>KQ-27-00</v>
          </cell>
          <cell r="M1840" t="str">
            <v>Технологическое оборудование, т</v>
          </cell>
          <cell r="N1840">
            <v>1</v>
          </cell>
          <cell r="O1840" t="str">
            <v>KQ-27-11</v>
          </cell>
          <cell r="P1840" t="str">
            <v>Монтаж газодувок, вентиляторов и дымососов, т</v>
          </cell>
          <cell r="Q1840">
            <v>1</v>
          </cell>
        </row>
        <row r="1841">
          <cell r="E1841" t="str">
            <v>PE00-09-01-2</v>
          </cell>
          <cell r="F1841" t="str">
            <v>массой &gt;0,5 - 1,5 т</v>
          </cell>
          <cell r="G1841" t="str">
            <v>weight: &gt;0.5 to 1.5 t</v>
          </cell>
          <cell r="H1841" t="str">
            <v>т</v>
          </cell>
          <cell r="I1841" t="str">
            <v>t</v>
          </cell>
          <cell r="J1841">
            <v>173.23783442982452</v>
          </cell>
          <cell r="K1841">
            <v>16.252453399122803</v>
          </cell>
          <cell r="L1841" t="str">
            <v>KQ-27-00</v>
          </cell>
          <cell r="M1841" t="str">
            <v>Технологическое оборудование, т</v>
          </cell>
          <cell r="N1841">
            <v>1</v>
          </cell>
          <cell r="O1841" t="str">
            <v>KQ-27-11</v>
          </cell>
          <cell r="P1841" t="str">
            <v>Монтаж газодувок, вентиляторов и дымососов, т</v>
          </cell>
          <cell r="Q1841">
            <v>1</v>
          </cell>
        </row>
        <row r="1842">
          <cell r="E1842" t="str">
            <v>PE00-09-01-3</v>
          </cell>
          <cell r="F1842" t="str">
            <v>массой &gt;1,5 - 5 т</v>
          </cell>
          <cell r="G1842" t="str">
            <v>weight: &gt;1.5 to 5 t</v>
          </cell>
          <cell r="H1842" t="str">
            <v>т</v>
          </cell>
          <cell r="I1842" t="str">
            <v>t</v>
          </cell>
          <cell r="J1842">
            <v>74.509210526315783</v>
          </cell>
          <cell r="K1842">
            <v>5.0668859649122808</v>
          </cell>
          <cell r="L1842" t="str">
            <v>KQ-27-00</v>
          </cell>
          <cell r="M1842" t="str">
            <v>Технологическое оборудование, т</v>
          </cell>
          <cell r="N1842">
            <v>1</v>
          </cell>
          <cell r="O1842" t="str">
            <v>KQ-27-11</v>
          </cell>
          <cell r="P1842" t="str">
            <v>Монтаж газодувок, вентиляторов и дымососов, т</v>
          </cell>
          <cell r="Q1842">
            <v>1</v>
          </cell>
        </row>
        <row r="1843">
          <cell r="E1843" t="str">
            <v>PE00-09-01-4</v>
          </cell>
          <cell r="F1843" t="str">
            <v>массой &gt;5 - 10 т</v>
          </cell>
          <cell r="G1843" t="str">
            <v>weight:  &gt;5 to 10 t</v>
          </cell>
          <cell r="H1843" t="str">
            <v>т</v>
          </cell>
          <cell r="I1843" t="str">
            <v>t</v>
          </cell>
          <cell r="J1843">
            <v>71.741548387096756</v>
          </cell>
          <cell r="K1843">
            <v>4.5129193548387088</v>
          </cell>
          <cell r="L1843" t="str">
            <v>KQ-27-00</v>
          </cell>
          <cell r="M1843" t="str">
            <v>Технологическое оборудование, т</v>
          </cell>
          <cell r="N1843">
            <v>1</v>
          </cell>
          <cell r="O1843" t="str">
            <v>KQ-27-11</v>
          </cell>
          <cell r="P1843" t="str">
            <v>Монтаж газодувок, вентиляторов и дымососов, т</v>
          </cell>
          <cell r="Q1843">
            <v>1</v>
          </cell>
        </row>
        <row r="1844">
          <cell r="E1844" t="str">
            <v>PE00-09-01-5</v>
          </cell>
          <cell r="F1844" t="str">
            <v>массой &gt;10 - 20 т</v>
          </cell>
          <cell r="G1844" t="str">
            <v>weight: &gt;10 to 20 t</v>
          </cell>
          <cell r="H1844" t="str">
            <v>т</v>
          </cell>
          <cell r="I1844" t="str">
            <v>t</v>
          </cell>
          <cell r="J1844">
            <v>50.751735744542181</v>
          </cell>
          <cell r="K1844">
            <v>3.1349722018572819</v>
          </cell>
          <cell r="L1844" t="str">
            <v>KQ-27-00</v>
          </cell>
          <cell r="M1844" t="str">
            <v>Технологическое оборудование, т</v>
          </cell>
          <cell r="N1844">
            <v>1</v>
          </cell>
          <cell r="O1844" t="str">
            <v>KQ-27-11</v>
          </cell>
          <cell r="P1844" t="str">
            <v>Монтаж газодувок, вентиляторов и дымососов, т</v>
          </cell>
          <cell r="Q1844">
            <v>1</v>
          </cell>
        </row>
        <row r="1845">
          <cell r="E1845" t="str">
            <v>PE00-09-02</v>
          </cell>
          <cell r="F1845" t="str">
            <v>Компрессоры, турбины, дизельные и газотурбинные электростанции</v>
          </cell>
          <cell r="G1845" t="str">
            <v>Compressors, turbines, diesel and gas turbine power plants</v>
          </cell>
        </row>
        <row r="1846">
          <cell r="E1846" t="str">
            <v>PE00-09-02-1</v>
          </cell>
          <cell r="F1846" t="str">
            <v>массой &lt;= 5 т</v>
          </cell>
          <cell r="G1846" t="str">
            <v>weight: &lt;= 5 t</v>
          </cell>
          <cell r="H1846" t="str">
            <v>т</v>
          </cell>
          <cell r="I1846" t="str">
            <v>t</v>
          </cell>
          <cell r="J1846">
            <v>159.94931022093471</v>
          </cell>
          <cell r="K1846">
            <v>13.029346972074718</v>
          </cell>
          <cell r="L1846" t="str">
            <v>KQ-27-00</v>
          </cell>
          <cell r="M1846" t="str">
            <v>Технологическое оборудование, т</v>
          </cell>
          <cell r="N1846">
            <v>1</v>
          </cell>
          <cell r="O1846" t="str">
            <v>KQ-27-12</v>
          </cell>
          <cell r="P1846" t="str">
            <v>Монтаж компрессоров, турбин, ДЭС И ГТЭС, т</v>
          </cell>
          <cell r="Q1846">
            <v>1</v>
          </cell>
        </row>
        <row r="1847">
          <cell r="E1847" t="str">
            <v>PE00-09-02-2</v>
          </cell>
          <cell r="F1847" t="str">
            <v>массой &gt;5 - 10 т</v>
          </cell>
          <cell r="G1847" t="str">
            <v>weight:  &gt;5 to 10 t</v>
          </cell>
          <cell r="H1847" t="str">
            <v>т</v>
          </cell>
          <cell r="I1847" t="str">
            <v>t</v>
          </cell>
          <cell r="J1847">
            <v>49.995746273010795</v>
          </cell>
          <cell r="K1847">
            <v>3.7416995743984014</v>
          </cell>
          <cell r="L1847" t="str">
            <v>KQ-27-00</v>
          </cell>
          <cell r="M1847" t="str">
            <v>Технологическое оборудование, т</v>
          </cell>
          <cell r="N1847">
            <v>1</v>
          </cell>
          <cell r="O1847" t="str">
            <v>KQ-27-12</v>
          </cell>
          <cell r="P1847" t="str">
            <v>Монтаж компрессоров, турбин, ДЭС И ГТЭС, т</v>
          </cell>
          <cell r="Q1847">
            <v>1</v>
          </cell>
        </row>
        <row r="1848">
          <cell r="E1848" t="str">
            <v>PE00-09-02-3</v>
          </cell>
          <cell r="F1848" t="str">
            <v>массой &gt;10 - 30 т</v>
          </cell>
          <cell r="G1848" t="str">
            <v>weight:  &gt;10 to 30 t</v>
          </cell>
          <cell r="H1848" t="str">
            <v>т</v>
          </cell>
          <cell r="I1848" t="str">
            <v>t</v>
          </cell>
          <cell r="J1848">
            <v>83.995000000000005</v>
          </cell>
          <cell r="K1848">
            <v>6.1859999999999999</v>
          </cell>
          <cell r="L1848" t="str">
            <v>KQ-27-00</v>
          </cell>
          <cell r="M1848" t="str">
            <v>Технологическое оборудование, т</v>
          </cell>
          <cell r="N1848">
            <v>1</v>
          </cell>
          <cell r="O1848" t="str">
            <v>KQ-27-12</v>
          </cell>
          <cell r="P1848" t="str">
            <v>Монтаж компрессоров, турбин, ДЭС И ГТЭС, т</v>
          </cell>
          <cell r="Q1848">
            <v>1</v>
          </cell>
        </row>
        <row r="1849">
          <cell r="E1849" t="str">
            <v>PE00-09-02-4</v>
          </cell>
          <cell r="F1849" t="str">
            <v>массой &gt;30 - 50 т</v>
          </cell>
          <cell r="G1849" t="str">
            <v>weight: &gt;30 to 50 t</v>
          </cell>
          <cell r="H1849" t="str">
            <v>т</v>
          </cell>
          <cell r="I1849" t="str">
            <v>t</v>
          </cell>
          <cell r="J1849">
            <v>70.754679061659587</v>
          </cell>
          <cell r="K1849">
            <v>5.0462333602609393</v>
          </cell>
          <cell r="L1849" t="str">
            <v>KQ-27-00</v>
          </cell>
          <cell r="M1849" t="str">
            <v>Технологическое оборудование, т</v>
          </cell>
          <cell r="N1849">
            <v>1</v>
          </cell>
          <cell r="O1849" t="str">
            <v>KQ-27-12</v>
          </cell>
          <cell r="P1849" t="str">
            <v>Монтаж компрессоров, турбин, ДЭС И ГТЭС, т</v>
          </cell>
          <cell r="Q1849">
            <v>1</v>
          </cell>
        </row>
        <row r="1850">
          <cell r="E1850" t="str">
            <v>PE00-09-02-5</v>
          </cell>
          <cell r="F1850" t="str">
            <v>массой &gt;50 - 100 т</v>
          </cell>
          <cell r="G1850" t="str">
            <v>weight: &gt;50 to 100 t</v>
          </cell>
          <cell r="H1850" t="str">
            <v>т</v>
          </cell>
          <cell r="I1850" t="str">
            <v>t</v>
          </cell>
          <cell r="J1850">
            <v>47.592999999999996</v>
          </cell>
          <cell r="K1850">
            <v>3.056</v>
          </cell>
          <cell r="L1850" t="str">
            <v>KQ-26-00</v>
          </cell>
          <cell r="M1850" t="str">
            <v>HeavyLift технологическое оборудование, т</v>
          </cell>
          <cell r="N1850">
            <v>1</v>
          </cell>
          <cell r="O1850" t="str">
            <v>KQ-26-02</v>
          </cell>
          <cell r="P1850" t="str">
            <v>HeavyLift динамического оборудования, т</v>
          </cell>
          <cell r="Q1850">
            <v>1</v>
          </cell>
        </row>
        <row r="1851">
          <cell r="E1851" t="str">
            <v>PE00-09-02-6</v>
          </cell>
          <cell r="F1851" t="str">
            <v>массой &gt;100 - 150 т</v>
          </cell>
          <cell r="G1851" t="str">
            <v>weight: &gt;100 to 150 t</v>
          </cell>
          <cell r="H1851" t="str">
            <v>т</v>
          </cell>
          <cell r="I1851" t="str">
            <v>t</v>
          </cell>
          <cell r="J1851">
            <v>32.273986206461224</v>
          </cell>
          <cell r="K1851">
            <v>2.1146387392892945</v>
          </cell>
          <cell r="L1851" t="str">
            <v>KQ-26-00</v>
          </cell>
          <cell r="M1851" t="str">
            <v>HeavyLift технологическое оборудование, т</v>
          </cell>
          <cell r="N1851">
            <v>1</v>
          </cell>
          <cell r="O1851" t="str">
            <v>KQ-26-02</v>
          </cell>
          <cell r="P1851" t="str">
            <v>HeavyLift динамического оборудования, т</v>
          </cell>
          <cell r="Q1851">
            <v>1</v>
          </cell>
        </row>
        <row r="1852">
          <cell r="E1852" t="str">
            <v>PE00-09-02-7</v>
          </cell>
          <cell r="F1852" t="str">
            <v>массой &gt;150 - 200 т</v>
          </cell>
          <cell r="G1852" t="str">
            <v>weight: &gt;150 to 200 t</v>
          </cell>
          <cell r="H1852" t="str">
            <v>т</v>
          </cell>
          <cell r="I1852" t="str">
            <v>t</v>
          </cell>
          <cell r="J1852">
            <v>30.4458954163381</v>
          </cell>
          <cell r="K1852">
            <v>1.9948595592709795</v>
          </cell>
          <cell r="L1852" t="str">
            <v>KQ-26-00</v>
          </cell>
          <cell r="M1852" t="str">
            <v>HeavyLift технологическое оборудование, т</v>
          </cell>
          <cell r="N1852">
            <v>1</v>
          </cell>
          <cell r="O1852" t="str">
            <v>KQ-26-02</v>
          </cell>
          <cell r="P1852" t="str">
            <v>HeavyLift динамического оборудования, т</v>
          </cell>
          <cell r="Q1852">
            <v>1</v>
          </cell>
        </row>
        <row r="1853">
          <cell r="E1853" t="str">
            <v>PE00-09-02-8</v>
          </cell>
          <cell r="F1853" t="str">
            <v>массой &gt;200 - 300 т</v>
          </cell>
          <cell r="G1853" t="str">
            <v>weight: &gt;200 to 300 t</v>
          </cell>
          <cell r="H1853" t="str">
            <v>т</v>
          </cell>
          <cell r="I1853" t="str">
            <v>t</v>
          </cell>
          <cell r="J1853">
            <v>25.574552149723999</v>
          </cell>
          <cell r="K1853">
            <v>1.6756820297876227</v>
          </cell>
          <cell r="L1853" t="str">
            <v>KQ-26-00</v>
          </cell>
          <cell r="M1853" t="str">
            <v>HeavyLift технологическое оборудование, т</v>
          </cell>
          <cell r="N1853">
            <v>1</v>
          </cell>
          <cell r="O1853" t="str">
            <v>KQ-26-02</v>
          </cell>
          <cell r="P1853" t="str">
            <v>HeavyLift динамического оборудования, т</v>
          </cell>
          <cell r="Q1853">
            <v>1</v>
          </cell>
        </row>
        <row r="1854">
          <cell r="E1854" t="str">
            <v>PE00-09-02-9</v>
          </cell>
          <cell r="F1854" t="str">
            <v>массой &gt;300 - 500 т</v>
          </cell>
          <cell r="G1854" t="str">
            <v>weight &gt;300 - 500 tons</v>
          </cell>
          <cell r="H1854" t="str">
            <v>т</v>
          </cell>
          <cell r="I1854" t="str">
            <v>t</v>
          </cell>
          <cell r="J1854">
            <v>9.2196421603535352</v>
          </cell>
          <cell r="K1854">
            <v>0.59132715068181829</v>
          </cell>
          <cell r="L1854" t="str">
            <v>KQ-26-00</v>
          </cell>
          <cell r="M1854" t="str">
            <v>HeavyLift технологическое оборудование, т</v>
          </cell>
          <cell r="N1854">
            <v>1</v>
          </cell>
          <cell r="O1854" t="str">
            <v>KQ-26-02</v>
          </cell>
          <cell r="P1854" t="str">
            <v>HeavyLift динамического оборудования, т</v>
          </cell>
          <cell r="Q1854">
            <v>1</v>
          </cell>
        </row>
        <row r="1855">
          <cell r="E1855" t="str">
            <v>PE00-09-03</v>
          </cell>
          <cell r="F1855" t="str">
            <v>Насосное оборудование, требующее центровки</v>
          </cell>
          <cell r="G1855" t="str">
            <v>Pump equipment requiring alignment</v>
          </cell>
        </row>
        <row r="1856">
          <cell r="E1856" t="str">
            <v>PE00-09-03-1</v>
          </cell>
          <cell r="F1856" t="str">
            <v>массой &lt;= 0,2 т</v>
          </cell>
          <cell r="G1856" t="str">
            <v>weight: &lt;= 0.2 t</v>
          </cell>
          <cell r="H1856" t="str">
            <v>т</v>
          </cell>
          <cell r="I1856" t="str">
            <v>t</v>
          </cell>
          <cell r="J1856">
            <v>445.61700000000002</v>
          </cell>
          <cell r="K1856">
            <v>22.492999999999999</v>
          </cell>
          <cell r="L1856" t="str">
            <v>KQ-27-00</v>
          </cell>
          <cell r="M1856" t="str">
            <v>Технологическое оборудование, т</v>
          </cell>
          <cell r="N1856">
            <v>1</v>
          </cell>
          <cell r="O1856" t="str">
            <v>KQ-27-13</v>
          </cell>
          <cell r="P1856" t="str">
            <v>Монтаж насосов, т</v>
          </cell>
          <cell r="Q1856">
            <v>1</v>
          </cell>
        </row>
        <row r="1857">
          <cell r="E1857" t="str">
            <v>PE00-09-03-2</v>
          </cell>
          <cell r="F1857" t="str">
            <v>массой &gt;0,2 - 0,5 т</v>
          </cell>
          <cell r="G1857" t="str">
            <v>weight: &gt;0.2 to 0.5 t</v>
          </cell>
          <cell r="H1857" t="str">
            <v>т</v>
          </cell>
          <cell r="I1857" t="str">
            <v>t</v>
          </cell>
          <cell r="J1857">
            <v>267.00697635307</v>
          </cell>
          <cell r="K1857">
            <v>14.271045632989178</v>
          </cell>
          <cell r="L1857" t="str">
            <v>KQ-27-00</v>
          </cell>
          <cell r="M1857" t="str">
            <v>Технологическое оборудование, т</v>
          </cell>
          <cell r="N1857">
            <v>1</v>
          </cell>
          <cell r="O1857" t="str">
            <v>KQ-27-13</v>
          </cell>
          <cell r="P1857" t="str">
            <v>Монтаж насосов, т</v>
          </cell>
          <cell r="Q1857">
            <v>1</v>
          </cell>
        </row>
        <row r="1858">
          <cell r="E1858" t="str">
            <v>PE00-09-03-3</v>
          </cell>
          <cell r="F1858" t="str">
            <v>массой &gt;0,5 - 1,5 т</v>
          </cell>
          <cell r="G1858" t="str">
            <v>weight: &gt;0.5 to 1.5 t</v>
          </cell>
          <cell r="H1858" t="str">
            <v>т</v>
          </cell>
          <cell r="I1858" t="str">
            <v>t</v>
          </cell>
          <cell r="J1858">
            <v>123.03999999999999</v>
          </cell>
          <cell r="K1858">
            <v>10.024000000000001</v>
          </cell>
          <cell r="L1858" t="str">
            <v>KQ-27-00</v>
          </cell>
          <cell r="M1858" t="str">
            <v>Технологическое оборудование, т</v>
          </cell>
          <cell r="N1858">
            <v>1</v>
          </cell>
          <cell r="O1858" t="str">
            <v>KQ-27-13</v>
          </cell>
          <cell r="P1858" t="str">
            <v>Монтаж насосов, т</v>
          </cell>
          <cell r="Q1858">
            <v>1</v>
          </cell>
        </row>
        <row r="1859">
          <cell r="E1859" t="str">
            <v>PE00-09-03-4</v>
          </cell>
          <cell r="F1859" t="str">
            <v>массой &gt;1,5 - 5 т</v>
          </cell>
          <cell r="G1859" t="str">
            <v>weight: &gt;1.5 to 5 t</v>
          </cell>
          <cell r="H1859" t="str">
            <v>т</v>
          </cell>
          <cell r="I1859" t="str">
            <v>t</v>
          </cell>
          <cell r="J1859">
            <v>84.384319266026282</v>
          </cell>
          <cell r="K1859">
            <v>6.7945791486795928</v>
          </cell>
          <cell r="L1859" t="str">
            <v>KQ-27-00</v>
          </cell>
          <cell r="M1859" t="str">
            <v>Технологическое оборудование, т</v>
          </cell>
          <cell r="N1859">
            <v>1</v>
          </cell>
          <cell r="O1859" t="str">
            <v>KQ-27-13</v>
          </cell>
          <cell r="P1859" t="str">
            <v>Монтаж насосов, т</v>
          </cell>
          <cell r="Q1859">
            <v>1</v>
          </cell>
        </row>
        <row r="1860">
          <cell r="E1860" t="str">
            <v>PE00-09-03-5</v>
          </cell>
          <cell r="F1860" t="str">
            <v>массой &gt;5 - 10 т</v>
          </cell>
          <cell r="G1860" t="str">
            <v>weight:  &gt;5 to 10 t</v>
          </cell>
          <cell r="H1860" t="str">
            <v>т</v>
          </cell>
          <cell r="I1860" t="str">
            <v>t</v>
          </cell>
          <cell r="J1860">
            <v>38.461000000000006</v>
          </cell>
          <cell r="K1860">
            <v>2.8800000000000003</v>
          </cell>
          <cell r="L1860" t="str">
            <v>KQ-27-00</v>
          </cell>
          <cell r="M1860" t="str">
            <v>Технологическое оборудование, т</v>
          </cell>
          <cell r="N1860">
            <v>1</v>
          </cell>
          <cell r="O1860" t="str">
            <v>KQ-27-13</v>
          </cell>
          <cell r="P1860" t="str">
            <v>Монтаж насосов, т</v>
          </cell>
          <cell r="Q1860">
            <v>1</v>
          </cell>
        </row>
        <row r="1861">
          <cell r="E1861" t="str">
            <v>PE00-09-03-6</v>
          </cell>
          <cell r="F1861" t="str">
            <v>массой &gt;10 - 20 т</v>
          </cell>
          <cell r="G1861" t="str">
            <v>weight: &gt;10 to 20 t</v>
          </cell>
          <cell r="H1861" t="str">
            <v>т</v>
          </cell>
          <cell r="I1861" t="str">
            <v>t</v>
          </cell>
          <cell r="J1861">
            <v>27.44712543866617</v>
          </cell>
          <cell r="K1861">
            <v>1.9903556604104669</v>
          </cell>
          <cell r="L1861" t="str">
            <v>KQ-27-00</v>
          </cell>
          <cell r="M1861" t="str">
            <v>Технологическое оборудование, т</v>
          </cell>
          <cell r="N1861">
            <v>1</v>
          </cell>
          <cell r="O1861" t="str">
            <v>KQ-27-13</v>
          </cell>
          <cell r="P1861" t="str">
            <v>Монтаж насосов, т</v>
          </cell>
          <cell r="Q1861">
            <v>1</v>
          </cell>
        </row>
        <row r="1862">
          <cell r="E1862" t="str">
            <v>PE00-09-03-7</v>
          </cell>
          <cell r="F1862" t="str">
            <v>массой &gt;20 - 40 т</v>
          </cell>
          <cell r="G1862" t="str">
            <v>weight: &gt;20 to 40 t</v>
          </cell>
          <cell r="H1862" t="str">
            <v>т</v>
          </cell>
          <cell r="I1862" t="str">
            <v>t</v>
          </cell>
          <cell r="J1862">
            <v>14.577</v>
          </cell>
          <cell r="K1862">
            <v>0.88</v>
          </cell>
          <cell r="L1862" t="str">
            <v>KQ-27-00</v>
          </cell>
          <cell r="M1862" t="str">
            <v>Технологическое оборудование, т</v>
          </cell>
          <cell r="N1862">
            <v>1</v>
          </cell>
          <cell r="O1862" t="str">
            <v>KQ-27-13</v>
          </cell>
          <cell r="P1862" t="str">
            <v>Монтаж насосов, т</v>
          </cell>
          <cell r="Q1862">
            <v>1</v>
          </cell>
        </row>
        <row r="1863">
          <cell r="E1863" t="str">
            <v>PE00-09-03-8</v>
          </cell>
          <cell r="F1863" t="str">
            <v>массой &gt;40 - 60 т</v>
          </cell>
          <cell r="G1863" t="str">
            <v>weight: &gt;40 to 60 t</v>
          </cell>
          <cell r="H1863" t="str">
            <v>т</v>
          </cell>
          <cell r="I1863" t="str">
            <v>t</v>
          </cell>
          <cell r="J1863">
            <v>3.2764502746096817</v>
          </cell>
          <cell r="K1863">
            <v>0.44645900385401471</v>
          </cell>
          <cell r="L1863" t="str">
            <v>KQ-27-00</v>
          </cell>
          <cell r="M1863" t="str">
            <v>Технологическое оборудование, т</v>
          </cell>
          <cell r="N1863">
            <v>1</v>
          </cell>
          <cell r="O1863" t="str">
            <v>KQ-27-13</v>
          </cell>
          <cell r="P1863" t="str">
            <v>Монтаж насосов, т</v>
          </cell>
          <cell r="Q1863">
            <v>1</v>
          </cell>
        </row>
        <row r="1864">
          <cell r="E1864" t="str">
            <v>PE00-09-04</v>
          </cell>
          <cell r="F1864" t="str">
            <v>Насосное оборудование, не требующее центровки</v>
          </cell>
          <cell r="G1864" t="str">
            <v>Pumping equipment that does not require centering</v>
          </cell>
        </row>
        <row r="1865">
          <cell r="E1865" t="str">
            <v>PE00-09-04-1</v>
          </cell>
          <cell r="F1865" t="str">
            <v>массой &lt;= 0,2 т</v>
          </cell>
          <cell r="G1865" t="str">
            <v>weight: &lt;= 0.2 t</v>
          </cell>
          <cell r="H1865" t="str">
            <v>т</v>
          </cell>
          <cell r="I1865" t="str">
            <v>t</v>
          </cell>
          <cell r="J1865">
            <v>445.61367521367521</v>
          </cell>
          <cell r="K1865">
            <v>22.491709401709397</v>
          </cell>
          <cell r="L1865" t="str">
            <v>KQ-27-00</v>
          </cell>
          <cell r="M1865" t="str">
            <v>Технологическое оборудование, т</v>
          </cell>
          <cell r="N1865">
            <v>1</v>
          </cell>
          <cell r="O1865" t="str">
            <v>KQ-27-13</v>
          </cell>
          <cell r="P1865" t="str">
            <v>Монтаж насосов, т</v>
          </cell>
          <cell r="Q1865">
            <v>1</v>
          </cell>
        </row>
        <row r="1866">
          <cell r="E1866" t="str">
            <v>PE00-09-04-2</v>
          </cell>
          <cell r="F1866" t="str">
            <v>массой &gt;0,2 - 0,5 т</v>
          </cell>
          <cell r="G1866" t="str">
            <v>weight: &gt;0.2 to 0.5 t</v>
          </cell>
          <cell r="H1866" t="str">
            <v>т</v>
          </cell>
          <cell r="I1866" t="str">
            <v>t</v>
          </cell>
          <cell r="J1866">
            <v>267.00697635307</v>
          </cell>
          <cell r="K1866">
            <v>14.271045632989178</v>
          </cell>
          <cell r="L1866" t="str">
            <v>KQ-27-00</v>
          </cell>
          <cell r="M1866" t="str">
            <v>Технологическое оборудование, т</v>
          </cell>
          <cell r="N1866">
            <v>1</v>
          </cell>
          <cell r="O1866" t="str">
            <v>KQ-27-13</v>
          </cell>
          <cell r="P1866" t="str">
            <v>Монтаж насосов, т</v>
          </cell>
          <cell r="Q1866">
            <v>1</v>
          </cell>
        </row>
        <row r="1867">
          <cell r="E1867" t="str">
            <v>PE00-09-04-3</v>
          </cell>
          <cell r="F1867" t="str">
            <v>массой &gt;0,5 - 1,5 т</v>
          </cell>
          <cell r="G1867" t="str">
            <v>weight: &gt;0.5 to 1.5 t</v>
          </cell>
          <cell r="H1867" t="str">
            <v>т</v>
          </cell>
          <cell r="I1867" t="str">
            <v>t</v>
          </cell>
          <cell r="J1867">
            <v>123.03793093918054</v>
          </cell>
          <cell r="K1867">
            <v>10.022574593903629</v>
          </cell>
          <cell r="L1867" t="str">
            <v>KQ-27-00</v>
          </cell>
          <cell r="M1867" t="str">
            <v>Технологическое оборудование, т</v>
          </cell>
          <cell r="N1867">
            <v>1</v>
          </cell>
          <cell r="O1867" t="str">
            <v>KQ-27-13</v>
          </cell>
          <cell r="P1867" t="str">
            <v>Монтаж насосов, т</v>
          </cell>
          <cell r="Q1867">
            <v>1</v>
          </cell>
        </row>
        <row r="1868">
          <cell r="E1868" t="str">
            <v>PE00-09-04-4</v>
          </cell>
          <cell r="F1868" t="str">
            <v>массой &gt;1,5 - 5 т</v>
          </cell>
          <cell r="G1868" t="str">
            <v>weight: &gt;1.5 to 5 t</v>
          </cell>
          <cell r="H1868" t="str">
            <v>т</v>
          </cell>
          <cell r="I1868" t="str">
            <v>t</v>
          </cell>
          <cell r="J1868">
            <v>84.384319266026282</v>
          </cell>
          <cell r="K1868">
            <v>6.7945791486795928</v>
          </cell>
          <cell r="L1868" t="str">
            <v>KQ-27-00</v>
          </cell>
          <cell r="M1868" t="str">
            <v>Технологическое оборудование, т</v>
          </cell>
          <cell r="N1868">
            <v>1</v>
          </cell>
          <cell r="O1868" t="str">
            <v>KQ-27-13</v>
          </cell>
          <cell r="P1868" t="str">
            <v>Монтаж насосов, т</v>
          </cell>
          <cell r="Q1868">
            <v>1</v>
          </cell>
        </row>
        <row r="1869">
          <cell r="E1869" t="str">
            <v>PE00-09-04-5</v>
          </cell>
          <cell r="F1869" t="str">
            <v>массой &gt;5 - 10 т</v>
          </cell>
          <cell r="G1869" t="str">
            <v>weight:  &gt;5 to 10 t</v>
          </cell>
          <cell r="H1869" t="str">
            <v>т</v>
          </cell>
          <cell r="I1869" t="str">
            <v>t</v>
          </cell>
          <cell r="J1869">
            <v>38.458266363854456</v>
          </cell>
          <cell r="K1869">
            <v>2.878230441844924</v>
          </cell>
          <cell r="L1869" t="str">
            <v>KQ-27-00</v>
          </cell>
          <cell r="M1869" t="str">
            <v>Технологическое оборудование, т</v>
          </cell>
          <cell r="N1869">
            <v>1</v>
          </cell>
          <cell r="O1869" t="str">
            <v>KQ-27-13</v>
          </cell>
          <cell r="P1869" t="str">
            <v>Монтаж насосов, т</v>
          </cell>
          <cell r="Q1869">
            <v>1</v>
          </cell>
        </row>
        <row r="1870">
          <cell r="E1870" t="str">
            <v>PE00-09-04-6</v>
          </cell>
          <cell r="F1870" t="str">
            <v>массой &gt;10 - 20 т</v>
          </cell>
          <cell r="G1870" t="str">
            <v>weight: &gt;10 to 20 t</v>
          </cell>
          <cell r="H1870" t="str">
            <v>т</v>
          </cell>
          <cell r="I1870" t="str">
            <v>t</v>
          </cell>
          <cell r="J1870">
            <v>27.44712543866617</v>
          </cell>
          <cell r="K1870">
            <v>1.9903556604104669</v>
          </cell>
          <cell r="L1870" t="str">
            <v>KQ-27-00</v>
          </cell>
          <cell r="M1870" t="str">
            <v>Технологическое оборудование, т</v>
          </cell>
          <cell r="N1870">
            <v>1</v>
          </cell>
          <cell r="O1870" t="str">
            <v>KQ-27-13</v>
          </cell>
          <cell r="P1870" t="str">
            <v>Монтаж насосов, т</v>
          </cell>
          <cell r="Q1870">
            <v>1</v>
          </cell>
        </row>
        <row r="1871">
          <cell r="E1871" t="str">
            <v>PE00-09-04-7</v>
          </cell>
          <cell r="F1871" t="str">
            <v>массой &gt;20 - 40 т</v>
          </cell>
          <cell r="G1871" t="str">
            <v>weight: &gt;20 to 40 t</v>
          </cell>
          <cell r="H1871" t="str">
            <v>т</v>
          </cell>
          <cell r="I1871" t="str">
            <v>t</v>
          </cell>
          <cell r="J1871">
            <v>14.573885401178318</v>
          </cell>
          <cell r="K1871">
            <v>0.87805798434504145</v>
          </cell>
          <cell r="L1871" t="str">
            <v>KQ-27-00</v>
          </cell>
          <cell r="M1871" t="str">
            <v>Технологическое оборудование, т</v>
          </cell>
          <cell r="N1871">
            <v>1</v>
          </cell>
          <cell r="O1871" t="str">
            <v>KQ-27-13</v>
          </cell>
          <cell r="P1871" t="str">
            <v>Монтаж насосов, т</v>
          </cell>
          <cell r="Q1871">
            <v>1</v>
          </cell>
        </row>
        <row r="1872">
          <cell r="E1872" t="str">
            <v>PE00-09-04-8</v>
          </cell>
          <cell r="F1872" t="str">
            <v>массой &gt;40 - 60 т</v>
          </cell>
          <cell r="G1872" t="str">
            <v>weight: &gt;40 to 60 t</v>
          </cell>
          <cell r="H1872" t="str">
            <v>т</v>
          </cell>
          <cell r="I1872" t="str">
            <v>t</v>
          </cell>
          <cell r="J1872">
            <v>3.2764502746096817</v>
          </cell>
          <cell r="K1872">
            <v>0.44645900385401471</v>
          </cell>
          <cell r="L1872" t="str">
            <v>KQ-27-00</v>
          </cell>
          <cell r="M1872" t="str">
            <v>Технологическое оборудование, т</v>
          </cell>
          <cell r="N1872">
            <v>1</v>
          </cell>
          <cell r="O1872" t="str">
            <v>KQ-27-13</v>
          </cell>
          <cell r="P1872" t="str">
            <v>Монтаж насосов, т</v>
          </cell>
          <cell r="Q1872">
            <v>1</v>
          </cell>
        </row>
        <row r="1873">
          <cell r="E1873" t="str">
            <v>PE00-10</v>
          </cell>
          <cell r="F1873" t="str">
            <v>Оборудование пыле- и газоочистки</v>
          </cell>
          <cell r="G1873" t="str">
            <v>Dust- and gas removal equipment</v>
          </cell>
        </row>
        <row r="1874">
          <cell r="E1874" t="str">
            <v>PE00-10-01</v>
          </cell>
          <cell r="F1874" t="str">
            <v>Механические фильтры, циклоны</v>
          </cell>
          <cell r="G1874" t="str">
            <v>Mechanical filters, cyclones</v>
          </cell>
        </row>
        <row r="1875">
          <cell r="E1875" t="str">
            <v>PE00-10-01-1</v>
          </cell>
          <cell r="F1875" t="str">
            <v>массой &lt;= 0,2 т</v>
          </cell>
          <cell r="G1875" t="str">
            <v>weight: &lt;= 0.2 t</v>
          </cell>
          <cell r="H1875" t="str">
            <v>т</v>
          </cell>
          <cell r="I1875" t="str">
            <v>t</v>
          </cell>
          <cell r="J1875">
            <v>35</v>
          </cell>
          <cell r="K1875">
            <v>23.56</v>
          </cell>
          <cell r="L1875" t="str">
            <v>KQ-27-00</v>
          </cell>
          <cell r="M1875" t="str">
            <v>Технологическое оборудование, т</v>
          </cell>
          <cell r="N1875">
            <v>1</v>
          </cell>
          <cell r="O1875" t="str">
            <v>KQ-27-14</v>
          </cell>
          <cell r="P1875" t="str">
            <v>Монтаж механических фильтров и циклонов, т</v>
          </cell>
          <cell r="Q1875">
            <v>1</v>
          </cell>
        </row>
        <row r="1876">
          <cell r="E1876" t="str">
            <v>PE00-10-01-2</v>
          </cell>
          <cell r="F1876" t="str">
            <v>массой &gt;0,2 - 0,5 т</v>
          </cell>
          <cell r="G1876" t="str">
            <v>weight: &gt;0.2 to 0.5 t</v>
          </cell>
          <cell r="H1876" t="str">
            <v>т</v>
          </cell>
          <cell r="I1876" t="str">
            <v>t</v>
          </cell>
          <cell r="J1876">
            <v>29</v>
          </cell>
          <cell r="K1876">
            <v>18.87</v>
          </cell>
          <cell r="L1876" t="str">
            <v>KQ-27-00</v>
          </cell>
          <cell r="M1876" t="str">
            <v>Технологическое оборудование, т</v>
          </cell>
          <cell r="N1876">
            <v>1</v>
          </cell>
          <cell r="O1876" t="str">
            <v>KQ-27-14</v>
          </cell>
          <cell r="P1876" t="str">
            <v>Монтаж механических фильтров и циклонов, т</v>
          </cell>
          <cell r="Q1876">
            <v>1</v>
          </cell>
        </row>
        <row r="1877">
          <cell r="E1877" t="str">
            <v>PE00-10-01-3</v>
          </cell>
          <cell r="F1877" t="str">
            <v>массой &gt;0,5 - 1,5 т</v>
          </cell>
          <cell r="G1877" t="str">
            <v>weight: &gt;0.5 to 1.5 t</v>
          </cell>
          <cell r="H1877" t="str">
            <v>т</v>
          </cell>
          <cell r="I1877" t="str">
            <v>t</v>
          </cell>
          <cell r="J1877">
            <v>18.72</v>
          </cell>
          <cell r="K1877">
            <v>11.200000000000001</v>
          </cell>
          <cell r="L1877" t="str">
            <v>KQ-27-00</v>
          </cell>
          <cell r="M1877" t="str">
            <v>Технологическое оборудование, т</v>
          </cell>
          <cell r="N1877">
            <v>1</v>
          </cell>
          <cell r="O1877" t="str">
            <v>KQ-27-14</v>
          </cell>
          <cell r="P1877" t="str">
            <v>Монтаж механических фильтров и циклонов, т</v>
          </cell>
          <cell r="Q1877">
            <v>1</v>
          </cell>
        </row>
        <row r="1878">
          <cell r="E1878" t="str">
            <v>PE00-10-01-4</v>
          </cell>
          <cell r="F1878" t="str">
            <v>массой &gt;1,5 - 5 т</v>
          </cell>
          <cell r="G1878" t="str">
            <v>weight: &gt;1.5 to 5 t</v>
          </cell>
          <cell r="H1878" t="str">
            <v>т</v>
          </cell>
          <cell r="I1878" t="str">
            <v>t</v>
          </cell>
          <cell r="J1878">
            <v>13.292307692307693</v>
          </cell>
          <cell r="K1878">
            <v>7.9526627218934927</v>
          </cell>
          <cell r="L1878" t="str">
            <v>KQ-27-00</v>
          </cell>
          <cell r="M1878" t="str">
            <v>Технологическое оборудование, т</v>
          </cell>
          <cell r="N1878">
            <v>1</v>
          </cell>
          <cell r="O1878" t="str">
            <v>KQ-27-14</v>
          </cell>
          <cell r="P1878" t="str">
            <v>Монтаж механических фильтров и циклонов, т</v>
          </cell>
          <cell r="Q1878">
            <v>1</v>
          </cell>
        </row>
        <row r="1879">
          <cell r="E1879" t="str">
            <v>PE00-10-01-5</v>
          </cell>
          <cell r="F1879" t="str">
            <v>массой &gt;5 - 10 т</v>
          </cell>
          <cell r="G1879" t="str">
            <v>weight:  &gt;5 to 10 t</v>
          </cell>
          <cell r="H1879" t="str">
            <v>т</v>
          </cell>
          <cell r="I1879" t="str">
            <v>t</v>
          </cell>
          <cell r="J1879">
            <v>10.633846153846156</v>
          </cell>
          <cell r="K1879">
            <v>6.7597633136094686</v>
          </cell>
          <cell r="L1879" t="str">
            <v>KQ-27-00</v>
          </cell>
          <cell r="M1879" t="str">
            <v>Технологическое оборудование, т</v>
          </cell>
          <cell r="N1879">
            <v>1</v>
          </cell>
          <cell r="O1879" t="str">
            <v>KQ-27-14</v>
          </cell>
          <cell r="P1879" t="str">
            <v>Монтаж механических фильтров и циклонов, т</v>
          </cell>
          <cell r="Q1879">
            <v>1</v>
          </cell>
        </row>
        <row r="1880">
          <cell r="E1880" t="str">
            <v>PE00-10-01-6</v>
          </cell>
          <cell r="F1880" t="str">
            <v>массой &gt;10 - 20 т</v>
          </cell>
          <cell r="G1880" t="str">
            <v>weight: &gt;10 to 20 t</v>
          </cell>
          <cell r="H1880" t="str">
            <v>т</v>
          </cell>
          <cell r="I1880" t="str">
            <v>t</v>
          </cell>
          <cell r="J1880">
            <v>9.9692307692307693</v>
          </cell>
          <cell r="K1880">
            <v>5.9644970414201195</v>
          </cell>
          <cell r="L1880" t="str">
            <v>KQ-27-00</v>
          </cell>
          <cell r="M1880" t="str">
            <v>Технологическое оборудование, т</v>
          </cell>
          <cell r="N1880">
            <v>1</v>
          </cell>
          <cell r="O1880" t="str">
            <v>KQ-27-14</v>
          </cell>
          <cell r="P1880" t="str">
            <v>Монтаж механических фильтров и циклонов, т</v>
          </cell>
          <cell r="Q1880">
            <v>1</v>
          </cell>
        </row>
        <row r="1881">
          <cell r="E1881" t="str">
            <v>PE00-10-01-7</v>
          </cell>
          <cell r="F1881" t="str">
            <v>массой &gt;20 - 40 т</v>
          </cell>
          <cell r="G1881" t="str">
            <v>weight: &gt;20 to 40 t</v>
          </cell>
          <cell r="H1881" t="str">
            <v>т</v>
          </cell>
          <cell r="I1881" t="str">
            <v>t</v>
          </cell>
          <cell r="J1881">
            <v>0</v>
          </cell>
          <cell r="K1881">
            <v>0</v>
          </cell>
          <cell r="L1881" t="str">
            <v>KQ-27-00</v>
          </cell>
          <cell r="M1881" t="str">
            <v>Технологическое оборудование, т</v>
          </cell>
          <cell r="N1881">
            <v>1</v>
          </cell>
          <cell r="O1881" t="str">
            <v>KQ-27-14</v>
          </cell>
          <cell r="P1881" t="str">
            <v>Монтаж механических фильтров и циклонов, т</v>
          </cell>
          <cell r="Q1881">
            <v>1</v>
          </cell>
        </row>
        <row r="1882">
          <cell r="E1882" t="str">
            <v>PE00-10-02</v>
          </cell>
          <cell r="F1882" t="str">
            <v>Электрофильтры</v>
          </cell>
          <cell r="G1882" t="str">
            <v>Electrostatic precipitators / filters</v>
          </cell>
        </row>
        <row r="1883">
          <cell r="E1883" t="str">
            <v>PE00-10-02-1</v>
          </cell>
          <cell r="F1883" t="str">
            <v>массой &lt;= 1,5 т</v>
          </cell>
          <cell r="G1883" t="str">
            <v>weight: &lt;= 1.5 t</v>
          </cell>
          <cell r="H1883" t="str">
            <v>т</v>
          </cell>
          <cell r="I1883" t="str">
            <v>t</v>
          </cell>
          <cell r="J1883">
            <v>29.130434782608699</v>
          </cell>
          <cell r="K1883">
            <v>3</v>
          </cell>
          <cell r="L1883" t="str">
            <v>KQ-27-00</v>
          </cell>
          <cell r="M1883" t="str">
            <v>Технологическое оборудование, т</v>
          </cell>
          <cell r="N1883">
            <v>1</v>
          </cell>
          <cell r="O1883" t="str">
            <v>KQ-27-15</v>
          </cell>
          <cell r="P1883" t="str">
            <v>Монтаж электрофильтров, т</v>
          </cell>
          <cell r="Q1883">
            <v>1</v>
          </cell>
        </row>
        <row r="1884">
          <cell r="E1884" t="str">
            <v>PE00-10-02-2</v>
          </cell>
          <cell r="F1884" t="str">
            <v>массой &gt;1,5 - 5 т</v>
          </cell>
          <cell r="G1884" t="str">
            <v>weight: &gt;1.5 to 5 t</v>
          </cell>
          <cell r="H1884" t="str">
            <v>т</v>
          </cell>
          <cell r="I1884" t="str">
            <v>t</v>
          </cell>
          <cell r="J1884">
            <v>0</v>
          </cell>
          <cell r="K1884">
            <v>0</v>
          </cell>
          <cell r="L1884" t="str">
            <v>KQ-27-00</v>
          </cell>
          <cell r="M1884" t="str">
            <v>Технологическое оборудование, т</v>
          </cell>
          <cell r="N1884">
            <v>1</v>
          </cell>
          <cell r="O1884" t="str">
            <v>KQ-27-15</v>
          </cell>
          <cell r="P1884" t="str">
            <v>Монтаж электрофильтров, т</v>
          </cell>
          <cell r="Q1884">
            <v>1</v>
          </cell>
        </row>
        <row r="1885">
          <cell r="E1885" t="str">
            <v>PE00-10-02-3</v>
          </cell>
          <cell r="F1885" t="str">
            <v>массой &gt;5 - 10 т</v>
          </cell>
          <cell r="G1885" t="str">
            <v>weight:  &gt;5 to 10 t</v>
          </cell>
          <cell r="H1885" t="str">
            <v>т</v>
          </cell>
          <cell r="I1885" t="str">
            <v>t</v>
          </cell>
          <cell r="J1885">
            <v>0</v>
          </cell>
          <cell r="K1885">
            <v>0</v>
          </cell>
          <cell r="L1885" t="str">
            <v>KQ-27-00</v>
          </cell>
          <cell r="M1885" t="str">
            <v>Технологическое оборудование, т</v>
          </cell>
          <cell r="N1885">
            <v>1</v>
          </cell>
          <cell r="O1885" t="str">
            <v>KQ-27-15</v>
          </cell>
          <cell r="P1885" t="str">
            <v>Монтаж электрофильтров, т</v>
          </cell>
          <cell r="Q1885">
            <v>1</v>
          </cell>
        </row>
        <row r="1886">
          <cell r="E1886" t="str">
            <v>PE00-10-02-4</v>
          </cell>
          <cell r="F1886" t="str">
            <v>массой &gt;10 - 20 т</v>
          </cell>
          <cell r="G1886" t="str">
            <v>weight: &gt;10 to 20 t</v>
          </cell>
          <cell r="H1886" t="str">
            <v>т</v>
          </cell>
          <cell r="I1886" t="str">
            <v>t</v>
          </cell>
          <cell r="J1886">
            <v>0</v>
          </cell>
          <cell r="K1886">
            <v>0</v>
          </cell>
          <cell r="L1886" t="str">
            <v>KQ-27-00</v>
          </cell>
          <cell r="M1886" t="str">
            <v>Технологическое оборудование, т</v>
          </cell>
          <cell r="N1886">
            <v>1</v>
          </cell>
          <cell r="O1886" t="str">
            <v>KQ-27-15</v>
          </cell>
          <cell r="P1886" t="str">
            <v>Монтаж электрофильтров, т</v>
          </cell>
          <cell r="Q1886">
            <v>1</v>
          </cell>
        </row>
        <row r="1887">
          <cell r="E1887" t="str">
            <v>PE00-10-02-5</v>
          </cell>
          <cell r="F1887" t="str">
            <v>массой &gt;20 - 40 т</v>
          </cell>
          <cell r="G1887" t="str">
            <v>weight: &gt;20 to 40 t</v>
          </cell>
          <cell r="H1887" t="str">
            <v>т</v>
          </cell>
          <cell r="I1887" t="str">
            <v>t</v>
          </cell>
          <cell r="J1887">
            <v>0</v>
          </cell>
          <cell r="K1887">
            <v>0</v>
          </cell>
          <cell r="L1887" t="str">
            <v>KQ-27-00</v>
          </cell>
          <cell r="M1887" t="str">
            <v>Технологическое оборудование, т</v>
          </cell>
          <cell r="N1887">
            <v>1</v>
          </cell>
          <cell r="O1887" t="str">
            <v>KQ-27-15</v>
          </cell>
          <cell r="P1887" t="str">
            <v>Монтаж электрофильтров, т</v>
          </cell>
          <cell r="Q1887">
            <v>1</v>
          </cell>
        </row>
        <row r="1888">
          <cell r="E1888" t="str">
            <v>PE00-10-02-6</v>
          </cell>
          <cell r="F1888" t="str">
            <v>массой &gt;40 - 60 т</v>
          </cell>
          <cell r="G1888" t="str">
            <v>weight: &gt;40 to 60 t</v>
          </cell>
          <cell r="H1888" t="str">
            <v>т</v>
          </cell>
          <cell r="I1888" t="str">
            <v>t</v>
          </cell>
          <cell r="J1888">
            <v>0</v>
          </cell>
          <cell r="K1888">
            <v>0</v>
          </cell>
          <cell r="L1888" t="str">
            <v>KQ-27-00</v>
          </cell>
          <cell r="M1888" t="str">
            <v>Технологическое оборудование, т</v>
          </cell>
          <cell r="N1888">
            <v>1</v>
          </cell>
          <cell r="O1888" t="str">
            <v>KQ-27-15</v>
          </cell>
          <cell r="P1888" t="str">
            <v>Монтаж электрофильтров, т</v>
          </cell>
          <cell r="Q1888">
            <v>1</v>
          </cell>
        </row>
        <row r="1889">
          <cell r="E1889" t="str">
            <v>PE00-10-03</v>
          </cell>
          <cell r="F1889" t="str">
            <v>Фильтры мокрой очистки</v>
          </cell>
          <cell r="G1889" t="str">
            <v>Wet filters</v>
          </cell>
        </row>
        <row r="1890">
          <cell r="E1890" t="str">
            <v>PE00-10-03-1</v>
          </cell>
          <cell r="F1890" t="str">
            <v>массой &lt;= 1,5 т</v>
          </cell>
          <cell r="G1890" t="str">
            <v>weight: &lt;= 1.5 t</v>
          </cell>
          <cell r="H1890" t="str">
            <v>т</v>
          </cell>
          <cell r="I1890" t="str">
            <v>t</v>
          </cell>
          <cell r="J1890">
            <v>0</v>
          </cell>
          <cell r="K1890">
            <v>0</v>
          </cell>
          <cell r="L1890" t="str">
            <v>KQ-27-00</v>
          </cell>
          <cell r="M1890" t="str">
            <v>Технологическое оборудование, т</v>
          </cell>
          <cell r="N1890">
            <v>1</v>
          </cell>
          <cell r="O1890" t="str">
            <v>KQ-27-16</v>
          </cell>
          <cell r="P1890" t="str">
            <v>Монтаж фильтров мокрой очистки, т</v>
          </cell>
          <cell r="Q1890">
            <v>1</v>
          </cell>
        </row>
        <row r="1891">
          <cell r="E1891" t="str">
            <v>PE00-10-03-2</v>
          </cell>
          <cell r="F1891" t="str">
            <v>массой &gt;1,5 - 5 т</v>
          </cell>
          <cell r="G1891" t="str">
            <v>weight: &gt;1.5 to 5 t</v>
          </cell>
          <cell r="H1891" t="str">
            <v>т</v>
          </cell>
          <cell r="I1891" t="str">
            <v>t</v>
          </cell>
          <cell r="J1891">
            <v>0</v>
          </cell>
          <cell r="K1891">
            <v>0</v>
          </cell>
          <cell r="L1891" t="str">
            <v>KQ-27-00</v>
          </cell>
          <cell r="M1891" t="str">
            <v>Технологическое оборудование, т</v>
          </cell>
          <cell r="N1891">
            <v>1</v>
          </cell>
          <cell r="O1891" t="str">
            <v>KQ-27-16</v>
          </cell>
          <cell r="P1891" t="str">
            <v>Монтаж фильтров мокрой очистки, т</v>
          </cell>
          <cell r="Q1891">
            <v>1</v>
          </cell>
        </row>
        <row r="1892">
          <cell r="E1892" t="str">
            <v>PE00-10-03-3</v>
          </cell>
          <cell r="F1892" t="str">
            <v>массой &gt;5 - 10 т</v>
          </cell>
          <cell r="G1892" t="str">
            <v>weight:  &gt;5 to 10 t</v>
          </cell>
          <cell r="H1892" t="str">
            <v>т</v>
          </cell>
          <cell r="I1892" t="str">
            <v>t</v>
          </cell>
          <cell r="J1892">
            <v>0</v>
          </cell>
          <cell r="K1892">
            <v>0</v>
          </cell>
          <cell r="L1892" t="str">
            <v>KQ-27-00</v>
          </cell>
          <cell r="M1892" t="str">
            <v>Технологическое оборудование, т</v>
          </cell>
          <cell r="N1892">
            <v>1</v>
          </cell>
          <cell r="O1892" t="str">
            <v>KQ-27-16</v>
          </cell>
          <cell r="P1892" t="str">
            <v>Монтаж фильтров мокрой очистки, т</v>
          </cell>
          <cell r="Q1892">
            <v>1</v>
          </cell>
        </row>
        <row r="1893">
          <cell r="E1893" t="str">
            <v>PE00-10-03-4</v>
          </cell>
          <cell r="F1893" t="str">
            <v>массой &gt;10 - 20 т</v>
          </cell>
          <cell r="G1893" t="str">
            <v>weight: &gt;10 to 20 t</v>
          </cell>
          <cell r="H1893" t="str">
            <v>т</v>
          </cell>
          <cell r="I1893" t="str">
            <v>t</v>
          </cell>
          <cell r="J1893">
            <v>0</v>
          </cell>
          <cell r="K1893">
            <v>0</v>
          </cell>
          <cell r="L1893" t="str">
            <v>KQ-27-00</v>
          </cell>
          <cell r="M1893" t="str">
            <v>Технологическое оборудование, т</v>
          </cell>
          <cell r="N1893">
            <v>1</v>
          </cell>
          <cell r="O1893" t="str">
            <v>KQ-27-16</v>
          </cell>
          <cell r="P1893" t="str">
            <v>Монтаж фильтров мокрой очистки, т</v>
          </cell>
          <cell r="Q1893">
            <v>1</v>
          </cell>
        </row>
        <row r="1894">
          <cell r="E1894" t="str">
            <v>PE00-10-03-5</v>
          </cell>
          <cell r="F1894" t="str">
            <v>массой &gt;20 - 40 т</v>
          </cell>
          <cell r="G1894" t="str">
            <v>weight: &gt;20 to 40 t</v>
          </cell>
          <cell r="H1894" t="str">
            <v>т</v>
          </cell>
          <cell r="I1894" t="str">
            <v>t</v>
          </cell>
          <cell r="J1894">
            <v>0</v>
          </cell>
          <cell r="K1894">
            <v>0</v>
          </cell>
          <cell r="L1894" t="str">
            <v>KQ-27-00</v>
          </cell>
          <cell r="M1894" t="str">
            <v>Технологическое оборудование, т</v>
          </cell>
          <cell r="N1894">
            <v>1</v>
          </cell>
          <cell r="O1894" t="str">
            <v>KQ-27-16</v>
          </cell>
          <cell r="P1894" t="str">
            <v>Монтаж фильтров мокрой очистки, т</v>
          </cell>
          <cell r="Q1894">
            <v>1</v>
          </cell>
        </row>
        <row r="1895">
          <cell r="E1895" t="str">
            <v>PE00-10-03-6</v>
          </cell>
          <cell r="F1895" t="str">
            <v>массой &gt;40 - 60 т</v>
          </cell>
          <cell r="G1895" t="str">
            <v>weight: &gt;40 to 60 t</v>
          </cell>
          <cell r="H1895" t="str">
            <v>т</v>
          </cell>
          <cell r="I1895" t="str">
            <v>t</v>
          </cell>
          <cell r="J1895">
            <v>0</v>
          </cell>
          <cell r="K1895">
            <v>0</v>
          </cell>
          <cell r="L1895" t="str">
            <v>KQ-27-00</v>
          </cell>
          <cell r="M1895" t="str">
            <v>Технологическое оборудование, т</v>
          </cell>
          <cell r="N1895">
            <v>1</v>
          </cell>
          <cell r="O1895" t="str">
            <v>KQ-27-16</v>
          </cell>
          <cell r="P1895" t="str">
            <v>Монтаж фильтров мокрой очистки, т</v>
          </cell>
          <cell r="Q1895">
            <v>1</v>
          </cell>
        </row>
        <row r="1896">
          <cell r="E1896" t="str">
            <v>PE00-11</v>
          </cell>
          <cell r="F1896" t="str">
            <v>Факельные установки</v>
          </cell>
          <cell r="G1896" t="str">
            <v>Flare Units</v>
          </cell>
        </row>
        <row r="1897">
          <cell r="E1897" t="str">
            <v>PE00-11-10</v>
          </cell>
          <cell r="F1897" t="str">
            <v>Открытые факельные установки</v>
          </cell>
          <cell r="G1897" t="str">
            <v>Outdoor flare units</v>
          </cell>
        </row>
        <row r="1898">
          <cell r="E1898" t="str">
            <v>PE00-11-10-1</v>
          </cell>
          <cell r="F1898" t="str">
            <v>Высотой до 30 м</v>
          </cell>
          <cell r="G1898" t="str">
            <v>Height: up to 30 m</v>
          </cell>
          <cell r="H1898" t="str">
            <v>т</v>
          </cell>
          <cell r="I1898" t="str">
            <v>t</v>
          </cell>
          <cell r="J1898">
            <v>0</v>
          </cell>
          <cell r="K1898">
            <v>0</v>
          </cell>
          <cell r="L1898" t="str">
            <v>KQ-27-00</v>
          </cell>
          <cell r="M1898" t="str">
            <v>Технологическое оборудование, т</v>
          </cell>
          <cell r="N1898">
            <v>1</v>
          </cell>
          <cell r="O1898" t="str">
            <v>KQ-27-17</v>
          </cell>
          <cell r="P1898" t="str">
            <v>Монтаж открытых факелов, т</v>
          </cell>
          <cell r="Q1898">
            <v>1</v>
          </cell>
        </row>
        <row r="1899">
          <cell r="E1899" t="str">
            <v>PE00-11-10-2</v>
          </cell>
          <cell r="F1899" t="str">
            <v>Высотой &gt;30 - 60 м</v>
          </cell>
          <cell r="G1899" t="str">
            <v>Height: &gt;30 to 60 m</v>
          </cell>
          <cell r="H1899" t="str">
            <v>т</v>
          </cell>
          <cell r="I1899" t="str">
            <v>t</v>
          </cell>
          <cell r="J1899">
            <v>48.221263544909498</v>
          </cell>
          <cell r="K1899">
            <v>14.470532928102291</v>
          </cell>
          <cell r="L1899" t="str">
            <v>KQ-26-00</v>
          </cell>
          <cell r="M1899" t="str">
            <v>HeavyLift технологическое оборудование, т</v>
          </cell>
          <cell r="N1899">
            <v>1</v>
          </cell>
          <cell r="O1899" t="str">
            <v>KQ-26-03</v>
          </cell>
          <cell r="P1899" t="str">
            <v>HeavyLift факелов, дымовых труб и свечей рассеивания, т</v>
          </cell>
          <cell r="Q1899">
            <v>1</v>
          </cell>
        </row>
        <row r="1900">
          <cell r="E1900" t="str">
            <v>PE00-11-10-3</v>
          </cell>
          <cell r="F1900" t="str">
            <v>Высотой &gt;60 - 90 м</v>
          </cell>
          <cell r="G1900" t="str">
            <v>Height:  &gt;60 to 90 m</v>
          </cell>
          <cell r="H1900" t="str">
            <v>т</v>
          </cell>
          <cell r="I1900" t="str">
            <v>t</v>
          </cell>
          <cell r="J1900">
            <v>0</v>
          </cell>
          <cell r="K1900">
            <v>0</v>
          </cell>
          <cell r="L1900" t="str">
            <v>KQ-26-00</v>
          </cell>
          <cell r="M1900" t="str">
            <v>HeavyLift технологическое оборудование, т</v>
          </cell>
          <cell r="N1900">
            <v>1</v>
          </cell>
          <cell r="O1900" t="str">
            <v>KQ-26-03</v>
          </cell>
          <cell r="P1900" t="str">
            <v>HeavyLift факелов, дымовых труб и свечей рассеивания, т</v>
          </cell>
          <cell r="Q1900">
            <v>1</v>
          </cell>
        </row>
        <row r="1901">
          <cell r="E1901" t="str">
            <v>PE00-11-10-4</v>
          </cell>
          <cell r="F1901" t="str">
            <v>Высотой &gt;90 - 120 м</v>
          </cell>
          <cell r="G1901" t="str">
            <v>Height: &gt;90 to 120 m</v>
          </cell>
          <cell r="H1901" t="str">
            <v>т</v>
          </cell>
          <cell r="I1901" t="str">
            <v>t</v>
          </cell>
          <cell r="J1901">
            <v>0</v>
          </cell>
          <cell r="K1901">
            <v>0</v>
          </cell>
          <cell r="L1901" t="str">
            <v>KQ-26-00</v>
          </cell>
          <cell r="M1901" t="str">
            <v>HeavyLift технологическое оборудование, т</v>
          </cell>
          <cell r="N1901">
            <v>1</v>
          </cell>
          <cell r="O1901" t="str">
            <v>KQ-26-03</v>
          </cell>
          <cell r="P1901" t="str">
            <v>HeavyLift факелов, дымовых труб и свечей рассеивания, т</v>
          </cell>
          <cell r="Q1901">
            <v>1</v>
          </cell>
        </row>
        <row r="1902">
          <cell r="E1902" t="str">
            <v>PE00-11-10-5</v>
          </cell>
          <cell r="F1902" t="str">
            <v>Высотой &gt;120 - 150 м</v>
          </cell>
          <cell r="G1902" t="str">
            <v>Height: &gt;120 to 150 m</v>
          </cell>
          <cell r="H1902" t="str">
            <v>т</v>
          </cell>
          <cell r="I1902" t="str">
            <v>t</v>
          </cell>
          <cell r="J1902">
            <v>48.221263544909498</v>
          </cell>
          <cell r="K1902">
            <v>14.470532928102291</v>
          </cell>
          <cell r="L1902" t="str">
            <v>KQ-26-00</v>
          </cell>
          <cell r="M1902" t="str">
            <v>HeavyLift технологическое оборудование, т</v>
          </cell>
          <cell r="N1902">
            <v>1</v>
          </cell>
          <cell r="O1902" t="str">
            <v>KQ-26-03</v>
          </cell>
          <cell r="P1902" t="str">
            <v>HeavyLift факелов, дымовых труб и свечей рассеивания, т</v>
          </cell>
          <cell r="Q1902">
            <v>1</v>
          </cell>
        </row>
        <row r="1903">
          <cell r="E1903" t="str">
            <v>PE00-11-10-6</v>
          </cell>
          <cell r="F1903" t="str">
            <v>Высотой &gt;150 - 180 м</v>
          </cell>
          <cell r="G1903" t="str">
            <v>Height: &gt;150 to 180 m</v>
          </cell>
          <cell r="H1903" t="str">
            <v>т</v>
          </cell>
          <cell r="I1903" t="str">
            <v>t</v>
          </cell>
          <cell r="J1903">
            <v>0</v>
          </cell>
          <cell r="K1903">
            <v>0</v>
          </cell>
          <cell r="L1903" t="str">
            <v>KQ-26-00</v>
          </cell>
          <cell r="M1903" t="str">
            <v>HeavyLift технологическое оборудование, т</v>
          </cell>
          <cell r="N1903">
            <v>1</v>
          </cell>
          <cell r="O1903" t="str">
            <v>KQ-26-03</v>
          </cell>
          <cell r="P1903" t="str">
            <v>HeavyLift факелов, дымовых труб и свечей рассеивания, т</v>
          </cell>
          <cell r="Q1903">
            <v>1</v>
          </cell>
        </row>
        <row r="1904">
          <cell r="E1904" t="str">
            <v>PE00-11-10-7</v>
          </cell>
          <cell r="F1904" t="str">
            <v>Высотой &gt;180 - 220 м</v>
          </cell>
          <cell r="G1904" t="str">
            <v>Height: &gt;180 to 220 m</v>
          </cell>
          <cell r="H1904" t="str">
            <v>т</v>
          </cell>
          <cell r="I1904" t="str">
            <v>t</v>
          </cell>
          <cell r="J1904">
            <v>0</v>
          </cell>
          <cell r="K1904">
            <v>0</v>
          </cell>
          <cell r="L1904" t="str">
            <v>KQ-26-00</v>
          </cell>
          <cell r="M1904" t="str">
            <v>HeavyLift технологическое оборудование, т</v>
          </cell>
          <cell r="N1904">
            <v>1</v>
          </cell>
          <cell r="O1904" t="str">
            <v>KQ-26-03</v>
          </cell>
          <cell r="P1904" t="str">
            <v>HeavyLift факелов, дымовых труб и свечей рассеивания, т</v>
          </cell>
          <cell r="Q1904">
            <v>1</v>
          </cell>
        </row>
        <row r="1905">
          <cell r="E1905" t="str">
            <v>PE00-11-11</v>
          </cell>
          <cell r="F1905" t="str">
            <v>Закрытые факельные установки</v>
          </cell>
          <cell r="G1905" t="str">
            <v>Enclosed flare units</v>
          </cell>
        </row>
        <row r="1906">
          <cell r="E1906" t="str">
            <v>PE00-11-11-1</v>
          </cell>
          <cell r="F1906" t="str">
            <v>Высотой до 20 м</v>
          </cell>
          <cell r="G1906" t="str">
            <v>Height: up to 20 m</v>
          </cell>
          <cell r="H1906" t="str">
            <v>т</v>
          </cell>
          <cell r="I1906" t="str">
            <v>t</v>
          </cell>
          <cell r="J1906">
            <v>140.20228841968515</v>
          </cell>
          <cell r="K1906">
            <v>18.006111147360212</v>
          </cell>
          <cell r="L1906" t="str">
            <v>KQ-27-00</v>
          </cell>
          <cell r="M1906" t="str">
            <v>Технологическое оборудование, т</v>
          </cell>
          <cell r="N1906">
            <v>1</v>
          </cell>
          <cell r="O1906" t="str">
            <v>KQ-27-18</v>
          </cell>
          <cell r="P1906" t="str">
            <v>Монтаж закрытых факелов, т</v>
          </cell>
          <cell r="Q1906">
            <v>1</v>
          </cell>
        </row>
        <row r="1907">
          <cell r="E1907" t="str">
            <v>PE00-11-11-2</v>
          </cell>
          <cell r="F1907" t="str">
            <v>Высотой &gt;20 - 40 м</v>
          </cell>
          <cell r="G1907" t="str">
            <v>Height: &gt;20 to 40 m</v>
          </cell>
          <cell r="H1907" t="str">
            <v>т</v>
          </cell>
          <cell r="I1907" t="str">
            <v>t</v>
          </cell>
          <cell r="J1907">
            <v>116.95096297787279</v>
          </cell>
          <cell r="K1907">
            <v>14.868444906177016</v>
          </cell>
          <cell r="L1907" t="str">
            <v>KQ-27-00</v>
          </cell>
          <cell r="M1907" t="str">
            <v>Технологическое оборудование, т</v>
          </cell>
          <cell r="N1907">
            <v>1</v>
          </cell>
          <cell r="O1907" t="str">
            <v>KQ-27-18</v>
          </cell>
          <cell r="P1907" t="str">
            <v>Монтаж закрытых факелов, т</v>
          </cell>
          <cell r="Q1907">
            <v>1</v>
          </cell>
        </row>
        <row r="1908">
          <cell r="E1908" t="str">
            <v>PE00-11-11-3</v>
          </cell>
          <cell r="F1908" t="str">
            <v>Высотой &gt;40 - 60 м</v>
          </cell>
          <cell r="G1908" t="str">
            <v>Height: &gt;40 to 60 m</v>
          </cell>
          <cell r="H1908" t="str">
            <v>т</v>
          </cell>
          <cell r="I1908" t="str">
            <v>t</v>
          </cell>
          <cell r="J1908">
            <v>78.430910256410257</v>
          </cell>
          <cell r="K1908">
            <v>9.6703296703296697</v>
          </cell>
          <cell r="L1908" t="str">
            <v>KQ-26-00</v>
          </cell>
          <cell r="M1908" t="str">
            <v>HeavyLift технологическое оборудование, т</v>
          </cell>
          <cell r="N1908">
            <v>1</v>
          </cell>
          <cell r="O1908" t="str">
            <v>KQ-26-03</v>
          </cell>
          <cell r="P1908" t="str">
            <v>HeavyLift факелов, дымовых труб и свечей рассеивания, т</v>
          </cell>
          <cell r="Q1908">
            <v>1</v>
          </cell>
        </row>
        <row r="1909">
          <cell r="E1909" t="str">
            <v>PE00-11-11-4</v>
          </cell>
          <cell r="F1909" t="str">
            <v>Высотой &gt;60 - 80 м</v>
          </cell>
          <cell r="G1909" t="str">
            <v>Height: &gt;60 to 80 m</v>
          </cell>
          <cell r="H1909" t="str">
            <v>т</v>
          </cell>
          <cell r="I1909" t="str">
            <v>t</v>
          </cell>
          <cell r="J1909">
            <v>59.851080462076048</v>
          </cell>
          <cell r="K1909">
            <v>7.3593965495928026</v>
          </cell>
          <cell r="L1909" t="str">
            <v>KQ-26-00</v>
          </cell>
          <cell r="M1909" t="str">
            <v>HeavyLift технологическое оборудование, т</v>
          </cell>
          <cell r="N1909">
            <v>1</v>
          </cell>
          <cell r="O1909" t="str">
            <v>KQ-26-03</v>
          </cell>
          <cell r="P1909" t="str">
            <v>HeavyLift факелов, дымовых труб и свечей рассеивания, т</v>
          </cell>
          <cell r="Q1909">
            <v>1</v>
          </cell>
        </row>
        <row r="1910">
          <cell r="E1910" t="str">
            <v>PE00-12</v>
          </cell>
          <cell r="F1910" t="str">
            <v>Отдельно стоящие металлические дымовые трубы, свечи рассеивания</v>
          </cell>
          <cell r="G1910" t="str">
            <v>Standalone steel chimneys, vent stacks</v>
          </cell>
        </row>
        <row r="1911">
          <cell r="E1911" t="str">
            <v>PE00-12-01</v>
          </cell>
          <cell r="F1911" t="str">
            <v>Самонесущая конструкция ствола</v>
          </cell>
          <cell r="G1911" t="str">
            <v>Self-supporting stack structure</v>
          </cell>
        </row>
        <row r="1912">
          <cell r="E1912" t="str">
            <v>PE00-12-01-1</v>
          </cell>
          <cell r="F1912" t="str">
            <v>Высотой &lt;= 30 м</v>
          </cell>
          <cell r="G1912" t="str">
            <v>Height: &lt;= 30 m</v>
          </cell>
          <cell r="H1912" t="str">
            <v>т</v>
          </cell>
          <cell r="I1912" t="str">
            <v>t</v>
          </cell>
          <cell r="J1912">
            <v>0</v>
          </cell>
          <cell r="K1912">
            <v>0</v>
          </cell>
          <cell r="L1912" t="str">
            <v>KQ-27-00</v>
          </cell>
          <cell r="M1912" t="str">
            <v>Технологическое оборудование, т</v>
          </cell>
          <cell r="N1912">
            <v>1</v>
          </cell>
          <cell r="O1912" t="str">
            <v>KQ-27-01</v>
          </cell>
          <cell r="P1912" t="str">
            <v>Монтаж дымовых труб и свечей рассеивания, т</v>
          </cell>
          <cell r="Q1912">
            <v>1</v>
          </cell>
        </row>
        <row r="1913">
          <cell r="E1913" t="str">
            <v>PE00-12-01-2</v>
          </cell>
          <cell r="F1913" t="str">
            <v>Высотой &gt;30 - 50 м</v>
          </cell>
          <cell r="G1913" t="str">
            <v>Height: &gt;30 to 50 m</v>
          </cell>
          <cell r="H1913" t="str">
            <v>т</v>
          </cell>
          <cell r="I1913" t="str">
            <v>t</v>
          </cell>
          <cell r="J1913">
            <v>0</v>
          </cell>
          <cell r="K1913">
            <v>0</v>
          </cell>
          <cell r="L1913" t="str">
            <v>KQ-26-00</v>
          </cell>
          <cell r="M1913" t="str">
            <v>HeavyLift технологическое оборудование, т</v>
          </cell>
          <cell r="N1913">
            <v>1</v>
          </cell>
          <cell r="O1913" t="str">
            <v>KQ-26-03</v>
          </cell>
          <cell r="P1913" t="str">
            <v>HeavyLift факелов, дымовых труб и свечей рассеивания, т</v>
          </cell>
          <cell r="Q1913">
            <v>1</v>
          </cell>
        </row>
        <row r="1914">
          <cell r="E1914" t="str">
            <v>PE00-12-01-3</v>
          </cell>
          <cell r="F1914" t="str">
            <v>Высотой &gt;50 - 80 м</v>
          </cell>
          <cell r="G1914" t="str">
            <v>Height: &gt;50 to 80 m</v>
          </cell>
          <cell r="H1914" t="str">
            <v>т</v>
          </cell>
          <cell r="I1914" t="str">
            <v>t</v>
          </cell>
          <cell r="J1914">
            <v>0</v>
          </cell>
          <cell r="K1914">
            <v>0</v>
          </cell>
          <cell r="L1914" t="str">
            <v>KQ-26-00</v>
          </cell>
          <cell r="M1914" t="str">
            <v>HeavyLift технологическое оборудование, т</v>
          </cell>
          <cell r="N1914">
            <v>1</v>
          </cell>
          <cell r="O1914" t="str">
            <v>KQ-26-03</v>
          </cell>
          <cell r="P1914" t="str">
            <v>HeavyLift факелов, дымовых труб и свечей рассеивания, т</v>
          </cell>
          <cell r="Q1914">
            <v>1</v>
          </cell>
        </row>
        <row r="1915">
          <cell r="E1915" t="str">
            <v>PE00-12-02</v>
          </cell>
          <cell r="F1915" t="str">
            <v>Конструкция ствола с оттяжками</v>
          </cell>
          <cell r="G1915" t="str">
            <v>Stack structure with guy-wires</v>
          </cell>
        </row>
        <row r="1916">
          <cell r="E1916" t="str">
            <v>PE00-12-02-1</v>
          </cell>
          <cell r="F1916" t="str">
            <v>Высотой &lt;= 30 м</v>
          </cell>
          <cell r="G1916" t="str">
            <v>Height: &lt;= 30 m</v>
          </cell>
          <cell r="H1916" t="str">
            <v>т</v>
          </cell>
          <cell r="I1916" t="str">
            <v>t</v>
          </cell>
          <cell r="J1916">
            <v>0</v>
          </cell>
          <cell r="K1916">
            <v>0</v>
          </cell>
          <cell r="L1916" t="str">
            <v>KQ-27-00</v>
          </cell>
          <cell r="M1916" t="str">
            <v>Технологическое оборудование, т</v>
          </cell>
          <cell r="N1916">
            <v>1</v>
          </cell>
          <cell r="O1916" t="str">
            <v>KQ-27-01</v>
          </cell>
          <cell r="P1916" t="str">
            <v>Монтаж дымовых труб и свечей рассеивания, т</v>
          </cell>
          <cell r="Q1916">
            <v>1</v>
          </cell>
        </row>
        <row r="1917">
          <cell r="E1917" t="str">
            <v>PE00-12-02-2</v>
          </cell>
          <cell r="F1917" t="str">
            <v>Высотой &gt;30 - 60 м</v>
          </cell>
          <cell r="G1917" t="str">
            <v>Height: &gt;30 to 60 m</v>
          </cell>
          <cell r="H1917" t="str">
            <v>т</v>
          </cell>
          <cell r="I1917" t="str">
            <v>t</v>
          </cell>
          <cell r="J1917">
            <v>0</v>
          </cell>
          <cell r="K1917">
            <v>0</v>
          </cell>
          <cell r="L1917" t="str">
            <v>KQ-26-00</v>
          </cell>
          <cell r="M1917" t="str">
            <v>HeavyLift технологическое оборудование, т</v>
          </cell>
          <cell r="N1917">
            <v>1</v>
          </cell>
          <cell r="O1917" t="str">
            <v>KQ-26-03</v>
          </cell>
          <cell r="P1917" t="str">
            <v>HeavyLift факелов, дымовых труб и свечей рассеивания, т</v>
          </cell>
          <cell r="Q1917">
            <v>1</v>
          </cell>
        </row>
        <row r="1918">
          <cell r="E1918" t="str">
            <v>PE00-12-02-3</v>
          </cell>
          <cell r="F1918" t="str">
            <v>Высотой &gt;60 - 90 м</v>
          </cell>
          <cell r="G1918" t="str">
            <v>Height:  &gt;60 to 90 m</v>
          </cell>
          <cell r="H1918" t="str">
            <v>т</v>
          </cell>
          <cell r="I1918" t="str">
            <v>t</v>
          </cell>
          <cell r="J1918">
            <v>0</v>
          </cell>
          <cell r="K1918">
            <v>0</v>
          </cell>
          <cell r="L1918" t="str">
            <v>KQ-26-00</v>
          </cell>
          <cell r="M1918" t="str">
            <v>HeavyLift технологическое оборудование, т</v>
          </cell>
          <cell r="N1918">
            <v>1</v>
          </cell>
          <cell r="O1918" t="str">
            <v>KQ-26-03</v>
          </cell>
          <cell r="P1918" t="str">
            <v>HeavyLift факелов, дымовых труб и свечей рассеивания, т</v>
          </cell>
          <cell r="Q1918">
            <v>1</v>
          </cell>
        </row>
        <row r="1919">
          <cell r="E1919" t="str">
            <v>PE00-12-02-4</v>
          </cell>
          <cell r="F1919" t="str">
            <v>Высотой &gt;90 - 120 м</v>
          </cell>
          <cell r="G1919" t="str">
            <v>Height: &gt;90 to 120 m</v>
          </cell>
          <cell r="H1919" t="str">
            <v>т</v>
          </cell>
          <cell r="I1919" t="str">
            <v>t</v>
          </cell>
          <cell r="J1919">
            <v>0</v>
          </cell>
          <cell r="K1919">
            <v>0</v>
          </cell>
          <cell r="L1919" t="str">
            <v>KQ-26-00</v>
          </cell>
          <cell r="M1919" t="str">
            <v>HeavyLift технологическое оборудование, т</v>
          </cell>
          <cell r="N1919">
            <v>1</v>
          </cell>
          <cell r="O1919" t="str">
            <v>KQ-26-03</v>
          </cell>
          <cell r="P1919" t="str">
            <v>HeavyLift факелов, дымовых труб и свечей рассеивания, т</v>
          </cell>
          <cell r="Q1919">
            <v>1</v>
          </cell>
        </row>
        <row r="1920">
          <cell r="E1920" t="str">
            <v>PE00-12-03</v>
          </cell>
          <cell r="F1920" t="str">
            <v>Конструкция ствола с опорной башней</v>
          </cell>
          <cell r="G1920" t="str">
            <v>Flare stack with a derrick</v>
          </cell>
        </row>
        <row r="1921">
          <cell r="E1921" t="str">
            <v>PE00-12-03-1</v>
          </cell>
          <cell r="F1921" t="str">
            <v>Высотой &lt;= 30 м</v>
          </cell>
          <cell r="G1921" t="str">
            <v>Height: &lt;= 30 m</v>
          </cell>
          <cell r="H1921" t="str">
            <v>т</v>
          </cell>
          <cell r="I1921" t="str">
            <v>t</v>
          </cell>
          <cell r="J1921">
            <v>0</v>
          </cell>
          <cell r="K1921">
            <v>0</v>
          </cell>
          <cell r="L1921" t="str">
            <v>KQ-27-00</v>
          </cell>
          <cell r="M1921" t="str">
            <v>Технологическое оборудование, т</v>
          </cell>
          <cell r="N1921">
            <v>1</v>
          </cell>
          <cell r="O1921" t="str">
            <v>KQ-27-01</v>
          </cell>
          <cell r="P1921" t="str">
            <v>Монтаж дымовых труб и свечей рассеивания, т</v>
          </cell>
          <cell r="Q1921">
            <v>1</v>
          </cell>
        </row>
        <row r="1922">
          <cell r="E1922" t="str">
            <v>PE00-12-03-2</v>
          </cell>
          <cell r="F1922" t="str">
            <v>Высотой &gt;30 - 60 м</v>
          </cell>
          <cell r="G1922" t="str">
            <v>Height: &gt;30 to 60 m</v>
          </cell>
          <cell r="H1922" t="str">
            <v>т</v>
          </cell>
          <cell r="I1922" t="str">
            <v>t</v>
          </cell>
          <cell r="J1922">
            <v>0</v>
          </cell>
          <cell r="K1922">
            <v>0</v>
          </cell>
          <cell r="L1922" t="str">
            <v>KQ-26-00</v>
          </cell>
          <cell r="M1922" t="str">
            <v>HeavyLift технологическое оборудование, т</v>
          </cell>
          <cell r="N1922">
            <v>1</v>
          </cell>
          <cell r="O1922" t="str">
            <v>KQ-26-03</v>
          </cell>
          <cell r="P1922" t="str">
            <v>HeavyLift факелов, дымовых труб и свечей рассеивания, т</v>
          </cell>
          <cell r="Q1922">
            <v>1</v>
          </cell>
        </row>
        <row r="1923">
          <cell r="E1923" t="str">
            <v>PE00-12-03-3</v>
          </cell>
          <cell r="F1923" t="str">
            <v>Высотой &gt;60 - 90 м</v>
          </cell>
          <cell r="G1923" t="str">
            <v>Height:  &gt;60 to 90 m</v>
          </cell>
          <cell r="H1923" t="str">
            <v>т</v>
          </cell>
          <cell r="I1923" t="str">
            <v>t</v>
          </cell>
          <cell r="J1923">
            <v>0</v>
          </cell>
          <cell r="K1923">
            <v>0</v>
          </cell>
          <cell r="L1923" t="str">
            <v>KQ-26-00</v>
          </cell>
          <cell r="M1923" t="str">
            <v>HeavyLift технологическое оборудование, т</v>
          </cell>
          <cell r="N1923">
            <v>1</v>
          </cell>
          <cell r="O1923" t="str">
            <v>KQ-26-03</v>
          </cell>
          <cell r="P1923" t="str">
            <v>HeavyLift факелов, дымовых труб и свечей рассеивания, т</v>
          </cell>
          <cell r="Q1923">
            <v>1</v>
          </cell>
        </row>
        <row r="1924">
          <cell r="E1924" t="str">
            <v>PE00-12-03-4</v>
          </cell>
          <cell r="F1924" t="str">
            <v>Высотой &gt;90 - 120 м</v>
          </cell>
          <cell r="G1924" t="str">
            <v>Height: &gt;90 to 120 m</v>
          </cell>
          <cell r="H1924" t="str">
            <v>т</v>
          </cell>
          <cell r="I1924" t="str">
            <v>t</v>
          </cell>
          <cell r="J1924">
            <v>0</v>
          </cell>
          <cell r="K1924">
            <v>0</v>
          </cell>
          <cell r="L1924" t="str">
            <v>KQ-26-00</v>
          </cell>
          <cell r="M1924" t="str">
            <v>HeavyLift технологическое оборудование, т</v>
          </cell>
          <cell r="N1924">
            <v>1</v>
          </cell>
          <cell r="O1924" t="str">
            <v>KQ-26-03</v>
          </cell>
          <cell r="P1924" t="str">
            <v>HeavyLift факелов, дымовых труб и свечей рассеивания, т</v>
          </cell>
          <cell r="Q1924">
            <v>1</v>
          </cell>
        </row>
        <row r="1925">
          <cell r="E1925" t="str">
            <v>PE00-12-04</v>
          </cell>
          <cell r="F1925" t="str">
            <v>Фасадные</v>
          </cell>
          <cell r="G1925" t="str">
            <v>Facade-mounted</v>
          </cell>
        </row>
        <row r="1926">
          <cell r="E1926" t="str">
            <v>PE00-12-04-1</v>
          </cell>
          <cell r="F1926" t="str">
            <v>Высотой &lt;= 20 м</v>
          </cell>
          <cell r="G1926" t="str">
            <v>Height: &lt;= 20 m</v>
          </cell>
          <cell r="H1926" t="str">
            <v>т</v>
          </cell>
          <cell r="I1926" t="str">
            <v>t</v>
          </cell>
          <cell r="J1926">
            <v>0</v>
          </cell>
          <cell r="K1926">
            <v>0</v>
          </cell>
          <cell r="L1926" t="str">
            <v>KQ-27-00</v>
          </cell>
          <cell r="M1926" t="str">
            <v>Технологическое оборудование, т</v>
          </cell>
          <cell r="N1926">
            <v>1</v>
          </cell>
          <cell r="O1926" t="str">
            <v>KQ-27-01</v>
          </cell>
          <cell r="P1926" t="str">
            <v>Монтаж дымовых труб и свечей рассеивания, т</v>
          </cell>
          <cell r="Q1926">
            <v>1</v>
          </cell>
        </row>
        <row r="1927">
          <cell r="E1927" t="str">
            <v>PE00-12-04-2</v>
          </cell>
          <cell r="F1927" t="str">
            <v>Высотой &gt;20 - 40 м</v>
          </cell>
          <cell r="G1927" t="str">
            <v>Height: &gt;20 to 40 m</v>
          </cell>
          <cell r="H1927" t="str">
            <v>т</v>
          </cell>
          <cell r="I1927" t="str">
            <v>t</v>
          </cell>
          <cell r="J1927">
            <v>0</v>
          </cell>
          <cell r="K1927">
            <v>0</v>
          </cell>
          <cell r="L1927" t="str">
            <v>KQ-27-00</v>
          </cell>
          <cell r="M1927" t="str">
            <v>Технологическое оборудование, т</v>
          </cell>
          <cell r="N1927">
            <v>1</v>
          </cell>
          <cell r="O1927" t="str">
            <v>KQ-27-01</v>
          </cell>
          <cell r="P1927" t="str">
            <v>Монтаж дымовых труб и свечей рассеивания, т</v>
          </cell>
          <cell r="Q1927">
            <v>1</v>
          </cell>
        </row>
        <row r="1928">
          <cell r="E1928" t="str">
            <v>PE00-13</v>
          </cell>
          <cell r="F1928" t="str">
            <v>Складское и транспортировочное оборудование</v>
          </cell>
          <cell r="G1928" t="str">
            <v>Storage / warehouse and transportation equipment</v>
          </cell>
        </row>
        <row r="1929">
          <cell r="E1929" t="str">
            <v>PE00-13-01</v>
          </cell>
          <cell r="F1929" t="str">
            <v>Весовое оборудование</v>
          </cell>
          <cell r="G1929" t="str">
            <v>Weighing equipment</v>
          </cell>
        </row>
        <row r="1930">
          <cell r="E1930" t="str">
            <v>PE00-13-01-1</v>
          </cell>
          <cell r="F1930" t="str">
            <v>Автомобильные весы</v>
          </cell>
          <cell r="G1930" t="str">
            <v>Truck weight bridge</v>
          </cell>
          <cell r="H1930" t="str">
            <v>шт.</v>
          </cell>
          <cell r="I1930" t="str">
            <v>pcs.</v>
          </cell>
          <cell r="J1930">
            <v>50</v>
          </cell>
          <cell r="K1930">
            <v>10</v>
          </cell>
          <cell r="L1930" t="str">
            <v>KQ-28-00</v>
          </cell>
          <cell r="M1930" t="str">
            <v>Грузоподъемное и сервисное оборудование, шт.</v>
          </cell>
          <cell r="N1930">
            <v>1</v>
          </cell>
          <cell r="O1930" t="str">
            <v>KQ-28-03</v>
          </cell>
          <cell r="P1930" t="str">
            <v>Монтаж весоизмерительного оборудования, шт.</v>
          </cell>
          <cell r="Q1930">
            <v>1</v>
          </cell>
        </row>
        <row r="1931">
          <cell r="E1931" t="str">
            <v>PE00-13-01-2</v>
          </cell>
          <cell r="F1931" t="str">
            <v>Железнодорожные весы</v>
          </cell>
          <cell r="G1931" t="str">
            <v>Railway weight bridge</v>
          </cell>
          <cell r="H1931" t="str">
            <v>шт.</v>
          </cell>
          <cell r="I1931" t="str">
            <v>pcs.</v>
          </cell>
          <cell r="J1931">
            <v>0</v>
          </cell>
          <cell r="K1931">
            <v>0</v>
          </cell>
          <cell r="L1931" t="str">
            <v>KQ-28-00</v>
          </cell>
          <cell r="M1931" t="str">
            <v>Грузоподъемное и сервисное оборудование, шт.</v>
          </cell>
          <cell r="N1931">
            <v>1</v>
          </cell>
          <cell r="O1931" t="str">
            <v>KQ-28-03</v>
          </cell>
          <cell r="P1931" t="str">
            <v>Монтаж весоизмерительного оборудования, шт.</v>
          </cell>
          <cell r="Q1931">
            <v>1</v>
          </cell>
        </row>
        <row r="1932">
          <cell r="E1932" t="str">
            <v>PE00-13-01-3</v>
          </cell>
          <cell r="F1932" t="str">
            <v>Складские весы</v>
          </cell>
          <cell r="G1932" t="str">
            <v>Warehouse weigher</v>
          </cell>
          <cell r="H1932" t="str">
            <v>шт.</v>
          </cell>
          <cell r="I1932" t="str">
            <v>pcs.</v>
          </cell>
          <cell r="J1932">
            <v>0</v>
          </cell>
          <cell r="K1932">
            <v>0</v>
          </cell>
          <cell r="L1932" t="str">
            <v>KQ-28-00</v>
          </cell>
          <cell r="M1932" t="str">
            <v>Грузоподъемное и сервисное оборудование, шт.</v>
          </cell>
          <cell r="N1932">
            <v>1</v>
          </cell>
          <cell r="O1932" t="str">
            <v>KQ-28-03</v>
          </cell>
          <cell r="P1932" t="str">
            <v>Монтаж весоизмерительного оборудования, шт.</v>
          </cell>
          <cell r="Q1932">
            <v>1</v>
          </cell>
        </row>
        <row r="1933">
          <cell r="E1933" t="str">
            <v>PE00-13-01-4</v>
          </cell>
          <cell r="F1933" t="str">
            <v>Лабораторные весы</v>
          </cell>
          <cell r="G1933" t="str">
            <v>Laboratory scales</v>
          </cell>
          <cell r="H1933" t="str">
            <v>шт.</v>
          </cell>
          <cell r="I1933" t="str">
            <v>pcs.</v>
          </cell>
          <cell r="J1933">
            <v>0</v>
          </cell>
          <cell r="K1933">
            <v>0</v>
          </cell>
          <cell r="L1933" t="str">
            <v>KQ-28-00</v>
          </cell>
          <cell r="M1933" t="str">
            <v>Грузоподъемное и сервисное оборудование, шт.</v>
          </cell>
          <cell r="N1933">
            <v>1</v>
          </cell>
          <cell r="O1933" t="str">
            <v>KQ-28-03</v>
          </cell>
          <cell r="P1933" t="str">
            <v>Монтаж весоизмерительного оборудования, шт.</v>
          </cell>
          <cell r="Q1933">
            <v>1</v>
          </cell>
        </row>
        <row r="1934">
          <cell r="E1934" t="str">
            <v>PE00-13-02</v>
          </cell>
          <cell r="F1934" t="str">
            <v>Конвейерные и транспортировочные системы</v>
          </cell>
          <cell r="G1934" t="str">
            <v>Conveyor and transport systems</v>
          </cell>
        </row>
        <row r="1935">
          <cell r="E1935" t="str">
            <v>PE00-13-02-1</v>
          </cell>
          <cell r="F1935" t="str">
            <v>Конвейеры ленточные, пластинчатые, сетчатые шириной &lt;=0,5 м</v>
          </cell>
          <cell r="G1935" t="str">
            <v>Belt, plate, mesh-belt conveyors, width: &lt;= 0.5 m</v>
          </cell>
          <cell r="H1935" t="str">
            <v>м</v>
          </cell>
          <cell r="I1935" t="str">
            <v>m</v>
          </cell>
          <cell r="J1935">
            <v>9.9359999999999999</v>
          </cell>
          <cell r="K1935">
            <v>0.19089999999999999</v>
          </cell>
          <cell r="L1935" t="str">
            <v>KQ-29-00</v>
          </cell>
          <cell r="M1935" t="str">
            <v>Конвейерные и транспортировочные системы, м</v>
          </cell>
          <cell r="N1935">
            <v>1</v>
          </cell>
          <cell r="O1935" t="str">
            <v>KQ-29-01</v>
          </cell>
          <cell r="P1935" t="str">
            <v>Монтаж конвейерных и транспортировочных систем, м</v>
          </cell>
          <cell r="Q1935">
            <v>1</v>
          </cell>
        </row>
        <row r="1936">
          <cell r="E1936" t="str">
            <v>PE00-13-02-2</v>
          </cell>
          <cell r="F1936" t="str">
            <v>Конвейеры ленточные, пластинчатые, сетчатые шириной &gt; 0,5 - 1 м</v>
          </cell>
          <cell r="G1936" t="str">
            <v>Belt, plate, mesh-belt conveyors, width: &gt; 0.5 to 1 m</v>
          </cell>
          <cell r="H1936" t="str">
            <v>м</v>
          </cell>
          <cell r="I1936" t="str">
            <v>m</v>
          </cell>
          <cell r="J1936">
            <v>14.4</v>
          </cell>
          <cell r="K1936">
            <v>0.27666666666666667</v>
          </cell>
          <cell r="L1936" t="str">
            <v>KQ-29-00</v>
          </cell>
          <cell r="M1936" t="str">
            <v>Конвейерные и транспортировочные системы, м</v>
          </cell>
          <cell r="N1936">
            <v>1</v>
          </cell>
          <cell r="O1936" t="str">
            <v>KQ-29-01</v>
          </cell>
          <cell r="P1936" t="str">
            <v>Монтаж конвейерных и транспортировочных систем, м</v>
          </cell>
          <cell r="Q1936">
            <v>1</v>
          </cell>
        </row>
        <row r="1937">
          <cell r="E1937" t="str">
            <v>PE00-13-02-3</v>
          </cell>
          <cell r="F1937" t="str">
            <v>Конвейеры ленточные, пластинчатые, сетчатые шириной &gt; 1 – 1,4 м</v>
          </cell>
          <cell r="G1937" t="str">
            <v>Belt, plate, mesh-belt conveyors, width: &gt; 1 to 1.4 m</v>
          </cell>
          <cell r="H1937" t="str">
            <v>м</v>
          </cell>
          <cell r="I1937" t="str">
            <v>m</v>
          </cell>
          <cell r="J1937">
            <v>16.416</v>
          </cell>
          <cell r="K1937">
            <v>0.31539999999999996</v>
          </cell>
          <cell r="L1937" t="str">
            <v>KQ-29-00</v>
          </cell>
          <cell r="M1937" t="str">
            <v>Конвейерные и транспортировочные системы, м</v>
          </cell>
          <cell r="N1937">
            <v>1</v>
          </cell>
          <cell r="O1937" t="str">
            <v>KQ-29-01</v>
          </cell>
          <cell r="P1937" t="str">
            <v>Монтаж конвейерных и транспортировочных систем, м</v>
          </cell>
          <cell r="Q1937">
            <v>1</v>
          </cell>
        </row>
        <row r="1938">
          <cell r="E1938" t="str">
            <v>PE00-13-02-4</v>
          </cell>
          <cell r="F1938" t="str">
            <v>Конвейеры роликовые (рольганг) шириной &lt;= 0,5 м</v>
          </cell>
          <cell r="G1938" t="str">
            <v>Roller conveyors (roller platform), width: &lt;= 0.5 m</v>
          </cell>
          <cell r="H1938" t="str">
            <v>м</v>
          </cell>
          <cell r="I1938" t="str">
            <v>m</v>
          </cell>
          <cell r="J1938">
            <v>0</v>
          </cell>
          <cell r="K1938">
            <v>0</v>
          </cell>
          <cell r="L1938" t="str">
            <v>KQ-29-00</v>
          </cell>
          <cell r="M1938" t="str">
            <v>Конвейерные и транспортировочные системы, м</v>
          </cell>
          <cell r="N1938">
            <v>1</v>
          </cell>
          <cell r="O1938" t="str">
            <v>KQ-29-01</v>
          </cell>
          <cell r="P1938" t="str">
            <v>Монтаж конвейерных и транспортировочных систем, м</v>
          </cell>
          <cell r="Q1938">
            <v>1</v>
          </cell>
        </row>
        <row r="1939">
          <cell r="E1939" t="str">
            <v>PE00-13-02-5</v>
          </cell>
          <cell r="F1939" t="str">
            <v>Конвейеры роликовые (рольганг) шириной &gt; 0,5 - 1 м</v>
          </cell>
          <cell r="G1939" t="str">
            <v>Roller conveyors (roller platform), width: &gt; 0.5 to 1 m</v>
          </cell>
          <cell r="H1939" t="str">
            <v>м</v>
          </cell>
          <cell r="I1939" t="str">
            <v>m</v>
          </cell>
          <cell r="J1939">
            <v>0</v>
          </cell>
          <cell r="K1939">
            <v>0</v>
          </cell>
          <cell r="L1939" t="str">
            <v>KQ-29-00</v>
          </cell>
          <cell r="M1939" t="str">
            <v>Конвейерные и транспортировочные системы, м</v>
          </cell>
          <cell r="N1939">
            <v>1</v>
          </cell>
          <cell r="O1939" t="str">
            <v>KQ-29-01</v>
          </cell>
          <cell r="P1939" t="str">
            <v>Монтаж конвейерных и транспортировочных систем, м</v>
          </cell>
          <cell r="Q1939">
            <v>1</v>
          </cell>
        </row>
        <row r="1940">
          <cell r="E1940" t="str">
            <v>PE00-13-02-6</v>
          </cell>
          <cell r="F1940" t="str">
            <v>Конвейеры роликовые (рольганг) шириной &gt; 1 -1,4 м</v>
          </cell>
          <cell r="G1940" t="str">
            <v>Roller conveyors (roller platform), width: &gt; 1 to 1.4 m</v>
          </cell>
          <cell r="H1940" t="str">
            <v>м</v>
          </cell>
          <cell r="I1940" t="str">
            <v>m</v>
          </cell>
          <cell r="J1940">
            <v>0</v>
          </cell>
          <cell r="K1940">
            <v>0</v>
          </cell>
          <cell r="L1940" t="str">
            <v>KQ-29-00</v>
          </cell>
          <cell r="M1940" t="str">
            <v>Конвейерные и транспортировочные системы, м</v>
          </cell>
          <cell r="N1940">
            <v>1</v>
          </cell>
          <cell r="O1940" t="str">
            <v>KQ-29-01</v>
          </cell>
          <cell r="P1940" t="str">
            <v>Монтаж конвейерных и транспортировочных систем, м</v>
          </cell>
          <cell r="Q1940">
            <v>1</v>
          </cell>
        </row>
        <row r="1941">
          <cell r="E1941" t="str">
            <v>PE00-13-02-7</v>
          </cell>
          <cell r="F1941" t="str">
            <v>Питатели шнековые (конвейеры) длиной &lt;= 2,5 м; массой &lt;= 5,0 т;</v>
          </cell>
          <cell r="G1941" t="str">
            <v>Screw feeders (conveyors), length: &lt;= 2.5 m; mass: &gt; 5.0 tons;</v>
          </cell>
          <cell r="H1941" t="str">
            <v>шт.</v>
          </cell>
          <cell r="I1941" t="str">
            <v>pcs.</v>
          </cell>
          <cell r="J1941">
            <v>9.9359999999999999</v>
          </cell>
          <cell r="K1941">
            <v>0.19089999999999999</v>
          </cell>
          <cell r="L1941" t="str">
            <v>KQ-29-00</v>
          </cell>
          <cell r="M1941" t="str">
            <v>Конвейерные и транспортировочные системы, м</v>
          </cell>
          <cell r="N1941">
            <v>2</v>
          </cell>
          <cell r="O1941" t="str">
            <v>KQ-29-01</v>
          </cell>
          <cell r="P1941" t="str">
            <v>Монтаж конвейерных и транспортировочных систем, м</v>
          </cell>
          <cell r="Q1941">
            <v>2</v>
          </cell>
        </row>
        <row r="1942">
          <cell r="E1942" t="str">
            <v>PE00-13-02-8</v>
          </cell>
          <cell r="F1942" t="str">
            <v>Питатели шнековые (конвейеры) длиной &lt;= 2,5 м; массой &gt; 5,0 т;</v>
          </cell>
          <cell r="G1942" t="str">
            <v>Screw feeders (conveyors), length: &lt;= 2.5 m; mass: &gt; 5.0 tons;</v>
          </cell>
          <cell r="H1942" t="str">
            <v>шт.</v>
          </cell>
          <cell r="I1942" t="str">
            <v>pcs.</v>
          </cell>
          <cell r="J1942">
            <v>0</v>
          </cell>
          <cell r="K1942">
            <v>0</v>
          </cell>
          <cell r="L1942" t="str">
            <v>KQ-29-00</v>
          </cell>
          <cell r="M1942" t="str">
            <v>Конвейерные и транспортировочные системы, м</v>
          </cell>
          <cell r="N1942">
            <v>2</v>
          </cell>
          <cell r="O1942" t="str">
            <v>KQ-29-01</v>
          </cell>
          <cell r="P1942" t="str">
            <v>Монтаж конвейерных и транспортировочных систем, м</v>
          </cell>
          <cell r="Q1942">
            <v>2</v>
          </cell>
        </row>
        <row r="1943">
          <cell r="E1943" t="str">
            <v>PE00-13-02-9</v>
          </cell>
          <cell r="F1943" t="str">
            <v>Питатели шнековые (конвейеры) длиной &gt; 2,5 - 4,5 м; массой &lt;= 5,0 т;</v>
          </cell>
          <cell r="G1943" t="str">
            <v>Screw feeders (conveyors), length: &gt; 2.5 to 4.5 m; mass: &lt;= 5.0 tons;</v>
          </cell>
          <cell r="H1943" t="str">
            <v>шт.</v>
          </cell>
          <cell r="I1943" t="str">
            <v>pcs.</v>
          </cell>
          <cell r="J1943">
            <v>0</v>
          </cell>
          <cell r="K1943">
            <v>0</v>
          </cell>
          <cell r="L1943" t="str">
            <v>KQ-29-00</v>
          </cell>
          <cell r="M1943" t="str">
            <v>Конвейерные и транспортировочные системы, м</v>
          </cell>
          <cell r="N1943">
            <v>4</v>
          </cell>
          <cell r="O1943" t="str">
            <v>KQ-29-01</v>
          </cell>
          <cell r="P1943" t="str">
            <v>Монтаж конвейерных и транспортировочных систем, м</v>
          </cell>
          <cell r="Q1943">
            <v>4</v>
          </cell>
        </row>
        <row r="1944">
          <cell r="E1944" t="str">
            <v>PE00-13-02-10</v>
          </cell>
          <cell r="F1944" t="str">
            <v>Питатели шнековые (конвейеры) длиной &gt; 2,5 - 4,5 м; массой &gt; 5,0 т;</v>
          </cell>
          <cell r="G1944" t="str">
            <v>Screw feeders (conveyors), length: &gt; 2.5 to 4.5 m; mass: &gt; 5.0 tons;</v>
          </cell>
          <cell r="H1944" t="str">
            <v>шт.</v>
          </cell>
          <cell r="I1944" t="str">
            <v>pcs.</v>
          </cell>
          <cell r="J1944">
            <v>0</v>
          </cell>
          <cell r="K1944">
            <v>0</v>
          </cell>
          <cell r="L1944" t="str">
            <v>KQ-29-00</v>
          </cell>
          <cell r="M1944" t="str">
            <v>Конвейерные и транспортировочные системы, м</v>
          </cell>
          <cell r="N1944">
            <v>4</v>
          </cell>
          <cell r="O1944" t="str">
            <v>KQ-29-01</v>
          </cell>
          <cell r="P1944" t="str">
            <v>Монтаж конвейерных и транспортировочных систем, м</v>
          </cell>
          <cell r="Q1944">
            <v>4</v>
          </cell>
        </row>
        <row r="1945">
          <cell r="E1945" t="str">
            <v>PE00-13-02-11</v>
          </cell>
          <cell r="F1945" t="str">
            <v>Питатели шнековые (конвейеры) длиной &gt; 4,5 м; массой &lt;= 5,0 т;</v>
          </cell>
          <cell r="G1945" t="str">
            <v>Screw feeders (conveyors), length: &gt; 4.5 m; mass: &lt;= 5.0 tons;</v>
          </cell>
          <cell r="H1945" t="str">
            <v>шт.</v>
          </cell>
          <cell r="I1945" t="str">
            <v>pcs.</v>
          </cell>
          <cell r="J1945">
            <v>0</v>
          </cell>
          <cell r="K1945">
            <v>0</v>
          </cell>
          <cell r="L1945" t="str">
            <v>KQ-29-00</v>
          </cell>
          <cell r="M1945" t="str">
            <v>Конвейерные и транспортировочные системы, м</v>
          </cell>
          <cell r="N1945">
            <v>6</v>
          </cell>
          <cell r="O1945" t="str">
            <v>KQ-29-01</v>
          </cell>
          <cell r="P1945" t="str">
            <v>Монтаж конвейерных и транспортировочных систем, м</v>
          </cell>
          <cell r="Q1945">
            <v>6</v>
          </cell>
        </row>
        <row r="1946">
          <cell r="E1946" t="str">
            <v>PE00-13-02-12</v>
          </cell>
          <cell r="F1946" t="str">
            <v>Питатели шнековые (конвейеры) длиной &gt; 4,5 м; массой &gt; 5,0 т;</v>
          </cell>
          <cell r="G1946" t="str">
            <v>Screw feeders (conveyors), length: &gt; 4.5 m; mass:  &gt; 5.0 tons;</v>
          </cell>
          <cell r="H1946" t="str">
            <v>шт.</v>
          </cell>
          <cell r="I1946" t="str">
            <v>pcs.</v>
          </cell>
          <cell r="J1946">
            <v>0</v>
          </cell>
          <cell r="K1946">
            <v>0</v>
          </cell>
          <cell r="L1946" t="str">
            <v>KQ-29-00</v>
          </cell>
          <cell r="M1946" t="str">
            <v>Конвейерные и транспортировочные системы, м</v>
          </cell>
          <cell r="N1946">
            <v>6</v>
          </cell>
          <cell r="O1946" t="str">
            <v>KQ-29-01</v>
          </cell>
          <cell r="P1946" t="str">
            <v>Монтаж конвейерных и транспортировочных систем, м</v>
          </cell>
          <cell r="Q1946">
            <v>6</v>
          </cell>
        </row>
        <row r="1947">
          <cell r="E1947" t="str">
            <v>PE00-13-02-13</v>
          </cell>
          <cell r="F1947" t="str">
            <v>Конвейер цепной</v>
          </cell>
          <cell r="G1947" t="str">
            <v>Chain conveyor</v>
          </cell>
          <cell r="H1947" t="str">
            <v>м</v>
          </cell>
          <cell r="I1947" t="str">
            <v>m</v>
          </cell>
          <cell r="J1947">
            <v>0</v>
          </cell>
          <cell r="K1947">
            <v>0</v>
          </cell>
          <cell r="L1947" t="str">
            <v>KQ-29-00</v>
          </cell>
          <cell r="M1947" t="str">
            <v>Конвейерные и транспортировочные системы, м</v>
          </cell>
          <cell r="N1947">
            <v>1</v>
          </cell>
          <cell r="O1947" t="str">
            <v>KQ-29-01</v>
          </cell>
          <cell r="P1947" t="str">
            <v>Монтаж конвейерных и транспортировочных систем, м</v>
          </cell>
          <cell r="Q1947">
            <v>1</v>
          </cell>
        </row>
        <row r="1948">
          <cell r="E1948" t="str">
            <v>PE00-13-02-14</v>
          </cell>
          <cell r="F1948" t="str">
            <v>Элеватор ковшовый вертикальный шириной &lt;= 0,4 м</v>
          </cell>
          <cell r="G1948" t="str">
            <v>Vertical bucket elevator, width: &lt;= 0.4 m</v>
          </cell>
          <cell r="H1948" t="str">
            <v>м</v>
          </cell>
          <cell r="I1948" t="str">
            <v>m</v>
          </cell>
          <cell r="J1948">
            <v>0</v>
          </cell>
          <cell r="K1948">
            <v>0</v>
          </cell>
          <cell r="L1948" t="str">
            <v>KQ-29-00</v>
          </cell>
          <cell r="M1948" t="str">
            <v>Конвейерные и транспортировочные системы, м</v>
          </cell>
          <cell r="N1948">
            <v>1</v>
          </cell>
          <cell r="O1948" t="str">
            <v>KQ-29-01</v>
          </cell>
          <cell r="P1948" t="str">
            <v>Монтаж конвейерных и транспортировочных систем, м</v>
          </cell>
          <cell r="Q1948">
            <v>1</v>
          </cell>
        </row>
        <row r="1949">
          <cell r="E1949" t="str">
            <v>PE00-13-02-15</v>
          </cell>
          <cell r="F1949" t="str">
            <v>Элеватор ковшовый вертикальный шириной &gt; 0,4 – 1 м</v>
          </cell>
          <cell r="G1949" t="str">
            <v>Vertical bucket elevator, width: &gt; 0.4 to 1 m</v>
          </cell>
          <cell r="H1949" t="str">
            <v>м</v>
          </cell>
          <cell r="I1949" t="str">
            <v>m</v>
          </cell>
          <cell r="J1949">
            <v>0</v>
          </cell>
          <cell r="K1949">
            <v>0</v>
          </cell>
          <cell r="L1949" t="str">
            <v>KQ-29-00</v>
          </cell>
          <cell r="M1949" t="str">
            <v>Конвейерные и транспортировочные системы, м</v>
          </cell>
          <cell r="N1949">
            <v>1</v>
          </cell>
          <cell r="O1949" t="str">
            <v>KQ-29-01</v>
          </cell>
          <cell r="P1949" t="str">
            <v>Монтаж конвейерных и транспортировочных систем, м</v>
          </cell>
          <cell r="Q1949">
            <v>1</v>
          </cell>
        </row>
        <row r="1950">
          <cell r="E1950" t="str">
            <v>PE00-13-02-16</v>
          </cell>
          <cell r="F1950" t="str">
            <v>Колесоотбойник</v>
          </cell>
          <cell r="G1950" t="str">
            <v>Wheel chock</v>
          </cell>
          <cell r="H1950" t="str">
            <v>м</v>
          </cell>
          <cell r="I1950" t="str">
            <v>m</v>
          </cell>
          <cell r="J1950">
            <v>0</v>
          </cell>
          <cell r="K1950">
            <v>0</v>
          </cell>
          <cell r="L1950" t="str">
            <v>KQ-29-00</v>
          </cell>
          <cell r="M1950" t="str">
            <v>Конвейерные и транспортировочные системы, м</v>
          </cell>
          <cell r="N1950">
            <v>0</v>
          </cell>
          <cell r="O1950" t="str">
            <v>KQ-29-01</v>
          </cell>
          <cell r="P1950" t="str">
            <v>Монтаж конвейерных и транспортировочных систем, м</v>
          </cell>
          <cell r="Q1950">
            <v>1</v>
          </cell>
        </row>
        <row r="1951">
          <cell r="E1951" t="str">
            <v>PE00-13-03</v>
          </cell>
          <cell r="F1951" t="str">
            <v>Прочее складское оборудование</v>
          </cell>
          <cell r="G1951" t="str">
            <v>Other warehouse equipment</v>
          </cell>
        </row>
        <row r="1952">
          <cell r="E1952" t="str">
            <v>PE00-13-03-1</v>
          </cell>
          <cell r="F1952" t="str">
            <v>Растариватели мешков</v>
          </cell>
          <cell r="G1952" t="str">
            <v>Bag  dischargers</v>
          </cell>
          <cell r="H1952" t="str">
            <v>шт.</v>
          </cell>
          <cell r="I1952" t="str">
            <v>pcs.</v>
          </cell>
          <cell r="J1952">
            <v>0</v>
          </cell>
          <cell r="K1952">
            <v>0</v>
          </cell>
          <cell r="L1952" t="str">
            <v>KQ-28-00</v>
          </cell>
          <cell r="M1952" t="str">
            <v>Грузоподъемное и сервисное оборудование, шт.</v>
          </cell>
          <cell r="N1952">
            <v>1</v>
          </cell>
          <cell r="O1952" t="str">
            <v>KQ-28-02</v>
          </cell>
          <cell r="P1952" t="str">
            <v>Монтаж сервисного оборудования, шт.</v>
          </cell>
          <cell r="Q1952">
            <v>1</v>
          </cell>
        </row>
        <row r="1953">
          <cell r="E1953" t="str">
            <v>PE00-13-03-2</v>
          </cell>
          <cell r="F1953" t="str">
            <v>Формирователи паллет</v>
          </cell>
          <cell r="G1953" t="str">
            <v>Palletizers</v>
          </cell>
          <cell r="H1953" t="str">
            <v>шт.</v>
          </cell>
          <cell r="I1953" t="str">
            <v>pcs.</v>
          </cell>
          <cell r="J1953">
            <v>0</v>
          </cell>
          <cell r="K1953">
            <v>0</v>
          </cell>
          <cell r="L1953" t="str">
            <v>KQ-28-00</v>
          </cell>
          <cell r="M1953" t="str">
            <v>Грузоподъемное и сервисное оборудование, шт.</v>
          </cell>
          <cell r="N1953">
            <v>1</v>
          </cell>
          <cell r="O1953" t="str">
            <v>KQ-28-02</v>
          </cell>
          <cell r="P1953" t="str">
            <v>Монтаж сервисного оборудования, шт.</v>
          </cell>
          <cell r="Q1953">
            <v>1</v>
          </cell>
        </row>
        <row r="1954">
          <cell r="E1954" t="str">
            <v>PE00-13-03-3</v>
          </cell>
          <cell r="F1954" t="str">
            <v>Стеллажный кран-штабелер</v>
          </cell>
          <cell r="G1954" t="str">
            <v>Rack stacker crane</v>
          </cell>
          <cell r="H1954" t="str">
            <v>шт.</v>
          </cell>
          <cell r="I1954" t="str">
            <v>pcs.</v>
          </cell>
          <cell r="J1954">
            <v>0</v>
          </cell>
          <cell r="K1954">
            <v>0</v>
          </cell>
          <cell r="L1954" t="str">
            <v>KQ-28-00</v>
          </cell>
          <cell r="M1954" t="str">
            <v>Грузоподъемное и сервисное оборудование, шт.</v>
          </cell>
          <cell r="N1954">
            <v>1</v>
          </cell>
          <cell r="O1954" t="str">
            <v>KQ-28-02</v>
          </cell>
          <cell r="P1954" t="str">
            <v>Монтаж сервисного оборудования, шт.</v>
          </cell>
          <cell r="Q1954">
            <v>1</v>
          </cell>
        </row>
        <row r="1955">
          <cell r="E1955" t="str">
            <v>PE00-13-03-4</v>
          </cell>
          <cell r="F1955" t="str">
            <v>Накопители поддонов</v>
          </cell>
          <cell r="G1955" t="str">
            <v>Pallet storage units</v>
          </cell>
          <cell r="H1955" t="str">
            <v>шт.</v>
          </cell>
          <cell r="I1955" t="str">
            <v>pcs.</v>
          </cell>
          <cell r="J1955">
            <v>0</v>
          </cell>
          <cell r="K1955">
            <v>0</v>
          </cell>
          <cell r="L1955" t="str">
            <v>KQ-28-00</v>
          </cell>
          <cell r="M1955" t="str">
            <v>Грузоподъемное и сервисное оборудование, шт.</v>
          </cell>
          <cell r="N1955">
            <v>1</v>
          </cell>
          <cell r="O1955" t="str">
            <v>KQ-28-02</v>
          </cell>
          <cell r="P1955" t="str">
            <v>Монтаж сервисного оборудования, шт.</v>
          </cell>
          <cell r="Q1955">
            <v>1</v>
          </cell>
        </row>
        <row r="1956">
          <cell r="E1956" t="str">
            <v>PE00-13-03-5</v>
          </cell>
          <cell r="F1956" t="str">
            <v>Установка брикетирования</v>
          </cell>
          <cell r="G1956" t="str">
            <v>Briquetting unit/bailer</v>
          </cell>
          <cell r="H1956" t="str">
            <v>шт.</v>
          </cell>
          <cell r="I1956" t="str">
            <v>pcs.</v>
          </cell>
          <cell r="J1956">
            <v>0</v>
          </cell>
          <cell r="K1956">
            <v>0</v>
          </cell>
          <cell r="L1956" t="str">
            <v>KQ-28-00</v>
          </cell>
          <cell r="M1956" t="str">
            <v>Грузоподъемное и сервисное оборудование, шт.</v>
          </cell>
          <cell r="N1956">
            <v>1</v>
          </cell>
          <cell r="O1956" t="str">
            <v>KQ-28-02</v>
          </cell>
          <cell r="P1956" t="str">
            <v>Монтаж сервисного оборудования, шт.</v>
          </cell>
          <cell r="Q1956">
            <v>1</v>
          </cell>
        </row>
        <row r="1957">
          <cell r="E1957" t="str">
            <v>PE00-13-03-6</v>
          </cell>
          <cell r="F1957" t="str">
            <v>Герметизаторы проема (докшелтеры)</v>
          </cell>
          <cell r="G1957" t="str">
            <v>Aperture sealers (dock shelters)</v>
          </cell>
          <cell r="H1957" t="str">
            <v>шт.</v>
          </cell>
          <cell r="I1957" t="str">
            <v>pcs.</v>
          </cell>
          <cell r="J1957">
            <v>0</v>
          </cell>
          <cell r="K1957">
            <v>0</v>
          </cell>
          <cell r="L1957" t="str">
            <v>KQ-28-00</v>
          </cell>
          <cell r="M1957" t="str">
            <v>Грузоподъемное и сервисное оборудование, шт.</v>
          </cell>
          <cell r="N1957">
            <v>1</v>
          </cell>
          <cell r="O1957" t="str">
            <v>KQ-28-02</v>
          </cell>
          <cell r="P1957" t="str">
            <v>Монтаж сервисного оборудования, шт.</v>
          </cell>
          <cell r="Q1957">
            <v>1</v>
          </cell>
        </row>
        <row r="1958">
          <cell r="E1958" t="str">
            <v>PE00-13-03-7</v>
          </cell>
          <cell r="F1958" t="str">
            <v>Уравнительные платформы (доклевеллеры)</v>
          </cell>
          <cell r="G1958" t="str">
            <v>Leveling platforms (dock levelers)</v>
          </cell>
          <cell r="H1958" t="str">
            <v>шт.</v>
          </cell>
          <cell r="I1958" t="str">
            <v>pcs.</v>
          </cell>
          <cell r="J1958">
            <v>0</v>
          </cell>
          <cell r="K1958">
            <v>0</v>
          </cell>
          <cell r="L1958" t="str">
            <v>KQ-28-00</v>
          </cell>
          <cell r="M1958" t="str">
            <v>Грузоподъемное и сервисное оборудование, шт.</v>
          </cell>
          <cell r="N1958">
            <v>1</v>
          </cell>
          <cell r="O1958" t="str">
            <v>KQ-28-02</v>
          </cell>
          <cell r="P1958" t="str">
            <v>Монтаж сервисного оборудования, шт.</v>
          </cell>
          <cell r="Q1958">
            <v>1</v>
          </cell>
        </row>
        <row r="1959">
          <cell r="E1959" t="str">
            <v>PE00-13-03-8</v>
          </cell>
          <cell r="F1959" t="str">
            <v>Стеллаж (фронтальный, глубинный, мезонины и т.д.);</v>
          </cell>
          <cell r="G1959" t="str">
            <v>Racks (frontal, deep, mezzanines, etc.);</v>
          </cell>
          <cell r="H1959" t="str">
            <v>т</v>
          </cell>
          <cell r="I1959" t="str">
            <v>t</v>
          </cell>
          <cell r="J1959">
            <v>0</v>
          </cell>
          <cell r="K1959">
            <v>0</v>
          </cell>
          <cell r="L1959" t="str">
            <v>KQ-70-00</v>
          </cell>
          <cell r="M1959" t="str">
            <v>Оснащение помещений, без ед. изм.</v>
          </cell>
          <cell r="N1959">
            <v>0</v>
          </cell>
          <cell r="O1959" t="str">
            <v>KQ-70-02</v>
          </cell>
          <cell r="P1959" t="str">
            <v>Монтаж систем хранения, м2</v>
          </cell>
          <cell r="Q1959">
            <v>2</v>
          </cell>
        </row>
        <row r="1960">
          <cell r="E1960" t="str">
            <v>PE00-13-03-9</v>
          </cell>
          <cell r="F1960" t="str">
            <v>Досборка складского оборудования (тележки, погрузчики, штабелер, ножничный и мачтовый подъемник и т.д)</v>
          </cell>
          <cell r="G1960" t="str">
            <v>Complete assembly of warehouse equipment (carts, forklifts, stackers, scissor and mast elevators, etc.)</v>
          </cell>
          <cell r="H1960" t="str">
            <v>шт.</v>
          </cell>
          <cell r="I1960" t="str">
            <v>pcs.</v>
          </cell>
          <cell r="J1960">
            <v>4.8</v>
          </cell>
          <cell r="K1960">
            <v>0.2</v>
          </cell>
          <cell r="L1960" t="str">
            <v>KQ-28-00</v>
          </cell>
          <cell r="M1960" t="str">
            <v>Грузоподъемное и сервисное оборудование, шт.</v>
          </cell>
          <cell r="N1960">
            <v>0</v>
          </cell>
          <cell r="O1960" t="str">
            <v>KQ-28-02</v>
          </cell>
          <cell r="P1960" t="str">
            <v>Монтаж сервисного оборудования, шт.</v>
          </cell>
          <cell r="Q1960">
            <v>0</v>
          </cell>
        </row>
        <row r="1961">
          <cell r="E1961" t="str">
            <v>PE00-13-03-10</v>
          </cell>
          <cell r="F1961" t="str">
            <v>Стойка для газовых баллонов</v>
          </cell>
          <cell r="G1961" t="str">
            <v>Gas cylinder rack</v>
          </cell>
          <cell r="H1961" t="str">
            <v>шт.</v>
          </cell>
          <cell r="I1961" t="str">
            <v>pcs.</v>
          </cell>
          <cell r="J1961">
            <v>4.3</v>
          </cell>
          <cell r="K1961">
            <v>1.123</v>
          </cell>
          <cell r="L1961" t="str">
            <v>KQ-63-00</v>
          </cell>
          <cell r="M1961" t="str">
            <v>Основное оборудование трубопроводных инженерных систем, компл.</v>
          </cell>
          <cell r="N1961">
            <v>0</v>
          </cell>
          <cell r="O1961" t="str">
            <v>KQ-63-06</v>
          </cell>
          <cell r="P1961" t="str">
            <v>Монтаж противопожарного оборудования, шт.</v>
          </cell>
          <cell r="Q1961">
            <v>0</v>
          </cell>
        </row>
        <row r="1962">
          <cell r="E1962" t="str">
            <v>PE00-13-03-11</v>
          </cell>
          <cell r="F1962" t="str">
            <v>Шкаф для зарядки аккумуляторов</v>
          </cell>
          <cell r="G1962" t="str">
            <v>Charging cabinet for batteries</v>
          </cell>
          <cell r="H1962" t="str">
            <v>шт.</v>
          </cell>
          <cell r="I1962" t="str">
            <v>pcs.</v>
          </cell>
          <cell r="J1962">
            <v>0</v>
          </cell>
          <cell r="K1962">
            <v>0</v>
          </cell>
          <cell r="L1962" t="str">
            <v>KQ-57-00</v>
          </cell>
          <cell r="M1962" t="str">
            <v>Щитовое оборудование до 1 кВ, шт.</v>
          </cell>
          <cell r="N1962">
            <v>1</v>
          </cell>
          <cell r="O1962" t="str">
            <v>KQ-57-01</v>
          </cell>
          <cell r="P1962" t="str">
            <v>Монтаж малых силовых шкафов, шт.</v>
          </cell>
          <cell r="Q1962">
            <v>1</v>
          </cell>
        </row>
        <row r="1963">
          <cell r="E1963" t="str">
            <v>PE00-13-03-12</v>
          </cell>
          <cell r="F1963" t="str">
            <v>Упаковочная машина</v>
          </cell>
          <cell r="G1963" t="str">
            <v>Packaging machine</v>
          </cell>
          <cell r="H1963" t="str">
            <v>шт.</v>
          </cell>
          <cell r="I1963" t="str">
            <v>pcs.</v>
          </cell>
          <cell r="J1963">
            <v>0</v>
          </cell>
          <cell r="K1963">
            <v>0</v>
          </cell>
          <cell r="L1963" t="str">
            <v>KQ-28-00</v>
          </cell>
          <cell r="M1963" t="str">
            <v>Грузоподъемное и сервисное оборудование, шт.</v>
          </cell>
          <cell r="N1963">
            <v>1</v>
          </cell>
          <cell r="O1963" t="str">
            <v>KQ-28-02</v>
          </cell>
          <cell r="P1963" t="str">
            <v>Монтаж сервисного оборудования, шт.</v>
          </cell>
          <cell r="Q1963">
            <v>1</v>
          </cell>
        </row>
        <row r="1964">
          <cell r="E1964" t="str">
            <v>PE00-14</v>
          </cell>
          <cell r="F1964" t="str">
            <v>Прочее оборудование, не входящее в комплект поставки основного</v>
          </cell>
          <cell r="G1964" t="str">
            <v>Other equipment not included into the basic scope of supply</v>
          </cell>
        </row>
        <row r="1965">
          <cell r="E1965" t="str">
            <v>PE00-14-01</v>
          </cell>
          <cell r="F1965" t="str">
            <v>Механическое оборудование</v>
          </cell>
          <cell r="G1965" t="str">
            <v>Mechanical equipment</v>
          </cell>
        </row>
        <row r="1966">
          <cell r="E1966" t="str">
            <v>PE00-14-01-1</v>
          </cell>
          <cell r="F1966" t="str">
            <v>Оборудование, встраиваемое в линию трубопровода (эжекторы, фильтры, глушители, узлы впрыска и т.п.)</v>
          </cell>
          <cell r="G1966" t="str">
            <v>Equipment to be integrated into the pipeline (ejectors, filters, silencers, injection units, etc.)</v>
          </cell>
          <cell r="H1966" t="str">
            <v>т</v>
          </cell>
          <cell r="I1966" t="str">
            <v>t</v>
          </cell>
          <cell r="J1966">
            <v>22.5</v>
          </cell>
          <cell r="K1966">
            <v>4</v>
          </cell>
          <cell r="L1966" t="str">
            <v>KQ-33-00</v>
          </cell>
          <cell r="M1966" t="str">
            <v>Технологические трубопроводы, м</v>
          </cell>
          <cell r="N1966">
            <v>0</v>
          </cell>
          <cell r="O1966" t="str">
            <v>KQ-33-07</v>
          </cell>
          <cell r="P1966" t="str">
            <v>Монтаж арматуры технологических трубопроводов, шт.</v>
          </cell>
          <cell r="Q1966">
            <v>0.04</v>
          </cell>
        </row>
        <row r="1967">
          <cell r="E1967" t="str">
            <v>PE00-14-01-2</v>
          </cell>
          <cell r="F1967" t="str">
            <v>Шкафы, подключаемые к линии трубопровода (пробоотборники, холодильники и т.п.)</v>
          </cell>
          <cell r="G1967" t="str">
            <v>Cabinets to be connected to the pipeline (samplers, coolers, etc.)</v>
          </cell>
          <cell r="H1967" t="str">
            <v>т</v>
          </cell>
          <cell r="I1967" t="str">
            <v>t</v>
          </cell>
          <cell r="J1967">
            <v>18.12</v>
          </cell>
          <cell r="K1967">
            <v>2.34</v>
          </cell>
          <cell r="L1967" t="str">
            <v>KQ-33-00</v>
          </cell>
          <cell r="M1967" t="str">
            <v>Технологические трубопроводы, м</v>
          </cell>
          <cell r="N1967">
            <v>0</v>
          </cell>
          <cell r="O1967" t="str">
            <v>KQ-33-07</v>
          </cell>
          <cell r="P1967" t="str">
            <v>Монтаж арматуры технологических трубопроводов, шт.</v>
          </cell>
          <cell r="Q1967">
            <v>0.04</v>
          </cell>
        </row>
        <row r="1968">
          <cell r="E1968" t="str">
            <v>PE00-14-01-3</v>
          </cell>
          <cell r="F1968" t="str">
            <v>Монтаж сливо-наливных устройств</v>
          </cell>
          <cell r="G1968" t="str">
            <v>Installation of loading/unloading devices</v>
          </cell>
          <cell r="H1968" t="str">
            <v>т</v>
          </cell>
          <cell r="I1968" t="str">
            <v>t</v>
          </cell>
          <cell r="J1968">
            <v>60</v>
          </cell>
          <cell r="K1968">
            <v>5.625</v>
          </cell>
          <cell r="L1968" t="str">
            <v>KQ-27-00</v>
          </cell>
          <cell r="M1968" t="str">
            <v>Технологическое оборудование, т</v>
          </cell>
          <cell r="N1968">
            <v>1</v>
          </cell>
          <cell r="O1968" t="str">
            <v>KQ-27-05</v>
          </cell>
          <cell r="P1968" t="str">
            <v>Монтаж блочных и комплектных установок, т</v>
          </cell>
          <cell r="Q1968">
            <v>1</v>
          </cell>
        </row>
        <row r="1969">
          <cell r="E1969" t="str">
            <v>PE00-14-02</v>
          </cell>
          <cell r="F1969" t="str">
            <v>Динамическое оборудование</v>
          </cell>
          <cell r="G1969" t="str">
            <v>Rotating equipment</v>
          </cell>
        </row>
        <row r="1970">
          <cell r="E1970" t="str">
            <v>PE00-14-02-1</v>
          </cell>
          <cell r="F1970" t="str">
            <v>Редукторы</v>
          </cell>
          <cell r="G1970" t="str">
            <v>Gear units</v>
          </cell>
          <cell r="H1970" t="str">
            <v>т</v>
          </cell>
          <cell r="I1970" t="str">
            <v>t</v>
          </cell>
          <cell r="J1970">
            <v>0</v>
          </cell>
          <cell r="K1970">
            <v>0</v>
          </cell>
          <cell r="L1970" t="str">
            <v>KQ-27-00</v>
          </cell>
          <cell r="M1970" t="str">
            <v>Технологическое оборудование, т</v>
          </cell>
          <cell r="N1970">
            <v>1</v>
          </cell>
          <cell r="O1970" t="str">
            <v>KQ-27-05</v>
          </cell>
          <cell r="P1970" t="str">
            <v>Монтаж блочных и комплектных установок, т</v>
          </cell>
          <cell r="Q1970">
            <v>1</v>
          </cell>
        </row>
        <row r="1971">
          <cell r="E1971" t="str">
            <v>PE00-14-02-2</v>
          </cell>
          <cell r="F1971" t="str">
            <v>Электродвигатели</v>
          </cell>
          <cell r="G1971" t="str">
            <v>Electric Motors</v>
          </cell>
          <cell r="H1971" t="str">
            <v>т</v>
          </cell>
          <cell r="I1971" t="str">
            <v>t</v>
          </cell>
          <cell r="J1971">
            <v>12.92</v>
          </cell>
          <cell r="K1971">
            <v>1.4355555555555555</v>
          </cell>
          <cell r="L1971" t="str">
            <v>KQ-27-00</v>
          </cell>
          <cell r="M1971" t="str">
            <v>Технологическое оборудование, т</v>
          </cell>
          <cell r="N1971">
            <v>1</v>
          </cell>
          <cell r="O1971" t="str">
            <v>KQ-27-13</v>
          </cell>
          <cell r="P1971" t="str">
            <v>Монтаж насосов, т</v>
          </cell>
          <cell r="Q1971">
            <v>1</v>
          </cell>
        </row>
        <row r="1972">
          <cell r="E1972" t="str">
            <v>PE00-14-02-3</v>
          </cell>
          <cell r="F1972" t="str">
            <v>Станки &lt;= 1 - 5 т</v>
          </cell>
          <cell r="G1972" t="str">
            <v>Machine units: &lt;= 1 to 5 tons</v>
          </cell>
          <cell r="H1972" t="str">
            <v>шт.</v>
          </cell>
          <cell r="I1972" t="str">
            <v>pcs.</v>
          </cell>
          <cell r="J1972">
            <v>61.451999999999998</v>
          </cell>
          <cell r="K1972">
            <v>5.5469999999999997</v>
          </cell>
          <cell r="L1972" t="str">
            <v>KQ-28-00</v>
          </cell>
          <cell r="M1972" t="str">
            <v>Грузоподъемное и сервисное оборудование, шт.</v>
          </cell>
          <cell r="N1972">
            <v>1</v>
          </cell>
          <cell r="O1972" t="str">
            <v>KQ-28-02</v>
          </cell>
          <cell r="P1972" t="str">
            <v>Монтаж сервисного оборудования, шт.</v>
          </cell>
          <cell r="Q1972">
            <v>1</v>
          </cell>
        </row>
        <row r="1973">
          <cell r="E1973" t="str">
            <v>PE00-14-02-4</v>
          </cell>
          <cell r="F1973" t="str">
            <v>Станки &gt; 5-10 т</v>
          </cell>
          <cell r="G1973" t="str">
            <v>Machine units: &gt; 5 to10 tons</v>
          </cell>
          <cell r="H1973" t="str">
            <v>шт.</v>
          </cell>
          <cell r="I1973" t="str">
            <v>pcs.</v>
          </cell>
          <cell r="J1973">
            <v>92.754599999999996</v>
          </cell>
          <cell r="K1973">
            <v>7.9649999999999999</v>
          </cell>
          <cell r="L1973" t="str">
            <v>KQ-28-00</v>
          </cell>
          <cell r="M1973" t="str">
            <v>Грузоподъемное и сервисное оборудование, шт.</v>
          </cell>
          <cell r="N1973">
            <v>1</v>
          </cell>
          <cell r="O1973" t="str">
            <v>KQ-28-02</v>
          </cell>
          <cell r="P1973" t="str">
            <v>Монтаж сервисного оборудования, шт.</v>
          </cell>
          <cell r="Q1973">
            <v>1</v>
          </cell>
        </row>
        <row r="1974">
          <cell r="E1974" t="str">
            <v>PE00-14-02-5</v>
          </cell>
          <cell r="F1974" t="str">
            <v>Станки &gt; 10-15 т</v>
          </cell>
          <cell r="G1974" t="str">
            <v>Machine units: &gt; 10 to15 tons</v>
          </cell>
          <cell r="H1974" t="str">
            <v>шт.</v>
          </cell>
          <cell r="I1974" t="str">
            <v>pcs.</v>
          </cell>
          <cell r="J1974">
            <v>0</v>
          </cell>
          <cell r="K1974">
            <v>0</v>
          </cell>
          <cell r="L1974" t="str">
            <v>KQ-28-00</v>
          </cell>
          <cell r="M1974" t="str">
            <v>Грузоподъемное и сервисное оборудование, шт.</v>
          </cell>
          <cell r="N1974">
            <v>1</v>
          </cell>
          <cell r="O1974" t="str">
            <v>KQ-28-02</v>
          </cell>
          <cell r="P1974" t="str">
            <v>Монтаж сервисного оборудования, шт.</v>
          </cell>
          <cell r="Q1974">
            <v>1</v>
          </cell>
        </row>
        <row r="1975">
          <cell r="E1975" t="str">
            <v>PE00-14-02-6</v>
          </cell>
          <cell r="F1975" t="str">
            <v>Станки &gt; 15-20 т</v>
          </cell>
          <cell r="G1975" t="str">
            <v>Machine units: &gt; 15 to 20 tons</v>
          </cell>
          <cell r="H1975" t="str">
            <v>шт.</v>
          </cell>
          <cell r="I1975" t="str">
            <v>pcs.</v>
          </cell>
          <cell r="J1975">
            <v>0</v>
          </cell>
          <cell r="K1975">
            <v>0</v>
          </cell>
          <cell r="L1975" t="str">
            <v>KQ-28-00</v>
          </cell>
          <cell r="M1975" t="str">
            <v>Грузоподъемное и сервисное оборудование, шт.</v>
          </cell>
          <cell r="N1975">
            <v>1</v>
          </cell>
          <cell r="O1975" t="str">
            <v>KQ-28-02</v>
          </cell>
          <cell r="P1975" t="str">
            <v>Монтаж сервисного оборудования, шт.</v>
          </cell>
          <cell r="Q1975">
            <v>1</v>
          </cell>
        </row>
        <row r="1976">
          <cell r="E1976" t="str">
            <v>PE00-14-02-7</v>
          </cell>
          <cell r="F1976" t="str">
            <v>Станки &gt; 20-30 т</v>
          </cell>
          <cell r="G1976" t="str">
            <v>Machine units: &gt;20 to 30 tons</v>
          </cell>
          <cell r="H1976" t="str">
            <v>шт.</v>
          </cell>
          <cell r="I1976" t="str">
            <v>pcs.</v>
          </cell>
          <cell r="J1976">
            <v>0</v>
          </cell>
          <cell r="K1976">
            <v>0</v>
          </cell>
          <cell r="L1976" t="str">
            <v>KQ-28-00</v>
          </cell>
          <cell r="M1976" t="str">
            <v>Грузоподъемное и сервисное оборудование, шт.</v>
          </cell>
          <cell r="N1976">
            <v>1</v>
          </cell>
          <cell r="O1976" t="str">
            <v>KQ-28-02</v>
          </cell>
          <cell r="P1976" t="str">
            <v>Монтаж сервисного оборудования, шт.</v>
          </cell>
          <cell r="Q1976">
            <v>1</v>
          </cell>
        </row>
        <row r="1977">
          <cell r="E1977" t="str">
            <v>PE00-14-02-8</v>
          </cell>
          <cell r="F1977" t="str">
            <v>Станки &gt; 30-40 т</v>
          </cell>
          <cell r="G1977" t="str">
            <v>Machine units: &gt;30 to 40 tons</v>
          </cell>
          <cell r="H1977" t="str">
            <v>шт.</v>
          </cell>
          <cell r="I1977" t="str">
            <v>pcs.</v>
          </cell>
          <cell r="J1977">
            <v>0</v>
          </cell>
          <cell r="K1977">
            <v>0</v>
          </cell>
          <cell r="L1977" t="str">
            <v>KQ-28-00</v>
          </cell>
          <cell r="M1977" t="str">
            <v>Грузоподъемное и сервисное оборудование, шт.</v>
          </cell>
          <cell r="N1977">
            <v>1</v>
          </cell>
          <cell r="O1977" t="str">
            <v>KQ-28-02</v>
          </cell>
          <cell r="P1977" t="str">
            <v>Монтаж сервисного оборудования, шт.</v>
          </cell>
          <cell r="Q1977">
            <v>1</v>
          </cell>
        </row>
        <row r="1978">
          <cell r="E1978" t="str">
            <v>PE00-14-02-9</v>
          </cell>
          <cell r="F1978" t="str">
            <v>Станки &gt; 40-50 т</v>
          </cell>
          <cell r="G1978" t="str">
            <v>Machine units: &gt;40 to 50 tons</v>
          </cell>
          <cell r="H1978" t="str">
            <v>шт.</v>
          </cell>
          <cell r="I1978" t="str">
            <v>pcs.</v>
          </cell>
          <cell r="J1978">
            <v>0</v>
          </cell>
          <cell r="K1978">
            <v>0</v>
          </cell>
          <cell r="L1978" t="str">
            <v>KQ-28-00</v>
          </cell>
          <cell r="M1978" t="str">
            <v>Грузоподъемное и сервисное оборудование, шт.</v>
          </cell>
          <cell r="N1978">
            <v>1</v>
          </cell>
          <cell r="O1978" t="str">
            <v>KQ-28-02</v>
          </cell>
          <cell r="P1978" t="str">
            <v>Монтаж сервисного оборудования, шт.</v>
          </cell>
          <cell r="Q1978">
            <v>1</v>
          </cell>
        </row>
        <row r="1979">
          <cell r="E1979" t="str">
            <v>PE00-14-02-10</v>
          </cell>
          <cell r="F1979" t="str">
            <v>Станки &gt; 50 т</v>
          </cell>
          <cell r="G1979" t="str">
            <v>Machine units: &gt;50 tons</v>
          </cell>
          <cell r="H1979" t="str">
            <v>шт.</v>
          </cell>
          <cell r="I1979" t="str">
            <v>pcs.</v>
          </cell>
          <cell r="J1979">
            <v>0</v>
          </cell>
          <cell r="K1979">
            <v>0</v>
          </cell>
          <cell r="L1979" t="str">
            <v>KQ-28-00</v>
          </cell>
          <cell r="M1979" t="str">
            <v>Грузоподъемное и сервисное оборудование, шт.</v>
          </cell>
          <cell r="N1979">
            <v>1</v>
          </cell>
          <cell r="O1979" t="str">
            <v>KQ-28-02</v>
          </cell>
          <cell r="P1979" t="str">
            <v>Монтаж сервисного оборудования, шт.</v>
          </cell>
          <cell r="Q1979">
            <v>1</v>
          </cell>
        </row>
        <row r="1980">
          <cell r="E1980" t="str">
            <v>PE00-15</v>
          </cell>
          <cell r="F1980" t="str">
            <v>Противопожарное оборудование, средства и инвентарь</v>
          </cell>
          <cell r="G1980" t="str">
            <v>Firefighting equipment, tools and appliances</v>
          </cell>
        </row>
        <row r="1981">
          <cell r="E1981" t="str">
            <v>PE00-15-01</v>
          </cell>
          <cell r="F1981" t="str">
            <v>Оборудование пожаротушения</v>
          </cell>
          <cell r="G1981" t="str">
            <v>Fire-fighting equipment</v>
          </cell>
        </row>
        <row r="1982">
          <cell r="E1982" t="str">
            <v>PE00-15-01-1</v>
          </cell>
          <cell r="F1982" t="str">
            <v>Модуль пожаротушения (модули порошкового, газопорошкового, газового, аэрозольного пожаротушения)</v>
          </cell>
          <cell r="G1982" t="str">
            <v>Fire Fighting Module (powder, gas-powder, gas, aerosol fire extinguishing modules)</v>
          </cell>
          <cell r="H1982" t="str">
            <v>шт.</v>
          </cell>
          <cell r="I1982" t="str">
            <v>pcs.</v>
          </cell>
          <cell r="J1982">
            <v>20.7</v>
          </cell>
          <cell r="K1982">
            <v>4.1399999999999997</v>
          </cell>
          <cell r="L1982" t="str">
            <v>KQ-63-00</v>
          </cell>
          <cell r="M1982" t="str">
            <v>Основное оборудование трубопроводных инженерных систем, компл.</v>
          </cell>
          <cell r="N1982">
            <v>0</v>
          </cell>
          <cell r="O1982" t="str">
            <v>KQ-63-07</v>
          </cell>
          <cell r="P1982" t="str">
            <v>Монтаж устройств пожаротушения, шт.</v>
          </cell>
          <cell r="Q1982">
            <v>1</v>
          </cell>
        </row>
        <row r="1983">
          <cell r="E1983" t="str">
            <v>PE00-15-01-2</v>
          </cell>
          <cell r="F1983" t="str">
            <v>Баки-дозаторы, баки запаса пенообразователя и т.п.</v>
          </cell>
          <cell r="G1983" t="str">
            <v>Dosing tanks,  reserve tanks for foaming agent, etc.</v>
          </cell>
          <cell r="H1983" t="str">
            <v>шт.</v>
          </cell>
          <cell r="I1983" t="str">
            <v>pcs.</v>
          </cell>
          <cell r="J1983">
            <v>6.4</v>
          </cell>
          <cell r="K1983">
            <v>1.7</v>
          </cell>
          <cell r="L1983" t="str">
            <v>KQ-63-00</v>
          </cell>
          <cell r="M1983" t="str">
            <v>Основное оборудование трубопроводных инженерных систем, компл.</v>
          </cell>
          <cell r="N1983">
            <v>1</v>
          </cell>
          <cell r="O1983" t="str">
            <v>KQ-63-06</v>
          </cell>
          <cell r="P1983" t="str">
            <v>Монтаж противопожарного оборудования, шт.</v>
          </cell>
          <cell r="Q1983">
            <v>1</v>
          </cell>
        </row>
        <row r="1984">
          <cell r="E1984" t="str">
            <v>PE00-15-01-3</v>
          </cell>
          <cell r="F1984" t="str">
            <v>Система вспенивания включая цистерну и пеногенератор</v>
          </cell>
          <cell r="G1984" t="str">
            <v>Foaming system, including tank and foam generator</v>
          </cell>
          <cell r="H1984" t="str">
            <v>шт.</v>
          </cell>
          <cell r="I1984" t="str">
            <v>pcs.</v>
          </cell>
          <cell r="J1984">
            <v>18.3</v>
          </cell>
          <cell r="K1984">
            <v>2.1</v>
          </cell>
          <cell r="L1984" t="str">
            <v>KQ-63-00</v>
          </cell>
          <cell r="M1984" t="str">
            <v>Основное оборудование трубопроводных инженерных систем, компл.</v>
          </cell>
          <cell r="N1984">
            <v>1</v>
          </cell>
          <cell r="O1984" t="str">
            <v>KQ-63-06</v>
          </cell>
          <cell r="P1984" t="str">
            <v>Монтаж противопожарного оборудования, шт.</v>
          </cell>
          <cell r="Q1984">
            <v>1</v>
          </cell>
        </row>
        <row r="1985">
          <cell r="E1985" t="str">
            <v>PE00-15-01-4</v>
          </cell>
          <cell r="F1985" t="str">
            <v>Генераторы огнетушащего аэрозоля</v>
          </cell>
          <cell r="G1985" t="str">
            <v>Fire-extinguishing aerosol generator</v>
          </cell>
          <cell r="H1985" t="str">
            <v>шт.</v>
          </cell>
          <cell r="I1985" t="str">
            <v>pcs.</v>
          </cell>
          <cell r="J1985">
            <v>0</v>
          </cell>
          <cell r="K1985">
            <v>0</v>
          </cell>
          <cell r="L1985" t="str">
            <v>KQ-63-00</v>
          </cell>
          <cell r="M1985" t="str">
            <v>Основное оборудование трубопроводных инженерных систем, компл.</v>
          </cell>
          <cell r="N1985">
            <v>0</v>
          </cell>
          <cell r="O1985" t="str">
            <v>KQ-63-06</v>
          </cell>
          <cell r="P1985" t="str">
            <v>Монтаж противопожарного оборудования, шт.</v>
          </cell>
          <cell r="Q1985">
            <v>0</v>
          </cell>
        </row>
        <row r="1986">
          <cell r="E1986" t="str">
            <v>PE00-15-01-5</v>
          </cell>
          <cell r="F1986" t="str">
            <v>Узлы управления, блоки клапанов, клапаны водосигнальные, клапана воздушные</v>
          </cell>
          <cell r="G1986" t="str">
            <v>Control units, valve assemblies, water motor gongs, air dampers</v>
          </cell>
          <cell r="H1986" t="str">
            <v>шт.</v>
          </cell>
          <cell r="I1986" t="str">
            <v>pcs.</v>
          </cell>
          <cell r="J1986">
            <v>10.86</v>
          </cell>
          <cell r="K1986">
            <v>0</v>
          </cell>
          <cell r="L1986" t="str">
            <v>KQ-63-00</v>
          </cell>
          <cell r="M1986" t="str">
            <v>Основное оборудование трубопроводных инженерных систем, компл.</v>
          </cell>
          <cell r="N1986">
            <v>0</v>
          </cell>
          <cell r="O1986" t="str">
            <v>KQ-63-06</v>
          </cell>
          <cell r="P1986" t="str">
            <v>Монтаж противопожарного оборудования, шт.</v>
          </cell>
          <cell r="Q1986">
            <v>0</v>
          </cell>
        </row>
        <row r="1987">
          <cell r="E1987" t="str">
            <v>PE00-15-01-6</v>
          </cell>
          <cell r="F1987" t="str">
            <v>Дренчерный ороситель, спринклерный ороситель, насадок</v>
          </cell>
          <cell r="G1987" t="str">
            <v>Drencher sprayer, sprinkler sprayer, foam diffuser</v>
          </cell>
          <cell r="H1987" t="str">
            <v>шт.</v>
          </cell>
          <cell r="I1987" t="str">
            <v>pcs.</v>
          </cell>
          <cell r="J1987">
            <v>2.4630000000000001</v>
          </cell>
          <cell r="K1987">
            <v>0.11310000000000001</v>
          </cell>
          <cell r="L1987" t="str">
            <v>KQ-63-00</v>
          </cell>
          <cell r="M1987" t="str">
            <v>Основное оборудование трубопроводных инженерных систем, компл.</v>
          </cell>
          <cell r="N1987">
            <v>0</v>
          </cell>
          <cell r="O1987" t="str">
            <v>KQ-63-07</v>
          </cell>
          <cell r="P1987" t="str">
            <v>Монтаж устройств пожаротушения, шт.</v>
          </cell>
          <cell r="Q1987">
            <v>1</v>
          </cell>
        </row>
        <row r="1988">
          <cell r="E1988" t="str">
            <v>PE00-15-01-16</v>
          </cell>
          <cell r="F1988" t="str">
            <v>Дренчерный ороситель, спринклерный ороситель, насадок (встраиваемый в потолочное покрытие)</v>
          </cell>
          <cell r="G1988" t="str">
            <v>Drencher sprayer, sprinkler sprayer, foam diffuser (to be integrated into the ceiling)</v>
          </cell>
          <cell r="H1988" t="str">
            <v>шт.</v>
          </cell>
          <cell r="I1988" t="str">
            <v>pcs.</v>
          </cell>
          <cell r="J1988">
            <v>0.82499999999999996</v>
          </cell>
          <cell r="K1988">
            <v>0</v>
          </cell>
          <cell r="L1988" t="str">
            <v>KQ-63-00</v>
          </cell>
          <cell r="M1988" t="str">
            <v>Основное оборудование трубопроводных инженерных систем, компл.</v>
          </cell>
          <cell r="N1988">
            <v>0</v>
          </cell>
          <cell r="O1988" t="str">
            <v>KQ-63-07</v>
          </cell>
          <cell r="P1988" t="str">
            <v>Монтаж устройств пожаротушения, шт.</v>
          </cell>
          <cell r="Q1988">
            <v>1</v>
          </cell>
        </row>
        <row r="1989">
          <cell r="E1989" t="str">
            <v>PE00-15-01-7</v>
          </cell>
          <cell r="F1989" t="str">
            <v>Переносные огнетушители</v>
          </cell>
          <cell r="G1989" t="str">
            <v>Portable fire extinguishers</v>
          </cell>
          <cell r="H1989" t="str">
            <v>шт.</v>
          </cell>
          <cell r="I1989" t="str">
            <v>pcs.</v>
          </cell>
          <cell r="J1989">
            <v>0.7</v>
          </cell>
          <cell r="K1989">
            <v>0.01</v>
          </cell>
          <cell r="L1989" t="str">
            <v>KQ-63-00</v>
          </cell>
          <cell r="M1989" t="str">
            <v>Основное оборудование трубопроводных инженерных систем, компл.</v>
          </cell>
          <cell r="N1989">
            <v>0</v>
          </cell>
          <cell r="O1989" t="str">
            <v>KQ-63-06</v>
          </cell>
          <cell r="P1989" t="str">
            <v>Монтаж противопожарного оборудования, шт.</v>
          </cell>
          <cell r="Q1989">
            <v>0</v>
          </cell>
        </row>
        <row r="1990">
          <cell r="E1990" t="str">
            <v>PE00-15-01-8</v>
          </cell>
          <cell r="F1990" t="str">
            <v>Пожарные шкафы</v>
          </cell>
          <cell r="G1990" t="str">
            <v>Fire cabinets</v>
          </cell>
          <cell r="H1990" t="str">
            <v>шт.</v>
          </cell>
          <cell r="I1990" t="str">
            <v>pcs.</v>
          </cell>
          <cell r="J1990">
            <v>14.2</v>
          </cell>
          <cell r="K1990">
            <v>1.24</v>
          </cell>
          <cell r="L1990" t="str">
            <v>KQ-63-00</v>
          </cell>
          <cell r="M1990" t="str">
            <v>Основное оборудование трубопроводных инженерных систем, компл.</v>
          </cell>
          <cell r="N1990">
            <v>0</v>
          </cell>
          <cell r="O1990" t="str">
            <v>KQ-63-06</v>
          </cell>
          <cell r="P1990" t="str">
            <v>Монтаж противопожарного оборудования, шт.</v>
          </cell>
          <cell r="Q1990">
            <v>0</v>
          </cell>
        </row>
        <row r="1991">
          <cell r="E1991" t="str">
            <v>PE00-15-01-9</v>
          </cell>
          <cell r="F1991" t="str">
            <v>Пожарные вышки</v>
          </cell>
          <cell r="G1991" t="str">
            <v>Fire towers</v>
          </cell>
          <cell r="H1991" t="str">
            <v>т</v>
          </cell>
          <cell r="I1991" t="str">
            <v>t</v>
          </cell>
          <cell r="J1991">
            <v>35.299999999999997</v>
          </cell>
          <cell r="K1991">
            <v>8.1300000000000008</v>
          </cell>
          <cell r="L1991" t="str">
            <v>KQ-63-00</v>
          </cell>
          <cell r="M1991" t="str">
            <v>Основное оборудование трубопроводных инженерных систем, компл.</v>
          </cell>
          <cell r="N1991">
            <v>0.95</v>
          </cell>
          <cell r="O1991" t="str">
            <v>KQ-63-06</v>
          </cell>
          <cell r="P1991" t="str">
            <v>Монтаж противопожарного оборудования, шт.</v>
          </cell>
          <cell r="Q1991">
            <v>0.95238095238095233</v>
          </cell>
        </row>
        <row r="1992">
          <cell r="E1992" t="str">
            <v>PE00-15-01-10</v>
          </cell>
          <cell r="F1992" t="str">
            <v>Пожарные гидранты</v>
          </cell>
          <cell r="G1992" t="str">
            <v>Fire hydrants</v>
          </cell>
          <cell r="H1992" t="str">
            <v>шт.</v>
          </cell>
          <cell r="I1992" t="str">
            <v>pcs.</v>
          </cell>
          <cell r="J1992">
            <v>6.2</v>
          </cell>
          <cell r="K1992">
            <v>0.53</v>
          </cell>
          <cell r="L1992" t="str">
            <v>KQ-63-00</v>
          </cell>
          <cell r="M1992" t="str">
            <v>Основное оборудование трубопроводных инженерных систем, компл.</v>
          </cell>
          <cell r="N1992">
            <v>1</v>
          </cell>
          <cell r="O1992" t="str">
            <v>KQ-63-06</v>
          </cell>
          <cell r="P1992" t="str">
            <v>Монтаж противопожарного оборудования, шт.</v>
          </cell>
          <cell r="Q1992">
            <v>1</v>
          </cell>
        </row>
        <row r="1993">
          <cell r="E1993" t="str">
            <v>PE00-15-01-11</v>
          </cell>
          <cell r="F1993" t="str">
            <v>Монтаж блока пожарного гидранта </v>
          </cell>
          <cell r="G1993" t="str">
            <v>Installation of a fire hydrant unit </v>
          </cell>
          <cell r="H1993" t="str">
            <v>шт.</v>
          </cell>
          <cell r="I1993" t="str">
            <v>pcs.</v>
          </cell>
          <cell r="J1993">
            <v>19.094999999999999</v>
          </cell>
          <cell r="K1993">
            <v>1.1000000000000001</v>
          </cell>
          <cell r="L1993" t="str">
            <v>KQ-63-00</v>
          </cell>
          <cell r="M1993" t="str">
            <v>Основное оборудование трубопроводных инженерных систем, компл.</v>
          </cell>
          <cell r="N1993">
            <v>1</v>
          </cell>
          <cell r="O1993" t="str">
            <v>KQ-63-06</v>
          </cell>
          <cell r="P1993" t="str">
            <v>Монтаж противопожарного оборудования, шт.</v>
          </cell>
          <cell r="Q1993">
            <v>1</v>
          </cell>
        </row>
        <row r="1994">
          <cell r="E1994" t="str">
            <v>PE00-15-01-12</v>
          </cell>
          <cell r="F1994" t="str">
            <v>Монтаж комплекса лафетного пожаротушения (дистанционное и ручное управление)</v>
          </cell>
          <cell r="G1994" t="str">
            <v>Installation of a fire monitors complex (remote and manual control)</v>
          </cell>
          <cell r="H1994" t="str">
            <v>шт.</v>
          </cell>
          <cell r="I1994" t="str">
            <v>pcs.</v>
          </cell>
          <cell r="J1994">
            <v>10.3294</v>
          </cell>
          <cell r="K1994">
            <v>1.0681</v>
          </cell>
          <cell r="L1994" t="str">
            <v>KQ-63-00</v>
          </cell>
          <cell r="M1994" t="str">
            <v>Основное оборудование трубопроводных инженерных систем, компл.</v>
          </cell>
          <cell r="N1994">
            <v>1</v>
          </cell>
          <cell r="O1994" t="str">
            <v>KQ-63-06</v>
          </cell>
          <cell r="P1994" t="str">
            <v>Монтаж противопожарного оборудования, шт.</v>
          </cell>
          <cell r="Q1994">
            <v>1</v>
          </cell>
        </row>
        <row r="1995">
          <cell r="E1995" t="str">
            <v>PE00-15-01-13</v>
          </cell>
          <cell r="F1995" t="str">
            <v>Монтаж аварийного душа</v>
          </cell>
          <cell r="G1995" t="str">
            <v>Installation of a safety shower</v>
          </cell>
          <cell r="H1995" t="str">
            <v>шт.</v>
          </cell>
          <cell r="I1995" t="str">
            <v>pcs.</v>
          </cell>
          <cell r="J1995">
            <v>14.7</v>
          </cell>
          <cell r="K1995">
            <v>0.62</v>
          </cell>
          <cell r="L1995" t="str">
            <v>KQ-63-00</v>
          </cell>
          <cell r="M1995" t="str">
            <v>Основное оборудование трубопроводных инженерных систем, компл.</v>
          </cell>
          <cell r="N1995">
            <v>1</v>
          </cell>
          <cell r="O1995" t="str">
            <v>KQ-63-06</v>
          </cell>
          <cell r="P1995" t="str">
            <v>Монтаж противопожарного оборудования, шт.</v>
          </cell>
          <cell r="Q1995">
            <v>1</v>
          </cell>
        </row>
        <row r="1996">
          <cell r="E1996" t="str">
            <v>PE00-15-01-14</v>
          </cell>
          <cell r="F1996" t="str">
            <v>Монтаж станции промывки глаз</v>
          </cell>
          <cell r="G1996" t="str">
            <v>Installation of an eye washing station</v>
          </cell>
          <cell r="H1996" t="str">
            <v>шт.</v>
          </cell>
          <cell r="I1996" t="str">
            <v>pcs.</v>
          </cell>
          <cell r="J1996">
            <v>6.5</v>
          </cell>
          <cell r="K1996">
            <v>0.45</v>
          </cell>
          <cell r="L1996" t="str">
            <v>KQ-63-00</v>
          </cell>
          <cell r="M1996" t="str">
            <v>Основное оборудование трубопроводных инженерных систем, компл.</v>
          </cell>
          <cell r="N1996">
            <v>1</v>
          </cell>
          <cell r="O1996" t="str">
            <v>KQ-63-06</v>
          </cell>
          <cell r="P1996" t="str">
            <v>Монтаж противопожарного оборудования, шт.</v>
          </cell>
          <cell r="Q1996">
            <v>1</v>
          </cell>
        </row>
        <row r="1997">
          <cell r="E1997" t="str">
            <v>PE00-15-01-15</v>
          </cell>
          <cell r="F1997" t="str">
            <v>Пожарные щиты, стенды, ящики</v>
          </cell>
          <cell r="G1997" t="str">
            <v>Fire boards, stands, boxes</v>
          </cell>
          <cell r="H1997" t="str">
            <v>шт.</v>
          </cell>
          <cell r="I1997" t="str">
            <v>pcs.</v>
          </cell>
          <cell r="J1997">
            <v>11.09</v>
          </cell>
          <cell r="K1997">
            <v>1.1499999999999999</v>
          </cell>
          <cell r="L1997" t="str">
            <v>KQ-63-00</v>
          </cell>
          <cell r="M1997" t="str">
            <v>Основное оборудование трубопроводных инженерных систем, компл.</v>
          </cell>
          <cell r="N1997">
            <v>0</v>
          </cell>
          <cell r="O1997" t="str">
            <v>KQ-63-06</v>
          </cell>
          <cell r="P1997" t="str">
            <v>Монтаж противопожарного оборудования, шт.</v>
          </cell>
          <cell r="Q1997">
            <v>0</v>
          </cell>
        </row>
        <row r="1998">
          <cell r="E1998" t="str">
            <v>PI00</v>
          </cell>
          <cell r="F1998" t="str">
            <v>ТЕХНОЛОГИЧЕСКИЕ ТРУБОПРОВОДЫ</v>
          </cell>
          <cell r="G1998" t="str">
            <v>PROCESS PIPELINES</v>
          </cell>
        </row>
        <row r="1999">
          <cell r="E1999" t="str">
            <v>PI00-01</v>
          </cell>
          <cell r="F1999" t="str">
            <v>Монтаж трубопровода</v>
          </cell>
          <cell r="G1999" t="str">
            <v>Piping installation</v>
          </cell>
        </row>
        <row r="2000">
          <cell r="E2000" t="str">
            <v>PI00-01-01</v>
          </cell>
          <cell r="F2000" t="str">
            <v>Предварительная сборка и монтаж трубопровода на эстакаде</v>
          </cell>
          <cell r="G2000" t="str">
            <v>Prefabrication and installation of piping on a piperack</v>
          </cell>
        </row>
        <row r="2001">
          <cell r="E2001" t="str">
            <v>PI00-01-01-15</v>
          </cell>
          <cell r="F2001" t="str">
            <v>Предварительная сборка и монтаж трубопровода на эстакаде DN &lt;=50 мм / &lt;=2 дюйм, толщина стенки любая</v>
          </cell>
          <cell r="G2001" t="str">
            <v>Prefabrication and installation of piping on a rack, DN &lt;=50 mm / &lt;=2", any wall thickness</v>
          </cell>
          <cell r="H2001" t="str">
            <v>м</v>
          </cell>
          <cell r="I2001" t="str">
            <v>m</v>
          </cell>
          <cell r="J2001">
            <v>1.9479182313222296</v>
          </cell>
          <cell r="K2001">
            <v>0.21475798500327584</v>
          </cell>
          <cell r="L2001" t="str">
            <v>KQ-33-00</v>
          </cell>
          <cell r="M2001" t="str">
            <v>Технологические трубопроводы, м</v>
          </cell>
          <cell r="N2001">
            <v>1</v>
          </cell>
          <cell r="O2001" t="str">
            <v>KQ-33-02</v>
          </cell>
          <cell r="P2001" t="str">
            <v>Монтаж технологических трубопроводов на эстакаде (стальные), м</v>
          </cell>
          <cell r="Q2001">
            <v>1</v>
          </cell>
        </row>
        <row r="2002">
          <cell r="E2002" t="str">
            <v>PI00-01-01-16</v>
          </cell>
          <cell r="F2002" t="str">
            <v>Предварительная сборка и монтаж трубопровода на эстакаде DN &gt;50 - 100 мм / &gt;2 - 4 дюйм, толщина стенки любая</v>
          </cell>
          <cell r="G2002" t="str">
            <v>Prefabrication and installation of piping on a rack, DN &gt;50 - 100 mm / &gt;2 - 4", any wall thickness</v>
          </cell>
          <cell r="H2002" t="str">
            <v>м</v>
          </cell>
          <cell r="I2002" t="str">
            <v>m</v>
          </cell>
          <cell r="J2002">
            <v>3.441051159433357</v>
          </cell>
          <cell r="K2002">
            <v>0.41550692750157786</v>
          </cell>
          <cell r="L2002" t="str">
            <v>KQ-33-00</v>
          </cell>
          <cell r="M2002" t="str">
            <v>Технологические трубопроводы, м</v>
          </cell>
          <cell r="N2002">
            <v>1</v>
          </cell>
          <cell r="O2002" t="str">
            <v>KQ-33-02</v>
          </cell>
          <cell r="P2002" t="str">
            <v>Монтаж технологических трубопроводов на эстакаде (стальные), м</v>
          </cell>
          <cell r="Q2002">
            <v>1</v>
          </cell>
        </row>
        <row r="2003">
          <cell r="E2003" t="str">
            <v>PI00-01-01-17</v>
          </cell>
          <cell r="F2003" t="str">
            <v>Предварительная сборка и монтаж трубопровода на эстакаде DN &gt;100 - 200 мм / &gt;4 - 8 дюйм, толщина стенки любая</v>
          </cell>
          <cell r="G2003" t="str">
            <v>Prefabrication and installation of piping on a rack, DN &gt;100 - 200 mm / &gt;4 - 8", any wall thickness</v>
          </cell>
          <cell r="H2003" t="str">
            <v>м</v>
          </cell>
          <cell r="I2003" t="str">
            <v>m</v>
          </cell>
          <cell r="J2003">
            <v>6.1938920869800427</v>
          </cell>
          <cell r="K2003">
            <v>0.79436666015519042</v>
          </cell>
          <cell r="L2003" t="str">
            <v>KQ-33-00</v>
          </cell>
          <cell r="M2003" t="str">
            <v>Технологические трубопроводы, м</v>
          </cell>
          <cell r="N2003">
            <v>1</v>
          </cell>
          <cell r="O2003" t="str">
            <v>KQ-33-02</v>
          </cell>
          <cell r="P2003" t="str">
            <v>Монтаж технологических трубопроводов на эстакаде (стальные), м</v>
          </cell>
          <cell r="Q2003">
            <v>1</v>
          </cell>
        </row>
        <row r="2004">
          <cell r="E2004" t="str">
            <v>PI00-01-01-18</v>
          </cell>
          <cell r="F2004" t="str">
            <v>Предварительная сборка и монтаж трубопровода на эстакаде DN &gt;200 - 300 мм / &gt;8 - 12 дюйм, толщина стенки любая</v>
          </cell>
          <cell r="G2004" t="str">
            <v>Prefabrication and installation of piping on a rack, DN &gt;200 - 300 mm / &gt;8 - 12", any wall thickness</v>
          </cell>
          <cell r="H2004" t="str">
            <v>м</v>
          </cell>
          <cell r="I2004" t="str">
            <v>m</v>
          </cell>
          <cell r="J2004">
            <v>11.011363710186744</v>
          </cell>
          <cell r="K2004">
            <v>1.5223210329333172</v>
          </cell>
          <cell r="L2004" t="str">
            <v>KQ-33-00</v>
          </cell>
          <cell r="M2004" t="str">
            <v>Технологические трубопроводы, м</v>
          </cell>
          <cell r="N2004">
            <v>1</v>
          </cell>
          <cell r="O2004" t="str">
            <v>KQ-33-02</v>
          </cell>
          <cell r="P2004" t="str">
            <v>Монтаж технологических трубопроводов на эстакаде (стальные), м</v>
          </cell>
          <cell r="Q2004">
            <v>1</v>
          </cell>
        </row>
        <row r="2005">
          <cell r="E2005" t="str">
            <v>PI00-01-01-19</v>
          </cell>
          <cell r="F2005" t="str">
            <v>Предварительная сборка и монтаж трубопровода на эстакаде DN &gt;300 - 500 мм / &gt;12 - 20 дюйм, толщина стенки любая</v>
          </cell>
          <cell r="G2005" t="str">
            <v>Prefabrication and installation of piping on a rack, DN &gt;300 - 500 mm / &gt;12 - 20", any wall thickness</v>
          </cell>
          <cell r="H2005" t="str">
            <v>м</v>
          </cell>
          <cell r="I2005" t="str">
            <v>m</v>
          </cell>
          <cell r="J2005">
            <v>18.332372984562365</v>
          </cell>
          <cell r="K2005">
            <v>2.7911037868996202</v>
          </cell>
          <cell r="L2005" t="str">
            <v>KQ-33-00</v>
          </cell>
          <cell r="M2005" t="str">
            <v>Технологические трубопроводы, м</v>
          </cell>
          <cell r="N2005">
            <v>1</v>
          </cell>
          <cell r="O2005" t="str">
            <v>KQ-33-02</v>
          </cell>
          <cell r="P2005" t="str">
            <v>Монтаж технологических трубопроводов на эстакаде (стальные), м</v>
          </cell>
          <cell r="Q2005">
            <v>1</v>
          </cell>
        </row>
        <row r="2006">
          <cell r="E2006" t="str">
            <v>PI00-01-01-20</v>
          </cell>
          <cell r="F2006" t="str">
            <v>Предварительная сборка и монтаж трубопровода на эстакаде DN &gt;500 - 700 мм / &gt;20 - 28 дюйм, толщина стенки любая</v>
          </cell>
          <cell r="G2006" t="str">
            <v>Prefabrication and installation of piping on a rack, DN &gt;500 - 700 mm / &gt;20 - 28", any wall thickness</v>
          </cell>
          <cell r="H2006" t="str">
            <v>м</v>
          </cell>
          <cell r="I2006" t="str">
            <v>m</v>
          </cell>
          <cell r="J2006">
            <v>24.775568347920171</v>
          </cell>
          <cell r="K2006">
            <v>3.7720802809708465</v>
          </cell>
          <cell r="L2006" t="str">
            <v>KQ-33-00</v>
          </cell>
          <cell r="M2006" t="str">
            <v>Технологические трубопроводы, м</v>
          </cell>
          <cell r="N2006">
            <v>1</v>
          </cell>
          <cell r="O2006" t="str">
            <v>KQ-33-02</v>
          </cell>
          <cell r="P2006" t="str">
            <v>Монтаж технологических трубопроводов на эстакаде (стальные), м</v>
          </cell>
          <cell r="Q2006">
            <v>1</v>
          </cell>
        </row>
        <row r="2007">
          <cell r="E2007" t="str">
            <v>PI00-01-01-21</v>
          </cell>
          <cell r="F2007" t="str">
            <v>Предварительная сборка и монтаж трубопровода на эстакаде DN &gt;700 - 1000 мм / &gt;28 - 40 дюйм, толщина стенки любая</v>
          </cell>
          <cell r="G2007" t="str">
            <v>Prefabrication and installation of piping on a rack, DN &gt;700 - 1000 mm / &gt;28 - 40", any wall thickness</v>
          </cell>
          <cell r="H2007" t="str">
            <v>м</v>
          </cell>
          <cell r="I2007" t="str">
            <v>m</v>
          </cell>
          <cell r="J2007">
            <v>28.904829739240199</v>
          </cell>
          <cell r="K2007">
            <v>4.4007603277993201</v>
          </cell>
          <cell r="L2007" t="str">
            <v>KQ-33-00</v>
          </cell>
          <cell r="M2007" t="str">
            <v>Технологические трубопроводы, м</v>
          </cell>
          <cell r="N2007">
            <v>1</v>
          </cell>
          <cell r="O2007" t="str">
            <v>KQ-33-02</v>
          </cell>
          <cell r="P2007" t="str">
            <v>Монтаж технологических трубопроводов на эстакаде (стальные), м</v>
          </cell>
          <cell r="Q2007">
            <v>1</v>
          </cell>
        </row>
        <row r="2008">
          <cell r="E2008" t="str">
            <v>PI00-01-01-22</v>
          </cell>
          <cell r="F2008" t="str">
            <v>Предварительная сборка и монтаж трубопровода на эстакаде DN &gt;1000 - 1200 мм / &gt;40 - 48 дюйм, толщина стенки любая</v>
          </cell>
          <cell r="G2008" t="str">
            <v>Prefabrication and installation of piping on a rack, DN &gt;1000 - 1200 mm / &gt;40 - 48", any wall thickness</v>
          </cell>
          <cell r="H2008" t="str">
            <v>м</v>
          </cell>
          <cell r="I2008" t="str">
            <v>m</v>
          </cell>
          <cell r="J2008">
            <v>38.539772985653599</v>
          </cell>
          <cell r="K2008">
            <v>5.8676804370657605</v>
          </cell>
          <cell r="L2008" t="str">
            <v>KQ-33-00</v>
          </cell>
          <cell r="M2008" t="str">
            <v>Технологические трубопроводы, м</v>
          </cell>
          <cell r="N2008">
            <v>1</v>
          </cell>
          <cell r="O2008" t="str">
            <v>KQ-33-02</v>
          </cell>
          <cell r="P2008" t="str">
            <v>Монтаж технологических трубопроводов на эстакаде (стальные), м</v>
          </cell>
          <cell r="Q2008">
            <v>1</v>
          </cell>
        </row>
        <row r="2009">
          <cell r="E2009" t="str">
            <v>PI00-01-01-23</v>
          </cell>
          <cell r="F2009" t="str">
            <v>Предварительная сборка и монтаж трубопровода на эстакаде DN &gt;1200 - 1400 мм / &gt;48- 56 дюйм, толщина стенки любая</v>
          </cell>
          <cell r="G2009" t="str">
            <v>Prefabrication and installation of piping on a rack, DN &gt;1200 - 1400 mm / &gt;48 - 56", any wall thickness</v>
          </cell>
          <cell r="H2009" t="str">
            <v>м</v>
          </cell>
          <cell r="I2009" t="str">
            <v>m</v>
          </cell>
          <cell r="J2009">
            <v>52.303977623387027</v>
          </cell>
          <cell r="K2009">
            <v>9.061664123251802</v>
          </cell>
          <cell r="L2009" t="str">
            <v>KQ-33-00</v>
          </cell>
          <cell r="M2009" t="str">
            <v>Технологические трубопроводы, м</v>
          </cell>
          <cell r="N2009">
            <v>1</v>
          </cell>
          <cell r="O2009" t="str">
            <v>KQ-33-02</v>
          </cell>
          <cell r="P2009" t="str">
            <v>Монтаж технологических трубопроводов на эстакаде (стальные), м</v>
          </cell>
          <cell r="Q2009">
            <v>1</v>
          </cell>
        </row>
        <row r="2010">
          <cell r="E2010" t="str">
            <v>PI00-01-01-24</v>
          </cell>
          <cell r="F2010" t="str">
            <v>Предварительная сборка и монтаж трубопровода на эстакаде DN &gt;1400 - 1600 мм / &gt;56 - 64 дюйм, толщина стенки любая</v>
          </cell>
          <cell r="G2010" t="str">
            <v>Prefabrication and installation of piping on a rack, DN &gt;1400 - 1600 mm / &gt;56 - 64", any wall thickness</v>
          </cell>
          <cell r="H2010" t="str">
            <v>м</v>
          </cell>
          <cell r="I2010" t="str">
            <v>m</v>
          </cell>
          <cell r="J2010">
            <v>57.809659478480398</v>
          </cell>
          <cell r="K2010">
            <v>10.015523504646731</v>
          </cell>
          <cell r="L2010" t="str">
            <v>KQ-33-00</v>
          </cell>
          <cell r="M2010" t="str">
            <v>Технологические трубопроводы, м</v>
          </cell>
          <cell r="N2010">
            <v>1</v>
          </cell>
          <cell r="O2010" t="str">
            <v>KQ-33-02</v>
          </cell>
          <cell r="P2010" t="str">
            <v>Монтаж технологических трубопроводов на эстакаде (стальные), м</v>
          </cell>
          <cell r="Q2010">
            <v>1</v>
          </cell>
        </row>
        <row r="2011">
          <cell r="E2011" t="str">
            <v>PI00-01-01-25</v>
          </cell>
          <cell r="F2011" t="str">
            <v>Предварительная сборка и монтаж трубопровода на эстакаде DN &gt;1600 - 1800 мм / &gt;64 - 72 дюйм, толщина стенки любая</v>
          </cell>
          <cell r="G2011" t="str">
            <v>Prefabrication and installation of piping on a rack, DN &gt;1600 - 1800 mm / &gt;64 - 72", any wall thickness</v>
          </cell>
          <cell r="H2011" t="str">
            <v>м</v>
          </cell>
          <cell r="I2011" t="str">
            <v>m</v>
          </cell>
          <cell r="J2011">
            <v>63.31534133357377</v>
          </cell>
          <cell r="K2011">
            <v>10.969382886041656</v>
          </cell>
          <cell r="L2011" t="str">
            <v>KQ-33-00</v>
          </cell>
          <cell r="M2011" t="str">
            <v>Технологические трубопроводы, м</v>
          </cell>
          <cell r="N2011">
            <v>1</v>
          </cell>
          <cell r="O2011" t="str">
            <v>KQ-33-02</v>
          </cell>
          <cell r="P2011" t="str">
            <v>Монтаж технологических трубопроводов на эстакаде (стальные), м</v>
          </cell>
          <cell r="Q2011">
            <v>1</v>
          </cell>
        </row>
        <row r="2012">
          <cell r="E2012" t="str">
            <v>PI00-01-01-26</v>
          </cell>
          <cell r="F2012" t="str">
            <v>Предварительная сборка и монтаж трубопровода на эстакаде DN &gt;1800 - 2000 мм / &gt;72 - 80 дюйм, толщина стенки любая</v>
          </cell>
          <cell r="G2012" t="str">
            <v>Prefabrication and installation of piping on a rack, DN &gt;1800 - 2000 mm / &gt;72 - 80", any wall thickness</v>
          </cell>
          <cell r="H2012" t="str">
            <v>м</v>
          </cell>
          <cell r="I2012" t="str">
            <v>m</v>
          </cell>
          <cell r="J2012">
            <v>68.821023188667141</v>
          </cell>
          <cell r="K2012">
            <v>11.923242267436581</v>
          </cell>
          <cell r="L2012" t="str">
            <v>KQ-33-00</v>
          </cell>
          <cell r="M2012" t="str">
            <v>Технологические трубопроводы, м</v>
          </cell>
          <cell r="N2012">
            <v>1</v>
          </cell>
          <cell r="O2012" t="str">
            <v>KQ-33-02</v>
          </cell>
          <cell r="P2012" t="str">
            <v>Монтаж технологических трубопроводов на эстакаде (стальные), м</v>
          </cell>
          <cell r="Q2012">
            <v>1</v>
          </cell>
        </row>
        <row r="2013">
          <cell r="E2013" t="str">
            <v>PI00-01-01-27</v>
          </cell>
          <cell r="F2013" t="str">
            <v>Предварительная сборка и монтаж трубопровода на эстакаде DN &gt;2000 - 2200 мм / &gt;80 - 88 дюйм, толщина стенки любая</v>
          </cell>
          <cell r="G2013" t="str">
            <v>Prefabrication and installation of piping on a rack, DN &gt;2000 - 2200 mm / &gt;80 - 88", any wall thickness</v>
          </cell>
          <cell r="H2013" t="str">
            <v>м</v>
          </cell>
          <cell r="I2013" t="str">
            <v>m</v>
          </cell>
          <cell r="J2013">
            <v>75.703125507533855</v>
          </cell>
          <cell r="K2013">
            <v>13.115566494180241</v>
          </cell>
          <cell r="L2013" t="str">
            <v>KQ-33-00</v>
          </cell>
          <cell r="M2013" t="str">
            <v>Технологические трубопроводы, м</v>
          </cell>
          <cell r="N2013">
            <v>1</v>
          </cell>
          <cell r="O2013" t="str">
            <v>KQ-33-02</v>
          </cell>
          <cell r="P2013" t="str">
            <v>Монтаж технологических трубопроводов на эстакаде (стальные), м</v>
          </cell>
          <cell r="Q2013">
            <v>1</v>
          </cell>
        </row>
        <row r="2014">
          <cell r="E2014" t="str">
            <v>PI00-01-01-28</v>
          </cell>
          <cell r="F2014" t="str">
            <v>Предварительная сборка и монтаж трубопровода на эстакаде DN &gt;2200 - 2400 мм / &gt;88 - 96 дюйм, толщина стенки любая</v>
          </cell>
          <cell r="G2014" t="str">
            <v>Prefabrication and installation of piping on a rack, DN &gt;2200 - 2200 mm / &gt;88 - 96", any wall thickness</v>
          </cell>
          <cell r="H2014" t="str">
            <v>м</v>
          </cell>
          <cell r="I2014" t="str">
            <v>m</v>
          </cell>
          <cell r="J2014">
            <v>0</v>
          </cell>
          <cell r="K2014">
            <v>0</v>
          </cell>
          <cell r="L2014" t="str">
            <v>KQ-33-00</v>
          </cell>
          <cell r="M2014" t="str">
            <v>Технологические трубопроводы, м</v>
          </cell>
          <cell r="N2014">
            <v>1</v>
          </cell>
          <cell r="O2014" t="str">
            <v>KQ-33-02</v>
          </cell>
          <cell r="P2014" t="str">
            <v>Монтаж технологических трубопроводов на эстакаде (стальные), м</v>
          </cell>
          <cell r="Q2014">
            <v>1</v>
          </cell>
        </row>
        <row r="2015">
          <cell r="E2015" t="str">
            <v>PI00-01-01-29</v>
          </cell>
          <cell r="F2015" t="str">
            <v>Предварительная сборка и монтаж трубопровода на эстакаде DN &gt;2400 - 2800 мм / &gt;96 - 112 дюйм, толщина стенки любая</v>
          </cell>
          <cell r="G2015" t="str">
            <v>Prefabrication and installation of piping on a rack, DN &gt;2400 - 2800 mm / &gt;96 - 112", any wall thickness</v>
          </cell>
          <cell r="H2015" t="str">
            <v>м</v>
          </cell>
          <cell r="I2015" t="str">
            <v>m</v>
          </cell>
          <cell r="J2015">
            <v>0</v>
          </cell>
          <cell r="K2015">
            <v>0</v>
          </cell>
          <cell r="L2015" t="str">
            <v>KQ-33-00</v>
          </cell>
          <cell r="M2015" t="str">
            <v>Технологические трубопроводы, м</v>
          </cell>
          <cell r="N2015">
            <v>1</v>
          </cell>
          <cell r="O2015" t="str">
            <v>KQ-33-02</v>
          </cell>
          <cell r="P2015" t="str">
            <v>Монтаж технологических трубопроводов на эстакаде (стальные), м</v>
          </cell>
          <cell r="Q2015">
            <v>1</v>
          </cell>
        </row>
        <row r="2016">
          <cell r="E2016" t="str">
            <v>PI00-01-01-30</v>
          </cell>
          <cell r="F2016" t="str">
            <v>Предварительная сборка и монтаж трубопровода на эстакаде DN &gt;2800 - 3200 мм / &gt;112 - 128 дюйм, толщина стенки любая</v>
          </cell>
          <cell r="G2016" t="str">
            <v>Prefabrication and installation of piping on a rack, DN &gt;2800 - 3200 mm / &gt;112 - 128", any wall thickness</v>
          </cell>
          <cell r="H2016" t="str">
            <v>м</v>
          </cell>
          <cell r="I2016" t="str">
            <v>m</v>
          </cell>
          <cell r="J2016">
            <v>0</v>
          </cell>
          <cell r="K2016">
            <v>0</v>
          </cell>
          <cell r="L2016" t="str">
            <v>KQ-33-00</v>
          </cell>
          <cell r="M2016" t="str">
            <v>Технологические трубопроводы, м</v>
          </cell>
          <cell r="N2016">
            <v>1</v>
          </cell>
          <cell r="O2016" t="str">
            <v>KQ-33-02</v>
          </cell>
          <cell r="P2016" t="str">
            <v>Монтаж технологических трубопроводов на эстакаде (стальные), м</v>
          </cell>
          <cell r="Q2016">
            <v>1</v>
          </cell>
        </row>
        <row r="2017">
          <cell r="E2017" t="str">
            <v>PI00-01-02</v>
          </cell>
          <cell r="F2017" t="str">
            <v>Предварительная сборка и монтаж подземного трубопровода</v>
          </cell>
          <cell r="G2017" t="str">
            <v>Prefabrication and installation of underground piping</v>
          </cell>
        </row>
        <row r="2018">
          <cell r="E2018" t="str">
            <v>PI00-01-02-1</v>
          </cell>
          <cell r="F2018" t="str">
            <v>Предварительная сборка и монтаж подземного трубопровода DN &lt;=50 мм / &lt;=2 дюйм, толщина стенки любая</v>
          </cell>
          <cell r="G2018" t="str">
            <v>Prefabrication and installation of underground piping, DN &lt;=50 mm / &lt;=2", any wall thickness</v>
          </cell>
          <cell r="H2018" t="str">
            <v>м</v>
          </cell>
          <cell r="I2018" t="str">
            <v>m</v>
          </cell>
          <cell r="J2018">
            <v>2.2710937652260159</v>
          </cell>
          <cell r="K2018">
            <v>0.20269511854642194</v>
          </cell>
          <cell r="L2018" t="str">
            <v>KQ-33-00</v>
          </cell>
          <cell r="M2018" t="str">
            <v>Технологические трубопроводы, м</v>
          </cell>
          <cell r="N2018">
            <v>1</v>
          </cell>
          <cell r="O2018" t="str">
            <v>KQ-33-03</v>
          </cell>
          <cell r="P2018" t="str">
            <v>Монтаж технологических трубопроводов подземн. (стальные), м</v>
          </cell>
          <cell r="Q2018">
            <v>1</v>
          </cell>
        </row>
        <row r="2019">
          <cell r="E2019" t="str">
            <v>PI00-01-02-2</v>
          </cell>
          <cell r="F2019" t="str">
            <v>Предварительная сборка и монтаж подземного трубопровода DN &gt;50 - 100 мм / &gt;2 - 4 дюйм, толщина стенки любая</v>
          </cell>
          <cell r="G2019" t="str">
            <v>Prefabrication and installation of underground piping, DN &gt;50 - 100 mm / &gt;2 - 4", any wall thickness</v>
          </cell>
          <cell r="H2019" t="str">
            <v>м</v>
          </cell>
          <cell r="I2019" t="str">
            <v>m</v>
          </cell>
          <cell r="J2019">
            <v>3.7851562753766927</v>
          </cell>
          <cell r="K2019">
            <v>0.35769726802309748</v>
          </cell>
          <cell r="L2019" t="str">
            <v>KQ-33-00</v>
          </cell>
          <cell r="M2019" t="str">
            <v>Технологические трубопроводы, м</v>
          </cell>
          <cell r="N2019">
            <v>1</v>
          </cell>
          <cell r="O2019" t="str">
            <v>KQ-33-03</v>
          </cell>
          <cell r="P2019" t="str">
            <v>Монтаж технологических трубопроводов подземн. (стальные), м</v>
          </cell>
          <cell r="Q2019">
            <v>1</v>
          </cell>
        </row>
        <row r="2020">
          <cell r="E2020" t="str">
            <v>PI00-01-02-3</v>
          </cell>
          <cell r="F2020" t="str">
            <v>Предварительная сборка и монтаж подземного трубопровода DN &gt;100 - 200 мм / &gt;4 - 8 дюйм, толщина стенки любая</v>
          </cell>
          <cell r="G2020" t="str">
            <v>Prefabrication and installation of underground piping, DN &gt;100 - 200 mm / &gt;4 - 8", any wall thickness</v>
          </cell>
          <cell r="H2020" t="str">
            <v>м</v>
          </cell>
          <cell r="I2020" t="str">
            <v>m</v>
          </cell>
          <cell r="J2020">
            <v>6.8132812956780473</v>
          </cell>
          <cell r="K2020">
            <v>0.66940488730036818</v>
          </cell>
          <cell r="L2020" t="str">
            <v>KQ-33-00</v>
          </cell>
          <cell r="M2020" t="str">
            <v>Технологические трубопроводы, м</v>
          </cell>
          <cell r="N2020">
            <v>1</v>
          </cell>
          <cell r="O2020" t="str">
            <v>KQ-33-03</v>
          </cell>
          <cell r="P2020" t="str">
            <v>Монтаж технологических трубопроводов подземн. (стальные), м</v>
          </cell>
          <cell r="Q2020">
            <v>1</v>
          </cell>
        </row>
        <row r="2021">
          <cell r="E2021" t="str">
            <v>PI00-01-02-4</v>
          </cell>
          <cell r="F2021" t="str">
            <v>Предварительная сборка и монтаж подземного трубопровода &gt;200 - 300 мм / &gt;8 - 12 дюйм, толщина стенки любая</v>
          </cell>
          <cell r="G2021" t="str">
            <v>Prefabrication and installation of underground piping, &gt;200 - 300 mm / &gt;8 - 12", any wall thickness</v>
          </cell>
          <cell r="H2021" t="str">
            <v>м</v>
          </cell>
          <cell r="I2021" t="str">
            <v>m</v>
          </cell>
          <cell r="J2021">
            <v>12.112500081205418</v>
          </cell>
          <cell r="K2021">
            <v>1.2506156333844596</v>
          </cell>
          <cell r="L2021" t="str">
            <v>KQ-33-00</v>
          </cell>
          <cell r="M2021" t="str">
            <v>Технологические трубопроводы, м</v>
          </cell>
          <cell r="N2021">
            <v>1</v>
          </cell>
          <cell r="O2021" t="str">
            <v>KQ-33-03</v>
          </cell>
          <cell r="P2021" t="str">
            <v>Монтаж технологических трубопроводов подземн. (стальные), м</v>
          </cell>
          <cell r="Q2021">
            <v>1</v>
          </cell>
        </row>
        <row r="2022">
          <cell r="E2022" t="str">
            <v>PI00-01-02-5</v>
          </cell>
          <cell r="F2022" t="str">
            <v>Предварительная сборка и монтаж подземного трубопровода &gt;300 - 500 мм / &gt;12 - 20 дюйм, толщина стенки любая</v>
          </cell>
          <cell r="G2022" t="str">
            <v>Prefabrication and installation of underground piping, &gt;300 - 500 mm / &gt;12 - 20", any wall thickness</v>
          </cell>
          <cell r="H2022" t="str">
            <v>м</v>
          </cell>
          <cell r="I2022" t="str">
            <v>m</v>
          </cell>
          <cell r="J2022">
            <v>20.628942539413245</v>
          </cell>
          <cell r="K2022">
            <v>2.2743409149703107</v>
          </cell>
          <cell r="L2022" t="str">
            <v>KQ-33-00</v>
          </cell>
          <cell r="M2022" t="str">
            <v>Технологические трубопроводы, м</v>
          </cell>
          <cell r="N2022">
            <v>1</v>
          </cell>
          <cell r="O2022" t="str">
            <v>KQ-33-03</v>
          </cell>
          <cell r="P2022" t="str">
            <v>Монтаж технологических трубопроводов подземн. (стальные), м</v>
          </cell>
          <cell r="Q2022">
            <v>1</v>
          </cell>
        </row>
        <row r="2023">
          <cell r="E2023" t="str">
            <v>PI00-01-02-6</v>
          </cell>
          <cell r="F2023" t="str">
            <v>Предварительная сборка и монтаж подземного трубопровода &gt;500 - 700 мм / &gt;20 - 28 дюйм, толщина стенки любая</v>
          </cell>
          <cell r="G2023" t="str">
            <v>Prefabrication and installation of underground piping, &gt;500 - 700 mm / &gt;20 - 28", any wall thickness</v>
          </cell>
          <cell r="H2023" t="str">
            <v>м</v>
          </cell>
          <cell r="I2023" t="str">
            <v>m</v>
          </cell>
          <cell r="J2023">
            <v>27.253125182712189</v>
          </cell>
          <cell r="K2023">
            <v>3.0046570513940187</v>
          </cell>
          <cell r="L2023" t="str">
            <v>KQ-33-00</v>
          </cell>
          <cell r="M2023" t="str">
            <v>Технологические трубопроводы, м</v>
          </cell>
          <cell r="N2023">
            <v>1</v>
          </cell>
          <cell r="O2023" t="str">
            <v>KQ-33-03</v>
          </cell>
          <cell r="P2023" t="str">
            <v>Монтаж технологических трубопроводов подземн. (стальные), м</v>
          </cell>
          <cell r="Q2023">
            <v>1</v>
          </cell>
        </row>
        <row r="2024">
          <cell r="E2024" t="str">
            <v>PI00-01-02-7</v>
          </cell>
          <cell r="F2024" t="str">
            <v>Предварительная сборка и монтаж подземного трубопровода &gt;700 - 1000 мм / &gt;28 - 40 дюйм, толщина стенки любая</v>
          </cell>
          <cell r="G2024" t="str">
            <v>Prefabrication and installation of underground piping, &gt;700 - 1000 mm / &gt;28 - 40", any wall thickness</v>
          </cell>
          <cell r="H2024" t="str">
            <v>м</v>
          </cell>
          <cell r="I2024" t="str">
            <v>m</v>
          </cell>
          <cell r="J2024">
            <v>31.795312713164225</v>
          </cell>
          <cell r="K2024">
            <v>3.5054332266263559</v>
          </cell>
          <cell r="L2024" t="str">
            <v>KQ-33-00</v>
          </cell>
          <cell r="M2024" t="str">
            <v>Технологические трубопроводы, м</v>
          </cell>
          <cell r="N2024">
            <v>1</v>
          </cell>
          <cell r="O2024" t="str">
            <v>KQ-33-03</v>
          </cell>
          <cell r="P2024" t="str">
            <v>Монтаж технологических трубопроводов подземн. (стальные), м</v>
          </cell>
          <cell r="Q2024">
            <v>1</v>
          </cell>
        </row>
        <row r="2025">
          <cell r="E2025" t="str">
            <v>PI00-01-02-8</v>
          </cell>
          <cell r="F2025" t="str">
            <v>Предварительная сборка и монтаж подземного трубопровода &gt;1000 - 1200 мм / &gt;40 - 48 дюйм, толщина стенки любая</v>
          </cell>
          <cell r="G2025" t="str">
            <v>Prefabrication and installation of underground piping, &gt;1000 - 1200 mm / &gt;40 - 48", any wall thickness</v>
          </cell>
          <cell r="H2025" t="str">
            <v>м</v>
          </cell>
          <cell r="I2025" t="str">
            <v>m</v>
          </cell>
          <cell r="J2025">
            <v>42.39375028421896</v>
          </cell>
          <cell r="K2025">
            <v>4.6739109688351403</v>
          </cell>
          <cell r="L2025" t="str">
            <v>KQ-33-00</v>
          </cell>
          <cell r="M2025" t="str">
            <v>Технологические трубопроводы, м</v>
          </cell>
          <cell r="N2025">
            <v>1</v>
          </cell>
          <cell r="O2025" t="str">
            <v>KQ-33-03</v>
          </cell>
          <cell r="P2025" t="str">
            <v>Монтаж технологических трубопроводов подземн. (стальные), м</v>
          </cell>
          <cell r="Q2025">
            <v>1</v>
          </cell>
        </row>
        <row r="2026">
          <cell r="E2026" t="str">
            <v>PI00-01-02-9</v>
          </cell>
          <cell r="F2026" t="str">
            <v>Предварительная сборка и монтаж подземного трубопровода &gt;1200 - 1400 мм / &gt;48 - 56 дюйм, толщина стенки любая</v>
          </cell>
          <cell r="G2026" t="str">
            <v>Prefabrication and installation of underground piping, &gt;1200 - 1400 mm / &gt;48 - 56", any wall thickness</v>
          </cell>
          <cell r="H2026" t="str">
            <v>м</v>
          </cell>
          <cell r="I2026" t="str">
            <v>m</v>
          </cell>
          <cell r="J2026">
            <v>57.534375385725731</v>
          </cell>
          <cell r="K2026">
            <v>6.947275827826382</v>
          </cell>
          <cell r="L2026" t="str">
            <v>KQ-33-00</v>
          </cell>
          <cell r="M2026" t="str">
            <v>Технологические трубопроводы, м</v>
          </cell>
          <cell r="N2026">
            <v>1</v>
          </cell>
          <cell r="O2026" t="str">
            <v>KQ-33-03</v>
          </cell>
          <cell r="P2026" t="str">
            <v>Монтаж технологических трубопроводов подземн. (стальные), м</v>
          </cell>
          <cell r="Q2026">
            <v>1</v>
          </cell>
        </row>
        <row r="2027">
          <cell r="E2027" t="str">
            <v>PI00-01-02-10</v>
          </cell>
          <cell r="F2027" t="str">
            <v>Предварительная сборка и монтаж подземного трубопровода &gt;1400 - 1600 мм / &gt;56 - 64 дюйм, толщина стенки любая</v>
          </cell>
          <cell r="G2027" t="str">
            <v>Prefabrication and installation of underground piping, &gt;1400 - 1600 mm / &gt;56 - 64", any wall thickness</v>
          </cell>
          <cell r="H2027" t="str">
            <v>м</v>
          </cell>
          <cell r="I2027" t="str">
            <v>m</v>
          </cell>
          <cell r="J2027">
            <v>63.590625426328451</v>
          </cell>
          <cell r="K2027">
            <v>7.6785680202291609</v>
          </cell>
          <cell r="L2027" t="str">
            <v>KQ-33-00</v>
          </cell>
          <cell r="M2027" t="str">
            <v>Технологические трубопроводы, м</v>
          </cell>
          <cell r="N2027">
            <v>1</v>
          </cell>
          <cell r="O2027" t="str">
            <v>KQ-33-03</v>
          </cell>
          <cell r="P2027" t="str">
            <v>Монтаж технологических трубопроводов подземн. (стальные), м</v>
          </cell>
          <cell r="Q2027">
            <v>1</v>
          </cell>
        </row>
        <row r="2028">
          <cell r="E2028" t="str">
            <v>PI00-01-02-11</v>
          </cell>
          <cell r="F2028" t="str">
            <v>Предварительная сборка и монтаж подземного трубопровода &gt;1600 - 1800 мм / &gt;64 - 72 дюйм, толщина стенки любая</v>
          </cell>
          <cell r="G2028" t="str">
            <v>Prefabrication and installation of underground piping, &gt;1600 - 1800 mm / &gt;64 - 72", any wall thickness</v>
          </cell>
          <cell r="H2028" t="str">
            <v>м</v>
          </cell>
          <cell r="I2028" t="str">
            <v>m</v>
          </cell>
          <cell r="J2028">
            <v>69.646875466931149</v>
          </cell>
          <cell r="K2028">
            <v>8.4098602126319371</v>
          </cell>
          <cell r="L2028" t="str">
            <v>KQ-33-00</v>
          </cell>
          <cell r="M2028" t="str">
            <v>Технологические трубопроводы, м</v>
          </cell>
          <cell r="N2028">
            <v>1</v>
          </cell>
          <cell r="O2028" t="str">
            <v>KQ-33-03</v>
          </cell>
          <cell r="P2028" t="str">
            <v>Монтаж технологических трубопроводов подземн. (стальные), м</v>
          </cell>
          <cell r="Q2028">
            <v>1</v>
          </cell>
        </row>
        <row r="2029">
          <cell r="E2029" t="str">
            <v>PI00-01-02-12</v>
          </cell>
          <cell r="F2029" t="str">
            <v>Предварительная сборка и монтаж подземного трубопровода &gt;1800 - 2000 мм / &gt;72 - 80 дюйм, толщина стенки любая</v>
          </cell>
          <cell r="G2029" t="str">
            <v>Prefabrication and installation of underground piping, &gt;1800 - 2000 mm / &gt;72 - 80", any wall thickness</v>
          </cell>
          <cell r="H2029" t="str">
            <v>м</v>
          </cell>
          <cell r="I2029" t="str">
            <v>m</v>
          </cell>
          <cell r="J2029">
            <v>75.703125507533855</v>
          </cell>
          <cell r="K2029">
            <v>9.1411524050347133</v>
          </cell>
          <cell r="L2029" t="str">
            <v>KQ-33-00</v>
          </cell>
          <cell r="M2029" t="str">
            <v>Технологические трубопроводы, м</v>
          </cell>
          <cell r="N2029">
            <v>1</v>
          </cell>
          <cell r="O2029" t="str">
            <v>KQ-33-03</v>
          </cell>
          <cell r="P2029" t="str">
            <v>Монтаж технологических трубопроводов подземн. (стальные), м</v>
          </cell>
          <cell r="Q2029">
            <v>1</v>
          </cell>
        </row>
        <row r="2030">
          <cell r="E2030" t="str">
            <v>PI00-01-02-13</v>
          </cell>
          <cell r="F2030" t="str">
            <v>Предварительная сборка и монтаж подземного трубопровода &gt;2000 - 2200 мм / &gt;80 - 88 дюйм, толщина стенки любая</v>
          </cell>
          <cell r="G2030" t="str">
            <v>Prefabrication and installation of underground piping, &gt;2000 - 2200 mm / &gt;80 - 88", any wall thickness</v>
          </cell>
          <cell r="H2030" t="str">
            <v>м</v>
          </cell>
          <cell r="I2030" t="str">
            <v>m</v>
          </cell>
          <cell r="J2030">
            <v>83.27343805828724</v>
          </cell>
          <cell r="K2030">
            <v>10.055267645538185</v>
          </cell>
          <cell r="L2030" t="str">
            <v>KQ-33-00</v>
          </cell>
          <cell r="M2030" t="str">
            <v>Технологические трубопроводы, м</v>
          </cell>
          <cell r="N2030">
            <v>1</v>
          </cell>
          <cell r="O2030" t="str">
            <v>KQ-33-03</v>
          </cell>
          <cell r="P2030" t="str">
            <v>Монтаж технологических трубопроводов подземн. (стальные), м</v>
          </cell>
          <cell r="Q2030">
            <v>1</v>
          </cell>
        </row>
        <row r="2031">
          <cell r="E2031" t="str">
            <v>PI00-01-02-14</v>
          </cell>
          <cell r="F2031" t="str">
            <v>Предварительная сборка и монтаж подземного трубопровода &gt;2200 - 2400 мм / &gt;88 - 96 дюйм, толщина стенки любая</v>
          </cell>
          <cell r="G2031" t="str">
            <v>Prefabrication and installation of underground piping, &gt;2200 - 2400 mm / &gt;88 - 96", any wall thickness</v>
          </cell>
          <cell r="H2031" t="str">
            <v>м</v>
          </cell>
          <cell r="I2031" t="str">
            <v>m</v>
          </cell>
          <cell r="J2031">
            <v>0</v>
          </cell>
          <cell r="K2031">
            <v>0</v>
          </cell>
          <cell r="L2031" t="str">
            <v>KQ-33-00</v>
          </cell>
          <cell r="M2031" t="str">
            <v>Технологические трубопроводы, м</v>
          </cell>
          <cell r="N2031">
            <v>1</v>
          </cell>
          <cell r="O2031" t="str">
            <v>KQ-33-03</v>
          </cell>
          <cell r="P2031" t="str">
            <v>Монтаж технологических трубопроводов подземн. (стальные), м</v>
          </cell>
          <cell r="Q2031">
            <v>1</v>
          </cell>
        </row>
        <row r="2032">
          <cell r="E2032" t="str">
            <v>PI00-01-02-15</v>
          </cell>
          <cell r="F2032" t="str">
            <v>Предварительная сборка и монтаж подземного трубопровода &gt;2400 - 2800 мм / &gt;96 - 112 дюйм, толщина стенки любая</v>
          </cell>
          <cell r="G2032" t="str">
            <v>Prefabrication and installation of underground piping, &gt;2400 - 2800 mm / &gt;96 - 112", any wall thickness</v>
          </cell>
          <cell r="H2032" t="str">
            <v>м</v>
          </cell>
          <cell r="I2032" t="str">
            <v>m</v>
          </cell>
          <cell r="J2032">
            <v>0</v>
          </cell>
          <cell r="K2032">
            <v>0</v>
          </cell>
          <cell r="L2032" t="str">
            <v>KQ-33-00</v>
          </cell>
          <cell r="M2032" t="str">
            <v>Технологические трубопроводы, м</v>
          </cell>
          <cell r="N2032">
            <v>1</v>
          </cell>
          <cell r="O2032" t="str">
            <v>KQ-33-03</v>
          </cell>
          <cell r="P2032" t="str">
            <v>Монтаж технологических трубопроводов подземн. (стальные), м</v>
          </cell>
          <cell r="Q2032">
            <v>1</v>
          </cell>
        </row>
        <row r="2033">
          <cell r="E2033" t="str">
            <v>PI00-01-02-16</v>
          </cell>
          <cell r="F2033" t="str">
            <v>Предварительная сборка и монтаж подземного трубопровода &gt;2800 - 3200 мм / &gt;112 - 128 дюйм, толщина стенки любая</v>
          </cell>
          <cell r="G2033" t="str">
            <v>Prefabrication and installation of underground piping, &gt;2800 - 3200 mm / &gt;112 - 128", any wall thickness</v>
          </cell>
          <cell r="H2033" t="str">
            <v>м</v>
          </cell>
          <cell r="I2033" t="str">
            <v>m</v>
          </cell>
          <cell r="J2033">
            <v>0</v>
          </cell>
          <cell r="K2033">
            <v>0</v>
          </cell>
          <cell r="L2033" t="str">
            <v>KQ-33-00</v>
          </cell>
          <cell r="M2033" t="str">
            <v>Технологические трубопроводы, м</v>
          </cell>
          <cell r="N2033">
            <v>1</v>
          </cell>
          <cell r="O2033" t="str">
            <v>KQ-33-03</v>
          </cell>
          <cell r="P2033" t="str">
            <v>Монтаж технологических трубопроводов подземн. (стальные), м</v>
          </cell>
          <cell r="Q2033">
            <v>1</v>
          </cell>
        </row>
        <row r="2034">
          <cell r="E2034" t="str">
            <v>PI00-01-03</v>
          </cell>
          <cell r="F2034" t="str">
            <v>Предварительная сборка и монтаж трубопровода на технологических зонах</v>
          </cell>
          <cell r="G2034" t="str">
            <v>Prefabrication and installation of piping in process areas</v>
          </cell>
        </row>
        <row r="2035">
          <cell r="E2035" t="str">
            <v>PI00-01-03-1</v>
          </cell>
          <cell r="F2035" t="str">
            <v>Предварительная сборка и монтаж трубопровода на технологических зонах DN &lt;=50 мм / &lt;=2 дюйм, толщина стенки любая</v>
          </cell>
          <cell r="G2035" t="str">
            <v>Prefabrication and installation of piping in process areas, DN &lt;=50 mm / &lt;=2", any wall thickness</v>
          </cell>
          <cell r="H2035" t="str">
            <v>м</v>
          </cell>
          <cell r="I2035" t="str">
            <v>m</v>
          </cell>
          <cell r="J2035">
            <v>2.3756821666543009</v>
          </cell>
          <cell r="K2035">
            <v>0.22450196474883147</v>
          </cell>
          <cell r="L2035" t="str">
            <v>KQ-33-00</v>
          </cell>
          <cell r="M2035" t="str">
            <v>Технологические трубопроводы, м</v>
          </cell>
          <cell r="N2035">
            <v>1</v>
          </cell>
          <cell r="O2035" t="str">
            <v>KQ-33-01</v>
          </cell>
          <cell r="P2035" t="str">
            <v>Монтаж технологических трубопроводов обвязки этажерок и структур (стальные), м</v>
          </cell>
          <cell r="Q2035">
            <v>1</v>
          </cell>
        </row>
        <row r="2036">
          <cell r="E2036" t="str">
            <v>PI00-01-03-2</v>
          </cell>
          <cell r="F2036" t="str">
            <v>Предварительная сборка и монтаж трубопровода на технологических зонах DN &gt;50 - 100 мм / &gt;2 - 4 дюйм, толщина стенки любая</v>
          </cell>
          <cell r="G2036" t="str">
            <v>Prefabrication and installation of piping in process areas, DN &gt;50 - 100 mm / &gt;2 - 4", any wall thickness</v>
          </cell>
          <cell r="H2036" t="str">
            <v>м</v>
          </cell>
          <cell r="I2036" t="str">
            <v>m</v>
          </cell>
          <cell r="J2036">
            <v>4.8174716232066999</v>
          </cell>
          <cell r="K2036">
            <v>0.48686572592032706</v>
          </cell>
          <cell r="L2036" t="str">
            <v>KQ-33-00</v>
          </cell>
          <cell r="M2036" t="str">
            <v>Технологические трубопроводы, м</v>
          </cell>
          <cell r="N2036">
            <v>1</v>
          </cell>
          <cell r="O2036" t="str">
            <v>KQ-33-01</v>
          </cell>
          <cell r="P2036" t="str">
            <v>Монтаж технологических трубопроводов обвязки этажерок и структур (стальные), м</v>
          </cell>
          <cell r="Q2036">
            <v>1</v>
          </cell>
        </row>
        <row r="2037">
          <cell r="E2037" t="str">
            <v>PI00-01-03-3</v>
          </cell>
          <cell r="F2037" t="str">
            <v>Предварительная сборка и монтаж трубопровода на технологических зонах DN &gt;100 - 200 мм / &gt;4 - 8 дюйм, толщина стенки любая</v>
          </cell>
          <cell r="G2037" t="str">
            <v>Prefabrication and installation of piping in process areas, DN &gt;100 - 200 mm / &gt;4 - 8", any wall thickness</v>
          </cell>
          <cell r="H2037" t="str">
            <v>м</v>
          </cell>
          <cell r="I2037" t="str">
            <v>m</v>
          </cell>
          <cell r="J2037">
            <v>8.6714489217720594</v>
          </cell>
          <cell r="K2037">
            <v>0.9170057234773954</v>
          </cell>
          <cell r="L2037" t="str">
            <v>KQ-33-00</v>
          </cell>
          <cell r="M2037" t="str">
            <v>Технологические трубопроводы, м</v>
          </cell>
          <cell r="N2037">
            <v>1</v>
          </cell>
          <cell r="O2037" t="str">
            <v>KQ-33-01</v>
          </cell>
          <cell r="P2037" t="str">
            <v>Монтаж технологических трубопроводов обвязки этажерок и структур (стальные), м</v>
          </cell>
          <cell r="Q2037">
            <v>1</v>
          </cell>
        </row>
        <row r="2038">
          <cell r="E2038" t="str">
            <v>PI00-01-03-4</v>
          </cell>
          <cell r="F2038" t="str">
            <v>Предварительная сборка и монтаж трубопровода на технологических зонах DN &gt;200 - 300 мм / &gt;8 - 12 дюйм, толщина стенки любая</v>
          </cell>
          <cell r="G2038" t="str">
            <v>Prefabrication and installation of piping in process areas, DN &gt;200 - 300 mm / &gt;8 - 12", any wall thickness</v>
          </cell>
          <cell r="H2038" t="str">
            <v>м</v>
          </cell>
          <cell r="I2038" t="str">
            <v>m</v>
          </cell>
          <cell r="J2038">
            <v>15.41590919426144</v>
          </cell>
          <cell r="K2038">
            <v>1.7265818297572813</v>
          </cell>
          <cell r="L2038" t="str">
            <v>KQ-33-00</v>
          </cell>
          <cell r="M2038" t="str">
            <v>Технологические трубопроводы, м</v>
          </cell>
          <cell r="N2038">
            <v>1</v>
          </cell>
          <cell r="O2038" t="str">
            <v>KQ-33-01</v>
          </cell>
          <cell r="P2038" t="str">
            <v>Монтаж технологических трубопроводов обвязки этажерок и структур (стальные), м</v>
          </cell>
          <cell r="Q2038">
            <v>1</v>
          </cell>
        </row>
        <row r="2039">
          <cell r="E2039" t="str">
            <v>PI00-01-03-5</v>
          </cell>
          <cell r="F2039" t="str">
            <v>Предварительная сборка и монтаж трубопровода на технологических зонах DN &gt;300 - 500 мм / &gt;12 - 20 дюйм, толщина стенки любая</v>
          </cell>
          <cell r="G2039" t="str">
            <v>Prefabrication and installation of piping in process areas, DN &gt;300 - 500 mm / &gt;12 - 20", any wall thickness</v>
          </cell>
          <cell r="H2039" t="str">
            <v>м</v>
          </cell>
          <cell r="I2039" t="str">
            <v>m</v>
          </cell>
          <cell r="J2039">
            <v>25.630344373294463</v>
          </cell>
          <cell r="K2039">
            <v>3.0948640830753065</v>
          </cell>
          <cell r="L2039" t="str">
            <v>KQ-33-00</v>
          </cell>
          <cell r="M2039" t="str">
            <v>Технологические трубопроводы, м</v>
          </cell>
          <cell r="N2039">
            <v>1</v>
          </cell>
          <cell r="O2039" t="str">
            <v>KQ-33-01</v>
          </cell>
          <cell r="P2039" t="str">
            <v>Монтаж технологических трубопроводов обвязки этажерок и структур (стальные), м</v>
          </cell>
          <cell r="Q2039">
            <v>1</v>
          </cell>
        </row>
        <row r="2040">
          <cell r="E2040" t="str">
            <v>PI00-01-03-6</v>
          </cell>
          <cell r="F2040" t="str">
            <v>Предварительная сборка и монтаж трубопровода на технологических зонах DN &gt;500 - 700 мм / &gt;20 - 28 дюйм, толщина стенки любая</v>
          </cell>
          <cell r="G2040" t="str">
            <v>Prefabrication and installation of piping in process areas, DN &gt;500 - 700 mm / &gt;20 - 28", any wall thickness</v>
          </cell>
          <cell r="H2040" t="str">
            <v>м</v>
          </cell>
          <cell r="I2040" t="str">
            <v>m</v>
          </cell>
          <cell r="J2040">
            <v>34.685795687088238</v>
          </cell>
          <cell r="K2040">
            <v>4.1883098292159051</v>
          </cell>
          <cell r="L2040" t="str">
            <v>KQ-33-00</v>
          </cell>
          <cell r="M2040" t="str">
            <v>Технологические трубопроводы, м</v>
          </cell>
          <cell r="N2040">
            <v>1</v>
          </cell>
          <cell r="O2040" t="str">
            <v>KQ-33-01</v>
          </cell>
          <cell r="P2040" t="str">
            <v>Монтаж технологических трубопроводов обвязки этажерок и структур (стальные), м</v>
          </cell>
          <cell r="Q2040">
            <v>1</v>
          </cell>
        </row>
        <row r="2041">
          <cell r="E2041" t="str">
            <v>PI00-01-03-7</v>
          </cell>
          <cell r="F2041" t="str">
            <v>Предварительная сборка и монтаж трубопровода на технологических зонах DN &gt;700 - 1000 мм / &gt;28 - 40 дюйм, толщина стенки любая</v>
          </cell>
          <cell r="G2041" t="str">
            <v>Prefabrication and installation of piping in process areas, DN &gt;700 - 1000 mm / &gt;28 - 40", any wall thickness</v>
          </cell>
          <cell r="H2041" t="str">
            <v>м</v>
          </cell>
          <cell r="I2041" t="str">
            <v>m</v>
          </cell>
          <cell r="J2041">
            <v>40.466761634936283</v>
          </cell>
          <cell r="K2041">
            <v>4.8863614674185554</v>
          </cell>
          <cell r="L2041" t="str">
            <v>KQ-33-00</v>
          </cell>
          <cell r="M2041" t="str">
            <v>Технологические трубопроводы, м</v>
          </cell>
          <cell r="N2041">
            <v>1</v>
          </cell>
          <cell r="O2041" t="str">
            <v>KQ-33-01</v>
          </cell>
          <cell r="P2041" t="str">
            <v>Монтаж технологических трубопроводов обвязки этажерок и структур (стальные), м</v>
          </cell>
          <cell r="Q2041">
            <v>1</v>
          </cell>
        </row>
        <row r="2042">
          <cell r="E2042" t="str">
            <v>PI00-01-03-8</v>
          </cell>
          <cell r="F2042" t="str">
            <v>Предварительная сборка и монтаж трубопровода на технологических зонах DN &gt;1000 - 1200 мм / &gt;40 - 48 дюйм, толщина стенки любая</v>
          </cell>
          <cell r="G2042" t="str">
            <v>Prefabrication and installation of piping in process areas, DN &gt;1000 - 1200 mm / &gt;40 - 48", any wall thickness</v>
          </cell>
          <cell r="H2042" t="str">
            <v>м</v>
          </cell>
          <cell r="I2042" t="str">
            <v>m</v>
          </cell>
          <cell r="J2042">
            <v>53.955682179915037</v>
          </cell>
          <cell r="K2042">
            <v>6.515148623224742</v>
          </cell>
          <cell r="L2042" t="str">
            <v>KQ-33-00</v>
          </cell>
          <cell r="M2042" t="str">
            <v>Технологические трубопроводы, м</v>
          </cell>
          <cell r="N2042">
            <v>1</v>
          </cell>
          <cell r="O2042" t="str">
            <v>KQ-33-01</v>
          </cell>
          <cell r="P2042" t="str">
            <v>Монтаж технологических трубопроводов обвязки этажерок и структур (стальные), м</v>
          </cell>
          <cell r="Q2042">
            <v>1</v>
          </cell>
        </row>
        <row r="2043">
          <cell r="E2043" t="str">
            <v>PI00-01-03-9</v>
          </cell>
          <cell r="F2043" t="str">
            <v>Предварительная сборка и монтаж трубопровода на технологических зонах DN &gt;1200 - 1400 мм / &gt;48 - 56 дюйм, толщина стенки любая</v>
          </cell>
          <cell r="G2043" t="str">
            <v>Prefabrication and installation of piping in process areas, DN &gt;1200 - 1400 mm / &gt;48 - 56", any wall thickness</v>
          </cell>
          <cell r="H2043" t="str">
            <v>м</v>
          </cell>
          <cell r="I2043" t="str">
            <v>m</v>
          </cell>
          <cell r="J2043">
            <v>73.225568672741844</v>
          </cell>
          <cell r="K2043">
            <v>9.8030730060633129</v>
          </cell>
          <cell r="L2043" t="str">
            <v>KQ-33-00</v>
          </cell>
          <cell r="M2043" t="str">
            <v>Технологические трубопроводы, м</v>
          </cell>
          <cell r="N2043">
            <v>1</v>
          </cell>
          <cell r="O2043" t="str">
            <v>KQ-33-01</v>
          </cell>
          <cell r="P2043" t="str">
            <v>Монтаж технологических трубопроводов обвязки этажерок и структур (стальные), м</v>
          </cell>
          <cell r="Q2043">
            <v>1</v>
          </cell>
        </row>
        <row r="2044">
          <cell r="E2044" t="str">
            <v>PI00-01-03-10</v>
          </cell>
          <cell r="F2044" t="str">
            <v>Предварительная сборка и монтаж трубопровода на технологических зонах DN &gt;1400 - 1600 мм / &gt;56 - 64 дюйм, толщина стенки любая</v>
          </cell>
          <cell r="G2044" t="str">
            <v>Prefabrication and installation of piping in process areas, DN &gt;1400 - 1600 mm / &gt;56 - 64", any wall thickness</v>
          </cell>
          <cell r="H2044" t="str">
            <v>м</v>
          </cell>
          <cell r="I2044" t="str">
            <v>m</v>
          </cell>
          <cell r="J2044">
            <v>80.933523269872566</v>
          </cell>
          <cell r="K2044">
            <v>10.834975427754189</v>
          </cell>
          <cell r="L2044" t="str">
            <v>KQ-33-00</v>
          </cell>
          <cell r="M2044" t="str">
            <v>Технологические трубопроводы, м</v>
          </cell>
          <cell r="N2044">
            <v>1</v>
          </cell>
          <cell r="O2044" t="str">
            <v>KQ-33-01</v>
          </cell>
          <cell r="P2044" t="str">
            <v>Монтаж технологических трубопроводов обвязки этажерок и структур (стальные), м</v>
          </cell>
          <cell r="Q2044">
            <v>1</v>
          </cell>
        </row>
        <row r="2045">
          <cell r="E2045" t="str">
            <v>PI00-01-03-11</v>
          </cell>
          <cell r="F2045" t="str">
            <v>Предварительная сборка и монтаж трубопровода на технологических зонах DN &gt;1600 - 1800 мм / &gt;64 - 72 дюйм, толщина стенки любая</v>
          </cell>
          <cell r="G2045" t="str">
            <v>Prefabrication and installation of piping in process areas, DN &gt;1600 - 1800 mm / &gt;64 - 72", any wall thickness</v>
          </cell>
          <cell r="H2045" t="str">
            <v>м</v>
          </cell>
          <cell r="I2045" t="str">
            <v>m</v>
          </cell>
          <cell r="J2045">
            <v>88.641477867003303</v>
          </cell>
          <cell r="K2045">
            <v>11.866877849445062</v>
          </cell>
          <cell r="L2045" t="str">
            <v>KQ-33-00</v>
          </cell>
          <cell r="M2045" t="str">
            <v>Технологические трубопроводы, м</v>
          </cell>
          <cell r="N2045">
            <v>1</v>
          </cell>
          <cell r="O2045" t="str">
            <v>KQ-33-01</v>
          </cell>
          <cell r="P2045" t="str">
            <v>Монтаж технологических трубопроводов обвязки этажерок и структур (стальные), м</v>
          </cell>
          <cell r="Q2045">
            <v>1</v>
          </cell>
        </row>
        <row r="2046">
          <cell r="E2046" t="str">
            <v>PI00-01-03-12</v>
          </cell>
          <cell r="F2046" t="str">
            <v>Предварительная сборка и монтаж трубопровода на технологических зонах DN &gt;1800 - 2000 мм / &gt;72 - 80 дюйм, толщина стенки любая</v>
          </cell>
          <cell r="G2046" t="str">
            <v>Prefabrication and installation of piping in process areas, DN &gt;1800 - 2000 mm / &gt;72 - 80", any wall thickness</v>
          </cell>
          <cell r="H2046" t="str">
            <v>м</v>
          </cell>
          <cell r="I2046" t="str">
            <v>m</v>
          </cell>
          <cell r="J2046">
            <v>96.349432464133997</v>
          </cell>
          <cell r="K2046">
            <v>12.898780271135939</v>
          </cell>
          <cell r="L2046" t="str">
            <v>KQ-33-00</v>
          </cell>
          <cell r="M2046" t="str">
            <v>Технологические трубопроводы, м</v>
          </cell>
          <cell r="N2046">
            <v>1</v>
          </cell>
          <cell r="O2046" t="str">
            <v>KQ-33-01</v>
          </cell>
          <cell r="P2046" t="str">
            <v>Монтаж технологических трубопроводов обвязки этажерок и структур (стальные), м</v>
          </cell>
          <cell r="Q2046">
            <v>1</v>
          </cell>
        </row>
        <row r="2047">
          <cell r="E2047" t="str">
            <v>PI00-01-03-13</v>
          </cell>
          <cell r="F2047" t="str">
            <v>Предварительная сборка и монтаж трубопровода на технологических зонах DN &gt;2000 - 2200 мм / &gt;80 - 88 дюйм, толщина стенки любая</v>
          </cell>
          <cell r="G2047" t="str">
            <v>Prefabrication and installation of piping in process areas, DN &gt;2000 - 2200 mm / &gt;80 - 88", any wall thickness</v>
          </cell>
          <cell r="H2047" t="str">
            <v>м</v>
          </cell>
          <cell r="I2047" t="str">
            <v>m</v>
          </cell>
          <cell r="J2047">
            <v>105.98437571054741</v>
          </cell>
          <cell r="K2047">
            <v>14.188658298249534</v>
          </cell>
          <cell r="L2047" t="str">
            <v>KQ-33-00</v>
          </cell>
          <cell r="M2047" t="str">
            <v>Технологические трубопроводы, м</v>
          </cell>
          <cell r="N2047">
            <v>1</v>
          </cell>
          <cell r="O2047" t="str">
            <v>KQ-33-01</v>
          </cell>
          <cell r="P2047" t="str">
            <v>Монтаж технологических трубопроводов обвязки этажерок и структур (стальные), м</v>
          </cell>
          <cell r="Q2047">
            <v>1</v>
          </cell>
        </row>
        <row r="2048">
          <cell r="E2048" t="str">
            <v>PI00-01-03-14</v>
          </cell>
          <cell r="F2048" t="str">
            <v>Предварительная сборка и монтаж трубопровода на технологических зонах DN &gt;2200 - 2400 мм / &gt;88 - 96 дюйм, толщина стенки любая</v>
          </cell>
          <cell r="G2048" t="str">
            <v>Prefabrication and installation of piping in process areas, DN &gt;2200 - 2400 mm / &gt;88 - 96", any wall thickness</v>
          </cell>
          <cell r="H2048" t="str">
            <v>м</v>
          </cell>
          <cell r="I2048" t="str">
            <v>m</v>
          </cell>
          <cell r="J2048">
            <v>0</v>
          </cell>
          <cell r="K2048">
            <v>0</v>
          </cell>
          <cell r="L2048" t="str">
            <v>KQ-33-00</v>
          </cell>
          <cell r="M2048" t="str">
            <v>Технологические трубопроводы, м</v>
          </cell>
          <cell r="N2048">
            <v>1</v>
          </cell>
          <cell r="O2048" t="str">
            <v>KQ-33-01</v>
          </cell>
          <cell r="P2048" t="str">
            <v>Монтаж технологических трубопроводов обвязки этажерок и структур (стальные), м</v>
          </cell>
          <cell r="Q2048">
            <v>1</v>
          </cell>
        </row>
        <row r="2049">
          <cell r="E2049" t="str">
            <v>PI00-01-03-15</v>
          </cell>
          <cell r="F2049" t="str">
            <v>Предварительная сборка и монтаж трубопровода на технологических зонах DN &gt;2400 - 2800 мм / &gt;96 - 112 дюйм, толщина стенки любая</v>
          </cell>
          <cell r="G2049" t="str">
            <v>Prefabrication and installation of piping in process areas, DN &gt;2400 - 2800 mm / &gt;96 - 112", any wall thickness</v>
          </cell>
          <cell r="H2049" t="str">
            <v>м</v>
          </cell>
          <cell r="I2049" t="str">
            <v>m</v>
          </cell>
          <cell r="J2049">
            <v>0</v>
          </cell>
          <cell r="K2049">
            <v>0</v>
          </cell>
          <cell r="L2049" t="str">
            <v>KQ-33-00</v>
          </cell>
          <cell r="M2049" t="str">
            <v>Технологические трубопроводы, м</v>
          </cell>
          <cell r="N2049">
            <v>1</v>
          </cell>
          <cell r="O2049" t="str">
            <v>KQ-33-01</v>
          </cell>
          <cell r="P2049" t="str">
            <v>Монтаж технологических трубопроводов обвязки этажерок и структур (стальные), м</v>
          </cell>
          <cell r="Q2049">
            <v>1</v>
          </cell>
        </row>
        <row r="2050">
          <cell r="E2050" t="str">
            <v>PI00-01-03-16</v>
          </cell>
          <cell r="F2050" t="str">
            <v>Предварительная сборка и монтаж трубопровода на технологических зонах DN &gt;2800 - 3200 мм / &gt;112 - 128 дюйм, толщина стенки любая</v>
          </cell>
          <cell r="G2050" t="str">
            <v>Prefabrication and installation of piping in process areas, DN &gt;2800 - 3200 mm / &gt;112 - 128", any wall thickness</v>
          </cell>
          <cell r="H2050" t="str">
            <v>м</v>
          </cell>
          <cell r="I2050" t="str">
            <v>m</v>
          </cell>
          <cell r="J2050">
            <v>0</v>
          </cell>
          <cell r="K2050">
            <v>0</v>
          </cell>
          <cell r="L2050" t="str">
            <v>KQ-33-00</v>
          </cell>
          <cell r="M2050" t="str">
            <v>Технологические трубопроводы, м</v>
          </cell>
          <cell r="N2050">
            <v>1</v>
          </cell>
          <cell r="O2050" t="str">
            <v>KQ-33-01</v>
          </cell>
          <cell r="P2050" t="str">
            <v>Монтаж технологических трубопроводов обвязки этажерок и структур (стальные), м</v>
          </cell>
          <cell r="Q2050">
            <v>1</v>
          </cell>
        </row>
        <row r="2051">
          <cell r="E2051" t="str">
            <v>PI00-01-04</v>
          </cell>
          <cell r="F2051" t="str">
            <v>Предварительная сборка и монтаж трубопровода из полимерных материалов</v>
          </cell>
          <cell r="G2051" t="str">
            <v>Prefabrication and installation of polymer piping</v>
          </cell>
        </row>
        <row r="2052">
          <cell r="E2052" t="str">
            <v>PI00-01-04-1</v>
          </cell>
          <cell r="F2052" t="str">
            <v>Предварительная сборка и монтаж трубопровода из полимерных материалов DN &lt;=50 мм / &lt;=2 дюйм, толщина стенки любая</v>
          </cell>
          <cell r="G2052" t="str">
            <v>Prefabrication and installation of polymer piping, DN &lt;=50 mm / &lt;=2", any wall thickness</v>
          </cell>
          <cell r="H2052" t="str">
            <v>м</v>
          </cell>
          <cell r="I2052" t="str">
            <v>m</v>
          </cell>
          <cell r="J2052">
            <v>0.15</v>
          </cell>
          <cell r="K2052">
            <v>1.02375E-2</v>
          </cell>
          <cell r="L2052" t="str">
            <v>KQ-33-00</v>
          </cell>
          <cell r="M2052" t="str">
            <v>Технологические трубопроводы, м</v>
          </cell>
          <cell r="N2052">
            <v>1</v>
          </cell>
          <cell r="O2052" t="str">
            <v>KQ-33-04</v>
          </cell>
          <cell r="P2052" t="str">
            <v>Монтаж технологических трубопроводов (пластиковые), м</v>
          </cell>
          <cell r="Q2052">
            <v>1</v>
          </cell>
        </row>
        <row r="2053">
          <cell r="E2053" t="str">
            <v>PI00-01-04-2</v>
          </cell>
          <cell r="F2053" t="str">
            <v>Предварительная сборка и монтаж трубопровода из полимерных материалов DN &gt;50 - 100 мм / &gt;2 - 4 дюйм, толщина стенки любая</v>
          </cell>
          <cell r="G2053" t="str">
            <v>Prefabrication and installation of polymer piping, DN &gt;50 - 100 mm/ &gt;2 - 4", any wall thickness</v>
          </cell>
          <cell r="H2053" t="str">
            <v>м</v>
          </cell>
          <cell r="I2053" t="str">
            <v>m</v>
          </cell>
          <cell r="J2053">
            <v>0.65067400924734153</v>
          </cell>
          <cell r="K2053">
            <v>4.440850113113106E-2</v>
          </cell>
          <cell r="L2053" t="str">
            <v>KQ-33-00</v>
          </cell>
          <cell r="M2053" t="str">
            <v>Технологические трубопроводы, м</v>
          </cell>
          <cell r="N2053">
            <v>1</v>
          </cell>
          <cell r="O2053" t="str">
            <v>KQ-33-04</v>
          </cell>
          <cell r="P2053" t="str">
            <v>Монтаж технологических трубопроводов (пластиковые), м</v>
          </cell>
          <cell r="Q2053">
            <v>1</v>
          </cell>
        </row>
        <row r="2054">
          <cell r="E2054" t="str">
            <v>PI00-01-04-3</v>
          </cell>
          <cell r="F2054" t="str">
            <v>Предварительная сборка и монтаж трубопровода из полимерных материалов DN &gt;100 - 200 мм / &gt;4 - 8 дюйм, толщина стенки любая</v>
          </cell>
          <cell r="G2054" t="str">
            <v>Prefabrication and installation of polymer piping, DN &gt;100 - 200 mm/ &gt;4 - 8", any wall thickness</v>
          </cell>
          <cell r="H2054" t="str">
            <v>м</v>
          </cell>
          <cell r="I2054" t="str">
            <v>m</v>
          </cell>
          <cell r="J2054">
            <v>4.7016791120118748</v>
          </cell>
          <cell r="K2054">
            <v>0.32088959939481043</v>
          </cell>
          <cell r="L2054" t="str">
            <v>KQ-33-00</v>
          </cell>
          <cell r="M2054" t="str">
            <v>Технологические трубопроводы, м</v>
          </cell>
          <cell r="N2054">
            <v>1</v>
          </cell>
          <cell r="O2054" t="str">
            <v>KQ-33-04</v>
          </cell>
          <cell r="P2054" t="str">
            <v>Монтаж технологических трубопроводов (пластиковые), м</v>
          </cell>
          <cell r="Q2054">
            <v>1</v>
          </cell>
        </row>
        <row r="2055">
          <cell r="E2055" t="str">
            <v>PI00-01-04-4</v>
          </cell>
          <cell r="F2055" t="str">
            <v>Предварительная сборка и монтаж трубопровода из полимерных материалов DN &gt;200 - 300 мм / &gt;8 - 12 дюйм, толщина стенки любая</v>
          </cell>
          <cell r="G2055" t="str">
            <v>Prefabrication and installation of polymer piping, DN &gt;200 - 300 mm/ &gt;8 - 12", any wall thickness</v>
          </cell>
          <cell r="H2055" t="str">
            <v>м</v>
          </cell>
          <cell r="I2055" t="str">
            <v>m</v>
          </cell>
          <cell r="J2055">
            <v>8.9088257382553042</v>
          </cell>
          <cell r="K2055">
            <v>0.60802735663592455</v>
          </cell>
          <cell r="L2055" t="str">
            <v>KQ-33-00</v>
          </cell>
          <cell r="M2055" t="str">
            <v>Технологические трубопроводы, м</v>
          </cell>
          <cell r="N2055">
            <v>1</v>
          </cell>
          <cell r="O2055" t="str">
            <v>KQ-33-04</v>
          </cell>
          <cell r="P2055" t="str">
            <v>Монтаж технологических трубопроводов (пластиковые), м</v>
          </cell>
          <cell r="Q2055">
            <v>1</v>
          </cell>
        </row>
        <row r="2056">
          <cell r="E2056" t="str">
            <v>PI00-01-05</v>
          </cell>
          <cell r="F2056" t="str">
            <v>Предварительная сборка и монтаж трубопровода с применением компрессионных соединений / обжимных фитингов</v>
          </cell>
          <cell r="G2056" t="str">
            <v>Pre-assembly and installation of pipelines with compression couplings / crimp fittings</v>
          </cell>
        </row>
        <row r="2057">
          <cell r="E2057" t="str">
            <v>PI00-01-05-1</v>
          </cell>
          <cell r="F2057" t="str">
            <v>Предварительная сборка и монтаж трубопровода с применением компрессионных соединений / обжимных фитингов, DN &lt;=25 мм / &lt;=1 дюйма, толщина стенки любая</v>
          </cell>
          <cell r="G2057" t="str">
            <v>Preassembly and installation of pipelines with compression couplings / crimp fittings, DN &lt;=25 mm / &lt;=1 inch, any wall thickness</v>
          </cell>
          <cell r="H2057" t="str">
            <v>м</v>
          </cell>
          <cell r="I2057" t="str">
            <v>m</v>
          </cell>
          <cell r="J2057">
            <v>0.79825557558685445</v>
          </cell>
          <cell r="K2057">
            <v>2.8982085996438402E-2</v>
          </cell>
          <cell r="L2057" t="str">
            <v>KQ-33-00</v>
          </cell>
          <cell r="M2057" t="str">
            <v>Технологические трубопроводы, м</v>
          </cell>
          <cell r="N2057">
            <v>1</v>
          </cell>
          <cell r="O2057" t="str">
            <v>KQ-33-14</v>
          </cell>
          <cell r="P2057" t="str">
            <v>Монтаж технологических трубопроводов (на компрессионных / обжимных фитингах), м</v>
          </cell>
          <cell r="Q2057">
            <v>1</v>
          </cell>
        </row>
        <row r="2058">
          <cell r="E2058" t="str">
            <v>PI00-04</v>
          </cell>
          <cell r="F2058" t="str">
            <v>Сварка/соединение металлических трубопроводов – Предварительная сборка + монтажная</v>
          </cell>
          <cell r="G2058" t="str">
            <v>Welding / connecting of steel pipes - Prefabrication + installation</v>
          </cell>
        </row>
        <row r="2059">
          <cell r="E2059" t="str">
            <v>PI00-04-07</v>
          </cell>
          <cell r="F2059" t="str">
            <v>Сварка/соединение металлических трубопроводов – углеродистые и низколегированные стали</v>
          </cell>
          <cell r="G2059" t="str">
            <v>Welding / connection of steel of pipes - carbon and low-alloy steel</v>
          </cell>
        </row>
        <row r="2060">
          <cell r="E2060" t="str">
            <v>PI00-04-07-1</v>
          </cell>
          <cell r="F2060" t="str">
            <v>Сварка/соединение металлических труб – углеродистые и низколегированные стали DN &lt;=50мм / &lt;=2 дюйм, толщина стенки &gt;0-4</v>
          </cell>
          <cell r="G2060" t="str">
            <v>Welding/connection of steel pipes - carbon and low-alloy steel DN &lt;=50 mm / &lt;=2", wall thickness &gt;0-4</v>
          </cell>
          <cell r="H2060" t="str">
            <v>DI</v>
          </cell>
          <cell r="I2060" t="str">
            <v>DI</v>
          </cell>
          <cell r="J2060">
            <v>2.3774827968546011</v>
          </cell>
          <cell r="K2060">
            <v>8.3211897889911027E-2</v>
          </cell>
          <cell r="L2060" t="str">
            <v>KQ-32-00</v>
          </cell>
          <cell r="M2060" t="str">
            <v>Технологические трубопроводы, DI</v>
          </cell>
          <cell r="N2060">
            <v>1</v>
          </cell>
          <cell r="O2060" t="str">
            <v>KQ-32-01</v>
          </cell>
          <cell r="P2060" t="str">
            <v>Сварка технологических трубопроводов (черн. стали), DI</v>
          </cell>
          <cell r="Q2060">
            <v>1</v>
          </cell>
        </row>
        <row r="2061">
          <cell r="E2061" t="str">
            <v>PI00-04-07-2</v>
          </cell>
          <cell r="F2061" t="str">
            <v>Сварка/соединение металлических труб – углеродистые и низколегированные стали DN &lt;=50мм / &lt;=2 дюйм, толщина стенки &gt;4-6</v>
          </cell>
          <cell r="G2061" t="str">
            <v>Welding/connection of steel pipes - carbon and low-alloy steel DN &lt;=50 mm / &lt;=2", wall thickness &gt;4-6</v>
          </cell>
          <cell r="H2061" t="str">
            <v>DI</v>
          </cell>
          <cell r="I2061" t="str">
            <v>DI</v>
          </cell>
          <cell r="J2061">
            <v>2.8134934383390924</v>
          </cell>
          <cell r="K2061">
            <v>9.8472270341868229E-2</v>
          </cell>
          <cell r="L2061" t="str">
            <v>KQ-32-00</v>
          </cell>
          <cell r="M2061" t="str">
            <v>Технологические трубопроводы, DI</v>
          </cell>
          <cell r="N2061">
            <v>1</v>
          </cell>
          <cell r="O2061" t="str">
            <v>KQ-32-01</v>
          </cell>
          <cell r="P2061" t="str">
            <v>Сварка технологических трубопроводов (черн. стали), DI</v>
          </cell>
          <cell r="Q2061">
            <v>1</v>
          </cell>
        </row>
        <row r="2062">
          <cell r="E2062" t="str">
            <v>PI00-04-07-3</v>
          </cell>
          <cell r="F2062" t="str">
            <v>Сварка/соединение металлических труб – углеродистые и низколегированные стали DN &lt;=50мм / &lt;=2 дюйм, толщина стенки &gt;6-8</v>
          </cell>
          <cell r="G2062" t="str">
            <v>Welding/connection of steel pipes - carbon and low-alloy steel DN &lt;=50 mm / &lt;=2", wall thickness &gt;6-8</v>
          </cell>
          <cell r="H2062" t="str">
            <v>DI</v>
          </cell>
          <cell r="I2062" t="str">
            <v>DI</v>
          </cell>
          <cell r="J2062">
            <v>3.503372794383143</v>
          </cell>
          <cell r="K2062">
            <v>0.12261804780341001</v>
          </cell>
          <cell r="L2062" t="str">
            <v>KQ-32-00</v>
          </cell>
          <cell r="M2062" t="str">
            <v>Технологические трубопроводы, DI</v>
          </cell>
          <cell r="N2062">
            <v>1</v>
          </cell>
          <cell r="O2062" t="str">
            <v>KQ-32-01</v>
          </cell>
          <cell r="P2062" t="str">
            <v>Сварка технологических трубопроводов (черн. стали), DI</v>
          </cell>
          <cell r="Q2062">
            <v>1</v>
          </cell>
        </row>
        <row r="2063">
          <cell r="E2063" t="str">
            <v>PI00-04-07-4</v>
          </cell>
          <cell r="F2063" t="str">
            <v>Сварка/соединение металлических труб – углеродистые и низколегированные стали DN &lt;=50мм / &lt;=2 дюйм, толщина стенки &gt;8-10</v>
          </cell>
          <cell r="G2063" t="str">
            <v>Welding/connection of steel pipes - carbon and low-alloy steel DN &lt;=50 mm / &lt;=2", wall thickness &gt;8-10</v>
          </cell>
          <cell r="H2063" t="str">
            <v>DI</v>
          </cell>
          <cell r="I2063" t="str">
            <v>DI</v>
          </cell>
          <cell r="J2063">
            <v>4.192270802900973</v>
          </cell>
          <cell r="K2063">
            <v>0.14672947810153403</v>
          </cell>
          <cell r="L2063" t="str">
            <v>KQ-32-00</v>
          </cell>
          <cell r="M2063" t="str">
            <v>Технологические трубопроводы, DI</v>
          </cell>
          <cell r="N2063">
            <v>1</v>
          </cell>
          <cell r="O2063" t="str">
            <v>KQ-32-01</v>
          </cell>
          <cell r="P2063" t="str">
            <v>Сварка технологических трубопроводов (черн. стали), DI</v>
          </cell>
          <cell r="Q2063">
            <v>1</v>
          </cell>
        </row>
        <row r="2064">
          <cell r="E2064" t="str">
            <v>PI00-04-07-5</v>
          </cell>
          <cell r="F2064" t="str">
            <v>Сварка/соединение металлических труб – углеродистые и низколегированные стали DN &lt;=50мм / &lt;=2 дюйм, толщина стенки &gt;10-12</v>
          </cell>
          <cell r="G2064" t="str">
            <v>Welding/connection of steel pipes - carbon and low-alloy steel DN &lt;=50 mm / &lt;=2", wall thickness &gt;10-12</v>
          </cell>
          <cell r="H2064" t="str">
            <v>DI</v>
          </cell>
          <cell r="I2064" t="str">
            <v>DI</v>
          </cell>
          <cell r="J2064">
            <v>4.880973145871323</v>
          </cell>
          <cell r="K2064">
            <v>0.17083406010549632</v>
          </cell>
          <cell r="L2064" t="str">
            <v>KQ-32-00</v>
          </cell>
          <cell r="M2064" t="str">
            <v>Технологические трубопроводы, DI</v>
          </cell>
          <cell r="N2064">
            <v>1</v>
          </cell>
          <cell r="O2064" t="str">
            <v>KQ-32-01</v>
          </cell>
          <cell r="P2064" t="str">
            <v>Сварка технологических трубопроводов (черн. стали), DI</v>
          </cell>
          <cell r="Q2064">
            <v>1</v>
          </cell>
        </row>
        <row r="2065">
          <cell r="E2065" t="str">
            <v>PI00-04-07-6</v>
          </cell>
          <cell r="F2065" t="str">
            <v>Сварка/соединение металлических труб – углеродистые и низколегированные стали DN &gt;50-100мм / &gt;2-4 дюйм, толщина стенки &gt;0-4</v>
          </cell>
          <cell r="G2065" t="str">
            <v>Welding/connection of steel pipes - carbon and low-alloy steel DN &gt;50-100 mm / &gt;2-4", wall thickness &gt;0-4</v>
          </cell>
          <cell r="H2065" t="str">
            <v>DI</v>
          </cell>
          <cell r="I2065" t="str">
            <v>DI</v>
          </cell>
          <cell r="J2065">
            <v>1.7291367235311703</v>
          </cell>
          <cell r="K2065">
            <v>6.0519785323590966E-2</v>
          </cell>
          <cell r="L2065" t="str">
            <v>KQ-32-00</v>
          </cell>
          <cell r="M2065" t="str">
            <v>Технологические трубопроводы, DI</v>
          </cell>
          <cell r="N2065">
            <v>1</v>
          </cell>
          <cell r="O2065" t="str">
            <v>KQ-32-01</v>
          </cell>
          <cell r="P2065" t="str">
            <v>Сварка технологических трубопроводов (черн. стали), DI</v>
          </cell>
          <cell r="Q2065">
            <v>1</v>
          </cell>
        </row>
        <row r="2066">
          <cell r="E2066" t="str">
            <v>PI00-04-07-7</v>
          </cell>
          <cell r="F2066" t="str">
            <v>Сварка/соединение металлических труб – углеродистые и низколегированные стали DN &gt;50-100мм / &gt;2-4 дюйм, толщина стенки &gt;4-6</v>
          </cell>
          <cell r="G2066" t="str">
            <v>Welding/connection of steel pipes - carbon and low-alloy steel DN &gt;4-100 mm / &gt;2-4", wall thickness &gt;4-6</v>
          </cell>
          <cell r="H2066" t="str">
            <v>DI</v>
          </cell>
          <cell r="I2066" t="str">
            <v>DI</v>
          </cell>
          <cell r="J2066">
            <v>2.1136708015976979</v>
          </cell>
          <cell r="K2066">
            <v>7.3978478055919422E-2</v>
          </cell>
          <cell r="L2066" t="str">
            <v>KQ-32-00</v>
          </cell>
          <cell r="M2066" t="str">
            <v>Технологические трубопроводы, DI</v>
          </cell>
          <cell r="N2066">
            <v>1</v>
          </cell>
          <cell r="O2066" t="str">
            <v>KQ-32-01</v>
          </cell>
          <cell r="P2066" t="str">
            <v>Сварка технологических трубопроводов (черн. стали), DI</v>
          </cell>
          <cell r="Q2066">
            <v>1</v>
          </cell>
        </row>
        <row r="2067">
          <cell r="E2067" t="str">
            <v>PI00-04-07-8</v>
          </cell>
          <cell r="F2067" t="str">
            <v>Сварка/соединение металлических труб – углеродистые и низколегированные стали DN &gt;50-100мм / &gt;2-4 дюйм, толщина стенки &gt;6-8</v>
          </cell>
          <cell r="G2067" t="str">
            <v>Welding/connection of steel pipes - carbon and low-alloy steel DN &gt;6-100 mm / &gt;2-4", wall thickness &gt;4-8</v>
          </cell>
          <cell r="H2067" t="str">
            <v>DI</v>
          </cell>
          <cell r="I2067" t="str">
            <v>DI</v>
          </cell>
          <cell r="J2067">
            <v>2.6935145102293232</v>
          </cell>
          <cell r="K2067">
            <v>9.4273007858026323E-2</v>
          </cell>
          <cell r="L2067" t="str">
            <v>KQ-32-00</v>
          </cell>
          <cell r="M2067" t="str">
            <v>Технологические трубопроводы, DI</v>
          </cell>
          <cell r="N2067">
            <v>1</v>
          </cell>
          <cell r="O2067" t="str">
            <v>KQ-32-01</v>
          </cell>
          <cell r="P2067" t="str">
            <v>Сварка технологических трубопроводов (черн. стали), DI</v>
          </cell>
          <cell r="Q2067">
            <v>1</v>
          </cell>
        </row>
        <row r="2068">
          <cell r="E2068" t="str">
            <v>PI00-04-07-9</v>
          </cell>
          <cell r="F2068" t="str">
            <v>Сварка/соединение металлических труб – углеродистые и низколегированные стали DN &gt;50-100мм / &gt;2-4 дюйм, толщина стенки &gt;8-10</v>
          </cell>
          <cell r="G2068" t="str">
            <v>Welding/connection of steel pipes - carbon and low-alloy steel DN &gt;8-100 mm / &gt;2-4", wall thickness &gt;4-10</v>
          </cell>
          <cell r="H2068" t="str">
            <v>DI</v>
          </cell>
          <cell r="I2068" t="str">
            <v>DI</v>
          </cell>
          <cell r="J2068">
            <v>3.2735293484490984</v>
          </cell>
          <cell r="K2068">
            <v>0.11457352719571845</v>
          </cell>
          <cell r="L2068" t="str">
            <v>KQ-32-00</v>
          </cell>
          <cell r="M2068" t="str">
            <v>Технологические трубопроводы, DI</v>
          </cell>
          <cell r="N2068">
            <v>1</v>
          </cell>
          <cell r="O2068" t="str">
            <v>KQ-32-01</v>
          </cell>
          <cell r="P2068" t="str">
            <v>Сварка технологических трубопроводов (черн. стали), DI</v>
          </cell>
          <cell r="Q2068">
            <v>1</v>
          </cell>
        </row>
        <row r="2069">
          <cell r="E2069" t="str">
            <v>PI00-04-07-10</v>
          </cell>
          <cell r="F2069" t="str">
            <v>Сварка/соединение металлических труб – углеродистые и низколегированные стали DN &gt;50-100мм / &gt;2-4 дюйм, толщина стенки &gt;10-12</v>
          </cell>
          <cell r="G2069" t="str">
            <v>Welding/connection of steel pipes - carbon and low-alloy steel DN &gt;10-100 mm / &gt;2-4", wall thickness &gt;4-12</v>
          </cell>
          <cell r="H2069" t="str">
            <v>DI</v>
          </cell>
          <cell r="I2069" t="str">
            <v>DI</v>
          </cell>
          <cell r="J2069">
            <v>3.4024597450995571</v>
          </cell>
          <cell r="K2069">
            <v>0.11908609107848449</v>
          </cell>
          <cell r="L2069" t="str">
            <v>KQ-32-00</v>
          </cell>
          <cell r="M2069" t="str">
            <v>Технологические трубопроводы, DI</v>
          </cell>
          <cell r="N2069">
            <v>1</v>
          </cell>
          <cell r="O2069" t="str">
            <v>KQ-32-01</v>
          </cell>
          <cell r="P2069" t="str">
            <v>Сварка технологических трубопроводов (черн. стали), DI</v>
          </cell>
          <cell r="Q2069">
            <v>1</v>
          </cell>
        </row>
        <row r="2070">
          <cell r="E2070" t="str">
            <v>PI00-04-07-11</v>
          </cell>
          <cell r="F2070" t="str">
            <v>Сварка/соединение металлических труб – углеродистые и низколегированные стали DN &gt;50-100мм / &gt;2-4 дюйм, толщина стенки &gt;12-14</v>
          </cell>
          <cell r="G2070" t="str">
            <v>Welding/connection of steel pipes - carbon and low-alloy steel DN &gt;12-100 mm / &gt;2-4", wall thickness &gt;4-14</v>
          </cell>
          <cell r="H2070" t="str">
            <v>DI</v>
          </cell>
          <cell r="I2070" t="str">
            <v>DI</v>
          </cell>
          <cell r="J2070">
            <v>3.4990707124573661</v>
          </cell>
          <cell r="K2070">
            <v>0.12246747493600782</v>
          </cell>
          <cell r="L2070" t="str">
            <v>KQ-32-00</v>
          </cell>
          <cell r="M2070" t="str">
            <v>Технологические трубопроводы, DI</v>
          </cell>
          <cell r="N2070">
            <v>1</v>
          </cell>
          <cell r="O2070" t="str">
            <v>KQ-32-01</v>
          </cell>
          <cell r="P2070" t="str">
            <v>Сварка технологических трубопроводов (черн. стали), DI</v>
          </cell>
          <cell r="Q2070">
            <v>1</v>
          </cell>
        </row>
        <row r="2071">
          <cell r="E2071" t="str">
            <v>PI00-04-07-12</v>
          </cell>
          <cell r="F2071" t="str">
            <v>Сварка/соединение металлических труб – углеродистые и низколегированные стали DN &gt;50-100мм / &gt;2-4 дюйм, толщина стенки &gt;14-16</v>
          </cell>
          <cell r="G2071" t="str">
            <v>Welding/connection of steel pipes - carbon and low-alloy steel DN &gt;14-100 mm / &gt;2-4", wall thickness &gt;4-16</v>
          </cell>
          <cell r="H2071" t="str">
            <v>DI</v>
          </cell>
          <cell r="I2071" t="str">
            <v>DI</v>
          </cell>
          <cell r="J2071">
            <v>4.0243107335200445</v>
          </cell>
          <cell r="K2071">
            <v>0.14085087567320156</v>
          </cell>
          <cell r="L2071" t="str">
            <v>KQ-32-00</v>
          </cell>
          <cell r="M2071" t="str">
            <v>Технологические трубопроводы, DI</v>
          </cell>
          <cell r="N2071">
            <v>1</v>
          </cell>
          <cell r="O2071" t="str">
            <v>KQ-32-01</v>
          </cell>
          <cell r="P2071" t="str">
            <v>Сварка технологических трубопроводов (черн. стали), DI</v>
          </cell>
          <cell r="Q2071">
            <v>1</v>
          </cell>
        </row>
        <row r="2072">
          <cell r="E2072" t="str">
            <v>PI00-04-07-13</v>
          </cell>
          <cell r="F2072" t="str">
            <v>Сварка/соединение металлических труб – углеродистые и низколегированные стали DN &gt;50-100мм / &gt;2-4 дюйм, толщина стенки &gt;16-20</v>
          </cell>
          <cell r="G2072" t="str">
            <v>Welding/connection of steel pipes - carbon and low-alloy steel DN &gt;16-100 mm / &gt;2-4", wall thickness &gt;4-20</v>
          </cell>
          <cell r="H2072" t="str">
            <v>DI</v>
          </cell>
          <cell r="I2072" t="str">
            <v>DI</v>
          </cell>
          <cell r="J2072">
            <v>4.8123331975070425</v>
          </cell>
          <cell r="K2072">
            <v>0.16843166191274653</v>
          </cell>
          <cell r="L2072" t="str">
            <v>KQ-32-00</v>
          </cell>
          <cell r="M2072" t="str">
            <v>Технологические трубопроводы, DI</v>
          </cell>
          <cell r="N2072">
            <v>1</v>
          </cell>
          <cell r="O2072" t="str">
            <v>KQ-32-01</v>
          </cell>
          <cell r="P2072" t="str">
            <v>Сварка технологических трубопроводов (черн. стали), DI</v>
          </cell>
          <cell r="Q2072">
            <v>1</v>
          </cell>
        </row>
        <row r="2073">
          <cell r="E2073" t="str">
            <v>PI00-04-07-14</v>
          </cell>
          <cell r="F2073" t="str">
            <v>Сварка/соединение металлических труб – углеродистые и низколегированные стали DN &gt;100-200мм / &gt;4-8 дюйм, толщина стенки &gt;0-4</v>
          </cell>
          <cell r="G2073" t="str">
            <v>Welding/connection of steel pipes - carbon and low-alloy steel DN &gt;100-200 mm / &gt;4-8", wall thickness &gt;0-4</v>
          </cell>
          <cell r="H2073" t="str">
            <v>DI</v>
          </cell>
          <cell r="I2073" t="str">
            <v>DI</v>
          </cell>
          <cell r="J2073">
            <v>1.2854615546785586</v>
          </cell>
          <cell r="K2073">
            <v>4.4991154413749554E-2</v>
          </cell>
          <cell r="L2073" t="str">
            <v>KQ-32-00</v>
          </cell>
          <cell r="M2073" t="str">
            <v>Технологические трубопроводы, DI</v>
          </cell>
          <cell r="N2073">
            <v>1</v>
          </cell>
          <cell r="O2073" t="str">
            <v>KQ-32-01</v>
          </cell>
          <cell r="P2073" t="str">
            <v>Сварка технологических трубопроводов (черн. стали), DI</v>
          </cell>
          <cell r="Q2073">
            <v>1</v>
          </cell>
        </row>
        <row r="2074">
          <cell r="E2074" t="str">
            <v>PI00-04-07-15</v>
          </cell>
          <cell r="F2074" t="str">
            <v>Сварка/соединение металлических труб – углеродистые и низколегированные стали DN &gt;100-200мм / &gt;4-8 дюйм, толщина стенки &gt;4-6</v>
          </cell>
          <cell r="G2074" t="str">
            <v>Welding/connection of steel pipes - carbon and low-alloy steel DN &gt;100-200 mm / &gt;4-8", wall thickness &gt;4-6</v>
          </cell>
          <cell r="H2074" t="str">
            <v>DI</v>
          </cell>
          <cell r="I2074" t="str">
            <v>DI</v>
          </cell>
          <cell r="J2074">
            <v>1.5390553760870844</v>
          </cell>
          <cell r="K2074">
            <v>5.3866938163047946E-2</v>
          </cell>
          <cell r="L2074" t="str">
            <v>KQ-32-00</v>
          </cell>
          <cell r="M2074" t="str">
            <v>Технологические трубопроводы, DI</v>
          </cell>
          <cell r="N2074">
            <v>1</v>
          </cell>
          <cell r="O2074" t="str">
            <v>KQ-32-01</v>
          </cell>
          <cell r="P2074" t="str">
            <v>Сварка технологических трубопроводов (черн. стали), DI</v>
          </cell>
          <cell r="Q2074">
            <v>1</v>
          </cell>
        </row>
        <row r="2075">
          <cell r="E2075" t="str">
            <v>PI00-04-07-16</v>
          </cell>
          <cell r="F2075" t="str">
            <v>Сварка/соединение металлических труб – углеродистые и низколегированные стали DN &gt;100-200мм / &gt;4-8 дюйм, толщина стенки &gt;6-8</v>
          </cell>
          <cell r="G2075" t="str">
            <v>Welding/connection of steel pipes - carbon and low-alloy steel DN &gt;100-200 mm / &gt;4-8", wall thickness &gt;6-8</v>
          </cell>
          <cell r="H2075" t="str">
            <v>DI</v>
          </cell>
          <cell r="I2075" t="str">
            <v>DI</v>
          </cell>
          <cell r="J2075">
            <v>1.9305539723930958</v>
          </cell>
          <cell r="K2075">
            <v>6.7569389033758351E-2</v>
          </cell>
          <cell r="L2075" t="str">
            <v>KQ-32-00</v>
          </cell>
          <cell r="M2075" t="str">
            <v>Технологические трубопроводы, DI</v>
          </cell>
          <cell r="N2075">
            <v>1</v>
          </cell>
          <cell r="O2075" t="str">
            <v>KQ-32-01</v>
          </cell>
          <cell r="P2075" t="str">
            <v>Сварка технологических трубопроводов (черн. стали), DI</v>
          </cell>
          <cell r="Q2075">
            <v>1</v>
          </cell>
        </row>
        <row r="2076">
          <cell r="E2076" t="str">
            <v>PI00-04-07-17</v>
          </cell>
          <cell r="F2076" t="str">
            <v>Сварка/соединение металлических труб – углеродистые и низколегированные стали DN &gt;100-200мм / &gt;4-8 дюйм, толщина стенки &gt;8-10</v>
          </cell>
          <cell r="G2076" t="str">
            <v>Welding/connection of steel pipes - carbon and low-alloy steel DN &gt;100-200 mm / &gt;4-8", wall thickness &gt;8-10</v>
          </cell>
          <cell r="H2076" t="str">
            <v>DI</v>
          </cell>
          <cell r="I2076" t="str">
            <v>DI</v>
          </cell>
          <cell r="J2076">
            <v>2.0913364545528603</v>
          </cell>
          <cell r="K2076">
            <v>7.3196775909350101E-2</v>
          </cell>
          <cell r="L2076" t="str">
            <v>KQ-32-00</v>
          </cell>
          <cell r="M2076" t="str">
            <v>Технологические трубопроводы, DI</v>
          </cell>
          <cell r="N2076">
            <v>1</v>
          </cell>
          <cell r="O2076" t="str">
            <v>KQ-32-01</v>
          </cell>
          <cell r="P2076" t="str">
            <v>Сварка технологических трубопроводов (черн. стали), DI</v>
          </cell>
          <cell r="Q2076">
            <v>1</v>
          </cell>
        </row>
        <row r="2077">
          <cell r="E2077" t="str">
            <v>PI00-04-07-18</v>
          </cell>
          <cell r="F2077" t="str">
            <v>Сварка/соединение металлических труб – углеродистые и низколегированные стали DN &gt;100-200мм / &gt;4-8 дюйм, толщина стенки &gt;10-12</v>
          </cell>
          <cell r="G2077" t="str">
            <v>Welding/connection of steel pipes - carbon and low-alloy steel DN &gt;100-200 mm / &gt;4-8", wall thickness &gt;10-12</v>
          </cell>
          <cell r="H2077" t="str">
            <v>DI</v>
          </cell>
          <cell r="I2077" t="str">
            <v>DI</v>
          </cell>
          <cell r="J2077">
            <v>2.195937700914341</v>
          </cell>
          <cell r="K2077">
            <v>7.6857819532001936E-2</v>
          </cell>
          <cell r="L2077" t="str">
            <v>KQ-32-00</v>
          </cell>
          <cell r="M2077" t="str">
            <v>Технологические трубопроводы, DI</v>
          </cell>
          <cell r="N2077">
            <v>1</v>
          </cell>
          <cell r="O2077" t="str">
            <v>KQ-32-01</v>
          </cell>
          <cell r="P2077" t="str">
            <v>Сварка технологических трубопроводов (черн. стали), DI</v>
          </cell>
          <cell r="Q2077">
            <v>1</v>
          </cell>
        </row>
        <row r="2078">
          <cell r="E2078" t="str">
            <v>PI00-04-07-19</v>
          </cell>
          <cell r="F2078" t="str">
            <v>Сварка/соединение металлических труб – углеродистые и низколегированные стали DN &gt;100-200мм / &gt;4-8 дюйм, толщина стенки &gt;12-14</v>
          </cell>
          <cell r="G2078" t="str">
            <v>Welding/connection of steel pipes - carbon and low-alloy steel DN &gt;100-200 mm / &gt;4-8", wall thickness &gt;12-14</v>
          </cell>
          <cell r="H2078" t="str">
            <v>DI</v>
          </cell>
          <cell r="I2078" t="str">
            <v>DI</v>
          </cell>
          <cell r="J2078">
            <v>2.4484309343351591</v>
          </cell>
          <cell r="K2078">
            <v>8.5695082701730568E-2</v>
          </cell>
          <cell r="L2078" t="str">
            <v>KQ-32-00</v>
          </cell>
          <cell r="M2078" t="str">
            <v>Технологические трубопроводы, DI</v>
          </cell>
          <cell r="N2078">
            <v>1</v>
          </cell>
          <cell r="O2078" t="str">
            <v>KQ-32-01</v>
          </cell>
          <cell r="P2078" t="str">
            <v>Сварка технологических трубопроводов (черн. стали), DI</v>
          </cell>
          <cell r="Q2078">
            <v>1</v>
          </cell>
        </row>
        <row r="2079">
          <cell r="E2079" t="str">
            <v>PI00-04-07-20</v>
          </cell>
          <cell r="F2079" t="str">
            <v>Сварка/соединение металлических труб – углеродистые и низколегированные стали DN &gt;100-200мм / &gt;4-8 дюйм, толщина стенки &gt;14-16</v>
          </cell>
          <cell r="G2079" t="str">
            <v>Welding/connection of steel pipes - carbon and low-alloy steel DN &gt;100-200 mm / &gt;4-8", wall thickness &gt;14-16</v>
          </cell>
          <cell r="H2079" t="str">
            <v>DI</v>
          </cell>
          <cell r="I2079" t="str">
            <v>DI</v>
          </cell>
          <cell r="J2079">
            <v>3.3234803364891037</v>
          </cell>
          <cell r="K2079">
            <v>0.11632181177711862</v>
          </cell>
          <cell r="L2079" t="str">
            <v>KQ-32-00</v>
          </cell>
          <cell r="M2079" t="str">
            <v>Технологические трубопроводы, DI</v>
          </cell>
          <cell r="N2079">
            <v>1</v>
          </cell>
          <cell r="O2079" t="str">
            <v>KQ-32-01</v>
          </cell>
          <cell r="P2079" t="str">
            <v>Сварка технологических трубопроводов (черн. стали), DI</v>
          </cell>
          <cell r="Q2079">
            <v>1</v>
          </cell>
        </row>
        <row r="2080">
          <cell r="E2080" t="str">
            <v>PI00-04-07-21</v>
          </cell>
          <cell r="F2080" t="str">
            <v>Сварка/соединение металлических труб – углеродистые и низколегированные стали DN &gt;100-200мм / &gt;4-8 дюйм, толщина стенки &gt;16-20</v>
          </cell>
          <cell r="G2080" t="str">
            <v>Welding/connection of steel pipes - carbon and low-alloy steel DN &gt;100-200 mm / &gt;4-8", wall thickness &gt;16-20</v>
          </cell>
          <cell r="H2080" t="str">
            <v>DI</v>
          </cell>
          <cell r="I2080" t="str">
            <v>DI</v>
          </cell>
          <cell r="J2080">
            <v>3.9995801682741239</v>
          </cell>
          <cell r="K2080">
            <v>0.13998530588959435</v>
          </cell>
          <cell r="L2080" t="str">
            <v>KQ-32-00</v>
          </cell>
          <cell r="M2080" t="str">
            <v>Технологические трубопроводы, DI</v>
          </cell>
          <cell r="N2080">
            <v>1</v>
          </cell>
          <cell r="O2080" t="str">
            <v>KQ-32-01</v>
          </cell>
          <cell r="P2080" t="str">
            <v>Сварка технологических трубопроводов (черн. стали), DI</v>
          </cell>
          <cell r="Q2080">
            <v>1</v>
          </cell>
        </row>
        <row r="2081">
          <cell r="E2081" t="str">
            <v>PI00-04-07-22</v>
          </cell>
          <cell r="F2081" t="str">
            <v>Сварка/соединение металлических труб – углеродистые и низколегированные стали DN &gt;100-200мм / &gt;4-8 дюйм, толщина стенки &gt;20-24</v>
          </cell>
          <cell r="G2081" t="str">
            <v>Welding/connection of steel pipes - carbon and low-alloy steel DN &gt;100-200 mm / &gt;4-8", wall thickness &gt;20-24</v>
          </cell>
          <cell r="H2081" t="str">
            <v>DI</v>
          </cell>
          <cell r="I2081" t="str">
            <v>DI</v>
          </cell>
          <cell r="J2081">
            <v>5.0769389179457347</v>
          </cell>
          <cell r="K2081">
            <v>0.17769286212810076</v>
          </cell>
          <cell r="L2081" t="str">
            <v>KQ-32-00</v>
          </cell>
          <cell r="M2081" t="str">
            <v>Технологические трубопроводы, DI</v>
          </cell>
          <cell r="N2081">
            <v>1</v>
          </cell>
          <cell r="O2081" t="str">
            <v>KQ-32-01</v>
          </cell>
          <cell r="P2081" t="str">
            <v>Сварка технологических трубопроводов (черн. стали), DI</v>
          </cell>
          <cell r="Q2081">
            <v>1</v>
          </cell>
        </row>
        <row r="2082">
          <cell r="E2082" t="str">
            <v>PI00-04-07-23</v>
          </cell>
          <cell r="F2082" t="str">
            <v>Сварка/соединение металлических труб – углеродистые и низколегированные стали DN &gt;100-200мм / &gt;4-8 дюйм, толщина стенки &gt;24-28</v>
          </cell>
          <cell r="G2082" t="str">
            <v>Welding/connection of steel pipes - carbon and low-alloy steel DN &gt;100-200 mm / &gt;4-8", wall thickness &gt;24-28</v>
          </cell>
          <cell r="H2082" t="str">
            <v>DI</v>
          </cell>
          <cell r="I2082" t="str">
            <v>DI</v>
          </cell>
          <cell r="J2082">
            <v>5.4833706119694225</v>
          </cell>
          <cell r="K2082">
            <v>0.19191797141892983</v>
          </cell>
          <cell r="L2082" t="str">
            <v>KQ-32-00</v>
          </cell>
          <cell r="M2082" t="str">
            <v>Технологические трубопроводы, DI</v>
          </cell>
          <cell r="N2082">
            <v>1</v>
          </cell>
          <cell r="O2082" t="str">
            <v>KQ-32-01</v>
          </cell>
          <cell r="P2082" t="str">
            <v>Сварка технологических трубопроводов (черн. стали), DI</v>
          </cell>
          <cell r="Q2082">
            <v>1</v>
          </cell>
        </row>
        <row r="2083">
          <cell r="E2083" t="str">
            <v>PI00-04-07-24</v>
          </cell>
          <cell r="F2083" t="str">
            <v>Сварка/соединение металлических труб – углеродистые и низколегированные стали DN &gt;100-200мм / &gt;4-8 дюйм, толщина стенки &gt;28-32</v>
          </cell>
          <cell r="G2083" t="str">
            <v>Welding/connection of steel pipes - carbon and low-alloy steel DN &gt;100-200 mm / &gt;4-8", wall thickness &gt;28-32</v>
          </cell>
          <cell r="H2083" t="str">
            <v>DI</v>
          </cell>
          <cell r="I2083" t="str">
            <v>DI</v>
          </cell>
          <cell r="J2083">
            <v>5.9388629604768504</v>
          </cell>
          <cell r="K2083">
            <v>0.20786020361668978</v>
          </cell>
          <cell r="L2083" t="str">
            <v>KQ-32-00</v>
          </cell>
          <cell r="M2083" t="str">
            <v>Технологические трубопроводы, DI</v>
          </cell>
          <cell r="N2083">
            <v>1</v>
          </cell>
          <cell r="O2083" t="str">
            <v>KQ-32-01</v>
          </cell>
          <cell r="P2083" t="str">
            <v>Сварка технологических трубопроводов (черн. стали), DI</v>
          </cell>
          <cell r="Q2083">
            <v>1</v>
          </cell>
        </row>
        <row r="2084">
          <cell r="E2084" t="str">
            <v>PI00-04-07-25</v>
          </cell>
          <cell r="F2084" t="str">
            <v>Сварка/соединение металлических труб – углеродистые и низколегированные стали DN &gt;100-200мм / &gt;4-8 дюйм, толщина стенки &gt;32-36</v>
          </cell>
          <cell r="G2084" t="str">
            <v>Welding/connection of steel pipes - carbon and low-alloy steel DN &gt;100-200 mm / &gt;4-8", wall thickness &gt;32-36</v>
          </cell>
          <cell r="H2084" t="str">
            <v>DI</v>
          </cell>
          <cell r="I2084" t="str">
            <v>DI</v>
          </cell>
          <cell r="J2084">
            <v>6.3538967457450433</v>
          </cell>
          <cell r="K2084">
            <v>0.22238638610107653</v>
          </cell>
          <cell r="L2084" t="str">
            <v>KQ-32-00</v>
          </cell>
          <cell r="M2084" t="str">
            <v>Технологические трубопроводы, DI</v>
          </cell>
          <cell r="N2084">
            <v>1</v>
          </cell>
          <cell r="O2084" t="str">
            <v>KQ-32-01</v>
          </cell>
          <cell r="P2084" t="str">
            <v>Сварка технологических трубопроводов (черн. стали), DI</v>
          </cell>
          <cell r="Q2084">
            <v>1</v>
          </cell>
        </row>
        <row r="2085">
          <cell r="E2085" t="str">
            <v>PI00-04-07-26</v>
          </cell>
          <cell r="F2085" t="str">
            <v>Сварка/соединение металлических труб – углеродистые и низколегированные стали DN &gt;200-300мм / &gt;8-12 дюйм, толщина стенки &gt;0-4</v>
          </cell>
          <cell r="G2085" t="str">
            <v>Welding/connection of steel pipes - carbon and low-alloy steel DN &gt;200-300 mm / &gt;8-12", wall thickness &gt;0-4</v>
          </cell>
          <cell r="H2085" t="str">
            <v>DI</v>
          </cell>
          <cell r="I2085" t="str">
            <v>DI</v>
          </cell>
          <cell r="J2085">
            <v>1.2116535560122978</v>
          </cell>
          <cell r="K2085">
            <v>4.2407874460430428E-2</v>
          </cell>
          <cell r="L2085" t="str">
            <v>KQ-32-00</v>
          </cell>
          <cell r="M2085" t="str">
            <v>Технологические трубопроводы, DI</v>
          </cell>
          <cell r="N2085">
            <v>1</v>
          </cell>
          <cell r="O2085" t="str">
            <v>KQ-32-01</v>
          </cell>
          <cell r="P2085" t="str">
            <v>Сварка технологических трубопроводов (черн. стали), DI</v>
          </cell>
          <cell r="Q2085">
            <v>1</v>
          </cell>
        </row>
        <row r="2086">
          <cell r="E2086" t="str">
            <v>PI00-04-07-27</v>
          </cell>
          <cell r="F2086" t="str">
            <v>Сварка/соединение металлических труб – углеродистые и низколегированные стали DN &gt;200-300мм / &gt;8-12 дюйм, толщина стенки &gt;4-8</v>
          </cell>
          <cell r="G2086" t="str">
            <v>Welding/connection of steel pipes - carbon and low-alloy steel DN &gt;200-300 mm / &gt;8-12", wall thickness &gt;4-8</v>
          </cell>
          <cell r="H2086" t="str">
            <v>DI</v>
          </cell>
          <cell r="I2086" t="str">
            <v>DI</v>
          </cell>
          <cell r="J2086">
            <v>1.3732043976351924</v>
          </cell>
          <cell r="K2086">
            <v>4.8062153917231731E-2</v>
          </cell>
          <cell r="L2086" t="str">
            <v>KQ-32-00</v>
          </cell>
          <cell r="M2086" t="str">
            <v>Технологические трубопроводы, DI</v>
          </cell>
          <cell r="N2086">
            <v>1</v>
          </cell>
          <cell r="O2086" t="str">
            <v>KQ-32-01</v>
          </cell>
          <cell r="P2086" t="str">
            <v>Сварка технологических трубопроводов (черн. стали), DI</v>
          </cell>
          <cell r="Q2086">
            <v>1</v>
          </cell>
        </row>
        <row r="2087">
          <cell r="E2087" t="str">
            <v>PI00-04-07-28</v>
          </cell>
          <cell r="F2087" t="str">
            <v>Сварка/соединение металлических труб – углеродистые и низколегированные стали DN &gt;200-300мм / &gt;8-12 дюйм, толщина стенки &gt;8-12</v>
          </cell>
          <cell r="G2087" t="str">
            <v>Welding/connection of steel pipes - carbon and low-alloy steel DN &gt;200-300 mm / &gt;8-12", wall thickness &gt;8-12</v>
          </cell>
          <cell r="H2087" t="str">
            <v>DI</v>
          </cell>
          <cell r="I2087" t="str">
            <v>DI</v>
          </cell>
          <cell r="J2087">
            <v>2.0053317280010812</v>
          </cell>
          <cell r="K2087">
            <v>7.0186610480037839E-2</v>
          </cell>
          <cell r="L2087" t="str">
            <v>KQ-32-00</v>
          </cell>
          <cell r="M2087" t="str">
            <v>Технологические трубопроводы, DI</v>
          </cell>
          <cell r="N2087">
            <v>1</v>
          </cell>
          <cell r="O2087" t="str">
            <v>KQ-32-01</v>
          </cell>
          <cell r="P2087" t="str">
            <v>Сварка технологических трубопроводов (черн. стали), DI</v>
          </cell>
          <cell r="Q2087">
            <v>1</v>
          </cell>
        </row>
        <row r="2088">
          <cell r="E2088" t="str">
            <v>PI00-04-07-29</v>
          </cell>
          <cell r="F2088" t="str">
            <v>Сварка/соединение металлических труб – углеродистые и низколегированные стали DN &gt;200-300мм / &gt;8-12 дюйм, толщина стенки &gt;12-16</v>
          </cell>
          <cell r="G2088" t="str">
            <v>Welding/connection of steel pipes - carbon and low-alloy steel DN &gt;200-300 mm / &gt;8-12", wall thickness &gt;12-16</v>
          </cell>
          <cell r="H2088" t="str">
            <v>DI</v>
          </cell>
          <cell r="I2088" t="str">
            <v>DI</v>
          </cell>
          <cell r="J2088">
            <v>2.859699901390043</v>
          </cell>
          <cell r="K2088">
            <v>0.10008949654865153</v>
          </cell>
          <cell r="L2088" t="str">
            <v>KQ-32-00</v>
          </cell>
          <cell r="M2088" t="str">
            <v>Технологические трубопроводы, DI</v>
          </cell>
          <cell r="N2088">
            <v>1</v>
          </cell>
          <cell r="O2088" t="str">
            <v>KQ-32-01</v>
          </cell>
          <cell r="P2088" t="str">
            <v>Сварка технологических трубопроводов (черн. стали), DI</v>
          </cell>
          <cell r="Q2088">
            <v>1</v>
          </cell>
        </row>
        <row r="2089">
          <cell r="E2089" t="str">
            <v>PI00-04-07-30</v>
          </cell>
          <cell r="F2089" t="str">
            <v>Сварка/соединение металлических труб – углеродистые и низколегированные стали DN &gt;200-300мм / &gt;8-12 дюйм, толщина стенки &gt;16-20</v>
          </cell>
          <cell r="G2089" t="str">
            <v>Welding/connection of steel pipes - carbon and low-alloy steel DN &gt;200-300 mm / &gt;8-12", wall thickness &gt;16-20</v>
          </cell>
          <cell r="H2089" t="str">
            <v>DI</v>
          </cell>
          <cell r="I2089" t="str">
            <v>DI</v>
          </cell>
          <cell r="J2089">
            <v>3.4998330807453071</v>
          </cell>
          <cell r="K2089">
            <v>0.12249415782608575</v>
          </cell>
          <cell r="L2089" t="str">
            <v>KQ-32-00</v>
          </cell>
          <cell r="M2089" t="str">
            <v>Технологические трубопроводы, DI</v>
          </cell>
          <cell r="N2089">
            <v>1</v>
          </cell>
          <cell r="O2089" t="str">
            <v>KQ-32-01</v>
          </cell>
          <cell r="P2089" t="str">
            <v>Сварка технологических трубопроводов (черн. стали), DI</v>
          </cell>
          <cell r="Q2089">
            <v>1</v>
          </cell>
        </row>
        <row r="2090">
          <cell r="E2090" t="str">
            <v>PI00-04-07-31</v>
          </cell>
          <cell r="F2090" t="str">
            <v>Сварка/соединение металлических труб – углеродистые и низколегированные стали DN &gt;200-300мм / &gt;8-12 дюйм, толщина стенки &gt;20-24</v>
          </cell>
          <cell r="G2090" t="str">
            <v>Welding/connection of steel pipes - carbon and low-alloy steel DN &gt;200-300 mm / &gt;8-12", wall thickness &gt;20-24</v>
          </cell>
          <cell r="H2090" t="str">
            <v>DI</v>
          </cell>
          <cell r="I2090" t="str">
            <v>DI</v>
          </cell>
          <cell r="J2090">
            <v>4.2758963375402166</v>
          </cell>
          <cell r="K2090">
            <v>0.14965637181390762</v>
          </cell>
          <cell r="L2090" t="str">
            <v>KQ-32-00</v>
          </cell>
          <cell r="M2090" t="str">
            <v>Технологические трубопроводы, DI</v>
          </cell>
          <cell r="N2090">
            <v>1</v>
          </cell>
          <cell r="O2090" t="str">
            <v>KQ-32-01</v>
          </cell>
          <cell r="P2090" t="str">
            <v>Сварка технологических трубопроводов (черн. стали), DI</v>
          </cell>
          <cell r="Q2090">
            <v>1</v>
          </cell>
        </row>
        <row r="2091">
          <cell r="E2091" t="str">
            <v>PI00-04-07-32</v>
          </cell>
          <cell r="F2091" t="str">
            <v>Сварка/соединение металлических труб – углеродистые и низколегированные стали DN &gt;200-300мм / &gt;8-12 дюйм, толщина стенки &gt;24-28</v>
          </cell>
          <cell r="G2091" t="str">
            <v>Welding/connection of steel pipes - carbon and low-alloy steel DN &gt;200-300 mm / &gt;8-12", wall thickness &gt;24-28</v>
          </cell>
          <cell r="H2091" t="str">
            <v>DI</v>
          </cell>
          <cell r="I2091" t="str">
            <v>DI</v>
          </cell>
          <cell r="J2091">
            <v>5.4745621076401649</v>
          </cell>
          <cell r="K2091">
            <v>0.19160967376740579</v>
          </cell>
          <cell r="L2091" t="str">
            <v>KQ-32-00</v>
          </cell>
          <cell r="M2091" t="str">
            <v>Технологические трубопроводы, DI</v>
          </cell>
          <cell r="N2091">
            <v>1</v>
          </cell>
          <cell r="O2091" t="str">
            <v>KQ-32-01</v>
          </cell>
          <cell r="P2091" t="str">
            <v>Сварка технологических трубопроводов (черн. стали), DI</v>
          </cell>
          <cell r="Q2091">
            <v>1</v>
          </cell>
        </row>
        <row r="2092">
          <cell r="E2092" t="str">
            <v>PI00-04-07-33</v>
          </cell>
          <cell r="F2092" t="str">
            <v>Сварка/соединение металлических труб – углеродистые и низколегированные стали DN &gt;200-300мм / &gt;8-12 дюйм, толщина стенки &gt;28-32</v>
          </cell>
          <cell r="G2092" t="str">
            <v>Welding/connection of steel pipes - carbon and low-alloy steel DN &gt;200-300 mm / &gt;8-12", wall thickness &gt;28-32</v>
          </cell>
          <cell r="H2092" t="str">
            <v>DI</v>
          </cell>
          <cell r="I2092" t="str">
            <v>DI</v>
          </cell>
          <cell r="J2092">
            <v>5.7976234253249759</v>
          </cell>
          <cell r="K2092">
            <v>0.20291681988637411</v>
          </cell>
          <cell r="L2092" t="str">
            <v>KQ-32-00</v>
          </cell>
          <cell r="M2092" t="str">
            <v>Технологические трубопроводы, DI</v>
          </cell>
          <cell r="N2092">
            <v>1</v>
          </cell>
          <cell r="O2092" t="str">
            <v>KQ-32-01</v>
          </cell>
          <cell r="P2092" t="str">
            <v>Сварка технологических трубопроводов (черн. стали), DI</v>
          </cell>
          <cell r="Q2092">
            <v>1</v>
          </cell>
        </row>
        <row r="2093">
          <cell r="E2093" t="str">
            <v>PI00-04-07-34</v>
          </cell>
          <cell r="F2093" t="str">
            <v>Сварка/соединение металлических труб – углеродистые и низколегированные стали DN &gt;200-300мм / &gt;8-12 дюйм, толщина стенки &gt;32-36</v>
          </cell>
          <cell r="G2093" t="str">
            <v>Welding/connection of steel pipes - carbon and low-alloy steel DN &gt;200-300 mm / &gt;8-12", wall thickness &gt;32-36</v>
          </cell>
          <cell r="H2093" t="str">
            <v>DI</v>
          </cell>
          <cell r="I2093" t="str">
            <v>DI</v>
          </cell>
          <cell r="J2093">
            <v>6.2145403591293453</v>
          </cell>
          <cell r="K2093">
            <v>0.21750891256952709</v>
          </cell>
          <cell r="L2093" t="str">
            <v>KQ-32-00</v>
          </cell>
          <cell r="M2093" t="str">
            <v>Технологические трубопроводы, DI</v>
          </cell>
          <cell r="N2093">
            <v>1</v>
          </cell>
          <cell r="O2093" t="str">
            <v>KQ-32-01</v>
          </cell>
          <cell r="P2093" t="str">
            <v>Сварка технологических трубопроводов (черн. стали), DI</v>
          </cell>
          <cell r="Q2093">
            <v>1</v>
          </cell>
        </row>
        <row r="2094">
          <cell r="E2094" t="str">
            <v>PI00-04-07-35</v>
          </cell>
          <cell r="F2094" t="str">
            <v>Сварка/соединение металлических труб – углеродистые и низколегированные стали DN &gt;200-300мм / &gt;8-12 дюйм, толщина стенки &gt;36-40</v>
          </cell>
          <cell r="G2094" t="str">
            <v>Welding/connection of steel pipes - carbon and low-alloy steel DN &gt;200-300 mm / &gt;8-12", wall thickness &gt;36-40</v>
          </cell>
          <cell r="H2094" t="str">
            <v>DI</v>
          </cell>
          <cell r="I2094" t="str">
            <v>DI</v>
          </cell>
          <cell r="J2094">
            <v>6.5675005432419171</v>
          </cell>
          <cell r="K2094">
            <v>0.2298625190134671</v>
          </cell>
          <cell r="L2094" t="str">
            <v>KQ-32-00</v>
          </cell>
          <cell r="M2094" t="str">
            <v>Технологические трубопроводы, DI</v>
          </cell>
          <cell r="N2094">
            <v>1</v>
          </cell>
          <cell r="O2094" t="str">
            <v>KQ-32-01</v>
          </cell>
          <cell r="P2094" t="str">
            <v>Сварка технологических трубопроводов (черн. стали), DI</v>
          </cell>
          <cell r="Q2094">
            <v>1</v>
          </cell>
        </row>
        <row r="2095">
          <cell r="E2095" t="str">
            <v>PI00-04-07-36</v>
          </cell>
          <cell r="F2095" t="str">
            <v>Сварка/соединение металлических труб – углеродистые и низколегированные стали DN &gt;200-300мм / &gt;8-12 дюйм, толщина стенки &gt;40-44</v>
          </cell>
          <cell r="G2095" t="str">
            <v>Welding/connection of steel pipes - carbon and low-alloy steel DN &gt;200-300 mm / &gt;8-12", wall thickness &gt;40-44</v>
          </cell>
          <cell r="H2095" t="str">
            <v>DI</v>
          </cell>
          <cell r="I2095" t="str">
            <v>DI</v>
          </cell>
          <cell r="J2095">
            <v>6.9252077410850506</v>
          </cell>
          <cell r="K2095">
            <v>0.24238227093797676</v>
          </cell>
          <cell r="L2095" t="str">
            <v>KQ-32-00</v>
          </cell>
          <cell r="M2095" t="str">
            <v>Технологические трубопроводы, DI</v>
          </cell>
          <cell r="N2095">
            <v>1</v>
          </cell>
          <cell r="O2095" t="str">
            <v>KQ-32-01</v>
          </cell>
          <cell r="P2095" t="str">
            <v>Сварка технологических трубопроводов (черн. стали), DI</v>
          </cell>
          <cell r="Q2095">
            <v>1</v>
          </cell>
        </row>
        <row r="2096">
          <cell r="E2096" t="str">
            <v>PI00-04-07-37</v>
          </cell>
          <cell r="F2096" t="str">
            <v>Сварка/соединение металлических труб – углеродистые и низколегированные стали DN &gt;200-300мм / &gt;8-12 дюйм, толщина стенки &gt;44-48</v>
          </cell>
          <cell r="G2096" t="str">
            <v>Welding/connection of steel pipes - carbon and low-alloy steel DN &gt;200-300 mm / &gt;8-12", wall thickness &gt;44-48</v>
          </cell>
          <cell r="H2096" t="str">
            <v>DI</v>
          </cell>
          <cell r="I2096" t="str">
            <v>DI</v>
          </cell>
          <cell r="J2096">
            <v>7.4028562805084119</v>
          </cell>
          <cell r="K2096">
            <v>0.25909996981779443</v>
          </cell>
          <cell r="L2096" t="str">
            <v>KQ-32-00</v>
          </cell>
          <cell r="M2096" t="str">
            <v>Технологические трубопроводы, DI</v>
          </cell>
          <cell r="N2096">
            <v>1</v>
          </cell>
          <cell r="O2096" t="str">
            <v>KQ-32-01</v>
          </cell>
          <cell r="P2096" t="str">
            <v>Сварка технологических трубопроводов (черн. стали), DI</v>
          </cell>
          <cell r="Q2096">
            <v>1</v>
          </cell>
        </row>
        <row r="2097">
          <cell r="E2097" t="str">
            <v>PI00-04-07-38</v>
          </cell>
          <cell r="F2097" t="str">
            <v>Сварка/соединение металлических труб – углеродистые и низколегированные стали DN &gt;200-300мм / &gt;8-12 дюйм, толщина стенки &gt;48-52</v>
          </cell>
          <cell r="G2097" t="str">
            <v>Welding/connection of steel pipes - carbon and low-alloy steel DN &gt;200-300 mm / &gt;8-12", wall thickness &gt;48-52</v>
          </cell>
          <cell r="H2097" t="str">
            <v>DI</v>
          </cell>
          <cell r="I2097" t="str">
            <v>DI</v>
          </cell>
          <cell r="J2097">
            <v>8.2413578377650492</v>
          </cell>
          <cell r="K2097">
            <v>0.28844752432177673</v>
          </cell>
          <cell r="L2097" t="str">
            <v>KQ-32-00</v>
          </cell>
          <cell r="M2097" t="str">
            <v>Технологические трубопроводы, DI</v>
          </cell>
          <cell r="N2097">
            <v>1</v>
          </cell>
          <cell r="O2097" t="str">
            <v>KQ-32-01</v>
          </cell>
          <cell r="P2097" t="str">
            <v>Сварка технологических трубопроводов (черн. стали), DI</v>
          </cell>
          <cell r="Q2097">
            <v>1</v>
          </cell>
        </row>
        <row r="2098">
          <cell r="E2098" t="str">
            <v>PI00-04-07-39</v>
          </cell>
          <cell r="F2098" t="str">
            <v>Сварка/соединение металлических труб – углеродистые и низколегированные стали DN &gt;300-500мм / &gt;12-20 дюйм, толщина стенки &gt;0-4</v>
          </cell>
          <cell r="G2098" t="str">
            <v>Welding/connection of steel pipes - carbon and low-alloy steel DN &gt;300-500 mm / &gt;12-20", wall thickness &gt;0-4</v>
          </cell>
          <cell r="H2098" t="str">
            <v>DI</v>
          </cell>
          <cell r="I2098" t="str">
            <v>DI</v>
          </cell>
          <cell r="J2098">
            <v>0.9837086796518455</v>
          </cell>
          <cell r="K2098">
            <v>3.44298037878146E-2</v>
          </cell>
          <cell r="L2098" t="str">
            <v>KQ-32-00</v>
          </cell>
          <cell r="M2098" t="str">
            <v>Технологические трубопроводы, DI</v>
          </cell>
          <cell r="N2098">
            <v>1</v>
          </cell>
          <cell r="O2098" t="str">
            <v>KQ-32-01</v>
          </cell>
          <cell r="P2098" t="str">
            <v>Сварка технологических трубопроводов (черн. стали), DI</v>
          </cell>
          <cell r="Q2098">
            <v>1</v>
          </cell>
        </row>
        <row r="2099">
          <cell r="E2099" t="str">
            <v>PI00-04-07-40</v>
          </cell>
          <cell r="F2099" t="str">
            <v>Сварка/соединение металлических труб – углеродистые и низколегированные стали DN &gt;300-500мм / &gt;12-20 дюйм, толщина стенки &gt;4-8</v>
          </cell>
          <cell r="G2099" t="str">
            <v>Welding/connection of steel pipes - carbon and low-alloy steel DN &gt;300-500 mm / &gt;12-20", wall thickness &gt;4-8</v>
          </cell>
          <cell r="H2099" t="str">
            <v>DI</v>
          </cell>
          <cell r="I2099" t="str">
            <v>DI</v>
          </cell>
          <cell r="J2099">
            <v>1.4343363904337327</v>
          </cell>
          <cell r="K2099">
            <v>5.0201773665180652E-2</v>
          </cell>
          <cell r="L2099" t="str">
            <v>KQ-32-00</v>
          </cell>
          <cell r="M2099" t="str">
            <v>Технологические трубопроводы, DI</v>
          </cell>
          <cell r="N2099">
            <v>1</v>
          </cell>
          <cell r="O2099" t="str">
            <v>KQ-32-01</v>
          </cell>
          <cell r="P2099" t="str">
            <v>Сварка технологических трубопроводов (черн. стали), DI</v>
          </cell>
          <cell r="Q2099">
            <v>1</v>
          </cell>
        </row>
        <row r="2100">
          <cell r="E2100" t="str">
            <v>PI00-04-07-41</v>
          </cell>
          <cell r="F2100" t="str">
            <v>Сварка/соединение металлических труб – углеродистые и низколегированные стали DN &gt;300-500мм / &gt;12-20 дюйм, толщина стенки &gt;8-12</v>
          </cell>
          <cell r="G2100" t="str">
            <v>Welding/connection of steel pipes - carbon and low-alloy steel DN &gt;300-500 mm / &gt;12-20", wall thickness &gt;8-12</v>
          </cell>
          <cell r="H2100" t="str">
            <v>DI</v>
          </cell>
          <cell r="I2100" t="str">
            <v>DI</v>
          </cell>
          <cell r="J2100">
            <v>1.7009902198829991</v>
          </cell>
          <cell r="K2100">
            <v>5.9534657695904977E-2</v>
          </cell>
          <cell r="L2100" t="str">
            <v>KQ-32-00</v>
          </cell>
          <cell r="M2100" t="str">
            <v>Технологические трубопроводы, DI</v>
          </cell>
          <cell r="N2100">
            <v>1</v>
          </cell>
          <cell r="O2100" t="str">
            <v>KQ-32-01</v>
          </cell>
          <cell r="P2100" t="str">
            <v>Сварка технологических трубопроводов (черн. стали), DI</v>
          </cell>
          <cell r="Q2100">
            <v>1</v>
          </cell>
        </row>
        <row r="2101">
          <cell r="E2101" t="str">
            <v>PI00-04-07-42</v>
          </cell>
          <cell r="F2101" t="str">
            <v>Сварка/соединение металлических труб – углеродистые и низколегированные стали DN &gt;300-500мм / &gt;12-20 дюйм, толщина стенки &gt;12-16</v>
          </cell>
          <cell r="G2101" t="str">
            <v>Welding/connection of steel pipes - carbon and low-alloy steel DN &gt;300-500 mm / &gt;12-20", wall thickness &gt;12-16</v>
          </cell>
          <cell r="H2101" t="str">
            <v>DI</v>
          </cell>
          <cell r="I2101" t="str">
            <v>DI</v>
          </cell>
          <cell r="J2101">
            <v>2.376539116174881</v>
          </cell>
          <cell r="K2101">
            <v>8.3178869066120847E-2</v>
          </cell>
          <cell r="L2101" t="str">
            <v>KQ-32-00</v>
          </cell>
          <cell r="M2101" t="str">
            <v>Технологические трубопроводы, DI</v>
          </cell>
          <cell r="N2101">
            <v>1</v>
          </cell>
          <cell r="O2101" t="str">
            <v>KQ-32-01</v>
          </cell>
          <cell r="P2101" t="str">
            <v>Сварка технологических трубопроводов (черн. стали), DI</v>
          </cell>
          <cell r="Q2101">
            <v>1</v>
          </cell>
        </row>
        <row r="2102">
          <cell r="E2102" t="str">
            <v>PI00-04-07-43</v>
          </cell>
          <cell r="F2102" t="str">
            <v>Сварка/соединение металлических труб – углеродистые и низколегированные стали DN &gt;300-500мм / &gt;12-20 дюйм, толщина стенки &gt;16-20</v>
          </cell>
          <cell r="G2102" t="str">
            <v>Welding/connection of steel pipes - carbon and low-alloy steel DN &gt;300-500 mm / &gt;12-20", wall thickness &gt;16-20</v>
          </cell>
          <cell r="H2102" t="str">
            <v>DI</v>
          </cell>
          <cell r="I2102" t="str">
            <v>DI</v>
          </cell>
          <cell r="J2102">
            <v>2.7510988392100977</v>
          </cell>
          <cell r="K2102">
            <v>9.6288459372353419E-2</v>
          </cell>
          <cell r="L2102" t="str">
            <v>KQ-32-00</v>
          </cell>
          <cell r="M2102" t="str">
            <v>Технологические трубопроводы, DI</v>
          </cell>
          <cell r="N2102">
            <v>1</v>
          </cell>
          <cell r="O2102" t="str">
            <v>KQ-32-01</v>
          </cell>
          <cell r="P2102" t="str">
            <v>Сварка технологических трубопроводов (черн. стали), DI</v>
          </cell>
          <cell r="Q2102">
            <v>1</v>
          </cell>
        </row>
        <row r="2103">
          <cell r="E2103" t="str">
            <v>PI00-04-07-44</v>
          </cell>
          <cell r="F2103" t="str">
            <v>Сварка/соединение металлических труб – углеродистые и низколегированные стали DN &gt;300-500мм / &gt;12-20 дюйм, толщина стенки &gt;20-24</v>
          </cell>
          <cell r="G2103" t="str">
            <v>Welding/connection of steel pipes - carbon and low-alloy steel DN &gt;300-500 mm / &gt;12-20", wall thickness &gt;20-24</v>
          </cell>
          <cell r="H2103" t="str">
            <v>DI</v>
          </cell>
          <cell r="I2103" t="str">
            <v>DI</v>
          </cell>
          <cell r="J2103">
            <v>3.9189113571574636</v>
          </cell>
          <cell r="K2103">
            <v>0.13716189750051125</v>
          </cell>
          <cell r="L2103" t="str">
            <v>KQ-32-00</v>
          </cell>
          <cell r="M2103" t="str">
            <v>Технологические трубопроводы, DI</v>
          </cell>
          <cell r="N2103">
            <v>1</v>
          </cell>
          <cell r="O2103" t="str">
            <v>KQ-32-01</v>
          </cell>
          <cell r="P2103" t="str">
            <v>Сварка технологических трубопроводов (черн. стали), DI</v>
          </cell>
          <cell r="Q2103">
            <v>1</v>
          </cell>
        </row>
        <row r="2104">
          <cell r="E2104" t="str">
            <v>PI00-04-07-45</v>
          </cell>
          <cell r="F2104" t="str">
            <v>Сварка/соединение металлических труб – углеродистые и низколегированные стали DN &gt;300-500мм / &gt;12-20 дюйм, толщина стенки &gt;24-28</v>
          </cell>
          <cell r="G2104" t="str">
            <v>Welding/connection of steel pipes - carbon and low-alloy steel DN &gt;300-500 mm / &gt;12-20", wall thickness &gt;24-28</v>
          </cell>
          <cell r="H2104" t="str">
            <v>DI</v>
          </cell>
          <cell r="I2104" t="str">
            <v>DI</v>
          </cell>
          <cell r="J2104">
            <v>4.9758908634235821</v>
          </cell>
          <cell r="K2104">
            <v>0.1741561802198254</v>
          </cell>
          <cell r="L2104" t="str">
            <v>KQ-32-00</v>
          </cell>
          <cell r="M2104" t="str">
            <v>Технологические трубопроводы, DI</v>
          </cell>
          <cell r="N2104">
            <v>1</v>
          </cell>
          <cell r="O2104" t="str">
            <v>KQ-32-01</v>
          </cell>
          <cell r="P2104" t="str">
            <v>Сварка технологических трубопроводов (черн. стали), DI</v>
          </cell>
          <cell r="Q2104">
            <v>1</v>
          </cell>
        </row>
        <row r="2105">
          <cell r="E2105" t="str">
            <v>PI00-04-07-46</v>
          </cell>
          <cell r="F2105" t="str">
            <v>Сварка/соединение металлических труб – углеродистые и низколегированные стали DN &gt;300-500мм / &gt;12-20 дюйм, толщина стенки &gt;28-32</v>
          </cell>
          <cell r="G2105" t="str">
            <v>Welding/connection of steel pipes - carbon and low-alloy steel DN &gt;300-500 mm / &gt;12-20", wall thickness &gt;28-32</v>
          </cell>
          <cell r="H2105" t="str">
            <v>DI</v>
          </cell>
          <cell r="I2105" t="str">
            <v>DI</v>
          </cell>
          <cell r="J2105">
            <v>5.6100130686043697</v>
          </cell>
          <cell r="K2105">
            <v>0.19635045740115295</v>
          </cell>
          <cell r="L2105" t="str">
            <v>KQ-32-00</v>
          </cell>
          <cell r="M2105" t="str">
            <v>Технологические трубопроводы, DI</v>
          </cell>
          <cell r="N2105">
            <v>1</v>
          </cell>
          <cell r="O2105" t="str">
            <v>KQ-32-01</v>
          </cell>
          <cell r="P2105" t="str">
            <v>Сварка технологических трубопроводов (черн. стали), DI</v>
          </cell>
          <cell r="Q2105">
            <v>1</v>
          </cell>
        </row>
        <row r="2106">
          <cell r="E2106" t="str">
            <v>PI00-04-07-47</v>
          </cell>
          <cell r="F2106" t="str">
            <v>Сварка/соединение металлических труб – углеродистые и низколегированные стали DN &gt;300-500мм / &gt;12-20 дюйм, толщина стенки &gt;32-36</v>
          </cell>
          <cell r="G2106" t="str">
            <v>Welding/connection of steel pipes - carbon and low-alloy steel DN &gt;300-500 mm / &gt;12-20", wall thickness &gt;32-36</v>
          </cell>
          <cell r="H2106" t="str">
            <v>DI</v>
          </cell>
          <cell r="I2106" t="str">
            <v>DI</v>
          </cell>
          <cell r="J2106">
            <v>5.9298694540570844</v>
          </cell>
          <cell r="K2106">
            <v>0.20754543089199798</v>
          </cell>
          <cell r="L2106" t="str">
            <v>KQ-32-00</v>
          </cell>
          <cell r="M2106" t="str">
            <v>Технологические трубопроводы, DI</v>
          </cell>
          <cell r="N2106">
            <v>1</v>
          </cell>
          <cell r="O2106" t="str">
            <v>KQ-32-01</v>
          </cell>
          <cell r="P2106" t="str">
            <v>Сварка технологических трубопроводов (черн. стали), DI</v>
          </cell>
          <cell r="Q2106">
            <v>1</v>
          </cell>
        </row>
        <row r="2107">
          <cell r="E2107" t="str">
            <v>PI00-04-07-48</v>
          </cell>
          <cell r="F2107" t="str">
            <v>Сварка/соединение металлических труб – углеродистые и низколегированные стали DN &gt;300-500мм / &gt;12-20 дюйм, толщина стенки &gt;36-40</v>
          </cell>
          <cell r="G2107" t="str">
            <v>Welding/connection of steel pipes - carbon and low-alloy steel DN &gt;300-500 mm / &gt;12-20", wall thickness &gt;36-40</v>
          </cell>
          <cell r="H2107" t="str">
            <v>DI</v>
          </cell>
          <cell r="I2107" t="str">
            <v>DI</v>
          </cell>
          <cell r="J2107">
            <v>6.0044538152482163</v>
          </cell>
          <cell r="K2107">
            <v>0.21015588353368758</v>
          </cell>
          <cell r="L2107" t="str">
            <v>KQ-32-00</v>
          </cell>
          <cell r="M2107" t="str">
            <v>Технологические трубопроводы, DI</v>
          </cell>
          <cell r="N2107">
            <v>1</v>
          </cell>
          <cell r="O2107" t="str">
            <v>KQ-32-01</v>
          </cell>
          <cell r="P2107" t="str">
            <v>Сварка технологических трубопроводов (черн. стали), DI</v>
          </cell>
          <cell r="Q2107">
            <v>1</v>
          </cell>
        </row>
        <row r="2108">
          <cell r="E2108" t="str">
            <v>PI00-04-07-49</v>
          </cell>
          <cell r="F2108" t="str">
            <v>Сварка/соединение металлических труб – углеродистые и низколегированные стали DN &gt;300-500мм / &gt;12-20 дюйм, толщина стенки &gt;40-44</v>
          </cell>
          <cell r="G2108" t="str">
            <v>Welding/connection of steel pipes - carbon and low-alloy steel DN &gt;300-500 mm / &gt;12-20", wall thickness &gt;40-44</v>
          </cell>
          <cell r="H2108" t="str">
            <v>DI</v>
          </cell>
          <cell r="I2108" t="str">
            <v>DI</v>
          </cell>
          <cell r="J2108">
            <v>6.2381796840517101</v>
          </cell>
          <cell r="K2108">
            <v>0.21833628894180984</v>
          </cell>
          <cell r="L2108" t="str">
            <v>KQ-32-00</v>
          </cell>
          <cell r="M2108" t="str">
            <v>Технологические трубопроводы, DI</v>
          </cell>
          <cell r="N2108">
            <v>1</v>
          </cell>
          <cell r="O2108" t="str">
            <v>KQ-32-01</v>
          </cell>
          <cell r="P2108" t="str">
            <v>Сварка технологических трубопроводов (черн. стали), DI</v>
          </cell>
          <cell r="Q2108">
            <v>1</v>
          </cell>
        </row>
        <row r="2109">
          <cell r="E2109" t="str">
            <v>PI00-04-07-50</v>
          </cell>
          <cell r="F2109" t="str">
            <v>Сварка/соединение металлических труб – углеродистые и низколегированные стали DN &gt;300-500мм / &gt;12-20 дюйм, толщина стенки &gt;44-48</v>
          </cell>
          <cell r="G2109" t="str">
            <v>Welding/connection of steel pipes - carbon and low-alloy steel DN &gt;300-500 mm / &gt;12-20", wall thickness &gt;44-48</v>
          </cell>
          <cell r="H2109" t="str">
            <v>DI</v>
          </cell>
          <cell r="I2109" t="str">
            <v>DI</v>
          </cell>
          <cell r="J2109">
            <v>6.8422247556916203</v>
          </cell>
          <cell r="K2109">
            <v>0.23947786644920671</v>
          </cell>
          <cell r="L2109" t="str">
            <v>KQ-32-00</v>
          </cell>
          <cell r="M2109" t="str">
            <v>Технологические трубопроводы, DI</v>
          </cell>
          <cell r="N2109">
            <v>1</v>
          </cell>
          <cell r="O2109" t="str">
            <v>KQ-32-01</v>
          </cell>
          <cell r="P2109" t="str">
            <v>Сварка технологических трубопроводов (черн. стали), DI</v>
          </cell>
          <cell r="Q2109">
            <v>1</v>
          </cell>
        </row>
        <row r="2110">
          <cell r="E2110" t="str">
            <v>PI00-04-07-51</v>
          </cell>
          <cell r="F2110" t="str">
            <v>Сварка/соединение металлических труб – углеродистые и низколегированные стали DN &gt;300-500мм / &gt;12-20 дюйм, толщина стенки &gt;48-52</v>
          </cell>
          <cell r="G2110" t="str">
            <v>Welding/connection of steel pipes - carbon and low-alloy steel DN &gt;300-500 mm / &gt;12-20", wall thickness &gt;48-52</v>
          </cell>
          <cell r="H2110" t="str">
            <v>DI</v>
          </cell>
          <cell r="I2110" t="str">
            <v>DI</v>
          </cell>
          <cell r="J2110">
            <v>7.2500019064461645</v>
          </cell>
          <cell r="K2110">
            <v>0.25375006672561584</v>
          </cell>
          <cell r="L2110" t="str">
            <v>KQ-32-00</v>
          </cell>
          <cell r="M2110" t="str">
            <v>Технологические трубопроводы, DI</v>
          </cell>
          <cell r="N2110">
            <v>1</v>
          </cell>
          <cell r="O2110" t="str">
            <v>KQ-32-01</v>
          </cell>
          <cell r="P2110" t="str">
            <v>Сварка технологических трубопроводов (черн. стали), DI</v>
          </cell>
          <cell r="Q2110">
            <v>1</v>
          </cell>
        </row>
        <row r="2111">
          <cell r="E2111" t="str">
            <v>PI00-04-07-52</v>
          </cell>
          <cell r="F2111" t="str">
            <v>Сварка/соединение металлических труб – углеродистые и низколегированные стали DN &gt;300-500мм / &gt;12-20 дюйм, толщина стенки &gt;52-56</v>
          </cell>
          <cell r="G2111" t="str">
            <v>Welding/connection of steel pipes - carbon and low-alloy steel DN &gt;300-500 mm / &gt;12-20", wall thickness &gt;52-56</v>
          </cell>
          <cell r="H2111" t="str">
            <v>DI</v>
          </cell>
          <cell r="I2111" t="str">
            <v>DI</v>
          </cell>
          <cell r="J2111">
            <v>8.1025962339661621</v>
          </cell>
          <cell r="K2111">
            <v>0.28359086818881563</v>
          </cell>
          <cell r="L2111" t="str">
            <v>KQ-32-00</v>
          </cell>
          <cell r="M2111" t="str">
            <v>Технологические трубопроводы, DI</v>
          </cell>
          <cell r="N2111">
            <v>1</v>
          </cell>
          <cell r="O2111" t="str">
            <v>KQ-32-01</v>
          </cell>
          <cell r="P2111" t="str">
            <v>Сварка технологических трубопроводов (черн. стали), DI</v>
          </cell>
          <cell r="Q2111">
            <v>1</v>
          </cell>
        </row>
        <row r="2112">
          <cell r="E2112" t="str">
            <v>PI00-04-07-53</v>
          </cell>
          <cell r="F2112" t="str">
            <v>Сварка/соединение металлических труб – углеродистые и низколегированные стали DN &gt;300-500мм / &gt;12-20 дюйм, толщина стенки &gt;56-60</v>
          </cell>
          <cell r="G2112" t="str">
            <v>Welding/connection of steel pipes - carbon and low-alloy steel DN &gt;300-500 mm / &gt;12-20", wall thickness &gt;56-60</v>
          </cell>
          <cell r="H2112" t="str">
            <v>DI</v>
          </cell>
          <cell r="I2112" t="str">
            <v>DI</v>
          </cell>
          <cell r="J2112">
            <v>8.6724699474147151</v>
          </cell>
          <cell r="K2112">
            <v>0.30353644815951508</v>
          </cell>
          <cell r="L2112" t="str">
            <v>KQ-32-00</v>
          </cell>
          <cell r="M2112" t="str">
            <v>Технологические трубопроводы, DI</v>
          </cell>
          <cell r="N2112">
            <v>1</v>
          </cell>
          <cell r="O2112" t="str">
            <v>KQ-32-01</v>
          </cell>
          <cell r="P2112" t="str">
            <v>Сварка технологических трубопроводов (черн. стали), DI</v>
          </cell>
          <cell r="Q2112">
            <v>1</v>
          </cell>
        </row>
        <row r="2113">
          <cell r="E2113" t="str">
            <v>PI00-04-07-54</v>
          </cell>
          <cell r="F2113" t="str">
            <v>Сварка/соединение металлических труб – углеродистые и низколегированные стали DN &gt;300-500мм / &gt;12-20 дюйм, толщина стенки &gt;60-64</v>
          </cell>
          <cell r="G2113" t="str">
            <v>Welding/connection of steel pipes - carbon and low-alloy steel DN &gt;300-500 mm / &gt;12-20", wall thickness &gt;60-64</v>
          </cell>
          <cell r="H2113" t="str">
            <v>DI</v>
          </cell>
          <cell r="I2113" t="str">
            <v>DI</v>
          </cell>
          <cell r="J2113">
            <v>8.9188073482365979</v>
          </cell>
          <cell r="K2113">
            <v>0.31215825718828094</v>
          </cell>
          <cell r="L2113" t="str">
            <v>KQ-32-00</v>
          </cell>
          <cell r="M2113" t="str">
            <v>Технологические трубопроводы, DI</v>
          </cell>
          <cell r="N2113">
            <v>1</v>
          </cell>
          <cell r="O2113" t="str">
            <v>KQ-32-01</v>
          </cell>
          <cell r="P2113" t="str">
            <v>Сварка технологических трубопроводов (черн. стали), DI</v>
          </cell>
          <cell r="Q2113">
            <v>1</v>
          </cell>
        </row>
        <row r="2114">
          <cell r="E2114" t="str">
            <v>PI00-04-07-55</v>
          </cell>
          <cell r="F2114" t="str">
            <v>Сварка/соединение металлических труб – углеродистые и низколегированные стали DN &gt;300-500мм / &gt;12-20 дюйм, толщина стенки &gt;64-68</v>
          </cell>
          <cell r="G2114" t="str">
            <v>Welding/connection of steel pipes - carbon and low-alloy steel DN &gt;300-500 mm / &gt;12-20", wall thickness &gt;64-68</v>
          </cell>
          <cell r="H2114" t="str">
            <v>DI</v>
          </cell>
          <cell r="I2114" t="str">
            <v>DI</v>
          </cell>
          <cell r="J2114">
            <v>9.9978303490160965</v>
          </cell>
          <cell r="K2114">
            <v>0.34992406221556338</v>
          </cell>
          <cell r="L2114" t="str">
            <v>KQ-32-00</v>
          </cell>
          <cell r="M2114" t="str">
            <v>Технологические трубопроводы, DI</v>
          </cell>
          <cell r="N2114">
            <v>1</v>
          </cell>
          <cell r="O2114" t="str">
            <v>KQ-32-01</v>
          </cell>
          <cell r="P2114" t="str">
            <v>Сварка технологических трубопроводов (черн. стали), DI</v>
          </cell>
          <cell r="Q2114">
            <v>1</v>
          </cell>
        </row>
        <row r="2115">
          <cell r="E2115" t="str">
            <v>PI00-04-07-56</v>
          </cell>
          <cell r="F2115" t="str">
            <v>Сварка/соединение металлических труб – углеродистые и низколегированные стали DN &gt;500-700мм / &gt;20-28 дюйм, толщина стенки &gt;4-8</v>
          </cell>
          <cell r="G2115" t="str">
            <v>Welding/connection of steel pipes - carbon and low-alloy steel DN &gt;500-700 mm / &gt;20-28", wall thickness &gt;4-8</v>
          </cell>
          <cell r="H2115" t="str">
            <v>DI</v>
          </cell>
          <cell r="I2115" t="str">
            <v>DI</v>
          </cell>
          <cell r="J2115">
            <v>1.4132953028143014</v>
          </cell>
          <cell r="K2115">
            <v>4.9465335598500547E-2</v>
          </cell>
          <cell r="L2115" t="str">
            <v>KQ-32-00</v>
          </cell>
          <cell r="M2115" t="str">
            <v>Технологические трубопроводы, DI</v>
          </cell>
          <cell r="N2115">
            <v>1</v>
          </cell>
          <cell r="O2115" t="str">
            <v>KQ-32-01</v>
          </cell>
          <cell r="P2115" t="str">
            <v>Сварка технологических трубопроводов (черн. стали), DI</v>
          </cell>
          <cell r="Q2115">
            <v>1</v>
          </cell>
        </row>
        <row r="2116">
          <cell r="E2116" t="str">
            <v>PI00-04-07-57</v>
          </cell>
          <cell r="F2116" t="str">
            <v>Сварка/соединение металлических труб – углеродистые и низколегированные стали DN &gt;500-700мм / &gt;20-28 дюйм, толщина стенки &gt;8-12</v>
          </cell>
          <cell r="G2116" t="str">
            <v>Welding/connection of steel pipes - carbon and low-alloy steel DN &gt;500-700 mm / &gt;20-28", wall thickness &gt;8-12</v>
          </cell>
          <cell r="H2116" t="str">
            <v>DI</v>
          </cell>
          <cell r="I2116" t="str">
            <v>DI</v>
          </cell>
          <cell r="J2116">
            <v>1.4675810695436109</v>
          </cell>
          <cell r="K2116">
            <v>5.1365337434026381E-2</v>
          </cell>
          <cell r="L2116" t="str">
            <v>KQ-32-00</v>
          </cell>
          <cell r="M2116" t="str">
            <v>Технологические трубопроводы, DI</v>
          </cell>
          <cell r="N2116">
            <v>1</v>
          </cell>
          <cell r="O2116" t="str">
            <v>KQ-32-01</v>
          </cell>
          <cell r="P2116" t="str">
            <v>Сварка технологических трубопроводов (черн. стали), DI</v>
          </cell>
          <cell r="Q2116">
            <v>1</v>
          </cell>
        </row>
        <row r="2117">
          <cell r="E2117" t="str">
            <v>PI00-04-07-58</v>
          </cell>
          <cell r="F2117" t="str">
            <v>Сварка/соединение металлических труб – углеродистые и низколегированные стали DN &gt;500-700мм / &gt;20-28 дюйм, толщина стенки &gt;12-16</v>
          </cell>
          <cell r="G2117" t="str">
            <v>Welding/connection of steel pipes - carbon and low-alloy steel DN &gt;500-700 mm / &gt;20-28", wall thickness &gt;12-16</v>
          </cell>
          <cell r="H2117" t="str">
            <v>DI</v>
          </cell>
          <cell r="I2117" t="str">
            <v>DI</v>
          </cell>
          <cell r="J2117">
            <v>2.1185332576318179</v>
          </cell>
          <cell r="K2117">
            <v>7.4148664017113647E-2</v>
          </cell>
          <cell r="L2117" t="str">
            <v>KQ-32-00</v>
          </cell>
          <cell r="M2117" t="str">
            <v>Технологические трубопроводы, DI</v>
          </cell>
          <cell r="N2117">
            <v>1</v>
          </cell>
          <cell r="O2117" t="str">
            <v>KQ-32-01</v>
          </cell>
          <cell r="P2117" t="str">
            <v>Сварка технологических трубопроводов (черн. стали), DI</v>
          </cell>
          <cell r="Q2117">
            <v>1</v>
          </cell>
        </row>
        <row r="2118">
          <cell r="E2118" t="str">
            <v>PI00-04-07-59</v>
          </cell>
          <cell r="F2118" t="str">
            <v>Сварка/соединение металлических труб – углеродистые и низколегированные стали DN &gt;500-700мм / &gt;20-28 дюйм, толщина стенки &gt;16-20</v>
          </cell>
          <cell r="G2118" t="str">
            <v>Welding/connection of steel pipes - carbon and low-alloy steel DN &gt;500-700 mm / &gt;20-28", wall thickness &gt;16-20</v>
          </cell>
          <cell r="H2118" t="str">
            <v>DI</v>
          </cell>
          <cell r="I2118" t="str">
            <v>DI</v>
          </cell>
          <cell r="J2118">
            <v>2.6669473464579219</v>
          </cell>
          <cell r="K2118">
            <v>9.3343157126027254E-2</v>
          </cell>
          <cell r="L2118" t="str">
            <v>KQ-32-00</v>
          </cell>
          <cell r="M2118" t="str">
            <v>Технологические трубопроводы, DI</v>
          </cell>
          <cell r="N2118">
            <v>1</v>
          </cell>
          <cell r="O2118" t="str">
            <v>KQ-32-01</v>
          </cell>
          <cell r="P2118" t="str">
            <v>Сварка технологических трубопроводов (черн. стали), DI</v>
          </cell>
          <cell r="Q2118">
            <v>1</v>
          </cell>
        </row>
        <row r="2119">
          <cell r="E2119" t="str">
            <v>PI00-04-07-60</v>
          </cell>
          <cell r="F2119" t="str">
            <v>Сварка/соединение металлических труб – углеродистые и низколегированные стали DN &gt;500-700мм / &gt;20-28 дюйм, толщина стенки &gt;20-24</v>
          </cell>
          <cell r="G2119" t="str">
            <v>Welding/connection of steel pipes - carbon and low-alloy steel DN &gt;500-700 mm / &gt;20-28", wall thickness &gt;20-24</v>
          </cell>
          <cell r="H2119" t="str">
            <v>DI</v>
          </cell>
          <cell r="I2119" t="str">
            <v>DI</v>
          </cell>
          <cell r="J2119">
            <v>3.8131459446684945</v>
          </cell>
          <cell r="K2119">
            <v>0.13346010806339731</v>
          </cell>
          <cell r="L2119" t="str">
            <v>KQ-32-00</v>
          </cell>
          <cell r="M2119" t="str">
            <v>Технологические трубопроводы, DI</v>
          </cell>
          <cell r="N2119">
            <v>1</v>
          </cell>
          <cell r="O2119" t="str">
            <v>KQ-32-01</v>
          </cell>
          <cell r="P2119" t="str">
            <v>Сварка технологических трубопроводов (черн. стали), DI</v>
          </cell>
          <cell r="Q2119">
            <v>1</v>
          </cell>
        </row>
        <row r="2120">
          <cell r="E2120" t="str">
            <v>PI00-04-07-61</v>
          </cell>
          <cell r="F2120" t="str">
            <v>Сварка/соединение металлических труб – углеродистые и низколегированные стали DN &gt;500-700мм / &gt;20-28 дюйм, толщина стенки &gt;24-28</v>
          </cell>
          <cell r="G2120" t="str">
            <v>Welding/connection of steel pipes - carbon and low-alloy steel DN &gt;500-700 mm / &gt;20-28", wall thickness &gt;24-28</v>
          </cell>
          <cell r="H2120" t="str">
            <v>DI</v>
          </cell>
          <cell r="I2120" t="str">
            <v>DI</v>
          </cell>
          <cell r="J2120">
            <v>4.3689417445666177</v>
          </cell>
          <cell r="K2120">
            <v>0.1529129610598316</v>
          </cell>
          <cell r="L2120" t="str">
            <v>KQ-32-00</v>
          </cell>
          <cell r="M2120" t="str">
            <v>Технологические трубопроводы, DI</v>
          </cell>
          <cell r="N2120">
            <v>1</v>
          </cell>
          <cell r="O2120" t="str">
            <v>KQ-32-01</v>
          </cell>
          <cell r="P2120" t="str">
            <v>Сварка технологических трубопроводов (черн. стали), DI</v>
          </cell>
          <cell r="Q2120">
            <v>1</v>
          </cell>
        </row>
        <row r="2121">
          <cell r="E2121" t="str">
            <v>PI00-04-07-62</v>
          </cell>
          <cell r="F2121" t="str">
            <v>Сварка/соединение металлических труб – углеродистые и низколегированные стали DN &gt;500-700мм / &gt;20-28 дюйм, толщина стенки &gt;28-32</v>
          </cell>
          <cell r="G2121" t="str">
            <v>Welding/connection of steel pipes - carbon and low-alloy steel DN &gt;500-700 mm / &gt;20-28", wall thickness &gt;28-32</v>
          </cell>
          <cell r="H2121" t="str">
            <v>DI</v>
          </cell>
          <cell r="I2121" t="str">
            <v>DI</v>
          </cell>
          <cell r="J2121">
            <v>4.5552926745058544</v>
          </cell>
          <cell r="K2121">
            <v>0.15943524360770489</v>
          </cell>
          <cell r="L2121" t="str">
            <v>KQ-32-00</v>
          </cell>
          <cell r="M2121" t="str">
            <v>Технологические трубопроводы, DI</v>
          </cell>
          <cell r="N2121">
            <v>1</v>
          </cell>
          <cell r="O2121" t="str">
            <v>KQ-32-01</v>
          </cell>
          <cell r="P2121" t="str">
            <v>Сварка технологических трубопроводов (черн. стали), DI</v>
          </cell>
          <cell r="Q2121">
            <v>1</v>
          </cell>
        </row>
        <row r="2122">
          <cell r="E2122" t="str">
            <v>PI00-04-07-63</v>
          </cell>
          <cell r="F2122" t="str">
            <v>Сварка/соединение металлических труб – углеродистые и низколегированные стали DN &gt;500-700мм / &gt;20-28 дюйм, толщина стенки &gt;32-36</v>
          </cell>
          <cell r="G2122" t="str">
            <v>Welding/connection of steel pipes - carbon and low-alloy steel DN &gt;500-700 mm / &gt;20-28", wall thickness &gt;32-36</v>
          </cell>
          <cell r="H2122" t="str">
            <v>DI</v>
          </cell>
          <cell r="I2122" t="str">
            <v>DI</v>
          </cell>
          <cell r="J2122">
            <v>4.9799777704558963</v>
          </cell>
          <cell r="K2122">
            <v>0.17429922196595637</v>
          </cell>
          <cell r="L2122" t="str">
            <v>KQ-32-00</v>
          </cell>
          <cell r="M2122" t="str">
            <v>Технологические трубопроводы, DI</v>
          </cell>
          <cell r="N2122">
            <v>1</v>
          </cell>
          <cell r="O2122" t="str">
            <v>KQ-32-01</v>
          </cell>
          <cell r="P2122" t="str">
            <v>Сварка технологических трубопроводов (черн. стали), DI</v>
          </cell>
          <cell r="Q2122">
            <v>1</v>
          </cell>
        </row>
        <row r="2123">
          <cell r="E2123" t="str">
            <v>PI00-04-07-64</v>
          </cell>
          <cell r="F2123" t="str">
            <v>Сварка/соединение металлических труб – углеродистые и низколегированные стали DN &gt;500-700мм / &gt;20-28 дюйм, толщина стенки &gt;36-40</v>
          </cell>
          <cell r="G2123" t="str">
            <v>Welding/connection of steel pipes - carbon and low-alloy steel DN &gt;500-700 mm / &gt;20-28", wall thickness &gt;36-40</v>
          </cell>
          <cell r="H2123" t="str">
            <v>DI</v>
          </cell>
          <cell r="I2123" t="str">
            <v>DI</v>
          </cell>
          <cell r="J2123">
            <v>5.3738631744413405</v>
          </cell>
          <cell r="K2123">
            <v>0.18808521110544693</v>
          </cell>
          <cell r="L2123" t="str">
            <v>KQ-32-00</v>
          </cell>
          <cell r="M2123" t="str">
            <v>Технологические трубопроводы, DI</v>
          </cell>
          <cell r="N2123">
            <v>1</v>
          </cell>
          <cell r="O2123" t="str">
            <v>KQ-32-01</v>
          </cell>
          <cell r="P2123" t="str">
            <v>Сварка технологических трубопроводов (черн. стали), DI</v>
          </cell>
          <cell r="Q2123">
            <v>1</v>
          </cell>
        </row>
        <row r="2124">
          <cell r="E2124" t="str">
            <v>PI00-04-07-65</v>
          </cell>
          <cell r="F2124" t="str">
            <v>Сварка/соединение металлических труб – углеродистые и низколегированные стали DN &gt;500-700мм / &gt;20-28 дюйм, толщина стенки &gt;40-44</v>
          </cell>
          <cell r="G2124" t="str">
            <v>Welding/connection of steel pipes - carbon and low-alloy steel DN &gt;500-700 mm / &gt;20-28", wall thickness &gt;40-44</v>
          </cell>
          <cell r="H2124" t="str">
            <v>DI</v>
          </cell>
          <cell r="I2124" t="str">
            <v>DI</v>
          </cell>
          <cell r="J2124">
            <v>5.6572338084172342</v>
          </cell>
          <cell r="K2124">
            <v>0.19800318329460317</v>
          </cell>
          <cell r="L2124" t="str">
            <v>KQ-32-00</v>
          </cell>
          <cell r="M2124" t="str">
            <v>Технологические трубопроводы, DI</v>
          </cell>
          <cell r="N2124">
            <v>1</v>
          </cell>
          <cell r="O2124" t="str">
            <v>KQ-32-01</v>
          </cell>
          <cell r="P2124" t="str">
            <v>Сварка технологических трубопроводов (черн. стали), DI</v>
          </cell>
          <cell r="Q2124">
            <v>1</v>
          </cell>
        </row>
        <row r="2125">
          <cell r="E2125" t="str">
            <v>PI00-04-07-66</v>
          </cell>
          <cell r="F2125" t="str">
            <v>Сварка/соединение металлических труб – углеродистые и низколегированные стали DN &gt;500-700мм / &gt;20-28 дюйм, толщина стенки &gt;44-48</v>
          </cell>
          <cell r="G2125" t="str">
            <v>Welding/connection of steel pipes - carbon and low-alloy steel DN &gt;500-700 mm / &gt;20-28", wall thickness &gt;44-48</v>
          </cell>
          <cell r="H2125" t="str">
            <v>DI</v>
          </cell>
          <cell r="I2125" t="str">
            <v>DI</v>
          </cell>
          <cell r="J2125">
            <v>5.9808195987964137</v>
          </cell>
          <cell r="K2125">
            <v>0.20932868595787449</v>
          </cell>
          <cell r="L2125" t="str">
            <v>KQ-32-00</v>
          </cell>
          <cell r="M2125" t="str">
            <v>Технологические трубопроводы, DI</v>
          </cell>
          <cell r="N2125">
            <v>1</v>
          </cell>
          <cell r="O2125" t="str">
            <v>KQ-32-01</v>
          </cell>
          <cell r="P2125" t="str">
            <v>Сварка технологических трубопроводов (черн. стали), DI</v>
          </cell>
          <cell r="Q2125">
            <v>1</v>
          </cell>
        </row>
        <row r="2126">
          <cell r="E2126" t="str">
            <v>PI00-04-07-67</v>
          </cell>
          <cell r="F2126" t="str">
            <v>Сварка/соединение металлических труб – углеродистые и низколегированные стали DN &gt;500-700мм / &gt;20-28 дюйм, толщина стенки &gt;48-52</v>
          </cell>
          <cell r="G2126" t="str">
            <v>Welding/connection of steel pipes - carbon and low-alloy steel DN &gt;500-700 mm / &gt;20-28", wall thickness &gt;48-52</v>
          </cell>
          <cell r="H2126" t="str">
            <v>DI</v>
          </cell>
          <cell r="I2126" t="str">
            <v>DI</v>
          </cell>
          <cell r="J2126">
            <v>7.055168728408689</v>
          </cell>
          <cell r="K2126">
            <v>0.24693090549430416</v>
          </cell>
          <cell r="L2126" t="str">
            <v>KQ-32-00</v>
          </cell>
          <cell r="M2126" t="str">
            <v>Технологические трубопроводы, DI</v>
          </cell>
          <cell r="N2126">
            <v>1</v>
          </cell>
          <cell r="O2126" t="str">
            <v>KQ-32-01</v>
          </cell>
          <cell r="P2126" t="str">
            <v>Сварка технологических трубопроводов (черн. стали), DI</v>
          </cell>
          <cell r="Q2126">
            <v>1</v>
          </cell>
        </row>
        <row r="2127">
          <cell r="E2127" t="str">
            <v>PI00-04-07-68</v>
          </cell>
          <cell r="F2127" t="str">
            <v>Сварка/соединение металлических труб – углеродистые и низколегированные стали DN &gt;500-700мм / &gt;20-28 дюйм, толщина стенки &gt;52-56</v>
          </cell>
          <cell r="G2127" t="str">
            <v>Welding/connection of steel pipes - carbon and low-alloy steel DN &gt;500-700 mm / &gt;20-28", wall thickness &gt;52-56</v>
          </cell>
          <cell r="H2127" t="str">
            <v>DI</v>
          </cell>
          <cell r="I2127" t="str">
            <v>DI</v>
          </cell>
          <cell r="J2127">
            <v>7.5541240494344484</v>
          </cell>
          <cell r="K2127">
            <v>0.26439434173020571</v>
          </cell>
          <cell r="L2127" t="str">
            <v>KQ-32-00</v>
          </cell>
          <cell r="M2127" t="str">
            <v>Технологические трубопроводы, DI</v>
          </cell>
          <cell r="N2127">
            <v>1</v>
          </cell>
          <cell r="O2127" t="str">
            <v>KQ-32-01</v>
          </cell>
          <cell r="P2127" t="str">
            <v>Сварка технологических трубопроводов (черн. стали), DI</v>
          </cell>
          <cell r="Q2127">
            <v>1</v>
          </cell>
        </row>
        <row r="2128">
          <cell r="E2128" t="str">
            <v>PI00-04-07-69</v>
          </cell>
          <cell r="F2128" t="str">
            <v>Сварка/соединение металлических труб – углеродистые и низколегированные стали DN &gt;500-700мм / &gt;20-28 дюйм, толщина стенки &gt;56-60</v>
          </cell>
          <cell r="G2128" t="str">
            <v>Welding/connection of steel pipes - carbon and low-alloy steel DN &gt;500-700 mm / &gt;20-28", wall thickness &gt;56-60</v>
          </cell>
          <cell r="H2128" t="str">
            <v>DI</v>
          </cell>
          <cell r="I2128" t="str">
            <v>DI</v>
          </cell>
          <cell r="J2128">
            <v>8.5202907949930982</v>
          </cell>
          <cell r="K2128">
            <v>0.29821017782475845</v>
          </cell>
          <cell r="L2128" t="str">
            <v>KQ-32-00</v>
          </cell>
          <cell r="M2128" t="str">
            <v>Технологические трубопроводы, DI</v>
          </cell>
          <cell r="N2128">
            <v>1</v>
          </cell>
          <cell r="O2128" t="str">
            <v>KQ-32-01</v>
          </cell>
          <cell r="P2128" t="str">
            <v>Сварка технологических трубопроводов (черн. стали), DI</v>
          </cell>
          <cell r="Q2128">
            <v>1</v>
          </cell>
        </row>
        <row r="2129">
          <cell r="E2129" t="str">
            <v>PI00-04-07-70</v>
          </cell>
          <cell r="F2129" t="str">
            <v>Сварка/соединение металлических труб – углеродистые и низколегированные стали DN &gt;500-700мм / &gt;20-28 дюйм, толщина стенки &gt;60-64</v>
          </cell>
          <cell r="G2129" t="str">
            <v>Welding/connection of steel pipes - carbon and low-alloy steel DN &gt;500-700 mm / &gt;20-28", wall thickness &gt;60-64</v>
          </cell>
          <cell r="H2129" t="str">
            <v>DI</v>
          </cell>
          <cell r="I2129" t="str">
            <v>DI</v>
          </cell>
          <cell r="J2129">
            <v>8.8170171457664743</v>
          </cell>
          <cell r="K2129">
            <v>0.30859560010182652</v>
          </cell>
          <cell r="L2129" t="str">
            <v>KQ-32-00</v>
          </cell>
          <cell r="M2129" t="str">
            <v>Технологические трубопроводы, DI</v>
          </cell>
          <cell r="N2129">
            <v>1</v>
          </cell>
          <cell r="O2129" t="str">
            <v>KQ-32-01</v>
          </cell>
          <cell r="P2129" t="str">
            <v>Сварка технологических трубопроводов (черн. стали), DI</v>
          </cell>
          <cell r="Q2129">
            <v>1</v>
          </cell>
        </row>
        <row r="2130">
          <cell r="E2130" t="str">
            <v>PI00-04-07-71</v>
          </cell>
          <cell r="F2130" t="str">
            <v>Сварка/соединение металлических труб – углеродистые и низколегированные стали DN &gt;500-700мм / &gt;20-28 дюйм, толщина стенки &gt;64-68</v>
          </cell>
          <cell r="G2130" t="str">
            <v>Welding/connection of steel pipes - carbon and low-alloy steel DN &gt;500-700 mm / &gt;20-28", wall thickness &gt;64-68</v>
          </cell>
          <cell r="H2130" t="str">
            <v>DI</v>
          </cell>
          <cell r="I2130" t="str">
            <v>DI</v>
          </cell>
          <cell r="J2130">
            <v>9.7177088049306697</v>
          </cell>
          <cell r="K2130">
            <v>0.34011980817257348</v>
          </cell>
          <cell r="L2130" t="str">
            <v>KQ-32-00</v>
          </cell>
          <cell r="M2130" t="str">
            <v>Технологические трубопроводы, DI</v>
          </cell>
          <cell r="N2130">
            <v>1</v>
          </cell>
          <cell r="O2130" t="str">
            <v>KQ-32-01</v>
          </cell>
          <cell r="P2130" t="str">
            <v>Сварка технологических трубопроводов (черн. стали), DI</v>
          </cell>
          <cell r="Q2130">
            <v>1</v>
          </cell>
        </row>
        <row r="2131">
          <cell r="E2131" t="str">
            <v>PI00-04-07-72</v>
          </cell>
          <cell r="F2131" t="str">
            <v>Сварка/соединение металлических труб – углеродистые и низколегированные стали DN &gt;500-700мм / &gt;20-28 дюйм, толщина стенки &gt;68-72</v>
          </cell>
          <cell r="G2131" t="str">
            <v>Welding/connection of steel pipes - carbon and low-alloy steel DN &gt;500-700 mm / &gt;20-28", wall thickness &gt;68-72</v>
          </cell>
          <cell r="H2131" t="str">
            <v>DI</v>
          </cell>
          <cell r="I2131" t="str">
            <v>DI</v>
          </cell>
          <cell r="J2131">
            <v>10.990831673952089</v>
          </cell>
          <cell r="K2131">
            <v>0.38467910858832322</v>
          </cell>
          <cell r="L2131" t="str">
            <v>KQ-32-00</v>
          </cell>
          <cell r="M2131" t="str">
            <v>Технологические трубопроводы, DI</v>
          </cell>
          <cell r="N2131">
            <v>1</v>
          </cell>
          <cell r="O2131" t="str">
            <v>KQ-32-01</v>
          </cell>
          <cell r="P2131" t="str">
            <v>Сварка технологических трубопроводов (черн. стали), DI</v>
          </cell>
          <cell r="Q2131">
            <v>1</v>
          </cell>
        </row>
        <row r="2132">
          <cell r="E2132" t="str">
            <v>PI00-04-07-73</v>
          </cell>
          <cell r="F2132" t="str">
            <v>Сварка/соединение металлических труб – углеродистые и низколегированные стали DN &gt;500-700мм / &gt;20-28 дюйм, толщина стенки &gt;72-76</v>
          </cell>
          <cell r="G2132" t="str">
            <v>Welding/connection of steel pipes - carbon and low-alloy steel DN &gt;500-700 mm / &gt;20-28", wall thickness &gt;72-76</v>
          </cell>
          <cell r="H2132" t="str">
            <v>DI</v>
          </cell>
          <cell r="I2132" t="str">
            <v>DI</v>
          </cell>
          <cell r="J2132">
            <v>12.041397375373982</v>
          </cell>
          <cell r="K2132">
            <v>0.42144890813808944</v>
          </cell>
          <cell r="L2132" t="str">
            <v>KQ-32-00</v>
          </cell>
          <cell r="M2132" t="str">
            <v>Технологические трубопроводы, DI</v>
          </cell>
          <cell r="N2132">
            <v>1</v>
          </cell>
          <cell r="O2132" t="str">
            <v>KQ-32-01</v>
          </cell>
          <cell r="P2132" t="str">
            <v>Сварка технологических трубопроводов (черн. стали), DI</v>
          </cell>
          <cell r="Q2132">
            <v>1</v>
          </cell>
        </row>
        <row r="2133">
          <cell r="E2133" t="str">
            <v>PI00-04-07-74</v>
          </cell>
          <cell r="F2133" t="str">
            <v>Сварка/соединение металлических труб – углеродистые и низколегированные стали DN &gt;500-700мм / &gt;20-28 дюйм, толщина стенки &gt;76-80</v>
          </cell>
          <cell r="G2133" t="str">
            <v>Welding/connection of steel pipes - carbon and low-alloy steel DN &gt;500-700 mm / &gt;20-28", wall thickness &gt;76-80</v>
          </cell>
          <cell r="H2133" t="str">
            <v>DI</v>
          </cell>
          <cell r="I2133" t="str">
            <v>DI</v>
          </cell>
          <cell r="J2133">
            <v>13.091935972597717</v>
          </cell>
          <cell r="K2133">
            <v>0.45821775904092016</v>
          </cell>
          <cell r="L2133" t="str">
            <v>KQ-32-00</v>
          </cell>
          <cell r="M2133" t="str">
            <v>Технологические трубопроводы, DI</v>
          </cell>
          <cell r="N2133">
            <v>1</v>
          </cell>
          <cell r="O2133" t="str">
            <v>KQ-32-01</v>
          </cell>
          <cell r="P2133" t="str">
            <v>Сварка технологических трубопроводов (черн. стали), DI</v>
          </cell>
          <cell r="Q2133">
            <v>1</v>
          </cell>
        </row>
        <row r="2134">
          <cell r="E2134" t="str">
            <v>PI00-04-07-75</v>
          </cell>
          <cell r="F2134" t="str">
            <v>Сварка/соединение металлических труб – углеродистые и низколегированные стали DN &gt;500-700мм / &gt;20-28 дюйм, толщина стенки &gt;80-84</v>
          </cell>
          <cell r="G2134" t="str">
            <v>Welding/connection of steel pipes - carbon and low-alloy steel DN &gt;500-700 mm / &gt;20-28", wall thickness &gt;80-84</v>
          </cell>
          <cell r="H2134" t="str">
            <v>DI</v>
          </cell>
          <cell r="I2134" t="str">
            <v>DI</v>
          </cell>
          <cell r="J2134">
            <v>14.514912922000788</v>
          </cell>
          <cell r="K2134">
            <v>0.50802195227002767</v>
          </cell>
          <cell r="L2134" t="str">
            <v>KQ-32-00</v>
          </cell>
          <cell r="M2134" t="str">
            <v>Технологические трубопроводы, DI</v>
          </cell>
          <cell r="N2134">
            <v>1</v>
          </cell>
          <cell r="O2134" t="str">
            <v>KQ-32-01</v>
          </cell>
          <cell r="P2134" t="str">
            <v>Сварка технологических трубопроводов (черн. стали), DI</v>
          </cell>
          <cell r="Q2134">
            <v>1</v>
          </cell>
        </row>
        <row r="2135">
          <cell r="E2135" t="str">
            <v>PI00-04-07-76</v>
          </cell>
          <cell r="F2135" t="str">
            <v>Сварка/соединение металлических труб – углеродистые и низколегированные стали DN &gt;700-1000мм / &gt;28-40 дюйм, толщина стенки &gt;4-8</v>
          </cell>
          <cell r="G2135" t="str">
            <v>Welding/connection of steel pipes - carbon and low-alloy steel DN &gt;700-1000 mm / &gt;28-40", wall thickness &gt;4-8</v>
          </cell>
          <cell r="H2135" t="str">
            <v>DI</v>
          </cell>
          <cell r="I2135" t="str">
            <v>DI</v>
          </cell>
          <cell r="J2135">
            <v>1.6824563868583626</v>
          </cell>
          <cell r="K2135">
            <v>5.8885973540042699E-2</v>
          </cell>
          <cell r="L2135" t="str">
            <v>KQ-32-00</v>
          </cell>
          <cell r="M2135" t="str">
            <v>Технологические трубопроводы, DI</v>
          </cell>
          <cell r="N2135">
            <v>1</v>
          </cell>
          <cell r="O2135" t="str">
            <v>KQ-32-01</v>
          </cell>
          <cell r="P2135" t="str">
            <v>Сварка технологических трубопроводов (черн. стали), DI</v>
          </cell>
          <cell r="Q2135">
            <v>1</v>
          </cell>
        </row>
        <row r="2136">
          <cell r="E2136" t="str">
            <v>PI00-04-07-77</v>
          </cell>
          <cell r="F2136" t="str">
            <v>Сварка/соединение металлических труб – углеродистые и низколегированные стали DN &gt;700-1000мм / &gt;28-40 дюйм, толщина стенки &gt;8-12</v>
          </cell>
          <cell r="G2136" t="str">
            <v>Welding/connection of steel pipes - carbon and low-alloy steel DN &gt;700-1000 mm / &gt;28-40", wall thickness &gt;8-12</v>
          </cell>
          <cell r="H2136" t="str">
            <v>DI</v>
          </cell>
          <cell r="I2136" t="str">
            <v>DI</v>
          </cell>
          <cell r="J2136">
            <v>1.7365894449573827</v>
          </cell>
          <cell r="K2136">
            <v>6.0780630573508396E-2</v>
          </cell>
          <cell r="L2136" t="str">
            <v>KQ-32-00</v>
          </cell>
          <cell r="M2136" t="str">
            <v>Технологические трубопроводы, DI</v>
          </cell>
          <cell r="N2136">
            <v>1</v>
          </cell>
          <cell r="O2136" t="str">
            <v>KQ-32-01</v>
          </cell>
          <cell r="P2136" t="str">
            <v>Сварка технологических трубопроводов (черн. стали), DI</v>
          </cell>
          <cell r="Q2136">
            <v>1</v>
          </cell>
        </row>
        <row r="2137">
          <cell r="E2137" t="str">
            <v>PI00-04-07-78</v>
          </cell>
          <cell r="F2137" t="str">
            <v>Сварка/соединение металлических труб – углеродистые и низколегированные стали DN &gt;700-1000мм / &gt;28-40 дюйм, толщина стенки &gt;12-16</v>
          </cell>
          <cell r="G2137" t="str">
            <v>Welding/connection of steel pipes - carbon and low-alloy steel DN &gt;700-1000 mm / &gt;28-40", wall thickness &gt;12-16</v>
          </cell>
          <cell r="H2137" t="str">
            <v>DI</v>
          </cell>
          <cell r="I2137" t="str">
            <v>DI</v>
          </cell>
          <cell r="J2137">
            <v>1.990688215719236</v>
          </cell>
          <cell r="K2137">
            <v>6.9674087550173264E-2</v>
          </cell>
          <cell r="L2137" t="str">
            <v>KQ-32-00</v>
          </cell>
          <cell r="M2137" t="str">
            <v>Технологические трубопроводы, DI</v>
          </cell>
          <cell r="N2137">
            <v>1</v>
          </cell>
          <cell r="O2137" t="str">
            <v>KQ-32-01</v>
          </cell>
          <cell r="P2137" t="str">
            <v>Сварка технологических трубопроводов (черн. стали), DI</v>
          </cell>
          <cell r="Q2137">
            <v>1</v>
          </cell>
        </row>
        <row r="2138">
          <cell r="E2138" t="str">
            <v>PI00-04-07-79</v>
          </cell>
          <cell r="F2138" t="str">
            <v>Сварка/соединение металлических труб – углеродистые и низколегированные стали DN &gt;700-1000мм / &gt;28-40 дюйм, толщина стенки &gt;16-20</v>
          </cell>
          <cell r="G2138" t="str">
            <v>Welding/connection of steel pipes - carbon and low-alloy steel DN &gt;700-1000 mm / &gt;28-40", wall thickness &gt;16-20</v>
          </cell>
          <cell r="H2138" t="str">
            <v>DI</v>
          </cell>
          <cell r="I2138" t="str">
            <v>DI</v>
          </cell>
          <cell r="J2138">
            <v>2.6852404040894466</v>
          </cell>
          <cell r="K2138">
            <v>9.3983414143130661E-2</v>
          </cell>
          <cell r="L2138" t="str">
            <v>KQ-32-00</v>
          </cell>
          <cell r="M2138" t="str">
            <v>Технологические трубопроводы, DI</v>
          </cell>
          <cell r="N2138">
            <v>1</v>
          </cell>
          <cell r="O2138" t="str">
            <v>KQ-32-01</v>
          </cell>
          <cell r="P2138" t="str">
            <v>Сварка технологических трубопроводов (черн. стали), DI</v>
          </cell>
          <cell r="Q2138">
            <v>1</v>
          </cell>
        </row>
        <row r="2139">
          <cell r="E2139" t="str">
            <v>PI00-04-07-80</v>
          </cell>
          <cell r="F2139" t="str">
            <v>Сварка/соединение металлических труб – углеродистые и низколегированные стали DN &gt;700-1000мм / &gt;28-40 дюйм, толщина стенки &gt;20-24</v>
          </cell>
          <cell r="G2139" t="str">
            <v>Welding/connection of steel pipes - carbon and low-alloy steel DN &gt;700-1000 mm / &gt;28-40", wall thickness &gt;20-24</v>
          </cell>
          <cell r="H2139" t="str">
            <v>DI</v>
          </cell>
          <cell r="I2139" t="str">
            <v>DI</v>
          </cell>
          <cell r="J2139">
            <v>3.60976311422138</v>
          </cell>
          <cell r="K2139">
            <v>0.12634170899774833</v>
          </cell>
          <cell r="L2139" t="str">
            <v>KQ-32-00</v>
          </cell>
          <cell r="M2139" t="str">
            <v>Технологические трубопроводы, DI</v>
          </cell>
          <cell r="N2139">
            <v>1</v>
          </cell>
          <cell r="O2139" t="str">
            <v>KQ-32-01</v>
          </cell>
          <cell r="P2139" t="str">
            <v>Сварка технологических трубопроводов (черн. стали), DI</v>
          </cell>
          <cell r="Q2139">
            <v>1</v>
          </cell>
        </row>
        <row r="2140">
          <cell r="E2140" t="str">
            <v>PI00-04-07-81</v>
          </cell>
          <cell r="F2140" t="str">
            <v>Сварка/соединение металлических труб – углеродистые и низколегированные стали DN &gt;700-1000мм / &gt;28-40 дюйм, толщина стенки &gt;24-28</v>
          </cell>
          <cell r="G2140" t="str">
            <v>Welding/connection of steel pipes - carbon and low-alloy steel DN &gt;700-1000 mm / &gt;28-40", wall thickness &gt;24-28</v>
          </cell>
          <cell r="H2140" t="str">
            <v>DI</v>
          </cell>
          <cell r="I2140" t="str">
            <v>DI</v>
          </cell>
          <cell r="J2140">
            <v>4.1411178787224152</v>
          </cell>
          <cell r="K2140">
            <v>0.14493912575528456</v>
          </cell>
          <cell r="L2140" t="str">
            <v>KQ-32-00</v>
          </cell>
          <cell r="M2140" t="str">
            <v>Технологические трубопроводы, DI</v>
          </cell>
          <cell r="N2140">
            <v>1</v>
          </cell>
          <cell r="O2140" t="str">
            <v>KQ-32-01</v>
          </cell>
          <cell r="P2140" t="str">
            <v>Сварка технологических трубопроводов (черн. стали), DI</v>
          </cell>
          <cell r="Q2140">
            <v>1</v>
          </cell>
        </row>
        <row r="2141">
          <cell r="E2141" t="str">
            <v>PI00-04-07-82</v>
          </cell>
          <cell r="F2141" t="str">
            <v>Сварка/соединение металлических труб – углеродистые и низколегированные стали DN &gt;700-1000мм / &gt;28-40 дюйм, толщина стенки &gt;28-32</v>
          </cell>
          <cell r="G2141" t="str">
            <v>Welding/connection of steel pipes - carbon and low-alloy steel DN &gt;700-1000 mm / &gt;28-40", wall thickness &gt;28-32</v>
          </cell>
          <cell r="H2141" t="str">
            <v>DI</v>
          </cell>
          <cell r="I2141" t="str">
            <v>DI</v>
          </cell>
          <cell r="J2141">
            <v>4.3888676657819392</v>
          </cell>
          <cell r="K2141">
            <v>0.15361036830236788</v>
          </cell>
          <cell r="L2141" t="str">
            <v>KQ-32-00</v>
          </cell>
          <cell r="M2141" t="str">
            <v>Технологические трубопроводы, DI</v>
          </cell>
          <cell r="N2141">
            <v>1</v>
          </cell>
          <cell r="O2141" t="str">
            <v>KQ-32-01</v>
          </cell>
          <cell r="P2141" t="str">
            <v>Сварка технологических трубопроводов (черн. стали), DI</v>
          </cell>
          <cell r="Q2141">
            <v>1</v>
          </cell>
        </row>
        <row r="2142">
          <cell r="E2142" t="str">
            <v>PI00-04-07-83</v>
          </cell>
          <cell r="F2142" t="str">
            <v>Сварка/соединение металлических труб – углеродистые и низколегированные стали DN &gt;700-1000мм / &gt;28-40 дюйм, толщина стенки &gt;32-36</v>
          </cell>
          <cell r="G2142" t="str">
            <v>Welding/connection of steel pipes - carbon and low-alloy steel DN &gt;700-1000 mm / &gt;28-40", wall thickness &gt;32-36</v>
          </cell>
          <cell r="H2142" t="str">
            <v>DI</v>
          </cell>
          <cell r="I2142" t="str">
            <v>DI</v>
          </cell>
          <cell r="J2142">
            <v>4.704619979109177</v>
          </cell>
          <cell r="K2142">
            <v>0.16466169926882121</v>
          </cell>
          <cell r="L2142" t="str">
            <v>KQ-32-00</v>
          </cell>
          <cell r="M2142" t="str">
            <v>Технологические трубопроводы, DI</v>
          </cell>
          <cell r="N2142">
            <v>1</v>
          </cell>
          <cell r="O2142" t="str">
            <v>KQ-32-01</v>
          </cell>
          <cell r="P2142" t="str">
            <v>Сварка технологических трубопроводов (черн. стали), DI</v>
          </cell>
          <cell r="Q2142">
            <v>1</v>
          </cell>
        </row>
        <row r="2143">
          <cell r="E2143" t="str">
            <v>PI00-04-07-84</v>
          </cell>
          <cell r="F2143" t="str">
            <v>Сварка/соединение металлических труб – углеродистые и низколегированные стали DN &gt;700-1000мм / &gt;28-40 дюйм, толщина стенки &gt;36-40</v>
          </cell>
          <cell r="G2143" t="str">
            <v>Welding/connection of steel pipes - carbon and low-alloy steel DN &gt;700-1000 mm / &gt;28-40", wall thickness &gt;36-40</v>
          </cell>
          <cell r="H2143" t="str">
            <v>DI</v>
          </cell>
          <cell r="I2143" t="str">
            <v>DI</v>
          </cell>
          <cell r="J2143">
            <v>5.2329775528821578</v>
          </cell>
          <cell r="K2143">
            <v>0.18315421435087553</v>
          </cell>
          <cell r="L2143" t="str">
            <v>KQ-32-00</v>
          </cell>
          <cell r="M2143" t="str">
            <v>Технологические трубопроводы, DI</v>
          </cell>
          <cell r="N2143">
            <v>1</v>
          </cell>
          <cell r="O2143" t="str">
            <v>KQ-32-01</v>
          </cell>
          <cell r="P2143" t="str">
            <v>Сварка технологических трубопроводов (черн. стали), DI</v>
          </cell>
          <cell r="Q2143">
            <v>1</v>
          </cell>
        </row>
        <row r="2144">
          <cell r="E2144" t="str">
            <v>PI00-04-07-85</v>
          </cell>
          <cell r="F2144" t="str">
            <v>Сварка/соединение металлических труб – углеродистые и низколегированные стали DN &gt;700-1000мм / &gt;28-40 дюйм, толщина стенки &gt;40-44</v>
          </cell>
          <cell r="G2144" t="str">
            <v>Welding/connection of steel pipes - carbon and low-alloy steel DN &gt;700-1000 mm / &gt;28-40", wall thickness &gt;40-44</v>
          </cell>
          <cell r="H2144" t="str">
            <v>DI</v>
          </cell>
          <cell r="I2144" t="str">
            <v>DI</v>
          </cell>
          <cell r="J2144">
            <v>5.5869499687614592</v>
          </cell>
          <cell r="K2144">
            <v>0.19554324890665109</v>
          </cell>
          <cell r="L2144" t="str">
            <v>KQ-32-00</v>
          </cell>
          <cell r="M2144" t="str">
            <v>Технологические трубопроводы, DI</v>
          </cell>
          <cell r="N2144">
            <v>1</v>
          </cell>
          <cell r="O2144" t="str">
            <v>KQ-32-01</v>
          </cell>
          <cell r="P2144" t="str">
            <v>Сварка технологических трубопроводов (черн. стали), DI</v>
          </cell>
          <cell r="Q2144">
            <v>1</v>
          </cell>
        </row>
        <row r="2145">
          <cell r="E2145" t="str">
            <v>PI00-04-07-86</v>
          </cell>
          <cell r="F2145" t="str">
            <v>Сварка/соединение металлических труб – углеродистые и низколегированные стали DN &gt;700-1000мм / &gt;28-40 дюйм, толщина стенки &gt;44-48</v>
          </cell>
          <cell r="G2145" t="str">
            <v>Welding/connection of steel pipes - carbon and low-alloy steel DN &gt;700-1000 mm / &gt;28-40", wall thickness &gt;44-48</v>
          </cell>
          <cell r="H2145" t="str">
            <v>DI</v>
          </cell>
          <cell r="I2145" t="str">
            <v>DI</v>
          </cell>
          <cell r="J2145">
            <v>5.6546072083227621</v>
          </cell>
          <cell r="K2145">
            <v>0.19791125229129669</v>
          </cell>
          <cell r="L2145" t="str">
            <v>KQ-32-00</v>
          </cell>
          <cell r="M2145" t="str">
            <v>Технологические трубопроводы, DI</v>
          </cell>
          <cell r="N2145">
            <v>1</v>
          </cell>
          <cell r="O2145" t="str">
            <v>KQ-32-01</v>
          </cell>
          <cell r="P2145" t="str">
            <v>Сварка технологических трубопроводов (черн. стали), DI</v>
          </cell>
          <cell r="Q2145">
            <v>1</v>
          </cell>
        </row>
        <row r="2146">
          <cell r="E2146" t="str">
            <v>PI00-04-07-87</v>
          </cell>
          <cell r="F2146" t="str">
            <v>Сварка/соединение металлических труб – углеродистые и низколегированные стали DN &gt;700-1000мм / &gt;28-40 дюйм, толщина стенки &gt;48-52</v>
          </cell>
          <cell r="G2146" t="str">
            <v>Welding/connection of steel pipes - carbon and low-alloy steel DN &gt;700-1000 mm / &gt;28-40", wall thickness &gt;48-52</v>
          </cell>
          <cell r="H2146" t="str">
            <v>DI</v>
          </cell>
          <cell r="I2146" t="str">
            <v>DI</v>
          </cell>
          <cell r="J2146">
            <v>6.6739046582229786</v>
          </cell>
          <cell r="K2146">
            <v>0.23358666303780429</v>
          </cell>
          <cell r="L2146" t="str">
            <v>KQ-32-00</v>
          </cell>
          <cell r="M2146" t="str">
            <v>Технологические трубопроводы, DI</v>
          </cell>
          <cell r="N2146">
            <v>1</v>
          </cell>
          <cell r="O2146" t="str">
            <v>KQ-32-01</v>
          </cell>
          <cell r="P2146" t="str">
            <v>Сварка технологических трубопроводов (черн. стали), DI</v>
          </cell>
          <cell r="Q2146">
            <v>1</v>
          </cell>
        </row>
        <row r="2147">
          <cell r="E2147" t="str">
            <v>PI00-04-07-88</v>
          </cell>
          <cell r="F2147" t="str">
            <v>Сварка/соединение металлических труб – углеродистые и низколегированные стали DN &gt;700-1000мм / &gt;28-40 дюйм, толщина стенки &gt;52-56</v>
          </cell>
          <cell r="G2147" t="str">
            <v>Welding/connection of steel pipes - carbon and low-alloy steel DN &gt;700-1000 mm / &gt;28-40", wall thickness &gt;52-56</v>
          </cell>
          <cell r="H2147" t="str">
            <v>DI</v>
          </cell>
          <cell r="I2147" t="str">
            <v>DI</v>
          </cell>
          <cell r="J2147">
            <v>7.4615608567738656</v>
          </cell>
          <cell r="K2147">
            <v>0.26115462998708533</v>
          </cell>
          <cell r="L2147" t="str">
            <v>KQ-32-00</v>
          </cell>
          <cell r="M2147" t="str">
            <v>Технологические трубопроводы, DI</v>
          </cell>
          <cell r="N2147">
            <v>1</v>
          </cell>
          <cell r="O2147" t="str">
            <v>KQ-32-01</v>
          </cell>
          <cell r="P2147" t="str">
            <v>Сварка технологических трубопроводов (черн. стали), DI</v>
          </cell>
          <cell r="Q2147">
            <v>1</v>
          </cell>
        </row>
        <row r="2148">
          <cell r="E2148" t="str">
            <v>PI00-04-07-89</v>
          </cell>
          <cell r="F2148" t="str">
            <v>Сварка/соединение металлических труб – углеродистые и низколегированные стали DN &gt;700-1000мм / &gt;28-40 дюйм, толщина стенки &gt;56-60</v>
          </cell>
          <cell r="G2148" t="str">
            <v>Welding/connection of steel pipes - carbon and low-alloy steel DN &gt;700-1000 mm / &gt;28-40", wall thickness &gt;56-60</v>
          </cell>
          <cell r="H2148" t="str">
            <v>DI</v>
          </cell>
          <cell r="I2148" t="str">
            <v>DI</v>
          </cell>
          <cell r="J2148">
            <v>7.7388306751719771</v>
          </cell>
          <cell r="K2148">
            <v>0.27085907363101919</v>
          </cell>
          <cell r="L2148" t="str">
            <v>KQ-32-00</v>
          </cell>
          <cell r="M2148" t="str">
            <v>Технологические трубопроводы, DI</v>
          </cell>
          <cell r="N2148">
            <v>1</v>
          </cell>
          <cell r="O2148" t="str">
            <v>KQ-32-01</v>
          </cell>
          <cell r="P2148" t="str">
            <v>Сварка технологических трубопроводов (черн. стали), DI</v>
          </cell>
          <cell r="Q2148">
            <v>1</v>
          </cell>
        </row>
        <row r="2149">
          <cell r="E2149" t="str">
            <v>PI00-04-07-90</v>
          </cell>
          <cell r="F2149" t="str">
            <v>Сварка/соединение металлических труб – углеродистые и низколегированные стали DN &gt;700-1000мм / &gt;28-40 дюйм, толщина стенки &gt;60-64</v>
          </cell>
          <cell r="G2149" t="str">
            <v>Welding/connection of steel pipes - carbon and low-alloy steel DN &gt;700-1000 mm / &gt;28-40", wall thickness &gt;60-64</v>
          </cell>
          <cell r="H2149" t="str">
            <v>DI</v>
          </cell>
          <cell r="I2149" t="str">
            <v>DI</v>
          </cell>
          <cell r="J2149">
            <v>8.1752515396720344</v>
          </cell>
          <cell r="K2149">
            <v>0.28613380388852122</v>
          </cell>
          <cell r="L2149" t="str">
            <v>KQ-32-00</v>
          </cell>
          <cell r="M2149" t="str">
            <v>Технологические трубопроводы, DI</v>
          </cell>
          <cell r="N2149">
            <v>1</v>
          </cell>
          <cell r="O2149" t="str">
            <v>KQ-32-01</v>
          </cell>
          <cell r="P2149" t="str">
            <v>Сварка технологических трубопроводов (черн. стали), DI</v>
          </cell>
          <cell r="Q2149">
            <v>1</v>
          </cell>
        </row>
        <row r="2150">
          <cell r="E2150" t="str">
            <v>PI00-04-07-91</v>
          </cell>
          <cell r="F2150" t="str">
            <v>Сварка/соединение металлических труб – углеродистые и низколегированные стали DN &gt;700-1000мм / &gt;28-40 дюйм, толщина стенки &gt;64-68</v>
          </cell>
          <cell r="G2150" t="str">
            <v>Welding/connection of steel pipes - carbon and low-alloy steel DN &gt;700-1000 mm / &gt;28-40", wall thickness &gt;64-68</v>
          </cell>
          <cell r="H2150" t="str">
            <v>DI</v>
          </cell>
          <cell r="I2150" t="str">
            <v>DI</v>
          </cell>
          <cell r="J2150">
            <v>9.167512048033716</v>
          </cell>
          <cell r="K2150">
            <v>0.32086292168118008</v>
          </cell>
          <cell r="L2150" t="str">
            <v>KQ-32-00</v>
          </cell>
          <cell r="M2150" t="str">
            <v>Технологические трубопроводы, DI</v>
          </cell>
          <cell r="N2150">
            <v>1</v>
          </cell>
          <cell r="O2150" t="str">
            <v>KQ-32-01</v>
          </cell>
          <cell r="P2150" t="str">
            <v>Сварка технологических трубопроводов (черн. стали), DI</v>
          </cell>
          <cell r="Q2150">
            <v>1</v>
          </cell>
        </row>
        <row r="2151">
          <cell r="E2151" t="str">
            <v>PI00-04-07-92</v>
          </cell>
          <cell r="F2151" t="str">
            <v>Сварка/соединение металлических труб – углеродистые и низколегированные стали DN &gt;700-1000мм / &gt;28-40 дюйм, толщина стенки &gt;68-72</v>
          </cell>
          <cell r="G2151" t="str">
            <v>Welding/connection of steel pipes - carbon and low-alloy steel DN &gt;700-1000 mm / &gt;28-40", wall thickness &gt;68-72</v>
          </cell>
          <cell r="H2151" t="str">
            <v>DI</v>
          </cell>
          <cell r="I2151" t="str">
            <v>DI</v>
          </cell>
          <cell r="J2151">
            <v>10.371453957561769</v>
          </cell>
          <cell r="K2151">
            <v>0.36300088851466195</v>
          </cell>
          <cell r="L2151" t="str">
            <v>KQ-32-00</v>
          </cell>
          <cell r="M2151" t="str">
            <v>Технологические трубопроводы, DI</v>
          </cell>
          <cell r="N2151">
            <v>1</v>
          </cell>
          <cell r="O2151" t="str">
            <v>KQ-32-01</v>
          </cell>
          <cell r="P2151" t="str">
            <v>Сварка технологических трубопроводов (черн. стали), DI</v>
          </cell>
          <cell r="Q2151">
            <v>1</v>
          </cell>
        </row>
        <row r="2152">
          <cell r="E2152" t="str">
            <v>PI00-04-07-93</v>
          </cell>
          <cell r="F2152" t="str">
            <v>Сварка/соединение металлических труб – углеродистые и низколегированные стали DN &gt;700-1000мм / &gt;28-40 дюйм, толщина стенки &gt;72-76</v>
          </cell>
          <cell r="G2152" t="str">
            <v>Welding/connection of steel pipes - carbon and low-alloy steel DN &gt;700-1000 mm / &gt;28-40", wall thickness &gt;72-76</v>
          </cell>
          <cell r="H2152" t="str">
            <v>DI</v>
          </cell>
          <cell r="I2152" t="str">
            <v>DI</v>
          </cell>
          <cell r="J2152">
            <v>11.363380029127228</v>
          </cell>
          <cell r="K2152">
            <v>0.39771830101945294</v>
          </cell>
          <cell r="L2152" t="str">
            <v>KQ-32-00</v>
          </cell>
          <cell r="M2152" t="str">
            <v>Технологические трубопроводы, DI</v>
          </cell>
          <cell r="N2152">
            <v>1</v>
          </cell>
          <cell r="O2152" t="str">
            <v>KQ-32-01</v>
          </cell>
          <cell r="P2152" t="str">
            <v>Сварка технологических трубопроводов (черн. стали), DI</v>
          </cell>
          <cell r="Q2152">
            <v>1</v>
          </cell>
        </row>
        <row r="2153">
          <cell r="E2153" t="str">
            <v>PI00-04-07-94</v>
          </cell>
          <cell r="F2153" t="str">
            <v>Сварка/соединение металлических труб – углеродистые и низколегированные стали DN &gt;700-1000мм / &gt;28-40 дюйм, толщина стенки &gt;76-80</v>
          </cell>
          <cell r="G2153" t="str">
            <v>Welding/connection of steel pipes - carbon and low-alloy steel DN &gt;700-1000 mm / &gt;28-40", wall thickness &gt;76-80</v>
          </cell>
          <cell r="H2153" t="str">
            <v>DI</v>
          </cell>
          <cell r="I2153" t="str">
            <v>DI</v>
          </cell>
          <cell r="J2153">
            <v>12.355261720407245</v>
          </cell>
          <cell r="K2153">
            <v>0.43243416021425374</v>
          </cell>
          <cell r="L2153" t="str">
            <v>KQ-32-00</v>
          </cell>
          <cell r="M2153" t="str">
            <v>Технологические трубопроводы, DI</v>
          </cell>
          <cell r="N2153">
            <v>1</v>
          </cell>
          <cell r="O2153" t="str">
            <v>KQ-32-01</v>
          </cell>
          <cell r="P2153" t="str">
            <v>Сварка технологических трубопроводов (черн. стали), DI</v>
          </cell>
          <cell r="Q2153">
            <v>1</v>
          </cell>
        </row>
        <row r="2154">
          <cell r="E2154" t="str">
            <v>PI00-04-07-95</v>
          </cell>
          <cell r="F2154" t="str">
            <v>Сварка/соединение металлических труб – углеродистые и низколегированные стали DN &gt;700-1000мм / &gt;28-40 дюйм, толщина стенки &gt;80-84</v>
          </cell>
          <cell r="G2154" t="str">
            <v>Welding/connection of steel pipes - carbon and low-alloy steel DN &gt;700-1000 mm / &gt;28-40", wall thickness &gt;80-84</v>
          </cell>
          <cell r="H2154" t="str">
            <v>DI</v>
          </cell>
          <cell r="I2154" t="str">
            <v>DI</v>
          </cell>
          <cell r="J2154">
            <v>13.700536101093579</v>
          </cell>
          <cell r="K2154">
            <v>0.47951876353827533</v>
          </cell>
          <cell r="L2154" t="str">
            <v>KQ-32-00</v>
          </cell>
          <cell r="M2154" t="str">
            <v>Технологические трубопроводы, DI</v>
          </cell>
          <cell r="N2154">
            <v>1</v>
          </cell>
          <cell r="O2154" t="str">
            <v>KQ-32-01</v>
          </cell>
          <cell r="P2154" t="str">
            <v>Сварка технологических трубопроводов (черн. стали), DI</v>
          </cell>
          <cell r="Q2154">
            <v>1</v>
          </cell>
        </row>
        <row r="2155">
          <cell r="E2155" t="str">
            <v>PI00-04-07-96</v>
          </cell>
          <cell r="F2155" t="str">
            <v>Сварка/соединение металлических труб – углеродистые и низколегированные стали DN &gt;700-1000мм / &gt;28-40 дюйм, толщина стенки &gt;84-88</v>
          </cell>
          <cell r="G2155" t="str">
            <v>Welding/connection of steel pipes - carbon and low-alloy steel DN &gt;700-1000 mm / &gt;28-40", wall thickness &gt;84-88</v>
          </cell>
          <cell r="H2155" t="str">
            <v>DI</v>
          </cell>
          <cell r="I2155" t="str">
            <v>DI</v>
          </cell>
          <cell r="J2155">
            <v>14.833804846922106</v>
          </cell>
          <cell r="K2155">
            <v>0.51918316964227385</v>
          </cell>
          <cell r="L2155" t="str">
            <v>KQ-32-00</v>
          </cell>
          <cell r="M2155" t="str">
            <v>Технологические трубопроводы, DI</v>
          </cell>
          <cell r="N2155">
            <v>1</v>
          </cell>
          <cell r="O2155" t="str">
            <v>KQ-32-01</v>
          </cell>
          <cell r="P2155" t="str">
            <v>Сварка технологических трубопроводов (черн. стали), DI</v>
          </cell>
          <cell r="Q2155">
            <v>1</v>
          </cell>
        </row>
        <row r="2156">
          <cell r="E2156" t="str">
            <v>PI00-04-07-97</v>
          </cell>
          <cell r="F2156" t="str">
            <v>Сварка/соединение металлических труб – углеродистые и низколегированные стали DN &gt;700-1000мм / &gt;28-40 дюйм, толщина стенки &gt;88-92</v>
          </cell>
          <cell r="G2156" t="str">
            <v>Welding/connection of steel pipes - carbon and low-alloy steel DN &gt;700-1000 mm / &gt;28-40", wall thickness &gt;88-92</v>
          </cell>
          <cell r="H2156" t="str">
            <v>DI</v>
          </cell>
          <cell r="I2156" t="str">
            <v>DI</v>
          </cell>
          <cell r="J2156">
            <v>16.108504279378732</v>
          </cell>
          <cell r="K2156">
            <v>0.56379764977825564</v>
          </cell>
          <cell r="L2156" t="str">
            <v>KQ-32-00</v>
          </cell>
          <cell r="M2156" t="str">
            <v>Технологические трубопроводы, DI</v>
          </cell>
          <cell r="N2156">
            <v>1</v>
          </cell>
          <cell r="O2156" t="str">
            <v>KQ-32-01</v>
          </cell>
          <cell r="P2156" t="str">
            <v>Сварка технологических трубопроводов (черн. стали), DI</v>
          </cell>
          <cell r="Q2156">
            <v>1</v>
          </cell>
        </row>
        <row r="2157">
          <cell r="E2157" t="str">
            <v>PI00-04-07-98</v>
          </cell>
          <cell r="F2157" t="str">
            <v>Сварка/соединение металлических труб – углеродистые и низколегированные стали DN &gt;700-1000мм / &gt;28-40 дюйм, толщина стенки &gt;92-96</v>
          </cell>
          <cell r="G2157" t="str">
            <v>Welding/connection of steel pipes - carbon and low-alloy steel DN &gt;700-1000 mm / &gt;28-40", wall thickness &gt;92-96</v>
          </cell>
          <cell r="H2157" t="str">
            <v>DI</v>
          </cell>
          <cell r="I2157" t="str">
            <v>DI</v>
          </cell>
          <cell r="J2157">
            <v>17.383170633380587</v>
          </cell>
          <cell r="K2157">
            <v>0.60841097216832052</v>
          </cell>
          <cell r="L2157" t="str">
            <v>KQ-32-00</v>
          </cell>
          <cell r="M2157" t="str">
            <v>Технологические трубопроводы, DI</v>
          </cell>
          <cell r="N2157">
            <v>1</v>
          </cell>
          <cell r="O2157" t="str">
            <v>KQ-32-01</v>
          </cell>
          <cell r="P2157" t="str">
            <v>Сварка технологических трубопроводов (черн. стали), DI</v>
          </cell>
          <cell r="Q2157">
            <v>1</v>
          </cell>
        </row>
        <row r="2158">
          <cell r="E2158" t="str">
            <v>PI00-04-07-99</v>
          </cell>
          <cell r="F2158" t="str">
            <v>Сварка/соединение металлических труб – углеродистые и низколегированные стали DN &gt;700-1000мм / &gt;28-40 дюйм, толщина стенки &gt;96-100</v>
          </cell>
          <cell r="G2158" t="str">
            <v>Welding/connection of steel pipes - carbon and low-alloy steel DN &gt;700-1000 mm / &gt;28-40", wall thickness &gt;96-100</v>
          </cell>
          <cell r="H2158" t="str">
            <v>DI</v>
          </cell>
          <cell r="I2158" t="str">
            <v>DI</v>
          </cell>
          <cell r="J2158">
            <v>19.011239695513527</v>
          </cell>
          <cell r="K2158">
            <v>0.66539338934297354</v>
          </cell>
          <cell r="L2158" t="str">
            <v>KQ-32-00</v>
          </cell>
          <cell r="M2158" t="str">
            <v>Технологические трубопроводы, DI</v>
          </cell>
          <cell r="N2158">
            <v>1</v>
          </cell>
          <cell r="O2158" t="str">
            <v>KQ-32-01</v>
          </cell>
          <cell r="P2158" t="str">
            <v>Сварка технологических трубопроводов (черн. стали), DI</v>
          </cell>
          <cell r="Q2158">
            <v>1</v>
          </cell>
        </row>
        <row r="2159">
          <cell r="E2159" t="str">
            <v>PI00-04-07-100</v>
          </cell>
          <cell r="F2159" t="str">
            <v>Сварка/соединение металлических труб – углеродистые и низколегированные стали DN &gt;1000-1200мм / &gt;40-48 дюйм, толщина стенки &gt;8-12</v>
          </cell>
          <cell r="G2159" t="str">
            <v>Welding/connection of steel pipes - carbon and low-alloy steel DN &gt;1000-1200 mm / &gt;40-48", wall thickness &gt;8-12</v>
          </cell>
          <cell r="H2159" t="str">
            <v>DI</v>
          </cell>
          <cell r="I2159" t="str">
            <v>DI</v>
          </cell>
          <cell r="J2159">
            <v>1.5048285904389267</v>
          </cell>
          <cell r="K2159">
            <v>5.2669000665362439E-2</v>
          </cell>
          <cell r="L2159" t="str">
            <v>KQ-32-00</v>
          </cell>
          <cell r="M2159" t="str">
            <v>Технологические трубопроводы, DI</v>
          </cell>
          <cell r="N2159">
            <v>1</v>
          </cell>
          <cell r="O2159" t="str">
            <v>KQ-32-01</v>
          </cell>
          <cell r="P2159" t="str">
            <v>Сварка технологических трубопроводов (черн. стали), DI</v>
          </cell>
          <cell r="Q2159">
            <v>1</v>
          </cell>
        </row>
        <row r="2160">
          <cell r="E2160" t="str">
            <v>PI00-04-07-101</v>
          </cell>
          <cell r="F2160" t="str">
            <v>Сварка/соединение металлических труб – углеродистые и низколегированные стали DN &gt;1000-1200мм / &gt;40-48 дюйм, толщина стенки &gt;12-16</v>
          </cell>
          <cell r="G2160" t="str">
            <v>Welding/connection of steel pipes - carbon and low-alloy steel DN &gt;1000-1200 mm / &gt;40-48", wall thickness &gt;12-16</v>
          </cell>
          <cell r="H2160" t="str">
            <v>DI</v>
          </cell>
          <cell r="I2160" t="str">
            <v>DI</v>
          </cell>
          <cell r="J2160">
            <v>1.9493854481053527</v>
          </cell>
          <cell r="K2160">
            <v>6.8228490683687359E-2</v>
          </cell>
          <cell r="L2160" t="str">
            <v>KQ-32-00</v>
          </cell>
          <cell r="M2160" t="str">
            <v>Технологические трубопроводы, DI</v>
          </cell>
          <cell r="N2160">
            <v>1</v>
          </cell>
          <cell r="O2160" t="str">
            <v>KQ-32-01</v>
          </cell>
          <cell r="P2160" t="str">
            <v>Сварка технологических трубопроводов (черн. стали), DI</v>
          </cell>
          <cell r="Q2160">
            <v>1</v>
          </cell>
        </row>
        <row r="2161">
          <cell r="E2161" t="str">
            <v>PI00-04-07-102</v>
          </cell>
          <cell r="F2161" t="str">
            <v>Сварка/соединение металлических труб – углеродистые и низколегированные стали DN &gt;1000-1200мм / &gt;40-48 дюйм, толщина стенки &gt;16-20</v>
          </cell>
          <cell r="G2161" t="str">
            <v>Welding/connection of steel pipes - carbon and low-alloy steel DN &gt;1000-1200 mm / &gt;40-48", wall thickness &gt;16-20</v>
          </cell>
          <cell r="H2161" t="str">
            <v>DI</v>
          </cell>
          <cell r="I2161" t="str">
            <v>DI</v>
          </cell>
          <cell r="J2161">
            <v>2.6351657769297918</v>
          </cell>
          <cell r="K2161">
            <v>9.2230802192542705E-2</v>
          </cell>
          <cell r="L2161" t="str">
            <v>KQ-32-00</v>
          </cell>
          <cell r="M2161" t="str">
            <v>Технологические трубопроводы, DI</v>
          </cell>
          <cell r="N2161">
            <v>1</v>
          </cell>
          <cell r="O2161" t="str">
            <v>KQ-32-01</v>
          </cell>
          <cell r="P2161" t="str">
            <v>Сварка технологических трубопроводов (черн. стали), DI</v>
          </cell>
          <cell r="Q2161">
            <v>1</v>
          </cell>
        </row>
        <row r="2162">
          <cell r="E2162" t="str">
            <v>PI00-04-07-103</v>
          </cell>
          <cell r="F2162" t="str">
            <v>Сварка/соединение металлических труб – углеродистые и низколегированные стали DN &gt;1000-1200мм / &gt;40-48 дюйм, толщина стенки &gt;20-24</v>
          </cell>
          <cell r="G2162" t="str">
            <v>Welding/connection of steel pipes - carbon and low-alloy steel DN &gt;1000-1200 mm / &gt;40-48", wall thickness &gt;20-24</v>
          </cell>
          <cell r="H2162" t="str">
            <v>DI</v>
          </cell>
          <cell r="I2162" t="str">
            <v>DI</v>
          </cell>
          <cell r="J2162">
            <v>3.552965413107859</v>
          </cell>
          <cell r="K2162">
            <v>0.12435378945877509</v>
          </cell>
          <cell r="L2162" t="str">
            <v>KQ-32-00</v>
          </cell>
          <cell r="M2162" t="str">
            <v>Технологические трубопроводы, DI</v>
          </cell>
          <cell r="N2162">
            <v>1</v>
          </cell>
          <cell r="O2162" t="str">
            <v>KQ-32-01</v>
          </cell>
          <cell r="P2162" t="str">
            <v>Сварка технологических трубопроводов (черн. стали), DI</v>
          </cell>
          <cell r="Q2162">
            <v>1</v>
          </cell>
        </row>
        <row r="2163">
          <cell r="E2163" t="str">
            <v>PI00-04-07-104</v>
          </cell>
          <cell r="F2163" t="str">
            <v>Сварка/соединение металлических труб – углеродистые и низколегированные стали DN &gt;1000-1200мм / &gt;40-48 дюйм, толщина стенки &gt;24-28</v>
          </cell>
          <cell r="G2163" t="str">
            <v>Welding/connection of steel pipes - carbon and low-alloy steel DN &gt;1000-1200 mm / &gt;40-48", wall thickness &gt;24-28</v>
          </cell>
          <cell r="H2163" t="str">
            <v>DI</v>
          </cell>
          <cell r="I2163" t="str">
            <v>DI</v>
          </cell>
          <cell r="J2163">
            <v>4.080190296715041</v>
          </cell>
          <cell r="K2163">
            <v>0.14280666038502646</v>
          </cell>
          <cell r="L2163" t="str">
            <v>KQ-32-00</v>
          </cell>
          <cell r="M2163" t="str">
            <v>Технологические трубопроводы, DI</v>
          </cell>
          <cell r="N2163">
            <v>1</v>
          </cell>
          <cell r="O2163" t="str">
            <v>KQ-32-01</v>
          </cell>
          <cell r="P2163" t="str">
            <v>Сварка технологических трубопроводов (черн. стали), DI</v>
          </cell>
          <cell r="Q2163">
            <v>1</v>
          </cell>
        </row>
        <row r="2164">
          <cell r="E2164" t="str">
            <v>PI00-04-07-105</v>
          </cell>
          <cell r="F2164" t="str">
            <v>Сварка/соединение металлических труб – углеродистые и низколегированные стали DN &gt;1000-1200мм / &gt;40-48 дюйм, толщина стенки &gt;28-32</v>
          </cell>
          <cell r="G2164" t="str">
            <v>Welding/connection of steel pipes - carbon and low-alloy steel DN &gt;1000-1200 mm / &gt;40-48", wall thickness &gt;28-32</v>
          </cell>
          <cell r="H2164" t="str">
            <v>DI</v>
          </cell>
          <cell r="I2164" t="str">
            <v>DI</v>
          </cell>
          <cell r="J2164">
            <v>4.3147127250340223</v>
          </cell>
          <cell r="K2164">
            <v>0.15101494537619081</v>
          </cell>
          <cell r="L2164" t="str">
            <v>KQ-32-00</v>
          </cell>
          <cell r="M2164" t="str">
            <v>Технологические трубопроводы, DI</v>
          </cell>
          <cell r="N2164">
            <v>1</v>
          </cell>
          <cell r="O2164" t="str">
            <v>KQ-32-01</v>
          </cell>
          <cell r="P2164" t="str">
            <v>Сварка технологических трубопроводов (черн. стали), DI</v>
          </cell>
          <cell r="Q2164">
            <v>1</v>
          </cell>
        </row>
        <row r="2165">
          <cell r="E2165" t="str">
            <v>PI00-04-07-106</v>
          </cell>
          <cell r="F2165" t="str">
            <v>Сварка/соединение металлических труб – углеродистые и низколегированные стали DN &gt;1000-1200мм / &gt;40-48 дюйм, толщина стенки &gt;32-36</v>
          </cell>
          <cell r="G2165" t="str">
            <v>Welding/connection of steel pipes - carbon and low-alloy steel DN &gt;1000-1200 mm / &gt;40-48", wall thickness &gt;32-36</v>
          </cell>
          <cell r="H2165" t="str">
            <v>DI</v>
          </cell>
          <cell r="I2165" t="str">
            <v>DI</v>
          </cell>
          <cell r="J2165">
            <v>4.6261073932562216</v>
          </cell>
          <cell r="K2165">
            <v>0.16191375876396777</v>
          </cell>
          <cell r="L2165" t="str">
            <v>KQ-32-00</v>
          </cell>
          <cell r="M2165" t="str">
            <v>Технологические трубопроводы, DI</v>
          </cell>
          <cell r="N2165">
            <v>1</v>
          </cell>
          <cell r="O2165" t="str">
            <v>KQ-32-01</v>
          </cell>
          <cell r="P2165" t="str">
            <v>Сварка технологических трубопроводов (черн. стали), DI</v>
          </cell>
          <cell r="Q2165">
            <v>1</v>
          </cell>
        </row>
        <row r="2166">
          <cell r="E2166" t="str">
            <v>PI00-04-07-107</v>
          </cell>
          <cell r="F2166" t="str">
            <v>Сварка/соединение металлических труб – углеродистые и низколегированные стали DN &gt;1000-1200мм / &gt;40-48 дюйм, толщина стенки &gt;36-40</v>
          </cell>
          <cell r="G2166" t="str">
            <v>Welding/connection of steel pipes - carbon and low-alloy steel DN &gt;1000-1200 mm / &gt;40-48", wall thickness &gt;36-40</v>
          </cell>
          <cell r="H2166" t="str">
            <v>DI</v>
          </cell>
          <cell r="I2166" t="str">
            <v>DI</v>
          </cell>
          <cell r="J2166">
            <v>5.148793032766374</v>
          </cell>
          <cell r="K2166">
            <v>0.18020775614682313</v>
          </cell>
          <cell r="L2166" t="str">
            <v>KQ-32-00</v>
          </cell>
          <cell r="M2166" t="str">
            <v>Технологические трубопроводы, DI</v>
          </cell>
          <cell r="N2166">
            <v>1</v>
          </cell>
          <cell r="O2166" t="str">
            <v>KQ-32-01</v>
          </cell>
          <cell r="P2166" t="str">
            <v>Сварка технологических трубопроводов (черн. стали), DI</v>
          </cell>
          <cell r="Q2166">
            <v>1</v>
          </cell>
        </row>
        <row r="2167">
          <cell r="E2167" t="str">
            <v>PI00-04-07-108</v>
          </cell>
          <cell r="F2167" t="str">
            <v>Сварка/соединение металлических труб – углеродистые и низколегированные стали DN &gt;1000-1200мм / &gt;40-48 дюйм, толщина стенки &gt;40-44</v>
          </cell>
          <cell r="G2167" t="str">
            <v>Welding/connection of steel pipes - carbon and low-alloy steel DN &gt;1000-1200 mm / &gt;40-48", wall thickness &gt;40-44</v>
          </cell>
          <cell r="H2167" t="str">
            <v>DI</v>
          </cell>
          <cell r="I2167" t="str">
            <v>DI</v>
          </cell>
          <cell r="J2167">
            <v>5.4936649042994716</v>
          </cell>
          <cell r="K2167">
            <v>0.19227827165048153</v>
          </cell>
          <cell r="L2167" t="str">
            <v>KQ-32-00</v>
          </cell>
          <cell r="M2167" t="str">
            <v>Технологические трубопроводы, DI</v>
          </cell>
          <cell r="N2167">
            <v>1</v>
          </cell>
          <cell r="O2167" t="str">
            <v>KQ-32-01</v>
          </cell>
          <cell r="P2167" t="str">
            <v>Сварка технологических трубопроводов (черн. стали), DI</v>
          </cell>
          <cell r="Q2167">
            <v>1</v>
          </cell>
        </row>
        <row r="2168">
          <cell r="E2168" t="str">
            <v>PI00-04-07-109</v>
          </cell>
          <cell r="F2168" t="str">
            <v>Сварка/соединение металлических труб – углеродистые и низколегированные стали DN &gt;1000-1200мм / &gt;40-48 дюйм, толщина стенки &gt;44-48</v>
          </cell>
          <cell r="G2168" t="str">
            <v>Welding/connection of steel pipes - carbon and low-alloy steel DN &gt;1000-1200 mm / &gt;40-48", wall thickness &gt;44-48</v>
          </cell>
          <cell r="H2168" t="str">
            <v>DI</v>
          </cell>
          <cell r="I2168" t="str">
            <v>DI</v>
          </cell>
          <cell r="J2168">
            <v>5.8376837656503255</v>
          </cell>
          <cell r="K2168">
            <v>0.20431893179776142</v>
          </cell>
          <cell r="L2168" t="str">
            <v>KQ-32-00</v>
          </cell>
          <cell r="M2168" t="str">
            <v>Технологические трубопроводы, DI</v>
          </cell>
          <cell r="N2168">
            <v>1</v>
          </cell>
          <cell r="O2168" t="str">
            <v>KQ-32-01</v>
          </cell>
          <cell r="P2168" t="str">
            <v>Сварка технологических трубопроводов (черн. стали), DI</v>
          </cell>
          <cell r="Q2168">
            <v>1</v>
          </cell>
        </row>
        <row r="2169">
          <cell r="E2169" t="str">
            <v>PI00-04-07-110</v>
          </cell>
          <cell r="F2169" t="str">
            <v>Сварка/соединение металлических труб – углеродистые и низколегированные стали DN &gt;1000-1200мм / &gt;40-48 дюйм, толщина стенки &gt;48-52</v>
          </cell>
          <cell r="G2169" t="str">
            <v>Welding/connection of steel pipes - carbon and low-alloy steel DN &gt;1000-1200 mm / &gt;40-48", wall thickness &gt;48-52</v>
          </cell>
          <cell r="H2169" t="str">
            <v>DI</v>
          </cell>
          <cell r="I2169" t="str">
            <v>DI</v>
          </cell>
          <cell r="J2169">
            <v>6.5691966588716113</v>
          </cell>
          <cell r="K2169">
            <v>0.22992188306050643</v>
          </cell>
          <cell r="L2169" t="str">
            <v>KQ-32-00</v>
          </cell>
          <cell r="M2169" t="str">
            <v>Технологические трубопроводы, DI</v>
          </cell>
          <cell r="N2169">
            <v>1</v>
          </cell>
          <cell r="O2169" t="str">
            <v>KQ-32-01</v>
          </cell>
          <cell r="P2169" t="str">
            <v>Сварка технологических трубопроводов (черн. стали), DI</v>
          </cell>
          <cell r="Q2169">
            <v>1</v>
          </cell>
        </row>
        <row r="2170">
          <cell r="E2170" t="str">
            <v>PI00-04-07-111</v>
          </cell>
          <cell r="F2170" t="str">
            <v>Сварка/соединение металлических труб – углеродистые и низколегированные стали DN &gt;1000-1200мм / &gt;40-48 дюйм, толщина стенки &gt;52-56</v>
          </cell>
          <cell r="G2170" t="str">
            <v>Welding/connection of steel pipes - carbon and low-alloy steel DN &gt;1000-1200 mm / &gt;40-48", wall thickness &gt;52-56</v>
          </cell>
          <cell r="H2170" t="str">
            <v>DI</v>
          </cell>
          <cell r="I2170" t="str">
            <v>DI</v>
          </cell>
          <cell r="J2170">
            <v>7.3461899177139127</v>
          </cell>
          <cell r="K2170">
            <v>0.25711664711998694</v>
          </cell>
          <cell r="L2170" t="str">
            <v>KQ-32-00</v>
          </cell>
          <cell r="M2170" t="str">
            <v>Технологические трубопроводы, DI</v>
          </cell>
          <cell r="N2170">
            <v>1</v>
          </cell>
          <cell r="O2170" t="str">
            <v>KQ-32-01</v>
          </cell>
          <cell r="P2170" t="str">
            <v>Сварка технологических трубопроводов (черн. стали), DI</v>
          </cell>
          <cell r="Q2170">
            <v>1</v>
          </cell>
        </row>
        <row r="2171">
          <cell r="E2171" t="str">
            <v>PI00-04-07-112</v>
          </cell>
          <cell r="F2171" t="str">
            <v>Сварка/соединение металлических труб – углеродистые и низколегированные стали DN &gt;1000-1200мм / &gt;40-48 дюйм, толщина стенки &gt;56-60</v>
          </cell>
          <cell r="G2171" t="str">
            <v>Welding/connection of steel pipes - carbon and low-alloy steel DN &gt;1000-1200 mm / &gt;40-48", wall thickness &gt;56-60</v>
          </cell>
          <cell r="H2171" t="str">
            <v>DI</v>
          </cell>
          <cell r="I2171" t="str">
            <v>DI</v>
          </cell>
          <cell r="J2171">
            <v>7.8673941641690535</v>
          </cell>
          <cell r="K2171">
            <v>0.27535879574591682</v>
          </cell>
          <cell r="L2171" t="str">
            <v>KQ-32-00</v>
          </cell>
          <cell r="M2171" t="str">
            <v>Технологические трубопроводы, DI</v>
          </cell>
          <cell r="N2171">
            <v>1</v>
          </cell>
          <cell r="O2171" t="str">
            <v>KQ-32-01</v>
          </cell>
          <cell r="P2171" t="str">
            <v>Сварка технологических трубопроводов (черн. стали), DI</v>
          </cell>
          <cell r="Q2171">
            <v>1</v>
          </cell>
        </row>
        <row r="2172">
          <cell r="E2172" t="str">
            <v>PI00-04-07-113</v>
          </cell>
          <cell r="F2172" t="str">
            <v>Сварка/соединение металлических труб – углеродистые и низколегированные стали DN &gt;1000-1200мм / &gt;40-48 дюйм, толщина стенки &gt;60-64</v>
          </cell>
          <cell r="G2172" t="str">
            <v>Welding/connection of steel pipes - carbon and low-alloy steel DN &gt;1000-1200 mm / &gt;40-48", wall thickness &gt;60-64</v>
          </cell>
          <cell r="H2172" t="str">
            <v>DI</v>
          </cell>
          <cell r="I2172" t="str">
            <v>DI</v>
          </cell>
          <cell r="J2172">
            <v>8.036696522617385</v>
          </cell>
          <cell r="K2172">
            <v>0.28128437829160852</v>
          </cell>
          <cell r="L2172" t="str">
            <v>KQ-32-00</v>
          </cell>
          <cell r="M2172" t="str">
            <v>Технологические трубопроводы, DI</v>
          </cell>
          <cell r="N2172">
            <v>1</v>
          </cell>
          <cell r="O2172" t="str">
            <v>KQ-32-01</v>
          </cell>
          <cell r="P2172" t="str">
            <v>Сварка технологических трубопроводов (черн. стали), DI</v>
          </cell>
          <cell r="Q2172">
            <v>1</v>
          </cell>
        </row>
        <row r="2173">
          <cell r="E2173" t="str">
            <v>PI00-04-07-114</v>
          </cell>
          <cell r="F2173" t="str">
            <v>Сварка/соединение металлических труб – углеродистые и низколегированные стали DN &gt;1000-1200мм / &gt;40-48 дюйм, толщина стенки &gt;64-68</v>
          </cell>
          <cell r="G2173" t="str">
            <v>Welding/connection of steel pipes - carbon and low-alloy steel DN &gt;1000-1200 mm / &gt;40-48", wall thickness &gt;64-68</v>
          </cell>
          <cell r="H2173" t="str">
            <v>DI</v>
          </cell>
          <cell r="I2173" t="str">
            <v>DI</v>
          </cell>
          <cell r="J2173">
            <v>9.0141446589308831</v>
          </cell>
          <cell r="K2173">
            <v>0.3154950630625809</v>
          </cell>
          <cell r="L2173" t="str">
            <v>KQ-32-00</v>
          </cell>
          <cell r="M2173" t="str">
            <v>Технологические трубопроводы, DI</v>
          </cell>
          <cell r="N2173">
            <v>1</v>
          </cell>
          <cell r="O2173" t="str">
            <v>KQ-32-01</v>
          </cell>
          <cell r="P2173" t="str">
            <v>Сварка технологических трубопроводов (черн. стали), DI</v>
          </cell>
          <cell r="Q2173">
            <v>1</v>
          </cell>
        </row>
        <row r="2174">
          <cell r="E2174" t="str">
            <v>PI00-04-07-115</v>
          </cell>
          <cell r="F2174" t="str">
            <v>Сварка/соединение металлических труб – углеродистые и низколегированные стали DN &gt;1000-1200мм / &gt;40-48 дюйм, толщина стенки &gt;68-72</v>
          </cell>
          <cell r="G2174" t="str">
            <v>Welding/connection of steel pipes - carbon and low-alloy steel DN &gt;1000-1200 mm / &gt;40-48", wall thickness &gt;68-72</v>
          </cell>
          <cell r="H2174" t="str">
            <v>DI</v>
          </cell>
          <cell r="I2174" t="str">
            <v>DI</v>
          </cell>
          <cell r="J2174">
            <v>10.201232834224598</v>
          </cell>
          <cell r="K2174">
            <v>0.35704314919786095</v>
          </cell>
          <cell r="L2174" t="str">
            <v>KQ-32-00</v>
          </cell>
          <cell r="M2174" t="str">
            <v>Технологические трубопроводы, DI</v>
          </cell>
          <cell r="N2174">
            <v>1</v>
          </cell>
          <cell r="O2174" t="str">
            <v>KQ-32-01</v>
          </cell>
          <cell r="P2174" t="str">
            <v>Сварка технологических трубопроводов (черн. стали), DI</v>
          </cell>
          <cell r="Q2174">
            <v>1</v>
          </cell>
        </row>
        <row r="2175">
          <cell r="E2175" t="str">
            <v>PI00-04-07-116</v>
          </cell>
          <cell r="F2175" t="str">
            <v>Сварка/соединение металлических труб – углеродистые и низколегированные стали DN &gt;1000-1200мм / &gt;40-48 дюйм, толщина стенки &gt;72-76</v>
          </cell>
          <cell r="G2175" t="str">
            <v>Welding/connection of steel pipes - carbon and low-alloy steel DN &gt;1000-1200 mm / &gt;40-48", wall thickness &gt;72-76</v>
          </cell>
          <cell r="H2175" t="str">
            <v>DI</v>
          </cell>
          <cell r="I2175" t="str">
            <v>DI</v>
          </cell>
          <cell r="J2175">
            <v>11.178391363533382</v>
          </cell>
          <cell r="K2175">
            <v>0.39124369772366846</v>
          </cell>
          <cell r="L2175" t="str">
            <v>KQ-32-00</v>
          </cell>
          <cell r="M2175" t="str">
            <v>Технологические трубопроводы, DI</v>
          </cell>
          <cell r="N2175">
            <v>1</v>
          </cell>
          <cell r="O2175" t="str">
            <v>KQ-32-01</v>
          </cell>
          <cell r="P2175" t="str">
            <v>Сварка технологических трубопроводов (черн. стали), DI</v>
          </cell>
          <cell r="Q2175">
            <v>1</v>
          </cell>
        </row>
        <row r="2176">
          <cell r="E2176" t="str">
            <v>PI00-04-07-117</v>
          </cell>
          <cell r="F2176" t="str">
            <v>Сварка/соединение металлических труб – углеродистые и низколегированные стали DN &gt;1200-1400мм / &gt;48-56 дюйм, толщина стенки &gt;8-12</v>
          </cell>
          <cell r="G2176" t="str">
            <v>Welding/connection of steel pipes - carbon and low-alloy steel DN &gt;1200-1400 mm / &gt;48-56", wall thickness &gt;8-12</v>
          </cell>
          <cell r="H2176" t="str">
            <v>DI</v>
          </cell>
          <cell r="I2176" t="str">
            <v>DI</v>
          </cell>
          <cell r="J2176">
            <v>1.4897656304973981</v>
          </cell>
          <cell r="K2176">
            <v>5.2141797067408929E-2</v>
          </cell>
          <cell r="L2176" t="str">
            <v>KQ-32-00</v>
          </cell>
          <cell r="M2176" t="str">
            <v>Технологические трубопроводы, DI</v>
          </cell>
          <cell r="N2176">
            <v>1</v>
          </cell>
          <cell r="O2176" t="str">
            <v>KQ-32-01</v>
          </cell>
          <cell r="P2176" t="str">
            <v>Сварка технологических трубопроводов (черн. стали), DI</v>
          </cell>
          <cell r="Q2176">
            <v>1</v>
          </cell>
        </row>
        <row r="2177">
          <cell r="E2177" t="str">
            <v>PI00-04-07-118</v>
          </cell>
          <cell r="F2177" t="str">
            <v>Сварка/соединение металлических труб – углеродистые и низколегированные стали DN &gt;1200-1400мм / &gt;48-56 дюйм, толщина стенки &gt;12-16</v>
          </cell>
          <cell r="G2177" t="str">
            <v>Welding/connection of steel pipes - carbon and low-alloy steel DN &gt;1200-1400 mm / &gt;48-56", wall thickness &gt;12-16</v>
          </cell>
          <cell r="H2177" t="str">
            <v>DI</v>
          </cell>
          <cell r="I2177" t="str">
            <v>DI</v>
          </cell>
          <cell r="J2177">
            <v>1.9314155695802113</v>
          </cell>
          <cell r="K2177">
            <v>6.7599544935307398E-2</v>
          </cell>
          <cell r="L2177" t="str">
            <v>KQ-32-00</v>
          </cell>
          <cell r="M2177" t="str">
            <v>Технологические трубопроводы, DI</v>
          </cell>
          <cell r="N2177">
            <v>1</v>
          </cell>
          <cell r="O2177" t="str">
            <v>KQ-32-01</v>
          </cell>
          <cell r="P2177" t="str">
            <v>Сварка технологических трубопроводов (черн. стали), DI</v>
          </cell>
          <cell r="Q2177">
            <v>1</v>
          </cell>
        </row>
        <row r="2178">
          <cell r="E2178" t="str">
            <v>PI00-04-07-119</v>
          </cell>
          <cell r="F2178" t="str">
            <v>Сварка/соединение металлических труб – углеродистые и низколегированные стали DN &gt;1200-1400мм / &gt;48-56 дюйм, толщина стенки &gt;16-20</v>
          </cell>
          <cell r="G2178" t="str">
            <v>Welding/connection of steel pipes - carbon and low-alloy steel DN &gt;1200-1400 mm / &gt;48-56", wall thickness &gt;16-20</v>
          </cell>
          <cell r="H2178" t="str">
            <v>DI</v>
          </cell>
          <cell r="I2178" t="str">
            <v>DI</v>
          </cell>
          <cell r="J2178">
            <v>2.6133832309291325</v>
          </cell>
          <cell r="K2178">
            <v>9.1468413082519628E-2</v>
          </cell>
          <cell r="L2178" t="str">
            <v>KQ-32-00</v>
          </cell>
          <cell r="M2178" t="str">
            <v>Технологические трубопроводы, DI</v>
          </cell>
          <cell r="N2178">
            <v>1</v>
          </cell>
          <cell r="O2178" t="str">
            <v>KQ-32-01</v>
          </cell>
          <cell r="P2178" t="str">
            <v>Сварка технологических трубопроводов (черн. стали), DI</v>
          </cell>
          <cell r="Q2178">
            <v>1</v>
          </cell>
        </row>
        <row r="2179">
          <cell r="E2179" t="str">
            <v>PI00-04-07-120</v>
          </cell>
          <cell r="F2179" t="str">
            <v>Сварка/соединение металлических труб – углеродистые и низколегированные стали DN &gt;1200-1400мм / &gt;48-56 дюйм, толщина стенки &gt;20-24</v>
          </cell>
          <cell r="G2179" t="str">
            <v>Welding/connection of steel pipes - carbon and low-alloy steel DN &gt;1200-1400 mm / &gt;48-56", wall thickness &gt;20-24</v>
          </cell>
          <cell r="H2179" t="str">
            <v>DI</v>
          </cell>
          <cell r="I2179" t="str">
            <v>DI</v>
          </cell>
          <cell r="J2179">
            <v>3.5282382147078653</v>
          </cell>
          <cell r="K2179">
            <v>0.12348833751477528</v>
          </cell>
          <cell r="L2179" t="str">
            <v>KQ-32-00</v>
          </cell>
          <cell r="M2179" t="str">
            <v>Технологические трубопроводы, DI</v>
          </cell>
          <cell r="N2179">
            <v>1</v>
          </cell>
          <cell r="O2179" t="str">
            <v>KQ-32-01</v>
          </cell>
          <cell r="P2179" t="str">
            <v>Сварка технологических трубопроводов (черн. стали), DI</v>
          </cell>
          <cell r="Q2179">
            <v>1</v>
          </cell>
        </row>
        <row r="2180">
          <cell r="E2180" t="str">
            <v>PI00-04-07-121</v>
          </cell>
          <cell r="F2180" t="str">
            <v>Сварка/соединение металлических труб – углеродистые и низколегированные стали DN &gt;1200-1400мм / &gt;48-56 дюйм, толщина стенки &gt;24-28</v>
          </cell>
          <cell r="G2180" t="str">
            <v>Welding/connection of steel pipes - carbon and low-alloy steel DN &gt;1200-1400 mm / &gt;48-56", wall thickness &gt;24-28</v>
          </cell>
          <cell r="H2180" t="str">
            <v>DI</v>
          </cell>
          <cell r="I2180" t="str">
            <v>DI</v>
          </cell>
          <cell r="J2180">
            <v>4.0536742449207797</v>
          </cell>
          <cell r="K2180">
            <v>0.14187859857222729</v>
          </cell>
          <cell r="L2180" t="str">
            <v>KQ-32-00</v>
          </cell>
          <cell r="M2180" t="str">
            <v>Технологические трубопроводы, DI</v>
          </cell>
          <cell r="N2180">
            <v>1</v>
          </cell>
          <cell r="O2180" t="str">
            <v>KQ-32-01</v>
          </cell>
          <cell r="P2180" t="str">
            <v>Сварка технологических трубопроводов (черн. стали), DI</v>
          </cell>
          <cell r="Q2180">
            <v>1</v>
          </cell>
        </row>
        <row r="2181">
          <cell r="E2181" t="str">
            <v>PI00-04-07-122</v>
          </cell>
          <cell r="F2181" t="str">
            <v>Сварка/соединение металлических труб – углеродистые и низколегированные стали DN &gt;1200-1400мм / &gt;48-56 дюйм, толщина стенки &gt;28-32</v>
          </cell>
          <cell r="G2181" t="str">
            <v>Welding/connection of steel pipes - carbon and low-alloy steel DN &gt;1200-1400 mm / &gt;48-56", wall thickness &gt;28-32</v>
          </cell>
          <cell r="H2181" t="str">
            <v>DI</v>
          </cell>
          <cell r="I2181" t="str">
            <v>DI</v>
          </cell>
          <cell r="J2181">
            <v>4.2824725927579257</v>
          </cell>
          <cell r="K2181">
            <v>0.14988654074652741</v>
          </cell>
          <cell r="L2181" t="str">
            <v>KQ-32-00</v>
          </cell>
          <cell r="M2181" t="str">
            <v>Технологические трубопроводы, DI</v>
          </cell>
          <cell r="N2181">
            <v>1</v>
          </cell>
          <cell r="O2181" t="str">
            <v>KQ-32-01</v>
          </cell>
          <cell r="P2181" t="str">
            <v>Сварка технологических трубопроводов (черн. стали), DI</v>
          </cell>
          <cell r="Q2181">
            <v>1</v>
          </cell>
        </row>
        <row r="2182">
          <cell r="E2182" t="str">
            <v>PI00-04-07-123</v>
          </cell>
          <cell r="F2182" t="str">
            <v>Сварка/соединение металлических труб – углеродистые и низколегированные стали DN &gt;1200-1400мм / &gt;48-56 дюйм, толщина стенки &gt;32-36</v>
          </cell>
          <cell r="G2182" t="str">
            <v>Welding/connection of steel pipes - carbon and low-alloy steel DN &gt;1200-1400 mm / &gt;48-56", wall thickness &gt;32-36</v>
          </cell>
          <cell r="H2182" t="str">
            <v>DI</v>
          </cell>
          <cell r="I2182" t="str">
            <v>DI</v>
          </cell>
          <cell r="J2182">
            <v>4.5919756986895806</v>
          </cell>
          <cell r="K2182">
            <v>0.16071914945413535</v>
          </cell>
          <cell r="L2182" t="str">
            <v>KQ-32-00</v>
          </cell>
          <cell r="M2182" t="str">
            <v>Технологические трубопроводы, DI</v>
          </cell>
          <cell r="N2182">
            <v>1</v>
          </cell>
          <cell r="O2182" t="str">
            <v>KQ-32-01</v>
          </cell>
          <cell r="P2182" t="str">
            <v>Сварка технологических трубопроводов (черн. стали), DI</v>
          </cell>
          <cell r="Q2182">
            <v>1</v>
          </cell>
        </row>
        <row r="2183">
          <cell r="E2183" t="str">
            <v>PI00-04-07-124</v>
          </cell>
          <cell r="F2183" t="str">
            <v>Сварка/соединение металлических труб – углеродистые и низколегированные стали DN &gt;1200-1400мм / &gt;48-56 дюйм, толщина стенки &gt;36-40</v>
          </cell>
          <cell r="G2183" t="str">
            <v>Welding/connection of steel pipes - carbon and low-alloy steel DN &gt;1200-1400 mm / &gt;48-56", wall thickness &gt;36-40</v>
          </cell>
          <cell r="H2183" t="str">
            <v>DI</v>
          </cell>
          <cell r="I2183" t="str">
            <v>DI</v>
          </cell>
          <cell r="J2183">
            <v>5.1122172302549673</v>
          </cell>
          <cell r="K2183">
            <v>0.17892760305892388</v>
          </cell>
          <cell r="L2183" t="str">
            <v>KQ-32-00</v>
          </cell>
          <cell r="M2183" t="str">
            <v>Технологические трубопроводы, DI</v>
          </cell>
          <cell r="N2183">
            <v>1</v>
          </cell>
          <cell r="O2183" t="str">
            <v>KQ-32-01</v>
          </cell>
          <cell r="P2183" t="str">
            <v>Сварка технологических трубопроводов (черн. стали), DI</v>
          </cell>
          <cell r="Q2183">
            <v>1</v>
          </cell>
        </row>
        <row r="2184">
          <cell r="E2184" t="str">
            <v>PI00-04-07-125</v>
          </cell>
          <cell r="F2184" t="str">
            <v>Сварка/соединение металлических труб – углеродистые и низколегированные стали DN &gt;1200-1400мм / &gt;48-56 дюйм, толщина стенки &gt;40-44</v>
          </cell>
          <cell r="G2184" t="str">
            <v>Welding/connection of steel pipes - carbon and low-alloy steel DN &gt;1200-1400 mm / &gt;48-56", wall thickness &gt;40-44</v>
          </cell>
          <cell r="H2184" t="str">
            <v>DI</v>
          </cell>
          <cell r="I2184" t="str">
            <v>DI</v>
          </cell>
          <cell r="J2184">
            <v>5.4530854389539236</v>
          </cell>
          <cell r="K2184">
            <v>0.19085799036338735</v>
          </cell>
          <cell r="L2184" t="str">
            <v>KQ-32-00</v>
          </cell>
          <cell r="M2184" t="str">
            <v>Технологические трубопроводы, DI</v>
          </cell>
          <cell r="N2184">
            <v>1</v>
          </cell>
          <cell r="O2184" t="str">
            <v>KQ-32-01</v>
          </cell>
          <cell r="P2184" t="str">
            <v>Сварка технологических трубопроводов (черн. стали), DI</v>
          </cell>
          <cell r="Q2184">
            <v>1</v>
          </cell>
        </row>
        <row r="2185">
          <cell r="E2185" t="str">
            <v>PI00-04-07-126</v>
          </cell>
          <cell r="F2185" t="str">
            <v>Сварка/соединение металлических труб – углеродистые и низколегированные стали DN &gt;1200-1400мм / &gt;48-56 дюйм, толщина стенки &gt;44-48</v>
          </cell>
          <cell r="G2185" t="str">
            <v>Welding/connection of steel pipes - carbon and low-alloy steel DN &gt;1200-1400 mm / &gt;48-56", wall thickness &gt;44-48</v>
          </cell>
          <cell r="H2185" t="str">
            <v>DI</v>
          </cell>
          <cell r="I2185" t="str">
            <v>DI</v>
          </cell>
          <cell r="J2185">
            <v>5.7957192489432483</v>
          </cell>
          <cell r="K2185">
            <v>0.2028501737130137</v>
          </cell>
          <cell r="L2185" t="str">
            <v>KQ-32-00</v>
          </cell>
          <cell r="M2185" t="str">
            <v>Технологические трубопроводы, DI</v>
          </cell>
          <cell r="N2185">
            <v>1</v>
          </cell>
          <cell r="O2185" t="str">
            <v>KQ-32-01</v>
          </cell>
          <cell r="P2185" t="str">
            <v>Сварка технологических трубопроводов (черн. стали), DI</v>
          </cell>
          <cell r="Q2185">
            <v>1</v>
          </cell>
        </row>
        <row r="2186">
          <cell r="E2186" t="str">
            <v>PI00-04-07-127</v>
          </cell>
          <cell r="F2186" t="str">
            <v>Сварка/соединение металлических труб – углеродистые и низколегированные стали DN &gt;1200-1400мм / &gt;48-56 дюйм, толщина стенки &gt;48-52</v>
          </cell>
          <cell r="G2186" t="str">
            <v>Welding/connection of steel pipes - carbon and low-alloy steel DN &gt;1200-1400 mm / &gt;48-56", wall thickness &gt;48-52</v>
          </cell>
          <cell r="H2186" t="str">
            <v>DI</v>
          </cell>
          <cell r="I2186" t="str">
            <v>DI</v>
          </cell>
          <cell r="J2186">
            <v>6.5236884729083258</v>
          </cell>
          <cell r="K2186">
            <v>0.22832909655179143</v>
          </cell>
          <cell r="L2186" t="str">
            <v>KQ-32-00</v>
          </cell>
          <cell r="M2186" t="str">
            <v>Технологические трубопроводы, DI</v>
          </cell>
          <cell r="N2186">
            <v>1</v>
          </cell>
          <cell r="O2186" t="str">
            <v>KQ-32-01</v>
          </cell>
          <cell r="P2186" t="str">
            <v>Сварка технологических трубопроводов (черн. стали), DI</v>
          </cell>
          <cell r="Q2186">
            <v>1</v>
          </cell>
        </row>
        <row r="2187">
          <cell r="E2187" t="str">
            <v>PI00-04-07-128</v>
          </cell>
          <cell r="F2187" t="str">
            <v>Сварка/соединение металлических труб – углеродистые и низколегированные стали DN &gt;1200-1400мм / &gt;48-56 дюйм, толщина стенки &gt;52-56</v>
          </cell>
          <cell r="G2187" t="str">
            <v>Welding/connection of steel pipes - carbon and low-alloy steel DN &gt;1200-1400 mm / &gt;48-56", wall thickness &gt;52-56</v>
          </cell>
          <cell r="H2187" t="str">
            <v>DI</v>
          </cell>
          <cell r="I2187" t="str">
            <v>DI</v>
          </cell>
          <cell r="J2187">
            <v>7.2960636881752041</v>
          </cell>
          <cell r="K2187">
            <v>0.25536222908613215</v>
          </cell>
          <cell r="L2187" t="str">
            <v>KQ-32-00</v>
          </cell>
          <cell r="M2187" t="str">
            <v>Технологические трубопроводы, DI</v>
          </cell>
          <cell r="N2187">
            <v>1</v>
          </cell>
          <cell r="O2187" t="str">
            <v>KQ-32-01</v>
          </cell>
          <cell r="P2187" t="str">
            <v>Сварка технологических трубопроводов (черн. стали), DI</v>
          </cell>
          <cell r="Q2187">
            <v>1</v>
          </cell>
        </row>
        <row r="2188">
          <cell r="E2188" t="str">
            <v>PI00-04-07-129</v>
          </cell>
          <cell r="F2188" t="str">
            <v>Сварка/соединение металлических труб – углеродистые и низколегированные стали DN &gt;1200-1400мм / &gt;48-56 дюйм, толщина стенки &gt;56-60</v>
          </cell>
          <cell r="G2188" t="str">
            <v>Welding/connection of steel pipes - carbon and low-alloy steel DN &gt;1200-1400 mm / &gt;48-56", wall thickness &gt;56-60</v>
          </cell>
          <cell r="H2188" t="str">
            <v>DI</v>
          </cell>
          <cell r="I2188" t="str">
            <v>DI</v>
          </cell>
          <cell r="J2188">
            <v>7.8145201737522676</v>
          </cell>
          <cell r="K2188">
            <v>0.27350820608132936</v>
          </cell>
          <cell r="L2188" t="str">
            <v>KQ-32-00</v>
          </cell>
          <cell r="M2188" t="str">
            <v>Технологические трубопроводы, DI</v>
          </cell>
          <cell r="N2188">
            <v>1</v>
          </cell>
          <cell r="O2188" t="str">
            <v>KQ-32-01</v>
          </cell>
          <cell r="P2188" t="str">
            <v>Сварка технологических трубопроводов (черн. стали), DI</v>
          </cell>
          <cell r="Q2188">
            <v>1</v>
          </cell>
        </row>
        <row r="2189">
          <cell r="E2189" t="str">
            <v>PI00-04-07-130</v>
          </cell>
          <cell r="F2189" t="str">
            <v>Сварка/соединение металлических труб – углеродистые и низколегированные стали DN &gt;1200-1400мм / &gt;48-56 дюйм, толщина стенки &gt;60-64</v>
          </cell>
          <cell r="G2189" t="str">
            <v>Welding/connection of steel pipes - carbon and low-alloy steel DN &gt;1200-1400 mm / &gt;48-56", wall thickness &gt;60-64</v>
          </cell>
          <cell r="H2189" t="str">
            <v>DI</v>
          </cell>
          <cell r="I2189" t="str">
            <v>DI</v>
          </cell>
          <cell r="J2189">
            <v>7.9765813952719666</v>
          </cell>
          <cell r="K2189">
            <v>0.27918034883451887</v>
          </cell>
          <cell r="L2189" t="str">
            <v>KQ-32-00</v>
          </cell>
          <cell r="M2189" t="str">
            <v>Технологические трубопроводы, DI</v>
          </cell>
          <cell r="N2189">
            <v>1</v>
          </cell>
          <cell r="O2189" t="str">
            <v>KQ-32-01</v>
          </cell>
          <cell r="P2189" t="str">
            <v>Сварка технологических трубопроводов (черн. стали), DI</v>
          </cell>
          <cell r="Q2189">
            <v>1</v>
          </cell>
        </row>
        <row r="2190">
          <cell r="E2190" t="str">
            <v>PI00-04-07-131</v>
          </cell>
          <cell r="F2190" t="str">
            <v>Сварка/соединение металлических труб – углеродистые и низколегированные стали DN &gt;1200-1400мм / &gt;48-56 дюйм, толщина стенки &gt;64-68</v>
          </cell>
          <cell r="G2190" t="str">
            <v>Welding/connection of steel pipes - carbon and low-alloy steel DN &gt;1200-1400 mm / &gt;48-56", wall thickness &gt;64-68</v>
          </cell>
          <cell r="H2190" t="str">
            <v>DI</v>
          </cell>
          <cell r="I2190" t="str">
            <v>DI</v>
          </cell>
          <cell r="J2190">
            <v>8.9476240019934554</v>
          </cell>
          <cell r="K2190">
            <v>0.31316684006977097</v>
          </cell>
          <cell r="L2190" t="str">
            <v>KQ-32-00</v>
          </cell>
          <cell r="M2190" t="str">
            <v>Технологические трубопроводы, DI</v>
          </cell>
          <cell r="N2190">
            <v>1</v>
          </cell>
          <cell r="O2190" t="str">
            <v>KQ-32-01</v>
          </cell>
          <cell r="P2190" t="str">
            <v>Сварка технологических трубопроводов (черн. стали), DI</v>
          </cell>
          <cell r="Q2190">
            <v>1</v>
          </cell>
        </row>
        <row r="2191">
          <cell r="E2191" t="str">
            <v>PI00-04-07-132</v>
          </cell>
          <cell r="F2191" t="str">
            <v>Сварка/соединение металлических труб – углеродистые и низколегированные стали DN &gt;1200-1400мм / &gt;48-56 дюйм, толщина стенки &gt;68-72</v>
          </cell>
          <cell r="G2191" t="str">
            <v>Welding/connection of steel pipes - carbon and low-alloy steel DN &gt;1200-1400 mm / &gt;48-56", wall thickness &gt;68-72</v>
          </cell>
          <cell r="H2191" t="str">
            <v>DI</v>
          </cell>
          <cell r="I2191" t="str">
            <v>DI</v>
          </cell>
          <cell r="J2191">
            <v>10.127424183286907</v>
          </cell>
          <cell r="K2191">
            <v>0.3544598464150418</v>
          </cell>
          <cell r="L2191" t="str">
            <v>KQ-32-00</v>
          </cell>
          <cell r="M2191" t="str">
            <v>Технологические трубопроводы, DI</v>
          </cell>
          <cell r="N2191">
            <v>1</v>
          </cell>
          <cell r="O2191" t="str">
            <v>KQ-32-01</v>
          </cell>
          <cell r="P2191" t="str">
            <v>Сварка технологических трубопроводов (черн. стали), DI</v>
          </cell>
          <cell r="Q2191">
            <v>1</v>
          </cell>
        </row>
        <row r="2192">
          <cell r="E2192" t="str">
            <v>PI00-04-07-133</v>
          </cell>
          <cell r="F2192" t="str">
            <v>Сварка/соединение металлических труб – углеродистые и низколегированные стали DN &gt;1200-1400мм / &gt;48-56 дюйм, толщина стенки &gt;72-76</v>
          </cell>
          <cell r="G2192" t="str">
            <v>Welding/connection of steel pipes - carbon and low-alloy steel DN &gt;1200-1400 mm / &gt;48-56", wall thickness &gt;72-76</v>
          </cell>
          <cell r="H2192" t="str">
            <v>DI</v>
          </cell>
          <cell r="I2192" t="str">
            <v>DI</v>
          </cell>
          <cell r="J2192">
            <v>11.098198681733859</v>
          </cell>
          <cell r="K2192">
            <v>0.38843695386068511</v>
          </cell>
          <cell r="L2192" t="str">
            <v>KQ-32-00</v>
          </cell>
          <cell r="M2192" t="str">
            <v>Технологические трубопроводы, DI</v>
          </cell>
          <cell r="N2192">
            <v>1</v>
          </cell>
          <cell r="O2192" t="str">
            <v>KQ-32-01</v>
          </cell>
          <cell r="P2192" t="str">
            <v>Сварка технологических трубопроводов (черн. стали), DI</v>
          </cell>
          <cell r="Q2192">
            <v>1</v>
          </cell>
        </row>
        <row r="2193">
          <cell r="E2193" t="str">
            <v>PI00-04-07-134</v>
          </cell>
          <cell r="F2193" t="str">
            <v>Сварка/соединение металлических труб – углеродистые и низколегированные стали DN &gt;1200-1400мм / &gt;48-56 дюйм, толщина стенки &gt;76-80</v>
          </cell>
          <cell r="G2193" t="str">
            <v>Welding/connection of steel pipes - carbon and low-alloy steel DN &gt;1200-1400 mm / &gt;48-56", wall thickness &gt;76-80</v>
          </cell>
          <cell r="H2193" t="str">
            <v>DI</v>
          </cell>
          <cell r="I2193" t="str">
            <v>DI</v>
          </cell>
          <cell r="J2193">
            <v>12.068937601793847</v>
          </cell>
          <cell r="K2193">
            <v>0.42241281606278475</v>
          </cell>
          <cell r="L2193" t="str">
            <v>KQ-32-00</v>
          </cell>
          <cell r="M2193" t="str">
            <v>Технологические трубопроводы, DI</v>
          </cell>
          <cell r="N2193">
            <v>1</v>
          </cell>
          <cell r="O2193" t="str">
            <v>KQ-32-01</v>
          </cell>
          <cell r="P2193" t="str">
            <v>Сварка технологических трубопроводов (черн. стали), DI</v>
          </cell>
          <cell r="Q2193">
            <v>1</v>
          </cell>
        </row>
        <row r="2194">
          <cell r="E2194" t="str">
            <v>PI00-04-07-135</v>
          </cell>
          <cell r="F2194" t="str">
            <v>Сварка/соединение металлических труб – углеродистые и низколегированные стали DN &gt;1200-1400мм / &gt;48-56 дюйм, толщина стенки &gt;80-84</v>
          </cell>
          <cell r="G2194" t="str">
            <v>Welding/connection of steel pipes - carbon and low-alloy steel DN &gt;1200-1400 mm / &gt;48-56", wall thickness &gt;80-84</v>
          </cell>
          <cell r="H2194" t="str">
            <v>DI</v>
          </cell>
          <cell r="I2194" t="str">
            <v>DI</v>
          </cell>
          <cell r="J2194">
            <v>13.38712223125583</v>
          </cell>
          <cell r="K2194">
            <v>0.46854927809395408</v>
          </cell>
          <cell r="L2194" t="str">
            <v>KQ-32-00</v>
          </cell>
          <cell r="M2194" t="str">
            <v>Технологические трубопроводы, DI</v>
          </cell>
          <cell r="N2194">
            <v>1</v>
          </cell>
          <cell r="O2194" t="str">
            <v>KQ-32-01</v>
          </cell>
          <cell r="P2194" t="str">
            <v>Сварка технологических трубопроводов (черн. стали), DI</v>
          </cell>
          <cell r="Q2194">
            <v>1</v>
          </cell>
        </row>
        <row r="2195">
          <cell r="E2195" t="str">
            <v>PI00-04-07-136</v>
          </cell>
          <cell r="F2195" t="str">
            <v>Сварка/соединение металлических труб – углеродистые и низколегированные стали DN &gt;1200-1400мм / &gt;48-56 дюйм, толщина стенки &gt;84-88</v>
          </cell>
          <cell r="G2195" t="str">
            <v>Welding/connection of steel pipes - carbon and low-alloy steel DN &gt;1200-1400 mm / &gt;48-56", wall thickness &gt;84-88</v>
          </cell>
          <cell r="H2195" t="str">
            <v>DI</v>
          </cell>
          <cell r="I2195" t="str">
            <v>DI</v>
          </cell>
          <cell r="J2195">
            <v>14.496289357404342</v>
          </cell>
          <cell r="K2195">
            <v>0.507370127509152</v>
          </cell>
          <cell r="L2195" t="str">
            <v>KQ-32-00</v>
          </cell>
          <cell r="M2195" t="str">
            <v>Технологические трубопроводы, DI</v>
          </cell>
          <cell r="N2195">
            <v>1</v>
          </cell>
          <cell r="O2195" t="str">
            <v>KQ-32-01</v>
          </cell>
          <cell r="P2195" t="str">
            <v>Сварка технологических трубопроводов (черн. стали), DI</v>
          </cell>
          <cell r="Q2195">
            <v>1</v>
          </cell>
        </row>
        <row r="2196">
          <cell r="E2196" t="str">
            <v>PI00-04-07-137</v>
          </cell>
          <cell r="F2196" t="str">
            <v>Сварка/соединение металлических труб – углеродистые и низколегированные стали DN &gt;1400-1600мм / &gt;56-64 дюйм, толщина стенки &gt;8-12</v>
          </cell>
          <cell r="G2196" t="str">
            <v>Welding/connection of steel pipes - carbon and low-alloy steel DN &gt;1400-1600 mm / &gt;56-64", wall thickness &gt;8-12</v>
          </cell>
          <cell r="H2196" t="str">
            <v>DI</v>
          </cell>
          <cell r="I2196" t="str">
            <v>DI</v>
          </cell>
          <cell r="J2196">
            <v>1.4841647611657618</v>
          </cell>
          <cell r="K2196">
            <v>5.1945766640801666E-2</v>
          </cell>
          <cell r="L2196" t="str">
            <v>KQ-32-00</v>
          </cell>
          <cell r="M2196" t="str">
            <v>Технологические трубопроводы, DI</v>
          </cell>
          <cell r="N2196">
            <v>1</v>
          </cell>
          <cell r="O2196" t="str">
            <v>KQ-32-01</v>
          </cell>
          <cell r="P2196" t="str">
            <v>Сварка технологических трубопроводов (черн. стали), DI</v>
          </cell>
          <cell r="Q2196">
            <v>1</v>
          </cell>
        </row>
        <row r="2197">
          <cell r="E2197" t="str">
            <v>PI00-04-07-138</v>
          </cell>
          <cell r="F2197" t="str">
            <v>Сварка/соединение металлических труб – углеродистые и низколегированные стали DN &gt;1400-1600мм / &gt;56-64 дюйм, толщина стенки &gt;12-16</v>
          </cell>
          <cell r="G2197" t="str">
            <v>Welding/connection of steel pipes - carbon and low-alloy steel DN &gt;1400-1600 mm / &gt;56-64", wall thickness &gt;12-16</v>
          </cell>
          <cell r="H2197" t="str">
            <v>DI</v>
          </cell>
          <cell r="I2197" t="str">
            <v>DI</v>
          </cell>
          <cell r="J2197">
            <v>1.9247862610837716</v>
          </cell>
          <cell r="K2197">
            <v>6.7367519137932014E-2</v>
          </cell>
          <cell r="L2197" t="str">
            <v>KQ-32-00</v>
          </cell>
          <cell r="M2197" t="str">
            <v>Технологические трубопроводы, DI</v>
          </cell>
          <cell r="N2197">
            <v>1</v>
          </cell>
          <cell r="O2197" t="str">
            <v>KQ-32-01</v>
          </cell>
          <cell r="P2197" t="str">
            <v>Сварка технологических трубопроводов (черн. стали), DI</v>
          </cell>
          <cell r="Q2197">
            <v>1</v>
          </cell>
        </row>
        <row r="2198">
          <cell r="E2198" t="str">
            <v>PI00-04-07-139</v>
          </cell>
          <cell r="F2198" t="str">
            <v>Сварка/соединение металлических труб – углеродистые и низколегированные стали DN &gt;1400-1600мм / &gt;56-64 дюйм, толщина стенки &gt;16-20</v>
          </cell>
          <cell r="G2198" t="str">
            <v>Welding/connection of steel pipes - carbon and low-alloy steel DN &gt;1400-1600 mm / &gt;56-64", wall thickness &gt;16-20</v>
          </cell>
          <cell r="H2198" t="str">
            <v>DI</v>
          </cell>
          <cell r="I2198" t="str">
            <v>DI</v>
          </cell>
          <cell r="J2198">
            <v>2.6054403890669264</v>
          </cell>
          <cell r="K2198">
            <v>9.1190413617342425E-2</v>
          </cell>
          <cell r="L2198" t="str">
            <v>KQ-32-00</v>
          </cell>
          <cell r="M2198" t="str">
            <v>Технологические трубопроводы, DI</v>
          </cell>
          <cell r="N2198">
            <v>1</v>
          </cell>
          <cell r="O2198" t="str">
            <v>KQ-32-01</v>
          </cell>
          <cell r="P2198" t="str">
            <v>Сварка технологических трубопроводов (черн. стали), DI</v>
          </cell>
          <cell r="Q2198">
            <v>1</v>
          </cell>
        </row>
        <row r="2199">
          <cell r="E2199" t="str">
            <v>PI00-04-07-140</v>
          </cell>
          <cell r="F2199" t="str">
            <v>Сварка/соединение металлических труб – углеродистые и низколегированные стали DN &gt;1400-1600мм / &gt;56-64 дюйм, толщина стенки &gt;20-24</v>
          </cell>
          <cell r="G2199" t="str">
            <v>Welding/connection of steel pipes - carbon and low-alloy steel DN &gt;1400-1600 mm / &gt;56-64", wall thickness &gt;20-24</v>
          </cell>
          <cell r="H2199" t="str">
            <v>DI</v>
          </cell>
          <cell r="I2199" t="str">
            <v>DI</v>
          </cell>
          <cell r="J2199">
            <v>3.5194074870227272</v>
          </cell>
          <cell r="K2199">
            <v>0.12317926204579545</v>
          </cell>
          <cell r="L2199" t="str">
            <v>KQ-32-00</v>
          </cell>
          <cell r="M2199" t="str">
            <v>Технологические трубопроводы, DI</v>
          </cell>
          <cell r="N2199">
            <v>1</v>
          </cell>
          <cell r="O2199" t="str">
            <v>KQ-32-01</v>
          </cell>
          <cell r="P2199" t="str">
            <v>Сварка технологических трубопроводов (черн. стали), DI</v>
          </cell>
          <cell r="Q2199">
            <v>1</v>
          </cell>
        </row>
        <row r="2200">
          <cell r="E2200" t="str">
            <v>PI00-04-07-141</v>
          </cell>
          <cell r="F2200" t="str">
            <v>Сварка/соединение металлических труб – углеродистые и низколегированные стали DN &gt;1400-1600мм / &gt;56-64 дюйм, толщина стенки &gt;24-28</v>
          </cell>
          <cell r="G2200" t="str">
            <v>Welding/connection of steel pipes - carbon and low-alloy steel DN &gt;1400-1600 mm / &gt;56-64", wall thickness &gt;24-28</v>
          </cell>
          <cell r="H2200" t="str">
            <v>DI</v>
          </cell>
          <cell r="I2200" t="str">
            <v>DI</v>
          </cell>
          <cell r="J2200">
            <v>4.0442981600336747</v>
          </cell>
          <cell r="K2200">
            <v>0.14155043560117864</v>
          </cell>
          <cell r="L2200" t="str">
            <v>KQ-32-00</v>
          </cell>
          <cell r="M2200" t="str">
            <v>Технологические трубопроводы, DI</v>
          </cell>
          <cell r="N2200">
            <v>1</v>
          </cell>
          <cell r="O2200" t="str">
            <v>KQ-32-01</v>
          </cell>
          <cell r="P2200" t="str">
            <v>Сварка технологических трубопроводов (черн. стали), DI</v>
          </cell>
          <cell r="Q2200">
            <v>1</v>
          </cell>
        </row>
        <row r="2201">
          <cell r="E2201" t="str">
            <v>PI00-04-07-142</v>
          </cell>
          <cell r="F2201" t="str">
            <v>Сварка/соединение металлических труб – углеродистые и низколегированные стали DN &gt;1400-1600мм / &gt;56-64 дюйм, толщина стенки &gt;28-32</v>
          </cell>
          <cell r="G2201" t="str">
            <v>Welding/connection of steel pipes - carbon and low-alloy steel DN &gt;1400-1600 mm / &gt;56-64", wall thickness &gt;28-32</v>
          </cell>
          <cell r="H2201" t="str">
            <v>DI</v>
          </cell>
          <cell r="I2201" t="str">
            <v>DI</v>
          </cell>
          <cell r="J2201">
            <v>4.2708606088662364</v>
          </cell>
          <cell r="K2201">
            <v>0.14948012131031829</v>
          </cell>
          <cell r="L2201" t="str">
            <v>KQ-32-00</v>
          </cell>
          <cell r="M2201" t="str">
            <v>Технологические трубопроводы, DI</v>
          </cell>
          <cell r="N2201">
            <v>1</v>
          </cell>
          <cell r="O2201" t="str">
            <v>KQ-32-01</v>
          </cell>
          <cell r="P2201" t="str">
            <v>Сварка технологических трубопроводов (черн. стали), DI</v>
          </cell>
          <cell r="Q2201">
            <v>1</v>
          </cell>
        </row>
        <row r="2202">
          <cell r="E2202" t="str">
            <v>PI00-04-07-143</v>
          </cell>
          <cell r="F2202" t="str">
            <v>Сварка/соединение металлических труб – углеродистые и низколегированные стали DN &gt;1400-1600мм / &gt;56-64 дюйм, толщина стенки &gt;32-36</v>
          </cell>
          <cell r="G2202" t="str">
            <v>Welding/connection of steel pipes - carbon and low-alloy steel DN &gt;1400-1600 mm / &gt;56-64", wall thickness &gt;32-36</v>
          </cell>
          <cell r="H2202" t="str">
            <v>DI</v>
          </cell>
          <cell r="I2202" t="str">
            <v>DI</v>
          </cell>
          <cell r="J2202">
            <v>4.5797028058437048</v>
          </cell>
          <cell r="K2202">
            <v>0.1602895982045297</v>
          </cell>
          <cell r="L2202" t="str">
            <v>KQ-32-00</v>
          </cell>
          <cell r="M2202" t="str">
            <v>Технологические трубопроводы, DI</v>
          </cell>
          <cell r="N2202">
            <v>1</v>
          </cell>
          <cell r="O2202" t="str">
            <v>KQ-32-01</v>
          </cell>
          <cell r="P2202" t="str">
            <v>Сварка технологических трубопроводов (черн. стали), DI</v>
          </cell>
          <cell r="Q2202">
            <v>1</v>
          </cell>
        </row>
        <row r="2203">
          <cell r="E2203" t="str">
            <v>PI00-04-07-144</v>
          </cell>
          <cell r="F2203" t="str">
            <v>Сварка/соединение металлических труб – углеродистые и низколегированные стали DN &gt;1400-1600мм / &gt;56-64 дюйм, толщина стенки &gt;36-40</v>
          </cell>
          <cell r="G2203" t="str">
            <v>Welding/connection of steel pipes - carbon and low-alloy steel DN &gt;1400-1600 mm / &gt;56-64", wall thickness &gt;36-40</v>
          </cell>
          <cell r="H2203" t="str">
            <v>DI</v>
          </cell>
          <cell r="I2203" t="str">
            <v>DI</v>
          </cell>
          <cell r="J2203">
            <v>5.0991350232950081</v>
          </cell>
          <cell r="K2203">
            <v>0.17846972581532528</v>
          </cell>
          <cell r="L2203" t="str">
            <v>KQ-32-00</v>
          </cell>
          <cell r="M2203" t="str">
            <v>Технологические трубопроводы, DI</v>
          </cell>
          <cell r="N2203">
            <v>1</v>
          </cell>
          <cell r="O2203" t="str">
            <v>KQ-32-01</v>
          </cell>
          <cell r="P2203" t="str">
            <v>Сварка технологических трубопроводов (черн. стали), DI</v>
          </cell>
          <cell r="Q2203">
            <v>1</v>
          </cell>
        </row>
        <row r="2204">
          <cell r="E2204" t="str">
            <v>PI00-04-07-145</v>
          </cell>
          <cell r="F2204" t="str">
            <v>Сварка/соединение металлических труб – углеродистые и низколегированные стали DN &gt;1400-1600мм / &gt;56-64 дюйм, толщина стенки &gt;40-44</v>
          </cell>
          <cell r="G2204" t="str">
            <v>Welding/connection of steel pipes - carbon and low-alloy steel DN &gt;1400-1600 mm / &gt;56-64", wall thickness &gt;40-44</v>
          </cell>
          <cell r="H2204" t="str">
            <v>DI</v>
          </cell>
          <cell r="I2204" t="str">
            <v>DI</v>
          </cell>
          <cell r="J2204">
            <v>5.4384863619180264</v>
          </cell>
          <cell r="K2204">
            <v>0.19034702266713094</v>
          </cell>
          <cell r="L2204" t="str">
            <v>KQ-32-00</v>
          </cell>
          <cell r="M2204" t="str">
            <v>Технологические трубопроводы, DI</v>
          </cell>
          <cell r="N2204">
            <v>1</v>
          </cell>
          <cell r="O2204" t="str">
            <v>KQ-32-01</v>
          </cell>
          <cell r="P2204" t="str">
            <v>Сварка технологических трубопроводов (черн. стали), DI</v>
          </cell>
          <cell r="Q2204">
            <v>1</v>
          </cell>
        </row>
        <row r="2205">
          <cell r="E2205" t="str">
            <v>PI00-04-07-146</v>
          </cell>
          <cell r="F2205" t="str">
            <v>Сварка/соединение металлических труб – углеродистые и низколегированные стали DN &gt;1400-1600мм / &gt;56-64 дюйм, толщина стенки &gt;44-48</v>
          </cell>
          <cell r="G2205" t="str">
            <v>Welding/connection of steel pipes - carbon and low-alloy steel DN &gt;1400-1600 mm / &gt;56-64", wall thickness &gt;44-48</v>
          </cell>
          <cell r="H2205" t="str">
            <v>DI</v>
          </cell>
          <cell r="I2205" t="str">
            <v>DI</v>
          </cell>
          <cell r="J2205">
            <v>5.780678838426919</v>
          </cell>
          <cell r="K2205">
            <v>0.20232375934494221</v>
          </cell>
          <cell r="L2205" t="str">
            <v>KQ-32-00</v>
          </cell>
          <cell r="M2205" t="str">
            <v>Технологические трубопроводы, DI</v>
          </cell>
          <cell r="N2205">
            <v>1</v>
          </cell>
          <cell r="O2205" t="str">
            <v>KQ-32-01</v>
          </cell>
          <cell r="P2205" t="str">
            <v>Сварка технологических трубопроводов (черн. стали), DI</v>
          </cell>
          <cell r="Q2205">
            <v>1</v>
          </cell>
        </row>
        <row r="2206">
          <cell r="E2206" t="str">
            <v>PI00-04-07-147</v>
          </cell>
          <cell r="F2206" t="str">
            <v>Сварка/соединение металлических труб – углеродистые и низколегированные стали DN &gt;1400-1600мм / &gt;56-64 дюйм, толщина стенки &gt;48-52</v>
          </cell>
          <cell r="G2206" t="str">
            <v>Welding/connection of steel pipes - carbon and low-alloy steel DN &gt;1400-1600 mm / &gt;56-64", wall thickness &gt;48-52</v>
          </cell>
          <cell r="H2206" t="str">
            <v>DI</v>
          </cell>
          <cell r="I2206" t="str">
            <v>DI</v>
          </cell>
          <cell r="J2206">
            <v>6.5074632311699236</v>
          </cell>
          <cell r="K2206">
            <v>0.22776121309094735</v>
          </cell>
          <cell r="L2206" t="str">
            <v>KQ-32-00</v>
          </cell>
          <cell r="M2206" t="str">
            <v>Технологические трубопроводы, DI</v>
          </cell>
          <cell r="N2206">
            <v>1</v>
          </cell>
          <cell r="O2206" t="str">
            <v>KQ-32-01</v>
          </cell>
          <cell r="P2206" t="str">
            <v>Сварка технологических трубопроводов (черн. стали), DI</v>
          </cell>
          <cell r="Q2206">
            <v>1</v>
          </cell>
        </row>
        <row r="2207">
          <cell r="E2207" t="str">
            <v>PI00-04-07-148</v>
          </cell>
          <cell r="F2207" t="str">
            <v>Сварка/соединение металлических труб – углеродистые и низколегированные стали DN &gt;1400-1600мм / &gt;56-64 дюйм, толщина стенки &gt;52-56</v>
          </cell>
          <cell r="G2207" t="str">
            <v>Welding/connection of steel pipes - carbon and low-alloy steel DN &gt;1400-1600 mm / &gt;56-64", wall thickness &gt;52-56</v>
          </cell>
          <cell r="H2207" t="str">
            <v>DI</v>
          </cell>
          <cell r="I2207" t="str">
            <v>DI</v>
          </cell>
          <cell r="J2207">
            <v>7.2782328659970918</v>
          </cell>
          <cell r="K2207">
            <v>0.25473815030989827</v>
          </cell>
          <cell r="L2207" t="str">
            <v>KQ-32-00</v>
          </cell>
          <cell r="M2207" t="str">
            <v>Технологические трубопроводы, DI</v>
          </cell>
          <cell r="N2207">
            <v>1</v>
          </cell>
          <cell r="O2207" t="str">
            <v>KQ-32-01</v>
          </cell>
          <cell r="P2207" t="str">
            <v>Сварка технологических трубопроводов (черн. стали), DI</v>
          </cell>
          <cell r="Q2207">
            <v>1</v>
          </cell>
        </row>
        <row r="2208">
          <cell r="E2208" t="str">
            <v>PI00-04-07-149</v>
          </cell>
          <cell r="F2208" t="str">
            <v>Сварка/соединение металлических труб – углеродистые и низколегированные стали DN &gt;1400-1600мм / &gt;56-64 дюйм, толщина стенки &gt;56-60</v>
          </cell>
          <cell r="G2208" t="str">
            <v>Welding/connection of steel pipes - carbon and low-alloy steel DN &gt;1400-1600 mm / &gt;56-64", wall thickness &gt;56-60</v>
          </cell>
          <cell r="H2208" t="str">
            <v>DI</v>
          </cell>
          <cell r="I2208" t="str">
            <v>DI</v>
          </cell>
          <cell r="J2208">
            <v>7.7957562826236391</v>
          </cell>
          <cell r="K2208">
            <v>0.27285146989182735</v>
          </cell>
          <cell r="L2208" t="str">
            <v>KQ-32-00</v>
          </cell>
          <cell r="M2208" t="str">
            <v>Технологические трубопроводы, DI</v>
          </cell>
          <cell r="N2208">
            <v>1</v>
          </cell>
          <cell r="O2208" t="str">
            <v>KQ-32-01</v>
          </cell>
          <cell r="P2208" t="str">
            <v>Сварка технологических трубопроводов (черн. стали), DI</v>
          </cell>
          <cell r="Q2208">
            <v>1</v>
          </cell>
        </row>
        <row r="2209">
          <cell r="E2209" t="str">
            <v>PI00-04-07-150</v>
          </cell>
          <cell r="F2209" t="str">
            <v>Сварка/соединение металлических труб – углеродистые и низколегированные стали DN &gt;1400-1600мм / &gt;56-64 дюйм, толщина стенки &gt;60-64</v>
          </cell>
          <cell r="G2209" t="str">
            <v>Welding/connection of steel pipes - carbon and low-alloy steel DN &gt;1400-1600 mm / &gt;56-64", wall thickness &gt;60-64</v>
          </cell>
          <cell r="H2209" t="str">
            <v>DI</v>
          </cell>
          <cell r="I2209" t="str">
            <v>DI</v>
          </cell>
          <cell r="J2209">
            <v>7.9549536000800245</v>
          </cell>
          <cell r="K2209">
            <v>0.27842337600280082</v>
          </cell>
          <cell r="L2209" t="str">
            <v>KQ-32-00</v>
          </cell>
          <cell r="M2209" t="str">
            <v>Технологические трубопроводы, DI</v>
          </cell>
          <cell r="N2209">
            <v>1</v>
          </cell>
          <cell r="O2209" t="str">
            <v>KQ-32-01</v>
          </cell>
          <cell r="P2209" t="str">
            <v>Сварка технологических трубопроводов (черн. стали), DI</v>
          </cell>
          <cell r="Q2209">
            <v>1</v>
          </cell>
        </row>
        <row r="2210">
          <cell r="E2210" t="str">
            <v>PI00-04-07-151</v>
          </cell>
          <cell r="F2210" t="str">
            <v>Сварка/соединение металлических труб – углеродистые и низколегированные стали DN &gt;1400-1600мм / &gt;56-64 дюйм, толщина стенки &gt;64-68</v>
          </cell>
          <cell r="G2210" t="str">
            <v>Welding/connection of steel pipes - carbon and low-alloy steel DN &gt;1400-1600 mm / &gt;56-64", wall thickness &gt;64-68</v>
          </cell>
          <cell r="H2210" t="str">
            <v>DI</v>
          </cell>
          <cell r="I2210" t="str">
            <v>DI</v>
          </cell>
          <cell r="J2210">
            <v>8.923737278809007</v>
          </cell>
          <cell r="K2210">
            <v>0.31233080475831526</v>
          </cell>
          <cell r="L2210" t="str">
            <v>KQ-32-00</v>
          </cell>
          <cell r="M2210" t="str">
            <v>Технологические трубопроводы, DI</v>
          </cell>
          <cell r="N2210">
            <v>1</v>
          </cell>
          <cell r="O2210" t="str">
            <v>KQ-32-01</v>
          </cell>
          <cell r="P2210" t="str">
            <v>Сварка технологических трубопроводов (черн. стали), DI</v>
          </cell>
          <cell r="Q2210">
            <v>1</v>
          </cell>
        </row>
        <row r="2211">
          <cell r="E2211" t="str">
            <v>PI00-04-07-152</v>
          </cell>
          <cell r="F2211" t="str">
            <v>Сварка/соединение металлических труб – углеродистые и низколегированные стали DN &gt;1400-1600мм / &gt;56-64 дюйм, толщина стенки &gt;68-72</v>
          </cell>
          <cell r="G2211" t="str">
            <v>Welding/connection of steel pipes - carbon and low-alloy steel DN &gt;1400-1600 mm / &gt;56-64", wall thickness &gt;68-72</v>
          </cell>
          <cell r="H2211" t="str">
            <v>DI</v>
          </cell>
          <cell r="I2211" t="str">
            <v>DI</v>
          </cell>
          <cell r="J2211">
            <v>10.100992793589471</v>
          </cell>
          <cell r="K2211">
            <v>0.35353474777563154</v>
          </cell>
          <cell r="L2211" t="str">
            <v>KQ-32-00</v>
          </cell>
          <cell r="M2211" t="str">
            <v>Технологические трубопроводы, DI</v>
          </cell>
          <cell r="N2211">
            <v>1</v>
          </cell>
          <cell r="O2211" t="str">
            <v>KQ-32-01</v>
          </cell>
          <cell r="P2211" t="str">
            <v>Сварка технологических трубопроводов (черн. стали), DI</v>
          </cell>
          <cell r="Q2211">
            <v>1</v>
          </cell>
        </row>
        <row r="2212">
          <cell r="E2212" t="str">
            <v>PI00-04-07-153</v>
          </cell>
          <cell r="F2212" t="str">
            <v>Сварка/соединение металлических труб – углеродистые и низколегированные стали DN &gt;1400-1600мм / &gt;56-64 дюйм, толщина стенки &gt;72-76</v>
          </cell>
          <cell r="G2212" t="str">
            <v>Welding/connection of steel pipes - carbon and low-alloy steel DN &gt;1400-1600 mm / &gt;56-64", wall thickness &gt;72-76</v>
          </cell>
          <cell r="H2212" t="str">
            <v>DI</v>
          </cell>
          <cell r="I2212" t="str">
            <v>DI</v>
          </cell>
          <cell r="J2212">
            <v>11.069517418690031</v>
          </cell>
          <cell r="K2212">
            <v>0.38743310965415112</v>
          </cell>
          <cell r="L2212" t="str">
            <v>KQ-32-00</v>
          </cell>
          <cell r="M2212" t="str">
            <v>Технологические трубопроводы, DI</v>
          </cell>
          <cell r="N2212">
            <v>1</v>
          </cell>
          <cell r="O2212" t="str">
            <v>KQ-32-01</v>
          </cell>
          <cell r="P2212" t="str">
            <v>Сварка технологических трубопроводов (черн. стали), DI</v>
          </cell>
          <cell r="Q2212">
            <v>1</v>
          </cell>
        </row>
        <row r="2213">
          <cell r="E2213" t="str">
            <v>PI00-04-07-154</v>
          </cell>
          <cell r="F2213" t="str">
            <v>Сварка/соединение металлических труб – углеродистые и низколегированные стали DN &gt;1400-1600мм / &gt;56-64 дюйм, толщина стенки &gt;76-80</v>
          </cell>
          <cell r="G2213" t="str">
            <v>Welding/connection of steel pipes - carbon and low-alloy steel DN &gt;1400-1600 mm / &gt;56-64", wall thickness &gt;76-80</v>
          </cell>
          <cell r="H2213" t="str">
            <v>DI</v>
          </cell>
          <cell r="I2213" t="str">
            <v>DI</v>
          </cell>
          <cell r="J2213">
            <v>12.038007666969314</v>
          </cell>
          <cell r="K2213">
            <v>0.42133026834392601</v>
          </cell>
          <cell r="L2213" t="str">
            <v>KQ-32-00</v>
          </cell>
          <cell r="M2213" t="str">
            <v>Технологические трубопроводы, DI</v>
          </cell>
          <cell r="N2213">
            <v>1</v>
          </cell>
          <cell r="O2213" t="str">
            <v>KQ-32-01</v>
          </cell>
          <cell r="P2213" t="str">
            <v>Сварка технологических трубопроводов (черн. стали), DI</v>
          </cell>
          <cell r="Q2213">
            <v>1</v>
          </cell>
        </row>
        <row r="2214">
          <cell r="E2214" t="str">
            <v>PI00-04-07-155</v>
          </cell>
          <cell r="F2214" t="str">
            <v>Сварка/соединение металлических труб – углеродистые и низколегированные стали DN &gt;1400-1600мм / &gt;56-64 дюйм, толщина стенки &gt;80-84</v>
          </cell>
          <cell r="G2214" t="str">
            <v>Welding/connection of steel pipes - carbon and low-alloy steel DN &gt;1400-1600 mm / &gt;56-64", wall thickness &gt;80-84</v>
          </cell>
          <cell r="H2214" t="str">
            <v>DI</v>
          </cell>
          <cell r="I2214" t="str">
            <v>DI</v>
          </cell>
          <cell r="J2214">
            <v>13.35333627086924</v>
          </cell>
          <cell r="K2214">
            <v>0.46736676948042344</v>
          </cell>
          <cell r="L2214" t="str">
            <v>KQ-32-00</v>
          </cell>
          <cell r="M2214" t="str">
            <v>Технологические трубопроводы, DI</v>
          </cell>
          <cell r="N2214">
            <v>1</v>
          </cell>
          <cell r="O2214" t="str">
            <v>KQ-32-01</v>
          </cell>
          <cell r="P2214" t="str">
            <v>Сварка технологических трубопроводов (черн. стали), DI</v>
          </cell>
          <cell r="Q2214">
            <v>1</v>
          </cell>
        </row>
        <row r="2215">
          <cell r="E2215" t="str">
            <v>PI00-04-07-156</v>
          </cell>
          <cell r="F2215" t="str">
            <v>Сварка/соединение металлических труб – углеродистые и низколегированные стали DN &gt;1400-1600мм / &gt;56-64 дюйм, толщина стенки &gt;84-88</v>
          </cell>
          <cell r="G2215" t="str">
            <v>Welding/connection of steel pipes - carbon and low-alloy steel DN &gt;1400-1600 mm / &gt;56-64", wall thickness &gt;84-88</v>
          </cell>
          <cell r="H2215" t="str">
            <v>DI</v>
          </cell>
          <cell r="I2215" t="str">
            <v>DI</v>
          </cell>
          <cell r="J2215">
            <v>14.459941888380255</v>
          </cell>
          <cell r="K2215">
            <v>0.50609796609330893</v>
          </cell>
          <cell r="L2215" t="str">
            <v>KQ-32-00</v>
          </cell>
          <cell r="M2215" t="str">
            <v>Технологические трубопроводы, DI</v>
          </cell>
          <cell r="N2215">
            <v>1</v>
          </cell>
          <cell r="O2215" t="str">
            <v>KQ-32-01</v>
          </cell>
          <cell r="P2215" t="str">
            <v>Сварка технологических трубопроводов (черн. стали), DI</v>
          </cell>
          <cell r="Q2215">
            <v>1</v>
          </cell>
        </row>
        <row r="2216">
          <cell r="E2216" t="str">
            <v>PI00-04-07-157</v>
          </cell>
          <cell r="F2216" t="str">
            <v>Сварка/соединение металлических труб – углеродистые и низколегированные стали DN &gt;1400-1600мм / &gt;56-64 дюйм, толщина стенки &gt;88-92</v>
          </cell>
          <cell r="G2216" t="str">
            <v>Welding/connection of steel pipes - carbon and low-alloy steel DN &gt;1400-1600 mm / &gt;56-64", wall thickness &gt;88-92</v>
          </cell>
          <cell r="H2216" t="str">
            <v>DI</v>
          </cell>
          <cell r="I2216" t="str">
            <v>DI</v>
          </cell>
          <cell r="J2216">
            <v>15.704696672386522</v>
          </cell>
          <cell r="K2216">
            <v>0.54966438353352831</v>
          </cell>
          <cell r="L2216" t="str">
            <v>KQ-32-00</v>
          </cell>
          <cell r="M2216" t="str">
            <v>Технологические трубопроводы, DI</v>
          </cell>
          <cell r="N2216">
            <v>1</v>
          </cell>
          <cell r="O2216" t="str">
            <v>KQ-32-01</v>
          </cell>
          <cell r="P2216" t="str">
            <v>Сварка технологических трубопроводов (черн. стали), DI</v>
          </cell>
          <cell r="Q2216">
            <v>1</v>
          </cell>
        </row>
        <row r="2217">
          <cell r="E2217" t="str">
            <v>PI00-04-07-158</v>
          </cell>
          <cell r="F2217" t="str">
            <v>Сварка/соединение металлических труб – углеродистые и низколегированные стали DN &gt;1600-1800мм / &gt;64-72 дюйм, толщина стенки &gt;8-12</v>
          </cell>
          <cell r="G2217" t="str">
            <v>Welding/connection of steel pipes - carbon and low-alloy steel DN &gt;1600-1800 mm / &gt;64-72", wall thickness &gt;8-12</v>
          </cell>
          <cell r="H2217" t="str">
            <v>DI</v>
          </cell>
          <cell r="I2217" t="str">
            <v>DI</v>
          </cell>
          <cell r="J2217">
            <v>1.4694568139642312</v>
          </cell>
          <cell r="K2217">
            <v>5.1430988488748088E-2</v>
          </cell>
          <cell r="L2217" t="str">
            <v>KQ-32-00</v>
          </cell>
          <cell r="M2217" t="str">
            <v>Технологические трубопроводы, DI</v>
          </cell>
          <cell r="N2217">
            <v>1</v>
          </cell>
          <cell r="O2217" t="str">
            <v>KQ-32-01</v>
          </cell>
          <cell r="P2217" t="str">
            <v>Сварка технологических трубопроводов (черн. стали), DI</v>
          </cell>
          <cell r="Q2217">
            <v>1</v>
          </cell>
        </row>
        <row r="2218">
          <cell r="E2218" t="str">
            <v>PI00-04-07-159</v>
          </cell>
          <cell r="F2218" t="str">
            <v>Сварка/соединение металлических труб – углеродистые и низколегированные стали DN &gt;1600-1800мм / &gt;64-72 дюйм, толщина стенки &gt;12-16</v>
          </cell>
          <cell r="G2218" t="str">
            <v>Welding/connection of steel pipes - carbon and low-alloy steel DN &gt;1600-1800 mm / &gt;64-72", wall thickness &gt;12-16</v>
          </cell>
          <cell r="H2218" t="str">
            <v>DI</v>
          </cell>
          <cell r="I2218" t="str">
            <v>DI</v>
          </cell>
          <cell r="J2218">
            <v>1.9080114680454259</v>
          </cell>
          <cell r="K2218">
            <v>6.6780401381589916E-2</v>
          </cell>
          <cell r="L2218" t="str">
            <v>KQ-32-00</v>
          </cell>
          <cell r="M2218" t="str">
            <v>Технологические трубопроводы, DI</v>
          </cell>
          <cell r="N2218">
            <v>1</v>
          </cell>
          <cell r="O2218" t="str">
            <v>KQ-32-01</v>
          </cell>
          <cell r="P2218" t="str">
            <v>Сварка технологических трубопроводов (черн. стали), DI</v>
          </cell>
          <cell r="Q2218">
            <v>1</v>
          </cell>
        </row>
        <row r="2219">
          <cell r="E2219" t="str">
            <v>PI00-04-07-160</v>
          </cell>
          <cell r="F2219" t="str">
            <v>Сварка/соединение металлических труб – углеродистые и низколегированные стали DN &gt;1600-1800мм / &gt;64-72 дюйм, толщина стенки &gt;16-20</v>
          </cell>
          <cell r="G2219" t="str">
            <v>Welding/connection of steel pipes - carbon and low-alloy steel DN &gt;1600-1800 mm / &gt;64-72", wall thickness &gt;16-20</v>
          </cell>
          <cell r="H2219" t="str">
            <v>DI</v>
          </cell>
          <cell r="I2219" t="str">
            <v>DI</v>
          </cell>
          <cell r="J2219">
            <v>2.5851545089365264</v>
          </cell>
          <cell r="K2219">
            <v>9.0480407812778427E-2</v>
          </cell>
          <cell r="L2219" t="str">
            <v>KQ-32-00</v>
          </cell>
          <cell r="M2219" t="str">
            <v>Технологические трубопроводы, DI</v>
          </cell>
          <cell r="N2219">
            <v>1</v>
          </cell>
          <cell r="O2219" t="str">
            <v>KQ-32-01</v>
          </cell>
          <cell r="P2219" t="str">
            <v>Сварка технологических трубопроводов (черн. стали), DI</v>
          </cell>
          <cell r="Q2219">
            <v>1</v>
          </cell>
        </row>
        <row r="2220">
          <cell r="E2220" t="str">
            <v>PI00-04-07-161</v>
          </cell>
          <cell r="F2220" t="str">
            <v>Сварка/соединение металлических труб – углеродистые и низколегированные стали DN &gt;1600-1800мм / &gt;64-72 дюйм, толщина стенки &gt;20-24</v>
          </cell>
          <cell r="G2220" t="str">
            <v>Welding/connection of steel pipes - carbon and low-alloy steel DN &gt;1600-1800 mm / &gt;64-72", wall thickness &gt;20-24</v>
          </cell>
          <cell r="H2220" t="str">
            <v>DI</v>
          </cell>
          <cell r="I2220" t="str">
            <v>DI</v>
          </cell>
          <cell r="J2220">
            <v>2.7543162129998886</v>
          </cell>
          <cell r="K2220">
            <v>9.6401067454996103E-2</v>
          </cell>
          <cell r="L2220" t="str">
            <v>KQ-32-00</v>
          </cell>
          <cell r="M2220" t="str">
            <v>Технологические трубопроводы, DI</v>
          </cell>
          <cell r="N2220">
            <v>1</v>
          </cell>
          <cell r="O2220" t="str">
            <v>KQ-32-01</v>
          </cell>
          <cell r="P2220" t="str">
            <v>Сварка технологических трубопроводов (черн. стали), DI</v>
          </cell>
          <cell r="Q2220">
            <v>1</v>
          </cell>
        </row>
        <row r="2221">
          <cell r="E2221" t="str">
            <v>PI00-04-07-162</v>
          </cell>
          <cell r="F2221" t="str">
            <v>Сварка/соединение металлических труб – углеродистые и низколегированные стали DN &gt;1600-1800мм / &gt;64-72 дюйм, толщина стенки &gt;24-28</v>
          </cell>
          <cell r="G2221" t="str">
            <v>Welding/connection of steel pipes - carbon and low-alloy steel DN &gt;1600-1800 mm / &gt;64-72", wall thickness &gt;24-28</v>
          </cell>
          <cell r="H2221" t="str">
            <v>DI</v>
          </cell>
          <cell r="I2221" t="str">
            <v>DI</v>
          </cell>
          <cell r="J2221">
            <v>4.0197312047222127</v>
          </cell>
          <cell r="K2221">
            <v>0.14069059216527746</v>
          </cell>
          <cell r="L2221" t="str">
            <v>KQ-32-00</v>
          </cell>
          <cell r="M2221" t="str">
            <v>Технологические трубопроводы, DI</v>
          </cell>
          <cell r="N2221">
            <v>1</v>
          </cell>
          <cell r="O2221" t="str">
            <v>KQ-32-01</v>
          </cell>
          <cell r="P2221" t="str">
            <v>Сварка технологических трубопроводов (черн. стали), DI</v>
          </cell>
          <cell r="Q2221">
            <v>1</v>
          </cell>
        </row>
        <row r="2222">
          <cell r="E2222" t="str">
            <v>PI00-04-07-163</v>
          </cell>
          <cell r="F2222" t="str">
            <v>Сварка/соединение металлических труб – углеродистые и низколегированные стали DN &gt;1600-1800мм / &gt;64-72 дюйм, толщина стенки &gt;28-32</v>
          </cell>
          <cell r="G2222" t="str">
            <v>Welding/connection of steel pipes - carbon and low-alloy steel DN &gt;1600-1800 mm / &gt;64-72", wall thickness &gt;28-32</v>
          </cell>
          <cell r="H2222" t="str">
            <v>DI</v>
          </cell>
          <cell r="I2222" t="str">
            <v>DI</v>
          </cell>
          <cell r="J2222">
            <v>4.2409214942187932</v>
          </cell>
          <cell r="K2222">
            <v>0.14843225229765772</v>
          </cell>
          <cell r="L2222" t="str">
            <v>KQ-32-00</v>
          </cell>
          <cell r="M2222" t="str">
            <v>Технологические трубопроводы, DI</v>
          </cell>
          <cell r="N2222">
            <v>1</v>
          </cell>
          <cell r="O2222" t="str">
            <v>KQ-32-01</v>
          </cell>
          <cell r="P2222" t="str">
            <v>Сварка технологических трубопроводов (черн. стали), DI</v>
          </cell>
          <cell r="Q2222">
            <v>1</v>
          </cell>
        </row>
        <row r="2223">
          <cell r="E2223" t="str">
            <v>PI00-04-07-164</v>
          </cell>
          <cell r="F2223" t="str">
            <v>Сварка/соединение металлических труб – углеродистые и низколегированные стали DN &gt;1600-1800мм / &gt;64-72 дюйм, толщина стенки &gt;32-36</v>
          </cell>
          <cell r="G2223" t="str">
            <v>Welding/connection of steel pipes - carbon and low-alloy steel DN &gt;1600-1800 mm / &gt;64-72", wall thickness &gt;32-36</v>
          </cell>
          <cell r="H2223" t="str">
            <v>DI</v>
          </cell>
          <cell r="I2223" t="str">
            <v>DI</v>
          </cell>
          <cell r="J2223">
            <v>4.5480197991682054</v>
          </cell>
          <cell r="K2223">
            <v>0.15918069297088716</v>
          </cell>
          <cell r="L2223" t="str">
            <v>KQ-32-00</v>
          </cell>
          <cell r="M2223" t="str">
            <v>Технологические трубопроводы, DI</v>
          </cell>
          <cell r="N2223">
            <v>1</v>
          </cell>
          <cell r="O2223" t="str">
            <v>KQ-32-01</v>
          </cell>
          <cell r="P2223" t="str">
            <v>Сварка технологических трубопроводов (черн. стали), DI</v>
          </cell>
          <cell r="Q2223">
            <v>1</v>
          </cell>
        </row>
        <row r="2224">
          <cell r="E2224" t="str">
            <v>PI00-04-07-165</v>
          </cell>
          <cell r="F2224" t="str">
            <v>Сварка/соединение металлических труб – углеродистые и низколегированные стали DN &gt;1600-1800мм / &gt;64-72 дюйм, толщина стенки &gt;36-40</v>
          </cell>
          <cell r="G2224" t="str">
            <v>Welding/connection of steel pipes - carbon and low-alloy steel DN &gt;1600-1800 mm / &gt;64-72", wall thickness &gt;36-40</v>
          </cell>
          <cell r="H2224" t="str">
            <v>DI</v>
          </cell>
          <cell r="I2224" t="str">
            <v>DI</v>
          </cell>
          <cell r="J2224">
            <v>5.0652377402917184</v>
          </cell>
          <cell r="K2224">
            <v>0.17728332091021012</v>
          </cell>
          <cell r="L2224" t="str">
            <v>KQ-32-00</v>
          </cell>
          <cell r="M2224" t="str">
            <v>Технологические трубопроводы, DI</v>
          </cell>
          <cell r="N2224">
            <v>1</v>
          </cell>
          <cell r="O2224" t="str">
            <v>KQ-32-01</v>
          </cell>
          <cell r="P2224" t="str">
            <v>Сварка технологических трубопроводов (черн. стали), DI</v>
          </cell>
          <cell r="Q2224">
            <v>1</v>
          </cell>
        </row>
        <row r="2225">
          <cell r="E2225" t="str">
            <v>PI00-04-07-166</v>
          </cell>
          <cell r="F2225" t="str">
            <v>Сварка/соединение металлических труб – углеродистые и низколегированные стали DN &gt;1600-1800мм / &gt;64-72 дюйм, толщина стенки &gt;40-44</v>
          </cell>
          <cell r="G2225" t="str">
            <v>Welding/connection of steel pipes - carbon and low-alloy steel DN &gt;1600-1800 mm / &gt;64-72", wall thickness &gt;40-44</v>
          </cell>
          <cell r="H2225" t="str">
            <v>DI</v>
          </cell>
          <cell r="I2225" t="str">
            <v>DI</v>
          </cell>
          <cell r="J2225">
            <v>5.4007890673775734</v>
          </cell>
          <cell r="K2225">
            <v>0.18902761735821505</v>
          </cell>
          <cell r="L2225" t="str">
            <v>KQ-32-00</v>
          </cell>
          <cell r="M2225" t="str">
            <v>Технологические трубопроводы, DI</v>
          </cell>
          <cell r="N2225">
            <v>1</v>
          </cell>
          <cell r="O2225" t="str">
            <v>KQ-32-01</v>
          </cell>
          <cell r="P2225" t="str">
            <v>Сварка технологических трубопроводов (черн. стали), DI</v>
          </cell>
          <cell r="Q2225">
            <v>1</v>
          </cell>
        </row>
        <row r="2226">
          <cell r="E2226" t="str">
            <v>PI00-04-07-167</v>
          </cell>
          <cell r="F2226" t="str">
            <v>Сварка/соединение металлических труб – углеродистые и низколегированные стали DN &gt;1600-1800мм / &gt;64-72 дюйм, толщина стенки &gt;44-48</v>
          </cell>
          <cell r="G2226" t="str">
            <v>Welding/connection of steel pipes - carbon and low-alloy steel DN &gt;1600-1800 mm / &gt;64-72", wall thickness &gt;44-48</v>
          </cell>
          <cell r="H2226" t="str">
            <v>DI</v>
          </cell>
          <cell r="I2226" t="str">
            <v>DI</v>
          </cell>
          <cell r="J2226">
            <v>5.7417399875652197</v>
          </cell>
          <cell r="K2226">
            <v>0.20096089956478269</v>
          </cell>
          <cell r="L2226" t="str">
            <v>KQ-32-00</v>
          </cell>
          <cell r="M2226" t="str">
            <v>Технологические трубопроводы, DI</v>
          </cell>
          <cell r="N2226">
            <v>1</v>
          </cell>
          <cell r="O2226" t="str">
            <v>KQ-32-01</v>
          </cell>
          <cell r="P2226" t="str">
            <v>Сварка технологических трубопроводов (черн. стали), DI</v>
          </cell>
          <cell r="Q2226">
            <v>1</v>
          </cell>
        </row>
        <row r="2227">
          <cell r="E2227" t="str">
            <v>PI00-04-07-168</v>
          </cell>
          <cell r="F2227" t="str">
            <v>Сварка/соединение металлических труб – углеродистые и низколегированные стали DN &gt;1600-1800мм / &gt;64-72 дюйм, толщина стенки &gt;48-52</v>
          </cell>
          <cell r="G2227" t="str">
            <v>Welding/connection of steel pipes - carbon and low-alloy steel DN &gt;1600-1800 mm / &gt;64-72", wall thickness &gt;48-52</v>
          </cell>
          <cell r="H2227" t="str">
            <v>DI</v>
          </cell>
          <cell r="I2227" t="str">
            <v>DI</v>
          </cell>
          <cell r="J2227">
            <v>6.4652970801270051</v>
          </cell>
          <cell r="K2227">
            <v>0.2262853978044452</v>
          </cell>
          <cell r="L2227" t="str">
            <v>KQ-32-00</v>
          </cell>
          <cell r="M2227" t="str">
            <v>Технологические трубопроводы, DI</v>
          </cell>
          <cell r="N2227">
            <v>1</v>
          </cell>
          <cell r="O2227" t="str">
            <v>KQ-32-01</v>
          </cell>
          <cell r="P2227" t="str">
            <v>Сварка технологических трубопроводов (черн. стали), DI</v>
          </cell>
          <cell r="Q2227">
            <v>1</v>
          </cell>
        </row>
        <row r="2228">
          <cell r="E2228" t="str">
            <v>PI00-04-07-169</v>
          </cell>
          <cell r="F2228" t="str">
            <v>Сварка/соединение металлических труб – углеродистые и низколегированные стали DN &gt;1600-1800мм / &gt;64-72 дюйм, толщина стенки &gt;52-56</v>
          </cell>
          <cell r="G2228" t="str">
            <v>Welding/connection of steel pipes - carbon and low-alloy steel DN &gt;1600-1800 mm / &gt;64-72", wall thickness &gt;52-56</v>
          </cell>
          <cell r="H2228" t="str">
            <v>DI</v>
          </cell>
          <cell r="I2228" t="str">
            <v>DI</v>
          </cell>
          <cell r="J2228">
            <v>7.2318233769169131</v>
          </cell>
          <cell r="K2228">
            <v>0.253113818192092</v>
          </cell>
          <cell r="L2228" t="str">
            <v>KQ-32-00</v>
          </cell>
          <cell r="M2228" t="str">
            <v>Технологические трубопроводы, DI</v>
          </cell>
          <cell r="N2228">
            <v>1</v>
          </cell>
          <cell r="O2228" t="str">
            <v>KQ-32-01</v>
          </cell>
          <cell r="P2228" t="str">
            <v>Сварка технологических трубопроводов (черн. стали), DI</v>
          </cell>
          <cell r="Q2228">
            <v>1</v>
          </cell>
        </row>
        <row r="2229">
          <cell r="E2229" t="str">
            <v>PI00-04-07-170</v>
          </cell>
          <cell r="F2229" t="str">
            <v>Сварка/соединение металлических труб – углеродистые и низколегированные стали DN &gt;1600-1800мм / &gt;64-72 дюйм, толщина стенки &gt;56-60</v>
          </cell>
          <cell r="G2229" t="str">
            <v>Welding/connection of steel pipes - carbon and low-alloy steel DN &gt;1600-1800 mm / &gt;64-72", wall thickness &gt;56-60</v>
          </cell>
          <cell r="H2229" t="str">
            <v>DI</v>
          </cell>
          <cell r="I2229" t="str">
            <v>DI</v>
          </cell>
          <cell r="J2229">
            <v>8.1513426653295564</v>
          </cell>
          <cell r="K2229">
            <v>0.28529699328653452</v>
          </cell>
          <cell r="L2229" t="str">
            <v>KQ-32-00</v>
          </cell>
          <cell r="M2229" t="str">
            <v>Технологические трубопроводы, DI</v>
          </cell>
          <cell r="N2229">
            <v>1</v>
          </cell>
          <cell r="O2229" t="str">
            <v>KQ-32-01</v>
          </cell>
          <cell r="P2229" t="str">
            <v>Сварка технологических трубопроводов (черн. стали), DI</v>
          </cell>
          <cell r="Q2229">
            <v>1</v>
          </cell>
        </row>
        <row r="2230">
          <cell r="E2230" t="str">
            <v>PI00-04-07-171</v>
          </cell>
          <cell r="F2230" t="str">
            <v>Сварка/соединение металлических труб – углеродистые и низколегированные стали DN &gt;1800-2000мм / &gt;72-80 дюйм, толщина стенки &gt;8-12</v>
          </cell>
          <cell r="G2230" t="str">
            <v>Welding/connection of steel pipes - carbon and low-alloy steel DN &gt;1800-2000 mm / &gt;72-80", wall thickness &gt;8-12</v>
          </cell>
          <cell r="H2230" t="str">
            <v>DI</v>
          </cell>
          <cell r="I2230" t="str">
            <v>DI</v>
          </cell>
          <cell r="J2230">
            <v>1.497350473787165</v>
          </cell>
          <cell r="K2230">
            <v>5.2407266582550786E-2</v>
          </cell>
          <cell r="L2230" t="str">
            <v>KQ-32-00</v>
          </cell>
          <cell r="M2230" t="str">
            <v>Технологические трубопроводы, DI</v>
          </cell>
          <cell r="N2230">
            <v>1</v>
          </cell>
          <cell r="O2230" t="str">
            <v>KQ-32-01</v>
          </cell>
          <cell r="P2230" t="str">
            <v>Сварка технологических трубопроводов (черн. стали), DI</v>
          </cell>
          <cell r="Q2230">
            <v>1</v>
          </cell>
        </row>
        <row r="2231">
          <cell r="E2231" t="str">
            <v>PI00-04-07-172</v>
          </cell>
          <cell r="F2231" t="str">
            <v>Сварка/соединение металлических труб – углеродистые и низколегированные стали DN &gt;1800-2000мм / &gt;72-80 дюйм, толщина стенки &gt;12-16</v>
          </cell>
          <cell r="G2231" t="str">
            <v>Welding/connection of steel pipes - carbon and low-alloy steel DN &gt;1800-2000 mm / &gt;72-80", wall thickness &gt;12-16</v>
          </cell>
          <cell r="H2231" t="str">
            <v>DI</v>
          </cell>
          <cell r="I2231" t="str">
            <v>DI</v>
          </cell>
          <cell r="J2231">
            <v>1.9449895148215979</v>
          </cell>
          <cell r="K2231">
            <v>6.8074633018755937E-2</v>
          </cell>
          <cell r="L2231" t="str">
            <v>KQ-32-00</v>
          </cell>
          <cell r="M2231" t="str">
            <v>Технологические трубопроводы, DI</v>
          </cell>
          <cell r="N2231">
            <v>1</v>
          </cell>
          <cell r="O2231" t="str">
            <v>KQ-32-01</v>
          </cell>
          <cell r="P2231" t="str">
            <v>Сварка технологических трубопроводов (черн. стали), DI</v>
          </cell>
          <cell r="Q2231">
            <v>1</v>
          </cell>
        </row>
        <row r="2232">
          <cell r="E2232" t="str">
            <v>PI00-04-07-173</v>
          </cell>
          <cell r="F2232" t="str">
            <v>Сварка/соединение металлических труб – углеродистые и низколегированные стали DN &gt;1800-2000мм / &gt;72-80 дюйм, толщина стенки &gt;16-20</v>
          </cell>
          <cell r="G2232" t="str">
            <v>Welding/connection of steel pipes - carbon and low-alloy steel DN &gt;1800-2000 mm / &gt;72-80", wall thickness &gt;16-20</v>
          </cell>
          <cell r="H2232" t="str">
            <v>DI</v>
          </cell>
          <cell r="I2232" t="str">
            <v>DI</v>
          </cell>
          <cell r="J2232">
            <v>2.8098480006724125</v>
          </cell>
          <cell r="K2232">
            <v>9.8344680023534456E-2</v>
          </cell>
          <cell r="L2232" t="str">
            <v>KQ-32-00</v>
          </cell>
          <cell r="M2232" t="str">
            <v>Технологические трубопроводы, DI</v>
          </cell>
          <cell r="N2232">
            <v>1</v>
          </cell>
          <cell r="O2232" t="str">
            <v>KQ-32-01</v>
          </cell>
          <cell r="P2232" t="str">
            <v>Сварка технологических трубопроводов (черн. стали), DI</v>
          </cell>
          <cell r="Q2232">
            <v>1</v>
          </cell>
        </row>
        <row r="2233">
          <cell r="E2233" t="str">
            <v>PI00-04-07-174</v>
          </cell>
          <cell r="F2233" t="str">
            <v>Сварка/соединение металлических труб – углеродистые и низколегированные стали DN &gt;1800-2000мм / &gt;72-80 дюйм, толщина стенки &gt;20-24</v>
          </cell>
          <cell r="G2233" t="str">
            <v>Welding/connection of steel pipes - carbon and low-alloy steel DN &gt;1800-2000 mm / &gt;72-80", wall thickness &gt;20-24</v>
          </cell>
          <cell r="H2233" t="str">
            <v>DI</v>
          </cell>
          <cell r="I2233" t="str">
            <v>DI</v>
          </cell>
          <cell r="J2233">
            <v>3.569394736864596</v>
          </cell>
          <cell r="K2233">
            <v>0.12492881579026088</v>
          </cell>
          <cell r="L2233" t="str">
            <v>KQ-32-00</v>
          </cell>
          <cell r="M2233" t="str">
            <v>Технологические трубопроводы, DI</v>
          </cell>
          <cell r="N2233">
            <v>1</v>
          </cell>
          <cell r="O2233" t="str">
            <v>KQ-32-01</v>
          </cell>
          <cell r="P2233" t="str">
            <v>Сварка технологических трубопроводов (черн. стали), DI</v>
          </cell>
          <cell r="Q2233">
            <v>1</v>
          </cell>
        </row>
        <row r="2234">
          <cell r="E2234" t="str">
            <v>PI00-04-07-175</v>
          </cell>
          <cell r="F2234" t="str">
            <v>Сварка/соединение металлических труб – углеродистые и низколегированные стали DN &gt;1800-2000мм / &gt;72-80 дюйм, толщина стенки &gt;24-28</v>
          </cell>
          <cell r="G2234" t="str">
            <v>Welding/connection of steel pipes - carbon and low-alloy steel DN &gt;1800-2000 mm / &gt;72-80", wall thickness &gt;24-28</v>
          </cell>
          <cell r="H2234" t="str">
            <v>DI</v>
          </cell>
          <cell r="I2234" t="str">
            <v>DI</v>
          </cell>
          <cell r="J2234">
            <v>4.0149344676607228</v>
          </cell>
          <cell r="K2234">
            <v>0.14052270636812531</v>
          </cell>
          <cell r="L2234" t="str">
            <v>KQ-32-00</v>
          </cell>
          <cell r="M2234" t="str">
            <v>Технологические трубопроводы, DI</v>
          </cell>
          <cell r="N2234">
            <v>1</v>
          </cell>
          <cell r="O2234" t="str">
            <v>KQ-32-01</v>
          </cell>
          <cell r="P2234" t="str">
            <v>Сварка технологических трубопроводов (черн. стали), DI</v>
          </cell>
          <cell r="Q2234">
            <v>1</v>
          </cell>
        </row>
        <row r="2235">
          <cell r="E2235" t="str">
            <v>PI00-04-07-176</v>
          </cell>
          <cell r="F2235" t="str">
            <v>Сварка/соединение металлических труб – углеродистые и низколегированные стали DN &gt;1800-2000мм / &gt;72-80 дюйм, толщина стенки &gt;28-32</v>
          </cell>
          <cell r="G2235" t="str">
            <v>Welding/connection of steel pipes - carbon and low-alloy steel DN &gt;1800-2000 mm / &gt;72-80", wall thickness &gt;28-32</v>
          </cell>
          <cell r="H2235" t="str">
            <v>DI</v>
          </cell>
          <cell r="I2235" t="str">
            <v>DI</v>
          </cell>
          <cell r="J2235">
            <v>4.3280971524197662</v>
          </cell>
          <cell r="K2235">
            <v>0.15148340033469182</v>
          </cell>
          <cell r="L2235" t="str">
            <v>KQ-32-00</v>
          </cell>
          <cell r="M2235" t="str">
            <v>Технологические трубопроводы, DI</v>
          </cell>
          <cell r="N2235">
            <v>1</v>
          </cell>
          <cell r="O2235" t="str">
            <v>KQ-32-01</v>
          </cell>
          <cell r="P2235" t="str">
            <v>Сварка технологических трубопроводов (черн. стали), DI</v>
          </cell>
          <cell r="Q2235">
            <v>1</v>
          </cell>
        </row>
        <row r="2236">
          <cell r="E2236" t="str">
            <v>PI00-04-07-177</v>
          </cell>
          <cell r="F2236" t="str">
            <v>Сварка/соединение металлических труб – углеродистые и низколегированные стали DN &gt;1800-2000мм / &gt;72-80 дюйм, толщина стенки &gt;32-36</v>
          </cell>
          <cell r="G2236" t="str">
            <v>Welding/connection of steel pipes - carbon and low-alloy steel DN &gt;1800-2000 mm / &gt;72-80", wall thickness &gt;32-36</v>
          </cell>
          <cell r="H2236" t="str">
            <v>DI</v>
          </cell>
          <cell r="I2236" t="str">
            <v>DI</v>
          </cell>
          <cell r="J2236">
            <v>4.6417779154310637</v>
          </cell>
          <cell r="K2236">
            <v>0.16246222704008723</v>
          </cell>
          <cell r="L2236" t="str">
            <v>KQ-32-00</v>
          </cell>
          <cell r="M2236" t="str">
            <v>Технологические трубопроводы, DI</v>
          </cell>
          <cell r="N2236">
            <v>1</v>
          </cell>
          <cell r="O2236" t="str">
            <v>KQ-32-01</v>
          </cell>
          <cell r="P2236" t="str">
            <v>Сварка технологических трубопроводов (черн. стали), DI</v>
          </cell>
          <cell r="Q2236">
            <v>1</v>
          </cell>
        </row>
        <row r="2237">
          <cell r="E2237" t="str">
            <v>PI00-04-07-178</v>
          </cell>
          <cell r="F2237" t="str">
            <v>Сварка/соединение металлических труб – углеродистые и низколегированные стали DN &gt;1800-2000мм / &gt;72-80 дюйм, толщина стенки &gt;36-40</v>
          </cell>
          <cell r="G2237" t="str">
            <v>Welding/connection of steel pipes - carbon and low-alloy steel DN &gt;1800-2000 mm / &gt;72-80", wall thickness &gt;36-40</v>
          </cell>
          <cell r="H2237" t="str">
            <v>DI</v>
          </cell>
          <cell r="I2237" t="str">
            <v>DI</v>
          </cell>
          <cell r="J2237">
            <v>5.1705476661300063</v>
          </cell>
          <cell r="K2237">
            <v>0.18096916831455026</v>
          </cell>
          <cell r="L2237" t="str">
            <v>KQ-32-00</v>
          </cell>
          <cell r="M2237" t="str">
            <v>Технологические трубопроводы, DI</v>
          </cell>
          <cell r="N2237">
            <v>1</v>
          </cell>
          <cell r="O2237" t="str">
            <v>KQ-32-01</v>
          </cell>
          <cell r="P2237" t="str">
            <v>Сварка технологических трубопроводов (черн. стали), DI</v>
          </cell>
          <cell r="Q2237">
            <v>1</v>
          </cell>
        </row>
        <row r="2238">
          <cell r="E2238" t="str">
            <v>PI00-04-07-179</v>
          </cell>
          <cell r="F2238" t="str">
            <v>Сварка/соединение металлических труб – углеродистые и низколегированные стали DN &gt;1800-2000мм / &gt;72-80 дюйм, толщина стенки &gt;40-44</v>
          </cell>
          <cell r="G2238" t="str">
            <v>Welding/connection of steel pipes - carbon and low-alloy steel DN &gt;1800-2000 mm / &gt;72-80", wall thickness &gt;40-44</v>
          </cell>
          <cell r="H2238" t="str">
            <v>DI</v>
          </cell>
          <cell r="I2238" t="str">
            <v>DI</v>
          </cell>
          <cell r="J2238">
            <v>5.5120679474551793</v>
          </cell>
          <cell r="K2238">
            <v>0.19292237816093127</v>
          </cell>
          <cell r="L2238" t="str">
            <v>KQ-32-00</v>
          </cell>
          <cell r="M2238" t="str">
            <v>Технологические трубопроводы, DI</v>
          </cell>
          <cell r="N2238">
            <v>1</v>
          </cell>
          <cell r="O2238" t="str">
            <v>KQ-32-01</v>
          </cell>
          <cell r="P2238" t="str">
            <v>Сварка технологических трубопроводов (черн. стали), DI</v>
          </cell>
          <cell r="Q2238">
            <v>1</v>
          </cell>
        </row>
        <row r="2239">
          <cell r="E2239" t="str">
            <v>PI00-04-07-180</v>
          </cell>
          <cell r="F2239" t="str">
            <v>Сварка/соединение металлических труб – углеродистые и низколегированные стали DN &gt;1800-2000мм / &gt;72-80 дюйм, толщина стенки &gt;44-48</v>
          </cell>
          <cell r="G2239" t="str">
            <v>Welding/connection of steel pipes - carbon and low-alloy steel DN &gt;1800-2000 mm / &gt;72-80", wall thickness &gt;44-48</v>
          </cell>
          <cell r="H2239" t="str">
            <v>DI</v>
          </cell>
          <cell r="I2239" t="str">
            <v>DI</v>
          </cell>
          <cell r="J2239">
            <v>5.5846744910049351</v>
          </cell>
          <cell r="K2239">
            <v>0.19546360718517269</v>
          </cell>
          <cell r="L2239" t="str">
            <v>KQ-32-00</v>
          </cell>
          <cell r="M2239" t="str">
            <v>Технологические трубопроводы, DI</v>
          </cell>
          <cell r="N2239">
            <v>1</v>
          </cell>
          <cell r="O2239" t="str">
            <v>KQ-32-01</v>
          </cell>
          <cell r="P2239" t="str">
            <v>Сварка технологических трубопроводов (черн. стали), DI</v>
          </cell>
          <cell r="Q2239">
            <v>1</v>
          </cell>
        </row>
        <row r="2240">
          <cell r="E2240" t="str">
            <v>PI00-04-07-181</v>
          </cell>
          <cell r="F2240" t="str">
            <v>Сварка/соединение металлических труб – углеродистые и низколегированные стали DN &gt;1800-2000мм / &gt;72-80 дюйм, толщина стенки &gt;48-52</v>
          </cell>
          <cell r="G2240" t="str">
            <v>Welding/connection of steel pipes - carbon and low-alloy steel DN &gt;1800-2000 mm / &gt;72-80", wall thickness &gt;48-52</v>
          </cell>
          <cell r="H2240" t="str">
            <v>DI</v>
          </cell>
          <cell r="I2240" t="str">
            <v>DI</v>
          </cell>
          <cell r="J2240">
            <v>6.6004035522066697</v>
          </cell>
          <cell r="K2240">
            <v>0.23101412432723342</v>
          </cell>
          <cell r="L2240" t="str">
            <v>KQ-32-00</v>
          </cell>
          <cell r="M2240" t="str">
            <v>Технологические трубопроводы, DI</v>
          </cell>
          <cell r="N2240">
            <v>1</v>
          </cell>
          <cell r="O2240" t="str">
            <v>KQ-32-01</v>
          </cell>
          <cell r="P2240" t="str">
            <v>Сварка технологических трубопроводов (черн. стали), DI</v>
          </cell>
          <cell r="Q2240">
            <v>1</v>
          </cell>
        </row>
        <row r="2241">
          <cell r="E2241" t="str">
            <v>PI00-04-07-182</v>
          </cell>
          <cell r="F2241" t="str">
            <v>Сварка/соединение металлических труб – углеродистые и низколегированные стали DN &gt;1800-2000мм / &gt;72-80 дюйм, толщина стенки &gt;52-56</v>
          </cell>
          <cell r="G2241" t="str">
            <v>Welding/connection of steel pipes - carbon and low-alloy steel DN &gt;1800-2000 mm / &gt;72-80", wall thickness &gt;52-56</v>
          </cell>
          <cell r="H2241" t="str">
            <v>DI</v>
          </cell>
          <cell r="I2241" t="str">
            <v>DI</v>
          </cell>
          <cell r="J2241">
            <v>7.3834342012896261</v>
          </cell>
          <cell r="K2241">
            <v>0.25842019704513697</v>
          </cell>
          <cell r="L2241" t="str">
            <v>KQ-32-00</v>
          </cell>
          <cell r="M2241" t="str">
            <v>Технологические трубопроводы, DI</v>
          </cell>
          <cell r="N2241">
            <v>1</v>
          </cell>
          <cell r="O2241" t="str">
            <v>KQ-32-01</v>
          </cell>
          <cell r="P2241" t="str">
            <v>Сварка технологических трубопроводов (черн. стали), DI</v>
          </cell>
          <cell r="Q2241">
            <v>1</v>
          </cell>
        </row>
        <row r="2242">
          <cell r="E2242" t="str">
            <v>PI00-04-07-183</v>
          </cell>
          <cell r="F2242" t="str">
            <v>Сварка/соединение металлических труб – углеродистые и низколегированные стали DN &gt;1800-2000мм / &gt;72-80 дюйм, толщина стенки &gt;56-60</v>
          </cell>
          <cell r="G2242" t="str">
            <v>Welding/connection of steel pipes - carbon and low-alloy steel DN &gt;1800-2000 mm / &gt;72-80", wall thickness &gt;56-60</v>
          </cell>
          <cell r="H2242" t="str">
            <v>DI</v>
          </cell>
          <cell r="I2242" t="str">
            <v>DI</v>
          </cell>
          <cell r="J2242">
            <v>8.3227710568235587</v>
          </cell>
          <cell r="K2242">
            <v>0.29129698698882456</v>
          </cell>
          <cell r="L2242" t="str">
            <v>KQ-32-00</v>
          </cell>
          <cell r="M2242" t="str">
            <v>Технологические трубопроводы, DI</v>
          </cell>
          <cell r="N2242">
            <v>1</v>
          </cell>
          <cell r="O2242" t="str">
            <v>KQ-32-01</v>
          </cell>
          <cell r="P2242" t="str">
            <v>Сварка технологических трубопроводов (черн. стали), DI</v>
          </cell>
          <cell r="Q2242">
            <v>1</v>
          </cell>
        </row>
        <row r="2243">
          <cell r="E2243" t="str">
            <v>PI00-04-07-184</v>
          </cell>
          <cell r="F2243" t="str">
            <v>Сварка/соединение металлических труб – углеродистые и низколегированные стали DN &gt;2000-2200мм / &gt;80-88 дюйм, толщина стенки &gt;16-20</v>
          </cell>
          <cell r="G2243" t="str">
            <v>Welding/connection of steel pipes - carbon and low-alloy steel DN &gt;2000-2200 mm / &gt;80-88", wall thickness &gt;16-20</v>
          </cell>
          <cell r="H2243" t="str">
            <v>DI</v>
          </cell>
          <cell r="I2243" t="str">
            <v>DI</v>
          </cell>
          <cell r="J2243">
            <v>2.3981531963326739</v>
          </cell>
          <cell r="K2243">
            <v>8.3935361871643605E-2</v>
          </cell>
          <cell r="L2243" t="str">
            <v>KQ-32-00</v>
          </cell>
          <cell r="M2243" t="str">
            <v>Технологические трубопроводы, DI</v>
          </cell>
          <cell r="N2243">
            <v>1</v>
          </cell>
          <cell r="O2243" t="str">
            <v>KQ-32-01</v>
          </cell>
          <cell r="P2243" t="str">
            <v>Сварка технологических трубопроводов (черн. стали), DI</v>
          </cell>
          <cell r="Q2243">
            <v>1</v>
          </cell>
        </row>
        <row r="2244">
          <cell r="E2244" t="str">
            <v>PI00-04-07-185</v>
          </cell>
          <cell r="F2244" t="str">
            <v>Сварка/соединение металлических труб – углеродистые и низколегированные стали DN &gt;2000-2200мм / &gt;80-88 дюйм, толщина стенки &gt;20-24</v>
          </cell>
          <cell r="G2244" t="str">
            <v>Welding/connection of steel pipes - carbon and low-alloy steel DN &gt;2000-2200 mm / &gt;80-88", wall thickness &gt;20-24</v>
          </cell>
          <cell r="H2244" t="str">
            <v>DI</v>
          </cell>
          <cell r="I2244" t="str">
            <v>DI</v>
          </cell>
          <cell r="J2244">
            <v>3.4753710964312252</v>
          </cell>
          <cell r="K2244">
            <v>0.1216379883750929</v>
          </cell>
          <cell r="L2244" t="str">
            <v>KQ-32-00</v>
          </cell>
          <cell r="M2244" t="str">
            <v>Технологические трубопроводы, DI</v>
          </cell>
          <cell r="N2244">
            <v>1</v>
          </cell>
          <cell r="O2244" t="str">
            <v>KQ-32-01</v>
          </cell>
          <cell r="P2244" t="str">
            <v>Сварка технологических трубопроводов (черн. стали), DI</v>
          </cell>
          <cell r="Q2244">
            <v>1</v>
          </cell>
        </row>
        <row r="2245">
          <cell r="E2245" t="str">
            <v>PI00-04-07-186</v>
          </cell>
          <cell r="F2245" t="str">
            <v>Сварка/соединение металлических труб – углеродистые и низколегированные стали DN &gt;2000-2200мм / &gt;80-88 дюйм, толщина стенки &gt;24-28</v>
          </cell>
          <cell r="G2245" t="str">
            <v>Welding/connection of steel pipes - carbon and low-alloy steel DN &gt;2000-2200 mm / &gt;80-88", wall thickness &gt;24-28</v>
          </cell>
          <cell r="H2245" t="str">
            <v>DI</v>
          </cell>
          <cell r="I2245" t="str">
            <v>DI</v>
          </cell>
          <cell r="J2245">
            <v>4.4345443158825546</v>
          </cell>
          <cell r="K2245">
            <v>0.15520905105588945</v>
          </cell>
          <cell r="L2245" t="str">
            <v>KQ-32-00</v>
          </cell>
          <cell r="M2245" t="str">
            <v>Технологические трубопроводы, DI</v>
          </cell>
          <cell r="N2245">
            <v>1</v>
          </cell>
          <cell r="O2245" t="str">
            <v>KQ-32-01</v>
          </cell>
          <cell r="P2245" t="str">
            <v>Сварка технологических трубопроводов (черн. стали), DI</v>
          </cell>
          <cell r="Q2245">
            <v>1</v>
          </cell>
        </row>
        <row r="2246">
          <cell r="E2246" t="str">
            <v>PI00-04-07-187</v>
          </cell>
          <cell r="F2246" t="str">
            <v>Сварка/соединение металлических труб – углеродистые и низколегированные стали DN &gt;2000-2200мм / &gt;80-88 дюйм, толщина стенки &gt;28-32</v>
          </cell>
          <cell r="G2246" t="str">
            <v>Welding/connection of steel pipes - carbon and low-alloy steel DN &gt;2000-2200 mm / &gt;80-88", wall thickness &gt;28-32</v>
          </cell>
          <cell r="H2246" t="str">
            <v>DI</v>
          </cell>
          <cell r="I2246" t="str">
            <v>DI</v>
          </cell>
          <cell r="J2246">
            <v>0</v>
          </cell>
          <cell r="K2246">
            <v>0</v>
          </cell>
          <cell r="L2246" t="str">
            <v>KQ-32-00</v>
          </cell>
          <cell r="M2246" t="str">
            <v>Технологические трубопроводы, DI</v>
          </cell>
          <cell r="N2246">
            <v>1</v>
          </cell>
          <cell r="O2246" t="str">
            <v>KQ-32-01</v>
          </cell>
          <cell r="P2246" t="str">
            <v>Сварка технологических трубопроводов (черн. стали), DI</v>
          </cell>
          <cell r="Q2246">
            <v>1</v>
          </cell>
        </row>
        <row r="2247">
          <cell r="E2247" t="str">
            <v>PI00-04-07-188</v>
          </cell>
          <cell r="F2247" t="str">
            <v>Сварка/соединение металлических труб – углеродистые и низколегированные стали DN &gt;2000-2200мм / &gt;80-88 дюйм, толщина стенки &gt;32-36</v>
          </cell>
          <cell r="G2247" t="str">
            <v>Welding/connection of steel pipes - carbon and low-alloy steel DN &gt;2000-2200 mm / &gt;80-88", wall thickness &gt;32-36</v>
          </cell>
          <cell r="H2247" t="str">
            <v>DI</v>
          </cell>
          <cell r="I2247" t="str">
            <v>DI</v>
          </cell>
          <cell r="J2247">
            <v>0</v>
          </cell>
          <cell r="K2247">
            <v>0</v>
          </cell>
          <cell r="L2247" t="str">
            <v>KQ-32-00</v>
          </cell>
          <cell r="M2247" t="str">
            <v>Технологические трубопроводы, DI</v>
          </cell>
          <cell r="N2247">
            <v>1</v>
          </cell>
          <cell r="O2247" t="str">
            <v>KQ-32-01</v>
          </cell>
          <cell r="P2247" t="str">
            <v>Сварка технологических трубопроводов (черн. стали), DI</v>
          </cell>
          <cell r="Q2247">
            <v>1</v>
          </cell>
        </row>
        <row r="2248">
          <cell r="E2248" t="str">
            <v>PI00-04-07-189</v>
          </cell>
          <cell r="F2248" t="str">
            <v>Сварка/соединение металлических труб – углеродистые и низколегированные стали DN &gt;2000-2200мм / &gt;80-88 дюйм, толщина стенки &gt;36-40</v>
          </cell>
          <cell r="G2248" t="str">
            <v>Welding/connection of steel pipes - carbon and low-alloy steel DN &gt;2000-2200 mm / &gt;80-88", wall thickness &gt;36-40</v>
          </cell>
          <cell r="H2248" t="str">
            <v>DI</v>
          </cell>
          <cell r="I2248" t="str">
            <v>DI</v>
          </cell>
          <cell r="J2248">
            <v>0</v>
          </cell>
          <cell r="K2248">
            <v>0</v>
          </cell>
          <cell r="L2248" t="str">
            <v>KQ-32-00</v>
          </cell>
          <cell r="M2248" t="str">
            <v>Технологические трубопроводы, DI</v>
          </cell>
          <cell r="N2248">
            <v>1</v>
          </cell>
          <cell r="O2248" t="str">
            <v>KQ-32-01</v>
          </cell>
          <cell r="P2248" t="str">
            <v>Сварка технологических трубопроводов (черн. стали), DI</v>
          </cell>
          <cell r="Q2248">
            <v>1</v>
          </cell>
        </row>
        <row r="2249">
          <cell r="E2249" t="str">
            <v>PI00-04-07-190</v>
          </cell>
          <cell r="F2249" t="str">
            <v>Сварка/соединение металлических труб – углеродистые и низколегированные стали DN &gt;2000-2200мм / &gt;80-88 дюйм, толщина стенки &gt;40-44</v>
          </cell>
          <cell r="G2249" t="str">
            <v>Welding/connection of steel pipes - carbon and low-alloy steel DN &gt;2000-2200 mm / &gt;80-88", wall thickness &gt;40-44</v>
          </cell>
          <cell r="H2249" t="str">
            <v>DI</v>
          </cell>
          <cell r="I2249" t="str">
            <v>DI</v>
          </cell>
          <cell r="J2249">
            <v>0</v>
          </cell>
          <cell r="K2249">
            <v>0</v>
          </cell>
          <cell r="L2249" t="str">
            <v>KQ-32-00</v>
          </cell>
          <cell r="M2249" t="str">
            <v>Технологические трубопроводы, DI</v>
          </cell>
          <cell r="N2249">
            <v>1</v>
          </cell>
          <cell r="O2249" t="str">
            <v>KQ-32-01</v>
          </cell>
          <cell r="P2249" t="str">
            <v>Сварка технологических трубопроводов (черн. стали), DI</v>
          </cell>
          <cell r="Q2249">
            <v>1</v>
          </cell>
        </row>
        <row r="2250">
          <cell r="E2250" t="str">
            <v>PI00-04-07-191</v>
          </cell>
          <cell r="F2250" t="str">
            <v>Сварка/соединение металлических труб – углеродистые и низколегированные стали DN &gt;2000-2200мм / &gt;80-88 дюйм, толщина стенки &gt;44-48</v>
          </cell>
          <cell r="G2250" t="str">
            <v>Welding/connection of steel pipes - carbon and low-alloy steel DN &gt;2000-2200 mm / &gt;80-88", wall thickness &gt;44-48</v>
          </cell>
          <cell r="H2250" t="str">
            <v>DI</v>
          </cell>
          <cell r="I2250" t="str">
            <v>DI</v>
          </cell>
          <cell r="J2250">
            <v>0</v>
          </cell>
          <cell r="K2250">
            <v>0</v>
          </cell>
          <cell r="L2250" t="str">
            <v>KQ-32-00</v>
          </cell>
          <cell r="M2250" t="str">
            <v>Технологические трубопроводы, DI</v>
          </cell>
          <cell r="N2250">
            <v>1</v>
          </cell>
          <cell r="O2250" t="str">
            <v>KQ-32-01</v>
          </cell>
          <cell r="P2250" t="str">
            <v>Сварка технологических трубопроводов (черн. стали), DI</v>
          </cell>
          <cell r="Q2250">
            <v>1</v>
          </cell>
        </row>
        <row r="2251">
          <cell r="E2251" t="str">
            <v>PI00-04-07-192</v>
          </cell>
          <cell r="F2251" t="str">
            <v>Сварка/соединение металлических труб – углеродистые и низколегированные стали DN &gt;2000-2200мм / &gt;80-88 дюйм, толщина стенки &gt;48-52</v>
          </cell>
          <cell r="G2251" t="str">
            <v>Welding/connection of steel pipes - carbon and low-alloy steel DN &gt;2000-2200 mm / &gt;80-88", wall thickness &gt;48-52</v>
          </cell>
          <cell r="H2251" t="str">
            <v>DI</v>
          </cell>
          <cell r="I2251" t="str">
            <v>DI</v>
          </cell>
          <cell r="J2251">
            <v>0</v>
          </cell>
          <cell r="K2251">
            <v>0</v>
          </cell>
          <cell r="L2251" t="str">
            <v>KQ-32-00</v>
          </cell>
          <cell r="M2251" t="str">
            <v>Технологические трубопроводы, DI</v>
          </cell>
          <cell r="N2251">
            <v>1</v>
          </cell>
          <cell r="O2251" t="str">
            <v>KQ-32-01</v>
          </cell>
          <cell r="P2251" t="str">
            <v>Сварка технологических трубопроводов (черн. стали), DI</v>
          </cell>
          <cell r="Q2251">
            <v>1</v>
          </cell>
        </row>
        <row r="2252">
          <cell r="E2252" t="str">
            <v>PI00-04-07-193</v>
          </cell>
          <cell r="F2252" t="str">
            <v>Сварка/соединение металлических труб – углеродистые и низколегированные стали DN &gt;2000-2200мм / &gt;80-88 дюйм, толщина стенки &gt;52-56</v>
          </cell>
          <cell r="G2252" t="str">
            <v>Welding/connection of steel pipes - carbon and low-alloy steel DN &gt;2000-2200 mm / &gt;80-88", wall thickness &gt;52-56</v>
          </cell>
          <cell r="H2252" t="str">
            <v>DI</v>
          </cell>
          <cell r="I2252" t="str">
            <v>DI</v>
          </cell>
          <cell r="J2252">
            <v>0</v>
          </cell>
          <cell r="K2252">
            <v>0</v>
          </cell>
          <cell r="L2252" t="str">
            <v>KQ-32-00</v>
          </cell>
          <cell r="M2252" t="str">
            <v>Технологические трубопроводы, DI</v>
          </cell>
          <cell r="N2252">
            <v>1</v>
          </cell>
          <cell r="O2252" t="str">
            <v>KQ-32-01</v>
          </cell>
          <cell r="P2252" t="str">
            <v>Сварка технологических трубопроводов (черн. стали), DI</v>
          </cell>
          <cell r="Q2252">
            <v>1</v>
          </cell>
        </row>
        <row r="2253">
          <cell r="E2253" t="str">
            <v>PI00-04-07-194</v>
          </cell>
          <cell r="F2253" t="str">
            <v>Сварка/соединение металлических труб – углеродистые и низколегированные стали DN &gt;2000-2200мм / &gt;80-88 дюйм, толщина стенки &gt;56-60</v>
          </cell>
          <cell r="G2253" t="str">
            <v>Welding/connection of steel pipes - carbon and low-alloy steel DN &gt;2000-2200 mm / &gt;80-88", wall thickness &gt;56-60</v>
          </cell>
          <cell r="H2253" t="str">
            <v>DI</v>
          </cell>
          <cell r="I2253" t="str">
            <v>DI</v>
          </cell>
          <cell r="J2253">
            <v>0</v>
          </cell>
          <cell r="K2253">
            <v>0</v>
          </cell>
          <cell r="L2253" t="str">
            <v>KQ-32-00</v>
          </cell>
          <cell r="M2253" t="str">
            <v>Технологические трубопроводы, DI</v>
          </cell>
          <cell r="N2253">
            <v>1</v>
          </cell>
          <cell r="O2253" t="str">
            <v>KQ-32-01</v>
          </cell>
          <cell r="P2253" t="str">
            <v>Сварка технологических трубопроводов (черн. стали), DI</v>
          </cell>
          <cell r="Q2253">
            <v>1</v>
          </cell>
        </row>
        <row r="2254">
          <cell r="E2254" t="str">
            <v>PI00-04-07-195</v>
          </cell>
          <cell r="F2254" t="str">
            <v>Сварка/соединение металлических труб – углеродистые и низколегированные стали DN &gt;2200-2400мм / &gt;88-96 дюйм, толщина стенки &gt;16-20</v>
          </cell>
          <cell r="G2254" t="str">
            <v>Welding/connection of steel pipes - carbon and low-alloy steel DN &gt;2200-2400 mm / &gt;88-96", wall thickness &gt;16-20</v>
          </cell>
          <cell r="H2254" t="str">
            <v>DI</v>
          </cell>
          <cell r="I2254" t="str">
            <v>DI</v>
          </cell>
          <cell r="J2254">
            <v>0</v>
          </cell>
          <cell r="K2254">
            <v>0</v>
          </cell>
          <cell r="L2254" t="str">
            <v>KQ-32-00</v>
          </cell>
          <cell r="M2254" t="str">
            <v>Технологические трубопроводы, DI</v>
          </cell>
          <cell r="N2254">
            <v>1</v>
          </cell>
          <cell r="O2254" t="str">
            <v>KQ-32-01</v>
          </cell>
          <cell r="P2254" t="str">
            <v>Сварка технологических трубопроводов (черн. стали), DI</v>
          </cell>
          <cell r="Q2254">
            <v>1</v>
          </cell>
        </row>
        <row r="2255">
          <cell r="E2255" t="str">
            <v>PI00-04-07-196</v>
          </cell>
          <cell r="F2255" t="str">
            <v>Сварка/соединение металлических труб – углеродистые и низколегированные стали DN &gt;2200-2400мм / &gt;88-96 дюйм, толщина стенки &gt;20-24</v>
          </cell>
          <cell r="G2255" t="str">
            <v>Welding/connection of steel pipes - carbon and low-alloy steel DN &gt;2200-2400 mm / &gt;88-96", wall thickness &gt;20-24</v>
          </cell>
          <cell r="H2255" t="str">
            <v>DI</v>
          </cell>
          <cell r="I2255" t="str">
            <v>DI</v>
          </cell>
          <cell r="J2255">
            <v>0</v>
          </cell>
          <cell r="K2255">
            <v>0</v>
          </cell>
          <cell r="L2255" t="str">
            <v>KQ-32-00</v>
          </cell>
          <cell r="M2255" t="str">
            <v>Технологические трубопроводы, DI</v>
          </cell>
          <cell r="N2255">
            <v>1</v>
          </cell>
          <cell r="O2255" t="str">
            <v>KQ-32-01</v>
          </cell>
          <cell r="P2255" t="str">
            <v>Сварка технологических трубопроводов (черн. стали), DI</v>
          </cell>
          <cell r="Q2255">
            <v>1</v>
          </cell>
        </row>
        <row r="2256">
          <cell r="E2256" t="str">
            <v>PI00-04-07-197</v>
          </cell>
          <cell r="F2256" t="str">
            <v>Сварка/соединение металлических труб – углеродистые и низколегированные стали DN &gt;2200-2400мм / &gt;88-96 дюйм, толщина стенки &gt;24-28</v>
          </cell>
          <cell r="G2256" t="str">
            <v>Welding/connection of steel pipes - carbon and low-alloy steel DN &gt;2200-2400 mm / &gt;88-96", wall thickness &gt;24-28</v>
          </cell>
          <cell r="H2256" t="str">
            <v>DI</v>
          </cell>
          <cell r="I2256" t="str">
            <v>DI</v>
          </cell>
          <cell r="J2256">
            <v>0</v>
          </cell>
          <cell r="K2256">
            <v>0</v>
          </cell>
          <cell r="L2256" t="str">
            <v>KQ-32-00</v>
          </cell>
          <cell r="M2256" t="str">
            <v>Технологические трубопроводы, DI</v>
          </cell>
          <cell r="N2256">
            <v>1</v>
          </cell>
          <cell r="O2256" t="str">
            <v>KQ-32-01</v>
          </cell>
          <cell r="P2256" t="str">
            <v>Сварка технологических трубопроводов (черн. стали), DI</v>
          </cell>
          <cell r="Q2256">
            <v>1</v>
          </cell>
        </row>
        <row r="2257">
          <cell r="E2257" t="str">
            <v>PI00-04-07-198</v>
          </cell>
          <cell r="F2257" t="str">
            <v>Сварка/соединение металлических труб – углеродистые и низколегированные стали DN &gt;2200-2400мм / &gt;88-96 дюйм, толщина стенки &gt;28-32</v>
          </cell>
          <cell r="G2257" t="str">
            <v>Welding/connection of steel pipes - carbon and low-alloy steel DN &gt;2200-2400 mm / &gt;88-96", wall thickness &gt;28-32</v>
          </cell>
          <cell r="H2257" t="str">
            <v>DI</v>
          </cell>
          <cell r="I2257" t="str">
            <v>DI</v>
          </cell>
          <cell r="J2257">
            <v>0</v>
          </cell>
          <cell r="K2257">
            <v>0</v>
          </cell>
          <cell r="L2257" t="str">
            <v>KQ-32-00</v>
          </cell>
          <cell r="M2257" t="str">
            <v>Технологические трубопроводы, DI</v>
          </cell>
          <cell r="N2257">
            <v>1</v>
          </cell>
          <cell r="O2257" t="str">
            <v>KQ-32-01</v>
          </cell>
          <cell r="P2257" t="str">
            <v>Сварка технологических трубопроводов (черн. стали), DI</v>
          </cell>
          <cell r="Q2257">
            <v>1</v>
          </cell>
        </row>
        <row r="2258">
          <cell r="E2258" t="str">
            <v>PI00-04-07-199</v>
          </cell>
          <cell r="F2258" t="str">
            <v>Сварка/соединение металлических труб – углеродистые и низколегированные стали DN &gt;2200-2400мм / &gt;88-96 дюйм, толщина стенки &gt;32-36</v>
          </cell>
          <cell r="G2258" t="str">
            <v>Welding/connection of steel pipes - carbon and low-alloy steel DN &gt;2200-2400 mm / &gt;88-96", wall thickness &gt;32-36</v>
          </cell>
          <cell r="H2258" t="str">
            <v>DI</v>
          </cell>
          <cell r="I2258" t="str">
            <v>DI</v>
          </cell>
          <cell r="J2258">
            <v>0</v>
          </cell>
          <cell r="K2258">
            <v>0</v>
          </cell>
          <cell r="L2258" t="str">
            <v>KQ-32-00</v>
          </cell>
          <cell r="M2258" t="str">
            <v>Технологические трубопроводы, DI</v>
          </cell>
          <cell r="N2258">
            <v>1</v>
          </cell>
          <cell r="O2258" t="str">
            <v>KQ-32-01</v>
          </cell>
          <cell r="P2258" t="str">
            <v>Сварка технологических трубопроводов (черн. стали), DI</v>
          </cell>
          <cell r="Q2258">
            <v>1</v>
          </cell>
        </row>
        <row r="2259">
          <cell r="E2259" t="str">
            <v>PI00-04-07-200</v>
          </cell>
          <cell r="F2259" t="str">
            <v>Сварка/соединение металлических труб – углеродистые и низколегированные стали DN &gt;2200-2400мм / &gt;88-96 дюйм, толщина стенки &gt;36-40</v>
          </cell>
          <cell r="G2259" t="str">
            <v>Welding/connection of steel pipes - carbon and low-alloy steel DN &gt;2200-2400 mm / &gt;88-96", wall thickness &gt;36-40</v>
          </cell>
          <cell r="H2259" t="str">
            <v>DI</v>
          </cell>
          <cell r="I2259" t="str">
            <v>DI</v>
          </cell>
          <cell r="J2259">
            <v>0</v>
          </cell>
          <cell r="K2259">
            <v>0</v>
          </cell>
          <cell r="L2259" t="str">
            <v>KQ-32-00</v>
          </cell>
          <cell r="M2259" t="str">
            <v>Технологические трубопроводы, DI</v>
          </cell>
          <cell r="N2259">
            <v>1</v>
          </cell>
          <cell r="O2259" t="str">
            <v>KQ-32-01</v>
          </cell>
          <cell r="P2259" t="str">
            <v>Сварка технологических трубопроводов (черн. стали), DI</v>
          </cell>
          <cell r="Q2259">
            <v>1</v>
          </cell>
        </row>
        <row r="2260">
          <cell r="E2260" t="str">
            <v>PI00-04-07-201</v>
          </cell>
          <cell r="F2260" t="str">
            <v>Сварка/соединение металлических труб – углеродистые и низколегированные стали DN &gt;2200-2400мм / &gt;88-96 дюйм, толщина стенки &gt;40-44</v>
          </cell>
          <cell r="G2260" t="str">
            <v>Welding/connection of steel pipes - carbon and low-alloy steel DN &gt;2200-2400 mm / &gt;88-96", wall thickness &gt;40-44</v>
          </cell>
          <cell r="H2260" t="str">
            <v>DI</v>
          </cell>
          <cell r="I2260" t="str">
            <v>DI</v>
          </cell>
          <cell r="J2260">
            <v>0</v>
          </cell>
          <cell r="K2260">
            <v>0</v>
          </cell>
          <cell r="L2260" t="str">
            <v>KQ-32-00</v>
          </cell>
          <cell r="M2260" t="str">
            <v>Технологические трубопроводы, DI</v>
          </cell>
          <cell r="N2260">
            <v>1</v>
          </cell>
          <cell r="O2260" t="str">
            <v>KQ-32-01</v>
          </cell>
          <cell r="P2260" t="str">
            <v>Сварка технологических трубопроводов (черн. стали), DI</v>
          </cell>
          <cell r="Q2260">
            <v>1</v>
          </cell>
        </row>
        <row r="2261">
          <cell r="E2261" t="str">
            <v>PI00-04-07-202</v>
          </cell>
          <cell r="F2261" t="str">
            <v>Сварка/соединение металлических труб – углеродистые и низколегированные стали DN &gt;2200-2400мм / &gt;88-96 дюйм, толщина стенки &gt;44-48</v>
          </cell>
          <cell r="G2261" t="str">
            <v>Welding/connection of steel pipes - carbon and low-alloy steel DN &gt;2200-2400 mm / &gt;88-96", wall thickness &gt;44-48</v>
          </cell>
          <cell r="H2261" t="str">
            <v>DI</v>
          </cell>
          <cell r="I2261" t="str">
            <v>DI</v>
          </cell>
          <cell r="J2261">
            <v>0</v>
          </cell>
          <cell r="K2261">
            <v>0</v>
          </cell>
          <cell r="L2261" t="str">
            <v>KQ-32-00</v>
          </cell>
          <cell r="M2261" t="str">
            <v>Технологические трубопроводы, DI</v>
          </cell>
          <cell r="N2261">
            <v>1</v>
          </cell>
          <cell r="O2261" t="str">
            <v>KQ-32-01</v>
          </cell>
          <cell r="P2261" t="str">
            <v>Сварка технологических трубопроводов (черн. стали), DI</v>
          </cell>
          <cell r="Q2261">
            <v>1</v>
          </cell>
        </row>
        <row r="2262">
          <cell r="E2262" t="str">
            <v>PI00-04-07-203</v>
          </cell>
          <cell r="F2262" t="str">
            <v>Сварка/соединение металлических труб – углеродистые и низколегированные стали DN &gt;2200-2400мм / &gt;88-96 дюйм, толщина стенки &gt;48-52</v>
          </cell>
          <cell r="G2262" t="str">
            <v>Welding/connection of steel pipes - carbon and low-alloy steel DN &gt;2200-2400 mm / &gt;88-96", wall thickness &gt;48-52</v>
          </cell>
          <cell r="H2262" t="str">
            <v>DI</v>
          </cell>
          <cell r="I2262" t="str">
            <v>DI</v>
          </cell>
          <cell r="J2262">
            <v>0</v>
          </cell>
          <cell r="K2262">
            <v>0</v>
          </cell>
          <cell r="L2262" t="str">
            <v>KQ-32-00</v>
          </cell>
          <cell r="M2262" t="str">
            <v>Технологические трубопроводы, DI</v>
          </cell>
          <cell r="N2262">
            <v>1</v>
          </cell>
          <cell r="O2262" t="str">
            <v>KQ-32-01</v>
          </cell>
          <cell r="P2262" t="str">
            <v>Сварка технологических трубопроводов (черн. стали), DI</v>
          </cell>
          <cell r="Q2262">
            <v>1</v>
          </cell>
        </row>
        <row r="2263">
          <cell r="E2263" t="str">
            <v>PI00-04-07-204</v>
          </cell>
          <cell r="F2263" t="str">
            <v>Сварка/соединение металлических труб – углеродистые и низколегированные стали DN &gt;2200-2400мм / &gt;88-96 дюйм, толщина стенки &gt;52-56</v>
          </cell>
          <cell r="G2263" t="str">
            <v>Welding/connection of steel pipes - carbon and low-alloy steel DN &gt;2200-2400 mm / &gt;88-96", wall thickness &gt;52-56</v>
          </cell>
          <cell r="H2263" t="str">
            <v>DI</v>
          </cell>
          <cell r="I2263" t="str">
            <v>DI</v>
          </cell>
          <cell r="J2263">
            <v>0</v>
          </cell>
          <cell r="K2263">
            <v>0</v>
          </cell>
          <cell r="L2263" t="str">
            <v>KQ-32-00</v>
          </cell>
          <cell r="M2263" t="str">
            <v>Технологические трубопроводы, DI</v>
          </cell>
          <cell r="N2263">
            <v>1</v>
          </cell>
          <cell r="O2263" t="str">
            <v>KQ-32-01</v>
          </cell>
          <cell r="P2263" t="str">
            <v>Сварка технологических трубопроводов (черн. стали), DI</v>
          </cell>
          <cell r="Q2263">
            <v>1</v>
          </cell>
        </row>
        <row r="2264">
          <cell r="E2264" t="str">
            <v>PI00-04-07-205</v>
          </cell>
          <cell r="F2264" t="str">
            <v>Сварка/соединение металлических труб – углеродистые и низколегированные стали DN &gt;2200-2400мм / &gt;88-96 дюйм, толщина стенки &gt;56-60</v>
          </cell>
          <cell r="G2264" t="str">
            <v>Welding/connection of steel pipes - carbon and low-alloy steel DN &gt;2200-2400 mm / &gt;88-96", wall thickness &gt;56-60</v>
          </cell>
          <cell r="H2264" t="str">
            <v>DI</v>
          </cell>
          <cell r="I2264" t="str">
            <v>DI</v>
          </cell>
          <cell r="J2264">
            <v>0</v>
          </cell>
          <cell r="K2264">
            <v>0</v>
          </cell>
          <cell r="L2264" t="str">
            <v>KQ-32-00</v>
          </cell>
          <cell r="M2264" t="str">
            <v>Технологические трубопроводы, DI</v>
          </cell>
          <cell r="N2264">
            <v>1</v>
          </cell>
          <cell r="O2264" t="str">
            <v>KQ-32-01</v>
          </cell>
          <cell r="P2264" t="str">
            <v>Сварка технологических трубопроводов (черн. стали), DI</v>
          </cell>
          <cell r="Q2264">
            <v>1</v>
          </cell>
        </row>
        <row r="2265">
          <cell r="E2265" t="str">
            <v>PI00-04-07-206</v>
          </cell>
          <cell r="F2265" t="str">
            <v>Сварка/соединение металлических труб – углеродистые и низколегированные стали DN &gt;2400-2800мм / &gt;96-112 дюйм, толщина стенки &gt;16-20</v>
          </cell>
          <cell r="G2265" t="str">
            <v>Welding/connection of steel pipes - carbon and low-alloy steel DN &gt;2400-2800 mm / &gt;96-112", wall thickness &gt;16-20</v>
          </cell>
          <cell r="H2265" t="str">
            <v>DI</v>
          </cell>
          <cell r="I2265" t="str">
            <v>DI</v>
          </cell>
          <cell r="J2265">
            <v>0</v>
          </cell>
          <cell r="K2265">
            <v>0</v>
          </cell>
          <cell r="L2265" t="str">
            <v>KQ-32-00</v>
          </cell>
          <cell r="M2265" t="str">
            <v>Технологические трубопроводы, DI</v>
          </cell>
          <cell r="N2265">
            <v>1</v>
          </cell>
          <cell r="O2265" t="str">
            <v>KQ-32-01</v>
          </cell>
          <cell r="P2265" t="str">
            <v>Сварка технологических трубопроводов (черн. стали), DI</v>
          </cell>
          <cell r="Q2265">
            <v>1</v>
          </cell>
        </row>
        <row r="2266">
          <cell r="E2266" t="str">
            <v>PI00-04-07-207</v>
          </cell>
          <cell r="F2266" t="str">
            <v>Сварка/соединение металлических труб – углеродистые и низколегированные стали DN &gt;2400-2800мм / &gt;96-112 дюйм, толщина стенки &gt;20-24</v>
          </cell>
          <cell r="G2266" t="str">
            <v>Welding/connection of steel pipes - carbon and low-alloy steel DN &gt;2400-2800 mm / &gt;96-112", wall thickness &gt;20-24</v>
          </cell>
          <cell r="H2266" t="str">
            <v>DI</v>
          </cell>
          <cell r="I2266" t="str">
            <v>DI</v>
          </cell>
          <cell r="J2266">
            <v>0</v>
          </cell>
          <cell r="K2266">
            <v>0</v>
          </cell>
          <cell r="L2266" t="str">
            <v>KQ-32-00</v>
          </cell>
          <cell r="M2266" t="str">
            <v>Технологические трубопроводы, DI</v>
          </cell>
          <cell r="N2266">
            <v>1</v>
          </cell>
          <cell r="O2266" t="str">
            <v>KQ-32-01</v>
          </cell>
          <cell r="P2266" t="str">
            <v>Сварка технологических трубопроводов (черн. стали), DI</v>
          </cell>
          <cell r="Q2266">
            <v>1</v>
          </cell>
        </row>
        <row r="2267">
          <cell r="E2267" t="str">
            <v>PI00-04-07-208</v>
          </cell>
          <cell r="F2267" t="str">
            <v>Сварка/соединение металлических труб – углеродистые и низколегированные стали DN &gt;2400-2800мм / &gt;96-112 дюйм, толщина стенки &gt;24-28</v>
          </cell>
          <cell r="G2267" t="str">
            <v>Welding/connection of steel pipes - carbon and low-alloy steel DN &gt;2400-2800 mm / &gt;96-112", wall thickness &gt;24-28</v>
          </cell>
          <cell r="H2267" t="str">
            <v>DI</v>
          </cell>
          <cell r="I2267" t="str">
            <v>DI</v>
          </cell>
          <cell r="J2267">
            <v>0</v>
          </cell>
          <cell r="K2267">
            <v>0</v>
          </cell>
          <cell r="L2267" t="str">
            <v>KQ-32-00</v>
          </cell>
          <cell r="M2267" t="str">
            <v>Технологические трубопроводы, DI</v>
          </cell>
          <cell r="N2267">
            <v>1</v>
          </cell>
          <cell r="O2267" t="str">
            <v>KQ-32-01</v>
          </cell>
          <cell r="P2267" t="str">
            <v>Сварка технологических трубопроводов (черн. стали), DI</v>
          </cell>
          <cell r="Q2267">
            <v>1</v>
          </cell>
        </row>
        <row r="2268">
          <cell r="E2268" t="str">
            <v>PI00-04-07-209</v>
          </cell>
          <cell r="F2268" t="str">
            <v>Сварка/соединение металлических труб – углеродистые и низколегированные стали DN &gt;2400-2800мм / &gt;96-112 дюйм, толщина стенки &gt;28-32</v>
          </cell>
          <cell r="G2268" t="str">
            <v>Welding/connection of steel pipes - carbon and low-alloy steel DN &gt;2400-2800 mm / &gt;96-112", wall thickness &gt;28-32</v>
          </cell>
          <cell r="H2268" t="str">
            <v>DI</v>
          </cell>
          <cell r="I2268" t="str">
            <v>DI</v>
          </cell>
          <cell r="J2268">
            <v>0</v>
          </cell>
          <cell r="K2268">
            <v>0</v>
          </cell>
          <cell r="L2268" t="str">
            <v>KQ-32-00</v>
          </cell>
          <cell r="M2268" t="str">
            <v>Технологические трубопроводы, DI</v>
          </cell>
          <cell r="N2268">
            <v>1</v>
          </cell>
          <cell r="O2268" t="str">
            <v>KQ-32-01</v>
          </cell>
          <cell r="P2268" t="str">
            <v>Сварка технологических трубопроводов (черн. стали), DI</v>
          </cell>
          <cell r="Q2268">
            <v>1</v>
          </cell>
        </row>
        <row r="2269">
          <cell r="E2269" t="str">
            <v>PI00-04-07-210</v>
          </cell>
          <cell r="F2269" t="str">
            <v>Сварка/соединение металлических труб – углеродистые и низколегированные стали DN &gt;2400-2800мм / &gt;96-112 дюйм, толщина стенки &gt;32-36</v>
          </cell>
          <cell r="G2269" t="str">
            <v>Welding/connection of steel pipes - carbon and low-alloy steel DN &gt;2400-2800 mm / &gt;96-112", wall thickness &gt;32-36</v>
          </cell>
          <cell r="H2269" t="str">
            <v>DI</v>
          </cell>
          <cell r="I2269" t="str">
            <v>DI</v>
          </cell>
          <cell r="J2269">
            <v>0</v>
          </cell>
          <cell r="K2269">
            <v>0</v>
          </cell>
          <cell r="L2269" t="str">
            <v>KQ-32-00</v>
          </cell>
          <cell r="M2269" t="str">
            <v>Технологические трубопроводы, DI</v>
          </cell>
          <cell r="N2269">
            <v>1</v>
          </cell>
          <cell r="O2269" t="str">
            <v>KQ-32-01</v>
          </cell>
          <cell r="P2269" t="str">
            <v>Сварка технологических трубопроводов (черн. стали), DI</v>
          </cell>
          <cell r="Q2269">
            <v>1</v>
          </cell>
        </row>
        <row r="2270">
          <cell r="E2270" t="str">
            <v>PI00-04-07-211</v>
          </cell>
          <cell r="F2270" t="str">
            <v>Сварка/соединение металлических труб – углеродистые и низколегированные стали DN &gt;2400-2800мм / &gt;96-112 дюйм, толщина стенки &gt;36-40</v>
          </cell>
          <cell r="G2270" t="str">
            <v>Welding/connection of steel pipes - carbon and low-alloy steel DN &gt;2400-2800 mm / &gt;96-112", wall thickness &gt;36-40</v>
          </cell>
          <cell r="H2270" t="str">
            <v>DI</v>
          </cell>
          <cell r="I2270" t="str">
            <v>DI</v>
          </cell>
          <cell r="J2270">
            <v>0</v>
          </cell>
          <cell r="K2270">
            <v>0</v>
          </cell>
          <cell r="L2270" t="str">
            <v>KQ-32-00</v>
          </cell>
          <cell r="M2270" t="str">
            <v>Технологические трубопроводы, DI</v>
          </cell>
          <cell r="N2270">
            <v>1</v>
          </cell>
          <cell r="O2270" t="str">
            <v>KQ-32-01</v>
          </cell>
          <cell r="P2270" t="str">
            <v>Сварка технологических трубопроводов (черн. стали), DI</v>
          </cell>
          <cell r="Q2270">
            <v>1</v>
          </cell>
        </row>
        <row r="2271">
          <cell r="E2271" t="str">
            <v>PI00-04-07-212</v>
          </cell>
          <cell r="F2271" t="str">
            <v>Сварка/соединение металлических труб – углеродистые и низколегированные стали DN &gt;2400-2800мм / &gt;96-112 дюйм, толщина стенки &gt;40-44</v>
          </cell>
          <cell r="G2271" t="str">
            <v>Welding/connection of steel pipes - carbon and low-alloy steel DN &gt;2400-2800 mm / &gt;96-112", wall thickness &gt;40-44</v>
          </cell>
          <cell r="H2271" t="str">
            <v>DI</v>
          </cell>
          <cell r="I2271" t="str">
            <v>DI</v>
          </cell>
          <cell r="J2271">
            <v>0</v>
          </cell>
          <cell r="K2271">
            <v>0</v>
          </cell>
          <cell r="L2271" t="str">
            <v>KQ-32-00</v>
          </cell>
          <cell r="M2271" t="str">
            <v>Технологические трубопроводы, DI</v>
          </cell>
          <cell r="N2271">
            <v>1</v>
          </cell>
          <cell r="O2271" t="str">
            <v>KQ-32-01</v>
          </cell>
          <cell r="P2271" t="str">
            <v>Сварка технологических трубопроводов (черн. стали), DI</v>
          </cell>
          <cell r="Q2271">
            <v>1</v>
          </cell>
        </row>
        <row r="2272">
          <cell r="E2272" t="str">
            <v>PI00-04-07-213</v>
          </cell>
          <cell r="F2272" t="str">
            <v>Сварка/соединение металлических труб – углеродистые и низколегированные стали DN &gt;2400-2800мм / &gt;96-112 дюйм, толщина стенки &gt;44-48</v>
          </cell>
          <cell r="G2272" t="str">
            <v>Welding/connection of steel pipes - carbon and low-alloy steel DN &gt;2400-2800 mm / &gt;96-112", wall thickness &gt;44-48</v>
          </cell>
          <cell r="H2272" t="str">
            <v>DI</v>
          </cell>
          <cell r="I2272" t="str">
            <v>DI</v>
          </cell>
          <cell r="J2272">
            <v>0</v>
          </cell>
          <cell r="K2272">
            <v>0</v>
          </cell>
          <cell r="L2272" t="str">
            <v>KQ-32-00</v>
          </cell>
          <cell r="M2272" t="str">
            <v>Технологические трубопроводы, DI</v>
          </cell>
          <cell r="N2272">
            <v>1</v>
          </cell>
          <cell r="O2272" t="str">
            <v>KQ-32-01</v>
          </cell>
          <cell r="P2272" t="str">
            <v>Сварка технологических трубопроводов (черн. стали), DI</v>
          </cell>
          <cell r="Q2272">
            <v>1</v>
          </cell>
        </row>
        <row r="2273">
          <cell r="E2273" t="str">
            <v>PI00-04-07-214</v>
          </cell>
          <cell r="F2273" t="str">
            <v>Сварка/соединение металлических труб – углеродистые и низколегированные стали DN &gt;2400-2800мм / &gt;96-112 дюйм, толщина стенки &gt;48-52</v>
          </cell>
          <cell r="G2273" t="str">
            <v>Welding/connection of steel pipes - carbon and low-alloy steel DN &gt;2400-2800 mm / &gt;96-112", wall thickness &gt;48-52</v>
          </cell>
          <cell r="H2273" t="str">
            <v>DI</v>
          </cell>
          <cell r="I2273" t="str">
            <v>DI</v>
          </cell>
          <cell r="J2273">
            <v>0</v>
          </cell>
          <cell r="K2273">
            <v>0</v>
          </cell>
          <cell r="L2273" t="str">
            <v>KQ-32-00</v>
          </cell>
          <cell r="M2273" t="str">
            <v>Технологические трубопроводы, DI</v>
          </cell>
          <cell r="N2273">
            <v>1</v>
          </cell>
          <cell r="O2273" t="str">
            <v>KQ-32-01</v>
          </cell>
          <cell r="P2273" t="str">
            <v>Сварка технологических трубопроводов (черн. стали), DI</v>
          </cell>
          <cell r="Q2273">
            <v>1</v>
          </cell>
        </row>
        <row r="2274">
          <cell r="E2274" t="str">
            <v>PI00-04-07-215</v>
          </cell>
          <cell r="F2274" t="str">
            <v>Сварка/соединение металлических труб – углеродистые и низколегированные стали DN &gt;2400-2800мм / &gt;96-112 дюйм, толщина стенки &gt;52-56</v>
          </cell>
          <cell r="G2274" t="str">
            <v>Welding/connection of steel pipes - carbon and low-alloy steel DN &gt;2400-2800 mm / &gt;96-112", wall thickness &gt;52-56</v>
          </cell>
          <cell r="H2274" t="str">
            <v>DI</v>
          </cell>
          <cell r="I2274" t="str">
            <v>DI</v>
          </cell>
          <cell r="J2274">
            <v>0</v>
          </cell>
          <cell r="K2274">
            <v>0</v>
          </cell>
          <cell r="L2274" t="str">
            <v>KQ-32-00</v>
          </cell>
          <cell r="M2274" t="str">
            <v>Технологические трубопроводы, DI</v>
          </cell>
          <cell r="N2274">
            <v>1</v>
          </cell>
          <cell r="O2274" t="str">
            <v>KQ-32-01</v>
          </cell>
          <cell r="P2274" t="str">
            <v>Сварка технологических трубопроводов (черн. стали), DI</v>
          </cell>
          <cell r="Q2274">
            <v>1</v>
          </cell>
        </row>
        <row r="2275">
          <cell r="E2275" t="str">
            <v>PI00-04-07-216</v>
          </cell>
          <cell r="F2275" t="str">
            <v>Сварка/соединение металлических труб – углеродистые и низколегированные стали DN &gt;2400-2800мм / &gt;96-112 дюйм, толщина стенки &gt;56-60</v>
          </cell>
          <cell r="G2275" t="str">
            <v>Welding/connection of steel pipes - carbon and low-alloy steel DN &gt;2400-2800 mm / &gt;96-112", wall thickness &gt;56-60</v>
          </cell>
          <cell r="H2275" t="str">
            <v>DI</v>
          </cell>
          <cell r="I2275" t="str">
            <v>DI</v>
          </cell>
          <cell r="J2275">
            <v>0</v>
          </cell>
          <cell r="K2275">
            <v>0</v>
          </cell>
          <cell r="L2275" t="str">
            <v>KQ-32-00</v>
          </cell>
          <cell r="M2275" t="str">
            <v>Технологические трубопроводы, DI</v>
          </cell>
          <cell r="N2275">
            <v>1</v>
          </cell>
          <cell r="O2275" t="str">
            <v>KQ-32-01</v>
          </cell>
          <cell r="P2275" t="str">
            <v>Сварка технологических трубопроводов (черн. стали), DI</v>
          </cell>
          <cell r="Q2275">
            <v>1</v>
          </cell>
        </row>
        <row r="2276">
          <cell r="E2276" t="str">
            <v>PI00-04-07-217</v>
          </cell>
          <cell r="F2276" t="str">
            <v>Сварка/соединение металлических труб – углеродистые и низколегированные стали DN &gt;2800-3200мм / &gt;112-128 дюйм, толщина стенки &gt;16-20</v>
          </cell>
          <cell r="G2276" t="str">
            <v>Welding/connection of steel pipes - carbon and low-alloy steel DN &gt;2800-3200 mm / &gt;112-128", wall thickness &gt;16-20</v>
          </cell>
          <cell r="H2276" t="str">
            <v>DI</v>
          </cell>
          <cell r="I2276" t="str">
            <v>DI</v>
          </cell>
          <cell r="J2276">
            <v>0</v>
          </cell>
          <cell r="K2276">
            <v>0</v>
          </cell>
          <cell r="L2276" t="str">
            <v>KQ-32-00</v>
          </cell>
          <cell r="M2276" t="str">
            <v>Технологические трубопроводы, DI</v>
          </cell>
          <cell r="N2276">
            <v>1</v>
          </cell>
          <cell r="O2276" t="str">
            <v>KQ-32-01</v>
          </cell>
          <cell r="P2276" t="str">
            <v>Сварка технологических трубопроводов (черн. стали), DI</v>
          </cell>
          <cell r="Q2276">
            <v>1</v>
          </cell>
        </row>
        <row r="2277">
          <cell r="E2277" t="str">
            <v>PI00-04-07-218</v>
          </cell>
          <cell r="F2277" t="str">
            <v>Сварка/соединение металлических труб – углеродистые и низколегированные стали DN &gt;2800-3200мм / &gt;112-128 дюйм, толщина стенки &gt;20-24</v>
          </cell>
          <cell r="G2277" t="str">
            <v>Welding/connection of steel pipes - carbon and low-alloy steel DN &gt;2800-3200 mm / &gt;112-128", wall thickness &gt;20-24</v>
          </cell>
          <cell r="H2277" t="str">
            <v>DI</v>
          </cell>
          <cell r="I2277" t="str">
            <v>DI</v>
          </cell>
          <cell r="J2277">
            <v>0</v>
          </cell>
          <cell r="K2277">
            <v>0</v>
          </cell>
          <cell r="L2277" t="str">
            <v>KQ-32-00</v>
          </cell>
          <cell r="M2277" t="str">
            <v>Технологические трубопроводы, DI</v>
          </cell>
          <cell r="N2277">
            <v>1</v>
          </cell>
          <cell r="O2277" t="str">
            <v>KQ-32-01</v>
          </cell>
          <cell r="P2277" t="str">
            <v>Сварка технологических трубопроводов (черн. стали), DI</v>
          </cell>
          <cell r="Q2277">
            <v>1</v>
          </cell>
        </row>
        <row r="2278">
          <cell r="E2278" t="str">
            <v>PI00-04-07-219</v>
          </cell>
          <cell r="F2278" t="str">
            <v>Сварка/соединение металлических труб – углеродистые и низколегированные стали DN &gt;2800-3200мм / &gt;112-128 дюйм, толщина стенки &gt;24-28</v>
          </cell>
          <cell r="G2278" t="str">
            <v>Welding/connection of steel pipes - carbon and low-alloy steel DN &gt;2800-3200 mm / &gt;112-128", wall thickness &gt;24-28</v>
          </cell>
          <cell r="H2278" t="str">
            <v>DI</v>
          </cell>
          <cell r="I2278" t="str">
            <v>DI</v>
          </cell>
          <cell r="J2278">
            <v>0</v>
          </cell>
          <cell r="K2278">
            <v>0</v>
          </cell>
          <cell r="L2278" t="str">
            <v>KQ-32-00</v>
          </cell>
          <cell r="M2278" t="str">
            <v>Технологические трубопроводы, DI</v>
          </cell>
          <cell r="N2278">
            <v>1</v>
          </cell>
          <cell r="O2278" t="str">
            <v>KQ-32-01</v>
          </cell>
          <cell r="P2278" t="str">
            <v>Сварка технологических трубопроводов (черн. стали), DI</v>
          </cell>
          <cell r="Q2278">
            <v>1</v>
          </cell>
        </row>
        <row r="2279">
          <cell r="E2279" t="str">
            <v>PI00-04-07-220</v>
          </cell>
          <cell r="F2279" t="str">
            <v>Сварка/соединение металлических труб – углеродистые и низколегированные стали DN &gt;2800-3200мм / &gt;112-128 дюйм, толщина стенки &gt;28-32</v>
          </cell>
          <cell r="G2279" t="str">
            <v>Welding/connection of steel pipes - carbon and low-alloy steel DN &gt;2800-3200 mm / &gt;112-128", wall thickness &gt;28-32</v>
          </cell>
          <cell r="H2279" t="str">
            <v>DI</v>
          </cell>
          <cell r="I2279" t="str">
            <v>DI</v>
          </cell>
          <cell r="J2279">
            <v>0</v>
          </cell>
          <cell r="K2279">
            <v>0</v>
          </cell>
          <cell r="L2279" t="str">
            <v>KQ-32-00</v>
          </cell>
          <cell r="M2279" t="str">
            <v>Технологические трубопроводы, DI</v>
          </cell>
          <cell r="N2279">
            <v>1</v>
          </cell>
          <cell r="O2279" t="str">
            <v>KQ-32-01</v>
          </cell>
          <cell r="P2279" t="str">
            <v>Сварка технологических трубопроводов (черн. стали), DI</v>
          </cell>
          <cell r="Q2279">
            <v>1</v>
          </cell>
        </row>
        <row r="2280">
          <cell r="E2280" t="str">
            <v>PI00-04-07-221</v>
          </cell>
          <cell r="F2280" t="str">
            <v>Сварка/соединение металлических труб – углеродистые и низколегированные стали DN &gt;2800-3200мм / &gt;112-128 дюйм, толщина стенки &gt;32-36</v>
          </cell>
          <cell r="G2280" t="str">
            <v>Welding/connection of steel pipes - carbon and low-alloy steel DN &gt;2800-3200 mm / &gt;112-128", wall thickness &gt;32-36</v>
          </cell>
          <cell r="H2280" t="str">
            <v>DI</v>
          </cell>
          <cell r="I2280" t="str">
            <v>DI</v>
          </cell>
          <cell r="J2280">
            <v>0</v>
          </cell>
          <cell r="K2280">
            <v>0</v>
          </cell>
          <cell r="L2280" t="str">
            <v>KQ-32-00</v>
          </cell>
          <cell r="M2280" t="str">
            <v>Технологические трубопроводы, DI</v>
          </cell>
          <cell r="N2280">
            <v>1</v>
          </cell>
          <cell r="O2280" t="str">
            <v>KQ-32-01</v>
          </cell>
          <cell r="P2280" t="str">
            <v>Сварка технологических трубопроводов (черн. стали), DI</v>
          </cell>
          <cell r="Q2280">
            <v>1</v>
          </cell>
        </row>
        <row r="2281">
          <cell r="E2281" t="str">
            <v>PI00-04-07-222</v>
          </cell>
          <cell r="F2281" t="str">
            <v>Сварка/соединение металлических труб – углеродистые и низколегированные стали DN &gt;2800-3200мм / &gt;112-128 дюйм, толщина стенки &gt;36-40</v>
          </cell>
          <cell r="G2281" t="str">
            <v>Welding/connection of steel pipes - carbon and low-alloy steel DN &gt;2800-3200 mm / &gt;112-128", wall thickness &gt;36-40</v>
          </cell>
          <cell r="H2281" t="str">
            <v>DI</v>
          </cell>
          <cell r="I2281" t="str">
            <v>DI</v>
          </cell>
          <cell r="J2281">
            <v>0</v>
          </cell>
          <cell r="K2281">
            <v>0</v>
          </cell>
          <cell r="L2281" t="str">
            <v>KQ-32-00</v>
          </cell>
          <cell r="M2281" t="str">
            <v>Технологические трубопроводы, DI</v>
          </cell>
          <cell r="N2281">
            <v>1</v>
          </cell>
          <cell r="O2281" t="str">
            <v>KQ-32-01</v>
          </cell>
          <cell r="P2281" t="str">
            <v>Сварка технологических трубопроводов (черн. стали), DI</v>
          </cell>
          <cell r="Q2281">
            <v>1</v>
          </cell>
        </row>
        <row r="2282">
          <cell r="E2282" t="str">
            <v>PI00-04-07-223</v>
          </cell>
          <cell r="F2282" t="str">
            <v>Сварка/соединение металлических труб – углеродистые и низколегированные стали DN &gt;2800-3200мм / &gt;112-128 дюйм, толщина стенки &gt;40-44</v>
          </cell>
          <cell r="G2282" t="str">
            <v>Welding/connection of steel pipes - carbon and low-alloy steel DN &gt;2800-3200 mm / &gt;112-128", wall thickness &gt;40-44</v>
          </cell>
          <cell r="H2282" t="str">
            <v>DI</v>
          </cell>
          <cell r="I2282" t="str">
            <v>DI</v>
          </cell>
          <cell r="J2282">
            <v>0</v>
          </cell>
          <cell r="K2282">
            <v>0</v>
          </cell>
          <cell r="L2282" t="str">
            <v>KQ-32-00</v>
          </cell>
          <cell r="M2282" t="str">
            <v>Технологические трубопроводы, DI</v>
          </cell>
          <cell r="N2282">
            <v>1</v>
          </cell>
          <cell r="O2282" t="str">
            <v>KQ-32-01</v>
          </cell>
          <cell r="P2282" t="str">
            <v>Сварка технологических трубопроводов (черн. стали), DI</v>
          </cell>
          <cell r="Q2282">
            <v>1</v>
          </cell>
        </row>
        <row r="2283">
          <cell r="E2283" t="str">
            <v>PI00-04-07-224</v>
          </cell>
          <cell r="F2283" t="str">
            <v>Сварка/соединение металлических труб – углеродистые и низколегированные стали DN &gt;2800-3200мм / &gt;112-128 дюйм, толщина стенки &gt;44-48</v>
          </cell>
          <cell r="G2283" t="str">
            <v>Welding/connection of steel pipes - carbon and low-alloy steel DN &gt;2800-3200 mm / &gt;112-128", wall thickness &gt;44-48</v>
          </cell>
          <cell r="H2283" t="str">
            <v>DI</v>
          </cell>
          <cell r="I2283" t="str">
            <v>DI</v>
          </cell>
          <cell r="J2283">
            <v>0</v>
          </cell>
          <cell r="K2283">
            <v>0</v>
          </cell>
          <cell r="L2283" t="str">
            <v>KQ-32-00</v>
          </cell>
          <cell r="M2283" t="str">
            <v>Технологические трубопроводы, DI</v>
          </cell>
          <cell r="N2283">
            <v>1</v>
          </cell>
          <cell r="O2283" t="str">
            <v>KQ-32-01</v>
          </cell>
          <cell r="P2283" t="str">
            <v>Сварка технологических трубопроводов (черн. стали), DI</v>
          </cell>
          <cell r="Q2283">
            <v>1</v>
          </cell>
        </row>
        <row r="2284">
          <cell r="E2284" t="str">
            <v>PI00-04-07-225</v>
          </cell>
          <cell r="F2284" t="str">
            <v>Сварка/соединение металлических труб – углеродистые и низколегированные стали DN &gt;2800-3200мм / &gt;112-128 дюйм, толщина стенки &gt;48-52</v>
          </cell>
          <cell r="G2284" t="str">
            <v>Welding/connection of steel pipes - carbon and low-alloy steel DN &gt;2800-3200 mm / &gt;112-128", wall thickness &gt;48-52</v>
          </cell>
          <cell r="H2284" t="str">
            <v>DI</v>
          </cell>
          <cell r="I2284" t="str">
            <v>DI</v>
          </cell>
          <cell r="J2284">
            <v>0</v>
          </cell>
          <cell r="K2284">
            <v>0</v>
          </cell>
          <cell r="L2284" t="str">
            <v>KQ-32-00</v>
          </cell>
          <cell r="M2284" t="str">
            <v>Технологические трубопроводы, DI</v>
          </cell>
          <cell r="N2284">
            <v>1</v>
          </cell>
          <cell r="O2284" t="str">
            <v>KQ-32-01</v>
          </cell>
          <cell r="P2284" t="str">
            <v>Сварка технологических трубопроводов (черн. стали), DI</v>
          </cell>
          <cell r="Q2284">
            <v>1</v>
          </cell>
        </row>
        <row r="2285">
          <cell r="E2285" t="str">
            <v>PI00-04-07-226</v>
          </cell>
          <cell r="F2285" t="str">
            <v>Сварка/соединение металлических труб – углеродистые и низколегированные стали DN &gt;2800-3200мм / &gt;112-128 дюйм, толщина стенки &gt;52-56</v>
          </cell>
          <cell r="G2285" t="str">
            <v>Welding/connection of steel pipes - carbon and low-alloy steel DN &gt;2800-3200 mm / &gt;112-128", wall thickness &gt;52-56</v>
          </cell>
          <cell r="H2285" t="str">
            <v>DI</v>
          </cell>
          <cell r="I2285" t="str">
            <v>DI</v>
          </cell>
          <cell r="J2285">
            <v>0</v>
          </cell>
          <cell r="K2285">
            <v>0</v>
          </cell>
          <cell r="L2285" t="str">
            <v>KQ-32-00</v>
          </cell>
          <cell r="M2285" t="str">
            <v>Технологические трубопроводы, DI</v>
          </cell>
          <cell r="N2285">
            <v>1</v>
          </cell>
          <cell r="O2285" t="str">
            <v>KQ-32-01</v>
          </cell>
          <cell r="P2285" t="str">
            <v>Сварка технологических трубопроводов (черн. стали), DI</v>
          </cell>
          <cell r="Q2285">
            <v>1</v>
          </cell>
        </row>
        <row r="2286">
          <cell r="E2286" t="str">
            <v>PI00-04-07-227</v>
          </cell>
          <cell r="F2286" t="str">
            <v>Сварка/соединение металлических труб – углеродистые и низколегированные стали DN &gt;2800-3200мм / &gt;112-128 дюйм, толщина стенки &gt;56-60</v>
          </cell>
          <cell r="G2286" t="str">
            <v>Welding/connection of steel pipes - carbon and low-alloy steel DN &gt;2800-3200 mm / &gt;112-128", wall thickness &gt;56-60</v>
          </cell>
          <cell r="H2286" t="str">
            <v>DI</v>
          </cell>
          <cell r="I2286" t="str">
            <v>DI</v>
          </cell>
          <cell r="J2286">
            <v>0</v>
          </cell>
          <cell r="K2286">
            <v>0</v>
          </cell>
          <cell r="L2286" t="str">
            <v>KQ-32-00</v>
          </cell>
          <cell r="M2286" t="str">
            <v>Технологические трубопроводы, DI</v>
          </cell>
          <cell r="N2286">
            <v>1</v>
          </cell>
          <cell r="O2286" t="str">
            <v>KQ-32-01</v>
          </cell>
          <cell r="P2286" t="str">
            <v>Сварка технологических трубопроводов (черн. стали), DI</v>
          </cell>
          <cell r="Q2286">
            <v>1</v>
          </cell>
        </row>
        <row r="2287">
          <cell r="E2287" t="str">
            <v>PI00-04-08</v>
          </cell>
          <cell r="F2287" t="str">
            <v>Сварка/соединение металлических труб – низколегированные теплоустойчивые хромомолибденовые и хромомолибденованадиевые стали</v>
          </cell>
          <cell r="G2287" t="str">
            <v>Welding/connection of steel pipes - low-alloy heat-resistant chromium-molybdenum and chromium-molybdenum-vanadium steel</v>
          </cell>
        </row>
        <row r="2288">
          <cell r="E2288" t="str">
            <v>PI00-04-08-1</v>
          </cell>
          <cell r="F2288" t="str">
            <v>Сварка/соединение металлических трубопроводов – низколегированные теплоустойчивые хромомолибденовые и хромомолибденованадиевые стали DN &lt;=50мм / &lt;=2 дюйм, толщина стенки &gt;0-4</v>
          </cell>
          <cell r="G2288" t="str">
            <v>Welding/connection of steel pipes - low-alloy heat-resistant chromium-molybdenum and chromium-molybdenum-vanadium steel DN &lt;=50 mm /&lt;=2", wall thickness &gt;0-4</v>
          </cell>
          <cell r="H2288" t="str">
            <v>DI</v>
          </cell>
          <cell r="I2288" t="str">
            <v>DI</v>
          </cell>
          <cell r="J2288">
            <v>3.7213489166397817</v>
          </cell>
          <cell r="K2288">
            <v>0.13024721208239237</v>
          </cell>
          <cell r="L2288" t="str">
            <v>KQ-32-00</v>
          </cell>
          <cell r="M2288" t="str">
            <v>Технологические трубопроводы, DI</v>
          </cell>
          <cell r="N2288">
            <v>1</v>
          </cell>
          <cell r="O2288" t="str">
            <v>KQ-32-01</v>
          </cell>
          <cell r="P2288" t="str">
            <v>Сварка технологических трубопроводов (черн. стали), DI</v>
          </cell>
          <cell r="Q2288">
            <v>1</v>
          </cell>
        </row>
        <row r="2289">
          <cell r="E2289" t="str">
            <v>PI00-04-08-2</v>
          </cell>
          <cell r="F2289" t="str">
            <v>Сварка/соединение металлических трубопроводов – низколегированные теплоустойчивые хромомолибденовые и хромомолибденованадиевые стали DN &lt;=50мм / &lt;=2 дюйм, толщина стенки &gt;4-6</v>
          </cell>
          <cell r="G2289" t="str">
            <v>Welding/connection of steel pipes - low-alloy heat-resistant chromium-molybdenum and chromium-molybdenum-vanadium steel DN &lt;=50 mm /&lt;=2", wall thickness &gt;4-6</v>
          </cell>
          <cell r="H2289" t="str">
            <v>DI</v>
          </cell>
          <cell r="I2289" t="str">
            <v>DI</v>
          </cell>
          <cell r="J2289">
            <v>4.4189659430149693</v>
          </cell>
          <cell r="K2289">
            <v>0.15466380800552387</v>
          </cell>
          <cell r="L2289" t="str">
            <v>KQ-32-00</v>
          </cell>
          <cell r="M2289" t="str">
            <v>Технологические трубопроводы, DI</v>
          </cell>
          <cell r="N2289">
            <v>1</v>
          </cell>
          <cell r="O2289" t="str">
            <v>KQ-32-01</v>
          </cell>
          <cell r="P2289" t="str">
            <v>Сварка технологических трубопроводов (черн. стали), DI</v>
          </cell>
          <cell r="Q2289">
            <v>1</v>
          </cell>
        </row>
        <row r="2290">
          <cell r="E2290" t="str">
            <v>PI00-04-08-3</v>
          </cell>
          <cell r="F2290" t="str">
            <v>Сварка/соединение металлических трубопроводов – низколегированные теплоустойчивые хромомолибденовые и хромомолибденованадиевые стали DN &lt;=50мм / &lt;=2 дюйм, толщина стенки &gt;6-8</v>
          </cell>
          <cell r="G2290" t="str">
            <v>Welding/connection of steel pipes - low-alloy heat-resistant chromium-molybdenum and chromium-molybdenum-vanadium steel DN &lt;=50 mm /&lt;=2", wall thickness &gt;6-8</v>
          </cell>
          <cell r="H2290" t="str">
            <v>DI</v>
          </cell>
          <cell r="I2290" t="str">
            <v>DI</v>
          </cell>
          <cell r="J2290">
            <v>5.5227729126854497</v>
          </cell>
          <cell r="K2290">
            <v>0.19329705194399074</v>
          </cell>
          <cell r="L2290" t="str">
            <v>KQ-32-00</v>
          </cell>
          <cell r="M2290" t="str">
            <v>Технологические трубопроводы, DI</v>
          </cell>
          <cell r="N2290">
            <v>1</v>
          </cell>
          <cell r="O2290" t="str">
            <v>KQ-32-01</v>
          </cell>
          <cell r="P2290" t="str">
            <v>Сварка технологических трубопроводов (черн. стали), DI</v>
          </cell>
          <cell r="Q2290">
            <v>1</v>
          </cell>
        </row>
        <row r="2291">
          <cell r="E2291" t="str">
            <v>PI00-04-08-4</v>
          </cell>
          <cell r="F2291" t="str">
            <v>Сварка/соединение металлических трубопроводов – низколегированные теплоустойчивые хромомолибденовые и хромомолибденованадиевые стали DN &lt;=50мм / &lt;=2 дюйм, толщина стенки &gt;8-10</v>
          </cell>
          <cell r="G2291" t="str">
            <v>Welding/connection of steel pipes - low-alloy heat-resistant chromium-molybdenum and chromium-molybdenum-vanadium steel DN &lt;=50 mm /&lt;=2", wall thickness &gt;8-10</v>
          </cell>
          <cell r="H2291" t="str">
            <v>DI</v>
          </cell>
          <cell r="I2291" t="str">
            <v>DI</v>
          </cell>
          <cell r="J2291">
            <v>6.6250097263139782</v>
          </cell>
          <cell r="K2291">
            <v>0.2318753404209892</v>
          </cell>
          <cell r="L2291" t="str">
            <v>KQ-32-00</v>
          </cell>
          <cell r="M2291" t="str">
            <v>Технологические трубопроводы, DI</v>
          </cell>
          <cell r="N2291">
            <v>1</v>
          </cell>
          <cell r="O2291" t="str">
            <v>KQ-32-01</v>
          </cell>
          <cell r="P2291" t="str">
            <v>Сварка технологических трубопроводов (черн. стали), DI</v>
          </cell>
          <cell r="Q2291">
            <v>1</v>
          </cell>
        </row>
        <row r="2292">
          <cell r="E2292" t="str">
            <v>PI00-04-08-5</v>
          </cell>
          <cell r="F2292" t="str">
            <v>Сварка/соединение металлических трубопроводов – низколегированные теплоустойчивые хромомолибденовые и хромомолибденованадиевые стали DN &lt;=50мм / &lt;=2 дюйм, толщина стенки &gt;10-12</v>
          </cell>
          <cell r="G2292" t="str">
            <v>Welding/connection of steel pipes - low-alloy heat-resistant chromium-molybdenum and chromium-molybdenum-vanadium steel DN &lt;=50 mm /&lt;=2", wall thickness &gt;10-12</v>
          </cell>
          <cell r="H2292" t="str">
            <v>DI</v>
          </cell>
          <cell r="I2292" t="str">
            <v>DI</v>
          </cell>
          <cell r="J2292">
            <v>7.7269334750665379</v>
          </cell>
          <cell r="K2292">
            <v>0.27044267162732888</v>
          </cell>
          <cell r="L2292" t="str">
            <v>KQ-32-00</v>
          </cell>
          <cell r="M2292" t="str">
            <v>Технологические трубопроводы, DI</v>
          </cell>
          <cell r="N2292">
            <v>1</v>
          </cell>
          <cell r="O2292" t="str">
            <v>KQ-32-01</v>
          </cell>
          <cell r="P2292" t="str">
            <v>Сварка технологических трубопроводов (черн. стали), DI</v>
          </cell>
          <cell r="Q2292">
            <v>1</v>
          </cell>
        </row>
        <row r="2293">
          <cell r="E2293" t="str">
            <v>PI00-04-08-6</v>
          </cell>
          <cell r="F2293" t="str">
            <v>Сварка/соединение металлических трубопроводов – низколегированные теплоустойчивые хромомолибденовые и хромомолибденованадиевые стали DN &gt;50-100мм / &gt;2-4 дюйм, толщина стенки &gt;0-4</v>
          </cell>
          <cell r="G2293" t="str">
            <v>Welding/connection of steel pipes - low-alloy heat-resistant chromium-molybdenum and chromium-molybdenum-vanadium steel DN &gt;50-100 mm /&gt;2-4", wall thickness &gt;0-4</v>
          </cell>
          <cell r="H2293" t="str">
            <v>DI</v>
          </cell>
          <cell r="I2293" t="str">
            <v>DI</v>
          </cell>
          <cell r="J2293">
            <v>2.7046561372470412</v>
          </cell>
          <cell r="K2293">
            <v>9.4662964803646443E-2</v>
          </cell>
          <cell r="L2293" t="str">
            <v>KQ-32-00</v>
          </cell>
          <cell r="M2293" t="str">
            <v>Технологические трубопроводы, DI</v>
          </cell>
          <cell r="N2293">
            <v>1</v>
          </cell>
          <cell r="O2293" t="str">
            <v>KQ-32-01</v>
          </cell>
          <cell r="P2293" t="str">
            <v>Сварка технологических трубопроводов (черн. стали), DI</v>
          </cell>
          <cell r="Q2293">
            <v>1</v>
          </cell>
        </row>
        <row r="2294">
          <cell r="E2294" t="str">
            <v>PI00-04-08-7</v>
          </cell>
          <cell r="F2294" t="str">
            <v>Сварка/соединение металлических трубопроводов – низколегированные теплоустойчивые хромомолибденовые и хромомолибденованадиевые стали DN &gt;50-100мм / &gt;2-4 дюйм, толщина стенки &gt;4-6</v>
          </cell>
          <cell r="G2294" t="str">
            <v>Welding/connection of steel pipes - low-alloy heat-resistant chromium-molybdenum and chromium-molybdenum-vanadium steel DN &gt;50-100 mm /&gt;2-4", wall thickness &gt;4-6</v>
          </cell>
          <cell r="H2294" t="str">
            <v>DI</v>
          </cell>
          <cell r="I2294" t="str">
            <v>DI</v>
          </cell>
          <cell r="J2294">
            <v>3.3199106621534855</v>
          </cell>
          <cell r="K2294">
            <v>0.11619687317537197</v>
          </cell>
          <cell r="L2294" t="str">
            <v>KQ-32-00</v>
          </cell>
          <cell r="M2294" t="str">
            <v>Технологические трубопроводы, DI</v>
          </cell>
          <cell r="N2294">
            <v>1</v>
          </cell>
          <cell r="O2294" t="str">
            <v>KQ-32-01</v>
          </cell>
          <cell r="P2294" t="str">
            <v>Сварка технологических трубопроводов (черн. стали), DI</v>
          </cell>
          <cell r="Q2294">
            <v>1</v>
          </cell>
        </row>
        <row r="2295">
          <cell r="E2295" t="str">
            <v>PI00-04-08-8</v>
          </cell>
          <cell r="F2295" t="str">
            <v>Сварка/соединение металлических трубопроводов – низколегированные теплоустойчивые хромомолибденовые и хромомолибденованадиевые стали DN &gt;50-100мм / &gt;2-4 дюйм, толщина стенки &gt;6-8</v>
          </cell>
          <cell r="G2295" t="str">
            <v>Welding/connection of steel pipes - low-alloy heat-resistant chromium-molybdenum and chromium-molybdenum-vanadium steel DN &gt;50-100 mm /&gt;2-4", wall thickness &gt;6-8</v>
          </cell>
          <cell r="H2295" t="str">
            <v>DI</v>
          </cell>
          <cell r="I2295" t="str">
            <v>DI</v>
          </cell>
          <cell r="J2295">
            <v>4.2476605959640841</v>
          </cell>
          <cell r="K2295">
            <v>0.14866812085874298</v>
          </cell>
          <cell r="L2295" t="str">
            <v>KQ-32-00</v>
          </cell>
          <cell r="M2295" t="str">
            <v>Технологические трубопроводы, DI</v>
          </cell>
          <cell r="N2295">
            <v>1</v>
          </cell>
          <cell r="O2295" t="str">
            <v>KQ-32-01</v>
          </cell>
          <cell r="P2295" t="str">
            <v>Сварка технологических трубопроводов (черн. стали), DI</v>
          </cell>
          <cell r="Q2295">
            <v>1</v>
          </cell>
        </row>
        <row r="2296">
          <cell r="E2296" t="str">
            <v>PI00-04-08-9</v>
          </cell>
          <cell r="F2296" t="str">
            <v>Сварка/соединение металлических трубопроводов – низколегированные теплоустойчивые хромомолибденовые и хромомолибденованадиевые стали DN &gt;50-100мм / &gt;2-4 дюйм, толщина стенки &gt;8-10</v>
          </cell>
          <cell r="G2296" t="str">
            <v>Welding/connection of steel pipes - low-alloy heat-resistant chromium-molybdenum and chromium-molybdenum-vanadium steel DN &gt;50-100 mm /&gt;2-4", wall thickness &gt;8-10</v>
          </cell>
          <cell r="H2296" t="str">
            <v>DI</v>
          </cell>
          <cell r="I2296" t="str">
            <v>DI</v>
          </cell>
          <cell r="J2296">
            <v>5.1756843371157242</v>
          </cell>
          <cell r="K2296">
            <v>0.18114895179905038</v>
          </cell>
          <cell r="L2296" t="str">
            <v>KQ-32-00</v>
          </cell>
          <cell r="M2296" t="str">
            <v>Технологические трубопроводы, DI</v>
          </cell>
          <cell r="N2296">
            <v>1</v>
          </cell>
          <cell r="O2296" t="str">
            <v>KQ-32-01</v>
          </cell>
          <cell r="P2296" t="str">
            <v>Сварка технологических трубопроводов (черн. стали), DI</v>
          </cell>
          <cell r="Q2296">
            <v>1</v>
          </cell>
        </row>
        <row r="2297">
          <cell r="E2297" t="str">
            <v>PI00-04-08-10</v>
          </cell>
          <cell r="F2297" t="str">
            <v>Сварка/соединение металлических трубопроводов – низколегированные теплоустойчивые хромомолибденовые и хромомолибденованадиевые стали DN &gt;50-100мм / &gt;2-4 дюйм, толщина стенки &gt;10-12</v>
          </cell>
          <cell r="G2297" t="str">
            <v>Welding/connection of steel pipes - low-alloy heat-resistant chromium-molybdenum and chromium-molybdenum-vanadium steel DN &gt;50-100 mm /&gt;2-4", wall thickness &gt;10-12</v>
          </cell>
          <cell r="H2297" t="str">
            <v>DI</v>
          </cell>
          <cell r="I2297" t="str">
            <v>DI</v>
          </cell>
          <cell r="J2297">
            <v>5.3819729717564586</v>
          </cell>
          <cell r="K2297">
            <v>0.18836905401147608</v>
          </cell>
          <cell r="L2297" t="str">
            <v>KQ-32-00</v>
          </cell>
          <cell r="M2297" t="str">
            <v>Технологические трубопроводы, DI</v>
          </cell>
          <cell r="N2297">
            <v>1</v>
          </cell>
          <cell r="O2297" t="str">
            <v>KQ-32-01</v>
          </cell>
          <cell r="P2297" t="str">
            <v>Сварка технологических трубопроводов (черн. стали), DI</v>
          </cell>
          <cell r="Q2297">
            <v>1</v>
          </cell>
        </row>
        <row r="2298">
          <cell r="E2298" t="str">
            <v>PI00-04-08-11</v>
          </cell>
          <cell r="F2298" t="str">
            <v>Сварка/соединение металлических трубопроводов – низколегированные теплоустойчивые хромомолибденовые и хромомолибденованадиевые стали DN &gt;50-100мм / &gt;2-4 дюйм, толщина стенки &gt;12-14</v>
          </cell>
          <cell r="G2298" t="str">
            <v>Welding/connection of steel pipes - low-alloy heat-resistant chromium-molybdenum and chromium-molybdenum-vanadium steel DN &gt;50-100 mm /&gt;2-4", wall thickness &gt;12-14</v>
          </cell>
          <cell r="H2298" t="str">
            <v>DI</v>
          </cell>
          <cell r="I2298" t="str">
            <v>DI</v>
          </cell>
          <cell r="J2298">
            <v>5.5365505195289524</v>
          </cell>
          <cell r="K2298">
            <v>0.19377926818351338</v>
          </cell>
          <cell r="L2298" t="str">
            <v>KQ-32-00</v>
          </cell>
          <cell r="M2298" t="str">
            <v>Технологические трубопроводы, DI</v>
          </cell>
          <cell r="N2298">
            <v>1</v>
          </cell>
          <cell r="O2298" t="str">
            <v>KQ-32-01</v>
          </cell>
          <cell r="P2298" t="str">
            <v>Сварка технологических трубопроводов (черн. стали), DI</v>
          </cell>
          <cell r="Q2298">
            <v>1</v>
          </cell>
        </row>
        <row r="2299">
          <cell r="E2299" t="str">
            <v>PI00-04-08-12</v>
          </cell>
          <cell r="F2299" t="str">
            <v>Сварка/соединение металлических трубопроводов – низколегированные теплоустойчивые хромомолибденовые и хромомолибденованадиевые стали DN &gt;50-100мм / &gt;2-4 дюйм, толщина стенки &gt;14-16</v>
          </cell>
          <cell r="G2299" t="str">
            <v>Welding/connection of steel pipes - low-alloy heat-resistant chromium-molybdenum and chromium-molybdenum-vanadium steel DN &gt;50-100 mm /&gt;2-4", wall thickness &gt;14-16</v>
          </cell>
          <cell r="H2299" t="str">
            <v>DI</v>
          </cell>
          <cell r="I2299" t="str">
            <v>DI</v>
          </cell>
          <cell r="J2299">
            <v>6.3769345532292396</v>
          </cell>
          <cell r="K2299">
            <v>0.22319270936302338</v>
          </cell>
          <cell r="L2299" t="str">
            <v>KQ-32-00</v>
          </cell>
          <cell r="M2299" t="str">
            <v>Технологические трубопроводы, DI</v>
          </cell>
          <cell r="N2299">
            <v>1</v>
          </cell>
          <cell r="O2299" t="str">
            <v>KQ-32-01</v>
          </cell>
          <cell r="P2299" t="str">
            <v>Сварка технологических трубопроводов (черн. стали), DI</v>
          </cell>
          <cell r="Q2299">
            <v>1</v>
          </cell>
        </row>
        <row r="2300">
          <cell r="E2300" t="str">
            <v>PI00-04-08-13</v>
          </cell>
          <cell r="F2300" t="str">
            <v>Сварка/соединение металлических трубопроводов – низколегированные теплоустойчивые хромомолибденовые и хромомолибденованадиевые стали DN &gt;50-100мм / &gt;2-4 дюйм, толщина стенки &gt;16-20</v>
          </cell>
          <cell r="G2300" t="str">
            <v>Welding/connection of steel pipes - low-alloy heat-resistant chromium-molybdenum and chromium-molybdenum-vanadium steel DN &gt;50-100 mm /&gt;2-4", wall thickness &gt;16-20</v>
          </cell>
          <cell r="H2300" t="str">
            <v>DI</v>
          </cell>
          <cell r="I2300" t="str">
            <v>DI</v>
          </cell>
          <cell r="J2300">
            <v>7.6377704956084385</v>
          </cell>
          <cell r="K2300">
            <v>0.26732196734629532</v>
          </cell>
          <cell r="L2300" t="str">
            <v>KQ-32-00</v>
          </cell>
          <cell r="M2300" t="str">
            <v>Технологические трубопроводы, DI</v>
          </cell>
          <cell r="N2300">
            <v>1</v>
          </cell>
          <cell r="O2300" t="str">
            <v>KQ-32-01</v>
          </cell>
          <cell r="P2300" t="str">
            <v>Сварка технологических трубопроводов (черн. стали), DI</v>
          </cell>
          <cell r="Q2300">
            <v>1</v>
          </cell>
        </row>
        <row r="2301">
          <cell r="E2301" t="str">
            <v>PI00-04-08-14</v>
          </cell>
          <cell r="F2301" t="str">
            <v>Сварка/соединение металлических трубопроводов – низколегированные теплоустойчивые хромомолибденовые и хромомолибденованадиевые стали DN &gt;100-200мм / &gt;4-8 дюйм, толщина стенки &gt;0-4</v>
          </cell>
          <cell r="G2301" t="str">
            <v>Welding/connection of steel pipes - low-alloy heat-resistant chromium-molybdenum and chromium-molybdenum-vanadium steel DN &gt;100-200 mm /&gt;4-8", wall thickness &gt;0-4</v>
          </cell>
          <cell r="H2301" t="str">
            <v>DI</v>
          </cell>
          <cell r="I2301" t="str">
            <v>DI</v>
          </cell>
          <cell r="J2301">
            <v>2.007116894734331</v>
          </cell>
          <cell r="K2301">
            <v>7.0249091315701589E-2</v>
          </cell>
          <cell r="L2301" t="str">
            <v>KQ-32-00</v>
          </cell>
          <cell r="M2301" t="str">
            <v>Технологические трубопроводы, DI</v>
          </cell>
          <cell r="N2301">
            <v>1</v>
          </cell>
          <cell r="O2301" t="str">
            <v>KQ-32-01</v>
          </cell>
          <cell r="P2301" t="str">
            <v>Сварка технологических трубопроводов (черн. стали), DI</v>
          </cell>
          <cell r="Q2301">
            <v>1</v>
          </cell>
        </row>
        <row r="2302">
          <cell r="E2302" t="str">
            <v>PI00-04-08-15</v>
          </cell>
          <cell r="F2302" t="str">
            <v>Сварка/соединение металлических трубопроводов – низколегированные теплоустойчивые хромомолибденовые и хромомолибденованадиевые стали DN &gt;100-200мм / &gt;4-8 дюйм, толщина стенки &gt;4-6</v>
          </cell>
          <cell r="G2302" t="str">
            <v>Welding/connection of steel pipes - low-alloy heat-resistant chromium-molybdenum and chromium-molybdenum-vanadium steel DN &gt;100-200 mm /&gt;4-8", wall thickness &gt;4-6</v>
          </cell>
          <cell r="H2302" t="str">
            <v>DI</v>
          </cell>
          <cell r="I2302" t="str">
            <v>DI</v>
          </cell>
          <cell r="J2302">
            <v>2.4128670089879725</v>
          </cell>
          <cell r="K2302">
            <v>8.4450345314579026E-2</v>
          </cell>
          <cell r="L2302" t="str">
            <v>KQ-32-00</v>
          </cell>
          <cell r="M2302" t="str">
            <v>Технологические трубопроводы, DI</v>
          </cell>
          <cell r="N2302">
            <v>1</v>
          </cell>
          <cell r="O2302" t="str">
            <v>KQ-32-01</v>
          </cell>
          <cell r="P2302" t="str">
            <v>Сварка технологических трубопроводов (черн. стали), DI</v>
          </cell>
          <cell r="Q2302">
            <v>1</v>
          </cell>
        </row>
        <row r="2303">
          <cell r="E2303" t="str">
            <v>PI00-04-08-16</v>
          </cell>
          <cell r="F2303" t="str">
            <v>Сварка/соединение металлических трубопроводов – низколегированные теплоустойчивые хромомолибденовые и хромомолибденованадиевые стали DN &gt;100-200мм / &gt;4-8 дюйм, толщина стенки &gt;6-8</v>
          </cell>
          <cell r="G2303" t="str">
            <v>Welding/connection of steel pipes - low-alloy heat-resistant chromium-molybdenum and chromium-molybdenum-vanadium steel DN &gt;100-200 mm /&gt;4-8", wall thickness &gt;6-8</v>
          </cell>
          <cell r="H2303" t="str">
            <v>DI</v>
          </cell>
          <cell r="I2303" t="str">
            <v>DI</v>
          </cell>
          <cell r="J2303">
            <v>3.0392647630775906</v>
          </cell>
          <cell r="K2303">
            <v>0.10637426670771569</v>
          </cell>
          <cell r="L2303" t="str">
            <v>KQ-32-00</v>
          </cell>
          <cell r="M2303" t="str">
            <v>Технологические трубопроводы, DI</v>
          </cell>
          <cell r="N2303">
            <v>1</v>
          </cell>
          <cell r="O2303" t="str">
            <v>KQ-32-01</v>
          </cell>
          <cell r="P2303" t="str">
            <v>Сварка технологических трубопроводов (черн. стали), DI</v>
          </cell>
          <cell r="Q2303">
            <v>1</v>
          </cell>
        </row>
        <row r="2304">
          <cell r="E2304" t="str">
            <v>PI00-04-08-17</v>
          </cell>
          <cell r="F2304" t="str">
            <v>Сварка/соединение металлических трубопроводов – низколегированные теплоустойчивые хромомолибденовые и хромомолибденованадиевые стали DN &gt;100-200мм / &gt;4-8 дюйм, толщина стенки &gt;8-10</v>
          </cell>
          <cell r="G2304" t="str">
            <v>Welding/connection of steel pipes - low-alloy heat-resistant chromium-molybdenum and chromium-molybdenum-vanadium steel DN &gt;100-200 mm /&gt;4-8", wall thickness &gt;8-10</v>
          </cell>
          <cell r="H2304" t="str">
            <v>DI</v>
          </cell>
          <cell r="I2304" t="str">
            <v>DI</v>
          </cell>
          <cell r="J2304">
            <v>3.2965167345332129</v>
          </cell>
          <cell r="K2304">
            <v>0.11537808570866245</v>
          </cell>
          <cell r="L2304" t="str">
            <v>KQ-32-00</v>
          </cell>
          <cell r="M2304" t="str">
            <v>Технологические трубопроводы, DI</v>
          </cell>
          <cell r="N2304">
            <v>1</v>
          </cell>
          <cell r="O2304" t="str">
            <v>KQ-32-01</v>
          </cell>
          <cell r="P2304" t="str">
            <v>Сварка технологических трубопроводов (черн. стали), DI</v>
          </cell>
          <cell r="Q2304">
            <v>1</v>
          </cell>
        </row>
        <row r="2305">
          <cell r="E2305" t="str">
            <v>PI00-04-08-18</v>
          </cell>
          <cell r="F2305" t="str">
            <v>Сварка/соединение металлических трубопроводов – низколегированные теплоустойчивые хромомолибденовые и хромомолибденованадиевые стали DN &gt;100-200мм / &gt;4-8 дюйм, толщина стенки &gt;10-12</v>
          </cell>
          <cell r="G2305" t="str">
            <v>Welding/connection of steel pipes - low-alloy heat-resistant chromium-molybdenum and chromium-molybdenum-vanadium steel DN &gt;100-200 mm /&gt;4-8", wall thickness &gt;10-12</v>
          </cell>
          <cell r="H2305" t="str">
            <v>DI</v>
          </cell>
          <cell r="I2305" t="str">
            <v>DI</v>
          </cell>
          <cell r="J2305">
            <v>3.4638787287115833</v>
          </cell>
          <cell r="K2305">
            <v>0.1212357555049054</v>
          </cell>
          <cell r="L2305" t="str">
            <v>KQ-32-00</v>
          </cell>
          <cell r="M2305" t="str">
            <v>Технологические трубопроводы, DI</v>
          </cell>
          <cell r="N2305">
            <v>1</v>
          </cell>
          <cell r="O2305" t="str">
            <v>KQ-32-01</v>
          </cell>
          <cell r="P2305" t="str">
            <v>Сварка технологических трубопроводов (черн. стали), DI</v>
          </cell>
          <cell r="Q2305">
            <v>1</v>
          </cell>
        </row>
        <row r="2306">
          <cell r="E2306" t="str">
            <v>PI00-04-08-19</v>
          </cell>
          <cell r="F2306" t="str">
            <v>Сварка/соединение металлических трубопроводов – низколегированные теплоустойчивые хромомолибденовые и хромомолибденованадиевые стали DN &gt;100-200мм / &gt;4-8 дюйм, толщина стенки &gt;12-14</v>
          </cell>
          <cell r="G2306" t="str">
            <v>Welding/connection of steel pipes - low-alloy heat-resistant chromium-molybdenum and chromium-molybdenum-vanadium steel DN &gt;100-200 mm /&gt;4-8", wall thickness &gt;12-14</v>
          </cell>
          <cell r="H2306" t="str">
            <v>DI</v>
          </cell>
          <cell r="I2306" t="str">
            <v>DI</v>
          </cell>
          <cell r="J2306">
            <v>3.8678679021848912</v>
          </cell>
          <cell r="K2306">
            <v>0.1353753765764712</v>
          </cell>
          <cell r="L2306" t="str">
            <v>KQ-32-00</v>
          </cell>
          <cell r="M2306" t="str">
            <v>Технологические трубопроводы, DI</v>
          </cell>
          <cell r="N2306">
            <v>1</v>
          </cell>
          <cell r="O2306" t="str">
            <v>KQ-32-01</v>
          </cell>
          <cell r="P2306" t="str">
            <v>Сварка технологических трубопроводов (черн. стали), DI</v>
          </cell>
          <cell r="Q2306">
            <v>1</v>
          </cell>
        </row>
        <row r="2307">
          <cell r="E2307" t="str">
            <v>PI00-04-08-20</v>
          </cell>
          <cell r="F2307" t="str">
            <v>Сварка/соединение металлических трубопроводов – низколегированные теплоустойчивые хромомолибденовые и хромомолибденованадиевые стали DN &gt;100-200мм / &gt;4-8 дюйм, толщина стенки &gt;14-16</v>
          </cell>
          <cell r="G2307" t="str">
            <v>Welding/connection of steel pipes - low-alloy heat-resistant chromium-molybdenum and chromium-molybdenum-vanadium steel DN &gt;100-200 mm /&gt;4-8", wall thickness &gt;14-16</v>
          </cell>
          <cell r="H2307" t="str">
            <v>DI</v>
          </cell>
          <cell r="I2307" t="str">
            <v>DI</v>
          </cell>
          <cell r="J2307">
            <v>5.2679469456312003</v>
          </cell>
          <cell r="K2307">
            <v>0.18437814309709208</v>
          </cell>
          <cell r="L2307" t="str">
            <v>KQ-32-00</v>
          </cell>
          <cell r="M2307" t="str">
            <v>Технологические трубопроводы, DI</v>
          </cell>
          <cell r="N2307">
            <v>1</v>
          </cell>
          <cell r="O2307" t="str">
            <v>KQ-32-01</v>
          </cell>
          <cell r="P2307" t="str">
            <v>Сварка технологических трубопроводов (черн. стали), DI</v>
          </cell>
          <cell r="Q2307">
            <v>1</v>
          </cell>
        </row>
        <row r="2308">
          <cell r="E2308" t="str">
            <v>PI00-04-08-21</v>
          </cell>
          <cell r="F2308" t="str">
            <v>Сварка/соединение металлических трубопроводов – низколегированные теплоустойчивые хромомолибденовые и хромомолибденованадиевые стали DN &gt;100-200мм / &gt;4-8 дюйм, толщина стенки &gt;16-20</v>
          </cell>
          <cell r="G2308" t="str">
            <v>Welding/connection of steel pipes - low-alloy heat-resistant chromium-molybdenum and chromium-molybdenum-vanadium steel DN &gt;100-200 mm /&gt;4-8", wall thickness &gt;16-20</v>
          </cell>
          <cell r="H2308" t="str">
            <v>DI</v>
          </cell>
          <cell r="I2308" t="str">
            <v>DI</v>
          </cell>
          <cell r="J2308">
            <v>6.3497066764872354</v>
          </cell>
          <cell r="K2308">
            <v>0.22223973367705324</v>
          </cell>
          <cell r="L2308" t="str">
            <v>KQ-32-00</v>
          </cell>
          <cell r="M2308" t="str">
            <v>Технологические трубопроводы, DI</v>
          </cell>
          <cell r="N2308">
            <v>1</v>
          </cell>
          <cell r="O2308" t="str">
            <v>KQ-32-01</v>
          </cell>
          <cell r="P2308" t="str">
            <v>Сварка технологических трубопроводов (черн. стали), DI</v>
          </cell>
          <cell r="Q2308">
            <v>1</v>
          </cell>
        </row>
        <row r="2309">
          <cell r="E2309" t="str">
            <v>PI00-04-08-22</v>
          </cell>
          <cell r="F2309" t="str">
            <v>Сварка/соединение металлических трубопроводов – низколегированные теплоустойчивые хромомолибденовые и хромомолибденованадиевые стали DN &gt;100-200мм / &gt;4-8 дюйм, толщина стенки &gt;20-24</v>
          </cell>
          <cell r="G2309" t="str">
            <v>Welding/connection of steel pipes - low-alloy heat-resistant chromium-molybdenum and chromium-molybdenum-vanadium steel DN &gt;100-200 mm /&gt;4-8", wall thickness &gt;20-24</v>
          </cell>
          <cell r="H2309" t="str">
            <v>DI</v>
          </cell>
          <cell r="I2309" t="str">
            <v>DI</v>
          </cell>
          <cell r="J2309">
            <v>8.0734806759618145</v>
          </cell>
          <cell r="K2309">
            <v>0.28257182365866351</v>
          </cell>
          <cell r="L2309" t="str">
            <v>KQ-32-00</v>
          </cell>
          <cell r="M2309" t="str">
            <v>Технологические трубопроводы, DI</v>
          </cell>
          <cell r="N2309">
            <v>1</v>
          </cell>
          <cell r="O2309" t="str">
            <v>KQ-32-01</v>
          </cell>
          <cell r="P2309" t="str">
            <v>Сварка технологических трубопроводов (черн. стали), DI</v>
          </cell>
          <cell r="Q2309">
            <v>1</v>
          </cell>
        </row>
        <row r="2310">
          <cell r="E2310" t="str">
            <v>PI00-04-08-23</v>
          </cell>
          <cell r="F2310" t="str">
            <v>Сварка/соединение металлических трубопроводов – низколегированные теплоустойчивые хромомолибденовые и хромомолибденованадиевые стали DN &gt;100-200мм / &gt;4-8 дюйм, толщина стенки &gt;24-28</v>
          </cell>
          <cell r="G2310" t="str">
            <v>Welding/connection of steel pipes - low-alloy heat-resistant chromium-molybdenum and chromium-molybdenum-vanadium steel DN &gt;100-200 mm /&gt;4-8", wall thickness &gt;24-28</v>
          </cell>
          <cell r="H2310" t="str">
            <v>DI</v>
          </cell>
          <cell r="I2310" t="str">
            <v>DI</v>
          </cell>
          <cell r="J2310">
            <v>8.7237713863997151</v>
          </cell>
          <cell r="K2310">
            <v>0.30533199852399007</v>
          </cell>
          <cell r="L2310" t="str">
            <v>KQ-32-00</v>
          </cell>
          <cell r="M2310" t="str">
            <v>Технологические трубопроводы, DI</v>
          </cell>
          <cell r="N2310">
            <v>1</v>
          </cell>
          <cell r="O2310" t="str">
            <v>KQ-32-01</v>
          </cell>
          <cell r="P2310" t="str">
            <v>Сварка технологических трубопроводов (черн. стали), DI</v>
          </cell>
          <cell r="Q2310">
            <v>1</v>
          </cell>
        </row>
        <row r="2311">
          <cell r="E2311" t="str">
            <v>PI00-04-08-24</v>
          </cell>
          <cell r="F2311" t="str">
            <v>Сварка/соединение металлических трубопроводов – низколегированные теплоустойчивые хромомолибденовые и хромомолибденованадиевые стали DN &gt;100-200мм / &gt;4-8 дюйм, толщина стенки &gt;28-32</v>
          </cell>
          <cell r="G2311" t="str">
            <v>Welding/connection of steel pipes - low-alloy heat-resistant chromium-molybdenum and chromium-molybdenum-vanadium steel DN &gt;100-200 mm /&gt;4-8", wall thickness &gt;28-32</v>
          </cell>
          <cell r="H2311" t="str">
            <v>DI</v>
          </cell>
          <cell r="I2311" t="str">
            <v>DI</v>
          </cell>
          <cell r="J2311">
            <v>9.4525591440115981</v>
          </cell>
          <cell r="K2311">
            <v>0.33083957004040593</v>
          </cell>
          <cell r="L2311" t="str">
            <v>KQ-32-00</v>
          </cell>
          <cell r="M2311" t="str">
            <v>Технологические трубопроводы, DI</v>
          </cell>
          <cell r="N2311">
            <v>1</v>
          </cell>
          <cell r="O2311" t="str">
            <v>KQ-32-01</v>
          </cell>
          <cell r="P2311" t="str">
            <v>Сварка технологических трубопроводов (черн. стали), DI</v>
          </cell>
          <cell r="Q2311">
            <v>1</v>
          </cell>
        </row>
        <row r="2312">
          <cell r="E2312" t="str">
            <v>PI00-04-08-25</v>
          </cell>
          <cell r="F2312" t="str">
            <v>Сварка/соединение металлических трубопроводов – низколегированные теплоустойчивые хромомолибденовые и хромомолибденованадиевые стали DN &gt;100-200мм / &gt;4-8 дюйм, толщина стенки &gt;32-36</v>
          </cell>
          <cell r="G2312" t="str">
            <v>Welding/connection of steel pipes - low-alloy heat-resistant chromium-molybdenum and chromium-molybdenum-vanadium steel DN &gt;100-200 mm /&gt;4-8", wall thickness &gt;32-36</v>
          </cell>
          <cell r="H2312" t="str">
            <v>DI</v>
          </cell>
          <cell r="I2312" t="str">
            <v>DI</v>
          </cell>
          <cell r="J2312">
            <v>10.116613200440707</v>
          </cell>
          <cell r="K2312">
            <v>0.35408146201542473</v>
          </cell>
          <cell r="L2312" t="str">
            <v>KQ-32-00</v>
          </cell>
          <cell r="M2312" t="str">
            <v>Технологические трубопроводы, DI</v>
          </cell>
          <cell r="N2312">
            <v>1</v>
          </cell>
          <cell r="O2312" t="str">
            <v>KQ-32-01</v>
          </cell>
          <cell r="P2312" t="str">
            <v>Сварка технологических трубопроводов (черн. стали), DI</v>
          </cell>
          <cell r="Q2312">
            <v>1</v>
          </cell>
        </row>
        <row r="2313">
          <cell r="E2313" t="str">
            <v>PI00-04-08-26</v>
          </cell>
          <cell r="F2313" t="str">
            <v>Сварка/соединение металлических трубопроводов – низколегированные теплоустойчивые хромомолибденовые и хромомолибденованадиевые стали DN &gt;200-300мм / &gt;8-12 дюйм, толщина стенки &gt;0-4</v>
          </cell>
          <cell r="G2313" t="str">
            <v>Welding/connection of steel pipes - low-alloy heat-resistant chromium-molybdenum and chromium-molybdenum-vanadium steel DN &gt;200-300 mm /&gt;8-12", wall thickness &gt;0-4</v>
          </cell>
          <cell r="H2313" t="str">
            <v>DI</v>
          </cell>
          <cell r="I2313" t="str">
            <v>DI</v>
          </cell>
          <cell r="J2313">
            <v>1.8912745966513913</v>
          </cell>
          <cell r="K2313">
            <v>6.6194610882798682E-2</v>
          </cell>
          <cell r="L2313" t="str">
            <v>KQ-32-00</v>
          </cell>
          <cell r="M2313" t="str">
            <v>Технологические трубопроводы, DI</v>
          </cell>
          <cell r="N2313">
            <v>1</v>
          </cell>
          <cell r="O2313" t="str">
            <v>KQ-32-01</v>
          </cell>
          <cell r="P2313" t="str">
            <v>Сварка технологических трубопроводов (черн. стали), DI</v>
          </cell>
          <cell r="Q2313">
            <v>1</v>
          </cell>
        </row>
        <row r="2314">
          <cell r="E2314" t="str">
            <v>PI00-04-08-27</v>
          </cell>
          <cell r="F2314" t="str">
            <v>Сварка/соединение металлических трубопроводов – низколегированные теплоустойчивые хромомолибденовые и хромомолибденованадиевые стали DN &gt;200-300мм / &gt;8-12 дюйм, толщина стенки &gt;4-8</v>
          </cell>
          <cell r="G2314" t="str">
            <v>Welding/connection of steel pipes - low-alloy heat-resistant chromium-molybdenum and chromium-molybdenum-vanadium steel DN &gt;200-300 mm /&gt;8-12", wall thickness &gt;4-8</v>
          </cell>
          <cell r="H2314" t="str">
            <v>DI</v>
          </cell>
          <cell r="I2314" t="str">
            <v>DI</v>
          </cell>
          <cell r="J2314">
            <v>2.1516595481702607</v>
          </cell>
          <cell r="K2314">
            <v>7.5308084185959134E-2</v>
          </cell>
          <cell r="L2314" t="str">
            <v>KQ-32-00</v>
          </cell>
          <cell r="M2314" t="str">
            <v>Технологические трубопроводы, DI</v>
          </cell>
          <cell r="N2314">
            <v>1</v>
          </cell>
          <cell r="O2314" t="str">
            <v>KQ-32-01</v>
          </cell>
          <cell r="P2314" t="str">
            <v>Сварка технологических трубопроводов (черн. стали), DI</v>
          </cell>
          <cell r="Q2314">
            <v>1</v>
          </cell>
        </row>
        <row r="2315">
          <cell r="E2315" t="str">
            <v>PI00-04-08-28</v>
          </cell>
          <cell r="F2315" t="str">
            <v>Сварка/соединение металлических трубопроводов – низколегированные теплоустойчивые хромомолибденовые и хромомолибденованадиевые стали DN &gt;200-300мм / &gt;8-12 дюйм, толщина стенки &gt;8-12</v>
          </cell>
          <cell r="G2315" t="str">
            <v>Welding/connection of steel pipes - low-alloy heat-resistant chromium-molybdenum and chromium-molybdenum-vanadium steel DN &gt;200-300 mm /&gt;8-12", wall thickness &gt;8-12</v>
          </cell>
          <cell r="H2315" t="str">
            <v>DI</v>
          </cell>
          <cell r="I2315" t="str">
            <v>DI</v>
          </cell>
          <cell r="J2315">
            <v>3.163063276755683</v>
          </cell>
          <cell r="K2315">
            <v>0.11070721468644891</v>
          </cell>
          <cell r="L2315" t="str">
            <v>KQ-32-00</v>
          </cell>
          <cell r="M2315" t="str">
            <v>Технологические трубопроводы, DI</v>
          </cell>
          <cell r="N2315">
            <v>1</v>
          </cell>
          <cell r="O2315" t="str">
            <v>KQ-32-01</v>
          </cell>
          <cell r="P2315" t="str">
            <v>Сварка технологических трубопроводов (черн. стали), DI</v>
          </cell>
          <cell r="Q2315">
            <v>1</v>
          </cell>
        </row>
        <row r="2316">
          <cell r="E2316" t="str">
            <v>PI00-04-08-29</v>
          </cell>
          <cell r="F2316" t="str">
            <v>Сварка/соединение металлических трубопроводов – низколегированные теплоустойчивые хромомолибденовые и хромомолибденованадиевые стали DN &gt;200-300мм / &gt;8-12 дюйм, толщина стенки &gt;12-16</v>
          </cell>
          <cell r="G2316" t="str">
            <v>Welding/connection of steel pipes - low-alloy heat-resistant chromium-molybdenum and chromium-molybdenum-vanadium steel DN &gt;200-300 mm /&gt;8-12", wall thickness &gt;12-16</v>
          </cell>
          <cell r="H2316" t="str">
            <v>DI</v>
          </cell>
          <cell r="I2316" t="str">
            <v>DI</v>
          </cell>
          <cell r="J2316">
            <v>4.5300523541780224</v>
          </cell>
          <cell r="K2316">
            <v>0.15855183239623077</v>
          </cell>
          <cell r="L2316" t="str">
            <v>KQ-32-00</v>
          </cell>
          <cell r="M2316" t="str">
            <v>Технологические трубопроводы, DI</v>
          </cell>
          <cell r="N2316">
            <v>1</v>
          </cell>
          <cell r="O2316" t="str">
            <v>KQ-32-01</v>
          </cell>
          <cell r="P2316" t="str">
            <v>Сварка технологических трубопроводов (черн. стали), DI</v>
          </cell>
          <cell r="Q2316">
            <v>1</v>
          </cell>
        </row>
        <row r="2317">
          <cell r="E2317" t="str">
            <v>PI00-04-08-30</v>
          </cell>
          <cell r="F2317" t="str">
            <v>Сварка/соединение металлических трубопроводов – низколегированные теплоустойчивые хромомолибденовые и хромомолибденованадиевые стали DN &gt;200-300мм / &gt;8-12 дюйм, толщина стенки &gt;16-20</v>
          </cell>
          <cell r="G2317" t="str">
            <v>Welding/connection of steel pipes - low-alloy heat-resistant chromium-molybdenum and chromium-molybdenum-vanadium steel DN &gt;200-300 mm /&gt;8-12", wall thickness &gt;16-20</v>
          </cell>
          <cell r="H2317" t="str">
            <v>DI</v>
          </cell>
          <cell r="I2317" t="str">
            <v>DI</v>
          </cell>
          <cell r="J2317">
            <v>5.5542654411464438</v>
          </cell>
          <cell r="K2317">
            <v>0.19439929044012555</v>
          </cell>
          <cell r="L2317" t="str">
            <v>KQ-32-00</v>
          </cell>
          <cell r="M2317" t="str">
            <v>Технологические трубопроводы, DI</v>
          </cell>
          <cell r="N2317">
            <v>1</v>
          </cell>
          <cell r="O2317" t="str">
            <v>KQ-32-01</v>
          </cell>
          <cell r="P2317" t="str">
            <v>Сварка технологических трубопроводов (черн. стали), DI</v>
          </cell>
          <cell r="Q2317">
            <v>1</v>
          </cell>
        </row>
        <row r="2318">
          <cell r="E2318" t="str">
            <v>PI00-04-08-31</v>
          </cell>
          <cell r="F2318" t="str">
            <v>Сварка/соединение металлических трубопроводов – низколегированные теплоустойчивые хромомолибденовые и хромомолибденованадиевые стали DN &gt;200-300мм / &gt;8-12 дюйм, толщина стенки &gt;20-24</v>
          </cell>
          <cell r="G2318" t="str">
            <v>Welding/connection of steel pipes - low-alloy heat-resistant chromium-molybdenum and chromium-molybdenum-vanadium steel DN &gt;200-300 mm /&gt;8-12", wall thickness &gt;20-24</v>
          </cell>
          <cell r="H2318" t="str">
            <v>DI</v>
          </cell>
          <cell r="I2318" t="str">
            <v>DI</v>
          </cell>
          <cell r="J2318">
            <v>6.7959666520182997</v>
          </cell>
          <cell r="K2318">
            <v>0.23785883282064052</v>
          </cell>
          <cell r="L2318" t="str">
            <v>KQ-32-00</v>
          </cell>
          <cell r="M2318" t="str">
            <v>Технологические трубопроводы, DI</v>
          </cell>
          <cell r="N2318">
            <v>1</v>
          </cell>
          <cell r="O2318" t="str">
            <v>KQ-32-01</v>
          </cell>
          <cell r="P2318" t="str">
            <v>Сварка технологических трубопроводов (черн. стали), DI</v>
          </cell>
          <cell r="Q2318">
            <v>1</v>
          </cell>
        </row>
        <row r="2319">
          <cell r="E2319" t="str">
            <v>PI00-04-08-32</v>
          </cell>
          <cell r="F2319" t="str">
            <v>Сварка/соединение металлических трубопроводов – низколегированные теплоустойчивые хромомолибденовые и хромомолибденованадиевые стали DN &gt;200-300мм / &gt;8-12 дюйм, толщина стенки &gt;24-28</v>
          </cell>
          <cell r="G2319" t="str">
            <v>Welding/connection of steel pipes - low-alloy heat-resistant chromium-molybdenum and chromium-molybdenum-vanadium steel DN &gt;200-300 mm /&gt;8-12", wall thickness &gt;24-28</v>
          </cell>
          <cell r="H2319" t="str">
            <v>DI</v>
          </cell>
          <cell r="I2319" t="str">
            <v>DI</v>
          </cell>
          <cell r="J2319">
            <v>8.7138318841782176</v>
          </cell>
          <cell r="K2319">
            <v>0.30498411594623764</v>
          </cell>
          <cell r="L2319" t="str">
            <v>KQ-32-00</v>
          </cell>
          <cell r="M2319" t="str">
            <v>Технологические трубопроводы, DI</v>
          </cell>
          <cell r="N2319">
            <v>1</v>
          </cell>
          <cell r="O2319" t="str">
            <v>KQ-32-01</v>
          </cell>
          <cell r="P2319" t="str">
            <v>Сварка технологических трубопроводов (черн. стали), DI</v>
          </cell>
          <cell r="Q2319">
            <v>1</v>
          </cell>
        </row>
        <row r="2320">
          <cell r="E2320" t="str">
            <v>PI00-04-08-33</v>
          </cell>
          <cell r="F2320" t="str">
            <v>Сварка/соединение металлических трубопроводов – низколегированные теплоустойчивые хромомолибденовые и хромомолибденованадиевые стали DN &gt;200-300мм / &gt;8-12 дюйм, толщина стенки &gt;28-32</v>
          </cell>
          <cell r="G2320" t="str">
            <v>Welding/connection of steel pipes - low-alloy heat-resistant chromium-molybdenum and chromium-molybdenum-vanadium steel DN &gt;200-300 mm /&gt;8-12", wall thickness &gt;28-32</v>
          </cell>
          <cell r="H2320" t="str">
            <v>DI</v>
          </cell>
          <cell r="I2320" t="str">
            <v>DI</v>
          </cell>
          <cell r="J2320">
            <v>9.2307299924739166</v>
          </cell>
          <cell r="K2320">
            <v>0.32307554973658703</v>
          </cell>
          <cell r="L2320" t="str">
            <v>KQ-32-00</v>
          </cell>
          <cell r="M2320" t="str">
            <v>Технологические трубопроводы, DI</v>
          </cell>
          <cell r="N2320">
            <v>1</v>
          </cell>
          <cell r="O2320" t="str">
            <v>KQ-32-01</v>
          </cell>
          <cell r="P2320" t="str">
            <v>Сварка технологических трубопроводов (черн. стали), DI</v>
          </cell>
          <cell r="Q2320">
            <v>1</v>
          </cell>
        </row>
        <row r="2321">
          <cell r="E2321" t="str">
            <v>PI00-04-08-34</v>
          </cell>
          <cell r="F2321" t="str">
            <v>Сварка/соединение металлических трубопроводов – низколегированные теплоустойчивые хромомолибденовые и хромомолибденованадиевые стали DN &gt;200-300мм / &gt;8-12 дюйм, толщина стенки &gt;32-36</v>
          </cell>
          <cell r="G2321" t="str">
            <v>Welding/connection of steel pipes - low-alloy heat-resistant chromium-molybdenum and chromium-molybdenum-vanadium steel DN &gt;200-300 mm /&gt;8-12", wall thickness &gt;32-36</v>
          </cell>
          <cell r="H2321" t="str">
            <v>DI</v>
          </cell>
          <cell r="I2321" t="str">
            <v>DI</v>
          </cell>
          <cell r="J2321">
            <v>9.8977970865609084</v>
          </cell>
          <cell r="K2321">
            <v>0.34642289802963178</v>
          </cell>
          <cell r="L2321" t="str">
            <v>KQ-32-00</v>
          </cell>
          <cell r="M2321" t="str">
            <v>Технологические трубопроводы, DI</v>
          </cell>
          <cell r="N2321">
            <v>1</v>
          </cell>
          <cell r="O2321" t="str">
            <v>KQ-32-01</v>
          </cell>
          <cell r="P2321" t="str">
            <v>Сварка технологических трубопроводов (черн. стали), DI</v>
          </cell>
          <cell r="Q2321">
            <v>1</v>
          </cell>
        </row>
        <row r="2322">
          <cell r="E2322" t="str">
            <v>PI00-04-08-35</v>
          </cell>
          <cell r="F2322" t="str">
            <v>Сварка/соединение металлических трубопроводов – низколегированные теплоустойчивые хромомолибденовые и хромомолибденованадиевые стали DN &gt;200-300мм / &gt;8-12 дюйм, толщина стенки &gt;36-40</v>
          </cell>
          <cell r="G2322" t="str">
            <v>Welding/connection of steel pipes - low-alloy heat-resistant chromium-molybdenum and chromium-molybdenum-vanadium steel DN &gt;200-300 mm /&gt;8-12", wall thickness &gt;36-40</v>
          </cell>
          <cell r="H2322" t="str">
            <v>DI</v>
          </cell>
          <cell r="I2322" t="str">
            <v>DI</v>
          </cell>
          <cell r="J2322">
            <v>10.462533381141023</v>
          </cell>
          <cell r="K2322">
            <v>0.36618866833993574</v>
          </cell>
          <cell r="L2322" t="str">
            <v>KQ-32-00</v>
          </cell>
          <cell r="M2322" t="str">
            <v>Технологические трубопроводы, DI</v>
          </cell>
          <cell r="N2322">
            <v>1</v>
          </cell>
          <cell r="O2322" t="str">
            <v>KQ-32-01</v>
          </cell>
          <cell r="P2322" t="str">
            <v>Сварка технологических трубопроводов (черн. стали), DI</v>
          </cell>
          <cell r="Q2322">
            <v>1</v>
          </cell>
        </row>
        <row r="2323">
          <cell r="E2323" t="str">
            <v>PI00-04-08-36</v>
          </cell>
          <cell r="F2323" t="str">
            <v>Сварка/соединение металлических трубопроводов – низколегированные теплоустойчивые хромомолибденовые и хромомолибденованадиевые стали DN &gt;200-300мм / &gt;8-12 дюйм, толщина стенки &gt;40-44</v>
          </cell>
          <cell r="G2323" t="str">
            <v>Welding/connection of steel pipes - low-alloy heat-resistant chromium-molybdenum and chromium-molybdenum-vanadium steel DN &gt;200-300 mm /&gt;8-12", wall thickness &gt;40-44</v>
          </cell>
          <cell r="H2323" t="str">
            <v>DI</v>
          </cell>
          <cell r="I2323" t="str">
            <v>DI</v>
          </cell>
          <cell r="J2323">
            <v>11.034864897690033</v>
          </cell>
          <cell r="K2323">
            <v>0.38622027141915127</v>
          </cell>
          <cell r="L2323" t="str">
            <v>KQ-32-00</v>
          </cell>
          <cell r="M2323" t="str">
            <v>Технологические трубопроводы, DI</v>
          </cell>
          <cell r="N2323">
            <v>1</v>
          </cell>
          <cell r="O2323" t="str">
            <v>KQ-32-01</v>
          </cell>
          <cell r="P2323" t="str">
            <v>Сварка технологических трубопроводов (черн. стали), DI</v>
          </cell>
          <cell r="Q2323">
            <v>1</v>
          </cell>
        </row>
        <row r="2324">
          <cell r="E2324" t="str">
            <v>PI00-04-08-37</v>
          </cell>
          <cell r="F2324" t="str">
            <v>Сварка/соединение металлических трубопроводов – низколегированные теплоустойчивые хромомолибденовые и хромомолибденованадиевые стали DN &gt;200-300мм / &gt;8-12 дюйм, толщина стенки &gt;44-48</v>
          </cell>
          <cell r="G2324" t="str">
            <v>Welding/connection of steel pipes - low-alloy heat-resistant chromium-molybdenum and chromium-molybdenum-vanadium steel DN &gt;200-300 mm /&gt;8-12", wall thickness &gt;44-48</v>
          </cell>
          <cell r="H2324" t="str">
            <v>DI</v>
          </cell>
          <cell r="I2324" t="str">
            <v>DI</v>
          </cell>
          <cell r="J2324">
            <v>11.799102560767414</v>
          </cell>
          <cell r="K2324">
            <v>0.41296858962685951</v>
          </cell>
          <cell r="L2324" t="str">
            <v>KQ-32-00</v>
          </cell>
          <cell r="M2324" t="str">
            <v>Технологические трубопроводы, DI</v>
          </cell>
          <cell r="N2324">
            <v>1</v>
          </cell>
          <cell r="O2324" t="str">
            <v>KQ-32-01</v>
          </cell>
          <cell r="P2324" t="str">
            <v>Сварка технологических трубопроводов (черн. стали), DI</v>
          </cell>
          <cell r="Q2324">
            <v>1</v>
          </cell>
        </row>
        <row r="2325">
          <cell r="E2325" t="str">
            <v>PI00-04-08-38</v>
          </cell>
          <cell r="F2325" t="str">
            <v>Сварка/соединение металлических трубопроводов – низколегированные теплоустойчивые хромомолибденовые и хромомолибденованадиевые стали DN &gt;200-300мм / &gt;8-12 дюйм, толщина стенки &gt;48-52</v>
          </cell>
          <cell r="G2325" t="str">
            <v>Welding/connection of steel pipes - low-alloy heat-resistant chromium-molybdenum and chromium-molybdenum-vanadium steel DN &gt;200-300 mm /&gt;8-12", wall thickness &gt;48-52</v>
          </cell>
          <cell r="H2325" t="str">
            <v>DI</v>
          </cell>
          <cell r="I2325" t="str">
            <v>DI</v>
          </cell>
          <cell r="J2325">
            <v>13.140705052378033</v>
          </cell>
          <cell r="K2325">
            <v>0.45992467683323113</v>
          </cell>
          <cell r="L2325" t="str">
            <v>KQ-32-00</v>
          </cell>
          <cell r="M2325" t="str">
            <v>Технологические трубопроводы, DI</v>
          </cell>
          <cell r="N2325">
            <v>1</v>
          </cell>
          <cell r="O2325" t="str">
            <v>KQ-32-01</v>
          </cell>
          <cell r="P2325" t="str">
            <v>Сварка технологических трубопроводов (черн. стали), DI</v>
          </cell>
          <cell r="Q2325">
            <v>1</v>
          </cell>
        </row>
        <row r="2326">
          <cell r="E2326" t="str">
            <v>PI00-04-08-39</v>
          </cell>
          <cell r="F2326" t="str">
            <v>Сварка/соединение металлических трубопроводов – низколегированные теплоустойчивые хромомолибденовые и хромомолибденованадиевые стали DN &gt;300-500мм / &gt;12-20 дюйм, толщина стенки &gt;0-4</v>
          </cell>
          <cell r="G2326" t="str">
            <v>Welding/connection of steel pipes - low-alloy heat-resistant chromium-molybdenum and chromium-molybdenum-vanadium steel DN &gt;300-500 mm /&gt;12-20", wall thickness &gt;0-4</v>
          </cell>
          <cell r="H2326" t="str">
            <v>DI</v>
          </cell>
          <cell r="I2326" t="str">
            <v>DI</v>
          </cell>
          <cell r="J2326">
            <v>1.5327400816622228</v>
          </cell>
          <cell r="K2326">
            <v>5.3645902858177795E-2</v>
          </cell>
          <cell r="L2326" t="str">
            <v>KQ-32-00</v>
          </cell>
          <cell r="M2326" t="str">
            <v>Технологические трубопроводы, DI</v>
          </cell>
          <cell r="N2326">
            <v>1</v>
          </cell>
          <cell r="O2326" t="str">
            <v>KQ-32-01</v>
          </cell>
          <cell r="P2326" t="str">
            <v>Сварка технологических трубопроводов (черн. стали), DI</v>
          </cell>
          <cell r="Q2326">
            <v>1</v>
          </cell>
        </row>
        <row r="2327">
          <cell r="E2327" t="str">
            <v>PI00-04-08-40</v>
          </cell>
          <cell r="F2327" t="str">
            <v>Сварка/соединение металлических трубопроводов – низколегированные теплоустойчивые хромомолибденовые и хромомолибденованадиевые стали DN &gt;300-500мм / &gt;12-20 дюйм, толщина стенки &gt;4-8</v>
          </cell>
          <cell r="G2327" t="str">
            <v>Welding/connection of steel pipes - low-alloy heat-resistant chromium-molybdenum and chromium-molybdenum-vanadium steel DN &gt;300-500 mm /&gt;12-20", wall thickness &gt;4-8</v>
          </cell>
          <cell r="H2327" t="str">
            <v>DI</v>
          </cell>
          <cell r="I2327" t="str">
            <v>DI</v>
          </cell>
          <cell r="J2327">
            <v>2.254904171874514</v>
          </cell>
          <cell r="K2327">
            <v>7.8921646015607999E-2</v>
          </cell>
          <cell r="L2327" t="str">
            <v>KQ-32-00</v>
          </cell>
          <cell r="M2327" t="str">
            <v>Технологические трубопроводы, DI</v>
          </cell>
          <cell r="N2327">
            <v>1</v>
          </cell>
          <cell r="O2327" t="str">
            <v>KQ-32-01</v>
          </cell>
          <cell r="P2327" t="str">
            <v>Сварка технологических трубопроводов (черн. стали), DI</v>
          </cell>
          <cell r="Q2327">
            <v>1</v>
          </cell>
        </row>
        <row r="2328">
          <cell r="E2328" t="str">
            <v>PI00-04-08-41</v>
          </cell>
          <cell r="F2328" t="str">
            <v>Сварка/соединение металлических трубопроводов – низколегированные теплоустойчивые хромомолибденовые и хромомолибденованадиевые стали DN &gt;300-500мм / &gt;12-20 дюйм, толщина стенки &gt;8-12</v>
          </cell>
          <cell r="G2328" t="str">
            <v>Welding/connection of steel pipes - low-alloy heat-resistant chromium-molybdenum and chromium-molybdenum-vanadium steel DN &gt;300-500 mm /&gt;12-20", wall thickness &gt;8-12</v>
          </cell>
          <cell r="H2328" t="str">
            <v>DI</v>
          </cell>
          <cell r="I2328" t="str">
            <v>DI</v>
          </cell>
          <cell r="J2328">
            <v>2.6815502989933413</v>
          </cell>
          <cell r="K2328">
            <v>9.3854260464766914E-2</v>
          </cell>
          <cell r="L2328" t="str">
            <v>KQ-32-00</v>
          </cell>
          <cell r="M2328" t="str">
            <v>Технологические трубопроводы, DI</v>
          </cell>
          <cell r="N2328">
            <v>1</v>
          </cell>
          <cell r="O2328" t="str">
            <v>KQ-32-01</v>
          </cell>
          <cell r="P2328" t="str">
            <v>Сварка технологических трубопроводов (черн. стали), DI</v>
          </cell>
          <cell r="Q2328">
            <v>1</v>
          </cell>
        </row>
        <row r="2329">
          <cell r="E2329" t="str">
            <v>PI00-04-08-42</v>
          </cell>
          <cell r="F2329" t="str">
            <v>Сварка/соединение металлических трубопроводов – низколегированные теплоустойчивые хромомолибденовые и хромомолибденованадиевые стали DN &gt;300-500мм / &gt;12-20 дюйм, толщина стенки &gt;12-16</v>
          </cell>
          <cell r="G2329" t="str">
            <v>Welding/connection of steel pipes - low-alloy heat-resistant chromium-molybdenum and chromium-molybdenum-vanadium steel DN &gt;300-500 mm /&gt;12-20", wall thickness &gt;12-16</v>
          </cell>
          <cell r="H2329" t="str">
            <v>DI</v>
          </cell>
          <cell r="I2329" t="str">
            <v>DI</v>
          </cell>
          <cell r="J2329">
            <v>3.7624285330603509</v>
          </cell>
          <cell r="K2329">
            <v>0.13168499865711231</v>
          </cell>
          <cell r="L2329" t="str">
            <v>KQ-32-00</v>
          </cell>
          <cell r="M2329" t="str">
            <v>Технологические трубопроводы, DI</v>
          </cell>
          <cell r="N2329">
            <v>1</v>
          </cell>
          <cell r="O2329" t="str">
            <v>KQ-32-01</v>
          </cell>
          <cell r="P2329" t="str">
            <v>Сварка технологических трубопроводов (черн. стали), DI</v>
          </cell>
          <cell r="Q2329">
            <v>1</v>
          </cell>
        </row>
        <row r="2330">
          <cell r="E2330" t="str">
            <v>PI00-04-08-43</v>
          </cell>
          <cell r="F2330" t="str">
            <v>Сварка/соединение металлических трубопроводов – низколегированные теплоустойчивые хромомолибденовые и хромомолибденованадиевые стали DN &gt;300-500мм / &gt;12-20 дюйм, толщина стенки &gt;16-20</v>
          </cell>
          <cell r="G2330" t="str">
            <v>Welding/connection of steel pipes - low-alloy heat-resistant chromium-molybdenum and chromium-molybdenum-vanadium steel DN &gt;300-500 mm /&gt;12-20", wall thickness &gt;16-20</v>
          </cell>
          <cell r="H2330" t="str">
            <v>DI</v>
          </cell>
          <cell r="I2330" t="str">
            <v>DI</v>
          </cell>
          <cell r="J2330">
            <v>4.3617240899166969</v>
          </cell>
          <cell r="K2330">
            <v>0.15266034314708443</v>
          </cell>
          <cell r="L2330" t="str">
            <v>KQ-32-00</v>
          </cell>
          <cell r="M2330" t="str">
            <v>Технологические трубопроводы, DI</v>
          </cell>
          <cell r="N2330">
            <v>1</v>
          </cell>
          <cell r="O2330" t="str">
            <v>KQ-32-01</v>
          </cell>
          <cell r="P2330" t="str">
            <v>Сварка технологических трубопроводов (черн. стали), DI</v>
          </cell>
          <cell r="Q2330">
            <v>1</v>
          </cell>
        </row>
        <row r="2331">
          <cell r="E2331" t="str">
            <v>PI00-04-08-44</v>
          </cell>
          <cell r="F2331" t="str">
            <v>Сварка/соединение металлических трубопроводов – низколегированные теплоустойчивые хромомолибденовые и хромомолибденованадиевые стали DN &gt;300-500мм / &gt;12-20 дюйм, толщина стенки &gt;20-24</v>
          </cell>
          <cell r="G2331" t="str">
            <v>Welding/connection of steel pipes - low-alloy heat-resistant chromium-molybdenum and chromium-molybdenum-vanadium steel DN &gt;300-500 mm /&gt;12-20", wall thickness &gt;20-24</v>
          </cell>
          <cell r="H2331" t="str">
            <v>DI</v>
          </cell>
          <cell r="I2331" t="str">
            <v>DI</v>
          </cell>
          <cell r="J2331">
            <v>6.230224118632484</v>
          </cell>
          <cell r="K2331">
            <v>0.21805784415213691</v>
          </cell>
          <cell r="L2331" t="str">
            <v>KQ-32-00</v>
          </cell>
          <cell r="M2331" t="str">
            <v>Технологические трубопроводы, DI</v>
          </cell>
          <cell r="N2331">
            <v>1</v>
          </cell>
          <cell r="O2331" t="str">
            <v>KQ-32-01</v>
          </cell>
          <cell r="P2331" t="str">
            <v>Сварка технологических трубопроводов (черн. стали), DI</v>
          </cell>
          <cell r="Q2331">
            <v>1</v>
          </cell>
        </row>
        <row r="2332">
          <cell r="E2332" t="str">
            <v>PI00-04-08-45</v>
          </cell>
          <cell r="F2332" t="str">
            <v>Сварка/соединение металлических трубопроводов – низколегированные теплоустойчивые хромомолибденовые и хромомолибденованадиевые стали DN &gt;300-500мм / &gt;12-20 дюйм, толщина стенки &gt;24-28</v>
          </cell>
          <cell r="G2332" t="str">
            <v>Welding/connection of steel pipes - low-alloy heat-resistant chromium-molybdenum and chromium-molybdenum-vanadium steel DN &gt;300-500 mm /&gt;12-20", wall thickness &gt;24-28</v>
          </cell>
          <cell r="H2332" t="str">
            <v>DI</v>
          </cell>
          <cell r="I2332" t="str">
            <v>DI</v>
          </cell>
          <cell r="J2332">
            <v>7.9213913286582747</v>
          </cell>
          <cell r="K2332">
            <v>0.27724869650303963</v>
          </cell>
          <cell r="L2332" t="str">
            <v>KQ-32-00</v>
          </cell>
          <cell r="M2332" t="str">
            <v>Технологические трубопроводы, DI</v>
          </cell>
          <cell r="N2332">
            <v>1</v>
          </cell>
          <cell r="O2332" t="str">
            <v>KQ-32-01</v>
          </cell>
          <cell r="P2332" t="str">
            <v>Сварка технологических трубопроводов (черн. стали), DI</v>
          </cell>
          <cell r="Q2332">
            <v>1</v>
          </cell>
        </row>
        <row r="2333">
          <cell r="E2333" t="str">
            <v>PI00-04-08-46</v>
          </cell>
          <cell r="F2333" t="str">
            <v>Сварка/соединение металлических трубопроводов – низколегированные теплоустойчивые хромомолибденовые и хромомолибденованадиевые стали DN &gt;300-500мм / &gt;12-20 дюйм, толщина стенки &gt;28-32</v>
          </cell>
          <cell r="G2333" t="str">
            <v>Welding/connection of steel pipes - low-alloy heat-resistant chromium-molybdenum and chromium-molybdenum-vanadium steel DN &gt;300-500 mm /&gt;12-20", wall thickness &gt;28-32</v>
          </cell>
          <cell r="H2333" t="str">
            <v>DI</v>
          </cell>
          <cell r="I2333" t="str">
            <v>DI</v>
          </cell>
          <cell r="J2333">
            <v>8.9359868569475367</v>
          </cell>
          <cell r="K2333">
            <v>0.31275953999316375</v>
          </cell>
          <cell r="L2333" t="str">
            <v>KQ-32-00</v>
          </cell>
          <cell r="M2333" t="str">
            <v>Технологические трубопроводы, DI</v>
          </cell>
          <cell r="N2333">
            <v>1</v>
          </cell>
          <cell r="O2333" t="str">
            <v>KQ-32-01</v>
          </cell>
          <cell r="P2333" t="str">
            <v>Сварка технологических трубопроводов (черн. стали), DI</v>
          </cell>
          <cell r="Q2333">
            <v>1</v>
          </cell>
        </row>
        <row r="2334">
          <cell r="E2334" t="str">
            <v>PI00-04-08-47</v>
          </cell>
          <cell r="F2334" t="str">
            <v>Сварка/соединение металлических трубопроводов – низколегированные теплоустойчивые хромомолибденовые и хромомолибденованадиевые стали DN &gt;300-500мм / &gt;12-20 дюйм, толщина стенки &gt;32-36</v>
          </cell>
          <cell r="G2334" t="str">
            <v>Welding/connection of steel pipes - low-alloy heat-resistant chromium-molybdenum and chromium-molybdenum-vanadium steel DN &gt;300-500 mm /&gt;12-20", wall thickness &gt;32-36</v>
          </cell>
          <cell r="H2334" t="str">
            <v>DI</v>
          </cell>
          <cell r="I2334" t="str">
            <v>DI</v>
          </cell>
          <cell r="J2334">
            <v>9.4477570736718803</v>
          </cell>
          <cell r="K2334">
            <v>0.33067149757851577</v>
          </cell>
          <cell r="L2334" t="str">
            <v>KQ-32-00</v>
          </cell>
          <cell r="M2334" t="str">
            <v>Технологические трубопроводы, DI</v>
          </cell>
          <cell r="N2334">
            <v>1</v>
          </cell>
          <cell r="O2334" t="str">
            <v>KQ-32-01</v>
          </cell>
          <cell r="P2334" t="str">
            <v>Сварка технологических трубопроводов (черн. стали), DI</v>
          </cell>
          <cell r="Q2334">
            <v>1</v>
          </cell>
        </row>
        <row r="2335">
          <cell r="E2335" t="str">
            <v>PI00-04-08-48</v>
          </cell>
          <cell r="F2335" t="str">
            <v>Сварка/соединение металлических трубопроводов – низколегированные теплоустойчивые хромомолибденовые и хромомолибденованадиевые стали DN &gt;300-500мм / &gt;12-20 дюйм, толщина стенки &gt;36-40</v>
          </cell>
          <cell r="G2335" t="str">
            <v>Welding/connection of steel pipes - low-alloy heat-resistant chromium-molybdenum and chromium-molybdenum-vanadium steel DN &gt;300-500 mm /&gt;12-20", wall thickness &gt;36-40</v>
          </cell>
          <cell r="H2335" t="str">
            <v>DI</v>
          </cell>
          <cell r="I2335" t="str">
            <v>DI</v>
          </cell>
          <cell r="J2335">
            <v>9.5670920515776885</v>
          </cell>
          <cell r="K2335">
            <v>0.33484822180521912</v>
          </cell>
          <cell r="L2335" t="str">
            <v>KQ-32-00</v>
          </cell>
          <cell r="M2335" t="str">
            <v>Технологические трубопроводы, DI</v>
          </cell>
          <cell r="N2335">
            <v>1</v>
          </cell>
          <cell r="O2335" t="str">
            <v>KQ-32-01</v>
          </cell>
          <cell r="P2335" t="str">
            <v>Сварка технологических трубопроводов (черн. стали), DI</v>
          </cell>
          <cell r="Q2335">
            <v>1</v>
          </cell>
        </row>
        <row r="2336">
          <cell r="E2336" t="str">
            <v>PI00-04-08-49</v>
          </cell>
          <cell r="F2336" t="str">
            <v>Сварка/соединение металлических трубопроводов – низколегированные теплоустойчивые хромомолибденовые и хромомолибденованадиевые стали DN &gt;300-500мм / &gt;12-20 дюйм, толщина стенки &gt;40-44</v>
          </cell>
          <cell r="G2336" t="str">
            <v>Welding/connection of steel pipes - low-alloy heat-resistant chromium-molybdenum and chromium-molybdenum-vanadium steel DN &gt;300-500 mm /&gt;12-20", wall thickness &gt;40-44</v>
          </cell>
          <cell r="H2336" t="str">
            <v>DI</v>
          </cell>
          <cell r="I2336" t="str">
            <v>DI</v>
          </cell>
          <cell r="J2336">
            <v>9.9410534416632785</v>
          </cell>
          <cell r="K2336">
            <v>0.34793687045821475</v>
          </cell>
          <cell r="L2336" t="str">
            <v>KQ-32-00</v>
          </cell>
          <cell r="M2336" t="str">
            <v>Технологические трубопроводы, DI</v>
          </cell>
          <cell r="N2336">
            <v>1</v>
          </cell>
          <cell r="O2336" t="str">
            <v>KQ-32-01</v>
          </cell>
          <cell r="P2336" t="str">
            <v>Сварка технологических трубопроводов (черн. стали), DI</v>
          </cell>
          <cell r="Q2336">
            <v>1</v>
          </cell>
        </row>
        <row r="2337">
          <cell r="E2337" t="str">
            <v>PI00-04-08-50</v>
          </cell>
          <cell r="F2337" t="str">
            <v>Сварка/соединение металлических трубопроводов – низколегированные теплоустойчивые хромомолибденовые и хромомолибденованадиевые стали DN &gt;300-500мм / &gt;12-20 дюйм, толщина стенки &gt;44-48</v>
          </cell>
          <cell r="G2337" t="str">
            <v>Welding/connection of steel pipes - low-alloy heat-resistant chromium-molybdenum and chromium-molybdenum-vanadium steel DN &gt;300-500 mm /&gt;12-20", wall thickness &gt;44-48</v>
          </cell>
          <cell r="H2337" t="str">
            <v>DI</v>
          </cell>
          <cell r="I2337" t="str">
            <v>DI</v>
          </cell>
          <cell r="J2337">
            <v>10.907525556287137</v>
          </cell>
          <cell r="K2337">
            <v>0.38176339447004976</v>
          </cell>
          <cell r="L2337" t="str">
            <v>KQ-32-00</v>
          </cell>
          <cell r="M2337" t="str">
            <v>Технологические трубопроводы, DI</v>
          </cell>
          <cell r="N2337">
            <v>1</v>
          </cell>
          <cell r="O2337" t="str">
            <v>KQ-32-01</v>
          </cell>
          <cell r="P2337" t="str">
            <v>Сварка технологических трубопроводов (черн. стали), DI</v>
          </cell>
          <cell r="Q2337">
            <v>1</v>
          </cell>
        </row>
        <row r="2338">
          <cell r="E2338" t="str">
            <v>PI00-04-08-51</v>
          </cell>
          <cell r="F2338" t="str">
            <v>Сварка/соединение металлических трубопроводов – низколегированные теплоустойчивые хромомолибденовые и хромомолибденованадиевые стали DN &gt;300-500мм / &gt;12-20 дюйм, толщина стенки &gt;48-52</v>
          </cell>
          <cell r="G2338" t="str">
            <v>Welding/connection of steel pipes - low-alloy heat-resistant chromium-molybdenum and chromium-molybdenum-vanadium steel DN &gt;300-500 mm /&gt;12-20", wall thickness &gt;48-52</v>
          </cell>
          <cell r="H2338" t="str">
            <v>DI</v>
          </cell>
          <cell r="I2338" t="str">
            <v>DI</v>
          </cell>
          <cell r="J2338">
            <v>11.55996899749441</v>
          </cell>
          <cell r="K2338">
            <v>0.40459891491230432</v>
          </cell>
          <cell r="L2338" t="str">
            <v>KQ-32-00</v>
          </cell>
          <cell r="M2338" t="str">
            <v>Технологические трубопроводы, DI</v>
          </cell>
          <cell r="N2338">
            <v>1</v>
          </cell>
          <cell r="O2338" t="str">
            <v>KQ-32-01</v>
          </cell>
          <cell r="P2338" t="str">
            <v>Сварка технологических трубопроводов (черн. стали), DI</v>
          </cell>
          <cell r="Q2338">
            <v>1</v>
          </cell>
        </row>
        <row r="2339">
          <cell r="E2339" t="str">
            <v>PI00-04-08-52</v>
          </cell>
          <cell r="F2339" t="str">
            <v>Сварка/соединение металлических трубопроводов – низколегированные теплоустойчивые хромомолибденовые и хромомолибденованадиевые стали DN &gt;300-500мм / &gt;12-20 дюйм, толщина стенки &gt;52-56</v>
          </cell>
          <cell r="G2339" t="str">
            <v>Welding/connection of steel pipes - low-alloy heat-resistant chromium-molybdenum and chromium-molybdenum-vanadium steel DN &gt;300-500 mm /&gt;12-20", wall thickness &gt;52-56</v>
          </cell>
          <cell r="H2339" t="str">
            <v>DI</v>
          </cell>
          <cell r="I2339" t="str">
            <v>DI</v>
          </cell>
          <cell r="J2339">
            <v>12.924119921526398</v>
          </cell>
          <cell r="K2339">
            <v>0.4523441972534239</v>
          </cell>
          <cell r="L2339" t="str">
            <v>KQ-32-00</v>
          </cell>
          <cell r="M2339" t="str">
            <v>Технологические трубопроводы, DI</v>
          </cell>
          <cell r="N2339">
            <v>1</v>
          </cell>
          <cell r="O2339" t="str">
            <v>KQ-32-01</v>
          </cell>
          <cell r="P2339" t="str">
            <v>Сварка технологических трубопроводов (черн. стали), DI</v>
          </cell>
          <cell r="Q2339">
            <v>1</v>
          </cell>
        </row>
        <row r="2340">
          <cell r="E2340" t="str">
            <v>PI00-04-08-53</v>
          </cell>
          <cell r="F2340" t="str">
            <v>Сварка/соединение металлических трубопроводов – низколегированные теплоустойчивые хромомолибденовые и хромомолибденованадиевые стали DN &gt;300-500мм / &gt;12-20 дюйм, толщина стенки &gt;56-60</v>
          </cell>
          <cell r="G2340" t="str">
            <v>Welding/connection of steel pipes - low-alloy heat-resistant chromium-molybdenum and chromium-molybdenum-vanadium steel DN &gt;300-500 mm /&gt;12-20", wall thickness &gt;56-60</v>
          </cell>
          <cell r="H2340" t="str">
            <v>DI</v>
          </cell>
          <cell r="I2340" t="str">
            <v>DI</v>
          </cell>
          <cell r="J2340">
            <v>13.835917863044086</v>
          </cell>
          <cell r="K2340">
            <v>0.48425712520654307</v>
          </cell>
          <cell r="L2340" t="str">
            <v>KQ-32-00</v>
          </cell>
          <cell r="M2340" t="str">
            <v>Технологические трубопроводы, DI</v>
          </cell>
          <cell r="N2340">
            <v>1</v>
          </cell>
          <cell r="O2340" t="str">
            <v>KQ-32-01</v>
          </cell>
          <cell r="P2340" t="str">
            <v>Сварка технологических трубопроводов (черн. стали), DI</v>
          </cell>
          <cell r="Q2340">
            <v>1</v>
          </cell>
        </row>
        <row r="2341">
          <cell r="E2341" t="str">
            <v>PI00-04-08-54</v>
          </cell>
          <cell r="F2341" t="str">
            <v>Сварка/соединение металлических трубопроводов – низколегированные теплоустойчивые хромомолибденовые и хромомолибденованадиевые стали DN &gt;300-500мм / &gt;12-20 дюйм, толщина стенки &gt;60-64</v>
          </cell>
          <cell r="G2341" t="str">
            <v>Welding/connection of steel pipes - low-alloy heat-resistant chromium-molybdenum and chromium-molybdenum-vanadium steel DN &gt;300-500 mm /&gt;12-20", wall thickness &gt;60-64</v>
          </cell>
          <cell r="H2341" t="str">
            <v>DI</v>
          </cell>
          <cell r="I2341" t="str">
            <v>DI</v>
          </cell>
          <cell r="J2341">
            <v>14.230057704359099</v>
          </cell>
          <cell r="K2341">
            <v>0.4980520196525684</v>
          </cell>
          <cell r="L2341" t="str">
            <v>KQ-32-00</v>
          </cell>
          <cell r="M2341" t="str">
            <v>Технологические трубопроводы, DI</v>
          </cell>
          <cell r="N2341">
            <v>1</v>
          </cell>
          <cell r="O2341" t="str">
            <v>KQ-32-01</v>
          </cell>
          <cell r="P2341" t="str">
            <v>Сварка технологических трубопроводов (черн. стали), DI</v>
          </cell>
          <cell r="Q2341">
            <v>1</v>
          </cell>
        </row>
        <row r="2342">
          <cell r="E2342" t="str">
            <v>PI00-04-08-55</v>
          </cell>
          <cell r="F2342" t="str">
            <v>Сварка/соединение металлических трубопроводов – низколегированные теплоустойчивые хромомолибденовые и хромомолибденованадиевые стали DN &gt;300-500мм / &gt;12-20 дюйм, толщина стенки &gt;64-68</v>
          </cell>
          <cell r="G2342" t="str">
            <v>Welding/connection of steel pipes - low-alloy heat-resistant chromium-molybdenum and chromium-molybdenum-vanadium steel DN &gt;300-500 mm /&gt;12-20", wall thickness &gt;64-68</v>
          </cell>
          <cell r="H2342" t="str">
            <v>DI</v>
          </cell>
          <cell r="I2342" t="str">
            <v>DI</v>
          </cell>
          <cell r="J2342">
            <v>15.956494505606296</v>
          </cell>
          <cell r="K2342">
            <v>0.55847730769622028</v>
          </cell>
          <cell r="L2342" t="str">
            <v>KQ-32-00</v>
          </cell>
          <cell r="M2342" t="str">
            <v>Технологические трубопроводы, DI</v>
          </cell>
          <cell r="N2342">
            <v>1</v>
          </cell>
          <cell r="O2342" t="str">
            <v>KQ-32-01</v>
          </cell>
          <cell r="P2342" t="str">
            <v>Сварка технологических трубопроводов (черн. стали), DI</v>
          </cell>
          <cell r="Q2342">
            <v>1</v>
          </cell>
        </row>
        <row r="2343">
          <cell r="E2343" t="str">
            <v>PI00-04-08-56</v>
          </cell>
          <cell r="F2343" t="str">
            <v>Сварка/соединение металлических трубопроводов – низколегированные теплоустойчивые хромомолибденовые и хромомолибденованадиевые стали DN &gt;500-700мм / &gt;20-28 дюйм, толщина стенки &gt;4-8</v>
          </cell>
          <cell r="G2343" t="str">
            <v>Welding/connection of steel pipes - low-alloy heat-resistant chromium-molybdenum and chromium-molybdenum-vanadium steel DN &gt;500-700 mm /&gt;20-28", wall thickness &gt;4-8</v>
          </cell>
          <cell r="H2343" t="str">
            <v>DI</v>
          </cell>
          <cell r="I2343" t="str">
            <v>DI</v>
          </cell>
          <cell r="J2343">
            <v>2.2216134906642351</v>
          </cell>
          <cell r="K2343">
            <v>7.7756472173248228E-2</v>
          </cell>
          <cell r="L2343" t="str">
            <v>KQ-32-00</v>
          </cell>
          <cell r="M2343" t="str">
            <v>Технологические трубопроводы, DI</v>
          </cell>
          <cell r="N2343">
            <v>1</v>
          </cell>
          <cell r="O2343" t="str">
            <v>KQ-32-01</v>
          </cell>
          <cell r="P2343" t="str">
            <v>Сварка технологических трубопроводов (черн. стали), DI</v>
          </cell>
          <cell r="Q2343">
            <v>1</v>
          </cell>
        </row>
        <row r="2344">
          <cell r="E2344" t="str">
            <v>PI00-04-08-57</v>
          </cell>
          <cell r="F2344" t="str">
            <v>Сварка/соединение металлических трубопроводов – низколегированные теплоустойчивые хромомолибденовые и хромомолибденованадиевые стали DN &gt;500-700мм / &gt;20-28 дюйм, толщина стенки &gt;8-12</v>
          </cell>
          <cell r="G2344" t="str">
            <v>Welding/connection of steel pipes - low-alloy heat-resistant chromium-molybdenum and chromium-molybdenum-vanadium steel DN &gt;500-700 mm /&gt;20-28", wall thickness &gt;8-12</v>
          </cell>
          <cell r="H2344" t="str">
            <v>DI</v>
          </cell>
          <cell r="I2344" t="str">
            <v>DI</v>
          </cell>
          <cell r="J2344">
            <v>2.3084707174311303</v>
          </cell>
          <cell r="K2344">
            <v>8.0796475110089555E-2</v>
          </cell>
          <cell r="L2344" t="str">
            <v>KQ-32-00</v>
          </cell>
          <cell r="M2344" t="str">
            <v>Технологические трубопроводы, DI</v>
          </cell>
          <cell r="N2344">
            <v>1</v>
          </cell>
          <cell r="O2344" t="str">
            <v>KQ-32-01</v>
          </cell>
          <cell r="P2344" t="str">
            <v>Сварка технологических трубопроводов (черн. стали), DI</v>
          </cell>
          <cell r="Q2344">
            <v>1</v>
          </cell>
        </row>
        <row r="2345">
          <cell r="E2345" t="str">
            <v>PI00-04-08-58</v>
          </cell>
          <cell r="F2345" t="str">
            <v>Сварка/соединение металлических трубопроводов – низколегированные теплоустойчивые хромомолибденовые и хромомолибденованадиевые стали DN &gt;500-700мм / &gt;20-28 дюйм, толщина стенки &gt;12-16</v>
          </cell>
          <cell r="G2345" t="str">
            <v>Welding/connection of steel pipes - low-alloy heat-resistant chromium-molybdenum and chromium-molybdenum-vanadium steel DN &gt;500-700 mm /&gt;20-28", wall thickness &gt;12-16</v>
          </cell>
          <cell r="H2345" t="str">
            <v>DI</v>
          </cell>
          <cell r="I2345" t="str">
            <v>DI</v>
          </cell>
          <cell r="J2345">
            <v>3.3503106075770597</v>
          </cell>
          <cell r="K2345">
            <v>0.11726087126519712</v>
          </cell>
          <cell r="L2345" t="str">
            <v>KQ-32-00</v>
          </cell>
          <cell r="M2345" t="str">
            <v>Технологические трубопроводы, DI</v>
          </cell>
          <cell r="N2345">
            <v>1</v>
          </cell>
          <cell r="O2345" t="str">
            <v>KQ-32-01</v>
          </cell>
          <cell r="P2345" t="str">
            <v>Сварка технологических трубопроводов (черн. стали), DI</v>
          </cell>
          <cell r="Q2345">
            <v>1</v>
          </cell>
        </row>
        <row r="2346">
          <cell r="E2346" t="str">
            <v>PI00-04-08-59</v>
          </cell>
          <cell r="F2346" t="str">
            <v>Сварка/соединение металлических трубопроводов – низколегированные теплоустойчивые хромомолибденовые и хромомолибденованадиевые стали DN &gt;500-700мм / &gt;20-28 дюйм, толщина стенки &gt;16-20</v>
          </cell>
          <cell r="G2346" t="str">
            <v>Welding/connection of steel pipes - low-alloy heat-resistant chromium-molybdenum and chromium-molybdenum-vanadium steel DN &gt;500-700 mm /&gt;20-28", wall thickness &gt;16-20</v>
          </cell>
          <cell r="H2346" t="str">
            <v>DI</v>
          </cell>
          <cell r="I2346" t="str">
            <v>DI</v>
          </cell>
          <cell r="J2346">
            <v>4.2277731496988258</v>
          </cell>
          <cell r="K2346">
            <v>0.14797206023945891</v>
          </cell>
          <cell r="L2346" t="str">
            <v>KQ-32-00</v>
          </cell>
          <cell r="M2346" t="str">
            <v>Технологические трубопроводы, DI</v>
          </cell>
          <cell r="N2346">
            <v>1</v>
          </cell>
          <cell r="O2346" t="str">
            <v>KQ-32-01</v>
          </cell>
          <cell r="P2346" t="str">
            <v>Сварка технологических трубопроводов (черн. стали), DI</v>
          </cell>
          <cell r="Q2346">
            <v>1</v>
          </cell>
        </row>
        <row r="2347">
          <cell r="E2347" t="str">
            <v>PI00-04-08-60</v>
          </cell>
          <cell r="F2347" t="str">
            <v>Сварка/соединение металлических трубопроводов – низколегированные теплоустойчивые хромомолибденовые и хромомолибденованадиевые стали DN &gt;500-700мм / &gt;20-28 дюйм, толщина стенки &gt;20-24</v>
          </cell>
          <cell r="G2347" t="str">
            <v>Welding/connection of steel pipes - low-alloy heat-resistant chromium-molybdenum and chromium-molybdenum-vanadium steel DN &gt;500-700 mm /&gt;20-28", wall thickness &gt;20-24</v>
          </cell>
          <cell r="H2347" t="str">
            <v>DI</v>
          </cell>
          <cell r="I2347" t="str">
            <v>DI</v>
          </cell>
          <cell r="J2347">
            <v>6.061690906835743</v>
          </cell>
          <cell r="K2347">
            <v>0.21215918173925102</v>
          </cell>
          <cell r="L2347" t="str">
            <v>KQ-32-00</v>
          </cell>
          <cell r="M2347" t="str">
            <v>Технологические трубопроводы, DI</v>
          </cell>
          <cell r="N2347">
            <v>1</v>
          </cell>
          <cell r="O2347" t="str">
            <v>KQ-32-01</v>
          </cell>
          <cell r="P2347" t="str">
            <v>Сварка технологических трубопроводов (черн. стали), DI</v>
          </cell>
          <cell r="Q2347">
            <v>1</v>
          </cell>
        </row>
        <row r="2348">
          <cell r="E2348" t="str">
            <v>PI00-04-08-61</v>
          </cell>
          <cell r="F2348" t="str">
            <v>Сварка/соединение металлических трубопроводов – низколегированные теплоустойчивые хромомолибденовые и хромомолибденованадиевые стали DN &gt;500-700мм / &gt;20-28 дюйм, толщина стенки &gt;24-28</v>
          </cell>
          <cell r="G2348" t="str">
            <v>Welding/connection of steel pipes - low-alloy heat-resistant chromium-molybdenum and chromium-molybdenum-vanadium steel DN &gt;500-700 mm /&gt;20-28", wall thickness &gt;24-28</v>
          </cell>
          <cell r="H2348" t="str">
            <v>DI</v>
          </cell>
          <cell r="I2348" t="str">
            <v>DI</v>
          </cell>
          <cell r="J2348">
            <v>6.9509641866727385</v>
          </cell>
          <cell r="K2348">
            <v>0.24328374653354584</v>
          </cell>
          <cell r="L2348" t="str">
            <v>KQ-32-00</v>
          </cell>
          <cell r="M2348" t="str">
            <v>Технологические трубопроводы, DI</v>
          </cell>
          <cell r="N2348">
            <v>1</v>
          </cell>
          <cell r="O2348" t="str">
            <v>KQ-32-01</v>
          </cell>
          <cell r="P2348" t="str">
            <v>Сварка технологических трубопроводов (черн. стали), DI</v>
          </cell>
          <cell r="Q2348">
            <v>1</v>
          </cell>
        </row>
        <row r="2349">
          <cell r="E2349" t="str">
            <v>PI00-04-08-62</v>
          </cell>
          <cell r="F2349" t="str">
            <v>Сварка/соединение металлических трубопроводов – низколегированные теплоустойчивые хромомолибденовые и хромомолибденованадиевые стали DN &gt;500-700мм / &gt;20-28 дюйм, толщина стенки &gt;28-32</v>
          </cell>
          <cell r="G2349" t="str">
            <v>Welding/connection of steel pipes - low-alloy heat-resistant chromium-molybdenum and chromium-molybdenum-vanadium steel DN &gt;500-700 mm /&gt;20-28", wall thickness &gt;28-32</v>
          </cell>
          <cell r="H2349" t="str">
            <v>DI</v>
          </cell>
          <cell r="I2349" t="str">
            <v>DI</v>
          </cell>
          <cell r="J2349">
            <v>7.2491256745755166</v>
          </cell>
          <cell r="K2349">
            <v>0.25371939861014309</v>
          </cell>
          <cell r="L2349" t="str">
            <v>KQ-32-00</v>
          </cell>
          <cell r="M2349" t="str">
            <v>Технологические трубопроводы, DI</v>
          </cell>
          <cell r="N2349">
            <v>1</v>
          </cell>
          <cell r="O2349" t="str">
            <v>KQ-32-01</v>
          </cell>
          <cell r="P2349" t="str">
            <v>Сварка технологических трубопроводов (черн. стали), DI</v>
          </cell>
          <cell r="Q2349">
            <v>1</v>
          </cell>
        </row>
        <row r="2350">
          <cell r="E2350" t="str">
            <v>PI00-04-08-63</v>
          </cell>
          <cell r="F2350" t="str">
            <v>Сварка/соединение металлических трубопроводов – низколегированные теплоустойчивые хромомолибденовые и хромомолибденованадиевые стали DN &gt;500-700мм / &gt;20-28 дюйм, толщина стенки &gt;32-36</v>
          </cell>
          <cell r="G2350" t="str">
            <v>Welding/connection of steel pipes - low-alloy heat-resistant chromium-molybdenum and chromium-molybdenum-vanadium steel DN &gt;500-700 mm /&gt;20-28", wall thickness &gt;32-36</v>
          </cell>
          <cell r="H2350" t="str">
            <v>DI</v>
          </cell>
          <cell r="I2350" t="str">
            <v>DI</v>
          </cell>
          <cell r="J2350">
            <v>7.9286218280955847</v>
          </cell>
          <cell r="K2350">
            <v>0.27750176398334547</v>
          </cell>
          <cell r="L2350" t="str">
            <v>KQ-32-00</v>
          </cell>
          <cell r="M2350" t="str">
            <v>Технологические трубопроводы, DI</v>
          </cell>
          <cell r="N2350">
            <v>1</v>
          </cell>
          <cell r="O2350" t="str">
            <v>KQ-32-01</v>
          </cell>
          <cell r="P2350" t="str">
            <v>Сварка технологических трубопроводов (черн. стали), DI</v>
          </cell>
          <cell r="Q2350">
            <v>1</v>
          </cell>
        </row>
        <row r="2351">
          <cell r="E2351" t="str">
            <v>PI00-04-08-64</v>
          </cell>
          <cell r="F2351" t="str">
            <v>Сварка/соединение металлических трубопроводов – низколегированные теплоустойчивые хромомолибденовые и хромомолибденованадиевые стали DN &gt;500-700мм / &gt;20-28 дюйм, толщина стенки &gt;36-40</v>
          </cell>
          <cell r="G2351" t="str">
            <v>Welding/connection of steel pipes - low-alloy heat-resistant chromium-molybdenum and chromium-molybdenum-vanadium steel DN &gt;500-700 mm /&gt;20-28", wall thickness &gt;36-40</v>
          </cell>
          <cell r="H2351" t="str">
            <v>DI</v>
          </cell>
          <cell r="I2351" t="str">
            <v>DI</v>
          </cell>
          <cell r="J2351">
            <v>8.5588384744722958</v>
          </cell>
          <cell r="K2351">
            <v>0.29955934660653039</v>
          </cell>
          <cell r="L2351" t="str">
            <v>KQ-32-00</v>
          </cell>
          <cell r="M2351" t="str">
            <v>Технологические трубопроводы, DI</v>
          </cell>
          <cell r="N2351">
            <v>1</v>
          </cell>
          <cell r="O2351" t="str">
            <v>KQ-32-01</v>
          </cell>
          <cell r="P2351" t="str">
            <v>Сварка технологических трубопроводов (черн. стали), DI</v>
          </cell>
          <cell r="Q2351">
            <v>1</v>
          </cell>
        </row>
        <row r="2352">
          <cell r="E2352" t="str">
            <v>PI00-04-08-65</v>
          </cell>
          <cell r="F2352" t="str">
            <v>Сварка/соединение металлических трубопроводов – низколегированные теплоустойчивые хромомолибденовые и хромомолибденованадиевые стали DN &gt;500-700мм / &gt;20-28 дюйм, толщина стенки &gt;40-44</v>
          </cell>
          <cell r="G2352" t="str">
            <v>Welding/connection of steel pipes - low-alloy heat-resistant chromium-molybdenum and chromium-molybdenum-vanadium steel DN &gt;500-700 mm /&gt;20-28", wall thickness &gt;40-44</v>
          </cell>
          <cell r="H2352" t="str">
            <v>DI</v>
          </cell>
          <cell r="I2352" t="str">
            <v>DI</v>
          </cell>
          <cell r="J2352">
            <v>9.0122314888337236</v>
          </cell>
          <cell r="K2352">
            <v>0.31542810210918032</v>
          </cell>
          <cell r="L2352" t="str">
            <v>KQ-32-00</v>
          </cell>
          <cell r="M2352" t="str">
            <v>Технологические трубопроводы, DI</v>
          </cell>
          <cell r="N2352">
            <v>1</v>
          </cell>
          <cell r="O2352" t="str">
            <v>KQ-32-01</v>
          </cell>
          <cell r="P2352" t="str">
            <v>Сварка технологических трубопроводов (черн. стали), DI</v>
          </cell>
          <cell r="Q2352">
            <v>1</v>
          </cell>
        </row>
        <row r="2353">
          <cell r="E2353" t="str">
            <v>PI00-04-08-66</v>
          </cell>
          <cell r="F2353" t="str">
            <v>Сварка/соединение металлических трубопроводов – низколегированные теплоустойчивые хромомолибденовые и хромомолибденованадиевые стали DN &gt;500-700мм / &gt;20-28 дюйм, толщина стенки &gt;44-48</v>
          </cell>
          <cell r="G2353" t="str">
            <v>Welding/connection of steel pipes - low-alloy heat-resistant chromium-molybdenum and chromium-molybdenum-vanadium steel DN &gt;500-700 mm /&gt;20-28", wall thickness &gt;44-48</v>
          </cell>
          <cell r="H2353" t="str">
            <v>DI</v>
          </cell>
          <cell r="I2353" t="str">
            <v>DI</v>
          </cell>
          <cell r="J2353">
            <v>9.5299687534404143</v>
          </cell>
          <cell r="K2353">
            <v>0.33354890637041446</v>
          </cell>
          <cell r="L2353" t="str">
            <v>KQ-32-00</v>
          </cell>
          <cell r="M2353" t="str">
            <v>Технологические трубопроводы, DI</v>
          </cell>
          <cell r="N2353">
            <v>1</v>
          </cell>
          <cell r="O2353" t="str">
            <v>KQ-32-01</v>
          </cell>
          <cell r="P2353" t="str">
            <v>Сварка технологических трубопроводов (черн. стали), DI</v>
          </cell>
          <cell r="Q2353">
            <v>1</v>
          </cell>
        </row>
        <row r="2354">
          <cell r="E2354" t="str">
            <v>PI00-04-08-67</v>
          </cell>
          <cell r="F2354" t="str">
            <v>Сварка/соединение металлических трубопроводов – низколегированные теплоустойчивые хромомолибденовые и хромомолибденованадиевые стали DN &gt;500-700мм / &gt;20-28 дюйм, толщина стенки &gt;48-52</v>
          </cell>
          <cell r="G2354" t="str">
            <v>Welding/connection of steel pipes - low-alloy heat-resistant chromium-molybdenum and chromium-molybdenum-vanadium steel DN &gt;500-700 mm /&gt;20-28", wall thickness &gt;48-52</v>
          </cell>
          <cell r="H2354" t="str">
            <v>DI</v>
          </cell>
          <cell r="I2354" t="str">
            <v>DI</v>
          </cell>
          <cell r="J2354">
            <v>11.248927360820055</v>
          </cell>
          <cell r="K2354">
            <v>0.39371245762870194</v>
          </cell>
          <cell r="L2354" t="str">
            <v>KQ-32-00</v>
          </cell>
          <cell r="M2354" t="str">
            <v>Технологические трубопроводы, DI</v>
          </cell>
          <cell r="N2354">
            <v>1</v>
          </cell>
          <cell r="O2354" t="str">
            <v>KQ-32-01</v>
          </cell>
          <cell r="P2354" t="str">
            <v>Сварка технологических трубопроводов (черн. стали), DI</v>
          </cell>
          <cell r="Q2354">
            <v>1</v>
          </cell>
        </row>
        <row r="2355">
          <cell r="E2355" t="str">
            <v>PI00-04-08-68</v>
          </cell>
          <cell r="F2355" t="str">
            <v>Сварка/соединение металлических трубопроводов – низколегированные теплоустойчивые хромомолибденовые и хромомолибденованадиевые стали DN &gt;500-700мм / &gt;20-28 дюйм, толщина стенки &gt;52-56</v>
          </cell>
          <cell r="G2355" t="str">
            <v>Welding/connection of steel pipes - low-alloy heat-resistant chromium-molybdenum and chromium-molybdenum-vanadium steel DN &gt;500-700 mm /&gt;20-28", wall thickness &gt;52-56</v>
          </cell>
          <cell r="H2355" t="str">
            <v>DI</v>
          </cell>
          <cell r="I2355" t="str">
            <v>DI</v>
          </cell>
          <cell r="J2355">
            <v>12.047255874461268</v>
          </cell>
          <cell r="K2355">
            <v>0.42165395560614438</v>
          </cell>
          <cell r="L2355" t="str">
            <v>KQ-32-00</v>
          </cell>
          <cell r="M2355" t="str">
            <v>Технологические трубопроводы, DI</v>
          </cell>
          <cell r="N2355">
            <v>1</v>
          </cell>
          <cell r="O2355" t="str">
            <v>KQ-32-01</v>
          </cell>
          <cell r="P2355" t="str">
            <v>Сварка технологических трубопроводов (черн. стали), DI</v>
          </cell>
          <cell r="Q2355">
            <v>1</v>
          </cell>
        </row>
        <row r="2356">
          <cell r="E2356" t="str">
            <v>PI00-04-08-69</v>
          </cell>
          <cell r="F2356" t="str">
            <v>Сварка/соединение металлических трубопроводов – низколегированные теплоустойчивые хромомолибденовые и хромомолибденованадиевые стали DN &gt;500-700мм / &gt;20-28 дюйм, толщина стенки &gt;56-60</v>
          </cell>
          <cell r="G2356" t="str">
            <v>Welding/connection of steel pipes - low-alloy heat-resistant chromium-molybdenum and chromium-molybdenum-vanadium steel DN &gt;500-700 mm /&gt;20-28", wall thickness &gt;56-60</v>
          </cell>
          <cell r="H2356" t="str">
            <v>DI</v>
          </cell>
          <cell r="I2356" t="str">
            <v>DI</v>
          </cell>
          <cell r="J2356">
            <v>13.593122667355107</v>
          </cell>
          <cell r="K2356">
            <v>0.47575929335742878</v>
          </cell>
          <cell r="L2356" t="str">
            <v>KQ-32-00</v>
          </cell>
          <cell r="M2356" t="str">
            <v>Технологические трубопроводы, DI</v>
          </cell>
          <cell r="N2356">
            <v>1</v>
          </cell>
          <cell r="O2356" t="str">
            <v>KQ-32-01</v>
          </cell>
          <cell r="P2356" t="str">
            <v>Сварка технологических трубопроводов (черн. стали), DI</v>
          </cell>
          <cell r="Q2356">
            <v>1</v>
          </cell>
        </row>
        <row r="2357">
          <cell r="E2357" t="str">
            <v>PI00-04-08-70</v>
          </cell>
          <cell r="F2357" t="str">
            <v>Сварка/соединение металлических трубопроводов – низколегированные теплоустойчивые хромомолибденовые и хромомолибденованадиевые стали DN &gt;500-700мм / &gt;20-28 дюйм, толщина стенки &gt;60-64</v>
          </cell>
          <cell r="G2357" t="str">
            <v>Welding/connection of steel pipes - low-alloy heat-resistant chromium-molybdenum and chromium-molybdenum-vanadium steel DN &gt;500-700 mm /&gt;20-28", wall thickness &gt;60-64</v>
          </cell>
          <cell r="H2357" t="str">
            <v>DI</v>
          </cell>
          <cell r="I2357" t="str">
            <v>DI</v>
          </cell>
          <cell r="J2357">
            <v>14.067884828592508</v>
          </cell>
          <cell r="K2357">
            <v>0.49237596900073782</v>
          </cell>
          <cell r="L2357" t="str">
            <v>KQ-32-00</v>
          </cell>
          <cell r="M2357" t="str">
            <v>Технологические трубопроводы, DI</v>
          </cell>
          <cell r="N2357">
            <v>1</v>
          </cell>
          <cell r="O2357" t="str">
            <v>KQ-32-01</v>
          </cell>
          <cell r="P2357" t="str">
            <v>Сварка технологических трубопроводов (черн. стали), DI</v>
          </cell>
          <cell r="Q2357">
            <v>1</v>
          </cell>
        </row>
        <row r="2358">
          <cell r="E2358" t="str">
            <v>PI00-04-08-71</v>
          </cell>
          <cell r="F2358" t="str">
            <v>Сварка/соединение металлических трубопроводов – низколегированные теплоустойчивые хромомолибденовые и хромомолибденованадиевые стали DN &gt;500-700мм / &gt;20-28 дюйм, толщина стенки &gt;64-68</v>
          </cell>
          <cell r="G2358" t="str">
            <v>Welding/connection of steel pipes - low-alloy heat-resistant chromium-molybdenum and chromium-molybdenum-vanadium steel DN &gt;500-700 mm /&gt;20-28", wall thickness &gt;64-68</v>
          </cell>
          <cell r="H2358" t="str">
            <v>DI</v>
          </cell>
          <cell r="I2358" t="str">
            <v>DI</v>
          </cell>
          <cell r="J2358">
            <v>15.508991483255224</v>
          </cell>
          <cell r="K2358">
            <v>0.54281470191393277</v>
          </cell>
          <cell r="L2358" t="str">
            <v>KQ-32-00</v>
          </cell>
          <cell r="M2358" t="str">
            <v>Технологические трубопроводы, DI</v>
          </cell>
          <cell r="N2358">
            <v>1</v>
          </cell>
          <cell r="O2358" t="str">
            <v>KQ-32-01</v>
          </cell>
          <cell r="P2358" t="str">
            <v>Сварка технологических трубопроводов (черн. стали), DI</v>
          </cell>
          <cell r="Q2358">
            <v>1</v>
          </cell>
        </row>
        <row r="2359">
          <cell r="E2359" t="str">
            <v>PI00-04-08-72</v>
          </cell>
          <cell r="F2359" t="str">
            <v>Сварка/соединение металлических трубопроводов – низколегированные теплоустойчивые хромомолибденовые и хромомолибденованадиевые стали DN &gt;500-700мм / &gt;20-28 дюйм, толщина стенки &gt;68-72</v>
          </cell>
          <cell r="G2359" t="str">
            <v>Welding/connection of steel pipes - low-alloy heat-resistant chromium-molybdenum and chromium-molybdenum-vanadium steel DN &gt;500-700 mm /&gt;20-28", wall thickness &gt;68-72</v>
          </cell>
          <cell r="H2359" t="str">
            <v>DI</v>
          </cell>
          <cell r="I2359" t="str">
            <v>DI</v>
          </cell>
          <cell r="J2359">
            <v>17.545988073689497</v>
          </cell>
          <cell r="K2359">
            <v>0.6141095825791324</v>
          </cell>
          <cell r="L2359" t="str">
            <v>KQ-32-00</v>
          </cell>
          <cell r="M2359" t="str">
            <v>Технологические трубопроводы, DI</v>
          </cell>
          <cell r="N2359">
            <v>1</v>
          </cell>
          <cell r="O2359" t="str">
            <v>KQ-32-01</v>
          </cell>
          <cell r="P2359" t="str">
            <v>Сварка технологических трубопроводов (черн. стали), DI</v>
          </cell>
          <cell r="Q2359">
            <v>1</v>
          </cell>
        </row>
        <row r="2360">
          <cell r="E2360" t="str">
            <v>PI00-04-08-73</v>
          </cell>
          <cell r="F2360" t="str">
            <v>Сварка/соединение металлических трубопроводов – низколегированные теплоустойчивые хромомолибденовые и хромомолибденованадиевые стали DN &gt;500-700мм / &gt;20-28 дюйм, толщина стенки &gt;72-76</v>
          </cell>
          <cell r="G2360" t="str">
            <v>Welding/connection of steel pipes - low-alloy heat-resistant chromium-molybdenum and chromium-molybdenum-vanadium steel DN &gt;500-700 mm /&gt;20-28", wall thickness &gt;72-76</v>
          </cell>
          <cell r="H2360" t="str">
            <v>DI</v>
          </cell>
          <cell r="I2360" t="str">
            <v>DI</v>
          </cell>
          <cell r="J2360">
            <v>19.226893195964522</v>
          </cell>
          <cell r="K2360">
            <v>0.67294126185875824</v>
          </cell>
          <cell r="L2360" t="str">
            <v>KQ-32-00</v>
          </cell>
          <cell r="M2360" t="str">
            <v>Технологические трубопроводы, DI</v>
          </cell>
          <cell r="N2360">
            <v>1</v>
          </cell>
          <cell r="O2360" t="str">
            <v>KQ-32-01</v>
          </cell>
          <cell r="P2360" t="str">
            <v>Сварка технологических трубопроводов (черн. стали), DI</v>
          </cell>
          <cell r="Q2360">
            <v>1</v>
          </cell>
        </row>
        <row r="2361">
          <cell r="E2361" t="str">
            <v>PI00-04-08-74</v>
          </cell>
          <cell r="F2361" t="str">
            <v>Сварка/соединение металлических трубопроводов – низколегированные теплоустойчивые хромомолибденовые и хромомолибденованадиевые стали DN &gt;500-700мм / &gt;20-28 дюйм, толщина стенки &gt;76-80</v>
          </cell>
          <cell r="G2361" t="str">
            <v>Welding/connection of steel pipes - low-alloy heat-resistant chromium-molybdenum and chromium-molybdenum-vanadium steel DN &gt;500-700 mm /&gt;20-28", wall thickness &gt;76-80</v>
          </cell>
          <cell r="H2361" t="str">
            <v>DI</v>
          </cell>
          <cell r="I2361" t="str">
            <v>DI</v>
          </cell>
          <cell r="J2361">
            <v>20.907754951522499</v>
          </cell>
          <cell r="K2361">
            <v>0.73177142330328748</v>
          </cell>
          <cell r="L2361" t="str">
            <v>KQ-32-00</v>
          </cell>
          <cell r="M2361" t="str">
            <v>Технологические трубопроводы, DI</v>
          </cell>
          <cell r="N2361">
            <v>1</v>
          </cell>
          <cell r="O2361" t="str">
            <v>KQ-32-01</v>
          </cell>
          <cell r="P2361" t="str">
            <v>Сварка технологических трубопроводов (черн. стали), DI</v>
          </cell>
          <cell r="Q2361">
            <v>1</v>
          </cell>
        </row>
        <row r="2362">
          <cell r="E2362" t="str">
            <v>PI00-04-08-75</v>
          </cell>
          <cell r="F2362" t="str">
            <v>Сварка/соединение металлических трубопроводов – низколегированные теплоустойчивые хромомолибденовые и хромомолибденованадиевые стали DN &gt;500-700мм / &gt;20-28 дюйм, толщина стенки &gt;80-84</v>
          </cell>
          <cell r="G2362" t="str">
            <v>Welding/connection of steel pipes - low-alloy heat-resistant chromium-molybdenum and chromium-molybdenum-vanadium steel DN &gt;500-700 mm /&gt;20-28", wall thickness &gt;80-84</v>
          </cell>
          <cell r="H2362" t="str">
            <v>DI</v>
          </cell>
          <cell r="I2362" t="str">
            <v>DI</v>
          </cell>
          <cell r="J2362">
            <v>23.184518070567414</v>
          </cell>
          <cell r="K2362">
            <v>0.81145813246985954</v>
          </cell>
          <cell r="L2362" t="str">
            <v>KQ-32-00</v>
          </cell>
          <cell r="M2362" t="str">
            <v>Технологические трубопроводы, DI</v>
          </cell>
          <cell r="N2362">
            <v>1</v>
          </cell>
          <cell r="O2362" t="str">
            <v>KQ-32-01</v>
          </cell>
          <cell r="P2362" t="str">
            <v>Сварка технологических трубопроводов (черн. стали), DI</v>
          </cell>
          <cell r="Q2362">
            <v>1</v>
          </cell>
        </row>
        <row r="2363">
          <cell r="E2363" t="str">
            <v>PI00-04-08-76</v>
          </cell>
          <cell r="F2363" t="str">
            <v>Сварка/соединение металлических трубопроводов – низколегированные теплоустойчивые хромомолибденовые и хромомолибденованадиевые стали DN &gt;700-1000мм / &gt;28-40 дюйм, толщина стенки &gt;4-8</v>
          </cell>
          <cell r="G2363" t="str">
            <v>Welding/connection of steel pipes - low-alloy heat-resistant chromium-molybdenum and chromium-molybdenum-vanadium steel DN &gt;700-1000 mm /&gt;28-40", wall thickness &gt;4-8</v>
          </cell>
          <cell r="H2363" t="str">
            <v>DI</v>
          </cell>
          <cell r="I2363" t="str">
            <v>DI</v>
          </cell>
          <cell r="J2363">
            <v>2.6542162593872929</v>
          </cell>
          <cell r="K2363">
            <v>9.2897569078555273E-2</v>
          </cell>
          <cell r="L2363" t="str">
            <v>KQ-32-00</v>
          </cell>
          <cell r="M2363" t="str">
            <v>Технологические трубопроводы, DI</v>
          </cell>
          <cell r="N2363">
            <v>1</v>
          </cell>
          <cell r="O2363" t="str">
            <v>KQ-32-01</v>
          </cell>
          <cell r="P2363" t="str">
            <v>Сварка технологических трубопроводов (черн. стали), DI</v>
          </cell>
          <cell r="Q2363">
            <v>1</v>
          </cell>
        </row>
        <row r="2364">
          <cell r="E2364" t="str">
            <v>PI00-04-08-77</v>
          </cell>
          <cell r="F2364" t="str">
            <v>Сварка/соединение металлических трубопроводов – низколегированные теплоустойчивые хромомолибденовые и хромомолибденованадиевые стали DN &gt;700-1000мм / &gt;28-40 дюйм, толщина стенки &gt;8-12</v>
          </cell>
          <cell r="G2364" t="str">
            <v>Welding/connection of steel pipes - low-alloy heat-resistant chromium-molybdenum and chromium-molybdenum-vanadium steel DN &gt;700-1000 mm /&gt;28-40", wall thickness &gt;8-12</v>
          </cell>
          <cell r="H2364" t="str">
            <v>DI</v>
          </cell>
          <cell r="I2364" t="str">
            <v>DI</v>
          </cell>
          <cell r="J2364">
            <v>2.7408291523457247</v>
          </cell>
          <cell r="K2364">
            <v>9.5929020332100379E-2</v>
          </cell>
          <cell r="L2364" t="str">
            <v>KQ-32-00</v>
          </cell>
          <cell r="M2364" t="str">
            <v>Технологические трубопроводы, DI</v>
          </cell>
          <cell r="N2364">
            <v>1</v>
          </cell>
          <cell r="O2364" t="str">
            <v>KQ-32-01</v>
          </cell>
          <cell r="P2364" t="str">
            <v>Сварка технологических трубопроводов (черн. стали), DI</v>
          </cell>
          <cell r="Q2364">
            <v>1</v>
          </cell>
        </row>
        <row r="2365">
          <cell r="E2365" t="str">
            <v>PI00-04-08-78</v>
          </cell>
          <cell r="F2365" t="str">
            <v>Сварка/соединение металлических трубопроводов – низколегированные теплоустойчивые хромомолибденовые и хромомолибденованадиевые стали DN &gt;700-1000мм / &gt;28-40 дюйм, толщина стенки &gt;12-16</v>
          </cell>
          <cell r="G2365" t="str">
            <v>Welding/connection of steel pipes - low-alloy heat-resistant chromium-molybdenum and chromium-molybdenum-vanadium steel DN &gt;700-1000 mm /&gt;28-40", wall thickness &gt;12-16</v>
          </cell>
          <cell r="H2365" t="str">
            <v>DI</v>
          </cell>
          <cell r="I2365" t="str">
            <v>DI</v>
          </cell>
          <cell r="J2365">
            <v>3.1473871855646909</v>
          </cell>
          <cell r="K2365">
            <v>0.1101585514947642</v>
          </cell>
          <cell r="L2365" t="str">
            <v>KQ-32-00</v>
          </cell>
          <cell r="M2365" t="str">
            <v>Технологические трубопроводы, DI</v>
          </cell>
          <cell r="N2365">
            <v>1</v>
          </cell>
          <cell r="O2365" t="str">
            <v>KQ-32-01</v>
          </cell>
          <cell r="P2365" t="str">
            <v>Сварка технологических трубопроводов (черн. стали), DI</v>
          </cell>
          <cell r="Q2365">
            <v>1</v>
          </cell>
        </row>
        <row r="2366">
          <cell r="E2366" t="str">
            <v>PI00-04-08-79</v>
          </cell>
          <cell r="F2366" t="str">
            <v>Сварка/соединение металлических трубопроводов – низколегированные теплоустойчивые хромомолибденовые и хромомолибденованадиевые стали DN &gt;700-1000мм / &gt;28-40 дюйм, толщина стенки &gt;16-20</v>
          </cell>
          <cell r="G2366" t="str">
            <v>Welding/connection of steel pipes - low-alloy heat-resistant chromium-molybdenum and chromium-molybdenum-vanadium steel DN &gt;700-1000 mm /&gt;28-40", wall thickness &gt;16-20</v>
          </cell>
          <cell r="H2366" t="str">
            <v>DI</v>
          </cell>
          <cell r="I2366" t="str">
            <v>DI</v>
          </cell>
          <cell r="J2366">
            <v>4.2586706869570286</v>
          </cell>
          <cell r="K2366">
            <v>0.149053474043496</v>
          </cell>
          <cell r="L2366" t="str">
            <v>KQ-32-00</v>
          </cell>
          <cell r="M2366" t="str">
            <v>Технологические трубопроводы, DI</v>
          </cell>
          <cell r="N2366">
            <v>1</v>
          </cell>
          <cell r="O2366" t="str">
            <v>KQ-32-01</v>
          </cell>
          <cell r="P2366" t="str">
            <v>Сварка технологических трубопроводов (черн. стали), DI</v>
          </cell>
          <cell r="Q2366">
            <v>1</v>
          </cell>
        </row>
        <row r="2367">
          <cell r="E2367" t="str">
            <v>PI00-04-08-80</v>
          </cell>
          <cell r="F2367" t="str">
            <v>Сварка/соединение металлических трубопроводов – низколегированные теплоустойчивые хромомолибденовые и хромомолибденованадиевые стали DN &gt;700-1000мм / &gt;28-40 дюйм, толщина стенки &gt;20-24</v>
          </cell>
          <cell r="G2367" t="str">
            <v>Welding/connection of steel pipes - low-alloy heat-resistant chromium-molybdenum and chromium-molybdenum-vanadium steel DN &gt;700-1000 mm /&gt;28-40", wall thickness &gt;20-24</v>
          </cell>
          <cell r="H2367" t="str">
            <v>DI</v>
          </cell>
          <cell r="I2367" t="str">
            <v>DI</v>
          </cell>
          <cell r="J2367">
            <v>5.7379070231681233</v>
          </cell>
          <cell r="K2367">
            <v>0.20082674581088431</v>
          </cell>
          <cell r="L2367" t="str">
            <v>KQ-32-00</v>
          </cell>
          <cell r="M2367" t="str">
            <v>Технологические трубопроводы, DI</v>
          </cell>
          <cell r="N2367">
            <v>1</v>
          </cell>
          <cell r="O2367" t="str">
            <v>KQ-32-01</v>
          </cell>
          <cell r="P2367" t="str">
            <v>Сварка технологических трубопроводов (черн. стали), DI</v>
          </cell>
          <cell r="Q2367">
            <v>1</v>
          </cell>
        </row>
        <row r="2368">
          <cell r="E2368" t="str">
            <v>PI00-04-08-81</v>
          </cell>
          <cell r="F2368" t="str">
            <v>Сварка/соединение металлических трубопроводов – низколегированные теплоустойчивые хромомолибденовые и хромомолибденованадиевые стали DN &gt;700-1000мм / &gt;28-40 дюйм, толщина стенки &gt;24-28</v>
          </cell>
          <cell r="G2368" t="str">
            <v>Welding/connection of steel pipes - low-alloy heat-resistant chromium-molybdenum and chromium-molybdenum-vanadium steel DN &gt;700-1000 mm /&gt;28-40", wall thickness &gt;24-28</v>
          </cell>
          <cell r="H2368" t="str">
            <v>DI</v>
          </cell>
          <cell r="I2368" t="str">
            <v>DI</v>
          </cell>
          <cell r="J2368">
            <v>6.5880746463697779</v>
          </cell>
          <cell r="K2368">
            <v>0.23058261262294222</v>
          </cell>
          <cell r="L2368" t="str">
            <v>KQ-32-00</v>
          </cell>
          <cell r="M2368" t="str">
            <v>Технологические трубопроводы, DI</v>
          </cell>
          <cell r="N2368">
            <v>1</v>
          </cell>
          <cell r="O2368" t="str">
            <v>KQ-32-01</v>
          </cell>
          <cell r="P2368" t="str">
            <v>Сварка технологических трубопроводов (черн. стали), DI</v>
          </cell>
          <cell r="Q2368">
            <v>1</v>
          </cell>
        </row>
        <row r="2369">
          <cell r="E2369" t="str">
            <v>PI00-04-08-82</v>
          </cell>
          <cell r="F2369" t="str">
            <v>Сварка/соединение металлических трубопроводов – низколегированные теплоустойчивые хромомолибденовые и хромомолибденованадиевые стали DN &gt;700-1000мм / &gt;28-40 дюйм, толщина стенки &gt;28-32</v>
          </cell>
          <cell r="G2369" t="str">
            <v>Welding/connection of steel pipes - low-alloy heat-resistant chromium-molybdenum and chromium-molybdenum-vanadium steel DN &gt;700-1000 mm /&gt;28-40", wall thickness &gt;28-32</v>
          </cell>
          <cell r="H2369" t="str">
            <v>DI</v>
          </cell>
          <cell r="I2369" t="str">
            <v>DI</v>
          </cell>
          <cell r="J2369">
            <v>6.9844743056650174</v>
          </cell>
          <cell r="K2369">
            <v>0.2444566006982756</v>
          </cell>
          <cell r="L2369" t="str">
            <v>KQ-32-00</v>
          </cell>
          <cell r="M2369" t="str">
            <v>Технологические трубопроводы, DI</v>
          </cell>
          <cell r="N2369">
            <v>1</v>
          </cell>
          <cell r="O2369" t="str">
            <v>KQ-32-01</v>
          </cell>
          <cell r="P2369" t="str">
            <v>Сварка технологических трубопроводов (черн. стали), DI</v>
          </cell>
          <cell r="Q2369">
            <v>1</v>
          </cell>
        </row>
        <row r="2370">
          <cell r="E2370" t="str">
            <v>PI00-04-08-83</v>
          </cell>
          <cell r="F2370" t="str">
            <v>Сварка/соединение металлических трубопроводов – низколегированные теплоустойчивые хромомолибденовые и хромомолибденованадиевые стали DN &gt;700-1000мм / &gt;28-40 дюйм, толщина стенки &gt;32-36</v>
          </cell>
          <cell r="G2370" t="str">
            <v>Welding/connection of steel pipes - low-alloy heat-resistant chromium-molybdenum and chromium-molybdenum-vanadium steel DN &gt;700-1000 mm /&gt;28-40", wall thickness &gt;32-36</v>
          </cell>
          <cell r="H2370" t="str">
            <v>DI</v>
          </cell>
          <cell r="I2370" t="str">
            <v>DI</v>
          </cell>
          <cell r="J2370">
            <v>7.4896780069885978</v>
          </cell>
          <cell r="K2370">
            <v>0.26213873024460094</v>
          </cell>
          <cell r="L2370" t="str">
            <v>KQ-32-00</v>
          </cell>
          <cell r="M2370" t="str">
            <v>Технологические трубопроводы, DI</v>
          </cell>
          <cell r="N2370">
            <v>1</v>
          </cell>
          <cell r="O2370" t="str">
            <v>KQ-32-01</v>
          </cell>
          <cell r="P2370" t="str">
            <v>Сварка технологических трубопроводов (черн. стали), DI</v>
          </cell>
          <cell r="Q2370">
            <v>1</v>
          </cell>
        </row>
        <row r="2371">
          <cell r="E2371" t="str">
            <v>PI00-04-08-84</v>
          </cell>
          <cell r="F2371" t="str">
            <v>Сварка/соединение металлических трубопроводов – низколегированные теплоустойчивые хромомолибденовые и хромомолибденованадиевые стали DN &gt;700-1000мм / &gt;28-40 дюйм, толщина стенки &gt;36-40</v>
          </cell>
          <cell r="G2371" t="str">
            <v>Welding/connection of steel pipes - low-alloy heat-resistant chromium-molybdenum and chromium-molybdenum-vanadium steel DN &gt;700-1000 mm /&gt;28-40", wall thickness &gt;36-40</v>
          </cell>
          <cell r="H2371" t="str">
            <v>DI</v>
          </cell>
          <cell r="I2371" t="str">
            <v>DI</v>
          </cell>
          <cell r="J2371">
            <v>8.3350501250253668</v>
          </cell>
          <cell r="K2371">
            <v>0.2917267543758878</v>
          </cell>
          <cell r="L2371" t="str">
            <v>KQ-32-00</v>
          </cell>
          <cell r="M2371" t="str">
            <v>Технологические трубопроводы, DI</v>
          </cell>
          <cell r="N2371">
            <v>1</v>
          </cell>
          <cell r="O2371" t="str">
            <v>KQ-32-01</v>
          </cell>
          <cell r="P2371" t="str">
            <v>Сварка технологических трубопроводов (черн. стали), DI</v>
          </cell>
          <cell r="Q2371">
            <v>1</v>
          </cell>
        </row>
        <row r="2372">
          <cell r="E2372" t="str">
            <v>PI00-04-08-85</v>
          </cell>
          <cell r="F2372" t="str">
            <v>Сварка/соединение металлических трубопроводов – низколегированные теплоустойчивые хромомолибденовые и хромомолибденованадиевые стали DN &gt;700-1000мм / &gt;28-40 дюйм, толщина стенки &gt;40-44</v>
          </cell>
          <cell r="G2372" t="str">
            <v>Welding/connection of steel pipes - low-alloy heat-resistant chromium-molybdenum and chromium-molybdenum-vanadium steel DN &gt;700-1000 mm /&gt;28-40", wall thickness &gt;40-44</v>
          </cell>
          <cell r="H2372" t="str">
            <v>DI</v>
          </cell>
          <cell r="I2372" t="str">
            <v>DI</v>
          </cell>
          <cell r="J2372">
            <v>8.9014059904322504</v>
          </cell>
          <cell r="K2372">
            <v>0.31154920966512878</v>
          </cell>
          <cell r="L2372" t="str">
            <v>KQ-32-00</v>
          </cell>
          <cell r="M2372" t="str">
            <v>Технологические трубопроводы, DI</v>
          </cell>
          <cell r="N2372">
            <v>1</v>
          </cell>
          <cell r="O2372" t="str">
            <v>KQ-32-01</v>
          </cell>
          <cell r="P2372" t="str">
            <v>Сварка технологических трубопроводов (черн. стали), DI</v>
          </cell>
          <cell r="Q2372">
            <v>1</v>
          </cell>
        </row>
        <row r="2373">
          <cell r="E2373" t="str">
            <v>PI00-04-08-86</v>
          </cell>
          <cell r="F2373" t="str">
            <v>Сварка/соединение металлических трубопроводов – низколегированные теплоустойчивые хромомолибденовые и хромомолибденованадиевые стали DN &gt;700-1000мм / &gt;28-40 дюйм, толщина стенки &gt;44-48</v>
          </cell>
          <cell r="G2373" t="str">
            <v>Welding/connection of steel pipes - low-alloy heat-resistant chromium-molybdenum and chromium-molybdenum-vanadium steel DN &gt;700-1000 mm /&gt;28-40", wall thickness &gt;44-48</v>
          </cell>
          <cell r="H2373" t="str">
            <v>DI</v>
          </cell>
          <cell r="I2373" t="str">
            <v>DI</v>
          </cell>
          <cell r="J2373">
            <v>9.0096575737303333</v>
          </cell>
          <cell r="K2373">
            <v>0.3153380150805617</v>
          </cell>
          <cell r="L2373" t="str">
            <v>KQ-32-00</v>
          </cell>
          <cell r="M2373" t="str">
            <v>Технологические трубопроводы, DI</v>
          </cell>
          <cell r="N2373">
            <v>1</v>
          </cell>
          <cell r="O2373" t="str">
            <v>KQ-32-01</v>
          </cell>
          <cell r="P2373" t="str">
            <v>Сварка технологических трубопроводов (черн. стали), DI</v>
          </cell>
          <cell r="Q2373">
            <v>1</v>
          </cell>
        </row>
        <row r="2374">
          <cell r="E2374" t="str">
            <v>PI00-04-08-87</v>
          </cell>
          <cell r="F2374" t="str">
            <v>Сварка/соединение металлических трубопроводов – низколегированные теплоустойчивые хромомолибденовые и хромомолибденованадиевые стали DN &gt;700-1000мм / &gt;28-40 дюйм, толщина стенки &gt;48-52</v>
          </cell>
          <cell r="G2374" t="str">
            <v>Welding/connection of steel pipes - low-alloy heat-resistant chromium-molybdenum and chromium-molybdenum-vanadium steel DN &gt;700-1000 mm /&gt;28-40", wall thickness &gt;48-52</v>
          </cell>
          <cell r="H2374" t="str">
            <v>DI</v>
          </cell>
          <cell r="I2374" t="str">
            <v>DI</v>
          </cell>
          <cell r="J2374">
            <v>10.640533493570683</v>
          </cell>
          <cell r="K2374">
            <v>0.37241867227497383</v>
          </cell>
          <cell r="L2374" t="str">
            <v>KQ-32-00</v>
          </cell>
          <cell r="M2374" t="str">
            <v>Технологические трубопроводы, DI</v>
          </cell>
          <cell r="N2374">
            <v>1</v>
          </cell>
          <cell r="O2374" t="str">
            <v>KQ-32-01</v>
          </cell>
          <cell r="P2374" t="str">
            <v>Сварка технологических трубопроводов (черн. стали), DI</v>
          </cell>
          <cell r="Q2374">
            <v>1</v>
          </cell>
        </row>
        <row r="2375">
          <cell r="E2375" t="str">
            <v>PI00-04-08-88</v>
          </cell>
          <cell r="F2375" t="str">
            <v>Сварка/соединение металлических трубопроводов – низколегированные теплоустойчивые хромомолибденовые и хромомолибденованадиевые стали DN &gt;700-1000мм / &gt;28-40 дюйм, толщина стенки &gt;52-56</v>
          </cell>
          <cell r="G2375" t="str">
            <v>Welding/connection of steel pipes - low-alloy heat-resistant chromium-molybdenum and chromium-molybdenum-vanadium steel DN &gt;700-1000 mm /&gt;28-40", wall thickness &gt;52-56</v>
          </cell>
          <cell r="H2375" t="str">
            <v>DI</v>
          </cell>
          <cell r="I2375" t="str">
            <v>DI</v>
          </cell>
          <cell r="J2375">
            <v>11.9007834112521</v>
          </cell>
          <cell r="K2375">
            <v>0.41652741939382354</v>
          </cell>
          <cell r="L2375" t="str">
            <v>KQ-32-00</v>
          </cell>
          <cell r="M2375" t="str">
            <v>Технологические трубопроводы, DI</v>
          </cell>
          <cell r="N2375">
            <v>1</v>
          </cell>
          <cell r="O2375" t="str">
            <v>KQ-32-01</v>
          </cell>
          <cell r="P2375" t="str">
            <v>Сварка технологических трубопроводов (черн. стали), DI</v>
          </cell>
          <cell r="Q2375">
            <v>1</v>
          </cell>
        </row>
        <row r="2376">
          <cell r="E2376" t="str">
            <v>PI00-04-08-89</v>
          </cell>
          <cell r="F2376" t="str">
            <v>Сварка/соединение металлических трубопроводов – низколегированные теплоустойчивые хромомолибденовые и хромомолибденованадиевые стали DN &gt;700-1000мм / &gt;28-40 дюйм, толщина стенки &gt;56-60</v>
          </cell>
          <cell r="G2376" t="str">
            <v>Welding/connection of steel pipes - low-alloy heat-resistant chromium-molybdenum and chromium-molybdenum-vanadium steel DN &gt;700-1000 mm /&gt;28-40", wall thickness &gt;56-60</v>
          </cell>
          <cell r="H2376" t="str">
            <v>DI</v>
          </cell>
          <cell r="I2376" t="str">
            <v>DI</v>
          </cell>
          <cell r="J2376">
            <v>12.344415120689078</v>
          </cell>
          <cell r="K2376">
            <v>0.43205452922411774</v>
          </cell>
          <cell r="L2376" t="str">
            <v>KQ-32-00</v>
          </cell>
          <cell r="M2376" t="str">
            <v>Технологические трубопроводы, DI</v>
          </cell>
          <cell r="N2376">
            <v>1</v>
          </cell>
          <cell r="O2376" t="str">
            <v>KQ-32-01</v>
          </cell>
          <cell r="P2376" t="str">
            <v>Сварка технологических трубопроводов (черн. стали), DI</v>
          </cell>
          <cell r="Q2376">
            <v>1</v>
          </cell>
        </row>
        <row r="2377">
          <cell r="E2377" t="str">
            <v>PI00-04-08-90</v>
          </cell>
          <cell r="F2377" t="str">
            <v>Сварка/соединение металлических трубопроводов – низколегированные теплоустойчивые хромомолибденовые и хромомолибденованадиевые стали DN &gt;700-1000мм / &gt;28-40 дюйм, толщина стенки &gt;60-64</v>
          </cell>
          <cell r="G2377" t="str">
            <v>Welding/connection of steel pipes - low-alloy heat-resistant chromium-molybdenum and chromium-molybdenum-vanadium steel DN &gt;700-1000 mm /&gt;28-40", wall thickness &gt;60-64</v>
          </cell>
          <cell r="H2377" t="str">
            <v>DI</v>
          </cell>
          <cell r="I2377" t="str">
            <v>DI</v>
          </cell>
          <cell r="J2377">
            <v>13.042688503889169</v>
          </cell>
          <cell r="K2377">
            <v>0.45649409763612092</v>
          </cell>
          <cell r="L2377" t="str">
            <v>KQ-32-00</v>
          </cell>
          <cell r="M2377" t="str">
            <v>Технологические трубопроводы, DI</v>
          </cell>
          <cell r="N2377">
            <v>1</v>
          </cell>
          <cell r="O2377" t="str">
            <v>KQ-32-01</v>
          </cell>
          <cell r="P2377" t="str">
            <v>Сварка технологических трубопроводов (черн. стали), DI</v>
          </cell>
          <cell r="Q2377">
            <v>1</v>
          </cell>
        </row>
        <row r="2378">
          <cell r="E2378" t="str">
            <v>PI00-04-08-91</v>
          </cell>
          <cell r="F2378" t="str">
            <v>Сварка/соединение металлических трубопроводов – низколегированные теплоустойчивые хромомолибденовые и хромомолибденованадиевые стали DN &gt;700-1000мм / &gt;28-40 дюйм, толщина стенки &gt;64-68</v>
          </cell>
          <cell r="G2378" t="str">
            <v>Welding/connection of steel pipes - low-alloy heat-resistant chromium-molybdenum and chromium-molybdenum-vanadium steel DN &gt;700-1000 mm /&gt;28-40", wall thickness &gt;64-68</v>
          </cell>
          <cell r="H2378" t="str">
            <v>DI</v>
          </cell>
          <cell r="I2378" t="str">
            <v>DI</v>
          </cell>
          <cell r="J2378">
            <v>14.630305317267862</v>
          </cell>
          <cell r="K2378">
            <v>0.51206068610437505</v>
          </cell>
          <cell r="L2378" t="str">
            <v>KQ-32-00</v>
          </cell>
          <cell r="M2378" t="str">
            <v>Технологические трубопроводы, DI</v>
          </cell>
          <cell r="N2378">
            <v>1</v>
          </cell>
          <cell r="O2378" t="str">
            <v>KQ-32-01</v>
          </cell>
          <cell r="P2378" t="str">
            <v>Сварка технологических трубопроводов (черн. стали), DI</v>
          </cell>
          <cell r="Q2378">
            <v>1</v>
          </cell>
        </row>
        <row r="2379">
          <cell r="E2379" t="str">
            <v>PI00-04-08-92</v>
          </cell>
          <cell r="F2379" t="str">
            <v>Сварка/соединение металлических трубопроводов – низколегированные теплоустойчивые хромомолибденовые и хромомолибденованадиевые стали DN &gt;700-1000мм / &gt;28-40 дюйм, толщина стенки &gt;68-72</v>
          </cell>
          <cell r="G2379" t="str">
            <v>Welding/connection of steel pipes - low-alloy heat-resistant chromium-molybdenum and chromium-molybdenum-vanadium steel DN &gt;700-1000 mm /&gt;28-40", wall thickness &gt;68-72</v>
          </cell>
          <cell r="H2379" t="str">
            <v>DI</v>
          </cell>
          <cell r="I2379" t="str">
            <v>DI</v>
          </cell>
          <cell r="J2379">
            <v>16.556612372512745</v>
          </cell>
          <cell r="K2379">
            <v>0.57948143303794608</v>
          </cell>
          <cell r="L2379" t="str">
            <v>KQ-32-00</v>
          </cell>
          <cell r="M2379" t="str">
            <v>Технологические трубопроводы, DI</v>
          </cell>
          <cell r="N2379">
            <v>1</v>
          </cell>
          <cell r="O2379" t="str">
            <v>KQ-32-01</v>
          </cell>
          <cell r="P2379" t="str">
            <v>Сварка технологических трубопроводов (черн. стали), DI</v>
          </cell>
          <cell r="Q2379">
            <v>1</v>
          </cell>
        </row>
        <row r="2380">
          <cell r="E2380" t="str">
            <v>PI00-04-08-93</v>
          </cell>
          <cell r="F2380" t="str">
            <v>Сварка/соединение металлических трубопроводов – низколегированные теплоустойчивые хромомолибденовые и хромомолибденованадиевые стали DN &gt;700-1000мм / &gt;28-40 дюйм, толщина стенки &gt;72-76</v>
          </cell>
          <cell r="G2380" t="str">
            <v>Welding/connection of steel pipes - low-alloy heat-resistant chromium-molybdenum and chromium-molybdenum-vanadium steel DN &gt;700-1000 mm /&gt;28-40", wall thickness &gt;72-76</v>
          </cell>
          <cell r="H2380" t="str">
            <v>DI</v>
          </cell>
          <cell r="I2380" t="str">
            <v>DI</v>
          </cell>
          <cell r="J2380">
            <v>18.143694087017472</v>
          </cell>
          <cell r="K2380">
            <v>0.63502929304561173</v>
          </cell>
          <cell r="L2380" t="str">
            <v>KQ-32-00</v>
          </cell>
          <cell r="M2380" t="str">
            <v>Технологические трубопроводы, DI</v>
          </cell>
          <cell r="N2380">
            <v>1</v>
          </cell>
          <cell r="O2380" t="str">
            <v>KQ-32-01</v>
          </cell>
          <cell r="P2380" t="str">
            <v>Сварка технологических трубопроводов (черн. стали), DI</v>
          </cell>
          <cell r="Q2380">
            <v>1</v>
          </cell>
        </row>
        <row r="2381">
          <cell r="E2381" t="str">
            <v>PI00-04-08-94</v>
          </cell>
          <cell r="F2381" t="str">
            <v>Сварка/соединение металлических трубопроводов – низколегированные теплоустойчивые хромомолибденовые и хромомолибденованадиевые стали DN &gt;700-1000мм / &gt;28-40 дюйм, толщина стенки &gt;76-80</v>
          </cell>
          <cell r="G2381" t="str">
            <v>Welding/connection of steel pipes - low-alloy heat-resistant chromium-molybdenum and chromium-molybdenum-vanadium steel DN &gt;700-1000 mm /&gt;28-40", wall thickness &gt;76-80</v>
          </cell>
          <cell r="H2381" t="str">
            <v>DI</v>
          </cell>
          <cell r="I2381" t="str">
            <v>DI</v>
          </cell>
          <cell r="J2381">
            <v>19.730704793065506</v>
          </cell>
          <cell r="K2381">
            <v>0.69057466775729281</v>
          </cell>
          <cell r="L2381" t="str">
            <v>KQ-32-00</v>
          </cell>
          <cell r="M2381" t="str">
            <v>Технологические трубопроводы, DI</v>
          </cell>
          <cell r="N2381">
            <v>1</v>
          </cell>
          <cell r="O2381" t="str">
            <v>KQ-32-01</v>
          </cell>
          <cell r="P2381" t="str">
            <v>Сварка технологических трубопроводов (черн. стали), DI</v>
          </cell>
          <cell r="Q2381">
            <v>1</v>
          </cell>
        </row>
        <row r="2382">
          <cell r="E2382" t="str">
            <v>PI00-04-08-95</v>
          </cell>
          <cell r="F2382" t="str">
            <v>Сварка/соединение металлических трубопроводов – низколегированные теплоустойчивые хромомолибденовые и хромомолибденованадиевые стали DN &gt;700-1000мм / &gt;28-40 дюйм, толщина стенки &gt;80-84</v>
          </cell>
          <cell r="G2382" t="str">
            <v>Welding/connection of steel pipes - low-alloy heat-resistant chromium-molybdenum and chromium-molybdenum-vanadium steel DN &gt;700-1000 mm /&gt;28-40", wall thickness &gt;80-84</v>
          </cell>
          <cell r="H2382" t="str">
            <v>DI</v>
          </cell>
          <cell r="I2382" t="str">
            <v>DI</v>
          </cell>
          <cell r="J2382">
            <v>21.883143802163644</v>
          </cell>
          <cell r="K2382">
            <v>0.76591003307572747</v>
          </cell>
          <cell r="L2382" t="str">
            <v>KQ-32-00</v>
          </cell>
          <cell r="M2382" t="str">
            <v>Технологические трубопроводы, DI</v>
          </cell>
          <cell r="N2382">
            <v>1</v>
          </cell>
          <cell r="O2382" t="str">
            <v>KQ-32-01</v>
          </cell>
          <cell r="P2382" t="str">
            <v>Сварка технологических трубопроводов (черн. стали), DI</v>
          </cell>
          <cell r="Q2382">
            <v>1</v>
          </cell>
        </row>
        <row r="2383">
          <cell r="E2383" t="str">
            <v>PI00-04-08-96</v>
          </cell>
          <cell r="F2383" t="str">
            <v>Сварка/соединение металлических трубопроводов – низколегированные теплоустойчивые хромомолибденовые и хромомолибденованадиевые стали DN &gt;700-1000мм / &gt;28-40 дюйм, толщина стенки &gt;84-88</v>
          </cell>
          <cell r="G2383" t="str">
            <v>Welding/connection of steel pipes - low-alloy heat-resistant chromium-molybdenum and chromium-molybdenum-vanadium steel DN &gt;700-1000 mm /&gt;28-40", wall thickness &gt;84-88</v>
          </cell>
          <cell r="H2383" t="str">
            <v>DI</v>
          </cell>
          <cell r="I2383" t="str">
            <v>DI</v>
          </cell>
          <cell r="J2383">
            <v>23.696373795489286</v>
          </cell>
          <cell r="K2383">
            <v>0.82937308284212508</v>
          </cell>
          <cell r="L2383" t="str">
            <v>KQ-32-00</v>
          </cell>
          <cell r="M2383" t="str">
            <v>Технологические трубопроводы, DI</v>
          </cell>
          <cell r="N2383">
            <v>1</v>
          </cell>
          <cell r="O2383" t="str">
            <v>KQ-32-01</v>
          </cell>
          <cell r="P2383" t="str">
            <v>Сварка технологических трубопроводов (черн. стали), DI</v>
          </cell>
          <cell r="Q2383">
            <v>1</v>
          </cell>
        </row>
        <row r="2384">
          <cell r="E2384" t="str">
            <v>PI00-04-08-97</v>
          </cell>
          <cell r="F2384" t="str">
            <v>Сварка/соединение металлических трубопроводов – низколегированные теплоустойчивые хромомолибденовые и хромомолибденованадиевые стали DN &gt;700-1000мм / &gt;28-40 дюйм, толщина стенки &gt;88-92</v>
          </cell>
          <cell r="G2384" t="str">
            <v>Welding/connection of steel pipes - low-alloy heat-resistant chromium-molybdenum and chromium-molybdenum-vanadium steel DN &gt;700-1000 mm /&gt;28-40", wall thickness &gt;88-92</v>
          </cell>
          <cell r="H2384" t="str">
            <v>DI</v>
          </cell>
          <cell r="I2384" t="str">
            <v>DI</v>
          </cell>
          <cell r="J2384">
            <v>25.735892887419887</v>
          </cell>
          <cell r="K2384">
            <v>0.90075625105969603</v>
          </cell>
          <cell r="L2384" t="str">
            <v>KQ-32-00</v>
          </cell>
          <cell r="M2384" t="str">
            <v>Технологические трубопроводы, DI</v>
          </cell>
          <cell r="N2384">
            <v>1</v>
          </cell>
          <cell r="O2384" t="str">
            <v>KQ-32-01</v>
          </cell>
          <cell r="P2384" t="str">
            <v>Сварка технологических трубопроводов (черн. стали), DI</v>
          </cell>
          <cell r="Q2384">
            <v>1</v>
          </cell>
        </row>
        <row r="2385">
          <cell r="E2385" t="str">
            <v>PI00-04-08-98</v>
          </cell>
          <cell r="F2385" t="str">
            <v>Сварка/соединение металлических трубопроводов – низколегированные теплоустойчивые хромомолибденовые и хромомолибденованадиевые стали DN &gt;700-1000мм / &gt;28-40 дюйм, толщина стенки &gt;92-96</v>
          </cell>
          <cell r="G2385" t="str">
            <v>Welding/connection of steel pipes - low-alloy heat-resistant chromium-molybdenum and chromium-molybdenum-vanadium steel DN &gt;700-1000 mm /&gt;28-40", wall thickness &gt;92-96</v>
          </cell>
          <cell r="H2385" t="str">
            <v>DI</v>
          </cell>
          <cell r="I2385" t="str">
            <v>DI</v>
          </cell>
          <cell r="J2385">
            <v>27.775359053822854</v>
          </cell>
          <cell r="K2385">
            <v>0.97213756688379993</v>
          </cell>
          <cell r="L2385" t="str">
            <v>KQ-32-00</v>
          </cell>
          <cell r="M2385" t="str">
            <v>Технологические трубопроводы, DI</v>
          </cell>
          <cell r="N2385">
            <v>1</v>
          </cell>
          <cell r="O2385" t="str">
            <v>KQ-32-01</v>
          </cell>
          <cell r="P2385" t="str">
            <v>Сварка технологических трубопроводов (черн. стали), DI</v>
          </cell>
          <cell r="Q2385">
            <v>1</v>
          </cell>
        </row>
        <row r="2386">
          <cell r="E2386" t="str">
            <v>PI00-04-08-99</v>
          </cell>
          <cell r="F2386" t="str">
            <v>Сварка/соединение металлических трубопроводов – низколегированные теплоустойчивые хромомолибденовые и хромомолибденованадиевые стали DN &gt;700-1000мм / &gt;28-40 дюйм, толщина стенки &gt;96-100</v>
          </cell>
          <cell r="G2386" t="str">
            <v>Welding/connection of steel pipes - low-alloy heat-resistant chromium-molybdenum and chromium-molybdenum-vanadium steel DN &gt;700-1000 mm /&gt;28-40", wall thickness &gt;96-100</v>
          </cell>
          <cell r="H2386" t="str">
            <v>DI</v>
          </cell>
          <cell r="I2386" t="str">
            <v>DI</v>
          </cell>
          <cell r="J2386">
            <v>30.380269553235557</v>
          </cell>
          <cell r="K2386">
            <v>1.0633094343632445</v>
          </cell>
          <cell r="L2386" t="str">
            <v>KQ-32-00</v>
          </cell>
          <cell r="M2386" t="str">
            <v>Технологические трубопроводы, DI</v>
          </cell>
          <cell r="N2386">
            <v>1</v>
          </cell>
          <cell r="O2386" t="str">
            <v>KQ-32-01</v>
          </cell>
          <cell r="P2386" t="str">
            <v>Сварка технологических трубопроводов (черн. стали), DI</v>
          </cell>
          <cell r="Q2386">
            <v>1</v>
          </cell>
        </row>
        <row r="2387">
          <cell r="E2387" t="str">
            <v>PI00-04-08-100</v>
          </cell>
          <cell r="F2387" t="str">
            <v>Сварка/соединение металлических трубопроводов – низколегированные теплоустойчивые хромомолибденовые и хромомолибденованадиевые стали DN &gt;1000-1200мм / &gt;40-48 дюйм, толщина стенки &gt;8-12</v>
          </cell>
          <cell r="G2387" t="str">
            <v>Welding/connection of steel pipes - low-alloy heat-resistant chromium-molybdenum and chromium-molybdenum-vanadium steel DN &gt;1000-1200 mm /&gt;40-48", wall thickness &gt;8-12</v>
          </cell>
          <cell r="H2387" t="str">
            <v>DI</v>
          </cell>
          <cell r="I2387" t="str">
            <v>DI</v>
          </cell>
          <cell r="J2387">
            <v>2.3704690644913109</v>
          </cell>
          <cell r="K2387">
            <v>8.2966417257195862E-2</v>
          </cell>
          <cell r="L2387" t="str">
            <v>KQ-32-00</v>
          </cell>
          <cell r="M2387" t="str">
            <v>Технологические трубопроводы, DI</v>
          </cell>
          <cell r="N2387">
            <v>1</v>
          </cell>
          <cell r="O2387" t="str">
            <v>KQ-32-01</v>
          </cell>
          <cell r="P2387" t="str">
            <v>Сварка технологических трубопроводов (черн. стали), DI</v>
          </cell>
          <cell r="Q2387">
            <v>1</v>
          </cell>
        </row>
        <row r="2388">
          <cell r="E2388" t="str">
            <v>PI00-04-08-101</v>
          </cell>
          <cell r="F2388" t="str">
            <v>Сварка/соединение металлических трубопроводов – низколегированные теплоустойчивые хромомолибденовые и хромомолибденованадиевые стали DN &gt;1000-1200мм / &gt;40-48 дюйм, толщина стенки &gt;12-16</v>
          </cell>
          <cell r="G2388" t="str">
            <v>Welding/connection of steel pipes - low-alloy heat-resistant chromium-molybdenum and chromium-molybdenum-vanadium steel DN &gt;1000-1200 mm /&gt;40-48", wall thickness &gt;12-16</v>
          </cell>
          <cell r="H2388" t="str">
            <v>DI</v>
          </cell>
          <cell r="I2388" t="str">
            <v>DI</v>
          </cell>
          <cell r="J2388">
            <v>3.0817600367575921</v>
          </cell>
          <cell r="K2388">
            <v>0.10786160128651573</v>
          </cell>
          <cell r="L2388" t="str">
            <v>KQ-32-00</v>
          </cell>
          <cell r="M2388" t="str">
            <v>Технологические трубопроводы, DI</v>
          </cell>
          <cell r="N2388">
            <v>1</v>
          </cell>
          <cell r="O2388" t="str">
            <v>KQ-32-01</v>
          </cell>
          <cell r="P2388" t="str">
            <v>Сварка технологических трубопроводов (черн. стали), DI</v>
          </cell>
          <cell r="Q2388">
            <v>1</v>
          </cell>
        </row>
        <row r="2389">
          <cell r="E2389" t="str">
            <v>PI00-04-08-102</v>
          </cell>
          <cell r="F2389" t="str">
            <v>Сварка/соединение металлических трубопроводов – низколегированные теплоустойчивые хромомолибденовые и хромомолибденованадиевые стали DN &gt;1000-1200мм / &gt;40-48 дюйм, толщина стенки &gt;16-20</v>
          </cell>
          <cell r="G2389" t="str">
            <v>Welding/connection of steel pipes - low-alloy heat-resistant chromium-molybdenum and chromium-molybdenum-vanadium steel DN &gt;1000-1200 mm /&gt;40-48", wall thickness &gt;16-20</v>
          </cell>
          <cell r="H2389" t="str">
            <v>DI</v>
          </cell>
          <cell r="I2389" t="str">
            <v>DI</v>
          </cell>
          <cell r="J2389">
            <v>4.1790085628766924</v>
          </cell>
          <cell r="K2389">
            <v>0.14626529970068428</v>
          </cell>
          <cell r="L2389" t="str">
            <v>KQ-32-00</v>
          </cell>
          <cell r="M2389" t="str">
            <v>Технологические трубопроводы, DI</v>
          </cell>
          <cell r="N2389">
            <v>1</v>
          </cell>
          <cell r="O2389" t="str">
            <v>KQ-32-01</v>
          </cell>
          <cell r="P2389" t="str">
            <v>Сварка технологических трубопроводов (черн. стали), DI</v>
          </cell>
          <cell r="Q2389">
            <v>1</v>
          </cell>
        </row>
        <row r="2390">
          <cell r="E2390" t="str">
            <v>PI00-04-08-103</v>
          </cell>
          <cell r="F2390" t="str">
            <v>Сварка/соединение металлических трубопроводов – низколегированные теплоустойчивые хромомолибденовые и хромомолибденованадиевые стали DN &gt;1000-1200мм / &gt;40-48 дюйм, толщина стенки &gt;20-24</v>
          </cell>
          <cell r="G2390" t="str">
            <v>Welding/connection of steel pipes - low-alloy heat-resistant chromium-molybdenum and chromium-molybdenum-vanadium steel DN &gt;1000-1200 mm /&gt;40-48", wall thickness &gt;20-24</v>
          </cell>
          <cell r="H2390" t="str">
            <v>DI</v>
          </cell>
          <cell r="I2390" t="str">
            <v>DI</v>
          </cell>
          <cell r="J2390">
            <v>5.6474879807616016</v>
          </cell>
          <cell r="K2390">
            <v>0.19766207932665611</v>
          </cell>
          <cell r="L2390" t="str">
            <v>KQ-32-00</v>
          </cell>
          <cell r="M2390" t="str">
            <v>Технологические трубопроводы, DI</v>
          </cell>
          <cell r="N2390">
            <v>1</v>
          </cell>
          <cell r="O2390" t="str">
            <v>KQ-32-01</v>
          </cell>
          <cell r="P2390" t="str">
            <v>Сварка технологических трубопроводов (черн. стали), DI</v>
          </cell>
          <cell r="Q2390">
            <v>1</v>
          </cell>
        </row>
        <row r="2391">
          <cell r="E2391" t="str">
            <v>PI00-04-08-104</v>
          </cell>
          <cell r="F2391" t="str">
            <v>Сварка/соединение металлических трубопроводов – низколегированные теплоустойчивые хромомолибденовые и хромомолибденованадиевые стали DN &gt;1000-1200мм / &gt;40-48 дюйм, толщина стенки &gt;24-28</v>
          </cell>
          <cell r="G2391" t="str">
            <v>Welding/connection of steel pipes - low-alloy heat-resistant chromium-molybdenum and chromium-molybdenum-vanadium steel DN &gt;1000-1200 mm /&gt;40-48", wall thickness &gt;24-28</v>
          </cell>
          <cell r="H2391" t="str">
            <v>DI</v>
          </cell>
          <cell r="I2391" t="str">
            <v>DI</v>
          </cell>
          <cell r="J2391">
            <v>6.4910477945330936</v>
          </cell>
          <cell r="K2391">
            <v>0.22718667280865829</v>
          </cell>
          <cell r="L2391" t="str">
            <v>KQ-32-00</v>
          </cell>
          <cell r="M2391" t="str">
            <v>Технологические трубопроводы, DI</v>
          </cell>
          <cell r="N2391">
            <v>1</v>
          </cell>
          <cell r="O2391" t="str">
            <v>KQ-32-01</v>
          </cell>
          <cell r="P2391" t="str">
            <v>Сварка технологических трубопроводов (черн. стали), DI</v>
          </cell>
          <cell r="Q2391">
            <v>1</v>
          </cell>
        </row>
        <row r="2392">
          <cell r="E2392" t="str">
            <v>PI00-04-08-105</v>
          </cell>
          <cell r="F2392" t="str">
            <v>Сварка/соединение металлических трубопроводов – низколегированные теплоустойчивые хромомолибденовые и хромомолибденованадиевые стали DN &gt;1000-1200мм / &gt;40-48 дюйм, толщина стенки &gt;28-32</v>
          </cell>
          <cell r="G2392" t="str">
            <v>Welding/connection of steel pipes - low-alloy heat-resistant chromium-molybdenum and chromium-molybdenum-vanadium steel DN &gt;1000-1200 mm /&gt;40-48", wall thickness &gt;28-32</v>
          </cell>
          <cell r="H2392" t="str">
            <v>DI</v>
          </cell>
          <cell r="I2392" t="str">
            <v>DI</v>
          </cell>
          <cell r="J2392">
            <v>6.8662836798434652</v>
          </cell>
          <cell r="K2392">
            <v>0.2403199287945213</v>
          </cell>
          <cell r="L2392" t="str">
            <v>KQ-32-00</v>
          </cell>
          <cell r="M2392" t="str">
            <v>Технологические трубопроводы, DI</v>
          </cell>
          <cell r="N2392">
            <v>1</v>
          </cell>
          <cell r="O2392" t="str">
            <v>KQ-32-01</v>
          </cell>
          <cell r="P2392" t="str">
            <v>Сварка технологических трубопроводов (черн. стали), DI</v>
          </cell>
          <cell r="Q2392">
            <v>1</v>
          </cell>
        </row>
        <row r="2393">
          <cell r="E2393" t="str">
            <v>PI00-04-08-106</v>
          </cell>
          <cell r="F2393" t="str">
            <v>Сварка/соединение металлических трубопроводов – низколегированные теплоустойчивые хромомолибденовые и хромомолибденованадиевые стали DN &gt;1000-1200мм / &gt;40-48 дюйм, толщина стенки &gt;32-36</v>
          </cell>
          <cell r="G2393" t="str">
            <v>Welding/connection of steel pipes - low-alloy heat-resistant chromium-molybdenum and chromium-molybdenum-vanadium steel DN &gt;1000-1200 mm /&gt;40-48", wall thickness &gt;32-36</v>
          </cell>
          <cell r="H2393" t="str">
            <v>DI</v>
          </cell>
          <cell r="I2393" t="str">
            <v>DI</v>
          </cell>
          <cell r="J2393">
            <v>7.3645151489989829</v>
          </cell>
          <cell r="K2393">
            <v>0.25775803021496441</v>
          </cell>
          <cell r="L2393" t="str">
            <v>KQ-32-00</v>
          </cell>
          <cell r="M2393" t="str">
            <v>Технологические трубопроводы, DI</v>
          </cell>
          <cell r="N2393">
            <v>1</v>
          </cell>
          <cell r="O2393" t="str">
            <v>KQ-32-01</v>
          </cell>
          <cell r="P2393" t="str">
            <v>Сварка технологических трубопроводов (черн. стали), DI</v>
          </cell>
          <cell r="Q2393">
            <v>1</v>
          </cell>
        </row>
        <row r="2394">
          <cell r="E2394" t="str">
            <v>PI00-04-08-107</v>
          </cell>
          <cell r="F2394" t="str">
            <v>Сварка/соединение металлических трубопроводов – низколегированные теплоустойчивые хромомолибденовые и хромомолибденованадиевые стали DN &gt;1000-1200мм / &gt;40-48 дюйм, толщина стенки &gt;36-40</v>
          </cell>
          <cell r="G2394" t="str">
            <v>Welding/connection of steel pipes - low-alloy heat-resistant chromium-molybdenum and chromium-molybdenum-vanadium steel DN &gt;1000-1200 mm /&gt;40-48", wall thickness &gt;36-40</v>
          </cell>
          <cell r="H2394" t="str">
            <v>DI</v>
          </cell>
          <cell r="I2394" t="str">
            <v>DI</v>
          </cell>
          <cell r="J2394">
            <v>8.2008121722152278</v>
          </cell>
          <cell r="K2394">
            <v>0.28702842602753298</v>
          </cell>
          <cell r="L2394" t="str">
            <v>KQ-32-00</v>
          </cell>
          <cell r="M2394" t="str">
            <v>Технологические трубопроводы, DI</v>
          </cell>
          <cell r="N2394">
            <v>1</v>
          </cell>
          <cell r="O2394" t="str">
            <v>KQ-32-01</v>
          </cell>
          <cell r="P2394" t="str">
            <v>Сварка технологических трубопроводов (черн. стали), DI</v>
          </cell>
          <cell r="Q2394">
            <v>1</v>
          </cell>
        </row>
        <row r="2395">
          <cell r="E2395" t="str">
            <v>PI00-04-08-108</v>
          </cell>
          <cell r="F2395" t="str">
            <v>Сварка/соединение металлических трубопроводов – низколегированные теплоустойчивые хромомолибденовые и хромомолибденованадиевые стали DN &gt;1000-1200мм / &gt;40-48 дюйм, толщина стенки &gt;40-44</v>
          </cell>
          <cell r="G2395" t="str">
            <v>Welding/connection of steel pipes - low-alloy heat-resistant chromium-molybdenum and chromium-molybdenum-vanadium steel DN &gt;1000-1200 mm /&gt;40-48", wall thickness &gt;40-44</v>
          </cell>
          <cell r="H2395" t="str">
            <v>DI</v>
          </cell>
          <cell r="I2395" t="str">
            <v>DI</v>
          </cell>
          <cell r="J2395">
            <v>8.7526071666681844</v>
          </cell>
          <cell r="K2395">
            <v>0.30634125083338648</v>
          </cell>
          <cell r="L2395" t="str">
            <v>KQ-32-00</v>
          </cell>
          <cell r="M2395" t="str">
            <v>Технологические трубопроводы, DI</v>
          </cell>
          <cell r="N2395">
            <v>1</v>
          </cell>
          <cell r="O2395" t="str">
            <v>KQ-32-01</v>
          </cell>
          <cell r="P2395" t="str">
            <v>Сварка технологических трубопроводов (черн. стали), DI</v>
          </cell>
          <cell r="Q2395">
            <v>1</v>
          </cell>
        </row>
        <row r="2396">
          <cell r="E2396" t="str">
            <v>PI00-04-08-109</v>
          </cell>
          <cell r="F2396" t="str">
            <v>Сварка/соединение металлических трубопроводов – низколегированные теплоустойчивые хромомолибденовые и хромомолибденованадиевые стали DN &gt;1000-1200мм / &gt;40-48 дюйм, толщина стенки &gt;44-48</v>
          </cell>
          <cell r="G2396" t="str">
            <v>Welding/connection of steel pipes - low-alloy heat-resistant chromium-molybdenum and chromium-molybdenum-vanadium steel DN &gt;1000-1200 mm /&gt;40-48", wall thickness &gt;44-48</v>
          </cell>
          <cell r="H2396" t="str">
            <v>DI</v>
          </cell>
          <cell r="I2396" t="str">
            <v>DI</v>
          </cell>
          <cell r="J2396">
            <v>9.3030373448295496</v>
          </cell>
          <cell r="K2396">
            <v>0.32560630706903426</v>
          </cell>
          <cell r="L2396" t="str">
            <v>KQ-32-00</v>
          </cell>
          <cell r="M2396" t="str">
            <v>Технологические трубопроводы, DI</v>
          </cell>
          <cell r="N2396">
            <v>1</v>
          </cell>
          <cell r="O2396" t="str">
            <v>KQ-32-01</v>
          </cell>
          <cell r="P2396" t="str">
            <v>Сварка технологических трубопроводов (черн. стали), DI</v>
          </cell>
          <cell r="Q2396">
            <v>1</v>
          </cell>
        </row>
        <row r="2397">
          <cell r="E2397" t="str">
            <v>PI00-04-08-110</v>
          </cell>
          <cell r="F2397" t="str">
            <v>Сварка/соединение металлических трубопроводов – низколегированные теплоустойчивые хромомолибденовые и хромомолибденованадиевые стали DN &gt;1000-1200мм / &gt;40-48 дюйм, толщина стенки &gt;48-52</v>
          </cell>
          <cell r="G2397" t="str">
            <v>Welding/connection of steel pipes - low-alloy heat-resistant chromium-molybdenum and chromium-molybdenum-vanadium steel DN &gt;1000-1200 mm /&gt;40-48", wall thickness &gt;48-52</v>
          </cell>
          <cell r="H2397" t="str">
            <v>DI</v>
          </cell>
          <cell r="I2397" t="str">
            <v>DI</v>
          </cell>
          <cell r="J2397">
            <v>10.473457973983606</v>
          </cell>
          <cell r="K2397">
            <v>0.36657102908942624</v>
          </cell>
          <cell r="L2397" t="str">
            <v>KQ-32-00</v>
          </cell>
          <cell r="M2397" t="str">
            <v>Технологические трубопроводы, DI</v>
          </cell>
          <cell r="N2397">
            <v>1</v>
          </cell>
          <cell r="O2397" t="str">
            <v>KQ-32-01</v>
          </cell>
          <cell r="P2397" t="str">
            <v>Сварка технологических трубопроводов (черн. стали), DI</v>
          </cell>
          <cell r="Q2397">
            <v>1</v>
          </cell>
        </row>
        <row r="2398">
          <cell r="E2398" t="str">
            <v>PI00-04-08-111</v>
          </cell>
          <cell r="F2398" t="str">
            <v>Сварка/соединение металлических трубопроводов – низколегированные теплоустойчивые хромомолибденовые и хромомолибденованадиевые стали DN &gt;1000-1200мм / &gt;40-48 дюйм, толщина стенки &gt;52-56</v>
          </cell>
          <cell r="G2398" t="str">
            <v>Welding/connection of steel pipes - low-alloy heat-resistant chromium-molybdenum and chromium-molybdenum-vanadium steel DN &gt;1000-1200 mm /&gt;40-48", wall thickness &gt;52-56</v>
          </cell>
          <cell r="H2398" t="str">
            <v>DI</v>
          </cell>
          <cell r="I2398" t="str">
            <v>DI</v>
          </cell>
          <cell r="J2398">
            <v>11.716647188131288</v>
          </cell>
          <cell r="K2398">
            <v>0.41008265158459511</v>
          </cell>
          <cell r="L2398" t="str">
            <v>KQ-32-00</v>
          </cell>
          <cell r="M2398" t="str">
            <v>Технологические трубопроводы, DI</v>
          </cell>
          <cell r="N2398">
            <v>1</v>
          </cell>
          <cell r="O2398" t="str">
            <v>KQ-32-01</v>
          </cell>
          <cell r="P2398" t="str">
            <v>Сварка технологических трубопроводов (черн. стали), DI</v>
          </cell>
          <cell r="Q2398">
            <v>1</v>
          </cell>
        </row>
        <row r="2399">
          <cell r="E2399" t="str">
            <v>PI00-04-08-112</v>
          </cell>
          <cell r="F2399" t="str">
            <v>Сварка/соединение металлических трубопроводов – низколегированные теплоустойчивые хромомолибденовые и хромомолибденованадиевые стали DN &gt;1000-1200мм / &gt;40-48 дюйм, толщина стенки &gt;56-60</v>
          </cell>
          <cell r="G2399" t="str">
            <v>Welding/connection of steel pipes - low-alloy heat-resistant chromium-molybdenum and chromium-molybdenum-vanadium steel DN &gt;1000-1200 mm /&gt;40-48", wall thickness &gt;56-60</v>
          </cell>
          <cell r="H2399" t="str">
            <v>DI</v>
          </cell>
          <cell r="I2399" t="str">
            <v>DI</v>
          </cell>
          <cell r="J2399">
            <v>12.550573982459515</v>
          </cell>
          <cell r="K2399">
            <v>0.43927008938608303</v>
          </cell>
          <cell r="L2399" t="str">
            <v>KQ-32-00</v>
          </cell>
          <cell r="M2399" t="str">
            <v>Технологические трубопроводы, DI</v>
          </cell>
          <cell r="N2399">
            <v>1</v>
          </cell>
          <cell r="O2399" t="str">
            <v>KQ-32-01</v>
          </cell>
          <cell r="P2399" t="str">
            <v>Сварка технологических трубопроводов (черн. стали), DI</v>
          </cell>
          <cell r="Q2399">
            <v>1</v>
          </cell>
        </row>
        <row r="2400">
          <cell r="E2400" t="str">
            <v>PI00-04-08-113</v>
          </cell>
          <cell r="F2400" t="str">
            <v>Сварка/соединение металлических трубопроводов – низколегированные теплоустойчивые хромомолибденовые и хромомолибденованадиевые стали DN &gt;1000-1200мм / &gt;40-48 дюйм, толщина стенки &gt;60-64</v>
          </cell>
          <cell r="G2400" t="str">
            <v>Welding/connection of steel pipes - low-alloy heat-resistant chromium-molybdenum and chromium-molybdenum-vanadium steel DN &gt;1000-1200 mm /&gt;40-48", wall thickness &gt;60-64</v>
          </cell>
          <cell r="H2400" t="str">
            <v>DI</v>
          </cell>
          <cell r="I2400" t="str">
            <v>DI</v>
          </cell>
          <cell r="J2400">
            <v>12.821457755976841</v>
          </cell>
          <cell r="K2400">
            <v>0.44875102145918955</v>
          </cell>
          <cell r="L2400" t="str">
            <v>KQ-32-00</v>
          </cell>
          <cell r="M2400" t="str">
            <v>Технологические трубопроводы, DI</v>
          </cell>
          <cell r="N2400">
            <v>1</v>
          </cell>
          <cell r="O2400" t="str">
            <v>KQ-32-01</v>
          </cell>
          <cell r="P2400" t="str">
            <v>Сварка технологических трубопроводов (черн. стали), DI</v>
          </cell>
          <cell r="Q2400">
            <v>1</v>
          </cell>
        </row>
        <row r="2401">
          <cell r="E2401" t="str">
            <v>PI00-04-08-114</v>
          </cell>
          <cell r="F2401" t="str">
            <v>Сварка/соединение металлических трубопроводов – низколегированные теплоустойчивые хромомолибденовые и хромомолибденованадиевые стали DN &gt;1000-1200мм / &gt;40-48 дюйм, толщина стенки &gt;64-68</v>
          </cell>
          <cell r="G2401" t="str">
            <v>Welding/connection of steel pipes - low-alloy heat-resistant chromium-molybdenum and chromium-molybdenum-vanadium steel DN &gt;1000-1200 mm /&gt;40-48", wall thickness &gt;64-68</v>
          </cell>
          <cell r="H2401" t="str">
            <v>DI</v>
          </cell>
          <cell r="I2401" t="str">
            <v>DI</v>
          </cell>
          <cell r="J2401">
            <v>14.385374774078439</v>
          </cell>
          <cell r="K2401">
            <v>0.50348811709274544</v>
          </cell>
          <cell r="L2401" t="str">
            <v>KQ-32-00</v>
          </cell>
          <cell r="M2401" t="str">
            <v>Технологические трубопроводы, DI</v>
          </cell>
          <cell r="N2401">
            <v>1</v>
          </cell>
          <cell r="O2401" t="str">
            <v>KQ-32-01</v>
          </cell>
          <cell r="P2401" t="str">
            <v>Сварка технологических трубопроводов (черн. стали), DI</v>
          </cell>
          <cell r="Q2401">
            <v>1</v>
          </cell>
        </row>
        <row r="2402">
          <cell r="E2402" t="str">
            <v>PI00-04-08-115</v>
          </cell>
          <cell r="F2402" t="str">
            <v>Сварка/соединение металлических трубопроводов – низколегированные теплоустойчивые хромомолибденовые и хромомолибденованадиевые стали DN &gt;1000-1200мм / &gt;40-48 дюйм, толщина стенки &gt;68-72</v>
          </cell>
          <cell r="G2402" t="str">
            <v>Welding/connection of steel pipes - low-alloy heat-resistant chromium-molybdenum and chromium-molybdenum-vanadium steel DN &gt;1000-1200 mm /&gt;40-48", wall thickness &gt;68-72</v>
          </cell>
          <cell r="H2402" t="str">
            <v>DI</v>
          </cell>
          <cell r="I2402" t="str">
            <v>DI</v>
          </cell>
          <cell r="J2402">
            <v>16.284715854548384</v>
          </cell>
          <cell r="K2402">
            <v>0.56996505490919347</v>
          </cell>
          <cell r="L2402" t="str">
            <v>KQ-32-00</v>
          </cell>
          <cell r="M2402" t="str">
            <v>Технологические трубопроводы, DI</v>
          </cell>
          <cell r="N2402">
            <v>1</v>
          </cell>
          <cell r="O2402" t="str">
            <v>KQ-32-01</v>
          </cell>
          <cell r="P2402" t="str">
            <v>Сварка технологических трубопроводов (черн. стали), DI</v>
          </cell>
          <cell r="Q2402">
            <v>1</v>
          </cell>
        </row>
        <row r="2403">
          <cell r="E2403" t="str">
            <v>PI00-04-08-116</v>
          </cell>
          <cell r="F2403" t="str">
            <v>Сварка/соединение металлических трубопроводов – низколегированные теплоустойчивые хромомолибденовые и хромомолибденованадиевые стали DN &gt;1000-1200мм / &gt;40-48 дюйм, толщина стенки &gt;72-76</v>
          </cell>
          <cell r="G2403" t="str">
            <v>Welding/connection of steel pipes - low-alloy heat-resistant chromium-molybdenum and chromium-molybdenum-vanadium steel DN &gt;1000-1200 mm /&gt;40-48", wall thickness &gt;72-76</v>
          </cell>
          <cell r="H2403" t="str">
            <v>DI</v>
          </cell>
          <cell r="I2403" t="str">
            <v>DI</v>
          </cell>
          <cell r="J2403">
            <v>17.848169501442445</v>
          </cell>
          <cell r="K2403">
            <v>0.62468593255048555</v>
          </cell>
          <cell r="L2403" t="str">
            <v>KQ-32-00</v>
          </cell>
          <cell r="M2403" t="str">
            <v>Технологические трубопроводы, DI</v>
          </cell>
          <cell r="N2403">
            <v>1</v>
          </cell>
          <cell r="O2403" t="str">
            <v>KQ-32-01</v>
          </cell>
          <cell r="P2403" t="str">
            <v>Сварка технологических трубопроводов (черн. стали), DI</v>
          </cell>
          <cell r="Q2403">
            <v>1</v>
          </cell>
        </row>
        <row r="2404">
          <cell r="E2404" t="str">
            <v>PI00-04-08-117</v>
          </cell>
          <cell r="F2404" t="str">
            <v>Сварка/соединение металлических трубопроводов – низколегированные теплоустойчивые хромомолибденовые и хромомолибденованадиевые стали DN &gt;1200-1400мм / &gt;48-56 дюйм, толщина стенки &gt;8-12</v>
          </cell>
          <cell r="G2404" t="str">
            <v>Welding/connection of steel pipes - low-alloy heat-resistant chromium-molybdenum and chromium-molybdenum-vanadium steel DN &gt;1200-1400 mm /&gt;48-56", wall thickness &gt;8-12</v>
          </cell>
          <cell r="H2404" t="str">
            <v>DI</v>
          </cell>
          <cell r="I2404" t="str">
            <v>DI</v>
          </cell>
          <cell r="J2404">
            <v>2.3465659884559775</v>
          </cell>
          <cell r="K2404">
            <v>8.2129809595959238E-2</v>
          </cell>
          <cell r="L2404" t="str">
            <v>KQ-32-00</v>
          </cell>
          <cell r="M2404" t="str">
            <v>Технологические трубопроводы, DI</v>
          </cell>
          <cell r="N2404">
            <v>1</v>
          </cell>
          <cell r="O2404" t="str">
            <v>KQ-32-01</v>
          </cell>
          <cell r="P2404" t="str">
            <v>Сварка технологических трубопроводов (черн. стали), DI</v>
          </cell>
          <cell r="Q2404">
            <v>1</v>
          </cell>
        </row>
        <row r="2405">
          <cell r="E2405" t="str">
            <v>PI00-04-08-118</v>
          </cell>
          <cell r="F2405" t="str">
            <v>Сварка/соединение металлических трубопроводов – низколегированные теплоустойчивые хромомолибденовые и хромомолибденованадиевые стали DN &gt;1200-1400мм / &gt;48-56 дюйм, толщина стенки &gt;12-16</v>
          </cell>
          <cell r="G2405" t="str">
            <v>Welding/connection of steel pipes - low-alloy heat-resistant chromium-molybdenum and chromium-molybdenum-vanadium steel DN &gt;1200-1400 mm /&gt;48-56", wall thickness &gt;12-16</v>
          </cell>
          <cell r="H2405" t="str">
            <v>DI</v>
          </cell>
          <cell r="I2405" t="str">
            <v>DI</v>
          </cell>
          <cell r="J2405">
            <v>3.0532058909884792</v>
          </cell>
          <cell r="K2405">
            <v>0.10686220618459678</v>
          </cell>
          <cell r="L2405" t="str">
            <v>KQ-32-00</v>
          </cell>
          <cell r="M2405" t="str">
            <v>Технологические трубопроводы, DI</v>
          </cell>
          <cell r="N2405">
            <v>1</v>
          </cell>
          <cell r="O2405" t="str">
            <v>KQ-32-01</v>
          </cell>
          <cell r="P2405" t="str">
            <v>Сварка технологических трубопроводов (черн. стали), DI</v>
          </cell>
          <cell r="Q2405">
            <v>1</v>
          </cell>
        </row>
        <row r="2406">
          <cell r="E2406" t="str">
            <v>PI00-04-08-119</v>
          </cell>
          <cell r="F2406" t="str">
            <v>Сварка/соединение металлических трубопроводов – низколегированные теплоустойчивые хромомолибденовые и хромомолибденованадиевые стали DN &gt;1200-1400мм / &gt;48-56 дюйм, толщина стенки &gt;16-20</v>
          </cell>
          <cell r="G2406" t="str">
            <v>Welding/connection of steel pipes - low-alloy heat-resistant chromium-molybdenum and chromium-molybdenum-vanadium steel DN &gt;1200-1400 mm /&gt;48-56", wall thickness &gt;16-20</v>
          </cell>
          <cell r="H2406" t="str">
            <v>DI</v>
          </cell>
          <cell r="I2406" t="str">
            <v>DI</v>
          </cell>
          <cell r="J2406">
            <v>4.1443541491467526</v>
          </cell>
          <cell r="K2406">
            <v>0.14505239522013635</v>
          </cell>
          <cell r="L2406" t="str">
            <v>KQ-32-00</v>
          </cell>
          <cell r="M2406" t="str">
            <v>Технологические трубопроводы, DI</v>
          </cell>
          <cell r="N2406">
            <v>1</v>
          </cell>
          <cell r="O2406" t="str">
            <v>KQ-32-01</v>
          </cell>
          <cell r="P2406" t="str">
            <v>Сварка технологических трубопроводов (черн. стали), DI</v>
          </cell>
          <cell r="Q2406">
            <v>1</v>
          </cell>
        </row>
        <row r="2407">
          <cell r="E2407" t="str">
            <v>PI00-04-08-120</v>
          </cell>
          <cell r="F2407" t="str">
            <v>Сварка/соединение металлических трубопроводов – низколегированные теплоустойчивые хромомолибденовые и хромомолибденованадиевые стали DN &gt;1200-1400мм / &gt;48-56 дюйм, толщина стенки &gt;20-24</v>
          </cell>
          <cell r="G2407" t="str">
            <v>Welding/connection of steel pipes - low-alloy heat-resistant chromium-molybdenum and chromium-molybdenum-vanadium steel DN &gt;1200-1400 mm /&gt;48-56", wall thickness &gt;20-24</v>
          </cell>
          <cell r="H2407" t="str">
            <v>DI</v>
          </cell>
          <cell r="I2407" t="str">
            <v>DI</v>
          </cell>
          <cell r="J2407">
            <v>5.6081221231927261</v>
          </cell>
          <cell r="K2407">
            <v>0.19628427431174539</v>
          </cell>
          <cell r="L2407" t="str">
            <v>KQ-32-00</v>
          </cell>
          <cell r="M2407" t="str">
            <v>Технологические трубопроводы, DI</v>
          </cell>
          <cell r="N2407">
            <v>1</v>
          </cell>
          <cell r="O2407" t="str">
            <v>KQ-32-01</v>
          </cell>
          <cell r="P2407" t="str">
            <v>Сварка технологических трубопроводов (черн. стали), DI</v>
          </cell>
          <cell r="Q2407">
            <v>1</v>
          </cell>
        </row>
        <row r="2408">
          <cell r="E2408" t="str">
            <v>PI00-04-08-121</v>
          </cell>
          <cell r="F2408" t="str">
            <v>Сварка/соединение металлических трубопроводов – низколегированные теплоустойчивые хромомолибденовые и хромомолибденованадиевые стали DN &gt;1200-1400мм / &gt;48-56 дюйм, толщина стенки &gt;24-28</v>
          </cell>
          <cell r="G2408" t="str">
            <v>Welding/connection of steel pipes - low-alloy heat-resistant chromium-molybdenum and chromium-molybdenum-vanadium steel DN &gt;1200-1400 mm /&gt;48-56", wall thickness &gt;24-28</v>
          </cell>
          <cell r="H2408" t="str">
            <v>DI</v>
          </cell>
          <cell r="I2408" t="str">
            <v>DI</v>
          </cell>
          <cell r="J2408">
            <v>6.4488197715333886</v>
          </cell>
          <cell r="K2408">
            <v>0.22570869200366861</v>
          </cell>
          <cell r="L2408" t="str">
            <v>KQ-32-00</v>
          </cell>
          <cell r="M2408" t="str">
            <v>Технологические трубопроводы, DI</v>
          </cell>
          <cell r="N2408">
            <v>1</v>
          </cell>
          <cell r="O2408" t="str">
            <v>KQ-32-01</v>
          </cell>
          <cell r="P2408" t="str">
            <v>Сварка технологических трубопроводов (черн. стали), DI</v>
          </cell>
          <cell r="Q2408">
            <v>1</v>
          </cell>
        </row>
        <row r="2409">
          <cell r="E2409" t="str">
            <v>PI00-04-08-122</v>
          </cell>
          <cell r="F2409" t="str">
            <v>Сварка/соединение металлических трубопроводов – низколегированные теплоустойчивые хромомолибденовые и хромомолибденованадиевые стали DN &gt;1200-1400мм / &gt;48-56 дюйм, толщина стенки &gt;28-32</v>
          </cell>
          <cell r="G2409" t="str">
            <v>Welding/connection of steel pipes - low-alloy heat-resistant chromium-molybdenum and chromium-molybdenum-vanadium steel DN &gt;1200-1400 mm /&gt;48-56", wall thickness &gt;28-32</v>
          </cell>
          <cell r="H2409" t="str">
            <v>DI</v>
          </cell>
          <cell r="I2409" t="str">
            <v>DI</v>
          </cell>
          <cell r="J2409">
            <v>6.8148971280728228</v>
          </cell>
          <cell r="K2409">
            <v>0.2385213994825488</v>
          </cell>
          <cell r="L2409" t="str">
            <v>KQ-32-00</v>
          </cell>
          <cell r="M2409" t="str">
            <v>Технологические трубопроводы, DI</v>
          </cell>
          <cell r="N2409">
            <v>1</v>
          </cell>
          <cell r="O2409" t="str">
            <v>KQ-32-01</v>
          </cell>
          <cell r="P2409" t="str">
            <v>Сварка технологических трубопроводов (черн. стали), DI</v>
          </cell>
          <cell r="Q2409">
            <v>1</v>
          </cell>
        </row>
        <row r="2410">
          <cell r="E2410" t="str">
            <v>PI00-04-08-123</v>
          </cell>
          <cell r="F2410" t="str">
            <v>Сварка/соединение металлических трубопроводов – низколегированные теплоустойчивые хромомолибденовые и хромомолибденованадиевые стали DN &gt;1200-1400мм / &gt;48-56 дюйм, толщина стенки &gt;32-36</v>
          </cell>
          <cell r="G2410" t="str">
            <v>Welding/connection of steel pipes - low-alloy heat-resistant chromium-molybdenum and chromium-molybdenum-vanadium steel DN &gt;1200-1400 mm /&gt;48-56", wall thickness &gt;32-36</v>
          </cell>
          <cell r="H2410" t="str">
            <v>DI</v>
          </cell>
          <cell r="I2410" t="str">
            <v>DI</v>
          </cell>
          <cell r="J2410">
            <v>7.3101020975634698</v>
          </cell>
          <cell r="K2410">
            <v>0.25585357341472148</v>
          </cell>
          <cell r="L2410" t="str">
            <v>KQ-32-00</v>
          </cell>
          <cell r="M2410" t="str">
            <v>Технологические трубопроводы, DI</v>
          </cell>
          <cell r="N2410">
            <v>1</v>
          </cell>
          <cell r="O2410" t="str">
            <v>KQ-32-01</v>
          </cell>
          <cell r="P2410" t="str">
            <v>Сварка технологических трубопроводов (черн. стали), DI</v>
          </cell>
          <cell r="Q2410">
            <v>1</v>
          </cell>
        </row>
        <row r="2411">
          <cell r="E2411" t="str">
            <v>PI00-04-08-124</v>
          </cell>
          <cell r="F2411" t="str">
            <v>Сварка/соединение металлических трубопроводов – низколегированные теплоустойчивые хромомолибденовые и хромомолибденованадиевые стали DN &gt;1200-1400мм / &gt;48-56 дюйм, толщина стенки &gt;36-40</v>
          </cell>
          <cell r="G2411" t="str">
            <v>Welding/connection of steel pipes - low-alloy heat-resistant chromium-molybdenum and chromium-molybdenum-vanadium steel DN &gt;1200-1400 mm /&gt;48-56", wall thickness &gt;36-40</v>
          </cell>
          <cell r="H2411" t="str">
            <v>DI</v>
          </cell>
          <cell r="I2411" t="str">
            <v>DI</v>
          </cell>
          <cell r="J2411">
            <v>8.1424885480680924</v>
          </cell>
          <cell r="K2411">
            <v>0.28498709918238319</v>
          </cell>
          <cell r="L2411" t="str">
            <v>KQ-32-00</v>
          </cell>
          <cell r="M2411" t="str">
            <v>Технологические трубопроводы, DI</v>
          </cell>
          <cell r="N2411">
            <v>1</v>
          </cell>
          <cell r="O2411" t="str">
            <v>KQ-32-01</v>
          </cell>
          <cell r="P2411" t="str">
            <v>Сварка технологических трубопроводов (черн. стали), DI</v>
          </cell>
          <cell r="Q2411">
            <v>1</v>
          </cell>
        </row>
        <row r="2412">
          <cell r="E2412" t="str">
            <v>PI00-04-08-125</v>
          </cell>
          <cell r="F2412" t="str">
            <v>Сварка/соединение металлических трубопроводов – низколегированные теплоустойчивые хромомолибденовые и хромомолибденованадиевые стали DN &gt;1200-1400мм / &gt;48-56 дюйм, толщина стенки &gt;40-44</v>
          </cell>
          <cell r="G2412" t="str">
            <v>Welding/connection of steel pipes - low-alloy heat-resistant chromium-molybdenum and chromium-molybdenum-vanadium steel DN &gt;1200-1400 mm /&gt;48-56", wall thickness &gt;40-44</v>
          </cell>
          <cell r="H2412" t="str">
            <v>DI</v>
          </cell>
          <cell r="I2412" t="str">
            <v>DI</v>
          </cell>
          <cell r="J2412">
            <v>8.6878776819864196</v>
          </cell>
          <cell r="K2412">
            <v>0.30407571886952467</v>
          </cell>
          <cell r="L2412" t="str">
            <v>KQ-32-00</v>
          </cell>
          <cell r="M2412" t="str">
            <v>Технологические трубопроводы, DI</v>
          </cell>
          <cell r="N2412">
            <v>1</v>
          </cell>
          <cell r="O2412" t="str">
            <v>KQ-32-01</v>
          </cell>
          <cell r="P2412" t="str">
            <v>Сварка технологических трубопроводов (черн. стали), DI</v>
          </cell>
          <cell r="Q2412">
            <v>1</v>
          </cell>
        </row>
        <row r="2413">
          <cell r="E2413" t="str">
            <v>PI00-04-08-126</v>
          </cell>
          <cell r="F2413" t="str">
            <v>Сварка/соединение металлических трубопроводов – низколегированные теплоустойчивые хромомолибденовые и хромомолибденованадиевые стали DN &gt;1200-1400мм / &gt;48-56 дюйм, толщина стенки &gt;44-48</v>
          </cell>
          <cell r="G2413" t="str">
            <v>Welding/connection of steel pipes - low-alloy heat-resistant chromium-molybdenum and chromium-molybdenum-vanadium steel DN &gt;1200-1400 mm /&gt;48-56", wall thickness &gt;44-48</v>
          </cell>
          <cell r="H2413" t="str">
            <v>DI</v>
          </cell>
          <cell r="I2413" t="str">
            <v>DI</v>
          </cell>
          <cell r="J2413">
            <v>9.2360917779693388</v>
          </cell>
          <cell r="K2413">
            <v>0.3232632122289269</v>
          </cell>
          <cell r="L2413" t="str">
            <v>KQ-32-00</v>
          </cell>
          <cell r="M2413" t="str">
            <v>Технологические трубопроводы, DI</v>
          </cell>
          <cell r="N2413">
            <v>1</v>
          </cell>
          <cell r="O2413" t="str">
            <v>KQ-32-01</v>
          </cell>
          <cell r="P2413" t="str">
            <v>Сварка технологических трубопроводов (черн. стали), DI</v>
          </cell>
          <cell r="Q2413">
            <v>1</v>
          </cell>
        </row>
        <row r="2414">
          <cell r="E2414" t="str">
            <v>PI00-04-08-127</v>
          </cell>
          <cell r="F2414" t="str">
            <v>Сварка/соединение металлических трубопроводов – низколегированные теплоустойчивые хромомолибденовые и хромомолибденованадиевые стали DN &gt;1200-1400мм / &gt;48-56 дюйм, толщина стенки &gt;48-52</v>
          </cell>
          <cell r="G2414" t="str">
            <v>Welding/connection of steel pipes - low-alloy heat-resistant chromium-molybdenum and chromium-molybdenum-vanadium steel DN &gt;1200-1400 mm /&gt;48-56", wall thickness &gt;48-52</v>
          </cell>
          <cell r="H2414" t="str">
            <v>DI</v>
          </cell>
          <cell r="I2414" t="str">
            <v>DI</v>
          </cell>
          <cell r="J2414">
            <v>10.400842536313466</v>
          </cell>
          <cell r="K2414">
            <v>0.36402948877097124</v>
          </cell>
          <cell r="L2414" t="str">
            <v>KQ-32-00</v>
          </cell>
          <cell r="M2414" t="str">
            <v>Технологические трубопроводы, DI</v>
          </cell>
          <cell r="N2414">
            <v>1</v>
          </cell>
          <cell r="O2414" t="str">
            <v>KQ-32-01</v>
          </cell>
          <cell r="P2414" t="str">
            <v>Сварка технологических трубопроводов (черн. стали), DI</v>
          </cell>
          <cell r="Q2414">
            <v>1</v>
          </cell>
        </row>
        <row r="2415">
          <cell r="E2415" t="str">
            <v>PI00-04-08-128</v>
          </cell>
          <cell r="F2415" t="str">
            <v>Сварка/соединение металлических трубопроводов – низколегированные теплоустойчивые хромомолибденовые и хромомолибденованадиевые стали DN &gt;1200-1400мм / &gt;48-56 дюйм, толщина стенки &gt;52-56</v>
          </cell>
          <cell r="G2415" t="str">
            <v>Welding/connection of steel pipes - low-alloy heat-resistant chromium-molybdenum and chromium-molybdenum-vanadium steel DN &gt;1200-1400 mm /&gt;48-56", wall thickness &gt;52-56</v>
          </cell>
          <cell r="H2415" t="str">
            <v>DI</v>
          </cell>
          <cell r="I2415" t="str">
            <v>DI</v>
          </cell>
          <cell r="J2415">
            <v>11.636642880740471</v>
          </cell>
          <cell r="K2415">
            <v>0.40728250082591638</v>
          </cell>
          <cell r="L2415" t="str">
            <v>KQ-32-00</v>
          </cell>
          <cell r="M2415" t="str">
            <v>Технологические трубопроводы, DI</v>
          </cell>
          <cell r="N2415">
            <v>1</v>
          </cell>
          <cell r="O2415" t="str">
            <v>KQ-32-01</v>
          </cell>
          <cell r="P2415" t="str">
            <v>Сварка технологических трубопроводов (черн. стали), DI</v>
          </cell>
          <cell r="Q2415">
            <v>1</v>
          </cell>
        </row>
        <row r="2416">
          <cell r="E2416" t="str">
            <v>PI00-04-08-129</v>
          </cell>
          <cell r="F2416" t="str">
            <v>Сварка/соединение металлических трубопроводов – низколегированные теплоустойчивые хромомолибденовые и хромомолибденованадиевые стали DN &gt;1200-1400мм / &gt;48-56 дюйм, толщина стенки &gt;56-60</v>
          </cell>
          <cell r="G2416" t="str">
            <v>Welding/connection of steel pipes - low-alloy heat-resistant chromium-molybdenum and chromium-molybdenum-vanadium steel DN &gt;1200-1400 mm /&gt;48-56", wall thickness &gt;56-60</v>
          </cell>
          <cell r="H2416" t="str">
            <v>DI</v>
          </cell>
          <cell r="I2416" t="str">
            <v>DI</v>
          </cell>
          <cell r="J2416">
            <v>12.466173257663771</v>
          </cell>
          <cell r="K2416">
            <v>0.43631606401823197</v>
          </cell>
          <cell r="L2416" t="str">
            <v>KQ-32-00</v>
          </cell>
          <cell r="M2416" t="str">
            <v>Технологические трубопроводы, DI</v>
          </cell>
          <cell r="N2416">
            <v>1</v>
          </cell>
          <cell r="O2416" t="str">
            <v>KQ-32-01</v>
          </cell>
          <cell r="P2416" t="str">
            <v>Сварка технологических трубопроводов (черн. стали), DI</v>
          </cell>
          <cell r="Q2416">
            <v>1</v>
          </cell>
        </row>
        <row r="2417">
          <cell r="E2417" t="str">
            <v>PI00-04-08-130</v>
          </cell>
          <cell r="F2417" t="str">
            <v>Сварка/соединение металлических трубопроводов – низколегированные теплоустойчивые хромомолибденовые и хромомолибденованадиевые стали DN &gt;1200-1400мм / &gt;48-56 дюйм, толщина стенки &gt;60-64</v>
          </cell>
          <cell r="G2417" t="str">
            <v>Welding/connection of steel pipes - low-alloy heat-resistant chromium-molybdenum and chromium-molybdenum-vanadium steel DN &gt;1200-1400 mm /&gt;48-56", wall thickness &gt;60-64</v>
          </cell>
          <cell r="H2417" t="str">
            <v>DI</v>
          </cell>
          <cell r="I2417" t="str">
            <v>DI</v>
          </cell>
          <cell r="J2417">
            <v>12.725471212095291</v>
          </cell>
          <cell r="K2417">
            <v>0.4453914924233352</v>
          </cell>
          <cell r="L2417" t="str">
            <v>KQ-32-00</v>
          </cell>
          <cell r="M2417" t="str">
            <v>Технологические трубопроводы, DI</v>
          </cell>
          <cell r="N2417">
            <v>1</v>
          </cell>
          <cell r="O2417" t="str">
            <v>KQ-32-01</v>
          </cell>
          <cell r="P2417" t="str">
            <v>Сварка технологических трубопроводов (черн. стали), DI</v>
          </cell>
          <cell r="Q2417">
            <v>1</v>
          </cell>
        </row>
        <row r="2418">
          <cell r="E2418" t="str">
            <v>PI00-04-08-131</v>
          </cell>
          <cell r="F2418" t="str">
            <v>Сварка/соединение металлических трубопроводов – низколегированные теплоустойчивые хромомолибденовые и хромомолибденованадиевые стали DN &gt;1200-1400мм / &gt;48-56 дюйм, толщина стенки &gt;64-68</v>
          </cell>
          <cell r="G2418" t="str">
            <v>Welding/connection of steel pipes - low-alloy heat-resistant chromium-molybdenum and chromium-molybdenum-vanadium steel DN &gt;1200-1400 mm /&gt;48-56", wall thickness &gt;64-68</v>
          </cell>
          <cell r="H2418" t="str">
            <v>DI</v>
          </cell>
          <cell r="I2418" t="str">
            <v>DI</v>
          </cell>
          <cell r="J2418">
            <v>14.279139382849669</v>
          </cell>
          <cell r="K2418">
            <v>0.49976987839973847</v>
          </cell>
          <cell r="L2418" t="str">
            <v>KQ-32-00</v>
          </cell>
          <cell r="M2418" t="str">
            <v>Технологические трубопроводы, DI</v>
          </cell>
          <cell r="N2418">
            <v>1</v>
          </cell>
          <cell r="O2418" t="str">
            <v>KQ-32-01</v>
          </cell>
          <cell r="P2418" t="str">
            <v>Сварка технологических трубопроводов (черн. стали), DI</v>
          </cell>
          <cell r="Q2418">
            <v>1</v>
          </cell>
        </row>
        <row r="2419">
          <cell r="E2419" t="str">
            <v>PI00-04-08-132</v>
          </cell>
          <cell r="F2419" t="str">
            <v>Сварка/соединение металлических трубопроводов – низколегированные теплоустойчивые хромомолибденовые и хромомолибденованадиевые стали DN &gt;1200-1400мм / &gt;48-56 дюйм, толщина стенки &gt;68-72</v>
          </cell>
          <cell r="G2419" t="str">
            <v>Welding/connection of steel pipes - low-alloy heat-resistant chromium-molybdenum and chromium-molybdenum-vanadium steel DN &gt;1200-1400 mm /&gt;48-56", wall thickness &gt;68-72</v>
          </cell>
          <cell r="H2419" t="str">
            <v>DI</v>
          </cell>
          <cell r="I2419" t="str">
            <v>DI</v>
          </cell>
          <cell r="J2419">
            <v>16.166819672919186</v>
          </cell>
          <cell r="K2419">
            <v>0.56583868855217168</v>
          </cell>
          <cell r="L2419" t="str">
            <v>KQ-32-00</v>
          </cell>
          <cell r="M2419" t="str">
            <v>Технологические трубопроводы, DI</v>
          </cell>
          <cell r="N2419">
            <v>1</v>
          </cell>
          <cell r="O2419" t="str">
            <v>KQ-32-01</v>
          </cell>
          <cell r="P2419" t="str">
            <v>Сварка технологических трубопроводов (черн. стали), DI</v>
          </cell>
          <cell r="Q2419">
            <v>1</v>
          </cell>
        </row>
        <row r="2420">
          <cell r="E2420" t="str">
            <v>PI00-04-08-133</v>
          </cell>
          <cell r="F2420" t="str">
            <v>Сварка/соединение металлических трубопроводов – низколегированные теплоустойчивые хромомолибденовые и хромомолибденованадиевые стали DN &gt;1200-1400мм / &gt;48-56 дюйм, толщина стенки &gt;72-76</v>
          </cell>
          <cell r="G2420" t="str">
            <v>Welding/connection of steel pipes - low-alloy heat-resistant chromium-molybdenum and chromium-molybdenum-vanadium steel DN &gt;1200-1400 mm /&gt;48-56", wall thickness &gt;72-76</v>
          </cell>
          <cell r="H2420" t="str">
            <v>DI</v>
          </cell>
          <cell r="I2420" t="str">
            <v>DI</v>
          </cell>
          <cell r="J2420">
            <v>17.720058870434311</v>
          </cell>
          <cell r="K2420">
            <v>0.6202020604652011</v>
          </cell>
          <cell r="L2420" t="str">
            <v>KQ-32-00</v>
          </cell>
          <cell r="M2420" t="str">
            <v>Технологические трубопроводы, DI</v>
          </cell>
          <cell r="N2420">
            <v>1</v>
          </cell>
          <cell r="O2420" t="str">
            <v>KQ-32-01</v>
          </cell>
          <cell r="P2420" t="str">
            <v>Сварка технологических трубопроводов (черн. стали), DI</v>
          </cell>
          <cell r="Q2420">
            <v>1</v>
          </cell>
        </row>
        <row r="2421">
          <cell r="E2421" t="str">
            <v>PI00-04-08-134</v>
          </cell>
          <cell r="F2421" t="str">
            <v>Сварка/соединение металлических трубопроводов – низколегированные теплоустойчивые хромомолибденовые и хромомолибденованадиевые стали DN &gt;1200-1400мм / &gt;48-56 дюйм, толщина стенки &gt;76-80</v>
          </cell>
          <cell r="G2421" t="str">
            <v>Welding/connection of steel pipes - low-alloy heat-resistant chromium-molybdenum and chromium-molybdenum-vanadium steel DN &gt;1200-1400 mm /&gt;48-56", wall thickness &gt;76-80</v>
          </cell>
          <cell r="H2421" t="str">
            <v>DI</v>
          </cell>
          <cell r="I2421" t="str">
            <v>DI</v>
          </cell>
          <cell r="J2421">
            <v>19.273241142530296</v>
          </cell>
          <cell r="K2421">
            <v>0.6745634399885605</v>
          </cell>
          <cell r="L2421" t="str">
            <v>KQ-32-00</v>
          </cell>
          <cell r="M2421" t="str">
            <v>Технологические трубопроводы, DI</v>
          </cell>
          <cell r="N2421">
            <v>1</v>
          </cell>
          <cell r="O2421" t="str">
            <v>KQ-32-01</v>
          </cell>
          <cell r="P2421" t="str">
            <v>Сварка технологических трубопроводов (черн. стали), DI</v>
          </cell>
          <cell r="Q2421">
            <v>1</v>
          </cell>
        </row>
        <row r="2422">
          <cell r="E2422" t="str">
            <v>PI00-04-08-135</v>
          </cell>
          <cell r="F2422" t="str">
            <v>Сварка/соединение металлических трубопроводов – низколегированные теплоустойчивые хромомолибденовые и хромомолибденованадиевые стали DN &gt;1200-1400мм / &gt;48-56 дюйм, толщина стенки &gt;80-84</v>
          </cell>
          <cell r="G2422" t="str">
            <v>Welding/connection of steel pipes - low-alloy heat-resistant chromium-molybdenum and chromium-molybdenum-vanadium steel DN &gt;1200-1400 mm /&gt;48-56", wall thickness &gt;80-84</v>
          </cell>
          <cell r="H2422" t="str">
            <v>DI</v>
          </cell>
          <cell r="I2422" t="str">
            <v>DI</v>
          </cell>
          <cell r="J2422">
            <v>21.382336549669468</v>
          </cell>
          <cell r="K2422">
            <v>0.74838177923843141</v>
          </cell>
          <cell r="L2422" t="str">
            <v>KQ-32-00</v>
          </cell>
          <cell r="M2422" t="str">
            <v>Технологические трубопроводы, DI</v>
          </cell>
          <cell r="N2422">
            <v>1</v>
          </cell>
          <cell r="O2422" t="str">
            <v>KQ-32-01</v>
          </cell>
          <cell r="P2422" t="str">
            <v>Сварка технологических трубопроводов (черн. стали), DI</v>
          </cell>
          <cell r="Q2422">
            <v>1</v>
          </cell>
        </row>
        <row r="2423">
          <cell r="E2423" t="str">
            <v>PI00-04-08-136</v>
          </cell>
          <cell r="F2423" t="str">
            <v>Сварка/соединение металлических трубопроводов – низколегированные теплоустойчивые хромомолибденовые и хромомолибденованадиевые стали DN &gt;1200-1400мм / &gt;48-56 дюйм, толщина стенки &gt;84-88</v>
          </cell>
          <cell r="G2423" t="str">
            <v>Welding/connection of steel pipes - low-alloy heat-resistant chromium-molybdenum and chromium-molybdenum-vanadium steel DN &gt;1200-1400 mm /&gt;48-56", wall thickness &gt;84-88</v>
          </cell>
          <cell r="H2423" t="str">
            <v>DI</v>
          </cell>
          <cell r="I2423" t="str">
            <v>DI</v>
          </cell>
          <cell r="J2423">
            <v>23.157003951507086</v>
          </cell>
          <cell r="K2423">
            <v>0.810495138302748</v>
          </cell>
          <cell r="L2423" t="str">
            <v>KQ-32-00</v>
          </cell>
          <cell r="M2423" t="str">
            <v>Технологические трубопроводы, DI</v>
          </cell>
          <cell r="N2423">
            <v>1</v>
          </cell>
          <cell r="O2423" t="str">
            <v>KQ-32-01</v>
          </cell>
          <cell r="P2423" t="str">
            <v>Сварка технологических трубопроводов (черн. стали), DI</v>
          </cell>
          <cell r="Q2423">
            <v>1</v>
          </cell>
        </row>
        <row r="2424">
          <cell r="E2424" t="str">
            <v>PI00-04-08-137</v>
          </cell>
          <cell r="F2424" t="str">
            <v>Сварка/соединение металлических трубопроводов – низколегированные теплоустойчивые хромомолибденовые и хромомолибденованадиевые стали DN &gt;1400-1600мм / &gt;56-64 дюйм, толщина стенки &gt;8-12</v>
          </cell>
          <cell r="G2424" t="str">
            <v>Welding/connection of steel pipes - low-alloy heat-resistant chromium-molybdenum and chromium-molybdenum-vanadium steel DN &gt;1400-1600 mm /&gt;56-64", wall thickness &gt;8-12</v>
          </cell>
          <cell r="H2424" t="str">
            <v>DI</v>
          </cell>
          <cell r="I2424" t="str">
            <v>DI</v>
          </cell>
          <cell r="J2424">
            <v>2.3376718805013539</v>
          </cell>
          <cell r="K2424">
            <v>8.1818515817547399E-2</v>
          </cell>
          <cell r="L2424" t="str">
            <v>KQ-32-00</v>
          </cell>
          <cell r="M2424" t="str">
            <v>Технологические трубопроводы, DI</v>
          </cell>
          <cell r="N2424">
            <v>1</v>
          </cell>
          <cell r="O2424" t="str">
            <v>KQ-32-01</v>
          </cell>
          <cell r="P2424" t="str">
            <v>Сварка технологических трубопроводов (черн. стали), DI</v>
          </cell>
          <cell r="Q2424">
            <v>1</v>
          </cell>
        </row>
        <row r="2425">
          <cell r="E2425" t="str">
            <v>PI00-04-08-138</v>
          </cell>
          <cell r="F2425" t="str">
            <v>Сварка/соединение металлических трубопроводов – низколегированные теплоустойчивые хромомолибденовые и хромомолибденованадиевые стали DN &gt;1400-1600мм / &gt;56-64 дюйм, толщина стенки &gt;12-16</v>
          </cell>
          <cell r="G2425" t="str">
            <v>Welding/connection of steel pipes - low-alloy heat-resistant chromium-molybdenum and chromium-molybdenum-vanadium steel DN &gt;1400-1600 mm /&gt;56-64", wall thickness &gt;12-16</v>
          </cell>
          <cell r="H2425" t="str">
            <v>DI</v>
          </cell>
          <cell r="I2425" t="str">
            <v>DI</v>
          </cell>
          <cell r="J2425">
            <v>3.0426662803701703</v>
          </cell>
          <cell r="K2425">
            <v>0.10649331981295596</v>
          </cell>
          <cell r="L2425" t="str">
            <v>KQ-32-00</v>
          </cell>
          <cell r="M2425" t="str">
            <v>Технологические трубопроводы, DI</v>
          </cell>
          <cell r="N2425">
            <v>1</v>
          </cell>
          <cell r="O2425" t="str">
            <v>KQ-32-01</v>
          </cell>
          <cell r="P2425" t="str">
            <v>Сварка технологических трубопроводов (черн. стали), DI</v>
          </cell>
          <cell r="Q2425">
            <v>1</v>
          </cell>
        </row>
        <row r="2426">
          <cell r="E2426" t="str">
            <v>PI00-04-08-139</v>
          </cell>
          <cell r="F2426" t="str">
            <v>Сварка/соединение металлических трубопроводов – низколегированные теплоустойчивые хромомолибденовые и хромомолибденованадиевые стали DN &gt;1400-1600мм / &gt;56-64 дюйм, толщина стенки &gt;16-20</v>
          </cell>
          <cell r="G2426" t="str">
            <v>Welding/connection of steel pipes - low-alloy heat-resistant chromium-molybdenum and chromium-molybdenum-vanadium steel DN &gt;1400-1600 mm /&gt;56-64", wall thickness &gt;16-20</v>
          </cell>
          <cell r="H2426" t="str">
            <v>DI</v>
          </cell>
          <cell r="I2426" t="str">
            <v>DI</v>
          </cell>
          <cell r="J2426">
            <v>4.1317128851432177</v>
          </cell>
          <cell r="K2426">
            <v>0.14460995098001261</v>
          </cell>
          <cell r="L2426" t="str">
            <v>KQ-32-00</v>
          </cell>
          <cell r="M2426" t="str">
            <v>Технологические трубопроводы, DI</v>
          </cell>
          <cell r="N2426">
            <v>1</v>
          </cell>
          <cell r="O2426" t="str">
            <v>KQ-32-01</v>
          </cell>
          <cell r="P2426" t="str">
            <v>Сварка технологических трубопроводов (черн. стали), DI</v>
          </cell>
          <cell r="Q2426">
            <v>1</v>
          </cell>
        </row>
        <row r="2427">
          <cell r="E2427" t="str">
            <v>PI00-04-08-140</v>
          </cell>
          <cell r="F2427" t="str">
            <v>Сварка/соединение металлических трубопроводов – низколегированные теплоустойчивые хромомолибденовые и хромомолибденованадиевые стали DN &gt;1400-1600мм / &gt;56-64 дюйм, толщина стенки &gt;20-24</v>
          </cell>
          <cell r="G2427" t="str">
            <v>Welding/connection of steel pipes - low-alloy heat-resistant chromium-molybdenum and chromium-molybdenum-vanadium steel DN &gt;1400-1600 mm /&gt;56-64", wall thickness &gt;20-24</v>
          </cell>
          <cell r="H2427" t="str">
            <v>DI</v>
          </cell>
          <cell r="I2427" t="str">
            <v>DI</v>
          </cell>
          <cell r="J2427">
            <v>5.5940602418724987</v>
          </cell>
          <cell r="K2427">
            <v>0.19579210846553746</v>
          </cell>
          <cell r="L2427" t="str">
            <v>KQ-32-00</v>
          </cell>
          <cell r="M2427" t="str">
            <v>Технологические трубопроводы, DI</v>
          </cell>
          <cell r="N2427">
            <v>1</v>
          </cell>
          <cell r="O2427" t="str">
            <v>KQ-32-01</v>
          </cell>
          <cell r="P2427" t="str">
            <v>Сварка технологических трубопроводов (черн. стали), DI</v>
          </cell>
          <cell r="Q2427">
            <v>1</v>
          </cell>
        </row>
        <row r="2428">
          <cell r="E2428" t="str">
            <v>PI00-04-08-141</v>
          </cell>
          <cell r="F2428" t="str">
            <v>Сварка/соединение металлических трубопроводов – низколегированные теплоустойчивые хромомолибденовые и хромомолибденованадиевые стали DN &gt;1400-1600мм / &gt;56-64 дюйм, толщина стенки &gt;24-28</v>
          </cell>
          <cell r="G2428" t="str">
            <v>Welding/connection of steel pipes - low-alloy heat-resistant chromium-molybdenum and chromium-molybdenum-vanadium steel DN &gt;1400-1600 mm /&gt;56-64", wall thickness &gt;24-28</v>
          </cell>
          <cell r="H2428" t="str">
            <v>DI</v>
          </cell>
          <cell r="I2428" t="str">
            <v>DI</v>
          </cell>
          <cell r="J2428">
            <v>6.4338853186900149</v>
          </cell>
          <cell r="K2428">
            <v>0.22518598615415053</v>
          </cell>
          <cell r="L2428" t="str">
            <v>KQ-32-00</v>
          </cell>
          <cell r="M2428" t="str">
            <v>Технологические трубопроводы, DI</v>
          </cell>
          <cell r="N2428">
            <v>1</v>
          </cell>
          <cell r="O2428" t="str">
            <v>KQ-32-01</v>
          </cell>
          <cell r="P2428" t="str">
            <v>Сварка технологических трубопроводов (черн. стали), DI</v>
          </cell>
          <cell r="Q2428">
            <v>1</v>
          </cell>
        </row>
        <row r="2429">
          <cell r="E2429" t="str">
            <v>PI00-04-08-142</v>
          </cell>
          <cell r="F2429" t="str">
            <v>Сварка/соединение металлических трубопроводов – низколегированные теплоустойчивые хромомолибденовые и хромомолибденованадиевые стали DN &gt;1400-1600мм / &gt;56-64 дюйм, толщина стенки &gt;28-32</v>
          </cell>
          <cell r="G2429" t="str">
            <v>Welding/connection of steel pipes - low-alloy heat-resistant chromium-molybdenum and chromium-molybdenum-vanadium steel DN &gt;1400-1600 mm /&gt;56-64", wall thickness &gt;28-32</v>
          </cell>
          <cell r="H2429" t="str">
            <v>DI</v>
          </cell>
          <cell r="I2429" t="str">
            <v>DI</v>
          </cell>
          <cell r="J2429">
            <v>6.7963852368221138</v>
          </cell>
          <cell r="K2429">
            <v>0.237873483288774</v>
          </cell>
          <cell r="L2429" t="str">
            <v>KQ-32-00</v>
          </cell>
          <cell r="M2429" t="str">
            <v>Технологические трубопроводы, DI</v>
          </cell>
          <cell r="N2429">
            <v>1</v>
          </cell>
          <cell r="O2429" t="str">
            <v>KQ-32-01</v>
          </cell>
          <cell r="P2429" t="str">
            <v>Сварка технологических трубопроводов (черн. стали), DI</v>
          </cell>
          <cell r="Q2429">
            <v>1</v>
          </cell>
        </row>
        <row r="2430">
          <cell r="E2430" t="str">
            <v>PI00-04-08-143</v>
          </cell>
          <cell r="F2430" t="str">
            <v>Сварка/соединение металлических трубопроводов – низколегированные теплоустойчивые хромомолибденовые и хромомолибденованадиевые стали DN &gt;1400-1600мм / &gt;56-64 дюйм, толщина стенки &gt;32-36</v>
          </cell>
          <cell r="G2430" t="str">
            <v>Welding/connection of steel pipes - low-alloy heat-resistant chromium-molybdenum and chromium-molybdenum-vanadium steel DN &gt;1400-1600 mm /&gt;56-64", wall thickness &gt;32-36</v>
          </cell>
          <cell r="H2430" t="str">
            <v>DI</v>
          </cell>
          <cell r="I2430" t="str">
            <v>DI</v>
          </cell>
          <cell r="J2430">
            <v>7.2905327519860634</v>
          </cell>
          <cell r="K2430">
            <v>0.25516864631951225</v>
          </cell>
          <cell r="L2430" t="str">
            <v>KQ-32-00</v>
          </cell>
          <cell r="M2430" t="str">
            <v>Технологические трубопроводы, DI</v>
          </cell>
          <cell r="N2430">
            <v>1</v>
          </cell>
          <cell r="O2430" t="str">
            <v>KQ-32-01</v>
          </cell>
          <cell r="P2430" t="str">
            <v>Сварка технологических трубопроводов (черн. стали), DI</v>
          </cell>
          <cell r="Q2430">
            <v>1</v>
          </cell>
        </row>
        <row r="2431">
          <cell r="E2431" t="str">
            <v>PI00-04-08-144</v>
          </cell>
          <cell r="F2431" t="str">
            <v>Сварка/соединение металлических трубопроводов – низколегированные теплоустойчивые хромомолибденовые и хромомолибденованадиевые стали DN &gt;1400-1600мм / &gt;56-64 дюйм, толщина стенки &gt;36-40</v>
          </cell>
          <cell r="G2431" t="str">
            <v>Welding/connection of steel pipes - low-alloy heat-resistant chromium-molybdenum and chromium-molybdenum-vanadium steel DN &gt;1400-1600 mm /&gt;56-64", wall thickness &gt;36-40</v>
          </cell>
          <cell r="H2431" t="str">
            <v>DI</v>
          </cell>
          <cell r="I2431" t="str">
            <v>DI</v>
          </cell>
          <cell r="J2431">
            <v>8.1216242999081487</v>
          </cell>
          <cell r="K2431">
            <v>0.28425685049678523</v>
          </cell>
          <cell r="L2431" t="str">
            <v>KQ-32-00</v>
          </cell>
          <cell r="M2431" t="str">
            <v>Технологические трубопроводы, DI</v>
          </cell>
          <cell r="N2431">
            <v>1</v>
          </cell>
          <cell r="O2431" t="str">
            <v>KQ-32-01</v>
          </cell>
          <cell r="P2431" t="str">
            <v>Сварка технологических трубопроводов (черн. стали), DI</v>
          </cell>
          <cell r="Q2431">
            <v>1</v>
          </cell>
        </row>
        <row r="2432">
          <cell r="E2432" t="str">
            <v>PI00-04-08-145</v>
          </cell>
          <cell r="F2432" t="str">
            <v>Сварка/соединение металлических трубопроводов – низколегированные теплоустойчивые хромомолибденовые и хромомолибденованадиевые стали DN &gt;1400-1600мм / &gt;56-64 дюйм, толщина стенки &gt;40-44</v>
          </cell>
          <cell r="G2432" t="str">
            <v>Welding/connection of steel pipes - low-alloy heat-resistant chromium-molybdenum and chromium-molybdenum-vanadium steel DN &gt;1400-1600 mm /&gt;56-64", wall thickness &gt;40-44</v>
          </cell>
          <cell r="H2432" t="str">
            <v>DI</v>
          </cell>
          <cell r="I2432" t="str">
            <v>DI</v>
          </cell>
          <cell r="J2432">
            <v>8.6645864417049783</v>
          </cell>
          <cell r="K2432">
            <v>0.30326052545967425</v>
          </cell>
          <cell r="L2432" t="str">
            <v>KQ-32-00</v>
          </cell>
          <cell r="M2432" t="str">
            <v>Технологические трубопроводы, DI</v>
          </cell>
          <cell r="N2432">
            <v>1</v>
          </cell>
          <cell r="O2432" t="str">
            <v>KQ-32-01</v>
          </cell>
          <cell r="P2432" t="str">
            <v>Сварка технологических трубопроводов (черн. стали), DI</v>
          </cell>
          <cell r="Q2432">
            <v>1</v>
          </cell>
        </row>
        <row r="2433">
          <cell r="E2433" t="str">
            <v>PI00-04-08-146</v>
          </cell>
          <cell r="F2433" t="str">
            <v>Сварка/соединение металлических трубопроводов – низколегированные теплоустойчивые хромомолибденовые и хромомолибденованадиевые стали DN &gt;1400-1600мм / &gt;56-64 дюйм, толщина стенки &gt;44-48</v>
          </cell>
          <cell r="G2433" t="str">
            <v>Welding/connection of steel pipes - low-alloy heat-resistant chromium-molybdenum and chromium-molybdenum-vanadium steel DN &gt;1400-1600 mm /&gt;56-64", wall thickness &gt;44-48</v>
          </cell>
          <cell r="H2433" t="str">
            <v>DI</v>
          </cell>
          <cell r="I2433" t="str">
            <v>DI</v>
          </cell>
          <cell r="J2433">
            <v>9.2120944041192079</v>
          </cell>
          <cell r="K2433">
            <v>0.32242330414417231</v>
          </cell>
          <cell r="L2433" t="str">
            <v>KQ-32-00</v>
          </cell>
          <cell r="M2433" t="str">
            <v>Технологические трубопроводы, DI</v>
          </cell>
          <cell r="N2433">
            <v>1</v>
          </cell>
          <cell r="O2433" t="str">
            <v>KQ-32-01</v>
          </cell>
          <cell r="P2433" t="str">
            <v>Сварка технологических трубопроводов (черн. стали), DI</v>
          </cell>
          <cell r="Q2433">
            <v>1</v>
          </cell>
        </row>
        <row r="2434">
          <cell r="E2434" t="str">
            <v>PI00-04-08-147</v>
          </cell>
          <cell r="F2434" t="str">
            <v>Сварка/соединение металлических трубопроводов – низколегированные теплоустойчивые хромомолибденовые и хромомолибденованадиевые стали DN &gt;1400-1600мм / &gt;56-64 дюйм, толщина стенки &gt;48-52</v>
          </cell>
          <cell r="G2434" t="str">
            <v>Welding/connection of steel pipes - low-alloy heat-resistant chromium-molybdenum and chromium-molybdenum-vanadium steel DN &gt;1400-1600 mm /&gt;56-64", wall thickness &gt;48-52</v>
          </cell>
          <cell r="H2434" t="str">
            <v>DI</v>
          </cell>
          <cell r="I2434" t="str">
            <v>DI</v>
          </cell>
          <cell r="J2434">
            <v>10.374949432508012</v>
          </cell>
          <cell r="K2434">
            <v>0.36312323013778047</v>
          </cell>
          <cell r="L2434" t="str">
            <v>KQ-32-00</v>
          </cell>
          <cell r="M2434" t="str">
            <v>Технологические трубопроводы, DI</v>
          </cell>
          <cell r="N2434">
            <v>1</v>
          </cell>
          <cell r="O2434" t="str">
            <v>KQ-32-01</v>
          </cell>
          <cell r="P2434" t="str">
            <v>Сварка технологических трубопроводов (черн. стали), DI</v>
          </cell>
          <cell r="Q2434">
            <v>1</v>
          </cell>
        </row>
        <row r="2435">
          <cell r="E2435" t="str">
            <v>PI00-04-08-148</v>
          </cell>
          <cell r="F2435" t="str">
            <v>Сварка/соединение металлических трубопроводов – низколегированные теплоустойчивые хромомолибденовые и хромомолибденованадиевые стали DN &gt;1400-1600мм / &gt;56-64 дюйм, толщина стенки &gt;52-56</v>
          </cell>
          <cell r="G2435" t="str">
            <v>Welding/connection of steel pipes - low-alloy heat-resistant chromium-molybdenum and chromium-molybdenum-vanadium steel DN &gt;1400-1600 mm /&gt;56-64", wall thickness &gt;52-56</v>
          </cell>
          <cell r="H2435" t="str">
            <v>DI</v>
          </cell>
          <cell r="I2435" t="str">
            <v>DI</v>
          </cell>
          <cell r="J2435">
            <v>11.608180848231482</v>
          </cell>
          <cell r="K2435">
            <v>0.40628632968810197</v>
          </cell>
          <cell r="L2435" t="str">
            <v>KQ-32-00</v>
          </cell>
          <cell r="M2435" t="str">
            <v>Технологические трубопроводы, DI</v>
          </cell>
          <cell r="N2435">
            <v>1</v>
          </cell>
          <cell r="O2435" t="str">
            <v>KQ-32-01</v>
          </cell>
          <cell r="P2435" t="str">
            <v>Сварка технологических трубопроводов (черн. стали), DI</v>
          </cell>
          <cell r="Q2435">
            <v>1</v>
          </cell>
        </row>
        <row r="2436">
          <cell r="E2436" t="str">
            <v>PI00-04-08-149</v>
          </cell>
          <cell r="F2436" t="str">
            <v>Сварка/соединение металлических трубопроводов – низколегированные теплоустойчивые хромомолибденовые и хромомолибденованадиевые стали DN &gt;1400-1600мм / &gt;56-64 дюйм, толщина стенки &gt;56-60</v>
          </cell>
          <cell r="G2436" t="str">
            <v>Welding/connection of steel pipes - low-alloy heat-resistant chromium-molybdenum and chromium-molybdenum-vanadium steel DN &gt;1400-1600 mm /&gt;56-64", wall thickness &gt;56-60</v>
          </cell>
          <cell r="H2436" t="str">
            <v>DI</v>
          </cell>
          <cell r="I2436" t="str">
            <v>DI</v>
          </cell>
          <cell r="J2436">
            <v>12.436218314833956</v>
          </cell>
          <cell r="K2436">
            <v>0.43526764101918852</v>
          </cell>
          <cell r="L2436" t="str">
            <v>KQ-32-00</v>
          </cell>
          <cell r="M2436" t="str">
            <v>Технологические трубопроводы, DI</v>
          </cell>
          <cell r="N2436">
            <v>1</v>
          </cell>
          <cell r="O2436" t="str">
            <v>KQ-32-01</v>
          </cell>
          <cell r="P2436" t="str">
            <v>Сварка технологических трубопроводов (черн. стали), DI</v>
          </cell>
          <cell r="Q2436">
            <v>1</v>
          </cell>
        </row>
        <row r="2437">
          <cell r="E2437" t="str">
            <v>PI00-04-08-150</v>
          </cell>
          <cell r="F2437" t="str">
            <v>Сварка/соединение металлических трубопроводов – низколегированные теплоустойчивые хромомолибденовые и хромомолибденованадиевые стали DN &gt;1400-1600мм / &gt;56-64 дюйм, толщина стенки &gt;60-64</v>
          </cell>
          <cell r="G2437" t="str">
            <v>Welding/connection of steel pipes - low-alloy heat-resistant chromium-molybdenum and chromium-molybdenum-vanadium steel DN &gt;1400-1600 mm /&gt;56-64", wall thickness &gt;60-64</v>
          </cell>
          <cell r="H2437" t="str">
            <v>DI</v>
          </cell>
          <cell r="I2437" t="str">
            <v>DI</v>
          </cell>
          <cell r="J2437">
            <v>12.690934022764173</v>
          </cell>
          <cell r="K2437">
            <v>0.44418269079674605</v>
          </cell>
          <cell r="L2437" t="str">
            <v>KQ-32-00</v>
          </cell>
          <cell r="M2437" t="str">
            <v>Технологические трубопроводы, DI</v>
          </cell>
          <cell r="N2437">
            <v>1</v>
          </cell>
          <cell r="O2437" t="str">
            <v>KQ-32-01</v>
          </cell>
          <cell r="P2437" t="str">
            <v>Сварка технологических трубопроводов (черн. стали), DI</v>
          </cell>
          <cell r="Q2437">
            <v>1</v>
          </cell>
        </row>
        <row r="2438">
          <cell r="E2438" t="str">
            <v>PI00-04-08-151</v>
          </cell>
          <cell r="F2438" t="str">
            <v>Сварка/соединение металлических трубопроводов – низколегированные теплоустойчивые хромомолибденовые и хромомолибденованадиевые стали DN &gt;1400-1600мм / &gt;56-64 дюйм, толщина стенки &gt;64-68</v>
          </cell>
          <cell r="G2438" t="str">
            <v>Welding/connection of steel pipes - low-alloy heat-resistant chromium-molybdenum and chromium-molybdenum-vanadium steel DN &gt;1400-1600 mm /&gt;56-64", wall thickness &gt;64-68</v>
          </cell>
          <cell r="H2438" t="str">
            <v>DI</v>
          </cell>
          <cell r="I2438" t="str">
            <v>DI</v>
          </cell>
          <cell r="J2438">
            <v>14.240987908730547</v>
          </cell>
          <cell r="K2438">
            <v>0.49843457680556924</v>
          </cell>
          <cell r="L2438" t="str">
            <v>KQ-32-00</v>
          </cell>
          <cell r="M2438" t="str">
            <v>Технологические трубопроводы, DI</v>
          </cell>
          <cell r="N2438">
            <v>1</v>
          </cell>
          <cell r="O2438" t="str">
            <v>KQ-32-01</v>
          </cell>
          <cell r="P2438" t="str">
            <v>Сварка технологических трубопроводов (черн. стали), DI</v>
          </cell>
          <cell r="Q2438">
            <v>1</v>
          </cell>
        </row>
        <row r="2439">
          <cell r="E2439" t="str">
            <v>PI00-04-08-152</v>
          </cell>
          <cell r="F2439" t="str">
            <v>Сварка/соединение металлических трубопроводов – низколегированные теплоустойчивые хромомолибденовые и хромомолибденованадиевые стали DN &gt;1400-1600мм / &gt;56-64 дюйм, толщина стенки &gt;68-72</v>
          </cell>
          <cell r="G2439" t="str">
            <v>Welding/connection of steel pipes - low-alloy heat-resistant chromium-molybdenum and chromium-molybdenum-vanadium steel DN &gt;1400-1600 mm /&gt;56-64", wall thickness &gt;68-72</v>
          </cell>
          <cell r="H2439" t="str">
            <v>DI</v>
          </cell>
          <cell r="I2439" t="str">
            <v>DI</v>
          </cell>
          <cell r="J2439">
            <v>16.124596732379292</v>
          </cell>
          <cell r="K2439">
            <v>0.56436088563327524</v>
          </cell>
          <cell r="L2439" t="str">
            <v>KQ-32-00</v>
          </cell>
          <cell r="M2439" t="str">
            <v>Технологические трубопроводы, DI</v>
          </cell>
          <cell r="N2439">
            <v>1</v>
          </cell>
          <cell r="O2439" t="str">
            <v>KQ-32-01</v>
          </cell>
          <cell r="P2439" t="str">
            <v>Сварка технологических трубопроводов (черн. стали), DI</v>
          </cell>
          <cell r="Q2439">
            <v>1</v>
          </cell>
        </row>
        <row r="2440">
          <cell r="E2440" t="str">
            <v>PI00-04-08-153</v>
          </cell>
          <cell r="F2440" t="str">
            <v>Сварка/соединение металлических трубопроводов – низколегированные теплоустойчивые хромомолибденовые и хромомолибденованадиевые стали DN &gt;1400-1600мм / &gt;56-64 дюйм, толщина стенки &gt;72-76</v>
          </cell>
          <cell r="G2440" t="str">
            <v>Welding/connection of steel pipes - low-alloy heat-resistant chromium-molybdenum and chromium-molybdenum-vanadium steel DN &gt;1400-1600 mm /&gt;56-64", wall thickness &gt;72-76</v>
          </cell>
          <cell r="H2440" t="str">
            <v>DI</v>
          </cell>
          <cell r="I2440" t="str">
            <v>DI</v>
          </cell>
          <cell r="J2440">
            <v>17.674236132540191</v>
          </cell>
          <cell r="K2440">
            <v>0.61859826463890655</v>
          </cell>
          <cell r="L2440" t="str">
            <v>KQ-32-00</v>
          </cell>
          <cell r="M2440" t="str">
            <v>Технологические трубопроводы, DI</v>
          </cell>
          <cell r="N2440">
            <v>1</v>
          </cell>
          <cell r="O2440" t="str">
            <v>KQ-32-01</v>
          </cell>
          <cell r="P2440" t="str">
            <v>Сварка технологических трубопроводов (черн. стали), DI</v>
          </cell>
          <cell r="Q2440">
            <v>1</v>
          </cell>
        </row>
        <row r="2441">
          <cell r="E2441" t="str">
            <v>PI00-04-08-154</v>
          </cell>
          <cell r="F2441" t="str">
            <v>Сварка/соединение металлических трубопроводов – низколегированные теплоустойчивые хромомолибденовые и хромомолибденованадиевые стали DN &gt;1400-1600мм / &gt;56-64 дюйм, толщина стенки &gt;76-80</v>
          </cell>
          <cell r="G2441" t="str">
            <v>Welding/connection of steel pipes - low-alloy heat-resistant chromium-molybdenum and chromium-molybdenum-vanadium steel DN &gt;1400-1600 mm /&gt;56-64", wall thickness &gt;76-80</v>
          </cell>
          <cell r="H2441" t="str">
            <v>DI</v>
          </cell>
          <cell r="I2441" t="str">
            <v>DI</v>
          </cell>
          <cell r="J2441">
            <v>19.223820529787044</v>
          </cell>
          <cell r="K2441">
            <v>0.67283371854254637</v>
          </cell>
          <cell r="L2441" t="str">
            <v>KQ-32-00</v>
          </cell>
          <cell r="M2441" t="str">
            <v>Технологические трубопроводы, DI</v>
          </cell>
          <cell r="N2441">
            <v>1</v>
          </cell>
          <cell r="O2441" t="str">
            <v>KQ-32-01</v>
          </cell>
          <cell r="P2441" t="str">
            <v>Сварка технологических трубопроводов (черн. стали), DI</v>
          </cell>
          <cell r="Q2441">
            <v>1</v>
          </cell>
        </row>
        <row r="2442">
          <cell r="E2442" t="str">
            <v>PI00-04-08-155</v>
          </cell>
          <cell r="F2442" t="str">
            <v>Сварка/соединение металлических трубопроводов – низколегированные теплоустойчивые хромомолибденовые и хромомолибденованадиевые стали DN &gt;1400-1600мм / &gt;56-64 дюйм, толщина стенки &gt;80-84</v>
          </cell>
          <cell r="G2442" t="str">
            <v>Welding/connection of steel pipes - low-alloy heat-resistant chromium-molybdenum and chromium-molybdenum-vanadium steel DN &gt;1400-1600 mm /&gt;56-64", wall thickness &gt;80-84</v>
          </cell>
          <cell r="H2442" t="str">
            <v>DI</v>
          </cell>
          <cell r="I2442" t="str">
            <v>DI</v>
          </cell>
          <cell r="J2442">
            <v>21.328346296026922</v>
          </cell>
          <cell r="K2442">
            <v>0.74649212036094226</v>
          </cell>
          <cell r="L2442" t="str">
            <v>KQ-32-00</v>
          </cell>
          <cell r="M2442" t="str">
            <v>Технологические трубопроводы, DI</v>
          </cell>
          <cell r="N2442">
            <v>1</v>
          </cell>
          <cell r="O2442" t="str">
            <v>KQ-32-01</v>
          </cell>
          <cell r="P2442" t="str">
            <v>Сварка технологических трубопроводов (черн. стали), DI</v>
          </cell>
          <cell r="Q2442">
            <v>1</v>
          </cell>
        </row>
        <row r="2443">
          <cell r="E2443" t="str">
            <v>PI00-04-08-156</v>
          </cell>
          <cell r="F2443" t="str">
            <v>Сварка/соединение металлических трубопроводов – низколегированные теплоустойчивые хромомолибденовые и хромомолибденованадиевые стали DN &gt;1400-1600мм / &gt;56-64 дюйм, толщина стенки &gt;84-88</v>
          </cell>
          <cell r="G2443" t="str">
            <v>Welding/connection of steel pipes - low-alloy heat-resistant chromium-molybdenum and chromium-molybdenum-vanadium steel DN &gt;1400-1600 mm /&gt;56-64", wall thickness &gt;84-88</v>
          </cell>
          <cell r="H2443" t="str">
            <v>DI</v>
          </cell>
          <cell r="I2443" t="str">
            <v>DI</v>
          </cell>
          <cell r="J2443">
            <v>23.098915284044551</v>
          </cell>
          <cell r="K2443">
            <v>0.80846203494155922</v>
          </cell>
          <cell r="L2443" t="str">
            <v>KQ-32-00</v>
          </cell>
          <cell r="M2443" t="str">
            <v>Технологические трубопроводы, DI</v>
          </cell>
          <cell r="N2443">
            <v>1</v>
          </cell>
          <cell r="O2443" t="str">
            <v>KQ-32-01</v>
          </cell>
          <cell r="P2443" t="str">
            <v>Сварка технологических трубопроводов (черн. стали), DI</v>
          </cell>
          <cell r="Q2443">
            <v>1</v>
          </cell>
        </row>
        <row r="2444">
          <cell r="E2444" t="str">
            <v>PI00-04-08-157</v>
          </cell>
          <cell r="F2444" t="str">
            <v>Сварка/соединение металлических трубопроводов – низколегированные теплоустойчивые хромомолибденовые и хромомолибденованадиевые стали DN &gt;1400-1600мм / &gt;56-64 дюйм, толщина стенки &gt;88-92</v>
          </cell>
          <cell r="G2444" t="str">
            <v>Welding/connection of steel pipes - low-alloy heat-resistant chromium-molybdenum and chromium-molybdenum-vanadium steel DN &gt;1400-1600 mm /&gt;56-64", wall thickness &gt;88-92</v>
          </cell>
          <cell r="H2444" t="str">
            <v>DI</v>
          </cell>
          <cell r="I2444" t="str">
            <v>DI</v>
          </cell>
          <cell r="J2444">
            <v>25.090522938454576</v>
          </cell>
          <cell r="K2444">
            <v>0.87816830284591008</v>
          </cell>
          <cell r="L2444" t="str">
            <v>KQ-32-00</v>
          </cell>
          <cell r="M2444" t="str">
            <v>Технологические трубопроводы, DI</v>
          </cell>
          <cell r="N2444">
            <v>1</v>
          </cell>
          <cell r="O2444" t="str">
            <v>KQ-32-01</v>
          </cell>
          <cell r="P2444" t="str">
            <v>Сварка технологических трубопроводов (черн. стали), DI</v>
          </cell>
          <cell r="Q2444">
            <v>1</v>
          </cell>
        </row>
        <row r="2445">
          <cell r="E2445" t="str">
            <v>PI00-04-08-158</v>
          </cell>
          <cell r="F2445" t="str">
            <v>Сварка/соединение металлических трубопроводов – низколегированные теплоустойчивые хромомолибденовые и хромомолибденованадиевые стали DN &gt;1600-1800мм / &gt;64-72 дюйм, толщина стенки &gt;8-12</v>
          </cell>
          <cell r="G2445" t="str">
            <v>Welding/connection of steel pipes - low-alloy heat-resistant chromium-molybdenum and chromium-molybdenum-vanadium steel DN &gt;1600-1800 mm /&gt;64-72", wall thickness &gt;8-12</v>
          </cell>
          <cell r="H2445" t="str">
            <v>DI</v>
          </cell>
          <cell r="I2445" t="str">
            <v>DI</v>
          </cell>
          <cell r="J2445">
            <v>2.3143197205344608</v>
          </cell>
          <cell r="K2445">
            <v>8.1001190218706123E-2</v>
          </cell>
          <cell r="L2445" t="str">
            <v>KQ-32-00</v>
          </cell>
          <cell r="M2445" t="str">
            <v>Технологические трубопроводы, DI</v>
          </cell>
          <cell r="N2445">
            <v>1</v>
          </cell>
          <cell r="O2445" t="str">
            <v>KQ-32-01</v>
          </cell>
          <cell r="P2445" t="str">
            <v>Сварка технологических трубопроводов (черн. стали), DI</v>
          </cell>
          <cell r="Q2445">
            <v>1</v>
          </cell>
        </row>
        <row r="2446">
          <cell r="E2446" t="str">
            <v>PI00-04-08-159</v>
          </cell>
          <cell r="F2446" t="str">
            <v>Сварка/соединение металлических трубопроводов – низколегированные теплоустойчивые хромомолибденовые и хромомолибденованадиевые стали DN &gt;1600-1800мм / &gt;64-72 дюйм, толщина стенки &gt;12-16</v>
          </cell>
          <cell r="G2446" t="str">
            <v>Welding/connection of steel pipes - low-alloy heat-resistant chromium-molybdenum and chromium-molybdenum-vanadium steel DN &gt;1600-1800 mm /&gt;64-72", wall thickness &gt;12-16</v>
          </cell>
          <cell r="H2446" t="str">
            <v>DI</v>
          </cell>
          <cell r="I2446" t="str">
            <v>DI</v>
          </cell>
          <cell r="J2446">
            <v>3.0160071670643727</v>
          </cell>
          <cell r="K2446">
            <v>0.10556025084725305</v>
          </cell>
          <cell r="L2446" t="str">
            <v>KQ-32-00</v>
          </cell>
          <cell r="M2446" t="str">
            <v>Технологические трубопроводы, DI</v>
          </cell>
          <cell r="N2446">
            <v>1</v>
          </cell>
          <cell r="O2446" t="str">
            <v>KQ-32-01</v>
          </cell>
          <cell r="P2446" t="str">
            <v>Сварка технологических трубопроводов (черн. стали), DI</v>
          </cell>
          <cell r="Q2446">
            <v>1</v>
          </cell>
        </row>
        <row r="2447">
          <cell r="E2447" t="str">
            <v>PI00-04-08-160</v>
          </cell>
          <cell r="F2447" t="str">
            <v>Сварка/соединение металлических трубопроводов – низколегированные теплоустойчивые хромомолибденовые и хромомолибденованадиевые стали DN &gt;1600-1800мм / &gt;64-72 дюйм, толщина стенки &gt;16-20</v>
          </cell>
          <cell r="G2447" t="str">
            <v>Welding/connection of steel pipes - low-alloy heat-resistant chromium-molybdenum and chromium-molybdenum-vanadium steel DN &gt;1600-1800 mm /&gt;64-72", wall thickness &gt;16-20</v>
          </cell>
          <cell r="H2447" t="str">
            <v>DI</v>
          </cell>
          <cell r="I2447" t="str">
            <v>DI</v>
          </cell>
          <cell r="J2447">
            <v>4.099436032490134</v>
          </cell>
          <cell r="K2447">
            <v>0.1434802611371547</v>
          </cell>
          <cell r="L2447" t="str">
            <v>KQ-32-00</v>
          </cell>
          <cell r="M2447" t="str">
            <v>Технологические трубопроводы, DI</v>
          </cell>
          <cell r="N2447">
            <v>1</v>
          </cell>
          <cell r="O2447" t="str">
            <v>KQ-32-01</v>
          </cell>
          <cell r="P2447" t="str">
            <v>Сварка технологических трубопроводов (черн. стали), DI</v>
          </cell>
          <cell r="Q2447">
            <v>1</v>
          </cell>
        </row>
        <row r="2448">
          <cell r="E2448" t="str">
            <v>PI00-04-08-161</v>
          </cell>
          <cell r="F2448" t="str">
            <v>Сварка/соединение металлических трубопроводов – низколегированные теплоустойчивые хромомолибденовые и хромомолибденованадиевые стали DN &gt;1600-1800мм / &gt;64-72 дюйм, толщина стенки &gt;20-24</v>
          </cell>
          <cell r="G2448" t="str">
            <v>Welding/connection of steel pipes - low-alloy heat-resistant chromium-molybdenum and chromium-molybdenum-vanadium steel DN &gt;1600-1800 mm /&gt;64-72", wall thickness &gt;20-24</v>
          </cell>
          <cell r="H2448" t="str">
            <v>DI</v>
          </cell>
          <cell r="I2448" t="str">
            <v>DI</v>
          </cell>
          <cell r="J2448">
            <v>4.370094758991514</v>
          </cell>
          <cell r="K2448">
            <v>0.15295331656470296</v>
          </cell>
          <cell r="L2448" t="str">
            <v>KQ-32-00</v>
          </cell>
          <cell r="M2448" t="str">
            <v>Технологические трубопроводы, DI</v>
          </cell>
          <cell r="N2448">
            <v>1</v>
          </cell>
          <cell r="O2448" t="str">
            <v>KQ-32-01</v>
          </cell>
          <cell r="P2448" t="str">
            <v>Сварка технологических трубопроводов (черн. стали), DI</v>
          </cell>
          <cell r="Q2448">
            <v>1</v>
          </cell>
        </row>
        <row r="2449">
          <cell r="E2449" t="str">
            <v>PI00-04-08-162</v>
          </cell>
          <cell r="F2449" t="str">
            <v>Сварка/соединение металлических трубопроводов – низколегированные теплоустойчивые хромомолибденовые и хромомолибденованадиевые стали DN &gt;1600-1800мм / &gt;64-72 дюйм, толщина стенки &gt;24-28</v>
          </cell>
          <cell r="G2449" t="str">
            <v>Welding/connection of steel pipes - low-alloy heat-resistant chromium-molybdenum and chromium-molybdenum-vanadium steel DN &gt;1600-1800 mm /&gt;64-72", wall thickness &gt;24-28</v>
          </cell>
          <cell r="H2449" t="str">
            <v>DI</v>
          </cell>
          <cell r="I2449" t="str">
            <v>DI</v>
          </cell>
          <cell r="J2449">
            <v>6.3947587457472324</v>
          </cell>
          <cell r="K2449">
            <v>0.22381655610115314</v>
          </cell>
          <cell r="L2449" t="str">
            <v>KQ-32-00</v>
          </cell>
          <cell r="M2449" t="str">
            <v>Технологические трубопроводы, DI</v>
          </cell>
          <cell r="N2449">
            <v>1</v>
          </cell>
          <cell r="O2449" t="str">
            <v>KQ-32-01</v>
          </cell>
          <cell r="P2449" t="str">
            <v>Сварка технологических трубопроводов (черн. стали), DI</v>
          </cell>
          <cell r="Q2449">
            <v>1</v>
          </cell>
        </row>
        <row r="2450">
          <cell r="E2450" t="str">
            <v>PI00-04-08-163</v>
          </cell>
          <cell r="F2450" t="str">
            <v>Сварка/соединение металлических трубопроводов – низколегированные теплоустойчивые хромомолибденовые и хромомолибденованадиевые стали DN &gt;1600-1800мм / &gt;64-72 дюйм, толщина стенки &gt;28-32</v>
          </cell>
          <cell r="G2450" t="str">
            <v>Welding/connection of steel pipes - low-alloy heat-resistant chromium-molybdenum and chromium-molybdenum-vanadium steel DN &gt;1600-1800 mm /&gt;64-72", wall thickness &gt;28-32</v>
          </cell>
          <cell r="H2450" t="str">
            <v>DI</v>
          </cell>
          <cell r="I2450" t="str">
            <v>DI</v>
          </cell>
          <cell r="J2450">
            <v>6.7486632089417586</v>
          </cell>
          <cell r="K2450">
            <v>0.23620321231296154</v>
          </cell>
          <cell r="L2450" t="str">
            <v>KQ-32-00</v>
          </cell>
          <cell r="M2450" t="str">
            <v>Технологические трубопроводы, DI</v>
          </cell>
          <cell r="N2450">
            <v>1</v>
          </cell>
          <cell r="O2450" t="str">
            <v>KQ-32-01</v>
          </cell>
          <cell r="P2450" t="str">
            <v>Сварка технологических трубопроводов (черн. стали), DI</v>
          </cell>
          <cell r="Q2450">
            <v>1</v>
          </cell>
        </row>
        <row r="2451">
          <cell r="E2451" t="str">
            <v>PI00-04-08-164</v>
          </cell>
          <cell r="F2451" t="str">
            <v>Сварка/соединение металлических трубопроводов – низколегированные теплоустойчивые хромомолибденовые и хромомолибденованадиевые стали DN &gt;1600-1800мм / &gt;64-72 дюйм, толщина стенки &gt;32-36</v>
          </cell>
          <cell r="G2451" t="str">
            <v>Welding/connection of steel pipes - low-alloy heat-resistant chromium-molybdenum and chromium-molybdenum-vanadium steel DN &gt;1600-1800 mm /&gt;64-72", wall thickness &gt;32-36</v>
          </cell>
          <cell r="H2451" t="str">
            <v>DI</v>
          </cell>
          <cell r="I2451" t="str">
            <v>DI</v>
          </cell>
          <cell r="J2451">
            <v>7.2400204968608186</v>
          </cell>
          <cell r="K2451">
            <v>0.2534007173901287</v>
          </cell>
          <cell r="L2451" t="str">
            <v>KQ-32-00</v>
          </cell>
          <cell r="M2451" t="str">
            <v>Технологические трубопроводы, DI</v>
          </cell>
          <cell r="N2451">
            <v>1</v>
          </cell>
          <cell r="O2451" t="str">
            <v>KQ-32-01</v>
          </cell>
          <cell r="P2451" t="str">
            <v>Сварка технологических трубопроводов (черн. стали), DI</v>
          </cell>
          <cell r="Q2451">
            <v>1</v>
          </cell>
        </row>
        <row r="2452">
          <cell r="E2452" t="str">
            <v>PI00-04-08-165</v>
          </cell>
          <cell r="F2452" t="str">
            <v>Сварка/соединение металлических трубопроводов – низколегированные теплоустойчивые хромомолибденовые и хромомолибденованадиевые стали DN &gt;1600-1800мм / &gt;64-72 дюйм, толщина стенки &gt;36-40</v>
          </cell>
          <cell r="G2452" t="str">
            <v>Welding/connection of steel pipes - low-alloy heat-resistant chromium-molybdenum and chromium-molybdenum-vanadium steel DN &gt;1600-1800 mm /&gt;64-72", wall thickness &gt;36-40</v>
          </cell>
          <cell r="H2452" t="str">
            <v>DI</v>
          </cell>
          <cell r="I2452" t="str">
            <v>DI</v>
          </cell>
          <cell r="J2452">
            <v>8.0675692026584382</v>
          </cell>
          <cell r="K2452">
            <v>0.28236492209304537</v>
          </cell>
          <cell r="L2452" t="str">
            <v>KQ-32-00</v>
          </cell>
          <cell r="M2452" t="str">
            <v>Технологические трубопроводы, DI</v>
          </cell>
          <cell r="N2452">
            <v>1</v>
          </cell>
          <cell r="O2452" t="str">
            <v>KQ-32-01</v>
          </cell>
          <cell r="P2452" t="str">
            <v>Сварка технологических трубопроводов (черн. стали), DI</v>
          </cell>
          <cell r="Q2452">
            <v>1</v>
          </cell>
        </row>
        <row r="2453">
          <cell r="E2453" t="str">
            <v>PI00-04-08-166</v>
          </cell>
          <cell r="F2453" t="str">
            <v>Сварка/соединение металлических трубопроводов – низколегированные теплоустойчивые хромомолибденовые и хромомолибденованадиевые стали DN &gt;1600-1800мм / &gt;64-72 дюйм, толщина стенки &gt;40-44</v>
          </cell>
          <cell r="G2453" t="str">
            <v>Welding/connection of steel pipes - low-alloy heat-resistant chromium-molybdenum and chromium-molybdenum-vanadium steel DN &gt;1600-1800 mm /&gt;64-72", wall thickness &gt;40-44</v>
          </cell>
          <cell r="H2453" t="str">
            <v>DI</v>
          </cell>
          <cell r="I2453" t="str">
            <v>DI</v>
          </cell>
          <cell r="J2453">
            <v>8.6044513259958073</v>
          </cell>
          <cell r="K2453">
            <v>0.30115579640985329</v>
          </cell>
          <cell r="L2453" t="str">
            <v>KQ-32-00</v>
          </cell>
          <cell r="M2453" t="str">
            <v>Технологические трубопроводы, DI</v>
          </cell>
          <cell r="N2453">
            <v>1</v>
          </cell>
          <cell r="O2453" t="str">
            <v>KQ-32-01</v>
          </cell>
          <cell r="P2453" t="str">
            <v>Сварка технологических трубопроводов (черн. стали), DI</v>
          </cell>
          <cell r="Q2453">
            <v>1</v>
          </cell>
        </row>
        <row r="2454">
          <cell r="E2454" t="str">
            <v>PI00-04-08-167</v>
          </cell>
          <cell r="F2454" t="str">
            <v>Сварка/соединение металлических трубопроводов – низколегированные теплоустойчивые хромомолибденовые и хромомолибденованадиевые стали DN &gt;1600-1800мм / &gt;64-72 дюйм, толщина стенки &gt;44-48</v>
          </cell>
          <cell r="G2454" t="str">
            <v>Welding/connection of steel pipes - low-alloy heat-resistant chromium-molybdenum and chromium-molybdenum-vanadium steel DN &gt;1600-1800 mm /&gt;64-72", wall thickness &gt;44-48</v>
          </cell>
          <cell r="H2454" t="str">
            <v>DI</v>
          </cell>
          <cell r="I2454" t="str">
            <v>DI</v>
          </cell>
          <cell r="J2454">
            <v>9.1499727982960408</v>
          </cell>
          <cell r="K2454">
            <v>0.32024904794036146</v>
          </cell>
          <cell r="L2454" t="str">
            <v>KQ-32-00</v>
          </cell>
          <cell r="M2454" t="str">
            <v>Технологические трубопроводы, DI</v>
          </cell>
          <cell r="N2454">
            <v>1</v>
          </cell>
          <cell r="O2454" t="str">
            <v>KQ-32-01</v>
          </cell>
          <cell r="P2454" t="str">
            <v>Сварка технологических трубопроводов (черн. стали), DI</v>
          </cell>
          <cell r="Q2454">
            <v>1</v>
          </cell>
        </row>
        <row r="2455">
          <cell r="E2455" t="str">
            <v>PI00-04-08-168</v>
          </cell>
          <cell r="F2455" t="str">
            <v>Сварка/соединение металлических трубопроводов – низколегированные теплоустойчивые хромомолибденовые и хромомолибденованадиевые стали DN &gt;1600-1800мм / &gt;64-72 дюйм, толщина стенки &gt;48-52</v>
          </cell>
          <cell r="G2455" t="str">
            <v>Welding/connection of steel pipes - low-alloy heat-resistant chromium-molybdenum and chromium-molybdenum-vanadium steel DN &gt;1600-1800 mm /&gt;64-72", wall thickness &gt;48-52</v>
          </cell>
          <cell r="H2455" t="str">
            <v>DI</v>
          </cell>
          <cell r="I2455" t="str">
            <v>DI</v>
          </cell>
          <cell r="J2455">
            <v>10.307664146394899</v>
          </cell>
          <cell r="K2455">
            <v>0.3607682451238215</v>
          </cell>
          <cell r="L2455" t="str">
            <v>KQ-32-00</v>
          </cell>
          <cell r="M2455" t="str">
            <v>Технологические трубопроводы, DI</v>
          </cell>
          <cell r="N2455">
            <v>1</v>
          </cell>
          <cell r="O2455" t="str">
            <v>KQ-32-01</v>
          </cell>
          <cell r="P2455" t="str">
            <v>Сварка технологических трубопроводов (черн. стали), DI</v>
          </cell>
          <cell r="Q2455">
            <v>1</v>
          </cell>
        </row>
        <row r="2456">
          <cell r="E2456" t="str">
            <v>PI00-04-08-169</v>
          </cell>
          <cell r="F2456" t="str">
            <v>Сварка/соединение металлических трубопроводов – низколегированные теплоустойчивые хромомолибденовые и хромомолибденованадиевые стали DN &gt;1600-1800мм / &gt;64-72 дюйм, толщина стенки &gt;52-56</v>
          </cell>
          <cell r="G2456" t="str">
            <v>Welding/connection of steel pipes - low-alloy heat-resistant chromium-molybdenum and chromium-molybdenum-vanadium steel DN &gt;1600-1800 mm /&gt;64-72", wall thickness &gt;52-56</v>
          </cell>
          <cell r="H2456" t="str">
            <v>DI</v>
          </cell>
          <cell r="I2456" t="str">
            <v>DI</v>
          </cell>
          <cell r="J2456">
            <v>11.534106221258753</v>
          </cell>
          <cell r="K2456">
            <v>0.40369371774405638</v>
          </cell>
          <cell r="L2456" t="str">
            <v>KQ-32-00</v>
          </cell>
          <cell r="M2456" t="str">
            <v>Технологические трубопроводы, DI</v>
          </cell>
          <cell r="N2456">
            <v>1</v>
          </cell>
          <cell r="O2456" t="str">
            <v>KQ-32-01</v>
          </cell>
          <cell r="P2456" t="str">
            <v>Сварка технологических трубопроводов (черн. стали), DI</v>
          </cell>
          <cell r="Q2456">
            <v>1</v>
          </cell>
        </row>
        <row r="2457">
          <cell r="E2457" t="str">
            <v>PI00-04-08-170</v>
          </cell>
          <cell r="F2457" t="str">
            <v>Сварка/соединение металлических трубопроводов – низколегированные теплоустойчивые хромомолибденовые и хромомолибденованадиевые стали DN &gt;1600-1800мм / &gt;64-72 дюйм, толщина стенки &gt;56-60</v>
          </cell>
          <cell r="G2457" t="str">
            <v>Welding/connection of steel pipes - low-alloy heat-resistant chromium-molybdenum and chromium-molybdenum-vanadium steel DN &gt;1600-1800 mm /&gt;64-72", wall thickness &gt;56-60</v>
          </cell>
          <cell r="H2457" t="str">
            <v>DI</v>
          </cell>
          <cell r="I2457" t="str">
            <v>DI</v>
          </cell>
          <cell r="J2457">
            <v>13.005337082718981</v>
          </cell>
          <cell r="K2457">
            <v>0.45518679789516436</v>
          </cell>
          <cell r="L2457" t="str">
            <v>KQ-32-00</v>
          </cell>
          <cell r="M2457" t="str">
            <v>Технологические трубопроводы, DI</v>
          </cell>
          <cell r="N2457">
            <v>1</v>
          </cell>
          <cell r="O2457" t="str">
            <v>KQ-32-01</v>
          </cell>
          <cell r="P2457" t="str">
            <v>Сварка технологических трубопроводов (черн. стали), DI</v>
          </cell>
          <cell r="Q2457">
            <v>1</v>
          </cell>
        </row>
        <row r="2458">
          <cell r="E2458" t="str">
            <v>PI00-04-08-171</v>
          </cell>
          <cell r="F2458" t="str">
            <v>Сварка/соединение металлических трубопроводов – низколегированные теплоустойчивые хромомолибденовые и хромомолибденованадиевые стали DN &gt;1800-2000мм / &gt;72-80 дюйм, толщина стенки &gt;8-12</v>
          </cell>
          <cell r="G2458" t="str">
            <v>Welding/connection of steel pipes - low-alloy heat-resistant chromium-molybdenum and chromium-molybdenum-vanadium steel DN &gt;1800-2000 mm /&gt;72-80", wall thickness &gt;8-12</v>
          </cell>
          <cell r="H2458" t="str">
            <v>DI</v>
          </cell>
          <cell r="I2458" t="str">
            <v>DI</v>
          </cell>
          <cell r="J2458">
            <v>2.3581421439281698</v>
          </cell>
          <cell r="K2458">
            <v>8.2534975037485941E-2</v>
          </cell>
          <cell r="L2458" t="str">
            <v>KQ-32-00</v>
          </cell>
          <cell r="M2458" t="str">
            <v>Технологические трубопроводы, DI</v>
          </cell>
          <cell r="N2458">
            <v>1</v>
          </cell>
          <cell r="O2458" t="str">
            <v>KQ-32-01</v>
          </cell>
          <cell r="P2458" t="str">
            <v>Сварка технологических трубопроводов (черн. стали), DI</v>
          </cell>
          <cell r="Q2458">
            <v>1</v>
          </cell>
        </row>
        <row r="2459">
          <cell r="E2459" t="str">
            <v>PI00-04-08-172</v>
          </cell>
          <cell r="F2459" t="str">
            <v>Сварка/соединение металлических трубопроводов – низколегированные теплоустойчивые хромомолибденовые и хромомолибденованадиевые стали DN &gt;1800-2000мм / &gt;72-80 дюйм, толщина стенки &gt;12-16</v>
          </cell>
          <cell r="G2459" t="str">
            <v>Welding/connection of steel pipes - low-alloy heat-resistant chromium-molybdenum and chromium-molybdenum-vanadium steel DN &gt;1800-2000 mm /&gt;72-80", wall thickness &gt;12-16</v>
          </cell>
          <cell r="H2459" t="str">
            <v>DI</v>
          </cell>
          <cell r="I2459" t="str">
            <v>DI</v>
          </cell>
          <cell r="J2459">
            <v>3.0743646095832626</v>
          </cell>
          <cell r="K2459">
            <v>0.10760276133541419</v>
          </cell>
          <cell r="L2459" t="str">
            <v>KQ-32-00</v>
          </cell>
          <cell r="M2459" t="str">
            <v>Технологические трубопроводы, DI</v>
          </cell>
          <cell r="N2459">
            <v>1</v>
          </cell>
          <cell r="O2459" t="str">
            <v>KQ-32-01</v>
          </cell>
          <cell r="P2459" t="str">
            <v>Сварка технологических трубопроводов (черн. стали), DI</v>
          </cell>
          <cell r="Q2459">
            <v>1</v>
          </cell>
        </row>
        <row r="2460">
          <cell r="E2460" t="str">
            <v>PI00-04-08-173</v>
          </cell>
          <cell r="F2460" t="str">
            <v>Сварка/соединение металлических трубопроводов – низколегированные теплоустойчивые хромомолибденовые и хромомолибденованадиевые стали DN &gt;1800-2000мм / &gt;72-80 дюйм, толщина стенки &gt;16-20</v>
          </cell>
          <cell r="G2460" t="str">
            <v>Welding/connection of steel pipes - low-alloy heat-resistant chromium-molybdenum and chromium-molybdenum-vanadium steel DN &gt;1800-2000 mm /&gt;72-80", wall thickness &gt;16-20</v>
          </cell>
          <cell r="H2460" t="str">
            <v>DI</v>
          </cell>
          <cell r="I2460" t="str">
            <v>DI</v>
          </cell>
          <cell r="J2460">
            <v>4.4581381869445664</v>
          </cell>
          <cell r="K2460">
            <v>0.15603483654305983</v>
          </cell>
          <cell r="L2460" t="str">
            <v>KQ-32-00</v>
          </cell>
          <cell r="M2460" t="str">
            <v>Технологические трубопроводы, DI</v>
          </cell>
          <cell r="N2460">
            <v>1</v>
          </cell>
          <cell r="O2460" t="str">
            <v>KQ-32-01</v>
          </cell>
          <cell r="P2460" t="str">
            <v>Сварка технологических трубопроводов (черн. стали), DI</v>
          </cell>
          <cell r="Q2460">
            <v>1</v>
          </cell>
        </row>
        <row r="2461">
          <cell r="E2461" t="str">
            <v>PI00-04-08-174</v>
          </cell>
          <cell r="F2461" t="str">
            <v>Сварка/соединение металлических трубопроводов – низколегированные теплоустойчивые хромомолибденовые и хромомолибденованадиевые стали DN &gt;1800-2000мм / &gt;72-80 дюйм, толщина стенки &gt;20-24</v>
          </cell>
          <cell r="G2461" t="str">
            <v>Welding/connection of steel pipes - low-alloy heat-resistant chromium-molybdenum and chromium-molybdenum-vanadium steel DN &gt;1800-2000 mm /&gt;72-80", wall thickness &gt;20-24</v>
          </cell>
          <cell r="H2461" t="str">
            <v>DI</v>
          </cell>
          <cell r="I2461" t="str">
            <v>DI</v>
          </cell>
          <cell r="J2461">
            <v>5.6734129648520595</v>
          </cell>
          <cell r="K2461">
            <v>0.19856945376982207</v>
          </cell>
          <cell r="L2461" t="str">
            <v>KQ-32-00</v>
          </cell>
          <cell r="M2461" t="str">
            <v>Технологические трубопроводы, DI</v>
          </cell>
          <cell r="N2461">
            <v>1</v>
          </cell>
          <cell r="O2461" t="str">
            <v>KQ-32-01</v>
          </cell>
          <cell r="P2461" t="str">
            <v>Сварка технологических трубопроводов (черн. стали), DI</v>
          </cell>
          <cell r="Q2461">
            <v>1</v>
          </cell>
        </row>
        <row r="2462">
          <cell r="E2462" t="str">
            <v>PI00-04-08-175</v>
          </cell>
          <cell r="F2462" t="str">
            <v>Сварка/соединение металлических трубопроводов – низколегированные теплоустойчивые хромомолибденовые и хромомолибденованадиевые стали DN &gt;1800-2000мм / &gt;72-80 дюйм, толщина стенки &gt;24-28</v>
          </cell>
          <cell r="G2462" t="str">
            <v>Welding/connection of steel pipes - low-alloy heat-resistant chromium-molybdenum and chromium-molybdenum-vanadium steel DN &gt;1800-2000 mm /&gt;72-80", wall thickness &gt;24-28</v>
          </cell>
          <cell r="H2462" t="str">
            <v>DI</v>
          </cell>
          <cell r="I2462" t="str">
            <v>DI</v>
          </cell>
          <cell r="J2462">
            <v>6.3862765341258623</v>
          </cell>
          <cell r="K2462">
            <v>0.22351967869440517</v>
          </cell>
          <cell r="L2462" t="str">
            <v>KQ-32-00</v>
          </cell>
          <cell r="M2462" t="str">
            <v>Технологические трубопроводы, DI</v>
          </cell>
          <cell r="N2462">
            <v>1</v>
          </cell>
          <cell r="O2462" t="str">
            <v>KQ-32-01</v>
          </cell>
          <cell r="P2462" t="str">
            <v>Сварка технологических трубопроводов (черн. стали), DI</v>
          </cell>
          <cell r="Q2462">
            <v>1</v>
          </cell>
        </row>
        <row r="2463">
          <cell r="E2463" t="str">
            <v>PI00-04-08-176</v>
          </cell>
          <cell r="F2463" t="str">
            <v>Сварка/соединение металлических трубопроводов – низколегированные теплоустойчивые хромомолибденовые и хромомолибденованадиевые стали DN &gt;1800-2000мм / &gt;72-80 дюйм, толщина стенки &gt;28-32</v>
          </cell>
          <cell r="G2463" t="str">
            <v>Welding/connection of steel pipes - low-alloy heat-resistant chromium-molybdenum and chromium-molybdenum-vanadium steel DN &gt;1800-2000 mm /&gt;72-80", wall thickness &gt;28-32</v>
          </cell>
          <cell r="H2463" t="str">
            <v>DI</v>
          </cell>
          <cell r="I2463" t="str">
            <v>DI</v>
          </cell>
          <cell r="J2463">
            <v>6.8873368297403319</v>
          </cell>
          <cell r="K2463">
            <v>0.24105678904091163</v>
          </cell>
          <cell r="L2463" t="str">
            <v>KQ-32-00</v>
          </cell>
          <cell r="M2463" t="str">
            <v>Технологические трубопроводы, DI</v>
          </cell>
          <cell r="N2463">
            <v>1</v>
          </cell>
          <cell r="O2463" t="str">
            <v>KQ-32-01</v>
          </cell>
          <cell r="P2463" t="str">
            <v>Сварка технологических трубопроводов (черн. стали), DI</v>
          </cell>
          <cell r="Q2463">
            <v>1</v>
          </cell>
        </row>
        <row r="2464">
          <cell r="E2464" t="str">
            <v>PI00-04-08-177</v>
          </cell>
          <cell r="F2464" t="str">
            <v>Сварка/соединение металлических трубопроводов – низколегированные теплоустойчивые хромомолибденовые и хромомолибденованадиевые стали DN &gt;1800-2000мм / &gt;72-80 дюйм, толщина стенки &gt;32-36</v>
          </cell>
          <cell r="G2464" t="str">
            <v>Welding/connection of steel pipes - low-alloy heat-resistant chromium-molybdenum and chromium-molybdenum-vanadium steel DN &gt;1800-2000 mm /&gt;72-80", wall thickness &gt;32-36</v>
          </cell>
          <cell r="H2464" t="str">
            <v>DI</v>
          </cell>
          <cell r="I2464" t="str">
            <v>DI</v>
          </cell>
          <cell r="J2464">
            <v>7.389226050558408</v>
          </cell>
          <cell r="K2464">
            <v>0.25862291176954427</v>
          </cell>
          <cell r="L2464" t="str">
            <v>KQ-32-00</v>
          </cell>
          <cell r="M2464" t="str">
            <v>Технологические трубопроводы, DI</v>
          </cell>
          <cell r="N2464">
            <v>1</v>
          </cell>
          <cell r="O2464" t="str">
            <v>KQ-32-01</v>
          </cell>
          <cell r="P2464" t="str">
            <v>Сварка технологических трубопроводов (черн. стали), DI</v>
          </cell>
          <cell r="Q2464">
            <v>1</v>
          </cell>
        </row>
        <row r="2465">
          <cell r="E2465" t="str">
            <v>PI00-04-08-178</v>
          </cell>
          <cell r="F2465" t="str">
            <v>Сварка/соединение металлических трубопроводов – низколегированные теплоустойчивые хромомолибденовые и хромомолибденованадиевые стали DN &gt;1800-2000мм / &gt;72-80 дюйм, толщина стенки &gt;36-40</v>
          </cell>
          <cell r="G2465" t="str">
            <v>Welding/connection of steel pipes - low-alloy heat-resistant chromium-molybdenum and chromium-molybdenum-vanadium steel DN &gt;1800-2000 mm /&gt;72-80", wall thickness &gt;36-40</v>
          </cell>
          <cell r="H2465" t="str">
            <v>DI</v>
          </cell>
          <cell r="I2465" t="str">
            <v>DI</v>
          </cell>
          <cell r="J2465">
            <v>8.2352576516767169</v>
          </cell>
          <cell r="K2465">
            <v>0.28823401780868507</v>
          </cell>
          <cell r="L2465" t="str">
            <v>KQ-32-00</v>
          </cell>
          <cell r="M2465" t="str">
            <v>Технологические трубопроводы, DI</v>
          </cell>
          <cell r="N2465">
            <v>1</v>
          </cell>
          <cell r="O2465" t="str">
            <v>KQ-32-01</v>
          </cell>
          <cell r="P2465" t="str">
            <v>Сварка технологических трубопроводов (черн. стали), DI</v>
          </cell>
          <cell r="Q2465">
            <v>1</v>
          </cell>
        </row>
        <row r="2466">
          <cell r="E2466" t="str">
            <v>PI00-04-08-179</v>
          </cell>
          <cell r="F2466" t="str">
            <v>Сварка/соединение металлических трубопроводов – низколегированные теплоустойчивые хромомолибденовые и хромомолибденованадиевые стали DN &gt;1800-2000мм / &gt;72-80 дюйм, толщина стенки &gt;40-44</v>
          </cell>
          <cell r="G2466" t="str">
            <v>Welding/connection of steel pipes - low-alloy heat-resistant chromium-molybdenum and chromium-molybdenum-vanadium steel DN &gt;1800-2000 mm /&gt;72-80", wall thickness &gt;40-44</v>
          </cell>
          <cell r="H2466" t="str">
            <v>DI</v>
          </cell>
          <cell r="I2466" t="str">
            <v>DI</v>
          </cell>
          <cell r="J2466">
            <v>8.7816901017969951</v>
          </cell>
          <cell r="K2466">
            <v>0.30735915356289478</v>
          </cell>
          <cell r="L2466" t="str">
            <v>KQ-32-00</v>
          </cell>
          <cell r="M2466" t="str">
            <v>Технологические трубопроводы, DI</v>
          </cell>
          <cell r="N2466">
            <v>1</v>
          </cell>
          <cell r="O2466" t="str">
            <v>KQ-32-01</v>
          </cell>
          <cell r="P2466" t="str">
            <v>Сварка технологических трубопроводов (черн. стали), DI</v>
          </cell>
          <cell r="Q2466">
            <v>1</v>
          </cell>
        </row>
        <row r="2467">
          <cell r="E2467" t="str">
            <v>PI00-04-08-180</v>
          </cell>
          <cell r="F2467" t="str">
            <v>Сварка/соединение металлических трубопроводов – низколегированные теплоустойчивые хромомолибденовые и хромомолибденованадиевые стали DN &gt;1800-2000мм / &gt;72-80 дюйм, толщина стенки &gt;44-48</v>
          </cell>
          <cell r="G2467" t="str">
            <v>Welding/connection of steel pipes - low-alloy heat-resistant chromium-molybdenum and chromium-molybdenum-vanadium steel DN &gt;1800-2000 mm /&gt;72-80", wall thickness &gt;44-48</v>
          </cell>
          <cell r="H2467" t="str">
            <v>DI</v>
          </cell>
          <cell r="I2467" t="str">
            <v>DI</v>
          </cell>
          <cell r="J2467">
            <v>8.8978605714766008</v>
          </cell>
          <cell r="K2467">
            <v>0.31142512000168104</v>
          </cell>
          <cell r="L2467" t="str">
            <v>KQ-32-00</v>
          </cell>
          <cell r="M2467" t="str">
            <v>Технологические трубопроводы, DI</v>
          </cell>
          <cell r="N2467">
            <v>1</v>
          </cell>
          <cell r="O2467" t="str">
            <v>KQ-32-01</v>
          </cell>
          <cell r="P2467" t="str">
            <v>Сварка технологических трубопроводов (черн. стали), DI</v>
          </cell>
          <cell r="Q2467">
            <v>1</v>
          </cell>
        </row>
        <row r="2468">
          <cell r="E2468" t="str">
            <v>PI00-04-08-181</v>
          </cell>
          <cell r="F2468" t="str">
            <v>Сварка/соединение металлических трубопроводов – низколегированные теплоустойчивые хромомолибденовые и хромомолибденованадиевые стали DN &gt;1800-2000мм / &gt;72-80 дюйм, толщина стенки &gt;48-52</v>
          </cell>
          <cell r="G2468" t="str">
            <v>Welding/connection of steel pipes - low-alloy heat-resistant chromium-molybdenum and chromium-molybdenum-vanadium steel DN &gt;1800-2000 mm /&gt;72-80", wall thickness &gt;48-52</v>
          </cell>
          <cell r="H2468" t="str">
            <v>DI</v>
          </cell>
          <cell r="I2468" t="str">
            <v>DI</v>
          </cell>
          <cell r="J2468">
            <v>10.523027069399376</v>
          </cell>
          <cell r="K2468">
            <v>0.36830594742897815</v>
          </cell>
          <cell r="L2468" t="str">
            <v>KQ-32-00</v>
          </cell>
          <cell r="M2468" t="str">
            <v>Технологические трубопроводы, DI</v>
          </cell>
          <cell r="N2468">
            <v>1</v>
          </cell>
          <cell r="O2468" t="str">
            <v>KQ-32-01</v>
          </cell>
          <cell r="P2468" t="str">
            <v>Сварка технологических трубопроводов (черн. стали), DI</v>
          </cell>
          <cell r="Q2468">
            <v>1</v>
          </cell>
        </row>
        <row r="2469">
          <cell r="E2469" t="str">
            <v>PI00-04-08-182</v>
          </cell>
          <cell r="F2469" t="str">
            <v>Сварка/соединение металлических трубопроводов – низколегированные теплоустойчивые хромомолибденовые и хромомолибденованадиевые стали DN &gt;1800-2000мм / &gt;72-80 дюйм, толщина стенки &gt;52-56</v>
          </cell>
          <cell r="G2469" t="str">
            <v>Welding/connection of steel pipes - low-alloy heat-resistant chromium-molybdenum and chromium-molybdenum-vanadium steel DN &gt;1800-2000 mm /&gt;72-80", wall thickness &gt;52-56</v>
          </cell>
          <cell r="H2469" t="str">
            <v>DI</v>
          </cell>
          <cell r="I2469" t="str">
            <v>DI</v>
          </cell>
          <cell r="J2469">
            <v>11.77587610793211</v>
          </cell>
          <cell r="K2469">
            <v>0.41215566377762386</v>
          </cell>
          <cell r="L2469" t="str">
            <v>KQ-32-00</v>
          </cell>
          <cell r="M2469" t="str">
            <v>Технологические трубопроводы, DI</v>
          </cell>
          <cell r="N2469">
            <v>1</v>
          </cell>
          <cell r="O2469" t="str">
            <v>KQ-32-01</v>
          </cell>
          <cell r="P2469" t="str">
            <v>Сварка технологических трубопроводов (черн. стали), DI</v>
          </cell>
          <cell r="Q2469">
            <v>1</v>
          </cell>
        </row>
        <row r="2470">
          <cell r="E2470" t="str">
            <v>PI00-04-08-183</v>
          </cell>
          <cell r="F2470" t="str">
            <v>Сварка/соединение металлических трубопроводов – низколегированные теплоустойчивые хромомолибденовые и хромомолибденованадиевые стали DN &gt;1800-2000мм / &gt;72-80 дюйм, толщина стенки &gt;56-60</v>
          </cell>
          <cell r="G2470" t="str">
            <v>Welding/connection of steel pipes - low-alloy heat-resistant chromium-molybdenum and chromium-molybdenum-vanadium steel DN &gt;1800-2000 mm /&gt;72-80", wall thickness &gt;56-60</v>
          </cell>
          <cell r="H2470" t="str">
            <v>DI</v>
          </cell>
          <cell r="I2470" t="str">
            <v>DI</v>
          </cell>
          <cell r="J2470">
            <v>13.278815076786399</v>
          </cell>
          <cell r="K2470">
            <v>0.46475852768752401</v>
          </cell>
          <cell r="L2470" t="str">
            <v>KQ-32-00</v>
          </cell>
          <cell r="M2470" t="str">
            <v>Технологические трубопроводы, DI</v>
          </cell>
          <cell r="N2470">
            <v>1</v>
          </cell>
          <cell r="O2470" t="str">
            <v>KQ-32-01</v>
          </cell>
          <cell r="P2470" t="str">
            <v>Сварка технологических трубопроводов (черн. стали), DI</v>
          </cell>
          <cell r="Q2470">
            <v>1</v>
          </cell>
        </row>
        <row r="2471">
          <cell r="E2471" t="str">
            <v>PI00-04-08-184</v>
          </cell>
          <cell r="F2471" t="str">
            <v>Сварка/соединение металлических трубопроводов – низколегированные теплоустойчивые хромомолибденовые и хромомолибденованадиевые стали DN &gt;2000-2200мм / &gt;80-88 дюйм, толщина стенки &gt;16-20</v>
          </cell>
          <cell r="G2471" t="str">
            <v>Welding/connection of steel pipes - low-alloy heat-resistant chromium-molybdenum and chromium-molybdenum-vanadium steel DN &gt;2000-2200 mm /&gt;80-88", wall thickness &gt;16-20</v>
          </cell>
          <cell r="H2471" t="str">
            <v>DI</v>
          </cell>
          <cell r="I2471" t="str">
            <v>DI</v>
          </cell>
          <cell r="J2471">
            <v>3.8003980737381111</v>
          </cell>
          <cell r="K2471">
            <v>0.13301393258083391</v>
          </cell>
          <cell r="L2471" t="str">
            <v>KQ-32-00</v>
          </cell>
          <cell r="M2471" t="str">
            <v>Технологические трубопроводы, DI</v>
          </cell>
          <cell r="N2471">
            <v>1</v>
          </cell>
          <cell r="O2471" t="str">
            <v>KQ-32-01</v>
          </cell>
          <cell r="P2471" t="str">
            <v>Сварка технологических трубопроводов (черн. стали), DI</v>
          </cell>
          <cell r="Q2471">
            <v>1</v>
          </cell>
        </row>
        <row r="2472">
          <cell r="E2472" t="str">
            <v>PI00-04-08-185</v>
          </cell>
          <cell r="F2472" t="str">
            <v>Сварка/соединение металлических трубопроводов – низколегированные теплоустойчивые хромомолибденовые и хромомолибденованадиевые стали DN &gt;2000-2200мм / &gt;80-88 дюйм, толщина стенки &gt;20-24</v>
          </cell>
          <cell r="G2472" t="str">
            <v>Welding/connection of steel pipes - low-alloy heat-resistant chromium-molybdenum and chromium-molybdenum-vanadium steel DN &gt;2000-2200 mm /&gt;80-88", wall thickness &gt;20-24</v>
          </cell>
          <cell r="H2472" t="str">
            <v>DI</v>
          </cell>
          <cell r="I2472" t="str">
            <v>DI</v>
          </cell>
          <cell r="J2472">
            <v>5.5239467138957927</v>
          </cell>
          <cell r="K2472">
            <v>0.19333813498635277</v>
          </cell>
          <cell r="L2472" t="str">
            <v>KQ-32-00</v>
          </cell>
          <cell r="M2472" t="str">
            <v>Технологические трубопроводы, DI</v>
          </cell>
          <cell r="N2472">
            <v>1</v>
          </cell>
          <cell r="O2472" t="str">
            <v>KQ-32-01</v>
          </cell>
          <cell r="P2472" t="str">
            <v>Сварка технологических трубопроводов (черн. стали), DI</v>
          </cell>
          <cell r="Q2472">
            <v>1</v>
          </cell>
        </row>
        <row r="2473">
          <cell r="E2473" t="str">
            <v>PI00-04-08-186</v>
          </cell>
          <cell r="F2473" t="str">
            <v>Сварка/соединение металлических трубопроводов – низколегированные теплоустойчивые хромомолибденовые и хромомолибденованадиевые стали DN &gt;2000-2200мм / &gt;80-88 дюйм, толщина стенки &gt;24-28</v>
          </cell>
          <cell r="G2473" t="str">
            <v>Welding/connection of steel pipes - low-alloy heat-resistant chromium-molybdenum and chromium-molybdenum-vanadium steel DN &gt;2000-2200 mm /&gt;80-88", wall thickness &gt;24-28</v>
          </cell>
          <cell r="H2473" t="str">
            <v>DI</v>
          </cell>
          <cell r="I2473" t="str">
            <v>DI</v>
          </cell>
          <cell r="J2473">
            <v>7.0586238650179194</v>
          </cell>
          <cell r="K2473">
            <v>0.24705183527562724</v>
          </cell>
          <cell r="L2473" t="str">
            <v>KQ-32-00</v>
          </cell>
          <cell r="M2473" t="str">
            <v>Технологические трубопроводы, DI</v>
          </cell>
          <cell r="N2473">
            <v>1</v>
          </cell>
          <cell r="O2473" t="str">
            <v>KQ-32-01</v>
          </cell>
          <cell r="P2473" t="str">
            <v>Сварка технологических трубопроводов (черн. стали), DI</v>
          </cell>
          <cell r="Q2473">
            <v>1</v>
          </cell>
        </row>
        <row r="2474">
          <cell r="E2474" t="str">
            <v>PI00-04-08-187</v>
          </cell>
          <cell r="F2474" t="str">
            <v>Сварка/соединение металлических трубопроводов – низколегированные теплоустойчивые хромомолибденовые и хромомолибденованадиевые стали DN &gt;2000-2200мм / &gt;80-88 дюйм, толщина стенки &gt;28-32</v>
          </cell>
          <cell r="G2474" t="str">
            <v>Welding/connection of steel pipes - low-alloy heat-resistant chromium-molybdenum and chromium-molybdenum-vanadium steel DN &gt;2000-2200 mm /&gt;80-88", wall thickness &gt;28-32</v>
          </cell>
          <cell r="H2474" t="str">
            <v>DI</v>
          </cell>
          <cell r="I2474" t="str">
            <v>DI</v>
          </cell>
          <cell r="J2474">
            <v>0</v>
          </cell>
          <cell r="K2474">
            <v>0</v>
          </cell>
          <cell r="L2474" t="str">
            <v>KQ-32-00</v>
          </cell>
          <cell r="M2474" t="str">
            <v>Технологические трубопроводы, DI</v>
          </cell>
          <cell r="N2474">
            <v>1</v>
          </cell>
          <cell r="O2474" t="str">
            <v>KQ-32-01</v>
          </cell>
          <cell r="P2474" t="str">
            <v>Сварка технологических трубопроводов (черн. стали), DI</v>
          </cell>
          <cell r="Q2474">
            <v>1</v>
          </cell>
        </row>
        <row r="2475">
          <cell r="E2475" t="str">
            <v>PI00-04-08-188</v>
          </cell>
          <cell r="F2475" t="str">
            <v>Сварка/соединение металлических трубопроводов – низколегированные теплоустойчивые хромомолибденовые и хромомолибденованадиевые стали DN &gt;2000-2200мм / &gt;80-88 дюйм, толщина стенки &gt;32-36</v>
          </cell>
          <cell r="G2475" t="str">
            <v>Welding/connection of steel pipes - low-alloy heat-resistant chromium-molybdenum and chromium-molybdenum-vanadium steel DN &gt;2000-2200 mm /&gt;80-88", wall thickness &gt;32-36</v>
          </cell>
          <cell r="H2475" t="str">
            <v>DI</v>
          </cell>
          <cell r="I2475" t="str">
            <v>DI</v>
          </cell>
          <cell r="J2475">
            <v>0</v>
          </cell>
          <cell r="K2475">
            <v>0</v>
          </cell>
          <cell r="L2475" t="str">
            <v>KQ-32-00</v>
          </cell>
          <cell r="M2475" t="str">
            <v>Технологические трубопроводы, DI</v>
          </cell>
          <cell r="N2475">
            <v>1</v>
          </cell>
          <cell r="O2475" t="str">
            <v>KQ-32-01</v>
          </cell>
          <cell r="P2475" t="str">
            <v>Сварка технологических трубопроводов (черн. стали), DI</v>
          </cell>
          <cell r="Q2475">
            <v>1</v>
          </cell>
        </row>
        <row r="2476">
          <cell r="E2476" t="str">
            <v>PI00-04-08-189</v>
          </cell>
          <cell r="F2476" t="str">
            <v>Сварка/соединение металлических трубопроводов – низколегированные теплоустойчивые хромомолибденовые и хромомолибденованадиевые стали DN &gt;2000-2200мм / &gt;80-88 дюйм, толщина стенки &gt;36-40</v>
          </cell>
          <cell r="G2476" t="str">
            <v>Welding/connection of steel pipes - low-alloy heat-resistant chromium-molybdenum and chromium-molybdenum-vanadium steel DN &gt;2000-2200 mm /&gt;80-88", wall thickness &gt;36-40</v>
          </cell>
          <cell r="H2476" t="str">
            <v>DI</v>
          </cell>
          <cell r="I2476" t="str">
            <v>DI</v>
          </cell>
          <cell r="J2476">
            <v>0</v>
          </cell>
          <cell r="K2476">
            <v>0</v>
          </cell>
          <cell r="L2476" t="str">
            <v>KQ-32-00</v>
          </cell>
          <cell r="M2476" t="str">
            <v>Технологические трубопроводы, DI</v>
          </cell>
          <cell r="N2476">
            <v>1</v>
          </cell>
          <cell r="O2476" t="str">
            <v>KQ-32-01</v>
          </cell>
          <cell r="P2476" t="str">
            <v>Сварка технологических трубопроводов (черн. стали), DI</v>
          </cell>
          <cell r="Q2476">
            <v>1</v>
          </cell>
        </row>
        <row r="2477">
          <cell r="E2477" t="str">
            <v>PI00-04-08-190</v>
          </cell>
          <cell r="F2477" t="str">
            <v>Сварка/соединение металлических трубопроводов – низколегированные теплоустойчивые хромомолибденовые и хромомолибденованадиевые стали DN &gt;2000-2200мм / &gt;80-88 дюйм, толщина стенки &gt;40-44</v>
          </cell>
          <cell r="G2477" t="str">
            <v>Welding/connection of steel pipes - low-alloy heat-resistant chromium-molybdenum and chromium-molybdenum-vanadium steel DN &gt;2000-2200 mm /&gt;80-88", wall thickness &gt;40-44</v>
          </cell>
          <cell r="H2477" t="str">
            <v>DI</v>
          </cell>
          <cell r="I2477" t="str">
            <v>DI</v>
          </cell>
          <cell r="J2477">
            <v>0</v>
          </cell>
          <cell r="K2477">
            <v>0</v>
          </cell>
          <cell r="L2477" t="str">
            <v>KQ-32-00</v>
          </cell>
          <cell r="M2477" t="str">
            <v>Технологические трубопроводы, DI</v>
          </cell>
          <cell r="N2477">
            <v>1</v>
          </cell>
          <cell r="O2477" t="str">
            <v>KQ-32-01</v>
          </cell>
          <cell r="P2477" t="str">
            <v>Сварка технологических трубопроводов (черн. стали), DI</v>
          </cell>
          <cell r="Q2477">
            <v>1</v>
          </cell>
        </row>
        <row r="2478">
          <cell r="E2478" t="str">
            <v>PI00-04-08-191</v>
          </cell>
          <cell r="F2478" t="str">
            <v>Сварка/соединение металлических трубопроводов – низколегированные теплоустойчивые хромомолибденовые и хромомолибденованадиевые стали DN &gt;2000-2200мм / &gt;80-88 дюйм, толщина стенки &gt;44-48</v>
          </cell>
          <cell r="G2478" t="str">
            <v>Welding/connection of steel pipes - low-alloy heat-resistant chromium-molybdenum and chromium-molybdenum-vanadium steel DN &gt;2000-2200 mm /&gt;80-88", wall thickness &gt;44-48</v>
          </cell>
          <cell r="H2478" t="str">
            <v>DI</v>
          </cell>
          <cell r="I2478" t="str">
            <v>DI</v>
          </cell>
          <cell r="J2478">
            <v>0</v>
          </cell>
          <cell r="K2478">
            <v>0</v>
          </cell>
          <cell r="L2478" t="str">
            <v>KQ-32-00</v>
          </cell>
          <cell r="M2478" t="str">
            <v>Технологические трубопроводы, DI</v>
          </cell>
          <cell r="N2478">
            <v>1</v>
          </cell>
          <cell r="O2478" t="str">
            <v>KQ-32-01</v>
          </cell>
          <cell r="P2478" t="str">
            <v>Сварка технологических трубопроводов (черн. стали), DI</v>
          </cell>
          <cell r="Q2478">
            <v>1</v>
          </cell>
        </row>
        <row r="2479">
          <cell r="E2479" t="str">
            <v>PI00-04-08-192</v>
          </cell>
          <cell r="F2479" t="str">
            <v>Сварка/соединение металлических трубопроводов – низколегированные теплоустойчивые хромомолибденовые и хромомолибденованадиевые стали DN &gt;2000-2200мм / &gt;80-88 дюйм, толщина стенки &gt;48-52</v>
          </cell>
          <cell r="G2479" t="str">
            <v>Welding/connection of steel pipes - low-alloy heat-resistant chromium-molybdenum and chromium-molybdenum-vanadium steel DN &gt;2000-2200 mm /&gt;80-88", wall thickness &gt;48-52</v>
          </cell>
          <cell r="H2479" t="str">
            <v>DI</v>
          </cell>
          <cell r="I2479" t="str">
            <v>DI</v>
          </cell>
          <cell r="J2479">
            <v>0</v>
          </cell>
          <cell r="K2479">
            <v>0</v>
          </cell>
          <cell r="L2479" t="str">
            <v>KQ-32-00</v>
          </cell>
          <cell r="M2479" t="str">
            <v>Технологические трубопроводы, DI</v>
          </cell>
          <cell r="N2479">
            <v>1</v>
          </cell>
          <cell r="O2479" t="str">
            <v>KQ-32-01</v>
          </cell>
          <cell r="P2479" t="str">
            <v>Сварка технологических трубопроводов (черн. стали), DI</v>
          </cell>
          <cell r="Q2479">
            <v>1</v>
          </cell>
        </row>
        <row r="2480">
          <cell r="E2480" t="str">
            <v>PI00-04-08-193</v>
          </cell>
          <cell r="F2480" t="str">
            <v>Сварка/соединение металлических трубопроводов – низколегированные теплоустойчивые хромомолибденовые и хромомолибденованадиевые стали DN &gt;2000-2200мм / &gt;80-88 дюйм, толщина стенки &gt;52-56</v>
          </cell>
          <cell r="G2480" t="str">
            <v>Welding/connection of steel pipes - low-alloy heat-resistant chromium-molybdenum and chromium-molybdenum-vanadium steel DN &gt;2000-2200 mm /&gt;80-88", wall thickness &gt;52-56</v>
          </cell>
          <cell r="H2480" t="str">
            <v>DI</v>
          </cell>
          <cell r="I2480" t="str">
            <v>DI</v>
          </cell>
          <cell r="J2480">
            <v>0</v>
          </cell>
          <cell r="K2480">
            <v>0</v>
          </cell>
          <cell r="L2480" t="str">
            <v>KQ-32-00</v>
          </cell>
          <cell r="M2480" t="str">
            <v>Технологические трубопроводы, DI</v>
          </cell>
          <cell r="N2480">
            <v>1</v>
          </cell>
          <cell r="O2480" t="str">
            <v>KQ-32-01</v>
          </cell>
          <cell r="P2480" t="str">
            <v>Сварка технологических трубопроводов (черн. стали), DI</v>
          </cell>
          <cell r="Q2480">
            <v>1</v>
          </cell>
        </row>
        <row r="2481">
          <cell r="E2481" t="str">
            <v>PI00-04-08-194</v>
          </cell>
          <cell r="F2481" t="str">
            <v>Сварка/соединение металлических трубопроводов – низколегированные теплоустойчивые хромомолибденовые и хромомолибденованадиевые стали DN &gt;2000-2200мм / &gt;80-88 дюйм, толщина стенки &gt;56-60</v>
          </cell>
          <cell r="G2481" t="str">
            <v>Welding/connection of steel pipes - low-alloy heat-resistant chromium-molybdenum and chromium-molybdenum-vanadium steel DN &gt;2000-2200 mm /&gt;80-88", wall thickness &gt;56-60</v>
          </cell>
          <cell r="H2481" t="str">
            <v>DI</v>
          </cell>
          <cell r="I2481" t="str">
            <v>DI</v>
          </cell>
          <cell r="J2481">
            <v>0</v>
          </cell>
          <cell r="K2481">
            <v>0</v>
          </cell>
          <cell r="L2481" t="str">
            <v>KQ-32-00</v>
          </cell>
          <cell r="M2481" t="str">
            <v>Технологические трубопроводы, DI</v>
          </cell>
          <cell r="N2481">
            <v>1</v>
          </cell>
          <cell r="O2481" t="str">
            <v>KQ-32-01</v>
          </cell>
          <cell r="P2481" t="str">
            <v>Сварка технологических трубопроводов (черн. стали), DI</v>
          </cell>
          <cell r="Q2481">
            <v>1</v>
          </cell>
        </row>
        <row r="2482">
          <cell r="E2482" t="str">
            <v>PI00-04-08-195</v>
          </cell>
          <cell r="F2482" t="str">
            <v>Сварка/соединение металлических трубопроводов – низколегированные теплоустойчивые хромомолибденовые и хромомолибденованадиевые стали DN &gt;2200-2400мм / &gt;88-96 дюйм, толщина стенки &gt;16-20</v>
          </cell>
          <cell r="G2482" t="str">
            <v>Welding/connection of steel pipes - low-alloy heat-resistant chromium-molybdenum and chromium-molybdenum-vanadium steel DN &gt;2200-2400 mm /&gt;88-96", wall thickness &gt;16-20</v>
          </cell>
          <cell r="H2482" t="str">
            <v>DI</v>
          </cell>
          <cell r="I2482" t="str">
            <v>DI</v>
          </cell>
          <cell r="J2482">
            <v>0</v>
          </cell>
          <cell r="K2482">
            <v>0</v>
          </cell>
          <cell r="L2482" t="str">
            <v>KQ-32-00</v>
          </cell>
          <cell r="M2482" t="str">
            <v>Технологические трубопроводы, DI</v>
          </cell>
          <cell r="N2482">
            <v>1</v>
          </cell>
          <cell r="O2482" t="str">
            <v>KQ-32-01</v>
          </cell>
          <cell r="P2482" t="str">
            <v>Сварка технологических трубопроводов (черн. стали), DI</v>
          </cell>
          <cell r="Q2482">
            <v>1</v>
          </cell>
        </row>
        <row r="2483">
          <cell r="E2483" t="str">
            <v>PI00-04-08-196</v>
          </cell>
          <cell r="F2483" t="str">
            <v>Сварка/соединение металлических трубопроводов – низколегированные теплоустойчивые хромомолибденовые и хромомолибденованадиевые стали DN &gt;2200-2400мм / &gt;88-96 дюйм, толщина стенки &gt;20-24</v>
          </cell>
          <cell r="G2483" t="str">
            <v>Welding/connection of steel pipes - low-alloy heat-resistant chromium-molybdenum and chromium-molybdenum-vanadium steel DN &gt;2200-2400 mm /&gt;88-96", wall thickness &gt;20-24</v>
          </cell>
          <cell r="H2483" t="str">
            <v>DI</v>
          </cell>
          <cell r="I2483" t="str">
            <v>DI</v>
          </cell>
          <cell r="J2483">
            <v>0</v>
          </cell>
          <cell r="K2483">
            <v>0</v>
          </cell>
          <cell r="L2483" t="str">
            <v>KQ-32-00</v>
          </cell>
          <cell r="M2483" t="str">
            <v>Технологические трубопроводы, DI</v>
          </cell>
          <cell r="N2483">
            <v>1</v>
          </cell>
          <cell r="O2483" t="str">
            <v>KQ-32-01</v>
          </cell>
          <cell r="P2483" t="str">
            <v>Сварка технологических трубопроводов (черн. стали), DI</v>
          </cell>
          <cell r="Q2483">
            <v>1</v>
          </cell>
        </row>
        <row r="2484">
          <cell r="E2484" t="str">
            <v>PI00-04-08-197</v>
          </cell>
          <cell r="F2484" t="str">
            <v>Сварка/соединение металлических трубопроводов – низколегированные теплоустойчивые хромомолибденовые и хромомолибденованадиевые стали DN &gt;2200-2400мм / &gt;88-96 дюйм, толщина стенки &gt;24-28</v>
          </cell>
          <cell r="G2484" t="str">
            <v>Welding/connection of steel pipes - low-alloy heat-resistant chromium-molybdenum and chromium-molybdenum-vanadium steel DN &gt;2200-2400 mm /&gt;88-96", wall thickness &gt;24-28</v>
          </cell>
          <cell r="H2484" t="str">
            <v>DI</v>
          </cell>
          <cell r="I2484" t="str">
            <v>DI</v>
          </cell>
          <cell r="J2484">
            <v>0</v>
          </cell>
          <cell r="K2484">
            <v>0</v>
          </cell>
          <cell r="L2484" t="str">
            <v>KQ-32-00</v>
          </cell>
          <cell r="M2484" t="str">
            <v>Технологические трубопроводы, DI</v>
          </cell>
          <cell r="N2484">
            <v>1</v>
          </cell>
          <cell r="O2484" t="str">
            <v>KQ-32-01</v>
          </cell>
          <cell r="P2484" t="str">
            <v>Сварка технологических трубопроводов (черн. стали), DI</v>
          </cell>
          <cell r="Q2484">
            <v>1</v>
          </cell>
        </row>
        <row r="2485">
          <cell r="E2485" t="str">
            <v>PI00-04-08-198</v>
          </cell>
          <cell r="F2485" t="str">
            <v>Сварка/соединение металлических трубопроводов – низколегированные теплоустойчивые хромомолибденовые и хромомолибденованадиевые стали DN &gt;2200-2400мм / &gt;88-96 дюйм, толщина стенки &gt;28-32</v>
          </cell>
          <cell r="G2485" t="str">
            <v>Welding/connection of steel pipes - low-alloy heat-resistant chromium-molybdenum and chromium-molybdenum-vanadium steel DN &gt;2200-2400 mm /&gt;88-96", wall thickness &gt;28-32</v>
          </cell>
          <cell r="H2485" t="str">
            <v>DI</v>
          </cell>
          <cell r="I2485" t="str">
            <v>DI</v>
          </cell>
          <cell r="J2485">
            <v>0</v>
          </cell>
          <cell r="K2485">
            <v>0</v>
          </cell>
          <cell r="L2485" t="str">
            <v>KQ-32-00</v>
          </cell>
          <cell r="M2485" t="str">
            <v>Технологические трубопроводы, DI</v>
          </cell>
          <cell r="N2485">
            <v>1</v>
          </cell>
          <cell r="O2485" t="str">
            <v>KQ-32-01</v>
          </cell>
          <cell r="P2485" t="str">
            <v>Сварка технологических трубопроводов (черн. стали), DI</v>
          </cell>
          <cell r="Q2485">
            <v>1</v>
          </cell>
        </row>
        <row r="2486">
          <cell r="E2486" t="str">
            <v>PI00-04-08-199</v>
          </cell>
          <cell r="F2486" t="str">
            <v>Сварка/соединение металлических трубопроводов – низколегированные теплоустойчивые хромомолибденовые и хромомолибденованадиевые стали DN &gt;2200-2400мм / &gt;88-96 дюйм, толщина стенки &gt;32-36</v>
          </cell>
          <cell r="G2486" t="str">
            <v>Welding/connection of steel pipes - low-alloy heat-resistant chromium-molybdenum and chromium-molybdenum-vanadium steel DN &gt;2200-2400 mm /&gt;88-96", wall thickness &gt;32-36</v>
          </cell>
          <cell r="H2486" t="str">
            <v>DI</v>
          </cell>
          <cell r="I2486" t="str">
            <v>DI</v>
          </cell>
          <cell r="J2486">
            <v>0</v>
          </cell>
          <cell r="K2486">
            <v>0</v>
          </cell>
          <cell r="L2486" t="str">
            <v>KQ-32-00</v>
          </cell>
          <cell r="M2486" t="str">
            <v>Технологические трубопроводы, DI</v>
          </cell>
          <cell r="N2486">
            <v>1</v>
          </cell>
          <cell r="O2486" t="str">
            <v>KQ-32-01</v>
          </cell>
          <cell r="P2486" t="str">
            <v>Сварка технологических трубопроводов (черн. стали), DI</v>
          </cell>
          <cell r="Q2486">
            <v>1</v>
          </cell>
        </row>
        <row r="2487">
          <cell r="E2487" t="str">
            <v>PI00-04-08-200</v>
          </cell>
          <cell r="F2487" t="str">
            <v>Сварка/соединение металлических трубопроводов – низколегированные теплоустойчивые хромомолибденовые и хромомолибденованадиевые стали DN &gt;2200-2400мм / &gt;88-96 дюйм, толщина стенки &gt;36-40</v>
          </cell>
          <cell r="G2487" t="str">
            <v>Welding/connection of steel pipes - low-alloy heat-resistant chromium-molybdenum and chromium-molybdenum-vanadium steel DN &gt;2200-2400 mm /&gt;88-96", wall thickness &gt;36-40</v>
          </cell>
          <cell r="H2487" t="str">
            <v>DI</v>
          </cell>
          <cell r="I2487" t="str">
            <v>DI</v>
          </cell>
          <cell r="J2487">
            <v>0</v>
          </cell>
          <cell r="K2487">
            <v>0</v>
          </cell>
          <cell r="L2487" t="str">
            <v>KQ-32-00</v>
          </cell>
          <cell r="M2487" t="str">
            <v>Технологические трубопроводы, DI</v>
          </cell>
          <cell r="N2487">
            <v>1</v>
          </cell>
          <cell r="O2487" t="str">
            <v>KQ-32-01</v>
          </cell>
          <cell r="P2487" t="str">
            <v>Сварка технологических трубопроводов (черн. стали), DI</v>
          </cell>
          <cell r="Q2487">
            <v>1</v>
          </cell>
        </row>
        <row r="2488">
          <cell r="E2488" t="str">
            <v>PI00-04-08-201</v>
          </cell>
          <cell r="F2488" t="str">
            <v>Сварка/соединение металлических трубопроводов – низколегированные теплоустойчивые хромомолибденовые и хромомолибденованадиевые стали DN &gt;2200-2400мм / &gt;88-96 дюйм, толщина стенки &gt;40-44</v>
          </cell>
          <cell r="G2488" t="str">
            <v>Welding/connection of steel pipes - low-alloy heat-resistant chromium-molybdenum and chromium-molybdenum-vanadium steel DN &gt;2200-2400 mm /&gt;88-96", wall thickness &gt;40-44</v>
          </cell>
          <cell r="H2488" t="str">
            <v>DI</v>
          </cell>
          <cell r="I2488" t="str">
            <v>DI</v>
          </cell>
          <cell r="J2488">
            <v>0</v>
          </cell>
          <cell r="K2488">
            <v>0</v>
          </cell>
          <cell r="L2488" t="str">
            <v>KQ-32-00</v>
          </cell>
          <cell r="M2488" t="str">
            <v>Технологические трубопроводы, DI</v>
          </cell>
          <cell r="N2488">
            <v>1</v>
          </cell>
          <cell r="O2488" t="str">
            <v>KQ-32-01</v>
          </cell>
          <cell r="P2488" t="str">
            <v>Сварка технологических трубопроводов (черн. стали), DI</v>
          </cell>
          <cell r="Q2488">
            <v>1</v>
          </cell>
        </row>
        <row r="2489">
          <cell r="E2489" t="str">
            <v>PI00-04-08-202</v>
          </cell>
          <cell r="F2489" t="str">
            <v>Сварка/соединение металлических трубопроводов – низколегированные теплоустойчивые хромомолибденовые и хромомолибденованадиевые стали DN &gt;2200-2400мм / &gt;88-96 дюйм, толщина стенки &gt;44-48</v>
          </cell>
          <cell r="G2489" t="str">
            <v>Welding/connection of steel pipes - low-alloy heat-resistant chromium-molybdenum and chromium-molybdenum-vanadium steel DN &gt;2200-2400 mm /&gt;88-96", wall thickness &gt;44-48</v>
          </cell>
          <cell r="H2489" t="str">
            <v>DI</v>
          </cell>
          <cell r="I2489" t="str">
            <v>DI</v>
          </cell>
          <cell r="J2489">
            <v>0</v>
          </cell>
          <cell r="K2489">
            <v>0</v>
          </cell>
          <cell r="L2489" t="str">
            <v>KQ-32-00</v>
          </cell>
          <cell r="M2489" t="str">
            <v>Технологические трубопроводы, DI</v>
          </cell>
          <cell r="N2489">
            <v>1</v>
          </cell>
          <cell r="O2489" t="str">
            <v>KQ-32-01</v>
          </cell>
          <cell r="P2489" t="str">
            <v>Сварка технологических трубопроводов (черн. стали), DI</v>
          </cell>
          <cell r="Q2489">
            <v>1</v>
          </cell>
        </row>
        <row r="2490">
          <cell r="E2490" t="str">
            <v>PI00-04-08-203</v>
          </cell>
          <cell r="F2490" t="str">
            <v>Сварка/соединение металлических трубопроводов – низколегированные теплоустойчивые хромомолибденовые и хромомолибденованадиевые стали DN &gt;2200-2400мм / &gt;88-96 дюйм, толщина стенки &gt;48-52</v>
          </cell>
          <cell r="G2490" t="str">
            <v>Welding/connection of steel pipes - low-alloy heat-resistant chromium-molybdenum and chromium-molybdenum-vanadium steel DN &gt;2200-2400 mm /&gt;88-96", wall thickness &gt;48-52</v>
          </cell>
          <cell r="H2490" t="str">
            <v>DI</v>
          </cell>
          <cell r="I2490" t="str">
            <v>DI</v>
          </cell>
          <cell r="J2490">
            <v>0</v>
          </cell>
          <cell r="K2490">
            <v>0</v>
          </cell>
          <cell r="L2490" t="str">
            <v>KQ-32-00</v>
          </cell>
          <cell r="M2490" t="str">
            <v>Технологические трубопроводы, DI</v>
          </cell>
          <cell r="N2490">
            <v>1</v>
          </cell>
          <cell r="O2490" t="str">
            <v>KQ-32-01</v>
          </cell>
          <cell r="P2490" t="str">
            <v>Сварка технологических трубопроводов (черн. стали), DI</v>
          </cell>
          <cell r="Q2490">
            <v>1</v>
          </cell>
        </row>
        <row r="2491">
          <cell r="E2491" t="str">
            <v>PI00-04-08-204</v>
          </cell>
          <cell r="F2491" t="str">
            <v>Сварка/соединение металлических трубопроводов – низколегированные теплоустойчивые хромомолибденовые и хромомолибденованадиевые стали DN &gt;2200-2400мм / &gt;88-96 дюйм, толщина стенки &gt;52-56</v>
          </cell>
          <cell r="G2491" t="str">
            <v>Welding/connection of steel pipes - low-alloy heat-resistant chromium-molybdenum and chromium-molybdenum-vanadium steel DN &gt;2200-2400 mm /&gt;88-96", wall thickness &gt;52-56</v>
          </cell>
          <cell r="H2491" t="str">
            <v>DI</v>
          </cell>
          <cell r="I2491" t="str">
            <v>DI</v>
          </cell>
          <cell r="J2491">
            <v>0</v>
          </cell>
          <cell r="K2491">
            <v>0</v>
          </cell>
          <cell r="L2491" t="str">
            <v>KQ-32-00</v>
          </cell>
          <cell r="M2491" t="str">
            <v>Технологические трубопроводы, DI</v>
          </cell>
          <cell r="N2491">
            <v>1</v>
          </cell>
          <cell r="O2491" t="str">
            <v>KQ-32-01</v>
          </cell>
          <cell r="P2491" t="str">
            <v>Сварка технологических трубопроводов (черн. стали), DI</v>
          </cell>
          <cell r="Q2491">
            <v>1</v>
          </cell>
        </row>
        <row r="2492">
          <cell r="E2492" t="str">
            <v>PI00-04-08-205</v>
          </cell>
          <cell r="F2492" t="str">
            <v>Сварка/соединение металлических трубопроводов – низколегированные теплоустойчивые хромомолибденовые и хромомолибденованадиевые стали DN &gt;2200-2400мм / &gt;88-96 дюйм, толщина стенки &gt;56-60</v>
          </cell>
          <cell r="G2492" t="str">
            <v>Welding/connection of steel pipes - low-alloy heat-resistant chromium-molybdenum and chromium-molybdenum-vanadium steel DN &gt;2200-2400 mm /&gt;88-96", wall thickness &gt;56-60</v>
          </cell>
          <cell r="H2492" t="str">
            <v>DI</v>
          </cell>
          <cell r="I2492" t="str">
            <v>DI</v>
          </cell>
          <cell r="J2492">
            <v>0</v>
          </cell>
          <cell r="K2492">
            <v>0</v>
          </cell>
          <cell r="L2492" t="str">
            <v>KQ-32-00</v>
          </cell>
          <cell r="M2492" t="str">
            <v>Технологические трубопроводы, DI</v>
          </cell>
          <cell r="N2492">
            <v>1</v>
          </cell>
          <cell r="O2492" t="str">
            <v>KQ-32-01</v>
          </cell>
          <cell r="P2492" t="str">
            <v>Сварка технологических трубопроводов (черн. стали), DI</v>
          </cell>
          <cell r="Q2492">
            <v>1</v>
          </cell>
        </row>
        <row r="2493">
          <cell r="E2493" t="str">
            <v>PI00-04-08-206</v>
          </cell>
          <cell r="F2493" t="str">
            <v>Сварка/соединение металлических трубопроводов – низколегированные теплоустойчивые хромомолибденовые и хромомолибденованадиевые стали DN &gt;2400-2800мм / &gt;96-112 дюйм, толщина стенки &gt;16-20</v>
          </cell>
          <cell r="G2493" t="str">
            <v>Welding/connection of steel pipes - low-alloy heat-resistant chromium-molybdenum and chromium-molybdenum-vanadium steel DN &gt;2400-2800 mm /&gt;96-112", wall thickness &gt;16-20</v>
          </cell>
          <cell r="H2493" t="str">
            <v>DI</v>
          </cell>
          <cell r="I2493" t="str">
            <v>DI</v>
          </cell>
          <cell r="J2493">
            <v>0</v>
          </cell>
          <cell r="K2493">
            <v>0</v>
          </cell>
          <cell r="L2493" t="str">
            <v>KQ-32-00</v>
          </cell>
          <cell r="M2493" t="str">
            <v>Технологические трубопроводы, DI</v>
          </cell>
          <cell r="N2493">
            <v>1</v>
          </cell>
          <cell r="O2493" t="str">
            <v>KQ-32-01</v>
          </cell>
          <cell r="P2493" t="str">
            <v>Сварка технологических трубопроводов (черн. стали), DI</v>
          </cell>
          <cell r="Q2493">
            <v>1</v>
          </cell>
        </row>
        <row r="2494">
          <cell r="E2494" t="str">
            <v>PI00-04-08-207</v>
          </cell>
          <cell r="F2494" t="str">
            <v>Сварка/соединение металлических трубопроводов – низколегированные теплоустойчивые хромомолибденовые и хромомолибденованадиевые стали DN &gt;2400-2800мм / &gt;96-112 дюйм, толщина стенки &gt;20-24</v>
          </cell>
          <cell r="G2494" t="str">
            <v>Welding/connection of steel pipes - low-alloy heat-resistant chromium-molybdenum and chromium-molybdenum-vanadium steel DN &gt;2400-2800 mm /&gt;96-112", wall thickness &gt;20-24</v>
          </cell>
          <cell r="H2494" t="str">
            <v>DI</v>
          </cell>
          <cell r="I2494" t="str">
            <v>DI</v>
          </cell>
          <cell r="J2494">
            <v>0</v>
          </cell>
          <cell r="K2494">
            <v>0</v>
          </cell>
          <cell r="L2494" t="str">
            <v>KQ-32-00</v>
          </cell>
          <cell r="M2494" t="str">
            <v>Технологические трубопроводы, DI</v>
          </cell>
          <cell r="N2494">
            <v>1</v>
          </cell>
          <cell r="O2494" t="str">
            <v>KQ-32-01</v>
          </cell>
          <cell r="P2494" t="str">
            <v>Сварка технологических трубопроводов (черн. стали), DI</v>
          </cell>
          <cell r="Q2494">
            <v>1</v>
          </cell>
        </row>
        <row r="2495">
          <cell r="E2495" t="str">
            <v>PI00-04-08-208</v>
          </cell>
          <cell r="F2495" t="str">
            <v>Сварка/соединение металлических трубопроводов – низколегированные теплоустойчивые хромомолибденовые и хромомолибденованадиевые стали DN &gt;2400-2800мм / &gt;96-112 дюйм, толщина стенки &gt;24-28</v>
          </cell>
          <cell r="G2495" t="str">
            <v>Welding/connection of steel pipes - low-alloy heat-resistant chromium-molybdenum and chromium-molybdenum-vanadium steel DN &gt;2400-2800 mm /&gt;96-112", wall thickness &gt;24-28</v>
          </cell>
          <cell r="H2495" t="str">
            <v>DI</v>
          </cell>
          <cell r="I2495" t="str">
            <v>DI</v>
          </cell>
          <cell r="J2495">
            <v>0</v>
          </cell>
          <cell r="K2495">
            <v>0</v>
          </cell>
          <cell r="L2495" t="str">
            <v>KQ-32-00</v>
          </cell>
          <cell r="M2495" t="str">
            <v>Технологические трубопроводы, DI</v>
          </cell>
          <cell r="N2495">
            <v>1</v>
          </cell>
          <cell r="O2495" t="str">
            <v>KQ-32-01</v>
          </cell>
          <cell r="P2495" t="str">
            <v>Сварка технологических трубопроводов (черн. стали), DI</v>
          </cell>
          <cell r="Q2495">
            <v>1</v>
          </cell>
        </row>
        <row r="2496">
          <cell r="E2496" t="str">
            <v>PI00-04-08-209</v>
          </cell>
          <cell r="F2496" t="str">
            <v>Сварка/соединение металлических трубопроводов – низколегированные теплоустойчивые хромомолибденовые и хромомолибденованадиевые стали DN &gt;2400-2800мм / &gt;96-112 дюйм, толщина стенки &gt;28-32</v>
          </cell>
          <cell r="G2496" t="str">
            <v>Welding/connection of steel pipes - low-alloy heat-resistant chromium-molybdenum and chromium-molybdenum-vanadium steel DN &gt;2400-2800 mm /&gt;96-112", wall thickness &gt;28-32</v>
          </cell>
          <cell r="H2496" t="str">
            <v>DI</v>
          </cell>
          <cell r="I2496" t="str">
            <v>DI</v>
          </cell>
          <cell r="J2496">
            <v>0</v>
          </cell>
          <cell r="K2496">
            <v>0</v>
          </cell>
          <cell r="L2496" t="str">
            <v>KQ-32-00</v>
          </cell>
          <cell r="M2496" t="str">
            <v>Технологические трубопроводы, DI</v>
          </cell>
          <cell r="N2496">
            <v>1</v>
          </cell>
          <cell r="O2496" t="str">
            <v>KQ-32-01</v>
          </cell>
          <cell r="P2496" t="str">
            <v>Сварка технологических трубопроводов (черн. стали), DI</v>
          </cell>
          <cell r="Q2496">
            <v>1</v>
          </cell>
        </row>
        <row r="2497">
          <cell r="E2497" t="str">
            <v>PI00-04-08-210</v>
          </cell>
          <cell r="F2497" t="str">
            <v>Сварка/соединение металлических трубопроводов – низколегированные теплоустойчивые хромомолибденовые и хромомолибденованадиевые стали DN &gt;2400-2800мм / &gt;96-112 дюйм, толщина стенки &gt;32-36</v>
          </cell>
          <cell r="G2497" t="str">
            <v>Welding/connection of steel pipes - low-alloy heat-resistant chromium-molybdenum and chromium-molybdenum-vanadium steel DN &gt;2400-2800 mm /&gt;96-112", wall thickness &gt;32-36</v>
          </cell>
          <cell r="H2497" t="str">
            <v>DI</v>
          </cell>
          <cell r="I2497" t="str">
            <v>DI</v>
          </cell>
          <cell r="J2497">
            <v>0</v>
          </cell>
          <cell r="K2497">
            <v>0</v>
          </cell>
          <cell r="L2497" t="str">
            <v>KQ-32-00</v>
          </cell>
          <cell r="M2497" t="str">
            <v>Технологические трубопроводы, DI</v>
          </cell>
          <cell r="N2497">
            <v>1</v>
          </cell>
          <cell r="O2497" t="str">
            <v>KQ-32-01</v>
          </cell>
          <cell r="P2497" t="str">
            <v>Сварка технологических трубопроводов (черн. стали), DI</v>
          </cell>
          <cell r="Q2497">
            <v>1</v>
          </cell>
        </row>
        <row r="2498">
          <cell r="E2498" t="str">
            <v>PI00-04-08-211</v>
          </cell>
          <cell r="F2498" t="str">
            <v>Сварка/соединение металлических трубопроводов – низколегированные теплоустойчивые хромомолибденовые и хромомолибденованадиевые стали DN &gt;2400-2800мм / &gt;96-112 дюйм, толщина стенки &gt;36-40</v>
          </cell>
          <cell r="G2498" t="str">
            <v>Welding/connection of steel pipes - low-alloy heat-resistant chromium-molybdenum and chromium-molybdenum-vanadium steel DN &gt;2400-2800 mm /&gt;96-112", wall thickness &gt;36-40</v>
          </cell>
          <cell r="H2498" t="str">
            <v>DI</v>
          </cell>
          <cell r="I2498" t="str">
            <v>DI</v>
          </cell>
          <cell r="J2498">
            <v>0</v>
          </cell>
          <cell r="K2498">
            <v>0</v>
          </cell>
          <cell r="L2498" t="str">
            <v>KQ-32-00</v>
          </cell>
          <cell r="M2498" t="str">
            <v>Технологические трубопроводы, DI</v>
          </cell>
          <cell r="N2498">
            <v>1</v>
          </cell>
          <cell r="O2498" t="str">
            <v>KQ-32-01</v>
          </cell>
          <cell r="P2498" t="str">
            <v>Сварка технологических трубопроводов (черн. стали), DI</v>
          </cell>
          <cell r="Q2498">
            <v>1</v>
          </cell>
        </row>
        <row r="2499">
          <cell r="E2499" t="str">
            <v>PI00-04-08-212</v>
          </cell>
          <cell r="F2499" t="str">
            <v>Сварка/соединение металлических трубопроводов – низколегированные теплоустойчивые хромомолибденовые и хромомолибденованадиевые стали DN &gt;2400-2800мм / &gt;96-112 дюйм, толщина стенки &gt;40-44</v>
          </cell>
          <cell r="G2499" t="str">
            <v>Welding/connection of steel pipes - low-alloy heat-resistant chromium-molybdenum and chromium-molybdenum-vanadium steel DN &gt;2400-2800 mm /&gt;96-112", wall thickness &gt;40-44</v>
          </cell>
          <cell r="H2499" t="str">
            <v>DI</v>
          </cell>
          <cell r="I2499" t="str">
            <v>DI</v>
          </cell>
          <cell r="J2499">
            <v>0</v>
          </cell>
          <cell r="K2499">
            <v>0</v>
          </cell>
          <cell r="L2499" t="str">
            <v>KQ-32-00</v>
          </cell>
          <cell r="M2499" t="str">
            <v>Технологические трубопроводы, DI</v>
          </cell>
          <cell r="N2499">
            <v>1</v>
          </cell>
          <cell r="O2499" t="str">
            <v>KQ-32-01</v>
          </cell>
          <cell r="P2499" t="str">
            <v>Сварка технологических трубопроводов (черн. стали), DI</v>
          </cell>
          <cell r="Q2499">
            <v>1</v>
          </cell>
        </row>
        <row r="2500">
          <cell r="E2500" t="str">
            <v>PI00-04-08-213</v>
          </cell>
          <cell r="F2500" t="str">
            <v>Сварка/соединение металлических трубопроводов – низколегированные теплоустойчивые хромомолибденовые и хромомолибденованадиевые стали DN &gt;2400-2800мм / &gt;96-112 дюйм, толщина стенки &gt;44-48</v>
          </cell>
          <cell r="G2500" t="str">
            <v>Welding/connection of steel pipes - low-alloy heat-resistant chromium-molybdenum and chromium-molybdenum-vanadium steel DN &gt;2400-2800 mm /&gt;96-112", wall thickness &gt;44-48</v>
          </cell>
          <cell r="H2500" t="str">
            <v>DI</v>
          </cell>
          <cell r="I2500" t="str">
            <v>DI</v>
          </cell>
          <cell r="J2500">
            <v>0</v>
          </cell>
          <cell r="K2500">
            <v>0</v>
          </cell>
          <cell r="L2500" t="str">
            <v>KQ-32-00</v>
          </cell>
          <cell r="M2500" t="str">
            <v>Технологические трубопроводы, DI</v>
          </cell>
          <cell r="N2500">
            <v>1</v>
          </cell>
          <cell r="O2500" t="str">
            <v>KQ-32-01</v>
          </cell>
          <cell r="P2500" t="str">
            <v>Сварка технологических трубопроводов (черн. стали), DI</v>
          </cell>
          <cell r="Q2500">
            <v>1</v>
          </cell>
        </row>
        <row r="2501">
          <cell r="E2501" t="str">
            <v>PI00-04-08-214</v>
          </cell>
          <cell r="F2501" t="str">
            <v>Сварка/соединение металлических трубопроводов – низколегированные теплоустойчивые хромомолибденовые и хромомолибденованадиевые стали DN &gt;2400-2800мм / &gt;96-112 дюйм, толщина стенки &gt;48-52</v>
          </cell>
          <cell r="G2501" t="str">
            <v>Welding/connection of steel pipes - low-alloy heat-resistant chromium-molybdenum and chromium-molybdenum-vanadium steel DN &gt;2400-2800 mm /&gt;96-112", wall thickness &gt;48-52</v>
          </cell>
          <cell r="H2501" t="str">
            <v>DI</v>
          </cell>
          <cell r="I2501" t="str">
            <v>DI</v>
          </cell>
          <cell r="J2501">
            <v>0</v>
          </cell>
          <cell r="K2501">
            <v>0</v>
          </cell>
          <cell r="L2501" t="str">
            <v>KQ-32-00</v>
          </cell>
          <cell r="M2501" t="str">
            <v>Технологические трубопроводы, DI</v>
          </cell>
          <cell r="N2501">
            <v>1</v>
          </cell>
          <cell r="O2501" t="str">
            <v>KQ-32-01</v>
          </cell>
          <cell r="P2501" t="str">
            <v>Сварка технологических трубопроводов (черн. стали), DI</v>
          </cell>
          <cell r="Q2501">
            <v>1</v>
          </cell>
        </row>
        <row r="2502">
          <cell r="E2502" t="str">
            <v>PI00-04-08-215</v>
          </cell>
          <cell r="F2502" t="str">
            <v>Сварка/соединение металлических трубопроводов – низколегированные теплоустойчивые хромомолибденовые и хромомолибденованадиевые стали DN &gt;2400-2800мм / &gt;96-112 дюйм, толщина стенки &gt;52-56</v>
          </cell>
          <cell r="G2502" t="str">
            <v>Welding/connection of steel pipes - low-alloy heat-resistant chromium-molybdenum and chromium-molybdenum-vanadium steel DN &gt;2400-2800 mm /&gt;96-112", wall thickness &gt;52-56</v>
          </cell>
          <cell r="H2502" t="str">
            <v>DI</v>
          </cell>
          <cell r="I2502" t="str">
            <v>DI</v>
          </cell>
          <cell r="J2502">
            <v>0</v>
          </cell>
          <cell r="K2502">
            <v>0</v>
          </cell>
          <cell r="L2502" t="str">
            <v>KQ-32-00</v>
          </cell>
          <cell r="M2502" t="str">
            <v>Технологические трубопроводы, DI</v>
          </cell>
          <cell r="N2502">
            <v>1</v>
          </cell>
          <cell r="O2502" t="str">
            <v>KQ-32-01</v>
          </cell>
          <cell r="P2502" t="str">
            <v>Сварка технологических трубопроводов (черн. стали), DI</v>
          </cell>
          <cell r="Q2502">
            <v>1</v>
          </cell>
        </row>
        <row r="2503">
          <cell r="E2503" t="str">
            <v>PI00-04-08-216</v>
          </cell>
          <cell r="F2503" t="str">
            <v>Сварка/соединение металлических трубопроводов – низколегированные теплоустойчивые хромомолибденовые и хромомолибденованадиевые стали DN &gt;2400-2800мм / &gt;96-112 дюйм, толщина стенки &gt;56-60</v>
          </cell>
          <cell r="G2503" t="str">
            <v>Welding/connection of steel pipes - low-alloy heat-resistant chromium-molybdenum and chromium-molybdenum-vanadium steel DN &gt;2400-2800 mm /&gt;96-112", wall thickness &gt;56-60</v>
          </cell>
          <cell r="H2503" t="str">
            <v>DI</v>
          </cell>
          <cell r="I2503" t="str">
            <v>DI</v>
          </cell>
          <cell r="J2503">
            <v>0</v>
          </cell>
          <cell r="K2503">
            <v>0</v>
          </cell>
          <cell r="L2503" t="str">
            <v>KQ-32-00</v>
          </cell>
          <cell r="M2503" t="str">
            <v>Технологические трубопроводы, DI</v>
          </cell>
          <cell r="N2503">
            <v>1</v>
          </cell>
          <cell r="O2503" t="str">
            <v>KQ-32-01</v>
          </cell>
          <cell r="P2503" t="str">
            <v>Сварка технологических трубопроводов (черн. стали), DI</v>
          </cell>
          <cell r="Q2503">
            <v>1</v>
          </cell>
        </row>
        <row r="2504">
          <cell r="E2504" t="str">
            <v>PI00-04-08-217</v>
          </cell>
          <cell r="F2504" t="str">
            <v>Сварка/соединение металлических трубопроводов – низколегированные теплоустойчивые хромомолибденовые и хромомолибденованадиевые стали DN &gt;2800-3200мм / &gt;112-128 дюйм, толщина стенки &gt;16-20</v>
          </cell>
          <cell r="G2504" t="str">
            <v>Welding/connection of steel pipes - low-alloy heat-resistant chromium-molybdenum and chromium-molybdenum-vanadium steel DN &gt;2800-3200 mm /&gt;112-128", wall thickness &gt;16-20</v>
          </cell>
          <cell r="H2504" t="str">
            <v>DI</v>
          </cell>
          <cell r="I2504" t="str">
            <v>DI</v>
          </cell>
          <cell r="J2504">
            <v>0</v>
          </cell>
          <cell r="K2504">
            <v>0</v>
          </cell>
          <cell r="L2504" t="str">
            <v>KQ-32-00</v>
          </cell>
          <cell r="M2504" t="str">
            <v>Технологические трубопроводы, DI</v>
          </cell>
          <cell r="N2504">
            <v>1</v>
          </cell>
          <cell r="O2504" t="str">
            <v>KQ-32-01</v>
          </cell>
          <cell r="P2504" t="str">
            <v>Сварка технологических трубопроводов (черн. стали), DI</v>
          </cell>
          <cell r="Q2504">
            <v>1</v>
          </cell>
        </row>
        <row r="2505">
          <cell r="E2505" t="str">
            <v>PI00-04-08-218</v>
          </cell>
          <cell r="F2505" t="str">
            <v>Сварка/соединение металлических трубопроводов – низколегированные теплоустойчивые хромомолибденовые и хромомолибденованадиевые стали DN &gt;2800-3200мм / &gt;112-128 дюйм, толщина стенки &gt;20-24</v>
          </cell>
          <cell r="G2505" t="str">
            <v>Welding/connection of steel pipes - low-alloy heat-resistant chromium-molybdenum and chromium-molybdenum-vanadium steel DN &gt;2800-3200 mm /&gt;112-128", wall thickness &gt;20-24</v>
          </cell>
          <cell r="H2505" t="str">
            <v>DI</v>
          </cell>
          <cell r="I2505" t="str">
            <v>DI</v>
          </cell>
          <cell r="J2505">
            <v>0</v>
          </cell>
          <cell r="K2505">
            <v>0</v>
          </cell>
          <cell r="L2505" t="str">
            <v>KQ-32-00</v>
          </cell>
          <cell r="M2505" t="str">
            <v>Технологические трубопроводы, DI</v>
          </cell>
          <cell r="N2505">
            <v>1</v>
          </cell>
          <cell r="O2505" t="str">
            <v>KQ-32-01</v>
          </cell>
          <cell r="P2505" t="str">
            <v>Сварка технологических трубопроводов (черн. стали), DI</v>
          </cell>
          <cell r="Q2505">
            <v>1</v>
          </cell>
        </row>
        <row r="2506">
          <cell r="E2506" t="str">
            <v>PI00-04-08-219</v>
          </cell>
          <cell r="F2506" t="str">
            <v>Сварка/соединение металлических трубопроводов – низколегированные теплоустойчивые хромомолибденовые и хромомолибденованадиевые стали DN &gt;2800-3200мм / &gt;112-128 дюйм, толщина стенки &gt;24-28</v>
          </cell>
          <cell r="G2506" t="str">
            <v>Welding/connection of steel pipes - low-alloy heat-resistant chromium-molybdenum and chromium-molybdenum-vanadium steel DN &gt;2800-3200 mm /&gt;112-128", wall thickness &gt;24-28</v>
          </cell>
          <cell r="H2506" t="str">
            <v>DI</v>
          </cell>
          <cell r="I2506" t="str">
            <v>DI</v>
          </cell>
          <cell r="J2506">
            <v>0</v>
          </cell>
          <cell r="K2506">
            <v>0</v>
          </cell>
          <cell r="L2506" t="str">
            <v>KQ-32-00</v>
          </cell>
          <cell r="M2506" t="str">
            <v>Технологические трубопроводы, DI</v>
          </cell>
          <cell r="N2506">
            <v>1</v>
          </cell>
          <cell r="O2506" t="str">
            <v>KQ-32-01</v>
          </cell>
          <cell r="P2506" t="str">
            <v>Сварка технологических трубопроводов (черн. стали), DI</v>
          </cell>
          <cell r="Q2506">
            <v>1</v>
          </cell>
        </row>
        <row r="2507">
          <cell r="E2507" t="str">
            <v>PI00-04-08-220</v>
          </cell>
          <cell r="F2507" t="str">
            <v>Сварка/соединение металлических трубопроводов – низколегированные теплоустойчивые хромомолибденовые и хромомолибденованадиевые стали DN &gt;2800-3200мм / &gt;112-128 дюйм, толщина стенки &gt;28-32</v>
          </cell>
          <cell r="G2507" t="str">
            <v>Welding/connection of steel pipes - low-alloy heat-resistant chromium-molybdenum and chromium-molybdenum-vanadium steel DN &gt;2800-3200 mm /&gt;112-128", wall thickness &gt;28-32</v>
          </cell>
          <cell r="H2507" t="str">
            <v>DI</v>
          </cell>
          <cell r="I2507" t="str">
            <v>DI</v>
          </cell>
          <cell r="J2507">
            <v>0</v>
          </cell>
          <cell r="K2507">
            <v>0</v>
          </cell>
          <cell r="L2507" t="str">
            <v>KQ-32-00</v>
          </cell>
          <cell r="M2507" t="str">
            <v>Технологические трубопроводы, DI</v>
          </cell>
          <cell r="N2507">
            <v>1</v>
          </cell>
          <cell r="O2507" t="str">
            <v>KQ-32-01</v>
          </cell>
          <cell r="P2507" t="str">
            <v>Сварка технологических трубопроводов (черн. стали), DI</v>
          </cell>
          <cell r="Q2507">
            <v>1</v>
          </cell>
        </row>
        <row r="2508">
          <cell r="E2508" t="str">
            <v>PI00-04-08-221</v>
          </cell>
          <cell r="F2508" t="str">
            <v>Сварка/соединение металлических трубопроводов – низколегированные теплоустойчивые хромомолибденовые и хромомолибденованадиевые стали DN &gt;2800-3200мм / &gt;112-128 дюйм, толщина стенки &gt;32-36</v>
          </cell>
          <cell r="G2508" t="str">
            <v>Welding/connection of steel pipes - low-alloy heat-resistant chromium-molybdenum and chromium-molybdenum-vanadium steel DN &gt;2800-3200 mm /&gt;112-128", wall thickness &gt;32-36</v>
          </cell>
          <cell r="H2508" t="str">
            <v>DI</v>
          </cell>
          <cell r="I2508" t="str">
            <v>DI</v>
          </cell>
          <cell r="J2508">
            <v>0</v>
          </cell>
          <cell r="K2508">
            <v>0</v>
          </cell>
          <cell r="L2508" t="str">
            <v>KQ-32-00</v>
          </cell>
          <cell r="M2508" t="str">
            <v>Технологические трубопроводы, DI</v>
          </cell>
          <cell r="N2508">
            <v>1</v>
          </cell>
          <cell r="O2508" t="str">
            <v>KQ-32-01</v>
          </cell>
          <cell r="P2508" t="str">
            <v>Сварка технологических трубопроводов (черн. стали), DI</v>
          </cell>
          <cell r="Q2508">
            <v>1</v>
          </cell>
        </row>
        <row r="2509">
          <cell r="E2509" t="str">
            <v>PI00-04-08-222</v>
          </cell>
          <cell r="F2509" t="str">
            <v>Сварка/соединение металлических трубопроводов – низколегированные теплоустойчивые хромомолибденовые и хромомолибденованадиевые стали DN &gt;2800-3200мм / &gt;112-128 дюйм, толщина стенки &gt;36-40</v>
          </cell>
          <cell r="G2509" t="str">
            <v>Welding/connection of steel pipes - low-alloy heat-resistant chromium-molybdenum and chromium-molybdenum-vanadium steel DN &gt;2800-3200 mm /&gt;112-128", wall thickness &gt;36-40</v>
          </cell>
          <cell r="H2509" t="str">
            <v>DI</v>
          </cell>
          <cell r="I2509" t="str">
            <v>DI</v>
          </cell>
          <cell r="J2509">
            <v>0</v>
          </cell>
          <cell r="K2509">
            <v>0</v>
          </cell>
          <cell r="L2509" t="str">
            <v>KQ-32-00</v>
          </cell>
          <cell r="M2509" t="str">
            <v>Технологические трубопроводы, DI</v>
          </cell>
          <cell r="N2509">
            <v>1</v>
          </cell>
          <cell r="O2509" t="str">
            <v>KQ-32-01</v>
          </cell>
          <cell r="P2509" t="str">
            <v>Сварка технологических трубопроводов (черн. стали), DI</v>
          </cell>
          <cell r="Q2509">
            <v>1</v>
          </cell>
        </row>
        <row r="2510">
          <cell r="E2510" t="str">
            <v>PI00-04-08-223</v>
          </cell>
          <cell r="F2510" t="str">
            <v>Сварка/соединение металлических трубопроводов – низколегированные теплоустойчивые хромомолибденовые и хромомолибденованадиевые стали DN &gt;2800-3200мм / &gt;112-128 дюйм, толщина стенки &gt;40-44</v>
          </cell>
          <cell r="G2510" t="str">
            <v>Welding/connection of steel pipes - low-alloy heat-resistant chromium-molybdenum and chromium-molybdenum-vanadium steel DN &gt;2800-3200 mm /&gt;112-128", wall thickness &gt;40-44</v>
          </cell>
          <cell r="H2510" t="str">
            <v>DI</v>
          </cell>
          <cell r="I2510" t="str">
            <v>DI</v>
          </cell>
          <cell r="J2510">
            <v>0</v>
          </cell>
          <cell r="K2510">
            <v>0</v>
          </cell>
          <cell r="L2510" t="str">
            <v>KQ-32-00</v>
          </cell>
          <cell r="M2510" t="str">
            <v>Технологические трубопроводы, DI</v>
          </cell>
          <cell r="N2510">
            <v>1</v>
          </cell>
          <cell r="O2510" t="str">
            <v>KQ-32-01</v>
          </cell>
          <cell r="P2510" t="str">
            <v>Сварка технологических трубопроводов (черн. стали), DI</v>
          </cell>
          <cell r="Q2510">
            <v>1</v>
          </cell>
        </row>
        <row r="2511">
          <cell r="E2511" t="str">
            <v>PI00-04-08-224</v>
          </cell>
          <cell r="F2511" t="str">
            <v>Сварка/соединение металлических трубопроводов – низколегированные теплоустойчивые хромомолибденовые и хромомолибденованадиевые стали DN &gt;2800-3200мм / &gt;112-128 дюйм, толщина стенки &gt;44-48</v>
          </cell>
          <cell r="G2511" t="str">
            <v>Welding/connection of steel pipes - low-alloy heat-resistant chromium-molybdenum and chromium-molybdenum-vanadium steel DN &gt;2800-3200 mm /&gt;112-128", wall thickness &gt;44-48</v>
          </cell>
          <cell r="H2511" t="str">
            <v>DI</v>
          </cell>
          <cell r="I2511" t="str">
            <v>DI</v>
          </cell>
          <cell r="J2511">
            <v>0</v>
          </cell>
          <cell r="K2511">
            <v>0</v>
          </cell>
          <cell r="L2511" t="str">
            <v>KQ-32-00</v>
          </cell>
          <cell r="M2511" t="str">
            <v>Технологические трубопроводы, DI</v>
          </cell>
          <cell r="N2511">
            <v>1</v>
          </cell>
          <cell r="O2511" t="str">
            <v>KQ-32-01</v>
          </cell>
          <cell r="P2511" t="str">
            <v>Сварка технологических трубопроводов (черн. стали), DI</v>
          </cell>
          <cell r="Q2511">
            <v>1</v>
          </cell>
        </row>
        <row r="2512">
          <cell r="E2512" t="str">
            <v>PI00-04-08-225</v>
          </cell>
          <cell r="F2512" t="str">
            <v>Сварка/соединение металлических трубопроводов – низколегированные теплоустойчивые хромомолибденовые и хромомолибденованадиевые стали DN &gt;2800-3200мм / &gt;112-128 дюйм, толщина стенки &gt;48-52</v>
          </cell>
          <cell r="G2512" t="str">
            <v>Welding/connection of steel pipes - low-alloy heat-resistant chromium-molybdenum and chromium-molybdenum-vanadium steel DN &gt;2800-3200 mm /&gt;112-128", wall thickness &gt;48-52</v>
          </cell>
          <cell r="H2512" t="str">
            <v>DI</v>
          </cell>
          <cell r="I2512" t="str">
            <v>DI</v>
          </cell>
          <cell r="J2512">
            <v>0</v>
          </cell>
          <cell r="K2512">
            <v>0</v>
          </cell>
          <cell r="L2512" t="str">
            <v>KQ-32-00</v>
          </cell>
          <cell r="M2512" t="str">
            <v>Технологические трубопроводы, DI</v>
          </cell>
          <cell r="N2512">
            <v>1</v>
          </cell>
          <cell r="O2512" t="str">
            <v>KQ-32-01</v>
          </cell>
          <cell r="P2512" t="str">
            <v>Сварка технологических трубопроводов (черн. стали), DI</v>
          </cell>
          <cell r="Q2512">
            <v>1</v>
          </cell>
        </row>
        <row r="2513">
          <cell r="E2513" t="str">
            <v>PI00-04-08-226</v>
          </cell>
          <cell r="F2513" t="str">
            <v>Сварка/соединение металлических трубопроводов – низколегированные теплоустойчивые хромомолибденовые и хромомолибденованадиевые стали DN &gt;2800-3200мм / &gt;112-128 дюйм, толщина стенки &gt;52-56</v>
          </cell>
          <cell r="G2513" t="str">
            <v>Welding/connection of steel pipes - low-alloy heat-resistant chromium-molybdenum and chromium-molybdenum-vanadium steel DN &gt;2800-3200 mm /&gt;112-128", wall thickness &gt;52-56</v>
          </cell>
          <cell r="H2513" t="str">
            <v>DI</v>
          </cell>
          <cell r="I2513" t="str">
            <v>DI</v>
          </cell>
          <cell r="J2513">
            <v>0</v>
          </cell>
          <cell r="K2513">
            <v>0</v>
          </cell>
          <cell r="L2513" t="str">
            <v>KQ-32-00</v>
          </cell>
          <cell r="M2513" t="str">
            <v>Технологические трубопроводы, DI</v>
          </cell>
          <cell r="N2513">
            <v>1</v>
          </cell>
          <cell r="O2513" t="str">
            <v>KQ-32-01</v>
          </cell>
          <cell r="P2513" t="str">
            <v>Сварка технологических трубопроводов (черн. стали), DI</v>
          </cell>
          <cell r="Q2513">
            <v>1</v>
          </cell>
        </row>
        <row r="2514">
          <cell r="E2514" t="str">
            <v>PI00-04-08-227</v>
          </cell>
          <cell r="F2514" t="str">
            <v>Сварка/соединение металлических трубопроводов – низколегированные теплоустойчивые хромомолибденовые и хромомолибденованадиевые стали DN &gt;2800-3200мм / &gt;112-128 дюйм, толщина стенки &gt;56-60</v>
          </cell>
          <cell r="G2514" t="str">
            <v>Welding/connection of steel pipes - low-alloy heat-resistant chromium-molybdenum and chromium-molybdenum-vanadium steel DN &gt;2800-3200 mm /&gt;112-128", wall thickness &gt;56-60</v>
          </cell>
          <cell r="H2514" t="str">
            <v>DI</v>
          </cell>
          <cell r="I2514" t="str">
            <v>DI</v>
          </cell>
          <cell r="J2514">
            <v>0</v>
          </cell>
          <cell r="K2514">
            <v>0</v>
          </cell>
          <cell r="L2514" t="str">
            <v>KQ-32-00</v>
          </cell>
          <cell r="M2514" t="str">
            <v>Технологические трубопроводы, DI</v>
          </cell>
          <cell r="N2514">
            <v>1</v>
          </cell>
          <cell r="O2514" t="str">
            <v>KQ-32-01</v>
          </cell>
          <cell r="P2514" t="str">
            <v>Сварка технологических трубопроводов (черн. стали), DI</v>
          </cell>
          <cell r="Q2514">
            <v>1</v>
          </cell>
        </row>
        <row r="2515">
          <cell r="E2515" t="str">
            <v>PI00-04-09</v>
          </cell>
          <cell r="F2515" t="str">
            <v>Сварка/соединение металлических труб – высоколегированные стали мартенситного, мартенситно-ферритного и ферритного классов</v>
          </cell>
          <cell r="G2515" t="str">
            <v>Welding/connection of steel pipes - high-alloy steel of the martensitic, martensitic-ferritic and ferrite classes</v>
          </cell>
        </row>
        <row r="2516">
          <cell r="E2516" t="str">
            <v>PI00-04-09-1</v>
          </cell>
          <cell r="F2516" t="str">
            <v>Сварка/соединение металлических трубопроводов – высоколегированные стали мартенситного, мартенситно-ферритного и ферритного классов DN &lt;=50мм / &lt;=2 дюйм, толщина стенки &gt;0-4</v>
          </cell>
          <cell r="G2516" t="str">
            <v>Welding/connection of steel piping - martensitic, martensitic-ferritic and ferritic high-alloy steel DN &lt;=50 mm / &lt;=2", wall thickness &gt;0-4</v>
          </cell>
          <cell r="H2516" t="str">
            <v>DI</v>
          </cell>
          <cell r="I2516" t="str">
            <v>DI</v>
          </cell>
          <cell r="J2516">
            <v>2.9374270134317597</v>
          </cell>
          <cell r="K2516">
            <v>0.10280994547011157</v>
          </cell>
          <cell r="L2516" t="str">
            <v>KQ-32-00</v>
          </cell>
          <cell r="M2516" t="str">
            <v>Технологические трубопроводы, DI</v>
          </cell>
          <cell r="N2516">
            <v>1</v>
          </cell>
          <cell r="O2516" t="str">
            <v>KQ-32-01</v>
          </cell>
          <cell r="P2516" t="str">
            <v>Сварка технологических трубопроводов (черн. стали), DI</v>
          </cell>
          <cell r="Q2516">
            <v>1</v>
          </cell>
        </row>
        <row r="2517">
          <cell r="E2517" t="str">
            <v>PI00-04-09-2</v>
          </cell>
          <cell r="F2517" t="str">
            <v>Сварка/соединение металлических трубопроводов – высоколегированные стали мартенситного, мартенситно-ферритного и ферритного классов DN &lt;=50мм / &lt;=2 дюйм, толщина стенки &gt;4-6</v>
          </cell>
          <cell r="G2517" t="str">
            <v>Welding/connection of steel piping - martensitic, martensitic-ferritic and ferritic high-alloy steel DN &lt;=50 mm / &lt;=2", wall thickness &gt;4-6</v>
          </cell>
          <cell r="H2517" t="str">
            <v>DI</v>
          </cell>
          <cell r="I2517" t="str">
            <v>DI</v>
          </cell>
          <cell r="J2517">
            <v>3.482440315287374</v>
          </cell>
          <cell r="K2517">
            <v>0.12188541103505809</v>
          </cell>
          <cell r="L2517" t="str">
            <v>KQ-32-00</v>
          </cell>
          <cell r="M2517" t="str">
            <v>Технологические трубопроводы, DI</v>
          </cell>
          <cell r="N2517">
            <v>1</v>
          </cell>
          <cell r="O2517" t="str">
            <v>KQ-32-01</v>
          </cell>
          <cell r="P2517" t="str">
            <v>Сварка технологических трубопроводов (черн. стали), DI</v>
          </cell>
          <cell r="Q2517">
            <v>1</v>
          </cell>
        </row>
        <row r="2518">
          <cell r="E2518" t="str">
            <v>PI00-04-09-3</v>
          </cell>
          <cell r="F2518" t="str">
            <v>Сварка/соединение металлических трубопроводов – высоколегированные стали мартенситного, мартенситно-ферритного и ферритного классов DN &lt;=50мм / &lt;=2 дюйм, толщина стенки &gt;6-8</v>
          </cell>
          <cell r="G2518" t="str">
            <v>Welding/connection of steel piping - martensitic, martensitic-ferritic and ferritic high-alloy steel DN &lt;=50 mm / &lt;=2", wall thickness &gt;6-8</v>
          </cell>
          <cell r="H2518" t="str">
            <v>DI</v>
          </cell>
          <cell r="I2518" t="str">
            <v>DI</v>
          </cell>
          <cell r="J2518">
            <v>4.3447895103424372</v>
          </cell>
          <cell r="K2518">
            <v>0.1520676328619853</v>
          </cell>
          <cell r="L2518" t="str">
            <v>KQ-32-00</v>
          </cell>
          <cell r="M2518" t="str">
            <v>Технологические трубопроводы, DI</v>
          </cell>
          <cell r="N2518">
            <v>1</v>
          </cell>
          <cell r="O2518" t="str">
            <v>KQ-32-01</v>
          </cell>
          <cell r="P2518" t="str">
            <v>Сварка технологических трубопроводов (черн. стали), DI</v>
          </cell>
          <cell r="Q2518">
            <v>1</v>
          </cell>
        </row>
        <row r="2519">
          <cell r="E2519" t="str">
            <v>PI00-04-09-4</v>
          </cell>
          <cell r="F2519" t="str">
            <v>Сварка/соединение металлических трубопроводов – высоколегированные стали мартенситного, мартенситно-ферритного и ферритного классов DN &lt;=50мм / &lt;=2 дюйм, толщина стенки &gt;8-10</v>
          </cell>
          <cell r="G2519" t="str">
            <v>Welding/connection of steel piping - martensitic, martensitic-ferritic and ferritic high-alloy steel DN &lt;=50 mm / &lt;=2", wall thickness &gt;8-10</v>
          </cell>
          <cell r="H2519" t="str">
            <v>DI</v>
          </cell>
          <cell r="I2519" t="str">
            <v>DI</v>
          </cell>
          <cell r="J2519">
            <v>5.2059120209897252</v>
          </cell>
          <cell r="K2519">
            <v>0.18220692073464043</v>
          </cell>
          <cell r="L2519" t="str">
            <v>KQ-32-00</v>
          </cell>
          <cell r="M2519" t="str">
            <v>Технологические трубопроводы, DI</v>
          </cell>
          <cell r="N2519">
            <v>1</v>
          </cell>
          <cell r="O2519" t="str">
            <v>KQ-32-01</v>
          </cell>
          <cell r="P2519" t="str">
            <v>Сварка технологических трубопроводов (черн. стали), DI</v>
          </cell>
          <cell r="Q2519">
            <v>1</v>
          </cell>
        </row>
        <row r="2520">
          <cell r="E2520" t="str">
            <v>PI00-04-09-5</v>
          </cell>
          <cell r="F2520" t="str">
            <v>Сварка/соединение металлических трубопроводов – высоколегированные стали мартенситного, мартенситно-ферритного и ферритного классов DN &lt;=50мм / &lt;=2 дюйм, толщина стенки &gt;10-12</v>
          </cell>
          <cell r="G2520" t="str">
            <v>Welding/connection of steel piping - martensitic, martensitic-ferritic and ferritic high-alloy steel DN &lt;=50 mm / &lt;=2", wall thickness &gt;10-12</v>
          </cell>
          <cell r="H2520" t="str">
            <v>DI</v>
          </cell>
          <cell r="I2520" t="str">
            <v>DI</v>
          </cell>
          <cell r="J2520">
            <v>6.0667899497026623</v>
          </cell>
          <cell r="K2520">
            <v>0.21233764823959317</v>
          </cell>
          <cell r="L2520" t="str">
            <v>KQ-32-00</v>
          </cell>
          <cell r="M2520" t="str">
            <v>Технологические трубопроводы, DI</v>
          </cell>
          <cell r="N2520">
            <v>1</v>
          </cell>
          <cell r="O2520" t="str">
            <v>KQ-32-01</v>
          </cell>
          <cell r="P2520" t="str">
            <v>Сварка технологических трубопроводов (черн. стали), DI</v>
          </cell>
          <cell r="Q2520">
            <v>1</v>
          </cell>
        </row>
        <row r="2521">
          <cell r="E2521" t="str">
            <v>PI00-04-09-6</v>
          </cell>
          <cell r="F2521" t="str">
            <v>Сварка/соединение металлических трубопроводов – высоколегированные стали мартенситного, мартенситно-ферритного и ферритного классов DN &gt;50-100мм / &gt;2-4 дюйм, толщина стенки &gt;0-4</v>
          </cell>
          <cell r="G2521" t="str">
            <v>Welding/connection of steel piping - martensitic, martensitic-ferritic and ferritic high-alloy steel DN &gt;50-100 mm/ &gt;2-4", wall thickness &gt;0-4</v>
          </cell>
          <cell r="H2521" t="str">
            <v>DI</v>
          </cell>
          <cell r="I2521" t="str">
            <v>DI</v>
          </cell>
          <cell r="J2521">
            <v>2.1356031459127833</v>
          </cell>
          <cell r="K2521">
            <v>7.4746110106947414E-2</v>
          </cell>
          <cell r="L2521" t="str">
            <v>KQ-32-00</v>
          </cell>
          <cell r="M2521" t="str">
            <v>Технологические трубопроводы, DI</v>
          </cell>
          <cell r="N2521">
            <v>1</v>
          </cell>
          <cell r="O2521" t="str">
            <v>KQ-32-01</v>
          </cell>
          <cell r="P2521" t="str">
            <v>Сварка технологических трубопроводов (черн. стали), DI</v>
          </cell>
          <cell r="Q2521">
            <v>1</v>
          </cell>
        </row>
        <row r="2522">
          <cell r="E2522" t="str">
            <v>PI00-04-09-7</v>
          </cell>
          <cell r="F2522" t="str">
            <v>Сварка/соединение металлических трубопроводов – высоколегированные стали мартенситного, мартенситно-ферритного и ферритного классов DN &gt;50-100мм / &gt;2-4 дюйм, толщина стенки &gt;4-6</v>
          </cell>
          <cell r="G2522" t="str">
            <v>Welding/connection of steel piping - martensitic, martensitic-ferritic and ferritic high-alloy steel DN &gt;50-100 mm/ &gt;2-4", wall thickness &gt;4-6</v>
          </cell>
          <cell r="H2522" t="str">
            <v>DI</v>
          </cell>
          <cell r="I2522" t="str">
            <v>DI</v>
          </cell>
          <cell r="J2522">
            <v>2.6162707434959427</v>
          </cell>
          <cell r="K2522">
            <v>9.1569476022357987E-2</v>
          </cell>
          <cell r="L2522" t="str">
            <v>KQ-32-00</v>
          </cell>
          <cell r="M2522" t="str">
            <v>Технологические трубопроводы, DI</v>
          </cell>
          <cell r="N2522">
            <v>1</v>
          </cell>
          <cell r="O2522" t="str">
            <v>KQ-32-01</v>
          </cell>
          <cell r="P2522" t="str">
            <v>Сварка технологических трубопроводов (черн. стали), DI</v>
          </cell>
          <cell r="Q2522">
            <v>1</v>
          </cell>
        </row>
        <row r="2523">
          <cell r="E2523" t="str">
            <v>PI00-04-09-8</v>
          </cell>
          <cell r="F2523" t="str">
            <v>Сварка/соединение металлических трубопроводов – высоколегированные стали мартенситного, мартенситно-ферритного и ферритного классов DN &gt;50-100мм / &gt;2-4 дюйм, толщина стенки &gt;6-8</v>
          </cell>
          <cell r="G2523" t="str">
            <v>Welding/connection of steel piping - martensitic, martensitic-ferritic and ferritic high-alloy steel DN &gt;50-100 mm/ &gt;2-4", wall thickness &gt;6-8</v>
          </cell>
          <cell r="H2523" t="str">
            <v>DI</v>
          </cell>
          <cell r="I2523" t="str">
            <v>DI</v>
          </cell>
          <cell r="J2523">
            <v>3.3410753792854742</v>
          </cell>
          <cell r="K2523">
            <v>0.1169376382749916</v>
          </cell>
          <cell r="L2523" t="str">
            <v>KQ-32-00</v>
          </cell>
          <cell r="M2523" t="str">
            <v>Технологические трубопроводы, DI</v>
          </cell>
          <cell r="N2523">
            <v>1</v>
          </cell>
          <cell r="O2523" t="str">
            <v>KQ-32-01</v>
          </cell>
          <cell r="P2523" t="str">
            <v>Сварка технологических трубопроводов (черн. стали), DI</v>
          </cell>
          <cell r="Q2523">
            <v>1</v>
          </cell>
        </row>
        <row r="2524">
          <cell r="E2524" t="str">
            <v>PI00-04-09-9</v>
          </cell>
          <cell r="F2524" t="str">
            <v>Сварка/соединение металлических трубопроводов – высоколегированные стали мартенситного, мартенситно-ферритного и ферритного классов DN &gt;50-100мм / &gt;2-4 дюйм, толщина стенки &gt;8-10</v>
          </cell>
          <cell r="G2524" t="str">
            <v>Welding/connection of steel piping - martensitic, martensitic-ferritic and ferritic high-alloy steel DN &gt;50-100 mm/ &gt;2-4", wall thickness &gt;8-10</v>
          </cell>
          <cell r="H2524" t="str">
            <v>DI</v>
          </cell>
          <cell r="I2524" t="str">
            <v>DI</v>
          </cell>
          <cell r="J2524">
            <v>4.0660939270601926</v>
          </cell>
          <cell r="K2524">
            <v>0.14231328744710672</v>
          </cell>
          <cell r="L2524" t="str">
            <v>KQ-32-00</v>
          </cell>
          <cell r="M2524" t="str">
            <v>Технологические трубопроводы, DI</v>
          </cell>
          <cell r="N2524">
            <v>1</v>
          </cell>
          <cell r="O2524" t="str">
            <v>KQ-32-01</v>
          </cell>
          <cell r="P2524" t="str">
            <v>Сварка технологических трубопроводов (черн. стали), DI</v>
          </cell>
          <cell r="Q2524">
            <v>1</v>
          </cell>
        </row>
        <row r="2525">
          <cell r="E2525" t="str">
            <v>PI00-04-09-10</v>
          </cell>
          <cell r="F2525" t="str">
            <v>Сварка/соединение металлических трубопроводов – высоколегированные стали мартенситного, мартенситно-ферритного и ферритного классов DN &gt;50-100мм / &gt;2-4 дюйм, толщина стенки &gt;10-12</v>
          </cell>
          <cell r="G2525" t="str">
            <v>Welding/connection of steel piping - martensitic, martensitic-ferritic and ferritic high-alloy steel DN &gt;50-100 mm/ &gt;2-4", wall thickness &gt;10-12</v>
          </cell>
          <cell r="H2525" t="str">
            <v>DI</v>
          </cell>
          <cell r="I2525" t="str">
            <v>DI</v>
          </cell>
          <cell r="J2525">
            <v>4.2272569228732655</v>
          </cell>
          <cell r="K2525">
            <v>0.14795399230056427</v>
          </cell>
          <cell r="L2525" t="str">
            <v>KQ-32-00</v>
          </cell>
          <cell r="M2525" t="str">
            <v>Технологические трубопроводы, DI</v>
          </cell>
          <cell r="N2525">
            <v>1</v>
          </cell>
          <cell r="O2525" t="str">
            <v>KQ-32-01</v>
          </cell>
          <cell r="P2525" t="str">
            <v>Сварка технологических трубопроводов (черн. стали), DI</v>
          </cell>
          <cell r="Q2525">
            <v>1</v>
          </cell>
        </row>
        <row r="2526">
          <cell r="E2526" t="str">
            <v>PI00-04-09-11</v>
          </cell>
          <cell r="F2526" t="str">
            <v>Сварка/соединение металлических трубопроводов – высоколегированные стали мартенситного, мартенситно-ферритного и ферритного классов DN &gt;50-100мм / &gt;2-4 дюйм, толщина стенки &gt;12-14</v>
          </cell>
          <cell r="G2526" t="str">
            <v>Welding/connection of steel piping - martensitic, martensitic-ferritic and ferritic high-alloy steel DN &gt;50-100 mm/ &gt;2-4", wall thickness &gt;12-14</v>
          </cell>
          <cell r="H2526" t="str">
            <v>DI</v>
          </cell>
          <cell r="I2526" t="str">
            <v>DI</v>
          </cell>
          <cell r="J2526">
            <v>4.3480206320705266</v>
          </cell>
          <cell r="K2526">
            <v>0.15218072212246841</v>
          </cell>
          <cell r="L2526" t="str">
            <v>KQ-32-00</v>
          </cell>
          <cell r="M2526" t="str">
            <v>Технологические трубопроводы, DI</v>
          </cell>
          <cell r="N2526">
            <v>1</v>
          </cell>
          <cell r="O2526" t="str">
            <v>KQ-32-01</v>
          </cell>
          <cell r="P2526" t="str">
            <v>Сварка технологических трубопроводов (черн. стали), DI</v>
          </cell>
          <cell r="Q2526">
            <v>1</v>
          </cell>
        </row>
        <row r="2527">
          <cell r="E2527" t="str">
            <v>PI00-04-09-12</v>
          </cell>
          <cell r="F2527" t="str">
            <v>Сварка/соединение металлических трубопроводов – высоколегированные стали мартенситного, мартенситно-ферритного и ферритного классов DN &gt;50-100мм / &gt;2-4 дюйм, толщина стенки &gt;14-16</v>
          </cell>
          <cell r="G2527" t="str">
            <v>Welding/connection of steel piping - martensitic, martensitic-ferritic and ferritic high-alloy steel DN &gt;50-100 mm/ &gt;2-4", wall thickness &gt;14-16</v>
          </cell>
          <cell r="H2527" t="str">
            <v>DI</v>
          </cell>
          <cell r="I2527" t="str">
            <v>DI</v>
          </cell>
          <cell r="J2527">
            <v>5.0045706583988752</v>
          </cell>
          <cell r="K2527">
            <v>0.17515997304396064</v>
          </cell>
          <cell r="L2527" t="str">
            <v>KQ-32-00</v>
          </cell>
          <cell r="M2527" t="str">
            <v>Технологические трубопроводы, DI</v>
          </cell>
          <cell r="N2527">
            <v>1</v>
          </cell>
          <cell r="O2527" t="str">
            <v>KQ-32-01</v>
          </cell>
          <cell r="P2527" t="str">
            <v>Сварка технологических трубопроводов (черн. стали), DI</v>
          </cell>
          <cell r="Q2527">
            <v>1</v>
          </cell>
        </row>
        <row r="2528">
          <cell r="E2528" t="str">
            <v>PI00-04-09-13</v>
          </cell>
          <cell r="F2528" t="str">
            <v>Сварка/соединение металлических трубопроводов – высоколегированные стали мартенситного, мартенситно-ферритного и ферритного классов DN &gt;50-100мм / &gt;2-4 дюйм, толщина стенки &gt;16-20</v>
          </cell>
          <cell r="G2528" t="str">
            <v>Welding/connection of steel piping - martensitic, martensitic-ferritic and ferritic high-alloy steel DN &gt;50-100 mm/ &gt;2-4", wall thickness &gt;16-20</v>
          </cell>
          <cell r="H2528" t="str">
            <v>DI</v>
          </cell>
          <cell r="I2528" t="str">
            <v>DI</v>
          </cell>
          <cell r="J2528">
            <v>5.9895987383826244</v>
          </cell>
          <cell r="K2528">
            <v>0.20963595584339184</v>
          </cell>
          <cell r="L2528" t="str">
            <v>KQ-32-00</v>
          </cell>
          <cell r="M2528" t="str">
            <v>Технологические трубопроводы, DI</v>
          </cell>
          <cell r="N2528">
            <v>1</v>
          </cell>
          <cell r="O2528" t="str">
            <v>KQ-32-01</v>
          </cell>
          <cell r="P2528" t="str">
            <v>Сварка технологических трубопроводов (черн. стали), DI</v>
          </cell>
          <cell r="Q2528">
            <v>1</v>
          </cell>
        </row>
        <row r="2529">
          <cell r="E2529" t="str">
            <v>PI00-04-09-14</v>
          </cell>
          <cell r="F2529" t="str">
            <v>Сварка/соединение металлических трубопроводов – высоколегированные стали мартенситного, мартенситно-ферритного и ферритного классов DN &gt;100-200мм / &gt;4-8 дюйм, толщина стенки &gt;0-4</v>
          </cell>
          <cell r="G2529" t="str">
            <v>Welding/connection of steel piping - martensitic, martensitic-ferritic and ferritic high-alloy steel DN &gt;100-200 mm/ &gt;4-8", wall thickness &gt;0-4</v>
          </cell>
          <cell r="H2529" t="str">
            <v>DI</v>
          </cell>
          <cell r="I2529" t="str">
            <v>DI</v>
          </cell>
          <cell r="J2529">
            <v>1.5861512797017971</v>
          </cell>
          <cell r="K2529">
            <v>5.5515294789562908E-2</v>
          </cell>
          <cell r="L2529" t="str">
            <v>KQ-32-00</v>
          </cell>
          <cell r="M2529" t="str">
            <v>Технологические трубопроводы, DI</v>
          </cell>
          <cell r="N2529">
            <v>1</v>
          </cell>
          <cell r="O2529" t="str">
            <v>KQ-32-01</v>
          </cell>
          <cell r="P2529" t="str">
            <v>Сварка технологических трубопроводов (черн. стали), DI</v>
          </cell>
          <cell r="Q2529">
            <v>1</v>
          </cell>
        </row>
        <row r="2530">
          <cell r="E2530" t="str">
            <v>PI00-04-09-15</v>
          </cell>
          <cell r="F2530" t="str">
            <v>Сварка/соединение металлических трубопроводов – высоколегированные стали мартенситного, мартенситно-ферритного и ферритного классов DN &gt;100-200мм / &gt;4-8 дюйм, толщина стенки &gt;4-6</v>
          </cell>
          <cell r="G2530" t="str">
            <v>Welding/connection of steel piping - martensitic, martensitic-ferritic and ferritic high-alloy steel DN &gt;100-200 mm/ &gt;4-8", wall thickness &gt;4-6</v>
          </cell>
          <cell r="H2530" t="str">
            <v>DI</v>
          </cell>
          <cell r="I2530" t="str">
            <v>DI</v>
          </cell>
          <cell r="J2530">
            <v>1.9031435564624541</v>
          </cell>
          <cell r="K2530">
            <v>6.66100244761859E-2</v>
          </cell>
          <cell r="L2530" t="str">
            <v>KQ-32-00</v>
          </cell>
          <cell r="M2530" t="str">
            <v>Технологические трубопроводы, DI</v>
          </cell>
          <cell r="N2530">
            <v>1</v>
          </cell>
          <cell r="O2530" t="str">
            <v>KQ-32-01</v>
          </cell>
          <cell r="P2530" t="str">
            <v>Сварка технологических трубопроводов (черн. стали), DI</v>
          </cell>
          <cell r="Q2530">
            <v>1</v>
          </cell>
        </row>
        <row r="2531">
          <cell r="E2531" t="str">
            <v>PI00-04-09-16</v>
          </cell>
          <cell r="F2531" t="str">
            <v>Сварка/соединение металлических трубопроводов – высоколегированные стали мартенситного, мартенситно-ферритного и ферритного классов DN &gt;100-200мм / &gt;4-8 дюйм, толщина стенки &gt;6-8</v>
          </cell>
          <cell r="G2531" t="str">
            <v>Welding/connection of steel piping - martensitic, martensitic-ferritic and ferritic high-alloy steel DN &gt;100-200 mm/ &gt;4-8", wall thickness &gt;6-8</v>
          </cell>
          <cell r="H2531" t="str">
            <v>DI</v>
          </cell>
          <cell r="I2531" t="str">
            <v>DI</v>
          </cell>
          <cell r="J2531">
            <v>2.3925168018449692</v>
          </cell>
          <cell r="K2531">
            <v>8.3738088064573904E-2</v>
          </cell>
          <cell r="L2531" t="str">
            <v>KQ-32-00</v>
          </cell>
          <cell r="M2531" t="str">
            <v>Технологические трубопроводы, DI</v>
          </cell>
          <cell r="N2531">
            <v>1</v>
          </cell>
          <cell r="O2531" t="str">
            <v>KQ-32-01</v>
          </cell>
          <cell r="P2531" t="str">
            <v>Сварка технологических трубопроводов (черн. стали), DI</v>
          </cell>
          <cell r="Q2531">
            <v>1</v>
          </cell>
        </row>
        <row r="2532">
          <cell r="E2532" t="str">
            <v>PI00-04-09-17</v>
          </cell>
          <cell r="F2532" t="str">
            <v>Сварка/соединение металлических трубопроводов – высоколегированные стали мартенситного, мартенситно-ферритного и ферритного классов DN &gt;100-200мм / &gt;4-8 дюйм, толщина стенки &gt;8-10</v>
          </cell>
          <cell r="G2532" t="str">
            <v>Welding/connection of steel piping - martensitic, martensitic-ferritic and ferritic high-alloy steel DN &gt;100-200 mm/ &gt;4-8", wall thickness &gt;8-10</v>
          </cell>
          <cell r="H2532" t="str">
            <v>DI</v>
          </cell>
          <cell r="I2532" t="str">
            <v>DI</v>
          </cell>
          <cell r="J2532">
            <v>2.593494904544674</v>
          </cell>
          <cell r="K2532">
            <v>9.0772321659063571E-2</v>
          </cell>
          <cell r="L2532" t="str">
            <v>KQ-32-00</v>
          </cell>
          <cell r="M2532" t="str">
            <v>Технологические трубопроводы, DI</v>
          </cell>
          <cell r="N2532">
            <v>1</v>
          </cell>
          <cell r="O2532" t="str">
            <v>KQ-32-01</v>
          </cell>
          <cell r="P2532" t="str">
            <v>Сварка технологических трубопроводов (черн. стали), DI</v>
          </cell>
          <cell r="Q2532">
            <v>1</v>
          </cell>
        </row>
        <row r="2533">
          <cell r="E2533" t="str">
            <v>PI00-04-09-18</v>
          </cell>
          <cell r="F2533" t="str">
            <v>Сварка/соединение металлических трубопроводов – высоколегированные стали мартенситного, мартенситно-ферритного и ферритного классов DN &gt;100-200мм / &gt;4-8 дюйм, толщина стенки &gt;10-12</v>
          </cell>
          <cell r="G2533" t="str">
            <v>Welding/connection of steel piping - martensitic, martensitic-ferritic and ferritic high-alloy steel DN &gt;100-200 mm/ &gt;4-8", wall thickness &gt;10-12</v>
          </cell>
          <cell r="H2533" t="str">
            <v>DI</v>
          </cell>
          <cell r="I2533" t="str">
            <v>DI</v>
          </cell>
          <cell r="J2533">
            <v>2.724246462496525</v>
          </cell>
          <cell r="K2533">
            <v>9.5348626187378382E-2</v>
          </cell>
          <cell r="L2533" t="str">
            <v>KQ-32-00</v>
          </cell>
          <cell r="M2533" t="str">
            <v>Технологические трубопроводы, DI</v>
          </cell>
          <cell r="N2533">
            <v>1</v>
          </cell>
          <cell r="O2533" t="str">
            <v>KQ-32-01</v>
          </cell>
          <cell r="P2533" t="str">
            <v>Сварка технологических трубопроводов (черн. стали), DI</v>
          </cell>
          <cell r="Q2533">
            <v>1</v>
          </cell>
        </row>
        <row r="2534">
          <cell r="E2534" t="str">
            <v>PI00-04-09-19</v>
          </cell>
          <cell r="F2534" t="str">
            <v>Сварка/соединение металлических трубопроводов – высоколегированные стали мартенситного, мартенситно-ферритного и ферритного классов DN &gt;100-200мм / &gt;4-8 дюйм, толщина стенки &gt;12-14</v>
          </cell>
          <cell r="G2534" t="str">
            <v>Welding/connection of steel piping - martensitic, martensitic-ferritic and ferritic high-alloy steel DN &gt;100-200 mm/ &gt;4-8", wall thickness &gt;12-14</v>
          </cell>
          <cell r="H2534" t="str">
            <v>DI</v>
          </cell>
          <cell r="I2534" t="str">
            <v>DI</v>
          </cell>
          <cell r="J2534">
            <v>3.0398630042725481</v>
          </cell>
          <cell r="K2534">
            <v>0.10639520514953917</v>
          </cell>
          <cell r="L2534" t="str">
            <v>KQ-32-00</v>
          </cell>
          <cell r="M2534" t="str">
            <v>Технологические трубопроводы, DI</v>
          </cell>
          <cell r="N2534">
            <v>1</v>
          </cell>
          <cell r="O2534" t="str">
            <v>KQ-32-01</v>
          </cell>
          <cell r="P2534" t="str">
            <v>Сварка технологических трубопроводов (черн. стали), DI</v>
          </cell>
          <cell r="Q2534">
            <v>1</v>
          </cell>
        </row>
        <row r="2535">
          <cell r="E2535" t="str">
            <v>PI00-04-09-20</v>
          </cell>
          <cell r="F2535" t="str">
            <v>Сварка/соединение металлических трубопроводов – высоколегированные стали мартенситного, мартенситно-ферритного и ферритного классов DN &gt;100-200мм / &gt;4-8 дюйм, толщина стенки &gt;14-16</v>
          </cell>
          <cell r="G2535" t="str">
            <v>Welding/connection of steel piping - martensitic, martensitic-ferritic and ferritic high-alloy steel DN &gt;100-200 mm/ &gt;4-8", wall thickness &gt;14-16</v>
          </cell>
          <cell r="H2535" t="str">
            <v>DI</v>
          </cell>
          <cell r="I2535" t="str">
            <v>DI</v>
          </cell>
          <cell r="J2535">
            <v>4.133674756964977</v>
          </cell>
          <cell r="K2535">
            <v>0.14467861649377423</v>
          </cell>
          <cell r="L2535" t="str">
            <v>KQ-32-00</v>
          </cell>
          <cell r="M2535" t="str">
            <v>Технологические трубопроводы, DI</v>
          </cell>
          <cell r="N2535">
            <v>1</v>
          </cell>
          <cell r="O2535" t="str">
            <v>KQ-32-01</v>
          </cell>
          <cell r="P2535" t="str">
            <v>Сварка технологических трубопроводов (черн. стали), DI</v>
          </cell>
          <cell r="Q2535">
            <v>1</v>
          </cell>
        </row>
        <row r="2536">
          <cell r="E2536" t="str">
            <v>PI00-04-09-21</v>
          </cell>
          <cell r="F2536" t="str">
            <v>Сварка/соединение металлических трубопроводов – высоколегированные стали мартенситного, мартенситно-ферритного и ферритного классов DN &gt;100-200мм / &gt;4-8 дюйм, толщина стенки &gt;16-20</v>
          </cell>
          <cell r="G2536" t="str">
            <v>Welding/connection of steel piping - martensitic, martensitic-ferritic and ferritic high-alloy steel DN &gt;100-200 mm/ &gt;4-8", wall thickness &gt;16-20</v>
          </cell>
          <cell r="H2536" t="str">
            <v>DI</v>
          </cell>
          <cell r="I2536" t="str">
            <v>DI</v>
          </cell>
          <cell r="J2536">
            <v>4.9787995466962522</v>
          </cell>
          <cell r="K2536">
            <v>0.17425798413436885</v>
          </cell>
          <cell r="L2536" t="str">
            <v>KQ-32-00</v>
          </cell>
          <cell r="M2536" t="str">
            <v>Технологические трубопроводы, DI</v>
          </cell>
          <cell r="N2536">
            <v>1</v>
          </cell>
          <cell r="O2536" t="str">
            <v>KQ-32-01</v>
          </cell>
          <cell r="P2536" t="str">
            <v>Сварка технологических трубопроводов (черн. стали), DI</v>
          </cell>
          <cell r="Q2536">
            <v>1</v>
          </cell>
        </row>
        <row r="2537">
          <cell r="E2537" t="str">
            <v>PI00-04-09-22</v>
          </cell>
          <cell r="F2537" t="str">
            <v>Сварка/соединение металлических трубопроводов – высоколегированные стали мартенситного, мартенситно-ферритного и ферритного классов DN &gt;100-200мм / &gt;4-8 дюйм, толщина стенки &gt;20-24</v>
          </cell>
          <cell r="G2537" t="str">
            <v>Welding/connection of steel piping - martensitic, martensitic-ferritic and ferritic high-alloy steel DN &gt;100-200 mm/ &gt;4-8", wall thickness &gt;20-24</v>
          </cell>
          <cell r="H2537" t="str">
            <v>DI</v>
          </cell>
          <cell r="I2537" t="str">
            <v>DI</v>
          </cell>
          <cell r="J2537">
            <v>6.3254979837857679</v>
          </cell>
          <cell r="K2537">
            <v>0.22139242943250187</v>
          </cell>
          <cell r="L2537" t="str">
            <v>KQ-32-00</v>
          </cell>
          <cell r="M2537" t="str">
            <v>Технологические трубопроводы, DI</v>
          </cell>
          <cell r="N2537">
            <v>1</v>
          </cell>
          <cell r="O2537" t="str">
            <v>KQ-32-01</v>
          </cell>
          <cell r="P2537" t="str">
            <v>Сварка технологических трубопроводов (черн. стали), DI</v>
          </cell>
          <cell r="Q2537">
            <v>1</v>
          </cell>
        </row>
        <row r="2538">
          <cell r="E2538" t="str">
            <v>PI00-04-09-23</v>
          </cell>
          <cell r="F2538" t="str">
            <v>Сварка/соединение металлических трубопроводов – высоколегированные стали мартенситного, мартенситно-ферритного и ферритного классов DN &gt;100-200мм / &gt;4-8 дюйм, толщина стенки &gt;24-28</v>
          </cell>
          <cell r="G2538" t="str">
            <v>Welding/connection of steel piping - martensitic, martensitic-ferritic and ferritic high-alloy steel DN &gt;100-200 mm/ &gt;4-8", wall thickness &gt;24-28</v>
          </cell>
          <cell r="H2538" t="str">
            <v>DI</v>
          </cell>
          <cell r="I2538" t="str">
            <v>DI</v>
          </cell>
          <cell r="J2538">
            <v>6.8335376013153777</v>
          </cell>
          <cell r="K2538">
            <v>0.23917381604603821</v>
          </cell>
          <cell r="L2538" t="str">
            <v>KQ-32-00</v>
          </cell>
          <cell r="M2538" t="str">
            <v>Технологические трубопроводы, DI</v>
          </cell>
          <cell r="N2538">
            <v>1</v>
          </cell>
          <cell r="O2538" t="str">
            <v>KQ-32-01</v>
          </cell>
          <cell r="P2538" t="str">
            <v>Сварка технологических трубопроводов (черн. стали), DI</v>
          </cell>
          <cell r="Q2538">
            <v>1</v>
          </cell>
        </row>
        <row r="2539">
          <cell r="E2539" t="str">
            <v>PI00-04-09-24</v>
          </cell>
          <cell r="F2539" t="str">
            <v>Сварка/соединение металлических трубопроводов – высоколегированные стали мартенситного, мартенситно-ферритного и ферритного классов DN &gt;100-200мм / &gt;4-8 дюйм, толщина стенки &gt;28-32</v>
          </cell>
          <cell r="G2539" t="str">
            <v>Welding/connection of steel piping - martensitic, martensitic-ferritic and ferritic high-alloy steel DN &gt;100-200 mm/ &gt;4-8", wall thickness &gt;28-32</v>
          </cell>
          <cell r="H2539" t="str">
            <v>DI</v>
          </cell>
          <cell r="I2539" t="str">
            <v>DI</v>
          </cell>
          <cell r="J2539">
            <v>7.4029030369496613</v>
          </cell>
          <cell r="K2539">
            <v>0.25910160629323814</v>
          </cell>
          <cell r="L2539" t="str">
            <v>KQ-32-00</v>
          </cell>
          <cell r="M2539" t="str">
            <v>Технологические трубопроводы, DI</v>
          </cell>
          <cell r="N2539">
            <v>1</v>
          </cell>
          <cell r="O2539" t="str">
            <v>KQ-32-01</v>
          </cell>
          <cell r="P2539" t="str">
            <v>Сварка технологических трубопроводов (черн. стали), DI</v>
          </cell>
          <cell r="Q2539">
            <v>1</v>
          </cell>
        </row>
        <row r="2540">
          <cell r="E2540" t="str">
            <v>PI00-04-09-25</v>
          </cell>
          <cell r="F2540" t="str">
            <v>Сварка/соединение металлических трубопроводов – высоколегированные стали мартенситного, мартенситно-ферритного и ферритного классов DN &gt;100-200мм / &gt;4-8 дюйм, толщина стенки &gt;32-36</v>
          </cell>
          <cell r="G2540" t="str">
            <v>Welding/connection of steel piping - martensitic, martensitic-ferritic and ferritic high-alloy steel DN &gt;100-200 mm/ &gt;4-8", wall thickness &gt;32-36</v>
          </cell>
          <cell r="H2540" t="str">
            <v>DI</v>
          </cell>
          <cell r="I2540" t="str">
            <v>DI</v>
          </cell>
          <cell r="J2540">
            <v>7.9216952685349025</v>
          </cell>
          <cell r="K2540">
            <v>0.27725933439872158</v>
          </cell>
          <cell r="L2540" t="str">
            <v>KQ-32-00</v>
          </cell>
          <cell r="M2540" t="str">
            <v>Технологические трубопроводы, DI</v>
          </cell>
          <cell r="N2540">
            <v>1</v>
          </cell>
          <cell r="O2540" t="str">
            <v>KQ-32-01</v>
          </cell>
          <cell r="P2540" t="str">
            <v>Сварка технологических трубопроводов (черн. стали), DI</v>
          </cell>
          <cell r="Q2540">
            <v>1</v>
          </cell>
        </row>
        <row r="2541">
          <cell r="E2541" t="str">
            <v>PI00-04-09-26</v>
          </cell>
          <cell r="F2541" t="str">
            <v>Сварка/соединение металлических трубопроводов – высоколегированные стали мартенситного, мартенситно-ферритного и ферритного классов DN &gt;200-300мм / &gt;8-12 дюйм, толщина стенки &gt;0-4</v>
          </cell>
          <cell r="G2541" t="str">
            <v>Welding/connection of steel piping - martensitic, martensitic-ferritic and ferritic high-alloy steel DN &gt;200-300 mm/ &gt;8-12", wall thickness &gt;0-4</v>
          </cell>
          <cell r="H2541" t="str">
            <v>DI</v>
          </cell>
          <cell r="I2541" t="str">
            <v>DI</v>
          </cell>
          <cell r="J2541">
            <v>1.49482898961192</v>
          </cell>
          <cell r="K2541">
            <v>5.2319014636417194E-2</v>
          </cell>
          <cell r="L2541" t="str">
            <v>KQ-32-00</v>
          </cell>
          <cell r="M2541" t="str">
            <v>Технологические трубопроводы, DI</v>
          </cell>
          <cell r="N2541">
            <v>1</v>
          </cell>
          <cell r="O2541" t="str">
            <v>KQ-32-01</v>
          </cell>
          <cell r="P2541" t="str">
            <v>Сварка технологических трубопроводов (черн. стали), DI</v>
          </cell>
          <cell r="Q2541">
            <v>1</v>
          </cell>
        </row>
        <row r="2542">
          <cell r="E2542" t="str">
            <v>PI00-04-09-27</v>
          </cell>
          <cell r="F2542" t="str">
            <v>Сварка/соединение металлических трубопроводов – высоколегированные стали мартенситного, мартенситно-ферритного и ферритного классов DN &gt;200-300мм / &gt;8-12 дюйм, толщина стенки &gt;4-8</v>
          </cell>
          <cell r="G2542" t="str">
            <v>Welding/connection of steel piping - martensitic, martensitic-ferritic and ferritic high-alloy steel DN &gt;200-300 mm/ &gt;8-12", wall thickness &gt;4-8</v>
          </cell>
          <cell r="H2542" t="str">
            <v>DI</v>
          </cell>
          <cell r="I2542" t="str">
            <v>DI</v>
          </cell>
          <cell r="J2542">
            <v>1.6975607103581376</v>
          </cell>
          <cell r="K2542">
            <v>5.9414624862534814E-2</v>
          </cell>
          <cell r="L2542" t="str">
            <v>KQ-32-00</v>
          </cell>
          <cell r="M2542" t="str">
            <v>Технологические трубопроводы, DI</v>
          </cell>
          <cell r="N2542">
            <v>1</v>
          </cell>
          <cell r="O2542" t="str">
            <v>KQ-32-01</v>
          </cell>
          <cell r="P2542" t="str">
            <v>Сварка технологических трубопроводов (черн. стали), DI</v>
          </cell>
          <cell r="Q2542">
            <v>1</v>
          </cell>
        </row>
        <row r="2543">
          <cell r="E2543" t="str">
            <v>PI00-04-09-28</v>
          </cell>
          <cell r="F2543" t="str">
            <v>Сварка/соединение металлических трубопроводов – высоколегированные стали мартенситного, мартенситно-ферритного и ферритного классов DN &gt;200-300мм / &gt;8-12 дюйм, толщина стенки &gt;8-12</v>
          </cell>
          <cell r="G2543" t="str">
            <v>Welding/connection of steel piping - martensitic, martensitic-ferritic and ferritic high-alloy steel DN &gt;200-300 mm/ &gt;8-12", wall thickness &gt;8-12</v>
          </cell>
          <cell r="H2543" t="str">
            <v>DI</v>
          </cell>
          <cell r="I2543" t="str">
            <v>DI</v>
          </cell>
          <cell r="J2543">
            <v>2.4877198733154984</v>
          </cell>
          <cell r="K2543">
            <v>8.7070195566042452E-2</v>
          </cell>
          <cell r="L2543" t="str">
            <v>KQ-32-00</v>
          </cell>
          <cell r="M2543" t="str">
            <v>Технологические трубопроводы, DI</v>
          </cell>
          <cell r="N2543">
            <v>1</v>
          </cell>
          <cell r="O2543" t="str">
            <v>KQ-32-01</v>
          </cell>
          <cell r="P2543" t="str">
            <v>Сварка технологических трубопроводов (черн. стали), DI</v>
          </cell>
          <cell r="Q2543">
            <v>1</v>
          </cell>
        </row>
        <row r="2544">
          <cell r="E2544" t="str">
            <v>PI00-04-09-29</v>
          </cell>
          <cell r="F2544" t="str">
            <v>Сварка/соединение металлических трубопроводов – высоколегированные стали мартенситного, мартенситно-ферритного и ферритного классов DN &gt;200-300мм / &gt;8-12 дюйм, толщина стенки &gt;12-16</v>
          </cell>
          <cell r="G2544" t="str">
            <v>Welding/connection of steel piping - martensitic, martensitic-ferritic and ferritic high-alloy steel DN &gt;200-300 mm/ &gt;8-12", wall thickness &gt;12-16</v>
          </cell>
          <cell r="H2544" t="str">
            <v>DI</v>
          </cell>
          <cell r="I2544" t="str">
            <v>DI</v>
          </cell>
          <cell r="J2544">
            <v>3.5556800900517009</v>
          </cell>
          <cell r="K2544">
            <v>0.12444880315180956</v>
          </cell>
          <cell r="L2544" t="str">
            <v>KQ-32-00</v>
          </cell>
          <cell r="M2544" t="str">
            <v>Технологические трубопроводы, DI</v>
          </cell>
          <cell r="N2544">
            <v>1</v>
          </cell>
          <cell r="O2544" t="str">
            <v>KQ-32-01</v>
          </cell>
          <cell r="P2544" t="str">
            <v>Сварка технологических трубопроводов (черн. стали), DI</v>
          </cell>
          <cell r="Q2544">
            <v>1</v>
          </cell>
        </row>
        <row r="2545">
          <cell r="E2545" t="str">
            <v>PI00-04-09-30</v>
          </cell>
          <cell r="F2545" t="str">
            <v>Сварка/соединение металлических трубопроводов – высоколегированные стали мартенситного, мартенситно-ферритного и ферритного классов DN &gt;200-300мм / &gt;8-12 дюйм, толщина стенки &gt;16-20</v>
          </cell>
          <cell r="G2545" t="str">
            <v>Welding/connection of steel piping - martensitic, martensitic-ferritic and ferritic high-alloy steel DN &gt;200-300 mm/ &gt;8-12", wall thickness &gt;16-20</v>
          </cell>
          <cell r="H2545" t="str">
            <v>DI</v>
          </cell>
          <cell r="I2545" t="str">
            <v>DI</v>
          </cell>
          <cell r="J2545">
            <v>4.3558465642457813</v>
          </cell>
          <cell r="K2545">
            <v>0.15245462974860235</v>
          </cell>
          <cell r="L2545" t="str">
            <v>KQ-32-00</v>
          </cell>
          <cell r="M2545" t="str">
            <v>Технологические трубопроводы, DI</v>
          </cell>
          <cell r="N2545">
            <v>1</v>
          </cell>
          <cell r="O2545" t="str">
            <v>KQ-32-01</v>
          </cell>
          <cell r="P2545" t="str">
            <v>Сварка технологических трубопроводов (черн. стали), DI</v>
          </cell>
          <cell r="Q2545">
            <v>1</v>
          </cell>
        </row>
        <row r="2546">
          <cell r="E2546" t="str">
            <v>PI00-04-09-31</v>
          </cell>
          <cell r="F2546" t="str">
            <v>Сварка/соединение металлических трубопроводов – высоколегированные стали мартенситного, мартенситно-ферритного и ферритного классов DN &gt;200-300мм / &gt;8-12 дюйм, толщина стенки &gt;20-24</v>
          </cell>
          <cell r="G2546" t="str">
            <v>Welding/connection of steel piping - martensitic, martensitic-ferritic and ferritic high-alloy steel DN &gt;200-300 mm/ &gt;8-12", wall thickness &gt;20-24</v>
          </cell>
          <cell r="H2546" t="str">
            <v>DI</v>
          </cell>
          <cell r="I2546" t="str">
            <v>DI</v>
          </cell>
          <cell r="J2546">
            <v>5.3259256352394173</v>
          </cell>
          <cell r="K2546">
            <v>0.18640739723337962</v>
          </cell>
          <cell r="L2546" t="str">
            <v>KQ-32-00</v>
          </cell>
          <cell r="M2546" t="str">
            <v>Технологические трубопроводы, DI</v>
          </cell>
          <cell r="N2546">
            <v>1</v>
          </cell>
          <cell r="O2546" t="str">
            <v>KQ-32-01</v>
          </cell>
          <cell r="P2546" t="str">
            <v>Сварка технологических трубопроводов (черн. стали), DI</v>
          </cell>
          <cell r="Q2546">
            <v>1</v>
          </cell>
        </row>
        <row r="2547">
          <cell r="E2547" t="str">
            <v>PI00-04-09-32</v>
          </cell>
          <cell r="F2547" t="str">
            <v>Сварка/соединение металлических трубопроводов – высоколегированные стали мартенситного, мартенситно-ферритного и ферритного классов DN &gt;200-300мм / &gt;8-12 дюйм, толщина стенки &gt;24-28</v>
          </cell>
          <cell r="G2547" t="str">
            <v>Welding/connection of steel piping - martensitic, martensitic-ferritic and ferritic high-alloy steel DN &gt;200-300 mm/ &gt;8-12", wall thickness &gt;24-28</v>
          </cell>
          <cell r="H2547" t="str">
            <v>DI</v>
          </cell>
          <cell r="I2547" t="str">
            <v>DI</v>
          </cell>
          <cell r="J2547">
            <v>6.8242578478643532</v>
          </cell>
          <cell r="K2547">
            <v>0.23884902467525237</v>
          </cell>
          <cell r="L2547" t="str">
            <v>KQ-32-00</v>
          </cell>
          <cell r="M2547" t="str">
            <v>Технологические трубопроводы, DI</v>
          </cell>
          <cell r="N2547">
            <v>1</v>
          </cell>
          <cell r="O2547" t="str">
            <v>KQ-32-01</v>
          </cell>
          <cell r="P2547" t="str">
            <v>Сварка технологических трубопроводов (черн. стали), DI</v>
          </cell>
          <cell r="Q2547">
            <v>1</v>
          </cell>
        </row>
        <row r="2548">
          <cell r="E2548" t="str">
            <v>PI00-04-09-33</v>
          </cell>
          <cell r="F2548" t="str">
            <v>Сварка/соединение металлических трубопроводов – высоколегированные стали мартенситного, мартенситно-ферритного и ферритного классов DN &gt;200-300мм / &gt;8-12 дюйм, толщина стенки &gt;28-32</v>
          </cell>
          <cell r="G2548" t="str">
            <v>Welding/connection of steel piping - martensitic, martensitic-ferritic and ferritic high-alloy steel DN &gt;200-300 mm/ &gt;8-12", wall thickness &gt;28-32</v>
          </cell>
          <cell r="H2548" t="str">
            <v>DI</v>
          </cell>
          <cell r="I2548" t="str">
            <v>DI</v>
          </cell>
          <cell r="J2548">
            <v>7.228084494970366</v>
          </cell>
          <cell r="K2548">
            <v>0.25298295732396281</v>
          </cell>
          <cell r="L2548" t="str">
            <v>KQ-32-00</v>
          </cell>
          <cell r="M2548" t="str">
            <v>Технологические трубопроводы, DI</v>
          </cell>
          <cell r="N2548">
            <v>1</v>
          </cell>
          <cell r="O2548" t="str">
            <v>KQ-32-01</v>
          </cell>
          <cell r="P2548" t="str">
            <v>Сварка технологических трубопроводов (черн. стали), DI</v>
          </cell>
          <cell r="Q2548">
            <v>1</v>
          </cell>
        </row>
        <row r="2549">
          <cell r="E2549" t="str">
            <v>PI00-04-09-34</v>
          </cell>
          <cell r="F2549" t="str">
            <v>Сварка/соединение металлических трубопроводов – высоколегированные стали мартенситного, мартенситно-ферритного и ферритного классов DN &gt;200-300мм / &gt;8-12 дюйм, толщина стенки &gt;32-36</v>
          </cell>
          <cell r="G2549" t="str">
            <v>Welding/connection of steel piping - martensitic, martensitic-ferritic and ferritic high-alloy steel DN &gt;200-300 mm/ &gt;8-12", wall thickness &gt;32-36</v>
          </cell>
          <cell r="H2549" t="str">
            <v>DI</v>
          </cell>
          <cell r="I2549" t="str">
            <v>DI</v>
          </cell>
          <cell r="J2549">
            <v>7.7492306622258287</v>
          </cell>
          <cell r="K2549">
            <v>0.27122307317790401</v>
          </cell>
          <cell r="L2549" t="str">
            <v>KQ-32-00</v>
          </cell>
          <cell r="M2549" t="str">
            <v>Технологические трубопроводы, DI</v>
          </cell>
          <cell r="N2549">
            <v>1</v>
          </cell>
          <cell r="O2549" t="str">
            <v>KQ-32-01</v>
          </cell>
          <cell r="P2549" t="str">
            <v>Сварка технологических трубопроводов (черн. стали), DI</v>
          </cell>
          <cell r="Q2549">
            <v>1</v>
          </cell>
        </row>
        <row r="2550">
          <cell r="E2550" t="str">
            <v>PI00-04-09-35</v>
          </cell>
          <cell r="F2550" t="str">
            <v>Сварка/соединение металлических трубопроводов – высоколегированные стали мартенситного, мартенситно-ферритного и ферритного классов DN &gt;200-300мм / &gt;8-12 дюйм, толщина стенки &gt;36-40</v>
          </cell>
          <cell r="G2550" t="str">
            <v>Welding/connection of steel piping - martensitic, martensitic-ferritic and ferritic high-alloy steel DN &gt;200-300 mm/ &gt;8-12", wall thickness &gt;36-40</v>
          </cell>
          <cell r="H2550" t="str">
            <v>DI</v>
          </cell>
          <cell r="I2550" t="str">
            <v>DI</v>
          </cell>
          <cell r="J2550">
            <v>8.1904308923665443</v>
          </cell>
          <cell r="K2550">
            <v>0.28666508123282902</v>
          </cell>
          <cell r="L2550" t="str">
            <v>KQ-32-00</v>
          </cell>
          <cell r="M2550" t="str">
            <v>Технологические трубопроводы, DI</v>
          </cell>
          <cell r="N2550">
            <v>1</v>
          </cell>
          <cell r="O2550" t="str">
            <v>KQ-32-01</v>
          </cell>
          <cell r="P2550" t="str">
            <v>Сварка технологических трубопроводов (черн. стали), DI</v>
          </cell>
          <cell r="Q2550">
            <v>1</v>
          </cell>
        </row>
        <row r="2551">
          <cell r="E2551" t="str">
            <v>PI00-04-09-36</v>
          </cell>
          <cell r="F2551" t="str">
            <v>Сварка/соединение металлических трубопроводов – высоколегированные стали мартенситного, мартенситно-ферритного и ферритного классов DN &gt;200-300мм / &gt;8-12 дюйм, толщина стенки &gt;40-44</v>
          </cell>
          <cell r="G2551" t="str">
            <v>Welding/connection of steel piping - martensitic, martensitic-ferritic and ferritic high-alloy steel DN &gt;200-300 mm/ &gt;8-12", wall thickness &gt;40-44</v>
          </cell>
          <cell r="H2551" t="str">
            <v>DI</v>
          </cell>
          <cell r="I2551" t="str">
            <v>DI</v>
          </cell>
          <cell r="J2551">
            <v>8.6375648896704629</v>
          </cell>
          <cell r="K2551">
            <v>0.30231477113846611</v>
          </cell>
          <cell r="L2551" t="str">
            <v>KQ-32-00</v>
          </cell>
          <cell r="M2551" t="str">
            <v>Технологические трубопроводы, DI</v>
          </cell>
          <cell r="N2551">
            <v>1</v>
          </cell>
          <cell r="O2551" t="str">
            <v>KQ-32-01</v>
          </cell>
          <cell r="P2551" t="str">
            <v>Сварка технологических трубопроводов (черн. стали), DI</v>
          </cell>
          <cell r="Q2551">
            <v>1</v>
          </cell>
        </row>
        <row r="2552">
          <cell r="E2552" t="str">
            <v>PI00-04-09-37</v>
          </cell>
          <cell r="F2552" t="str">
            <v>Сварка/соединение металлических трубопроводов – высоколегированные стали мартенситного, мартенситно-ферритного и ферритного классов DN &gt;200-300мм / &gt;8-12 дюйм, толщина стенки &gt;44-48</v>
          </cell>
          <cell r="G2552" t="str">
            <v>Welding/connection of steel piping - martensitic, martensitic-ferritic and ferritic high-alloy steel DN &gt;200-300 mm/ &gt;8-12", wall thickness &gt;44-48</v>
          </cell>
          <cell r="H2552" t="str">
            <v>DI</v>
          </cell>
          <cell r="I2552" t="str">
            <v>DI</v>
          </cell>
          <cell r="J2552">
            <v>9.2346255639496651</v>
          </cell>
          <cell r="K2552">
            <v>0.32321189473823825</v>
          </cell>
          <cell r="L2552" t="str">
            <v>KQ-32-00</v>
          </cell>
          <cell r="M2552" t="str">
            <v>Технологические трубопроводы, DI</v>
          </cell>
          <cell r="N2552">
            <v>1</v>
          </cell>
          <cell r="O2552" t="str">
            <v>KQ-32-01</v>
          </cell>
          <cell r="P2552" t="str">
            <v>Сварка технологических трубопроводов (черн. стали), DI</v>
          </cell>
          <cell r="Q2552">
            <v>1</v>
          </cell>
        </row>
        <row r="2553">
          <cell r="E2553" t="str">
            <v>PI00-04-09-38</v>
          </cell>
          <cell r="F2553" t="str">
            <v>Сварка/соединение металлических трубопроводов – высоколегированные стали мартенситного, мартенситно-ферритного и ферритного классов DN &gt;200-300мм / &gt;8-12 дюйм, толщина стенки &gt;48-52</v>
          </cell>
          <cell r="G2553" t="str">
            <v>Welding/connection of steel piping - martensitic, martensitic-ferritic and ferritic high-alloy steel DN &gt;200-300 mm/ &gt;8-12", wall thickness &gt;48-52</v>
          </cell>
          <cell r="H2553" t="str">
            <v>DI</v>
          </cell>
          <cell r="I2553" t="str">
            <v>DI</v>
          </cell>
          <cell r="J2553">
            <v>10.28275251052046</v>
          </cell>
          <cell r="K2553">
            <v>0.35989633786821607</v>
          </cell>
          <cell r="L2553" t="str">
            <v>KQ-32-00</v>
          </cell>
          <cell r="M2553" t="str">
            <v>Технологические трубопроводы, DI</v>
          </cell>
          <cell r="N2553">
            <v>1</v>
          </cell>
          <cell r="O2553" t="str">
            <v>KQ-32-01</v>
          </cell>
          <cell r="P2553" t="str">
            <v>Сварка технологических трубопроводов (черн. стали), DI</v>
          </cell>
          <cell r="Q2553">
            <v>1</v>
          </cell>
        </row>
        <row r="2554">
          <cell r="E2554" t="str">
            <v>PI00-04-09-39</v>
          </cell>
          <cell r="F2554" t="str">
            <v>Сварка/соединение металлических трубопроводов – высоколегированные стали мартенситного, мартенситно-ферритного и ферритного классов DN &gt;300-500мм / &gt;12-20 дюйм, толщина стенки &gt;0-4</v>
          </cell>
          <cell r="G2554" t="str">
            <v>Welding/connection of steel piping - martensitic, martensitic-ferritic and ferritic high-alloy steel DN &gt;300-500 mm/ &gt;12-20", wall thickness &gt;0-4</v>
          </cell>
          <cell r="H2554" t="str">
            <v>DI</v>
          </cell>
          <cell r="I2554" t="str">
            <v>DI</v>
          </cell>
          <cell r="J2554">
            <v>1.2124717638228364</v>
          </cell>
          <cell r="K2554">
            <v>4.2436511733799268E-2</v>
          </cell>
          <cell r="L2554" t="str">
            <v>KQ-32-00</v>
          </cell>
          <cell r="M2554" t="str">
            <v>Технологические трубопроводы, DI</v>
          </cell>
          <cell r="N2554">
            <v>1</v>
          </cell>
          <cell r="O2554" t="str">
            <v>KQ-32-01</v>
          </cell>
          <cell r="P2554" t="str">
            <v>Сварка технологических трубопроводов (черн. стали), DI</v>
          </cell>
          <cell r="Q2554">
            <v>1</v>
          </cell>
        </row>
        <row r="2555">
          <cell r="E2555" t="str">
            <v>PI00-04-09-40</v>
          </cell>
          <cell r="F2555" t="str">
            <v>Сварка/соединение металлических трубопроводов – высоколегированные стали мартенситного, мартенситно-ферритного и ферритного классов DN &gt;300-500мм / &gt;12-20 дюйм, толщина стенки &gt;4-8</v>
          </cell>
          <cell r="G2555" t="str">
            <v>Welding/connection of steel piping - martensitic, martensitic-ferritic and ferritic high-alloy steel DN &gt;300-500 mm/ &gt;12-20", wall thickness &gt;4-8</v>
          </cell>
          <cell r="H2555" t="str">
            <v>DI</v>
          </cell>
          <cell r="I2555" t="str">
            <v>DI</v>
          </cell>
          <cell r="J2555">
            <v>1.776239632700725</v>
          </cell>
          <cell r="K2555">
            <v>6.2168387144525369E-2</v>
          </cell>
          <cell r="L2555" t="str">
            <v>KQ-32-00</v>
          </cell>
          <cell r="M2555" t="str">
            <v>Технологические трубопроводы, DI</v>
          </cell>
          <cell r="N2555">
            <v>1</v>
          </cell>
          <cell r="O2555" t="str">
            <v>KQ-32-01</v>
          </cell>
          <cell r="P2555" t="str">
            <v>Сварка технологических трубопроводов (черн. стали), DI</v>
          </cell>
          <cell r="Q2555">
            <v>1</v>
          </cell>
        </row>
        <row r="2556">
          <cell r="E2556" t="str">
            <v>PI00-04-09-41</v>
          </cell>
          <cell r="F2556" t="str">
            <v>Сварка/соединение металлических трубопроводов – высоколегированные стали мартенситного, мартенситно-ферритного и ферритного классов DN &gt;300-500мм / &gt;12-20 дюйм, толщина стенки &gt;8-12</v>
          </cell>
          <cell r="G2556" t="str">
            <v>Welding/connection of steel piping - martensitic, martensitic-ferritic and ferritic high-alloy steel DN &gt;300-500 mm/ &gt;12-20", wall thickness &gt;8-12</v>
          </cell>
          <cell r="H2556" t="str">
            <v>DI</v>
          </cell>
          <cell r="I2556" t="str">
            <v>DI</v>
          </cell>
          <cell r="J2556">
            <v>2.1095569195123081</v>
          </cell>
          <cell r="K2556">
            <v>7.3834492182930783E-2</v>
          </cell>
          <cell r="L2556" t="str">
            <v>KQ-32-00</v>
          </cell>
          <cell r="M2556" t="str">
            <v>Технологические трубопроводы, DI</v>
          </cell>
          <cell r="N2556">
            <v>1</v>
          </cell>
          <cell r="O2556" t="str">
            <v>KQ-32-01</v>
          </cell>
          <cell r="P2556" t="str">
            <v>Сварка технологических трубопроводов (черн. стали), DI</v>
          </cell>
          <cell r="Q2556">
            <v>1</v>
          </cell>
        </row>
        <row r="2557">
          <cell r="E2557" t="str">
            <v>PI00-04-09-42</v>
          </cell>
          <cell r="F2557" t="str">
            <v>Сварка/соединение металлических трубопроводов – высоколегированные стали мартенситного, мартенситно-ферритного и ферритного классов DN &gt;300-500мм / &gt;12-20 дюйм, толщина стенки &gt;12-16</v>
          </cell>
          <cell r="G2557" t="str">
            <v>Welding/connection of steel piping - martensitic, martensitic-ferritic and ferritic high-alloy steel DN &gt;300-500 mm/ &gt;12-20", wall thickness &gt;12-16</v>
          </cell>
          <cell r="H2557" t="str">
            <v>DI</v>
          </cell>
          <cell r="I2557" t="str">
            <v>DI</v>
          </cell>
          <cell r="J2557">
            <v>2.9539930398771603</v>
          </cell>
          <cell r="K2557">
            <v>0.10338975639570061</v>
          </cell>
          <cell r="L2557" t="str">
            <v>KQ-32-00</v>
          </cell>
          <cell r="M2557" t="str">
            <v>Технологические трубопроводы, DI</v>
          </cell>
          <cell r="N2557">
            <v>1</v>
          </cell>
          <cell r="O2557" t="str">
            <v>KQ-32-01</v>
          </cell>
          <cell r="P2557" t="str">
            <v>Сварка технологических трубопроводов (черн. стали), DI</v>
          </cell>
          <cell r="Q2557">
            <v>1</v>
          </cell>
        </row>
        <row r="2558">
          <cell r="E2558" t="str">
            <v>PI00-04-09-43</v>
          </cell>
          <cell r="F2558" t="str">
            <v>Сварка/соединение металлических трубопроводов – высоколегированные стали мартенситного, мартенситно-ферритного и ферритного классов DN &gt;300-500мм / &gt;12-20 дюйм, толщина стенки &gt;16-20</v>
          </cell>
          <cell r="G2558" t="str">
            <v>Welding/connection of steel piping - martensitic, martensitic-ferritic and ferritic high-alloy steel DN &gt;300-500 mm/ &gt;12-20", wall thickness &gt;16-20</v>
          </cell>
          <cell r="H2558" t="str">
            <v>DI</v>
          </cell>
          <cell r="I2558" t="str">
            <v>DI</v>
          </cell>
          <cell r="J2558">
            <v>3.4221926936711804</v>
          </cell>
          <cell r="K2558">
            <v>0.11977674427849133</v>
          </cell>
          <cell r="L2558" t="str">
            <v>KQ-32-00</v>
          </cell>
          <cell r="M2558" t="str">
            <v>Технологические трубопроводы, DI</v>
          </cell>
          <cell r="N2558">
            <v>1</v>
          </cell>
          <cell r="O2558" t="str">
            <v>KQ-32-01</v>
          </cell>
          <cell r="P2558" t="str">
            <v>Сварка технологических трубопроводов (черн. стали), DI</v>
          </cell>
          <cell r="Q2558">
            <v>1</v>
          </cell>
        </row>
        <row r="2559">
          <cell r="E2559" t="str">
            <v>PI00-04-09-44</v>
          </cell>
          <cell r="F2559" t="str">
            <v>Сварка/соединение металлических трубопроводов – высоколегированные стали мартенситного, мартенситно-ферритного и ферритного классов DN &gt;300-500мм / &gt;12-20 дюйм, толщина стенки &gt;20-24</v>
          </cell>
          <cell r="G2559" t="str">
            <v>Welding/connection of steel piping - martensitic, martensitic-ferritic and ferritic high-alloy steel DN &gt;300-500 mm/ &gt;12-20", wall thickness &gt;20-24</v>
          </cell>
          <cell r="H2559" t="str">
            <v>DI</v>
          </cell>
          <cell r="I2559" t="str">
            <v>DI</v>
          </cell>
          <cell r="J2559">
            <v>4.8819583411053875</v>
          </cell>
          <cell r="K2559">
            <v>0.17086854193868858</v>
          </cell>
          <cell r="L2559" t="str">
            <v>KQ-32-00</v>
          </cell>
          <cell r="M2559" t="str">
            <v>Технологические трубопроводы, DI</v>
          </cell>
          <cell r="N2559">
            <v>1</v>
          </cell>
          <cell r="O2559" t="str">
            <v>KQ-32-01</v>
          </cell>
          <cell r="P2559" t="str">
            <v>Сварка технологических трубопроводов (черн. стали), DI</v>
          </cell>
          <cell r="Q2559">
            <v>1</v>
          </cell>
        </row>
        <row r="2560">
          <cell r="E2560" t="str">
            <v>PI00-04-09-45</v>
          </cell>
          <cell r="F2560" t="str">
            <v>Сварка/соединение металлических трубопроводов – высоколегированные стали мартенситного, мартенситно-ферритного и ферритного классов DN &gt;300-500мм / &gt;12-20 дюйм, толщина стенки &gt;24-28</v>
          </cell>
          <cell r="G2560" t="str">
            <v>Welding/connection of steel piping - martensitic, martensitic-ferritic and ferritic high-alloy steel DN &gt;300-500 mm/ &gt;12-20", wall thickness &gt;24-28</v>
          </cell>
          <cell r="H2560" t="str">
            <v>DI</v>
          </cell>
          <cell r="I2560" t="str">
            <v>DI</v>
          </cell>
          <cell r="J2560">
            <v>6.2031827239380375</v>
          </cell>
          <cell r="K2560">
            <v>0.2171113953378313</v>
          </cell>
          <cell r="L2560" t="str">
            <v>KQ-32-00</v>
          </cell>
          <cell r="M2560" t="str">
            <v>Технологические трубопроводы, DI</v>
          </cell>
          <cell r="N2560">
            <v>1</v>
          </cell>
          <cell r="O2560" t="str">
            <v>KQ-32-01</v>
          </cell>
          <cell r="P2560" t="str">
            <v>Сварка технологических трубопроводов (черн. стали), DI</v>
          </cell>
          <cell r="Q2560">
            <v>1</v>
          </cell>
        </row>
        <row r="2561">
          <cell r="E2561" t="str">
            <v>PI00-04-09-46</v>
          </cell>
          <cell r="F2561" t="str">
            <v>Сварка/соединение металлических трубопроводов – высоколегированные стали мартенситного, мартенситно-ферритного и ферритного классов DN &gt;300-500мм / &gt;12-20 дюйм, толщина стенки &gt;28-32</v>
          </cell>
          <cell r="G2561" t="str">
            <v>Welding/connection of steel piping - martensitic, martensitic-ferritic and ferritic high-alloy steel DN &gt;300-500 mm/ &gt;12-20", wall thickness &gt;28-32</v>
          </cell>
          <cell r="H2561" t="str">
            <v>DI</v>
          </cell>
          <cell r="I2561" t="str">
            <v>DI</v>
          </cell>
          <cell r="J2561">
            <v>6.995835480414021</v>
          </cell>
          <cell r="K2561">
            <v>0.24485424181449073</v>
          </cell>
          <cell r="L2561" t="str">
            <v>KQ-32-00</v>
          </cell>
          <cell r="M2561" t="str">
            <v>Технологические трубопроводы, DI</v>
          </cell>
          <cell r="N2561">
            <v>1</v>
          </cell>
          <cell r="O2561" t="str">
            <v>KQ-32-01</v>
          </cell>
          <cell r="P2561" t="str">
            <v>Сварка технологических трубопроводов (черн. стали), DI</v>
          </cell>
          <cell r="Q2561">
            <v>1</v>
          </cell>
        </row>
        <row r="2562">
          <cell r="E2562" t="str">
            <v>PI00-04-09-47</v>
          </cell>
          <cell r="F2562" t="str">
            <v>Сварка/соединение металлических трубопроводов – высоколегированные стали мартенситного, мартенситно-ферритного и ферритного классов DN &gt;300-500мм / &gt;12-20 дюйм, толщина стенки &gt;32-36</v>
          </cell>
          <cell r="G2562" t="str">
            <v>Welding/connection of steel piping - martensitic, martensitic-ferritic and ferritic high-alloy steel DN &gt;300-500 mm/ &gt;12-20", wall thickness &gt;32-36</v>
          </cell>
          <cell r="H2562" t="str">
            <v>DI</v>
          </cell>
          <cell r="I2562" t="str">
            <v>DI</v>
          </cell>
          <cell r="J2562">
            <v>7.3956559622299141</v>
          </cell>
          <cell r="K2562">
            <v>0.258847958678047</v>
          </cell>
          <cell r="L2562" t="str">
            <v>KQ-32-00</v>
          </cell>
          <cell r="M2562" t="str">
            <v>Технологические трубопроводы, DI</v>
          </cell>
          <cell r="N2562">
            <v>1</v>
          </cell>
          <cell r="O2562" t="str">
            <v>KQ-32-01</v>
          </cell>
          <cell r="P2562" t="str">
            <v>Сварка технологических трубопроводов (черн. стали), DI</v>
          </cell>
          <cell r="Q2562">
            <v>1</v>
          </cell>
        </row>
        <row r="2563">
          <cell r="E2563" t="str">
            <v>PI00-04-09-48</v>
          </cell>
          <cell r="F2563" t="str">
            <v>Сварка/соединение металлических трубопроводов – высоколегированные стали мартенситного, мартенситно-ферритного и ферритного классов DN &gt;300-500мм / &gt;12-20 дюйм, толщина стенки &gt;36-40</v>
          </cell>
          <cell r="G2563" t="str">
            <v>Welding/connection of steel piping - martensitic, martensitic-ferritic and ferritic high-alloy steel DN &gt;300-500 mm/ &gt;12-20", wall thickness &gt;36-40</v>
          </cell>
          <cell r="H2563" t="str">
            <v>DI</v>
          </cell>
          <cell r="I2563" t="str">
            <v>DI</v>
          </cell>
          <cell r="J2563">
            <v>7.4888864137188298</v>
          </cell>
          <cell r="K2563">
            <v>0.26211102448015905</v>
          </cell>
          <cell r="L2563" t="str">
            <v>KQ-32-00</v>
          </cell>
          <cell r="M2563" t="str">
            <v>Технологические трубопроводы, DI</v>
          </cell>
          <cell r="N2563">
            <v>1</v>
          </cell>
          <cell r="O2563" t="str">
            <v>KQ-32-01</v>
          </cell>
          <cell r="P2563" t="str">
            <v>Сварка технологических трубопроводов (черн. стали), DI</v>
          </cell>
          <cell r="Q2563">
            <v>1</v>
          </cell>
        </row>
        <row r="2564">
          <cell r="E2564" t="str">
            <v>PI00-04-09-49</v>
          </cell>
          <cell r="F2564" t="str">
            <v>Сварка/соединение металлических трубопроводов – высоколегированные стали мартенситного, мартенситно-ферритного и ферритного классов DN &gt;300-500мм / &gt;12-20 дюйм, толщина стенки &gt;40-44</v>
          </cell>
          <cell r="G2564" t="str">
            <v>Welding/connection of steel piping - martensitic, martensitic-ferritic and ferritic high-alloy steel DN &gt;300-500 mm/ &gt;12-20", wall thickness &gt;40-44</v>
          </cell>
          <cell r="H2564" t="str">
            <v>DI</v>
          </cell>
          <cell r="I2564" t="str">
            <v>DI</v>
          </cell>
          <cell r="J2564">
            <v>7.7810437497231968</v>
          </cell>
          <cell r="K2564">
            <v>0.27233653124031187</v>
          </cell>
          <cell r="L2564" t="str">
            <v>KQ-32-00</v>
          </cell>
          <cell r="M2564" t="str">
            <v>Технологические трубопроводы, DI</v>
          </cell>
          <cell r="N2564">
            <v>1</v>
          </cell>
          <cell r="O2564" t="str">
            <v>KQ-32-01</v>
          </cell>
          <cell r="P2564" t="str">
            <v>Сварка технологических трубопроводов (черн. стали), DI</v>
          </cell>
          <cell r="Q2564">
            <v>1</v>
          </cell>
        </row>
        <row r="2565">
          <cell r="E2565" t="str">
            <v>PI00-04-09-50</v>
          </cell>
          <cell r="F2565" t="str">
            <v>Сварка/соединение металлических трубопроводов – высоколегированные стали мартенситного, мартенситно-ферритного и ферритного классов DN &gt;300-500мм / &gt;12-20 дюйм, толщина стенки &gt;44-48</v>
          </cell>
          <cell r="G2565" t="str">
            <v>Welding/connection of steel piping - martensitic, martensitic-ferritic and ferritic high-alloy steel DN &gt;300-500 mm/ &gt;12-20", wall thickness &gt;44-48</v>
          </cell>
          <cell r="H2565" t="str">
            <v>DI</v>
          </cell>
          <cell r="I2565" t="str">
            <v>DI</v>
          </cell>
          <cell r="J2565">
            <v>8.5361000892730843</v>
          </cell>
          <cell r="K2565">
            <v>0.29876350312455796</v>
          </cell>
          <cell r="L2565" t="str">
            <v>KQ-32-00</v>
          </cell>
          <cell r="M2565" t="str">
            <v>Технологические трубопроводы, DI</v>
          </cell>
          <cell r="N2565">
            <v>1</v>
          </cell>
          <cell r="O2565" t="str">
            <v>KQ-32-01</v>
          </cell>
          <cell r="P2565" t="str">
            <v>Сварка технологических трубопроводов (черн. стали), DI</v>
          </cell>
          <cell r="Q2565">
            <v>1</v>
          </cell>
        </row>
        <row r="2566">
          <cell r="E2566" t="str">
            <v>PI00-04-09-51</v>
          </cell>
          <cell r="F2566" t="str">
            <v>Сварка/соединение металлических трубопроводов – высоколегированные стали мартенситного, мартенситно-ферритного и ферритного классов DN &gt;300-500мм / &gt;12-20 дюйм, толщина стенки &gt;48-52</v>
          </cell>
          <cell r="G2566" t="str">
            <v>Welding/connection of steel piping - martensitic, martensitic-ferritic and ferritic high-alloy steel DN &gt;300-500 mm/ &gt;12-20", wall thickness &gt;48-52</v>
          </cell>
          <cell r="H2566" t="str">
            <v>DI</v>
          </cell>
          <cell r="I2566" t="str">
            <v>DI</v>
          </cell>
          <cell r="J2566">
            <v>9.0458215277162672</v>
          </cell>
          <cell r="K2566">
            <v>0.31660375347006936</v>
          </cell>
          <cell r="L2566" t="str">
            <v>KQ-32-00</v>
          </cell>
          <cell r="M2566" t="str">
            <v>Технологические трубопроводы, DI</v>
          </cell>
          <cell r="N2566">
            <v>1</v>
          </cell>
          <cell r="O2566" t="str">
            <v>KQ-32-01</v>
          </cell>
          <cell r="P2566" t="str">
            <v>Сварка технологических трубопроводов (черн. стали), DI</v>
          </cell>
          <cell r="Q2566">
            <v>1</v>
          </cell>
        </row>
        <row r="2567">
          <cell r="E2567" t="str">
            <v>PI00-04-09-52</v>
          </cell>
          <cell r="F2567" t="str">
            <v>Сварка/соединение металлических трубопроводов – высоколегированные стали мартенситного, мартенситно-ферритного и ферритного классов DN &gt;300-500мм / &gt;12-20 дюйм, толщина стенки &gt;52-56</v>
          </cell>
          <cell r="G2567" t="str">
            <v>Welding/connection of steel piping - martensitic, martensitic-ferritic and ferritic high-alloy steel DN &gt;300-500 mm/ &gt;12-20", wall thickness &gt;52-56</v>
          </cell>
          <cell r="H2567" t="str">
            <v>DI</v>
          </cell>
          <cell r="I2567" t="str">
            <v>DI</v>
          </cell>
          <cell r="J2567">
            <v>10.111564437116261</v>
          </cell>
          <cell r="K2567">
            <v>0.35390475529906912</v>
          </cell>
          <cell r="L2567" t="str">
            <v>KQ-32-00</v>
          </cell>
          <cell r="M2567" t="str">
            <v>Технологические трубопроводы, DI</v>
          </cell>
          <cell r="N2567">
            <v>1</v>
          </cell>
          <cell r="O2567" t="str">
            <v>KQ-32-01</v>
          </cell>
          <cell r="P2567" t="str">
            <v>Сварка технологических трубопроводов (черн. стали), DI</v>
          </cell>
          <cell r="Q2567">
            <v>1</v>
          </cell>
        </row>
        <row r="2568">
          <cell r="E2568" t="str">
            <v>PI00-04-09-53</v>
          </cell>
          <cell r="F2568" t="str">
            <v>Сварка/соединение металлических трубопроводов – высоколегированные стали мартенситного, мартенситно-ферритного и ферритного классов DN &gt;300-500мм / &gt;12-20 дюйм, толщина стенки &gt;56-60</v>
          </cell>
          <cell r="G2568" t="str">
            <v>Welding/connection of steel piping - martensitic, martensitic-ferritic and ferritic high-alloy steel DN &gt;300-500 mm/ &gt;12-20", wall thickness &gt;56-60</v>
          </cell>
          <cell r="H2568" t="str">
            <v>DI</v>
          </cell>
          <cell r="I2568" t="str">
            <v>DI</v>
          </cell>
          <cell r="J2568">
            <v>10.823906578926954</v>
          </cell>
          <cell r="K2568">
            <v>0.3788367302624433</v>
          </cell>
          <cell r="L2568" t="str">
            <v>KQ-32-00</v>
          </cell>
          <cell r="M2568" t="str">
            <v>Технологические трубопроводы, DI</v>
          </cell>
          <cell r="N2568">
            <v>1</v>
          </cell>
          <cell r="O2568" t="str">
            <v>KQ-32-01</v>
          </cell>
          <cell r="P2568" t="str">
            <v>Сварка технологических трубопроводов (черн. стали), DI</v>
          </cell>
          <cell r="Q2568">
            <v>1</v>
          </cell>
        </row>
        <row r="2569">
          <cell r="E2569" t="str">
            <v>PI00-04-09-54</v>
          </cell>
          <cell r="F2569" t="str">
            <v>Сварка/соединение металлических трубопроводов – высоколегированные стали мартенситного, мартенситно-ферритного и ферритного классов DN &gt;300-500мм / &gt;12-20 дюйм, толщина стенки &gt;60-64</v>
          </cell>
          <cell r="G2569" t="str">
            <v>Welding/connection of steel piping - martensitic, martensitic-ferritic and ferritic high-alloy steel DN &gt;300-500 mm/ &gt;12-20", wall thickness &gt;60-64</v>
          </cell>
          <cell r="H2569" t="str">
            <v>DI</v>
          </cell>
          <cell r="I2569" t="str">
            <v>DI</v>
          </cell>
          <cell r="J2569">
            <v>11.131828329954308</v>
          </cell>
          <cell r="K2569">
            <v>0.38961399154840076</v>
          </cell>
          <cell r="L2569" t="str">
            <v>KQ-32-00</v>
          </cell>
          <cell r="M2569" t="str">
            <v>Технологические трубопроводы, DI</v>
          </cell>
          <cell r="N2569">
            <v>1</v>
          </cell>
          <cell r="O2569" t="str">
            <v>KQ-32-01</v>
          </cell>
          <cell r="P2569" t="str">
            <v>Сварка технологических трубопроводов (черн. стали), DI</v>
          </cell>
          <cell r="Q2569">
            <v>1</v>
          </cell>
        </row>
        <row r="2570">
          <cell r="E2570" t="str">
            <v>PI00-04-09-55</v>
          </cell>
          <cell r="F2570" t="str">
            <v>Сварка/соединение металлических трубопроводов – высоколегированные стали мартенситного, мартенситно-ферритного и ферритного классов DN &gt;300-500мм / &gt;12-20 дюйм, толщина стенки &gt;64-68</v>
          </cell>
          <cell r="G2570" t="str">
            <v>Welding/connection of steel piping - martensitic, martensitic-ferritic and ferritic high-alloy steel DN &gt;300-500 mm/ &gt;12-20", wall thickness &gt;64-68</v>
          </cell>
          <cell r="H2570" t="str">
            <v>DI</v>
          </cell>
          <cell r="I2570" t="str">
            <v>DI</v>
          </cell>
          <cell r="J2570">
            <v>12.48060708092868</v>
          </cell>
          <cell r="K2570">
            <v>0.43682124783250381</v>
          </cell>
          <cell r="L2570" t="str">
            <v>KQ-32-00</v>
          </cell>
          <cell r="M2570" t="str">
            <v>Технологические трубопроводы, DI</v>
          </cell>
          <cell r="N2570">
            <v>1</v>
          </cell>
          <cell r="O2570" t="str">
            <v>KQ-32-01</v>
          </cell>
          <cell r="P2570" t="str">
            <v>Сварка технологических трубопроводов (черн. стали), DI</v>
          </cell>
          <cell r="Q2570">
            <v>1</v>
          </cell>
        </row>
        <row r="2571">
          <cell r="E2571" t="str">
            <v>PI00-04-09-56</v>
          </cell>
          <cell r="F2571" t="str">
            <v>Сварка/соединение металлических трубопроводов – высоколегированные стали мартенситного, мартенситно-ферритного и ферритного классов DN &gt;500-700мм / &gt;20-28 дюйм, толщина стенки &gt;4-8</v>
          </cell>
          <cell r="G2571" t="str">
            <v>Welding/connection of steel piping - martensitic, martensitic-ferritic and ferritic high-alloy steel DN &gt;500-700 mm/ &gt;20-28", wall thickness &gt;4-8</v>
          </cell>
          <cell r="H2571" t="str">
            <v>DI</v>
          </cell>
          <cell r="I2571" t="str">
            <v>DI</v>
          </cell>
          <cell r="J2571">
            <v>1.750094547751774</v>
          </cell>
          <cell r="K2571">
            <v>6.1253309171312081E-2</v>
          </cell>
          <cell r="L2571" t="str">
            <v>KQ-32-00</v>
          </cell>
          <cell r="M2571" t="str">
            <v>Технологические трубопроводы, DI</v>
          </cell>
          <cell r="N2571">
            <v>1</v>
          </cell>
          <cell r="O2571" t="str">
            <v>KQ-32-01</v>
          </cell>
          <cell r="P2571" t="str">
            <v>Сварка технологических трубопроводов (черн. стали), DI</v>
          </cell>
          <cell r="Q2571">
            <v>1</v>
          </cell>
        </row>
        <row r="2572">
          <cell r="E2572" t="str">
            <v>PI00-04-09-57</v>
          </cell>
          <cell r="F2572" t="str">
            <v>Сварка/соединение металлических трубопроводов – высоколегированные стали мартенситного, мартенситно-ферритного и ферритного классов DN &gt;500-700мм / &gt;20-28 дюйм, толщина стенки &gt;8-12</v>
          </cell>
          <cell r="G2572" t="str">
            <v>Welding/connection of steel piping - martensitic, martensitic-ferritic and ferritic high-alloy steel DN &gt;500-700 mm/ &gt;20-28", wall thickness &gt;8-12</v>
          </cell>
          <cell r="H2572" t="str">
            <v>DI</v>
          </cell>
          <cell r="I2572" t="str">
            <v>DI</v>
          </cell>
          <cell r="J2572">
            <v>1.8179517561634104</v>
          </cell>
          <cell r="K2572">
            <v>6.3628311465719373E-2</v>
          </cell>
          <cell r="L2572" t="str">
            <v>KQ-32-00</v>
          </cell>
          <cell r="M2572" t="str">
            <v>Технологические трубопроводы, DI</v>
          </cell>
          <cell r="N2572">
            <v>1</v>
          </cell>
          <cell r="O2572" t="str">
            <v>KQ-32-01</v>
          </cell>
          <cell r="P2572" t="str">
            <v>Сварка технологических трубопроводов (черн. стали), DI</v>
          </cell>
          <cell r="Q2572">
            <v>1</v>
          </cell>
        </row>
        <row r="2573">
          <cell r="E2573" t="str">
            <v>PI00-04-09-58</v>
          </cell>
          <cell r="F2573" t="str">
            <v>Сварка/соединение металлических трубопроводов – высоколегированные стали мартенситного, мартенситно-ферритного и ферритного классов DN &gt;500-700мм / &gt;20-28 дюйм, толщина стенки &gt;12-16</v>
          </cell>
          <cell r="G2573" t="str">
            <v>Welding/connection of steel piping - martensitic, martensitic-ferritic and ferritic high-alloy steel DN &gt;500-700 mm/ &gt;20-28", wall thickness &gt;12-16</v>
          </cell>
          <cell r="H2573" t="str">
            <v>DI</v>
          </cell>
          <cell r="I2573" t="str">
            <v>DI</v>
          </cell>
          <cell r="J2573">
            <v>2.6317738201090024</v>
          </cell>
          <cell r="K2573">
            <v>9.2112083703815087E-2</v>
          </cell>
          <cell r="L2573" t="str">
            <v>KQ-32-00</v>
          </cell>
          <cell r="M2573" t="str">
            <v>Технологические трубопроводы, DI</v>
          </cell>
          <cell r="N2573">
            <v>1</v>
          </cell>
          <cell r="O2573" t="str">
            <v>KQ-32-01</v>
          </cell>
          <cell r="P2573" t="str">
            <v>Сварка технологических трубопроводов (черн. стали), DI</v>
          </cell>
          <cell r="Q2573">
            <v>1</v>
          </cell>
        </row>
        <row r="2574">
          <cell r="E2574" t="str">
            <v>PI00-04-09-59</v>
          </cell>
          <cell r="F2574" t="str">
            <v>Сварка/соединение металлических трубопроводов – высоколегированные стали мартенситного, мартенситно-ферритного и ферритного классов DN &gt;500-700мм / &gt;20-28 дюйм, толщина стенки &gt;16-20</v>
          </cell>
          <cell r="G2574" t="str">
            <v>Welding/connection of steel piping - martensitic, martensitic-ferritic and ferritic high-alloy steel DN &gt;500-700 mm/ &gt;20-28", wall thickness &gt;16-20</v>
          </cell>
          <cell r="H2574" t="str">
            <v>DI</v>
          </cell>
          <cell r="I2574" t="str">
            <v>DI</v>
          </cell>
          <cell r="J2574">
            <v>3.3172914311416317</v>
          </cell>
          <cell r="K2574">
            <v>0.11610520008995712</v>
          </cell>
          <cell r="L2574" t="str">
            <v>KQ-32-00</v>
          </cell>
          <cell r="M2574" t="str">
            <v>Технологические трубопроводы, DI</v>
          </cell>
          <cell r="N2574">
            <v>1</v>
          </cell>
          <cell r="O2574" t="str">
            <v>KQ-32-01</v>
          </cell>
          <cell r="P2574" t="str">
            <v>Сварка технологических трубопроводов (черн. стали), DI</v>
          </cell>
          <cell r="Q2574">
            <v>1</v>
          </cell>
        </row>
        <row r="2575">
          <cell r="E2575" t="str">
            <v>PI00-04-09-60</v>
          </cell>
          <cell r="F2575" t="str">
            <v>Сварка/соединение металлических трубопроводов – высоколегированные стали мартенситного, мартенситно-ферритного и ферритного классов DN &gt;500-700мм / &gt;20-28 дюйм, толщина стенки &gt;20-24</v>
          </cell>
          <cell r="G2575" t="str">
            <v>Welding/connection of steel piping - martensitic, martensitic-ferritic and ferritic high-alloy steel DN &gt;500-700 mm/ &gt;20-28", wall thickness &gt;20-24</v>
          </cell>
          <cell r="H2575" t="str">
            <v>DI</v>
          </cell>
          <cell r="I2575" t="str">
            <v>DI</v>
          </cell>
          <cell r="J2575">
            <v>4.750039678904848</v>
          </cell>
          <cell r="K2575">
            <v>0.16625138876166967</v>
          </cell>
          <cell r="L2575" t="str">
            <v>KQ-32-00</v>
          </cell>
          <cell r="M2575" t="str">
            <v>Технологические трубопроводы, DI</v>
          </cell>
          <cell r="N2575">
            <v>1</v>
          </cell>
          <cell r="O2575" t="str">
            <v>KQ-32-01</v>
          </cell>
          <cell r="P2575" t="str">
            <v>Сварка технологических трубопроводов (черн. стали), DI</v>
          </cell>
          <cell r="Q2575">
            <v>1</v>
          </cell>
        </row>
        <row r="2576">
          <cell r="E2576" t="str">
            <v>PI00-04-09-61</v>
          </cell>
          <cell r="F2576" t="str">
            <v>Сварка/соединение металлических трубопроводов – высоколегированные стали мартенситного, мартенситно-ферритного и ферритного классов DN &gt;500-700мм / &gt;20-28 дюйм, толщина стенки &gt;24-28</v>
          </cell>
          <cell r="G2576" t="str">
            <v>Welding/connection of steel piping - martensitic, martensitic-ferritic and ferritic high-alloy steel DN &gt;500-700 mm/ &gt;20-28", wall thickness &gt;24-28</v>
          </cell>
          <cell r="H2576" t="str">
            <v>DI</v>
          </cell>
          <cell r="I2576" t="str">
            <v>DI</v>
          </cell>
          <cell r="J2576">
            <v>5.4447844287775018</v>
          </cell>
          <cell r="K2576">
            <v>0.19056745500721256</v>
          </cell>
          <cell r="L2576" t="str">
            <v>KQ-32-00</v>
          </cell>
          <cell r="M2576" t="str">
            <v>Технологические трубопроводы, DI</v>
          </cell>
          <cell r="N2576">
            <v>1</v>
          </cell>
          <cell r="O2576" t="str">
            <v>KQ-32-01</v>
          </cell>
          <cell r="P2576" t="str">
            <v>Сварка технологических трубопроводов (черн. стали), DI</v>
          </cell>
          <cell r="Q2576">
            <v>1</v>
          </cell>
        </row>
        <row r="2577">
          <cell r="E2577" t="str">
            <v>PI00-04-09-62</v>
          </cell>
          <cell r="F2577" t="str">
            <v>Сварка/соединение металлических трубопроводов – высоколегированные стали мартенситного, мартенситно-ферритного и ферритного классов DN &gt;500-700мм / &gt;20-28 дюйм, толщина стенки &gt;28-32</v>
          </cell>
          <cell r="G2577" t="str">
            <v>Welding/connection of steel piping - martensitic, martensitic-ferritic and ferritic high-alloy steel DN &gt;500-700 mm/ &gt;20-28", wall thickness &gt;28-32</v>
          </cell>
          <cell r="H2577" t="str">
            <v>DI</v>
          </cell>
          <cell r="I2577" t="str">
            <v>DI</v>
          </cell>
          <cell r="J2577">
            <v>5.6777230912015462</v>
          </cell>
          <cell r="K2577">
            <v>0.19872030819205411</v>
          </cell>
          <cell r="L2577" t="str">
            <v>KQ-32-00</v>
          </cell>
          <cell r="M2577" t="str">
            <v>Технологические трубопроводы, DI</v>
          </cell>
          <cell r="N2577">
            <v>1</v>
          </cell>
          <cell r="O2577" t="str">
            <v>KQ-32-01</v>
          </cell>
          <cell r="P2577" t="str">
            <v>Сварка технологических трубопроводов (черн. стали), DI</v>
          </cell>
          <cell r="Q2577">
            <v>1</v>
          </cell>
        </row>
        <row r="2578">
          <cell r="E2578" t="str">
            <v>PI00-04-09-63</v>
          </cell>
          <cell r="F2578" t="str">
            <v>Сварка/соединение металлических трубопроводов – высоколегированные стали мартенситного, мартенситно-ферритного и ферритного классов DN &gt;500-700мм / &gt;20-28 дюйм, толщина стенки &gt;32-36</v>
          </cell>
          <cell r="G2578" t="str">
            <v>Welding/connection of steel piping - martensitic, martensitic-ferritic and ferritic high-alloy steel DN &gt;500-700 mm/ &gt;20-28", wall thickness &gt;32-36</v>
          </cell>
          <cell r="H2578" t="str">
            <v>DI</v>
          </cell>
          <cell r="I2578" t="str">
            <v>DI</v>
          </cell>
          <cell r="J2578">
            <v>6.2085794611391005</v>
          </cell>
          <cell r="K2578">
            <v>0.21730028113986849</v>
          </cell>
          <cell r="L2578" t="str">
            <v>KQ-32-00</v>
          </cell>
          <cell r="M2578" t="str">
            <v>Технологические трубопроводы, DI</v>
          </cell>
          <cell r="N2578">
            <v>1</v>
          </cell>
          <cell r="O2578" t="str">
            <v>KQ-32-01</v>
          </cell>
          <cell r="P2578" t="str">
            <v>Сварка технологических трубопроводов (черн. стали), DI</v>
          </cell>
          <cell r="Q2578">
            <v>1</v>
          </cell>
        </row>
        <row r="2579">
          <cell r="E2579" t="str">
            <v>PI00-04-09-64</v>
          </cell>
          <cell r="F2579" t="str">
            <v>Сварка/соединение металлических трубопроводов – высоколегированные стали мартенситного, мартенситно-ферритного и ферритного классов DN &gt;500-700мм / &gt;20-28 дюйм, толщина стенки &gt;36-40</v>
          </cell>
          <cell r="G2579" t="str">
            <v>Welding/connection of steel piping - martensitic, martensitic-ferritic and ferritic high-alloy steel DN &gt;500-700 mm/ &gt;20-28", wall thickness &gt;36-40</v>
          </cell>
          <cell r="H2579" t="str">
            <v>DI</v>
          </cell>
          <cell r="I2579" t="str">
            <v>DI</v>
          </cell>
          <cell r="J2579">
            <v>6.7009362161209047</v>
          </cell>
          <cell r="K2579">
            <v>0.23453276756423169</v>
          </cell>
          <cell r="L2579" t="str">
            <v>KQ-32-00</v>
          </cell>
          <cell r="M2579" t="str">
            <v>Технологические трубопроводы, DI</v>
          </cell>
          <cell r="N2579">
            <v>1</v>
          </cell>
          <cell r="O2579" t="str">
            <v>KQ-32-01</v>
          </cell>
          <cell r="P2579" t="str">
            <v>Сварка технологических трубопроводов (черн. стали), DI</v>
          </cell>
          <cell r="Q2579">
            <v>1</v>
          </cell>
        </row>
        <row r="2580">
          <cell r="E2580" t="str">
            <v>PI00-04-09-65</v>
          </cell>
          <cell r="F2580" t="str">
            <v>Сварка/соединение металлических трубопроводов – высоколегированные стали мартенситного, мартенситно-ферритного и ферритного классов DN &gt;500-700мм / &gt;20-28 дюйм, толщина стенки &gt;40-44</v>
          </cell>
          <cell r="G2580" t="str">
            <v>Welding/connection of steel piping - martensitic, martensitic-ferritic and ferritic high-alloy steel DN &gt;500-700 mm/ &gt;20-28", wall thickness &gt;40-44</v>
          </cell>
          <cell r="H2580" t="str">
            <v>DI</v>
          </cell>
          <cell r="I2580" t="str">
            <v>DI</v>
          </cell>
          <cell r="J2580">
            <v>7.0551495085907714</v>
          </cell>
          <cell r="K2580">
            <v>0.24693023280067702</v>
          </cell>
          <cell r="L2580" t="str">
            <v>KQ-32-00</v>
          </cell>
          <cell r="M2580" t="str">
            <v>Технологические трубопроводы, DI</v>
          </cell>
          <cell r="N2580">
            <v>1</v>
          </cell>
          <cell r="O2580" t="str">
            <v>KQ-32-01</v>
          </cell>
          <cell r="P2580" t="str">
            <v>Сварка технологических трубопроводов (черн. стали), DI</v>
          </cell>
          <cell r="Q2580">
            <v>1</v>
          </cell>
        </row>
        <row r="2581">
          <cell r="E2581" t="str">
            <v>PI00-04-09-66</v>
          </cell>
          <cell r="F2581" t="str">
            <v>Сварка/соединение металлических трубопроводов – высоколегированные стали мартенситного, мартенситно-ферритного и ферритного классов DN &gt;500-700мм / &gt;20-28 дюйм, толщина стенки &gt;44-48</v>
          </cell>
          <cell r="G2581" t="str">
            <v>Welding/connection of steel piping - martensitic, martensitic-ferritic and ferritic high-alloy steel DN &gt;500-700 mm/ &gt;20-28", wall thickness &gt;44-48</v>
          </cell>
          <cell r="H2581" t="str">
            <v>DI</v>
          </cell>
          <cell r="I2581" t="str">
            <v>DI</v>
          </cell>
          <cell r="J2581">
            <v>7.459631746564745</v>
          </cell>
          <cell r="K2581">
            <v>0.26108711112976613</v>
          </cell>
          <cell r="L2581" t="str">
            <v>KQ-32-00</v>
          </cell>
          <cell r="M2581" t="str">
            <v>Технологические трубопроводы, DI</v>
          </cell>
          <cell r="N2581">
            <v>1</v>
          </cell>
          <cell r="O2581" t="str">
            <v>KQ-32-01</v>
          </cell>
          <cell r="P2581" t="str">
            <v>Сварка технологических трубопроводов (черн. стали), DI</v>
          </cell>
          <cell r="Q2581">
            <v>1</v>
          </cell>
        </row>
        <row r="2582">
          <cell r="E2582" t="str">
            <v>PI00-04-09-67</v>
          </cell>
          <cell r="F2582" t="str">
            <v>Сварка/соединение металлических трубопроводов – высоколегированные стали мартенситного, мартенситно-ферритного и ферритного классов DN &gt;500-700мм / &gt;20-28 дюйм, толщина стенки &gt;48-52</v>
          </cell>
          <cell r="G2582" t="str">
            <v>Welding/connection of steel piping - martensitic, martensitic-ferritic and ferritic high-alloy steel DN &gt;500-700 mm/ &gt;20-28", wall thickness &gt;48-52</v>
          </cell>
          <cell r="H2582" t="str">
            <v>DI</v>
          </cell>
          <cell r="I2582" t="str">
            <v>DI</v>
          </cell>
          <cell r="J2582">
            <v>8.8025681585800921</v>
          </cell>
          <cell r="K2582">
            <v>0.30808988555030326</v>
          </cell>
          <cell r="L2582" t="str">
            <v>KQ-32-00</v>
          </cell>
          <cell r="M2582" t="str">
            <v>Технологические трубопроводы, DI</v>
          </cell>
          <cell r="N2582">
            <v>1</v>
          </cell>
          <cell r="O2582" t="str">
            <v>KQ-32-01</v>
          </cell>
          <cell r="P2582" t="str">
            <v>Сварка технологических трубопроводов (черн. стали), DI</v>
          </cell>
          <cell r="Q2582">
            <v>1</v>
          </cell>
        </row>
        <row r="2583">
          <cell r="E2583" t="str">
            <v>PI00-04-09-68</v>
          </cell>
          <cell r="F2583" t="str">
            <v>Сварка/соединение металлических трубопроводов – высоколегированные стали мартенситного, мартенситно-ферритного и ферритного классов DN &gt;500-700мм / &gt;20-28 дюйм, толщина стенки &gt;52-56</v>
          </cell>
          <cell r="G2583" t="str">
            <v>Welding/connection of steel piping - martensitic, martensitic-ferritic and ferritic high-alloy steel DN &gt;500-700 mm/ &gt;20-28", wall thickness &gt;52-56</v>
          </cell>
          <cell r="H2583" t="str">
            <v>DI</v>
          </cell>
          <cell r="I2583" t="str">
            <v>DI</v>
          </cell>
          <cell r="J2583">
            <v>9.42626230986229</v>
          </cell>
          <cell r="K2583">
            <v>0.32991918084518013</v>
          </cell>
          <cell r="L2583" t="str">
            <v>KQ-32-00</v>
          </cell>
          <cell r="M2583" t="str">
            <v>Технологические трубопроводы, DI</v>
          </cell>
          <cell r="N2583">
            <v>1</v>
          </cell>
          <cell r="O2583" t="str">
            <v>KQ-32-01</v>
          </cell>
          <cell r="P2583" t="str">
            <v>Сварка технологических трубопроводов (черн. стали), DI</v>
          </cell>
          <cell r="Q2583">
            <v>1</v>
          </cell>
        </row>
        <row r="2584">
          <cell r="E2584" t="str">
            <v>PI00-04-09-69</v>
          </cell>
          <cell r="F2584" t="str">
            <v>Сварка/соединение металлических трубопроводов – высоколегированные стали мартенситного, мартенситно-ферритного и ферритного классов DN &gt;500-700мм / &gt;20-28 дюйм, толщина стенки &gt;56-60</v>
          </cell>
          <cell r="G2584" t="str">
            <v>Welding/connection of steel piping - martensitic, martensitic-ferritic and ferritic high-alloy steel DN &gt;500-700 mm/ &gt;20-28", wall thickness &gt;56-60</v>
          </cell>
          <cell r="H2584" t="str">
            <v>DI</v>
          </cell>
          <cell r="I2584" t="str">
            <v>DI</v>
          </cell>
          <cell r="J2584">
            <v>10.6339707418106</v>
          </cell>
          <cell r="K2584">
            <v>0.37218897596337114</v>
          </cell>
          <cell r="L2584" t="str">
            <v>KQ-32-00</v>
          </cell>
          <cell r="M2584" t="str">
            <v>Технологические трубопроводы, DI</v>
          </cell>
          <cell r="N2584">
            <v>1</v>
          </cell>
          <cell r="O2584" t="str">
            <v>KQ-32-01</v>
          </cell>
          <cell r="P2584" t="str">
            <v>Сварка технологических трубопроводов (черн. стали), DI</v>
          </cell>
          <cell r="Q2584">
            <v>1</v>
          </cell>
        </row>
        <row r="2585">
          <cell r="E2585" t="str">
            <v>PI00-04-09-70</v>
          </cell>
          <cell r="F2585" t="str">
            <v>Сварка/соединение металлических трубопроводов – высоколегированные стали мартенситного, мартенситно-ферритного и ферритного классов DN &gt;500-700мм / &gt;20-28 дюйм, толщина стенки &gt;60-64</v>
          </cell>
          <cell r="G2585" t="str">
            <v>Welding/connection of steel piping - martensitic, martensitic-ferritic and ferritic high-alloy steel DN &gt;500-700 mm/ &gt;20-28", wall thickness &gt;60-64</v>
          </cell>
          <cell r="H2585" t="str">
            <v>DI</v>
          </cell>
          <cell r="I2585" t="str">
            <v>DI</v>
          </cell>
          <cell r="J2585">
            <v>11.004878680277322</v>
          </cell>
          <cell r="K2585">
            <v>0.38517075380970622</v>
          </cell>
          <cell r="L2585" t="str">
            <v>KQ-32-00</v>
          </cell>
          <cell r="M2585" t="str">
            <v>Технологические трубопроводы, DI</v>
          </cell>
          <cell r="N2585">
            <v>1</v>
          </cell>
          <cell r="O2585" t="str">
            <v>KQ-32-01</v>
          </cell>
          <cell r="P2585" t="str">
            <v>Сварка технологических трубопроводов (черн. стали), DI</v>
          </cell>
          <cell r="Q2585">
            <v>1</v>
          </cell>
        </row>
        <row r="2586">
          <cell r="E2586" t="str">
            <v>PI00-04-09-71</v>
          </cell>
          <cell r="F2586" t="str">
            <v>Сварка/соединение металлических трубопроводов – высоколегированные стали мартенситного, мартенситно-ферритного и ферритного классов DN &gt;500-700мм / &gt;20-28 дюйм, толщина стенки &gt;64-68</v>
          </cell>
          <cell r="G2586" t="str">
            <v>Welding/connection of steel piping - martensitic, martensitic-ferritic and ferritic high-alloy steel DN &gt;500-700 mm/ &gt;20-28", wall thickness &gt;64-68</v>
          </cell>
          <cell r="H2586" t="str">
            <v>DI</v>
          </cell>
          <cell r="I2586" t="str">
            <v>DI</v>
          </cell>
          <cell r="J2586">
            <v>12.130743254232566</v>
          </cell>
          <cell r="K2586">
            <v>0.42457601389813987</v>
          </cell>
          <cell r="L2586" t="str">
            <v>KQ-32-00</v>
          </cell>
          <cell r="M2586" t="str">
            <v>Технологические трубопроводы, DI</v>
          </cell>
          <cell r="N2586">
            <v>1</v>
          </cell>
          <cell r="O2586" t="str">
            <v>KQ-32-01</v>
          </cell>
          <cell r="P2586" t="str">
            <v>Сварка технологических трубопроводов (черн. стали), DI</v>
          </cell>
          <cell r="Q2586">
            <v>1</v>
          </cell>
        </row>
        <row r="2587">
          <cell r="E2587" t="str">
            <v>PI00-04-09-72</v>
          </cell>
          <cell r="F2587" t="str">
            <v>Сварка/соединение металлических трубопроводов – высоколегированные стали мартенситного, мартенситно-ферритного и ферритного классов DN &gt;500-700мм / &gt;20-28 дюйм, толщина стенки &gt;68-72</v>
          </cell>
          <cell r="G2587" t="str">
            <v>Welding/connection of steel piping - martensitic, martensitic-ferritic and ferritic high-alloy steel DN &gt;500-700 mm/ &gt;20-28", wall thickness &gt;68-72</v>
          </cell>
          <cell r="H2587" t="str">
            <v>DI</v>
          </cell>
          <cell r="I2587" t="str">
            <v>DI</v>
          </cell>
          <cell r="J2587">
            <v>13.722146840509343</v>
          </cell>
          <cell r="K2587">
            <v>0.48027513941782701</v>
          </cell>
          <cell r="L2587" t="str">
            <v>KQ-32-00</v>
          </cell>
          <cell r="M2587" t="str">
            <v>Технологические трубопроводы, DI</v>
          </cell>
          <cell r="N2587">
            <v>1</v>
          </cell>
          <cell r="O2587" t="str">
            <v>KQ-32-01</v>
          </cell>
          <cell r="P2587" t="str">
            <v>Сварка технологических трубопроводов (черн. стали), DI</v>
          </cell>
          <cell r="Q2587">
            <v>1</v>
          </cell>
        </row>
        <row r="2588">
          <cell r="E2588" t="str">
            <v>PI00-04-09-73</v>
          </cell>
          <cell r="F2588" t="str">
            <v>Сварка/соединение металлических трубопроводов – высоколегированные стали мартенситного, мартенситно-ферритного и ферритного классов DN &gt;500-700мм / &gt;20-28 дюйм, толщина стенки &gt;72-76</v>
          </cell>
          <cell r="G2588" t="str">
            <v>Welding/connection of steel piping - martensitic, martensitic-ferritic and ferritic high-alloy steel DN &gt;500-700 mm/ &gt;20-28", wall thickness &gt;72-76</v>
          </cell>
          <cell r="H2588" t="str">
            <v>DI</v>
          </cell>
          <cell r="I2588" t="str">
            <v>DI</v>
          </cell>
          <cell r="J2588">
            <v>15.035353967286706</v>
          </cell>
          <cell r="K2588">
            <v>0.52623738885503468</v>
          </cell>
          <cell r="L2588" t="str">
            <v>KQ-32-00</v>
          </cell>
          <cell r="M2588" t="str">
            <v>Технологические трубопроводы, DI</v>
          </cell>
          <cell r="N2588">
            <v>1</v>
          </cell>
          <cell r="O2588" t="str">
            <v>KQ-32-01</v>
          </cell>
          <cell r="P2588" t="str">
            <v>Сварка технологических трубопроводов (черн. стали), DI</v>
          </cell>
          <cell r="Q2588">
            <v>1</v>
          </cell>
        </row>
        <row r="2589">
          <cell r="E2589" t="str">
            <v>PI00-04-09-74</v>
          </cell>
          <cell r="F2589" t="str">
            <v>Сварка/соединение металлических трубопроводов – высоколегированные стали мартенситного, мартенситно-ферритного и ферритного классов DN &gt;700-1000мм / &gt;28-40 дюйм, толщина стенки &gt;4-8</v>
          </cell>
          <cell r="G2589" t="str">
            <v>Welding/connection of steel piping - martensitic, martensitic-ferritic and ferritic high-alloy steel DN &gt;700-1000 mm/ &gt;28-40", wall thickness &gt;4-8</v>
          </cell>
          <cell r="H2589" t="str">
            <v>DI</v>
          </cell>
          <cell r="I2589" t="str">
            <v>DI</v>
          </cell>
          <cell r="J2589">
            <v>2.0873563337454168</v>
          </cell>
          <cell r="K2589">
            <v>7.30574716810896E-2</v>
          </cell>
          <cell r="L2589" t="str">
            <v>KQ-32-00</v>
          </cell>
          <cell r="M2589" t="str">
            <v>Технологические трубопроводы, DI</v>
          </cell>
          <cell r="N2589">
            <v>1</v>
          </cell>
          <cell r="O2589" t="str">
            <v>KQ-32-01</v>
          </cell>
          <cell r="P2589" t="str">
            <v>Сварка технологических трубопроводов (черн. стали), DI</v>
          </cell>
          <cell r="Q2589">
            <v>1</v>
          </cell>
        </row>
        <row r="2590">
          <cell r="E2590" t="str">
            <v>PI00-04-09-75</v>
          </cell>
          <cell r="F2590" t="str">
            <v>Сварка/соединение металлических трубопроводов – высоколегированные стали мартенситного, мартенситно-ферритного и ферритного классов DN &gt;700-1000мм / &gt;28-40 дюйм, толщина стенки &gt;8-12</v>
          </cell>
          <cell r="G2590" t="str">
            <v>Welding/connection of steel piping - martensitic, martensitic-ferritic and ferritic high-alloy steel DN &gt;700-1000 mm/ &gt;28-40", wall thickness &gt;8-12</v>
          </cell>
          <cell r="H2590" t="str">
            <v>DI</v>
          </cell>
          <cell r="I2590" t="str">
            <v>DI</v>
          </cell>
          <cell r="J2590">
            <v>2.1550226563691912</v>
          </cell>
          <cell r="K2590">
            <v>7.5425792972921707E-2</v>
          </cell>
          <cell r="L2590" t="str">
            <v>KQ-32-00</v>
          </cell>
          <cell r="M2590" t="str">
            <v>Технологические трубопроводы, DI</v>
          </cell>
          <cell r="N2590">
            <v>1</v>
          </cell>
          <cell r="O2590" t="str">
            <v>KQ-32-01</v>
          </cell>
          <cell r="P2590" t="str">
            <v>Сварка технологических трубопроводов (черн. стали), DI</v>
          </cell>
          <cell r="Q2590">
            <v>1</v>
          </cell>
        </row>
        <row r="2591">
          <cell r="E2591" t="str">
            <v>PI00-04-09-76</v>
          </cell>
          <cell r="F2591" t="str">
            <v>Сварка/соединение металлических трубопроводов – высоколегированные стали мартенситного, мартенситно-ферритного и ферритного классов DN &gt;700-1000мм / &gt;28-40 дюйм, толщина стенки &gt;12-16</v>
          </cell>
          <cell r="G2591" t="str">
            <v>Welding/connection of steel piping - martensitic, martensitic-ferritic and ferritic high-alloy steel DN &gt;700-1000 mm/ &gt;28-40", wall thickness &gt;12-16</v>
          </cell>
          <cell r="H2591" t="str">
            <v>DI</v>
          </cell>
          <cell r="I2591" t="str">
            <v>DI</v>
          </cell>
          <cell r="J2591">
            <v>2.4726461198215084</v>
          </cell>
          <cell r="K2591">
            <v>8.6542614193752795E-2</v>
          </cell>
          <cell r="L2591" t="str">
            <v>KQ-32-00</v>
          </cell>
          <cell r="M2591" t="str">
            <v>Технологические трубопроводы, DI</v>
          </cell>
          <cell r="N2591">
            <v>1</v>
          </cell>
          <cell r="O2591" t="str">
            <v>KQ-32-01</v>
          </cell>
          <cell r="P2591" t="str">
            <v>Сварка технологических трубопроводов (черн. стали), DI</v>
          </cell>
          <cell r="Q2591">
            <v>1</v>
          </cell>
        </row>
        <row r="2592">
          <cell r="E2592" t="str">
            <v>PI00-04-09-77</v>
          </cell>
          <cell r="F2592" t="str">
            <v>Сварка/соединение металлических трубопроводов – высоколегированные стали мартенситного, мартенситно-ферритного и ферритного классов DN &gt;700-1000мм / &gt;28-40 дюйм, толщина стенки &gt;16-20</v>
          </cell>
          <cell r="G2592" t="str">
            <v>Welding/connection of steel piping - martensitic, martensitic-ferritic and ferritic high-alloy steel DN &gt;700-1000 mm/ &gt;28-40", wall thickness &gt;16-20</v>
          </cell>
          <cell r="H2592" t="str">
            <v>DI</v>
          </cell>
          <cell r="I2592" t="str">
            <v>DI</v>
          </cell>
          <cell r="J2592">
            <v>3.3408363552842726</v>
          </cell>
          <cell r="K2592">
            <v>0.11692927243494954</v>
          </cell>
          <cell r="L2592" t="str">
            <v>KQ-32-00</v>
          </cell>
          <cell r="M2592" t="str">
            <v>Технологические трубопроводы, DI</v>
          </cell>
          <cell r="N2592">
            <v>1</v>
          </cell>
          <cell r="O2592" t="str">
            <v>KQ-32-01</v>
          </cell>
          <cell r="P2592" t="str">
            <v>Сварка технологических трубопроводов (черн. стали), DI</v>
          </cell>
          <cell r="Q2592">
            <v>1</v>
          </cell>
        </row>
        <row r="2593">
          <cell r="E2593" t="str">
            <v>PI00-04-09-78</v>
          </cell>
          <cell r="F2593" t="str">
            <v>Сварка/соединение металлических трубопроводов – высоколегированные стали мартенситного, мартенситно-ферритного и ферритного классов DN &gt;700-1000мм / &gt;28-40 дюйм, толщина стенки &gt;20-24</v>
          </cell>
          <cell r="G2593" t="str">
            <v>Welding/connection of steel piping - martensitic, martensitic-ferritic and ferritic high-alloy steel DN &gt;700-1000 mm/ &gt;28-40", wall thickness &gt;20-24</v>
          </cell>
          <cell r="H2593" t="str">
            <v>DI</v>
          </cell>
          <cell r="I2593" t="str">
            <v>DI</v>
          </cell>
          <cell r="J2593">
            <v>4.4964897429491897</v>
          </cell>
          <cell r="K2593">
            <v>0.15737714100322164</v>
          </cell>
          <cell r="L2593" t="str">
            <v>KQ-32-00</v>
          </cell>
          <cell r="M2593" t="str">
            <v>Технологические трубопроводы, DI</v>
          </cell>
          <cell r="N2593">
            <v>1</v>
          </cell>
          <cell r="O2593" t="str">
            <v>KQ-32-01</v>
          </cell>
          <cell r="P2593" t="str">
            <v>Сварка технологических трубопроводов (черн. стали), DI</v>
          </cell>
          <cell r="Q2593">
            <v>1</v>
          </cell>
        </row>
        <row r="2594">
          <cell r="E2594" t="str">
            <v>PI00-04-09-79</v>
          </cell>
          <cell r="F2594" t="str">
            <v>Сварка/соединение металлических трубопроводов – высоколегированные стали мартенситного, мартенситно-ферритного и ферритного классов DN &gt;700-1000мм / &gt;28-40 дюйм, толщина стенки &gt;24-28</v>
          </cell>
          <cell r="G2594" t="str">
            <v>Welding/connection of steel piping - martensitic, martensitic-ferritic and ferritic high-alloy steel DN &gt;700-1000 mm/ &gt;28-40", wall thickness &gt;24-28</v>
          </cell>
          <cell r="H2594" t="str">
            <v>DI</v>
          </cell>
          <cell r="I2594" t="str">
            <v>DI</v>
          </cell>
          <cell r="J2594">
            <v>5.1606831985754829</v>
          </cell>
          <cell r="K2594">
            <v>0.18062391195014191</v>
          </cell>
          <cell r="L2594" t="str">
            <v>KQ-32-00</v>
          </cell>
          <cell r="M2594" t="str">
            <v>Технологические трубопроводы, DI</v>
          </cell>
          <cell r="N2594">
            <v>1</v>
          </cell>
          <cell r="O2594" t="str">
            <v>KQ-32-01</v>
          </cell>
          <cell r="P2594" t="str">
            <v>Сварка технологических трубопроводов (черн. стали), DI</v>
          </cell>
          <cell r="Q2594">
            <v>1</v>
          </cell>
        </row>
        <row r="2595">
          <cell r="E2595" t="str">
            <v>PI00-04-09-80</v>
          </cell>
          <cell r="F2595" t="str">
            <v>Сварка/соединение металлических трубопроводов – высоколегированные стали мартенситного, мартенситно-ферритного и ферритного классов DN &gt;700-1000мм / &gt;28-40 дюйм, толщина стенки &gt;28-32</v>
          </cell>
          <cell r="G2595" t="str">
            <v>Welding/connection of steel piping - martensitic, martensitic-ferritic and ferritic high-alloy steel DN &gt;700-1000 mm/ &gt;28-40", wall thickness &gt;28-32</v>
          </cell>
          <cell r="H2595" t="str">
            <v>DI</v>
          </cell>
          <cell r="I2595" t="str">
            <v>DI</v>
          </cell>
          <cell r="J2595">
            <v>5.4703704323998874</v>
          </cell>
          <cell r="K2595">
            <v>0.19146296513399608</v>
          </cell>
          <cell r="L2595" t="str">
            <v>KQ-32-00</v>
          </cell>
          <cell r="M2595" t="str">
            <v>Технологические трубопроводы, DI</v>
          </cell>
          <cell r="N2595">
            <v>1</v>
          </cell>
          <cell r="O2595" t="str">
            <v>KQ-32-01</v>
          </cell>
          <cell r="P2595" t="str">
            <v>Сварка технологических трубопроводов (черн. стали), DI</v>
          </cell>
          <cell r="Q2595">
            <v>1</v>
          </cell>
        </row>
        <row r="2596">
          <cell r="E2596" t="str">
            <v>PI00-04-09-81</v>
          </cell>
          <cell r="F2596" t="str">
            <v>Сварка/соединение металлических трубопроводов – высоколегированные стали мартенситного, мартенситно-ферритного и ферритного классов DN &gt;700-1000мм / &gt;28-40 дюйм, толщина стенки &gt;32-36</v>
          </cell>
          <cell r="G2596" t="str">
            <v>Welding/connection of steel piping - martensitic, martensitic-ferritic and ferritic high-alloy steel DN &gt;700-1000 mm/ &gt;28-40", wall thickness &gt;32-36</v>
          </cell>
          <cell r="H2596" t="str">
            <v>DI</v>
          </cell>
          <cell r="I2596" t="str">
            <v>DI</v>
          </cell>
          <cell r="J2596">
            <v>5.8650608240589364</v>
          </cell>
          <cell r="K2596">
            <v>0.20527712884206278</v>
          </cell>
          <cell r="L2596" t="str">
            <v>KQ-32-00</v>
          </cell>
          <cell r="M2596" t="str">
            <v>Технологические трубопроводы, DI</v>
          </cell>
          <cell r="N2596">
            <v>1</v>
          </cell>
          <cell r="O2596" t="str">
            <v>KQ-32-01</v>
          </cell>
          <cell r="P2596" t="str">
            <v>Сварка технологических трубопроводов (черн. стали), DI</v>
          </cell>
          <cell r="Q2596">
            <v>1</v>
          </cell>
        </row>
        <row r="2597">
          <cell r="E2597" t="str">
            <v>PI00-04-09-82</v>
          </cell>
          <cell r="F2597" t="str">
            <v>Сварка/соединение металлических трубопроводов – высоколегированные стали мартенситного, мартенситно-ферритного и ферритного классов DN &gt;700-1000мм / &gt;28-40 дюйм, толщина стенки &gt;36-40</v>
          </cell>
          <cell r="G2597" t="str">
            <v>Welding/connection of steel piping - martensitic, martensitic-ferritic and ferritic high-alloy steel DN &gt;700-1000 mm/ &gt;28-40", wall thickness &gt;36-40</v>
          </cell>
          <cell r="H2597" t="str">
            <v>DI</v>
          </cell>
          <cell r="I2597" t="str">
            <v>DI</v>
          </cell>
          <cell r="J2597">
            <v>6.5255077912751611</v>
          </cell>
          <cell r="K2597">
            <v>0.22839277269463065</v>
          </cell>
          <cell r="L2597" t="str">
            <v>KQ-32-00</v>
          </cell>
          <cell r="M2597" t="str">
            <v>Технологические трубопроводы, DI</v>
          </cell>
          <cell r="N2597">
            <v>1</v>
          </cell>
          <cell r="O2597" t="str">
            <v>KQ-32-01</v>
          </cell>
          <cell r="P2597" t="str">
            <v>Сварка технологических трубопроводов (черн. стали), DI</v>
          </cell>
          <cell r="Q2597">
            <v>1</v>
          </cell>
        </row>
        <row r="2598">
          <cell r="E2598" t="str">
            <v>PI00-04-09-83</v>
          </cell>
          <cell r="F2598" t="str">
            <v>Сварка/соединение металлических трубопроводов – высоколегированные стали мартенситного, мартенситно-ферритного и ферритного классов DN &gt;700-1000мм / &gt;28-40 дюйм, толщина стенки &gt;40-44</v>
          </cell>
          <cell r="G2598" t="str">
            <v>Welding/connection of steel piping - martensitic, martensitic-ferritic and ferritic high-alloy steel DN &gt;700-1000 mm/ &gt;28-40", wall thickness &gt;40-44</v>
          </cell>
          <cell r="H2598" t="str">
            <v>DI</v>
          </cell>
          <cell r="I2598" t="str">
            <v>DI</v>
          </cell>
          <cell r="J2598">
            <v>6.9679733111242879</v>
          </cell>
          <cell r="K2598">
            <v>0.2438790658893501</v>
          </cell>
          <cell r="L2598" t="str">
            <v>KQ-32-00</v>
          </cell>
          <cell r="M2598" t="str">
            <v>Технологические трубопроводы, DI</v>
          </cell>
          <cell r="N2598">
            <v>1</v>
          </cell>
          <cell r="O2598" t="str">
            <v>KQ-32-01</v>
          </cell>
          <cell r="P2598" t="str">
            <v>Сварка технологических трубопроводов (черн. стали), DI</v>
          </cell>
          <cell r="Q2598">
            <v>1</v>
          </cell>
        </row>
        <row r="2599">
          <cell r="E2599" t="str">
            <v>PI00-04-09-84</v>
          </cell>
          <cell r="F2599" t="str">
            <v>Сварка/соединение металлических трубопроводов – высоколегированные стали мартенситного, мартенситно-ферритного и ферритного классов DN &gt;700-1000мм / &gt;28-40 дюйм, толщина стенки &gt;44-48</v>
          </cell>
          <cell r="G2599" t="str">
            <v>Welding/connection of steel piping - martensitic, martensitic-ferritic and ferritic high-alloy steel DN &gt;700-1000 mm/ &gt;28-40", wall thickness &gt;44-48</v>
          </cell>
          <cell r="H2599" t="str">
            <v>DI</v>
          </cell>
          <cell r="I2599" t="str">
            <v>DI</v>
          </cell>
          <cell r="J2599">
            <v>7.0525448605759173</v>
          </cell>
          <cell r="K2599">
            <v>0.2468390701201571</v>
          </cell>
          <cell r="L2599" t="str">
            <v>KQ-32-00</v>
          </cell>
          <cell r="M2599" t="str">
            <v>Технологические трубопроводы, DI</v>
          </cell>
          <cell r="N2599">
            <v>1</v>
          </cell>
          <cell r="O2599" t="str">
            <v>KQ-32-01</v>
          </cell>
          <cell r="P2599" t="str">
            <v>Сварка технологических трубопроводов (черн. стали), DI</v>
          </cell>
          <cell r="Q2599">
            <v>1</v>
          </cell>
        </row>
        <row r="2600">
          <cell r="E2600" t="str">
            <v>PI00-04-09-85</v>
          </cell>
          <cell r="F2600" t="str">
            <v>Сварка/соединение металлических трубопроводов – высоколегированные стали мартенситного, мартенситно-ферритного и ферритного классов DN &gt;700-1000мм / &gt;28-40 дюйм, толщина стенки &gt;48-52</v>
          </cell>
          <cell r="G2600" t="str">
            <v>Welding/connection of steel piping - martensitic, martensitic-ferritic and ferritic high-alloy steel DN &gt;700-1000 mm/ &gt;28-40", wall thickness &gt;48-52</v>
          </cell>
          <cell r="H2600" t="str">
            <v>DI</v>
          </cell>
          <cell r="I2600" t="str">
            <v>DI</v>
          </cell>
          <cell r="J2600">
            <v>8.3266666729511876</v>
          </cell>
          <cell r="K2600">
            <v>0.2914333335532916</v>
          </cell>
          <cell r="L2600" t="str">
            <v>KQ-32-00</v>
          </cell>
          <cell r="M2600" t="str">
            <v>Технологические трубопроводы, DI</v>
          </cell>
          <cell r="N2600">
            <v>1</v>
          </cell>
          <cell r="O2600" t="str">
            <v>KQ-32-01</v>
          </cell>
          <cell r="P2600" t="str">
            <v>Сварка технологических трубопроводов (черн. стали), DI</v>
          </cell>
          <cell r="Q2600">
            <v>1</v>
          </cell>
        </row>
        <row r="2601">
          <cell r="E2601" t="str">
            <v>PI00-04-09-86</v>
          </cell>
          <cell r="F2601" t="str">
            <v>Сварка/соединение металлических трубопроводов – высоколегированные стали мартенситного, мартенситно-ферритного и ферритного классов DN &gt;700-1000мм / &gt;28-40 дюйм, толщина стенки &gt;52-56</v>
          </cell>
          <cell r="G2601" t="str">
            <v>Welding/connection of steel piping - martensitic, martensitic-ferritic and ferritic high-alloy steel DN &gt;700-1000 mm/ &gt;28-40", wall thickness &gt;52-56</v>
          </cell>
          <cell r="H2601" t="str">
            <v>DI</v>
          </cell>
          <cell r="I2601" t="str">
            <v>DI</v>
          </cell>
          <cell r="J2601">
            <v>9.3112369211397965</v>
          </cell>
          <cell r="K2601">
            <v>0.32589329223989288</v>
          </cell>
          <cell r="L2601" t="str">
            <v>KQ-32-00</v>
          </cell>
          <cell r="M2601" t="str">
            <v>Технологические трубопроводы, DI</v>
          </cell>
          <cell r="N2601">
            <v>1</v>
          </cell>
          <cell r="O2601" t="str">
            <v>KQ-32-01</v>
          </cell>
          <cell r="P2601" t="str">
            <v>Сварка технологических трубопроводов (черн. стали), DI</v>
          </cell>
          <cell r="Q2601">
            <v>1</v>
          </cell>
        </row>
        <row r="2602">
          <cell r="E2602" t="str">
            <v>PI00-04-09-87</v>
          </cell>
          <cell r="F2602" t="str">
            <v>Сварка/соединение металлических трубопроводов – высоколегированные стали мартенситного, мартенситно-ферритного и ферритного классов DN &gt;700-1000мм / &gt;28-40 дюйм, толщина стенки &gt;56-60</v>
          </cell>
          <cell r="G2602" t="str">
            <v>Welding/connection of steel piping - martensitic, martensitic-ferritic and ferritic high-alloy steel DN &gt;700-1000 mm/ &gt;28-40", wall thickness &gt;56-60</v>
          </cell>
          <cell r="H2602" t="str">
            <v>DI</v>
          </cell>
          <cell r="I2602" t="str">
            <v>DI</v>
          </cell>
          <cell r="J2602">
            <v>9.657824194137433</v>
          </cell>
          <cell r="K2602">
            <v>0.33802384679481023</v>
          </cell>
          <cell r="L2602" t="str">
            <v>KQ-32-00</v>
          </cell>
          <cell r="M2602" t="str">
            <v>Технологические трубопроводы, DI</v>
          </cell>
          <cell r="N2602">
            <v>1</v>
          </cell>
          <cell r="O2602" t="str">
            <v>KQ-32-01</v>
          </cell>
          <cell r="P2602" t="str">
            <v>Сварка технологических трубопроводов (черн. стали), DI</v>
          </cell>
          <cell r="Q2602">
            <v>1</v>
          </cell>
        </row>
        <row r="2603">
          <cell r="E2603" t="str">
            <v>PI00-04-09-88</v>
          </cell>
          <cell r="F2603" t="str">
            <v>Сварка/соединение металлических трубопроводов – высоколегированные стали мартенситного, мартенситно-ферритного и ферритного классов DN &gt;700-1000мм / &gt;28-40 дюйм, толщина стенки &gt;60-64</v>
          </cell>
          <cell r="G2603" t="str">
            <v>Welding/connection of steel piping - martensitic, martensitic-ferritic and ferritic high-alloy steel DN &gt;700-1000 mm/ &gt;28-40", wall thickness &gt;60-64</v>
          </cell>
          <cell r="H2603" t="str">
            <v>DI</v>
          </cell>
          <cell r="I2603" t="str">
            <v>DI</v>
          </cell>
          <cell r="J2603">
            <v>10.203350274762506</v>
          </cell>
          <cell r="K2603">
            <v>0.35711725961668772</v>
          </cell>
          <cell r="L2603" t="str">
            <v>KQ-32-00</v>
          </cell>
          <cell r="M2603" t="str">
            <v>Технологические трубопроводы, DI</v>
          </cell>
          <cell r="N2603">
            <v>1</v>
          </cell>
          <cell r="O2603" t="str">
            <v>KQ-32-01</v>
          </cell>
          <cell r="P2603" t="str">
            <v>Сварка технологических трубопроводов (черн. стали), DI</v>
          </cell>
          <cell r="Q2603">
            <v>1</v>
          </cell>
        </row>
        <row r="2604">
          <cell r="E2604" t="str">
            <v>PI00-04-09-89</v>
          </cell>
          <cell r="F2604" t="str">
            <v>Сварка/соединение металлических трубопроводов – высоколегированные стали мартенситного, мартенситно-ферритного и ферритного классов DN &gt;700-1000мм / &gt;28-40 дюйм, толщина стенки &gt;64-68</v>
          </cell>
          <cell r="G2604" t="str">
            <v>Welding/connection of steel piping - martensitic, martensitic-ferritic and ferritic high-alloy steel DN &gt;700-1000 mm/ &gt;28-40", wall thickness &gt;64-68</v>
          </cell>
          <cell r="H2604" t="str">
            <v>DI</v>
          </cell>
          <cell r="I2604" t="str">
            <v>DI</v>
          </cell>
          <cell r="J2604">
            <v>11.443675910214608</v>
          </cell>
          <cell r="K2604">
            <v>0.40052865685751127</v>
          </cell>
          <cell r="L2604" t="str">
            <v>KQ-32-00</v>
          </cell>
          <cell r="M2604" t="str">
            <v>Технологические трубопроводы, DI</v>
          </cell>
          <cell r="N2604">
            <v>1</v>
          </cell>
          <cell r="O2604" t="str">
            <v>KQ-32-01</v>
          </cell>
          <cell r="P2604" t="str">
            <v>Сварка технологических трубопроводов (черн. стали), DI</v>
          </cell>
          <cell r="Q2604">
            <v>1</v>
          </cell>
        </row>
        <row r="2605">
          <cell r="E2605" t="str">
            <v>PI00-04-09-90</v>
          </cell>
          <cell r="F2605" t="str">
            <v>Сварка/соединение металлических трубопроводов – высоколегированные стали мартенситного, мартенситно-ферритного и ферритного классов DN &gt;700-1000мм / &gt;28-40 дюйм, толщина стенки &gt;68-72</v>
          </cell>
          <cell r="G2605" t="str">
            <v>Welding/connection of steel piping - martensitic, martensitic-ferritic and ferritic high-alloy steel DN &gt;700-1000 mm/ &gt;28-40", wall thickness &gt;68-72</v>
          </cell>
          <cell r="H2605" t="str">
            <v>DI</v>
          </cell>
          <cell r="I2605" t="str">
            <v>DI</v>
          </cell>
          <cell r="J2605">
            <v>12.948603297124675</v>
          </cell>
          <cell r="K2605">
            <v>0.4532011153993637</v>
          </cell>
          <cell r="L2605" t="str">
            <v>KQ-32-00</v>
          </cell>
          <cell r="M2605" t="str">
            <v>Технологические трубопроводы, DI</v>
          </cell>
          <cell r="N2605">
            <v>1</v>
          </cell>
          <cell r="O2605" t="str">
            <v>KQ-32-01</v>
          </cell>
          <cell r="P2605" t="str">
            <v>Сварка технологических трубопроводов (черн. стали), DI</v>
          </cell>
          <cell r="Q2605">
            <v>1</v>
          </cell>
        </row>
        <row r="2606">
          <cell r="E2606" t="str">
            <v>PI00-04-09-91</v>
          </cell>
          <cell r="F2606" t="str">
            <v>Сварка/соединение металлических трубопроводов – высоколегированные стали мартенситного, мартенситно-ферритного и ферритного классов DN &gt;700-1000мм / &gt;28-40 дюйм, толщина стенки &gt;72-76</v>
          </cell>
          <cell r="G2606" t="str">
            <v>Welding/connection of steel piping - martensitic, martensitic-ferritic and ferritic high-alloy steel DN &gt;700-1000 mm/ &gt;28-40", wall thickness &gt;72-76</v>
          </cell>
          <cell r="H2606" t="str">
            <v>DI</v>
          </cell>
          <cell r="I2606" t="str">
            <v>DI</v>
          </cell>
          <cell r="J2606">
            <v>14.188510886581497</v>
          </cell>
          <cell r="K2606">
            <v>0.49659788103035246</v>
          </cell>
          <cell r="L2606" t="str">
            <v>KQ-32-00</v>
          </cell>
          <cell r="M2606" t="str">
            <v>Технологические трубопроводы, DI</v>
          </cell>
          <cell r="N2606">
            <v>1</v>
          </cell>
          <cell r="O2606" t="str">
            <v>KQ-32-01</v>
          </cell>
          <cell r="P2606" t="str">
            <v>Сварка технологических трубопроводов (черн. стали), DI</v>
          </cell>
          <cell r="Q2606">
            <v>1</v>
          </cell>
        </row>
        <row r="2607">
          <cell r="E2607" t="str">
            <v>PI00-04-09-92</v>
          </cell>
          <cell r="F2607" t="str">
            <v>Сварка/соединение металлических трубопроводов – высоколегированные стали мартенситного, мартенситно-ферритного и ферритного классов DN &gt;700-1000мм / &gt;28-40 дюйм, толщина стенки &gt;76-80</v>
          </cell>
          <cell r="G2607" t="str">
            <v>Welding/connection of steel piping - martensitic, martensitic-ferritic and ferritic high-alloy steel DN &gt;700-1000 mm/ &gt;28-40", wall thickness &gt;76-80</v>
          </cell>
          <cell r="H2607" t="str">
            <v>DI</v>
          </cell>
          <cell r="I2607" t="str">
            <v>DI</v>
          </cell>
          <cell r="J2607">
            <v>15.428363000681523</v>
          </cell>
          <cell r="K2607">
            <v>0.53999270502385333</v>
          </cell>
          <cell r="L2607" t="str">
            <v>KQ-32-00</v>
          </cell>
          <cell r="M2607" t="str">
            <v>Технологические трубопроводы, DI</v>
          </cell>
          <cell r="N2607">
            <v>1</v>
          </cell>
          <cell r="O2607" t="str">
            <v>KQ-32-01</v>
          </cell>
          <cell r="P2607" t="str">
            <v>Сварка технологических трубопроводов (черн. стали), DI</v>
          </cell>
          <cell r="Q2607">
            <v>1</v>
          </cell>
        </row>
        <row r="2608">
          <cell r="E2608" t="str">
            <v>PI00-04-09-93</v>
          </cell>
          <cell r="F2608" t="str">
            <v>Сварка/соединение металлических трубопроводов – высоколегированные стали мартенситного, мартенситно-ферритного и ферритного классов DN &gt;700-1000мм / &gt;28-40 дюйм, толщина стенки &gt;80-84</v>
          </cell>
          <cell r="G2608" t="str">
            <v>Welding/connection of steel piping - martensitic, martensitic-ferritic and ferritic high-alloy steel DN &gt;700-1000 mm/ &gt;28-40", wall thickness &gt;80-84</v>
          </cell>
          <cell r="H2608" t="str">
            <v>DI</v>
          </cell>
          <cell r="I2608" t="str">
            <v>DI</v>
          </cell>
          <cell r="J2608">
            <v>17.109955976539439</v>
          </cell>
          <cell r="K2608">
            <v>0.59884845917888041</v>
          </cell>
          <cell r="L2608" t="str">
            <v>KQ-32-00</v>
          </cell>
          <cell r="M2608" t="str">
            <v>Технологические трубопроводы, DI</v>
          </cell>
          <cell r="N2608">
            <v>1</v>
          </cell>
          <cell r="O2608" t="str">
            <v>KQ-32-01</v>
          </cell>
          <cell r="P2608" t="str">
            <v>Сварка технологических трубопроводов (черн. стали), DI</v>
          </cell>
          <cell r="Q2608">
            <v>1</v>
          </cell>
        </row>
        <row r="2609">
          <cell r="E2609" t="str">
            <v>PI00-04-09-94</v>
          </cell>
          <cell r="F2609" t="str">
            <v>Сварка/соединение металлических трубопроводов – высоколегированные стали мартенситного, мартенситно-ферритного и ферритного классов DN &gt;1000-1200мм / &gt;40-48 дюйм, толщина стенки &gt;8-12</v>
          </cell>
          <cell r="G2609" t="str">
            <v>Welding/connection of steel piping - martensitic, martensitic-ferritic and ferritic high-alloy steel DN &gt;1000-1200 mm/ &gt;40-48", wall thickness &gt;8-12</v>
          </cell>
          <cell r="H2609" t="str">
            <v>DI</v>
          </cell>
          <cell r="I2609" t="str">
            <v>DI</v>
          </cell>
          <cell r="J2609">
            <v>1.8655121212940866</v>
          </cell>
          <cell r="K2609">
            <v>6.5292924245293024E-2</v>
          </cell>
          <cell r="L2609" t="str">
            <v>KQ-32-00</v>
          </cell>
          <cell r="M2609" t="str">
            <v>Технологические трубопроводы, DI</v>
          </cell>
          <cell r="N2609">
            <v>1</v>
          </cell>
          <cell r="O2609" t="str">
            <v>KQ-32-01</v>
          </cell>
          <cell r="P2609" t="str">
            <v>Сварка технологических трубопроводов (черн. стали), DI</v>
          </cell>
          <cell r="Q2609">
            <v>1</v>
          </cell>
        </row>
        <row r="2610">
          <cell r="E2610" t="str">
            <v>PI00-04-09-95</v>
          </cell>
          <cell r="F2610" t="str">
            <v>Сварка/соединение металлических трубопроводов – высоколегированные стали мартенситного, мартенситно-ферритного и ферритного классов DN &gt;1000-1200мм / &gt;40-48 дюйм, толщина стенки &gt;12-16</v>
          </cell>
          <cell r="G2610" t="str">
            <v>Welding/connection of steel piping - martensitic, martensitic-ferritic and ferritic high-alloy steel DN &gt;1000-1200 mm/ &gt;40-48", wall thickness &gt;12-16</v>
          </cell>
          <cell r="H2610" t="str">
            <v>DI</v>
          </cell>
          <cell r="I2610" t="str">
            <v>DI</v>
          </cell>
          <cell r="J2610">
            <v>2.4212081933771192</v>
          </cell>
          <cell r="K2610">
            <v>8.4742286768199171E-2</v>
          </cell>
          <cell r="L2610" t="str">
            <v>KQ-32-00</v>
          </cell>
          <cell r="M2610" t="str">
            <v>Технологические трубопроводы, DI</v>
          </cell>
          <cell r="N2610">
            <v>1</v>
          </cell>
          <cell r="O2610" t="str">
            <v>KQ-32-01</v>
          </cell>
          <cell r="P2610" t="str">
            <v>Сварка технологических трубопроводов (черн. стали), DI</v>
          </cell>
          <cell r="Q2610">
            <v>1</v>
          </cell>
        </row>
        <row r="2611">
          <cell r="E2611" t="str">
            <v>PI00-04-09-96</v>
          </cell>
          <cell r="F2611" t="str">
            <v>Сварка/соединение металлических трубопроводов – высоколегированные стали мартенситного, мартенситно-ферритного и ферритного классов DN &gt;1000-1200мм / &gt;40-48 дюйм, толщина стенки &gt;16-20</v>
          </cell>
          <cell r="G2611" t="str">
            <v>Welding/connection of steel piping - martensitic, martensitic-ferritic and ferritic high-alloy steel DN &gt;1000-1200 mm/ &gt;40-48", wall thickness &gt;16-20</v>
          </cell>
          <cell r="H2611" t="str">
            <v>DI</v>
          </cell>
          <cell r="I2611" t="str">
            <v>DI</v>
          </cell>
          <cell r="J2611">
            <v>3.2784336044076672</v>
          </cell>
          <cell r="K2611">
            <v>0.11474517615426835</v>
          </cell>
          <cell r="L2611" t="str">
            <v>KQ-32-00</v>
          </cell>
          <cell r="M2611" t="str">
            <v>Технологические трубопроводы, DI</v>
          </cell>
          <cell r="N2611">
            <v>1</v>
          </cell>
          <cell r="O2611" t="str">
            <v>KQ-32-01</v>
          </cell>
          <cell r="P2611" t="str">
            <v>Сварка технологических трубопроводов (черн. стали), DI</v>
          </cell>
          <cell r="Q2611">
            <v>1</v>
          </cell>
        </row>
        <row r="2612">
          <cell r="E2612" t="str">
            <v>PI00-04-09-97</v>
          </cell>
          <cell r="F2612" t="str">
            <v>Сварка/соединение металлических трубопроводов – высоколегированные стали мартенситного, мартенситно-ферритного и ферритного классов DN &gt;1000-1200мм / &gt;40-48 дюйм, толщина стенки &gt;20-24</v>
          </cell>
          <cell r="G2612" t="str">
            <v>Welding/connection of steel piping - martensitic, martensitic-ferritic and ferritic high-alloy steel DN &gt;1000-1200 mm/ &gt;40-48", wall thickness &gt;20-24</v>
          </cell>
          <cell r="H2612" t="str">
            <v>DI</v>
          </cell>
          <cell r="I2612" t="str">
            <v>DI</v>
          </cell>
          <cell r="J2612">
            <v>4.4256831496302507</v>
          </cell>
          <cell r="K2612">
            <v>0.15489891023705879</v>
          </cell>
          <cell r="L2612" t="str">
            <v>KQ-32-00</v>
          </cell>
          <cell r="M2612" t="str">
            <v>Технологические трубопроводы, DI</v>
          </cell>
          <cell r="N2612">
            <v>1</v>
          </cell>
          <cell r="O2612" t="str">
            <v>KQ-32-01</v>
          </cell>
          <cell r="P2612" t="str">
            <v>Сварка технологических трубопроводов (черн. стали), DI</v>
          </cell>
          <cell r="Q2612">
            <v>1</v>
          </cell>
        </row>
        <row r="2613">
          <cell r="E2613" t="str">
            <v>PI00-04-09-98</v>
          </cell>
          <cell r="F2613" t="str">
            <v>Сварка/соединение металлических трубопроводов – высоколегированные стали мартенситного, мартенситно-ферритного и ферритного классов DN &gt;1000-1200мм / &gt;40-48 дюйм, толщина стенки &gt;24-28</v>
          </cell>
          <cell r="G2613" t="str">
            <v>Welding/connection of steel piping - martensitic, martensitic-ferritic and ferritic high-alloy steel DN &gt;1000-1200 mm/ &gt;40-48", wall thickness &gt;24-28</v>
          </cell>
          <cell r="H2613" t="str">
            <v>DI</v>
          </cell>
          <cell r="I2613" t="str">
            <v>DI</v>
          </cell>
          <cell r="J2613">
            <v>5.0847142541392287</v>
          </cell>
          <cell r="K2613">
            <v>0.17796499889487308</v>
          </cell>
          <cell r="L2613" t="str">
            <v>KQ-32-00</v>
          </cell>
          <cell r="M2613" t="str">
            <v>Технологические трубопроводы, DI</v>
          </cell>
          <cell r="N2613">
            <v>1</v>
          </cell>
          <cell r="O2613" t="str">
            <v>KQ-32-01</v>
          </cell>
          <cell r="P2613" t="str">
            <v>Сварка технологических трубопроводов (черн. стали), DI</v>
          </cell>
          <cell r="Q2613">
            <v>1</v>
          </cell>
        </row>
        <row r="2614">
          <cell r="E2614" t="str">
            <v>PI00-04-09-99</v>
          </cell>
          <cell r="F2614" t="str">
            <v>Сварка/соединение металлических трубопроводов – высоколегированные стали мартенситного, мартенситно-ферритного и ферритного классов DN &gt;1000-1200мм / &gt;40-48 дюйм, толщина стенки &gt;28-32</v>
          </cell>
          <cell r="G2614" t="str">
            <v>Welding/connection of steel piping - martensitic, martensitic-ferritic and ferritic high-alloy steel DN &gt;1000-1200 mm/ &gt;40-48", wall thickness &gt;28-32</v>
          </cell>
          <cell r="H2614" t="str">
            <v>DI</v>
          </cell>
          <cell r="I2614" t="str">
            <v>DI</v>
          </cell>
          <cell r="J2614">
            <v>5.3778672895379565</v>
          </cell>
          <cell r="K2614">
            <v>0.18822535513382851</v>
          </cell>
          <cell r="L2614" t="str">
            <v>KQ-32-00</v>
          </cell>
          <cell r="M2614" t="str">
            <v>Технологические трубопроводы, DI</v>
          </cell>
          <cell r="N2614">
            <v>1</v>
          </cell>
          <cell r="O2614" t="str">
            <v>KQ-32-01</v>
          </cell>
          <cell r="P2614" t="str">
            <v>Сварка технологических трубопроводов (черн. стали), DI</v>
          </cell>
          <cell r="Q2614">
            <v>1</v>
          </cell>
        </row>
        <row r="2615">
          <cell r="E2615" t="str">
            <v>PI00-04-09-100</v>
          </cell>
          <cell r="F2615" t="str">
            <v>Сварка/соединение металлических трубопроводов – высоколегированные стали мартенситного, мартенситно-ферритного и ферритного классов DN &gt;1000-1200мм / &gt;40-48 дюйм, толщина стенки &gt;32-36</v>
          </cell>
          <cell r="G2615" t="str">
            <v>Welding/connection of steel piping - martensitic, martensitic-ferritic and ferritic high-alloy steel DN &gt;1000-1200 mm/ &gt;40-48", wall thickness &gt;32-36</v>
          </cell>
          <cell r="H2615" t="str">
            <v>DI</v>
          </cell>
          <cell r="I2615" t="str">
            <v>DI</v>
          </cell>
          <cell r="J2615">
            <v>5.7671106248157056</v>
          </cell>
          <cell r="K2615">
            <v>0.20184887186854969</v>
          </cell>
          <cell r="L2615" t="str">
            <v>KQ-32-00</v>
          </cell>
          <cell r="M2615" t="str">
            <v>Технологические трубопроводы, DI</v>
          </cell>
          <cell r="N2615">
            <v>1</v>
          </cell>
          <cell r="O2615" t="str">
            <v>KQ-32-01</v>
          </cell>
          <cell r="P2615" t="str">
            <v>Сварка технологических трубопроводов (черн. стали), DI</v>
          </cell>
          <cell r="Q2615">
            <v>1</v>
          </cell>
        </row>
        <row r="2616">
          <cell r="E2616" t="str">
            <v>PI00-04-09-101</v>
          </cell>
          <cell r="F2616" t="str">
            <v>Сварка/соединение металлических трубопроводов – высоколегированные стали мартенситного, мартенситно-ферритного и ферритного классов DN &gt;1000-1200мм / &gt;40-48 дюйм, толщина стенки &gt;36-40</v>
          </cell>
          <cell r="G2616" t="str">
            <v>Welding/connection of steel piping - martensitic, martensitic-ferritic and ferritic high-alloy steel DN &gt;1000-1200 mm/ &gt;40-48", wall thickness &gt;36-40</v>
          </cell>
          <cell r="H2616" t="str">
            <v>DI</v>
          </cell>
          <cell r="I2616" t="str">
            <v>DI</v>
          </cell>
          <cell r="J2616">
            <v>6.4204676742033966</v>
          </cell>
          <cell r="K2616">
            <v>0.22471636859711891</v>
          </cell>
          <cell r="L2616" t="str">
            <v>KQ-32-00</v>
          </cell>
          <cell r="M2616" t="str">
            <v>Технологические трубопроводы, DI</v>
          </cell>
          <cell r="N2616">
            <v>1</v>
          </cell>
          <cell r="O2616" t="str">
            <v>KQ-32-01</v>
          </cell>
          <cell r="P2616" t="str">
            <v>Сварка технологических трубопроводов (черн. стали), DI</v>
          </cell>
          <cell r="Q2616">
            <v>1</v>
          </cell>
        </row>
        <row r="2617">
          <cell r="E2617" t="str">
            <v>PI00-04-09-102</v>
          </cell>
          <cell r="F2617" t="str">
            <v>Сварка/соединение металлических трубопроводов – высоколегированные стали мартенситного, мартенситно-ферритного и ферритного классов DN &gt;1000-1200мм / &gt;40-48 дюйм, толщина стенки &gt;40-44</v>
          </cell>
          <cell r="G2617" t="str">
            <v>Welding/connection of steel piping - martensitic, martensitic-ferritic and ferritic high-alloy steel DN &gt;1000-1200 mm/ &gt;40-48", wall thickness &gt;40-44</v>
          </cell>
          <cell r="H2617" t="str">
            <v>DI</v>
          </cell>
          <cell r="I2617" t="str">
            <v>DI</v>
          </cell>
          <cell r="J2617">
            <v>6.8515575136197677</v>
          </cell>
          <cell r="K2617">
            <v>0.23980451297669192</v>
          </cell>
          <cell r="L2617" t="str">
            <v>KQ-32-00</v>
          </cell>
          <cell r="M2617" t="str">
            <v>Технологические трубопроводы, DI</v>
          </cell>
          <cell r="N2617">
            <v>1</v>
          </cell>
          <cell r="O2617" t="str">
            <v>KQ-32-01</v>
          </cell>
          <cell r="P2617" t="str">
            <v>Сварка технологических трубопроводов (черн. стали), DI</v>
          </cell>
          <cell r="Q2617">
            <v>1</v>
          </cell>
        </row>
        <row r="2618">
          <cell r="E2618" t="str">
            <v>PI00-04-09-103</v>
          </cell>
          <cell r="F2618" t="str">
            <v>Сварка/соединение металлических трубопроводов – высоколегированные стали мартенситного, мартенситно-ферритного и ферритного классов DN &gt;1000-1200мм / &gt;40-48 дюйм, толщина стенки &gt;44-48</v>
          </cell>
          <cell r="G2618" t="str">
            <v>Welding/connection of steel piping - martensitic, martensitic-ferritic and ferritic high-alloy steel DN &gt;1000-1200 mm/ &gt;40-48", wall thickness &gt;44-48</v>
          </cell>
          <cell r="H2618" t="str">
            <v>DI</v>
          </cell>
          <cell r="I2618" t="str">
            <v>DI</v>
          </cell>
          <cell r="J2618">
            <v>7.281581090308336</v>
          </cell>
          <cell r="K2618">
            <v>0.25485533816079176</v>
          </cell>
          <cell r="L2618" t="str">
            <v>KQ-32-00</v>
          </cell>
          <cell r="M2618" t="str">
            <v>Технологические трубопроводы, DI</v>
          </cell>
          <cell r="N2618">
            <v>1</v>
          </cell>
          <cell r="O2618" t="str">
            <v>KQ-32-01</v>
          </cell>
          <cell r="P2618" t="str">
            <v>Сварка технологических трубопроводов (черн. стали), DI</v>
          </cell>
          <cell r="Q2618">
            <v>1</v>
          </cell>
        </row>
        <row r="2619">
          <cell r="E2619" t="str">
            <v>PI00-04-09-104</v>
          </cell>
          <cell r="F2619" t="str">
            <v>Сварка/соединение металлических трубопроводов – высоколегированные стали мартенситного, мартенситно-ферритного и ферритного классов DN &gt;1000-1200мм / &gt;40-48 дюйм, толщина стенки &gt;48-52</v>
          </cell>
          <cell r="G2619" t="str">
            <v>Welding/connection of steel piping - martensitic, martensitic-ferritic and ferritic high-alloy steel DN &gt;1000-1200 mm/ &gt;40-48", wall thickness &gt;48-52</v>
          </cell>
          <cell r="H2619" t="str">
            <v>DI</v>
          </cell>
          <cell r="I2619" t="str">
            <v>DI</v>
          </cell>
          <cell r="J2619">
            <v>8.1959722068349414</v>
          </cell>
          <cell r="K2619">
            <v>0.28685902723922296</v>
          </cell>
          <cell r="L2619" t="str">
            <v>KQ-32-00</v>
          </cell>
          <cell r="M2619" t="str">
            <v>Технологические трубопроводы, DI</v>
          </cell>
          <cell r="N2619">
            <v>1</v>
          </cell>
          <cell r="O2619" t="str">
            <v>KQ-32-01</v>
          </cell>
          <cell r="P2619" t="str">
            <v>Сварка технологических трубопроводов (черн. стали), DI</v>
          </cell>
          <cell r="Q2619">
            <v>1</v>
          </cell>
        </row>
        <row r="2620">
          <cell r="E2620" t="str">
            <v>PI00-04-09-105</v>
          </cell>
          <cell r="F2620" t="str">
            <v>Сварка/соединение металлических трубопроводов – высоколегированные стали мартенситного, мартенситно-ферритного и ферритного классов DN &gt;1000-1200мм / &gt;40-48 дюйм, толщина стенки &gt;52-56</v>
          </cell>
          <cell r="G2620" t="str">
            <v>Welding/connection of steel piping - martensitic, martensitic-ferritic and ferritic high-alloy steel DN &gt;1000-1200 mm/ &gt;40-48", wall thickness &gt;52-56</v>
          </cell>
          <cell r="H2620" t="str">
            <v>DI</v>
          </cell>
          <cell r="I2620" t="str">
            <v>DI</v>
          </cell>
          <cell r="J2620">
            <v>9.1672137803878186</v>
          </cell>
          <cell r="K2620">
            <v>0.32085248231357366</v>
          </cell>
          <cell r="L2620" t="str">
            <v>KQ-32-00</v>
          </cell>
          <cell r="M2620" t="str">
            <v>Технологические трубопроводы, DI</v>
          </cell>
          <cell r="N2620">
            <v>1</v>
          </cell>
          <cell r="O2620" t="str">
            <v>KQ-32-01</v>
          </cell>
          <cell r="P2620" t="str">
            <v>Сварка технологических трубопроводов (черн. стали), DI</v>
          </cell>
          <cell r="Q2620">
            <v>1</v>
          </cell>
        </row>
        <row r="2621">
          <cell r="E2621" t="str">
            <v>PI00-04-09-106</v>
          </cell>
          <cell r="F2621" t="str">
            <v>Сварка/соединение металлических трубопроводов – высоколегированные стали мартенситного, мартенситно-ферритного и ферритного классов DN &gt;1000-1200мм / &gt;40-48 дюйм, толщина стенки &gt;56-60</v>
          </cell>
          <cell r="G2621" t="str">
            <v>Welding/connection of steel piping - martensitic, martensitic-ferritic and ferritic high-alloy steel DN &gt;1000-1200 mm/ &gt;40-48", wall thickness &gt;56-60</v>
          </cell>
          <cell r="H2621" t="str">
            <v>DI</v>
          </cell>
          <cell r="I2621" t="str">
            <v>DI</v>
          </cell>
          <cell r="J2621">
            <v>9.8187190884567457</v>
          </cell>
          <cell r="K2621">
            <v>0.34365516809598606</v>
          </cell>
          <cell r="L2621" t="str">
            <v>KQ-32-00</v>
          </cell>
          <cell r="M2621" t="str">
            <v>Технологические трубопроводы, DI</v>
          </cell>
          <cell r="N2621">
            <v>1</v>
          </cell>
          <cell r="O2621" t="str">
            <v>KQ-32-01</v>
          </cell>
          <cell r="P2621" t="str">
            <v>Сварка технологических трубопроводов (черн. стали), DI</v>
          </cell>
          <cell r="Q2621">
            <v>1</v>
          </cell>
        </row>
        <row r="2622">
          <cell r="E2622" t="str">
            <v>PI00-04-09-107</v>
          </cell>
          <cell r="F2622" t="str">
            <v>Сварка/соединение металлических трубопроводов – высоколегированные стали мартенситного, мартенситно-ферритного и ферритного классов DN &gt;1000-1200мм / &gt;40-48 дюйм, толщина стенки &gt;60-64</v>
          </cell>
          <cell r="G2622" t="str">
            <v>Welding/connection of steel piping - martensitic, martensitic-ferritic and ferritic high-alloy steel DN &gt;1000-1200 mm/ &gt;40-48", wall thickness &gt;60-64</v>
          </cell>
          <cell r="H2622" t="str">
            <v>DI</v>
          </cell>
          <cell r="I2622" t="str">
            <v>DI</v>
          </cell>
          <cell r="J2622">
            <v>10.030347036517158</v>
          </cell>
          <cell r="K2622">
            <v>0.35106214627810051</v>
          </cell>
          <cell r="L2622" t="str">
            <v>KQ-32-00</v>
          </cell>
          <cell r="M2622" t="str">
            <v>Технологические трубопроводы, DI</v>
          </cell>
          <cell r="N2622">
            <v>1</v>
          </cell>
          <cell r="O2622" t="str">
            <v>KQ-32-01</v>
          </cell>
          <cell r="P2622" t="str">
            <v>Сварка технологических трубопроводов (черн. стали), DI</v>
          </cell>
          <cell r="Q2622">
            <v>1</v>
          </cell>
        </row>
        <row r="2623">
          <cell r="E2623" t="str">
            <v>PI00-04-09-108</v>
          </cell>
          <cell r="F2623" t="str">
            <v>Сварка/соединение металлических трубопроводов – высоколегированные стали мартенситного, мартенситно-ферритного и ферритного классов DN &gt;1000-1200мм / &gt;40-48 дюйм, толщина стенки &gt;64-68</v>
          </cell>
          <cell r="G2623" t="str">
            <v>Welding/connection of steel piping - martensitic, martensitic-ferritic and ferritic high-alloy steel DN &gt;1000-1200 mm/ &gt;40-48", wall thickness &gt;64-68</v>
          </cell>
          <cell r="H2623" t="str">
            <v>DI</v>
          </cell>
          <cell r="I2623" t="str">
            <v>DI</v>
          </cell>
          <cell r="J2623">
            <v>11.252157206909033</v>
          </cell>
          <cell r="K2623">
            <v>0.39382550224181612</v>
          </cell>
          <cell r="L2623" t="str">
            <v>KQ-32-00</v>
          </cell>
          <cell r="M2623" t="str">
            <v>Технологические трубопроводы, DI</v>
          </cell>
          <cell r="N2623">
            <v>1</v>
          </cell>
          <cell r="O2623" t="str">
            <v>KQ-32-01</v>
          </cell>
          <cell r="P2623" t="str">
            <v>Сварка технологических трубопроводов (черн. стали), DI</v>
          </cell>
          <cell r="Q2623">
            <v>1</v>
          </cell>
        </row>
        <row r="2624">
          <cell r="E2624" t="str">
            <v>PI00-04-09-109</v>
          </cell>
          <cell r="F2624" t="str">
            <v>Сварка/соединение металлических трубопроводов – высоколегированные стали мартенситного, мартенситно-ферритного и ферритного классов DN &gt;1200-1400мм / &gt;48-56 дюйм, толщина стенки &gt;8-12</v>
          </cell>
          <cell r="G2624" t="str">
            <v>Welding/connection of steel piping - martensitic, martensitic-ferritic and ferritic high-alloy steel DN &gt;1200-1400 mm/ &gt;48-56", wall thickness &gt;8-12</v>
          </cell>
          <cell r="H2624" t="str">
            <v>DI</v>
          </cell>
          <cell r="I2624" t="str">
            <v>DI</v>
          </cell>
          <cell r="J2624">
            <v>1.8467657796468062</v>
          </cell>
          <cell r="K2624">
            <v>6.4636802287638212E-2</v>
          </cell>
          <cell r="L2624" t="str">
            <v>KQ-32-00</v>
          </cell>
          <cell r="M2624" t="str">
            <v>Технологические трубопроводы, DI</v>
          </cell>
          <cell r="N2624">
            <v>1</v>
          </cell>
          <cell r="O2624" t="str">
            <v>KQ-32-01</v>
          </cell>
          <cell r="P2624" t="str">
            <v>Сварка технологических трубопроводов (черн. стали), DI</v>
          </cell>
          <cell r="Q2624">
            <v>1</v>
          </cell>
        </row>
        <row r="2625">
          <cell r="E2625" t="str">
            <v>PI00-04-09-110</v>
          </cell>
          <cell r="F2625" t="str">
            <v>Сварка/соединение металлических трубопроводов – высоколегированные стали мартенситного, мартенситно-ферритного и ферритного классов DN &gt;1200-1400мм / &gt;48-56 дюйм, толщина стенки &gt;12-16</v>
          </cell>
          <cell r="G2625" t="str">
            <v>Welding/connection of steel piping - martensitic, martensitic-ferritic and ferritic high-alloy steel DN &gt;1200-1400 mm/ &gt;48-56", wall thickness &gt;12-16</v>
          </cell>
          <cell r="H2625" t="str">
            <v>DI</v>
          </cell>
          <cell r="I2625" t="str">
            <v>DI</v>
          </cell>
          <cell r="J2625">
            <v>2.3988282035003228</v>
          </cell>
          <cell r="K2625">
            <v>8.3958987122511292E-2</v>
          </cell>
          <cell r="L2625" t="str">
            <v>KQ-32-00</v>
          </cell>
          <cell r="M2625" t="str">
            <v>Технологические трубопроводы, DI</v>
          </cell>
          <cell r="N2625">
            <v>1</v>
          </cell>
          <cell r="O2625" t="str">
            <v>KQ-32-01</v>
          </cell>
          <cell r="P2625" t="str">
            <v>Сварка технологических трубопроводов (черн. стали), DI</v>
          </cell>
          <cell r="Q2625">
            <v>1</v>
          </cell>
        </row>
        <row r="2626">
          <cell r="E2626" t="str">
            <v>PI00-04-09-111</v>
          </cell>
          <cell r="F2626" t="str">
            <v>Сварка/соединение металлических трубопроводов – высоколегированные стали мартенситного, мартенситно-ферритного и ферритного классов DN &gt;1200-1400мм / &gt;48-56 дюйм, толщина стенки &gt;16-20</v>
          </cell>
          <cell r="G2626" t="str">
            <v>Welding/connection of steel piping - martensitic, martensitic-ferritic and ferritic high-alloy steel DN &gt;1200-1400 mm/ &gt;48-56", wall thickness &gt;16-20</v>
          </cell>
          <cell r="H2626" t="str">
            <v>DI</v>
          </cell>
          <cell r="I2626" t="str">
            <v>DI</v>
          </cell>
          <cell r="J2626">
            <v>3.2512877801864737</v>
          </cell>
          <cell r="K2626">
            <v>0.11379507230652658</v>
          </cell>
          <cell r="L2626" t="str">
            <v>KQ-32-00</v>
          </cell>
          <cell r="M2626" t="str">
            <v>Технологические трубопроводы, DI</v>
          </cell>
          <cell r="N2626">
            <v>1</v>
          </cell>
          <cell r="O2626" t="str">
            <v>KQ-32-01</v>
          </cell>
          <cell r="P2626" t="str">
            <v>Сварка технологических трубопроводов (черн. стали), DI</v>
          </cell>
          <cell r="Q2626">
            <v>1</v>
          </cell>
        </row>
        <row r="2627">
          <cell r="E2627" t="str">
            <v>PI00-04-09-112</v>
          </cell>
          <cell r="F2627" t="str">
            <v>Сварка/соединение металлических трубопроводов – высоколегированные стали мартенситного, мартенситно-ферритного и ферритного классов DN &gt;1200-1400мм / &gt;48-56 дюйм, толщина стенки &gt;20-24</v>
          </cell>
          <cell r="G2627" t="str">
            <v>Welding/connection of steel piping - martensitic, martensitic-ferritic and ferritic high-alloy steel DN &gt;1200-1400 mm/ &gt;48-56", wall thickness &gt;20-24</v>
          </cell>
          <cell r="H2627" t="str">
            <v>DI</v>
          </cell>
          <cell r="I2627" t="str">
            <v>DI</v>
          </cell>
          <cell r="J2627">
            <v>4.3948565099098902</v>
          </cell>
          <cell r="K2627">
            <v>0.15381997784684615</v>
          </cell>
          <cell r="L2627" t="str">
            <v>KQ-32-00</v>
          </cell>
          <cell r="M2627" t="str">
            <v>Технологические трубопроводы, DI</v>
          </cell>
          <cell r="N2627">
            <v>1</v>
          </cell>
          <cell r="O2627" t="str">
            <v>KQ-32-01</v>
          </cell>
          <cell r="P2627" t="str">
            <v>Сварка технологических трубопроводов (черн. стали), DI</v>
          </cell>
          <cell r="Q2627">
            <v>1</v>
          </cell>
        </row>
        <row r="2628">
          <cell r="E2628" t="str">
            <v>PI00-04-09-113</v>
          </cell>
          <cell r="F2628" t="str">
            <v>Сварка/соединение металлических трубопроводов – высоколегированные стали мартенситного, мартенситно-ферритного и ферритного классов DN &gt;1200-1400мм / &gt;48-56 дюйм, толщина стенки &gt;24-28</v>
          </cell>
          <cell r="G2628" t="str">
            <v>Welding/connection of steel piping - martensitic, martensitic-ferritic and ferritic high-alloy steel DN &gt;1200-1400 mm/ &gt;48-56", wall thickness &gt;24-28</v>
          </cell>
          <cell r="H2628" t="str">
            <v>DI</v>
          </cell>
          <cell r="I2628" t="str">
            <v>DI</v>
          </cell>
          <cell r="J2628">
            <v>5.0516515476760331</v>
          </cell>
          <cell r="K2628">
            <v>0.17680780416866118</v>
          </cell>
          <cell r="L2628" t="str">
            <v>KQ-32-00</v>
          </cell>
          <cell r="M2628" t="str">
            <v>Технологические трубопроводы, DI</v>
          </cell>
          <cell r="N2628">
            <v>1</v>
          </cell>
          <cell r="O2628" t="str">
            <v>KQ-32-01</v>
          </cell>
          <cell r="P2628" t="str">
            <v>Сварка технологических трубопроводов (черн. стали), DI</v>
          </cell>
          <cell r="Q2628">
            <v>1</v>
          </cell>
        </row>
        <row r="2629">
          <cell r="E2629" t="str">
            <v>PI00-04-09-114</v>
          </cell>
          <cell r="F2629" t="str">
            <v>Сварка/соединение металлических трубопроводов – высоколегированные стали мартенситного, мартенситно-ферритного и ферритного классов DN &gt;1200-1400мм / &gt;48-56 дюйм, толщина стенки &gt;28-32</v>
          </cell>
          <cell r="G2629" t="str">
            <v>Welding/connection of steel piping - martensitic, martensitic-ferritic and ferritic high-alloy steel DN &gt;1200-1400 mm/ &gt;48-56", wall thickness &gt;28-32</v>
          </cell>
          <cell r="H2629" t="str">
            <v>DI</v>
          </cell>
          <cell r="I2629" t="str">
            <v>DI</v>
          </cell>
          <cell r="J2629">
            <v>5.3376494824724654</v>
          </cell>
          <cell r="K2629">
            <v>0.18681773188653628</v>
          </cell>
          <cell r="L2629" t="str">
            <v>KQ-32-00</v>
          </cell>
          <cell r="M2629" t="str">
            <v>Технологические трубопроводы, DI</v>
          </cell>
          <cell r="N2629">
            <v>1</v>
          </cell>
          <cell r="O2629" t="str">
            <v>KQ-32-01</v>
          </cell>
          <cell r="P2629" t="str">
            <v>Сварка технологических трубопроводов (черн. стали), DI</v>
          </cell>
          <cell r="Q2629">
            <v>1</v>
          </cell>
        </row>
        <row r="2630">
          <cell r="E2630" t="str">
            <v>PI00-04-09-115</v>
          </cell>
          <cell r="F2630" t="str">
            <v>Сварка/соединение металлических трубопроводов – высоколегированные стали мартенситного, мартенситно-ферритного и ферритного классов DN &gt;1200-1400мм / &gt;48-56 дюйм, толщина стенки &gt;32-36</v>
          </cell>
          <cell r="G2630" t="str">
            <v>Welding/connection of steel piping - martensitic, martensitic-ferritic and ferritic high-alloy steel DN &gt;1200-1400 mm/ &gt;48-56", wall thickness &gt;32-36</v>
          </cell>
          <cell r="H2630" t="str">
            <v>DI</v>
          </cell>
          <cell r="I2630" t="str">
            <v>DI</v>
          </cell>
          <cell r="J2630">
            <v>5.7245283648870346</v>
          </cell>
          <cell r="K2630">
            <v>0.20035849277104623</v>
          </cell>
          <cell r="L2630" t="str">
            <v>KQ-32-00</v>
          </cell>
          <cell r="M2630" t="str">
            <v>Технологические трубопроводы, DI</v>
          </cell>
          <cell r="N2630">
            <v>1</v>
          </cell>
          <cell r="O2630" t="str">
            <v>KQ-32-01</v>
          </cell>
          <cell r="P2630" t="str">
            <v>Сварка технологических трубопроводов (черн. стали), DI</v>
          </cell>
          <cell r="Q2630">
            <v>1</v>
          </cell>
        </row>
        <row r="2631">
          <cell r="E2631" t="str">
            <v>PI00-04-09-116</v>
          </cell>
          <cell r="F2631" t="str">
            <v>Сварка/соединение металлических трубопроводов – высоколегированные стали мартенситного, мартенситно-ферритного и ферритного классов DN &gt;1200-1400мм / &gt;48-56 дюйм, толщина стенки &gt;36-40</v>
          </cell>
          <cell r="G2631" t="str">
            <v>Welding/connection of steel piping - martensitic, martensitic-ferritic and ferritic high-alloy steel DN &gt;1200-1400 mm/ &gt;48-56", wall thickness &gt;36-40</v>
          </cell>
          <cell r="H2631" t="str">
            <v>DI</v>
          </cell>
          <cell r="I2631" t="str">
            <v>DI</v>
          </cell>
          <cell r="J2631">
            <v>6.3748302793437688</v>
          </cell>
          <cell r="K2631">
            <v>0.22311905977703192</v>
          </cell>
          <cell r="L2631" t="str">
            <v>KQ-32-00</v>
          </cell>
          <cell r="M2631" t="str">
            <v>Технологические трубопроводы, DI</v>
          </cell>
          <cell r="N2631">
            <v>1</v>
          </cell>
          <cell r="O2631" t="str">
            <v>KQ-32-01</v>
          </cell>
          <cell r="P2631" t="str">
            <v>Сварка технологических трубопроводов (черн. стали), DI</v>
          </cell>
          <cell r="Q2631">
            <v>1</v>
          </cell>
        </row>
        <row r="2632">
          <cell r="E2632" t="str">
            <v>PI00-04-09-117</v>
          </cell>
          <cell r="F2632" t="str">
            <v>Сварка/соединение металлических трубопроводов – высоколегированные стали мартенситного, мартенситно-ферритного и ферритного классов DN &gt;1200-1400мм / &gt;48-56 дюйм, толщина стенки &gt;40-44</v>
          </cell>
          <cell r="G2632" t="str">
            <v>Welding/connection of steel piping - martensitic, martensitic-ferritic and ferritic high-alloy steel DN &gt;1200-1400 mm/ &gt;48-56", wall thickness &gt;40-44</v>
          </cell>
          <cell r="H2632" t="str">
            <v>DI</v>
          </cell>
          <cell r="I2632" t="str">
            <v>DI</v>
          </cell>
          <cell r="J2632">
            <v>6.8009155402174635</v>
          </cell>
          <cell r="K2632">
            <v>0.23803204390761123</v>
          </cell>
          <cell r="L2632" t="str">
            <v>KQ-32-00</v>
          </cell>
          <cell r="M2632" t="str">
            <v>Технологические трубопроводы, DI</v>
          </cell>
          <cell r="N2632">
            <v>1</v>
          </cell>
          <cell r="O2632" t="str">
            <v>KQ-32-01</v>
          </cell>
          <cell r="P2632" t="str">
            <v>Сварка технологических трубопроводов (черн. стали), DI</v>
          </cell>
          <cell r="Q2632">
            <v>1</v>
          </cell>
        </row>
        <row r="2633">
          <cell r="E2633" t="str">
            <v>PI00-04-09-118</v>
          </cell>
          <cell r="F2633" t="str">
            <v>Сварка/соединение металлических трубопроводов – высоколегированные стали мартенситного, мартенситно-ферритного и ферритного классов DN &gt;1200-1400мм / &gt;48-56 дюйм, толщина стенки &gt;44-48</v>
          </cell>
          <cell r="G2633" t="str">
            <v>Welding/connection of steel piping - martensitic, martensitic-ferritic and ferritic high-alloy steel DN &gt;1200-1400 mm/ &gt;48-56", wall thickness &gt;44-48</v>
          </cell>
          <cell r="H2633" t="str">
            <v>DI</v>
          </cell>
          <cell r="I2633" t="str">
            <v>DI</v>
          </cell>
          <cell r="J2633">
            <v>7.229207802704118</v>
          </cell>
          <cell r="K2633">
            <v>0.25302227309464415</v>
          </cell>
          <cell r="L2633" t="str">
            <v>KQ-32-00</v>
          </cell>
          <cell r="M2633" t="str">
            <v>Технологические трубопроводы, DI</v>
          </cell>
          <cell r="N2633">
            <v>1</v>
          </cell>
          <cell r="O2633" t="str">
            <v>KQ-32-01</v>
          </cell>
          <cell r="P2633" t="str">
            <v>Сварка технологических трубопроводов (черн. стали), DI</v>
          </cell>
          <cell r="Q2633">
            <v>1</v>
          </cell>
        </row>
        <row r="2634">
          <cell r="E2634" t="str">
            <v>PI00-04-09-119</v>
          </cell>
          <cell r="F2634" t="str">
            <v>Сварка/соединение металлических трубопроводов – высоколегированные стали мартенситного, мартенситно-ферритного и ферритного классов DN &gt;1200-1400мм / &gt;48-56 дюйм, толщина стенки &gt;48-52</v>
          </cell>
          <cell r="G2634" t="str">
            <v>Welding/connection of steel piping - martensitic, martensitic-ferritic and ferritic high-alloy steel DN &gt;1200-1400 mm/ &gt;48-56", wall thickness &gt;48-52</v>
          </cell>
          <cell r="H2634" t="str">
            <v>DI</v>
          </cell>
          <cell r="I2634" t="str">
            <v>DI</v>
          </cell>
          <cell r="J2634">
            <v>8.139169332660467</v>
          </cell>
          <cell r="K2634">
            <v>0.28487092664311636</v>
          </cell>
          <cell r="L2634" t="str">
            <v>KQ-32-00</v>
          </cell>
          <cell r="M2634" t="str">
            <v>Технологические трубопроводы, DI</v>
          </cell>
          <cell r="N2634">
            <v>1</v>
          </cell>
          <cell r="O2634" t="str">
            <v>KQ-32-01</v>
          </cell>
          <cell r="P2634" t="str">
            <v>Сварка технологических трубопроводов (черн. стали), DI</v>
          </cell>
          <cell r="Q2634">
            <v>1</v>
          </cell>
        </row>
        <row r="2635">
          <cell r="E2635" t="str">
            <v>PI00-04-09-120</v>
          </cell>
          <cell r="F2635" t="str">
            <v>Сварка/соединение металлических трубопроводов – высоколегированные стали мартенситного, мартенситно-ферритного и ферритного классов DN &gt;1200-1400мм / &gt;48-56 дюйм, толщина стенки &gt;52-56</v>
          </cell>
          <cell r="G2635" t="str">
            <v>Welding/connection of steel piping - martensitic, martensitic-ferritic and ferritic high-alloy steel DN &gt;1200-1400 mm/ &gt;48-56", wall thickness &gt;52-56</v>
          </cell>
          <cell r="H2635" t="str">
            <v>DI</v>
          </cell>
          <cell r="I2635" t="str">
            <v>DI</v>
          </cell>
          <cell r="J2635">
            <v>9.1046383517440663</v>
          </cell>
          <cell r="K2635">
            <v>0.31866234231104229</v>
          </cell>
          <cell r="L2635" t="str">
            <v>KQ-32-00</v>
          </cell>
          <cell r="M2635" t="str">
            <v>Технологические трубопроводы, DI</v>
          </cell>
          <cell r="N2635">
            <v>1</v>
          </cell>
          <cell r="O2635" t="str">
            <v>KQ-32-01</v>
          </cell>
          <cell r="P2635" t="str">
            <v>Сварка технологических трубопроводов (черн. стали), DI</v>
          </cell>
          <cell r="Q2635">
            <v>1</v>
          </cell>
        </row>
        <row r="2636">
          <cell r="E2636" t="str">
            <v>PI00-04-09-121</v>
          </cell>
          <cell r="F2636" t="str">
            <v>Сварка/соединение металлических трубопроводов – высоколегированные стали мартенситного, мартенситно-ферритного и ферритного классов DN &gt;1200-1400мм / &gt;48-56 дюйм, толщина стенки &gt;56-60</v>
          </cell>
          <cell r="G2636" t="str">
            <v>Welding/connection of steel piping - martensitic, martensitic-ferritic and ferritic high-alloy steel DN &gt;1200-1400 mm/ &gt;48-56", wall thickness &gt;56-60</v>
          </cell>
          <cell r="H2636" t="str">
            <v>DI</v>
          </cell>
          <cell r="I2636" t="str">
            <v>DI</v>
          </cell>
          <cell r="J2636">
            <v>9.7527089587153935</v>
          </cell>
          <cell r="K2636">
            <v>0.34134481355503876</v>
          </cell>
          <cell r="L2636" t="str">
            <v>KQ-32-00</v>
          </cell>
          <cell r="M2636" t="str">
            <v>Технологические трубопроводы, DI</v>
          </cell>
          <cell r="N2636">
            <v>1</v>
          </cell>
          <cell r="O2636" t="str">
            <v>KQ-32-01</v>
          </cell>
          <cell r="P2636" t="str">
            <v>Сварка технологических трубопроводов (черн. стали), DI</v>
          </cell>
          <cell r="Q2636">
            <v>1</v>
          </cell>
        </row>
        <row r="2637">
          <cell r="E2637" t="str">
            <v>PI00-04-09-122</v>
          </cell>
          <cell r="F2637" t="str">
            <v>Сварка/соединение металлических трубопроводов – высоколегированные стали мартенситного, мартенситно-ферритного и ферритного классов DN &gt;1200-1400мм / &gt;48-56 дюйм, толщина стенки &gt;60-64</v>
          </cell>
          <cell r="G2637" t="str">
            <v>Welding/connection of steel piping - martensitic, martensitic-ferritic and ferritic high-alloy steel DN &gt;1200-1400 mm/ &gt;48-56", wall thickness &gt;60-64</v>
          </cell>
          <cell r="H2637" t="str">
            <v>DI</v>
          </cell>
          <cell r="I2637" t="str">
            <v>DI</v>
          </cell>
          <cell r="J2637">
            <v>9.9552854856150184</v>
          </cell>
          <cell r="K2637">
            <v>0.34843499199652561</v>
          </cell>
          <cell r="L2637" t="str">
            <v>KQ-32-00</v>
          </cell>
          <cell r="M2637" t="str">
            <v>Технологические трубопроводы, DI</v>
          </cell>
          <cell r="N2637">
            <v>1</v>
          </cell>
          <cell r="O2637" t="str">
            <v>KQ-32-01</v>
          </cell>
          <cell r="P2637" t="str">
            <v>Сварка технологических трубопроводов (черн. стали), DI</v>
          </cell>
          <cell r="Q2637">
            <v>1</v>
          </cell>
        </row>
        <row r="2638">
          <cell r="E2638" t="str">
            <v>PI00-04-09-123</v>
          </cell>
          <cell r="F2638" t="str">
            <v>Сварка/соединение металлических трубопроводов – высоколегированные стали мартенситного, мартенситно-ферритного и ферритного классов DN &gt;1200-1400мм / &gt;48-56 дюйм, толщина стенки &gt;64-68</v>
          </cell>
          <cell r="G2638" t="str">
            <v>Welding/connection of steel piping - martensitic, martensitic-ferritic and ferritic high-alloy steel DN &gt;1200-1400 mm/ &gt;48-56", wall thickness &gt;64-68</v>
          </cell>
          <cell r="H2638" t="str">
            <v>DI</v>
          </cell>
          <cell r="I2638" t="str">
            <v>DI</v>
          </cell>
          <cell r="J2638">
            <v>11.169088744016877</v>
          </cell>
          <cell r="K2638">
            <v>0.39091810604059068</v>
          </cell>
          <cell r="L2638" t="str">
            <v>KQ-32-00</v>
          </cell>
          <cell r="M2638" t="str">
            <v>Технологические трубопроводы, DI</v>
          </cell>
          <cell r="N2638">
            <v>1</v>
          </cell>
          <cell r="O2638" t="str">
            <v>KQ-32-01</v>
          </cell>
          <cell r="P2638" t="str">
            <v>Сварка технологических трубопроводов (черн. стали), DI</v>
          </cell>
          <cell r="Q2638">
            <v>1</v>
          </cell>
        </row>
        <row r="2639">
          <cell r="E2639" t="str">
            <v>PI00-04-09-124</v>
          </cell>
          <cell r="F2639" t="str">
            <v>Сварка/соединение металлических трубопроводов – высоколегированные стали мартенситного, мартенситно-ферритного и ферритного классов DN &gt;1200-1400мм / &gt;48-56 дюйм, толщина стенки &gt;68-72</v>
          </cell>
          <cell r="G2639" t="str">
            <v>Welding/connection of steel piping - martensitic, martensitic-ferritic and ferritic high-alloy steel DN &gt;1200-1400 mm/ &gt;48-56", wall thickness &gt;68-72</v>
          </cell>
          <cell r="H2639" t="str">
            <v>DI</v>
          </cell>
          <cell r="I2639" t="str">
            <v>DI</v>
          </cell>
          <cell r="J2639">
            <v>12.643838970633693</v>
          </cell>
          <cell r="K2639">
            <v>0.44253436397217932</v>
          </cell>
          <cell r="L2639" t="str">
            <v>KQ-32-00</v>
          </cell>
          <cell r="M2639" t="str">
            <v>Технологические трубопроводы, DI</v>
          </cell>
          <cell r="N2639">
            <v>1</v>
          </cell>
          <cell r="O2639" t="str">
            <v>KQ-32-01</v>
          </cell>
          <cell r="P2639" t="str">
            <v>Сварка технологических трубопроводов (черн. стали), DI</v>
          </cell>
          <cell r="Q2639">
            <v>1</v>
          </cell>
        </row>
        <row r="2640">
          <cell r="E2640" t="str">
            <v>PI00-04-09-125</v>
          </cell>
          <cell r="F2640" t="str">
            <v>Сварка/соединение металлических трубопроводов – высоколегированные стали мартенситного, мартенситно-ферритного и ферритного классов DN &gt;1200-1400мм / &gt;48-56 дюйм, толщина стенки &gt;72-76</v>
          </cell>
          <cell r="G2640" t="str">
            <v>Welding/connection of steel piping - martensitic, martensitic-ferritic and ferritic high-alloy steel DN &gt;1200-1400 mm/ &gt;48-56", wall thickness &gt;72-76</v>
          </cell>
          <cell r="H2640" t="str">
            <v>DI</v>
          </cell>
          <cell r="I2640" t="str">
            <v>DI</v>
          </cell>
          <cell r="J2640">
            <v>13.857307093692382</v>
          </cell>
          <cell r="K2640">
            <v>0.48500574827923343</v>
          </cell>
          <cell r="L2640" t="str">
            <v>KQ-32-00</v>
          </cell>
          <cell r="M2640" t="str">
            <v>Технологические трубопроводы, DI</v>
          </cell>
          <cell r="N2640">
            <v>1</v>
          </cell>
          <cell r="O2640" t="str">
            <v>KQ-32-01</v>
          </cell>
          <cell r="P2640" t="str">
            <v>Сварка технологических трубопроводов (черн. стали), DI</v>
          </cell>
          <cell r="Q2640">
            <v>1</v>
          </cell>
        </row>
        <row r="2641">
          <cell r="E2641" t="str">
            <v>PI00-04-09-126</v>
          </cell>
          <cell r="F2641" t="str">
            <v>Сварка/соединение металлических трубопроводов – высоколегированные стали мартенситного, мартенситно-ферритного и ферритного классов DN &gt;1200-1400мм / &gt;48-56 дюйм, толщина стенки &gt;76-80</v>
          </cell>
          <cell r="G2641" t="str">
            <v>Welding/connection of steel piping - martensitic, martensitic-ferritic and ferritic high-alloy steel DN &gt;1200-1400 mm/ &gt;48-56", wall thickness &gt;76-80</v>
          </cell>
          <cell r="H2641" t="str">
            <v>DI</v>
          </cell>
          <cell r="I2641" t="str">
            <v>DI</v>
          </cell>
          <cell r="J2641">
            <v>15.070730743767369</v>
          </cell>
          <cell r="K2641">
            <v>0.52747557603185791</v>
          </cell>
          <cell r="L2641" t="str">
            <v>KQ-32-00</v>
          </cell>
          <cell r="M2641" t="str">
            <v>Технологические трубопроводы, DI</v>
          </cell>
          <cell r="N2641">
            <v>1</v>
          </cell>
          <cell r="O2641" t="str">
            <v>KQ-32-01</v>
          </cell>
          <cell r="P2641" t="str">
            <v>Сварка технологических трубопроводов (черн. стали), DI</v>
          </cell>
          <cell r="Q2641">
            <v>1</v>
          </cell>
        </row>
        <row r="2642">
          <cell r="E2642" t="str">
            <v>PI00-04-09-127</v>
          </cell>
          <cell r="F2642" t="str">
            <v>Сварка/соединение металлических трубопроводов – высоколегированные стали мартенситного, мартенситно-ферритного и ферритного классов DN &gt;1200-1400мм / &gt;48-56 дюйм, толщина стенки &gt;80-84</v>
          </cell>
          <cell r="G2642" t="str">
            <v>Welding/connection of steel piping - martensitic, martensitic-ferritic and ferritic high-alloy steel DN &gt;1200-1400 mm/ &gt;48-56", wall thickness &gt;80-84</v>
          </cell>
          <cell r="H2642" t="str">
            <v>DI</v>
          </cell>
          <cell r="I2642" t="str">
            <v>DI</v>
          </cell>
          <cell r="J2642">
            <v>16.718461530594844</v>
          </cell>
          <cell r="K2642">
            <v>0.58514615357081956</v>
          </cell>
          <cell r="L2642" t="str">
            <v>KQ-32-00</v>
          </cell>
          <cell r="M2642" t="str">
            <v>Технологические трубопроводы, DI</v>
          </cell>
          <cell r="N2642">
            <v>1</v>
          </cell>
          <cell r="O2642" t="str">
            <v>KQ-32-01</v>
          </cell>
          <cell r="P2642" t="str">
            <v>Сварка технологических трубопроводов (черн. стали), DI</v>
          </cell>
          <cell r="Q2642">
            <v>1</v>
          </cell>
        </row>
        <row r="2643">
          <cell r="E2643" t="str">
            <v>PI00-04-09-128</v>
          </cell>
          <cell r="F2643" t="str">
            <v>Сварка/соединение металлических трубопроводов – высоколегированные стали мартенситного, мартенситно-ферритного и ферритного классов DN &gt;1200-1400мм / &gt;48-56 дюйм, толщина стенки &gt;84-88</v>
          </cell>
          <cell r="G2643" t="str">
            <v>Welding/connection of steel piping - martensitic, martensitic-ferritic and ferritic high-alloy steel DN &gt;1200-1400 mm/ &gt;48-56", wall thickness &gt;84-88</v>
          </cell>
          <cell r="H2643" t="str">
            <v>DI</v>
          </cell>
          <cell r="I2643" t="str">
            <v>DI</v>
          </cell>
          <cell r="J2643">
            <v>18.10492043828048</v>
          </cell>
          <cell r="K2643">
            <v>0.63367221533981699</v>
          </cell>
          <cell r="L2643" t="str">
            <v>KQ-32-00</v>
          </cell>
          <cell r="M2643" t="str">
            <v>Технологические трубопроводы, DI</v>
          </cell>
          <cell r="N2643">
            <v>1</v>
          </cell>
          <cell r="O2643" t="str">
            <v>KQ-32-01</v>
          </cell>
          <cell r="P2643" t="str">
            <v>Сварка технологических трубопроводов (черн. стали), DI</v>
          </cell>
          <cell r="Q2643">
            <v>1</v>
          </cell>
        </row>
        <row r="2644">
          <cell r="E2644" t="str">
            <v>PI00-04-09-129</v>
          </cell>
          <cell r="F2644" t="str">
            <v>Сварка/соединение металлических трубопроводов – высоколегированные стали мартенситного, мартенситно-ферритного и ферритного классов DN &gt;1400-1600мм / &gt;56-64 дюйм, толщина стенки &gt;8-12</v>
          </cell>
          <cell r="G2644" t="str">
            <v>Welding/connection of steel piping - martensitic, martensitic-ferritic and ferritic high-alloy steel DN &gt;1400-1600 mm/ &gt;56-64", wall thickness &gt;8-12</v>
          </cell>
          <cell r="H2644" t="str">
            <v>DI</v>
          </cell>
          <cell r="I2644" t="str">
            <v>DI</v>
          </cell>
          <cell r="J2644">
            <v>1.8397927275555919</v>
          </cell>
          <cell r="K2644">
            <v>6.4392745464445719E-2</v>
          </cell>
          <cell r="L2644" t="str">
            <v>KQ-32-00</v>
          </cell>
          <cell r="M2644" t="str">
            <v>Технологические трубопроводы, DI</v>
          </cell>
          <cell r="N2644">
            <v>1</v>
          </cell>
          <cell r="O2644" t="str">
            <v>KQ-32-01</v>
          </cell>
          <cell r="P2644" t="str">
            <v>Сварка технологических трубопроводов (черн. стали), DI</v>
          </cell>
          <cell r="Q2644">
            <v>1</v>
          </cell>
        </row>
        <row r="2645">
          <cell r="E2645" t="str">
            <v>PI00-04-09-130</v>
          </cell>
          <cell r="F2645" t="str">
            <v>Сварка/соединение металлических трубопроводов – высоколегированные стали мартенситного, мартенситно-ферритного и ферритного классов DN &gt;1400-1600мм / &gt;56-64 дюйм, толщина стенки &gt;12-16</v>
          </cell>
          <cell r="G2645" t="str">
            <v>Welding/connection of steel piping - martensitic, martensitic-ferritic and ferritic high-alloy steel DN &gt;1400-1600 mm/ &gt;56-64", wall thickness &gt;12-16</v>
          </cell>
          <cell r="H2645" t="str">
            <v>DI</v>
          </cell>
          <cell r="I2645" t="str">
            <v>DI</v>
          </cell>
          <cell r="J2645">
            <v>2.3905696024531045</v>
          </cell>
          <cell r="K2645">
            <v>8.3669936085858654E-2</v>
          </cell>
          <cell r="L2645" t="str">
            <v>KQ-32-00</v>
          </cell>
          <cell r="M2645" t="str">
            <v>Технологические трубопроводы, DI</v>
          </cell>
          <cell r="N2645">
            <v>1</v>
          </cell>
          <cell r="O2645" t="str">
            <v>KQ-32-01</v>
          </cell>
          <cell r="P2645" t="str">
            <v>Сварка технологических трубопроводов (черн. стали), DI</v>
          </cell>
          <cell r="Q2645">
            <v>1</v>
          </cell>
        </row>
        <row r="2646">
          <cell r="E2646" t="str">
            <v>PI00-04-09-131</v>
          </cell>
          <cell r="F2646" t="str">
            <v>Сварка/соединение металлических трубопроводов – высоколегированные стали мартенситного, мартенситно-ферритного и ферритного классов DN &gt;1400-1600мм / &gt;56-64 дюйм, толщина стенки &gt;16-20</v>
          </cell>
          <cell r="G2646" t="str">
            <v>Welding/connection of steel piping - martensitic, martensitic-ferritic and ferritic high-alloy steel DN &gt;1400-1600 mm/ &gt;56-64", wall thickness &gt;16-20</v>
          </cell>
          <cell r="H2646" t="str">
            <v>DI</v>
          </cell>
          <cell r="I2646" t="str">
            <v>DI</v>
          </cell>
          <cell r="J2646">
            <v>3.2413872624320477</v>
          </cell>
          <cell r="K2646">
            <v>0.11344855418512167</v>
          </cell>
          <cell r="L2646" t="str">
            <v>KQ-32-00</v>
          </cell>
          <cell r="M2646" t="str">
            <v>Технологические трубопроводы, DI</v>
          </cell>
          <cell r="N2646">
            <v>1</v>
          </cell>
          <cell r="O2646" t="str">
            <v>KQ-32-01</v>
          </cell>
          <cell r="P2646" t="str">
            <v>Сварка технологических трубопроводов (черн. стали), DI</v>
          </cell>
          <cell r="Q2646">
            <v>1</v>
          </cell>
        </row>
        <row r="2647">
          <cell r="E2647" t="str">
            <v>PI00-04-09-132</v>
          </cell>
          <cell r="F2647" t="str">
            <v>Сварка/соединение металлических трубопроводов – высоколегированные стали мартенситного, мартенситно-ферритного и ферритного классов DN &gt;1400-1600мм / &gt;56-64 дюйм, толщина стенки &gt;20-24</v>
          </cell>
          <cell r="G2647" t="str">
            <v>Welding/connection of steel piping - martensitic, martensitic-ferritic and ferritic high-alloy steel DN &gt;1400-1600 mm/ &gt;56-64", wall thickness &gt;20-24</v>
          </cell>
          <cell r="H2647" t="str">
            <v>DI</v>
          </cell>
          <cell r="I2647" t="str">
            <v>DI</v>
          </cell>
          <cell r="J2647">
            <v>4.3838461348767979</v>
          </cell>
          <cell r="K2647">
            <v>0.15343461472068792</v>
          </cell>
          <cell r="L2647" t="str">
            <v>KQ-32-00</v>
          </cell>
          <cell r="M2647" t="str">
            <v>Технологические трубопроводы, DI</v>
          </cell>
          <cell r="N2647">
            <v>1</v>
          </cell>
          <cell r="O2647" t="str">
            <v>KQ-32-01</v>
          </cell>
          <cell r="P2647" t="str">
            <v>Сварка технологических трубопроводов (черн. стали), DI</v>
          </cell>
          <cell r="Q2647">
            <v>1</v>
          </cell>
        </row>
        <row r="2648">
          <cell r="E2648" t="str">
            <v>PI00-04-09-133</v>
          </cell>
          <cell r="F2648" t="str">
            <v>Сварка/соединение металлических трубопроводов – высоколегированные стали мартенситного, мартенситно-ферритного и ферритного классов DN &gt;1400-1600мм / &gt;56-64 дюйм, толщина стенки &gt;24-28</v>
          </cell>
          <cell r="G2648" t="str">
            <v>Welding/connection of steel piping - martensitic, martensitic-ferritic and ferritic high-alloy steel DN &gt;1400-1600 mm/ &gt;56-64", wall thickness &gt;24-28</v>
          </cell>
          <cell r="H2648" t="str">
            <v>DI</v>
          </cell>
          <cell r="I2648" t="str">
            <v>DI</v>
          </cell>
          <cell r="J2648">
            <v>5.0399594761404822</v>
          </cell>
          <cell r="K2648">
            <v>0.17639858166491687</v>
          </cell>
          <cell r="L2648" t="str">
            <v>KQ-32-00</v>
          </cell>
          <cell r="M2648" t="str">
            <v>Технологические трубопроводы, DI</v>
          </cell>
          <cell r="N2648">
            <v>1</v>
          </cell>
          <cell r="O2648" t="str">
            <v>KQ-32-01</v>
          </cell>
          <cell r="P2648" t="str">
            <v>Сварка технологических трубопроводов (черн. стали), DI</v>
          </cell>
          <cell r="Q2648">
            <v>1</v>
          </cell>
        </row>
        <row r="2649">
          <cell r="E2649" t="str">
            <v>PI00-04-09-134</v>
          </cell>
          <cell r="F2649" t="str">
            <v>Сварка/соединение металлических трубопроводов – высоколегированные стали мартенситного, мартенситно-ферритного и ферритного классов DN &gt;1400-1600мм / &gt;56-64 дюйм, толщина стенки &gt;28-32</v>
          </cell>
          <cell r="G2649" t="str">
            <v>Welding/connection of steel piping - martensitic, martensitic-ferritic and ferritic high-alloy steel DN &gt;1400-1600 mm/ &gt;56-64", wall thickness &gt;28-32</v>
          </cell>
          <cell r="H2649" t="str">
            <v>DI</v>
          </cell>
          <cell r="I2649" t="str">
            <v>DI</v>
          </cell>
          <cell r="J2649">
            <v>5.3231625371811848</v>
          </cell>
          <cell r="K2649">
            <v>0.1863106888013415</v>
          </cell>
          <cell r="L2649" t="str">
            <v>KQ-32-00</v>
          </cell>
          <cell r="M2649" t="str">
            <v>Технологические трубопроводы, DI</v>
          </cell>
          <cell r="N2649">
            <v>1</v>
          </cell>
          <cell r="O2649" t="str">
            <v>KQ-32-01</v>
          </cell>
          <cell r="P2649" t="str">
            <v>Сварка технологических трубопроводов (черн. стали), DI</v>
          </cell>
          <cell r="Q2649">
            <v>1</v>
          </cell>
        </row>
        <row r="2650">
          <cell r="E2650" t="str">
            <v>PI00-04-09-135</v>
          </cell>
          <cell r="F2650" t="str">
            <v>Сварка/соединение металлических трубопроводов – высоколегированные стали мартенситного, мартенситно-ферритного и ферритного классов DN &gt;1400-1600мм / &gt;56-64 дюйм, толщина стенки &gt;32-36</v>
          </cell>
          <cell r="G2650" t="str">
            <v>Welding/connection of steel piping - martensitic, martensitic-ferritic and ferritic high-alloy steel DN &gt;1400-1600 mm/ &gt;56-64", wall thickness &gt;32-36</v>
          </cell>
          <cell r="H2650" t="str">
            <v>DI</v>
          </cell>
          <cell r="I2650" t="str">
            <v>DI</v>
          </cell>
          <cell r="J2650">
            <v>5.7092152834030205</v>
          </cell>
          <cell r="K2650">
            <v>0.19982253491910573</v>
          </cell>
          <cell r="L2650" t="str">
            <v>KQ-32-00</v>
          </cell>
          <cell r="M2650" t="str">
            <v>Технологические трубопроводы, DI</v>
          </cell>
          <cell r="N2650">
            <v>1</v>
          </cell>
          <cell r="O2650" t="str">
            <v>KQ-32-01</v>
          </cell>
          <cell r="P2650" t="str">
            <v>Сварка технологических трубопроводов (черн. стали), DI</v>
          </cell>
          <cell r="Q2650">
            <v>1</v>
          </cell>
        </row>
        <row r="2651">
          <cell r="E2651" t="str">
            <v>PI00-04-09-136</v>
          </cell>
          <cell r="F2651" t="str">
            <v>Сварка/соединение металлических трубопроводов – высоколегированные стали мартенситного, мартенситно-ферритного и ферритного классов DN &gt;1400-1600мм / &gt;56-64 дюйм, толщина стенки &gt;36-40</v>
          </cell>
          <cell r="G2651" t="str">
            <v>Welding/connection of steel piping - martensitic, martensitic-ferritic and ferritic high-alloy steel DN &gt;1400-1600 mm/ &gt;56-64", wall thickness &gt;36-40</v>
          </cell>
          <cell r="H2651" t="str">
            <v>DI</v>
          </cell>
          <cell r="I2651" t="str">
            <v>DI</v>
          </cell>
          <cell r="J2651">
            <v>6.3585055552171497</v>
          </cell>
          <cell r="K2651">
            <v>0.22254769443260025</v>
          </cell>
          <cell r="L2651" t="str">
            <v>KQ-32-00</v>
          </cell>
          <cell r="M2651" t="str">
            <v>Технологические трубопроводы, DI</v>
          </cell>
          <cell r="N2651">
            <v>1</v>
          </cell>
          <cell r="O2651" t="str">
            <v>KQ-32-01</v>
          </cell>
          <cell r="P2651" t="str">
            <v>Сварка технологических трубопроводов (черн. стали), DI</v>
          </cell>
          <cell r="Q2651">
            <v>1</v>
          </cell>
        </row>
        <row r="2652">
          <cell r="E2652" t="str">
            <v>PI00-04-09-137</v>
          </cell>
          <cell r="F2652" t="str">
            <v>Сварка/соединение металлических трубопроводов – высоколегированные стали мартенситного, мартенситно-ферритного и ферритного классов DN &gt;1400-1600мм / &gt;56-64 дюйм, толщина стенки &gt;40-44</v>
          </cell>
          <cell r="G2652" t="str">
            <v>Welding/connection of steel piping - martensitic, martensitic-ferritic and ferritic high-alloy steel DN &gt;1400-1600 mm/ &gt;56-64", wall thickness &gt;40-44</v>
          </cell>
          <cell r="H2652" t="str">
            <v>DI</v>
          </cell>
          <cell r="I2652" t="str">
            <v>DI</v>
          </cell>
          <cell r="J2652">
            <v>6.7826947284959234</v>
          </cell>
          <cell r="K2652">
            <v>0.23739431549735729</v>
          </cell>
          <cell r="L2652" t="str">
            <v>KQ-32-00</v>
          </cell>
          <cell r="M2652" t="str">
            <v>Технологические трубопроводы, DI</v>
          </cell>
          <cell r="N2652">
            <v>1</v>
          </cell>
          <cell r="O2652" t="str">
            <v>KQ-32-01</v>
          </cell>
          <cell r="P2652" t="str">
            <v>Сварка технологических трубопроводов (черн. стали), DI</v>
          </cell>
          <cell r="Q2652">
            <v>1</v>
          </cell>
        </row>
        <row r="2653">
          <cell r="E2653" t="str">
            <v>PI00-04-09-138</v>
          </cell>
          <cell r="F2653" t="str">
            <v>Сварка/соединение металлических трубопроводов – высоколегированные стали мартенситного, мартенситно-ферритного и ферритного классов DN &gt;1400-1600мм / &gt;56-64 дюйм, толщина стенки &gt;44-48</v>
          </cell>
          <cell r="G2653" t="str">
            <v>Welding/connection of steel piping - martensitic, martensitic-ferritic and ferritic high-alloy steel DN &gt;1400-1600 mm/ &gt;56-64", wall thickness &gt;44-48</v>
          </cell>
          <cell r="H2653" t="str">
            <v>DI</v>
          </cell>
          <cell r="I2653" t="str">
            <v>DI</v>
          </cell>
          <cell r="J2653">
            <v>7.2104353241320389</v>
          </cell>
          <cell r="K2653">
            <v>0.25236523634462144</v>
          </cell>
          <cell r="L2653" t="str">
            <v>KQ-32-00</v>
          </cell>
          <cell r="M2653" t="str">
            <v>Технологические трубопроводы, DI</v>
          </cell>
          <cell r="N2653">
            <v>1</v>
          </cell>
          <cell r="O2653" t="str">
            <v>KQ-32-01</v>
          </cell>
          <cell r="P2653" t="str">
            <v>Сварка технологических трубопроводов (черн. стали), DI</v>
          </cell>
          <cell r="Q2653">
            <v>1</v>
          </cell>
        </row>
        <row r="2654">
          <cell r="E2654" t="str">
            <v>PI00-04-09-139</v>
          </cell>
          <cell r="F2654" t="str">
            <v>Сварка/соединение металлических трубопроводов – высоколегированные стали мартенситного, мартенситно-ферритного и ферритного классов DN &gt;1400-1600мм / &gt;56-64 дюйм, толщина стенки &gt;48-52</v>
          </cell>
          <cell r="G2654" t="str">
            <v>Welding/connection of steel piping - martensitic, martensitic-ferritic and ferritic high-alloy steel DN &gt;1400-1600 mm/ &gt;56-64", wall thickness &gt;48-52</v>
          </cell>
          <cell r="H2654" t="str">
            <v>DI</v>
          </cell>
          <cell r="I2654" t="str">
            <v>DI</v>
          </cell>
          <cell r="J2654">
            <v>8.1189158150607934</v>
          </cell>
          <cell r="K2654">
            <v>0.28416205352712776</v>
          </cell>
          <cell r="L2654" t="str">
            <v>KQ-32-00</v>
          </cell>
          <cell r="M2654" t="str">
            <v>Технологические трубопроводы, DI</v>
          </cell>
          <cell r="N2654">
            <v>1</v>
          </cell>
          <cell r="O2654" t="str">
            <v>KQ-32-01</v>
          </cell>
          <cell r="P2654" t="str">
            <v>Сварка технологических трубопроводов (черн. стали), DI</v>
          </cell>
          <cell r="Q2654">
            <v>1</v>
          </cell>
        </row>
        <row r="2655">
          <cell r="E2655" t="str">
            <v>PI00-04-09-140</v>
          </cell>
          <cell r="F2655" t="str">
            <v>Сварка/соединение металлических трубопроводов – высоколегированные стали мартенситного, мартенситно-ферритного и ферритного классов DN &gt;1400-1600мм / &gt;56-64 дюйм, толщина стенки &gt;52-56</v>
          </cell>
          <cell r="G2655" t="str">
            <v>Welding/connection of steel piping - martensitic, martensitic-ferritic and ferritic high-alloy steel DN &gt;1400-1600 mm/ &gt;56-64", wall thickness &gt;52-56</v>
          </cell>
          <cell r="H2655" t="str">
            <v>DI</v>
          </cell>
          <cell r="I2655" t="str">
            <v>DI</v>
          </cell>
          <cell r="J2655">
            <v>9.0823778585947554</v>
          </cell>
          <cell r="K2655">
            <v>0.31788322505081645</v>
          </cell>
          <cell r="L2655" t="str">
            <v>KQ-32-00</v>
          </cell>
          <cell r="M2655" t="str">
            <v>Технологические трубопроводы, DI</v>
          </cell>
          <cell r="N2655">
            <v>1</v>
          </cell>
          <cell r="O2655" t="str">
            <v>KQ-32-01</v>
          </cell>
          <cell r="P2655" t="str">
            <v>Сварка технологических трубопроводов (черн. стали), DI</v>
          </cell>
          <cell r="Q2655">
            <v>1</v>
          </cell>
        </row>
        <row r="2656">
          <cell r="E2656" t="str">
            <v>PI00-04-09-141</v>
          </cell>
          <cell r="F2656" t="str">
            <v>Сварка/соединение металлических трубопроводов – высоколегированные стали мартенситного, мартенситно-ферритного и ферритного классов DN &gt;1400-1600мм / &gt;56-64 дюйм, толщина стенки &gt;56-60</v>
          </cell>
          <cell r="G2656" t="str">
            <v>Welding/connection of steel piping - martensitic, martensitic-ferritic and ferritic high-alloy steel DN &gt;1400-1600 mm/ &gt;56-64", wall thickness &gt;56-60</v>
          </cell>
          <cell r="H2656" t="str">
            <v>DI</v>
          </cell>
          <cell r="I2656" t="str">
            <v>DI</v>
          </cell>
          <cell r="J2656">
            <v>9.7292821293779372</v>
          </cell>
          <cell r="K2656">
            <v>0.34052487452822783</v>
          </cell>
          <cell r="L2656" t="str">
            <v>KQ-32-00</v>
          </cell>
          <cell r="M2656" t="str">
            <v>Технологические трубопроводы, DI</v>
          </cell>
          <cell r="N2656">
            <v>1</v>
          </cell>
          <cell r="O2656" t="str">
            <v>KQ-32-01</v>
          </cell>
          <cell r="P2656" t="str">
            <v>Сварка технологических трубопроводов (черн. стали), DI</v>
          </cell>
          <cell r="Q2656">
            <v>1</v>
          </cell>
        </row>
        <row r="2657">
          <cell r="E2657" t="str">
            <v>PI00-04-09-142</v>
          </cell>
          <cell r="F2657" t="str">
            <v>Сварка/соединение металлических трубопроводов – высоколегированные стали мартенситного, мартенситно-ферритного и ферритного классов DN &gt;1400-1600мм / &gt;56-64 дюйм, толщина стенки &gt;60-64</v>
          </cell>
          <cell r="G2657" t="str">
            <v>Welding/connection of steel piping - martensitic, martensitic-ferritic and ferritic high-alloy steel DN &gt;1400-1600 mm/ &gt;56-64", wall thickness &gt;60-64</v>
          </cell>
          <cell r="H2657" t="str">
            <v>DI</v>
          </cell>
          <cell r="I2657" t="str">
            <v>DI</v>
          </cell>
          <cell r="J2657">
            <v>9.9282787761984199</v>
          </cell>
          <cell r="K2657">
            <v>0.34748975716694469</v>
          </cell>
          <cell r="L2657" t="str">
            <v>KQ-32-00</v>
          </cell>
          <cell r="M2657" t="str">
            <v>Технологические трубопроводы, DI</v>
          </cell>
          <cell r="N2657">
            <v>1</v>
          </cell>
          <cell r="O2657" t="str">
            <v>KQ-32-01</v>
          </cell>
          <cell r="P2657" t="str">
            <v>Сварка технологических трубопроводов (черн. стали), DI</v>
          </cell>
          <cell r="Q2657">
            <v>1</v>
          </cell>
        </row>
        <row r="2658">
          <cell r="E2658" t="str">
            <v>PI00-04-09-143</v>
          </cell>
          <cell r="F2658" t="str">
            <v>Сварка/соединение металлических трубопроводов – высоколегированные стали мартенситного, мартенситно-ферритного и ферритного классов DN &gt;1400-1600мм / &gt;56-64 дюйм, толщина стенки &gt;64-68</v>
          </cell>
          <cell r="G2658" t="str">
            <v>Welding/connection of steel piping - martensitic, martensitic-ferritic and ferritic high-alloy steel DN &gt;1400-1600 mm/ &gt;56-64", wall thickness &gt;64-68</v>
          </cell>
          <cell r="H2658" t="str">
            <v>DI</v>
          </cell>
          <cell r="I2658" t="str">
            <v>DI</v>
          </cell>
          <cell r="J2658">
            <v>11.139258374609648</v>
          </cell>
          <cell r="K2658">
            <v>0.38987404311133766</v>
          </cell>
          <cell r="L2658" t="str">
            <v>KQ-32-00</v>
          </cell>
          <cell r="M2658" t="str">
            <v>Технологические трубопроводы, DI</v>
          </cell>
          <cell r="N2658">
            <v>1</v>
          </cell>
          <cell r="O2658" t="str">
            <v>KQ-32-01</v>
          </cell>
          <cell r="P2658" t="str">
            <v>Сварка технологических трубопроводов (черн. стали), DI</v>
          </cell>
          <cell r="Q2658">
            <v>1</v>
          </cell>
        </row>
        <row r="2659">
          <cell r="E2659" t="str">
            <v>PI00-04-09-144</v>
          </cell>
          <cell r="F2659" t="str">
            <v>Сварка/соединение металлических трубопроводов – высоколегированные стали мартенситного, мартенситно-ферритного и ферритного классов DN &gt;1400-1600мм / &gt;56-64 дюйм, толщина стенки &gt;68-72</v>
          </cell>
          <cell r="G2659" t="str">
            <v>Welding/connection of steel piping - martensitic, martensitic-ferritic and ferritic high-alloy steel DN &gt;1400-1600 mm/ &gt;56-64", wall thickness &gt;68-72</v>
          </cell>
          <cell r="H2659" t="str">
            <v>DI</v>
          </cell>
          <cell r="I2659" t="str">
            <v>DI</v>
          </cell>
          <cell r="J2659">
            <v>12.610827768085228</v>
          </cell>
          <cell r="K2659">
            <v>0.44137897188298303</v>
          </cell>
          <cell r="L2659" t="str">
            <v>KQ-32-00</v>
          </cell>
          <cell r="M2659" t="str">
            <v>Технологические трубопроводы, DI</v>
          </cell>
          <cell r="N2659">
            <v>1</v>
          </cell>
          <cell r="O2659" t="str">
            <v>KQ-32-01</v>
          </cell>
          <cell r="P2659" t="str">
            <v>Сварка технологических трубопроводов (черн. стали), DI</v>
          </cell>
          <cell r="Q2659">
            <v>1</v>
          </cell>
        </row>
        <row r="2660">
          <cell r="E2660" t="str">
            <v>PI00-04-09-145</v>
          </cell>
          <cell r="F2660" t="str">
            <v>Сварка/соединение металлических трубопроводов – высоколегированные стали мартенситного, мартенситно-ферритного и ферритного классов DN &gt;1400-1600мм / &gt;56-64 дюйм, толщина стенки &gt;72-76</v>
          </cell>
          <cell r="G2660" t="str">
            <v>Welding/connection of steel piping - martensitic, martensitic-ferritic and ferritic high-alloy steel DN &gt;1400-1600 mm/ &gt;56-64", wall thickness &gt;72-76</v>
          </cell>
          <cell r="H2660" t="str">
            <v>DI</v>
          </cell>
          <cell r="I2660" t="str">
            <v>DI</v>
          </cell>
          <cell r="J2660">
            <v>13.821483549460931</v>
          </cell>
          <cell r="K2660">
            <v>0.48375192423113256</v>
          </cell>
          <cell r="L2660" t="str">
            <v>KQ-32-00</v>
          </cell>
          <cell r="M2660" t="str">
            <v>Технологические трубопроводы, DI</v>
          </cell>
          <cell r="N2660">
            <v>1</v>
          </cell>
          <cell r="O2660" t="str">
            <v>KQ-32-01</v>
          </cell>
          <cell r="P2660" t="str">
            <v>Сварка технологических трубопроводов (черн. стали), DI</v>
          </cell>
          <cell r="Q2660">
            <v>1</v>
          </cell>
        </row>
        <row r="2661">
          <cell r="E2661" t="str">
            <v>PI00-04-09-146</v>
          </cell>
          <cell r="F2661" t="str">
            <v>Сварка/соединение металлических трубопроводов – высоколегированные стали мартенситного, мартенситно-ферритного и ферритного классов DN &gt;1400-1600мм / &gt;56-64 дюйм, толщина стенки &gt;76-80</v>
          </cell>
          <cell r="G2661" t="str">
            <v>Welding/connection of steel piping - martensitic, martensitic-ferritic and ferritic high-alloy steel DN &gt;1400-1600 mm/ &gt;56-64", wall thickness &gt;76-80</v>
          </cell>
          <cell r="H2661" t="str">
            <v>DI</v>
          </cell>
          <cell r="I2661" t="str">
            <v>DI</v>
          </cell>
          <cell r="J2661">
            <v>15.032096359810032</v>
          </cell>
          <cell r="K2661">
            <v>0.52612337259335118</v>
          </cell>
          <cell r="L2661" t="str">
            <v>KQ-32-00</v>
          </cell>
          <cell r="M2661" t="str">
            <v>Технологические трубопроводы, DI</v>
          </cell>
          <cell r="N2661">
            <v>1</v>
          </cell>
          <cell r="O2661" t="str">
            <v>KQ-32-01</v>
          </cell>
          <cell r="P2661" t="str">
            <v>Сварка технологических трубопроводов (черн. стали), DI</v>
          </cell>
          <cell r="Q2661">
            <v>1</v>
          </cell>
        </row>
        <row r="2662">
          <cell r="E2662" t="str">
            <v>PI00-04-09-147</v>
          </cell>
          <cell r="F2662" t="str">
            <v>Сварка/соединение металлических трубопроводов – высоколегированные стали мартенситного, мартенситно-ферритного и ферритного классов DN &gt;1400-1600мм / &gt;56-64 дюйм, толщина стенки &gt;80-84</v>
          </cell>
          <cell r="G2662" t="str">
            <v>Welding/connection of steel piping - martensitic, martensitic-ferritic and ferritic high-alloy steel DN &gt;1400-1600 mm/ &gt;56-64", wall thickness &gt;80-84</v>
          </cell>
          <cell r="H2662" t="str">
            <v>DI</v>
          </cell>
          <cell r="I2662" t="str">
            <v>DI</v>
          </cell>
          <cell r="J2662">
            <v>16.676257114684947</v>
          </cell>
          <cell r="K2662">
            <v>0.58366899901397307</v>
          </cell>
          <cell r="L2662" t="str">
            <v>KQ-32-00</v>
          </cell>
          <cell r="M2662" t="str">
            <v>Технологические трубопроводы, DI</v>
          </cell>
          <cell r="N2662">
            <v>1</v>
          </cell>
          <cell r="O2662" t="str">
            <v>KQ-32-01</v>
          </cell>
          <cell r="P2662" t="str">
            <v>Сварка технологических трубопроводов (черн. стали), DI</v>
          </cell>
          <cell r="Q2662">
            <v>1</v>
          </cell>
        </row>
        <row r="2663">
          <cell r="E2663" t="str">
            <v>PI00-04-09-148</v>
          </cell>
          <cell r="F2663" t="str">
            <v>Сварка/соединение металлических трубопроводов – высоколегированные стали мартенситного, мартенситно-ферритного и ферритного классов DN &gt;1600-1800мм / &gt;64-72 дюйм, толщина стенки &gt;8-12</v>
          </cell>
          <cell r="G2663" t="str">
            <v>Welding/connection of steel piping - martensitic, martensitic-ferritic and ferritic high-alloy steel DN &gt;1600-1800 mm/ &gt;64-72", wall thickness &gt;8-12</v>
          </cell>
          <cell r="H2663" t="str">
            <v>DI</v>
          </cell>
          <cell r="I2663" t="str">
            <v>DI</v>
          </cell>
          <cell r="J2663">
            <v>1.8214830250351604</v>
          </cell>
          <cell r="K2663">
            <v>6.37519058762306E-2</v>
          </cell>
          <cell r="L2663" t="str">
            <v>KQ-32-00</v>
          </cell>
          <cell r="M2663" t="str">
            <v>Технологические трубопроводы, DI</v>
          </cell>
          <cell r="N2663">
            <v>1</v>
          </cell>
          <cell r="O2663" t="str">
            <v>KQ-32-01</v>
          </cell>
          <cell r="P2663" t="str">
            <v>Сварка технологических трубопроводов (черн. стали), DI</v>
          </cell>
          <cell r="Q2663">
            <v>1</v>
          </cell>
        </row>
        <row r="2664">
          <cell r="E2664" t="str">
            <v>PI00-04-09-149</v>
          </cell>
          <cell r="F2664" t="str">
            <v>Сварка/соединение металлических трубопроводов – высоколегированные стали мартенситного, мартенситно-ферритного и ферритного классов DN &gt;1600-1800мм / &gt;64-72 дюйм, толщина стенки &gt;12-16</v>
          </cell>
          <cell r="G2664" t="str">
            <v>Welding/connection of steel piping - martensitic, martensitic-ferritic and ferritic high-alloy steel DN &gt;1600-1800 mm/ &gt;64-72", wall thickness &gt;12-16</v>
          </cell>
          <cell r="H2664" t="str">
            <v>DI</v>
          </cell>
          <cell r="I2664" t="str">
            <v>DI</v>
          </cell>
          <cell r="J2664">
            <v>2.3696763426366534</v>
          </cell>
          <cell r="K2664">
            <v>8.2938671992282872E-2</v>
          </cell>
          <cell r="L2664" t="str">
            <v>KQ-32-00</v>
          </cell>
          <cell r="M2664" t="str">
            <v>Технологические трубопроводы, DI</v>
          </cell>
          <cell r="N2664">
            <v>1</v>
          </cell>
          <cell r="O2664" t="str">
            <v>KQ-32-01</v>
          </cell>
          <cell r="P2664" t="str">
            <v>Сварка технологических трубопроводов (черн. стали), DI</v>
          </cell>
          <cell r="Q2664">
            <v>1</v>
          </cell>
        </row>
        <row r="2665">
          <cell r="E2665" t="str">
            <v>PI00-04-09-150</v>
          </cell>
          <cell r="F2665" t="str">
            <v>Сварка/соединение металлических трубопроводов – высоколегированные стали мартенситного, мартенситно-ферритного и ферритного классов DN &gt;1600-1800мм / &gt;64-72 дюйм, толщина стенки &gt;16-20</v>
          </cell>
          <cell r="G2665" t="str">
            <v>Welding/connection of steel piping - martensitic, martensitic-ferritic and ferritic high-alloy steel DN &gt;1600-1800 mm/ &gt;64-72", wall thickness &gt;16-20</v>
          </cell>
          <cell r="H2665" t="str">
            <v>DI</v>
          </cell>
          <cell r="I2665" t="str">
            <v>DI</v>
          </cell>
          <cell r="J2665">
            <v>3.216105143750529</v>
          </cell>
          <cell r="K2665">
            <v>0.11256368003126853</v>
          </cell>
          <cell r="L2665" t="str">
            <v>KQ-32-00</v>
          </cell>
          <cell r="M2665" t="str">
            <v>Технологические трубопроводы, DI</v>
          </cell>
          <cell r="N2665">
            <v>1</v>
          </cell>
          <cell r="O2665" t="str">
            <v>KQ-32-01</v>
          </cell>
          <cell r="P2665" t="str">
            <v>Сварка технологических трубопроводов (черн. стали), DI</v>
          </cell>
          <cell r="Q2665">
            <v>1</v>
          </cell>
        </row>
        <row r="2666">
          <cell r="E2666" t="str">
            <v>PI00-04-09-151</v>
          </cell>
          <cell r="F2666" t="str">
            <v>Сварка/соединение металлических трубопроводов – высоколегированные стали мартенситного, мартенситно-ферритного и ферритного классов DN &gt;1600-1800мм / &gt;64-72 дюйм, толщина стенки &gt;20-24</v>
          </cell>
          <cell r="G2666" t="str">
            <v>Welding/connection of steel piping - martensitic, martensitic-ferritic and ferritic high-alloy steel DN &gt;1600-1800 mm/ &gt;64-72", wall thickness &gt;20-24</v>
          </cell>
          <cell r="H2666" t="str">
            <v>DI</v>
          </cell>
          <cell r="I2666" t="str">
            <v>DI</v>
          </cell>
          <cell r="J2666">
            <v>3.427557273829732</v>
          </cell>
          <cell r="K2666">
            <v>0.11996450458404065</v>
          </cell>
          <cell r="L2666" t="str">
            <v>KQ-32-00</v>
          </cell>
          <cell r="M2666" t="str">
            <v>Технологические трубопроводы, DI</v>
          </cell>
          <cell r="N2666">
            <v>1</v>
          </cell>
          <cell r="O2666" t="str">
            <v>KQ-32-01</v>
          </cell>
          <cell r="P2666" t="str">
            <v>Сварка технологических трубопроводов (черн. стали), DI</v>
          </cell>
          <cell r="Q2666">
            <v>1</v>
          </cell>
        </row>
        <row r="2667">
          <cell r="E2667" t="str">
            <v>PI00-04-09-152</v>
          </cell>
          <cell r="F2667" t="str">
            <v>Сварка/соединение металлических трубопроводов – высоколегированные стали мартенситного, мартенситно-ферритного и ферритного классов DN &gt;1600-1800мм / &gt;64-72 дюйм, толщина стенки &gt;24-28</v>
          </cell>
          <cell r="G2667" t="str">
            <v>Welding/connection of steel piping - martensitic, martensitic-ferritic and ferritic high-alloy steel DN &gt;1600-1800 mm/ &gt;64-72", wall thickness &gt;24-28</v>
          </cell>
          <cell r="H2667" t="str">
            <v>DI</v>
          </cell>
          <cell r="I2667" t="str">
            <v>DI</v>
          </cell>
          <cell r="J2667">
            <v>5.0093260134826387</v>
          </cell>
          <cell r="K2667">
            <v>0.17532641047189235</v>
          </cell>
          <cell r="L2667" t="str">
            <v>KQ-32-00</v>
          </cell>
          <cell r="M2667" t="str">
            <v>Технологические трубопроводы, DI</v>
          </cell>
          <cell r="N2667">
            <v>1</v>
          </cell>
          <cell r="O2667" t="str">
            <v>KQ-32-01</v>
          </cell>
          <cell r="P2667" t="str">
            <v>Сварка технологических трубопроводов (черн. стали), DI</v>
          </cell>
          <cell r="Q2667">
            <v>1</v>
          </cell>
        </row>
        <row r="2668">
          <cell r="E2668" t="str">
            <v>PI00-04-09-153</v>
          </cell>
          <cell r="F2668" t="str">
            <v>Сварка/соединение металлических трубопроводов – высоколегированные стали мартенситного, мартенситно-ферритного и ферритного классов DN &gt;1600-1800мм / &gt;64-72 дюйм, толщина стенки &gt;28-32</v>
          </cell>
          <cell r="G2668" t="str">
            <v>Welding/connection of steel piping - martensitic, martensitic-ferritic and ferritic high-alloy steel DN &gt;1600-1800 mm/ &gt;64-72", wall thickness &gt;28-32</v>
          </cell>
          <cell r="H2668" t="str">
            <v>DI</v>
          </cell>
          <cell r="I2668" t="str">
            <v>DI</v>
          </cell>
          <cell r="J2668">
            <v>5.2858138753533623</v>
          </cell>
          <cell r="K2668">
            <v>0.18500348563736765</v>
          </cell>
          <cell r="L2668" t="str">
            <v>KQ-32-00</v>
          </cell>
          <cell r="M2668" t="str">
            <v>Технологические трубопроводы, DI</v>
          </cell>
          <cell r="N2668">
            <v>1</v>
          </cell>
          <cell r="O2668" t="str">
            <v>KQ-32-01</v>
          </cell>
          <cell r="P2668" t="str">
            <v>Сварка технологических трубопроводов (черн. стали), DI</v>
          </cell>
          <cell r="Q2668">
            <v>1</v>
          </cell>
        </row>
        <row r="2669">
          <cell r="E2669" t="str">
            <v>PI00-04-09-154</v>
          </cell>
          <cell r="F2669" t="str">
            <v>Сварка/соединение металлических трубопроводов – высоколегированные стали мартенситного, мартенситно-ферритного и ферритного классов DN &gt;1600-1800мм / &gt;64-72 дюйм, толщина стенки &gt;32-36</v>
          </cell>
          <cell r="G2669" t="str">
            <v>Welding/connection of steel piping - martensitic, martensitic-ferritic and ferritic high-alloy steel DN &gt;1600-1800 mm/ &gt;64-72", wall thickness &gt;32-36</v>
          </cell>
          <cell r="H2669" t="str">
            <v>DI</v>
          </cell>
          <cell r="I2669" t="str">
            <v>DI</v>
          </cell>
          <cell r="J2669">
            <v>5.669686756540127</v>
          </cell>
          <cell r="K2669">
            <v>0.19843903647890446</v>
          </cell>
          <cell r="L2669" t="str">
            <v>KQ-32-00</v>
          </cell>
          <cell r="M2669" t="str">
            <v>Технологические трубопроводы, DI</v>
          </cell>
          <cell r="N2669">
            <v>1</v>
          </cell>
          <cell r="O2669" t="str">
            <v>KQ-32-01</v>
          </cell>
          <cell r="P2669" t="str">
            <v>Сварка технологических трубопроводов (черн. стали), DI</v>
          </cell>
          <cell r="Q2669">
            <v>1</v>
          </cell>
        </row>
        <row r="2670">
          <cell r="E2670" t="str">
            <v>PI00-04-09-155</v>
          </cell>
          <cell r="F2670" t="str">
            <v>Сварка/соединение металлических трубопроводов – высоколегированные стали мартенситного, мартенситно-ферритного и ферритного классов DN &gt;1600-1800мм / &gt;64-72 дюйм, толщина стенки &gt;36-40</v>
          </cell>
          <cell r="G2670" t="str">
            <v>Welding/connection of steel piping - martensitic, martensitic-ferritic and ferritic high-alloy steel DN &gt;1600-1800 mm/ &gt;64-72", wall thickness &gt;36-40</v>
          </cell>
          <cell r="H2670" t="str">
            <v>DI</v>
          </cell>
          <cell r="I2670" t="str">
            <v>DI</v>
          </cell>
          <cell r="J2670">
            <v>6.3162091829445179</v>
          </cell>
          <cell r="K2670">
            <v>0.22106732140305815</v>
          </cell>
          <cell r="L2670" t="str">
            <v>KQ-32-00</v>
          </cell>
          <cell r="M2670" t="str">
            <v>Технологические трубопроводы, DI</v>
          </cell>
          <cell r="N2670">
            <v>1</v>
          </cell>
          <cell r="O2670" t="str">
            <v>KQ-32-01</v>
          </cell>
          <cell r="P2670" t="str">
            <v>Сварка технологических трубопроводов (черн. стали), DI</v>
          </cell>
          <cell r="Q2670">
            <v>1</v>
          </cell>
        </row>
        <row r="2671">
          <cell r="E2671" t="str">
            <v>PI00-04-09-156</v>
          </cell>
          <cell r="F2671" t="str">
            <v>Сварка/соединение металлических трубопроводов – высоколегированные стали мартенситного, мартенситно-ферритного и ферритного классов DN &gt;1600-1800мм / &gt;64-72 дюйм, толщина стенки &gt;40-44</v>
          </cell>
          <cell r="G2671" t="str">
            <v>Welding/connection of steel piping - martensitic, martensitic-ferritic and ferritic high-alloy steel DN &gt;1600-1800 mm/ &gt;64-72", wall thickness &gt;40-44</v>
          </cell>
          <cell r="H2671" t="str">
            <v>DI</v>
          </cell>
          <cell r="I2671" t="str">
            <v>DI</v>
          </cell>
          <cell r="J2671">
            <v>6.735648341801836</v>
          </cell>
          <cell r="K2671">
            <v>0.2357476919630643</v>
          </cell>
          <cell r="L2671" t="str">
            <v>KQ-32-00</v>
          </cell>
          <cell r="M2671" t="str">
            <v>Технологические трубопроводы, DI</v>
          </cell>
          <cell r="N2671">
            <v>1</v>
          </cell>
          <cell r="O2671" t="str">
            <v>KQ-32-01</v>
          </cell>
          <cell r="P2671" t="str">
            <v>Сварка технологических трубопроводов (черн. стали), DI</v>
          </cell>
          <cell r="Q2671">
            <v>1</v>
          </cell>
        </row>
        <row r="2672">
          <cell r="E2672" t="str">
            <v>PI00-04-09-157</v>
          </cell>
          <cell r="F2672" t="str">
            <v>Сварка/соединение металлических трубопроводов – высоколегированные стали мартенситного, мартенситно-ферритного и ферритного классов DN &gt;1600-1800мм / &gt;64-72 дюйм, толщина стенки &gt;44-48</v>
          </cell>
          <cell r="G2672" t="str">
            <v>Welding/connection of steel piping - martensitic, martensitic-ferritic and ferritic high-alloy steel DN &gt;1600-1800 mm/ &gt;64-72", wall thickness &gt;44-48</v>
          </cell>
          <cell r="H2672" t="str">
            <v>DI</v>
          </cell>
          <cell r="I2672" t="str">
            <v>DI</v>
          </cell>
          <cell r="J2672">
            <v>7.1618369920363953</v>
          </cell>
          <cell r="K2672">
            <v>0.25066429472127383</v>
          </cell>
          <cell r="L2672" t="str">
            <v>KQ-32-00</v>
          </cell>
          <cell r="M2672" t="str">
            <v>Технологические трубопроводы, DI</v>
          </cell>
          <cell r="N2672">
            <v>1</v>
          </cell>
          <cell r="O2672" t="str">
            <v>KQ-32-01</v>
          </cell>
          <cell r="P2672" t="str">
            <v>Сварка технологических трубопроводов (черн. стали), DI</v>
          </cell>
          <cell r="Q2672">
            <v>1</v>
          </cell>
        </row>
        <row r="2673">
          <cell r="E2673" t="str">
            <v>PI00-04-09-158</v>
          </cell>
          <cell r="F2673" t="str">
            <v>Сварка/соединение металлических трубопроводов – высоколегированные стали мартенситного, мартенситно-ферритного и ферритного классов DN &gt;1600-1800мм / &gt;64-72 дюйм, толщина стенки &gt;48-52</v>
          </cell>
          <cell r="G2673" t="str">
            <v>Welding/connection of steel piping - martensitic, martensitic-ferritic and ferritic high-alloy steel DN &gt;1600-1800 mm/ &gt;64-72", wall thickness &gt;48-52</v>
          </cell>
          <cell r="H2673" t="str">
            <v>DI</v>
          </cell>
          <cell r="I2673" t="str">
            <v>DI</v>
          </cell>
          <cell r="J2673">
            <v>8.0662833577386266</v>
          </cell>
          <cell r="K2673">
            <v>0.28231991752085195</v>
          </cell>
          <cell r="L2673" t="str">
            <v>KQ-32-00</v>
          </cell>
          <cell r="M2673" t="str">
            <v>Технологические трубопроводы, DI</v>
          </cell>
          <cell r="N2673">
            <v>1</v>
          </cell>
          <cell r="O2673" t="str">
            <v>KQ-32-01</v>
          </cell>
          <cell r="P2673" t="str">
            <v>Сварка технологических трубопроводов (черн. стали), DI</v>
          </cell>
          <cell r="Q2673">
            <v>1</v>
          </cell>
        </row>
        <row r="2674">
          <cell r="E2674" t="str">
            <v>PI00-04-09-159</v>
          </cell>
          <cell r="F2674" t="str">
            <v>Сварка/соединение металлических трубопроводов – высоколегированные стали мартенситного, мартенситно-ферритного и ферритного классов DN &gt;1600-1800мм / &gt;64-72 дюйм, толщина стенки &gt;52-56</v>
          </cell>
          <cell r="G2674" t="str">
            <v>Welding/connection of steel piping - martensitic, martensitic-ferritic and ferritic high-alloy steel DN &gt;1600-1800 mm/ &gt;64-72", wall thickness &gt;52-56</v>
          </cell>
          <cell r="H2674" t="str">
            <v>DI</v>
          </cell>
          <cell r="I2674" t="str">
            <v>DI</v>
          </cell>
          <cell r="J2674">
            <v>9.0244412287260101</v>
          </cell>
          <cell r="K2674">
            <v>0.31585544300541041</v>
          </cell>
          <cell r="L2674" t="str">
            <v>KQ-32-00</v>
          </cell>
          <cell r="M2674" t="str">
            <v>Технологические трубопроводы, DI</v>
          </cell>
          <cell r="N2674">
            <v>1</v>
          </cell>
          <cell r="O2674" t="str">
            <v>KQ-32-01</v>
          </cell>
          <cell r="P2674" t="str">
            <v>Сварка технологических трубопроводов (черн. стали), DI</v>
          </cell>
          <cell r="Q2674">
            <v>1</v>
          </cell>
        </row>
        <row r="2675">
          <cell r="E2675" t="str">
            <v>PI00-04-09-160</v>
          </cell>
          <cell r="F2675" t="str">
            <v>Сварка/соединение металлических трубопроводов – высоколегированные стали мартенситного, мартенситно-ферритного и ферритного классов DN &gt;1600-1800мм / &gt;64-72 дюйм, толщина стенки &gt;56-60</v>
          </cell>
          <cell r="G2675" t="str">
            <v>Welding/connection of steel piping - martensitic, martensitic-ferritic and ferritic high-alloy steel DN &gt;1600-1800 mm/ &gt;64-72", wall thickness &gt;56-60</v>
          </cell>
          <cell r="H2675" t="str">
            <v>DI</v>
          </cell>
          <cell r="I2675" t="str">
            <v>DI</v>
          </cell>
          <cell r="J2675">
            <v>10.173840339241817</v>
          </cell>
          <cell r="K2675">
            <v>0.35608441187346362</v>
          </cell>
          <cell r="L2675" t="str">
            <v>KQ-32-00</v>
          </cell>
          <cell r="M2675" t="str">
            <v>Технологические трубопроводы, DI</v>
          </cell>
          <cell r="N2675">
            <v>1</v>
          </cell>
          <cell r="O2675" t="str">
            <v>KQ-32-01</v>
          </cell>
          <cell r="P2675" t="str">
            <v>Сварка технологических трубопроводов (черн. стали), DI</v>
          </cell>
          <cell r="Q2675">
            <v>1</v>
          </cell>
        </row>
        <row r="2676">
          <cell r="E2676" t="str">
            <v>PI00-04-09-161</v>
          </cell>
          <cell r="F2676" t="str">
            <v>Сварка/соединение металлических трубопроводов – высоколегированные стали мартенситного, мартенситно-ферритного и ферритного классов DN &gt;1800-2000мм / &gt;72-80 дюйм, толщина стенки &gt;8-12</v>
          </cell>
          <cell r="G2676" t="str">
            <v>Welding/connection of steel piping - martensitic, martensitic-ferritic and ferritic high-alloy steel DN &gt;1800-2000 mm/ &gt;72-80", wall thickness &gt;8-12</v>
          </cell>
          <cell r="H2676" t="str">
            <v>DI</v>
          </cell>
          <cell r="I2676" t="str">
            <v>DI</v>
          </cell>
          <cell r="J2676">
            <v>1.8560136696792506</v>
          </cell>
          <cell r="K2676">
            <v>6.4960478438773769E-2</v>
          </cell>
          <cell r="L2676" t="str">
            <v>KQ-32-00</v>
          </cell>
          <cell r="M2676" t="str">
            <v>Технологические трубопроводы, DI</v>
          </cell>
          <cell r="N2676">
            <v>1</v>
          </cell>
          <cell r="O2676" t="str">
            <v>KQ-32-01</v>
          </cell>
          <cell r="P2676" t="str">
            <v>Сварка технологических трубопроводов (черн. стали), DI</v>
          </cell>
          <cell r="Q2676">
            <v>1</v>
          </cell>
        </row>
        <row r="2677">
          <cell r="E2677" t="str">
            <v>PI00-04-09-162</v>
          </cell>
          <cell r="F2677" t="str">
            <v>Сварка/соединение металлических трубопроводов – высоколегированные стали мартенситного, мартенситно-ферритного и ферритного классов DN &gt;1800-2000мм / &gt;72-80 дюйм, толщина стенки &gt;12-16</v>
          </cell>
          <cell r="G2677" t="str">
            <v>Welding/connection of steel piping - martensitic, martensitic-ferritic and ferritic high-alloy steel DN &gt;1800-2000 mm/ &gt;72-80", wall thickness &gt;12-16</v>
          </cell>
          <cell r="H2677" t="str">
            <v>DI</v>
          </cell>
          <cell r="I2677" t="str">
            <v>DI</v>
          </cell>
          <cell r="J2677">
            <v>2.4155624709722914</v>
          </cell>
          <cell r="K2677">
            <v>8.4544686484030199E-2</v>
          </cell>
          <cell r="L2677" t="str">
            <v>KQ-32-00</v>
          </cell>
          <cell r="M2677" t="str">
            <v>Технологические трубопроводы, DI</v>
          </cell>
          <cell r="N2677">
            <v>1</v>
          </cell>
          <cell r="O2677" t="str">
            <v>KQ-32-01</v>
          </cell>
          <cell r="P2677" t="str">
            <v>Сварка технологических трубопроводов (черн. стали), DI</v>
          </cell>
          <cell r="Q2677">
            <v>1</v>
          </cell>
        </row>
        <row r="2678">
          <cell r="E2678" t="str">
            <v>PI00-04-09-163</v>
          </cell>
          <cell r="F2678" t="str">
            <v>Сварка/соединение металлических трубопроводов – высоколегированные стали мартенситного, мартенситно-ферритного и ферритного классов DN &gt;1800-2000мм / &gt;72-80 дюйм, толщина стенки &gt;16-20</v>
          </cell>
          <cell r="G2678" t="str">
            <v>Welding/connection of steel piping - martensitic, martensitic-ferritic and ferritic high-alloy steel DN &gt;1800-2000 mm/ &gt;72-80", wall thickness &gt;16-20</v>
          </cell>
          <cell r="H2678" t="str">
            <v>DI</v>
          </cell>
          <cell r="I2678" t="str">
            <v>DI</v>
          </cell>
          <cell r="J2678">
            <v>3.4966355782858098</v>
          </cell>
          <cell r="K2678">
            <v>0.12238224524000335</v>
          </cell>
          <cell r="L2678" t="str">
            <v>KQ-32-00</v>
          </cell>
          <cell r="M2678" t="str">
            <v>Технологические трубопроводы, DI</v>
          </cell>
          <cell r="N2678">
            <v>1</v>
          </cell>
          <cell r="O2678" t="str">
            <v>KQ-32-01</v>
          </cell>
          <cell r="P2678" t="str">
            <v>Сварка технологических трубопроводов (черн. стали), DI</v>
          </cell>
          <cell r="Q2678">
            <v>1</v>
          </cell>
        </row>
        <row r="2679">
          <cell r="E2679" t="str">
            <v>PI00-04-09-164</v>
          </cell>
          <cell r="F2679" t="str">
            <v>Сварка/соединение металлических трубопроводов – высоколегированные стали мартенситного, мартенситно-ферритного и ферритного классов DN &gt;1800-2000мм / &gt;72-80 дюйм, толщина стенки &gt;20-24</v>
          </cell>
          <cell r="G2679" t="str">
            <v>Welding/connection of steel piping - martensitic, martensitic-ferritic and ferritic high-alloy steel DN &gt;1800-2000 mm/ &gt;72-80", wall thickness &gt;20-24</v>
          </cell>
          <cell r="H2679" t="str">
            <v>DI</v>
          </cell>
          <cell r="I2679" t="str">
            <v>DI</v>
          </cell>
          <cell r="J2679">
            <v>4.4460689985260391</v>
          </cell>
          <cell r="K2679">
            <v>0.15561241494841138</v>
          </cell>
          <cell r="L2679" t="str">
            <v>KQ-32-00</v>
          </cell>
          <cell r="M2679" t="str">
            <v>Технологические трубопроводы, DI</v>
          </cell>
          <cell r="N2679">
            <v>1</v>
          </cell>
          <cell r="O2679" t="str">
            <v>KQ-32-01</v>
          </cell>
          <cell r="P2679" t="str">
            <v>Сварка технологических трубопроводов (черн. стали), DI</v>
          </cell>
          <cell r="Q2679">
            <v>1</v>
          </cell>
        </row>
        <row r="2680">
          <cell r="E2680" t="str">
            <v>PI00-04-09-165</v>
          </cell>
          <cell r="F2680" t="str">
            <v>Сварка/соединение металлических трубопроводов – высоколегированные стали мартенситного, мартенситно-ферритного и ферритного классов DN &gt;1800-2000мм / &gt;72-80 дюйм, толщина стенки &gt;24-28</v>
          </cell>
          <cell r="G2680" t="str">
            <v>Welding/connection of steel piping - martensitic, martensitic-ferritic and ferritic high-alloy steel DN &gt;1800-2000 mm/ &gt;72-80", wall thickness &gt;24-28</v>
          </cell>
          <cell r="H2680" t="str">
            <v>DI</v>
          </cell>
          <cell r="I2680" t="str">
            <v>DI</v>
          </cell>
          <cell r="J2680">
            <v>5.002993662021197</v>
          </cell>
          <cell r="K2680">
            <v>0.17510477817074188</v>
          </cell>
          <cell r="L2680" t="str">
            <v>KQ-32-00</v>
          </cell>
          <cell r="M2680" t="str">
            <v>Технологические трубопроводы, DI</v>
          </cell>
          <cell r="N2680">
            <v>1</v>
          </cell>
          <cell r="O2680" t="str">
            <v>KQ-32-01</v>
          </cell>
          <cell r="P2680" t="str">
            <v>Сварка технологических трубопроводов (черн. стали), DI</v>
          </cell>
          <cell r="Q2680">
            <v>1</v>
          </cell>
        </row>
        <row r="2681">
          <cell r="E2681" t="str">
            <v>PI00-04-09-166</v>
          </cell>
          <cell r="F2681" t="str">
            <v>Сварка/соединение металлических трубопроводов – высоколегированные стали мартенситного, мартенситно-ферритного и ферритного классов DN &gt;1800-2000мм / &gt;72-80 дюйм, толщина стенки &gt;28-32</v>
          </cell>
          <cell r="G2681" t="str">
            <v>Welding/connection of steel piping - martensitic, martensitic-ferritic and ferritic high-alloy steel DN &gt;1800-2000 mm/ &gt;72-80", wall thickness &gt;28-32</v>
          </cell>
          <cell r="H2681" t="str">
            <v>DI</v>
          </cell>
          <cell r="I2681" t="str">
            <v>DI</v>
          </cell>
          <cell r="J2681">
            <v>5.3944470179700019</v>
          </cell>
          <cell r="K2681">
            <v>0.18880564562895008</v>
          </cell>
          <cell r="L2681" t="str">
            <v>KQ-32-00</v>
          </cell>
          <cell r="M2681" t="str">
            <v>Технологические трубопроводы, DI</v>
          </cell>
          <cell r="N2681">
            <v>1</v>
          </cell>
          <cell r="O2681" t="str">
            <v>KQ-32-01</v>
          </cell>
          <cell r="P2681" t="str">
            <v>Сварка технологических трубопроводов (черн. стали), DI</v>
          </cell>
          <cell r="Q2681">
            <v>1</v>
          </cell>
        </row>
        <row r="2682">
          <cell r="E2682" t="str">
            <v>PI00-04-09-167</v>
          </cell>
          <cell r="F2682" t="str">
            <v>Сварка/соединение металлических трубопроводов – высоколегированные стали мартенситного, мартенситно-ферритного и ферритного классов DN &gt;1800-2000мм / &gt;72-80 дюйм, толщина стенки &gt;32-36</v>
          </cell>
          <cell r="G2682" t="str">
            <v>Welding/connection of steel piping - martensitic, martensitic-ferritic and ferritic high-alloy steel DN &gt;1800-2000 mm/ &gt;72-80", wall thickness &gt;32-36</v>
          </cell>
          <cell r="H2682" t="str">
            <v>DI</v>
          </cell>
          <cell r="I2682" t="str">
            <v>DI</v>
          </cell>
          <cell r="J2682">
            <v>5.7865479717341239</v>
          </cell>
          <cell r="K2682">
            <v>0.20252917901069431</v>
          </cell>
          <cell r="L2682" t="str">
            <v>KQ-32-00</v>
          </cell>
          <cell r="M2682" t="str">
            <v>Технологические трубопроводы, DI</v>
          </cell>
          <cell r="N2682">
            <v>1</v>
          </cell>
          <cell r="O2682" t="str">
            <v>KQ-32-01</v>
          </cell>
          <cell r="P2682" t="str">
            <v>Сварка технологических трубопроводов (черн. стали), DI</v>
          </cell>
          <cell r="Q2682">
            <v>1</v>
          </cell>
        </row>
        <row r="2683">
          <cell r="E2683" t="str">
            <v>PI00-04-09-168</v>
          </cell>
          <cell r="F2683" t="str">
            <v>Сварка/соединение металлических трубопроводов – высоколегированные стали мартенситного, мартенситно-ферритного и ферритного классов DN &gt;1800-2000мм / &gt;72-80 дюйм, толщина стенки &gt;36-40</v>
          </cell>
          <cell r="G2683" t="str">
            <v>Welding/connection of steel piping - martensitic, martensitic-ferritic and ferritic high-alloy steel DN &gt;1800-2000 mm/ &gt;72-80", wall thickness &gt;36-40</v>
          </cell>
          <cell r="H2683" t="str">
            <v>DI</v>
          </cell>
          <cell r="I2683" t="str">
            <v>DI</v>
          </cell>
          <cell r="J2683">
            <v>6.4475101601078029</v>
          </cell>
          <cell r="K2683">
            <v>0.22566285560377311</v>
          </cell>
          <cell r="L2683" t="str">
            <v>KQ-32-00</v>
          </cell>
          <cell r="M2683" t="str">
            <v>Технологические трубопроводы, DI</v>
          </cell>
          <cell r="N2683">
            <v>1</v>
          </cell>
          <cell r="O2683" t="str">
            <v>KQ-32-01</v>
          </cell>
          <cell r="P2683" t="str">
            <v>Сварка технологических трубопроводов (черн. стали), DI</v>
          </cell>
          <cell r="Q2683">
            <v>1</v>
          </cell>
        </row>
        <row r="2684">
          <cell r="E2684" t="str">
            <v>PI00-04-09-169</v>
          </cell>
          <cell r="F2684" t="str">
            <v>Сварка/соединение металлических трубопроводов – высоколегированные стали мартенситного, мартенситно-ферритного и ферритного классов DN &gt;1800-2000мм / &gt;72-80 дюйм, толщина стенки &gt;40-44</v>
          </cell>
          <cell r="G2684" t="str">
            <v>Welding/connection of steel piping - martensitic, martensitic-ferritic and ferritic high-alloy steel DN &gt;1800-2000 mm/ &gt;72-80", wall thickness &gt;40-44</v>
          </cell>
          <cell r="H2684" t="str">
            <v>DI</v>
          </cell>
          <cell r="I2684" t="str">
            <v>DI</v>
          </cell>
          <cell r="J2684">
            <v>6.8744105117642675</v>
          </cell>
          <cell r="K2684">
            <v>0.24060436791174938</v>
          </cell>
          <cell r="L2684" t="str">
            <v>KQ-32-00</v>
          </cell>
          <cell r="M2684" t="str">
            <v>Технологические трубопроводы, DI</v>
          </cell>
          <cell r="N2684">
            <v>1</v>
          </cell>
          <cell r="O2684" t="str">
            <v>KQ-32-01</v>
          </cell>
          <cell r="P2684" t="str">
            <v>Сварка технологических трубопроводов (черн. стали), DI</v>
          </cell>
          <cell r="Q2684">
            <v>1</v>
          </cell>
        </row>
        <row r="2685">
          <cell r="E2685" t="str">
            <v>PI00-04-09-170</v>
          </cell>
          <cell r="F2685" t="str">
            <v>Сварка/соединение металлических трубопроводов – высоколегированные стали мартенситного, мартенситно-ферритного и ферритного классов DN &gt;1800-2000мм / &gt;72-80 дюйм, толщина стенки &gt;44-48</v>
          </cell>
          <cell r="G2685" t="str">
            <v>Welding/connection of steel piping - martensitic, martensitic-ferritic and ferritic high-alloy steel DN &gt;1800-2000 mm/ &gt;72-80", wall thickness &gt;44-48</v>
          </cell>
          <cell r="H2685" t="str">
            <v>DI</v>
          </cell>
          <cell r="I2685" t="str">
            <v>DI</v>
          </cell>
          <cell r="J2685">
            <v>9.0244412287260101</v>
          </cell>
          <cell r="K2685">
            <v>0.31585544300541041</v>
          </cell>
          <cell r="L2685" t="str">
            <v>KQ-32-00</v>
          </cell>
          <cell r="M2685" t="str">
            <v>Технологические трубопроводы, DI</v>
          </cell>
          <cell r="N2685">
            <v>1</v>
          </cell>
          <cell r="O2685" t="str">
            <v>KQ-32-01</v>
          </cell>
          <cell r="P2685" t="str">
            <v>Сварка технологических трубопроводов (черн. стали), DI</v>
          </cell>
          <cell r="Q2685">
            <v>1</v>
          </cell>
        </row>
        <row r="2686">
          <cell r="E2686" t="str">
            <v>PI00-04-09-171</v>
          </cell>
          <cell r="F2686" t="str">
            <v>Сварка/соединение металлических трубопроводов – высоколегированные стали мартенситного, мартенситно-ферритного и ферритного классов DN &gt;1800-2000мм / &gt;72-80 дюйм, толщина стенки &gt;48-52</v>
          </cell>
          <cell r="G2686" t="str">
            <v>Welding/connection of steel piping - martensitic, martensitic-ferritic and ferritic high-alloy steel DN &gt;1800-2000 mm/ &gt;72-80", wall thickness &gt;48-52</v>
          </cell>
          <cell r="H2686" t="str">
            <v>DI</v>
          </cell>
          <cell r="I2686" t="str">
            <v>DI</v>
          </cell>
          <cell r="J2686">
            <v>10.173840339241817</v>
          </cell>
          <cell r="K2686">
            <v>0.35608441187346362</v>
          </cell>
          <cell r="L2686" t="str">
            <v>KQ-32-00</v>
          </cell>
          <cell r="M2686" t="str">
            <v>Технологические трубопроводы, DI</v>
          </cell>
          <cell r="N2686">
            <v>1</v>
          </cell>
          <cell r="O2686" t="str">
            <v>KQ-32-01</v>
          </cell>
          <cell r="P2686" t="str">
            <v>Сварка технологических трубопроводов (черн. стали), DI</v>
          </cell>
          <cell r="Q2686">
            <v>1</v>
          </cell>
        </row>
        <row r="2687">
          <cell r="E2687" t="str">
            <v>PI00-04-09-172</v>
          </cell>
          <cell r="F2687" t="str">
            <v>Сварка/соединение металлических трубопроводов – высоколегированные стали мартенситного, мартенситно-ферритного и ферритного классов DN &gt;1800-2000мм / &gt;72-80 дюйм, толщина стенки &gt;52-56</v>
          </cell>
          <cell r="G2687" t="str">
            <v>Welding/connection of steel piping - martensitic, martensitic-ferritic and ferritic high-alloy steel DN &gt;1800-2000 mm/ &gt;72-80", wall thickness &gt;52-56</v>
          </cell>
          <cell r="H2687" t="str">
            <v>DI</v>
          </cell>
          <cell r="I2687" t="str">
            <v>DI</v>
          </cell>
          <cell r="J2687">
            <v>0</v>
          </cell>
          <cell r="K2687">
            <v>0</v>
          </cell>
          <cell r="L2687" t="str">
            <v>KQ-32-00</v>
          </cell>
          <cell r="M2687" t="str">
            <v>Технологические трубопроводы, DI</v>
          </cell>
          <cell r="N2687">
            <v>1</v>
          </cell>
          <cell r="O2687" t="str">
            <v>KQ-32-01</v>
          </cell>
          <cell r="P2687" t="str">
            <v>Сварка технологических трубопроводов (черн. стали), DI</v>
          </cell>
          <cell r="Q2687">
            <v>1</v>
          </cell>
        </row>
        <row r="2688">
          <cell r="E2688" t="str">
            <v>PI00-04-09-173</v>
          </cell>
          <cell r="F2688" t="str">
            <v>Сварка/соединение металлических трубопроводов – высоколегированные стали мартенситного, мартенситно-ферритного и ферритного классов DN &gt;1800-2000мм / &gt;72-80 дюйм, толщина стенки &gt;56-60</v>
          </cell>
          <cell r="G2688" t="str">
            <v>Welding/connection of steel piping - martensitic, martensitic-ferritic and ferritic high-alloy steel DN &gt;1800-2000 mm/ &gt;72-80", wall thickness &gt;56-60</v>
          </cell>
          <cell r="H2688" t="str">
            <v>DI</v>
          </cell>
          <cell r="I2688" t="str">
            <v>DI</v>
          </cell>
          <cell r="J2688">
            <v>0</v>
          </cell>
          <cell r="K2688">
            <v>0</v>
          </cell>
          <cell r="L2688" t="str">
            <v>KQ-32-00</v>
          </cell>
          <cell r="M2688" t="str">
            <v>Технологические трубопроводы, DI</v>
          </cell>
          <cell r="N2688">
            <v>1</v>
          </cell>
          <cell r="O2688" t="str">
            <v>KQ-32-01</v>
          </cell>
          <cell r="P2688" t="str">
            <v>Сварка технологических трубопроводов (черн. стали), DI</v>
          </cell>
          <cell r="Q2688">
            <v>1</v>
          </cell>
        </row>
        <row r="2689">
          <cell r="E2689" t="str">
            <v>PI00-04-09-174</v>
          </cell>
          <cell r="F2689" t="str">
            <v>Сварка/соединение металлических трубопроводов – высоколегированные стали мартенситного, мартенситно-ферритного и ферритного классов DN &gt;2000-2200мм / &gt;84-88 дюйм, толщина стенки &gt;16-20</v>
          </cell>
          <cell r="G2689" t="str">
            <v>Welding/connection of steel piping - martensitic, martensitic-ferritic and ferritic high-alloy steel DN &gt;2000-2200 mm/ &gt;84-88", wall thickness &gt;16-20</v>
          </cell>
          <cell r="H2689" t="str">
            <v>DI</v>
          </cell>
          <cell r="I2689" t="str">
            <v>DI</v>
          </cell>
          <cell r="J2689">
            <v>0</v>
          </cell>
          <cell r="K2689">
            <v>0</v>
          </cell>
          <cell r="L2689" t="str">
            <v>KQ-32-00</v>
          </cell>
          <cell r="M2689" t="str">
            <v>Технологические трубопроводы, DI</v>
          </cell>
          <cell r="N2689">
            <v>1</v>
          </cell>
          <cell r="O2689" t="str">
            <v>KQ-32-01</v>
          </cell>
          <cell r="P2689" t="str">
            <v>Сварка технологических трубопроводов (черн. стали), DI</v>
          </cell>
          <cell r="Q2689">
            <v>1</v>
          </cell>
        </row>
        <row r="2690">
          <cell r="E2690" t="str">
            <v>PI00-04-09-175</v>
          </cell>
          <cell r="F2690" t="str">
            <v>Сварка/соединение металлических трубопроводов – высоколегированные стали мартенситного, мартенситно-ферритного и ферритного классов DN &gt;2000-2200мм / &gt;84-88 дюйм, толщина стенки &gt;20-24</v>
          </cell>
          <cell r="G2690" t="str">
            <v>Welding/connection of steel piping - martensitic, martensitic-ferritic and ferritic high-alloy steel DN &gt;2000-2200 mm/ &gt;84-88", wall thickness &gt;20-24</v>
          </cell>
          <cell r="H2690" t="str">
            <v>DI</v>
          </cell>
          <cell r="I2690" t="str">
            <v>DI</v>
          </cell>
          <cell r="J2690">
            <v>0</v>
          </cell>
          <cell r="K2690">
            <v>0</v>
          </cell>
          <cell r="L2690" t="str">
            <v>KQ-32-00</v>
          </cell>
          <cell r="M2690" t="str">
            <v>Технологические трубопроводы, DI</v>
          </cell>
          <cell r="N2690">
            <v>1</v>
          </cell>
          <cell r="O2690" t="str">
            <v>KQ-32-01</v>
          </cell>
          <cell r="P2690" t="str">
            <v>Сварка технологических трубопроводов (черн. стали), DI</v>
          </cell>
          <cell r="Q2690">
            <v>1</v>
          </cell>
        </row>
        <row r="2691">
          <cell r="E2691" t="str">
            <v>PI00-04-09-176</v>
          </cell>
          <cell r="F2691" t="str">
            <v>Сварка/соединение металлических трубопроводов – высоколегированные стали мартенситного, мартенситно-ферритного и ферритного классов DN &gt;2000-2200мм / &gt;84-88 дюйм, толщина стенки &gt;24-28</v>
          </cell>
          <cell r="G2691" t="str">
            <v>Welding/connection of steel piping - martensitic, martensitic-ferritic and ferritic high-alloy steel DN &gt;2000-2200 mm/ &gt;84-88", wall thickness &gt;24-28</v>
          </cell>
          <cell r="H2691" t="str">
            <v>DI</v>
          </cell>
          <cell r="I2691" t="str">
            <v>DI</v>
          </cell>
          <cell r="J2691">
            <v>0</v>
          </cell>
          <cell r="K2691">
            <v>0</v>
          </cell>
          <cell r="L2691" t="str">
            <v>KQ-32-00</v>
          </cell>
          <cell r="M2691" t="str">
            <v>Технологические трубопроводы, DI</v>
          </cell>
          <cell r="N2691">
            <v>1</v>
          </cell>
          <cell r="O2691" t="str">
            <v>KQ-32-01</v>
          </cell>
          <cell r="P2691" t="str">
            <v>Сварка технологических трубопроводов (черн. стали), DI</v>
          </cell>
          <cell r="Q2691">
            <v>1</v>
          </cell>
        </row>
        <row r="2692">
          <cell r="E2692" t="str">
            <v>PI00-04-09-177</v>
          </cell>
          <cell r="F2692" t="str">
            <v>Сварка/соединение металлических трубопроводов – высоколегированные стали мартенситного, мартенситно-ферритного и ферритного классов DN &gt;2000-2200мм / &gt;80-88 дюйм, толщина стенки &gt;28-32</v>
          </cell>
          <cell r="G2692" t="str">
            <v>Welding/connection of steel piping - martensitic, martensitic-ferritic and ferritic high-alloy steel DN &gt;2000-2200 mm/ &gt;80-88", wall thickness &gt;28-32</v>
          </cell>
          <cell r="H2692" t="str">
            <v>DI</v>
          </cell>
          <cell r="I2692" t="str">
            <v>DI</v>
          </cell>
          <cell r="J2692">
            <v>0</v>
          </cell>
          <cell r="K2692">
            <v>0</v>
          </cell>
          <cell r="L2692" t="str">
            <v>KQ-32-00</v>
          </cell>
          <cell r="M2692" t="str">
            <v>Технологические трубопроводы, DI</v>
          </cell>
          <cell r="N2692">
            <v>1</v>
          </cell>
          <cell r="O2692" t="str">
            <v>KQ-32-01</v>
          </cell>
          <cell r="P2692" t="str">
            <v>Сварка технологических трубопроводов (черн. стали), DI</v>
          </cell>
          <cell r="Q2692">
            <v>1</v>
          </cell>
        </row>
        <row r="2693">
          <cell r="E2693" t="str">
            <v>PI00-04-09-178</v>
          </cell>
          <cell r="F2693" t="str">
            <v>Сварка/соединение металлических трубопроводов – высоколегированные стали мартенситного, мартенситно-ферритного и ферритного классов DN &gt;2000-2200мм / &gt;80-88 дюйм, толщина стенки &gt;32-36</v>
          </cell>
          <cell r="G2693" t="str">
            <v>Welding/connection of steel piping - martensitic, martensitic-ferritic and ferritic high-alloy steel DN &gt;2000-2200 mm/ &gt;80-88", wall thickness &gt;32-36</v>
          </cell>
          <cell r="H2693" t="str">
            <v>DI</v>
          </cell>
          <cell r="I2693" t="str">
            <v>DI</v>
          </cell>
          <cell r="J2693">
            <v>0</v>
          </cell>
          <cell r="K2693">
            <v>0</v>
          </cell>
          <cell r="L2693" t="str">
            <v>KQ-32-00</v>
          </cell>
          <cell r="M2693" t="str">
            <v>Технологические трубопроводы, DI</v>
          </cell>
          <cell r="N2693">
            <v>1</v>
          </cell>
          <cell r="O2693" t="str">
            <v>KQ-32-01</v>
          </cell>
          <cell r="P2693" t="str">
            <v>Сварка технологических трубопроводов (черн. стали), DI</v>
          </cell>
          <cell r="Q2693">
            <v>1</v>
          </cell>
        </row>
        <row r="2694">
          <cell r="E2694" t="str">
            <v>PI00-04-09-179</v>
          </cell>
          <cell r="F2694" t="str">
            <v>Сварка/соединение металлических трубопроводов – высоколегированные стали мартенситного, мартенситно-ферритного и ферритного классов DN &gt;2000-2200мм / &gt;80-88 дюйм, толщина стенки &gt;36-40</v>
          </cell>
          <cell r="G2694" t="str">
            <v>Welding/connection of steel piping - martensitic, martensitic-ferritic and ferritic high-alloy steel DN &gt;2000-2200 mm/ &gt;80-88", wall thickness &gt;36-40</v>
          </cell>
          <cell r="H2694" t="str">
            <v>DI</v>
          </cell>
          <cell r="I2694" t="str">
            <v>DI</v>
          </cell>
          <cell r="J2694">
            <v>0</v>
          </cell>
          <cell r="K2694">
            <v>0</v>
          </cell>
          <cell r="L2694" t="str">
            <v>KQ-32-00</v>
          </cell>
          <cell r="M2694" t="str">
            <v>Технологические трубопроводы, DI</v>
          </cell>
          <cell r="N2694">
            <v>1</v>
          </cell>
          <cell r="O2694" t="str">
            <v>KQ-32-01</v>
          </cell>
          <cell r="P2694" t="str">
            <v>Сварка технологических трубопроводов (черн. стали), DI</v>
          </cell>
          <cell r="Q2694">
            <v>1</v>
          </cell>
        </row>
        <row r="2695">
          <cell r="E2695" t="str">
            <v>PI00-04-09-180</v>
          </cell>
          <cell r="F2695" t="str">
            <v>Сварка/соединение металлических трубопроводов – высоколегированные стали мартенситного, мартенситно-ферритного и ферритного классов DN &gt;2000-2200мм / &gt;80-88 дюйм, толщина стенки &gt;40-44</v>
          </cell>
          <cell r="G2695" t="str">
            <v>Welding/connection of steel piping - martensitic, martensitic-ferritic and ferritic high-alloy steel DN &gt;2000-2200 mm/ &gt;80-88", wall thickness &gt;40-44</v>
          </cell>
          <cell r="H2695" t="str">
            <v>DI</v>
          </cell>
          <cell r="I2695" t="str">
            <v>DI</v>
          </cell>
          <cell r="J2695">
            <v>0</v>
          </cell>
          <cell r="K2695">
            <v>0</v>
          </cell>
          <cell r="L2695" t="str">
            <v>KQ-32-00</v>
          </cell>
          <cell r="M2695" t="str">
            <v>Технологические трубопроводы, DI</v>
          </cell>
          <cell r="N2695">
            <v>1</v>
          </cell>
          <cell r="O2695" t="str">
            <v>KQ-32-01</v>
          </cell>
          <cell r="P2695" t="str">
            <v>Сварка технологических трубопроводов (черн. стали), DI</v>
          </cell>
          <cell r="Q2695">
            <v>1</v>
          </cell>
        </row>
        <row r="2696">
          <cell r="E2696" t="str">
            <v>PI00-04-09-181</v>
          </cell>
          <cell r="F2696" t="str">
            <v>Сварка/соединение металлических трубопроводов – высоколегированные стали мартенситного, мартенситно-ферритного и ферритного классов DN &gt;2000-2200мм / &gt;80-88 дюйм, толщина стенки &gt;44-48</v>
          </cell>
          <cell r="G2696" t="str">
            <v>Welding/connection of steel piping - martensitic, martensitic-ferritic and ferritic high-alloy steel DN &gt;2000-2200 mm/ &gt;80-88", wall thickness &gt;44-48</v>
          </cell>
          <cell r="H2696" t="str">
            <v>DI</v>
          </cell>
          <cell r="I2696" t="str">
            <v>DI</v>
          </cell>
          <cell r="J2696">
            <v>0</v>
          </cell>
          <cell r="K2696">
            <v>0</v>
          </cell>
          <cell r="L2696" t="str">
            <v>KQ-32-00</v>
          </cell>
          <cell r="M2696" t="str">
            <v>Технологические трубопроводы, DI</v>
          </cell>
          <cell r="N2696">
            <v>1</v>
          </cell>
          <cell r="O2696" t="str">
            <v>KQ-32-01</v>
          </cell>
          <cell r="P2696" t="str">
            <v>Сварка технологических трубопроводов (черн. стали), DI</v>
          </cell>
          <cell r="Q2696">
            <v>1</v>
          </cell>
        </row>
        <row r="2697">
          <cell r="E2697" t="str">
            <v>PI00-04-09-182</v>
          </cell>
          <cell r="F2697" t="str">
            <v>Сварка/соединение металлических трубопроводов – высоколегированные стали мартенситного, мартенситно-ферритного и ферритного классов DN &gt;2000-2200мм / &gt;80-88 дюйм, толщина стенки &gt;48-52</v>
          </cell>
          <cell r="G2697" t="str">
            <v>Welding/connection of steel piping - martensitic, martensitic-ferritic and ferritic high-alloy steel DN &gt;2000-2200 mm/ &gt;80-88", wall thickness &gt;48-52</v>
          </cell>
          <cell r="H2697" t="str">
            <v>DI</v>
          </cell>
          <cell r="I2697" t="str">
            <v>DI</v>
          </cell>
          <cell r="J2697">
            <v>0</v>
          </cell>
          <cell r="K2697">
            <v>0</v>
          </cell>
          <cell r="L2697" t="str">
            <v>KQ-32-00</v>
          </cell>
          <cell r="M2697" t="str">
            <v>Технологические трубопроводы, DI</v>
          </cell>
          <cell r="N2697">
            <v>1</v>
          </cell>
          <cell r="O2697" t="str">
            <v>KQ-32-01</v>
          </cell>
          <cell r="P2697" t="str">
            <v>Сварка технологических трубопроводов (черн. стали), DI</v>
          </cell>
          <cell r="Q2697">
            <v>1</v>
          </cell>
        </row>
        <row r="2698">
          <cell r="E2698" t="str">
            <v>PI00-04-09-183</v>
          </cell>
          <cell r="F2698" t="str">
            <v>Сварка/соединение металлических трубопроводов – высоколегированные стали мартенситного, мартенситно-ферритного и ферритного классов DN &gt;2000-2200мм / &gt;80-88 дюйм, толщина стенки &gt;52-56</v>
          </cell>
          <cell r="G2698" t="str">
            <v>Welding/connection of steel piping - martensitic, martensitic-ferritic and ferritic high-alloy steel DN &gt;2000-2200 mm/ &gt;80-88", wall thickness &gt;52-56</v>
          </cell>
          <cell r="H2698" t="str">
            <v>DI</v>
          </cell>
          <cell r="I2698" t="str">
            <v>DI</v>
          </cell>
          <cell r="J2698">
            <v>0</v>
          </cell>
          <cell r="K2698">
            <v>0</v>
          </cell>
          <cell r="L2698" t="str">
            <v>KQ-32-00</v>
          </cell>
          <cell r="M2698" t="str">
            <v>Технологические трубопроводы, DI</v>
          </cell>
          <cell r="N2698">
            <v>1</v>
          </cell>
          <cell r="O2698" t="str">
            <v>KQ-32-01</v>
          </cell>
          <cell r="P2698" t="str">
            <v>Сварка технологических трубопроводов (черн. стали), DI</v>
          </cell>
          <cell r="Q2698">
            <v>1</v>
          </cell>
        </row>
        <row r="2699">
          <cell r="E2699" t="str">
            <v>PI00-04-09-184</v>
          </cell>
          <cell r="F2699" t="str">
            <v>Сварка/соединение металлических трубопроводов – высоколегированные стали мартенситного, мартенситно-ферритного и ферритного классов DN &gt;2000-2200мм / &gt;80-88 дюйм, толщина стенки &gt;56-60</v>
          </cell>
          <cell r="G2699" t="str">
            <v>Welding/connection of steel piping - martensitic, martensitic-ferritic and ferritic high-alloy steel DN &gt;2000-2200 mm/ &gt;80-88", wall thickness &gt;56-60</v>
          </cell>
          <cell r="H2699" t="str">
            <v>DI</v>
          </cell>
          <cell r="I2699" t="str">
            <v>DI</v>
          </cell>
          <cell r="J2699">
            <v>0</v>
          </cell>
          <cell r="K2699">
            <v>0</v>
          </cell>
          <cell r="L2699" t="str">
            <v>KQ-32-00</v>
          </cell>
          <cell r="M2699" t="str">
            <v>Технологические трубопроводы, DI</v>
          </cell>
          <cell r="N2699">
            <v>1</v>
          </cell>
          <cell r="O2699" t="str">
            <v>KQ-32-01</v>
          </cell>
          <cell r="P2699" t="str">
            <v>Сварка технологических трубопроводов (черн. стали), DI</v>
          </cell>
          <cell r="Q2699">
            <v>1</v>
          </cell>
        </row>
        <row r="2700">
          <cell r="E2700" t="str">
            <v>PI00-04-09-185</v>
          </cell>
          <cell r="F2700" t="str">
            <v>Сварка/соединение металлических трубопроводов – высоколегированные стали мартенситного, мартенситно-ферритного и ферритного классов DN &gt;2200-2400мм / &gt;88-96 дюйм, толщина стенки &gt;16-20</v>
          </cell>
          <cell r="G2700" t="str">
            <v>Welding/connection of steel piping - martensitic, martensitic-ferritic and ferritic high-alloy steel DN &gt;2200-2400 mm/ &gt;88-96", wall thickness &gt;16-20</v>
          </cell>
          <cell r="H2700" t="str">
            <v>DI</v>
          </cell>
          <cell r="I2700" t="str">
            <v>DI</v>
          </cell>
          <cell r="J2700">
            <v>0</v>
          </cell>
          <cell r="K2700">
            <v>0</v>
          </cell>
          <cell r="L2700" t="str">
            <v>KQ-32-00</v>
          </cell>
          <cell r="M2700" t="str">
            <v>Технологические трубопроводы, DI</v>
          </cell>
          <cell r="N2700">
            <v>1</v>
          </cell>
          <cell r="O2700" t="str">
            <v>KQ-32-01</v>
          </cell>
          <cell r="P2700" t="str">
            <v>Сварка технологических трубопроводов (черн. стали), DI</v>
          </cell>
          <cell r="Q2700">
            <v>1</v>
          </cell>
        </row>
        <row r="2701">
          <cell r="E2701" t="str">
            <v>PI00-04-09-186</v>
          </cell>
          <cell r="F2701" t="str">
            <v>Сварка/соединение металлических трубопроводов – высоколегированные стали мартенситного, мартенситно-ферритного и ферритного классов DN &gt;2200-2400мм / &gt;88-96 дюйм, толщина стенки &gt;20-24</v>
          </cell>
          <cell r="G2701" t="str">
            <v>Welding/connection of steel piping - martensitic, martensitic-ferritic and ferritic high-alloy steel DN &gt;2200-2400 mm/ &gt;88-96", wall thickness &gt;20-24</v>
          </cell>
          <cell r="H2701" t="str">
            <v>DI</v>
          </cell>
          <cell r="I2701" t="str">
            <v>DI</v>
          </cell>
          <cell r="J2701">
            <v>0</v>
          </cell>
          <cell r="K2701">
            <v>0</v>
          </cell>
          <cell r="L2701" t="str">
            <v>KQ-32-00</v>
          </cell>
          <cell r="M2701" t="str">
            <v>Технологические трубопроводы, DI</v>
          </cell>
          <cell r="N2701">
            <v>1</v>
          </cell>
          <cell r="O2701" t="str">
            <v>KQ-32-01</v>
          </cell>
          <cell r="P2701" t="str">
            <v>Сварка технологических трубопроводов (черн. стали), DI</v>
          </cell>
          <cell r="Q2701">
            <v>1</v>
          </cell>
        </row>
        <row r="2702">
          <cell r="E2702" t="str">
            <v>PI00-04-09-187</v>
          </cell>
          <cell r="F2702" t="str">
            <v>Сварка/соединение металлических трубопроводов – высоколегированные стали мартенситного, мартенситно-ферритного и ферритного классов DN &gt;2200-2400мм / &gt;88-96 дюйм, толщина стенки &gt;24-28</v>
          </cell>
          <cell r="G2702" t="str">
            <v>Welding/connection of steel piping - martensitic, martensitic-ferritic and ferritic high-alloy steel DN &gt;2200-2400 mm/ &gt;88-96", wall thickness &gt;24-28</v>
          </cell>
          <cell r="H2702" t="str">
            <v>DI</v>
          </cell>
          <cell r="I2702" t="str">
            <v>DI</v>
          </cell>
          <cell r="J2702">
            <v>0</v>
          </cell>
          <cell r="K2702">
            <v>0</v>
          </cell>
          <cell r="L2702" t="str">
            <v>KQ-32-00</v>
          </cell>
          <cell r="M2702" t="str">
            <v>Технологические трубопроводы, DI</v>
          </cell>
          <cell r="N2702">
            <v>1</v>
          </cell>
          <cell r="O2702" t="str">
            <v>KQ-32-01</v>
          </cell>
          <cell r="P2702" t="str">
            <v>Сварка технологических трубопроводов (черн. стали), DI</v>
          </cell>
          <cell r="Q2702">
            <v>1</v>
          </cell>
        </row>
        <row r="2703">
          <cell r="E2703" t="str">
            <v>PI00-04-09-188</v>
          </cell>
          <cell r="F2703" t="str">
            <v>Сварка/соединение металлических трубопроводов – высоколегированные стали мартенситного, мартенситно-ферритного и ферритного классов DN &gt;2200-2400мм / &gt;88-96 дюйм, толщина стенки &gt;28-32</v>
          </cell>
          <cell r="G2703" t="str">
            <v>Welding/connection of steel piping - martensitic, martensitic-ferritic and ferritic high-alloy steel DN &gt;2200-2400 mm/ &gt;88-96", wall thickness &gt;28-32</v>
          </cell>
          <cell r="H2703" t="str">
            <v>DI</v>
          </cell>
          <cell r="I2703" t="str">
            <v>DI</v>
          </cell>
          <cell r="J2703">
            <v>0</v>
          </cell>
          <cell r="K2703">
            <v>0</v>
          </cell>
          <cell r="L2703" t="str">
            <v>KQ-32-00</v>
          </cell>
          <cell r="M2703" t="str">
            <v>Технологические трубопроводы, DI</v>
          </cell>
          <cell r="N2703">
            <v>1</v>
          </cell>
          <cell r="O2703" t="str">
            <v>KQ-32-01</v>
          </cell>
          <cell r="P2703" t="str">
            <v>Сварка технологических трубопроводов (черн. стали), DI</v>
          </cell>
          <cell r="Q2703">
            <v>1</v>
          </cell>
        </row>
        <row r="2704">
          <cell r="E2704" t="str">
            <v>PI00-04-09-189</v>
          </cell>
          <cell r="F2704" t="str">
            <v>Сварка/соединение металлических трубопроводов – высоколегированные стали мартенситного, мартенситно-ферритного и ферритного классов DN &gt;2200-2400мм / &gt;88-96 дюйм, толщина стенки &gt;32-36</v>
          </cell>
          <cell r="G2704" t="str">
            <v>Welding/connection of steel piping - martensitic, martensitic-ferritic and ferritic high-alloy steel DN &gt;2200-2400 mm/ &gt;88-96", wall thickness &gt;32-36</v>
          </cell>
          <cell r="H2704" t="str">
            <v>DI</v>
          </cell>
          <cell r="I2704" t="str">
            <v>DI</v>
          </cell>
          <cell r="J2704">
            <v>0</v>
          </cell>
          <cell r="K2704">
            <v>0</v>
          </cell>
          <cell r="L2704" t="str">
            <v>KQ-32-00</v>
          </cell>
          <cell r="M2704" t="str">
            <v>Технологические трубопроводы, DI</v>
          </cell>
          <cell r="N2704">
            <v>1</v>
          </cell>
          <cell r="O2704" t="str">
            <v>KQ-32-01</v>
          </cell>
          <cell r="P2704" t="str">
            <v>Сварка технологических трубопроводов (черн. стали), DI</v>
          </cell>
          <cell r="Q2704">
            <v>1</v>
          </cell>
        </row>
        <row r="2705">
          <cell r="E2705" t="str">
            <v>PI00-04-09-190</v>
          </cell>
          <cell r="F2705" t="str">
            <v>Сварка/соединение металлических трубопроводов – высоколегированные стали мартенситного, мартенситно-ферритного и ферритного классов DN &gt;2200-2400мм / &gt;88-96 дюйм, толщина стенки &gt;36-40</v>
          </cell>
          <cell r="G2705" t="str">
            <v>Welding/connection of steel piping - martensitic, martensitic-ferritic and ferritic high-alloy steel DN &gt;2200-2400 mm/ &gt;88-96", wall thickness &gt;36-40</v>
          </cell>
          <cell r="H2705" t="str">
            <v>DI</v>
          </cell>
          <cell r="I2705" t="str">
            <v>DI</v>
          </cell>
          <cell r="J2705">
            <v>0</v>
          </cell>
          <cell r="K2705">
            <v>0</v>
          </cell>
          <cell r="L2705" t="str">
            <v>KQ-32-00</v>
          </cell>
          <cell r="M2705" t="str">
            <v>Технологические трубопроводы, DI</v>
          </cell>
          <cell r="N2705">
            <v>1</v>
          </cell>
          <cell r="O2705" t="str">
            <v>KQ-32-01</v>
          </cell>
          <cell r="P2705" t="str">
            <v>Сварка технологических трубопроводов (черн. стали), DI</v>
          </cell>
          <cell r="Q2705">
            <v>1</v>
          </cell>
        </row>
        <row r="2706">
          <cell r="E2706" t="str">
            <v>PI00-04-09-191</v>
          </cell>
          <cell r="F2706" t="str">
            <v>Сварка/соединение металлических трубопроводов – высоколегированные стали мартенситного, мартенситно-ферритного и ферритного классов DN &gt;2200-2400мм / &gt;88-96 дюйм, толщина стенки &gt;40-44</v>
          </cell>
          <cell r="G2706" t="str">
            <v>Welding/connection of steel piping - martensitic, martensitic-ferritic and ferritic high-alloy steel DN &gt;2200-2400 mm/ &gt;88-96", wall thickness &gt;40-44</v>
          </cell>
          <cell r="H2706" t="str">
            <v>DI</v>
          </cell>
          <cell r="I2706" t="str">
            <v>DI</v>
          </cell>
          <cell r="J2706">
            <v>0</v>
          </cell>
          <cell r="K2706">
            <v>0</v>
          </cell>
          <cell r="L2706" t="str">
            <v>KQ-32-00</v>
          </cell>
          <cell r="M2706" t="str">
            <v>Технологические трубопроводы, DI</v>
          </cell>
          <cell r="N2706">
            <v>1</v>
          </cell>
          <cell r="O2706" t="str">
            <v>KQ-32-01</v>
          </cell>
          <cell r="P2706" t="str">
            <v>Сварка технологических трубопроводов (черн. стали), DI</v>
          </cell>
          <cell r="Q2706">
            <v>1</v>
          </cell>
        </row>
        <row r="2707">
          <cell r="E2707" t="str">
            <v>PI00-04-09-192</v>
          </cell>
          <cell r="F2707" t="str">
            <v>Сварка/соединение металлических трубопроводов – высоколегированные стали мартенситного, мартенситно-ферритного и ферритного классов DN &gt;2200-2400мм / &gt;88-96 дюйм, толщина стенки &gt;44-48</v>
          </cell>
          <cell r="G2707" t="str">
            <v>Welding/connection of steel piping - martensitic, martensitic-ferritic and ferritic high-alloy steel DN &gt;2200-2400 mm/ &gt;88-96", wall thickness &gt;44-48</v>
          </cell>
          <cell r="H2707" t="str">
            <v>DI</v>
          </cell>
          <cell r="I2707" t="str">
            <v>DI</v>
          </cell>
          <cell r="J2707">
            <v>0</v>
          </cell>
          <cell r="K2707">
            <v>0</v>
          </cell>
          <cell r="L2707" t="str">
            <v>KQ-32-00</v>
          </cell>
          <cell r="M2707" t="str">
            <v>Технологические трубопроводы, DI</v>
          </cell>
          <cell r="N2707">
            <v>1</v>
          </cell>
          <cell r="O2707" t="str">
            <v>KQ-32-01</v>
          </cell>
          <cell r="P2707" t="str">
            <v>Сварка технологических трубопроводов (черн. стали), DI</v>
          </cell>
          <cell r="Q2707">
            <v>1</v>
          </cell>
        </row>
        <row r="2708">
          <cell r="E2708" t="str">
            <v>PI00-04-09-193</v>
          </cell>
          <cell r="F2708" t="str">
            <v>Сварка/соединение металлических трубопроводов – высоколегированные стали мартенситного, мартенситно-ферритного и ферритного классов DN &gt;2200-2400мм / &gt;88-96 дюйм, толщина стенки &gt;48-52</v>
          </cell>
          <cell r="G2708" t="str">
            <v>Welding/connection of steel piping - martensitic, martensitic-ferritic and ferritic high-alloy steel DN &gt;2200-2400 mm/ &gt;88-96", wall thickness &gt;48-52</v>
          </cell>
          <cell r="H2708" t="str">
            <v>DI</v>
          </cell>
          <cell r="I2708" t="str">
            <v>DI</v>
          </cell>
          <cell r="J2708">
            <v>0</v>
          </cell>
          <cell r="K2708">
            <v>0</v>
          </cell>
          <cell r="L2708" t="str">
            <v>KQ-32-00</v>
          </cell>
          <cell r="M2708" t="str">
            <v>Технологические трубопроводы, DI</v>
          </cell>
          <cell r="N2708">
            <v>1</v>
          </cell>
          <cell r="O2708" t="str">
            <v>KQ-32-01</v>
          </cell>
          <cell r="P2708" t="str">
            <v>Сварка технологических трубопроводов (черн. стали), DI</v>
          </cell>
          <cell r="Q2708">
            <v>1</v>
          </cell>
        </row>
        <row r="2709">
          <cell r="E2709" t="str">
            <v>PI00-04-09-194</v>
          </cell>
          <cell r="F2709" t="str">
            <v>Сварка/соединение металлических трубопроводов – высоколегированные стали мартенситного, мартенситно-ферритного и ферритного классов DN &gt;2200-2400мм / &gt;88-96 дюйм, толщина стенки &gt;52-56</v>
          </cell>
          <cell r="G2709" t="str">
            <v>Welding/connection of steel piping - martensitic, martensitic-ferritic and ferritic high-alloy steel DN &gt;2200-2400 mm/ &gt;88-96", wall thickness &gt;52-56</v>
          </cell>
          <cell r="H2709" t="str">
            <v>DI</v>
          </cell>
          <cell r="I2709" t="str">
            <v>DI</v>
          </cell>
          <cell r="J2709">
            <v>0</v>
          </cell>
          <cell r="K2709">
            <v>0</v>
          </cell>
          <cell r="L2709" t="str">
            <v>KQ-32-00</v>
          </cell>
          <cell r="M2709" t="str">
            <v>Технологические трубопроводы, DI</v>
          </cell>
          <cell r="N2709">
            <v>1</v>
          </cell>
          <cell r="O2709" t="str">
            <v>KQ-32-01</v>
          </cell>
          <cell r="P2709" t="str">
            <v>Сварка технологических трубопроводов (черн. стали), DI</v>
          </cell>
          <cell r="Q2709">
            <v>1</v>
          </cell>
        </row>
        <row r="2710">
          <cell r="E2710" t="str">
            <v>PI00-04-09-195</v>
          </cell>
          <cell r="F2710" t="str">
            <v>Сварка/соединение металлических трубопроводов – высоколегированные стали мартенситного, мартенситно-ферритного и ферритного классов DN &gt;2200-2400мм / &gt;88-96 дюйм, толщина стенки &gt;56-60</v>
          </cell>
          <cell r="G2710" t="str">
            <v>Welding/connection of steel piping - martensitic, martensitic-ferritic and ferritic high-alloy steel DN &gt;2200-2400 mm/ &gt;88-96", wall thickness &gt;56-60</v>
          </cell>
          <cell r="H2710" t="str">
            <v>DI</v>
          </cell>
          <cell r="I2710" t="str">
            <v>DI</v>
          </cell>
          <cell r="J2710">
            <v>0</v>
          </cell>
          <cell r="K2710">
            <v>0</v>
          </cell>
          <cell r="L2710" t="str">
            <v>KQ-32-00</v>
          </cell>
          <cell r="M2710" t="str">
            <v>Технологические трубопроводы, DI</v>
          </cell>
          <cell r="N2710">
            <v>1</v>
          </cell>
          <cell r="O2710" t="str">
            <v>KQ-32-01</v>
          </cell>
          <cell r="P2710" t="str">
            <v>Сварка технологических трубопроводов (черн. стали), DI</v>
          </cell>
          <cell r="Q2710">
            <v>1</v>
          </cell>
        </row>
        <row r="2711">
          <cell r="E2711" t="str">
            <v>PI00-04-09-196</v>
          </cell>
          <cell r="F2711" t="str">
            <v>Сварка/соединение металлических трубопроводов – высоколегированные стали мартенситного, мартенситно-ферритного и ферритного классов DN &gt;2400-2800мм / &gt;96-112 дюйм, толщина стенки &gt;16-20</v>
          </cell>
          <cell r="G2711" t="str">
            <v>Welding/connection of steel piping - martensitic, martensitic-ferritic and ferritic high-alloy steel DN &gt;2400-2800 mm/ &gt;96-112", wall thickness &gt;16-20</v>
          </cell>
          <cell r="H2711" t="str">
            <v>DI</v>
          </cell>
          <cell r="I2711" t="str">
            <v>DI</v>
          </cell>
          <cell r="J2711">
            <v>0</v>
          </cell>
          <cell r="K2711">
            <v>0</v>
          </cell>
          <cell r="L2711" t="str">
            <v>KQ-32-00</v>
          </cell>
          <cell r="M2711" t="str">
            <v>Технологические трубопроводы, DI</v>
          </cell>
          <cell r="N2711">
            <v>1</v>
          </cell>
          <cell r="O2711" t="str">
            <v>KQ-32-01</v>
          </cell>
          <cell r="P2711" t="str">
            <v>Сварка технологических трубопроводов (черн. стали), DI</v>
          </cell>
          <cell r="Q2711">
            <v>1</v>
          </cell>
        </row>
        <row r="2712">
          <cell r="E2712" t="str">
            <v>PI00-04-09-197</v>
          </cell>
          <cell r="F2712" t="str">
            <v>Сварка/соединение металлических трубопроводов – высоколегированные стали мартенситного, мартенситно-ферритного и ферритного классов DN &gt;2400-2800мм / &gt;96-112 дюйм, толщина стенки &gt;20-24</v>
          </cell>
          <cell r="G2712" t="str">
            <v>Welding/connection of steel piping - martensitic, martensitic-ferritic and ferritic high-alloy steel DN &gt;2400-2800 mm/ &gt;96-112", wall thickness &gt;20-24</v>
          </cell>
          <cell r="H2712" t="str">
            <v>DI</v>
          </cell>
          <cell r="I2712" t="str">
            <v>DI</v>
          </cell>
          <cell r="J2712">
            <v>0</v>
          </cell>
          <cell r="K2712">
            <v>0</v>
          </cell>
          <cell r="L2712" t="str">
            <v>KQ-32-00</v>
          </cell>
          <cell r="M2712" t="str">
            <v>Технологические трубопроводы, DI</v>
          </cell>
          <cell r="N2712">
            <v>1</v>
          </cell>
          <cell r="O2712" t="str">
            <v>KQ-32-01</v>
          </cell>
          <cell r="P2712" t="str">
            <v>Сварка технологических трубопроводов (черн. стали), DI</v>
          </cell>
          <cell r="Q2712">
            <v>1</v>
          </cell>
        </row>
        <row r="2713">
          <cell r="E2713" t="str">
            <v>PI00-04-09-198</v>
          </cell>
          <cell r="F2713" t="str">
            <v>Сварка/соединение металлических трубопроводов – высоколегированные стали мартенситного, мартенситно-ферритного и ферритного классов DN &gt;2400-2800мм / &gt;96-112 дюйм, толщина стенки &gt;24-28</v>
          </cell>
          <cell r="G2713" t="str">
            <v>Welding/connection of steel piping - martensitic, martensitic-ferritic and ferritic high-alloy steel DN &gt;2400-2800 mm/ &gt;96-112", wall thickness &gt;24-28</v>
          </cell>
          <cell r="H2713" t="str">
            <v>DI</v>
          </cell>
          <cell r="I2713" t="str">
            <v>DI</v>
          </cell>
          <cell r="J2713">
            <v>0</v>
          </cell>
          <cell r="K2713">
            <v>0</v>
          </cell>
          <cell r="L2713" t="str">
            <v>KQ-32-00</v>
          </cell>
          <cell r="M2713" t="str">
            <v>Технологические трубопроводы, DI</v>
          </cell>
          <cell r="N2713">
            <v>1</v>
          </cell>
          <cell r="O2713" t="str">
            <v>KQ-32-01</v>
          </cell>
          <cell r="P2713" t="str">
            <v>Сварка технологических трубопроводов (черн. стали), DI</v>
          </cell>
          <cell r="Q2713">
            <v>1</v>
          </cell>
        </row>
        <row r="2714">
          <cell r="E2714" t="str">
            <v>PI00-04-09-199</v>
          </cell>
          <cell r="F2714" t="str">
            <v>Сварка/соединение металлических трубопроводов – высоколегированные стали мартенситного, мартенситно-ферритного и ферритного классов DN &gt;2400-2800мм / &gt;96-112 дюйм, толщина стенки &gt;28-32</v>
          </cell>
          <cell r="G2714" t="str">
            <v>Welding/connection of steel piping - martensitic, martensitic-ferritic and ferritic high-alloy steel DN &gt;2400-2800 mm/ &gt;96-112", wall thickness &gt;28-32</v>
          </cell>
          <cell r="H2714" t="str">
            <v>DI</v>
          </cell>
          <cell r="I2714" t="str">
            <v>DI</v>
          </cell>
          <cell r="J2714">
            <v>0</v>
          </cell>
          <cell r="K2714">
            <v>0</v>
          </cell>
          <cell r="L2714" t="str">
            <v>KQ-32-00</v>
          </cell>
          <cell r="M2714" t="str">
            <v>Технологические трубопроводы, DI</v>
          </cell>
          <cell r="N2714">
            <v>1</v>
          </cell>
          <cell r="O2714" t="str">
            <v>KQ-32-01</v>
          </cell>
          <cell r="P2714" t="str">
            <v>Сварка технологических трубопроводов (черн. стали), DI</v>
          </cell>
          <cell r="Q2714">
            <v>1</v>
          </cell>
        </row>
        <row r="2715">
          <cell r="E2715" t="str">
            <v>PI00-04-09-200</v>
          </cell>
          <cell r="F2715" t="str">
            <v>Сварка/соединение металлических трубопроводов – высоколегированные стали мартенситного, мартенситно-ферритного и ферритного классов DN &gt;2400-2800мм / &gt;96-112 дюйм, толщина стенки &gt;32-36</v>
          </cell>
          <cell r="G2715" t="str">
            <v>Welding/connection of steel piping - martensitic, martensitic-ferritic and ferritic high-alloy steel DN &gt;2400-2800 mm/ &gt;96-112", wall thickness &gt;32-36</v>
          </cell>
          <cell r="H2715" t="str">
            <v>DI</v>
          </cell>
          <cell r="I2715" t="str">
            <v>DI</v>
          </cell>
          <cell r="J2715">
            <v>0</v>
          </cell>
          <cell r="K2715">
            <v>0</v>
          </cell>
          <cell r="L2715" t="str">
            <v>KQ-32-00</v>
          </cell>
          <cell r="M2715" t="str">
            <v>Технологические трубопроводы, DI</v>
          </cell>
          <cell r="N2715">
            <v>1</v>
          </cell>
          <cell r="O2715" t="str">
            <v>KQ-32-01</v>
          </cell>
          <cell r="P2715" t="str">
            <v>Сварка технологических трубопроводов (черн. стали), DI</v>
          </cell>
          <cell r="Q2715">
            <v>1</v>
          </cell>
        </row>
        <row r="2716">
          <cell r="E2716" t="str">
            <v>PI00-04-09-201</v>
          </cell>
          <cell r="F2716" t="str">
            <v>Сварка/соединение металлических трубопроводов – высоколегированные стали мартенситного, мартенситно-ферритного и ферритного классов DN &gt;2400-2800мм / &gt;96-112 дюйм, толщина стенки &gt;36-40</v>
          </cell>
          <cell r="G2716" t="str">
            <v>Welding/connection of steel piping - martensitic, martensitic-ferritic and ferritic high-alloy steel DN &gt;2400-2800 mm/ &gt;96-112", wall thickness &gt;36-40</v>
          </cell>
          <cell r="H2716" t="str">
            <v>DI</v>
          </cell>
          <cell r="I2716" t="str">
            <v>DI</v>
          </cell>
          <cell r="J2716">
            <v>0</v>
          </cell>
          <cell r="K2716">
            <v>0</v>
          </cell>
          <cell r="L2716" t="str">
            <v>KQ-32-00</v>
          </cell>
          <cell r="M2716" t="str">
            <v>Технологические трубопроводы, DI</v>
          </cell>
          <cell r="N2716">
            <v>1</v>
          </cell>
          <cell r="O2716" t="str">
            <v>KQ-32-01</v>
          </cell>
          <cell r="P2716" t="str">
            <v>Сварка технологических трубопроводов (черн. стали), DI</v>
          </cell>
          <cell r="Q2716">
            <v>1</v>
          </cell>
        </row>
        <row r="2717">
          <cell r="E2717" t="str">
            <v>PI00-04-09-202</v>
          </cell>
          <cell r="F2717" t="str">
            <v>Сварка/соединение металлических трубопроводов – высоколегированные стали мартенситного, мартенситно-ферритного и ферритного классов DN &gt;2400-2800мм / &gt;96-112 дюйм, толщина стенки &gt;40-44</v>
          </cell>
          <cell r="G2717" t="str">
            <v>Welding/connection of steel piping - martensitic, martensitic-ferritic and ferritic high-alloy steel DN &gt;2400-2800 mm/ &gt;96-112", wall thickness &gt;40-44</v>
          </cell>
          <cell r="H2717" t="str">
            <v>DI</v>
          </cell>
          <cell r="I2717" t="str">
            <v>DI</v>
          </cell>
          <cell r="J2717">
            <v>0</v>
          </cell>
          <cell r="K2717">
            <v>0</v>
          </cell>
          <cell r="L2717" t="str">
            <v>KQ-32-00</v>
          </cell>
          <cell r="M2717" t="str">
            <v>Технологические трубопроводы, DI</v>
          </cell>
          <cell r="N2717">
            <v>1</v>
          </cell>
          <cell r="O2717" t="str">
            <v>KQ-32-01</v>
          </cell>
          <cell r="P2717" t="str">
            <v>Сварка технологических трубопроводов (черн. стали), DI</v>
          </cell>
          <cell r="Q2717">
            <v>1</v>
          </cell>
        </row>
        <row r="2718">
          <cell r="E2718" t="str">
            <v>PI00-04-09-203</v>
          </cell>
          <cell r="F2718" t="str">
            <v>Сварка/соединение металлических трубопроводов – высоколегированные стали мартенситного, мартенситно-ферритного и ферритного классов DN &gt;2400-2800мм / &gt;96-112 дюйм, толщина стенки &gt;44-48</v>
          </cell>
          <cell r="G2718" t="str">
            <v>Welding/connection of steel piping - martensitic, martensitic-ferritic and ferritic high-alloy steel DN &gt;2400-2800 mm/ &gt;96-112", wall thickness &gt;44-48</v>
          </cell>
          <cell r="H2718" t="str">
            <v>DI</v>
          </cell>
          <cell r="I2718" t="str">
            <v>DI</v>
          </cell>
          <cell r="J2718">
            <v>0</v>
          </cell>
          <cell r="K2718">
            <v>0</v>
          </cell>
          <cell r="L2718" t="str">
            <v>KQ-32-00</v>
          </cell>
          <cell r="M2718" t="str">
            <v>Технологические трубопроводы, DI</v>
          </cell>
          <cell r="N2718">
            <v>1</v>
          </cell>
          <cell r="O2718" t="str">
            <v>KQ-32-01</v>
          </cell>
          <cell r="P2718" t="str">
            <v>Сварка технологических трубопроводов (черн. стали), DI</v>
          </cell>
          <cell r="Q2718">
            <v>1</v>
          </cell>
        </row>
        <row r="2719">
          <cell r="E2719" t="str">
            <v>PI00-04-09-204</v>
          </cell>
          <cell r="F2719" t="str">
            <v>Сварка/соединение металлических трубопроводов – высоколегированные стали мартенситного, мартенситно-ферритного и ферритного классов DN &gt;2400-2800мм / &gt;96-112 дюйм, толщина стенки &gt;48-52</v>
          </cell>
          <cell r="G2719" t="str">
            <v>Welding/connection of steel piping - martensitic, martensitic-ferritic and ferritic high-alloy steel DN &gt;2400-2800 mm/ &gt;96-112", wall thickness &gt;48-52</v>
          </cell>
          <cell r="H2719" t="str">
            <v>DI</v>
          </cell>
          <cell r="I2719" t="str">
            <v>DI</v>
          </cell>
          <cell r="J2719">
            <v>0</v>
          </cell>
          <cell r="K2719">
            <v>0</v>
          </cell>
          <cell r="L2719" t="str">
            <v>KQ-32-00</v>
          </cell>
          <cell r="M2719" t="str">
            <v>Технологические трубопроводы, DI</v>
          </cell>
          <cell r="N2719">
            <v>1</v>
          </cell>
          <cell r="O2719" t="str">
            <v>KQ-32-01</v>
          </cell>
          <cell r="P2719" t="str">
            <v>Сварка технологических трубопроводов (черн. стали), DI</v>
          </cell>
          <cell r="Q2719">
            <v>1</v>
          </cell>
        </row>
        <row r="2720">
          <cell r="E2720" t="str">
            <v>PI00-04-09-205</v>
          </cell>
          <cell r="F2720" t="str">
            <v>Сварка/соединение металлических трубопроводов – высоколегированные стали мартенситного, мартенситно-ферритного и ферритного классов DN &gt;2400-2800мм / &gt;96-112 дюйм, толщина стенки &gt;52-56</v>
          </cell>
          <cell r="G2720" t="str">
            <v>Welding/connection of steel piping - martensitic, martensitic-ferritic and ferritic high-alloy steel DN &gt;2400-2800 mm/ &gt;96-112", wall thickness &gt;52-56</v>
          </cell>
          <cell r="H2720" t="str">
            <v>DI</v>
          </cell>
          <cell r="I2720" t="str">
            <v>DI</v>
          </cell>
          <cell r="J2720">
            <v>0</v>
          </cell>
          <cell r="K2720">
            <v>0</v>
          </cell>
          <cell r="L2720" t="str">
            <v>KQ-32-00</v>
          </cell>
          <cell r="M2720" t="str">
            <v>Технологические трубопроводы, DI</v>
          </cell>
          <cell r="N2720">
            <v>1</v>
          </cell>
          <cell r="O2720" t="str">
            <v>KQ-32-01</v>
          </cell>
          <cell r="P2720" t="str">
            <v>Сварка технологических трубопроводов (черн. стали), DI</v>
          </cell>
          <cell r="Q2720">
            <v>1</v>
          </cell>
        </row>
        <row r="2721">
          <cell r="E2721" t="str">
            <v>PI00-04-09-206</v>
          </cell>
          <cell r="F2721" t="str">
            <v>Сварка/соединение металлических трубопроводов – высоколегированные стали мартенситного, мартенситно-ферритного и ферритного классов DN &gt;2400-2800мм / &gt;96-112 дюйм, толщина стенки &gt;56-60</v>
          </cell>
          <cell r="G2721" t="str">
            <v>Welding/connection of steel piping - martensitic, martensitic-ferritic and ferritic high-alloy steel DN &gt;2400-2800 mm/ &gt;96-112", wall thickness &gt;56-60</v>
          </cell>
          <cell r="H2721" t="str">
            <v>DI</v>
          </cell>
          <cell r="I2721" t="str">
            <v>DI</v>
          </cell>
          <cell r="J2721">
            <v>0</v>
          </cell>
          <cell r="K2721">
            <v>0</v>
          </cell>
          <cell r="L2721" t="str">
            <v>KQ-32-00</v>
          </cell>
          <cell r="M2721" t="str">
            <v>Технологические трубопроводы, DI</v>
          </cell>
          <cell r="N2721">
            <v>1</v>
          </cell>
          <cell r="O2721" t="str">
            <v>KQ-32-01</v>
          </cell>
          <cell r="P2721" t="str">
            <v>Сварка технологических трубопроводов (черн. стали), DI</v>
          </cell>
          <cell r="Q2721">
            <v>1</v>
          </cell>
        </row>
        <row r="2722">
          <cell r="E2722" t="str">
            <v>PI00-04-09-207</v>
          </cell>
          <cell r="F2722" t="str">
            <v>Сварка/соединение металлических трубопроводов – высоколегированные стали мартенситного, мартенситно-ферритного и ферритного классов DN &gt;2800-3200мм / &gt;112-128 дюйм, толщина стенки &gt;16-20</v>
          </cell>
          <cell r="G2722" t="str">
            <v>Welding/connection of steel piping - martensitic, martensitic-ferritic and ferritic high-alloy steel DN &gt;2800-3200 mm/ &gt;112-128", wall thickness &gt;16-20</v>
          </cell>
          <cell r="H2722" t="str">
            <v>DI</v>
          </cell>
          <cell r="I2722" t="str">
            <v>DI</v>
          </cell>
          <cell r="J2722">
            <v>0</v>
          </cell>
          <cell r="K2722">
            <v>0</v>
          </cell>
          <cell r="L2722" t="str">
            <v>KQ-32-00</v>
          </cell>
          <cell r="M2722" t="str">
            <v>Технологические трубопроводы, DI</v>
          </cell>
          <cell r="N2722">
            <v>1</v>
          </cell>
          <cell r="O2722" t="str">
            <v>KQ-32-01</v>
          </cell>
          <cell r="P2722" t="str">
            <v>Сварка технологических трубопроводов (черн. стали), DI</v>
          </cell>
          <cell r="Q2722">
            <v>1</v>
          </cell>
        </row>
        <row r="2723">
          <cell r="E2723" t="str">
            <v>PI00-04-09-208</v>
          </cell>
          <cell r="F2723" t="str">
            <v>Сварка/соединение металлических трубопроводов – высоколегированные стали мартенситного, мартенситно-ферритного и ферритного классов DN &gt;2800-3200мм / &gt;112-128 дюйм, толщина стенки &gt;20-24</v>
          </cell>
          <cell r="G2723" t="str">
            <v>Welding/connection of steel piping - martensitic, martensitic-ferritic and ferritic high-alloy steel DN &gt;2800-3200 mm/ &gt;112-128", wall thickness &gt;20-24</v>
          </cell>
          <cell r="H2723" t="str">
            <v>DI</v>
          </cell>
          <cell r="I2723" t="str">
            <v>DI</v>
          </cell>
          <cell r="J2723">
            <v>0</v>
          </cell>
          <cell r="K2723">
            <v>0</v>
          </cell>
          <cell r="L2723" t="str">
            <v>KQ-32-00</v>
          </cell>
          <cell r="M2723" t="str">
            <v>Технологические трубопроводы, DI</v>
          </cell>
          <cell r="N2723">
            <v>1</v>
          </cell>
          <cell r="O2723" t="str">
            <v>KQ-32-01</v>
          </cell>
          <cell r="P2723" t="str">
            <v>Сварка технологических трубопроводов (черн. стали), DI</v>
          </cell>
          <cell r="Q2723">
            <v>1</v>
          </cell>
        </row>
        <row r="2724">
          <cell r="E2724" t="str">
            <v>PI00-04-09-209</v>
          </cell>
          <cell r="F2724" t="str">
            <v>Сварка/соединение металлических трубопроводов – высоколегированные стали мартенситного, мартенситно-ферритного и ферритного классов DN &gt;2800-3200мм / &gt;112-128 дюйм, толщина стенки &gt;24-28</v>
          </cell>
          <cell r="G2724" t="str">
            <v>Welding/connection of steel piping - martensitic, martensitic-ferritic and ferritic high-alloy steel DN &gt;2800-3200 mm/ &gt;112-128", wall thickness &gt;24-28</v>
          </cell>
          <cell r="H2724" t="str">
            <v>DI</v>
          </cell>
          <cell r="I2724" t="str">
            <v>DI</v>
          </cell>
          <cell r="J2724">
            <v>0</v>
          </cell>
          <cell r="K2724">
            <v>0</v>
          </cell>
          <cell r="L2724" t="str">
            <v>KQ-32-00</v>
          </cell>
          <cell r="M2724" t="str">
            <v>Технологические трубопроводы, DI</v>
          </cell>
          <cell r="N2724">
            <v>1</v>
          </cell>
          <cell r="O2724" t="str">
            <v>KQ-32-01</v>
          </cell>
          <cell r="P2724" t="str">
            <v>Сварка технологических трубопроводов (черн. стали), DI</v>
          </cell>
          <cell r="Q2724">
            <v>1</v>
          </cell>
        </row>
        <row r="2725">
          <cell r="E2725" t="str">
            <v>PI00-04-09-210</v>
          </cell>
          <cell r="F2725" t="str">
            <v>Сварка/соединение металлических трубопроводов – высоколегированные стали мартенситного, мартенситно-ферритного и ферритного классов DN &gt;2800-3200мм / &gt;112-128 дюйм, толщина стенки &gt;28-32</v>
          </cell>
          <cell r="G2725" t="str">
            <v>Welding/connection of steel piping - martensitic, martensitic-ferritic and ferritic high-alloy steel DN &gt;2800-3200 mm/ &gt;112-128", wall thickness &gt;28-32</v>
          </cell>
          <cell r="H2725" t="str">
            <v>DI</v>
          </cell>
          <cell r="I2725" t="str">
            <v>DI</v>
          </cell>
          <cell r="J2725">
            <v>0</v>
          </cell>
          <cell r="K2725">
            <v>0</v>
          </cell>
          <cell r="L2725" t="str">
            <v>KQ-32-00</v>
          </cell>
          <cell r="M2725" t="str">
            <v>Технологические трубопроводы, DI</v>
          </cell>
          <cell r="N2725">
            <v>1</v>
          </cell>
          <cell r="O2725" t="str">
            <v>KQ-32-01</v>
          </cell>
          <cell r="P2725" t="str">
            <v>Сварка технологических трубопроводов (черн. стали), DI</v>
          </cell>
          <cell r="Q2725">
            <v>1</v>
          </cell>
        </row>
        <row r="2726">
          <cell r="E2726" t="str">
            <v>PI00-04-09-211</v>
          </cell>
          <cell r="F2726" t="str">
            <v>Сварка/соединение металлических трубопроводов – высоколегированные стали мартенситного, мартенситно-ферритного и ферритного классов DN &gt;2800-3200мм / &gt;112-128 дюйм, толщина стенки &gt;32-36</v>
          </cell>
          <cell r="G2726" t="str">
            <v>Welding/connection of steel piping - martensitic, martensitic-ferritic and ferritic high-alloy steel DN &gt;2800-3200 mm/ &gt;112-128", wall thickness &gt;32-36</v>
          </cell>
          <cell r="H2726" t="str">
            <v>DI</v>
          </cell>
          <cell r="I2726" t="str">
            <v>DI</v>
          </cell>
          <cell r="J2726">
            <v>0</v>
          </cell>
          <cell r="K2726">
            <v>0</v>
          </cell>
          <cell r="L2726" t="str">
            <v>KQ-32-00</v>
          </cell>
          <cell r="M2726" t="str">
            <v>Технологические трубопроводы, DI</v>
          </cell>
          <cell r="N2726">
            <v>1</v>
          </cell>
          <cell r="O2726" t="str">
            <v>KQ-32-01</v>
          </cell>
          <cell r="P2726" t="str">
            <v>Сварка технологических трубопроводов (черн. стали), DI</v>
          </cell>
          <cell r="Q2726">
            <v>1</v>
          </cell>
        </row>
        <row r="2727">
          <cell r="E2727" t="str">
            <v>PI00-04-09-212</v>
          </cell>
          <cell r="F2727" t="str">
            <v>Сварка/соединение металлических трубопроводов – высоколегированные стали мартенситного, мартенситно-ферритного и ферритного классов DN &gt;2800-3200мм / &gt;112-128 дюйм, толщина стенки &gt;36-40</v>
          </cell>
          <cell r="G2727" t="str">
            <v>Welding/connection of steel piping - martensitic, martensitic-ferritic and ferritic high-alloy steel DN &gt;2800-3200 mm/ &gt;112-128", wall thickness &gt;36-40</v>
          </cell>
          <cell r="H2727" t="str">
            <v>DI</v>
          </cell>
          <cell r="I2727" t="str">
            <v>DI</v>
          </cell>
          <cell r="J2727">
            <v>0</v>
          </cell>
          <cell r="K2727">
            <v>0</v>
          </cell>
          <cell r="L2727" t="str">
            <v>KQ-32-00</v>
          </cell>
          <cell r="M2727" t="str">
            <v>Технологические трубопроводы, DI</v>
          </cell>
          <cell r="N2727">
            <v>1</v>
          </cell>
          <cell r="O2727" t="str">
            <v>KQ-32-01</v>
          </cell>
          <cell r="P2727" t="str">
            <v>Сварка технологических трубопроводов (черн. стали), DI</v>
          </cell>
          <cell r="Q2727">
            <v>1</v>
          </cell>
        </row>
        <row r="2728">
          <cell r="E2728" t="str">
            <v>PI00-04-09-213</v>
          </cell>
          <cell r="F2728" t="str">
            <v>Сварка/соединение металлических трубопроводов – высоколегированные стали мартенситного, мартенситно-ферритного и ферритного классов DN &gt;2800-3200мм / &gt;112-128 дюйм, толщина стенки &gt;40-44</v>
          </cell>
          <cell r="G2728" t="str">
            <v>Welding/connection of steel piping - martensitic, martensitic-ferritic and ferritic high-alloy steel DN &gt;2800-3200 mm/ &gt;112-128", wall thickness &gt;40-44</v>
          </cell>
          <cell r="H2728" t="str">
            <v>DI</v>
          </cell>
          <cell r="I2728" t="str">
            <v>DI</v>
          </cell>
          <cell r="J2728">
            <v>0</v>
          </cell>
          <cell r="K2728">
            <v>0</v>
          </cell>
          <cell r="L2728" t="str">
            <v>KQ-32-00</v>
          </cell>
          <cell r="M2728" t="str">
            <v>Технологические трубопроводы, DI</v>
          </cell>
          <cell r="N2728">
            <v>1</v>
          </cell>
          <cell r="O2728" t="str">
            <v>KQ-32-01</v>
          </cell>
          <cell r="P2728" t="str">
            <v>Сварка технологических трубопроводов (черн. стали), DI</v>
          </cell>
          <cell r="Q2728">
            <v>1</v>
          </cell>
        </row>
        <row r="2729">
          <cell r="E2729" t="str">
            <v>PI00-04-09-214</v>
          </cell>
          <cell r="F2729" t="str">
            <v>Сварка/соединение металлических трубопроводов – высоколегированные стали мартенситного, мартенситно-ферритного и ферритного классов DN &gt;2800-3200мм / &gt;112-128 дюйм, толщина стенки &gt;44-48</v>
          </cell>
          <cell r="G2729" t="str">
            <v>Welding/connection of steel piping - martensitic, martensitic-ferritic and ferritic high-alloy steel DN &gt;2800-3200 mm/ &gt;112-128", wall thickness &gt;44-48</v>
          </cell>
          <cell r="H2729" t="str">
            <v>DI</v>
          </cell>
          <cell r="I2729" t="str">
            <v>DI</v>
          </cell>
          <cell r="J2729">
            <v>0</v>
          </cell>
          <cell r="K2729">
            <v>0</v>
          </cell>
          <cell r="L2729" t="str">
            <v>KQ-32-00</v>
          </cell>
          <cell r="M2729" t="str">
            <v>Технологические трубопроводы, DI</v>
          </cell>
          <cell r="N2729">
            <v>1</v>
          </cell>
          <cell r="O2729" t="str">
            <v>KQ-32-01</v>
          </cell>
          <cell r="P2729" t="str">
            <v>Сварка технологических трубопроводов (черн. стали), DI</v>
          </cell>
          <cell r="Q2729">
            <v>1</v>
          </cell>
        </row>
        <row r="2730">
          <cell r="E2730" t="str">
            <v>PI00-04-09-215</v>
          </cell>
          <cell r="F2730" t="str">
            <v>Сварка/соединение металлических трубопроводов – высоколегированные стали мартенситного, мартенситно-ферритного и ферритного классов DN &gt;2800-3200мм / &gt;112-128 дюйм, толщина стенки &gt;48-52</v>
          </cell>
          <cell r="G2730" t="str">
            <v>Welding/connection of steel piping - martensitic, martensitic-ferritic and ferritic high-alloy steel DN &gt;2800-3200 mm/ &gt;112-128", wall thickness &gt;48-52</v>
          </cell>
          <cell r="H2730" t="str">
            <v>DI</v>
          </cell>
          <cell r="I2730" t="str">
            <v>DI</v>
          </cell>
          <cell r="J2730">
            <v>0</v>
          </cell>
          <cell r="K2730">
            <v>0</v>
          </cell>
          <cell r="L2730" t="str">
            <v>KQ-32-00</v>
          </cell>
          <cell r="M2730" t="str">
            <v>Технологические трубопроводы, DI</v>
          </cell>
          <cell r="N2730">
            <v>1</v>
          </cell>
          <cell r="O2730" t="str">
            <v>KQ-32-01</v>
          </cell>
          <cell r="P2730" t="str">
            <v>Сварка технологических трубопроводов (черн. стали), DI</v>
          </cell>
          <cell r="Q2730">
            <v>1</v>
          </cell>
        </row>
        <row r="2731">
          <cell r="E2731" t="str">
            <v>PI00-04-09-216</v>
          </cell>
          <cell r="F2731" t="str">
            <v>Сварка/соединение металлических трубопроводов – высоколегированные стали мартенситного, мартенситно-ферритного и ферритного классов DN &gt;2800-3200мм / &gt;112-128 дюйм, толщина стенки &gt;52-56</v>
          </cell>
          <cell r="G2731" t="str">
            <v>Welding/connection of steel piping - martensitic, martensitic-ferritic and ferritic high-alloy steel DN &gt;2800-3200 mm/ &gt;112-128", wall thickness &gt;52-56</v>
          </cell>
          <cell r="H2731" t="str">
            <v>DI</v>
          </cell>
          <cell r="I2731" t="str">
            <v>DI</v>
          </cell>
          <cell r="J2731">
            <v>0</v>
          </cell>
          <cell r="K2731">
            <v>0</v>
          </cell>
          <cell r="L2731" t="str">
            <v>KQ-32-00</v>
          </cell>
          <cell r="M2731" t="str">
            <v>Технологические трубопроводы, DI</v>
          </cell>
          <cell r="N2731">
            <v>1</v>
          </cell>
          <cell r="O2731" t="str">
            <v>KQ-32-01</v>
          </cell>
          <cell r="P2731" t="str">
            <v>Сварка технологических трубопроводов (черн. стали), DI</v>
          </cell>
          <cell r="Q2731">
            <v>1</v>
          </cell>
        </row>
        <row r="2732">
          <cell r="E2732" t="str">
            <v>PI00-04-09-217</v>
          </cell>
          <cell r="F2732" t="str">
            <v>Сварка/соединение металлических трубопроводов – высоколегированные стали мартенситного, мартенситно-ферритного и ферритного классов DN &gt;2800-3200мм / &gt;112-128 дюйм, толщина стенки &gt;56-60</v>
          </cell>
          <cell r="G2732" t="str">
            <v>Welding/connection of steel piping - martensitic, martensitic-ferritic and ferritic high-alloy steel DN &gt;2800-3200 mm/ &gt;112-128", wall thickness &gt;56-60</v>
          </cell>
          <cell r="H2732" t="str">
            <v>DI</v>
          </cell>
          <cell r="I2732" t="str">
            <v>DI</v>
          </cell>
          <cell r="J2732">
            <v>0</v>
          </cell>
          <cell r="K2732">
            <v>0</v>
          </cell>
          <cell r="L2732" t="str">
            <v>KQ-32-00</v>
          </cell>
          <cell r="M2732" t="str">
            <v>Технологические трубопроводы, DI</v>
          </cell>
          <cell r="N2732">
            <v>1</v>
          </cell>
          <cell r="O2732" t="str">
            <v>KQ-32-01</v>
          </cell>
          <cell r="P2732" t="str">
            <v>Сварка технологических трубопроводов (черн. стали), DI</v>
          </cell>
          <cell r="Q2732">
            <v>1</v>
          </cell>
        </row>
        <row r="2733">
          <cell r="E2733" t="str">
            <v>PI00-04-10</v>
          </cell>
          <cell r="F2733" t="str">
            <v>Сварка/соединение металлических труб – высоколегированные стали аустенитно-ферритного и аустенитного классов</v>
          </cell>
          <cell r="G2733" t="str">
            <v>Welding/connection of steel pipes - austenitic-ferritic and austenitic high-alloy steel</v>
          </cell>
        </row>
        <row r="2734">
          <cell r="E2734" t="str">
            <v>PI00-04-10-1</v>
          </cell>
          <cell r="F2734" t="str">
            <v>Сварка/соединение металлических трубопроводов – высоколегированные стали аустенитно-ферритного и аустенитного классов DN &lt;=50мм / &lt;=2 дюйм, толщина стенки &gt;0-4</v>
          </cell>
          <cell r="G2734" t="str">
            <v>Welding/connection of steel piping - austenitic-ferritic and austenitic high-alloy steel DN &lt;=50 mm / &lt;=2", wall thickness &gt;0-4</v>
          </cell>
          <cell r="H2734" t="str">
            <v>DI</v>
          </cell>
          <cell r="I2734" t="str">
            <v>DI</v>
          </cell>
          <cell r="J2734">
            <v>2.9822225507579319</v>
          </cell>
          <cell r="K2734">
            <v>0.10437778927652762</v>
          </cell>
          <cell r="L2734" t="str">
            <v>KQ-32-00</v>
          </cell>
          <cell r="M2734" t="str">
            <v>Технологические трубопроводы, DI</v>
          </cell>
          <cell r="N2734">
            <v>1</v>
          </cell>
          <cell r="O2734" t="str">
            <v>KQ-32-02</v>
          </cell>
          <cell r="P2734" t="str">
            <v>Сварка технологических трубопроводов (нерж. стали и сплавы), DI</v>
          </cell>
          <cell r="Q2734">
            <v>1</v>
          </cell>
        </row>
        <row r="2735">
          <cell r="E2735" t="str">
            <v>PI00-04-10-2</v>
          </cell>
          <cell r="F2735" t="str">
            <v>Сварка/соединение металлических трубопроводов – высоколегированные стали аустенитно-ферритного и аустенитного классов DN &lt;=50мм / &lt;=2 дюйм, толщина стенки &gt;4-6</v>
          </cell>
          <cell r="G2735" t="str">
            <v>Welding/connection of steel piping - austenitic-ferritic and austenitic high-alloy steel DN &lt;=50 mm / &lt;=2", wall thickness &gt;4-6</v>
          </cell>
          <cell r="H2735" t="str">
            <v>DI</v>
          </cell>
          <cell r="I2735" t="str">
            <v>DI</v>
          </cell>
          <cell r="J2735">
            <v>3.5359560654432372</v>
          </cell>
          <cell r="K2735">
            <v>0.12375846229051329</v>
          </cell>
          <cell r="L2735" t="str">
            <v>KQ-32-00</v>
          </cell>
          <cell r="M2735" t="str">
            <v>Технологические трубопроводы, DI</v>
          </cell>
          <cell r="N2735">
            <v>1</v>
          </cell>
          <cell r="O2735" t="str">
            <v>KQ-32-02</v>
          </cell>
          <cell r="P2735" t="str">
            <v>Сварка технологических трубопроводов (нерж. стали и сплавы), DI</v>
          </cell>
          <cell r="Q2735">
            <v>1</v>
          </cell>
        </row>
        <row r="2736">
          <cell r="E2736" t="str">
            <v>PI00-04-10-3</v>
          </cell>
          <cell r="F2736" t="str">
            <v>Сварка/соединение металлических трубопроводов – высоколегированные стали аустенитно-ферритного и аустенитного классов DN &lt;=50мм / &lt;=2 дюйм, толщина стенки &gt;6-8</v>
          </cell>
          <cell r="G2736" t="str">
            <v>Welding/connection of steel piping - austenitic-ferritic and austenitic high-alloy steel DN &lt;=50 mm / &lt;=2", wall thickness &gt;6-8</v>
          </cell>
          <cell r="H2736" t="str">
            <v>DI</v>
          </cell>
          <cell r="I2736" t="str">
            <v>DI</v>
          </cell>
          <cell r="J2736">
            <v>4.412102847619181</v>
          </cell>
          <cell r="K2736">
            <v>0.15442359966667135</v>
          </cell>
          <cell r="L2736" t="str">
            <v>KQ-32-00</v>
          </cell>
          <cell r="M2736" t="str">
            <v>Технологические трубопроводы, DI</v>
          </cell>
          <cell r="N2736">
            <v>1</v>
          </cell>
          <cell r="O2736" t="str">
            <v>KQ-32-02</v>
          </cell>
          <cell r="P2736" t="str">
            <v>Сварка технологических трубопроводов (нерж. стали и сплавы), DI</v>
          </cell>
          <cell r="Q2736">
            <v>1</v>
          </cell>
        </row>
        <row r="2737">
          <cell r="E2737" t="str">
            <v>PI00-04-10-4</v>
          </cell>
          <cell r="F2737" t="str">
            <v>Сварка/соединение металлических трубопроводов – высоколегированные стали аустенитно-ферритного и аустенитного классов DN &lt;=50мм / &lt;=2 дюйм, толщина стенки &gt;8-10</v>
          </cell>
          <cell r="G2737" t="str">
            <v>Welding/connection of steel piping - austenitic-ferritic and austenitic high-alloy steel DN &lt;=50 mm / &lt;=2", wall thickness &gt;8-10</v>
          </cell>
          <cell r="H2737" t="str">
            <v>DI</v>
          </cell>
          <cell r="I2737" t="str">
            <v>DI</v>
          </cell>
          <cell r="J2737">
            <v>5.2870033184368248</v>
          </cell>
          <cell r="K2737">
            <v>0.18504511614528887</v>
          </cell>
          <cell r="L2737" t="str">
            <v>KQ-32-00</v>
          </cell>
          <cell r="M2737" t="str">
            <v>Технологические трубопроводы, DI</v>
          </cell>
          <cell r="N2737">
            <v>1</v>
          </cell>
          <cell r="O2737" t="str">
            <v>KQ-32-02</v>
          </cell>
          <cell r="P2737" t="str">
            <v>Сварка технологических трубопроводов (нерж. стали и сплавы), DI</v>
          </cell>
          <cell r="Q2737">
            <v>1</v>
          </cell>
        </row>
        <row r="2738">
          <cell r="E2738" t="str">
            <v>PI00-04-10-5</v>
          </cell>
          <cell r="F2738" t="str">
            <v>Сварка/соединение металлических трубопроводов – высоколегированные стали аустенитно-ферритного и аустенитного классов DN &lt;=50мм / &lt;=2 дюйм, толщина стенки &gt;10-12</v>
          </cell>
          <cell r="G2738" t="str">
            <v>Welding/connection of steel piping - austenitic-ferritic and austenitic high-alloy steel DN &lt;=50 mm / &lt;=2", wall thickness &gt;10-12</v>
          </cell>
          <cell r="H2738" t="str">
            <v>DI</v>
          </cell>
          <cell r="I2738" t="str">
            <v>DI</v>
          </cell>
          <cell r="J2738">
            <v>6.1616552940091696</v>
          </cell>
          <cell r="K2738">
            <v>0.21565793529032093</v>
          </cell>
          <cell r="L2738" t="str">
            <v>KQ-32-00</v>
          </cell>
          <cell r="M2738" t="str">
            <v>Технологические трубопроводы, DI</v>
          </cell>
          <cell r="N2738">
            <v>1</v>
          </cell>
          <cell r="O2738" t="str">
            <v>KQ-32-02</v>
          </cell>
          <cell r="P2738" t="str">
            <v>Сварка технологических трубопроводов (нерж. стали и сплавы), DI</v>
          </cell>
          <cell r="Q2738">
            <v>1</v>
          </cell>
        </row>
        <row r="2739">
          <cell r="E2739" t="str">
            <v>PI00-04-10-6</v>
          </cell>
          <cell r="F2739" t="str">
            <v>Сварка/соединение металлических трубопроводов – высоколегированные стали аустенитно-ферритного и аустенитного классов DN &gt;50-100мм / &gt;2-4 дюйм, толщина стенки &gt;0-4</v>
          </cell>
          <cell r="G2739" t="str">
            <v>Welding/connection of steel piping - austenitic-ferritic and austenitic high-alloy steel DN &gt;50-100 mm/&gt;2-4", wall thickness &gt;0-4</v>
          </cell>
          <cell r="H2739" t="str">
            <v>DI</v>
          </cell>
          <cell r="I2739" t="str">
            <v>DI</v>
          </cell>
          <cell r="J2739">
            <v>2.1681204597033124</v>
          </cell>
          <cell r="K2739">
            <v>7.588421608961593E-2</v>
          </cell>
          <cell r="L2739" t="str">
            <v>KQ-32-00</v>
          </cell>
          <cell r="M2739" t="str">
            <v>Технологические трубопроводы, DI</v>
          </cell>
          <cell r="N2739">
            <v>1</v>
          </cell>
          <cell r="O2739" t="str">
            <v>KQ-32-02</v>
          </cell>
          <cell r="P2739" t="str">
            <v>Сварка технологических трубопроводов (нерж. стали и сплавы), DI</v>
          </cell>
          <cell r="Q2739">
            <v>1</v>
          </cell>
        </row>
        <row r="2740">
          <cell r="E2740" t="str">
            <v>PI00-04-10-7</v>
          </cell>
          <cell r="F2740" t="str">
            <v>Сварка/соединение металлических трубопроводов – высоколегированные стали аустенитно-ферритного и аустенитного классов DN &gt;50-100мм / &gt;2-4 дюйм, толщина стенки &gt;4-6</v>
          </cell>
          <cell r="G2740" t="str">
            <v>Welding/connection of steel piping - austenitic-ferritic and austenitic high-alloy steel DN &gt;50-100 mm/&gt;2-4", wall thickness &gt;4-6</v>
          </cell>
          <cell r="H2740" t="str">
            <v>DI</v>
          </cell>
          <cell r="I2740" t="str">
            <v>DI</v>
          </cell>
          <cell r="J2740">
            <v>2.6564787388478019</v>
          </cell>
          <cell r="K2740">
            <v>9.2976755859673077E-2</v>
          </cell>
          <cell r="L2740" t="str">
            <v>KQ-32-00</v>
          </cell>
          <cell r="M2740" t="str">
            <v>Технологические трубопроводы, DI</v>
          </cell>
          <cell r="N2740">
            <v>1</v>
          </cell>
          <cell r="O2740" t="str">
            <v>KQ-32-02</v>
          </cell>
          <cell r="P2740" t="str">
            <v>Сварка технологических трубопроводов (нерж. стали и сплавы), DI</v>
          </cell>
          <cell r="Q2740">
            <v>1</v>
          </cell>
        </row>
        <row r="2741">
          <cell r="E2741" t="str">
            <v>PI00-04-10-8</v>
          </cell>
          <cell r="F2741" t="str">
            <v>Сварка/соединение металлических трубопроводов – высоколегированные стали аустенитно-ферритного и аустенитного классов DN &gt;50-100мм / &gt;2-4 дюйм, толщина стенки &gt;6-8</v>
          </cell>
          <cell r="G2741" t="str">
            <v>Welding/connection of steel piping - austenitic-ferritic and austenitic high-alloy steel DN &gt;50-100 mm/&gt;2-4", wall thickness &gt;6-8</v>
          </cell>
          <cell r="H2741" t="str">
            <v>DI</v>
          </cell>
          <cell r="I2741" t="str">
            <v>DI</v>
          </cell>
          <cell r="J2741">
            <v>3.3928802488099663</v>
          </cell>
          <cell r="K2741">
            <v>0.11875080870834882</v>
          </cell>
          <cell r="L2741" t="str">
            <v>KQ-32-00</v>
          </cell>
          <cell r="M2741" t="str">
            <v>Технологические трубопроводы, DI</v>
          </cell>
          <cell r="N2741">
            <v>1</v>
          </cell>
          <cell r="O2741" t="str">
            <v>KQ-32-02</v>
          </cell>
          <cell r="P2741" t="str">
            <v>Сварка технологических трубопроводов (нерж. стали и сплавы), DI</v>
          </cell>
          <cell r="Q2741">
            <v>1</v>
          </cell>
        </row>
        <row r="2742">
          <cell r="E2742" t="str">
            <v>PI00-04-10-9</v>
          </cell>
          <cell r="F2742" t="str">
            <v>Сварка/соединение металлических трубопроводов – высоколегированные стали аустенитно-ферритного и аустенитного классов DN &gt;50-100мм / &gt;2-4 дюйм, толщина стенки &gt;8-10</v>
          </cell>
          <cell r="G2742" t="str">
            <v>Welding/connection of steel piping - austenitic-ferritic and austenitic high-alloy steel DN &gt;50-100 mm/&gt;2-4", wall thickness &gt;8-10</v>
          </cell>
          <cell r="H2742" t="str">
            <v>DI</v>
          </cell>
          <cell r="I2742" t="str">
            <v>DI</v>
          </cell>
          <cell r="J2742">
            <v>4.1294990933490796</v>
          </cell>
          <cell r="K2742">
            <v>0.14453246826721783</v>
          </cell>
          <cell r="L2742" t="str">
            <v>KQ-32-00</v>
          </cell>
          <cell r="M2742" t="str">
            <v>Технологические трубопроводы, DI</v>
          </cell>
          <cell r="N2742">
            <v>1</v>
          </cell>
          <cell r="O2742" t="str">
            <v>KQ-32-02</v>
          </cell>
          <cell r="P2742" t="str">
            <v>Сварка технологических трубопроводов (нерж. стали и сплавы), DI</v>
          </cell>
          <cell r="Q2742">
            <v>1</v>
          </cell>
        </row>
        <row r="2743">
          <cell r="E2743" t="str">
            <v>PI00-04-10-10</v>
          </cell>
          <cell r="F2743" t="str">
            <v>Сварка/соединение металлических трубопроводов – высоколегированные стали аустенитно-ферритного и аустенитного классов DN &gt;50-100мм / &gt;2-4 дюйм, толщина стенки &gt;10-12</v>
          </cell>
          <cell r="G2743" t="str">
            <v>Welding/connection of steel piping - austenitic-ferritic and austenitic high-alloy steel DN &gt;50-100 mm/&gt;2-4", wall thickness &gt;10-12</v>
          </cell>
          <cell r="H2743" t="str">
            <v>DI</v>
          </cell>
          <cell r="I2743" t="str">
            <v>DI</v>
          </cell>
          <cell r="J2743">
            <v>4.293240697095162</v>
          </cell>
          <cell r="K2743">
            <v>0.15026342439833065</v>
          </cell>
          <cell r="L2743" t="str">
            <v>KQ-32-00</v>
          </cell>
          <cell r="M2743" t="str">
            <v>Технологические трубопроводы, DI</v>
          </cell>
          <cell r="N2743">
            <v>1</v>
          </cell>
          <cell r="O2743" t="str">
            <v>KQ-32-02</v>
          </cell>
          <cell r="P2743" t="str">
            <v>Сварка технологических трубопроводов (нерж. стали и сплавы), DI</v>
          </cell>
          <cell r="Q2743">
            <v>1</v>
          </cell>
        </row>
        <row r="2744">
          <cell r="E2744" t="str">
            <v>PI00-04-10-11</v>
          </cell>
          <cell r="F2744" t="str">
            <v>Сварка/соединение металлических трубопроводов – высоколегированные стали аустенитно-ферритного и аустенитного классов DN &gt;50-100мм / &gt;2-4 дюйм, толщина стенки &gt;12-14</v>
          </cell>
          <cell r="G2744" t="str">
            <v>Welding/connection of steel piping - austenitic-ferritic and austenitic high-alloy steel DN &gt;50-100 mm/&gt;2-4", wall thickness &gt;12-14</v>
          </cell>
          <cell r="H2744" t="str">
            <v>DI</v>
          </cell>
          <cell r="I2744" t="str">
            <v>DI</v>
          </cell>
          <cell r="J2744">
            <v>4.4159366256395787</v>
          </cell>
          <cell r="K2744">
            <v>0.15455778189738528</v>
          </cell>
          <cell r="L2744" t="str">
            <v>KQ-32-00</v>
          </cell>
          <cell r="M2744" t="str">
            <v>Технологические трубопроводы, DI</v>
          </cell>
          <cell r="N2744">
            <v>1</v>
          </cell>
          <cell r="O2744" t="str">
            <v>KQ-32-02</v>
          </cell>
          <cell r="P2744" t="str">
            <v>Сварка технологических трубопроводов (нерж. стали и сплавы), DI</v>
          </cell>
          <cell r="Q2744">
            <v>1</v>
          </cell>
        </row>
        <row r="2745">
          <cell r="E2745" t="str">
            <v>PI00-04-10-12</v>
          </cell>
          <cell r="F2745" t="str">
            <v>Сварка/соединение металлических трубопроводов – высоколегированные стали аустенитно-ферритного и аустенитного классов DN &gt;50-100мм / &gt;2-4 дюйм, толщина стенки &gt;14-16</v>
          </cell>
          <cell r="G2745" t="str">
            <v>Welding/connection of steel piping - austenitic-ferritic and austenitic high-alloy steel DN &gt;50-100 mm/&gt;2-4", wall thickness &gt;14-16</v>
          </cell>
          <cell r="H2745" t="str">
            <v>DI</v>
          </cell>
          <cell r="I2745" t="str">
            <v>DI</v>
          </cell>
          <cell r="J2745">
            <v>5.0829914523891819</v>
          </cell>
          <cell r="K2745">
            <v>0.17790470083362137</v>
          </cell>
          <cell r="L2745" t="str">
            <v>KQ-32-00</v>
          </cell>
          <cell r="M2745" t="str">
            <v>Технологические трубопроводы, DI</v>
          </cell>
          <cell r="N2745">
            <v>1</v>
          </cell>
          <cell r="O2745" t="str">
            <v>KQ-32-02</v>
          </cell>
          <cell r="P2745" t="str">
            <v>Сварка технологических трубопроводов (нерж. стали и сплавы), DI</v>
          </cell>
          <cell r="Q2745">
            <v>1</v>
          </cell>
        </row>
        <row r="2746">
          <cell r="E2746" t="str">
            <v>PI00-04-10-13</v>
          </cell>
          <cell r="F2746" t="str">
            <v>Сварка/соединение металлических трубопроводов – высоколегированные стали аустенитно-ферритного и аустенитного классов DN &gt;50-100мм / &gt;2-4 дюйм, толщина стенки &gt;16-20</v>
          </cell>
          <cell r="G2746" t="str">
            <v>Welding/connection of steel piping - austenitic-ferritic and austenitic high-alloy steel DN &gt;50-100 mm/&gt;2-4", wall thickness &gt;16-20</v>
          </cell>
          <cell r="H2746" t="str">
            <v>DI</v>
          </cell>
          <cell r="I2746" t="str">
            <v>DI</v>
          </cell>
          <cell r="J2746">
            <v>6.083779981652671</v>
          </cell>
          <cell r="K2746">
            <v>0.2129322993578435</v>
          </cell>
          <cell r="L2746" t="str">
            <v>KQ-32-00</v>
          </cell>
          <cell r="M2746" t="str">
            <v>Технологические трубопроводы, DI</v>
          </cell>
          <cell r="N2746">
            <v>1</v>
          </cell>
          <cell r="O2746" t="str">
            <v>KQ-32-02</v>
          </cell>
          <cell r="P2746" t="str">
            <v>Сварка технологических трубопроводов (нерж. стали и сплавы), DI</v>
          </cell>
          <cell r="Q2746">
            <v>1</v>
          </cell>
        </row>
        <row r="2747">
          <cell r="E2747" t="str">
            <v>PI00-04-10-14</v>
          </cell>
          <cell r="F2747" t="str">
            <v>Сварка/соединение металлических трубопроводов – высоколегированные стали аустенитно-ферритного и аустенитного классов DN &gt;100-200мм / &gt;4-8 дюйм, толщина стенки &gt;0-4</v>
          </cell>
          <cell r="G2747" t="str">
            <v>Welding/connection of steel piping - austenitic-ferritic and austenitic high-alloy steel DN &gt;100-200 mm/&gt;4-8", wall thickness &gt;0-4</v>
          </cell>
          <cell r="H2747" t="str">
            <v>DI</v>
          </cell>
          <cell r="I2747" t="str">
            <v>DI</v>
          </cell>
          <cell r="J2747">
            <v>1.6102064577036561</v>
          </cell>
          <cell r="K2747">
            <v>5.6357226019627962E-2</v>
          </cell>
          <cell r="L2747" t="str">
            <v>KQ-32-00</v>
          </cell>
          <cell r="M2747" t="str">
            <v>Технологические трубопроводы, DI</v>
          </cell>
          <cell r="N2747">
            <v>1</v>
          </cell>
          <cell r="O2747" t="str">
            <v>KQ-32-02</v>
          </cell>
          <cell r="P2747" t="str">
            <v>Сварка технологических трубопроводов (нерж. стали и сплавы), DI</v>
          </cell>
          <cell r="Q2747">
            <v>1</v>
          </cell>
        </row>
        <row r="2748">
          <cell r="E2748" t="str">
            <v>PI00-04-10-15</v>
          </cell>
          <cell r="F2748" t="str">
            <v>Сварка/соединение металлических трубопроводов – высоколегированные стали аустенитно-ферритного и аустенитного классов DN &gt;100-200мм / &gt;4-8 дюйм, толщина стенки &gt;4-6</v>
          </cell>
          <cell r="G2748" t="str">
            <v>Welding/connection of steel piping - austenitic-ferritic and austenitic high-alloy steel DN &gt;100-200 mm/&gt;4-8", wall thickness &gt;4-6</v>
          </cell>
          <cell r="H2748" t="str">
            <v>DI</v>
          </cell>
          <cell r="I2748" t="str">
            <v>DI</v>
          </cell>
          <cell r="J2748">
            <v>1.9322706108924834</v>
          </cell>
          <cell r="K2748">
            <v>6.7629471381236927E-2</v>
          </cell>
          <cell r="L2748" t="str">
            <v>KQ-32-00</v>
          </cell>
          <cell r="M2748" t="str">
            <v>Технологические трубопроводы, DI</v>
          </cell>
          <cell r="N2748">
            <v>1</v>
          </cell>
          <cell r="O2748" t="str">
            <v>KQ-32-02</v>
          </cell>
          <cell r="P2748" t="str">
            <v>Сварка технологических трубопроводов (нерж. стали и сплавы), DI</v>
          </cell>
          <cell r="Q2748">
            <v>1</v>
          </cell>
        </row>
        <row r="2749">
          <cell r="E2749" t="str">
            <v>PI00-04-10-16</v>
          </cell>
          <cell r="F2749" t="str">
            <v>Сварка/соединение металлических трубопроводов – высоколегированные стали аустенитно-ферритного и аустенитного классов DN &gt;100-200мм / &gt;4-8 дюйм, толщина стенки &gt;6-8</v>
          </cell>
          <cell r="G2749" t="str">
            <v>Welding/connection of steel piping - austenitic-ferritic and austenitic high-alloy steel DN &gt;100-200 mm/&gt;4-8", wall thickness &gt;6-8</v>
          </cell>
          <cell r="H2749" t="str">
            <v>DI</v>
          </cell>
          <cell r="I2749" t="str">
            <v>DI</v>
          </cell>
          <cell r="J2749">
            <v>2.4294738282011186</v>
          </cell>
          <cell r="K2749">
            <v>8.5031583987039153E-2</v>
          </cell>
          <cell r="L2749" t="str">
            <v>KQ-32-00</v>
          </cell>
          <cell r="M2749" t="str">
            <v>Технологические трубопроводы, DI</v>
          </cell>
          <cell r="N2749">
            <v>1</v>
          </cell>
          <cell r="O2749" t="str">
            <v>KQ-32-02</v>
          </cell>
          <cell r="P2749" t="str">
            <v>Сварка технологических трубопроводов (нерж. стали и сплавы), DI</v>
          </cell>
          <cell r="Q2749">
            <v>1</v>
          </cell>
        </row>
        <row r="2750">
          <cell r="E2750" t="str">
            <v>PI00-04-10-17</v>
          </cell>
          <cell r="F2750" t="str">
            <v>Сварка/соединение металлических трубопроводов – высоколегированные стали аустенитно-ферритного и аустенитного классов DN &gt;100-200мм / &gt;4-8 дюйм, толщина стенки &gt;8-10</v>
          </cell>
          <cell r="G2750" t="str">
            <v>Welding/connection of steel piping - austenitic-ferritic and austenitic high-alloy steel DN &gt;100-200 mm/&gt;4-8", wall thickness &gt;8-10</v>
          </cell>
          <cell r="H2750" t="str">
            <v>DI</v>
          </cell>
          <cell r="I2750" t="str">
            <v>DI</v>
          </cell>
          <cell r="J2750">
            <v>2.6336675805440191</v>
          </cell>
          <cell r="K2750">
            <v>9.2178365319040653E-2</v>
          </cell>
          <cell r="L2750" t="str">
            <v>KQ-32-00</v>
          </cell>
          <cell r="M2750" t="str">
            <v>Технологические трубопроводы, DI</v>
          </cell>
          <cell r="N2750">
            <v>1</v>
          </cell>
          <cell r="O2750" t="str">
            <v>KQ-32-02</v>
          </cell>
          <cell r="P2750" t="str">
            <v>Сварка технологических трубопроводов (нерж. стали и сплавы), DI</v>
          </cell>
          <cell r="Q2750">
            <v>1</v>
          </cell>
        </row>
        <row r="2751">
          <cell r="E2751" t="str">
            <v>PI00-04-10-18</v>
          </cell>
          <cell r="F2751" t="str">
            <v>Сварка/соединение металлических трубопроводов – высоколегированные стали аустенитно-ферритного и аустенитного классов DN &gt;100-200мм / &gt;4-8 дюйм, толщина стенки &gt;10-12</v>
          </cell>
          <cell r="G2751" t="str">
            <v>Welding/connection of steel piping - austenitic-ferritic and austenitic high-alloy steel DN &gt;100-200 mm/&gt;4-8", wall thickness &gt;10-12</v>
          </cell>
          <cell r="H2751" t="str">
            <v>DI</v>
          </cell>
          <cell r="I2751" t="str">
            <v>DI</v>
          </cell>
          <cell r="J2751">
            <v>2.7665111634231003</v>
          </cell>
          <cell r="K2751">
            <v>9.682789071980849E-2</v>
          </cell>
          <cell r="L2751" t="str">
            <v>KQ-32-00</v>
          </cell>
          <cell r="M2751" t="str">
            <v>Технологические трубопроводы, DI</v>
          </cell>
          <cell r="N2751">
            <v>1</v>
          </cell>
          <cell r="O2751" t="str">
            <v>KQ-32-02</v>
          </cell>
          <cell r="P2751" t="str">
            <v>Сварка технологических трубопроводов (нерж. стали и сплавы), DI</v>
          </cell>
          <cell r="Q2751">
            <v>1</v>
          </cell>
        </row>
        <row r="2752">
          <cell r="E2752" t="str">
            <v>PI00-04-10-19</v>
          </cell>
          <cell r="F2752" t="str">
            <v>Сварка/соединение металлических трубопроводов – высоколегированные стали аустенитно-ферритного и аустенитного классов DN &gt;100-200мм / &gt;4-8 дюйм, толщина стенки &gt;12-14</v>
          </cell>
          <cell r="G2752" t="str">
            <v>Welding/connection of steel piping - austenitic-ferritic and austenitic high-alloy steel DN &gt;100-200 mm/&gt;4-8", wall thickness &gt;12-14</v>
          </cell>
          <cell r="H2752" t="str">
            <v>DI</v>
          </cell>
          <cell r="I2752" t="str">
            <v>DI</v>
          </cell>
          <cell r="J2752">
            <v>3.0871775698675386</v>
          </cell>
          <cell r="K2752">
            <v>0.10805121494536385</v>
          </cell>
          <cell r="L2752" t="str">
            <v>KQ-32-00</v>
          </cell>
          <cell r="M2752" t="str">
            <v>Технологические трубопроводы, DI</v>
          </cell>
          <cell r="N2752">
            <v>1</v>
          </cell>
          <cell r="O2752" t="str">
            <v>KQ-32-02</v>
          </cell>
          <cell r="P2752" t="str">
            <v>Сварка технологических трубопроводов (нерж. стали и сплавы), DI</v>
          </cell>
          <cell r="Q2752">
            <v>1</v>
          </cell>
        </row>
        <row r="2753">
          <cell r="E2753" t="str">
            <v>PI00-04-10-20</v>
          </cell>
          <cell r="F2753" t="str">
            <v>Сварка/соединение металлических трубопроводов – высоколегированные стали аустенитно-ферритного и аустенитного классов DN &gt;100-200мм / &gt;4-8 дюйм, толщина стенки &gt;14-16</v>
          </cell>
          <cell r="G2753" t="str">
            <v>Welding/connection of steel piping - austenitic-ferritic and austenitic high-alloy steel DN &gt;100-200 mm/&gt;4-8", wall thickness &gt;14-16</v>
          </cell>
          <cell r="H2753" t="str">
            <v>DI</v>
          </cell>
          <cell r="I2753" t="str">
            <v>DI</v>
          </cell>
          <cell r="J2753">
            <v>4.1984903106030469</v>
          </cell>
          <cell r="K2753">
            <v>0.14694716087110668</v>
          </cell>
          <cell r="L2753" t="str">
            <v>KQ-32-00</v>
          </cell>
          <cell r="M2753" t="str">
            <v>Технологические трубопроводы, DI</v>
          </cell>
          <cell r="N2753">
            <v>1</v>
          </cell>
          <cell r="O2753" t="str">
            <v>KQ-32-02</v>
          </cell>
          <cell r="P2753" t="str">
            <v>Сварка технологических трубопроводов (нерж. стали и сплавы), DI</v>
          </cell>
          <cell r="Q2753">
            <v>1</v>
          </cell>
        </row>
        <row r="2754">
          <cell r="E2754" t="str">
            <v>PI00-04-10-21</v>
          </cell>
          <cell r="F2754" t="str">
            <v>Сварка/соединение металлических трубопроводов – высоколегированные стали аустенитно-ферритного и аустенитного классов DN &gt;100-200мм / &gt;4-8 дюйм, толщина стенки &gt;16-20</v>
          </cell>
          <cell r="G2754" t="str">
            <v>Welding/connection of steel piping - austenitic-ferritic and austenitic high-alloy steel DN &gt;100-200 mm/&gt;4-8", wall thickness &gt;16-20</v>
          </cell>
          <cell r="H2754" t="str">
            <v>DI</v>
          </cell>
          <cell r="I2754" t="str">
            <v>DI</v>
          </cell>
          <cell r="J2754">
            <v>5.057137096970024</v>
          </cell>
          <cell r="K2754">
            <v>0.17699979839395086</v>
          </cell>
          <cell r="L2754" t="str">
            <v>KQ-32-00</v>
          </cell>
          <cell r="M2754" t="str">
            <v>Технологические трубопроводы, DI</v>
          </cell>
          <cell r="N2754">
            <v>1</v>
          </cell>
          <cell r="O2754" t="str">
            <v>KQ-32-02</v>
          </cell>
          <cell r="P2754" t="str">
            <v>Сварка технологических трубопроводов (нерж. стали и сплавы), DI</v>
          </cell>
          <cell r="Q2754">
            <v>1</v>
          </cell>
        </row>
        <row r="2755">
          <cell r="E2755" t="str">
            <v>PI00-04-10-22</v>
          </cell>
          <cell r="F2755" t="str">
            <v>Сварка/соединение металлических трубопроводов – высоколегированные стали аустенитно-ферритного и аустенитного классов DN &gt;100-200мм / &gt;4-8 дюйм, толщина стенки &gt;20-24</v>
          </cell>
          <cell r="G2755" t="str">
            <v>Welding/connection of steel piping - austenitic-ferritic and austenitic high-alloy steel DN &gt;100-200 mm/&gt;4-8", wall thickness &gt;20-24</v>
          </cell>
          <cell r="H2755" t="str">
            <v>DI</v>
          </cell>
          <cell r="I2755" t="str">
            <v>DI</v>
          </cell>
          <cell r="J2755">
            <v>6.4253827090529718</v>
          </cell>
          <cell r="K2755">
            <v>0.22488839481685399</v>
          </cell>
          <cell r="L2755" t="str">
            <v>KQ-32-00</v>
          </cell>
          <cell r="M2755" t="str">
            <v>Технологические трубопроводы, DI</v>
          </cell>
          <cell r="N2755">
            <v>1</v>
          </cell>
          <cell r="O2755" t="str">
            <v>KQ-32-02</v>
          </cell>
          <cell r="P2755" t="str">
            <v>Сварка технологических трубопроводов (нерж. стали и сплавы), DI</v>
          </cell>
          <cell r="Q2755">
            <v>1</v>
          </cell>
        </row>
        <row r="2756">
          <cell r="E2756" t="str">
            <v>PI00-04-10-23</v>
          </cell>
          <cell r="F2756" t="str">
            <v>Сварка/соединение металлических трубопроводов – высоколегированные стали аустенитно-ферритного и аустенитного классов DN &gt;100-200мм / &gt;4-8 дюйм, толщина стенки &gt;24-28</v>
          </cell>
          <cell r="G2756" t="str">
            <v>Welding/connection of steel piping - austenitic-ferritic and austenitic high-alloy steel DN &gt;100-200 mm/&gt;4-8", wall thickness &gt;24-28</v>
          </cell>
          <cell r="H2756" t="str">
            <v>DI</v>
          </cell>
          <cell r="I2756" t="str">
            <v>DI</v>
          </cell>
          <cell r="J2756">
            <v>6.9415509604630543</v>
          </cell>
          <cell r="K2756">
            <v>0.24295428361620691</v>
          </cell>
          <cell r="L2756" t="str">
            <v>KQ-32-00</v>
          </cell>
          <cell r="M2756" t="str">
            <v>Технологические трубопроводы, DI</v>
          </cell>
          <cell r="N2756">
            <v>1</v>
          </cell>
          <cell r="O2756" t="str">
            <v>KQ-32-02</v>
          </cell>
          <cell r="P2756" t="str">
            <v>Сварка технологических трубопроводов (нерж. стали и сплавы), DI</v>
          </cell>
          <cell r="Q2756">
            <v>1</v>
          </cell>
        </row>
        <row r="2757">
          <cell r="E2757" t="str">
            <v>PI00-04-10-24</v>
          </cell>
          <cell r="F2757" t="str">
            <v>Сварка/соединение металлических трубопроводов – высоколегированные стали аустенитно-ферритного и аустенитного классов DN &gt;100-200мм / &gt;4-8 дюйм, толщина стенки &gt;28-32</v>
          </cell>
          <cell r="G2757" t="str">
            <v>Welding/connection of steel piping - austenitic-ferritic and austenitic high-alloy steel DN &gt;100-200 mm/&gt;4-8", wall thickness &gt;28-32</v>
          </cell>
          <cell r="H2757" t="str">
            <v>DI</v>
          </cell>
          <cell r="I2757" t="str">
            <v>DI</v>
          </cell>
          <cell r="J2757">
            <v>7.5200262430674867</v>
          </cell>
          <cell r="K2757">
            <v>0.26320091850736205</v>
          </cell>
          <cell r="L2757" t="str">
            <v>KQ-32-00</v>
          </cell>
          <cell r="M2757" t="str">
            <v>Технологические трубопроводы, DI</v>
          </cell>
          <cell r="N2757">
            <v>1</v>
          </cell>
          <cell r="O2757" t="str">
            <v>KQ-32-02</v>
          </cell>
          <cell r="P2757" t="str">
            <v>Сварка технологических трубопроводов (нерж. стали и сплавы), DI</v>
          </cell>
          <cell r="Q2757">
            <v>1</v>
          </cell>
        </row>
        <row r="2758">
          <cell r="E2758" t="str">
            <v>PI00-04-10-25</v>
          </cell>
          <cell r="F2758" t="str">
            <v>Сварка/соединение металлических трубопроводов – высоколегированные стали аустенитно-ферритного и аустенитного классов DN &gt;100-200мм / &gt;4-8 дюйм, толщина стенки &gt;32-36</v>
          </cell>
          <cell r="G2758" t="str">
            <v>Welding/connection of steel piping - austenitic-ferritic and austenitic high-alloy steel DN &gt;100-200 mm/&gt;4-8", wall thickness &gt;32-36</v>
          </cell>
          <cell r="H2758" t="str">
            <v>DI</v>
          </cell>
          <cell r="I2758" t="str">
            <v>DI</v>
          </cell>
          <cell r="J2758">
            <v>8.0471191503580926</v>
          </cell>
          <cell r="K2758">
            <v>0.28164917026253322</v>
          </cell>
          <cell r="L2758" t="str">
            <v>KQ-32-00</v>
          </cell>
          <cell r="M2758" t="str">
            <v>Технологические трубопроводы, DI</v>
          </cell>
          <cell r="N2758">
            <v>1</v>
          </cell>
          <cell r="O2758" t="str">
            <v>KQ-32-02</v>
          </cell>
          <cell r="P2758" t="str">
            <v>Сварка технологических трубопроводов (нерж. стали и сплавы), DI</v>
          </cell>
          <cell r="Q2758">
            <v>1</v>
          </cell>
        </row>
        <row r="2759">
          <cell r="E2759" t="str">
            <v>PI00-04-10-26</v>
          </cell>
          <cell r="F2759" t="str">
            <v>Сварка/соединение металлических трубопроводов – высоколегированные стали аустенитно-ферритного и аустенитного классов DN &gt;200-300мм / &gt;8-12 дюйм, толщина стенки &gt;0-4</v>
          </cell>
          <cell r="G2759" t="str">
            <v>Welding/connection of steel piping - austenitic-ferritic and austenitic high-alloy steel DN &gt;200-300 mm/&gt;8-12", wall thickness &gt;0-4</v>
          </cell>
          <cell r="H2759" t="str">
            <v>DI</v>
          </cell>
          <cell r="I2759" t="str">
            <v>DI</v>
          </cell>
          <cell r="J2759">
            <v>1.5174830242998898</v>
          </cell>
          <cell r="K2759">
            <v>5.3111905850496147E-2</v>
          </cell>
          <cell r="L2759" t="str">
            <v>KQ-32-00</v>
          </cell>
          <cell r="M2759" t="str">
            <v>Технологические трубопроводы, DI</v>
          </cell>
          <cell r="N2759">
            <v>1</v>
          </cell>
          <cell r="O2759" t="str">
            <v>KQ-32-02</v>
          </cell>
          <cell r="P2759" t="str">
            <v>Сварка технологических трубопроводов (нерж. стали и сплавы), DI</v>
          </cell>
          <cell r="Q2759">
            <v>1</v>
          </cell>
        </row>
        <row r="2760">
          <cell r="E2760" t="str">
            <v>PI00-04-10-27</v>
          </cell>
          <cell r="F2760" t="str">
            <v>Сварка/соединение металлических трубопроводов – высоколегированные стали аустенитно-ферритного и аустенитного классов DN &gt;200-300мм / &gt;8-12 дюйм, толщина стенки &gt;4-8</v>
          </cell>
          <cell r="G2760" t="str">
            <v>Welding/connection of steel piping - austenitic-ferritic and austenitic high-alloy steel DN &gt;200-300 mm/&gt;8-12", wall thickness &gt;4-8</v>
          </cell>
          <cell r="H2760" t="str">
            <v>DI</v>
          </cell>
          <cell r="I2760" t="str">
            <v>DI</v>
          </cell>
          <cell r="J2760">
            <v>1.7235092153759732</v>
          </cell>
          <cell r="K2760">
            <v>6.0322822538159071E-2</v>
          </cell>
          <cell r="L2760" t="str">
            <v>KQ-32-00</v>
          </cell>
          <cell r="M2760" t="str">
            <v>Технологические трубопроводы, DI</v>
          </cell>
          <cell r="N2760">
            <v>1</v>
          </cell>
          <cell r="O2760" t="str">
            <v>KQ-32-02</v>
          </cell>
          <cell r="P2760" t="str">
            <v>Сварка технологических трубопроводов (нерж. стали и сплавы), DI</v>
          </cell>
          <cell r="Q2760">
            <v>1</v>
          </cell>
        </row>
        <row r="2761">
          <cell r="E2761" t="str">
            <v>PI00-04-10-28</v>
          </cell>
          <cell r="F2761" t="str">
            <v>Сварка/соединение металлических трубопроводов – высоколегированные стали аустенитно-ферритного и аустенитного классов DN &gt;200-300мм / &gt;8-12 дюйм, толщина стенки &gt;8-12</v>
          </cell>
          <cell r="G2761" t="str">
            <v>Welding/connection of steel piping - austenitic-ferritic and austenitic high-alloy steel DN &gt;200-300 mm/&gt;8-12", wall thickness &gt;8-12</v>
          </cell>
          <cell r="H2761" t="str">
            <v>DI</v>
          </cell>
          <cell r="I2761" t="str">
            <v>DI</v>
          </cell>
          <cell r="J2761">
            <v>2.5263109249406526</v>
          </cell>
          <cell r="K2761">
            <v>8.8420882372922838E-2</v>
          </cell>
          <cell r="L2761" t="str">
            <v>KQ-32-00</v>
          </cell>
          <cell r="M2761" t="str">
            <v>Технологические трубопроводы, DI</v>
          </cell>
          <cell r="N2761">
            <v>1</v>
          </cell>
          <cell r="O2761" t="str">
            <v>KQ-32-02</v>
          </cell>
          <cell r="P2761" t="str">
            <v>Сварка технологических трубопроводов (нерж. стали и сплавы), DI</v>
          </cell>
          <cell r="Q2761">
            <v>1</v>
          </cell>
        </row>
        <row r="2762">
          <cell r="E2762" t="str">
            <v>PI00-04-10-29</v>
          </cell>
          <cell r="F2762" t="str">
            <v>Сварка/соединение металлических трубопроводов – высоколегированные стали аустенитно-ферритного и аустенитного классов DN &gt;200-300мм / &gt;8-12 дюйм, толщина стенки &gt;12-16</v>
          </cell>
          <cell r="G2762" t="str">
            <v>Welding/connection of steel piping - austenitic-ferritic and austenitic high-alloy steel DN &gt;200-300 mm/&gt;8-12", wall thickness &gt;12-16</v>
          </cell>
          <cell r="H2762" t="str">
            <v>DI</v>
          </cell>
          <cell r="I2762" t="str">
            <v>DI</v>
          </cell>
          <cell r="J2762">
            <v>3.6113585051446337</v>
          </cell>
          <cell r="K2762">
            <v>0.1263975476800622</v>
          </cell>
          <cell r="L2762" t="str">
            <v>KQ-32-00</v>
          </cell>
          <cell r="M2762" t="str">
            <v>Технологические трубопроводы, DI</v>
          </cell>
          <cell r="N2762">
            <v>1</v>
          </cell>
          <cell r="O2762" t="str">
            <v>KQ-32-02</v>
          </cell>
          <cell r="P2762" t="str">
            <v>Сварка технологических трубопроводов (нерж. стали и сплавы), DI</v>
          </cell>
          <cell r="Q2762">
            <v>1</v>
          </cell>
        </row>
        <row r="2763">
          <cell r="E2763" t="str">
            <v>PI00-04-10-30</v>
          </cell>
          <cell r="F2763" t="str">
            <v>Сварка/соединение металлических трубопроводов – высоколегированные стали аустенитно-ферритного и аустенитного классов DN &gt;200-300мм / &gt;8-12 дюйм, толщина стенки &gt;16-20</v>
          </cell>
          <cell r="G2763" t="str">
            <v>Welding/connection of steel piping - austenitic-ferritic and austenitic high-alloy steel DN &gt;200-300 mm/&gt;8-12", wall thickness &gt;16-20</v>
          </cell>
          <cell r="H2763" t="str">
            <v>DI</v>
          </cell>
          <cell r="I2763" t="str">
            <v>DI</v>
          </cell>
          <cell r="J2763">
            <v>4.4243276429258183</v>
          </cell>
          <cell r="K2763">
            <v>0.15485146750240367</v>
          </cell>
          <cell r="L2763" t="str">
            <v>KQ-32-00</v>
          </cell>
          <cell r="M2763" t="str">
            <v>Технологические трубопроводы, DI</v>
          </cell>
          <cell r="N2763">
            <v>1</v>
          </cell>
          <cell r="O2763" t="str">
            <v>KQ-32-02</v>
          </cell>
          <cell r="P2763" t="str">
            <v>Сварка технологических трубопроводов (нерж. стали и сплавы), DI</v>
          </cell>
          <cell r="Q2763">
            <v>1</v>
          </cell>
        </row>
        <row r="2764">
          <cell r="E2764" t="str">
            <v>PI00-04-10-31</v>
          </cell>
          <cell r="F2764" t="str">
            <v>Сварка/соединение металлических трубопроводов – высоколегированные стали аустенитно-ферритного и аустенитного классов DN &gt;200-300мм / &gt;8-12 дюйм, толщина стенки &gt;20-24</v>
          </cell>
          <cell r="G2764" t="str">
            <v>Welding/connection of steel piping - austenitic-ferritic and austenitic high-alloy steel DN &gt;200-300 mm/&gt;8-12", wall thickness &gt;20-24</v>
          </cell>
          <cell r="H2764" t="str">
            <v>DI</v>
          </cell>
          <cell r="I2764" t="str">
            <v>DI</v>
          </cell>
          <cell r="J2764">
            <v>5.4099279790553529</v>
          </cell>
          <cell r="K2764">
            <v>0.1893474792669374</v>
          </cell>
          <cell r="L2764" t="str">
            <v>KQ-32-00</v>
          </cell>
          <cell r="M2764" t="str">
            <v>Технологические трубопроводы, DI</v>
          </cell>
          <cell r="N2764">
            <v>1</v>
          </cell>
          <cell r="O2764" t="str">
            <v>KQ-32-02</v>
          </cell>
          <cell r="P2764" t="str">
            <v>Сварка технологических трубопроводов (нерж. стали и сплавы), DI</v>
          </cell>
          <cell r="Q2764">
            <v>1</v>
          </cell>
        </row>
        <row r="2765">
          <cell r="E2765" t="str">
            <v>PI00-04-10-32</v>
          </cell>
          <cell r="F2765" t="str">
            <v>Сварка/соединение металлических трубопроводов – высоколегированные стали аустенитно-ферритного и аустенитного классов DN &gt;200-300мм / &gt;8-12 дюйм, толщина стенки &gt;24-28</v>
          </cell>
          <cell r="G2765" t="str">
            <v>Welding/connection of steel piping - austenitic-ferritic and austenitic high-alloy steel DN &gt;200-300 mm/&gt;8-12", wall thickness &gt;24-28</v>
          </cell>
          <cell r="H2765" t="str">
            <v>DI</v>
          </cell>
          <cell r="I2765" t="str">
            <v>DI</v>
          </cell>
          <cell r="J2765">
            <v>6.9322335070822882</v>
          </cell>
          <cell r="K2765">
            <v>0.24262817274788009</v>
          </cell>
          <cell r="L2765" t="str">
            <v>KQ-32-00</v>
          </cell>
          <cell r="M2765" t="str">
            <v>Технологические трубопроводы, DI</v>
          </cell>
          <cell r="N2765">
            <v>1</v>
          </cell>
          <cell r="O2765" t="str">
            <v>KQ-32-02</v>
          </cell>
          <cell r="P2765" t="str">
            <v>Сварка технологических трубопроводов (нерж. стали и сплавы), DI</v>
          </cell>
          <cell r="Q2765">
            <v>1</v>
          </cell>
        </row>
        <row r="2766">
          <cell r="E2766" t="str">
            <v>PI00-04-10-33</v>
          </cell>
          <cell r="F2766" t="str">
            <v>Сварка/соединение металлических трубопроводов – высоколегированные стали аустенитно-ферритного и аустенитного классов DN &gt;200-300мм / &gt;8-12 дюйм, толщина стенки &gt;28-32</v>
          </cell>
          <cell r="G2766" t="str">
            <v>Welding/connection of steel piping - austenitic-ferritic and austenitic high-alloy steel DN &gt;200-300 mm/&gt;8-12", wall thickness &gt;28-32</v>
          </cell>
          <cell r="H2766" t="str">
            <v>DI</v>
          </cell>
          <cell r="I2766" t="str">
            <v>DI</v>
          </cell>
          <cell r="J2766">
            <v>7.3425213805419975</v>
          </cell>
          <cell r="K2766">
            <v>0.25698824831896988</v>
          </cell>
          <cell r="L2766" t="str">
            <v>KQ-32-00</v>
          </cell>
          <cell r="M2766" t="str">
            <v>Технологические трубопроводы, DI</v>
          </cell>
          <cell r="N2766">
            <v>1</v>
          </cell>
          <cell r="O2766" t="str">
            <v>KQ-32-02</v>
          </cell>
          <cell r="P2766" t="str">
            <v>Сварка технологических трубопроводов (нерж. стали и сплавы), DI</v>
          </cell>
          <cell r="Q2766">
            <v>1</v>
          </cell>
        </row>
        <row r="2767">
          <cell r="E2767" t="str">
            <v>PI00-04-10-34</v>
          </cell>
          <cell r="F2767" t="str">
            <v>Сварка/соединение металлических трубопроводов – высоколегированные стали аустенитно-ферритного и аустенитного классов DN &gt;200-300мм / &gt;8-12 дюйм, толщина стенки &gt;32-36</v>
          </cell>
          <cell r="G2767" t="str">
            <v>Welding/connection of steel piping - austenitic-ferritic and austenitic high-alloy steel DN &gt;200-300 mm/&gt;8-12", wall thickness &gt;32-36</v>
          </cell>
          <cell r="H2767" t="str">
            <v>DI</v>
          </cell>
          <cell r="I2767" t="str">
            <v>DI</v>
          </cell>
          <cell r="J2767">
            <v>7.8720058864735476</v>
          </cell>
          <cell r="K2767">
            <v>0.27552020602657418</v>
          </cell>
          <cell r="L2767" t="str">
            <v>KQ-32-00</v>
          </cell>
          <cell r="M2767" t="str">
            <v>Технологические трубопроводы, DI</v>
          </cell>
          <cell r="N2767">
            <v>1</v>
          </cell>
          <cell r="O2767" t="str">
            <v>KQ-32-02</v>
          </cell>
          <cell r="P2767" t="str">
            <v>Сварка технологических трубопроводов (нерж. стали и сплавы), DI</v>
          </cell>
          <cell r="Q2767">
            <v>1</v>
          </cell>
        </row>
        <row r="2768">
          <cell r="E2768" t="str">
            <v>PI00-04-10-35</v>
          </cell>
          <cell r="F2768" t="str">
            <v>Сварка/соединение металлических трубопроводов – высоколегированные стали аустенитно-ферритного и аустенитного классов DN &gt;200-300мм / &gt;8-12 дюйм, толщина стенки &gt;36-40</v>
          </cell>
          <cell r="G2768" t="str">
            <v>Welding/connection of steel piping - austenitic-ferritic and austenitic high-alloy steel DN &gt;200-300 mm/&gt;8-12", wall thickness &gt;36-40</v>
          </cell>
          <cell r="H2768" t="str">
            <v>DI</v>
          </cell>
          <cell r="I2768" t="str">
            <v>DI</v>
          </cell>
          <cell r="J2768">
            <v>8.3202653202965156</v>
          </cell>
          <cell r="K2768">
            <v>0.291209286210378</v>
          </cell>
          <cell r="L2768" t="str">
            <v>KQ-32-00</v>
          </cell>
          <cell r="M2768" t="str">
            <v>Технологические трубопроводы, DI</v>
          </cell>
          <cell r="N2768">
            <v>1</v>
          </cell>
          <cell r="O2768" t="str">
            <v>KQ-32-02</v>
          </cell>
          <cell r="P2768" t="str">
            <v>Сварка технологических трубопроводов (нерж. стали и сплавы), DI</v>
          </cell>
          <cell r="Q2768">
            <v>1</v>
          </cell>
        </row>
        <row r="2769">
          <cell r="E2769" t="str">
            <v>PI00-04-10-36</v>
          </cell>
          <cell r="F2769" t="str">
            <v>Сварка/соединение металлических трубопроводов – высоколегированные стали аустенитно-ферритного и аустенитного классов DN &gt;200-300мм / &gt;8-12 дюйм, толщина стенки &gt;40-44</v>
          </cell>
          <cell r="G2769" t="str">
            <v>Welding/connection of steel piping - austenitic-ferritic and austenitic high-alloy steel DN &gt;200-300 mm/&gt;8-12", wall thickness &gt;40-44</v>
          </cell>
          <cell r="H2769" t="str">
            <v>DI</v>
          </cell>
          <cell r="I2769" t="str">
            <v>DI</v>
          </cell>
          <cell r="J2769">
            <v>8.7745534615572964</v>
          </cell>
          <cell r="K2769">
            <v>0.30710937115450537</v>
          </cell>
          <cell r="L2769" t="str">
            <v>KQ-32-00</v>
          </cell>
          <cell r="M2769" t="str">
            <v>Технологические трубопроводы, DI</v>
          </cell>
          <cell r="N2769">
            <v>1</v>
          </cell>
          <cell r="O2769" t="str">
            <v>KQ-32-02</v>
          </cell>
          <cell r="P2769" t="str">
            <v>Сварка технологических трубопроводов (нерж. стали и сплавы), DI</v>
          </cell>
          <cell r="Q2769">
            <v>1</v>
          </cell>
        </row>
        <row r="2770">
          <cell r="E2770" t="str">
            <v>PI00-04-10-37</v>
          </cell>
          <cell r="F2770" t="str">
            <v>Сварка/соединение металлических трубопроводов – высоколегированные стали аустенитно-ферритного и аустенитного классов DN &gt;200-300мм / &gt;8-12 дюйм, толщина стенки &gt;44-48</v>
          </cell>
          <cell r="G2770" t="str">
            <v>Welding/connection of steel piping - austenitic-ferritic and austenitic high-alloy steel DN &gt;200-300 mm/&gt;8-12", wall thickness &gt;44-48</v>
          </cell>
          <cell r="H2770" t="str">
            <v>DI</v>
          </cell>
          <cell r="I2770" t="str">
            <v>DI</v>
          </cell>
          <cell r="J2770">
            <v>9.3811671066249627</v>
          </cell>
          <cell r="K2770">
            <v>0.32834084873187375</v>
          </cell>
          <cell r="L2770" t="str">
            <v>KQ-32-00</v>
          </cell>
          <cell r="M2770" t="str">
            <v>Технологические трубопроводы, DI</v>
          </cell>
          <cell r="N2770">
            <v>1</v>
          </cell>
          <cell r="O2770" t="str">
            <v>KQ-32-02</v>
          </cell>
          <cell r="P2770" t="str">
            <v>Сварка технологических трубопроводов (нерж. стали и сплавы), DI</v>
          </cell>
          <cell r="Q2770">
            <v>1</v>
          </cell>
        </row>
        <row r="2771">
          <cell r="E2771" t="str">
            <v>PI00-04-10-38</v>
          </cell>
          <cell r="F2771" t="str">
            <v>Сварка/соединение металлических трубопроводов – высоколегированные стали аустенитно-ферритного и аустенитного классов DN &gt;200-300мм / &gt;8-12 дюйм, толщина стенки &gt;48-52</v>
          </cell>
          <cell r="G2771" t="str">
            <v>Welding/connection of steel piping - austenitic-ferritic and austenitic high-alloy steel DN &gt;200-300 mm/&gt;8-12", wall thickness &gt;48-52</v>
          </cell>
          <cell r="H2771" t="str">
            <v>DI</v>
          </cell>
          <cell r="I2771" t="str">
            <v>DI</v>
          </cell>
          <cell r="J2771">
            <v>10.446064084340893</v>
          </cell>
          <cell r="K2771">
            <v>0.36561224295193118</v>
          </cell>
          <cell r="L2771" t="str">
            <v>KQ-32-00</v>
          </cell>
          <cell r="M2771" t="str">
            <v>Технологические трубопроводы, DI</v>
          </cell>
          <cell r="N2771">
            <v>1</v>
          </cell>
          <cell r="O2771" t="str">
            <v>KQ-32-02</v>
          </cell>
          <cell r="P2771" t="str">
            <v>Сварка технологических трубопроводов (нерж. стали и сплавы), DI</v>
          </cell>
          <cell r="Q2771">
            <v>1</v>
          </cell>
        </row>
        <row r="2772">
          <cell r="E2772" t="str">
            <v>PI00-04-10-39</v>
          </cell>
          <cell r="F2772" t="str">
            <v>Сварка/соединение металлических трубопроводов – высоколегированные стали аустенитно-ферритного и аустенитного классов DN &gt;300-500мм / &gt;12-20 дюйм, толщина стенки &gt;0-4</v>
          </cell>
          <cell r="G2772" t="str">
            <v>Welding/connection of steel piping - austenitic-ferritic and austenitic high-alloy steel DN &gt;300-500 mm/&gt;12-20", wall thickness &gt;0-4</v>
          </cell>
          <cell r="H2772" t="str">
            <v>DI</v>
          </cell>
          <cell r="I2772" t="str">
            <v>DI</v>
          </cell>
          <cell r="J2772">
            <v>1.2307728105565154</v>
          </cell>
          <cell r="K2772">
            <v>4.3077048369478038E-2</v>
          </cell>
          <cell r="L2772" t="str">
            <v>KQ-32-00</v>
          </cell>
          <cell r="M2772" t="str">
            <v>Технологические трубопроводы, DI</v>
          </cell>
          <cell r="N2772">
            <v>1</v>
          </cell>
          <cell r="O2772" t="str">
            <v>KQ-32-02</v>
          </cell>
          <cell r="P2772" t="str">
            <v>Сварка технологических трубопроводов (нерж. стали и сплавы), DI</v>
          </cell>
          <cell r="Q2772">
            <v>1</v>
          </cell>
        </row>
        <row r="2773">
          <cell r="E2773" t="str">
            <v>PI00-04-10-40</v>
          </cell>
          <cell r="F2773" t="str">
            <v>Сварка/соединение металлических трубопроводов – высоколегированные стали аустенитно-ферритного и аустенитного классов DN &gt;300-500мм / &gt;12-20 дюйм, толщина стенки &gt;4-8</v>
          </cell>
          <cell r="G2773" t="str">
            <v>Welding/connection of steel piping - austenitic-ferritic and austenitic high-alloy steel DN &gt;300-500 mm/&gt;12-20", wall thickness &gt;4-8</v>
          </cell>
          <cell r="H2773" t="str">
            <v>DI</v>
          </cell>
          <cell r="I2773" t="str">
            <v>DI</v>
          </cell>
          <cell r="J2773">
            <v>1.8035918920820844</v>
          </cell>
          <cell r="K2773">
            <v>6.3125716222872941E-2</v>
          </cell>
          <cell r="L2773" t="str">
            <v>KQ-32-00</v>
          </cell>
          <cell r="M2773" t="str">
            <v>Технологические трубопроводы, DI</v>
          </cell>
          <cell r="N2773">
            <v>1</v>
          </cell>
          <cell r="O2773" t="str">
            <v>KQ-32-02</v>
          </cell>
          <cell r="P2773" t="str">
            <v>Сварка технологических трубопроводов (нерж. стали и сплавы), DI</v>
          </cell>
          <cell r="Q2773">
            <v>1</v>
          </cell>
        </row>
        <row r="2774">
          <cell r="E2774" t="str">
            <v>PI00-04-10-41</v>
          </cell>
          <cell r="F2774" t="str">
            <v>Сварка/соединение металлических трубопроводов – высоколегированные стали аустенитно-ферритного и аустенитного классов DN &gt;300-500мм / &gt;12-20 дюйм, толщина стенки &gt;8-12</v>
          </cell>
          <cell r="G2774" t="str">
            <v>Welding/connection of steel piping - austenitic-ferritic and austenitic high-alloy steel DN &gt;300-500 mm/&gt;12-20", wall thickness &gt;8-12</v>
          </cell>
          <cell r="H2774" t="str">
            <v>DI</v>
          </cell>
          <cell r="I2774" t="str">
            <v>DI</v>
          </cell>
          <cell r="J2774">
            <v>2.1422422554826528</v>
          </cell>
          <cell r="K2774">
            <v>7.4978478941892857E-2</v>
          </cell>
          <cell r="L2774" t="str">
            <v>KQ-32-00</v>
          </cell>
          <cell r="M2774" t="str">
            <v>Технологические трубопроводы, DI</v>
          </cell>
          <cell r="N2774">
            <v>1</v>
          </cell>
          <cell r="O2774" t="str">
            <v>KQ-32-02</v>
          </cell>
          <cell r="P2774" t="str">
            <v>Сварка технологических трубопроводов (нерж. стали и сплавы), DI</v>
          </cell>
          <cell r="Q2774">
            <v>1</v>
          </cell>
        </row>
        <row r="2775">
          <cell r="E2775" t="str">
            <v>PI00-04-10-42</v>
          </cell>
          <cell r="F2775" t="str">
            <v>Сварка/соединение металлических трубопроводов – высоколегированные стали аустенитно-ферритного и аустенитного классов DN &gt;300-500мм / &gt;12-20 дюйм, толщина стенки &gt;12-16</v>
          </cell>
          <cell r="G2775" t="str">
            <v>Welding/connection of steel piping - austenitic-ferritic and austenitic high-alloy steel DN &gt;300-500 mm/&gt;12-20", wall thickness &gt;12-16</v>
          </cell>
          <cell r="H2775" t="str">
            <v>DI</v>
          </cell>
          <cell r="I2775" t="str">
            <v>DI</v>
          </cell>
          <cell r="J2775">
            <v>3.0001893537733424</v>
          </cell>
          <cell r="K2775">
            <v>0.10500662738206699</v>
          </cell>
          <cell r="L2775" t="str">
            <v>KQ-32-00</v>
          </cell>
          <cell r="M2775" t="str">
            <v>Технологические трубопроводы, DI</v>
          </cell>
          <cell r="N2775">
            <v>1</v>
          </cell>
          <cell r="O2775" t="str">
            <v>KQ-32-02</v>
          </cell>
          <cell r="P2775" t="str">
            <v>Сварка технологических трубопроводов (нерж. стали и сплавы), DI</v>
          </cell>
          <cell r="Q2775">
            <v>1</v>
          </cell>
        </row>
        <row r="2776">
          <cell r="E2776" t="str">
            <v>PI00-04-10-43</v>
          </cell>
          <cell r="F2776" t="str">
            <v>Сварка/соединение металлических трубопроводов – высоколегированные стали аустенитно-ферритного и аустенитного классов DN &gt;300-500мм / &gt;12-20 дюйм, толщина стенки &gt;16-20</v>
          </cell>
          <cell r="G2776" t="str">
            <v>Welding/connection of steel piping - austenitic-ferritic and austenitic high-alloy steel DN &gt;300-500 mm/&gt;12-20", wall thickness &gt;16-20</v>
          </cell>
          <cell r="H2776" t="str">
            <v>DI</v>
          </cell>
          <cell r="I2776" t="str">
            <v>DI</v>
          </cell>
          <cell r="J2776">
            <v>3.4758802020280677</v>
          </cell>
          <cell r="K2776">
            <v>0.12165580707098236</v>
          </cell>
          <cell r="L2776" t="str">
            <v>KQ-32-00</v>
          </cell>
          <cell r="M2776" t="str">
            <v>Технологические трубопроводы, DI</v>
          </cell>
          <cell r="N2776">
            <v>1</v>
          </cell>
          <cell r="O2776" t="str">
            <v>KQ-32-02</v>
          </cell>
          <cell r="P2776" t="str">
            <v>Сварка технологических трубопроводов (нерж. стали и сплавы), DI</v>
          </cell>
          <cell r="Q2776">
            <v>1</v>
          </cell>
        </row>
        <row r="2777">
          <cell r="E2777" t="str">
            <v>PI00-04-10-44</v>
          </cell>
          <cell r="F2777" t="str">
            <v>Сварка/соединение металлических трубопроводов – высоколегированные стали аустенитно-ферритного и аустенитного классов DN &gt;300-500мм / &gt;12-20 дюйм, толщина стенки &gt;20-24</v>
          </cell>
          <cell r="G2777" t="str">
            <v>Welding/connection of steel piping - austenitic-ferritic and austenitic high-alloy steel DN &gt;300-500 mm/&gt;12-20", wall thickness &gt;20-24</v>
          </cell>
          <cell r="H2777" t="str">
            <v>DI</v>
          </cell>
          <cell r="I2777" t="str">
            <v>DI</v>
          </cell>
          <cell r="J2777">
            <v>4.9590020998212214</v>
          </cell>
          <cell r="K2777">
            <v>0.17356507349374278</v>
          </cell>
          <cell r="L2777" t="str">
            <v>KQ-32-00</v>
          </cell>
          <cell r="M2777" t="str">
            <v>Технологические трубопроводы, DI</v>
          </cell>
          <cell r="N2777">
            <v>1</v>
          </cell>
          <cell r="O2777" t="str">
            <v>KQ-32-02</v>
          </cell>
          <cell r="P2777" t="str">
            <v>Сварка технологических трубопроводов (нерж. стали и сплавы), DI</v>
          </cell>
          <cell r="Q2777">
            <v>1</v>
          </cell>
        </row>
        <row r="2778">
          <cell r="E2778" t="str">
            <v>PI00-04-10-45</v>
          </cell>
          <cell r="F2778" t="str">
            <v>Сварка/соединение металлических трубопроводов – высоколегированные стали аустенитно-ферритного и аустенитного классов DN &gt;300-500мм / &gt;12-20 дюйм, толщина стенки &gt;24-28</v>
          </cell>
          <cell r="G2778" t="str">
            <v>Welding/connection of steel piping - austenitic-ferritic and austenitic high-alloy steel DN &gt;300-500 mm/&gt;12-20", wall thickness &gt;24-28</v>
          </cell>
          <cell r="H2778" t="str">
            <v>DI</v>
          </cell>
          <cell r="I2778" t="str">
            <v>DI</v>
          </cell>
          <cell r="J2778">
            <v>6.301366072779194</v>
          </cell>
          <cell r="K2778">
            <v>0.22054781254727179</v>
          </cell>
          <cell r="L2778" t="str">
            <v>KQ-32-00</v>
          </cell>
          <cell r="M2778" t="str">
            <v>Технологические трубопроводы, DI</v>
          </cell>
          <cell r="N2778">
            <v>1</v>
          </cell>
          <cell r="O2778" t="str">
            <v>KQ-32-02</v>
          </cell>
          <cell r="P2778" t="str">
            <v>Сварка технологических трубопроводов (нерж. стали и сплавы), DI</v>
          </cell>
          <cell r="Q2778">
            <v>1</v>
          </cell>
        </row>
        <row r="2779">
          <cell r="E2779" t="str">
            <v>PI00-04-10-46</v>
          </cell>
          <cell r="F2779" t="str">
            <v>Сварка/соединение металлических трубопроводов – высоколегированные стали аустенитно-ферритного и аустенитного классов DN &gt;300-500мм / &gt;12-20 дюйм, толщина стенки &gt;28-32</v>
          </cell>
          <cell r="G2779" t="str">
            <v>Welding/connection of steel piping - austenitic-ferritic and austenitic high-alloy steel DN &gt;300-500 mm/&gt;12-20", wall thickness &gt;28-32</v>
          </cell>
          <cell r="H2779" t="str">
            <v>DI</v>
          </cell>
          <cell r="I2779" t="str">
            <v>DI</v>
          </cell>
          <cell r="J2779">
            <v>7.1067012733587935</v>
          </cell>
          <cell r="K2779">
            <v>0.24873454456755778</v>
          </cell>
          <cell r="L2779" t="str">
            <v>KQ-32-00</v>
          </cell>
          <cell r="M2779" t="str">
            <v>Технологические трубопроводы, DI</v>
          </cell>
          <cell r="N2779">
            <v>1</v>
          </cell>
          <cell r="O2779" t="str">
            <v>KQ-32-02</v>
          </cell>
          <cell r="P2779" t="str">
            <v>Сварка технологических трубопроводов (нерж. стали и сплавы), DI</v>
          </cell>
          <cell r="Q2779">
            <v>1</v>
          </cell>
        </row>
        <row r="2780">
          <cell r="E2780" t="str">
            <v>PI00-04-10-47</v>
          </cell>
          <cell r="F2780" t="str">
            <v>Сварка/соединение металлических трубопроводов – высоколегированные стали аустенитно-ферритного и аустенитного классов DN &gt;300-500мм / &gt;12-20 дюйм, толщина стенки &gt;32-36</v>
          </cell>
          <cell r="G2780" t="str">
            <v>Welding/connection of steel piping - austenitic-ferritic and austenitic high-alloy steel DN &gt;300-500 mm/&gt;12-20", wall thickness &gt;32-36</v>
          </cell>
          <cell r="H2780" t="str">
            <v>DI</v>
          </cell>
          <cell r="I2780" t="str">
            <v>DI</v>
          </cell>
          <cell r="J2780">
            <v>7.5129188828837412</v>
          </cell>
          <cell r="K2780">
            <v>0.26295216090093093</v>
          </cell>
          <cell r="L2780" t="str">
            <v>KQ-32-00</v>
          </cell>
          <cell r="M2780" t="str">
            <v>Технологические трубопроводы, DI</v>
          </cell>
          <cell r="N2780">
            <v>1</v>
          </cell>
          <cell r="O2780" t="str">
            <v>KQ-32-02</v>
          </cell>
          <cell r="P2780" t="str">
            <v>Сварка технологических трубопроводов (нерж. стали и сплавы), DI</v>
          </cell>
          <cell r="Q2780">
            <v>1</v>
          </cell>
        </row>
        <row r="2781">
          <cell r="E2781" t="str">
            <v>PI00-04-10-48</v>
          </cell>
          <cell r="F2781" t="str">
            <v>Сварка/соединение металлических трубопроводов – высоколегированные стали аустенитно-ферритного и аустенитного классов DN &gt;300-500мм / &gt;12-20 дюйм, толщина стенки &gt;36-40</v>
          </cell>
          <cell r="G2781" t="str">
            <v>Welding/connection of steel piping - austenitic-ferritic and austenitic high-alloy steel DN &gt;300-500 mm/&gt;12-20", wall thickness &gt;36-40</v>
          </cell>
          <cell r="H2781" t="str">
            <v>DI</v>
          </cell>
          <cell r="I2781" t="str">
            <v>DI</v>
          </cell>
          <cell r="J2781">
            <v>7.6076410215964776</v>
          </cell>
          <cell r="K2781">
            <v>0.26626743575587675</v>
          </cell>
          <cell r="L2781" t="str">
            <v>KQ-32-00</v>
          </cell>
          <cell r="M2781" t="str">
            <v>Технологические трубопроводы, DI</v>
          </cell>
          <cell r="N2781">
            <v>1</v>
          </cell>
          <cell r="O2781" t="str">
            <v>KQ-32-02</v>
          </cell>
          <cell r="P2781" t="str">
            <v>Сварка технологических трубопроводов (нерж. стали и сплавы), DI</v>
          </cell>
          <cell r="Q2781">
            <v>1</v>
          </cell>
        </row>
        <row r="2782">
          <cell r="E2782" t="str">
            <v>PI00-04-10-49</v>
          </cell>
          <cell r="F2782" t="str">
            <v>Сварка/соединение металлических трубопроводов – высоколегированные стали аустенитно-ферритного и аустенитного классов DN &gt;300-500мм / &gt;12-20 дюйм, толщина стенки &gt;40-44</v>
          </cell>
          <cell r="G2782" t="str">
            <v>Welding/connection of steel piping - austenitic-ferritic and austenitic high-alloy steel DN &gt;300-500 mm/&gt;12-20", wall thickness &gt;40-44</v>
          </cell>
          <cell r="H2782" t="str">
            <v>DI</v>
          </cell>
          <cell r="I2782" t="str">
            <v>DI</v>
          </cell>
          <cell r="J2782">
            <v>7.9044728749769169</v>
          </cell>
          <cell r="K2782">
            <v>0.27665655062419209</v>
          </cell>
          <cell r="L2782" t="str">
            <v>KQ-32-00</v>
          </cell>
          <cell r="M2782" t="str">
            <v>Технологические трубопроводы, DI</v>
          </cell>
          <cell r="N2782">
            <v>1</v>
          </cell>
          <cell r="O2782" t="str">
            <v>KQ-32-02</v>
          </cell>
          <cell r="P2782" t="str">
            <v>Сварка технологических трубопроводов (нерж. стали и сплавы), DI</v>
          </cell>
          <cell r="Q2782">
            <v>1</v>
          </cell>
        </row>
        <row r="2783">
          <cell r="E2783" t="str">
            <v>PI00-04-10-50</v>
          </cell>
          <cell r="F2783" t="str">
            <v>Сварка/соединение металлических трубопроводов – высоколегированные стали аустенитно-ферритного и аустенитного классов DN &gt;300-500мм / &gt;12-20 дюйм, толщина стенки &gt;44-48</v>
          </cell>
          <cell r="G2783" t="str">
            <v>Welding/connection of steel piping - austenitic-ferritic and austenitic high-alloy steel DN &gt;300-500 mm/&gt;12-20", wall thickness &gt;44-48</v>
          </cell>
          <cell r="H2783" t="str">
            <v>DI</v>
          </cell>
          <cell r="I2783" t="str">
            <v>DI</v>
          </cell>
          <cell r="J2783">
            <v>8.6716101159596022</v>
          </cell>
          <cell r="K2783">
            <v>0.30350635405858611</v>
          </cell>
          <cell r="L2783" t="str">
            <v>KQ-32-00</v>
          </cell>
          <cell r="M2783" t="str">
            <v>Технологические трубопроводы, DI</v>
          </cell>
          <cell r="N2783">
            <v>1</v>
          </cell>
          <cell r="O2783" t="str">
            <v>KQ-32-02</v>
          </cell>
          <cell r="P2783" t="str">
            <v>Сварка технологических трубопроводов (нерж. стали и сплавы), DI</v>
          </cell>
          <cell r="Q2783">
            <v>1</v>
          </cell>
        </row>
        <row r="2784">
          <cell r="E2784" t="str">
            <v>PI00-04-10-51</v>
          </cell>
          <cell r="F2784" t="str">
            <v>Сварка/соединение металлических трубопроводов – высоколегированные стали аустенитно-ферритного и аустенитного классов DN &gt;300-500мм / &gt;12-20 дюйм, толщина стенки &gt;48-52</v>
          </cell>
          <cell r="G2784" t="str">
            <v>Welding/connection of steel piping - austenitic-ferritic and austenitic high-alloy steel DN &gt;300-500 mm/&gt;12-20", wall thickness &gt;48-52</v>
          </cell>
          <cell r="H2784" t="str">
            <v>DI</v>
          </cell>
          <cell r="I2784" t="str">
            <v>DI</v>
          </cell>
          <cell r="J2784">
            <v>9.1894870974178744</v>
          </cell>
          <cell r="K2784">
            <v>0.32163204840962561</v>
          </cell>
          <cell r="L2784" t="str">
            <v>KQ-32-00</v>
          </cell>
          <cell r="M2784" t="str">
            <v>Технологические трубопроводы, DI</v>
          </cell>
          <cell r="N2784">
            <v>1</v>
          </cell>
          <cell r="O2784" t="str">
            <v>KQ-32-02</v>
          </cell>
          <cell r="P2784" t="str">
            <v>Сварка технологических трубопроводов (нерж. стали и сплавы), DI</v>
          </cell>
          <cell r="Q2784">
            <v>1</v>
          </cell>
        </row>
        <row r="2785">
          <cell r="E2785" t="str">
            <v>PI00-04-10-52</v>
          </cell>
          <cell r="F2785" t="str">
            <v>Сварка/соединение металлических трубопроводов – высоколегированные стали аустенитно-ферритного и аустенитного классов DN &gt;300-500мм / &gt;12-20 дюйм, толщина стенки &gt;52-56</v>
          </cell>
          <cell r="G2785" t="str">
            <v>Welding/connection of steel piping - austenitic-ferritic and austenitic high-alloy steel DN &gt;300-500 mm/&gt;12-20", wall thickness &gt;52-56</v>
          </cell>
          <cell r="H2785" t="str">
            <v>DI</v>
          </cell>
          <cell r="I2785" t="str">
            <v>DI</v>
          </cell>
          <cell r="J2785">
            <v>10.27228189336827</v>
          </cell>
          <cell r="K2785">
            <v>0.35952986626788941</v>
          </cell>
          <cell r="L2785" t="str">
            <v>KQ-32-00</v>
          </cell>
          <cell r="M2785" t="str">
            <v>Технологические трубопроводы, DI</v>
          </cell>
          <cell r="N2785">
            <v>1</v>
          </cell>
          <cell r="O2785" t="str">
            <v>KQ-32-02</v>
          </cell>
          <cell r="P2785" t="str">
            <v>Сварка технологических трубопроводов (нерж. стали и сплавы), DI</v>
          </cell>
          <cell r="Q2785">
            <v>1</v>
          </cell>
        </row>
        <row r="2786">
          <cell r="E2786" t="str">
            <v>PI00-04-10-53</v>
          </cell>
          <cell r="F2786" t="str">
            <v>Сварка/соединение металлических трубопроводов – высоколегированные стали аустенитно-ферритного и аустенитного классов DN &gt;300-500мм / &gt;12-20 дюйм, толщина стенки &gt;56-60</v>
          </cell>
          <cell r="G2786" t="str">
            <v>Welding/connection of steel piping - austenitic-ferritic and austenitic high-alloy steel DN &gt;300-500 mm/&gt;12-20", wall thickness &gt;56-60</v>
          </cell>
          <cell r="H2786" t="str">
            <v>DI</v>
          </cell>
          <cell r="I2786" t="str">
            <v>DI</v>
          </cell>
          <cell r="J2786">
            <v>10.996021509447932</v>
          </cell>
          <cell r="K2786">
            <v>0.38486075283067767</v>
          </cell>
          <cell r="L2786" t="str">
            <v>KQ-32-00</v>
          </cell>
          <cell r="M2786" t="str">
            <v>Технологические трубопроводы, DI</v>
          </cell>
          <cell r="N2786">
            <v>1</v>
          </cell>
          <cell r="O2786" t="str">
            <v>KQ-32-02</v>
          </cell>
          <cell r="P2786" t="str">
            <v>Сварка технологических трубопроводов (нерж. стали и сплавы), DI</v>
          </cell>
          <cell r="Q2786">
            <v>1</v>
          </cell>
        </row>
        <row r="2787">
          <cell r="E2787" t="str">
            <v>PI00-04-10-54</v>
          </cell>
          <cell r="F2787" t="str">
            <v>Сварка/соединение металлических трубопроводов – высоколегированные стали аустенитно-ферритного и аустенитного классов DN &gt;300-500мм / &gt;12-20 дюйм, толщина стенки &gt;60-64</v>
          </cell>
          <cell r="G2787" t="str">
            <v>Welding/connection of steel piping - austenitic-ferritic and austenitic high-alloy steel DN &gt;300-500 mm/&gt;12-20", wall thickness &gt;60-64</v>
          </cell>
          <cell r="H2787" t="str">
            <v>DI</v>
          </cell>
          <cell r="I2787" t="str">
            <v>DI</v>
          </cell>
          <cell r="J2787">
            <v>11.308870008491725</v>
          </cell>
          <cell r="K2787">
            <v>0.39581045029721035</v>
          </cell>
          <cell r="L2787" t="str">
            <v>KQ-32-00</v>
          </cell>
          <cell r="M2787" t="str">
            <v>Технологические трубопроводы, DI</v>
          </cell>
          <cell r="N2787">
            <v>1</v>
          </cell>
          <cell r="O2787" t="str">
            <v>KQ-32-02</v>
          </cell>
          <cell r="P2787" t="str">
            <v>Сварка технологических трубопроводов (нерж. стали и сплавы), DI</v>
          </cell>
          <cell r="Q2787">
            <v>1</v>
          </cell>
        </row>
        <row r="2788">
          <cell r="E2788" t="str">
            <v>PI00-04-10-55</v>
          </cell>
          <cell r="F2788" t="str">
            <v>Сварка/соединение металлических трубопроводов – высоколегированные стали аустенитно-ферритного и аустенитного классов DN &gt;300-500мм / &gt;12-20 дюйм, толщина стенки &gt;64-68</v>
          </cell>
          <cell r="G2788" t="str">
            <v>Welding/connection of steel piping - austenitic-ferritic and austenitic high-alloy steel DN &gt;300-500 mm/&gt;12-20", wall thickness &gt;64-68</v>
          </cell>
          <cell r="H2788" t="str">
            <v>DI</v>
          </cell>
          <cell r="I2788" t="str">
            <v>DI</v>
          </cell>
          <cell r="J2788">
            <v>12.679229219481686</v>
          </cell>
          <cell r="K2788">
            <v>0.44377302268185903</v>
          </cell>
          <cell r="L2788" t="str">
            <v>KQ-32-00</v>
          </cell>
          <cell r="M2788" t="str">
            <v>Технологические трубопроводы, DI</v>
          </cell>
          <cell r="N2788">
            <v>1</v>
          </cell>
          <cell r="O2788" t="str">
            <v>KQ-32-02</v>
          </cell>
          <cell r="P2788" t="str">
            <v>Сварка технологических трубопроводов (нерж. стали и сплавы), DI</v>
          </cell>
          <cell r="Q2788">
            <v>1</v>
          </cell>
        </row>
        <row r="2789">
          <cell r="E2789" t="str">
            <v>PI00-04-10-56</v>
          </cell>
          <cell r="F2789" t="str">
            <v>Сварка/соединение металлических трубопроводов – высоколегированные стали аустенитно-ферритного и аустенитного классов DN &gt;500-700мм / &gt;20-28 дюйм, толщина стенки &gt;4-8</v>
          </cell>
          <cell r="G2789" t="str">
            <v>Welding/connection of steel piping - austenitic-ferritic and austenitic high-alloy steel DN &gt;500-700 mm/&gt;20-28", wall thickness &gt;4-8</v>
          </cell>
          <cell r="H2789" t="str">
            <v>DI</v>
          </cell>
          <cell r="I2789" t="str">
            <v>DI</v>
          </cell>
          <cell r="J2789">
            <v>1.7770384873467715</v>
          </cell>
          <cell r="K2789">
            <v>6.2196347057137003E-2</v>
          </cell>
          <cell r="L2789" t="str">
            <v>KQ-32-00</v>
          </cell>
          <cell r="M2789" t="str">
            <v>Технологические трубопроводы, DI</v>
          </cell>
          <cell r="N2789">
            <v>1</v>
          </cell>
          <cell r="O2789" t="str">
            <v>KQ-32-02</v>
          </cell>
          <cell r="P2789" t="str">
            <v>Сварка технологических трубопроводов (нерж. стали и сплавы), DI</v>
          </cell>
          <cell r="Q2789">
            <v>1</v>
          </cell>
        </row>
        <row r="2790">
          <cell r="E2790" t="str">
            <v>PI00-04-10-57</v>
          </cell>
          <cell r="F2790" t="str">
            <v>Сварка/соединение металлических трубопроводов – высоколегированные стали аустенитно-ферритного и аустенитного классов DN &gt;500-700мм / &gt;20-28 дюйм, толщина стенки &gt;8-12</v>
          </cell>
          <cell r="G2790" t="str">
            <v>Welding/connection of steel piping - austenitic-ferritic and austenitic high-alloy steel DN &gt;500-700 mm/&gt;20-28", wall thickness &gt;8-12</v>
          </cell>
          <cell r="H2790" t="str">
            <v>DI</v>
          </cell>
          <cell r="I2790" t="str">
            <v>DI</v>
          </cell>
          <cell r="J2790">
            <v>1.8459814110929944</v>
          </cell>
          <cell r="K2790">
            <v>6.4609349388254814E-2</v>
          </cell>
          <cell r="L2790" t="str">
            <v>KQ-32-00</v>
          </cell>
          <cell r="M2790" t="str">
            <v>Технологические трубопроводы, DI</v>
          </cell>
          <cell r="N2790">
            <v>1</v>
          </cell>
          <cell r="O2790" t="str">
            <v>KQ-32-02</v>
          </cell>
          <cell r="P2790" t="str">
            <v>Сварка технологических трубопроводов (нерж. стали и сплавы), DI</v>
          </cell>
          <cell r="Q2790">
            <v>1</v>
          </cell>
        </row>
        <row r="2791">
          <cell r="E2791" t="str">
            <v>PI00-04-10-58</v>
          </cell>
          <cell r="F2791" t="str">
            <v>Сварка/соединение металлических трубопроводов – высоколегированные стали аустенитно-ферритного и аустенитного классов DN &gt;500-700мм / &gt;20-28 дюйм, толщина стенки &gt;12-16</v>
          </cell>
          <cell r="G2791" t="str">
            <v>Welding/connection of steel piping - austenitic-ferritic and austenitic high-alloy steel DN &gt;500-700 mm/&gt;20-28", wall thickness &gt;12-16</v>
          </cell>
          <cell r="H2791" t="str">
            <v>DI</v>
          </cell>
          <cell r="I2791" t="str">
            <v>DI</v>
          </cell>
          <cell r="J2791">
            <v>2.6728330651071768</v>
          </cell>
          <cell r="K2791">
            <v>9.354915727875121E-2</v>
          </cell>
          <cell r="L2791" t="str">
            <v>KQ-32-00</v>
          </cell>
          <cell r="M2791" t="str">
            <v>Технологические трубопроводы, DI</v>
          </cell>
          <cell r="N2791">
            <v>1</v>
          </cell>
          <cell r="O2791" t="str">
            <v>KQ-32-02</v>
          </cell>
          <cell r="P2791" t="str">
            <v>Сварка технологических трубопроводов (нерж. стали и сплавы), DI</v>
          </cell>
          <cell r="Q2791">
            <v>1</v>
          </cell>
        </row>
        <row r="2792">
          <cell r="E2792" t="str">
            <v>PI00-04-10-59</v>
          </cell>
          <cell r="F2792" t="str">
            <v>Сварка/соединение металлических трубопроводов – высоколегированные стали аустенитно-ферритного и аустенитного классов DN &gt;500-700мм / &gt;20-28 дюйм, толщина стенки &gt;16-20</v>
          </cell>
          <cell r="G2792" t="str">
            <v>Welding/connection of steel piping - austenitic-ferritic and austenitic high-alloy steel DN &gt;500-700 mm/&gt;20-28", wall thickness &gt;16-20</v>
          </cell>
          <cell r="H2792" t="str">
            <v>DI</v>
          </cell>
          <cell r="I2792" t="str">
            <v>DI</v>
          </cell>
          <cell r="J2792">
            <v>3.3693189579163287</v>
          </cell>
          <cell r="K2792">
            <v>0.11792616352707151</v>
          </cell>
          <cell r="L2792" t="str">
            <v>KQ-32-00</v>
          </cell>
          <cell r="M2792" t="str">
            <v>Технологические трубопроводы, DI</v>
          </cell>
          <cell r="N2792">
            <v>1</v>
          </cell>
          <cell r="O2792" t="str">
            <v>KQ-32-02</v>
          </cell>
          <cell r="P2792" t="str">
            <v>Сварка технологических трубопроводов (нерж. стали и сплавы), DI</v>
          </cell>
          <cell r="Q2792">
            <v>1</v>
          </cell>
        </row>
        <row r="2793">
          <cell r="E2793" t="str">
            <v>PI00-04-10-60</v>
          </cell>
          <cell r="F2793" t="str">
            <v>Сварка/соединение металлических трубопроводов – высоколегированные стали аустенитно-ферритного и аустенитного классов DN &gt;500-700мм / &gt;20-28 дюйм, толщина стенки &gt;20-24</v>
          </cell>
          <cell r="G2793" t="str">
            <v>Welding/connection of steel piping - austenitic-ferritic and austenitic high-alloy steel DN &gt;500-700 mm/&gt;20-28", wall thickness &gt;20-24</v>
          </cell>
          <cell r="H2793" t="str">
            <v>DI</v>
          </cell>
          <cell r="I2793" t="str">
            <v>DI</v>
          </cell>
          <cell r="J2793">
            <v>4.8249911776437564</v>
          </cell>
          <cell r="K2793">
            <v>0.16887469121753149</v>
          </cell>
          <cell r="L2793" t="str">
            <v>KQ-32-00</v>
          </cell>
          <cell r="M2793" t="str">
            <v>Технологические трубопроводы, DI</v>
          </cell>
          <cell r="N2793">
            <v>1</v>
          </cell>
          <cell r="O2793" t="str">
            <v>KQ-32-02</v>
          </cell>
          <cell r="P2793" t="str">
            <v>Сварка технологических трубопроводов (нерж. стали и сплавы), DI</v>
          </cell>
          <cell r="Q2793">
            <v>1</v>
          </cell>
        </row>
        <row r="2794">
          <cell r="E2794" t="str">
            <v>PI00-04-10-61</v>
          </cell>
          <cell r="F2794" t="str">
            <v>Сварка/соединение металлических трубопроводов – высоколегированные стали аустенитно-ферритного и аустенитного классов DN &gt;500-700мм / &gt;20-28 дюйм, толщина стенки &gt;24-28</v>
          </cell>
          <cell r="G2794" t="str">
            <v>Welding/connection of steel piping - austenitic-ferritic and austenitic high-alloy steel DN &gt;500-700 mm/&gt;20-28", wall thickness &gt;24-28</v>
          </cell>
          <cell r="H2794" t="str">
            <v>DI</v>
          </cell>
          <cell r="I2794" t="str">
            <v>DI</v>
          </cell>
          <cell r="J2794">
            <v>5.5308518435143723</v>
          </cell>
          <cell r="K2794">
            <v>0.19357981452300305</v>
          </cell>
          <cell r="L2794" t="str">
            <v>KQ-32-00</v>
          </cell>
          <cell r="M2794" t="str">
            <v>Технологические трубопроводы, DI</v>
          </cell>
          <cell r="N2794">
            <v>1</v>
          </cell>
          <cell r="O2794" t="str">
            <v>KQ-32-02</v>
          </cell>
          <cell r="P2794" t="str">
            <v>Сварка технологических трубопроводов (нерж. стали и сплавы), DI</v>
          </cell>
          <cell r="Q2794">
            <v>1</v>
          </cell>
        </row>
        <row r="2795">
          <cell r="E2795" t="str">
            <v>PI00-04-10-62</v>
          </cell>
          <cell r="F2795" t="str">
            <v>Сварка/соединение металлических трубопроводов – высоколегированные стали аустенитно-ферритного и аустенитного классов DN &gt;500-700мм / &gt;20-28 дюйм, толщина стенки &gt;28-32</v>
          </cell>
          <cell r="G2795" t="str">
            <v>Welding/connection of steel piping - austenitic-ferritic and austenitic high-alloy steel DN &gt;500-700 mm/&gt;20-28", wall thickness &gt;28-32</v>
          </cell>
          <cell r="H2795" t="str">
            <v>DI</v>
          </cell>
          <cell r="I2795" t="str">
            <v>DI</v>
          </cell>
          <cell r="J2795">
            <v>5.7675175245372028</v>
          </cell>
          <cell r="K2795">
            <v>0.20186311335880208</v>
          </cell>
          <cell r="L2795" t="str">
            <v>KQ-32-00</v>
          </cell>
          <cell r="M2795" t="str">
            <v>Технологические трубопроводы, DI</v>
          </cell>
          <cell r="N2795">
            <v>1</v>
          </cell>
          <cell r="O2795" t="str">
            <v>KQ-32-02</v>
          </cell>
          <cell r="P2795" t="str">
            <v>Сварка технологических трубопроводов (нерж. стали и сплавы), DI</v>
          </cell>
          <cell r="Q2795">
            <v>1</v>
          </cell>
        </row>
        <row r="2796">
          <cell r="E2796" t="str">
            <v>PI00-04-10-63</v>
          </cell>
          <cell r="F2796" t="str">
            <v>Сварка/соединение металлических трубопроводов – высоколегированные стали аустенитно-ферритного и аустенитного классов DN &gt;500-700мм / &gt;20-28 дюйм, толщина стенки &gt;32-36</v>
          </cell>
          <cell r="G2796" t="str">
            <v>Welding/connection of steel piping - austenitic-ferritic and austenitic high-alloy steel DN &gt;500-700 mm/&gt;20-28", wall thickness &gt;32-36</v>
          </cell>
          <cell r="H2796" t="str">
            <v>DI</v>
          </cell>
          <cell r="I2796" t="str">
            <v>DI</v>
          </cell>
          <cell r="J2796">
            <v>6.3068675963937562</v>
          </cell>
          <cell r="K2796">
            <v>0.22074036587378149</v>
          </cell>
          <cell r="L2796" t="str">
            <v>KQ-32-00</v>
          </cell>
          <cell r="M2796" t="str">
            <v>Технологические трубопроводы, DI</v>
          </cell>
          <cell r="N2796">
            <v>1</v>
          </cell>
          <cell r="O2796" t="str">
            <v>KQ-32-02</v>
          </cell>
          <cell r="P2796" t="str">
            <v>Сварка технологических трубопроводов (нерж. стали и сплавы), DI</v>
          </cell>
          <cell r="Q2796">
            <v>1</v>
          </cell>
        </row>
        <row r="2797">
          <cell r="E2797" t="str">
            <v>PI00-04-10-64</v>
          </cell>
          <cell r="F2797" t="str">
            <v>Сварка/соединение металлических трубопроводов – высоколегированные стали аустенитно-ферритного и аустенитного классов DN &gt;500-700мм / &gt;20-28 дюйм, толщина стенки &gt;36-40</v>
          </cell>
          <cell r="G2797" t="str">
            <v>Welding/connection of steel piping - austenitic-ferritic and austenitic high-alloy steel DN &gt;500-700 mm/&gt;20-28", wall thickness &gt;36-40</v>
          </cell>
          <cell r="H2797" t="str">
            <v>DI</v>
          </cell>
          <cell r="I2797" t="str">
            <v>DI</v>
          </cell>
          <cell r="J2797">
            <v>6.8071020594552705</v>
          </cell>
          <cell r="K2797">
            <v>0.23824857208093447</v>
          </cell>
          <cell r="L2797" t="str">
            <v>KQ-32-00</v>
          </cell>
          <cell r="M2797" t="str">
            <v>Технологические трубопроводы, DI</v>
          </cell>
          <cell r="N2797">
            <v>1</v>
          </cell>
          <cell r="O2797" t="str">
            <v>KQ-32-02</v>
          </cell>
          <cell r="P2797" t="str">
            <v>Сварка технологических трубопроводов (нерж. стали и сплавы), DI</v>
          </cell>
          <cell r="Q2797">
            <v>1</v>
          </cell>
        </row>
        <row r="2798">
          <cell r="E2798" t="str">
            <v>PI00-04-10-65</v>
          </cell>
          <cell r="F2798" t="str">
            <v>Сварка/соединение металлических трубопроводов – высоколегированные стали аустенитно-ферритного и аустенитного классов DN &gt;500-700мм / &gt;20-28 дюйм, толщина стенки &gt;40-44</v>
          </cell>
          <cell r="G2798" t="str">
            <v>Welding/connection of steel piping - austenitic-ferritic and austenitic high-alloy steel DN &gt;500-700 mm/&gt;20-28", wall thickness &gt;40-44</v>
          </cell>
          <cell r="H2798" t="str">
            <v>DI</v>
          </cell>
          <cell r="I2798" t="str">
            <v>DI</v>
          </cell>
          <cell r="J2798">
            <v>7.1669827646046542</v>
          </cell>
          <cell r="K2798">
            <v>0.25084439676116288</v>
          </cell>
          <cell r="L2798" t="str">
            <v>KQ-32-00</v>
          </cell>
          <cell r="M2798" t="str">
            <v>Технологические трубопроводы, DI</v>
          </cell>
          <cell r="N2798">
            <v>1</v>
          </cell>
          <cell r="O2798" t="str">
            <v>KQ-32-02</v>
          </cell>
          <cell r="P2798" t="str">
            <v>Сварка технологических трубопроводов (нерж. стали и сплавы), DI</v>
          </cell>
          <cell r="Q2798">
            <v>1</v>
          </cell>
        </row>
        <row r="2799">
          <cell r="E2799" t="str">
            <v>PI00-04-10-66</v>
          </cell>
          <cell r="F2799" t="str">
            <v>Сварка/соединение металлических трубопроводов – высоколегированные стали аустенитно-ферритного и аустенитного классов DN &gt;500-700мм / &gt;20-28 дюйм, толщина стенки &gt;44-48</v>
          </cell>
          <cell r="G2799" t="str">
            <v>Welding/connection of steel piping - austenitic-ferritic and austenitic high-alloy steel DN &gt;500-700 mm/&gt;20-28", wall thickness &gt;44-48</v>
          </cell>
          <cell r="H2799" t="str">
            <v>DI</v>
          </cell>
          <cell r="I2799" t="str">
            <v>DI</v>
          </cell>
          <cell r="J2799">
            <v>7.577936718386213</v>
          </cell>
          <cell r="K2799">
            <v>0.26522778514351752</v>
          </cell>
          <cell r="L2799" t="str">
            <v>KQ-32-00</v>
          </cell>
          <cell r="M2799" t="str">
            <v>Технологические трубопроводы, DI</v>
          </cell>
          <cell r="N2799">
            <v>1</v>
          </cell>
          <cell r="O2799" t="str">
            <v>KQ-32-02</v>
          </cell>
          <cell r="P2799" t="str">
            <v>Сварка технологических трубопроводов (нерж. стали и сплавы), DI</v>
          </cell>
          <cell r="Q2799">
            <v>1</v>
          </cell>
        </row>
        <row r="2800">
          <cell r="E2800" t="str">
            <v>PI00-04-10-67</v>
          </cell>
          <cell r="F2800" t="str">
            <v>Сварка/соединение металлических трубопроводов – высоколегированные стали аустенитно-ферритного и аустенитного классов DN &gt;500-700мм / &gt;20-28 дюйм, толщина стенки &gt;48-52</v>
          </cell>
          <cell r="G2800" t="str">
            <v>Welding/connection of steel piping - austenitic-ferritic and austenitic high-alloy steel DN &gt;500-700 mm/&gt;20-28", wall thickness &gt;48-52</v>
          </cell>
          <cell r="H2800" t="str">
            <v>DI</v>
          </cell>
          <cell r="I2800" t="str">
            <v>DI</v>
          </cell>
          <cell r="J2800">
            <v>8.9423601129938035</v>
          </cell>
          <cell r="K2800">
            <v>0.31298260395478311</v>
          </cell>
          <cell r="L2800" t="str">
            <v>KQ-32-00</v>
          </cell>
          <cell r="M2800" t="str">
            <v>Технологические трубопроводы, DI</v>
          </cell>
          <cell r="N2800">
            <v>1</v>
          </cell>
          <cell r="O2800" t="str">
            <v>KQ-32-02</v>
          </cell>
          <cell r="P2800" t="str">
            <v>Сварка технологических трубопроводов (нерж. стали и сплавы), DI</v>
          </cell>
          <cell r="Q2800">
            <v>1</v>
          </cell>
        </row>
        <row r="2801">
          <cell r="E2801" t="str">
            <v>PI00-04-10-68</v>
          </cell>
          <cell r="F2801" t="str">
            <v>Сварка/соединение металлических трубопроводов – высоколегированные стали аустенитно-ферритного и аустенитного классов DN &gt;500-700мм / &gt;20-28 дюйм, толщина стенки &gt;52-56</v>
          </cell>
          <cell r="G2801" t="str">
            <v>Welding/connection of steel piping - austenitic-ferritic and austenitic high-alloy steel DN &gt;500-700 mm/&gt;20-28", wall thickness &gt;52-56</v>
          </cell>
          <cell r="H2801" t="str">
            <v>DI</v>
          </cell>
          <cell r="I2801" t="str">
            <v>DI</v>
          </cell>
          <cell r="J2801">
            <v>9.5760333706965177</v>
          </cell>
          <cell r="K2801">
            <v>0.33516116797437812</v>
          </cell>
          <cell r="L2801" t="str">
            <v>KQ-32-00</v>
          </cell>
          <cell r="M2801" t="str">
            <v>Технологические трубопроводы, DI</v>
          </cell>
          <cell r="N2801">
            <v>1</v>
          </cell>
          <cell r="O2801" t="str">
            <v>KQ-32-02</v>
          </cell>
          <cell r="P2801" t="str">
            <v>Сварка технологических трубопроводов (нерж. стали и сплавы), DI</v>
          </cell>
          <cell r="Q2801">
            <v>1</v>
          </cell>
        </row>
        <row r="2802">
          <cell r="E2802" t="str">
            <v>PI00-04-10-69</v>
          </cell>
          <cell r="F2802" t="str">
            <v>Сварка/соединение металлических трубопроводов – высоколегированные стали аустенитно-ферритного и аустенитного классов DN &gt;500-700мм / &gt;20-28 дюйм, толщина стенки &gt;56-60</v>
          </cell>
          <cell r="G2802" t="str">
            <v>Welding/connection of steel piping - austenitic-ferritic and austenitic high-alloy steel DN &gt;500-700 mm/&gt;20-28", wall thickness &gt;56-60</v>
          </cell>
          <cell r="H2802" t="str">
            <v>DI</v>
          </cell>
          <cell r="I2802" t="str">
            <v>DI</v>
          </cell>
          <cell r="J2802">
            <v>10.803065137556001</v>
          </cell>
          <cell r="K2802">
            <v>0.37810727981446007</v>
          </cell>
          <cell r="L2802" t="str">
            <v>KQ-32-00</v>
          </cell>
          <cell r="M2802" t="str">
            <v>Технологические трубопроводы, DI</v>
          </cell>
          <cell r="N2802">
            <v>1</v>
          </cell>
          <cell r="O2802" t="str">
            <v>KQ-32-02</v>
          </cell>
          <cell r="P2802" t="str">
            <v>Сварка технологических трубопроводов (нерж. стали и сплавы), DI</v>
          </cell>
          <cell r="Q2802">
            <v>1</v>
          </cell>
        </row>
        <row r="2803">
          <cell r="E2803" t="str">
            <v>PI00-04-10-70</v>
          </cell>
          <cell r="F2803" t="str">
            <v>Сварка/соединение металлических трубопроводов – высоколегированные стали аустенитно-ферритного и аустенитного классов DN &gt;500-700мм / &gt;20-28 дюйм, толщина стенки &gt;60-64</v>
          </cell>
          <cell r="G2803" t="str">
            <v>Welding/connection of steel piping - austenitic-ferritic and austenitic high-alloy steel DN &gt;500-700 mm/&gt;20-28", wall thickness &gt;60-64</v>
          </cell>
          <cell r="H2803" t="str">
            <v>DI</v>
          </cell>
          <cell r="I2803" t="str">
            <v>DI</v>
          </cell>
          <cell r="J2803">
            <v>11.179907603038188</v>
          </cell>
          <cell r="K2803">
            <v>0.39129676610633657</v>
          </cell>
          <cell r="L2803" t="str">
            <v>KQ-32-00</v>
          </cell>
          <cell r="M2803" t="str">
            <v>Технологические трубопроводы, DI</v>
          </cell>
          <cell r="N2803">
            <v>1</v>
          </cell>
          <cell r="O2803" t="str">
            <v>KQ-32-02</v>
          </cell>
          <cell r="P2803" t="str">
            <v>Сварка технологических трубопроводов (нерж. стали и сплавы), DI</v>
          </cell>
          <cell r="Q2803">
            <v>1</v>
          </cell>
        </row>
        <row r="2804">
          <cell r="E2804" t="str">
            <v>PI00-04-10-71</v>
          </cell>
          <cell r="F2804" t="str">
            <v>Сварка/соединение металлических трубопроводов – высоколегированные стали аустенитно-ферритного и аустенитного классов DN &gt;500-700мм / &gt;20-28 дюйм, толщина стенки &gt;64-68</v>
          </cell>
          <cell r="G2804" t="str">
            <v>Welding/connection of steel piping - austenitic-ferritic and austenitic high-alloy steel DN &gt;500-700 mm/&gt;20-28", wall thickness &gt;64-68</v>
          </cell>
          <cell r="H2804" t="str">
            <v>DI</v>
          </cell>
          <cell r="I2804" t="str">
            <v>DI</v>
          </cell>
          <cell r="J2804">
            <v>12.323786010176718</v>
          </cell>
          <cell r="K2804">
            <v>0.43133251035618514</v>
          </cell>
          <cell r="L2804" t="str">
            <v>KQ-32-00</v>
          </cell>
          <cell r="M2804" t="str">
            <v>Технологические трубопроводы, DI</v>
          </cell>
          <cell r="N2804">
            <v>1</v>
          </cell>
          <cell r="O2804" t="str">
            <v>KQ-32-02</v>
          </cell>
          <cell r="P2804" t="str">
            <v>Сварка технологических трубопроводов (нерж. стали и сплавы), DI</v>
          </cell>
          <cell r="Q2804">
            <v>1</v>
          </cell>
        </row>
        <row r="2805">
          <cell r="E2805" t="str">
            <v>PI00-04-10-72</v>
          </cell>
          <cell r="F2805" t="str">
            <v>Сварка/соединение металлических трубопроводов – высоколегированные стали аустенитно-ферритного и аустенитного классов DN &gt;500-700мм / &gt;20-28 дюйм, толщина стенки &gt;68-72</v>
          </cell>
          <cell r="G2805" t="str">
            <v>Welding/connection of steel piping - austenitic-ferritic and austenitic high-alloy steel DN &gt;500-700 mm/&gt;20-28", wall thickness &gt;68-72</v>
          </cell>
          <cell r="H2805" t="str">
            <v>DI</v>
          </cell>
          <cell r="I2805" t="str">
            <v>DI</v>
          </cell>
          <cell r="J2805">
            <v>13.940652053833922</v>
          </cell>
          <cell r="K2805">
            <v>0.48792282188418734</v>
          </cell>
          <cell r="L2805" t="str">
            <v>KQ-32-00</v>
          </cell>
          <cell r="M2805" t="str">
            <v>Технологические трубопроводы, DI</v>
          </cell>
          <cell r="N2805">
            <v>1</v>
          </cell>
          <cell r="O2805" t="str">
            <v>KQ-32-02</v>
          </cell>
          <cell r="P2805" t="str">
            <v>Сварка технологических трубопроводов (нерж. стали и сплавы), DI</v>
          </cell>
          <cell r="Q2805">
            <v>1</v>
          </cell>
        </row>
        <row r="2806">
          <cell r="E2806" t="str">
            <v>PI00-04-10-73</v>
          </cell>
          <cell r="F2806" t="str">
            <v>Сварка/соединение металлических трубопроводов – высоколегированные стали аустенитно-ферритного и аустенитного классов DN &gt;500-700мм / &gt;20-28 дюйм, толщина стенки &gt;72-76</v>
          </cell>
          <cell r="G2806" t="str">
            <v>Welding/connection of steel piping - austenitic-ferritic and austenitic high-alloy steel DN &gt;500-700 mm/&gt;20-28", wall thickness &gt;72-76</v>
          </cell>
          <cell r="H2806" t="str">
            <v>DI</v>
          </cell>
          <cell r="I2806" t="str">
            <v>DI</v>
          </cell>
          <cell r="J2806">
            <v>15.274870494639725</v>
          </cell>
          <cell r="K2806">
            <v>0.53462046731239043</v>
          </cell>
          <cell r="L2806" t="str">
            <v>KQ-32-00</v>
          </cell>
          <cell r="M2806" t="str">
            <v>Технологические трубопроводы, DI</v>
          </cell>
          <cell r="N2806">
            <v>1</v>
          </cell>
          <cell r="O2806" t="str">
            <v>KQ-32-02</v>
          </cell>
          <cell r="P2806" t="str">
            <v>Сварка технологических трубопроводов (нерж. стали и сплавы), DI</v>
          </cell>
          <cell r="Q2806">
            <v>1</v>
          </cell>
        </row>
        <row r="2807">
          <cell r="E2807" t="str">
            <v>PI00-04-10-74</v>
          </cell>
          <cell r="F2807" t="str">
            <v>Сварка/соединение металлических трубопроводов – высоколегированные стали аустенитно-ферритного и аустенитного классов DN &gt;700-1000мм / &gt;28-40 дюйм, толщина стенки &gt;4-8</v>
          </cell>
          <cell r="G2807" t="str">
            <v>Welding/connection of steel piping - austenitic-ferritic and austenitic high-alloy steel DN &gt;700-1000 mm/&gt;28-40", wall thickness &gt;4-8</v>
          </cell>
          <cell r="H2807" t="str">
            <v>DI</v>
          </cell>
          <cell r="I2807" t="str">
            <v>DI</v>
          </cell>
          <cell r="J2807">
            <v>2.1197483294963813</v>
          </cell>
          <cell r="K2807">
            <v>7.4191191532373357E-2</v>
          </cell>
          <cell r="L2807" t="str">
            <v>KQ-32-00</v>
          </cell>
          <cell r="M2807" t="str">
            <v>Технологические трубопроводы, DI</v>
          </cell>
          <cell r="N2807">
            <v>1</v>
          </cell>
          <cell r="O2807" t="str">
            <v>KQ-32-02</v>
          </cell>
          <cell r="P2807" t="str">
            <v>Сварка технологических трубопроводов (нерж. стали и сплавы), DI</v>
          </cell>
          <cell r="Q2807">
            <v>1</v>
          </cell>
        </row>
        <row r="2808">
          <cell r="E2808" t="str">
            <v>PI00-04-10-75</v>
          </cell>
          <cell r="F2808" t="str">
            <v>Сварка/соединение металлических трубопроводов – высоколегированные стали аустенитно-ферритного и аустенитного классов DN &gt;700-1000мм / &gt;28-40 дюйм, толщина стенки &gt;8-12</v>
          </cell>
          <cell r="G2808" t="str">
            <v>Welding/connection of steel piping - austenitic-ferritic and austenitic high-alloy steel DN &gt;700-1000 mm/&gt;28-40", wall thickness &gt;8-12</v>
          </cell>
          <cell r="H2808" t="str">
            <v>DI</v>
          </cell>
          <cell r="I2808" t="str">
            <v>DI</v>
          </cell>
          <cell r="J2808">
            <v>2.1884973132821366</v>
          </cell>
          <cell r="K2808">
            <v>7.6597405964874785E-2</v>
          </cell>
          <cell r="L2808" t="str">
            <v>KQ-32-00</v>
          </cell>
          <cell r="M2808" t="str">
            <v>Технологические трубопроводы, DI</v>
          </cell>
          <cell r="N2808">
            <v>1</v>
          </cell>
          <cell r="O2808" t="str">
            <v>KQ-32-02</v>
          </cell>
          <cell r="P2808" t="str">
            <v>Сварка технологических трубопроводов (нерж. стали и сплавы), DI</v>
          </cell>
          <cell r="Q2808">
            <v>1</v>
          </cell>
        </row>
        <row r="2809">
          <cell r="E2809" t="str">
            <v>PI00-04-10-76</v>
          </cell>
          <cell r="F2809" t="str">
            <v>Сварка/соединение металлических трубопроводов – высоколегированные стали аустенитно-ферритного и аустенитного классов DN &gt;700-1000мм / &gt;28-40 дюйм, толщина стенки &gt;12-16</v>
          </cell>
          <cell r="G2809" t="str">
            <v>Welding/connection of steel piping - austenitic-ferritic and austenitic high-alloy steel DN &gt;700-1000 mm/&gt;28-40", wall thickness &gt;12-16</v>
          </cell>
          <cell r="H2809" t="str">
            <v>DI</v>
          </cell>
          <cell r="I2809" t="str">
            <v>DI</v>
          </cell>
          <cell r="J2809">
            <v>2.51120275214969</v>
          </cell>
          <cell r="K2809">
            <v>8.7892096325239172E-2</v>
          </cell>
          <cell r="L2809" t="str">
            <v>KQ-32-00</v>
          </cell>
          <cell r="M2809" t="str">
            <v>Технологические трубопроводы, DI</v>
          </cell>
          <cell r="N2809">
            <v>1</v>
          </cell>
          <cell r="O2809" t="str">
            <v>KQ-32-02</v>
          </cell>
          <cell r="P2809" t="str">
            <v>Сварка технологических трубопроводов (нерж. стали и сплавы), DI</v>
          </cell>
          <cell r="Q2809">
            <v>1</v>
          </cell>
        </row>
        <row r="2810">
          <cell r="E2810" t="str">
            <v>PI00-04-10-77</v>
          </cell>
          <cell r="F2810" t="str">
            <v>Сварка/соединение металлических трубопроводов – высоколегированные стали аустенитно-ферритного и аустенитного классов DN &gt;700-1000мм / &gt;28-40 дюйм, толщина стенки &gt;16-20</v>
          </cell>
          <cell r="G2810" t="str">
            <v>Welding/connection of steel piping - austenitic-ferritic and austenitic high-alloy steel DN &gt;700-1000 mm/&gt;28-40", wall thickness &gt;16-20</v>
          </cell>
          <cell r="H2810" t="str">
            <v>DI</v>
          </cell>
          <cell r="I2810" t="str">
            <v>DI</v>
          </cell>
          <cell r="J2810">
            <v>3.3932840313798587</v>
          </cell>
          <cell r="K2810">
            <v>0.11876494109829507</v>
          </cell>
          <cell r="L2810" t="str">
            <v>KQ-32-00</v>
          </cell>
          <cell r="M2810" t="str">
            <v>Технологические трубопроводы, DI</v>
          </cell>
          <cell r="N2810">
            <v>1</v>
          </cell>
          <cell r="O2810" t="str">
            <v>KQ-32-02</v>
          </cell>
          <cell r="P2810" t="str">
            <v>Сварка технологических трубопроводов (нерж. стали и сплавы), DI</v>
          </cell>
          <cell r="Q2810">
            <v>1</v>
          </cell>
        </row>
        <row r="2811">
          <cell r="E2811" t="str">
            <v>PI00-04-10-78</v>
          </cell>
          <cell r="F2811" t="str">
            <v>Сварка/соединение металлических трубопроводов – высоколегированные стали аустенитно-ферритного и аустенитного классов DN &gt;700-1000мм / &gt;28-40 дюйм, толщина стенки &gt;20-24</v>
          </cell>
          <cell r="G2811" t="str">
            <v>Welding/connection of steel piping - austenitic-ferritic and austenitic high-alloy steel DN &gt;700-1000 mm/&gt;28-40", wall thickness &gt;20-24</v>
          </cell>
          <cell r="H2811" t="str">
            <v>DI</v>
          </cell>
          <cell r="I2811" t="str">
            <v>DI</v>
          </cell>
          <cell r="J2811">
            <v>4.5674278732474143</v>
          </cell>
          <cell r="K2811">
            <v>0.1598599755636595</v>
          </cell>
          <cell r="L2811" t="str">
            <v>KQ-32-00</v>
          </cell>
          <cell r="M2811" t="str">
            <v>Технологические трубопроводы, DI</v>
          </cell>
          <cell r="N2811">
            <v>1</v>
          </cell>
          <cell r="O2811" t="str">
            <v>KQ-32-02</v>
          </cell>
          <cell r="P2811" t="str">
            <v>Сварка технологических трубопроводов (нерж. стали и сплавы), DI</v>
          </cell>
          <cell r="Q2811">
            <v>1</v>
          </cell>
        </row>
        <row r="2812">
          <cell r="E2812" t="str">
            <v>PI00-04-10-79</v>
          </cell>
          <cell r="F2812" t="str">
            <v>Сварка/соединение металлических трубопроводов – высоколегированные стали аустенитно-ферритного и аустенитного классов DN &gt;700-1000мм / &gt;28-40 дюйм, толщина стенки &gt;24-28</v>
          </cell>
          <cell r="G2812" t="str">
            <v>Welding/connection of steel piping - austenitic-ferritic and austenitic high-alloy steel DN &gt;700-1000 mm/&gt;28-40", wall thickness &gt;24-28</v>
          </cell>
          <cell r="H2812" t="str">
            <v>DI</v>
          </cell>
          <cell r="I2812" t="str">
            <v>DI</v>
          </cell>
          <cell r="J2812">
            <v>5.2422484241637282</v>
          </cell>
          <cell r="K2812">
            <v>0.18347869484573048</v>
          </cell>
          <cell r="L2812" t="str">
            <v>KQ-32-00</v>
          </cell>
          <cell r="M2812" t="str">
            <v>Технологические трубопроводы, DI</v>
          </cell>
          <cell r="N2812">
            <v>1</v>
          </cell>
          <cell r="O2812" t="str">
            <v>KQ-32-02</v>
          </cell>
          <cell r="P2812" t="str">
            <v>Сварка технологических трубопроводов (нерж. стали и сплавы), DI</v>
          </cell>
          <cell r="Q2812">
            <v>1</v>
          </cell>
        </row>
        <row r="2813">
          <cell r="E2813" t="str">
            <v>PI00-04-10-80</v>
          </cell>
          <cell r="F2813" t="str">
            <v>Сварка/соединение металлических трубопроводов – высоколегированные стали аустенитно-ферритного и аустенитного классов DN &gt;700-1000мм / &gt;28-40 дюйм, толщина стенки &gt;28-32</v>
          </cell>
          <cell r="G2813" t="str">
            <v>Welding/connection of steel piping - austenitic-ferritic and austenitic high-alloy steel DN &gt;700-1000 mm/&gt;28-40", wall thickness &gt;28-32</v>
          </cell>
          <cell r="H2813" t="str">
            <v>DI</v>
          </cell>
          <cell r="I2813" t="str">
            <v>DI</v>
          </cell>
          <cell r="J2813">
            <v>5.5568906537293241</v>
          </cell>
          <cell r="K2813">
            <v>0.19449117288052634</v>
          </cell>
          <cell r="L2813" t="str">
            <v>KQ-32-00</v>
          </cell>
          <cell r="M2813" t="str">
            <v>Технологические трубопроводы, DI</v>
          </cell>
          <cell r="N2813">
            <v>1</v>
          </cell>
          <cell r="O2813" t="str">
            <v>KQ-32-02</v>
          </cell>
          <cell r="P2813" t="str">
            <v>Сварка технологических трубопроводов (нерж. стали и сплавы), DI</v>
          </cell>
          <cell r="Q2813">
            <v>1</v>
          </cell>
        </row>
        <row r="2814">
          <cell r="E2814" t="str">
            <v>PI00-04-10-81</v>
          </cell>
          <cell r="F2814" t="str">
            <v>Сварка/соединение металлических трубопроводов – высоколегированные стали аустенитно-ферритного и аустенитного классов DN &gt;700-1000мм / &gt;28-40 дюйм, толщина стенки &gt;32-36</v>
          </cell>
          <cell r="G2814" t="str">
            <v>Welding/connection of steel piping - austenitic-ferritic and austenitic high-alloy steel DN &gt;700-1000 mm/&gt;28-40", wall thickness &gt;32-36</v>
          </cell>
          <cell r="H2814" t="str">
            <v>DI</v>
          </cell>
          <cell r="I2814" t="str">
            <v>DI</v>
          </cell>
          <cell r="J2814">
            <v>5.9578960916549173</v>
          </cell>
          <cell r="K2814">
            <v>0.20852636320792212</v>
          </cell>
          <cell r="L2814" t="str">
            <v>KQ-32-00</v>
          </cell>
          <cell r="M2814" t="str">
            <v>Технологические трубопроводы, DI</v>
          </cell>
          <cell r="N2814">
            <v>1</v>
          </cell>
          <cell r="O2814" t="str">
            <v>KQ-32-02</v>
          </cell>
          <cell r="P2814" t="str">
            <v>Сварка технологических трубопроводов (нерж. стали и сплавы), DI</v>
          </cell>
          <cell r="Q2814">
            <v>1</v>
          </cell>
        </row>
        <row r="2815">
          <cell r="E2815" t="str">
            <v>PI00-04-10-82</v>
          </cell>
          <cell r="F2815" t="str">
            <v>Сварка/соединение металлических трубопроводов – высоколегированные стали аустенитно-ферритного и аустенитного классов DN &gt;700-1000мм / &gt;28-40 дюйм, толщина стенки &gt;36-40</v>
          </cell>
          <cell r="G2815" t="str">
            <v>Welding/connection of steel piping - austenitic-ferritic and austenitic high-alloy steel DN &gt;700-1000 mm/&gt;28-40", wall thickness &gt;36-40</v>
          </cell>
          <cell r="H2815" t="str">
            <v>DI</v>
          </cell>
          <cell r="I2815" t="str">
            <v>DI</v>
          </cell>
          <cell r="J2815">
            <v>6.6289102103466018</v>
          </cell>
          <cell r="K2815">
            <v>0.23201185736213109</v>
          </cell>
          <cell r="L2815" t="str">
            <v>KQ-32-00</v>
          </cell>
          <cell r="M2815" t="str">
            <v>Технологические трубопроводы, DI</v>
          </cell>
          <cell r="N2815">
            <v>1</v>
          </cell>
          <cell r="O2815" t="str">
            <v>KQ-32-02</v>
          </cell>
          <cell r="P2815" t="str">
            <v>Сварка технологических трубопроводов (нерж. стали и сплавы), DI</v>
          </cell>
          <cell r="Q2815">
            <v>1</v>
          </cell>
        </row>
        <row r="2816">
          <cell r="E2816" t="str">
            <v>PI00-04-10-83</v>
          </cell>
          <cell r="F2816" t="str">
            <v>Сварка/соединение металлических трубопроводов – высоколегированные стали аустенитно-ферритного и аустенитного классов DN &gt;700-1000мм / &gt;28-40 дюйм, толщина стенки &gt;40-44</v>
          </cell>
          <cell r="G2816" t="str">
            <v>Welding/connection of steel piping - austenitic-ferritic and austenitic high-alloy steel DN &gt;700-1000 mm/&gt;28-40", wall thickness &gt;40-44</v>
          </cell>
          <cell r="H2816" t="str">
            <v>DI</v>
          </cell>
          <cell r="I2816" t="str">
            <v>DI</v>
          </cell>
          <cell r="J2816">
            <v>7.0784551785133143</v>
          </cell>
          <cell r="K2816">
            <v>0.24774593124796604</v>
          </cell>
          <cell r="L2816" t="str">
            <v>KQ-32-00</v>
          </cell>
          <cell r="M2816" t="str">
            <v>Технологические трубопроводы, DI</v>
          </cell>
          <cell r="N2816">
            <v>1</v>
          </cell>
          <cell r="O2816" t="str">
            <v>KQ-32-02</v>
          </cell>
          <cell r="P2816" t="str">
            <v>Сварка технологических трубопроводов (нерж. стали и сплавы), DI</v>
          </cell>
          <cell r="Q2816">
            <v>1</v>
          </cell>
        </row>
        <row r="2817">
          <cell r="E2817" t="str">
            <v>PI00-04-10-84</v>
          </cell>
          <cell r="F2817" t="str">
            <v>Сварка/соединение металлических трубопроводов – высоколегированные стали аустенитно-ферритного и аустенитного классов DN &gt;700-1000мм / &gt;28-40 дюйм, толщина стенки &gt;44-48</v>
          </cell>
          <cell r="G2817" t="str">
            <v>Welding/connection of steel piping - austenitic-ferritic and austenitic high-alloy steel DN &gt;700-1000 mm/&gt;28-40", wall thickness &gt;44-48</v>
          </cell>
          <cell r="H2817" t="str">
            <v>DI</v>
          </cell>
          <cell r="I2817" t="str">
            <v>DI</v>
          </cell>
          <cell r="J2817">
            <v>7.1643798727561681</v>
          </cell>
          <cell r="K2817">
            <v>0.25075329554646592</v>
          </cell>
          <cell r="L2817" t="str">
            <v>KQ-32-00</v>
          </cell>
          <cell r="M2817" t="str">
            <v>Технологические трубопроводы, DI</v>
          </cell>
          <cell r="N2817">
            <v>1</v>
          </cell>
          <cell r="O2817" t="str">
            <v>KQ-32-02</v>
          </cell>
          <cell r="P2817" t="str">
            <v>Сварка технологических трубопроводов (нерж. стали и сплавы), DI</v>
          </cell>
          <cell r="Q2817">
            <v>1</v>
          </cell>
        </row>
        <row r="2818">
          <cell r="E2818" t="str">
            <v>PI00-04-10-85</v>
          </cell>
          <cell r="F2818" t="str">
            <v>Сварка/соединение металлических трубопроводов – высоколегированные стали аустенитно-ферритного и аустенитного классов DN &gt;700-1000мм / &gt;28-40 дюйм, толщина стенки &gt;48-52</v>
          </cell>
          <cell r="G2818" t="str">
            <v>Welding/connection of steel piping - austenitic-ferritic and austenitic high-alloy steel DN &gt;700-1000 mm/&gt;28-40", wall thickness &gt;48-52</v>
          </cell>
          <cell r="H2818" t="str">
            <v>DI</v>
          </cell>
          <cell r="I2818" t="str">
            <v>DI</v>
          </cell>
          <cell r="J2818">
            <v>8.4588876341294466</v>
          </cell>
          <cell r="K2818">
            <v>0.29606106719453057</v>
          </cell>
          <cell r="L2818" t="str">
            <v>KQ-32-00</v>
          </cell>
          <cell r="M2818" t="str">
            <v>Технологические трубопроводы, DI</v>
          </cell>
          <cell r="N2818">
            <v>1</v>
          </cell>
          <cell r="O2818" t="str">
            <v>KQ-32-02</v>
          </cell>
          <cell r="P2818" t="str">
            <v>Сварка технологических трубопроводов (нерж. стали и сплавы), DI</v>
          </cell>
          <cell r="Q2818">
            <v>1</v>
          </cell>
        </row>
        <row r="2819">
          <cell r="E2819" t="str">
            <v>PI00-04-10-86</v>
          </cell>
          <cell r="F2819" t="str">
            <v>Сварка/соединение металлических трубопроводов – высоколегированные стали аустенитно-ферритного и аустенитного классов DN &gt;700-1000мм / &gt;28-40 дюйм, толщина стенки &gt;52-56</v>
          </cell>
          <cell r="G2819" t="str">
            <v>Welding/connection of steel piping - austenitic-ferritic and austenitic high-alloy steel DN &gt;700-1000 mm/&gt;28-40", wall thickness &gt;52-56</v>
          </cell>
          <cell r="H2819" t="str">
            <v>DI</v>
          </cell>
          <cell r="I2819" t="str">
            <v>DI</v>
          </cell>
          <cell r="J2819">
            <v>9.459211006289074</v>
          </cell>
          <cell r="K2819">
            <v>0.3310723852201175</v>
          </cell>
          <cell r="L2819" t="str">
            <v>KQ-32-00</v>
          </cell>
          <cell r="M2819" t="str">
            <v>Технологические трубопроводы, DI</v>
          </cell>
          <cell r="N2819">
            <v>1</v>
          </cell>
          <cell r="O2819" t="str">
            <v>KQ-32-02</v>
          </cell>
          <cell r="P2819" t="str">
            <v>Сварка технологических трубопроводов (нерж. стали и сплавы), DI</v>
          </cell>
          <cell r="Q2819">
            <v>1</v>
          </cell>
        </row>
        <row r="2820">
          <cell r="E2820" t="str">
            <v>PI00-04-10-87</v>
          </cell>
          <cell r="F2820" t="str">
            <v>Сварка/соединение металлических трубопроводов – высоколегированные стали аустенитно-ферритного и аустенитного классов DN &gt;700-1000мм / &gt;28-40 дюйм, толщина стенки &gt;56-60</v>
          </cell>
          <cell r="G2820" t="str">
            <v>Welding/connection of steel piping - austenitic-ferritic and austenitic high-alloy steel DN &gt;700-1000 mm/&gt;28-40", wall thickness &gt;56-60</v>
          </cell>
          <cell r="H2820" t="str">
            <v>DI</v>
          </cell>
          <cell r="I2820" t="str">
            <v>DI</v>
          </cell>
          <cell r="J2820">
            <v>9.8113436756546726</v>
          </cell>
          <cell r="K2820">
            <v>0.34339702864791355</v>
          </cell>
          <cell r="L2820" t="str">
            <v>KQ-32-00</v>
          </cell>
          <cell r="M2820" t="str">
            <v>Технологические трубопроводы, DI</v>
          </cell>
          <cell r="N2820">
            <v>1</v>
          </cell>
          <cell r="O2820" t="str">
            <v>KQ-32-02</v>
          </cell>
          <cell r="P2820" t="str">
            <v>Сварка технологических трубопроводов (нерж. стали и сплавы), DI</v>
          </cell>
          <cell r="Q2820">
            <v>1</v>
          </cell>
        </row>
        <row r="2821">
          <cell r="E2821" t="str">
            <v>PI00-04-10-88</v>
          </cell>
          <cell r="F2821" t="str">
            <v>Сварка/соединение металлических трубопроводов – высоколегированные стали аустенитно-ферритного и аустенитного классов DN &gt;700-1000мм / &gt;28-40 дюйм, толщина стенки &gt;60-64</v>
          </cell>
          <cell r="G2821" t="str">
            <v>Welding/connection of steel piping - austenitic-ferritic and austenitic high-alloy steel DN &gt;700-1000 mm/&gt;28-40", wall thickness &gt;60-64</v>
          </cell>
          <cell r="H2821" t="str">
            <v>DI</v>
          </cell>
          <cell r="I2821" t="str">
            <v>DI</v>
          </cell>
          <cell r="J2821">
            <v>10.365598173569746</v>
          </cell>
          <cell r="K2821">
            <v>0.36279593607494109</v>
          </cell>
          <cell r="L2821" t="str">
            <v>KQ-32-00</v>
          </cell>
          <cell r="M2821" t="str">
            <v>Технологические трубопроводы, DI</v>
          </cell>
          <cell r="N2821">
            <v>1</v>
          </cell>
          <cell r="O2821" t="str">
            <v>KQ-32-02</v>
          </cell>
          <cell r="P2821" t="str">
            <v>Сварка технологических трубопроводов (нерж. стали и сплавы), DI</v>
          </cell>
          <cell r="Q2821">
            <v>1</v>
          </cell>
        </row>
        <row r="2822">
          <cell r="E2822" t="str">
            <v>PI00-04-10-89</v>
          </cell>
          <cell r="F2822" t="str">
            <v>Сварка/соединение металлических трубопроводов – высоколегированные стали аустенитно-ферритного и аустенитного классов DN &gt;700-1000мм / &gt;28-40 дюйм, толщина стенки &gt;64-68</v>
          </cell>
          <cell r="G2822" t="str">
            <v>Welding/connection of steel piping - austenitic-ferritic and austenitic high-alloy steel DN &gt;700-1000 mm/&gt;28-40", wall thickness &gt;64-68</v>
          </cell>
          <cell r="H2822" t="str">
            <v>DI</v>
          </cell>
          <cell r="I2822" t="str">
            <v>DI</v>
          </cell>
          <cell r="J2822">
            <v>11.625769019189081</v>
          </cell>
          <cell r="K2822">
            <v>0.40690191567161782</v>
          </cell>
          <cell r="L2822" t="str">
            <v>KQ-32-00</v>
          </cell>
          <cell r="M2822" t="str">
            <v>Технологические трубопроводы, DI</v>
          </cell>
          <cell r="N2822">
            <v>1</v>
          </cell>
          <cell r="O2822" t="str">
            <v>KQ-32-02</v>
          </cell>
          <cell r="P2822" t="str">
            <v>Сварка технологических трубопроводов (нерж. стали и сплавы), DI</v>
          </cell>
          <cell r="Q2822">
            <v>1</v>
          </cell>
        </row>
        <row r="2823">
          <cell r="E2823" t="str">
            <v>PI00-04-10-90</v>
          </cell>
          <cell r="F2823" t="str">
            <v>Сварка/соединение металлических трубопроводов – высоколегированные стали аустенитно-ферритного и аустенитного классов DN &gt;700-1000мм / &gt;28-40 дюйм, толщина стенки &gt;68-72</v>
          </cell>
          <cell r="G2823" t="str">
            <v>Welding/connection of steel piping - austenitic-ferritic and austenitic high-alloy steel DN &gt;700-1000 mm/&gt;28-40", wall thickness &gt;68-72</v>
          </cell>
          <cell r="H2823" t="str">
            <v>DI</v>
          </cell>
          <cell r="I2823" t="str">
            <v>DI</v>
          </cell>
          <cell r="J2823">
            <v>13.154775244289709</v>
          </cell>
          <cell r="K2823">
            <v>0.4604171335501398</v>
          </cell>
          <cell r="L2823" t="str">
            <v>KQ-32-00</v>
          </cell>
          <cell r="M2823" t="str">
            <v>Технологические трубопроводы, DI</v>
          </cell>
          <cell r="N2823">
            <v>1</v>
          </cell>
          <cell r="O2823" t="str">
            <v>KQ-32-02</v>
          </cell>
          <cell r="P2823" t="str">
            <v>Сварка технологических трубопроводов (нерж. стали и сплавы), DI</v>
          </cell>
          <cell r="Q2823">
            <v>1</v>
          </cell>
        </row>
        <row r="2824">
          <cell r="E2824" t="str">
            <v>PI00-04-10-91</v>
          </cell>
          <cell r="F2824" t="str">
            <v>Сварка/соединение металлических трубопроводов – высоколегированные стали аустенитно-ферритного и аустенитного классов DN &gt;700-1000мм / &gt;28-40 дюйм, толщина стенки &gt;72-76</v>
          </cell>
          <cell r="G2824" t="str">
            <v>Welding/connection of steel piping - austenitic-ferritic and austenitic high-alloy steel DN &gt;700-1000 mm/&gt;28-40", wall thickness &gt;72-76</v>
          </cell>
          <cell r="H2824" t="str">
            <v>DI</v>
          </cell>
          <cell r="I2824" t="str">
            <v>DI</v>
          </cell>
          <cell r="J2824">
            <v>14.414521355177836</v>
          </cell>
          <cell r="K2824">
            <v>0.50450824743122435</v>
          </cell>
          <cell r="L2824" t="str">
            <v>KQ-32-00</v>
          </cell>
          <cell r="M2824" t="str">
            <v>Технологические трубопроводы, DI</v>
          </cell>
          <cell r="N2824">
            <v>1</v>
          </cell>
          <cell r="O2824" t="str">
            <v>KQ-32-02</v>
          </cell>
          <cell r="P2824" t="str">
            <v>Сварка технологических трубопроводов (нерж. стали и сплавы), DI</v>
          </cell>
          <cell r="Q2824">
            <v>1</v>
          </cell>
        </row>
        <row r="2825">
          <cell r="E2825" t="str">
            <v>PI00-04-10-92</v>
          </cell>
          <cell r="F2825" t="str">
            <v>Сварка/соединение металлических трубопроводов – высоколегированные стали аустенитно-ферритного и аустенитного классов DN &gt;700-1000мм / &gt;28-40 дюйм, толщина стенки &gt;76-80</v>
          </cell>
          <cell r="G2825" t="str">
            <v>Welding/connection of steel piping - austenitic-ferritic and austenitic high-alloy steel DN &gt;700-1000 mm/&gt;28-40", wall thickness &gt;76-80</v>
          </cell>
          <cell r="H2825" t="str">
            <v>DI</v>
          </cell>
          <cell r="I2825" t="str">
            <v>DI</v>
          </cell>
          <cell r="J2825">
            <v>15.674211103103463</v>
          </cell>
          <cell r="K2825">
            <v>0.54859738860862128</v>
          </cell>
          <cell r="L2825" t="str">
            <v>KQ-32-00</v>
          </cell>
          <cell r="M2825" t="str">
            <v>Технологические трубопроводы, DI</v>
          </cell>
          <cell r="N2825">
            <v>1</v>
          </cell>
          <cell r="O2825" t="str">
            <v>KQ-32-02</v>
          </cell>
          <cell r="P2825" t="str">
            <v>Сварка технологических трубопроводов (нерж. стали и сплавы), DI</v>
          </cell>
          <cell r="Q2825">
            <v>1</v>
          </cell>
        </row>
        <row r="2826">
          <cell r="E2826" t="str">
            <v>PI00-04-10-93</v>
          </cell>
          <cell r="F2826" t="str">
            <v>Сварка/соединение металлических трубопроводов – высоколегированные стали аустенитно-ферритного и аустенитного классов DN &gt;700-1000мм / &gt;28-40 дюйм, толщина стенки &gt;80-84</v>
          </cell>
          <cell r="G2826" t="str">
            <v>Welding/connection of steel piping - austenitic-ferritic and austenitic high-alloy steel DN &gt;700-1000 mm/&gt;28-40", wall thickness &gt;80-84</v>
          </cell>
          <cell r="H2826" t="str">
            <v>DI</v>
          </cell>
          <cell r="I2826" t="str">
            <v>DI</v>
          </cell>
          <cell r="J2826">
            <v>17.382709566575105</v>
          </cell>
          <cell r="K2826">
            <v>0.60839483483012868</v>
          </cell>
          <cell r="L2826" t="str">
            <v>KQ-32-00</v>
          </cell>
          <cell r="M2826" t="str">
            <v>Технологические трубопроводы, DI</v>
          </cell>
          <cell r="N2826">
            <v>1</v>
          </cell>
          <cell r="O2826" t="str">
            <v>KQ-32-02</v>
          </cell>
          <cell r="P2826" t="str">
            <v>Сварка технологических трубопроводов (нерж. стали и сплавы), DI</v>
          </cell>
          <cell r="Q2826">
            <v>1</v>
          </cell>
        </row>
        <row r="2827">
          <cell r="E2827" t="str">
            <v>PI00-04-10-94</v>
          </cell>
          <cell r="F2827" t="str">
            <v>Сварка/соединение металлических трубопроводов – высоколегированные стали аустенитно-ферритного и аустенитного классов DN &gt;1000-1200мм / &gt;40-48 дюйм, толщина стенки &gt;8-12</v>
          </cell>
          <cell r="G2827" t="str">
            <v>Welding/connection of steel piping - austenitic-ferritic and austenitic high-alloy steel DN &gt;1000-1200 mm/&gt;40-48", wall thickness &gt;8-12</v>
          </cell>
          <cell r="H2827" t="str">
            <v>DI</v>
          </cell>
          <cell r="I2827" t="str">
            <v>DI</v>
          </cell>
          <cell r="J2827">
            <v>1.8943668037624992</v>
          </cell>
          <cell r="K2827">
            <v>6.6302838131687483E-2</v>
          </cell>
          <cell r="L2827" t="str">
            <v>KQ-32-00</v>
          </cell>
          <cell r="M2827" t="str">
            <v>Технологические трубопроводы, DI</v>
          </cell>
          <cell r="N2827">
            <v>1</v>
          </cell>
          <cell r="O2827" t="str">
            <v>KQ-32-02</v>
          </cell>
          <cell r="P2827" t="str">
            <v>Сварка технологических трубопроводов (нерж. стали и сплавы), DI</v>
          </cell>
          <cell r="Q2827">
            <v>1</v>
          </cell>
        </row>
        <row r="2828">
          <cell r="E2828" t="str">
            <v>PI00-04-10-95</v>
          </cell>
          <cell r="F2828" t="str">
            <v>Сварка/соединение металлических трубопроводов – высоколегированные стали аустенитно-ферритного и аустенитного классов DN &gt;1000-1200мм / &gt;40-48 дюйм, толщина стенки &gt;12-16</v>
          </cell>
          <cell r="G2828" t="str">
            <v>Welding/connection of steel piping - austenitic-ferritic and austenitic high-alloy steel DN &gt;1000-1200 mm/&gt;40-48", wall thickness &gt;12-16</v>
          </cell>
          <cell r="H2828" t="str">
            <v>DI</v>
          </cell>
          <cell r="I2828" t="str">
            <v>DI</v>
          </cell>
          <cell r="J2828">
            <v>2.458954012998861</v>
          </cell>
          <cell r="K2828">
            <v>8.6063390454960129E-2</v>
          </cell>
          <cell r="L2828" t="str">
            <v>KQ-32-00</v>
          </cell>
          <cell r="M2828" t="str">
            <v>Технологические трубопроводы, DI</v>
          </cell>
          <cell r="N2828">
            <v>1</v>
          </cell>
          <cell r="O2828" t="str">
            <v>KQ-32-02</v>
          </cell>
          <cell r="P2828" t="str">
            <v>Сварка технологических трубопроводов (нерж. стали и сплавы), DI</v>
          </cell>
          <cell r="Q2828">
            <v>1</v>
          </cell>
        </row>
        <row r="2829">
          <cell r="E2829" t="str">
            <v>PI00-04-10-96</v>
          </cell>
          <cell r="F2829" t="str">
            <v>Сварка/соединение металлических трубопроводов – высоколегированные стали аустенитно-ферритного и аустенитного классов DN &gt;1000-1200мм / &gt;40-48 дюйм, толщина стенки &gt;16-20</v>
          </cell>
          <cell r="G2829" t="str">
            <v>Welding/connection of steel piping - austenitic-ferritic and austenitic high-alloy steel DN &gt;1000-1200 mm/&gt;40-48", wall thickness &gt;16-20</v>
          </cell>
          <cell r="H2829" t="str">
            <v>DI</v>
          </cell>
          <cell r="I2829" t="str">
            <v>DI</v>
          </cell>
          <cell r="J2829">
            <v>3.329895030605897</v>
          </cell>
          <cell r="K2829">
            <v>0.11654632607120642</v>
          </cell>
          <cell r="L2829" t="str">
            <v>KQ-32-00</v>
          </cell>
          <cell r="M2829" t="str">
            <v>Технологические трубопроводы, DI</v>
          </cell>
          <cell r="N2829">
            <v>1</v>
          </cell>
          <cell r="O2829" t="str">
            <v>KQ-32-02</v>
          </cell>
          <cell r="P2829" t="str">
            <v>Сварка технологических трубопроводов (нерж. стали и сплавы), DI</v>
          </cell>
          <cell r="Q2829">
            <v>1</v>
          </cell>
        </row>
        <row r="2830">
          <cell r="E2830" t="str">
            <v>PI00-04-10-97</v>
          </cell>
          <cell r="F2830" t="str">
            <v>Сварка/соединение металлических трубопроводов – высоколегированные стали аустенитно-ферритного и аустенитного классов DN &gt;1000-1200мм / &gt;40-48 дюйм, толщина стенки &gt;20-24</v>
          </cell>
          <cell r="G2830" t="str">
            <v>Welding/connection of steel piping - austenitic-ferritic and austenitic high-alloy steel DN &gt;1000-1200 mm/&gt;40-48", wall thickness &gt;20-24</v>
          </cell>
          <cell r="H2830" t="str">
            <v>DI</v>
          </cell>
          <cell r="I2830" t="str">
            <v>DI</v>
          </cell>
          <cell r="J2830">
            <v>4.4955005685520426</v>
          </cell>
          <cell r="K2830">
            <v>0.15734251989932152</v>
          </cell>
          <cell r="L2830" t="str">
            <v>KQ-32-00</v>
          </cell>
          <cell r="M2830" t="str">
            <v>Технологические трубопроводы, DI</v>
          </cell>
          <cell r="N2830">
            <v>1</v>
          </cell>
          <cell r="O2830" t="str">
            <v>KQ-32-02</v>
          </cell>
          <cell r="P2830" t="str">
            <v>Сварка технологических трубопроводов (нерж. стали и сплавы), DI</v>
          </cell>
          <cell r="Q2830">
            <v>1</v>
          </cell>
        </row>
        <row r="2831">
          <cell r="E2831" t="str">
            <v>PI00-04-10-98</v>
          </cell>
          <cell r="F2831" t="str">
            <v>Сварка/соединение металлических трубопроводов – высоколегированные стали аустенитно-ферритного и аустенитного классов DN &gt;1000-1200мм / &gt;40-48 дюйм, толщина стенки &gt;24-28</v>
          </cell>
          <cell r="G2831" t="str">
            <v>Welding/connection of steel piping - austenitic-ferritic and austenitic high-alloy steel DN &gt;1000-1200 mm/&gt;40-48", wall thickness &gt;24-28</v>
          </cell>
          <cell r="H2831" t="str">
            <v>DI</v>
          </cell>
          <cell r="I2831" t="str">
            <v>DI</v>
          </cell>
          <cell r="J2831">
            <v>5.1650761707331636</v>
          </cell>
          <cell r="K2831">
            <v>0.18077766597566078</v>
          </cell>
          <cell r="L2831" t="str">
            <v>KQ-32-00</v>
          </cell>
          <cell r="M2831" t="str">
            <v>Технологические трубопроводы, DI</v>
          </cell>
          <cell r="N2831">
            <v>1</v>
          </cell>
          <cell r="O2831" t="str">
            <v>KQ-32-02</v>
          </cell>
          <cell r="P2831" t="str">
            <v>Сварка технологических трубопроводов (нерж. стали и сплавы), DI</v>
          </cell>
          <cell r="Q2831">
            <v>1</v>
          </cell>
        </row>
        <row r="2832">
          <cell r="E2832" t="str">
            <v>PI00-04-10-99</v>
          </cell>
          <cell r="F2832" t="str">
            <v>Сварка/соединение металлических трубопроводов – высоколегированные стали аустенитно-ферритного и аустенитного классов DN &gt;1000-1200мм / &gt;40-48 дюйм, толщина стенки &gt;28-32</v>
          </cell>
          <cell r="G2832" t="str">
            <v>Welding/connection of steel piping - austenitic-ferritic and austenitic high-alloy steel DN &gt;1000-1200 mm/&gt;40-48", wall thickness &gt;28-32</v>
          </cell>
          <cell r="H2832" t="str">
            <v>DI</v>
          </cell>
          <cell r="I2832" t="str">
            <v>DI</v>
          </cell>
          <cell r="J2832">
            <v>5.4629196546982719</v>
          </cell>
          <cell r="K2832">
            <v>0.19120218791443952</v>
          </cell>
          <cell r="L2832" t="str">
            <v>KQ-32-00</v>
          </cell>
          <cell r="M2832" t="str">
            <v>Технологические трубопроводы, DI</v>
          </cell>
          <cell r="N2832">
            <v>1</v>
          </cell>
          <cell r="O2832" t="str">
            <v>KQ-32-02</v>
          </cell>
          <cell r="P2832" t="str">
            <v>Сварка технологических трубопроводов (нерж. стали и сплавы), DI</v>
          </cell>
          <cell r="Q2832">
            <v>1</v>
          </cell>
        </row>
        <row r="2833">
          <cell r="E2833" t="str">
            <v>PI00-04-10-100</v>
          </cell>
          <cell r="F2833" t="str">
            <v>Сварка/соединение металлических трубопроводов – высоколегированные стали аустенитно-ферритного и аустенитного классов DN &gt;1000-1200мм / &gt;40-48 дюйм, толщина стенки &gt;32-36</v>
          </cell>
          <cell r="G2833" t="str">
            <v>Welding/connection of steel piping - austenitic-ferritic and austenitic high-alloy steel DN &gt;1000-1200 mm/&gt;40-48", wall thickness &gt;32-36</v>
          </cell>
          <cell r="H2833" t="str">
            <v>DI</v>
          </cell>
          <cell r="I2833" t="str">
            <v>DI</v>
          </cell>
          <cell r="J2833">
            <v>5.858390883340463</v>
          </cell>
          <cell r="K2833">
            <v>0.20504368091691624</v>
          </cell>
          <cell r="L2833" t="str">
            <v>KQ-32-00</v>
          </cell>
          <cell r="M2833" t="str">
            <v>Технологические трубопроводы, DI</v>
          </cell>
          <cell r="N2833">
            <v>1</v>
          </cell>
          <cell r="O2833" t="str">
            <v>KQ-32-02</v>
          </cell>
          <cell r="P2833" t="str">
            <v>Сварка технологических трубопроводов (нерж. стали и сплавы), DI</v>
          </cell>
          <cell r="Q2833">
            <v>1</v>
          </cell>
        </row>
        <row r="2834">
          <cell r="E2834" t="str">
            <v>PI00-04-10-101</v>
          </cell>
          <cell r="F2834" t="str">
            <v>Сварка/соединение металлических трубопроводов – высоколегированные стали аустенитно-ферритного и аустенитного классов DN &gt;1000-1200мм / &gt;40-48 дюйм, толщина стенки &gt;36-40</v>
          </cell>
          <cell r="G2834" t="str">
            <v>Welding/connection of steel piping - austenitic-ferritic and austenitic high-alloy steel DN &gt;1000-1200 mm/&gt;40-48", wall thickness &gt;36-40</v>
          </cell>
          <cell r="H2834" t="str">
            <v>DI</v>
          </cell>
          <cell r="I2834" t="str">
            <v>DI</v>
          </cell>
          <cell r="J2834">
            <v>6.5222016455183587</v>
          </cell>
          <cell r="K2834">
            <v>0.2282770575931426</v>
          </cell>
          <cell r="L2834" t="str">
            <v>KQ-32-00</v>
          </cell>
          <cell r="M2834" t="str">
            <v>Технологические трубопроводы, DI</v>
          </cell>
          <cell r="N2834">
            <v>1</v>
          </cell>
          <cell r="O2834" t="str">
            <v>KQ-32-02</v>
          </cell>
          <cell r="P2834" t="str">
            <v>Сварка технологических трубопроводов (нерж. стали и сплавы), DI</v>
          </cell>
          <cell r="Q2834">
            <v>1</v>
          </cell>
        </row>
        <row r="2835">
          <cell r="E2835" t="str">
            <v>PI00-04-10-102</v>
          </cell>
          <cell r="F2835" t="str">
            <v>Сварка/соединение металлических трубопроводов – высоколегированные стали аустенитно-ферритного и аустенитного классов DN &gt;1000-1200мм / &gt;40-48 дюйм, толщина стенки &gt;40-44</v>
          </cell>
          <cell r="G2835" t="str">
            <v>Welding/connection of steel piping - austenitic-ferritic and austenitic high-alloy steel DN &gt;1000-1200 mm/&gt;40-48", wall thickness &gt;40-44</v>
          </cell>
          <cell r="H2835" t="str">
            <v>DI</v>
          </cell>
          <cell r="I2835" t="str">
            <v>DI</v>
          </cell>
          <cell r="J2835">
            <v>6.9601889223653925</v>
          </cell>
          <cell r="K2835">
            <v>0.24360661228278876</v>
          </cell>
          <cell r="L2835" t="str">
            <v>KQ-32-00</v>
          </cell>
          <cell r="M2835" t="str">
            <v>Технологические трубопроводы, DI</v>
          </cell>
          <cell r="N2835">
            <v>1</v>
          </cell>
          <cell r="O2835" t="str">
            <v>KQ-32-02</v>
          </cell>
          <cell r="P2835" t="str">
            <v>Сварка технологических трубопроводов (нерж. стали и сплавы), DI</v>
          </cell>
          <cell r="Q2835">
            <v>1</v>
          </cell>
        </row>
        <row r="2836">
          <cell r="E2836" t="str">
            <v>PI00-04-10-103</v>
          </cell>
          <cell r="F2836" t="str">
            <v>Сварка/соединение металлических трубопроводов – высоколегированные стали аустенитно-ферритного и аустенитного классов DN &gt;1000-1200мм / &gt;40-48 дюйм, толщина стенки &gt;44-48</v>
          </cell>
          <cell r="G2836" t="str">
            <v>Welding/connection of steel piping - austenitic-ferritic and austenitic high-alloy steel DN &gt;1000-1200 mm/&gt;40-48", wall thickness &gt;44-48</v>
          </cell>
          <cell r="H2836" t="str">
            <v>DI</v>
          </cell>
          <cell r="I2836" t="str">
            <v>DI</v>
          </cell>
          <cell r="J2836">
            <v>7.3970928762809773</v>
          </cell>
          <cell r="K2836">
            <v>0.25889825066983418</v>
          </cell>
          <cell r="L2836" t="str">
            <v>KQ-32-00</v>
          </cell>
          <cell r="M2836" t="str">
            <v>Технологические трубопроводы, DI</v>
          </cell>
          <cell r="N2836">
            <v>1</v>
          </cell>
          <cell r="O2836" t="str">
            <v>KQ-32-02</v>
          </cell>
          <cell r="P2836" t="str">
            <v>Сварка технологических трубопроводов (нерж. стали и сплавы), DI</v>
          </cell>
          <cell r="Q2836">
            <v>1</v>
          </cell>
        </row>
        <row r="2837">
          <cell r="E2837" t="str">
            <v>PI00-04-10-104</v>
          </cell>
          <cell r="F2837" t="str">
            <v>Сварка/соединение металлических трубопроводов – высоколегированные стали аустенитно-ферритного и аустенитного классов DN &gt;1000-1200мм / &gt;40-48 дюйм, толщина стенки &gt;48-52</v>
          </cell>
          <cell r="G2837" t="str">
            <v>Welding/connection of steel piping - austenitic-ferritic and austenitic high-alloy steel DN &gt;1000-1200 mm/&gt;40-48", wall thickness &gt;48-52</v>
          </cell>
          <cell r="H2837" t="str">
            <v>DI</v>
          </cell>
          <cell r="I2837" t="str">
            <v>DI</v>
          </cell>
          <cell r="J2837">
            <v>8.3261142506720081</v>
          </cell>
          <cell r="K2837">
            <v>0.29141399877352031</v>
          </cell>
          <cell r="L2837" t="str">
            <v>KQ-32-00</v>
          </cell>
          <cell r="M2837" t="str">
            <v>Технологические трубопроводы, DI</v>
          </cell>
          <cell r="N2837">
            <v>1</v>
          </cell>
          <cell r="O2837" t="str">
            <v>KQ-32-02</v>
          </cell>
          <cell r="P2837" t="str">
            <v>Сварка технологических трубопроводов (нерж. стали и сплавы), DI</v>
          </cell>
          <cell r="Q2837">
            <v>1</v>
          </cell>
        </row>
        <row r="2838">
          <cell r="E2838" t="str">
            <v>PI00-04-10-105</v>
          </cell>
          <cell r="F2838" t="str">
            <v>Сварка/соединение металлических трубопроводов – высоколегированные стали аустенитно-ферритного и аустенитного классов DN &gt;1000-1200мм / &gt;40-48 дюйм, толщина стенки &gt;52-56</v>
          </cell>
          <cell r="G2838" t="str">
            <v>Welding/connection of steel piping - austenitic-ferritic and austenitic high-alloy steel DN &gt;1000-1200 mm/&gt;40-48", wall thickness &gt;52-56</v>
          </cell>
          <cell r="H2838" t="str">
            <v>DI</v>
          </cell>
          <cell r="I2838" t="str">
            <v>DI</v>
          </cell>
          <cell r="J2838">
            <v>9.3128956894017314</v>
          </cell>
          <cell r="K2838">
            <v>0.32595134912906065</v>
          </cell>
          <cell r="L2838" t="str">
            <v>KQ-32-00</v>
          </cell>
          <cell r="M2838" t="str">
            <v>Технологические трубопроводы, DI</v>
          </cell>
          <cell r="N2838">
            <v>1</v>
          </cell>
          <cell r="O2838" t="str">
            <v>KQ-32-02</v>
          </cell>
          <cell r="P2838" t="str">
            <v>Сварка технологических трубопроводов (нерж. стали и сплавы), DI</v>
          </cell>
          <cell r="Q2838">
            <v>1</v>
          </cell>
        </row>
        <row r="2839">
          <cell r="E2839" t="str">
            <v>PI00-04-10-106</v>
          </cell>
          <cell r="F2839" t="str">
            <v>Сварка/соединение металлических трубопроводов – высоколегированные стали аустенитно-ферритного и аустенитного классов DN &gt;1000-1200мм / &gt;40-48 дюйм, толщина стенки &gt;56-60</v>
          </cell>
          <cell r="G2839" t="str">
            <v>Welding/connection of steel piping - austenitic-ferritic and austenitic high-alloy steel DN &gt;1000-1200 mm/&gt;40-48", wall thickness &gt;56-60</v>
          </cell>
          <cell r="H2839" t="str">
            <v>DI</v>
          </cell>
          <cell r="I2839" t="str">
            <v>DI</v>
          </cell>
          <cell r="J2839">
            <v>9.9748250823997608</v>
          </cell>
          <cell r="K2839">
            <v>0.3491188778839916</v>
          </cell>
          <cell r="L2839" t="str">
            <v>KQ-32-00</v>
          </cell>
          <cell r="M2839" t="str">
            <v>Технологические трубопроводы, DI</v>
          </cell>
          <cell r="N2839">
            <v>1</v>
          </cell>
          <cell r="O2839" t="str">
            <v>KQ-32-02</v>
          </cell>
          <cell r="P2839" t="str">
            <v>Сварка технологических трубопроводов (нерж. стали и сплавы), DI</v>
          </cell>
          <cell r="Q2839">
            <v>1</v>
          </cell>
        </row>
        <row r="2840">
          <cell r="E2840" t="str">
            <v>PI00-04-10-107</v>
          </cell>
          <cell r="F2840" t="str">
            <v>Сварка/соединение металлических трубопроводов – высоколегированные стали аустенитно-ферритного и аустенитного классов DN &gt;1000-1200мм / &gt;40-48 дюйм, толщина стенки &gt;60-64</v>
          </cell>
          <cell r="G2840" t="str">
            <v>Welding/connection of steel piping - austenitic-ferritic and austenitic high-alloy steel DN &gt;1000-1200 mm/&gt;40-48", wall thickness &gt;60-64</v>
          </cell>
          <cell r="H2840" t="str">
            <v>DI</v>
          </cell>
          <cell r="I2840" t="str">
            <v>DI</v>
          </cell>
          <cell r="J2840">
            <v>10.18983907762914</v>
          </cell>
          <cell r="K2840">
            <v>0.35664436771701991</v>
          </cell>
          <cell r="L2840" t="str">
            <v>KQ-32-00</v>
          </cell>
          <cell r="M2840" t="str">
            <v>Технологические трубопроводы, DI</v>
          </cell>
          <cell r="N2840">
            <v>1</v>
          </cell>
          <cell r="O2840" t="str">
            <v>KQ-32-02</v>
          </cell>
          <cell r="P2840" t="str">
            <v>Сварка технологических трубопроводов (нерж. стали и сплавы), DI</v>
          </cell>
          <cell r="Q2840">
            <v>1</v>
          </cell>
        </row>
        <row r="2841">
          <cell r="E2841" t="str">
            <v>PI00-04-10-108</v>
          </cell>
          <cell r="F2841" t="str">
            <v>Сварка/соединение металлических трубопроводов – высоколегированные стали аустенитно-ферритного и аустенитного классов DN &gt;1000-1200мм / &gt;40-48 дюйм, толщина стенки &gt;64-68</v>
          </cell>
          <cell r="G2841" t="str">
            <v>Welding/connection of steel piping - austenitic-ferritic and austenitic high-alloy steel DN &gt;1000-1200 mm/&gt;40-48", wall thickness &gt;64-68</v>
          </cell>
          <cell r="H2841" t="str">
            <v>DI</v>
          </cell>
          <cell r="I2841" t="str">
            <v>DI</v>
          </cell>
          <cell r="J2841">
            <v>11.431198210747285</v>
          </cell>
          <cell r="K2841">
            <v>0.40009193737615495</v>
          </cell>
          <cell r="L2841" t="str">
            <v>KQ-32-00</v>
          </cell>
          <cell r="M2841" t="str">
            <v>Технологические трубопроводы, DI</v>
          </cell>
          <cell r="N2841">
            <v>1</v>
          </cell>
          <cell r="O2841" t="str">
            <v>KQ-32-02</v>
          </cell>
          <cell r="P2841" t="str">
            <v>Сварка технологических трубопроводов (нерж. стали и сплавы), DI</v>
          </cell>
          <cell r="Q2841">
            <v>1</v>
          </cell>
        </row>
        <row r="2842">
          <cell r="E2842" t="str">
            <v>PI00-04-10-109</v>
          </cell>
          <cell r="F2842" t="str">
            <v>Сварка/соединение металлических трубопроводов – высоколегированные стали аустенитно-ферритного и аустенитного классов DN &gt;1200-1400мм / &gt;48-56 дюйм, толщина стенки &gt;8-12</v>
          </cell>
          <cell r="G2842" t="str">
            <v>Welding/connection of steel piping - austenitic-ferritic and austenitic high-alloy steel DN &gt;1200-1400 mm/&gt;48-56", wall thickness &gt;8-12</v>
          </cell>
          <cell r="H2842" t="str">
            <v>DI</v>
          </cell>
          <cell r="I2842" t="str">
            <v>DI</v>
          </cell>
          <cell r="J2842">
            <v>1.8753257915787591</v>
          </cell>
          <cell r="K2842">
            <v>6.5636402705256572E-2</v>
          </cell>
          <cell r="L2842" t="str">
            <v>KQ-32-00</v>
          </cell>
          <cell r="M2842" t="str">
            <v>Технологические трубопроводы, DI</v>
          </cell>
          <cell r="N2842">
            <v>1</v>
          </cell>
          <cell r="O2842" t="str">
            <v>KQ-32-02</v>
          </cell>
          <cell r="P2842" t="str">
            <v>Сварка технологических трубопроводов (нерж. стали и сплавы), DI</v>
          </cell>
          <cell r="Q2842">
            <v>1</v>
          </cell>
        </row>
        <row r="2843">
          <cell r="E2843" t="str">
            <v>PI00-04-10-110</v>
          </cell>
          <cell r="F2843" t="str">
            <v>Сварка/соединение металлических трубопроводов – высоколегированные стали аустенитно-ферритного и аустенитного классов DN &gt;1200-1400мм / &gt;48-56 дюйм, толщина стенки &gt;12-16</v>
          </cell>
          <cell r="G2843" t="str">
            <v>Welding/connection of steel piping - austenitic-ferritic and austenitic high-alloy steel DN &gt;1200-1400 mm/&gt;48-56", wall thickness &gt;12-16</v>
          </cell>
          <cell r="H2843" t="str">
            <v>DI</v>
          </cell>
          <cell r="I2843" t="str">
            <v>DI</v>
          </cell>
          <cell r="J2843">
            <v>2.4362212142139317</v>
          </cell>
          <cell r="K2843">
            <v>8.52677424974876E-2</v>
          </cell>
          <cell r="L2843" t="str">
            <v>KQ-32-00</v>
          </cell>
          <cell r="M2843" t="str">
            <v>Технологические трубопроводы, DI</v>
          </cell>
          <cell r="N2843">
            <v>1</v>
          </cell>
          <cell r="O2843" t="str">
            <v>KQ-32-02</v>
          </cell>
          <cell r="P2843" t="str">
            <v>Сварка технологических трубопроводов (нерж. стали и сплавы), DI</v>
          </cell>
          <cell r="Q2843">
            <v>1</v>
          </cell>
        </row>
        <row r="2844">
          <cell r="E2844" t="str">
            <v>PI00-04-10-111</v>
          </cell>
          <cell r="F2844" t="str">
            <v>Сварка/соединение металлических трубопроводов – высоколегированные стали аустенитно-ферритного и аустенитного классов DN &gt;1200-1400мм / &gt;48-56 дюйм, толщина стенки &gt;16-20</v>
          </cell>
          <cell r="G2844" t="str">
            <v>Welding/connection of steel piping - austenitic-ferritic and austenitic high-alloy steel DN &gt;1200-1400 mm/&gt;48-56", wall thickness &gt;16-20</v>
          </cell>
          <cell r="H2844" t="str">
            <v>DI</v>
          </cell>
          <cell r="I2844" t="str">
            <v>DI</v>
          </cell>
          <cell r="J2844">
            <v>3.3023201441270613</v>
          </cell>
          <cell r="K2844">
            <v>0.11558120504444716</v>
          </cell>
          <cell r="L2844" t="str">
            <v>KQ-32-00</v>
          </cell>
          <cell r="M2844" t="str">
            <v>Технологические трубопроводы, DI</v>
          </cell>
          <cell r="N2844">
            <v>1</v>
          </cell>
          <cell r="O2844" t="str">
            <v>KQ-32-02</v>
          </cell>
          <cell r="P2844" t="str">
            <v>Сварка технологических трубопроводов (нерж. стали и сплавы), DI</v>
          </cell>
          <cell r="Q2844">
            <v>1</v>
          </cell>
        </row>
        <row r="2845">
          <cell r="E2845" t="str">
            <v>PI00-04-10-112</v>
          </cell>
          <cell r="F2845" t="str">
            <v>Сварка/соединение металлических трубопроводов – высоколегированные стали аустенитно-ферритного и аустенитного классов DN &gt;1200-1400мм / &gt;48-56 дюйм, толщина стенки &gt;20-24</v>
          </cell>
          <cell r="G2845" t="str">
            <v>Welding/connection of steel piping - austenitic-ferritic and austenitic high-alloy steel DN &gt;1200-1400 mm/&gt;48-56", wall thickness &gt;20-24</v>
          </cell>
          <cell r="H2845" t="str">
            <v>DI</v>
          </cell>
          <cell r="I2845" t="str">
            <v>DI</v>
          </cell>
          <cell r="J2845">
            <v>4.4641859735260514</v>
          </cell>
          <cell r="K2845">
            <v>0.15624650907341181</v>
          </cell>
          <cell r="L2845" t="str">
            <v>KQ-32-00</v>
          </cell>
          <cell r="M2845" t="str">
            <v>Технологические трубопроводы, DI</v>
          </cell>
          <cell r="N2845">
            <v>1</v>
          </cell>
          <cell r="O2845" t="str">
            <v>KQ-32-02</v>
          </cell>
          <cell r="P2845" t="str">
            <v>Сварка технологических трубопроводов (нерж. стали и сплавы), DI</v>
          </cell>
          <cell r="Q2845">
            <v>1</v>
          </cell>
        </row>
        <row r="2846">
          <cell r="E2846" t="str">
            <v>PI00-04-10-113</v>
          </cell>
          <cell r="F2846" t="str">
            <v>Сварка/соединение металлических трубопроводов – высоколегированные стали аустенитно-ферритного и аустенитного классов DN &gt;1200-1400мм / &gt;48-56 дюйм, толщина стенки &gt;24-28</v>
          </cell>
          <cell r="G2846" t="str">
            <v>Welding/connection of steel piping - austenitic-ferritic and austenitic high-alloy steel DN &gt;1200-1400 mm/&gt;48-56", wall thickness &gt;24-28</v>
          </cell>
          <cell r="H2846" t="str">
            <v>DI</v>
          </cell>
          <cell r="I2846" t="str">
            <v>DI</v>
          </cell>
          <cell r="J2846">
            <v>5.1314897318964539</v>
          </cell>
          <cell r="K2846">
            <v>0.17960214061637589</v>
          </cell>
          <cell r="L2846" t="str">
            <v>KQ-32-00</v>
          </cell>
          <cell r="M2846" t="str">
            <v>Технологические трубопроводы, DI</v>
          </cell>
          <cell r="N2846">
            <v>1</v>
          </cell>
          <cell r="O2846" t="str">
            <v>KQ-32-02</v>
          </cell>
          <cell r="P2846" t="str">
            <v>Сварка технологических трубопроводов (нерж. стали и сплавы), DI</v>
          </cell>
          <cell r="Q2846">
            <v>1</v>
          </cell>
        </row>
        <row r="2847">
          <cell r="E2847" t="str">
            <v>PI00-04-10-114</v>
          </cell>
          <cell r="F2847" t="str">
            <v>Сварка/соединение металлических трубопроводов – высоколегированные стали аустенитно-ферритного и аустенитного классов DN &gt;1200-1400мм / &gt;48-56 дюйм, толщина стенки &gt;28-32</v>
          </cell>
          <cell r="G2847" t="str">
            <v>Welding/connection of steel piping - austenitic-ferritic and austenitic high-alloy steel DN &gt;1200-1400 mm/&gt;48-56", wall thickness &gt;28-32</v>
          </cell>
          <cell r="H2847" t="str">
            <v>DI</v>
          </cell>
          <cell r="I2847" t="str">
            <v>DI</v>
          </cell>
          <cell r="J2847">
            <v>5.4220636336496302</v>
          </cell>
          <cell r="K2847">
            <v>0.18977222717773704</v>
          </cell>
          <cell r="L2847" t="str">
            <v>KQ-32-00</v>
          </cell>
          <cell r="M2847" t="str">
            <v>Технологические трубопроводы, DI</v>
          </cell>
          <cell r="N2847">
            <v>1</v>
          </cell>
          <cell r="O2847" t="str">
            <v>KQ-32-02</v>
          </cell>
          <cell r="P2847" t="str">
            <v>Сварка технологических трубопроводов (нерж. стали и сплавы), DI</v>
          </cell>
          <cell r="Q2847">
            <v>1</v>
          </cell>
        </row>
        <row r="2848">
          <cell r="E2848" t="str">
            <v>PI00-04-10-115</v>
          </cell>
          <cell r="F2848" t="str">
            <v>Сварка/соединение металлических трубопроводов – высоколегированные стали аустенитно-ферритного и аустенитного классов DN &gt;1200-1400мм / &gt;48-56 дюйм, толщина стенки &gt;32-36</v>
          </cell>
          <cell r="G2848" t="str">
            <v>Welding/connection of steel piping - austenitic-ferritic and austenitic high-alloy steel DN &gt;1200-1400 mm/&gt;48-56", wall thickness &gt;32-36</v>
          </cell>
          <cell r="H2848" t="str">
            <v>DI</v>
          </cell>
          <cell r="I2848" t="str">
            <v>DI</v>
          </cell>
          <cell r="J2848">
            <v>5.8151325781828307</v>
          </cell>
          <cell r="K2848">
            <v>0.20352964023639908</v>
          </cell>
          <cell r="L2848" t="str">
            <v>KQ-32-00</v>
          </cell>
          <cell r="M2848" t="str">
            <v>Технологические трубопроводы, DI</v>
          </cell>
          <cell r="N2848">
            <v>1</v>
          </cell>
          <cell r="O2848" t="str">
            <v>KQ-32-02</v>
          </cell>
          <cell r="P2848" t="str">
            <v>Сварка технологических трубопроводов (нерж. стали и сплавы), DI</v>
          </cell>
          <cell r="Q2848">
            <v>1</v>
          </cell>
        </row>
        <row r="2849">
          <cell r="E2849" t="str">
            <v>PI00-04-10-116</v>
          </cell>
          <cell r="F2849" t="str">
            <v>Сварка/соединение металлических трубопроводов – высоколегированные стали аустенитно-ферритного и аустенитного классов DN &gt;1200-1400мм / &gt;48-56 дюйм, толщина стенки &gt;36-40</v>
          </cell>
          <cell r="G2849" t="str">
            <v>Welding/connection of steel piping - austenitic-ferritic and austenitic high-alloy steel DN &gt;1200-1400 mm/&gt;48-56", wall thickness &gt;36-40</v>
          </cell>
          <cell r="H2849" t="str">
            <v>DI</v>
          </cell>
          <cell r="I2849" t="str">
            <v>DI</v>
          </cell>
          <cell r="J2849">
            <v>6.4758393232708729</v>
          </cell>
          <cell r="K2849">
            <v>0.22665437631448054</v>
          </cell>
          <cell r="L2849" t="str">
            <v>KQ-32-00</v>
          </cell>
          <cell r="M2849" t="str">
            <v>Технологические трубопроводы, DI</v>
          </cell>
          <cell r="N2849">
            <v>1</v>
          </cell>
          <cell r="O2849" t="str">
            <v>KQ-32-02</v>
          </cell>
          <cell r="P2849" t="str">
            <v>Сварка технологических трубопроводов (нерж. стали и сплавы), DI</v>
          </cell>
          <cell r="Q2849">
            <v>1</v>
          </cell>
        </row>
        <row r="2850">
          <cell r="E2850" t="str">
            <v>PI00-04-10-117</v>
          </cell>
          <cell r="F2850" t="str">
            <v>Сварка/соединение металлических трубопроводов – высоколегированные стали аустенитно-ферритного и аустенитного классов DN &gt;1200-1400мм / &gt;48-56 дюйм, толщина стенки &gt;40-44</v>
          </cell>
          <cell r="G2850" t="str">
            <v>Welding/connection of steel piping - austenitic-ferritic and austenitic high-alloy steel DN &gt;1200-1400 mm/&gt;48-56", wall thickness &gt;40-44</v>
          </cell>
          <cell r="H2850" t="str">
            <v>DI</v>
          </cell>
          <cell r="I2850" t="str">
            <v>DI</v>
          </cell>
          <cell r="J2850">
            <v>6.9087419483185455</v>
          </cell>
          <cell r="K2850">
            <v>0.24180596819114913</v>
          </cell>
          <cell r="L2850" t="str">
            <v>KQ-32-00</v>
          </cell>
          <cell r="M2850" t="str">
            <v>Технологические трубопроводы, DI</v>
          </cell>
          <cell r="N2850">
            <v>1</v>
          </cell>
          <cell r="O2850" t="str">
            <v>KQ-32-02</v>
          </cell>
          <cell r="P2850" t="str">
            <v>Сварка технологических трубопроводов (нерж. стали и сплавы), DI</v>
          </cell>
          <cell r="Q2850">
            <v>1</v>
          </cell>
        </row>
        <row r="2851">
          <cell r="E2851" t="str">
            <v>PI00-04-10-118</v>
          </cell>
          <cell r="F2851" t="str">
            <v>Сварка/соединение металлических трубопроводов – высоколегированные стали аустенитно-ферритного и аустенитного классов DN &gt;1200-1400мм / &gt;48-56 дюйм, толщина стенки &gt;44-48</v>
          </cell>
          <cell r="G2851" t="str">
            <v>Welding/connection of steel piping - austenitic-ferritic and austenitic high-alloy steel DN &gt;1200-1400 mm/&gt;48-56", wall thickness &gt;44-48</v>
          </cell>
          <cell r="H2851" t="str">
            <v>DI</v>
          </cell>
          <cell r="I2851" t="str">
            <v>DI</v>
          </cell>
          <cell r="J2851">
            <v>7.3438868870049872</v>
          </cell>
          <cell r="K2851">
            <v>0.25703604104517463</v>
          </cell>
          <cell r="L2851" t="str">
            <v>KQ-32-00</v>
          </cell>
          <cell r="M2851" t="str">
            <v>Технологические трубопроводы, DI</v>
          </cell>
          <cell r="N2851">
            <v>1</v>
          </cell>
          <cell r="O2851" t="str">
            <v>KQ-32-02</v>
          </cell>
          <cell r="P2851" t="str">
            <v>Сварка технологических трубопроводов (нерж. стали и сплавы), DI</v>
          </cell>
          <cell r="Q2851">
            <v>1</v>
          </cell>
        </row>
        <row r="2852">
          <cell r="E2852" t="str">
            <v>PI00-04-10-119</v>
          </cell>
          <cell r="F2852" t="str">
            <v>Сварка/соединение металлических трубопроводов – высоколегированные стали аустенитно-ферритного и аустенитного классов DN &gt;1200-1400мм / &gt;48-56 дюйм, толщина стенки &gt;48-52</v>
          </cell>
          <cell r="G2852" t="str">
            <v>Welding/connection of steel piping - austenitic-ferritic and austenitic high-alloy steel DN &gt;1200-1400 mm/&gt;48-56", wall thickness &gt;48-52</v>
          </cell>
          <cell r="H2852" t="str">
            <v>DI</v>
          </cell>
          <cell r="I2852" t="str">
            <v>DI</v>
          </cell>
          <cell r="J2852">
            <v>8.2684078014406399</v>
          </cell>
          <cell r="K2852">
            <v>0.28939427305042231</v>
          </cell>
          <cell r="L2852" t="str">
            <v>KQ-32-00</v>
          </cell>
          <cell r="M2852" t="str">
            <v>Технологические трубопроводы, DI</v>
          </cell>
          <cell r="N2852">
            <v>1</v>
          </cell>
          <cell r="O2852" t="str">
            <v>KQ-32-02</v>
          </cell>
          <cell r="P2852" t="str">
            <v>Сварка технологических трубопроводов (нерж. стали и сплавы), DI</v>
          </cell>
          <cell r="Q2852">
            <v>1</v>
          </cell>
        </row>
        <row r="2853">
          <cell r="E2853" t="str">
            <v>PI00-04-10-120</v>
          </cell>
          <cell r="F2853" t="str">
            <v>Сварка/соединение металлических трубопроводов – высоколегированные стали аустенитно-ферритного и аустенитного классов DN &gt;1200-1400мм / &gt;48-56 дюйм, толщина стенки &gt;52-56</v>
          </cell>
          <cell r="G2853" t="str">
            <v>Welding/connection of steel piping - austenitic-ferritic and austenitic high-alloy steel DN &gt;1200-1400 mm/&gt;48-56", wall thickness &gt;52-56</v>
          </cell>
          <cell r="H2853" t="str">
            <v>DI</v>
          </cell>
          <cell r="I2853" t="str">
            <v>DI</v>
          </cell>
          <cell r="J2853">
            <v>9.2493243248295745</v>
          </cell>
          <cell r="K2853">
            <v>0.3237263513690351</v>
          </cell>
          <cell r="L2853" t="str">
            <v>KQ-32-00</v>
          </cell>
          <cell r="M2853" t="str">
            <v>Технологические трубопроводы, DI</v>
          </cell>
          <cell r="N2853">
            <v>1</v>
          </cell>
          <cell r="O2853" t="str">
            <v>KQ-32-02</v>
          </cell>
          <cell r="P2853" t="str">
            <v>Сварка технологических трубопроводов (нерж. стали и сплавы), DI</v>
          </cell>
          <cell r="Q2853">
            <v>1</v>
          </cell>
        </row>
        <row r="2854">
          <cell r="E2854" t="str">
            <v>PI00-04-10-121</v>
          </cell>
          <cell r="F2854" t="str">
            <v>Сварка/соединение металлических трубопроводов – высоколегированные стали аустенитно-ферритного и аустенитного классов DN &gt;1200-1400мм / &gt;48-56 дюйм, толщина стенки &gt;56-60</v>
          </cell>
          <cell r="G2854" t="str">
            <v>Welding/connection of steel piping - austenitic-ferritic and austenitic high-alloy steel DN &gt;1200-1400 mm/&gt;48-56", wall thickness &gt;56-60</v>
          </cell>
          <cell r="H2854" t="str">
            <v>DI</v>
          </cell>
          <cell r="I2854" t="str">
            <v>DI</v>
          </cell>
          <cell r="J2854">
            <v>9.9077640615124469</v>
          </cell>
          <cell r="K2854">
            <v>0.3467717421529356</v>
          </cell>
          <cell r="L2854" t="str">
            <v>KQ-32-00</v>
          </cell>
          <cell r="M2854" t="str">
            <v>Технологические трубопроводы, DI</v>
          </cell>
          <cell r="N2854">
            <v>1</v>
          </cell>
          <cell r="O2854" t="str">
            <v>KQ-32-02</v>
          </cell>
          <cell r="P2854" t="str">
            <v>Сварка технологических трубопроводов (нерж. стали и сплавы), DI</v>
          </cell>
          <cell r="Q2854">
            <v>1</v>
          </cell>
        </row>
        <row r="2855">
          <cell r="E2855" t="str">
            <v>PI00-04-10-122</v>
          </cell>
          <cell r="F2855" t="str">
            <v>Сварка/соединение металлических трубопроводов – высоколегированные стали аустенитно-ферритного и аустенитного классов DN &gt;1200-1400мм / &gt;48-56 дюйм, толщина стенки &gt;60-64</v>
          </cell>
          <cell r="G2855" t="str">
            <v>Welding/connection of steel piping - austenitic-ferritic and austenitic high-alloy steel DN &gt;1200-1400 mm/&gt;48-56", wall thickness &gt;60-64</v>
          </cell>
          <cell r="H2855" t="str">
            <v>DI</v>
          </cell>
          <cell r="I2855" t="str">
            <v>DI</v>
          </cell>
          <cell r="J2855">
            <v>10.113581812842463</v>
          </cell>
          <cell r="K2855">
            <v>0.35397536344948627</v>
          </cell>
          <cell r="L2855" t="str">
            <v>KQ-32-00</v>
          </cell>
          <cell r="M2855" t="str">
            <v>Технологические трубопроводы, DI</v>
          </cell>
          <cell r="N2855">
            <v>1</v>
          </cell>
          <cell r="O2855" t="str">
            <v>KQ-32-02</v>
          </cell>
          <cell r="P2855" t="str">
            <v>Сварка технологических трубопроводов (нерж. стали и сплавы), DI</v>
          </cell>
          <cell r="Q2855">
            <v>1</v>
          </cell>
        </row>
        <row r="2856">
          <cell r="E2856" t="str">
            <v>PI00-04-10-123</v>
          </cell>
          <cell r="F2856" t="str">
            <v>Сварка/соединение металлических трубопроводов – высоколегированные стали аустенитно-ферритного и аустенитного классов DN &gt;1200-1400мм / &gt;48-56 дюйм, толщина стенки &gt;64-68</v>
          </cell>
          <cell r="G2856" t="str">
            <v>Welding/connection of steel piping - austenitic-ferritic and austenitic high-alloy steel DN &gt;1200-1400 mm/&gt;48-56", wall thickness &gt;64-68</v>
          </cell>
          <cell r="H2856" t="str">
            <v>DI</v>
          </cell>
          <cell r="I2856" t="str">
            <v>DI</v>
          </cell>
          <cell r="J2856">
            <v>11.346805923378751</v>
          </cell>
          <cell r="K2856">
            <v>0.39713820731825628</v>
          </cell>
          <cell r="L2856" t="str">
            <v>KQ-32-00</v>
          </cell>
          <cell r="M2856" t="str">
            <v>Технологические трубопроводы, DI</v>
          </cell>
          <cell r="N2856">
            <v>1</v>
          </cell>
          <cell r="O2856" t="str">
            <v>KQ-32-02</v>
          </cell>
          <cell r="P2856" t="str">
            <v>Сварка технологических трубопроводов (нерж. стали и сплавы), DI</v>
          </cell>
          <cell r="Q2856">
            <v>1</v>
          </cell>
        </row>
        <row r="2857">
          <cell r="E2857" t="str">
            <v>PI00-04-10-124</v>
          </cell>
          <cell r="F2857" t="str">
            <v>Сварка/соединение металлических трубопроводов – высоколегированные стали аустенитно-ферритного и аустенитного классов DN &gt;1200-1400мм / &gt;48-56 дюйм, толщина стенки &gt;68-72</v>
          </cell>
          <cell r="G2857" t="str">
            <v>Welding/connection of steel piping - austenitic-ferritic and austenitic high-alloy steel DN &gt;1200-1400 mm/&gt;48-56", wall thickness &gt;68-72</v>
          </cell>
          <cell r="H2857" t="str">
            <v>DI</v>
          </cell>
          <cell r="I2857" t="str">
            <v>DI</v>
          </cell>
          <cell r="J2857">
            <v>12.845152153621434</v>
          </cell>
          <cell r="K2857">
            <v>0.44958032537675019</v>
          </cell>
          <cell r="L2857" t="str">
            <v>KQ-32-00</v>
          </cell>
          <cell r="M2857" t="str">
            <v>Технологические трубопроводы, DI</v>
          </cell>
          <cell r="N2857">
            <v>1</v>
          </cell>
          <cell r="O2857" t="str">
            <v>KQ-32-02</v>
          </cell>
          <cell r="P2857" t="str">
            <v>Сварка технологических трубопроводов (нерж. стали и сплавы), DI</v>
          </cell>
          <cell r="Q2857">
            <v>1</v>
          </cell>
        </row>
        <row r="2858">
          <cell r="E2858" t="str">
            <v>PI00-04-10-125</v>
          </cell>
          <cell r="F2858" t="str">
            <v>Сварка/соединение металлических трубопроводов – высоколегированные стали аустенитно-ферритного и аустенитного классов DN &gt;1200-1400мм / &gt;48-56 дюйм, толщина стенки &gt;72-76</v>
          </cell>
          <cell r="G2858" t="str">
            <v>Welding/connection of steel piping - austenitic-ferritic and austenitic high-alloy steel DN &gt;1200-1400 mm/&gt;48-56", wall thickness &gt;72-76</v>
          </cell>
          <cell r="H2858" t="str">
            <v>DI</v>
          </cell>
          <cell r="I2858" t="str">
            <v>DI</v>
          </cell>
          <cell r="J2858">
            <v>14.078035766649064</v>
          </cell>
          <cell r="K2858">
            <v>0.49273125183271727</v>
          </cell>
          <cell r="L2858" t="str">
            <v>KQ-32-00</v>
          </cell>
          <cell r="M2858" t="str">
            <v>Технологические трубопроводы, DI</v>
          </cell>
          <cell r="N2858">
            <v>1</v>
          </cell>
          <cell r="O2858" t="str">
            <v>KQ-32-02</v>
          </cell>
          <cell r="P2858" t="str">
            <v>Сварка технологических трубопроводов (нерж. стали и сплавы), DI</v>
          </cell>
          <cell r="Q2858">
            <v>1</v>
          </cell>
        </row>
        <row r="2859">
          <cell r="E2859" t="str">
            <v>PI00-04-10-126</v>
          </cell>
          <cell r="F2859" t="str">
            <v>Сварка/соединение металлических трубопроводов – высоколегированные стали аустенитно-ферритного и аустенитного классов DN &gt;1200-1400мм / &gt;48-56 дюйм, толщина стенки &gt;76-80</v>
          </cell>
          <cell r="G2859" t="str">
            <v>Welding/connection of steel piping - austenitic-ferritic and austenitic high-alloy steel DN &gt;1200-1400 mm/&gt;48-56", wall thickness &gt;76-80</v>
          </cell>
          <cell r="H2859" t="str">
            <v>DI</v>
          </cell>
          <cell r="I2859" t="str">
            <v>DI</v>
          </cell>
          <cell r="J2859">
            <v>15.310874195125251</v>
          </cell>
          <cell r="K2859">
            <v>0.53588059682938383</v>
          </cell>
          <cell r="L2859" t="str">
            <v>KQ-32-00</v>
          </cell>
          <cell r="M2859" t="str">
            <v>Технологические трубопроводы, DI</v>
          </cell>
          <cell r="N2859">
            <v>1</v>
          </cell>
          <cell r="O2859" t="str">
            <v>KQ-32-02</v>
          </cell>
          <cell r="P2859" t="str">
            <v>Сварка технологических трубопроводов (нерж. стали и сплавы), DI</v>
          </cell>
          <cell r="Q2859">
            <v>1</v>
          </cell>
        </row>
        <row r="2860">
          <cell r="E2860" t="str">
            <v>PI00-04-10-127</v>
          </cell>
          <cell r="F2860" t="str">
            <v>Сварка/соединение металлических трубопроводов – высоколегированные стали аустенитно-ферритного и аустенитного классов DN &gt;1200-1400мм / &gt;48-56 дюйм, толщина стенки &gt;80-84</v>
          </cell>
          <cell r="G2860" t="str">
            <v>Welding/connection of steel piping - austenitic-ferritic and austenitic high-alloy steel DN &gt;1200-1400 mm/&gt;48-56", wall thickness &gt;80-84</v>
          </cell>
          <cell r="H2860" t="str">
            <v>DI</v>
          </cell>
          <cell r="I2860" t="str">
            <v>DI</v>
          </cell>
          <cell r="J2860">
            <v>16.984968674541964</v>
          </cell>
          <cell r="K2860">
            <v>0.59447390360896879</v>
          </cell>
          <cell r="L2860" t="str">
            <v>KQ-32-00</v>
          </cell>
          <cell r="M2860" t="str">
            <v>Технологические трубопроводы, DI</v>
          </cell>
          <cell r="N2860">
            <v>1</v>
          </cell>
          <cell r="O2860" t="str">
            <v>KQ-32-02</v>
          </cell>
          <cell r="P2860" t="str">
            <v>Сварка технологических трубопроводов (нерж. стали и сплавы), DI</v>
          </cell>
          <cell r="Q2860">
            <v>1</v>
          </cell>
        </row>
        <row r="2861">
          <cell r="E2861" t="str">
            <v>PI00-04-10-128</v>
          </cell>
          <cell r="F2861" t="str">
            <v>Сварка/соединение металлических трубопроводов – высоколегированные стали аустенитно-ферритного и аустенитного классов DN &gt;1200-1400мм / &gt;48-56 дюйм, толщина стенки &gt;84-88</v>
          </cell>
          <cell r="G2861" t="str">
            <v>Welding/connection of steel piping - austenitic-ferritic and austenitic high-alloy steel DN &gt;1200-1400 mm/&gt;48-56", wall thickness &gt;84-88</v>
          </cell>
          <cell r="H2861" t="str">
            <v>DI</v>
          </cell>
          <cell r="I2861" t="str">
            <v>DI</v>
          </cell>
          <cell r="J2861">
            <v>18.393610924750572</v>
          </cell>
          <cell r="K2861">
            <v>0.64377638236627011</v>
          </cell>
          <cell r="L2861" t="str">
            <v>KQ-32-00</v>
          </cell>
          <cell r="M2861" t="str">
            <v>Технологические трубопроводы, DI</v>
          </cell>
          <cell r="N2861">
            <v>1</v>
          </cell>
          <cell r="O2861" t="str">
            <v>KQ-32-02</v>
          </cell>
          <cell r="P2861" t="str">
            <v>Сварка технологических трубопроводов (нерж. стали и сплавы), DI</v>
          </cell>
          <cell r="Q2861">
            <v>1</v>
          </cell>
        </row>
        <row r="2862">
          <cell r="E2862" t="str">
            <v>PI00-04-10-129</v>
          </cell>
          <cell r="F2862" t="str">
            <v>Сварка/соединение металлических трубопроводов – высоколегированные стали аустенитно-ферритного и аустенитного классов DN &gt;1400-1600мм / &gt;56-64 дюйм, толщина стенки &gt;8-12</v>
          </cell>
          <cell r="G2862" t="str">
            <v>Welding/connection of steel piping - austenitic-ferritic and austenitic high-alloy steel DN &gt;1400-1600 mm/&gt;56-64", wall thickness &gt;8-12</v>
          </cell>
          <cell r="H2862" t="str">
            <v>DI</v>
          </cell>
          <cell r="I2862" t="str">
            <v>DI</v>
          </cell>
          <cell r="J2862">
            <v>1.8682429648667784</v>
          </cell>
          <cell r="K2862">
            <v>6.5388503770337253E-2</v>
          </cell>
          <cell r="L2862" t="str">
            <v>KQ-32-00</v>
          </cell>
          <cell r="M2862" t="str">
            <v>Технологические трубопроводы, DI</v>
          </cell>
          <cell r="N2862">
            <v>1</v>
          </cell>
          <cell r="O2862" t="str">
            <v>KQ-32-02</v>
          </cell>
          <cell r="P2862" t="str">
            <v>Сварка технологических трубопроводов (нерж. стали и сплавы), DI</v>
          </cell>
          <cell r="Q2862">
            <v>1</v>
          </cell>
        </row>
        <row r="2863">
          <cell r="E2863" t="str">
            <v>PI00-04-10-130</v>
          </cell>
          <cell r="F2863" t="str">
            <v>Сварка/соединение металлических трубопроводов – высоколегированные стали аустенитно-ферритного и аустенитного классов DN &gt;1400-1600мм / &gt;56-64 дюйм, толщина стенки &gt;12-16</v>
          </cell>
          <cell r="G2863" t="str">
            <v>Welding/connection of steel piping - austenitic-ferritic and austenitic high-alloy steel DN &gt;1400-1600 mm/&gt;56-64", wall thickness &gt;12-16</v>
          </cell>
          <cell r="H2863" t="str">
            <v>DI</v>
          </cell>
          <cell r="I2863" t="str">
            <v>DI</v>
          </cell>
          <cell r="J2863">
            <v>2.4278322697626504</v>
          </cell>
          <cell r="K2863">
            <v>8.4974129441692775E-2</v>
          </cell>
          <cell r="L2863" t="str">
            <v>KQ-32-00</v>
          </cell>
          <cell r="M2863" t="str">
            <v>Технологические трубопроводы, DI</v>
          </cell>
          <cell r="N2863">
            <v>1</v>
          </cell>
          <cell r="O2863" t="str">
            <v>KQ-32-02</v>
          </cell>
          <cell r="P2863" t="str">
            <v>Сварка технологических трубопроводов (нерж. стали и сплавы), DI</v>
          </cell>
          <cell r="Q2863">
            <v>1</v>
          </cell>
        </row>
        <row r="2864">
          <cell r="E2864" t="str">
            <v>PI00-04-10-131</v>
          </cell>
          <cell r="F2864" t="str">
            <v>Сварка/соединение металлических трубопроводов – высоколегированные стали аустенитно-ферритного и аустенитного классов DN &gt;1400-1600мм / &gt;56-64 дюйм, толщина стенки &gt;16-20</v>
          </cell>
          <cell r="G2864" t="str">
            <v>Welding/connection of steel piping - austenitic-ferritic and austenitic high-alloy steel DN &gt;1400-1600 mm/&gt;56-64", wall thickness &gt;16-20</v>
          </cell>
          <cell r="H2864" t="str">
            <v>DI</v>
          </cell>
          <cell r="I2864" t="str">
            <v>DI</v>
          </cell>
          <cell r="J2864">
            <v>3.292263012301258</v>
          </cell>
          <cell r="K2864">
            <v>0.11522920543054402</v>
          </cell>
          <cell r="L2864" t="str">
            <v>KQ-32-00</v>
          </cell>
          <cell r="M2864" t="str">
            <v>Технологические трубопроводы, DI</v>
          </cell>
          <cell r="N2864">
            <v>1</v>
          </cell>
          <cell r="O2864" t="str">
            <v>KQ-32-02</v>
          </cell>
          <cell r="P2864" t="str">
            <v>Сварка технологических трубопроводов (нерж. стали и сплавы), DI</v>
          </cell>
          <cell r="Q2864">
            <v>1</v>
          </cell>
        </row>
        <row r="2865">
          <cell r="E2865" t="str">
            <v>PI00-04-10-132</v>
          </cell>
          <cell r="F2865" t="str">
            <v>Сварка/соединение металлических трубопроводов – высоколегированные стали аустенитно-ферритного и аустенитного классов DN &gt;1400-1600мм / &gt;56-64 дюйм, толщина стенки &gt;20-24</v>
          </cell>
          <cell r="G2865" t="str">
            <v>Welding/connection of steel piping - austenitic-ferritic and austenitic high-alloy steel DN &gt;1400-1600 mm/&gt;56-64", wall thickness &gt;20-24</v>
          </cell>
          <cell r="H2865" t="str">
            <v>DI</v>
          </cell>
          <cell r="I2865" t="str">
            <v>DI</v>
          </cell>
          <cell r="J2865">
            <v>4.4530012267051235</v>
          </cell>
          <cell r="K2865">
            <v>0.15585504293467933</v>
          </cell>
          <cell r="L2865" t="str">
            <v>KQ-32-00</v>
          </cell>
          <cell r="M2865" t="str">
            <v>Технологические трубопроводы, DI</v>
          </cell>
          <cell r="N2865">
            <v>1</v>
          </cell>
          <cell r="O2865" t="str">
            <v>KQ-32-02</v>
          </cell>
          <cell r="P2865" t="str">
            <v>Сварка технологических трубопроводов (нерж. стали и сплавы), DI</v>
          </cell>
          <cell r="Q2865">
            <v>1</v>
          </cell>
        </row>
        <row r="2866">
          <cell r="E2866" t="str">
            <v>PI00-04-10-133</v>
          </cell>
          <cell r="F2866" t="str">
            <v>Сварка/соединение металлических трубопроводов – высоколегированные стали аустенитно-ферритного и аустенитного классов DN &gt;1400-1600мм / &gt;56-64 дюйм, толщина стенки &gt;24-28</v>
          </cell>
          <cell r="G2866" t="str">
            <v>Welding/connection of steel piping - austenitic-ferritic and austenitic high-alloy steel DN &gt;1400-1600 mm/&gt;56-64", wall thickness &gt;24-28</v>
          </cell>
          <cell r="H2866" t="str">
            <v>DI</v>
          </cell>
          <cell r="I2866" t="str">
            <v>DI</v>
          </cell>
          <cell r="J2866">
            <v>5.1196123814290271</v>
          </cell>
          <cell r="K2866">
            <v>0.17918643335001594</v>
          </cell>
          <cell r="L2866" t="str">
            <v>KQ-32-00</v>
          </cell>
          <cell r="M2866" t="str">
            <v>Технологические трубопроводы, DI</v>
          </cell>
          <cell r="N2866">
            <v>1</v>
          </cell>
          <cell r="O2866" t="str">
            <v>KQ-32-02</v>
          </cell>
          <cell r="P2866" t="str">
            <v>Сварка технологических трубопроводов (нерж. стали и сплавы), DI</v>
          </cell>
          <cell r="Q2866">
            <v>1</v>
          </cell>
        </row>
        <row r="2867">
          <cell r="E2867" t="str">
            <v>PI00-04-10-134</v>
          </cell>
          <cell r="F2867" t="str">
            <v>Сварка/соединение металлических трубопроводов – высоколегированные стали аустенитно-ферритного и аустенитного классов DN &gt;1400-1600мм / &gt;56-64 дюйм, толщина стенки &gt;28-32</v>
          </cell>
          <cell r="G2867" t="str">
            <v>Welding/connection of steel piping - austenitic-ferritic and austenitic high-alloy steel DN &gt;1400-1600 mm/&gt;56-64", wall thickness &gt;28-32</v>
          </cell>
          <cell r="H2867" t="str">
            <v>DI</v>
          </cell>
          <cell r="I2867" t="str">
            <v>DI</v>
          </cell>
          <cell r="J2867">
            <v>5.4073466914463824</v>
          </cell>
          <cell r="K2867">
            <v>0.18925713420062337</v>
          </cell>
          <cell r="L2867" t="str">
            <v>KQ-32-00</v>
          </cell>
          <cell r="M2867" t="str">
            <v>Технологические трубопроводы, DI</v>
          </cell>
          <cell r="N2867">
            <v>1</v>
          </cell>
          <cell r="O2867" t="str">
            <v>KQ-32-02</v>
          </cell>
          <cell r="P2867" t="str">
            <v>Сварка технологических трубопроводов (нерж. стали и сплавы), DI</v>
          </cell>
          <cell r="Q2867">
            <v>1</v>
          </cell>
        </row>
        <row r="2868">
          <cell r="E2868" t="str">
            <v>PI00-04-10-135</v>
          </cell>
          <cell r="F2868" t="str">
            <v>Сварка/соединение металлических трубопроводов – высоколегированные стали аустенитно-ферритного и аустенитного классов DN &gt;1400-1600мм / &gt;56-64 дюйм, толщина стенки &gt;32-36</v>
          </cell>
          <cell r="G2868" t="str">
            <v>Welding/connection of steel piping - austenitic-ferritic and austenitic high-alloy steel DN &gt;1400-1600 mm/&gt;56-64", wall thickness &gt;32-36</v>
          </cell>
          <cell r="H2868" t="str">
            <v>DI</v>
          </cell>
          <cell r="I2868" t="str">
            <v>DI</v>
          </cell>
          <cell r="J2868">
            <v>5.7995762816077665</v>
          </cell>
          <cell r="K2868">
            <v>0.20298516985627182</v>
          </cell>
          <cell r="L2868" t="str">
            <v>KQ-32-00</v>
          </cell>
          <cell r="M2868" t="str">
            <v>Технологические трубопроводы, DI</v>
          </cell>
          <cell r="N2868">
            <v>1</v>
          </cell>
          <cell r="O2868" t="str">
            <v>KQ-32-02</v>
          </cell>
          <cell r="P2868" t="str">
            <v>Сварка технологических трубопроводов (нерж. стали и сплавы), DI</v>
          </cell>
          <cell r="Q2868">
            <v>1</v>
          </cell>
        </row>
        <row r="2869">
          <cell r="E2869" t="str">
            <v>PI00-04-10-136</v>
          </cell>
          <cell r="F2869" t="str">
            <v>Сварка/соединение металлических трубопроводов – высоколегированные стали аустенитно-ферритного и аустенитного классов DN &gt;1400-1600мм / &gt;56-64 дюйм, толщина стенки &gt;36-40</v>
          </cell>
          <cell r="G2869" t="str">
            <v>Welding/connection of steel piping - austenitic-ferritic and austenitic high-alloy steel DN &gt;1400-1600 mm/&gt;56-64", wall thickness &gt;36-40</v>
          </cell>
          <cell r="H2869" t="str">
            <v>DI</v>
          </cell>
          <cell r="I2869" t="str">
            <v>DI</v>
          </cell>
          <cell r="J2869">
            <v>6.4592551977709221</v>
          </cell>
          <cell r="K2869">
            <v>0.22607393192198225</v>
          </cell>
          <cell r="L2869" t="str">
            <v>KQ-32-00</v>
          </cell>
          <cell r="M2869" t="str">
            <v>Технологические трубопроводы, DI</v>
          </cell>
          <cell r="N2869">
            <v>1</v>
          </cell>
          <cell r="O2869" t="str">
            <v>KQ-32-02</v>
          </cell>
          <cell r="P2869" t="str">
            <v>Сварка технологических трубопроводов (нерж. стали и сплавы), DI</v>
          </cell>
          <cell r="Q2869">
            <v>1</v>
          </cell>
        </row>
        <row r="2870">
          <cell r="E2870" t="str">
            <v>PI00-04-10-137</v>
          </cell>
          <cell r="F2870" t="str">
            <v>Сварка/соединение металлических трубопроводов – высоколегированные стали аустенитно-ферритного и аустенитного классов DN &gt;1400-1600мм / &gt;56-64 дюйм, толщина стенки &gt;40-44</v>
          </cell>
          <cell r="G2870" t="str">
            <v>Welding/connection of steel piping - austenitic-ferritic and austenitic high-alloy steel DN &gt;1400-1600 mm/&gt;56-64", wall thickness &gt;40-44</v>
          </cell>
          <cell r="H2870" t="str">
            <v>DI</v>
          </cell>
          <cell r="I2870" t="str">
            <v>DI</v>
          </cell>
          <cell r="J2870">
            <v>6.8902313978221548</v>
          </cell>
          <cell r="K2870">
            <v>0.24115809892377543</v>
          </cell>
          <cell r="L2870" t="str">
            <v>KQ-32-00</v>
          </cell>
          <cell r="M2870" t="str">
            <v>Технологические трубопроводы, DI</v>
          </cell>
          <cell r="N2870">
            <v>1</v>
          </cell>
          <cell r="O2870" t="str">
            <v>KQ-32-02</v>
          </cell>
          <cell r="P2870" t="str">
            <v>Сварка технологических трубопроводов (нерж. стали и сплавы), DI</v>
          </cell>
          <cell r="Q2870">
            <v>1</v>
          </cell>
        </row>
        <row r="2871">
          <cell r="E2871" t="str">
            <v>PI00-04-10-138</v>
          </cell>
          <cell r="F2871" t="str">
            <v>Сварка/соединение металлических трубопроводов – высоколегированные стали аустенитно-ферритного и аустенитного классов DN &gt;1400-1600мм / &gt;56-64 дюйм, толщина стенки &gt;44-48</v>
          </cell>
          <cell r="G2871" t="str">
            <v>Welding/connection of steel piping - austenitic-ferritic and austenitic high-alloy steel DN &gt;1400-1600 mm/&gt;56-64", wall thickness &gt;44-48</v>
          </cell>
          <cell r="H2871" t="str">
            <v>DI</v>
          </cell>
          <cell r="I2871" t="str">
            <v>DI</v>
          </cell>
          <cell r="J2871">
            <v>7.3248158429884489</v>
          </cell>
          <cell r="K2871">
            <v>0.25636855450459572</v>
          </cell>
          <cell r="L2871" t="str">
            <v>KQ-32-00</v>
          </cell>
          <cell r="M2871" t="str">
            <v>Технологические трубопроводы, DI</v>
          </cell>
          <cell r="N2871">
            <v>1</v>
          </cell>
          <cell r="O2871" t="str">
            <v>KQ-32-02</v>
          </cell>
          <cell r="P2871" t="str">
            <v>Сварка технологических трубопроводов (нерж. стали и сплавы), DI</v>
          </cell>
          <cell r="Q2871">
            <v>1</v>
          </cell>
        </row>
        <row r="2872">
          <cell r="E2872" t="str">
            <v>PI00-04-10-139</v>
          </cell>
          <cell r="F2872" t="str">
            <v>Сварка/соединение металлических трубопроводов – высоколегированные стали аустенитно-ферритного и аустенитного классов DN &gt;1400-1600мм / &gt;56-64 дюйм, толщина стенки &gt;48-52</v>
          </cell>
          <cell r="G2872" t="str">
            <v>Welding/connection of steel piping - austenitic-ferritic and austenitic high-alloy steel DN &gt;1400-1600 mm/&gt;56-64", wall thickness &gt;48-52</v>
          </cell>
          <cell r="H2872" t="str">
            <v>DI</v>
          </cell>
          <cell r="I2872" t="str">
            <v>DI</v>
          </cell>
          <cell r="J2872">
            <v>8.247832021772064</v>
          </cell>
          <cell r="K2872">
            <v>0.28867412076202226</v>
          </cell>
          <cell r="L2872" t="str">
            <v>KQ-32-00</v>
          </cell>
          <cell r="M2872" t="str">
            <v>Технологические трубопроводы, DI</v>
          </cell>
          <cell r="N2872">
            <v>1</v>
          </cell>
          <cell r="O2872" t="str">
            <v>KQ-32-02</v>
          </cell>
          <cell r="P2872" t="str">
            <v>Сварка технологических трубопроводов (нерж. стали и сплавы), DI</v>
          </cell>
          <cell r="Q2872">
            <v>1</v>
          </cell>
        </row>
        <row r="2873">
          <cell r="E2873" t="str">
            <v>PI00-04-10-140</v>
          </cell>
          <cell r="F2873" t="str">
            <v>Сварка/соединение металлических трубопроводов – высоколегированные стали аустенитно-ферритного и аустенитного классов DN &gt;1400-1600мм / &gt;56-64 дюйм, толщина стенки &gt;52-56</v>
          </cell>
          <cell r="G2873" t="str">
            <v>Welding/connection of steel piping - austenitic-ferritic and austenitic high-alloy steel DN &gt;1400-1600 mm/&gt;56-64", wall thickness &gt;52-56</v>
          </cell>
          <cell r="H2873" t="str">
            <v>DI</v>
          </cell>
          <cell r="I2873" t="str">
            <v>DI</v>
          </cell>
          <cell r="J2873">
            <v>9.2267094580025688</v>
          </cell>
          <cell r="K2873">
            <v>0.32293483103008996</v>
          </cell>
          <cell r="L2873" t="str">
            <v>KQ-32-00</v>
          </cell>
          <cell r="M2873" t="str">
            <v>Технологические трубопроводы, DI</v>
          </cell>
          <cell r="N2873">
            <v>1</v>
          </cell>
          <cell r="O2873" t="str">
            <v>KQ-32-02</v>
          </cell>
          <cell r="P2873" t="str">
            <v>Сварка технологических трубопроводов (нерж. стали и сплавы), DI</v>
          </cell>
          <cell r="Q2873">
            <v>1</v>
          </cell>
        </row>
        <row r="2874">
          <cell r="E2874" t="str">
            <v>PI00-04-10-141</v>
          </cell>
          <cell r="F2874" t="str">
            <v>Сварка/соединение металлических трубопроводов – высоколегированные стали аустенитно-ферритного и аустенитного классов DN &gt;1400-1600мм / &gt;56-64 дюйм, толщина стенки &gt;56-60</v>
          </cell>
          <cell r="G2874" t="str">
            <v>Welding/connection of steel piping - austenitic-ferritic and austenitic high-alloy steel DN &gt;1400-1600 mm/&gt;56-64", wall thickness &gt;56-60</v>
          </cell>
          <cell r="H2874" t="str">
            <v>DI</v>
          </cell>
          <cell r="I2874" t="str">
            <v>DI</v>
          </cell>
          <cell r="J2874">
            <v>9.8839641971182814</v>
          </cell>
          <cell r="K2874">
            <v>0.34593874689913984</v>
          </cell>
          <cell r="L2874" t="str">
            <v>KQ-32-00</v>
          </cell>
          <cell r="M2874" t="str">
            <v>Технологические трубопроводы, DI</v>
          </cell>
          <cell r="N2874">
            <v>1</v>
          </cell>
          <cell r="O2874" t="str">
            <v>KQ-32-02</v>
          </cell>
          <cell r="P2874" t="str">
            <v>Сварка технологических трубопроводов (нерж. стали и сплавы), DI</v>
          </cell>
          <cell r="Q2874">
            <v>1</v>
          </cell>
        </row>
        <row r="2875">
          <cell r="E2875" t="str">
            <v>PI00-04-10-142</v>
          </cell>
          <cell r="F2875" t="str">
            <v>Сварка/соединение металлических трубопроводов – высоколегированные стали аустенитно-ферритного и аустенитного классов DN &gt;1400-1600мм / &gt;56-64 дюйм, толщина стенки &gt;60-64</v>
          </cell>
          <cell r="G2875" t="str">
            <v>Welding/connection of steel piping - austenitic-ferritic and austenitic high-alloy steel DN &gt;1400-1600 mm/&gt;56-64", wall thickness &gt;60-64</v>
          </cell>
          <cell r="H2875" t="str">
            <v>DI</v>
          </cell>
          <cell r="I2875" t="str">
            <v>DI</v>
          </cell>
          <cell r="J2875">
            <v>10.086144790287891</v>
          </cell>
          <cell r="K2875">
            <v>0.35301506766007623</v>
          </cell>
          <cell r="L2875" t="str">
            <v>KQ-32-00</v>
          </cell>
          <cell r="M2875" t="str">
            <v>Технологические трубопроводы, DI</v>
          </cell>
          <cell r="N2875">
            <v>1</v>
          </cell>
          <cell r="O2875" t="str">
            <v>KQ-32-02</v>
          </cell>
          <cell r="P2875" t="str">
            <v>Сварка технологических трубопроводов (нерж. стали и сплавы), DI</v>
          </cell>
          <cell r="Q2875">
            <v>1</v>
          </cell>
        </row>
        <row r="2876">
          <cell r="E2876" t="str">
            <v>PI00-04-10-143</v>
          </cell>
          <cell r="F2876" t="str">
            <v>Сварка/соединение металлических трубопроводов – высоколегированные стали аустенитно-ферритного и аустенитного классов DN &gt;1400-1600мм / &gt;56-64 дюйм, толщина стенки &gt;64-68</v>
          </cell>
          <cell r="G2876" t="str">
            <v>Welding/connection of steel piping - austenitic-ferritic and austenitic high-alloy steel DN &gt;1400-1600 mm/&gt;56-64", wall thickness &gt;64-68</v>
          </cell>
          <cell r="H2876" t="str">
            <v>DI</v>
          </cell>
          <cell r="I2876" t="str">
            <v>DI</v>
          </cell>
          <cell r="J2876">
            <v>11.3165000622737</v>
          </cell>
          <cell r="K2876">
            <v>0.39607750217957949</v>
          </cell>
          <cell r="L2876" t="str">
            <v>KQ-32-00</v>
          </cell>
          <cell r="M2876" t="str">
            <v>Технологические трубопроводы, DI</v>
          </cell>
          <cell r="N2876">
            <v>1</v>
          </cell>
          <cell r="O2876" t="str">
            <v>KQ-32-02</v>
          </cell>
          <cell r="P2876" t="str">
            <v>Сварка технологических трубопроводов (нерж. стали и сплавы), DI</v>
          </cell>
          <cell r="Q2876">
            <v>1</v>
          </cell>
        </row>
        <row r="2877">
          <cell r="E2877" t="str">
            <v>PI00-04-10-144</v>
          </cell>
          <cell r="F2877" t="str">
            <v>Сварка/соединение металлических трубопроводов – высоколегированные стали аустенитно-ферритного и аустенитного классов DN &gt;1400-1600мм / &gt;56-64 дюйм, толщина стенки &gt;68-72</v>
          </cell>
          <cell r="G2877" t="str">
            <v>Welding/connection of steel piping - austenitic-ferritic and austenitic high-alloy steel DN &gt;1400-1600 mm/&gt;56-64", wall thickness &gt;68-72</v>
          </cell>
          <cell r="H2877" t="str">
            <v>DI</v>
          </cell>
          <cell r="I2877" t="str">
            <v>DI</v>
          </cell>
          <cell r="J2877">
            <v>12.81161456604489</v>
          </cell>
          <cell r="K2877">
            <v>0.44840650981157115</v>
          </cell>
          <cell r="L2877" t="str">
            <v>KQ-32-00</v>
          </cell>
          <cell r="M2877" t="str">
            <v>Технологические трубопроводы, DI</v>
          </cell>
          <cell r="N2877">
            <v>1</v>
          </cell>
          <cell r="O2877" t="str">
            <v>KQ-32-02</v>
          </cell>
          <cell r="P2877" t="str">
            <v>Сварка технологических трубопроводов (нерж. стали и сплавы), DI</v>
          </cell>
          <cell r="Q2877">
            <v>1</v>
          </cell>
        </row>
        <row r="2878">
          <cell r="E2878" t="str">
            <v>PI00-04-10-145</v>
          </cell>
          <cell r="F2878" t="str">
            <v>Сварка/соединение металлических трубопроводов – высоколегированные стали аустенитно-ферритного и аустенитного классов DN &gt;1400-1600мм / &gt;56-64 дюйм, толщина стенки &gt;72-76</v>
          </cell>
          <cell r="G2878" t="str">
            <v>Welding/connection of steel piping - austenitic-ferritic and austenitic high-alloy steel DN &gt;1400-1600 mm/&gt;56-64", wall thickness &gt;72-76</v>
          </cell>
          <cell r="H2878" t="str">
            <v>DI</v>
          </cell>
          <cell r="I2878" t="str">
            <v>DI</v>
          </cell>
          <cell r="J2878">
            <v>14.041640839922602</v>
          </cell>
          <cell r="K2878">
            <v>0.49145742939729109</v>
          </cell>
          <cell r="L2878" t="str">
            <v>KQ-32-00</v>
          </cell>
          <cell r="M2878" t="str">
            <v>Технологические трубопроводы, DI</v>
          </cell>
          <cell r="N2878">
            <v>1</v>
          </cell>
          <cell r="O2878" t="str">
            <v>KQ-32-02</v>
          </cell>
          <cell r="P2878" t="str">
            <v>Сварка технологических трубопроводов (нерж. стали и сплавы), DI</v>
          </cell>
          <cell r="Q2878">
            <v>1</v>
          </cell>
        </row>
        <row r="2879">
          <cell r="E2879" t="str">
            <v>PI00-04-10-146</v>
          </cell>
          <cell r="F2879" t="str">
            <v>Сварка/соединение металлических трубопроводов – высоколегированные стали аустенитно-ферритного и аустенитного классов DN &gt;1400-1600мм / &gt;56-64 дюйм, толщина стенки &gt;76-80</v>
          </cell>
          <cell r="G2879" t="str">
            <v>Welding/connection of steel piping - austenitic-ferritic and austenitic high-alloy steel DN &gt;1400-1600 mm/&gt;56-64", wall thickness &gt;76-80</v>
          </cell>
          <cell r="H2879" t="str">
            <v>DI</v>
          </cell>
          <cell r="I2879" t="str">
            <v>DI</v>
          </cell>
          <cell r="J2879">
            <v>15.271623455237288</v>
          </cell>
          <cell r="K2879">
            <v>0.53450682093330515</v>
          </cell>
          <cell r="L2879" t="str">
            <v>KQ-32-00</v>
          </cell>
          <cell r="M2879" t="str">
            <v>Технологические трубопроводы, DI</v>
          </cell>
          <cell r="N2879">
            <v>1</v>
          </cell>
          <cell r="O2879" t="str">
            <v>KQ-32-02</v>
          </cell>
          <cell r="P2879" t="str">
            <v>Сварка технологических трубопроводов (нерж. стали и сплавы), DI</v>
          </cell>
          <cell r="Q2879">
            <v>1</v>
          </cell>
        </row>
        <row r="2880">
          <cell r="E2880" t="str">
            <v>PI00-04-10-147</v>
          </cell>
          <cell r="F2880" t="str">
            <v>Сварка/соединение металлических трубопроводов – высоколегированные стали аустенитно-ферритного и аустенитного классов DN &gt;1400-1600мм / &gt;56-64 дюйм, толщина стенки &gt;80-84</v>
          </cell>
          <cell r="G2880" t="str">
            <v>Welding/connection of steel piping - austenitic-ferritic and austenitic high-alloy steel DN &gt;1400-1600 mm/&gt;56-64", wall thickness &gt;80-84</v>
          </cell>
          <cell r="H2880" t="str">
            <v>DI</v>
          </cell>
          <cell r="I2880" t="str">
            <v>DI</v>
          </cell>
          <cell r="J2880">
            <v>16.942090782190199</v>
          </cell>
          <cell r="K2880">
            <v>0.592973177376657</v>
          </cell>
          <cell r="L2880" t="str">
            <v>KQ-32-00</v>
          </cell>
          <cell r="M2880" t="str">
            <v>Технологические трубопроводы, DI</v>
          </cell>
          <cell r="N2880">
            <v>1</v>
          </cell>
          <cell r="O2880" t="str">
            <v>KQ-32-02</v>
          </cell>
          <cell r="P2880" t="str">
            <v>Сварка технологических трубопроводов (нерж. стали и сплавы), DI</v>
          </cell>
          <cell r="Q2880">
            <v>1</v>
          </cell>
        </row>
        <row r="2881">
          <cell r="E2881" t="str">
            <v>PI00-04-10-148</v>
          </cell>
          <cell r="F2881" t="str">
            <v>Сварка/соединение металлических трубопроводов – высоколегированные стали аустенитно-ферритного и аустенитного классов DN &gt;1600-1800мм / &gt;64-72 дюйм, толщина стенки &gt;8-12</v>
          </cell>
          <cell r="G2881" t="str">
            <v>Welding/connection of steel piping - austenitic-ferritic and austenitic high-alloy steel DN &gt;1600-1800 mm/&gt;64-72", wall thickness &gt;8-12</v>
          </cell>
          <cell r="H2881" t="str">
            <v>DI</v>
          </cell>
          <cell r="I2881" t="str">
            <v>DI</v>
          </cell>
          <cell r="J2881">
            <v>1.8496451219208343</v>
          </cell>
          <cell r="K2881">
            <v>6.4737579267229201E-2</v>
          </cell>
          <cell r="L2881" t="str">
            <v>KQ-32-00</v>
          </cell>
          <cell r="M2881" t="str">
            <v>Технологические трубопроводы, DI</v>
          </cell>
          <cell r="N2881">
            <v>1</v>
          </cell>
          <cell r="O2881" t="str">
            <v>KQ-32-02</v>
          </cell>
          <cell r="P2881" t="str">
            <v>Сварка технологических трубопроводов (нерж. стали и сплавы), DI</v>
          </cell>
          <cell r="Q2881">
            <v>1</v>
          </cell>
        </row>
        <row r="2882">
          <cell r="E2882" t="str">
            <v>PI00-04-10-149</v>
          </cell>
          <cell r="F2882" t="str">
            <v>Сварка/соединение металлических трубопроводов – высоколегированные стали аустенитно-ферритного и аустенитного классов DN &gt;1600-1800мм / &gt;64-72 дюйм, толщина стенки &gt;12-16</v>
          </cell>
          <cell r="G2882" t="str">
            <v>Welding/connection of steel piping - austenitic-ferritic and austenitic high-alloy steel DN &gt;1600-1800 mm/&gt;64-72", wall thickness &gt;12-16</v>
          </cell>
          <cell r="H2882" t="str">
            <v>DI</v>
          </cell>
          <cell r="I2882" t="str">
            <v>DI</v>
          </cell>
          <cell r="J2882">
            <v>2.4066095326039521</v>
          </cell>
          <cell r="K2882">
            <v>8.4231333641138301E-2</v>
          </cell>
          <cell r="L2882" t="str">
            <v>KQ-32-00</v>
          </cell>
          <cell r="M2882" t="str">
            <v>Технологические трубопроводы, DI</v>
          </cell>
          <cell r="N2882">
            <v>1</v>
          </cell>
          <cell r="O2882" t="str">
            <v>KQ-32-02</v>
          </cell>
          <cell r="P2882" t="str">
            <v>Сварка технологических трубопроводов (нерж. стали и сплавы), DI</v>
          </cell>
          <cell r="Q2882">
            <v>1</v>
          </cell>
        </row>
        <row r="2883">
          <cell r="E2883" t="str">
            <v>PI00-04-10-150</v>
          </cell>
          <cell r="F2883" t="str">
            <v>Сварка/соединение металлических трубопроводов – высоколегированные стали аустенитно-ферритного и аустенитного классов DN &gt;1600-1800мм / &gt;64-72 дюйм, толщина стенки &gt;16-20</v>
          </cell>
          <cell r="G2883" t="str">
            <v>Welding/connection of steel piping - austenitic-ferritic and austenitic high-alloy steel DN &gt;1600-1800 mm/&gt;64-72", wall thickness &gt;16-20</v>
          </cell>
          <cell r="H2883" t="str">
            <v>DI</v>
          </cell>
          <cell r="I2883" t="str">
            <v>DI</v>
          </cell>
          <cell r="J2883">
            <v>3.2665811945356493</v>
          </cell>
          <cell r="K2883">
            <v>0.11433034180874772</v>
          </cell>
          <cell r="L2883" t="str">
            <v>KQ-32-00</v>
          </cell>
          <cell r="M2883" t="str">
            <v>Технологические трубопроводы, DI</v>
          </cell>
          <cell r="N2883">
            <v>1</v>
          </cell>
          <cell r="O2883" t="str">
            <v>KQ-32-02</v>
          </cell>
          <cell r="P2883" t="str">
            <v>Сварка технологических трубопроводов (нерж. стали и сплавы), DI</v>
          </cell>
          <cell r="Q2883">
            <v>1</v>
          </cell>
        </row>
        <row r="2884">
          <cell r="E2884" t="str">
            <v>PI00-04-10-151</v>
          </cell>
          <cell r="F2884" t="str">
            <v>Сварка/соединение металлических трубопроводов – высоколегированные стали аустенитно-ферритного и аустенитного классов DN &gt;1600-1800мм / &gt;64-72 дюйм, толщина стенки &gt;20-24</v>
          </cell>
          <cell r="G2884" t="str">
            <v>Welding/connection of steel piping - austenitic-ferritic and austenitic high-alloy steel DN &gt;1600-1800 mm/&gt;64-72", wall thickness &gt;20-24</v>
          </cell>
          <cell r="H2884" t="str">
            <v>DI</v>
          </cell>
          <cell r="I2884" t="str">
            <v>DI</v>
          </cell>
          <cell r="J2884">
            <v>3.4814165586961194</v>
          </cell>
          <cell r="K2884">
            <v>0.12184957955436419</v>
          </cell>
          <cell r="L2884" t="str">
            <v>KQ-32-00</v>
          </cell>
          <cell r="M2884" t="str">
            <v>Технологические трубопроводы, DI</v>
          </cell>
          <cell r="N2884">
            <v>1</v>
          </cell>
          <cell r="O2884" t="str">
            <v>KQ-32-02</v>
          </cell>
          <cell r="P2884" t="str">
            <v>Сварка технологических трубопроводов (нерж. стали и сплавы), DI</v>
          </cell>
          <cell r="Q2884">
            <v>1</v>
          </cell>
        </row>
        <row r="2885">
          <cell r="E2885" t="str">
            <v>PI00-04-10-152</v>
          </cell>
          <cell r="F2885" t="str">
            <v>Сварка/соединение металлических трубопроводов – высоколегированные стали аустенитно-ферритного и аустенитного классов DN &gt;1600-1800мм / &gt;64-72 дюйм, толщина стенки &gt;24-28</v>
          </cell>
          <cell r="G2885" t="str">
            <v>Welding/connection of steel piping - austenitic-ferritic and austenitic high-alloy steel DN &gt;1600-1800 mm/&gt;64-72", wall thickness &gt;24-28</v>
          </cell>
          <cell r="H2885" t="str">
            <v>DI</v>
          </cell>
          <cell r="I2885" t="str">
            <v>DI</v>
          </cell>
          <cell r="J2885">
            <v>5.0884935981834722</v>
          </cell>
          <cell r="K2885">
            <v>0.1780972759364215</v>
          </cell>
          <cell r="L2885" t="str">
            <v>KQ-32-00</v>
          </cell>
          <cell r="M2885" t="str">
            <v>Технологические трубопроводы, DI</v>
          </cell>
          <cell r="N2885">
            <v>1</v>
          </cell>
          <cell r="O2885" t="str">
            <v>KQ-32-02</v>
          </cell>
          <cell r="P2885" t="str">
            <v>Сварка технологических трубопроводов (нерж. стали и сплавы), DI</v>
          </cell>
          <cell r="Q2885">
            <v>1</v>
          </cell>
        </row>
        <row r="2886">
          <cell r="E2886" t="str">
            <v>PI00-04-10-153</v>
          </cell>
          <cell r="F2886" t="str">
            <v>Сварка/соединение металлических трубопроводов – высоколегированные стали аустенитно-ферритного и аустенитного классов DN &gt;1600-1800мм / &gt;64-72 дюйм, толщина стенки &gt;28-32</v>
          </cell>
          <cell r="G2886" t="str">
            <v>Welding/connection of steel piping - austenitic-ferritic and austenitic high-alloy steel DN &gt;1600-1800 mm/&gt;64-72", wall thickness &gt;28-32</v>
          </cell>
          <cell r="H2886" t="str">
            <v>DI</v>
          </cell>
          <cell r="I2886" t="str">
            <v>DI</v>
          </cell>
          <cell r="J2886">
            <v>5.3694052658441267</v>
          </cell>
          <cell r="K2886">
            <v>0.18792918430454444</v>
          </cell>
          <cell r="L2886" t="str">
            <v>KQ-32-00</v>
          </cell>
          <cell r="M2886" t="str">
            <v>Технологические трубопроводы, DI</v>
          </cell>
          <cell r="N2886">
            <v>1</v>
          </cell>
          <cell r="O2886" t="str">
            <v>KQ-32-02</v>
          </cell>
          <cell r="P2886" t="str">
            <v>Сварка технологических трубопроводов (нерж. стали и сплавы), DI</v>
          </cell>
          <cell r="Q2886">
            <v>1</v>
          </cell>
        </row>
        <row r="2887">
          <cell r="E2887" t="str">
            <v>PI00-04-10-154</v>
          </cell>
          <cell r="F2887" t="str">
            <v>Сварка/соединение металлических трубопроводов – высоколегированные стали аустенитно-ферритного и аустенитного классов DN &gt;1600-1800мм / &gt;64-72 дюйм, толщина стенки &gt;32-36</v>
          </cell>
          <cell r="G2887" t="str">
            <v>Welding/connection of steel piping - austenitic-ferritic and austenitic high-alloy steel DN &gt;1600-1800 mm/&gt;64-72", wall thickness &gt;32-36</v>
          </cell>
          <cell r="H2887" t="str">
            <v>DI</v>
          </cell>
          <cell r="I2887" t="str">
            <v>DI</v>
          </cell>
          <cell r="J2887">
            <v>5.759420113129881</v>
          </cell>
          <cell r="K2887">
            <v>0.20157970395954586</v>
          </cell>
          <cell r="L2887" t="str">
            <v>KQ-32-00</v>
          </cell>
          <cell r="M2887" t="str">
            <v>Технологические трубопроводы, DI</v>
          </cell>
          <cell r="N2887">
            <v>1</v>
          </cell>
          <cell r="O2887" t="str">
            <v>KQ-32-02</v>
          </cell>
          <cell r="P2887" t="str">
            <v>Сварка технологических трубопроводов (нерж. стали и сплавы), DI</v>
          </cell>
          <cell r="Q2887">
            <v>1</v>
          </cell>
        </row>
        <row r="2888">
          <cell r="E2888" t="str">
            <v>PI00-04-10-155</v>
          </cell>
          <cell r="F2888" t="str">
            <v>Сварка/соединение металлических трубопроводов – высоколегированные стали аустенитно-ферритного и аустенитного классов DN &gt;1600-1800мм / &gt;64-72 дюйм, толщина стенки &gt;36-40</v>
          </cell>
          <cell r="G2888" t="str">
            <v>Welding/connection of steel piping - austenitic-ferritic and austenitic high-alloy steel DN &gt;1600-1800 mm/&gt;64-72", wall thickness &gt;36-40</v>
          </cell>
          <cell r="H2888" t="str">
            <v>DI</v>
          </cell>
          <cell r="I2888" t="str">
            <v>DI</v>
          </cell>
          <cell r="J2888">
            <v>6.4162868983567423</v>
          </cell>
          <cell r="K2888">
            <v>0.22457004144248599</v>
          </cell>
          <cell r="L2888" t="str">
            <v>KQ-32-00</v>
          </cell>
          <cell r="M2888" t="str">
            <v>Технологические трубопроводы, DI</v>
          </cell>
          <cell r="N2888">
            <v>1</v>
          </cell>
          <cell r="O2888" t="str">
            <v>KQ-32-02</v>
          </cell>
          <cell r="P2888" t="str">
            <v>Сварка технологических трубопроводов (нерж. стали и сплавы), DI</v>
          </cell>
          <cell r="Q2888">
            <v>1</v>
          </cell>
        </row>
        <row r="2889">
          <cell r="E2889" t="str">
            <v>PI00-04-10-156</v>
          </cell>
          <cell r="F2889" t="str">
            <v>Сварка/соединение металлических трубопроводов – высоколегированные стали аустенитно-ферритного и аустенитного классов DN &gt;1600-1800мм / &gt;64-72 дюйм, толщина стенки &gt;40-44</v>
          </cell>
          <cell r="G2889" t="str">
            <v>Welding/connection of steel piping - austenitic-ferritic and austenitic high-alloy steel DN &gt;1600-1800 mm/&gt;64-72", wall thickness &gt;40-44</v>
          </cell>
          <cell r="H2889" t="str">
            <v>DI</v>
          </cell>
          <cell r="I2889" t="str">
            <v>DI</v>
          </cell>
          <cell r="J2889">
            <v>6.8424370837557777</v>
          </cell>
          <cell r="K2889">
            <v>0.23948529793145223</v>
          </cell>
          <cell r="L2889" t="str">
            <v>KQ-32-00</v>
          </cell>
          <cell r="M2889" t="str">
            <v>Технологические трубопроводы, DI</v>
          </cell>
          <cell r="N2889">
            <v>1</v>
          </cell>
          <cell r="O2889" t="str">
            <v>KQ-32-02</v>
          </cell>
          <cell r="P2889" t="str">
            <v>Сварка технологических трубопроводов (нерж. стали и сплавы), DI</v>
          </cell>
          <cell r="Q2889">
            <v>1</v>
          </cell>
        </row>
        <row r="2890">
          <cell r="E2890" t="str">
            <v>PI00-04-10-157</v>
          </cell>
          <cell r="F2890" t="str">
            <v>Сварка/соединение металлических трубопроводов – высоколегированные стали аустенитно-ферритного и аустенитного классов DN &gt;1600-1800мм / &gt;64-72 дюйм, толщина стенки &gt;44-48</v>
          </cell>
          <cell r="G2890" t="str">
            <v>Welding/connection of steel piping - austenitic-ferritic and austenitic high-alloy steel DN &gt;1600-1800 mm/&gt;64-72", wall thickness &gt;44-48</v>
          </cell>
          <cell r="H2890" t="str">
            <v>DI</v>
          </cell>
          <cell r="I2890" t="str">
            <v>DI</v>
          </cell>
          <cell r="J2890">
            <v>7.2754447523940886</v>
          </cell>
          <cell r="K2890">
            <v>0.25464056633379312</v>
          </cell>
          <cell r="L2890" t="str">
            <v>KQ-32-00</v>
          </cell>
          <cell r="M2890" t="str">
            <v>Технологические трубопроводы, DI</v>
          </cell>
          <cell r="N2890">
            <v>1</v>
          </cell>
          <cell r="O2890" t="str">
            <v>KQ-32-02</v>
          </cell>
          <cell r="P2890" t="str">
            <v>Сварка технологических трубопроводов (нерж. стали и сплавы), DI</v>
          </cell>
          <cell r="Q2890">
            <v>1</v>
          </cell>
        </row>
        <row r="2891">
          <cell r="E2891" t="str">
            <v>PI00-04-10-158</v>
          </cell>
          <cell r="F2891" t="str">
            <v>Сварка/соединение металлических трубопроводов – высоколегированные стали аустенитно-ферритного и аустенитного классов DN &gt;1600-1800мм / &gt;64-72 дюйм, толщина стенки &gt;48-52</v>
          </cell>
          <cell r="G2891" t="str">
            <v>Welding/connection of steel piping - austenitic-ferritic and austenitic high-alloy steel DN &gt;1600-1800 mm/&gt;64-72", wall thickness &gt;48-52</v>
          </cell>
          <cell r="H2891" t="str">
            <v>DI</v>
          </cell>
          <cell r="I2891" t="str">
            <v>DI</v>
          </cell>
          <cell r="J2891">
            <v>8.1943622599475567</v>
          </cell>
          <cell r="K2891">
            <v>0.28680267909816454</v>
          </cell>
          <cell r="L2891" t="str">
            <v>KQ-32-00</v>
          </cell>
          <cell r="M2891" t="str">
            <v>Технологические трубопроводы, DI</v>
          </cell>
          <cell r="N2891">
            <v>1</v>
          </cell>
          <cell r="O2891" t="str">
            <v>KQ-32-02</v>
          </cell>
          <cell r="P2891" t="str">
            <v>Сварка технологических трубопроводов (нерж. стали и сплавы), DI</v>
          </cell>
          <cell r="Q2891">
            <v>1</v>
          </cell>
        </row>
        <row r="2892">
          <cell r="E2892" t="str">
            <v>PI00-04-10-159</v>
          </cell>
          <cell r="F2892" t="str">
            <v>Сварка/соединение металлических трубопроводов – высоколегированные стали аустенитно-ферритного и аустенитного классов DN &gt;1600-1800мм / &gt;64-72 дюйм, толщина стенки &gt;52-56</v>
          </cell>
          <cell r="G2892" t="str">
            <v>Welding/connection of steel piping - austenitic-ferritic and austenitic high-alloy steel DN &gt;1600-1800 mm/&gt;64-72", wall thickness &gt;52-56</v>
          </cell>
          <cell r="H2892" t="str">
            <v>DI</v>
          </cell>
          <cell r="I2892" t="str">
            <v>DI</v>
          </cell>
          <cell r="J2892">
            <v>9.1678506568707405</v>
          </cell>
          <cell r="K2892">
            <v>0.32087477299047595</v>
          </cell>
          <cell r="L2892" t="str">
            <v>KQ-32-00</v>
          </cell>
          <cell r="M2892" t="str">
            <v>Технологические трубопроводы, DI</v>
          </cell>
          <cell r="N2892">
            <v>1</v>
          </cell>
          <cell r="O2892" t="str">
            <v>KQ-32-02</v>
          </cell>
          <cell r="P2892" t="str">
            <v>Сварка технологических трубопроводов (нерж. стали и сплавы), DI</v>
          </cell>
          <cell r="Q2892">
            <v>1</v>
          </cell>
        </row>
        <row r="2893">
          <cell r="E2893" t="str">
            <v>PI00-04-10-160</v>
          </cell>
          <cell r="F2893" t="str">
            <v>Сварка/соединение металлических трубопроводов – высоколегированные стали аустенитно-ферритного и аустенитного классов DN &gt;1600-1800мм / &gt;64-72 дюйм, толщина стенки &gt;56-60</v>
          </cell>
          <cell r="G2893" t="str">
            <v>Welding/connection of steel piping - austenitic-ferritic and austenitic high-alloy steel DN &gt;1600-1800 mm/&gt;64-72", wall thickness &gt;56-60</v>
          </cell>
          <cell r="H2893" t="str">
            <v>DI</v>
          </cell>
          <cell r="I2893" t="str">
            <v>DI</v>
          </cell>
          <cell r="J2893">
            <v>10.335640153154797</v>
          </cell>
          <cell r="K2893">
            <v>0.36174740536041788</v>
          </cell>
          <cell r="L2893" t="str">
            <v>KQ-32-00</v>
          </cell>
          <cell r="M2893" t="str">
            <v>Технологические трубопроводы, DI</v>
          </cell>
          <cell r="N2893">
            <v>1</v>
          </cell>
          <cell r="O2893" t="str">
            <v>KQ-32-02</v>
          </cell>
          <cell r="P2893" t="str">
            <v>Сварка технологических трубопроводов (нерж. стали и сплавы), DI</v>
          </cell>
          <cell r="Q2893">
            <v>1</v>
          </cell>
        </row>
        <row r="2894">
          <cell r="E2894" t="str">
            <v>PI00-04-10-161</v>
          </cell>
          <cell r="F2894" t="str">
            <v>Сварка/соединение металлических трубопроводов – высоколегированные стали аустенитно-ферритного и аустенитного классов DN &gt;1800-2000мм / &gt;72-80 дюйм, толщина стенки &gt;8-12</v>
          </cell>
          <cell r="G2894" t="str">
            <v>Welding/connection of steel piping - austenitic-ferritic and austenitic high-alloy steel DN &gt;1800-2000 mm/&gt;72-80", wall thickness &gt;8-12</v>
          </cell>
          <cell r="H2894" t="str">
            <v>DI</v>
          </cell>
          <cell r="I2894" t="str">
            <v>DI</v>
          </cell>
          <cell r="J2894">
            <v>1.8847067253506173</v>
          </cell>
          <cell r="K2894">
            <v>6.5964735387271614E-2</v>
          </cell>
          <cell r="L2894" t="str">
            <v>KQ-32-00</v>
          </cell>
          <cell r="M2894" t="str">
            <v>Технологические трубопроводы, DI</v>
          </cell>
          <cell r="N2894">
            <v>1</v>
          </cell>
          <cell r="O2894" t="str">
            <v>KQ-32-02</v>
          </cell>
          <cell r="P2894" t="str">
            <v>Сварка технологических трубопроводов (нерж. стали и сплавы), DI</v>
          </cell>
          <cell r="Q2894">
            <v>1</v>
          </cell>
        </row>
        <row r="2895">
          <cell r="E2895" t="str">
            <v>PI00-04-10-162</v>
          </cell>
          <cell r="F2895" t="str">
            <v>Сварка/соединение металлических трубопроводов – высоколегированные стали аустенитно-ферритного и аустенитного классов DN &gt;1800-2000мм / &gt;72-80 дюйм, толщина стенки &gt;12-16</v>
          </cell>
          <cell r="G2895" t="str">
            <v>Welding/connection of steel piping - austenitic-ferritic and austenitic high-alloy steel DN &gt;1800-2000 mm/&gt;72-80", wall thickness &gt;12-16</v>
          </cell>
          <cell r="H2895" t="str">
            <v>DI</v>
          </cell>
          <cell r="I2895" t="str">
            <v>DI</v>
          </cell>
          <cell r="J2895">
            <v>2.4532083074643469</v>
          </cell>
          <cell r="K2895">
            <v>8.5862290761252152E-2</v>
          </cell>
          <cell r="L2895" t="str">
            <v>KQ-32-00</v>
          </cell>
          <cell r="M2895" t="str">
            <v>Технологические трубопроводы, DI</v>
          </cell>
          <cell r="N2895">
            <v>1</v>
          </cell>
          <cell r="O2895" t="str">
            <v>KQ-32-02</v>
          </cell>
          <cell r="P2895" t="str">
            <v>Сварка технологических трубопроводов (нерж. стали и сплавы), DI</v>
          </cell>
          <cell r="Q2895">
            <v>1</v>
          </cell>
        </row>
        <row r="2896">
          <cell r="E2896" t="str">
            <v>PI00-04-10-163</v>
          </cell>
          <cell r="F2896" t="str">
            <v>Сварка/соединение металлических трубопроводов – высоколегированные стали аустенитно-ферритного и аустенитного классов DN &gt;1800-2000мм / &gt;72-80 дюйм, толщина стенки &gt;16-20</v>
          </cell>
          <cell r="G2896" t="str">
            <v>Welding/connection of steel piping - austenitic-ferritic and austenitic high-alloy steel DN &gt;1800-2000 mm/&gt;72-80", wall thickness &gt;16-20</v>
          </cell>
          <cell r="H2896" t="str">
            <v>DI</v>
          </cell>
          <cell r="I2896" t="str">
            <v>DI</v>
          </cell>
          <cell r="J2896">
            <v>3.551578584494882</v>
          </cell>
          <cell r="K2896">
            <v>0.12430525045732088</v>
          </cell>
          <cell r="L2896" t="str">
            <v>KQ-32-00</v>
          </cell>
          <cell r="M2896" t="str">
            <v>Технологические трубопроводы, DI</v>
          </cell>
          <cell r="N2896">
            <v>1</v>
          </cell>
          <cell r="O2896" t="str">
            <v>KQ-32-02</v>
          </cell>
          <cell r="P2896" t="str">
            <v>Сварка технологических трубопроводов (нерж. стали и сплавы), DI</v>
          </cell>
          <cell r="Q2896">
            <v>1</v>
          </cell>
        </row>
        <row r="2897">
          <cell r="E2897" t="str">
            <v>PI00-04-10-164</v>
          </cell>
          <cell r="F2897" t="str">
            <v>Сварка/соединение металлических трубопроводов – высоколегированные стали аустенитно-ферритного и аустенитного классов DN &gt;1800-2000мм / &gt;72-80 дюйм, толщина стенки &gt;20-24</v>
          </cell>
          <cell r="G2897" t="str">
            <v>Welding/connection of steel piping - austenitic-ferritic and austenitic high-alloy steel DN &gt;1800-2000 mm/&gt;72-80", wall thickness &gt;20-24</v>
          </cell>
          <cell r="H2897" t="str">
            <v>DI</v>
          </cell>
          <cell r="I2897" t="str">
            <v>DI</v>
          </cell>
          <cell r="J2897">
            <v>4.5162029394589531</v>
          </cell>
          <cell r="K2897">
            <v>0.1580671028810634</v>
          </cell>
          <cell r="L2897" t="str">
            <v>KQ-32-00</v>
          </cell>
          <cell r="M2897" t="str">
            <v>Технологические трубопроводы, DI</v>
          </cell>
          <cell r="N2897">
            <v>1</v>
          </cell>
          <cell r="O2897" t="str">
            <v>KQ-32-02</v>
          </cell>
          <cell r="P2897" t="str">
            <v>Сварка технологических трубопроводов (нерж. стали и сплавы), DI</v>
          </cell>
          <cell r="Q2897">
            <v>1</v>
          </cell>
        </row>
        <row r="2898">
          <cell r="E2898" t="str">
            <v>PI00-04-10-165</v>
          </cell>
          <cell r="F2898" t="str">
            <v>Сварка/соединение металлических трубопроводов – высоколегированные стали аустенитно-ферритного и аустенитного классов DN &gt;1800-2000мм / &gt;72-80 дюйм, толщина стенки &gt;24-28</v>
          </cell>
          <cell r="G2898" t="str">
            <v>Welding/connection of steel piping - austenitic-ferritic and austenitic high-alloy steel DN &gt;1800-2000 mm/&gt;72-80", wall thickness &gt;24-28</v>
          </cell>
          <cell r="H2898" t="str">
            <v>DI</v>
          </cell>
          <cell r="I2898" t="str">
            <v>DI</v>
          </cell>
          <cell r="J2898">
            <v>5.0820383975700345</v>
          </cell>
          <cell r="K2898">
            <v>0.17787134391495121</v>
          </cell>
          <cell r="L2898" t="str">
            <v>KQ-32-00</v>
          </cell>
          <cell r="M2898" t="str">
            <v>Технологические трубопроводы, DI</v>
          </cell>
          <cell r="N2898">
            <v>1</v>
          </cell>
          <cell r="O2898" t="str">
            <v>KQ-32-02</v>
          </cell>
          <cell r="P2898" t="str">
            <v>Сварка технологических трубопроводов (нерж. стали и сплавы), DI</v>
          </cell>
          <cell r="Q2898">
            <v>1</v>
          </cell>
        </row>
        <row r="2899">
          <cell r="E2899" t="str">
            <v>PI00-04-10-166</v>
          </cell>
          <cell r="F2899" t="str">
            <v>Сварка/соединение металлических трубопроводов – высоколегированные стали аустенитно-ферритного и аустенитного классов DN &gt;1800-2000мм / &gt;72-80 дюйм, толщина стенки &gt;28-32</v>
          </cell>
          <cell r="G2899" t="str">
            <v>Welding/connection of steel piping - austenitic-ferritic and austenitic high-alloy steel DN &gt;1800-2000 mm/&gt;72-80", wall thickness &gt;28-32</v>
          </cell>
          <cell r="H2899" t="str">
            <v>DI</v>
          </cell>
          <cell r="I2899" t="str">
            <v>DI</v>
          </cell>
          <cell r="J2899">
            <v>5.4797550072140204</v>
          </cell>
          <cell r="K2899">
            <v>0.19179142525249074</v>
          </cell>
          <cell r="L2899" t="str">
            <v>KQ-32-00</v>
          </cell>
          <cell r="M2899" t="str">
            <v>Технологические трубопроводы, DI</v>
          </cell>
          <cell r="N2899">
            <v>1</v>
          </cell>
          <cell r="O2899" t="str">
            <v>KQ-32-02</v>
          </cell>
          <cell r="P2899" t="str">
            <v>Сварка технологических трубопроводов (нерж. стали и сплавы), DI</v>
          </cell>
          <cell r="Q2899">
            <v>1</v>
          </cell>
        </row>
        <row r="2900">
          <cell r="E2900" t="str">
            <v>PI00-04-10-167</v>
          </cell>
          <cell r="F2900" t="str">
            <v>Сварка/соединение металлических трубопроводов – высоколегированные стали аустенитно-ферритного и аустенитного классов DN &gt;1800-2000мм / &gt;72-80 дюйм, толщина стенки &gt;32-36</v>
          </cell>
          <cell r="G2900" t="str">
            <v>Welding/connection of steel piping - austenitic-ferritic and austenitic high-alloy steel DN &gt;1800-2000 mm/&gt;72-80", wall thickness &gt;32-36</v>
          </cell>
          <cell r="H2900" t="str">
            <v>DI</v>
          </cell>
          <cell r="I2900" t="str">
            <v>DI</v>
          </cell>
          <cell r="J2900">
            <v>5.8781295762383685</v>
          </cell>
          <cell r="K2900">
            <v>0.20573453516834292</v>
          </cell>
          <cell r="L2900" t="str">
            <v>KQ-32-00</v>
          </cell>
          <cell r="M2900" t="str">
            <v>Технологические трубопроводы, DI</v>
          </cell>
          <cell r="N2900">
            <v>1</v>
          </cell>
          <cell r="O2900" t="str">
            <v>KQ-32-02</v>
          </cell>
          <cell r="P2900" t="str">
            <v>Сварка технологических трубопроводов (нерж. стали и сплавы), DI</v>
          </cell>
          <cell r="Q2900">
            <v>1</v>
          </cell>
        </row>
        <row r="2901">
          <cell r="E2901" t="str">
            <v>PI00-04-10-168</v>
          </cell>
          <cell r="F2901" t="str">
            <v>Сварка/соединение металлических трубопроводов – высоколегированные стали аустенитно-ферритного и аустенитного классов DN &gt;1800-2000мм / &gt;72-80 дюйм, толщина стенки &gt;36-40</v>
          </cell>
          <cell r="G2901" t="str">
            <v>Welding/connection of steel piping - austenitic-ferritic and austenitic high-alloy steel DN &gt;1800-2000 mm/&gt;72-80", wall thickness &gt;36-40</v>
          </cell>
          <cell r="H2901" t="str">
            <v>DI</v>
          </cell>
          <cell r="I2901" t="str">
            <v>DI</v>
          </cell>
          <cell r="J2901">
            <v>6.5496671596260274</v>
          </cell>
          <cell r="K2901">
            <v>0.22923835058691094</v>
          </cell>
          <cell r="L2901" t="str">
            <v>KQ-32-00</v>
          </cell>
          <cell r="M2901" t="str">
            <v>Технологические трубопроводы, DI</v>
          </cell>
          <cell r="N2901">
            <v>1</v>
          </cell>
          <cell r="O2901" t="str">
            <v>KQ-32-02</v>
          </cell>
          <cell r="P2901" t="str">
            <v>Сварка технологических трубопроводов (нерж. стали и сплавы), DI</v>
          </cell>
          <cell r="Q2901">
            <v>1</v>
          </cell>
        </row>
        <row r="2902">
          <cell r="E2902" t="str">
            <v>PI00-04-10-169</v>
          </cell>
          <cell r="F2902" t="str">
            <v>Сварка/соединение металлических трубопроводов – высоколегированные стали аустенитно-ферритного и аустенитного классов DN &gt;1800-2000мм / &gt;72-80 дюйм, толщина стенки &gt;40-44</v>
          </cell>
          <cell r="G2902" t="str">
            <v>Welding/connection of steel piping - austenitic-ferritic and austenitic high-alloy steel DN &gt;1800-2000 mm/&gt;72-80", wall thickness &gt;40-44</v>
          </cell>
          <cell r="H2902" t="str">
            <v>DI</v>
          </cell>
          <cell r="I2902" t="str">
            <v>DI</v>
          </cell>
          <cell r="J2902">
            <v>6.983397916908995</v>
          </cell>
          <cell r="K2902">
            <v>0.24441892709181484</v>
          </cell>
          <cell r="L2902" t="str">
            <v>KQ-32-00</v>
          </cell>
          <cell r="M2902" t="str">
            <v>Технологические трубопроводы, DI</v>
          </cell>
          <cell r="N2902">
            <v>1</v>
          </cell>
          <cell r="O2902" t="str">
            <v>KQ-32-02</v>
          </cell>
          <cell r="P2902" t="str">
            <v>Сварка технологических трубопроводов (нерж. стали и сплавы), DI</v>
          </cell>
          <cell r="Q2902">
            <v>1</v>
          </cell>
        </row>
        <row r="2903">
          <cell r="E2903" t="str">
            <v>PI00-04-10-170</v>
          </cell>
          <cell r="F2903" t="str">
            <v>Сварка/соединение металлических трубопроводов – высоколегированные стали аустенитно-ферритного и аустенитного классов DN &gt;1800-2000мм / &gt;72-80 дюйм, толщина стенки &gt;44-48</v>
          </cell>
          <cell r="G2903" t="str">
            <v>Welding/connection of steel piping - austenitic-ferritic and austenitic high-alloy steel DN &gt;1800-2000 mm/&gt;72-80", wall thickness &gt;44-48</v>
          </cell>
          <cell r="H2903" t="str">
            <v>DI</v>
          </cell>
          <cell r="I2903" t="str">
            <v>DI</v>
          </cell>
          <cell r="J2903">
            <v>9.1678506568707405</v>
          </cell>
          <cell r="K2903">
            <v>0.32087477299047595</v>
          </cell>
          <cell r="L2903" t="str">
            <v>KQ-32-00</v>
          </cell>
          <cell r="M2903" t="str">
            <v>Технологические трубопроводы, DI</v>
          </cell>
          <cell r="N2903">
            <v>1</v>
          </cell>
          <cell r="O2903" t="str">
            <v>KQ-32-02</v>
          </cell>
          <cell r="P2903" t="str">
            <v>Сварка технологических трубопроводов (нерж. стали и сплавы), DI</v>
          </cell>
          <cell r="Q2903">
            <v>1</v>
          </cell>
        </row>
        <row r="2904">
          <cell r="E2904" t="str">
            <v>PI00-04-10-171</v>
          </cell>
          <cell r="F2904" t="str">
            <v>Сварка/соединение металлических трубопроводов – высоколегированные стали аустенитно-ферритного и аустенитного классов DN &gt;1800-2000мм / &gt;72-80 дюйм, толщина стенки &gt;48-52</v>
          </cell>
          <cell r="G2904" t="str">
            <v>Welding/connection of steel piping - austenitic-ferritic and austenitic high-alloy steel DN &gt;1800-2000 mm/&gt;72-80", wall thickness &gt;48-52</v>
          </cell>
          <cell r="H2904" t="str">
            <v>DI</v>
          </cell>
          <cell r="I2904" t="str">
            <v>DI</v>
          </cell>
          <cell r="J2904">
            <v>10.335640153154797</v>
          </cell>
          <cell r="K2904">
            <v>0.36174740536041788</v>
          </cell>
          <cell r="L2904" t="str">
            <v>KQ-32-00</v>
          </cell>
          <cell r="M2904" t="str">
            <v>Технологические трубопроводы, DI</v>
          </cell>
          <cell r="N2904">
            <v>1</v>
          </cell>
          <cell r="O2904" t="str">
            <v>KQ-32-02</v>
          </cell>
          <cell r="P2904" t="str">
            <v>Сварка технологических трубопроводов (нерж. стали и сплавы), DI</v>
          </cell>
          <cell r="Q2904">
            <v>1</v>
          </cell>
        </row>
        <row r="2905">
          <cell r="E2905" t="str">
            <v>PI00-04-10-172</v>
          </cell>
          <cell r="F2905" t="str">
            <v>Сварка/соединение металлических трубопроводов – высоколегированные стали аустенитно-ферритного и аустенитного классов DN &gt;1800-2000мм / &gt;72-80 дюйм, толщина стенки &gt;52-56</v>
          </cell>
          <cell r="G2905" t="str">
            <v>Welding/connection of steel piping - austenitic-ferritic and austenitic high-alloy steel DN &gt;1800-2000 mm/&gt;72-80", wall thickness &gt;52-56</v>
          </cell>
          <cell r="H2905" t="str">
            <v>DI</v>
          </cell>
          <cell r="I2905" t="str">
            <v>DI</v>
          </cell>
          <cell r="J2905">
            <v>0</v>
          </cell>
          <cell r="K2905">
            <v>0</v>
          </cell>
          <cell r="L2905" t="str">
            <v>KQ-32-00</v>
          </cell>
          <cell r="M2905" t="str">
            <v>Технологические трубопроводы, DI</v>
          </cell>
          <cell r="N2905">
            <v>1</v>
          </cell>
          <cell r="O2905" t="str">
            <v>KQ-32-02</v>
          </cell>
          <cell r="P2905" t="str">
            <v>Сварка технологических трубопроводов (нерж. стали и сплавы), DI</v>
          </cell>
          <cell r="Q2905">
            <v>1</v>
          </cell>
        </row>
        <row r="2906">
          <cell r="E2906" t="str">
            <v>PI00-04-10-173</v>
          </cell>
          <cell r="F2906" t="str">
            <v>Сварка/соединение металлических трубопроводов – высоколегированные стали аустенитно-ферритного и аустенитного классов DN &gt;1800-2000мм / &gt;72-80 дюйм, толщина стенки &gt;56-60</v>
          </cell>
          <cell r="G2906" t="str">
            <v>Welding/connection of steel piping - austenitic-ferritic and austenitic high-alloy steel DN &gt;1800-2000 mm/&gt;72-80", wall thickness &gt;56-60</v>
          </cell>
          <cell r="H2906" t="str">
            <v>DI</v>
          </cell>
          <cell r="I2906" t="str">
            <v>DI</v>
          </cell>
          <cell r="J2906">
            <v>0</v>
          </cell>
          <cell r="K2906">
            <v>0</v>
          </cell>
          <cell r="L2906" t="str">
            <v>KQ-32-00</v>
          </cell>
          <cell r="M2906" t="str">
            <v>Технологические трубопроводы, DI</v>
          </cell>
          <cell r="N2906">
            <v>1</v>
          </cell>
          <cell r="O2906" t="str">
            <v>KQ-32-02</v>
          </cell>
          <cell r="P2906" t="str">
            <v>Сварка технологических трубопроводов (нерж. стали и сплавы), DI</v>
          </cell>
          <cell r="Q2906">
            <v>1</v>
          </cell>
        </row>
        <row r="2907">
          <cell r="E2907" t="str">
            <v>PI00-04-10-174</v>
          </cell>
          <cell r="F2907" t="str">
            <v>Сварка/соединение металлических трубопроводов – высоколегированные стали аустенитно-ферритного и аустенитного классов DN &gt;2000-2200мм / &gt;84-88 дюйм, толщина стенки &gt;16-20</v>
          </cell>
          <cell r="G2907" t="str">
            <v>Welding/connection of steel piping - austenitic-ferritic and austenitic high-alloy steel DN &gt;2000-2200 mm/&gt;84-88", wall thickness &gt;16-20</v>
          </cell>
          <cell r="H2907" t="str">
            <v>DI</v>
          </cell>
          <cell r="I2907" t="str">
            <v>DI</v>
          </cell>
          <cell r="J2907">
            <v>0</v>
          </cell>
          <cell r="K2907">
            <v>0</v>
          </cell>
          <cell r="L2907" t="str">
            <v>KQ-32-00</v>
          </cell>
          <cell r="M2907" t="str">
            <v>Технологические трубопроводы, DI</v>
          </cell>
          <cell r="N2907">
            <v>1</v>
          </cell>
          <cell r="O2907" t="str">
            <v>KQ-32-02</v>
          </cell>
          <cell r="P2907" t="str">
            <v>Сварка технологических трубопроводов (нерж. стали и сплавы), DI</v>
          </cell>
          <cell r="Q2907">
            <v>1</v>
          </cell>
        </row>
        <row r="2908">
          <cell r="E2908" t="str">
            <v>PI00-04-10-175</v>
          </cell>
          <cell r="F2908" t="str">
            <v>Сварка/соединение металлических трубопроводов – высоколегированные стали аустенитно-ферритного и аустенитного классов DN &gt;2000-2200мм / &gt;84-88 дюйм, толщина стенки &gt;20-24</v>
          </cell>
          <cell r="G2908" t="str">
            <v>Welding/connection of steel piping - austenitic-ferritic and austenitic high-alloy steel DN &gt;2000-2200 mm/&gt;84-88", wall thickness &gt;20-24</v>
          </cell>
          <cell r="H2908" t="str">
            <v>DI</v>
          </cell>
          <cell r="I2908" t="str">
            <v>DI</v>
          </cell>
          <cell r="J2908">
            <v>0</v>
          </cell>
          <cell r="K2908">
            <v>0</v>
          </cell>
          <cell r="L2908" t="str">
            <v>KQ-32-00</v>
          </cell>
          <cell r="M2908" t="str">
            <v>Технологические трубопроводы, DI</v>
          </cell>
          <cell r="N2908">
            <v>1</v>
          </cell>
          <cell r="O2908" t="str">
            <v>KQ-32-02</v>
          </cell>
          <cell r="P2908" t="str">
            <v>Сварка технологических трубопроводов (нерж. стали и сплавы), DI</v>
          </cell>
          <cell r="Q2908">
            <v>1</v>
          </cell>
        </row>
        <row r="2909">
          <cell r="E2909" t="str">
            <v>PI00-04-10-176</v>
          </cell>
          <cell r="F2909" t="str">
            <v>Сварка/соединение металлических трубопроводов – высоколегированные стали аустенитно-ферритного и аустенитного классов DN &gt;2000-2200мм / &gt;84-88 дюйм, толщина стенки &gt;24-28</v>
          </cell>
          <cell r="G2909" t="str">
            <v>Welding/connection of steel piping - austenitic-ferritic and austenitic high-alloy steel DN &gt;2000-2200 mm/&gt;84-88", wall thickness &gt;24-28</v>
          </cell>
          <cell r="H2909" t="str">
            <v>DI</v>
          </cell>
          <cell r="I2909" t="str">
            <v>DI</v>
          </cell>
          <cell r="J2909">
            <v>0</v>
          </cell>
          <cell r="K2909">
            <v>0</v>
          </cell>
          <cell r="L2909" t="str">
            <v>KQ-32-00</v>
          </cell>
          <cell r="M2909" t="str">
            <v>Технологические трубопроводы, DI</v>
          </cell>
          <cell r="N2909">
            <v>1</v>
          </cell>
          <cell r="O2909" t="str">
            <v>KQ-32-02</v>
          </cell>
          <cell r="P2909" t="str">
            <v>Сварка технологических трубопроводов (нерж. стали и сплавы), DI</v>
          </cell>
          <cell r="Q2909">
            <v>1</v>
          </cell>
        </row>
        <row r="2910">
          <cell r="E2910" t="str">
            <v>PI00-04-11</v>
          </cell>
          <cell r="F2910" t="str">
            <v>Сварка/соединение металлических труб – нержавеющие стали (дуплексные)</v>
          </cell>
          <cell r="G2910" t="str">
            <v>Welding/connection of steel pipes - stainless steel (duplex)</v>
          </cell>
        </row>
        <row r="2911">
          <cell r="E2911" t="str">
            <v>PI00-04-11-1</v>
          </cell>
          <cell r="F2911" t="str">
            <v>Сварка/соединение металлических трубопроводов – нержавеющие стали (дуплексные) DN &lt;=50мм / &lt;=2 дюйм, толщина стенки &gt;0-4</v>
          </cell>
          <cell r="G2911" t="str">
            <v>Welding/connection of steel piping - stainless steel  (duplex) DN &lt;=50mm / &lt;=2", wall thickness &gt;0-4</v>
          </cell>
          <cell r="H2911" t="str">
            <v>DI</v>
          </cell>
          <cell r="I2911" t="str">
            <v>DI</v>
          </cell>
          <cell r="J2911">
            <v>3.1614047000626231</v>
          </cell>
          <cell r="K2911">
            <v>0.11064916450219181</v>
          </cell>
          <cell r="L2911" t="str">
            <v>KQ-32-00</v>
          </cell>
          <cell r="M2911" t="str">
            <v>Технологические трубопроводы, DI</v>
          </cell>
          <cell r="N2911">
            <v>1</v>
          </cell>
          <cell r="O2911" t="str">
            <v>KQ-32-02</v>
          </cell>
          <cell r="P2911" t="str">
            <v>Сварка технологических трубопроводов (нерж. стали и сплавы), DI</v>
          </cell>
          <cell r="Q2911">
            <v>1</v>
          </cell>
        </row>
        <row r="2912">
          <cell r="E2912" t="str">
            <v>PI00-04-11-2</v>
          </cell>
          <cell r="F2912" t="str">
            <v>Сварка/соединение металлических трубопроводов – нержавеющие стали (дуплексные) DN &lt;=50мм / &lt;=2 дюйм, толщина стенки &gt;4-6</v>
          </cell>
          <cell r="G2912" t="str">
            <v>Welding/connection of steel piping - stainless steel  (duplex) DN &lt;=50mm / &lt;=2", wall thickness &gt;4-6</v>
          </cell>
          <cell r="H2912" t="str">
            <v>DI</v>
          </cell>
          <cell r="I2912" t="str">
            <v>DI</v>
          </cell>
          <cell r="J2912">
            <v>3.7500190660666868</v>
          </cell>
          <cell r="K2912">
            <v>0.13125066731233404</v>
          </cell>
          <cell r="L2912" t="str">
            <v>KQ-32-00</v>
          </cell>
          <cell r="M2912" t="str">
            <v>Технологические трубопроводы, DI</v>
          </cell>
          <cell r="N2912">
            <v>1</v>
          </cell>
          <cell r="O2912" t="str">
            <v>KQ-32-02</v>
          </cell>
          <cell r="P2912" t="str">
            <v>Сварка технологических трубопроводов (нерж. стали и сплавы), DI</v>
          </cell>
          <cell r="Q2912">
            <v>1</v>
          </cell>
        </row>
        <row r="2913">
          <cell r="E2913" t="str">
            <v>PI00-04-11-3</v>
          </cell>
          <cell r="F2913" t="str">
            <v>Сварка/соединение металлических трубопроводов – нержавеющие стали (дуплексные) DN &lt;=50мм / &lt;=2 дюйм, толщина стенки &gt;6-8</v>
          </cell>
          <cell r="G2913" t="str">
            <v>Welding/connection of steel piping - stainless steel  (duplex) DN &lt;=50mm / &lt;=2", wall thickness &gt;6-8</v>
          </cell>
          <cell r="H2913" t="str">
            <v>DI</v>
          </cell>
          <cell r="I2913" t="str">
            <v>DI</v>
          </cell>
          <cell r="J2913">
            <v>4.6813561967261554</v>
          </cell>
          <cell r="K2913">
            <v>0.16384746688541543</v>
          </cell>
          <cell r="L2913" t="str">
            <v>KQ-32-00</v>
          </cell>
          <cell r="M2913" t="str">
            <v>Технологические трубопроводы, DI</v>
          </cell>
          <cell r="N2913">
            <v>1</v>
          </cell>
          <cell r="O2913" t="str">
            <v>KQ-32-02</v>
          </cell>
          <cell r="P2913" t="str">
            <v>Сварка технологических трубопроводов (нерж. стали и сплавы), DI</v>
          </cell>
          <cell r="Q2913">
            <v>1</v>
          </cell>
        </row>
        <row r="2914">
          <cell r="E2914" t="str">
            <v>PI00-04-11-4</v>
          </cell>
          <cell r="F2914" t="str">
            <v>Сварка/соединение металлических трубопроводов – нержавеющие стали (дуплексные) DN &lt;=50мм / &lt;=2 дюйм, толщина стенки &gt;8-10</v>
          </cell>
          <cell r="G2914" t="str">
            <v>Welding/connection of steel piping - stainless steel  (duplex) DN &lt;=50mm / &lt;=2", wall thickness &gt;8-10</v>
          </cell>
          <cell r="H2914" t="str">
            <v>DI</v>
          </cell>
          <cell r="I2914" t="str">
            <v>DI</v>
          </cell>
          <cell r="J2914">
            <v>5.611368508225226</v>
          </cell>
          <cell r="K2914">
            <v>0.19639789778788291</v>
          </cell>
          <cell r="L2914" t="str">
            <v>KQ-32-00</v>
          </cell>
          <cell r="M2914" t="str">
            <v>Технологические трубопроводы, DI</v>
          </cell>
          <cell r="N2914">
            <v>1</v>
          </cell>
          <cell r="O2914" t="str">
            <v>KQ-32-02</v>
          </cell>
          <cell r="P2914" t="str">
            <v>Сварка технологических трубопроводов (нерж. стали и сплавы), DI</v>
          </cell>
          <cell r="Q2914">
            <v>1</v>
          </cell>
        </row>
        <row r="2915">
          <cell r="E2915" t="str">
            <v>PI00-04-11-5</v>
          </cell>
          <cell r="F2915" t="str">
            <v>Сварка/соединение металлических трубопроводов – нержавеющие стали (дуплексные) DN &lt;=50мм / &lt;=2 дюйм, толщина стенки &gt;10-12</v>
          </cell>
          <cell r="G2915" t="str">
            <v>Welding/connection of steel piping - stainless steel  (duplex) DN &lt;=50mm / &lt;=2", wall thickness &gt;10-12</v>
          </cell>
          <cell r="H2915" t="str">
            <v>DI</v>
          </cell>
          <cell r="I2915" t="str">
            <v>DI</v>
          </cell>
          <cell r="J2915">
            <v>6.5411166712351978</v>
          </cell>
          <cell r="K2915">
            <v>0.22893908349323194</v>
          </cell>
          <cell r="L2915" t="str">
            <v>KQ-32-00</v>
          </cell>
          <cell r="M2915" t="str">
            <v>Технологические трубопроводы, DI</v>
          </cell>
          <cell r="N2915">
            <v>1</v>
          </cell>
          <cell r="O2915" t="str">
            <v>KQ-32-02</v>
          </cell>
          <cell r="P2915" t="str">
            <v>Сварка технологических трубопроводов (нерж. стали и сплавы), DI</v>
          </cell>
          <cell r="Q2915">
            <v>1</v>
          </cell>
        </row>
        <row r="2916">
          <cell r="E2916" t="str">
            <v>PI00-04-11-6</v>
          </cell>
          <cell r="F2916" t="str">
            <v>Сварка/соединение металлических трубопроводов – нержавеющие стали (дуплексные) DN &gt;50-100мм / &gt;2-4 дюйм, толщина стенки &gt;0-4</v>
          </cell>
          <cell r="G2916" t="str">
            <v>Welding/connection of steel piping - stainless steel (duplex) DN &gt;50-100 mm/ &gt;2-4", wall thickness &gt;0-4</v>
          </cell>
          <cell r="H2916" t="str">
            <v>DI</v>
          </cell>
          <cell r="I2916" t="str">
            <v>DI</v>
          </cell>
          <cell r="J2916">
            <v>2.2981897148654284</v>
          </cell>
          <cell r="K2916">
            <v>8.0436640020289996E-2</v>
          </cell>
          <cell r="L2916" t="str">
            <v>KQ-32-00</v>
          </cell>
          <cell r="M2916" t="str">
            <v>Технологические трубопроводы, DI</v>
          </cell>
          <cell r="N2916">
            <v>1</v>
          </cell>
          <cell r="O2916" t="str">
            <v>KQ-32-02</v>
          </cell>
          <cell r="P2916" t="str">
            <v>Сварка технологических трубопроводов (нерж. стали и сплавы), DI</v>
          </cell>
          <cell r="Q2916">
            <v>1</v>
          </cell>
        </row>
        <row r="2917">
          <cell r="E2917" t="str">
            <v>PI00-04-11-7</v>
          </cell>
          <cell r="F2917" t="str">
            <v>Сварка/соединение металлических трубопроводов – нержавеющие стали (дуплексные) DN &gt;50-100мм / &gt;2-4 дюйм, толщина стенки &gt;4-6</v>
          </cell>
          <cell r="G2917" t="str">
            <v>Welding/connection of steel piping - stainless steel (duplex) DN &gt;50-100 mm/ &gt;2-4", wall thickness &gt;4-6</v>
          </cell>
          <cell r="H2917" t="str">
            <v>DI</v>
          </cell>
          <cell r="I2917" t="str">
            <v>DI</v>
          </cell>
          <cell r="J2917">
            <v>2.8173107202552403</v>
          </cell>
          <cell r="K2917">
            <v>9.8605875208933422E-2</v>
          </cell>
          <cell r="L2917" t="str">
            <v>KQ-32-00</v>
          </cell>
          <cell r="M2917" t="str">
            <v>Технологические трубопроводы, DI</v>
          </cell>
          <cell r="N2917">
            <v>1</v>
          </cell>
          <cell r="O2917" t="str">
            <v>KQ-32-02</v>
          </cell>
          <cell r="P2917" t="str">
            <v>Сварка технологических трубопроводов (нерж. стали и сплавы), DI</v>
          </cell>
          <cell r="Q2917">
            <v>1</v>
          </cell>
        </row>
        <row r="2918">
          <cell r="E2918" t="str">
            <v>PI00-04-11-8</v>
          </cell>
          <cell r="F2918" t="str">
            <v>Сварка/соединение металлических трубопроводов – нержавеющие стали (дуплексные) DN &gt;50-100мм / &gt;2-4 дюйм, толщина стенки &gt;6-8</v>
          </cell>
          <cell r="G2918" t="str">
            <v>Welding/connection of steel piping - stainless steel (duplex) DN &gt;50-100 mm/ &gt;2-4", wall thickness &gt;6-8</v>
          </cell>
          <cell r="H2918" t="str">
            <v>DI</v>
          </cell>
          <cell r="I2918" t="str">
            <v>DI</v>
          </cell>
          <cell r="J2918">
            <v>3.6000997269079344</v>
          </cell>
          <cell r="K2918">
            <v>0.12600349044177772</v>
          </cell>
          <cell r="L2918" t="str">
            <v>KQ-32-00</v>
          </cell>
          <cell r="M2918" t="str">
            <v>Технологические трубопроводы, DI</v>
          </cell>
          <cell r="N2918">
            <v>1</v>
          </cell>
          <cell r="O2918" t="str">
            <v>KQ-32-02</v>
          </cell>
          <cell r="P2918" t="str">
            <v>Сварка технологических трубопроводов (нерж. стали и сплавы), DI</v>
          </cell>
          <cell r="Q2918">
            <v>1</v>
          </cell>
        </row>
        <row r="2919">
          <cell r="E2919" t="str">
            <v>PI00-04-11-9</v>
          </cell>
          <cell r="F2919" t="str">
            <v>Сварка/соединение металлических трубопроводов – нержавеющие стали (дуплексные) DN &gt;50-100мм / &gt;2-4 дюйм, толщина стенки &gt;8-10</v>
          </cell>
          <cell r="G2919" t="str">
            <v>Welding/connection of steel piping - stainless steel (duplex) DN &gt;50-100 mm/ &gt;2-4", wall thickness &gt;8-10</v>
          </cell>
          <cell r="H2919" t="str">
            <v>DI</v>
          </cell>
          <cell r="I2919" t="str">
            <v>DI</v>
          </cell>
          <cell r="J2919">
            <v>4.3831197585046304</v>
          </cell>
          <cell r="K2919">
            <v>0.15340919154766208</v>
          </cell>
          <cell r="L2919" t="str">
            <v>KQ-32-00</v>
          </cell>
          <cell r="M2919" t="str">
            <v>Технологические трубопроводы, DI</v>
          </cell>
          <cell r="N2919">
            <v>1</v>
          </cell>
          <cell r="O2919" t="str">
            <v>KQ-32-02</v>
          </cell>
          <cell r="P2919" t="str">
            <v>Сварка технологических трубопроводов (нерж. стали и сплавы), DI</v>
          </cell>
          <cell r="Q2919">
            <v>1</v>
          </cell>
        </row>
        <row r="2920">
          <cell r="E2920" t="str">
            <v>PI00-04-11-10</v>
          </cell>
          <cell r="F2920" t="str">
            <v>Сварка/соединение металлических трубопроводов – нержавеющие стали (дуплексные) DN &gt;50-100мм / &gt;2-4 дюйм, толщина стенки &gt;10-12</v>
          </cell>
          <cell r="G2920" t="str">
            <v>Welding/connection of steel piping - stainless steel (duplex) DN &gt;50-100 mm/ &gt;2-4", wall thickness &gt;10-12</v>
          </cell>
          <cell r="H2920" t="str">
            <v>DI</v>
          </cell>
          <cell r="I2920" t="str">
            <v>DI</v>
          </cell>
          <cell r="J2920">
            <v>4.5571757939827497</v>
          </cell>
          <cell r="K2920">
            <v>0.15950115278939625</v>
          </cell>
          <cell r="L2920" t="str">
            <v>KQ-32-00</v>
          </cell>
          <cell r="M2920" t="str">
            <v>Технологические трубопроводы, DI</v>
          </cell>
          <cell r="N2920">
            <v>1</v>
          </cell>
          <cell r="O2920" t="str">
            <v>KQ-32-02</v>
          </cell>
          <cell r="P2920" t="str">
            <v>Сварка технологических трубопроводов (нерж. стали и сплавы), DI</v>
          </cell>
          <cell r="Q2920">
            <v>1</v>
          </cell>
        </row>
        <row r="2921">
          <cell r="E2921" t="str">
            <v>PI00-04-11-11</v>
          </cell>
          <cell r="F2921" t="str">
            <v>Сварка/соединение металлических трубопроводов – нержавеющие стали (дуплексные) DN &gt;50-100мм / &gt;2-4 дюйм, толщина стенки &gt;12-14</v>
          </cell>
          <cell r="G2921" t="str">
            <v>Welding/connection of steel piping - stainless steel (duplex) DN &gt;50-100 mm/ &gt;2-4", wall thickness &gt;12-14</v>
          </cell>
          <cell r="H2921" t="str">
            <v>DI</v>
          </cell>
          <cell r="I2921" t="str">
            <v>DI</v>
          </cell>
          <cell r="J2921">
            <v>4.6876005999157906</v>
          </cell>
          <cell r="K2921">
            <v>0.16406602099705273</v>
          </cell>
          <cell r="L2921" t="str">
            <v>KQ-32-00</v>
          </cell>
          <cell r="M2921" t="str">
            <v>Технологические трубопроводы, DI</v>
          </cell>
          <cell r="N2921">
            <v>1</v>
          </cell>
          <cell r="O2921" t="str">
            <v>KQ-32-02</v>
          </cell>
          <cell r="P2921" t="str">
            <v>Сварка технологических трубопроводов (нерж. стали и сплавы), DI</v>
          </cell>
          <cell r="Q2921">
            <v>1</v>
          </cell>
        </row>
        <row r="2922">
          <cell r="E2922" t="str">
            <v>PI00-04-11-12</v>
          </cell>
          <cell r="F2922" t="str">
            <v>Сварка/соединение металлических трубопроводов – нержавеющие стали (дуплексные) DN &gt;50-100мм / &gt;2-4 дюйм, толщина стенки &gt;14-16</v>
          </cell>
          <cell r="G2922" t="str">
            <v>Welding/connection of steel piping - stainless steel (duplex) DN &gt;50-100 mm/ &gt;2-4", wall thickness &gt;14-16</v>
          </cell>
          <cell r="H2922" t="str">
            <v>DI</v>
          </cell>
          <cell r="I2922" t="str">
            <v>DI</v>
          </cell>
          <cell r="J2922">
            <v>5.3966746283504072</v>
          </cell>
          <cell r="K2922">
            <v>0.18888361199226428</v>
          </cell>
          <cell r="L2922" t="str">
            <v>KQ-32-00</v>
          </cell>
          <cell r="M2922" t="str">
            <v>Технологические трубопроводы, DI</v>
          </cell>
          <cell r="N2922">
            <v>1</v>
          </cell>
          <cell r="O2922" t="str">
            <v>KQ-32-02</v>
          </cell>
          <cell r="P2922" t="str">
            <v>Сварка технологических трубопроводов (нерж. стали и сплавы), DI</v>
          </cell>
          <cell r="Q2922">
            <v>1</v>
          </cell>
        </row>
        <row r="2923">
          <cell r="E2923" t="str">
            <v>PI00-04-11-13</v>
          </cell>
          <cell r="F2923" t="str">
            <v>Сварка/соединение металлических трубопроводов – нержавеющие стали (дуплексные) DN &gt;50-100мм / &gt;2-4 дюйм, толщина стенки &gt;16-20</v>
          </cell>
          <cell r="G2923" t="str">
            <v>Welding/connection of steel piping - stainless steel (duplex) DN &gt;50-100 mm/ &gt;2-4", wall thickness &gt;16-20</v>
          </cell>
          <cell r="H2923" t="str">
            <v>DI</v>
          </cell>
          <cell r="I2923" t="str">
            <v>DI</v>
          </cell>
          <cell r="J2923">
            <v>6.4605049547328575</v>
          </cell>
          <cell r="K2923">
            <v>0.22611767341565001</v>
          </cell>
          <cell r="L2923" t="str">
            <v>KQ-32-00</v>
          </cell>
          <cell r="M2923" t="str">
            <v>Технологические трубопроводы, DI</v>
          </cell>
          <cell r="N2923">
            <v>1</v>
          </cell>
          <cell r="O2923" t="str">
            <v>KQ-32-02</v>
          </cell>
          <cell r="P2923" t="str">
            <v>Сварка технологических трубопроводов (нерж. стали и сплавы), DI</v>
          </cell>
          <cell r="Q2923">
            <v>1</v>
          </cell>
        </row>
        <row r="2924">
          <cell r="E2924" t="str">
            <v>PI00-04-11-14</v>
          </cell>
          <cell r="F2924" t="str">
            <v>Сварка/соединение металлических трубопроводов – нержавеющие стали (дуплексные) DN &gt;100-200мм / &gt;4-8 дюйм, толщина стенки &gt;0-4</v>
          </cell>
          <cell r="G2924" t="str">
            <v>Welding/connection of steel piping - stainless steel (duplex) DN &gt;100-200 mm/ &gt;4-8", wall thickness &gt;0-4</v>
          </cell>
          <cell r="H2924" t="str">
            <v>DI</v>
          </cell>
          <cell r="I2924" t="str">
            <v>DI</v>
          </cell>
          <cell r="J2924">
            <v>1.7064271697110924</v>
          </cell>
          <cell r="K2924">
            <v>5.9724950939888236E-2</v>
          </cell>
          <cell r="L2924" t="str">
            <v>KQ-32-00</v>
          </cell>
          <cell r="M2924" t="str">
            <v>Технологические трубопроводы, DI</v>
          </cell>
          <cell r="N2924">
            <v>1</v>
          </cell>
          <cell r="O2924" t="str">
            <v>KQ-32-02</v>
          </cell>
          <cell r="P2924" t="str">
            <v>Сварка технологических трубопроводов (нерж. стали и сплавы), DI</v>
          </cell>
          <cell r="Q2924">
            <v>1</v>
          </cell>
        </row>
        <row r="2925">
          <cell r="E2925" t="str">
            <v>PI00-04-11-15</v>
          </cell>
          <cell r="F2925" t="str">
            <v>Сварка/соединение металлических трубопроводов – нержавеющие стали (дуплексные) DN &gt;100-200мм / &gt;4-8 дюйм, толщина стенки &gt;4-6</v>
          </cell>
          <cell r="G2925" t="str">
            <v>Welding/connection of steel piping - stainless steel (duplex) DN &gt;100-200 mm/ &gt;4-8", wall thickness &gt;4-6</v>
          </cell>
          <cell r="H2925" t="str">
            <v>DI</v>
          </cell>
          <cell r="I2925" t="str">
            <v>DI</v>
          </cell>
          <cell r="J2925">
            <v>2.0487788286126025</v>
          </cell>
          <cell r="K2925">
            <v>7.1707259001441079E-2</v>
          </cell>
          <cell r="L2925" t="str">
            <v>KQ-32-00</v>
          </cell>
          <cell r="M2925" t="str">
            <v>Технологические трубопроводы, DI</v>
          </cell>
          <cell r="N2925">
            <v>1</v>
          </cell>
          <cell r="O2925" t="str">
            <v>KQ-32-02</v>
          </cell>
          <cell r="P2925" t="str">
            <v>Сварка технологических трубопроводов (нерж. стали и сплавы), DI</v>
          </cell>
          <cell r="Q2925">
            <v>1</v>
          </cell>
        </row>
        <row r="2926">
          <cell r="E2926" t="str">
            <v>PI00-04-11-16</v>
          </cell>
          <cell r="F2926" t="str">
            <v>Сварка/соединение металлических трубопроводов – нержавеющие стали (дуплексные) DN &gt;100-200мм / &gt;4-8 дюйм, толщина стенки &gt;6-8</v>
          </cell>
          <cell r="G2926" t="str">
            <v>Welding/connection of steel piping - stainless steel (duplex) DN &gt;100-200 mm/ &gt;4-8", wall thickness &gt;6-8</v>
          </cell>
          <cell r="H2926" t="str">
            <v>DI</v>
          </cell>
          <cell r="I2926" t="str">
            <v>DI</v>
          </cell>
          <cell r="J2926">
            <v>2.5773019336257179</v>
          </cell>
          <cell r="K2926">
            <v>9.0205567676900134E-2</v>
          </cell>
          <cell r="L2926" t="str">
            <v>KQ-32-00</v>
          </cell>
          <cell r="M2926" t="str">
            <v>Технологические трубопроводы, DI</v>
          </cell>
          <cell r="N2926">
            <v>1</v>
          </cell>
          <cell r="O2926" t="str">
            <v>KQ-32-02</v>
          </cell>
          <cell r="P2926" t="str">
            <v>Сварка технологических трубопроводов (нерж. стали и сплавы), DI</v>
          </cell>
          <cell r="Q2926">
            <v>1</v>
          </cell>
        </row>
        <row r="2927">
          <cell r="E2927" t="str">
            <v>PI00-04-11-17</v>
          </cell>
          <cell r="F2927" t="str">
            <v>Сварка/соединение металлических трубопроводов – нержавеющие стали (дуплексные) DN &gt;100-200мм / &gt;4-8 дюйм, толщина стенки &gt;8-10</v>
          </cell>
          <cell r="G2927" t="str">
            <v>Welding/connection of steel piping - stainless steel (duplex) DN &gt;100-200 mm/ &gt;4-8", wall thickness &gt;8-10</v>
          </cell>
          <cell r="H2927" t="str">
            <v>DI</v>
          </cell>
          <cell r="I2927" t="str">
            <v>DI</v>
          </cell>
          <cell r="J2927">
            <v>2.7943582845413997</v>
          </cell>
          <cell r="K2927">
            <v>9.780253995894897E-2</v>
          </cell>
          <cell r="L2927" t="str">
            <v>KQ-32-00</v>
          </cell>
          <cell r="M2927" t="str">
            <v>Технологические трубопроводы, DI</v>
          </cell>
          <cell r="N2927">
            <v>1</v>
          </cell>
          <cell r="O2927" t="str">
            <v>KQ-32-02</v>
          </cell>
          <cell r="P2927" t="str">
            <v>Сварка технологических трубопроводов (нерж. стали и сплавы), DI</v>
          </cell>
          <cell r="Q2927">
            <v>1</v>
          </cell>
        </row>
        <row r="2928">
          <cell r="E2928" t="str">
            <v>PI00-04-11-18</v>
          </cell>
          <cell r="F2928" t="str">
            <v>Сварка/соединение металлических трубопроводов – нержавеющие стали (дуплексные) DN &gt;100-200мм / &gt;4-8 дюйм, толщина стенки &gt;10-12</v>
          </cell>
          <cell r="G2928" t="str">
            <v>Welding/connection of steel piping - stainless steel (duplex) DN &gt;100-200 mm/ &gt;4-8", wall thickness &gt;10-12</v>
          </cell>
          <cell r="H2928" t="str">
            <v>DI</v>
          </cell>
          <cell r="I2928" t="str">
            <v>DI</v>
          </cell>
          <cell r="J2928">
            <v>2.9355699671293989</v>
          </cell>
          <cell r="K2928">
            <v>0.10274494884952896</v>
          </cell>
          <cell r="L2928" t="str">
            <v>KQ-32-00</v>
          </cell>
          <cell r="M2928" t="str">
            <v>Технологические трубопроводы, DI</v>
          </cell>
          <cell r="N2928">
            <v>1</v>
          </cell>
          <cell r="O2928" t="str">
            <v>KQ-32-02</v>
          </cell>
          <cell r="P2928" t="str">
            <v>Сварка технологических трубопроводов (нерж. стали и сплавы), DI</v>
          </cell>
          <cell r="Q2928">
            <v>1</v>
          </cell>
        </row>
        <row r="2929">
          <cell r="E2929" t="str">
            <v>PI00-04-11-19</v>
          </cell>
          <cell r="F2929" t="str">
            <v>Сварка/соединение металлических трубопроводов – нержавеющие стали (дуплексные) DN &gt;100-200мм / &gt;4-8 дюйм, толщина стенки &gt;12-14</v>
          </cell>
          <cell r="G2929" t="str">
            <v>Welding/connection of steel piping - stainless steel (duplex) DN &gt;100-200 mm/ &gt;4-8", wall thickness &gt;12-14</v>
          </cell>
          <cell r="H2929" t="str">
            <v>DI</v>
          </cell>
          <cell r="I2929" t="str">
            <v>DI</v>
          </cell>
          <cell r="J2929">
            <v>3.2764358322475031</v>
          </cell>
          <cell r="K2929">
            <v>0.11467525412866261</v>
          </cell>
          <cell r="L2929" t="str">
            <v>KQ-32-00</v>
          </cell>
          <cell r="M2929" t="str">
            <v>Технологические трубопроводы, DI</v>
          </cell>
          <cell r="N2929">
            <v>1</v>
          </cell>
          <cell r="O2929" t="str">
            <v>KQ-32-02</v>
          </cell>
          <cell r="P2929" t="str">
            <v>Сварка технологических трубопроводов (нерж. стали и сплавы), DI</v>
          </cell>
          <cell r="Q2929">
            <v>1</v>
          </cell>
        </row>
        <row r="2930">
          <cell r="E2930" t="str">
            <v>PI00-04-11-20</v>
          </cell>
          <cell r="F2930" t="str">
            <v>Сварка/соединение металлических трубопроводов – нержавеющие стали (дуплексные) DN &gt;100-200мм / &gt;4-8 дюйм, толщина стенки &gt;14-16</v>
          </cell>
          <cell r="G2930" t="str">
            <v>Welding/connection of steel piping - stainless steel (duplex) DN &gt;100-200 mm/ &gt;4-8", wall thickness &gt;14-16</v>
          </cell>
          <cell r="H2930" t="str">
            <v>DI</v>
          </cell>
          <cell r="I2930" t="str">
            <v>DI</v>
          </cell>
          <cell r="J2930">
            <v>4.4577525251553274</v>
          </cell>
          <cell r="K2930">
            <v>0.15602133838043647</v>
          </cell>
          <cell r="L2930" t="str">
            <v>KQ-32-00</v>
          </cell>
          <cell r="M2930" t="str">
            <v>Технологические трубопроводы, DI</v>
          </cell>
          <cell r="N2930">
            <v>1</v>
          </cell>
          <cell r="O2930" t="str">
            <v>KQ-32-02</v>
          </cell>
          <cell r="P2930" t="str">
            <v>Сварка технологических трубопроводов (нерж. стали и сплавы), DI</v>
          </cell>
          <cell r="Q2930">
            <v>1</v>
          </cell>
        </row>
        <row r="2931">
          <cell r="E2931" t="str">
            <v>PI00-04-11-21</v>
          </cell>
          <cell r="F2931" t="str">
            <v>Сварка/соединение металлических трубопроводов – нержавеющие стали (дуплексные) DN &gt;100-200мм / &gt;4-8 дюйм, толщина стенки &gt;16-20</v>
          </cell>
          <cell r="G2931" t="str">
            <v>Welding/connection of steel piping - stainless steel (duplex) DN &gt;100-200 mm/ &gt;4-8", wall thickness &gt;16-20</v>
          </cell>
          <cell r="H2931" t="str">
            <v>DI</v>
          </cell>
          <cell r="I2931" t="str">
            <v>DI</v>
          </cell>
          <cell r="J2931">
            <v>5.3704872980651048</v>
          </cell>
          <cell r="K2931">
            <v>0.18796705543227871</v>
          </cell>
          <cell r="L2931" t="str">
            <v>KQ-32-00</v>
          </cell>
          <cell r="M2931" t="str">
            <v>Технологические трубопроводы, DI</v>
          </cell>
          <cell r="N2931">
            <v>1</v>
          </cell>
          <cell r="O2931" t="str">
            <v>KQ-32-02</v>
          </cell>
          <cell r="P2931" t="str">
            <v>Сварка технологических трубопроводов (нерж. стали и сплавы), DI</v>
          </cell>
          <cell r="Q2931">
            <v>1</v>
          </cell>
        </row>
        <row r="2932">
          <cell r="E2932" t="str">
            <v>PI00-04-11-22</v>
          </cell>
          <cell r="F2932" t="str">
            <v>Сварка/соединение металлических трубопроводов – нержавеющие стали (дуплексные) DN &gt;100-200мм / &gt;4-8 дюйм, толщина стенки &gt;20-24</v>
          </cell>
          <cell r="G2932" t="str">
            <v>Welding/connection of steel piping - stainless steel (duplex) DN &gt;100-200 mm/ &gt;4-8", wall thickness &gt;20-24</v>
          </cell>
          <cell r="H2932" t="str">
            <v>DI</v>
          </cell>
          <cell r="I2932" t="str">
            <v>DI</v>
          </cell>
          <cell r="J2932">
            <v>6.8249216101217822</v>
          </cell>
          <cell r="K2932">
            <v>0.2388722563542624</v>
          </cell>
          <cell r="L2932" t="str">
            <v>KQ-32-00</v>
          </cell>
          <cell r="M2932" t="str">
            <v>Технологические трубопроводы, DI</v>
          </cell>
          <cell r="N2932">
            <v>1</v>
          </cell>
          <cell r="O2932" t="str">
            <v>KQ-32-02</v>
          </cell>
          <cell r="P2932" t="str">
            <v>Сварка технологических трубопроводов (нерж. стали и сплавы), DI</v>
          </cell>
          <cell r="Q2932">
            <v>1</v>
          </cell>
        </row>
        <row r="2933">
          <cell r="E2933" t="str">
            <v>PI00-04-11-23</v>
          </cell>
          <cell r="F2933" t="str">
            <v>Сварка/соединение металлических трубопроводов – нержавеющие стали (дуплексные) DN &gt;100-200мм / &gt;4-8 дюйм, толщина стенки &gt;24-28</v>
          </cell>
          <cell r="G2933" t="str">
            <v>Welding/connection of steel piping - stainless steel (duplex) DN &gt;100-200 mm/ &gt;4-8", wall thickness &gt;24-28</v>
          </cell>
          <cell r="H2933" t="str">
            <v>DI</v>
          </cell>
          <cell r="I2933" t="str">
            <v>DI</v>
          </cell>
          <cell r="J2933">
            <v>7.3736043970537608</v>
          </cell>
          <cell r="K2933">
            <v>0.25807615389688165</v>
          </cell>
          <cell r="L2933" t="str">
            <v>KQ-32-00</v>
          </cell>
          <cell r="M2933" t="str">
            <v>Технологические трубопроводы, DI</v>
          </cell>
          <cell r="N2933">
            <v>1</v>
          </cell>
          <cell r="O2933" t="str">
            <v>KQ-32-02</v>
          </cell>
          <cell r="P2933" t="str">
            <v>Сварка технологических трубопроводов (нерж. стали и сплавы), DI</v>
          </cell>
          <cell r="Q2933">
            <v>1</v>
          </cell>
        </row>
        <row r="2934">
          <cell r="E2934" t="str">
            <v>PI00-04-11-24</v>
          </cell>
          <cell r="F2934" t="str">
            <v>Сварка/соединение металлических трубопроводов – нержавеющие стали (дуплексные) DN &gt;100-200мм / &gt;4-8 дюйм, толщина стенки &gt;28-32</v>
          </cell>
          <cell r="G2934" t="str">
            <v>Welding/connection of steel piping - stainless steel (duplex) DN &gt;100-200 mm/ &gt;4-8", wall thickness &gt;28-32</v>
          </cell>
          <cell r="H2934" t="str">
            <v>DI</v>
          </cell>
          <cell r="I2934" t="str">
            <v>DI</v>
          </cell>
          <cell r="J2934">
            <v>7.9885190675387872</v>
          </cell>
          <cell r="K2934">
            <v>0.27959816736385756</v>
          </cell>
          <cell r="L2934" t="str">
            <v>KQ-32-00</v>
          </cell>
          <cell r="M2934" t="str">
            <v>Технологические трубопроводы, DI</v>
          </cell>
          <cell r="N2934">
            <v>1</v>
          </cell>
          <cell r="O2934" t="str">
            <v>KQ-32-02</v>
          </cell>
          <cell r="P2934" t="str">
            <v>Сварка технологических трубопроводов (нерж. стали и сплавы), DI</v>
          </cell>
          <cell r="Q2934">
            <v>1</v>
          </cell>
        </row>
        <row r="2935">
          <cell r="E2935" t="str">
            <v>PI00-04-11-25</v>
          </cell>
          <cell r="F2935" t="str">
            <v>Сварка/соединение металлических трубопроводов – нержавеющие стали (дуплексные) DN &gt;100-200мм / &gt;4-8 дюйм, толщина стенки &gt;32-36</v>
          </cell>
          <cell r="G2935" t="str">
            <v>Welding/connection of steel piping - stainless steel (duplex) DN &gt;100-200 mm/ &gt;4-8", wall thickness &gt;32-36</v>
          </cell>
          <cell r="H2935" t="str">
            <v>DI</v>
          </cell>
          <cell r="I2935" t="str">
            <v>DI</v>
          </cell>
          <cell r="J2935">
            <v>8.5488146776508476</v>
          </cell>
          <cell r="K2935">
            <v>0.29920851371777968</v>
          </cell>
          <cell r="L2935" t="str">
            <v>KQ-32-00</v>
          </cell>
          <cell r="M2935" t="str">
            <v>Технологические трубопроводы, DI</v>
          </cell>
          <cell r="N2935">
            <v>1</v>
          </cell>
          <cell r="O2935" t="str">
            <v>KQ-32-02</v>
          </cell>
          <cell r="P2935" t="str">
            <v>Сварка технологических трубопроводов (нерж. стали и сплавы), DI</v>
          </cell>
          <cell r="Q2935">
            <v>1</v>
          </cell>
        </row>
        <row r="2936">
          <cell r="E2936" t="str">
            <v>PI00-04-11-26</v>
          </cell>
          <cell r="F2936" t="str">
            <v>Сварка/соединение металлических трубопроводов – нержавеющие стали (дуплексные) DN &gt;200-300мм / &gt;8-12 дюйм, толщина стенки &gt;0-4</v>
          </cell>
          <cell r="G2936" t="str">
            <v>Welding/connection of steel piping - stainless steel (duplex) DN &gt;200-300 mm/ &gt;8-12", wall thickness &gt;0-4</v>
          </cell>
          <cell r="H2936" t="str">
            <v>DI</v>
          </cell>
          <cell r="I2936" t="str">
            <v>DI</v>
          </cell>
          <cell r="J2936">
            <v>1.6080991630517691</v>
          </cell>
          <cell r="K2936">
            <v>5.6283470706811917E-2</v>
          </cell>
          <cell r="L2936" t="str">
            <v>KQ-32-00</v>
          </cell>
          <cell r="M2936" t="str">
            <v>Технологические трубопроводы, DI</v>
          </cell>
          <cell r="N2936">
            <v>1</v>
          </cell>
          <cell r="O2936" t="str">
            <v>KQ-32-02</v>
          </cell>
          <cell r="P2936" t="str">
            <v>Сварка технологических трубопроводов (нерж. стали и сплавы), DI</v>
          </cell>
          <cell r="Q2936">
            <v>1</v>
          </cell>
        </row>
        <row r="2937">
          <cell r="E2937" t="str">
            <v>PI00-04-11-27</v>
          </cell>
          <cell r="F2937" t="str">
            <v>Сварка/соединение металлических трубопроводов – нержавеющие стали (дуплексные) DN &gt;200-300мм / &gt;8-12 дюйм, толщина стенки &gt;4-8</v>
          </cell>
          <cell r="G2937" t="str">
            <v>Welding/connection of steel piping - stainless steel (duplex) DN &gt;200-300 mm/ &gt;8-12", wall thickness &gt;4-8</v>
          </cell>
          <cell r="H2937" t="str">
            <v>DI</v>
          </cell>
          <cell r="I2937" t="str">
            <v>DI</v>
          </cell>
          <cell r="J2937">
            <v>1.8273032354473158</v>
          </cell>
          <cell r="K2937">
            <v>6.3955613240656059E-2</v>
          </cell>
          <cell r="L2937" t="str">
            <v>KQ-32-00</v>
          </cell>
          <cell r="M2937" t="str">
            <v>Технологические трубопроводы, DI</v>
          </cell>
          <cell r="N2937">
            <v>1</v>
          </cell>
          <cell r="O2937" t="str">
            <v>KQ-32-02</v>
          </cell>
          <cell r="P2937" t="str">
            <v>Сварка технологических трубопроводов (нерж. стали и сплавы), DI</v>
          </cell>
          <cell r="Q2937">
            <v>1</v>
          </cell>
        </row>
        <row r="2938">
          <cell r="E2938" t="str">
            <v>PI00-04-11-28</v>
          </cell>
          <cell r="F2938" t="str">
            <v>Сварка/соединение металлических трубопроводов – нержавеющие стали (дуплексные) DN &gt;200-300мм / &gt;8-12 дюйм, толщина стенки &gt;8-12</v>
          </cell>
          <cell r="G2938" t="str">
            <v>Welding/connection of steel piping - stainless steel (duplex) DN &gt;200-300 mm/ &gt;8-12", wall thickness &gt;8-12</v>
          </cell>
          <cell r="H2938" t="str">
            <v>DI</v>
          </cell>
          <cell r="I2938" t="str">
            <v>DI</v>
          </cell>
          <cell r="J2938">
            <v>2.6806751314412658</v>
          </cell>
          <cell r="K2938">
            <v>9.3823629600444297E-2</v>
          </cell>
          <cell r="L2938" t="str">
            <v>KQ-32-00</v>
          </cell>
          <cell r="M2938" t="str">
            <v>Технологические трубопроводы, DI</v>
          </cell>
          <cell r="N2938">
            <v>1</v>
          </cell>
          <cell r="O2938" t="str">
            <v>KQ-32-02</v>
          </cell>
          <cell r="P2938" t="str">
            <v>Сварка технологических трубопроводов (нерж. стали и сплавы), DI</v>
          </cell>
          <cell r="Q2938">
            <v>1</v>
          </cell>
        </row>
        <row r="2939">
          <cell r="E2939" t="str">
            <v>PI00-04-11-29</v>
          </cell>
          <cell r="F2939" t="str">
            <v>Сварка/соединение металлических трубопроводов – нержавеющие стали (дуплексные) DN &gt;200-300мм / &gt;8-12 дюйм, толщина стенки &gt;12-16</v>
          </cell>
          <cell r="G2939" t="str">
            <v>Welding/connection of steel piping - stainless steel (duplex) DN &gt;200-300 mm/ &gt;8-12", wall thickness &gt;12-16</v>
          </cell>
          <cell r="H2939" t="str">
            <v>DI</v>
          </cell>
          <cell r="I2939" t="str">
            <v>DI</v>
          </cell>
          <cell r="J2939">
            <v>3.834072165516365</v>
          </cell>
          <cell r="K2939">
            <v>0.13419252579307278</v>
          </cell>
          <cell r="L2939" t="str">
            <v>KQ-32-00</v>
          </cell>
          <cell r="M2939" t="str">
            <v>Технологические трубопроводы, DI</v>
          </cell>
          <cell r="N2939">
            <v>1</v>
          </cell>
          <cell r="O2939" t="str">
            <v>KQ-32-02</v>
          </cell>
          <cell r="P2939" t="str">
            <v>Сварка технологических трубопроводов (нерж. стали и сплавы), DI</v>
          </cell>
          <cell r="Q2939">
            <v>1</v>
          </cell>
        </row>
        <row r="2940">
          <cell r="E2940" t="str">
            <v>PI00-04-11-30</v>
          </cell>
          <cell r="F2940" t="str">
            <v>Сварка/соединение металлических трубопроводов – нержавеющие стали (дуплексные) DN &gt;200-300мм / &gt;8-12 дюйм, толщина стенки &gt;16-20</v>
          </cell>
          <cell r="G2940" t="str">
            <v>Welding/connection of steel piping - stainless steel (duplex) DN &gt;200-300 mm/ &gt;8-12", wall thickness &gt;16-20</v>
          </cell>
          <cell r="H2940" t="str">
            <v>DI</v>
          </cell>
          <cell r="I2940" t="str">
            <v>DI</v>
          </cell>
          <cell r="J2940">
            <v>4.6982519576459705</v>
          </cell>
          <cell r="K2940">
            <v>0.164438818517609</v>
          </cell>
          <cell r="L2940" t="str">
            <v>KQ-32-00</v>
          </cell>
          <cell r="M2940" t="str">
            <v>Технологические трубопроводы, DI</v>
          </cell>
          <cell r="N2940">
            <v>1</v>
          </cell>
          <cell r="O2940" t="str">
            <v>KQ-32-02</v>
          </cell>
          <cell r="P2940" t="str">
            <v>Сварка технологических трубопроводов (нерж. стали и сплавы), DI</v>
          </cell>
          <cell r="Q2940">
            <v>1</v>
          </cell>
        </row>
        <row r="2941">
          <cell r="E2941" t="str">
            <v>PI00-04-11-31</v>
          </cell>
          <cell r="F2941" t="str">
            <v>Сварка/соединение металлических трубопроводов – нержавеющие стали (дуплексные) DN &gt;200-300мм / &gt;8-12 дюйм, толщина стенки &gt;20-24</v>
          </cell>
          <cell r="G2941" t="str">
            <v>Welding/connection of steel piping - stainless steel (duplex) DN &gt;200-300 mm/ &gt;8-12", wall thickness &gt;20-24</v>
          </cell>
          <cell r="H2941" t="str">
            <v>DI</v>
          </cell>
          <cell r="I2941" t="str">
            <v>DI</v>
          </cell>
          <cell r="J2941">
            <v>5.745937354319099</v>
          </cell>
          <cell r="K2941">
            <v>0.20110780740116849</v>
          </cell>
          <cell r="L2941" t="str">
            <v>KQ-32-00</v>
          </cell>
          <cell r="M2941" t="str">
            <v>Технологические трубопроводы, DI</v>
          </cell>
          <cell r="N2941">
            <v>1</v>
          </cell>
          <cell r="O2941" t="str">
            <v>KQ-32-02</v>
          </cell>
          <cell r="P2941" t="str">
            <v>Сварка технологических трубопроводов (нерж. стали и сплавы), DI</v>
          </cell>
          <cell r="Q2941">
            <v>1</v>
          </cell>
        </row>
        <row r="2942">
          <cell r="E2942" t="str">
            <v>PI00-04-11-32</v>
          </cell>
          <cell r="F2942" t="str">
            <v>Сварка/соединение металлических трубопроводов – нержавеющие стали (дуплексные) DN &gt;200-300мм / &gt;8-12 дюйм, толщина стенки &gt;24-28</v>
          </cell>
          <cell r="G2942" t="str">
            <v>Welding/connection of steel piping - stainless steel (duplex) DN &gt;200-300 mm/ &gt;8-12", wall thickness &gt;24-28</v>
          </cell>
          <cell r="H2942" t="str">
            <v>DI</v>
          </cell>
          <cell r="I2942" t="str">
            <v>DI</v>
          </cell>
          <cell r="J2942">
            <v>7.3641361439540303</v>
          </cell>
          <cell r="K2942">
            <v>0.25774476503839105</v>
          </cell>
          <cell r="L2942" t="str">
            <v>KQ-32-00</v>
          </cell>
          <cell r="M2942" t="str">
            <v>Технологические трубопроводы, DI</v>
          </cell>
          <cell r="N2942">
            <v>1</v>
          </cell>
          <cell r="O2942" t="str">
            <v>KQ-32-02</v>
          </cell>
          <cell r="P2942" t="str">
            <v>Сварка технологических трубопроводов (нерж. стали и сплавы), DI</v>
          </cell>
          <cell r="Q2942">
            <v>1</v>
          </cell>
        </row>
        <row r="2943">
          <cell r="E2943" t="str">
            <v>PI00-04-11-33</v>
          </cell>
          <cell r="F2943" t="str">
            <v>Сварка/соединение металлических трубопроводов – нержавеющие стали (дуплексные) DN &gt;200-300мм / &gt;8-12 дюйм, толщина стенки &gt;28-32</v>
          </cell>
          <cell r="G2943" t="str">
            <v>Welding/connection of steel piping - stainless steel (duplex) DN &gt;200-300 mm/ &gt;8-12", wall thickness &gt;28-32</v>
          </cell>
          <cell r="H2943" t="str">
            <v>DI</v>
          </cell>
          <cell r="I2943" t="str">
            <v>DI</v>
          </cell>
          <cell r="J2943">
            <v>7.8002689228285229</v>
          </cell>
          <cell r="K2943">
            <v>0.27300941229899828</v>
          </cell>
          <cell r="L2943" t="str">
            <v>KQ-32-00</v>
          </cell>
          <cell r="M2943" t="str">
            <v>Технологические трубопроводы, DI</v>
          </cell>
          <cell r="N2943">
            <v>1</v>
          </cell>
          <cell r="O2943" t="str">
            <v>KQ-32-02</v>
          </cell>
          <cell r="P2943" t="str">
            <v>Сварка технологических трубопроводов (нерж. стали и сплавы), DI</v>
          </cell>
          <cell r="Q2943">
            <v>1</v>
          </cell>
        </row>
        <row r="2944">
          <cell r="E2944" t="str">
            <v>PI00-04-11-34</v>
          </cell>
          <cell r="F2944" t="str">
            <v>Сварка/соединение металлических трубопроводов – нержавеющие стали (дуплексные) DN &gt;200-300мм / &gt;8-12 дюйм, толщина стенки &gt;32-36</v>
          </cell>
          <cell r="G2944" t="str">
            <v>Welding/connection of steel piping - stainless steel (duplex) DN &gt;200-300 mm/ &gt;8-12", wall thickness &gt;32-36</v>
          </cell>
          <cell r="H2944" t="str">
            <v>DI</v>
          </cell>
          <cell r="I2944" t="str">
            <v>DI</v>
          </cell>
          <cell r="J2944">
            <v>8.3631067834644259</v>
          </cell>
          <cell r="K2944">
            <v>0.29270873742125481</v>
          </cell>
          <cell r="L2944" t="str">
            <v>KQ-32-00</v>
          </cell>
          <cell r="M2944" t="str">
            <v>Технологические трубопроводы, DI</v>
          </cell>
          <cell r="N2944">
            <v>1</v>
          </cell>
          <cell r="O2944" t="str">
            <v>KQ-32-02</v>
          </cell>
          <cell r="P2944" t="str">
            <v>Сварка технологических трубопроводов (нерж. стали и сплавы), DI</v>
          </cell>
          <cell r="Q2944">
            <v>1</v>
          </cell>
        </row>
        <row r="2945">
          <cell r="E2945" t="str">
            <v>PI00-04-11-35</v>
          </cell>
          <cell r="F2945" t="str">
            <v>Сварка/соединение металлических трубопроводов – нержавеющие стали (дуплексные) DN &gt;200-300мм / &gt;8-12 дюйм, толщина стенки &gt;36-40</v>
          </cell>
          <cell r="G2945" t="str">
            <v>Welding/connection of steel piping - stainless steel (duplex) DN &gt;200-300 mm/ &gt;8-12", wall thickness &gt;36-40</v>
          </cell>
          <cell r="H2945" t="str">
            <v>DI</v>
          </cell>
          <cell r="I2945" t="str">
            <v>DI</v>
          </cell>
          <cell r="J2945">
            <v>8.839603032016397</v>
          </cell>
          <cell r="K2945">
            <v>0.30938610612057382</v>
          </cell>
          <cell r="L2945" t="str">
            <v>KQ-32-00</v>
          </cell>
          <cell r="M2945" t="str">
            <v>Технологические трубопроводы, DI</v>
          </cell>
          <cell r="N2945">
            <v>1</v>
          </cell>
          <cell r="O2945" t="str">
            <v>KQ-32-02</v>
          </cell>
          <cell r="P2945" t="str">
            <v>Сварка технологических трубопроводов (нерж. стали и сплавы), DI</v>
          </cell>
          <cell r="Q2945">
            <v>1</v>
          </cell>
        </row>
        <row r="2946">
          <cell r="E2946" t="str">
            <v>PI00-04-11-36</v>
          </cell>
          <cell r="F2946" t="str">
            <v>Сварка/соединение металлических трубопроводов – нержавеющие стали (дуплексные) DN &gt;200-300мм / &gt;8-12 дюйм, толщина стенки &gt;40-44</v>
          </cell>
          <cell r="G2946" t="str">
            <v>Welding/connection of steel piping - stainless steel (duplex) DN &gt;200-300 mm/ &gt;8-12", wall thickness &gt;40-44</v>
          </cell>
          <cell r="H2946" t="str">
            <v>DI</v>
          </cell>
          <cell r="I2946" t="str">
            <v>DI</v>
          </cell>
          <cell r="J2946">
            <v>9.3225077491046253</v>
          </cell>
          <cell r="K2946">
            <v>0.32628777121866193</v>
          </cell>
          <cell r="L2946" t="str">
            <v>KQ-32-00</v>
          </cell>
          <cell r="M2946" t="str">
            <v>Технологические трубопроводы, DI</v>
          </cell>
          <cell r="N2946">
            <v>1</v>
          </cell>
          <cell r="O2946" t="str">
            <v>KQ-32-02</v>
          </cell>
          <cell r="P2946" t="str">
            <v>Сварка технологических трубопроводов (нерж. стали и сплавы), DI</v>
          </cell>
          <cell r="Q2946">
            <v>1</v>
          </cell>
        </row>
        <row r="2947">
          <cell r="E2947" t="str">
            <v>PI00-04-11-37</v>
          </cell>
          <cell r="F2947" t="str">
            <v>Сварка/соединение металлических трубопроводов – нержавеющие стали (дуплексные) DN &gt;200-300мм / &gt;8-12 дюйм, толщина стенки &gt;44-48</v>
          </cell>
          <cell r="G2947" t="str">
            <v>Welding/connection of steel piping - stainless steel (duplex) DN &gt;200-300 mm/ &gt;8-12", wall thickness &gt;44-48</v>
          </cell>
          <cell r="H2947" t="str">
            <v>DI</v>
          </cell>
          <cell r="I2947" t="str">
            <v>DI</v>
          </cell>
          <cell r="J2947">
            <v>9.9673332773261638</v>
          </cell>
          <cell r="K2947">
            <v>0.34885666470641574</v>
          </cell>
          <cell r="L2947" t="str">
            <v>KQ-32-00</v>
          </cell>
          <cell r="M2947" t="str">
            <v>Технологические трубопроводы, DI</v>
          </cell>
          <cell r="N2947">
            <v>1</v>
          </cell>
          <cell r="O2947" t="str">
            <v>KQ-32-02</v>
          </cell>
          <cell r="P2947" t="str">
            <v>Сварка технологических трубопроводов (нерж. стали и сплавы), DI</v>
          </cell>
          <cell r="Q2947">
            <v>1</v>
          </cell>
        </row>
        <row r="2948">
          <cell r="E2948" t="str">
            <v>PI00-04-11-38</v>
          </cell>
          <cell r="F2948" t="str">
            <v>Сварка/соединение металлических трубопроводов – нержавеющие стали (дуплексные) DN &gt;200-300мм / &gt;8-12 дюйм, толщина стенки &gt;48-52</v>
          </cell>
          <cell r="G2948" t="str">
            <v>Welding/connection of steel piping - stainless steel (duplex) DN &gt;200-300 mm/ &gt;8-12", wall thickness &gt;48-52</v>
          </cell>
          <cell r="H2948" t="str">
            <v>DI</v>
          </cell>
          <cell r="I2948" t="str">
            <v>DI</v>
          </cell>
          <cell r="J2948">
            <v>11.099310379622624</v>
          </cell>
          <cell r="K2948">
            <v>0.38847586328679179</v>
          </cell>
          <cell r="L2948" t="str">
            <v>KQ-32-00</v>
          </cell>
          <cell r="M2948" t="str">
            <v>Технологические трубопроводы, DI</v>
          </cell>
          <cell r="N2948">
            <v>1</v>
          </cell>
          <cell r="O2948" t="str">
            <v>KQ-32-02</v>
          </cell>
          <cell r="P2948" t="str">
            <v>Сварка технологических трубопроводов (нерж. стали и сплавы), DI</v>
          </cell>
          <cell r="Q2948">
            <v>1</v>
          </cell>
        </row>
        <row r="2949">
          <cell r="E2949" t="str">
            <v>PI00-04-11-39</v>
          </cell>
          <cell r="F2949" t="str">
            <v>Сварка/соединение металлических трубопроводов – нержавеющие стали (дуплексные) DN &gt;300-500мм / &gt;12-20 дюйм, толщина стенки &gt;0-4</v>
          </cell>
          <cell r="G2949" t="str">
            <v>Welding/connection of steel piping - stainless steel (duplex) DN &gt;300-500 mm/ &gt;12-20", wall thickness &gt;0-4</v>
          </cell>
          <cell r="H2949" t="str">
            <v>DI</v>
          </cell>
          <cell r="I2949" t="str">
            <v>DI</v>
          </cell>
          <cell r="J2949">
            <v>1.3039769974912323</v>
          </cell>
          <cell r="K2949">
            <v>4.5639194912193135E-2</v>
          </cell>
          <cell r="L2949" t="str">
            <v>KQ-32-00</v>
          </cell>
          <cell r="M2949" t="str">
            <v>Технологические трубопроводы, DI</v>
          </cell>
          <cell r="N2949">
            <v>1</v>
          </cell>
          <cell r="O2949" t="str">
            <v>KQ-32-02</v>
          </cell>
          <cell r="P2949" t="str">
            <v>Сварка технологических трубопроводов (нерж. стали и сплавы), DI</v>
          </cell>
          <cell r="Q2949">
            <v>1</v>
          </cell>
        </row>
        <row r="2950">
          <cell r="E2950" t="str">
            <v>PI00-04-11-40</v>
          </cell>
          <cell r="F2950" t="str">
            <v>Сварка/соединение металлических трубопроводов – нержавеющие стали (дуплексные) DN &gt;300-500мм / &gt;12-20 дюйм, толщина стенки &gt;4-8</v>
          </cell>
          <cell r="G2950" t="str">
            <v>Welding/connection of steel piping - stainless steel (duplex) DN &gt;300-500 mm/ &gt;12-20", wall thickness &gt;4-8</v>
          </cell>
          <cell r="H2950" t="str">
            <v>DI</v>
          </cell>
          <cell r="I2950" t="str">
            <v>DI</v>
          </cell>
          <cell r="J2950">
            <v>1.9130009296075217</v>
          </cell>
          <cell r="K2950">
            <v>6.6955032536263268E-2</v>
          </cell>
          <cell r="L2950" t="str">
            <v>KQ-32-00</v>
          </cell>
          <cell r="M2950" t="str">
            <v>Технологические трубопроводы, DI</v>
          </cell>
          <cell r="N2950">
            <v>1</v>
          </cell>
          <cell r="O2950" t="str">
            <v>KQ-32-02</v>
          </cell>
          <cell r="P2950" t="str">
            <v>Сварка технологических трубопроводов (нерж. стали и сплавы), DI</v>
          </cell>
          <cell r="Q2950">
            <v>1</v>
          </cell>
        </row>
        <row r="2951">
          <cell r="E2951" t="str">
            <v>PI00-04-11-41</v>
          </cell>
          <cell r="F2951" t="str">
            <v>Сварка/соединение металлических трубопроводов – нержавеющие стали (дуплексные) DN &gt;300-500мм / &gt;12-20 дюйм, толщина стенки &gt;8-12</v>
          </cell>
          <cell r="G2951" t="str">
            <v>Welding/connection of steel piping - stainless steel (duplex) DN &gt;300-500 mm/ &gt;12-20", wall thickness &gt;8-12</v>
          </cell>
          <cell r="H2951" t="str">
            <v>DI</v>
          </cell>
          <cell r="I2951" t="str">
            <v>DI</v>
          </cell>
          <cell r="J2951">
            <v>2.2729835993640317</v>
          </cell>
          <cell r="K2951">
            <v>7.9554425977741122E-2</v>
          </cell>
          <cell r="L2951" t="str">
            <v>KQ-32-00</v>
          </cell>
          <cell r="M2951" t="str">
            <v>Технологические трубопроводы, DI</v>
          </cell>
          <cell r="N2951">
            <v>1</v>
          </cell>
          <cell r="O2951" t="str">
            <v>KQ-32-02</v>
          </cell>
          <cell r="P2951" t="str">
            <v>Сварка технологических трубопроводов (нерж. стали и сплавы), DI</v>
          </cell>
          <cell r="Q2951">
            <v>1</v>
          </cell>
        </row>
        <row r="2952">
          <cell r="E2952" t="str">
            <v>PI00-04-11-42</v>
          </cell>
          <cell r="F2952" t="str">
            <v>Сварка/соединение металлических трубопроводов – нержавеющие стали (дуплексные) DN &gt;300-500мм / &gt;12-20 дюйм, толщина стенки &gt;12-16</v>
          </cell>
          <cell r="G2952" t="str">
            <v>Welding/connection of steel piping - stainless steel (duplex) DN &gt;300-500 mm/ &gt;12-20", wall thickness &gt;12-16</v>
          </cell>
          <cell r="H2952" t="str">
            <v>DI</v>
          </cell>
          <cell r="I2952" t="str">
            <v>DI</v>
          </cell>
          <cell r="J2952">
            <v>3.184974609358072</v>
          </cell>
          <cell r="K2952">
            <v>0.11147411132753252</v>
          </cell>
          <cell r="L2952" t="str">
            <v>KQ-32-00</v>
          </cell>
          <cell r="M2952" t="str">
            <v>Технологические трубопроводы, DI</v>
          </cell>
          <cell r="N2952">
            <v>1</v>
          </cell>
          <cell r="O2952" t="str">
            <v>KQ-32-02</v>
          </cell>
          <cell r="P2952" t="str">
            <v>Сварка технологических трубопроводов (нерж. стали и сплавы), DI</v>
          </cell>
          <cell r="Q2952">
            <v>1</v>
          </cell>
        </row>
        <row r="2953">
          <cell r="E2953" t="str">
            <v>PI00-04-11-43</v>
          </cell>
          <cell r="F2953" t="str">
            <v>Сварка/соединение металлических трубопроводов – нержавеющие стали (дуплексные) DN &gt;300-500мм / &gt;12-20 дюйм, толщина стенки &gt;16-20</v>
          </cell>
          <cell r="G2953" t="str">
            <v>Welding/connection of steel piping - stainless steel (duplex) DN &gt;300-500 mm/ &gt;12-20", wall thickness &gt;16-20</v>
          </cell>
          <cell r="H2953" t="str">
            <v>DI</v>
          </cell>
          <cell r="I2953" t="str">
            <v>DI</v>
          </cell>
          <cell r="J2953">
            <v>3.6906302354556142</v>
          </cell>
          <cell r="K2953">
            <v>0.12917205824094652</v>
          </cell>
          <cell r="L2953" t="str">
            <v>KQ-32-00</v>
          </cell>
          <cell r="M2953" t="str">
            <v>Технологические трубопроводы, DI</v>
          </cell>
          <cell r="N2953">
            <v>1</v>
          </cell>
          <cell r="O2953" t="str">
            <v>KQ-32-02</v>
          </cell>
          <cell r="P2953" t="str">
            <v>Сварка технологических трубопроводов (нерж. стали и сплавы), DI</v>
          </cell>
          <cell r="Q2953">
            <v>1</v>
          </cell>
        </row>
        <row r="2954">
          <cell r="E2954" t="str">
            <v>PI00-04-11-44</v>
          </cell>
          <cell r="F2954" t="str">
            <v>Сварка/соединение металлических трубопроводов – нержавеющие стали (дуплексные) DN &gt;300-500мм / &gt;12-20 дюйм, толщина стенки &gt;20-24</v>
          </cell>
          <cell r="G2954" t="str">
            <v>Welding/connection of steel piping - stainless steel (duplex) DN &gt;300-500 mm/ &gt;12-20", wall thickness &gt;20-24</v>
          </cell>
          <cell r="H2954" t="str">
            <v>DI</v>
          </cell>
          <cell r="I2954" t="str">
            <v>DI</v>
          </cell>
          <cell r="J2954">
            <v>5.2671771346845571</v>
          </cell>
          <cell r="K2954">
            <v>0.18435119971395955</v>
          </cell>
          <cell r="L2954" t="str">
            <v>KQ-32-00</v>
          </cell>
          <cell r="M2954" t="str">
            <v>Технологические трубопроводы, DI</v>
          </cell>
          <cell r="N2954">
            <v>1</v>
          </cell>
          <cell r="O2954" t="str">
            <v>KQ-32-02</v>
          </cell>
          <cell r="P2954" t="str">
            <v>Сварка технологических трубопроводов (нерж. стали и сплавы), DI</v>
          </cell>
          <cell r="Q2954">
            <v>1</v>
          </cell>
        </row>
        <row r="2955">
          <cell r="E2955" t="str">
            <v>PI00-04-11-45</v>
          </cell>
          <cell r="F2955" t="str">
            <v>Сварка/соединение металлических трубопроводов – нержавеющие стали (дуплексные) DN &gt;300-500мм / &gt;12-20 дюйм, толщина стенки &gt;24-28</v>
          </cell>
          <cell r="G2955" t="str">
            <v>Welding/connection of steel piping - stainless steel (duplex) DN &gt;300-500 mm/ &gt;12-20", wall thickness &gt;24-28</v>
          </cell>
          <cell r="H2955" t="str">
            <v>DI</v>
          </cell>
          <cell r="I2955" t="str">
            <v>DI</v>
          </cell>
          <cell r="J2955">
            <v>6.6940994681438202</v>
          </cell>
          <cell r="K2955">
            <v>0.2342934813850337</v>
          </cell>
          <cell r="L2955" t="str">
            <v>KQ-32-00</v>
          </cell>
          <cell r="M2955" t="str">
            <v>Технологические трубопроводы, DI</v>
          </cell>
          <cell r="N2955">
            <v>1</v>
          </cell>
          <cell r="O2955" t="str">
            <v>KQ-32-02</v>
          </cell>
          <cell r="P2955" t="str">
            <v>Сварка технологических трубопроводов (нерж. стали и сплавы), DI</v>
          </cell>
          <cell r="Q2955">
            <v>1</v>
          </cell>
        </row>
        <row r="2956">
          <cell r="E2956" t="str">
            <v>PI00-04-11-46</v>
          </cell>
          <cell r="F2956" t="str">
            <v>Сварка/соединение металлических трубопроводов – нержавеющие стали (дуплексные) DN &gt;300-500мм / &gt;12-20 дюйм, толщина стенки &gt;28-32</v>
          </cell>
          <cell r="G2956" t="str">
            <v>Welding/connection of steel piping - stainless steel (duplex) DN &gt;300-500 mm/ &gt;12-20", wall thickness &gt;28-32</v>
          </cell>
          <cell r="H2956" t="str">
            <v>DI</v>
          </cell>
          <cell r="I2956" t="str">
            <v>DI</v>
          </cell>
          <cell r="J2956">
            <v>7.5501644451378809</v>
          </cell>
          <cell r="K2956">
            <v>0.26425575557982584</v>
          </cell>
          <cell r="L2956" t="str">
            <v>KQ-32-00</v>
          </cell>
          <cell r="M2956" t="str">
            <v>Технологические трубопроводы, DI</v>
          </cell>
          <cell r="N2956">
            <v>1</v>
          </cell>
          <cell r="O2956" t="str">
            <v>KQ-32-02</v>
          </cell>
          <cell r="P2956" t="str">
            <v>Сварка технологических трубопроводов (нерж. стали и сплавы), DI</v>
          </cell>
          <cell r="Q2956">
            <v>1</v>
          </cell>
        </row>
        <row r="2957">
          <cell r="E2957" t="str">
            <v>PI00-04-11-47</v>
          </cell>
          <cell r="F2957" t="str">
            <v>Сварка/соединение металлических трубопроводов – нержавеющие стали (дуплексные) DN &gt;300-500мм / &gt;12-20 дюйм, толщина стенки &gt;32-36</v>
          </cell>
          <cell r="G2957" t="str">
            <v>Welding/connection of steel piping - stainless steel (duplex) DN &gt;300-500 mm/ &gt;12-20", wall thickness &gt;32-36</v>
          </cell>
          <cell r="H2957" t="str">
            <v>DI</v>
          </cell>
          <cell r="I2957" t="str">
            <v>DI</v>
          </cell>
          <cell r="J2957">
            <v>7.9819705654990463</v>
          </cell>
          <cell r="K2957">
            <v>0.27936896979246667</v>
          </cell>
          <cell r="L2957" t="str">
            <v>KQ-32-00</v>
          </cell>
          <cell r="M2957" t="str">
            <v>Технологические трубопроводы, DI</v>
          </cell>
          <cell r="N2957">
            <v>1</v>
          </cell>
          <cell r="O2957" t="str">
            <v>KQ-32-02</v>
          </cell>
          <cell r="P2957" t="str">
            <v>Сварка технологических трубопроводов (нерж. стали и сплавы), DI</v>
          </cell>
          <cell r="Q2957">
            <v>1</v>
          </cell>
        </row>
        <row r="2958">
          <cell r="E2958" t="str">
            <v>PI00-04-11-48</v>
          </cell>
          <cell r="F2958" t="str">
            <v>Сварка/соединение металлических трубопроводов – нержавеющие стали (дуплексные) DN &gt;300-500мм / &gt;12-20 дюйм, толщина стенки &gt;36-40</v>
          </cell>
          <cell r="G2958" t="str">
            <v>Welding/connection of steel piping - stainless steel (duplex) DN &gt;300-500 mm/ &gt;12-20", wall thickness &gt;36-40</v>
          </cell>
          <cell r="H2958" t="str">
            <v>DI</v>
          </cell>
          <cell r="I2958" t="str">
            <v>DI</v>
          </cell>
          <cell r="J2958">
            <v>8.0826594531070768</v>
          </cell>
          <cell r="K2958">
            <v>0.2828930808587477</v>
          </cell>
          <cell r="L2958" t="str">
            <v>KQ-32-00</v>
          </cell>
          <cell r="M2958" t="str">
            <v>Технологические трубопроводы, DI</v>
          </cell>
          <cell r="N2958">
            <v>1</v>
          </cell>
          <cell r="O2958" t="str">
            <v>KQ-32-02</v>
          </cell>
          <cell r="P2958" t="str">
            <v>Сварка технологических трубопроводов (нерж. стали и сплавы), DI</v>
          </cell>
          <cell r="Q2958">
            <v>1</v>
          </cell>
        </row>
        <row r="2959">
          <cell r="E2959" t="str">
            <v>PI00-04-11-49</v>
          </cell>
          <cell r="F2959" t="str">
            <v>Сварка/соединение металлических трубопроводов – нержавеющие стали (дуплексные) DN &gt;300-500мм / &gt;12-20 дюйм, толщина стенки &gt;40-44</v>
          </cell>
          <cell r="G2959" t="str">
            <v>Welding/connection of steel piping - stainless steel (duplex) DN &gt;300-500 mm/ &gt;12-20", wall thickness &gt;40-44</v>
          </cell>
          <cell r="H2959" t="str">
            <v>DI</v>
          </cell>
          <cell r="I2959" t="str">
            <v>DI</v>
          </cell>
          <cell r="J2959">
            <v>8.3981893759917945</v>
          </cell>
          <cell r="K2959">
            <v>0.29393662815971278</v>
          </cell>
          <cell r="L2959" t="str">
            <v>KQ-32-00</v>
          </cell>
          <cell r="M2959" t="str">
            <v>Технологические трубопроводы, DI</v>
          </cell>
          <cell r="N2959">
            <v>1</v>
          </cell>
          <cell r="O2959" t="str">
            <v>KQ-32-02</v>
          </cell>
          <cell r="P2959" t="str">
            <v>Сварка технологических трубопроводов (нерж. стали и сплавы), DI</v>
          </cell>
          <cell r="Q2959">
            <v>1</v>
          </cell>
        </row>
        <row r="2960">
          <cell r="E2960" t="str">
            <v>PI00-04-11-50</v>
          </cell>
          <cell r="F2960" t="str">
            <v>Сварка/соединение металлических трубопроводов – нержавеющие стали (дуплексные) DN &gt;300-500мм / &gt;12-20 дюйм, толщина стенки &gt;44-48</v>
          </cell>
          <cell r="G2960" t="str">
            <v>Welding/connection of steel piping - stainless steel (duplex) DN &gt;300-500 mm/ &gt;12-20", wall thickness &gt;44-48</v>
          </cell>
          <cell r="H2960" t="str">
            <v>DI</v>
          </cell>
          <cell r="I2960" t="str">
            <v>DI</v>
          </cell>
          <cell r="J2960">
            <v>9.213650222705672</v>
          </cell>
          <cell r="K2960">
            <v>0.32247775779469856</v>
          </cell>
          <cell r="L2960" t="str">
            <v>KQ-32-00</v>
          </cell>
          <cell r="M2960" t="str">
            <v>Технологические трубопроводы, DI</v>
          </cell>
          <cell r="N2960">
            <v>1</v>
          </cell>
          <cell r="O2960" t="str">
            <v>KQ-32-02</v>
          </cell>
          <cell r="P2960" t="str">
            <v>Сварка технологических трубопроводов (нерж. стали и сплавы), DI</v>
          </cell>
          <cell r="Q2960">
            <v>1</v>
          </cell>
        </row>
        <row r="2961">
          <cell r="E2961" t="str">
            <v>PI00-04-11-51</v>
          </cell>
          <cell r="F2961" t="str">
            <v>Сварка/соединение металлических трубопроводов – нержавеющие стали (дуплексные) DN &gt;300-500мм / &gt;12-20 дюйм, толщина стенки &gt;48-52</v>
          </cell>
          <cell r="G2961" t="str">
            <v>Welding/connection of steel piping - stainless steel (duplex) DN &gt;300-500 mm/ &gt;12-20", wall thickness &gt;48-52</v>
          </cell>
          <cell r="H2961" t="str">
            <v>DI</v>
          </cell>
          <cell r="I2961" t="str">
            <v>DI</v>
          </cell>
          <cell r="J2961">
            <v>9.7641493762243066</v>
          </cell>
          <cell r="K2961">
            <v>0.34174522816785075</v>
          </cell>
          <cell r="L2961" t="str">
            <v>KQ-32-00</v>
          </cell>
          <cell r="M2961" t="str">
            <v>Технологические трубопроводы, DI</v>
          </cell>
          <cell r="N2961">
            <v>1</v>
          </cell>
          <cell r="O2961" t="str">
            <v>KQ-32-02</v>
          </cell>
          <cell r="P2961" t="str">
            <v>Сварка технологических трубопроводов (нерж. стали и сплавы), DI</v>
          </cell>
          <cell r="Q2961">
            <v>1</v>
          </cell>
        </row>
        <row r="2962">
          <cell r="E2962" t="str">
            <v>PI00-04-11-52</v>
          </cell>
          <cell r="F2962" t="str">
            <v>Сварка/соединение металлических трубопроводов – нержавеющие стали (дуплексные) DN &gt;300-500мм / &gt;12-20 дюйм, толщина стенки &gt;52-56</v>
          </cell>
          <cell r="G2962" t="str">
            <v>Welding/connection of steel piping - stainless steel (duplex) DN &gt;300-500 mm/ &gt;12-20", wall thickness &gt;52-56</v>
          </cell>
          <cell r="H2962" t="str">
            <v>DI</v>
          </cell>
          <cell r="I2962" t="str">
            <v>DI</v>
          </cell>
          <cell r="J2962">
            <v>10.9151517183763</v>
          </cell>
          <cell r="K2962">
            <v>0.38203031014317046</v>
          </cell>
          <cell r="L2962" t="str">
            <v>KQ-32-00</v>
          </cell>
          <cell r="M2962" t="str">
            <v>Технологические трубопроводы, DI</v>
          </cell>
          <cell r="N2962">
            <v>1</v>
          </cell>
          <cell r="O2962" t="str">
            <v>KQ-32-02</v>
          </cell>
          <cell r="P2962" t="str">
            <v>Сварка технологических трубопроводов (нерж. стали и сплавы), DI</v>
          </cell>
          <cell r="Q2962">
            <v>1</v>
          </cell>
        </row>
        <row r="2963">
          <cell r="E2963" t="str">
            <v>PI00-04-11-53</v>
          </cell>
          <cell r="F2963" t="str">
            <v>Сварка/соединение металлических трубопроводов – нержавеющие стали (дуплексные) DN &gt;300-500мм / &gt;12-20 дюйм, толщина стенки &gt;56-60</v>
          </cell>
          <cell r="G2963" t="str">
            <v>Welding/connection of steel piping - stainless steel (duplex) DN &gt;300-500 mm/ &gt;12-20", wall thickness &gt;56-60</v>
          </cell>
          <cell r="H2963" t="str">
            <v>DI</v>
          </cell>
          <cell r="I2963" t="str">
            <v>DI</v>
          </cell>
          <cell r="J2963">
            <v>11.684481231531848</v>
          </cell>
          <cell r="K2963">
            <v>0.40895684310361469</v>
          </cell>
          <cell r="L2963" t="str">
            <v>KQ-32-00</v>
          </cell>
          <cell r="M2963" t="str">
            <v>Технологические трубопроводы, DI</v>
          </cell>
          <cell r="N2963">
            <v>1</v>
          </cell>
          <cell r="O2963" t="str">
            <v>KQ-32-02</v>
          </cell>
          <cell r="P2963" t="str">
            <v>Сварка технологических трубопроводов (нерж. стали и сплавы), DI</v>
          </cell>
          <cell r="Q2963">
            <v>1</v>
          </cell>
        </row>
        <row r="2964">
          <cell r="E2964" t="str">
            <v>PI00-04-11-54</v>
          </cell>
          <cell r="F2964" t="str">
            <v>Сварка/соединение металлических трубопроводов – нержавеющие стали (дуплексные) DN &gt;300-500мм / &gt;12-20 дюйм, толщина стенки &gt;60-64</v>
          </cell>
          <cell r="G2964" t="str">
            <v>Welding/connection of steel piping - stainless steel (duplex) DN &gt;300-500 mm/ &gt;12-20", wall thickness &gt;60-64</v>
          </cell>
          <cell r="H2964" t="str">
            <v>DI</v>
          </cell>
          <cell r="I2964" t="str">
            <v>DI</v>
          </cell>
          <cell r="J2964">
            <v>12.017036722641389</v>
          </cell>
          <cell r="K2964">
            <v>0.42059628529244864</v>
          </cell>
          <cell r="L2964" t="str">
            <v>KQ-32-00</v>
          </cell>
          <cell r="M2964" t="str">
            <v>Технологические трубопроводы, DI</v>
          </cell>
          <cell r="N2964">
            <v>1</v>
          </cell>
          <cell r="O2964" t="str">
            <v>KQ-32-02</v>
          </cell>
          <cell r="P2964" t="str">
            <v>Сварка технологических трубопроводов (нерж. стали и сплавы), DI</v>
          </cell>
          <cell r="Q2964">
            <v>1</v>
          </cell>
        </row>
        <row r="2965">
          <cell r="E2965" t="str">
            <v>PI00-04-11-55</v>
          </cell>
          <cell r="F2965" t="str">
            <v>Сварка/соединение металлических трубопроводов – нержавеющие стали (дуплексные) DN &gt;300-500мм / &gt;12-20 дюйм, толщина стенки &gt;64-68</v>
          </cell>
          <cell r="G2965" t="str">
            <v>Welding/connection of steel piping - stainless steel (duplex) DN &gt;300-500 mm/ &gt;12-20", wall thickness &gt;64-68</v>
          </cell>
          <cell r="H2965" t="str">
            <v>DI</v>
          </cell>
          <cell r="I2965" t="str">
            <v>DI</v>
          </cell>
          <cell r="J2965">
            <v>13.473717773693714</v>
          </cell>
          <cell r="K2965">
            <v>0.47158012207928002</v>
          </cell>
          <cell r="L2965" t="str">
            <v>KQ-32-00</v>
          </cell>
          <cell r="M2965" t="str">
            <v>Технологические трубопроводы, DI</v>
          </cell>
          <cell r="N2965">
            <v>1</v>
          </cell>
          <cell r="O2965" t="str">
            <v>KQ-32-02</v>
          </cell>
          <cell r="P2965" t="str">
            <v>Сварка технологических трубопроводов (нерж. стали и сплавы), DI</v>
          </cell>
          <cell r="Q2965">
            <v>1</v>
          </cell>
        </row>
        <row r="2966">
          <cell r="E2966" t="str">
            <v>PI00-04-11-56</v>
          </cell>
          <cell r="F2966" t="str">
            <v>Сварка/соединение металлических трубопроводов – нержавеющие стали (дуплексные) DN &gt;500-700мм / &gt;20-28 дюйм, толщина стенки &gt;4-8</v>
          </cell>
          <cell r="G2966" t="str">
            <v>Welding/connection of steel piping - stainless steel (duplex) DN &gt;500-700 mm/ &gt;20-28", wall thickness &gt;4-8</v>
          </cell>
          <cell r="H2966" t="str">
            <v>DI</v>
          </cell>
          <cell r="I2966" t="str">
            <v>DI</v>
          </cell>
          <cell r="J2966">
            <v>1.8848142457267629</v>
          </cell>
          <cell r="K2966">
            <v>6.5968498600436701E-2</v>
          </cell>
          <cell r="L2966" t="str">
            <v>KQ-32-00</v>
          </cell>
          <cell r="M2966" t="str">
            <v>Технологические трубопроводы, DI</v>
          </cell>
          <cell r="N2966">
            <v>1</v>
          </cell>
          <cell r="O2966" t="str">
            <v>KQ-32-02</v>
          </cell>
          <cell r="P2966" t="str">
            <v>Сварка технологических трубопроводов (нерж. стали и сплавы), DI</v>
          </cell>
          <cell r="Q2966">
            <v>1</v>
          </cell>
        </row>
        <row r="2967">
          <cell r="E2967" t="str">
            <v>PI00-04-11-57</v>
          </cell>
          <cell r="F2967" t="str">
            <v>Сварка/соединение металлических трубопроводов – нержавеющие стали (дуплексные) DN &gt;500-700мм / &gt;20-28 дюйм, толщина стенки &gt;8-12</v>
          </cell>
          <cell r="G2967" t="str">
            <v>Welding/connection of steel piping - stainless steel (duplex) DN &gt;500-700 mm/ &gt;20-28", wall thickness &gt;8-12</v>
          </cell>
          <cell r="H2967" t="str">
            <v>DI</v>
          </cell>
          <cell r="I2967" t="str">
            <v>DI</v>
          </cell>
          <cell r="J2967">
            <v>1.958100030811331</v>
          </cell>
          <cell r="K2967">
            <v>6.8533501078396578E-2</v>
          </cell>
          <cell r="L2967" t="str">
            <v>KQ-32-00</v>
          </cell>
          <cell r="M2967" t="str">
            <v>Технологические трубопроводы, DI</v>
          </cell>
          <cell r="N2967">
            <v>1</v>
          </cell>
          <cell r="O2967" t="str">
            <v>KQ-32-02</v>
          </cell>
          <cell r="P2967" t="str">
            <v>Сварка технологических трубопроводов (нерж. стали и сплавы), DI</v>
          </cell>
          <cell r="Q2967">
            <v>1</v>
          </cell>
        </row>
        <row r="2968">
          <cell r="E2968" t="str">
            <v>PI00-04-11-58</v>
          </cell>
          <cell r="F2968" t="str">
            <v>Сварка/соединение металлических трубопроводов – нержавеющие стали (дуплексные) DN &gt;500-700мм / &gt;20-28 дюйм, толщина стенки &gt;12-16</v>
          </cell>
          <cell r="G2968" t="str">
            <v>Welding/connection of steel piping - stainless steel (duplex) DN &gt;500-700 mm/ &gt;20-28", wall thickness &gt;12-16</v>
          </cell>
          <cell r="H2968" t="str">
            <v>DI</v>
          </cell>
          <cell r="I2968" t="str">
            <v>DI</v>
          </cell>
          <cell r="J2968">
            <v>2.837070045099876</v>
          </cell>
          <cell r="K2968">
            <v>9.9297451578495663E-2</v>
          </cell>
          <cell r="L2968" t="str">
            <v>KQ-32-00</v>
          </cell>
          <cell r="M2968" t="str">
            <v>Технологические трубопроводы, DI</v>
          </cell>
          <cell r="N2968">
            <v>1</v>
          </cell>
          <cell r="O2968" t="str">
            <v>KQ-32-02</v>
          </cell>
          <cell r="P2968" t="str">
            <v>Сварка технологических трубопроводов (нерж. стали и сплавы), DI</v>
          </cell>
          <cell r="Q2968">
            <v>1</v>
          </cell>
        </row>
        <row r="2969">
          <cell r="E2969" t="str">
            <v>PI00-04-11-59</v>
          </cell>
          <cell r="F2969" t="str">
            <v>Сварка/соединение металлических трубопроводов – нержавеющие стали (дуплексные) DN &gt;500-700мм / &gt;20-28 дюйм, толщина стенки &gt;16-20</v>
          </cell>
          <cell r="G2969" t="str">
            <v>Welding/connection of steel piping - stainless steel (duplex) DN &gt;500-700 mm/ &gt;20-28", wall thickness &gt;16-20</v>
          </cell>
          <cell r="H2969" t="str">
            <v>DI</v>
          </cell>
          <cell r="I2969" t="str">
            <v>DI</v>
          </cell>
          <cell r="J2969">
            <v>3.5774290650151159</v>
          </cell>
          <cell r="K2969">
            <v>0.12521001727552908</v>
          </cell>
          <cell r="L2969" t="str">
            <v>KQ-32-00</v>
          </cell>
          <cell r="M2969" t="str">
            <v>Технологические трубопроводы, DI</v>
          </cell>
          <cell r="N2969">
            <v>1</v>
          </cell>
          <cell r="O2969" t="str">
            <v>KQ-32-02</v>
          </cell>
          <cell r="P2969" t="str">
            <v>Сварка технологических трубопроводов (нерж. стали и сплавы), DI</v>
          </cell>
          <cell r="Q2969">
            <v>1</v>
          </cell>
        </row>
        <row r="2970">
          <cell r="E2970" t="str">
            <v>PI00-04-11-60</v>
          </cell>
          <cell r="F2970" t="str">
            <v>Сварка/соединение металлических трубопроводов – нержавеющие стали (дуплексные) DN &gt;500-700мм / &gt;20-28 дюйм, толщина стенки &gt;20-24</v>
          </cell>
          <cell r="G2970" t="str">
            <v>Welding/connection of steel piping - stainless steel (duplex) DN &gt;500-700 mm/ &gt;20-28", wall thickness &gt;20-24</v>
          </cell>
          <cell r="H2970" t="str">
            <v>DI</v>
          </cell>
          <cell r="I2970" t="str">
            <v>DI</v>
          </cell>
          <cell r="J2970">
            <v>5.1247971725993899</v>
          </cell>
          <cell r="K2970">
            <v>0.17936790104097866</v>
          </cell>
          <cell r="L2970" t="str">
            <v>KQ-32-00</v>
          </cell>
          <cell r="M2970" t="str">
            <v>Технологические трубопроводы, DI</v>
          </cell>
          <cell r="N2970">
            <v>1</v>
          </cell>
          <cell r="O2970" t="str">
            <v>KQ-32-02</v>
          </cell>
          <cell r="P2970" t="str">
            <v>Сварка технологических трубопроводов (нерж. стали и сплавы), DI</v>
          </cell>
          <cell r="Q2970">
            <v>1</v>
          </cell>
        </row>
        <row r="2971">
          <cell r="E2971" t="str">
            <v>PI00-04-11-61</v>
          </cell>
          <cell r="F2971" t="str">
            <v>Сварка/соединение металлических трубопроводов – нержавеющие стали (дуплексные) DN &gt;500-700мм / &gt;20-28 дюйм, толщина стенки &gt;24-28</v>
          </cell>
          <cell r="G2971" t="str">
            <v>Welding/connection of steel piping - stainless steel (duplex) DN &gt;500-700 mm/ &gt;20-28", wall thickness &gt;24-28</v>
          </cell>
          <cell r="H2971" t="str">
            <v>DI</v>
          </cell>
          <cell r="I2971" t="str">
            <v>DI</v>
          </cell>
          <cell r="J2971">
            <v>5.8751215024618544</v>
          </cell>
          <cell r="K2971">
            <v>0.20562925258616493</v>
          </cell>
          <cell r="L2971" t="str">
            <v>KQ-32-00</v>
          </cell>
          <cell r="M2971" t="str">
            <v>Технологические трубопроводы, DI</v>
          </cell>
          <cell r="N2971">
            <v>1</v>
          </cell>
          <cell r="O2971" t="str">
            <v>KQ-32-02</v>
          </cell>
          <cell r="P2971" t="str">
            <v>Сварка технологических трубопроводов (нерж. стали и сплавы), DI</v>
          </cell>
          <cell r="Q2971">
            <v>1</v>
          </cell>
        </row>
        <row r="2972">
          <cell r="E2972" t="str">
            <v>PI00-04-11-62</v>
          </cell>
          <cell r="F2972" t="str">
            <v>Сварка/соединение металлических трубопроводов – нержавеющие стали (дуплексные) DN &gt;500-700мм / &gt;20-28 дюйм, толщина стенки &gt;28-32</v>
          </cell>
          <cell r="G2972" t="str">
            <v>Welding/connection of steel piping - stainless steel (duplex) DN &gt;500-700 mm/ &gt;20-28", wall thickness &gt;28-32</v>
          </cell>
          <cell r="H2972" t="str">
            <v>DI</v>
          </cell>
          <cell r="I2972" t="str">
            <v>DI</v>
          </cell>
          <cell r="J2972">
            <v>6.1266952578798239</v>
          </cell>
          <cell r="K2972">
            <v>0.21443433402579384</v>
          </cell>
          <cell r="L2972" t="str">
            <v>KQ-32-00</v>
          </cell>
          <cell r="M2972" t="str">
            <v>Технологические трубопроводы, DI</v>
          </cell>
          <cell r="N2972">
            <v>1</v>
          </cell>
          <cell r="O2972" t="str">
            <v>KQ-32-02</v>
          </cell>
          <cell r="P2972" t="str">
            <v>Сварка технологических трубопроводов (нерж. стали и сплавы), DI</v>
          </cell>
          <cell r="Q2972">
            <v>1</v>
          </cell>
        </row>
        <row r="2973">
          <cell r="E2973" t="str">
            <v>PI00-04-11-63</v>
          </cell>
          <cell r="F2973" t="str">
            <v>Сварка/соединение металлических трубопроводов – нержавеющие стали (дуплексные) DN &gt;500-700мм / &gt;20-28 дюйм, толщина стенки &gt;32-36</v>
          </cell>
          <cell r="G2973" t="str">
            <v>Welding/connection of steel piping - stainless steel (duplex) DN &gt;500-700 mm/ &gt;20-28", wall thickness &gt;32-36</v>
          </cell>
          <cell r="H2973" t="str">
            <v>DI</v>
          </cell>
          <cell r="I2973" t="str">
            <v>DI</v>
          </cell>
          <cell r="J2973">
            <v>6.7000201374123813</v>
          </cell>
          <cell r="K2973">
            <v>0.23450070480943336</v>
          </cell>
          <cell r="L2973" t="str">
            <v>KQ-32-00</v>
          </cell>
          <cell r="M2973" t="str">
            <v>Технологические трубопроводы, DI</v>
          </cell>
          <cell r="N2973">
            <v>1</v>
          </cell>
          <cell r="O2973" t="str">
            <v>KQ-32-02</v>
          </cell>
          <cell r="P2973" t="str">
            <v>Сварка технологических трубопроводов (нерж. стали и сплавы), DI</v>
          </cell>
          <cell r="Q2973">
            <v>1</v>
          </cell>
        </row>
        <row r="2974">
          <cell r="E2974" t="str">
            <v>PI00-04-11-64</v>
          </cell>
          <cell r="F2974" t="str">
            <v>Сварка/соединение металлических трубопроводов – нержавеющие стали (дуплексные) DN &gt;500-700мм / &gt;20-28 дюйм, толщина стенки &gt;36-40</v>
          </cell>
          <cell r="G2974" t="str">
            <v>Welding/connection of steel piping - stainless steel (duplex) DN &gt;500-700 mm/ &gt;20-28", wall thickness &gt;36-40</v>
          </cell>
          <cell r="H2974" t="str">
            <v>DI</v>
          </cell>
          <cell r="I2974" t="str">
            <v>DI</v>
          </cell>
          <cell r="J2974">
            <v>7.2317654327927308</v>
          </cell>
          <cell r="K2974">
            <v>0.2531117901477456</v>
          </cell>
          <cell r="L2974" t="str">
            <v>KQ-32-00</v>
          </cell>
          <cell r="M2974" t="str">
            <v>Технологические трубопроводы, DI</v>
          </cell>
          <cell r="N2974">
            <v>1</v>
          </cell>
          <cell r="O2974" t="str">
            <v>KQ-32-02</v>
          </cell>
          <cell r="P2974" t="str">
            <v>Сварка технологических трубопроводов (нерж. стали и сплавы), DI</v>
          </cell>
          <cell r="Q2974">
            <v>1</v>
          </cell>
        </row>
        <row r="2975">
          <cell r="E2975" t="str">
            <v>PI00-04-11-65</v>
          </cell>
          <cell r="F2975" t="str">
            <v>Сварка/соединение металлических трубопроводов – нержавеющие стали (дуплексные) DN &gt;500-700мм / &gt;20-28 дюйм, толщина стенки &gt;40-44</v>
          </cell>
          <cell r="G2975" t="str">
            <v>Welding/connection of steel piping - stainless steel (duplex) DN &gt;500-700 mm/ &gt;20-28", wall thickness &gt;40-44</v>
          </cell>
          <cell r="H2975" t="str">
            <v>DI</v>
          </cell>
          <cell r="I2975" t="str">
            <v>DI</v>
          </cell>
          <cell r="J2975">
            <v>7.6143157886601873</v>
          </cell>
          <cell r="K2975">
            <v>0.26650105260310647</v>
          </cell>
          <cell r="L2975" t="str">
            <v>KQ-32-00</v>
          </cell>
          <cell r="M2975" t="str">
            <v>Технологические трубопроводы, DI</v>
          </cell>
          <cell r="N2975">
            <v>1</v>
          </cell>
          <cell r="O2975" t="str">
            <v>KQ-32-02</v>
          </cell>
          <cell r="P2975" t="str">
            <v>Сварка технологических трубопроводов (нерж. стали и сплавы), DI</v>
          </cell>
          <cell r="Q2975">
            <v>1</v>
          </cell>
        </row>
        <row r="2976">
          <cell r="E2976" t="str">
            <v>PI00-04-11-66</v>
          </cell>
          <cell r="F2976" t="str">
            <v>Сварка/соединение металлических трубопроводов – нержавеющие стали (дуплексные) DN &gt;500-700мм / &gt;20-28 дюйм, толщина стенки &gt;44-48</v>
          </cell>
          <cell r="G2976" t="str">
            <v>Welding/connection of steel piping - stainless steel (duplex) DN &gt;500-700 mm/ &gt;20-28", wall thickness &gt;44-48</v>
          </cell>
          <cell r="H2976" t="str">
            <v>DI</v>
          </cell>
          <cell r="I2976" t="str">
            <v>DI</v>
          </cell>
          <cell r="J2976">
            <v>8.0511566056720802</v>
          </cell>
          <cell r="K2976">
            <v>0.28179048119852279</v>
          </cell>
          <cell r="L2976" t="str">
            <v>KQ-32-00</v>
          </cell>
          <cell r="M2976" t="str">
            <v>Технологические трубопроводы, DI</v>
          </cell>
          <cell r="N2976">
            <v>1</v>
          </cell>
          <cell r="O2976" t="str">
            <v>KQ-32-02</v>
          </cell>
          <cell r="P2976" t="str">
            <v>Сварка технологических трубопроводов (нерж. стали и сплавы), DI</v>
          </cell>
          <cell r="Q2976">
            <v>1</v>
          </cell>
        </row>
        <row r="2977">
          <cell r="E2977" t="str">
            <v>PI00-04-11-67</v>
          </cell>
          <cell r="F2977" t="str">
            <v>Сварка/соединение металлических трубопроводов – нержавеющие стали (дуплексные) DN &gt;500-700мм / &gt;20-28 дюйм, толщина стенки &gt;48-52</v>
          </cell>
          <cell r="G2977" t="str">
            <v>Welding/connection of steel piping - stainless steel (duplex) DN &gt;500-700 mm/ &gt;20-28", wall thickness &gt;48-52</v>
          </cell>
          <cell r="H2977" t="str">
            <v>DI</v>
          </cell>
          <cell r="I2977" t="str">
            <v>DI</v>
          </cell>
          <cell r="J2977">
            <v>9.5015279306486526</v>
          </cell>
          <cell r="K2977">
            <v>0.33255347757270287</v>
          </cell>
          <cell r="L2977" t="str">
            <v>KQ-32-00</v>
          </cell>
          <cell r="M2977" t="str">
            <v>Технологические трубопроводы, DI</v>
          </cell>
          <cell r="N2977">
            <v>1</v>
          </cell>
          <cell r="O2977" t="str">
            <v>KQ-32-02</v>
          </cell>
          <cell r="P2977" t="str">
            <v>Сварка технологических трубопроводов (нерж. стали и сплавы), DI</v>
          </cell>
          <cell r="Q2977">
            <v>1</v>
          </cell>
        </row>
        <row r="2978">
          <cell r="E2978" t="str">
            <v>PI00-04-11-68</v>
          </cell>
          <cell r="F2978" t="str">
            <v>Сварка/соединение металлических трубопроводов – нержавеющие стали (дуплексные) DN &gt;500-700мм / &gt;20-28 дюйм, толщина стенки &gt;52-56</v>
          </cell>
          <cell r="G2978" t="str">
            <v>Welding/connection of steel piping - stainless steel (duplex) DN &gt;500-700 mm/ &gt;20-28", wall thickness &gt;52-56</v>
          </cell>
          <cell r="H2978" t="str">
            <v>DI</v>
          </cell>
          <cell r="I2978" t="str">
            <v>DI</v>
          </cell>
          <cell r="J2978">
            <v>10.175117614033427</v>
          </cell>
          <cell r="K2978">
            <v>0.35612911649116996</v>
          </cell>
          <cell r="L2978" t="str">
            <v>KQ-32-00</v>
          </cell>
          <cell r="M2978" t="str">
            <v>Технологические трубопроводы, DI</v>
          </cell>
          <cell r="N2978">
            <v>1</v>
          </cell>
          <cell r="O2978" t="str">
            <v>KQ-32-02</v>
          </cell>
          <cell r="P2978" t="str">
            <v>Сварка технологических трубопроводов (нерж. стали и сплавы), DI</v>
          </cell>
          <cell r="Q2978">
            <v>1</v>
          </cell>
        </row>
        <row r="2979">
          <cell r="E2979" t="str">
            <v>PI00-04-11-69</v>
          </cell>
          <cell r="F2979" t="str">
            <v>Сварка/соединение металлических трубопроводов – нержавеющие стали (дуплексные) DN &gt;500-700мм / &gt;20-28 дюйм, толщина стенки &gt;56-60</v>
          </cell>
          <cell r="G2979" t="str">
            <v>Welding/connection of steel piping - stainless steel (duplex) DN &gt;500-700 mm/ &gt;20-28", wall thickness &gt;56-60</v>
          </cell>
          <cell r="H2979" t="str">
            <v>DI</v>
          </cell>
          <cell r="I2979" t="str">
            <v>DI</v>
          </cell>
          <cell r="J2979">
            <v>11.479442720537604</v>
          </cell>
          <cell r="K2979">
            <v>0.40178049521881615</v>
          </cell>
          <cell r="L2979" t="str">
            <v>KQ-32-00</v>
          </cell>
          <cell r="M2979" t="str">
            <v>Технологические трубопроводы, DI</v>
          </cell>
          <cell r="N2979">
            <v>1</v>
          </cell>
          <cell r="O2979" t="str">
            <v>KQ-32-02</v>
          </cell>
          <cell r="P2979" t="str">
            <v>Сварка технологических трубопроводов (нерж. стали и сплавы), DI</v>
          </cell>
          <cell r="Q2979">
            <v>1</v>
          </cell>
        </row>
        <row r="2980">
          <cell r="E2980" t="str">
            <v>PI00-04-11-70</v>
          </cell>
          <cell r="F2980" t="str">
            <v>Сварка/соединение металлических трубопроводов – нержавеющие стали (дуплексные) DN &gt;500-700мм / &gt;20-28 дюйм, толщина стенки &gt;60-64</v>
          </cell>
          <cell r="G2980" t="str">
            <v>Welding/connection of steel piping - stainless steel (duplex) DN &gt;500-700 mm/ &gt;20-28", wall thickness &gt;60-64</v>
          </cell>
          <cell r="H2980" t="str">
            <v>DI</v>
          </cell>
          <cell r="I2980" t="str">
            <v>DI</v>
          </cell>
          <cell r="J2980">
            <v>11.88002329408166</v>
          </cell>
          <cell r="K2980">
            <v>0.41580081529285812</v>
          </cell>
          <cell r="L2980" t="str">
            <v>KQ-32-00</v>
          </cell>
          <cell r="M2980" t="str">
            <v>Технологические трубопроводы, DI</v>
          </cell>
          <cell r="N2980">
            <v>1</v>
          </cell>
          <cell r="O2980" t="str">
            <v>KQ-32-02</v>
          </cell>
          <cell r="P2980" t="str">
            <v>Сварка технологических трубопроводов (нерж. стали и сплавы), DI</v>
          </cell>
          <cell r="Q2980">
            <v>1</v>
          </cell>
        </row>
        <row r="2981">
          <cell r="E2981" t="str">
            <v>PI00-04-11-71</v>
          </cell>
          <cell r="F2981" t="str">
            <v>Сварка/соединение металлических трубопроводов – нержавеющие стали (дуплексные) DN &gt;500-700мм / &gt;20-28 дюйм, толщина стенки &gt;64-68</v>
          </cell>
          <cell r="G2981" t="str">
            <v>Welding/connection of steel piping - stainless steel (duplex) DN &gt;500-700 mm/ &gt;20-28", wall thickness &gt;64-68</v>
          </cell>
          <cell r="H2981" t="str">
            <v>DI</v>
          </cell>
          <cell r="I2981" t="str">
            <v>DI</v>
          </cell>
          <cell r="J2981">
            <v>13.095957033953326</v>
          </cell>
          <cell r="K2981">
            <v>0.45835849618836644</v>
          </cell>
          <cell r="L2981" t="str">
            <v>KQ-32-00</v>
          </cell>
          <cell r="M2981" t="str">
            <v>Технологические трубопроводы, DI</v>
          </cell>
          <cell r="N2981">
            <v>1</v>
          </cell>
          <cell r="O2981" t="str">
            <v>KQ-32-02</v>
          </cell>
          <cell r="P2981" t="str">
            <v>Сварка технологических трубопроводов (нерж. стали и сплавы), DI</v>
          </cell>
          <cell r="Q2981">
            <v>1</v>
          </cell>
        </row>
        <row r="2982">
          <cell r="E2982" t="str">
            <v>PI00-04-11-72</v>
          </cell>
          <cell r="F2982" t="str">
            <v>Сварка/соединение металлических трубопроводов – нержавеющие стали (дуплексные) DN &gt;500-700мм / &gt;20-28 дюйм, толщина стенки &gt;68-72</v>
          </cell>
          <cell r="G2982" t="str">
            <v>Welding/connection of steel piping - stainless steel (duplex) DN &gt;500-700 mm/ &gt;20-28", wall thickness &gt;68-72</v>
          </cell>
          <cell r="H2982" t="str">
            <v>DI</v>
          </cell>
          <cell r="I2982" t="str">
            <v>DI</v>
          </cell>
          <cell r="J2982">
            <v>14.814672907132245</v>
          </cell>
          <cell r="K2982">
            <v>0.51851355174962854</v>
          </cell>
          <cell r="L2982" t="str">
            <v>KQ-32-00</v>
          </cell>
          <cell r="M2982" t="str">
            <v>Технологические трубопроводы, DI</v>
          </cell>
          <cell r="N2982">
            <v>1</v>
          </cell>
          <cell r="O2982" t="str">
            <v>KQ-32-02</v>
          </cell>
          <cell r="P2982" t="str">
            <v>Сварка технологических трубопроводов (нерж. стали и сплавы), DI</v>
          </cell>
          <cell r="Q2982">
            <v>1</v>
          </cell>
        </row>
        <row r="2983">
          <cell r="E2983" t="str">
            <v>PI00-04-11-73</v>
          </cell>
          <cell r="F2983" t="str">
            <v>Сварка/соединение металлических трубопроводов – нержавеющие стали (дуплексные) DN &gt;500-700мм / &gt;20-28 дюйм, толщина стенки &gt;72-76</v>
          </cell>
          <cell r="G2983" t="str">
            <v>Welding/connection of steel piping - stainless steel (duplex) DN &gt;500-700 mm/ &gt;20-28", wall thickness &gt;72-76</v>
          </cell>
          <cell r="H2983" t="str">
            <v>DI</v>
          </cell>
          <cell r="I2983" t="str">
            <v>DI</v>
          </cell>
          <cell r="J2983">
            <v>16.232936604051798</v>
          </cell>
          <cell r="K2983">
            <v>0.56815278114181289</v>
          </cell>
          <cell r="L2983" t="str">
            <v>KQ-32-00</v>
          </cell>
          <cell r="M2983" t="str">
            <v>Технологические трубопроводы, DI</v>
          </cell>
          <cell r="N2983">
            <v>1</v>
          </cell>
          <cell r="O2983" t="str">
            <v>KQ-32-02</v>
          </cell>
          <cell r="P2983" t="str">
            <v>Сварка технологических трубопроводов (нерж. стали и сплавы), DI</v>
          </cell>
          <cell r="Q2983">
            <v>1</v>
          </cell>
        </row>
        <row r="2984">
          <cell r="E2984" t="str">
            <v>PI00-04-11-74</v>
          </cell>
          <cell r="F2984" t="str">
            <v>Сварка/соединение металлических трубопроводов – нержавеющие стали (дуплексные) DN &gt;700-1000мм / &gt;28-40 дюйм, толщина стенки &gt;4-8</v>
          </cell>
          <cell r="G2984" t="str">
            <v>Welding/connection of steel piping - stainless steel (duplex) DN &gt;700-1000 mm/ &gt;28-40", wall thickness &gt;4-8</v>
          </cell>
          <cell r="H2984" t="str">
            <v>DI</v>
          </cell>
          <cell r="I2984" t="str">
            <v>DI</v>
          </cell>
          <cell r="J2984">
            <v>2.2493163125002384</v>
          </cell>
          <cell r="K2984">
            <v>7.8726070937508372E-2</v>
          </cell>
          <cell r="L2984" t="str">
            <v>KQ-32-00</v>
          </cell>
          <cell r="M2984" t="str">
            <v>Технологические трубопроводы, DI</v>
          </cell>
          <cell r="N2984">
            <v>1</v>
          </cell>
          <cell r="O2984" t="str">
            <v>KQ-32-02</v>
          </cell>
          <cell r="P2984" t="str">
            <v>Сварка технологических трубопроводов (нерж. стали и сплавы), DI</v>
          </cell>
          <cell r="Q2984">
            <v>1</v>
          </cell>
        </row>
        <row r="2985">
          <cell r="E2985" t="str">
            <v>PI00-04-11-75</v>
          </cell>
          <cell r="F2985" t="str">
            <v>Сварка/соединение металлических трубопроводов – нержавеющие стали (дуплексные) DN &gt;700-1000мм / &gt;28-40 дюйм, толщина стенки &gt;8-12</v>
          </cell>
          <cell r="G2985" t="str">
            <v>Welding/connection of steel piping - stainless steel (duplex) DN &gt;700-1000 mm/ &gt;28-40", wall thickness &gt;8-12</v>
          </cell>
          <cell r="H2985" t="str">
            <v>DI</v>
          </cell>
          <cell r="I2985" t="str">
            <v>DI</v>
          </cell>
          <cell r="J2985">
            <v>2.3223959409339159</v>
          </cell>
          <cell r="K2985">
            <v>8.1283857932687054E-2</v>
          </cell>
          <cell r="L2985" t="str">
            <v>KQ-32-00</v>
          </cell>
          <cell r="M2985" t="str">
            <v>Технологические трубопроводы, DI</v>
          </cell>
          <cell r="N2985">
            <v>1</v>
          </cell>
          <cell r="O2985" t="str">
            <v>KQ-32-02</v>
          </cell>
          <cell r="P2985" t="str">
            <v>Сварка технологических трубопроводов (нерж. стали и сплавы), DI</v>
          </cell>
          <cell r="Q2985">
            <v>1</v>
          </cell>
        </row>
        <row r="2986">
          <cell r="E2986" t="str">
            <v>PI00-04-11-76</v>
          </cell>
          <cell r="F2986" t="str">
            <v>Сварка/соединение металлических трубопроводов – нержавеющие стали (дуплексные) DN &gt;700-1000мм / &gt;28-40 дюйм, толщина стенки &gt;12-16</v>
          </cell>
          <cell r="G2986" t="str">
            <v>Welding/connection of steel piping - stainless steel (duplex) DN &gt;700-1000 mm/ &gt;28-40", wall thickness &gt;12-16</v>
          </cell>
          <cell r="H2986" t="str">
            <v>DI</v>
          </cell>
          <cell r="I2986" t="str">
            <v>DI</v>
          </cell>
          <cell r="J2986">
            <v>2.6654292814624174</v>
          </cell>
          <cell r="K2986">
            <v>9.3290024851184636E-2</v>
          </cell>
          <cell r="L2986" t="str">
            <v>KQ-32-00</v>
          </cell>
          <cell r="M2986" t="str">
            <v>Технологические трубопроводы, DI</v>
          </cell>
          <cell r="N2986">
            <v>1</v>
          </cell>
          <cell r="O2986" t="str">
            <v>KQ-32-02</v>
          </cell>
          <cell r="P2986" t="str">
            <v>Сварка технологических трубопроводов (нерж. стали и сплавы), DI</v>
          </cell>
          <cell r="Q2986">
            <v>1</v>
          </cell>
        </row>
        <row r="2987">
          <cell r="E2987" t="str">
            <v>PI00-04-11-77</v>
          </cell>
          <cell r="F2987" t="str">
            <v>Сварка/соединение металлических трубопроводов – нержавеющие стали (дуплексные) DN &gt;700-1000мм / &gt;28-40 дюйм, толщина стенки &gt;16-20</v>
          </cell>
          <cell r="G2987" t="str">
            <v>Welding/connection of steel piping - stainless steel (duplex) DN &gt;700-1000 mm/ &gt;28-40", wall thickness &gt;16-20</v>
          </cell>
          <cell r="H2987" t="str">
            <v>DI</v>
          </cell>
          <cell r="I2987" t="str">
            <v>DI</v>
          </cell>
          <cell r="J2987">
            <v>3.6030747357622031</v>
          </cell>
          <cell r="K2987">
            <v>0.12610761575167712</v>
          </cell>
          <cell r="L2987" t="str">
            <v>KQ-32-00</v>
          </cell>
          <cell r="M2987" t="str">
            <v>Технологические трубопроводы, DI</v>
          </cell>
          <cell r="N2987">
            <v>1</v>
          </cell>
          <cell r="O2987" t="str">
            <v>KQ-32-02</v>
          </cell>
          <cell r="P2987" t="str">
            <v>Сварка технологических трубопроводов (нерж. стали и сплавы), DI</v>
          </cell>
          <cell r="Q2987">
            <v>1</v>
          </cell>
        </row>
        <row r="2988">
          <cell r="E2988" t="str">
            <v>PI00-04-11-78</v>
          </cell>
          <cell r="F2988" t="str">
            <v>Сварка/соединение металлических трубопроводов – нержавеющие стали (дуплексные) DN &gt;700-1000мм / &gt;28-40 дюйм, толщина стенки &gt;20-24</v>
          </cell>
          <cell r="G2988" t="str">
            <v>Welding/connection of steel piping - stainless steel (duplex) DN &gt;700-1000 mm/ &gt;28-40", wall thickness &gt;20-24</v>
          </cell>
          <cell r="H2988" t="str">
            <v>DI</v>
          </cell>
          <cell r="I2988" t="str">
            <v>DI</v>
          </cell>
          <cell r="J2988">
            <v>4.8511803944403136</v>
          </cell>
          <cell r="K2988">
            <v>0.16979131380541099</v>
          </cell>
          <cell r="L2988" t="str">
            <v>KQ-32-00</v>
          </cell>
          <cell r="M2988" t="str">
            <v>Технологические трубопроводы, DI</v>
          </cell>
          <cell r="N2988">
            <v>1</v>
          </cell>
          <cell r="O2988" t="str">
            <v>KQ-32-02</v>
          </cell>
          <cell r="P2988" t="str">
            <v>Сварка технологических трубопроводов (нерж. стали и сплавы), DI</v>
          </cell>
          <cell r="Q2988">
            <v>1</v>
          </cell>
        </row>
        <row r="2989">
          <cell r="E2989" t="str">
            <v>PI00-04-11-79</v>
          </cell>
          <cell r="F2989" t="str">
            <v>Сварка/соединение металлических трубопроводов – нержавеющие стали (дуплексные) DN &gt;700-1000мм / &gt;28-40 дюйм, толщина стенки &gt;24-28</v>
          </cell>
          <cell r="G2989" t="str">
            <v>Welding/connection of steel piping - stainless steel (duplex) DN &gt;700-1000 mm/ &gt;28-40", wall thickness &gt;24-28</v>
          </cell>
          <cell r="H2989" t="str">
            <v>DI</v>
          </cell>
          <cell r="I2989" t="str">
            <v>DI</v>
          </cell>
          <cell r="J2989">
            <v>5.5685093265167103</v>
          </cell>
          <cell r="K2989">
            <v>0.19489782642808487</v>
          </cell>
          <cell r="L2989" t="str">
            <v>KQ-32-00</v>
          </cell>
          <cell r="M2989" t="str">
            <v>Технологические трубопроводы, DI</v>
          </cell>
          <cell r="N2989">
            <v>1</v>
          </cell>
          <cell r="O2989" t="str">
            <v>KQ-32-02</v>
          </cell>
          <cell r="P2989" t="str">
            <v>Сварка технологических трубопроводов (нерж. стали и сплавы), DI</v>
          </cell>
          <cell r="Q2989">
            <v>1</v>
          </cell>
        </row>
        <row r="2990">
          <cell r="E2990" t="str">
            <v>PI00-04-11-80</v>
          </cell>
          <cell r="F2990" t="str">
            <v>Сварка/соединение металлических трубопроводов – нержавеющие стали (дуплексные) DN &gt;700-1000мм / &gt;28-40 дюйм, толщина стенки &gt;28-32</v>
          </cell>
          <cell r="G2990" t="str">
            <v>Welding/connection of steel piping - stainless steel (duplex) DN &gt;700-1000 mm/ &gt;28-40", wall thickness &gt;28-32</v>
          </cell>
          <cell r="H2990" t="str">
            <v>DI</v>
          </cell>
          <cell r="I2990" t="str">
            <v>DI</v>
          </cell>
          <cell r="J2990">
            <v>5.9029715390470674</v>
          </cell>
          <cell r="K2990">
            <v>0.20660400386664735</v>
          </cell>
          <cell r="L2990" t="str">
            <v>KQ-32-00</v>
          </cell>
          <cell r="M2990" t="str">
            <v>Технологические трубопроводы, DI</v>
          </cell>
          <cell r="N2990">
            <v>1</v>
          </cell>
          <cell r="O2990" t="str">
            <v>KQ-32-02</v>
          </cell>
          <cell r="P2990" t="str">
            <v>Сварка технологических трубопроводов (нерж. стали и сплавы), DI</v>
          </cell>
          <cell r="Q2990">
            <v>1</v>
          </cell>
        </row>
        <row r="2991">
          <cell r="E2991" t="str">
            <v>PI00-04-11-81</v>
          </cell>
          <cell r="F2991" t="str">
            <v>Сварка/соединение металлических трубопроводов – нержавеющие стали (дуплексные) DN &gt;700-1000мм / &gt;28-40 дюйм, толщина стенки &gt;32-36</v>
          </cell>
          <cell r="G2991" t="str">
            <v>Welding/connection of steel piping - stainless steel (duplex) DN &gt;700-1000 mm/ &gt;28-40", wall thickness &gt;32-36</v>
          </cell>
          <cell r="H2991" t="str">
            <v>DI</v>
          </cell>
          <cell r="I2991" t="str">
            <v>DI</v>
          </cell>
          <cell r="J2991">
            <v>6.3292371620388401</v>
          </cell>
          <cell r="K2991">
            <v>0.22152330067135945</v>
          </cell>
          <cell r="L2991" t="str">
            <v>KQ-32-00</v>
          </cell>
          <cell r="M2991" t="str">
            <v>Технологические трубопроводы, DI</v>
          </cell>
          <cell r="N2991">
            <v>1</v>
          </cell>
          <cell r="O2991" t="str">
            <v>KQ-32-02</v>
          </cell>
          <cell r="P2991" t="str">
            <v>Сварка технологических трубопроводов (нерж. стали и сплавы), DI</v>
          </cell>
          <cell r="Q2991">
            <v>1</v>
          </cell>
        </row>
        <row r="2992">
          <cell r="E2992" t="str">
            <v>PI00-04-11-82</v>
          </cell>
          <cell r="F2992" t="str">
            <v>Сварка/соединение металлических трубопроводов – нержавеющие стали (дуплексные) DN &gt;700-1000мм / &gt;28-40 дюйм, толщина стенки &gt;36-40</v>
          </cell>
          <cell r="G2992" t="str">
            <v>Welding/connection of steel piping - stainless steel (duplex) DN &gt;700-1000 mm/ &gt;28-40", wall thickness &gt;36-40</v>
          </cell>
          <cell r="H2992" t="str">
            <v>DI</v>
          </cell>
          <cell r="I2992" t="str">
            <v>DI</v>
          </cell>
          <cell r="J2992">
            <v>7.0425198866323626</v>
          </cell>
          <cell r="K2992">
            <v>0.24648819603213273</v>
          </cell>
          <cell r="L2992" t="str">
            <v>KQ-32-00</v>
          </cell>
          <cell r="M2992" t="str">
            <v>Технологические трубопроводы, DI</v>
          </cell>
          <cell r="N2992">
            <v>1</v>
          </cell>
          <cell r="O2992" t="str">
            <v>KQ-32-02</v>
          </cell>
          <cell r="P2992" t="str">
            <v>Сварка технологических трубопроводов (нерж. стали и сплавы), DI</v>
          </cell>
          <cell r="Q2992">
            <v>1</v>
          </cell>
        </row>
        <row r="2993">
          <cell r="E2993" t="str">
            <v>PI00-04-11-83</v>
          </cell>
          <cell r="F2993" t="str">
            <v>Сварка/соединение металлических трубопроводов – нержавеющие стали (дуплексные) DN &gt;700-1000мм / &gt;28-40 дюйм, толщина стенки &gt;40-44</v>
          </cell>
          <cell r="G2993" t="str">
            <v>Welding/connection of steel piping - stainless steel (duplex) DN &gt;700-1000 mm/ &gt;28-40", wall thickness &gt;40-44</v>
          </cell>
          <cell r="H2993" t="str">
            <v>DI</v>
          </cell>
          <cell r="I2993" t="str">
            <v>DI</v>
          </cell>
          <cell r="J2993">
            <v>7.5203826480694209</v>
          </cell>
          <cell r="K2993">
            <v>0.26321339268242971</v>
          </cell>
          <cell r="L2993" t="str">
            <v>KQ-32-00</v>
          </cell>
          <cell r="M2993" t="str">
            <v>Технологические трубопроводы, DI</v>
          </cell>
          <cell r="N2993">
            <v>1</v>
          </cell>
          <cell r="O2993" t="str">
            <v>KQ-32-02</v>
          </cell>
          <cell r="P2993" t="str">
            <v>Сварка технологических трубопроводов (нерж. стали и сплавы), DI</v>
          </cell>
          <cell r="Q2993">
            <v>1</v>
          </cell>
        </row>
        <row r="2994">
          <cell r="E2994" t="str">
            <v>PI00-04-11-84</v>
          </cell>
          <cell r="F2994" t="str">
            <v>Сварка/соединение металлических трубопроводов – нержавеющие стали (дуплексные) DN &gt;700-1000мм / &gt;28-40 дюйм, толщина стенки &gt;44-48</v>
          </cell>
          <cell r="G2994" t="str">
            <v>Welding/connection of steel piping - stainless steel (duplex) DN &gt;700-1000 mm/ &gt;28-40", wall thickness &gt;44-48</v>
          </cell>
          <cell r="H2994" t="str">
            <v>DI</v>
          </cell>
          <cell r="I2994" t="str">
            <v>DI</v>
          </cell>
          <cell r="J2994">
            <v>7.6117199214771789</v>
          </cell>
          <cell r="K2994">
            <v>0.26641019725170129</v>
          </cell>
          <cell r="L2994" t="str">
            <v>KQ-32-00</v>
          </cell>
          <cell r="M2994" t="str">
            <v>Технологические трубопроводы, DI</v>
          </cell>
          <cell r="N2994">
            <v>1</v>
          </cell>
          <cell r="O2994" t="str">
            <v>KQ-32-02</v>
          </cell>
          <cell r="P2994" t="str">
            <v>Сварка технологических трубопроводов (нерж. стали и сплавы), DI</v>
          </cell>
          <cell r="Q2994">
            <v>1</v>
          </cell>
        </row>
        <row r="2995">
          <cell r="E2995" t="str">
            <v>PI00-04-11-85</v>
          </cell>
          <cell r="F2995" t="str">
            <v>Сварка/соединение металлических трубопроводов – нержавеющие стали (дуплексные) DN &gt;700-1000мм / &gt;28-40 дюйм, толщина стенки &gt;48-52</v>
          </cell>
          <cell r="G2995" t="str">
            <v>Welding/connection of steel piping - stainless steel (duplex) DN &gt;700-1000 mm/ &gt;28-40", wall thickness &gt;48-52</v>
          </cell>
          <cell r="H2995" t="str">
            <v>DI</v>
          </cell>
          <cell r="I2995" t="str">
            <v>DI</v>
          </cell>
          <cell r="J2995">
            <v>8.9877714788424719</v>
          </cell>
          <cell r="K2995">
            <v>0.31457200175948652</v>
          </cell>
          <cell r="L2995" t="str">
            <v>KQ-32-00</v>
          </cell>
          <cell r="M2995" t="str">
            <v>Технологические трубопроводы, DI</v>
          </cell>
          <cell r="N2995">
            <v>1</v>
          </cell>
          <cell r="O2995" t="str">
            <v>KQ-32-02</v>
          </cell>
          <cell r="P2995" t="str">
            <v>Сварка технологических трубопроводов (нерж. стали и сплавы), DI</v>
          </cell>
          <cell r="Q2995">
            <v>1</v>
          </cell>
        </row>
        <row r="2996">
          <cell r="E2996" t="str">
            <v>PI00-04-11-86</v>
          </cell>
          <cell r="F2996" t="str">
            <v>Сварка/соединение металлических трубопроводов – нержавеющие стали (дуплексные) DN &gt;700-1000мм / &gt;28-40 дюйм, толщина стенки &gt;52-56</v>
          </cell>
          <cell r="G2996" t="str">
            <v>Welding/connection of steel piping - stainless steel (duplex) DN &gt;700-1000 mm/ &gt;28-40", wall thickness &gt;52-56</v>
          </cell>
          <cell r="H2996" t="str">
            <v>DI</v>
          </cell>
          <cell r="I2996" t="str">
            <v>DI</v>
          </cell>
          <cell r="J2996">
            <v>10.05110734688617</v>
          </cell>
          <cell r="K2996">
            <v>0.35178875714101593</v>
          </cell>
          <cell r="L2996" t="str">
            <v>KQ-32-00</v>
          </cell>
          <cell r="M2996" t="str">
            <v>Технологические трубопроводы, DI</v>
          </cell>
          <cell r="N2996">
            <v>1</v>
          </cell>
          <cell r="O2996" t="str">
            <v>KQ-32-02</v>
          </cell>
          <cell r="P2996" t="str">
            <v>Сварка технологических трубопроводов (нерж. стали и сплавы), DI</v>
          </cell>
          <cell r="Q2996">
            <v>1</v>
          </cell>
        </row>
        <row r="2997">
          <cell r="E2997" t="str">
            <v>PI00-04-11-87</v>
          </cell>
          <cell r="F2997" t="str">
            <v>Сварка/соединение металлических трубопроводов – нержавеющие стали (дуплексные) DN &gt;700-1000мм / &gt;28-40 дюйм, толщина стенки &gt;56-60</v>
          </cell>
          <cell r="G2997" t="str">
            <v>Welding/connection of steel piping - stainless steel (duplex) DN &gt;700-1000 mm/ &gt;28-40", wall thickness &gt;56-60</v>
          </cell>
          <cell r="H2997" t="str">
            <v>DI</v>
          </cell>
          <cell r="I2997" t="str">
            <v>DI</v>
          </cell>
          <cell r="J2997">
            <v>10.425421601723617</v>
          </cell>
          <cell r="K2997">
            <v>0.36488975606032664</v>
          </cell>
          <cell r="L2997" t="str">
            <v>KQ-32-00</v>
          </cell>
          <cell r="M2997" t="str">
            <v>Технологические трубопроводы, DI</v>
          </cell>
          <cell r="N2997">
            <v>1</v>
          </cell>
          <cell r="O2997" t="str">
            <v>KQ-32-02</v>
          </cell>
          <cell r="P2997" t="str">
            <v>Сварка технологических трубопроводов (нерж. стали и сплавы), DI</v>
          </cell>
          <cell r="Q2997">
            <v>1</v>
          </cell>
        </row>
        <row r="2998">
          <cell r="E2998" t="str">
            <v>PI00-04-11-88</v>
          </cell>
          <cell r="F2998" t="str">
            <v>Сварка/соединение металлических трубопроводов – нержавеющие стали (дуплексные) DN &gt;700-1000мм / &gt;28-40 дюйм, толщина стенки &gt;60-64</v>
          </cell>
          <cell r="G2998" t="str">
            <v>Welding/connection of steel piping - stainless steel (duplex) DN &gt;700-1000 mm/ &gt;28-40", wall thickness &gt;60-64</v>
          </cell>
          <cell r="H2998" t="str">
            <v>DI</v>
          </cell>
          <cell r="I2998" t="str">
            <v>DI</v>
          </cell>
          <cell r="J2998">
            <v>11.014589768798695</v>
          </cell>
          <cell r="K2998">
            <v>0.38551064190795437</v>
          </cell>
          <cell r="L2998" t="str">
            <v>KQ-32-00</v>
          </cell>
          <cell r="M2998" t="str">
            <v>Технологические трубопроводы, DI</v>
          </cell>
          <cell r="N2998">
            <v>1</v>
          </cell>
          <cell r="O2998" t="str">
            <v>KQ-32-02</v>
          </cell>
          <cell r="P2998" t="str">
            <v>Сварка технологических трубопроводов (нерж. стали и сплавы), DI</v>
          </cell>
          <cell r="Q2998">
            <v>1</v>
          </cell>
        </row>
        <row r="2999">
          <cell r="E2999" t="str">
            <v>PI00-04-11-89</v>
          </cell>
          <cell r="F2999" t="str">
            <v>Сварка/соединение металлических трубопроводов – нержавеющие стали (дуплексные) DN &gt;700-1000мм / &gt;28-40 дюйм, толщина стенки &gt;64-68</v>
          </cell>
          <cell r="G2999" t="str">
            <v>Welding/connection of steel piping - stainless steel (duplex) DN &gt;700-1000 mm/ &gt;28-40", wall thickness &gt;64-68</v>
          </cell>
          <cell r="H2999" t="str">
            <v>DI</v>
          </cell>
          <cell r="I2999" t="str">
            <v>DI</v>
          </cell>
          <cell r="J2999">
            <v>12.354141455086967</v>
          </cell>
          <cell r="K2999">
            <v>0.43239495092804392</v>
          </cell>
          <cell r="L2999" t="str">
            <v>KQ-32-00</v>
          </cell>
          <cell r="M2999" t="str">
            <v>Технологические трубопроводы, DI</v>
          </cell>
          <cell r="N2999">
            <v>1</v>
          </cell>
          <cell r="O2999" t="str">
            <v>KQ-32-02</v>
          </cell>
          <cell r="P2999" t="str">
            <v>Сварка технологических трубопроводов (нерж. стали и сплавы), DI</v>
          </cell>
          <cell r="Q2999">
            <v>1</v>
          </cell>
        </row>
        <row r="3000">
          <cell r="E3000" t="str">
            <v>PI00-04-11-90</v>
          </cell>
          <cell r="F3000" t="str">
            <v>Сварка/соединение металлических трубопроводов – нержавеющие стали (дуплексные) DN &gt;700-1000мм / &gt;28-40 дюйм, толщина стенки &gt;68-72</v>
          </cell>
          <cell r="G3000" t="str">
            <v>Welding/connection of steel piping - stainless steel (duplex) DN &gt;700-1000 mm/ &gt;28-40", wall thickness &gt;68-72</v>
          </cell>
          <cell r="H3000" t="str">
            <v>DI</v>
          </cell>
          <cell r="I3000" t="str">
            <v>DI</v>
          </cell>
          <cell r="J3000">
            <v>13.979463032949839</v>
          </cell>
          <cell r="K3000">
            <v>0.48928120615324439</v>
          </cell>
          <cell r="L3000" t="str">
            <v>KQ-32-00</v>
          </cell>
          <cell r="M3000" t="str">
            <v>Технологические трубопроводы, DI</v>
          </cell>
          <cell r="N3000">
            <v>1</v>
          </cell>
          <cell r="O3000" t="str">
            <v>KQ-32-02</v>
          </cell>
          <cell r="P3000" t="str">
            <v>Сварка технологических трубопроводов (нерж. стали и сплавы), DI</v>
          </cell>
          <cell r="Q3000">
            <v>1</v>
          </cell>
        </row>
        <row r="3001">
          <cell r="E3001" t="str">
            <v>PI00-04-11-91</v>
          </cell>
          <cell r="F3001" t="str">
            <v>Сварка/соединение металлических трубопроводов – нержавеющие стали (дуплексные) DN &gt;700-1000мм / &gt;28-40 дюйм, толщина стенки &gt;72-76</v>
          </cell>
          <cell r="G3001" t="str">
            <v>Welding/connection of steel piping - stainless steel (duplex) DN &gt;700-1000 mm/ &gt;28-40", wall thickness &gt;72-76</v>
          </cell>
          <cell r="H3001" t="str">
            <v>DI</v>
          </cell>
          <cell r="I3001" t="str">
            <v>DI</v>
          </cell>
          <cell r="J3001">
            <v>15.318563229563205</v>
          </cell>
          <cell r="K3001">
            <v>0.53614971303471226</v>
          </cell>
          <cell r="L3001" t="str">
            <v>KQ-32-00</v>
          </cell>
          <cell r="M3001" t="str">
            <v>Технологические трубопроводы, DI</v>
          </cell>
          <cell r="N3001">
            <v>1</v>
          </cell>
          <cell r="O3001" t="str">
            <v>KQ-32-02</v>
          </cell>
          <cell r="P3001" t="str">
            <v>Сварка технологических трубопроводов (нерж. стали и сплавы), DI</v>
          </cell>
          <cell r="Q3001">
            <v>1</v>
          </cell>
        </row>
        <row r="3002">
          <cell r="E3002" t="str">
            <v>PI00-04-11-92</v>
          </cell>
          <cell r="F3002" t="str">
            <v>Сварка/соединение металлических трубопроводов – нержавеющие стали (дуплексные) DN &gt;700-1000мм / &gt;28-40 дюйм, толщина стенки &gt;76-80</v>
          </cell>
          <cell r="G3002" t="str">
            <v>Welding/connection of steel piping - stainless steel (duplex) DN &gt;700-1000 mm/ &gt;28-40", wall thickness &gt;76-80</v>
          </cell>
          <cell r="H3002" t="str">
            <v>DI</v>
          </cell>
          <cell r="I3002" t="str">
            <v>DI</v>
          </cell>
          <cell r="J3002">
            <v>16.657603512791233</v>
          </cell>
          <cell r="K3002">
            <v>0.58301612294769323</v>
          </cell>
          <cell r="L3002" t="str">
            <v>KQ-32-00</v>
          </cell>
          <cell r="M3002" t="str">
            <v>Технологические трубопроводы, DI</v>
          </cell>
          <cell r="N3002">
            <v>1</v>
          </cell>
          <cell r="O3002" t="str">
            <v>KQ-32-02</v>
          </cell>
          <cell r="P3002" t="str">
            <v>Сварка технологических трубопроводов (нерж. стали и сплавы), DI</v>
          </cell>
          <cell r="Q3002">
            <v>1</v>
          </cell>
        </row>
        <row r="3003">
          <cell r="E3003" t="str">
            <v>PI00-04-11-93</v>
          </cell>
          <cell r="F3003" t="str">
            <v>Сварка/соединение металлических трубопроводов – нержавеющие стали (дуплексные) DN &gt;700-1000мм / &gt;28-40 дюйм, толщина стенки &gt;80-84</v>
          </cell>
          <cell r="G3003" t="str">
            <v>Welding/connection of steel piping - stainless steel (duplex) DN &gt;700-1000 mm/ &gt;28-40", wall thickness &gt;80-84</v>
          </cell>
          <cell r="H3003" t="str">
            <v>DI</v>
          </cell>
          <cell r="I3003" t="str">
            <v>DI</v>
          </cell>
          <cell r="J3003">
            <v>18.473723926717781</v>
          </cell>
          <cell r="K3003">
            <v>0.64658033743512233</v>
          </cell>
          <cell r="L3003" t="str">
            <v>KQ-32-00</v>
          </cell>
          <cell r="M3003" t="str">
            <v>Технологические трубопроводы, DI</v>
          </cell>
          <cell r="N3003">
            <v>1</v>
          </cell>
          <cell r="O3003" t="str">
            <v>KQ-32-02</v>
          </cell>
          <cell r="P3003" t="str">
            <v>Сварка технологических трубопроводов (нерж. стали и сплавы), DI</v>
          </cell>
          <cell r="Q3003">
            <v>1</v>
          </cell>
        </row>
        <row r="3004">
          <cell r="E3004" t="str">
            <v>PI00-04-11-94</v>
          </cell>
          <cell r="F3004" t="str">
            <v>Сварка/соединение металлических трубопроводов – нержавеющие стали (дуплексные) DN &gt;1000-1200мм / &gt;40-48 дюйм, толщина стенки &gt;8-12</v>
          </cell>
          <cell r="G3004" t="str">
            <v>Welding/connection of steel piping - stainless steel (duplex) DN &gt;1000-1200 mm/ &gt;40-48", wall thickness &gt;8-12</v>
          </cell>
          <cell r="H3004" t="str">
            <v>DI</v>
          </cell>
          <cell r="I3004" t="str">
            <v>DI</v>
          </cell>
          <cell r="J3004">
            <v>2.0097855336361512</v>
          </cell>
          <cell r="K3004">
            <v>7.0342493677265291E-2</v>
          </cell>
          <cell r="L3004" t="str">
            <v>KQ-32-00</v>
          </cell>
          <cell r="M3004" t="str">
            <v>Технологические трубопроводы, DI</v>
          </cell>
          <cell r="N3004">
            <v>1</v>
          </cell>
          <cell r="O3004" t="str">
            <v>KQ-32-02</v>
          </cell>
          <cell r="P3004" t="str">
            <v>Сварка технологических трубопроводов (нерж. стали и сплавы), DI</v>
          </cell>
          <cell r="Q3004">
            <v>1</v>
          </cell>
        </row>
        <row r="3005">
          <cell r="E3005" t="str">
            <v>PI00-04-11-95</v>
          </cell>
          <cell r="F3005" t="str">
            <v>Сварка/соединение металлических трубопроводов – нержавеющие стали (дуплексные) DN &gt;1000-1200мм / &gt;40-48 дюйм, толщина стенки &gt;12-16</v>
          </cell>
          <cell r="G3005" t="str">
            <v>Welding/connection of steel piping - stainless steel (duplex) DN &gt;1000-1200 mm/ &gt;40-48", wall thickness &gt;12-16</v>
          </cell>
          <cell r="H3005" t="str">
            <v>DI</v>
          </cell>
          <cell r="I3005" t="str">
            <v>DI</v>
          </cell>
          <cell r="J3005">
            <v>2.6099372914858261</v>
          </cell>
          <cell r="K3005">
            <v>9.1347805202003918E-2</v>
          </cell>
          <cell r="L3005" t="str">
            <v>KQ-32-00</v>
          </cell>
          <cell r="M3005" t="str">
            <v>Технологические трубопроводы, DI</v>
          </cell>
          <cell r="N3005">
            <v>1</v>
          </cell>
          <cell r="O3005" t="str">
            <v>KQ-32-02</v>
          </cell>
          <cell r="P3005" t="str">
            <v>Сварка технологических трубопроводов (нерж. стали и сплавы), DI</v>
          </cell>
          <cell r="Q3005">
            <v>1</v>
          </cell>
        </row>
        <row r="3006">
          <cell r="E3006" t="str">
            <v>PI00-04-11-96</v>
          </cell>
          <cell r="F3006" t="str">
            <v>Сварка/соединение металлических трубопроводов – нержавеющие стали (дуплексные) DN &gt;1000-1200мм / &gt;40-48 дюйм, толщина стенки &gt;16-20</v>
          </cell>
          <cell r="G3006" t="str">
            <v>Welding/connection of steel piping - stainless steel (duplex) DN &gt;1000-1200 mm/ &gt;40-48", wall thickness &gt;16-20</v>
          </cell>
          <cell r="H3006" t="str">
            <v>DI</v>
          </cell>
          <cell r="I3006" t="str">
            <v>DI</v>
          </cell>
          <cell r="J3006">
            <v>3.5357407353988184</v>
          </cell>
          <cell r="K3006">
            <v>0.12375092573895863</v>
          </cell>
          <cell r="L3006" t="str">
            <v>KQ-32-00</v>
          </cell>
          <cell r="M3006" t="str">
            <v>Технологические трубопроводы, DI</v>
          </cell>
          <cell r="N3006">
            <v>1</v>
          </cell>
          <cell r="O3006" t="str">
            <v>KQ-32-02</v>
          </cell>
          <cell r="P3006" t="str">
            <v>Сварка технологических трубопроводов (нерж. стали и сплавы), DI</v>
          </cell>
          <cell r="Q3006">
            <v>1</v>
          </cell>
        </row>
        <row r="3007">
          <cell r="E3007" t="str">
            <v>PI00-04-11-97</v>
          </cell>
          <cell r="F3007" t="str">
            <v>Сварка/соединение металлических трубопроводов – нержавеющие стали (дуплексные) DN &gt;1000-1200мм / &gt;40-48 дюйм, толщина стенки &gt;20-24</v>
          </cell>
          <cell r="G3007" t="str">
            <v>Welding/connection of steel piping - stainless steel (duplex) DN &gt;1000-1200 mm/ &gt;40-48", wall thickness &gt;20-24</v>
          </cell>
          <cell r="H3007" t="str">
            <v>DI</v>
          </cell>
          <cell r="I3007" t="str">
            <v>DI</v>
          </cell>
          <cell r="J3007">
            <v>4.7747702442392095</v>
          </cell>
          <cell r="K3007">
            <v>0.16711695854837233</v>
          </cell>
          <cell r="L3007" t="str">
            <v>KQ-32-00</v>
          </cell>
          <cell r="M3007" t="str">
            <v>Технологические трубопроводы, DI</v>
          </cell>
          <cell r="N3007">
            <v>1</v>
          </cell>
          <cell r="O3007" t="str">
            <v>KQ-32-02</v>
          </cell>
          <cell r="P3007" t="str">
            <v>Сварка технологических трубопроводов (нерж. стали и сплавы), DI</v>
          </cell>
          <cell r="Q3007">
            <v>1</v>
          </cell>
        </row>
        <row r="3008">
          <cell r="E3008" t="str">
            <v>PI00-04-11-98</v>
          </cell>
          <cell r="F3008" t="str">
            <v>Сварка/соединение металлических трубопроводов – нержавеющие стали (дуплексные) DN &gt;1000-1200мм / &gt;40-48 дюйм, толщина стенки &gt;24-28</v>
          </cell>
          <cell r="G3008" t="str">
            <v>Welding/connection of steel piping - stainless steel (duplex) DN &gt;1000-1200 mm/ &gt;40-48", wall thickness &gt;24-28</v>
          </cell>
          <cell r="H3008" t="str">
            <v>DI</v>
          </cell>
          <cell r="I3008" t="str">
            <v>DI</v>
          </cell>
          <cell r="J3008">
            <v>5.4865238371089049</v>
          </cell>
          <cell r="K3008">
            <v>0.19202833429881169</v>
          </cell>
          <cell r="L3008" t="str">
            <v>KQ-32-00</v>
          </cell>
          <cell r="M3008" t="str">
            <v>Технологические трубопроводы, DI</v>
          </cell>
          <cell r="N3008">
            <v>1</v>
          </cell>
          <cell r="O3008" t="str">
            <v>KQ-32-02</v>
          </cell>
          <cell r="P3008" t="str">
            <v>Сварка технологических трубопроводов (нерж. стали и сплавы), DI</v>
          </cell>
          <cell r="Q3008">
            <v>1</v>
          </cell>
        </row>
        <row r="3009">
          <cell r="E3009" t="str">
            <v>PI00-04-11-99</v>
          </cell>
          <cell r="F3009" t="str">
            <v>Сварка/соединение металлических трубопроводов – нержавеющие стали (дуплексные) DN &gt;1000-1200мм / &gt;40-48 дюйм, толщина стенки &gt;28-32</v>
          </cell>
          <cell r="G3009" t="str">
            <v>Welding/connection of steel piping - stainless steel (duplex) DN &gt;1000-1200 mm/ &gt;40-48", wall thickness &gt;28-32</v>
          </cell>
          <cell r="H3009" t="str">
            <v>DI</v>
          </cell>
          <cell r="I3009" t="str">
            <v>DI</v>
          </cell>
          <cell r="J3009">
            <v>5.803129115339531</v>
          </cell>
          <cell r="K3009">
            <v>0.2031095190368836</v>
          </cell>
          <cell r="L3009" t="str">
            <v>KQ-32-00</v>
          </cell>
          <cell r="M3009" t="str">
            <v>Технологические трубопроводы, DI</v>
          </cell>
          <cell r="N3009">
            <v>1</v>
          </cell>
          <cell r="O3009" t="str">
            <v>KQ-32-02</v>
          </cell>
          <cell r="P3009" t="str">
            <v>Сварка технологических трубопроводов (нерж. стали и сплавы), DI</v>
          </cell>
          <cell r="Q3009">
            <v>1</v>
          </cell>
        </row>
        <row r="3010">
          <cell r="E3010" t="str">
            <v>PI00-04-11-100</v>
          </cell>
          <cell r="F3010" t="str">
            <v>Сварка/соединение металлических трубопроводов – нержавеющие стали (дуплексные) DN &gt;1000-1200мм / &gt;40-48 дюйм, толщина стенки &gt;32-36</v>
          </cell>
          <cell r="G3010" t="str">
            <v>Welding/connection of steel piping - stainless steel (duplex) DN &gt;1000-1200 mm/ &gt;40-48", wall thickness &gt;32-36</v>
          </cell>
          <cell r="H3010" t="str">
            <v>DI</v>
          </cell>
          <cell r="I3010" t="str">
            <v>DI</v>
          </cell>
          <cell r="J3010">
            <v>6.2235119174394988</v>
          </cell>
          <cell r="K3010">
            <v>0.21782291711038249</v>
          </cell>
          <cell r="L3010" t="str">
            <v>KQ-32-00</v>
          </cell>
          <cell r="M3010" t="str">
            <v>Технологические трубопроводы, DI</v>
          </cell>
          <cell r="N3010">
            <v>1</v>
          </cell>
          <cell r="O3010" t="str">
            <v>KQ-32-02</v>
          </cell>
          <cell r="P3010" t="str">
            <v>Сварка технологических трубопроводов (нерж. стали и сплавы), DI</v>
          </cell>
          <cell r="Q3010">
            <v>1</v>
          </cell>
        </row>
        <row r="3011">
          <cell r="E3011" t="str">
            <v>PI00-04-11-101</v>
          </cell>
          <cell r="F3011" t="str">
            <v>Сварка/соединение металлических трубопроводов – нержавеющие стали (дуплексные) DN &gt;1000-1200мм / &gt;40-48 дюйм, толщина стенки &gt;36-40</v>
          </cell>
          <cell r="G3011" t="str">
            <v>Welding/connection of steel piping - stainless steel (duplex) DN &gt;1000-1200 mm/ &gt;40-48", wall thickness &gt;36-40</v>
          </cell>
          <cell r="H3011" t="str">
            <v>DI</v>
          </cell>
          <cell r="I3011" t="str">
            <v>DI</v>
          </cell>
          <cell r="J3011">
            <v>6.9291375307782062</v>
          </cell>
          <cell r="K3011">
            <v>0.24251981357723723</v>
          </cell>
          <cell r="L3011" t="str">
            <v>KQ-32-00</v>
          </cell>
          <cell r="M3011" t="str">
            <v>Технологические трубопроводы, DI</v>
          </cell>
          <cell r="N3011">
            <v>1</v>
          </cell>
          <cell r="O3011" t="str">
            <v>KQ-32-02</v>
          </cell>
          <cell r="P3011" t="str">
            <v>Сварка технологических трубопроводов (нерж. стали и сплавы), DI</v>
          </cell>
          <cell r="Q3011">
            <v>1</v>
          </cell>
        </row>
        <row r="3012">
          <cell r="E3012" t="str">
            <v>PI00-04-11-102</v>
          </cell>
          <cell r="F3012" t="str">
            <v>Сварка/соединение металлических трубопроводов – нержавеющие стали (дуплексные) DN &gt;1000-1200мм / &gt;40-48 дюйм, толщина стенки &gt;40-44</v>
          </cell>
          <cell r="G3012" t="str">
            <v>Welding/connection of steel piping - stainless steel (duplex) DN &gt;1000-1200 mm/ &gt;40-48", wall thickness &gt;40-44</v>
          </cell>
          <cell r="H3012" t="str">
            <v>DI</v>
          </cell>
          <cell r="I3012" t="str">
            <v>DI</v>
          </cell>
          <cell r="J3012">
            <v>7.3947145573478874</v>
          </cell>
          <cell r="K3012">
            <v>0.25881500950717606</v>
          </cell>
          <cell r="L3012" t="str">
            <v>KQ-32-00</v>
          </cell>
          <cell r="M3012" t="str">
            <v>Технологические трубопроводы, DI</v>
          </cell>
          <cell r="N3012">
            <v>1</v>
          </cell>
          <cell r="O3012" t="str">
            <v>KQ-32-02</v>
          </cell>
          <cell r="P3012" t="str">
            <v>Сварка технологических трубопроводов (нерж. стали и сплавы), DI</v>
          </cell>
          <cell r="Q3012">
            <v>1</v>
          </cell>
        </row>
        <row r="3013">
          <cell r="E3013" t="str">
            <v>PI00-04-11-103</v>
          </cell>
          <cell r="F3013" t="str">
            <v>Сварка/соединение металлических трубопроводов – нержавеющие стали (дуплексные) DN &gt;1000-1200мм / &gt;40-48 дюйм, толщина стенки &gt;44-48</v>
          </cell>
          <cell r="G3013" t="str">
            <v>Welding/connection of steel piping - stainless steel (duplex) DN &gt;1000-1200 mm/ &gt;40-48", wall thickness &gt;44-48</v>
          </cell>
          <cell r="H3013" t="str">
            <v>DI</v>
          </cell>
          <cell r="I3013" t="str">
            <v>DI</v>
          </cell>
          <cell r="J3013">
            <v>7.8591400201715409</v>
          </cell>
          <cell r="K3013">
            <v>0.27506990070600396</v>
          </cell>
          <cell r="L3013" t="str">
            <v>KQ-32-00</v>
          </cell>
          <cell r="M3013" t="str">
            <v>Технологические трубопроводы, DI</v>
          </cell>
          <cell r="N3013">
            <v>1</v>
          </cell>
          <cell r="O3013" t="str">
            <v>KQ-32-02</v>
          </cell>
          <cell r="P3013" t="str">
            <v>Сварка технологических трубопроводов (нерж. стали и сплавы), DI</v>
          </cell>
          <cell r="Q3013">
            <v>1</v>
          </cell>
        </row>
        <row r="3014">
          <cell r="E3014" t="str">
            <v>PI00-04-11-104</v>
          </cell>
          <cell r="F3014" t="str">
            <v>Сварка/соединение металлических трубопроводов – нержавеющие стали (дуплексные) DN &gt;1000-1200мм / &gt;40-48 дюйм, толщина стенки &gt;48-52</v>
          </cell>
          <cell r="G3014" t="str">
            <v>Welding/connection of steel piping - stainless steel (duplex) DN &gt;1000-1200 mm/ &gt;40-48", wall thickness &gt;48-52</v>
          </cell>
          <cell r="H3014" t="str">
            <v>DI</v>
          </cell>
          <cell r="I3014" t="str">
            <v>DI</v>
          </cell>
          <cell r="J3014">
            <v>8.8466824260202728</v>
          </cell>
          <cell r="K3014">
            <v>0.30963388491070964</v>
          </cell>
          <cell r="L3014" t="str">
            <v>KQ-32-00</v>
          </cell>
          <cell r="M3014" t="str">
            <v>Технологические трубопроводы, DI</v>
          </cell>
          <cell r="N3014">
            <v>1</v>
          </cell>
          <cell r="O3014" t="str">
            <v>KQ-32-02</v>
          </cell>
          <cell r="P3014" t="str">
            <v>Сварка технологических трубопроводов (нерж. стали и сплавы), DI</v>
          </cell>
          <cell r="Q3014">
            <v>1</v>
          </cell>
        </row>
        <row r="3015">
          <cell r="E3015" t="str">
            <v>PI00-04-11-105</v>
          </cell>
          <cell r="F3015" t="str">
            <v>Сварка/соединение металлических трубопроводов – нержавеющие стали (дуплексные) DN &gt;1000-1200мм / &gt;40-48 дюйм, толщина стенки &gt;52-56</v>
          </cell>
          <cell r="G3015" t="str">
            <v>Welding/connection of steel piping - stainless steel (duplex) DN &gt;1000-1200 mm/ &gt;40-48", wall thickness &gt;52-56</v>
          </cell>
          <cell r="H3015" t="str">
            <v>DI</v>
          </cell>
          <cell r="I3015" t="str">
            <v>DI</v>
          </cell>
          <cell r="J3015">
            <v>9.8956233254573824</v>
          </cell>
          <cell r="K3015">
            <v>0.34634681639100839</v>
          </cell>
          <cell r="L3015" t="str">
            <v>KQ-32-00</v>
          </cell>
          <cell r="M3015" t="str">
            <v>Технологические трубопроводы, DI</v>
          </cell>
          <cell r="N3015">
            <v>1</v>
          </cell>
          <cell r="O3015" t="str">
            <v>KQ-32-02</v>
          </cell>
          <cell r="P3015" t="str">
            <v>Сварка технологических трубопроводов (нерж. стали и сплавы), DI</v>
          </cell>
          <cell r="Q3015">
            <v>1</v>
          </cell>
        </row>
        <row r="3016">
          <cell r="E3016" t="str">
            <v>PI00-04-11-106</v>
          </cell>
          <cell r="F3016" t="str">
            <v>Сварка/соединение металлических трубопроводов – нержавеющие стали (дуплексные) DN &gt;1000-1200мм / &gt;40-48 дюйм, толщина стенки &gt;56-60</v>
          </cell>
          <cell r="G3016" t="str">
            <v>Welding/connection of steel piping - stainless steel (duplex) DN &gt;1000-1200 mm/ &gt;40-48", wall thickness &gt;56-60</v>
          </cell>
          <cell r="H3016" t="str">
            <v>DI</v>
          </cell>
          <cell r="I3016" t="str">
            <v>DI</v>
          </cell>
          <cell r="J3016">
            <v>10.599249058171822</v>
          </cell>
          <cell r="K3016">
            <v>0.37097371703601378</v>
          </cell>
          <cell r="L3016" t="str">
            <v>KQ-32-00</v>
          </cell>
          <cell r="M3016" t="str">
            <v>Технологические трубопроводы, DI</v>
          </cell>
          <cell r="N3016">
            <v>1</v>
          </cell>
          <cell r="O3016" t="str">
            <v>KQ-32-02</v>
          </cell>
          <cell r="P3016" t="str">
            <v>Сварка технологических трубопроводов (нерж. стали и сплавы), DI</v>
          </cell>
          <cell r="Q3016">
            <v>1</v>
          </cell>
        </row>
        <row r="3017">
          <cell r="E3017" t="str">
            <v>PI00-04-11-107</v>
          </cell>
          <cell r="F3017" t="str">
            <v>Сварка/соединение металлических трубопроводов – нержавеющие стали (дуплексные) DN &gt;1000-1200мм / &gt;40-48 дюйм, толщина стенки &gt;60-64</v>
          </cell>
          <cell r="G3017" t="str">
            <v>Welding/connection of steel piping - stainless steel (duplex) DN &gt;1000-1200 mm/ &gt;40-48", wall thickness &gt;60-64</v>
          </cell>
          <cell r="H3017" t="str">
            <v>DI</v>
          </cell>
          <cell r="I3017" t="str">
            <v>DI</v>
          </cell>
          <cell r="J3017">
            <v>10.827807242077069</v>
          </cell>
          <cell r="K3017">
            <v>0.37897325347269745</v>
          </cell>
          <cell r="L3017" t="str">
            <v>KQ-32-00</v>
          </cell>
          <cell r="M3017" t="str">
            <v>Технологические трубопроводы, DI</v>
          </cell>
          <cell r="N3017">
            <v>1</v>
          </cell>
          <cell r="O3017" t="str">
            <v>KQ-32-02</v>
          </cell>
          <cell r="P3017" t="str">
            <v>Сварка технологических трубопроводов (нерж. стали и сплавы), DI</v>
          </cell>
          <cell r="Q3017">
            <v>1</v>
          </cell>
        </row>
        <row r="3018">
          <cell r="E3018" t="str">
            <v>PI00-04-11-108</v>
          </cell>
          <cell r="F3018" t="str">
            <v>Сварка/соединение металлических трубопроводов – нержавеющие стали (дуплексные) DN &gt;1000-1200мм / &gt;40-48 дюйм, толщина стенки &gt;64-68</v>
          </cell>
          <cell r="G3018" t="str">
            <v>Welding/connection of steel piping - stainless steel (duplex) DN &gt;1000-1200 mm/ &gt;40-48", wall thickness &gt;64-68</v>
          </cell>
          <cell r="H3018" t="str">
            <v>DI</v>
          </cell>
          <cell r="I3018" t="str">
            <v>DI</v>
          </cell>
          <cell r="J3018">
            <v>12.147362226100292</v>
          </cell>
          <cell r="K3018">
            <v>0.42515767791351022</v>
          </cell>
          <cell r="L3018" t="str">
            <v>KQ-32-00</v>
          </cell>
          <cell r="M3018" t="str">
            <v>Технологические трубопроводы, DI</v>
          </cell>
          <cell r="N3018">
            <v>1</v>
          </cell>
          <cell r="O3018" t="str">
            <v>KQ-32-02</v>
          </cell>
          <cell r="P3018" t="str">
            <v>Сварка технологических трубопроводов (нерж. стали и сплавы), DI</v>
          </cell>
          <cell r="Q3018">
            <v>1</v>
          </cell>
        </row>
        <row r="3019">
          <cell r="E3019" t="str">
            <v>PI00-04-11-109</v>
          </cell>
          <cell r="F3019" t="str">
            <v>Сварка/соединение металлических трубопроводов – нержавеющие стали (дуплексные) DN &gt;1200-1400мм / &gt;48-56 дюйм, толщина стенки &gt;8-12</v>
          </cell>
          <cell r="G3019" t="str">
            <v>Welding/connection of steel piping - stainless steel (duplex) DN &gt;1200-1400 mm/ &gt;48-56", wall thickness &gt;8-12</v>
          </cell>
          <cell r="H3019" t="str">
            <v>DI</v>
          </cell>
          <cell r="I3019" t="str">
            <v>DI</v>
          </cell>
          <cell r="J3019">
            <v>1.9895658393065696</v>
          </cell>
          <cell r="K3019">
            <v>6.9634804375729942E-2</v>
          </cell>
          <cell r="L3019" t="str">
            <v>KQ-32-00</v>
          </cell>
          <cell r="M3019" t="str">
            <v>Технологические трубопроводы, DI</v>
          </cell>
          <cell r="N3019">
            <v>1</v>
          </cell>
          <cell r="O3019" t="str">
            <v>KQ-32-02</v>
          </cell>
          <cell r="P3019" t="str">
            <v>Сварка технологических трубопроводов (нерж. стали и сплавы), DI</v>
          </cell>
          <cell r="Q3019">
            <v>1</v>
          </cell>
        </row>
        <row r="3020">
          <cell r="E3020" t="str">
            <v>PI00-04-11-110</v>
          </cell>
          <cell r="F3020" t="str">
            <v>Сварка/соединение металлических трубопроводов – нержавеющие стали (дуплексные) DN &gt;1200-1400мм / &gt;48-56 дюйм, толщина стенки &gt;12-16</v>
          </cell>
          <cell r="G3020" t="str">
            <v>Welding/connection of steel piping - stainless steel (duplex) DN &gt;1200-1400 mm/ &gt;48-56", wall thickness &gt;12-16</v>
          </cell>
          <cell r="H3020" t="str">
            <v>DI</v>
          </cell>
          <cell r="I3020" t="str">
            <v>DI</v>
          </cell>
          <cell r="J3020">
            <v>2.5857932570683677</v>
          </cell>
          <cell r="K3020">
            <v>9.0502763997392877E-2</v>
          </cell>
          <cell r="L3020" t="str">
            <v>KQ-32-00</v>
          </cell>
          <cell r="M3020" t="str">
            <v>Технологические трубопроводы, DI</v>
          </cell>
          <cell r="N3020">
            <v>1</v>
          </cell>
          <cell r="O3020" t="str">
            <v>KQ-32-02</v>
          </cell>
          <cell r="P3020" t="str">
            <v>Сварка технологических трубопроводов (нерж. стали и сплавы), DI</v>
          </cell>
          <cell r="Q3020">
            <v>1</v>
          </cell>
        </row>
        <row r="3021">
          <cell r="E3021" t="str">
            <v>PI00-04-11-111</v>
          </cell>
          <cell r="F3021" t="str">
            <v>Сварка/соединение металлических трубопроводов – нержавеющие стали (дуплексные) DN &gt;1200-1400мм / &gt;48-56 дюйм, толщина стенки &gt;16-20</v>
          </cell>
          <cell r="G3021" t="str">
            <v>Welding/connection of steel piping - stainless steel (duplex) DN &gt;1200-1400 mm/ &gt;48-56", wall thickness &gt;16-20</v>
          </cell>
          <cell r="H3021" t="str">
            <v>DI</v>
          </cell>
          <cell r="I3021" t="str">
            <v>DI</v>
          </cell>
          <cell r="J3021">
            <v>3.506449599889411</v>
          </cell>
          <cell r="K3021">
            <v>0.12272573599612938</v>
          </cell>
          <cell r="L3021" t="str">
            <v>KQ-32-00</v>
          </cell>
          <cell r="M3021" t="str">
            <v>Технологические трубопроводы, DI</v>
          </cell>
          <cell r="N3021">
            <v>1</v>
          </cell>
          <cell r="O3021" t="str">
            <v>KQ-32-02</v>
          </cell>
          <cell r="P3021" t="str">
            <v>Сварка технологических трубопроводов (нерж. стали и сплавы), DI</v>
          </cell>
          <cell r="Q3021">
            <v>1</v>
          </cell>
        </row>
        <row r="3022">
          <cell r="E3022" t="str">
            <v>PI00-04-11-112</v>
          </cell>
          <cell r="F3022" t="str">
            <v>Сварка/соединение металлических трубопроводов – нержавеющие стали (дуплексные) DN &gt;1200-1400мм / &gt;48-56 дюйм, толщина стенки &gt;20-24</v>
          </cell>
          <cell r="G3022" t="str">
            <v>Welding/connection of steel piping - stainless steel (duplex) DN &gt;1200-1400 mm/ &gt;48-56", wall thickness &gt;20-24</v>
          </cell>
          <cell r="H3022" t="str">
            <v>DI</v>
          </cell>
          <cell r="I3022" t="str">
            <v>DI</v>
          </cell>
          <cell r="J3022">
            <v>4.7415038279906998</v>
          </cell>
          <cell r="K3022">
            <v>0.1659526339796745</v>
          </cell>
          <cell r="L3022" t="str">
            <v>KQ-32-00</v>
          </cell>
          <cell r="M3022" t="str">
            <v>Технологические трубопроводы, DI</v>
          </cell>
          <cell r="N3022">
            <v>1</v>
          </cell>
          <cell r="O3022" t="str">
            <v>KQ-32-02</v>
          </cell>
          <cell r="P3022" t="str">
            <v>Сварка технологических трубопроводов (нерж. стали и сплавы), DI</v>
          </cell>
          <cell r="Q3022">
            <v>1</v>
          </cell>
        </row>
        <row r="3023">
          <cell r="E3023" t="str">
            <v>PI00-04-11-113</v>
          </cell>
          <cell r="F3023" t="str">
            <v>Сварка/соединение металлических трубопроводов – нержавеющие стали (дуплексные) DN &gt;1200-1400мм / &gt;48-56 дюйм, толщина стенки &gt;24-28</v>
          </cell>
          <cell r="G3023" t="str">
            <v>Welding/connection of steel piping - stainless steel (duplex) DN &gt;1200-1400 mm/ &gt;48-56", wall thickness &gt;24-28</v>
          </cell>
          <cell r="H3023" t="str">
            <v>DI</v>
          </cell>
          <cell r="I3023" t="str">
            <v>DI</v>
          </cell>
          <cell r="J3023">
            <v>5.4508424687781352</v>
          </cell>
          <cell r="K3023">
            <v>0.19077948640723474</v>
          </cell>
          <cell r="L3023" t="str">
            <v>KQ-32-00</v>
          </cell>
          <cell r="M3023" t="str">
            <v>Технологические трубопроводы, DI</v>
          </cell>
          <cell r="N3023">
            <v>1</v>
          </cell>
          <cell r="O3023" t="str">
            <v>KQ-32-02</v>
          </cell>
          <cell r="P3023" t="str">
            <v>Сварка технологических трубопроводов (нерж. стали и сплавы), DI</v>
          </cell>
          <cell r="Q3023">
            <v>1</v>
          </cell>
        </row>
        <row r="3024">
          <cell r="E3024" t="str">
            <v>PI00-04-11-114</v>
          </cell>
          <cell r="F3024" t="str">
            <v>Сварка/соединение металлических трубопроводов – нержавеющие стали (дуплексные) DN &gt;1200-1400мм / &gt;48-56 дюйм, толщина стенки &gt;28-32</v>
          </cell>
          <cell r="G3024" t="str">
            <v>Welding/connection of steel piping - stainless steel (duplex) DN &gt;1200-1400 mm/ &gt;48-56", wall thickness &gt;28-32</v>
          </cell>
          <cell r="H3024" t="str">
            <v>DI</v>
          </cell>
          <cell r="I3024" t="str">
            <v>DI</v>
          </cell>
          <cell r="J3024">
            <v>5.7597202383582813</v>
          </cell>
          <cell r="K3024">
            <v>0.20159020834253988</v>
          </cell>
          <cell r="L3024" t="str">
            <v>KQ-32-00</v>
          </cell>
          <cell r="M3024" t="str">
            <v>Технологические трубопроводы, DI</v>
          </cell>
          <cell r="N3024">
            <v>1</v>
          </cell>
          <cell r="O3024" t="str">
            <v>KQ-32-02</v>
          </cell>
          <cell r="P3024" t="str">
            <v>Сварка технологических трубопроводов (нерж. стали и сплавы), DI</v>
          </cell>
          <cell r="Q3024">
            <v>1</v>
          </cell>
        </row>
        <row r="3025">
          <cell r="E3025" t="str">
            <v>PI00-04-11-115</v>
          </cell>
          <cell r="F3025" t="str">
            <v>Сварка/соединение металлических трубопроводов – нержавеющие стали (дуплексные) DN &gt;1200-1400мм / &gt;48-56 дюйм, толщина стенки &gt;32-36</v>
          </cell>
          <cell r="G3025" t="str">
            <v>Welding/connection of steel piping - stainless steel (duplex) DN &gt;1200-1400 mm/ &gt;48-56", wall thickness &gt;32-36</v>
          </cell>
          <cell r="H3025" t="str">
            <v>DI</v>
          </cell>
          <cell r="I3025" t="str">
            <v>DI</v>
          </cell>
          <cell r="J3025">
            <v>6.1775494313660166</v>
          </cell>
          <cell r="K3025">
            <v>0.2162142300978106</v>
          </cell>
          <cell r="L3025" t="str">
            <v>KQ-32-00</v>
          </cell>
          <cell r="M3025" t="str">
            <v>Технологические трубопроводы, DI</v>
          </cell>
          <cell r="N3025">
            <v>1</v>
          </cell>
          <cell r="O3025" t="str">
            <v>KQ-32-02</v>
          </cell>
          <cell r="P3025" t="str">
            <v>Сварка технологических трубопроводов (нерж. стали и сплавы), DI</v>
          </cell>
          <cell r="Q3025">
            <v>1</v>
          </cell>
        </row>
        <row r="3026">
          <cell r="E3026" t="str">
            <v>PI00-04-11-116</v>
          </cell>
          <cell r="F3026" t="str">
            <v>Сварка/соединение металлических трубопроводов – нержавеющие стали (дуплексные) DN &gt;1200-1400мм / &gt;48-56 дюйм, толщина стенки &gt;36-40</v>
          </cell>
          <cell r="G3026" t="str">
            <v>Welding/connection of steel piping - stainless steel (duplex) DN &gt;1200-1400 mm/ &gt;48-56", wall thickness &gt;36-40</v>
          </cell>
          <cell r="H3026" t="str">
            <v>DI</v>
          </cell>
          <cell r="I3026" t="str">
            <v>DI</v>
          </cell>
          <cell r="J3026">
            <v>6.8798754989792901</v>
          </cell>
          <cell r="K3026">
            <v>0.24079564246427518</v>
          </cell>
          <cell r="L3026" t="str">
            <v>KQ-32-00</v>
          </cell>
          <cell r="M3026" t="str">
            <v>Технологические трубопроводы, DI</v>
          </cell>
          <cell r="N3026">
            <v>1</v>
          </cell>
          <cell r="O3026" t="str">
            <v>KQ-32-02</v>
          </cell>
          <cell r="P3026" t="str">
            <v>Сварка технологических трубопроводов (нерж. стали и сплавы), DI</v>
          </cell>
          <cell r="Q3026">
            <v>1</v>
          </cell>
        </row>
        <row r="3027">
          <cell r="E3027" t="str">
            <v>PI00-04-11-117</v>
          </cell>
          <cell r="F3027" t="str">
            <v>Сварка/соединение металлических трубопроводов – нержавеющие стали (дуплексные) DN &gt;1200-1400мм / &gt;48-56 дюйм, толщина стенки &gt;40-44</v>
          </cell>
          <cell r="G3027" t="str">
            <v>Welding/connection of steel piping - stainless steel (duplex) DN &gt;1200-1400 mm/ &gt;48-56", wall thickness &gt;40-44</v>
          </cell>
          <cell r="H3027" t="str">
            <v>DI</v>
          </cell>
          <cell r="I3027" t="str">
            <v>DI</v>
          </cell>
          <cell r="J3027">
            <v>7.3400475807228807</v>
          </cell>
          <cell r="K3027">
            <v>0.25690166532530079</v>
          </cell>
          <cell r="L3027" t="str">
            <v>KQ-32-00</v>
          </cell>
          <cell r="M3027" t="str">
            <v>Технологические трубопроводы, DI</v>
          </cell>
          <cell r="N3027">
            <v>1</v>
          </cell>
          <cell r="O3027" t="str">
            <v>KQ-32-02</v>
          </cell>
          <cell r="P3027" t="str">
            <v>Сварка технологических трубопроводов (нерж. стали и сплавы), DI</v>
          </cell>
          <cell r="Q3027">
            <v>1</v>
          </cell>
        </row>
        <row r="3028">
          <cell r="E3028" t="str">
            <v>PI00-04-11-118</v>
          </cell>
          <cell r="F3028" t="str">
            <v>Сварка/соединение металлических трубопроводов – нержавеющие стали (дуплексные) DN &gt;1200-1400мм / &gt;48-56 дюйм, толщина стенки &gt;44-48</v>
          </cell>
          <cell r="G3028" t="str">
            <v>Welding/connection of steel piping - stainless steel (duplex) DN &gt;1200-1400 mm/ &gt;48-56", wall thickness &gt;44-48</v>
          </cell>
          <cell r="H3028" t="str">
            <v>DI</v>
          </cell>
          <cell r="I3028" t="str">
            <v>DI</v>
          </cell>
          <cell r="J3028">
            <v>7.8026032242084655</v>
          </cell>
          <cell r="K3028">
            <v>0.27309111284729637</v>
          </cell>
          <cell r="L3028" t="str">
            <v>KQ-32-00</v>
          </cell>
          <cell r="M3028" t="str">
            <v>Технологические трубопроводы, DI</v>
          </cell>
          <cell r="N3028">
            <v>1</v>
          </cell>
          <cell r="O3028" t="str">
            <v>KQ-32-02</v>
          </cell>
          <cell r="P3028" t="str">
            <v>Сварка технологических трубопроводов (нерж. стали и сплавы), DI</v>
          </cell>
          <cell r="Q3028">
            <v>1</v>
          </cell>
        </row>
        <row r="3029">
          <cell r="E3029" t="str">
            <v>PI00-04-11-119</v>
          </cell>
          <cell r="F3029" t="str">
            <v>Сварка/соединение металлических трубопроводов – нержавеющие стали (дуплексные) DN &gt;1200-1400мм / &gt;48-56 дюйм, толщина стенки &gt;48-52</v>
          </cell>
          <cell r="G3029" t="str">
            <v>Welding/connection of steel piping - stainless steel (duplex) DN &gt;1200-1400 mm/ &gt;48-56", wall thickness &gt;48-52</v>
          </cell>
          <cell r="H3029" t="str">
            <v>DI</v>
          </cell>
          <cell r="I3029" t="str">
            <v>DI</v>
          </cell>
          <cell r="J3029">
            <v>8.785361676561326</v>
          </cell>
          <cell r="K3029">
            <v>0.30748765867964639</v>
          </cell>
          <cell r="L3029" t="str">
            <v>KQ-32-00</v>
          </cell>
          <cell r="M3029" t="str">
            <v>Технологические трубопроводы, DI</v>
          </cell>
          <cell r="N3029">
            <v>1</v>
          </cell>
          <cell r="O3029" t="str">
            <v>KQ-32-02</v>
          </cell>
          <cell r="P3029" t="str">
            <v>Сварка технологических трубопроводов (нерж. стали и сплавы), DI</v>
          </cell>
          <cell r="Q3029">
            <v>1</v>
          </cell>
        </row>
        <row r="3030">
          <cell r="E3030" t="str">
            <v>PI00-04-11-120</v>
          </cell>
          <cell r="F3030" t="str">
            <v>Сварка/соединение металлических трубопроводов – нержавеющие стали (дуплексные) DN &gt;1200-1400мм / &gt;48-56 дюйм, толщина стенки &gt;52-56</v>
          </cell>
          <cell r="G3030" t="str">
            <v>Welding/connection of steel piping - stainless steel (duplex) DN &gt;1200-1400 mm/ &gt;48-56", wall thickness &gt;52-56</v>
          </cell>
          <cell r="H3030" t="str">
            <v>DI</v>
          </cell>
          <cell r="I3030" t="str">
            <v>DI</v>
          </cell>
          <cell r="J3030">
            <v>9.8280682171716087</v>
          </cell>
          <cell r="K3030">
            <v>0.3439823876010063</v>
          </cell>
          <cell r="L3030" t="str">
            <v>KQ-32-00</v>
          </cell>
          <cell r="M3030" t="str">
            <v>Технологические трубопроводы, DI</v>
          </cell>
          <cell r="N3030">
            <v>1</v>
          </cell>
          <cell r="O3030" t="str">
            <v>KQ-32-02</v>
          </cell>
          <cell r="P3030" t="str">
            <v>Сварка технологических трубопроводов (нерж. стали и сплавы), DI</v>
          </cell>
          <cell r="Q3030">
            <v>1</v>
          </cell>
        </row>
        <row r="3031">
          <cell r="E3031" t="str">
            <v>PI00-04-11-121</v>
          </cell>
          <cell r="F3031" t="str">
            <v>Сварка/соединение металлических трубопроводов – нержавеющие стали (дуплексные) DN &gt;1200-1400мм / &gt;48-56 дюйм, толщина стенки &gt;56-60</v>
          </cell>
          <cell r="G3031" t="str">
            <v>Welding/connection of steel piping - stainless steel (duplex) DN &gt;1200-1400 mm/ &gt;48-56", wall thickness &gt;56-60</v>
          </cell>
          <cell r="H3031" t="str">
            <v>DI</v>
          </cell>
          <cell r="I3031" t="str">
            <v>DI</v>
          </cell>
          <cell r="J3031">
            <v>10.527984472700647</v>
          </cell>
          <cell r="K3031">
            <v>0.36847945654452252</v>
          </cell>
          <cell r="L3031" t="str">
            <v>KQ-32-00</v>
          </cell>
          <cell r="M3031" t="str">
            <v>Технологические трубопроводы, DI</v>
          </cell>
          <cell r="N3031">
            <v>1</v>
          </cell>
          <cell r="O3031" t="str">
            <v>KQ-32-02</v>
          </cell>
          <cell r="P3031" t="str">
            <v>Сварка технологических трубопроводов (нерж. стали и сплавы), DI</v>
          </cell>
          <cell r="Q3031">
            <v>1</v>
          </cell>
        </row>
        <row r="3032">
          <cell r="E3032" t="str">
            <v>PI00-04-11-122</v>
          </cell>
          <cell r="F3032" t="str">
            <v>Сварка/соединение металлических трубопроводов – нержавеющие стали (дуплексные) DN &gt;1200-1400мм / &gt;48-56 дюйм, толщина стенки &gt;60-64</v>
          </cell>
          <cell r="G3032" t="str">
            <v>Welding/connection of steel piping - stainless steel (duplex) DN &gt;1200-1400 mm/ &gt;48-56", wall thickness &gt;60-64</v>
          </cell>
          <cell r="H3032" t="str">
            <v>DI</v>
          </cell>
          <cell r="I3032" t="str">
            <v>DI</v>
          </cell>
          <cell r="J3032">
            <v>10.74676712175224</v>
          </cell>
          <cell r="K3032">
            <v>0.3761368492613284</v>
          </cell>
          <cell r="L3032" t="str">
            <v>KQ-32-00</v>
          </cell>
          <cell r="M3032" t="str">
            <v>Технологические трубопроводы, DI</v>
          </cell>
          <cell r="N3032">
            <v>1</v>
          </cell>
          <cell r="O3032" t="str">
            <v>KQ-32-02</v>
          </cell>
          <cell r="P3032" t="str">
            <v>Сварка технологических трубопроводов (нерж. стали и сплавы), DI</v>
          </cell>
          <cell r="Q3032">
            <v>1</v>
          </cell>
        </row>
        <row r="3033">
          <cell r="E3033" t="str">
            <v>PI00-04-11-123</v>
          </cell>
          <cell r="F3033" t="str">
            <v>Сварка/соединение металлических трубопроводов – нержавеющие стали (дуплексные) DN &gt;1200-1400мм / &gt;48-56 дюйм, толщина стенки &gt;64-68</v>
          </cell>
          <cell r="G3033" t="str">
            <v>Welding/connection of steel piping - stainless steel (duplex) DN &gt;1200-1400 mm/ &gt;48-56", wall thickness &gt;64-68</v>
          </cell>
          <cell r="H3033" t="str">
            <v>DI</v>
          </cell>
          <cell r="I3033" t="str">
            <v>DI</v>
          </cell>
          <cell r="J3033">
            <v>12.057674640826248</v>
          </cell>
          <cell r="K3033">
            <v>0.42201861242891869</v>
          </cell>
          <cell r="L3033" t="str">
            <v>KQ-32-00</v>
          </cell>
          <cell r="M3033" t="str">
            <v>Технологические трубопроводы, DI</v>
          </cell>
          <cell r="N3033">
            <v>1</v>
          </cell>
          <cell r="O3033" t="str">
            <v>KQ-32-02</v>
          </cell>
          <cell r="P3033" t="str">
            <v>Сварка технологических трубопроводов (нерж. стали и сплавы), DI</v>
          </cell>
          <cell r="Q3033">
            <v>1</v>
          </cell>
        </row>
        <row r="3034">
          <cell r="E3034" t="str">
            <v>PI00-04-11-124</v>
          </cell>
          <cell r="F3034" t="str">
            <v>Сварка/соединение металлических трубопроводов – нержавеющие стали (дуплексные) DN &gt;1200-1400мм / &gt;48-56 дюйм, толщина стенки &gt;68-72</v>
          </cell>
          <cell r="G3034" t="str">
            <v>Welding/connection of steel piping - stainless steel (duplex) DN &gt;1200-1400 mm/ &gt;48-56", wall thickness &gt;68-72</v>
          </cell>
          <cell r="H3034" t="str">
            <v>DI</v>
          </cell>
          <cell r="I3034" t="str">
            <v>DI</v>
          </cell>
          <cell r="J3034">
            <v>13.650404885572406</v>
          </cell>
          <cell r="K3034">
            <v>0.47776417099503421</v>
          </cell>
          <cell r="L3034" t="str">
            <v>KQ-32-00</v>
          </cell>
          <cell r="M3034" t="str">
            <v>Технологические трубопроводы, DI</v>
          </cell>
          <cell r="N3034">
            <v>1</v>
          </cell>
          <cell r="O3034" t="str">
            <v>KQ-32-02</v>
          </cell>
          <cell r="P3034" t="str">
            <v>Сварка технологических трубопроводов (нерж. стали и сплавы), DI</v>
          </cell>
          <cell r="Q3034">
            <v>1</v>
          </cell>
        </row>
        <row r="3035">
          <cell r="E3035" t="str">
            <v>PI00-04-11-125</v>
          </cell>
          <cell r="F3035" t="str">
            <v>Сварка/соединение металлических трубопроводов – нержавеющие стали (дуплексные) DN &gt;1200-1400мм / &gt;48-56 дюйм, толщина стенки &gt;72-76</v>
          </cell>
          <cell r="G3035" t="str">
            <v>Welding/connection of steel piping - stainless steel (duplex) DN &gt;1200-1400 mm/ &gt;48-56", wall thickness &gt;72-76</v>
          </cell>
          <cell r="H3035" t="str">
            <v>DI</v>
          </cell>
          <cell r="I3035" t="str">
            <v>DI</v>
          </cell>
          <cell r="J3035">
            <v>14.960950458475791</v>
          </cell>
          <cell r="K3035">
            <v>0.52363326604665283</v>
          </cell>
          <cell r="L3035" t="str">
            <v>KQ-32-00</v>
          </cell>
          <cell r="M3035" t="str">
            <v>Технологические трубопроводы, DI</v>
          </cell>
          <cell r="N3035">
            <v>1</v>
          </cell>
          <cell r="O3035" t="str">
            <v>KQ-32-02</v>
          </cell>
          <cell r="P3035" t="str">
            <v>Сварка технологических трубопроводов (нерж. стали и сплавы), DI</v>
          </cell>
          <cell r="Q3035">
            <v>1</v>
          </cell>
        </row>
        <row r="3036">
          <cell r="E3036" t="str">
            <v>PI00-04-11-126</v>
          </cell>
          <cell r="F3036" t="str">
            <v>Сварка/соединение металлических трубопроводов – нержавеющие стали (дуплексные) DN &gt;1200-1400мм / &gt;48-56 дюйм, толщина стенки &gt;76-80</v>
          </cell>
          <cell r="G3036" t="str">
            <v>Welding/connection of steel piping - stainless steel (duplex) DN &gt;1200-1400 mm/ &gt;48-56", wall thickness &gt;76-80</v>
          </cell>
          <cell r="H3036" t="str">
            <v>DI</v>
          </cell>
          <cell r="I3036" t="str">
            <v>DI</v>
          </cell>
          <cell r="J3036">
            <v>16.271448000556777</v>
          </cell>
          <cell r="K3036">
            <v>0.56950068001948728</v>
          </cell>
          <cell r="L3036" t="str">
            <v>KQ-32-00</v>
          </cell>
          <cell r="M3036" t="str">
            <v>Технологические трубопроводы, DI</v>
          </cell>
          <cell r="N3036">
            <v>1</v>
          </cell>
          <cell r="O3036" t="str">
            <v>KQ-32-02</v>
          </cell>
          <cell r="P3036" t="str">
            <v>Сварка технологических трубопроводов (нерж. стали и сплавы), DI</v>
          </cell>
          <cell r="Q3036">
            <v>1</v>
          </cell>
        </row>
        <row r="3037">
          <cell r="E3037" t="str">
            <v>PI00-04-11-127</v>
          </cell>
          <cell r="F3037" t="str">
            <v>Сварка/соединение металлических трубопроводов – нержавеющие стали (дуплексные) DN &gt;1200-1400мм / &gt;48-56 дюйм, толщина стенки &gt;80-84</v>
          </cell>
          <cell r="G3037" t="str">
            <v>Welding/connection of steel piping - stainless steel (duplex) DN &gt;1200-1400 mm/ &gt;48-56", wall thickness &gt;80-84</v>
          </cell>
          <cell r="H3037" t="str">
            <v>DI</v>
          </cell>
          <cell r="I3037" t="str">
            <v>DI</v>
          </cell>
          <cell r="J3037">
            <v>18.05099725033045</v>
          </cell>
          <cell r="K3037">
            <v>0.63178490376156593</v>
          </cell>
          <cell r="L3037" t="str">
            <v>KQ-32-00</v>
          </cell>
          <cell r="M3037" t="str">
            <v>Технологические трубопроводы, DI</v>
          </cell>
          <cell r="N3037">
            <v>1</v>
          </cell>
          <cell r="O3037" t="str">
            <v>KQ-32-02</v>
          </cell>
          <cell r="P3037" t="str">
            <v>Сварка технологических трубопроводов (нерж. стали и сплавы), DI</v>
          </cell>
          <cell r="Q3037">
            <v>1</v>
          </cell>
        </row>
        <row r="3038">
          <cell r="E3038" t="str">
            <v>PI00-04-11-128</v>
          </cell>
          <cell r="F3038" t="str">
            <v>Сварка/соединение металлических трубопроводов – нержавеющие стали (дуплексные) DN &gt;1200-1400мм / &gt;48-56 дюйм, толщина стенки &gt;84-88</v>
          </cell>
          <cell r="G3038" t="str">
            <v>Welding/connection of steel piping - stainless steel (duplex) DN &gt;1200-1400 mm/ &gt;48-56", wall thickness &gt;84-88</v>
          </cell>
          <cell r="H3038" t="str">
            <v>DI</v>
          </cell>
          <cell r="I3038" t="str">
            <v>DI</v>
          </cell>
          <cell r="J3038">
            <v>19.548372870630939</v>
          </cell>
          <cell r="K3038">
            <v>0.68419305047208301</v>
          </cell>
          <cell r="L3038" t="str">
            <v>KQ-32-00</v>
          </cell>
          <cell r="M3038" t="str">
            <v>Технологические трубопроводы, DI</v>
          </cell>
          <cell r="N3038">
            <v>1</v>
          </cell>
          <cell r="O3038" t="str">
            <v>KQ-32-02</v>
          </cell>
          <cell r="P3038" t="str">
            <v>Сварка технологических трубопроводов (нерж. стали и сплавы), DI</v>
          </cell>
          <cell r="Q3038">
            <v>1</v>
          </cell>
        </row>
        <row r="3039">
          <cell r="E3039" t="str">
            <v>PI00-04-11-129</v>
          </cell>
          <cell r="F3039" t="str">
            <v>Сварка/соединение металлических трубопроводов – нержавеющие стали (дуплексные) DN &gt;1400-1600мм / &gt;56-64 дюйм, толщина стенки &gt;8-12</v>
          </cell>
          <cell r="G3039" t="str">
            <v>Welding/connection of steel piping - stainless steel (duplex) DN &gt;1400-1600 mm/ &gt;56-64", wall thickness &gt;8-12</v>
          </cell>
          <cell r="H3039" t="str">
            <v>DI</v>
          </cell>
          <cell r="I3039" t="str">
            <v>DI</v>
          </cell>
          <cell r="J3039">
            <v>1.9820439141115243</v>
          </cell>
          <cell r="K3039">
            <v>6.9371536993903346E-2</v>
          </cell>
          <cell r="L3039" t="str">
            <v>KQ-32-00</v>
          </cell>
          <cell r="M3039" t="str">
            <v>Технологические трубопроводы, DI</v>
          </cell>
          <cell r="N3039">
            <v>1</v>
          </cell>
          <cell r="O3039" t="str">
            <v>KQ-32-02</v>
          </cell>
          <cell r="P3039" t="str">
            <v>Сварка технологических трубопроводов (нерж. стали и сплавы), DI</v>
          </cell>
          <cell r="Q3039">
            <v>1</v>
          </cell>
        </row>
        <row r="3040">
          <cell r="E3040" t="str">
            <v>PI00-04-11-130</v>
          </cell>
          <cell r="F3040" t="str">
            <v>Сварка/соединение металлических трубопроводов – нержавеющие стали (дуплексные) DN &gt;1400-1600мм / &gt;56-64 дюйм, толщина стенки &gt;12-16</v>
          </cell>
          <cell r="G3040" t="str">
            <v>Welding/connection of steel piping - stainless steel (duplex) DN &gt;1400-1600 mm/ &gt;56-64", wall thickness &gt;12-16</v>
          </cell>
          <cell r="H3040" t="str">
            <v>DI</v>
          </cell>
          <cell r="I3040" t="str">
            <v>DI</v>
          </cell>
          <cell r="J3040">
            <v>2.5768829390008374</v>
          </cell>
          <cell r="K3040">
            <v>9.0190902865029315E-2</v>
          </cell>
          <cell r="L3040" t="str">
            <v>KQ-32-00</v>
          </cell>
          <cell r="M3040" t="str">
            <v>Технологические трубопроводы, DI</v>
          </cell>
          <cell r="N3040">
            <v>1</v>
          </cell>
          <cell r="O3040" t="str">
            <v>KQ-32-02</v>
          </cell>
          <cell r="P3040" t="str">
            <v>Сварка технологических трубопроводов (нерж. стали и сплавы), DI</v>
          </cell>
          <cell r="Q3040">
            <v>1</v>
          </cell>
        </row>
        <row r="3041">
          <cell r="E3041" t="str">
            <v>PI00-04-11-131</v>
          </cell>
          <cell r="F3041" t="str">
            <v>Сварка/соединение металлических трубопроводов – нержавеющие стали (дуплексные) DN &gt;1400-1600мм / &gt;56-64 дюйм, толщина стенки &gt;16-20</v>
          </cell>
          <cell r="G3041" t="str">
            <v>Welding/connection of steel piping - stainless steel (duplex) DN &gt;1400-1600 mm/ &gt;56-64", wall thickness &gt;16-20</v>
          </cell>
          <cell r="H3041" t="str">
            <v>DI</v>
          </cell>
          <cell r="I3041" t="str">
            <v>DI</v>
          </cell>
          <cell r="J3041">
            <v>3.4957660117780964</v>
          </cell>
          <cell r="K3041">
            <v>0.12235181041223338</v>
          </cell>
          <cell r="L3041" t="str">
            <v>KQ-32-00</v>
          </cell>
          <cell r="M3041" t="str">
            <v>Технологические трубопроводы, DI</v>
          </cell>
          <cell r="N3041">
            <v>1</v>
          </cell>
          <cell r="O3041" t="str">
            <v>KQ-32-02</v>
          </cell>
          <cell r="P3041" t="str">
            <v>Сварка технологических трубопроводов (нерж. стали и сплавы), DI</v>
          </cell>
          <cell r="Q3041">
            <v>1</v>
          </cell>
        </row>
        <row r="3042">
          <cell r="E3042" t="str">
            <v>PI00-04-11-132</v>
          </cell>
          <cell r="F3042" t="str">
            <v>Сварка/соединение металлических трубопроводов – нержавеющие стали (дуплексные) DN &gt;1400-1600мм / &gt;56-64 дюйм, толщина стенки &gt;20-24</v>
          </cell>
          <cell r="G3042" t="str">
            <v>Welding/connection of steel piping - stainless steel (duplex) DN &gt;1400-1600 mm/ &gt;56-64", wall thickness &gt;20-24</v>
          </cell>
          <cell r="H3042" t="str">
            <v>DI</v>
          </cell>
          <cell r="I3042" t="str">
            <v>DI</v>
          </cell>
          <cell r="J3042">
            <v>4.7296215940184272</v>
          </cell>
          <cell r="K3042">
            <v>0.16553675579064495</v>
          </cell>
          <cell r="L3042" t="str">
            <v>KQ-32-00</v>
          </cell>
          <cell r="M3042" t="str">
            <v>Технологические трубопроводы, DI</v>
          </cell>
          <cell r="N3042">
            <v>1</v>
          </cell>
          <cell r="O3042" t="str">
            <v>KQ-32-02</v>
          </cell>
          <cell r="P3042" t="str">
            <v>Сварка технологических трубопроводов (нерж. стали и сплавы), DI</v>
          </cell>
          <cell r="Q3042">
            <v>1</v>
          </cell>
        </row>
        <row r="3043">
          <cell r="E3043" t="str">
            <v>PI00-04-11-133</v>
          </cell>
          <cell r="F3043" t="str">
            <v>Сварка/соединение металлических трубопроводов – нержавеющие стали (дуплексные) DN &gt;1400-1600мм / &gt;56-64 дюйм, толщина стенки &gt;24-28</v>
          </cell>
          <cell r="G3043" t="str">
            <v>Welding/connection of steel piping - stainless steel (duplex) DN &gt;1400-1600 mm/ &gt;56-64", wall thickness &gt;24-28</v>
          </cell>
          <cell r="H3043" t="str">
            <v>DI</v>
          </cell>
          <cell r="I3043" t="str">
            <v>DI</v>
          </cell>
          <cell r="J3043">
            <v>5.4382240025832065</v>
          </cell>
          <cell r="K3043">
            <v>0.19033784009041221</v>
          </cell>
          <cell r="L3043" t="str">
            <v>KQ-32-00</v>
          </cell>
          <cell r="M3043" t="str">
            <v>Технологические трубопроводы, DI</v>
          </cell>
          <cell r="N3043">
            <v>1</v>
          </cell>
          <cell r="O3043" t="str">
            <v>KQ-32-02</v>
          </cell>
          <cell r="P3043" t="str">
            <v>Сварка технологических трубопроводов (нерж. стали и сплавы), DI</v>
          </cell>
          <cell r="Q3043">
            <v>1</v>
          </cell>
        </row>
        <row r="3044">
          <cell r="E3044" t="str">
            <v>PI00-04-11-134</v>
          </cell>
          <cell r="F3044" t="str">
            <v>Сварка/соединение металлических трубопроводов – нержавеющие стали (дуплексные) DN &gt;1400-1600мм / &gt;56-64 дюйм, толщина стенки &gt;28-32</v>
          </cell>
          <cell r="G3044" t="str">
            <v>Welding/connection of steel piping - stainless steel (duplex) DN &gt;1400-1600 mm/ &gt;56-64", wall thickness &gt;28-32</v>
          </cell>
          <cell r="H3044" t="str">
            <v>DI</v>
          </cell>
          <cell r="I3044" t="str">
            <v>DI</v>
          </cell>
          <cell r="J3044">
            <v>5.7440833085071654</v>
          </cell>
          <cell r="K3044">
            <v>0.2010429157977508</v>
          </cell>
          <cell r="L3044" t="str">
            <v>KQ-32-00</v>
          </cell>
          <cell r="M3044" t="str">
            <v>Технологические трубопроводы, DI</v>
          </cell>
          <cell r="N3044">
            <v>1</v>
          </cell>
          <cell r="O3044" t="str">
            <v>KQ-32-02</v>
          </cell>
          <cell r="P3044" t="str">
            <v>Сварка технологических трубопроводов (нерж. стали и сплавы), DI</v>
          </cell>
          <cell r="Q3044">
            <v>1</v>
          </cell>
        </row>
        <row r="3045">
          <cell r="E3045" t="str">
            <v>PI00-04-11-135</v>
          </cell>
          <cell r="F3045" t="str">
            <v>Сварка/соединение металлических трубопроводов – нержавеющие стали (дуплексные) DN &gt;1400-1600мм / &gt;56-64 дюйм, толщина стенки &gt;32-36</v>
          </cell>
          <cell r="G3045" t="str">
            <v>Welding/connection of steel piping - stainless steel (duplex) DN &gt;1400-1600 mm/ &gt;56-64", wall thickness &gt;32-36</v>
          </cell>
          <cell r="H3045" t="str">
            <v>DI</v>
          </cell>
          <cell r="I3045" t="str">
            <v>DI</v>
          </cell>
          <cell r="J3045">
            <v>6.1610202744267477</v>
          </cell>
          <cell r="K3045">
            <v>0.21563570960493619</v>
          </cell>
          <cell r="L3045" t="str">
            <v>KQ-32-00</v>
          </cell>
          <cell r="M3045" t="str">
            <v>Технологические трубопроводы, DI</v>
          </cell>
          <cell r="N3045">
            <v>1</v>
          </cell>
          <cell r="O3045" t="str">
            <v>KQ-32-02</v>
          </cell>
          <cell r="P3045" t="str">
            <v>Сварка технологических трубопроводов (нерж. стали и сплавы), DI</v>
          </cell>
          <cell r="Q3045">
            <v>1</v>
          </cell>
        </row>
        <row r="3046">
          <cell r="E3046" t="str">
            <v>PI00-04-11-136</v>
          </cell>
          <cell r="F3046" t="str">
            <v>Сварка/соединение металлических трубопроводов – нержавеющие стали (дуплексные) DN &gt;1400-1600мм / &gt;56-64 дюйм, толщина стенки &gt;36-40</v>
          </cell>
          <cell r="G3046" t="str">
            <v>Welding/connection of steel piping - stainless steel (duplex) DN &gt;1400-1600 mm/ &gt;56-64", wall thickness &gt;36-40</v>
          </cell>
          <cell r="H3046" t="str">
            <v>DI</v>
          </cell>
          <cell r="I3046" t="str">
            <v>DI</v>
          </cell>
          <cell r="J3046">
            <v>6.8622537679860081</v>
          </cell>
          <cell r="K3046">
            <v>0.24017888187951025</v>
          </cell>
          <cell r="L3046" t="str">
            <v>KQ-32-00</v>
          </cell>
          <cell r="M3046" t="str">
            <v>Технологические трубопроводы, DI</v>
          </cell>
          <cell r="N3046">
            <v>1</v>
          </cell>
          <cell r="O3046" t="str">
            <v>KQ-32-02</v>
          </cell>
          <cell r="P3046" t="str">
            <v>Сварка технологических трубопроводов (нерж. стали и сплавы), DI</v>
          </cell>
          <cell r="Q3046">
            <v>1</v>
          </cell>
        </row>
        <row r="3047">
          <cell r="E3047" t="str">
            <v>PI00-04-11-137</v>
          </cell>
          <cell r="F3047" t="str">
            <v>Сварка/соединение металлических трубопроводов – нержавеющие стали (дуплексные) DN &gt;1400-1600мм / &gt;56-64 дюйм, толщина стенки &gt;40-44</v>
          </cell>
          <cell r="G3047" t="str">
            <v>Welding/connection of steel piping - stainless steel (duplex) DN &gt;1400-1600 mm/ &gt;56-64", wall thickness &gt;40-44</v>
          </cell>
          <cell r="H3047" t="str">
            <v>DI</v>
          </cell>
          <cell r="I3047" t="str">
            <v>DI</v>
          </cell>
          <cell r="J3047">
            <v>7.3203780751270813</v>
          </cell>
          <cell r="K3047">
            <v>0.25621323262944784</v>
          </cell>
          <cell r="L3047" t="str">
            <v>KQ-32-00</v>
          </cell>
          <cell r="M3047" t="str">
            <v>Технологические трубопроводы, DI</v>
          </cell>
          <cell r="N3047">
            <v>1</v>
          </cell>
          <cell r="O3047" t="str">
            <v>KQ-32-02</v>
          </cell>
          <cell r="P3047" t="str">
            <v>Сварка технологических трубопроводов (нерж. стали и сплавы), DI</v>
          </cell>
          <cell r="Q3047">
            <v>1</v>
          </cell>
        </row>
        <row r="3048">
          <cell r="E3048" t="str">
            <v>PI00-04-11-138</v>
          </cell>
          <cell r="F3048" t="str">
            <v>Сварка/соединение металлических трубопроводов – нержавеющие стали (дуплексные) DN &gt;1400-1600мм / &gt;56-64 дюйм, толщина стенки &gt;44-48</v>
          </cell>
          <cell r="G3048" t="str">
            <v>Welding/connection of steel piping - stainless steel (duplex) DN &gt;1400-1600 mm/ &gt;56-64", wall thickness &gt;44-48</v>
          </cell>
          <cell r="H3048" t="str">
            <v>DI</v>
          </cell>
          <cell r="I3048" t="str">
            <v>DI</v>
          </cell>
          <cell r="J3048">
            <v>7.782337918414088</v>
          </cell>
          <cell r="K3048">
            <v>0.2723818271444931</v>
          </cell>
          <cell r="L3048" t="str">
            <v>KQ-32-00</v>
          </cell>
          <cell r="M3048" t="str">
            <v>Технологические трубопроводы, DI</v>
          </cell>
          <cell r="N3048">
            <v>1</v>
          </cell>
          <cell r="O3048" t="str">
            <v>KQ-32-02</v>
          </cell>
          <cell r="P3048" t="str">
            <v>Сварка технологических трубопроводов (нерж. стали и сплавы), DI</v>
          </cell>
          <cell r="Q3048">
            <v>1</v>
          </cell>
        </row>
        <row r="3049">
          <cell r="E3049" t="str">
            <v>PI00-04-11-139</v>
          </cell>
          <cell r="F3049" t="str">
            <v>Сварка/соединение металлических трубопроводов – нержавеющие стали (дуплексные) DN &gt;1400-1600мм / &gt;56-64 дюйм, толщина стенки &gt;48-52</v>
          </cell>
          <cell r="G3049" t="str">
            <v>Welding/connection of steel piping - stainless steel (duplex) DN &gt;1400-1600 mm/ &gt;56-64", wall thickness &gt;48-52</v>
          </cell>
          <cell r="H3049" t="str">
            <v>DI</v>
          </cell>
          <cell r="I3049" t="str">
            <v>DI</v>
          </cell>
          <cell r="J3049">
            <v>8.7634968486171427</v>
          </cell>
          <cell r="K3049">
            <v>0.30672238970159998</v>
          </cell>
          <cell r="L3049" t="str">
            <v>KQ-32-00</v>
          </cell>
          <cell r="M3049" t="str">
            <v>Технологические трубопроводы, DI</v>
          </cell>
          <cell r="N3049">
            <v>1</v>
          </cell>
          <cell r="O3049" t="str">
            <v>KQ-32-02</v>
          </cell>
          <cell r="P3049" t="str">
            <v>Сварка технологических трубопроводов (нерж. стали и сплавы), DI</v>
          </cell>
          <cell r="Q3049">
            <v>1</v>
          </cell>
        </row>
        <row r="3050">
          <cell r="E3050" t="str">
            <v>PI00-04-11-140</v>
          </cell>
          <cell r="F3050" t="str">
            <v>Сварка/соединение металлических трубопроводов – нержавеющие стали (дуплексные) DN &gt;1400-1600мм / &gt;56-64 дюйм, толщина стенки &gt;52-56</v>
          </cell>
          <cell r="G3050" t="str">
            <v>Welding/connection of steel piping - stainless steel (duplex) DN &gt;1400-1600 mm/ &gt;56-64", wall thickness &gt;52-56</v>
          </cell>
          <cell r="H3050" t="str">
            <v>DI</v>
          </cell>
          <cell r="I3050" t="str">
            <v>DI</v>
          </cell>
          <cell r="J3050">
            <v>9.8040358556338223</v>
          </cell>
          <cell r="K3050">
            <v>0.34314125494718378</v>
          </cell>
          <cell r="L3050" t="str">
            <v>KQ-32-00</v>
          </cell>
          <cell r="M3050" t="str">
            <v>Технологические трубопроводы, DI</v>
          </cell>
          <cell r="N3050">
            <v>1</v>
          </cell>
          <cell r="O3050" t="str">
            <v>KQ-32-02</v>
          </cell>
          <cell r="P3050" t="str">
            <v>Сварка технологических трубопроводов (нерж. стали и сплавы), DI</v>
          </cell>
          <cell r="Q3050">
            <v>1</v>
          </cell>
        </row>
        <row r="3051">
          <cell r="E3051" t="str">
            <v>PI00-04-11-141</v>
          </cell>
          <cell r="F3051" t="str">
            <v>Сварка/соединение металлических трубопроводов – нержавеющие стали (дуплексные) DN &gt;1400-1600мм / &gt;56-64 дюйм, толщина стенки &gt;56-60</v>
          </cell>
          <cell r="G3051" t="str">
            <v>Welding/connection of steel piping - stainless steel (duplex) DN &gt;1400-1600 mm/ &gt;56-64", wall thickness &gt;56-60</v>
          </cell>
          <cell r="H3051" t="str">
            <v>DI</v>
          </cell>
          <cell r="I3051" t="str">
            <v>DI</v>
          </cell>
          <cell r="J3051">
            <v>10.502692468079658</v>
          </cell>
          <cell r="K3051">
            <v>0.3675942363827881</v>
          </cell>
          <cell r="L3051" t="str">
            <v>KQ-32-00</v>
          </cell>
          <cell r="M3051" t="str">
            <v>Технологические трубопроводы, DI</v>
          </cell>
          <cell r="N3051">
            <v>1</v>
          </cell>
          <cell r="O3051" t="str">
            <v>KQ-32-02</v>
          </cell>
          <cell r="P3051" t="str">
            <v>Сварка технологических трубопроводов (нерж. стали и сплавы), DI</v>
          </cell>
          <cell r="Q3051">
            <v>1</v>
          </cell>
        </row>
        <row r="3052">
          <cell r="E3052" t="str">
            <v>PI00-04-11-142</v>
          </cell>
          <cell r="F3052" t="str">
            <v>Сварка/соединение металлических трубопроводов – нержавеющие стали (дуплексные) DN &gt;1400-1600мм / &gt;56-64 дюйм, толщина стенки &gt;60-64</v>
          </cell>
          <cell r="G3052" t="str">
            <v>Welding/connection of steel piping - stainless steel (duplex) DN &gt;1400-1600 mm/ &gt;56-64", wall thickness &gt;60-64</v>
          </cell>
          <cell r="H3052" t="str">
            <v>DI</v>
          </cell>
          <cell r="I3052" t="str">
            <v>DI</v>
          </cell>
          <cell r="J3052">
            <v>10.717608846645778</v>
          </cell>
          <cell r="K3052">
            <v>0.37511630963260223</v>
          </cell>
          <cell r="L3052" t="str">
            <v>KQ-32-00</v>
          </cell>
          <cell r="M3052" t="str">
            <v>Технологические трубопроводы, DI</v>
          </cell>
          <cell r="N3052">
            <v>1</v>
          </cell>
          <cell r="O3052" t="str">
            <v>KQ-32-02</v>
          </cell>
          <cell r="P3052" t="str">
            <v>Сварка технологических трубопроводов (нерж. стали и сплавы), DI</v>
          </cell>
          <cell r="Q3052">
            <v>1</v>
          </cell>
        </row>
        <row r="3053">
          <cell r="E3053" t="str">
            <v>PI00-04-11-143</v>
          </cell>
          <cell r="F3053" t="str">
            <v>Сварка/соединение металлических трубопроводов – нержавеющие стали (дуплексные) DN &gt;1400-1600мм / &gt;56-64 дюйм, толщина стенки &gt;64-68</v>
          </cell>
          <cell r="G3053" t="str">
            <v>Welding/connection of steel piping - stainless steel (duplex) DN &gt;1400-1600 mm/ &gt;56-64", wall thickness &gt;64-68</v>
          </cell>
          <cell r="H3053" t="str">
            <v>DI</v>
          </cell>
          <cell r="I3053" t="str">
            <v>DI</v>
          </cell>
          <cell r="J3053">
            <v>12.025466812929908</v>
          </cell>
          <cell r="K3053">
            <v>0.42089133845254678</v>
          </cell>
          <cell r="L3053" t="str">
            <v>KQ-32-00</v>
          </cell>
          <cell r="M3053" t="str">
            <v>Технологические трубопроводы, DI</v>
          </cell>
          <cell r="N3053">
            <v>1</v>
          </cell>
          <cell r="O3053" t="str">
            <v>KQ-32-02</v>
          </cell>
          <cell r="P3053" t="str">
            <v>Сварка технологических трубопроводов (нерж. стали и сплавы), DI</v>
          </cell>
          <cell r="Q3053">
            <v>1</v>
          </cell>
        </row>
        <row r="3054">
          <cell r="E3054" t="str">
            <v>PI00-04-11-144</v>
          </cell>
          <cell r="F3054" t="str">
            <v>Сварка/соединение металлических трубопроводов – нержавеющие стали (дуплексные) DN &gt;1400-1600мм / &gt;56-64 дюйм, толщина стенки &gt;68-72</v>
          </cell>
          <cell r="G3054" t="str">
            <v>Welding/connection of steel piping - stainless steel (duplex) DN &gt;1400-1600 mm/ &gt;56-64", wall thickness &gt;68-72</v>
          </cell>
          <cell r="H3054" t="str">
            <v>DI</v>
          </cell>
          <cell r="I3054" t="str">
            <v>DI</v>
          </cell>
          <cell r="J3054">
            <v>13.614761757883533</v>
          </cell>
          <cell r="K3054">
            <v>0.47651666152592365</v>
          </cell>
          <cell r="L3054" t="str">
            <v>KQ-32-00</v>
          </cell>
          <cell r="M3054" t="str">
            <v>Технологические трубопроводы, DI</v>
          </cell>
          <cell r="N3054">
            <v>1</v>
          </cell>
          <cell r="O3054" t="str">
            <v>KQ-32-02</v>
          </cell>
          <cell r="P3054" t="str">
            <v>Сварка технологических трубопроводов (нерж. стали и сплавы), DI</v>
          </cell>
          <cell r="Q3054">
            <v>1</v>
          </cell>
        </row>
        <row r="3055">
          <cell r="E3055" t="str">
            <v>PI00-04-11-145</v>
          </cell>
          <cell r="F3055" t="str">
            <v>Сварка/соединение металлических трубопроводов – нержавеющие стали (дуплексные) DN &gt;1400-1600мм / &gt;56-64 дюйм, толщина стенки &gt;72-76</v>
          </cell>
          <cell r="G3055" t="str">
            <v>Welding/connection of steel piping - stainless steel (duplex) DN &gt;1400-1600 mm/ &gt;56-64", wall thickness &gt;72-76</v>
          </cell>
          <cell r="H3055" t="str">
            <v>DI</v>
          </cell>
          <cell r="I3055" t="str">
            <v>DI</v>
          </cell>
          <cell r="J3055">
            <v>14.92227000176929</v>
          </cell>
          <cell r="K3055">
            <v>0.52227945006192522</v>
          </cell>
          <cell r="L3055" t="str">
            <v>KQ-32-00</v>
          </cell>
          <cell r="M3055" t="str">
            <v>Технологические трубопроводы, DI</v>
          </cell>
          <cell r="N3055">
            <v>1</v>
          </cell>
          <cell r="O3055" t="str">
            <v>KQ-32-02</v>
          </cell>
          <cell r="P3055" t="str">
            <v>Сварка технологических трубопроводов (нерж. стали и сплавы), DI</v>
          </cell>
          <cell r="Q3055">
            <v>1</v>
          </cell>
        </row>
        <row r="3056">
          <cell r="E3056" t="str">
            <v>PI00-04-11-146</v>
          </cell>
          <cell r="F3056" t="str">
            <v>Сварка/соединение металлических трубопроводов – нержавеющие стали (дуплексные) DN &gt;1400-1600мм / &gt;56-64 дюйм, толщина стенки &gt;76-80</v>
          </cell>
          <cell r="G3056" t="str">
            <v>Welding/connection of steel piping - stainless steel (duplex) DN &gt;1400-1600 mm/ &gt;56-64", wall thickness &gt;76-80</v>
          </cell>
          <cell r="H3056" t="str">
            <v>DI</v>
          </cell>
          <cell r="I3056" t="str">
            <v>DI</v>
          </cell>
          <cell r="J3056">
            <v>16.229731836946325</v>
          </cell>
          <cell r="K3056">
            <v>0.56804061429312136</v>
          </cell>
          <cell r="L3056" t="str">
            <v>KQ-32-00</v>
          </cell>
          <cell r="M3056" t="str">
            <v>Технологические трубопроводы, DI</v>
          </cell>
          <cell r="N3056">
            <v>1</v>
          </cell>
          <cell r="O3056" t="str">
            <v>KQ-32-02</v>
          </cell>
          <cell r="P3056" t="str">
            <v>Сварка технологических трубопроводов (нерж. стали и сплавы), DI</v>
          </cell>
          <cell r="Q3056">
            <v>1</v>
          </cell>
        </row>
        <row r="3057">
          <cell r="E3057" t="str">
            <v>PI00-04-11-147</v>
          </cell>
          <cell r="F3057" t="str">
            <v>Сварка/соединение металлических трубопроводов – нержавеющие стали (дуплексные) DN &gt;1400-1600мм / &gt;56-64 дюйм, толщина стенки &gt;80-84</v>
          </cell>
          <cell r="G3057" t="str">
            <v>Welding/connection of steel piping - stainless steel (duplex) DN &gt;1400-1600 mm/ &gt;56-64", wall thickness &gt;80-84</v>
          </cell>
          <cell r="H3057" t="str">
            <v>DI</v>
          </cell>
          <cell r="I3057" t="str">
            <v>DI</v>
          </cell>
          <cell r="J3057">
            <v>18.005425452211227</v>
          </cell>
          <cell r="K3057">
            <v>0.63018989082739285</v>
          </cell>
          <cell r="L3057" t="str">
            <v>KQ-32-00</v>
          </cell>
          <cell r="M3057" t="str">
            <v>Технологические трубопроводы, DI</v>
          </cell>
          <cell r="N3057">
            <v>1</v>
          </cell>
          <cell r="O3057" t="str">
            <v>KQ-32-02</v>
          </cell>
          <cell r="P3057" t="str">
            <v>Сварка технологических трубопроводов (нерж. стали и сплавы), DI</v>
          </cell>
          <cell r="Q3057">
            <v>1</v>
          </cell>
        </row>
        <row r="3058">
          <cell r="E3058" t="str">
            <v>PI00-04-11-148</v>
          </cell>
          <cell r="F3058" t="str">
            <v>Сварка/соединение металлических трубопроводов – нержавеющие стали (дуплексные) DN &gt;1600-1800мм / &gt;64-72 дюйм, толщина стенки &gt;8-12</v>
          </cell>
          <cell r="G3058" t="str">
            <v>Welding/connection of steel piping - stainless steel (duplex) DN &gt;1600-1800 mm/ &gt;64-72", wall thickness &gt;8-12</v>
          </cell>
          <cell r="H3058" t="str">
            <v>DI</v>
          </cell>
          <cell r="I3058" t="str">
            <v>DI</v>
          </cell>
          <cell r="J3058">
            <v>1.9622935094635316</v>
          </cell>
          <cell r="K3058">
            <v>6.8680272831223618E-2</v>
          </cell>
          <cell r="L3058" t="str">
            <v>KQ-32-00</v>
          </cell>
          <cell r="M3058" t="str">
            <v>Технологические трубопроводы, DI</v>
          </cell>
          <cell r="N3058">
            <v>1</v>
          </cell>
          <cell r="O3058" t="str">
            <v>KQ-32-02</v>
          </cell>
          <cell r="P3058" t="str">
            <v>Сварка технологических трубопроводов (нерж. стали и сплавы), DI</v>
          </cell>
          <cell r="Q3058">
            <v>1</v>
          </cell>
        </row>
        <row r="3059">
          <cell r="E3059" t="str">
            <v>PI00-04-11-149</v>
          </cell>
          <cell r="F3059" t="str">
            <v>Сварка/соединение металлических трубопроводов – нержавеющие стали (дуплексные) DN &gt;1600-1800мм / &gt;64-72 дюйм, толщина стенки &gt;12-16</v>
          </cell>
          <cell r="G3059" t="str">
            <v>Welding/connection of steel piping - stainless steel (duplex) DN &gt;1600-1800 mm/ &gt;64-72", wall thickness &gt;12-16</v>
          </cell>
          <cell r="H3059" t="str">
            <v>DI</v>
          </cell>
          <cell r="I3059" t="str">
            <v>DI</v>
          </cell>
          <cell r="J3059">
            <v>2.5543422924731449</v>
          </cell>
          <cell r="K3059">
            <v>8.9401980236560083E-2</v>
          </cell>
          <cell r="L3059" t="str">
            <v>KQ-32-00</v>
          </cell>
          <cell r="M3059" t="str">
            <v>Технологические трубопроводы, DI</v>
          </cell>
          <cell r="N3059">
            <v>1</v>
          </cell>
          <cell r="O3059" t="str">
            <v>KQ-32-02</v>
          </cell>
          <cell r="P3059" t="str">
            <v>Сварка технологических трубопроводов (нерж. стали и сплавы), DI</v>
          </cell>
          <cell r="Q3059">
            <v>1</v>
          </cell>
        </row>
        <row r="3060">
          <cell r="E3060" t="str">
            <v>PI00-04-11-150</v>
          </cell>
          <cell r="F3060" t="str">
            <v>Сварка/соединение металлических трубопроводов – нержавеющие стали (дуплексные) DN &gt;1600-1800мм / &gt;64-72 дюйм, толщина стенки &gt;16-20</v>
          </cell>
          <cell r="G3060" t="str">
            <v>Welding/connection of steel piping - stainless steel (duplex) DN &gt;1600-1800 mm/ &gt;64-72", wall thickness &gt;16-20</v>
          </cell>
          <cell r="H3060" t="str">
            <v>DI</v>
          </cell>
          <cell r="I3060" t="str">
            <v>DI</v>
          </cell>
          <cell r="J3060">
            <v>3.4684853976761301</v>
          </cell>
          <cell r="K3060">
            <v>0.12139698891866457</v>
          </cell>
          <cell r="L3060" t="str">
            <v>KQ-32-00</v>
          </cell>
          <cell r="M3060" t="str">
            <v>Технологические трубопроводы, DI</v>
          </cell>
          <cell r="N3060">
            <v>1</v>
          </cell>
          <cell r="O3060" t="str">
            <v>KQ-32-02</v>
          </cell>
          <cell r="P3060" t="str">
            <v>Сварка технологических трубопроводов (нерж. стали и сплавы), DI</v>
          </cell>
          <cell r="Q3060">
            <v>1</v>
          </cell>
        </row>
        <row r="3061">
          <cell r="E3061" t="str">
            <v>PI00-04-11-151</v>
          </cell>
          <cell r="F3061" t="str">
            <v>Сварка/соединение металлических трубопроводов – нержавеющие стали (дуплексные) DN &gt;1600-1800мм / &gt;64-72 дюйм, толщина стенки &gt;20-24</v>
          </cell>
          <cell r="G3061" t="str">
            <v>Welding/connection of steel piping - stainless steel (duplex) DN &gt;1600-1800 mm/ &gt;64-72", wall thickness &gt;20-24</v>
          </cell>
          <cell r="H3061" t="str">
            <v>DI</v>
          </cell>
          <cell r="I3061" t="str">
            <v>DI</v>
          </cell>
          <cell r="J3061">
            <v>3.6968536981616693</v>
          </cell>
          <cell r="K3061">
            <v>0.12938987943565847</v>
          </cell>
          <cell r="L3061" t="str">
            <v>KQ-32-00</v>
          </cell>
          <cell r="M3061" t="str">
            <v>Технологические трубопроводы, DI</v>
          </cell>
          <cell r="N3061">
            <v>1</v>
          </cell>
          <cell r="O3061" t="str">
            <v>KQ-32-02</v>
          </cell>
          <cell r="P3061" t="str">
            <v>Сварка технологических трубопроводов (нерж. стали и сплавы), DI</v>
          </cell>
          <cell r="Q3061">
            <v>1</v>
          </cell>
        </row>
        <row r="3062">
          <cell r="E3062" t="str">
            <v>PI00-04-11-152</v>
          </cell>
          <cell r="F3062" t="str">
            <v>Сварка/соединение металлических трубопроводов – нержавеющие стали (дуплексные) DN &gt;1600-1800мм / &gt;64-72 дюйм, толщина стенки &gt;24-28</v>
          </cell>
          <cell r="G3062" t="str">
            <v>Welding/connection of steel piping - stainless steel (duplex) DN &gt;1600-1800 mm/ &gt;64-72", wall thickness &gt;24-28</v>
          </cell>
          <cell r="H3062" t="str">
            <v>DI</v>
          </cell>
          <cell r="I3062" t="str">
            <v>DI</v>
          </cell>
          <cell r="J3062">
            <v>5.4051639369868081</v>
          </cell>
          <cell r="K3062">
            <v>0.18918073779453826</v>
          </cell>
          <cell r="L3062" t="str">
            <v>KQ-32-00</v>
          </cell>
          <cell r="M3062" t="str">
            <v>Технологические трубопроводы, DI</v>
          </cell>
          <cell r="N3062">
            <v>1</v>
          </cell>
          <cell r="O3062" t="str">
            <v>KQ-32-02</v>
          </cell>
          <cell r="P3062" t="str">
            <v>Сварка технологических трубопроводов (нерж. стали и сплавы), DI</v>
          </cell>
          <cell r="Q3062">
            <v>1</v>
          </cell>
        </row>
        <row r="3063">
          <cell r="E3063" t="str">
            <v>PI00-04-11-153</v>
          </cell>
          <cell r="F3063" t="str">
            <v>Сварка/соединение металлических трубопроводов – нержавеющие стали (дуплексные) DN &gt;1600-1800мм / &gt;64-72 дюйм, толщина стенки &gt;28-32</v>
          </cell>
          <cell r="G3063" t="str">
            <v>Welding/connection of steel piping - stainless steel (duplex) DN &gt;1600-1800 mm/ &gt;64-72", wall thickness &gt;28-32</v>
          </cell>
          <cell r="H3063" t="str">
            <v>DI</v>
          </cell>
          <cell r="I3063" t="str">
            <v>DI</v>
          </cell>
          <cell r="J3063">
            <v>5.7037708278071904</v>
          </cell>
          <cell r="K3063">
            <v>0.19963197897325163</v>
          </cell>
          <cell r="L3063" t="str">
            <v>KQ-32-00</v>
          </cell>
          <cell r="M3063" t="str">
            <v>Технологические трубопроводы, DI</v>
          </cell>
          <cell r="N3063">
            <v>1</v>
          </cell>
          <cell r="O3063" t="str">
            <v>KQ-32-02</v>
          </cell>
          <cell r="P3063" t="str">
            <v>Сварка технологических трубопроводов (нерж. стали и сплавы), DI</v>
          </cell>
          <cell r="Q3063">
            <v>1</v>
          </cell>
        </row>
        <row r="3064">
          <cell r="E3064" t="str">
            <v>PI00-04-11-154</v>
          </cell>
          <cell r="F3064" t="str">
            <v>Сварка/соединение металлических трубопроводов – нержавеющие стали (дуплексные) DN &gt;1600-1800мм / &gt;64-72 дюйм, толщина стенки &gt;32-36</v>
          </cell>
          <cell r="G3064" t="str">
            <v>Welding/connection of steel piping - stainless steel (duplex) DN &gt;1600-1800 mm/ &gt;64-72", wall thickness &gt;32-36</v>
          </cell>
          <cell r="H3064" t="str">
            <v>DI</v>
          </cell>
          <cell r="I3064" t="str">
            <v>DI</v>
          </cell>
          <cell r="J3064">
            <v>6.1183535394888962</v>
          </cell>
          <cell r="K3064">
            <v>0.21414237388211135</v>
          </cell>
          <cell r="L3064" t="str">
            <v>KQ-32-00</v>
          </cell>
          <cell r="M3064" t="str">
            <v>Технологические трубопроводы, DI</v>
          </cell>
          <cell r="N3064">
            <v>1</v>
          </cell>
          <cell r="O3064" t="str">
            <v>KQ-32-02</v>
          </cell>
          <cell r="P3064" t="str">
            <v>Сварка технологических трубопроводов (нерж. стали и сплавы), DI</v>
          </cell>
          <cell r="Q3064">
            <v>1</v>
          </cell>
        </row>
        <row r="3065">
          <cell r="E3065" t="str">
            <v>PI00-04-11-155</v>
          </cell>
          <cell r="F3065" t="str">
            <v>Сварка/соединение металлических трубопроводов – нержавеющие стали (дуплексные) DN &gt;1600-1800мм / &gt;64-72 дюйм, толщина стенки &gt;36-40</v>
          </cell>
          <cell r="G3065" t="str">
            <v>Welding/connection of steel piping - stainless steel (duplex) DN &gt;1600-1800 mm/ &gt;64-72", wall thickness &gt;36-40</v>
          </cell>
          <cell r="H3065" t="str">
            <v>DI</v>
          </cell>
          <cell r="I3065" t="str">
            <v>DI</v>
          </cell>
          <cell r="J3065">
            <v>6.8165977600056396</v>
          </cell>
          <cell r="K3065">
            <v>0.23858092160019737</v>
          </cell>
          <cell r="L3065" t="str">
            <v>KQ-32-00</v>
          </cell>
          <cell r="M3065" t="str">
            <v>Технологические трубопроводы, DI</v>
          </cell>
          <cell r="N3065">
            <v>1</v>
          </cell>
          <cell r="O3065" t="str">
            <v>KQ-32-02</v>
          </cell>
          <cell r="P3065" t="str">
            <v>Сварка технологических трубопроводов (нерж. стали и сплавы), DI</v>
          </cell>
          <cell r="Q3065">
            <v>1</v>
          </cell>
        </row>
        <row r="3066">
          <cell r="E3066" t="str">
            <v>PI00-04-11-156</v>
          </cell>
          <cell r="F3066" t="str">
            <v>Сварка/соединение металлических трубопроводов – нержавеющие стали (дуплексные) DN &gt;1600-1800мм / &gt;64-72 дюйм, толщина стенки &gt;40-44</v>
          </cell>
          <cell r="G3066" t="str">
            <v>Welding/connection of steel piping - stainless steel (duplex) DN &gt;1600-1800 mm/ &gt;64-72", wall thickness &gt;40-44</v>
          </cell>
          <cell r="H3066" t="str">
            <v>DI</v>
          </cell>
          <cell r="I3066" t="str">
            <v>DI</v>
          </cell>
          <cell r="J3066">
            <v>7.2695920515715429</v>
          </cell>
          <cell r="K3066">
            <v>0.25443572180500401</v>
          </cell>
          <cell r="L3066" t="str">
            <v>KQ-32-00</v>
          </cell>
          <cell r="M3066" t="str">
            <v>Технологические трубопроводы, DI</v>
          </cell>
          <cell r="N3066">
            <v>1</v>
          </cell>
          <cell r="O3066" t="str">
            <v>KQ-32-02</v>
          </cell>
          <cell r="P3066" t="str">
            <v>Сварка технологических трубопроводов (нерж. стали и сплавы), DI</v>
          </cell>
          <cell r="Q3066">
            <v>1</v>
          </cell>
        </row>
        <row r="3067">
          <cell r="E3067" t="str">
            <v>PI00-04-11-157</v>
          </cell>
          <cell r="F3067" t="str">
            <v>Сварка/соединение металлических трубопроводов – нержавеющие стали (дуплексные) DN &gt;1600-1800мм / &gt;64-72 дюйм, толщина стенки &gt;44-48</v>
          </cell>
          <cell r="G3067" t="str">
            <v>Welding/connection of steel piping - stainless steel (duplex) DN &gt;1600-1800 mm/ &gt;64-72", wall thickness &gt;44-48</v>
          </cell>
          <cell r="H3067" t="str">
            <v>DI</v>
          </cell>
          <cell r="I3067" t="str">
            <v>DI</v>
          </cell>
          <cell r="J3067">
            <v>7.7298757938248643</v>
          </cell>
          <cell r="K3067">
            <v>0.27054565278387027</v>
          </cell>
          <cell r="L3067" t="str">
            <v>KQ-32-00</v>
          </cell>
          <cell r="M3067" t="str">
            <v>Технологические трубопроводы, DI</v>
          </cell>
          <cell r="N3067">
            <v>1</v>
          </cell>
          <cell r="O3067" t="str">
            <v>KQ-32-02</v>
          </cell>
          <cell r="P3067" t="str">
            <v>Сварка технологических трубопроводов (нерж. стали и сплавы), DI</v>
          </cell>
          <cell r="Q3067">
            <v>1</v>
          </cell>
        </row>
        <row r="3068">
          <cell r="E3068" t="str">
            <v>PI00-04-11-158</v>
          </cell>
          <cell r="F3068" t="str">
            <v>Сварка/соединение металлических трубопроводов – нержавеющие стали (дуплексные) DN &gt;1600-1800мм / &gt;64-72 дюйм, толщина стенки &gt;48-52</v>
          </cell>
          <cell r="G3068" t="str">
            <v>Welding/connection of steel piping - stainless steel (duplex) DN &gt;1600-1800 mm/ &gt;64-72", wall thickness &gt;48-52</v>
          </cell>
          <cell r="H3068" t="str">
            <v>DI</v>
          </cell>
          <cell r="I3068" t="str">
            <v>DI</v>
          </cell>
          <cell r="J3068">
            <v>8.7066778687832773</v>
          </cell>
          <cell r="K3068">
            <v>0.30473372540741472</v>
          </cell>
          <cell r="L3068" t="str">
            <v>KQ-32-00</v>
          </cell>
          <cell r="M3068" t="str">
            <v>Технологические трубопроводы, DI</v>
          </cell>
          <cell r="N3068">
            <v>1</v>
          </cell>
          <cell r="O3068" t="str">
            <v>KQ-32-02</v>
          </cell>
          <cell r="P3068" t="str">
            <v>Сварка технологических трубопроводов (нерж. стали и сплавы), DI</v>
          </cell>
          <cell r="Q3068">
            <v>1</v>
          </cell>
        </row>
        <row r="3069">
          <cell r="E3069" t="str">
            <v>PI00-04-11-159</v>
          </cell>
          <cell r="F3069" t="str">
            <v>Сварка/соединение металлических трубопроводов – нержавеющие стали (дуплексные) DN &gt;1600-1800мм / &gt;64-72 дюйм, толщина стенки &gt;52-56</v>
          </cell>
          <cell r="G3069" t="str">
            <v>Welding/connection of steel piping - stainless steel (duplex) DN &gt;1600-1800 mm/ &gt;64-72", wall thickness &gt;52-56</v>
          </cell>
          <cell r="H3069" t="str">
            <v>DI</v>
          </cell>
          <cell r="I3069" t="str">
            <v>DI</v>
          </cell>
          <cell r="J3069">
            <v>9.7414883694496535</v>
          </cell>
          <cell r="K3069">
            <v>0.34095209293073792</v>
          </cell>
          <cell r="L3069" t="str">
            <v>KQ-32-00</v>
          </cell>
          <cell r="M3069" t="str">
            <v>Технологические трубопроводы, DI</v>
          </cell>
          <cell r="N3069">
            <v>1</v>
          </cell>
          <cell r="O3069" t="str">
            <v>KQ-32-02</v>
          </cell>
          <cell r="P3069" t="str">
            <v>Сварка технологических трубопроводов (нерж. стали и сплавы), DI</v>
          </cell>
          <cell r="Q3069">
            <v>1</v>
          </cell>
        </row>
        <row r="3070">
          <cell r="E3070" t="str">
            <v>PI00-04-11-160</v>
          </cell>
          <cell r="F3070" t="str">
            <v>Сварка/соединение металлических трубопроводов – нержавеющие стали (дуплексные) DN &gt;1600-1800мм / &gt;64-72 дюйм, толщина стенки &gt;56-60</v>
          </cell>
          <cell r="G3070" t="str">
            <v>Welding/connection of steel piping - stainless steel (duplex) DN &gt;1600-1800 mm/ &gt;64-72", wall thickness &gt;56-60</v>
          </cell>
          <cell r="H3070" t="str">
            <v>DI</v>
          </cell>
          <cell r="I3070" t="str">
            <v>DI</v>
          </cell>
          <cell r="J3070">
            <v>10.982839408806724</v>
          </cell>
          <cell r="K3070">
            <v>0.38439937930823526</v>
          </cell>
          <cell r="L3070" t="str">
            <v>KQ-32-00</v>
          </cell>
          <cell r="M3070" t="str">
            <v>Технологические трубопроводы, DI</v>
          </cell>
          <cell r="N3070">
            <v>1</v>
          </cell>
          <cell r="O3070" t="str">
            <v>KQ-32-02</v>
          </cell>
          <cell r="P3070" t="str">
            <v>Сварка технологических трубопроводов (нерж. стали и сплавы), DI</v>
          </cell>
          <cell r="Q3070">
            <v>1</v>
          </cell>
        </row>
        <row r="3071">
          <cell r="E3071" t="str">
            <v>PI00-04-11-161</v>
          </cell>
          <cell r="F3071" t="str">
            <v>Сварка/соединение металлических трубопроводов – нержавеющие стали (дуплексные) DN &gt;1800-2000мм / &gt;72-80 дюйм, толщина стенки &gt;8-12</v>
          </cell>
          <cell r="G3071" t="str">
            <v>Welding/connection of steel piping - stainless steel (duplex) DN &gt;1800-2000 mm/ &gt;72-80", wall thickness &gt;8-12</v>
          </cell>
          <cell r="H3071" t="str">
            <v>DI</v>
          </cell>
          <cell r="I3071" t="str">
            <v>DI</v>
          </cell>
          <cell r="J3071">
            <v>1.9994789480360844</v>
          </cell>
          <cell r="K3071">
            <v>6.9981763181262965E-2</v>
          </cell>
          <cell r="L3071" t="str">
            <v>KQ-32-00</v>
          </cell>
          <cell r="M3071" t="str">
            <v>Технологические трубопроводы, DI</v>
          </cell>
          <cell r="N3071">
            <v>1</v>
          </cell>
          <cell r="O3071" t="str">
            <v>KQ-32-02</v>
          </cell>
          <cell r="P3071" t="str">
            <v>Сварка технологических трубопроводов (нерж. стали и сплавы), DI</v>
          </cell>
          <cell r="Q3071">
            <v>1</v>
          </cell>
        </row>
        <row r="3072">
          <cell r="E3072" t="str">
            <v>PI00-04-11-162</v>
          </cell>
          <cell r="F3072" t="str">
            <v>Сварка/соединение металлических трубопроводов – нержавеющие стали (дуплексные) DN &gt;1800-2000мм / &gt;72-80 дюйм, толщина стенки &gt;12-16</v>
          </cell>
          <cell r="G3072" t="str">
            <v>Welding/connection of steel piping - stainless steel (duplex) DN &gt;1800-2000 mm/ &gt;72-80", wall thickness &gt;12-16</v>
          </cell>
          <cell r="H3072" t="str">
            <v>DI</v>
          </cell>
          <cell r="I3072" t="str">
            <v>DI</v>
          </cell>
          <cell r="J3072">
            <v>2.6037916534325696</v>
          </cell>
          <cell r="K3072">
            <v>9.1132707870139926E-2</v>
          </cell>
          <cell r="L3072" t="str">
            <v>KQ-32-00</v>
          </cell>
          <cell r="M3072" t="str">
            <v>Технологические трубопроводы, DI</v>
          </cell>
          <cell r="N3072">
            <v>1</v>
          </cell>
          <cell r="O3072" t="str">
            <v>KQ-32-02</v>
          </cell>
          <cell r="P3072" t="str">
            <v>Сварка технологических трубопроводов (нерж. стали и сплавы), DI</v>
          </cell>
          <cell r="Q3072">
            <v>1</v>
          </cell>
        </row>
        <row r="3073">
          <cell r="E3073" t="str">
            <v>PI00-04-11-163</v>
          </cell>
          <cell r="F3073" t="str">
            <v>Сварка/соединение металлических трубопроводов – нержавеющие стали (дуплексные) DN &gt;1800-2000мм / &gt;72-80 дюйм, толщина стенки &gt;16-20</v>
          </cell>
          <cell r="G3073" t="str">
            <v>Welding/connection of steel piping - stainless steel (duplex) DN &gt;1800-2000 mm/ &gt;72-80", wall thickness &gt;16-20</v>
          </cell>
          <cell r="H3073" t="str">
            <v>DI</v>
          </cell>
          <cell r="I3073" t="str">
            <v>DI</v>
          </cell>
          <cell r="J3073">
            <v>3.7713506093311686</v>
          </cell>
          <cell r="K3073">
            <v>0.13199727132659095</v>
          </cell>
          <cell r="L3073" t="str">
            <v>KQ-32-00</v>
          </cell>
          <cell r="M3073" t="str">
            <v>Технологические трубопроводы, DI</v>
          </cell>
          <cell r="N3073">
            <v>1</v>
          </cell>
          <cell r="O3073" t="str">
            <v>KQ-32-02</v>
          </cell>
          <cell r="P3073" t="str">
            <v>Сварка технологических трубопроводов (нерж. стали и сплавы), DI</v>
          </cell>
          <cell r="Q3073">
            <v>1</v>
          </cell>
        </row>
        <row r="3074">
          <cell r="E3074" t="str">
            <v>PI00-04-11-164</v>
          </cell>
          <cell r="F3074" t="str">
            <v>Сварка/соединение металлических трубопроводов – нержавеющие стали (дуплексные) DN &gt;1800-2000мм / &gt;72-80 дюйм, толщина стенки &gt;20-24</v>
          </cell>
          <cell r="G3074" t="str">
            <v>Welding/connection of steel piping - stainless steel (duplex) DN &gt;1800-2000 mm/ &gt;72-80", wall thickness &gt;20-24</v>
          </cell>
          <cell r="H3074" t="str">
            <v>DI</v>
          </cell>
          <cell r="I3074" t="str">
            <v>DI</v>
          </cell>
          <cell r="J3074">
            <v>4.7967387031906163</v>
          </cell>
          <cell r="K3074">
            <v>0.16788585461167158</v>
          </cell>
          <cell r="L3074" t="str">
            <v>KQ-32-00</v>
          </cell>
          <cell r="M3074" t="str">
            <v>Технологические трубопроводы, DI</v>
          </cell>
          <cell r="N3074">
            <v>1</v>
          </cell>
          <cell r="O3074" t="str">
            <v>KQ-32-02</v>
          </cell>
          <cell r="P3074" t="str">
            <v>Сварка технологических трубопроводов (нерж. стали и сплавы), DI</v>
          </cell>
          <cell r="Q3074">
            <v>1</v>
          </cell>
        </row>
        <row r="3075">
          <cell r="E3075" t="str">
            <v>PI00-04-11-165</v>
          </cell>
          <cell r="F3075" t="str">
            <v>Сварка/соединение металлических трубопроводов – нержавеющие стали (дуплексные) DN &gt;1800-2000мм / &gt;72-80 дюйм, толщина стенки &gt;24-28</v>
          </cell>
          <cell r="G3075" t="str">
            <v>Welding/connection of steel piping - stainless steel (duplex) DN &gt;1800-2000 mm/ &gt;72-80", wall thickness &gt;24-28</v>
          </cell>
          <cell r="H3075" t="str">
            <v>DI</v>
          </cell>
          <cell r="I3075" t="str">
            <v>DI</v>
          </cell>
          <cell r="J3075">
            <v>5.3982173397653881</v>
          </cell>
          <cell r="K3075">
            <v>0.18893760689178857</v>
          </cell>
          <cell r="L3075" t="str">
            <v>KQ-32-00</v>
          </cell>
          <cell r="M3075" t="str">
            <v>Технологические трубопроводы, DI</v>
          </cell>
          <cell r="N3075">
            <v>1</v>
          </cell>
          <cell r="O3075" t="str">
            <v>KQ-32-02</v>
          </cell>
          <cell r="P3075" t="str">
            <v>Сварка технологических трубопроводов (нерж. стали и сплавы), DI</v>
          </cell>
          <cell r="Q3075">
            <v>1</v>
          </cell>
        </row>
        <row r="3076">
          <cell r="E3076" t="str">
            <v>PI00-04-11-166</v>
          </cell>
          <cell r="F3076" t="str">
            <v>Сварка/соединение металлических трубопроводов – нержавеющие стали (дуплексные) DN &gt;1800-2000мм / &gt;72-80 дюйм, толщина стенки &gt;28-32</v>
          </cell>
          <cell r="G3076" t="str">
            <v>Welding/connection of steel piping - stainless steel (duplex) DN &gt;1800-2000 mm/ &gt;72-80", wall thickness &gt;28-32</v>
          </cell>
          <cell r="H3076" t="str">
            <v>DI</v>
          </cell>
          <cell r="I3076" t="str">
            <v>DI</v>
          </cell>
          <cell r="J3076">
            <v>5.8209869641900962</v>
          </cell>
          <cell r="K3076">
            <v>0.2037345437466534</v>
          </cell>
          <cell r="L3076" t="str">
            <v>KQ-32-00</v>
          </cell>
          <cell r="M3076" t="str">
            <v>Технологические трубопроводы, DI</v>
          </cell>
          <cell r="N3076">
            <v>1</v>
          </cell>
          <cell r="O3076" t="str">
            <v>KQ-32-02</v>
          </cell>
          <cell r="P3076" t="str">
            <v>Сварка технологических трубопроводов (нерж. стали и сплавы), DI</v>
          </cell>
          <cell r="Q3076">
            <v>1</v>
          </cell>
        </row>
        <row r="3077">
          <cell r="E3077" t="str">
            <v>PI00-04-11-167</v>
          </cell>
          <cell r="F3077" t="str">
            <v>Сварка/соединение металлических трубопроводов – нержавеющие стали (дуплексные) DN &gt;1800-2000мм / &gt;72-80 дюйм, толщина стенки &gt;32-36</v>
          </cell>
          <cell r="G3077" t="str">
            <v>Welding/connection of steel piping - stainless steel (duplex) DN &gt;1800-2000 mm/ &gt;72-80", wall thickness &gt;32-36</v>
          </cell>
          <cell r="H3077" t="str">
            <v>DI</v>
          </cell>
          <cell r="I3077" t="str">
            <v>DI</v>
          </cell>
          <cell r="J3077">
            <v>6.2444559942553468</v>
          </cell>
          <cell r="K3077">
            <v>0.21855595979893716</v>
          </cell>
          <cell r="L3077" t="str">
            <v>KQ-32-00</v>
          </cell>
          <cell r="M3077" t="str">
            <v>Технологические трубопроводы, DI</v>
          </cell>
          <cell r="N3077">
            <v>1</v>
          </cell>
          <cell r="O3077" t="str">
            <v>KQ-32-02</v>
          </cell>
          <cell r="P3077" t="str">
            <v>Сварка технологических трубопроводов (нерж. стали и сплавы), DI</v>
          </cell>
          <cell r="Q3077">
            <v>1</v>
          </cell>
        </row>
        <row r="3078">
          <cell r="E3078" t="str">
            <v>PI00-04-11-168</v>
          </cell>
          <cell r="F3078" t="str">
            <v>Сварка/соединение металлических трубопроводов – нержавеющие стали (дуплексные) DN &gt;1800-2000мм / &gt;72-80 дюйм, толщина стенки &gt;36-40</v>
          </cell>
          <cell r="G3078" t="str">
            <v>Welding/connection of steel piping - stainless steel (duplex) DN &gt;1800-2000 mm/ &gt;72-80", wall thickness &gt;36-40</v>
          </cell>
          <cell r="H3078" t="str">
            <v>DI</v>
          </cell>
          <cell r="I3078" t="str">
            <v>DI</v>
          </cell>
          <cell r="J3078">
            <v>6.958295157698922</v>
          </cell>
          <cell r="K3078">
            <v>0.24354033051946228</v>
          </cell>
          <cell r="L3078" t="str">
            <v>KQ-32-00</v>
          </cell>
          <cell r="M3078" t="str">
            <v>Технологические трубопроводы, DI</v>
          </cell>
          <cell r="N3078">
            <v>1</v>
          </cell>
          <cell r="O3078" t="str">
            <v>KQ-32-02</v>
          </cell>
          <cell r="P3078" t="str">
            <v>Сварка технологических трубопроводов (нерж. стали и сплавы), DI</v>
          </cell>
          <cell r="Q3078">
            <v>1</v>
          </cell>
        </row>
        <row r="3079">
          <cell r="E3079" t="str">
            <v>PI00-04-11-169</v>
          </cell>
          <cell r="F3079" t="str">
            <v>Сварка/соединение металлических трубопроводов – нержавеющие стали (дуплексные) DN &gt;1800-2000мм / &gt;72-80 дюйм, толщина стенки &gt;40-44</v>
          </cell>
          <cell r="G3079" t="str">
            <v>Welding/connection of steel piping - stainless steel (duplex) DN &gt;1800-2000 mm/ &gt;72-80", wall thickness &gt;40-44</v>
          </cell>
          <cell r="H3079" t="str">
            <v>DI</v>
          </cell>
          <cell r="I3079" t="str">
            <v>DI</v>
          </cell>
          <cell r="J3079">
            <v>7.419347537487905</v>
          </cell>
          <cell r="K3079">
            <v>0.25967716381207662</v>
          </cell>
          <cell r="L3079" t="str">
            <v>KQ-32-00</v>
          </cell>
          <cell r="M3079" t="str">
            <v>Технологические трубопроводы, DI</v>
          </cell>
          <cell r="N3079">
            <v>1</v>
          </cell>
          <cell r="O3079" t="str">
            <v>KQ-32-02</v>
          </cell>
          <cell r="P3079" t="str">
            <v>Сварка технологических трубопроводов (нерж. стали и сплавы), DI</v>
          </cell>
          <cell r="Q3079">
            <v>1</v>
          </cell>
        </row>
        <row r="3080">
          <cell r="E3080" t="str">
            <v>PI00-04-11-170</v>
          </cell>
          <cell r="F3080" t="str">
            <v>Сварка/соединение металлических трубопроводов – нержавеющие стали (дуплексные) DN &gt;1800-2000мм / &gt;72-80 дюйм, толщина стенки &gt;44-48</v>
          </cell>
          <cell r="G3080" t="str">
            <v>Welding/connection of steel piping - stainless steel (duplex) DN &gt;1800-2000 mm/ &gt;72-80", wall thickness &gt;44-48</v>
          </cell>
          <cell r="H3080" t="str">
            <v>DI</v>
          </cell>
          <cell r="I3080" t="str">
            <v>DI</v>
          </cell>
          <cell r="J3080">
            <v>9.7414883694496535</v>
          </cell>
          <cell r="K3080">
            <v>0.34095209293073792</v>
          </cell>
          <cell r="L3080" t="str">
            <v>KQ-32-00</v>
          </cell>
          <cell r="M3080" t="str">
            <v>Технологические трубопроводы, DI</v>
          </cell>
          <cell r="N3080">
            <v>1</v>
          </cell>
          <cell r="O3080" t="str">
            <v>KQ-32-02</v>
          </cell>
          <cell r="P3080" t="str">
            <v>Сварка технологических трубопроводов (нерж. стали и сплавы), DI</v>
          </cell>
          <cell r="Q3080">
            <v>1</v>
          </cell>
        </row>
        <row r="3081">
          <cell r="E3081" t="str">
            <v>PI00-04-11-171</v>
          </cell>
          <cell r="F3081" t="str">
            <v>Сварка/соединение металлических трубопроводов – нержавеющие стали (дуплексные) DN &gt;1800-2000мм / &gt;72-80 дюйм, толщина стенки &gt;48-52</v>
          </cell>
          <cell r="G3081" t="str">
            <v>Welding/connection of steel piping - stainless steel (duplex) DN &gt;1800-2000 mm/ &gt;72-80", wall thickness &gt;48-52</v>
          </cell>
          <cell r="H3081" t="str">
            <v>DI</v>
          </cell>
          <cell r="I3081" t="str">
            <v>DI</v>
          </cell>
          <cell r="J3081">
            <v>10.982839408806724</v>
          </cell>
          <cell r="K3081">
            <v>0.38439937930823526</v>
          </cell>
          <cell r="L3081" t="str">
            <v>KQ-32-00</v>
          </cell>
          <cell r="M3081" t="str">
            <v>Технологические трубопроводы, DI</v>
          </cell>
          <cell r="N3081">
            <v>1</v>
          </cell>
          <cell r="O3081" t="str">
            <v>KQ-32-02</v>
          </cell>
          <cell r="P3081" t="str">
            <v>Сварка технологических трубопроводов (нерж. стали и сплавы), DI</v>
          </cell>
          <cell r="Q3081">
            <v>1</v>
          </cell>
        </row>
        <row r="3082">
          <cell r="E3082" t="str">
            <v>PI00-04-11-172</v>
          </cell>
          <cell r="F3082" t="str">
            <v>Сварка/соединение металлических трубопроводов – нержавеющие стали (дуплексные) DN &gt;1800-2000мм / &gt;72-80 дюйм, толщина стенки &gt;52-56</v>
          </cell>
          <cell r="G3082" t="str">
            <v>Welding/connection of steel piping - stainless steel (duplex) DN &gt;1800-2000 mm/ &gt;72-80", wall thickness &gt;52-56</v>
          </cell>
          <cell r="H3082" t="str">
            <v>DI</v>
          </cell>
          <cell r="I3082" t="str">
            <v>DI</v>
          </cell>
          <cell r="J3082">
            <v>0</v>
          </cell>
          <cell r="K3082">
            <v>0</v>
          </cell>
          <cell r="L3082" t="str">
            <v>KQ-32-00</v>
          </cell>
          <cell r="M3082" t="str">
            <v>Технологические трубопроводы, DI</v>
          </cell>
          <cell r="N3082">
            <v>1</v>
          </cell>
          <cell r="O3082" t="str">
            <v>KQ-32-02</v>
          </cell>
          <cell r="P3082" t="str">
            <v>Сварка технологических трубопроводов (нерж. стали и сплавы), DI</v>
          </cell>
          <cell r="Q3082">
            <v>1</v>
          </cell>
        </row>
        <row r="3083">
          <cell r="E3083" t="str">
            <v>PI00-04-11-173</v>
          </cell>
          <cell r="F3083" t="str">
            <v>Сварка/соединение металлических трубопроводов – нержавеющие стали (дуплексные) DN &gt;1800-2000мм / &gt;72-80 дюйм, толщина стенки &gt;56-60</v>
          </cell>
          <cell r="G3083" t="str">
            <v>Welding/connection of steel piping - stainless steel (duplex) DN &gt;1800-2000 mm/ &gt;72-80", wall thickness &gt;56-60</v>
          </cell>
          <cell r="H3083" t="str">
            <v>DI</v>
          </cell>
          <cell r="I3083" t="str">
            <v>DI</v>
          </cell>
          <cell r="J3083">
            <v>0</v>
          </cell>
          <cell r="K3083">
            <v>0</v>
          </cell>
          <cell r="L3083" t="str">
            <v>KQ-32-00</v>
          </cell>
          <cell r="M3083" t="str">
            <v>Технологические трубопроводы, DI</v>
          </cell>
          <cell r="N3083">
            <v>1</v>
          </cell>
          <cell r="O3083" t="str">
            <v>KQ-32-02</v>
          </cell>
          <cell r="P3083" t="str">
            <v>Сварка технологических трубопроводов (нерж. стали и сплавы), DI</v>
          </cell>
          <cell r="Q3083">
            <v>1</v>
          </cell>
        </row>
        <row r="3084">
          <cell r="E3084" t="str">
            <v>PI00-04-11-174</v>
          </cell>
          <cell r="F3084" t="str">
            <v>Сварка/соединение металлических трубопроводов – нержавеющие стали (дуплексные) DN &gt;2000-2200мм / &gt;84-88 дюйм, толщина стенки &gt;16-20</v>
          </cell>
          <cell r="G3084" t="str">
            <v>Welding/connection of steel piping - stainless steel (duplex) DN &gt;2000-2200 mm/ &gt;84-88", wall thickness &gt;16-20</v>
          </cell>
          <cell r="H3084" t="str">
            <v>DI</v>
          </cell>
          <cell r="I3084" t="str">
            <v>DI</v>
          </cell>
          <cell r="J3084">
            <v>0</v>
          </cell>
          <cell r="K3084">
            <v>0</v>
          </cell>
          <cell r="L3084" t="str">
            <v>KQ-32-00</v>
          </cell>
          <cell r="M3084" t="str">
            <v>Технологические трубопроводы, DI</v>
          </cell>
          <cell r="N3084">
            <v>1</v>
          </cell>
          <cell r="O3084" t="str">
            <v>KQ-32-02</v>
          </cell>
          <cell r="P3084" t="str">
            <v>Сварка технологических трубопроводов (нерж. стали и сплавы), DI</v>
          </cell>
          <cell r="Q3084">
            <v>1</v>
          </cell>
        </row>
        <row r="3085">
          <cell r="E3085" t="str">
            <v>PI00-04-11-175</v>
          </cell>
          <cell r="F3085" t="str">
            <v>Сварка/соединение металлических трубопроводов – нержавеющие стали (дуплексные) DN &gt;2000-2200мм / &gt;84-88 дюйм, толщина стенки &gt;20-24</v>
          </cell>
          <cell r="G3085" t="str">
            <v>Welding/connection of steel piping - stainless steel (duplex) DN &gt;2000-2200 mm/ &gt;84-88", wall thickness &gt;20-24</v>
          </cell>
          <cell r="H3085" t="str">
            <v>DI</v>
          </cell>
          <cell r="I3085" t="str">
            <v>DI</v>
          </cell>
          <cell r="J3085">
            <v>0</v>
          </cell>
          <cell r="K3085">
            <v>0</v>
          </cell>
          <cell r="L3085" t="str">
            <v>KQ-32-00</v>
          </cell>
          <cell r="M3085" t="str">
            <v>Технологические трубопроводы, DI</v>
          </cell>
          <cell r="N3085">
            <v>1</v>
          </cell>
          <cell r="O3085" t="str">
            <v>KQ-32-02</v>
          </cell>
          <cell r="P3085" t="str">
            <v>Сварка технологических трубопроводов (нерж. стали и сплавы), DI</v>
          </cell>
          <cell r="Q3085">
            <v>1</v>
          </cell>
        </row>
        <row r="3086">
          <cell r="E3086" t="str">
            <v>PI00-04-11-176</v>
          </cell>
          <cell r="F3086" t="str">
            <v>Сварка/соединение металлических трубопроводов – нержавеющие стали (дуплексные) DN &gt;2000-2200мм / &gt;84-88 дюйм, толщина стенки &gt;24-28</v>
          </cell>
          <cell r="G3086" t="str">
            <v>Welding/connection of steel piping - stainless steel (duplex) DN &gt;2000-2200 mm/ &gt;84-88", wall thickness &gt;24-28</v>
          </cell>
          <cell r="H3086" t="str">
            <v>DI</v>
          </cell>
          <cell r="I3086" t="str">
            <v>DI</v>
          </cell>
          <cell r="J3086">
            <v>0</v>
          </cell>
          <cell r="K3086">
            <v>0</v>
          </cell>
          <cell r="L3086" t="str">
            <v>KQ-32-00</v>
          </cell>
          <cell r="M3086" t="str">
            <v>Технологические трубопроводы, DI</v>
          </cell>
          <cell r="N3086">
            <v>1</v>
          </cell>
          <cell r="O3086" t="str">
            <v>KQ-32-02</v>
          </cell>
          <cell r="P3086" t="str">
            <v>Сварка технологических трубопроводов (нерж. стали и сплавы), DI</v>
          </cell>
          <cell r="Q3086">
            <v>1</v>
          </cell>
        </row>
        <row r="3087">
          <cell r="E3087" t="str">
            <v>PI00-04-12</v>
          </cell>
          <cell r="F3087" t="str">
            <v>Сварка/соединение металлических труб – титан и титановые сплавы</v>
          </cell>
          <cell r="G3087" t="str">
            <v>Welding/connection of steel pipes - titanium and titanium alloys</v>
          </cell>
        </row>
        <row r="3088">
          <cell r="E3088" t="str">
            <v>PI00-04-12-1</v>
          </cell>
          <cell r="F3088" t="str">
            <v>Сварка/соединение металлических трубопроводов – титан и титановые сплавы DN &lt;=50мм / &lt;=2 дюйм, толщина стенки &gt;0-4</v>
          </cell>
          <cell r="G3088" t="str">
            <v>Welding/connection of steel piping - titanium and titanium alloys DN &lt;=50 mm / &lt;=2", wall thickness &gt;0-4</v>
          </cell>
          <cell r="H3088" t="str">
            <v>DI</v>
          </cell>
          <cell r="I3088" t="str">
            <v>DI</v>
          </cell>
          <cell r="J3088">
            <v>4.841237349794099</v>
          </cell>
          <cell r="K3088">
            <v>0.16944330724279347</v>
          </cell>
          <cell r="L3088" t="str">
            <v>KQ-32-00</v>
          </cell>
          <cell r="M3088" t="str">
            <v>Технологические трубопроводы, DI</v>
          </cell>
          <cell r="N3088">
            <v>1</v>
          </cell>
          <cell r="O3088" t="str">
            <v>KQ-32-02</v>
          </cell>
          <cell r="P3088" t="str">
            <v>Сварка технологических трубопроводов (нерж. стали и сплавы), DI</v>
          </cell>
          <cell r="Q3088">
            <v>1</v>
          </cell>
        </row>
        <row r="3089">
          <cell r="E3089" t="str">
            <v>PI00-04-12-2</v>
          </cell>
          <cell r="F3089" t="str">
            <v>Сварка/соединение металлических трубопроводов – титан и титановые сплавы DN &lt;=50мм / &lt;=2 дюйм, толщина стенки &gt;4-6</v>
          </cell>
          <cell r="G3089" t="str">
            <v>Welding/connection of steel piping - titanium and titanium alloys DN &lt;=50 mm / &lt;=2", wall thickness &gt;4-6</v>
          </cell>
          <cell r="H3089" t="str">
            <v>DI</v>
          </cell>
          <cell r="I3089" t="str">
            <v>DI</v>
          </cell>
          <cell r="J3089">
            <v>5.7568596969115315</v>
          </cell>
          <cell r="K3089">
            <v>0.2014900893919036</v>
          </cell>
          <cell r="L3089" t="str">
            <v>KQ-32-00</v>
          </cell>
          <cell r="M3089" t="str">
            <v>Технологические трубопроводы, DI</v>
          </cell>
          <cell r="N3089">
            <v>1</v>
          </cell>
          <cell r="O3089" t="str">
            <v>KQ-32-02</v>
          </cell>
          <cell r="P3089" t="str">
            <v>Сварка технологических трубопроводов (нерж. стали и сплавы), DI</v>
          </cell>
          <cell r="Q3089">
            <v>1</v>
          </cell>
        </row>
        <row r="3090">
          <cell r="E3090" t="str">
            <v>PI00-04-12-3</v>
          </cell>
          <cell r="F3090" t="str">
            <v>Сварка/соединение металлических трубопроводов – титан и титановые сплавы DN &lt;=50мм / &lt;=2 дюйм, толщина стенки &gt;6-8</v>
          </cell>
          <cell r="G3090" t="str">
            <v>Welding/connection of steel piping - titanium and titanium alloys DN &lt;=50 mm / &lt;=2", wall thickness &gt;6-8</v>
          </cell>
          <cell r="H3090" t="str">
            <v>DI</v>
          </cell>
          <cell r="I3090" t="str">
            <v>DI</v>
          </cell>
          <cell r="J3090">
            <v>7.2056063446040381</v>
          </cell>
          <cell r="K3090">
            <v>0.25219622206114134</v>
          </cell>
          <cell r="L3090" t="str">
            <v>KQ-32-00</v>
          </cell>
          <cell r="M3090" t="str">
            <v>Технологические трубопроводы, DI</v>
          </cell>
          <cell r="N3090">
            <v>1</v>
          </cell>
          <cell r="O3090" t="str">
            <v>KQ-32-02</v>
          </cell>
          <cell r="P3090" t="str">
            <v>Сварка технологических трубопроводов (нерж. стали и сплавы), DI</v>
          </cell>
          <cell r="Q3090">
            <v>1</v>
          </cell>
        </row>
        <row r="3091">
          <cell r="E3091" t="str">
            <v>PI00-04-12-4</v>
          </cell>
          <cell r="F3091" t="str">
            <v>Сварка/соединение металлических трубопроводов – титан и титановые сплавы DN &lt;=50мм / &lt;=2 дюйм, толщина стенки &gt;8-10</v>
          </cell>
          <cell r="G3091" t="str">
            <v>Welding/connection of steel piping - titanium and titanium alloys DN &lt;=50 mm / &lt;=2", wall thickness &gt;8-10</v>
          </cell>
          <cell r="H3091" t="str">
            <v>DI</v>
          </cell>
          <cell r="I3091" t="str">
            <v>DI</v>
          </cell>
          <cell r="J3091">
            <v>8.6522921624914808</v>
          </cell>
          <cell r="K3091">
            <v>0.30283022568720186</v>
          </cell>
          <cell r="L3091" t="str">
            <v>KQ-32-00</v>
          </cell>
          <cell r="M3091" t="str">
            <v>Технологические трубопроводы, DI</v>
          </cell>
          <cell r="N3091">
            <v>1</v>
          </cell>
          <cell r="O3091" t="str">
            <v>KQ-32-02</v>
          </cell>
          <cell r="P3091" t="str">
            <v>Сварка технологических трубопроводов (нерж. стали и сплавы), DI</v>
          </cell>
          <cell r="Q3091">
            <v>1</v>
          </cell>
        </row>
        <row r="3092">
          <cell r="E3092" t="str">
            <v>PI00-04-12-5</v>
          </cell>
          <cell r="F3092" t="str">
            <v>Сварка/соединение металлических трубопроводов – титан и титановые сплавы DN &lt;=50мм / &lt;=2 дюйм, толщина стенки &gt;10-12</v>
          </cell>
          <cell r="G3092" t="str">
            <v>Welding/connection of steel piping - titanium and titanium alloys DN &lt;=50 mm / &lt;=2", wall thickness &gt;10-12</v>
          </cell>
          <cell r="H3092" t="str">
            <v>DI</v>
          </cell>
          <cell r="I3092" t="str">
            <v>DI</v>
          </cell>
          <cell r="J3092">
            <v>10.098567082729216</v>
          </cell>
          <cell r="K3092">
            <v>0.35344984789552258</v>
          </cell>
          <cell r="L3092" t="str">
            <v>KQ-32-00</v>
          </cell>
          <cell r="M3092" t="str">
            <v>Технологические трубопроводы, DI</v>
          </cell>
          <cell r="N3092">
            <v>1</v>
          </cell>
          <cell r="O3092" t="str">
            <v>KQ-32-02</v>
          </cell>
          <cell r="P3092" t="str">
            <v>Сварка технологических трубопроводов (нерж. стали и сплавы), DI</v>
          </cell>
          <cell r="Q3092">
            <v>1</v>
          </cell>
        </row>
        <row r="3093">
          <cell r="E3093" t="str">
            <v>PI00-04-12-6</v>
          </cell>
          <cell r="F3093" t="str">
            <v>Сварка/соединение металлических трубопроводов – титан и титановые сплавы DN &gt;50-100мм / &gt;2-4 дюйм, толщина стенки &gt;0-4</v>
          </cell>
          <cell r="G3093" t="str">
            <v>Welding/connection of steel piping - titanium and titanium alloys DN &gt;50-100 mm/ &gt;2-4", wall thickness &gt;0-4</v>
          </cell>
          <cell r="H3093" t="str">
            <v>DI</v>
          </cell>
          <cell r="I3093" t="str">
            <v>DI</v>
          </cell>
          <cell r="J3093">
            <v>3.5175889820102664</v>
          </cell>
          <cell r="K3093">
            <v>0.12311561437035934</v>
          </cell>
          <cell r="L3093" t="str">
            <v>KQ-32-00</v>
          </cell>
          <cell r="M3093" t="str">
            <v>Технологические трубопроводы, DI</v>
          </cell>
          <cell r="N3093">
            <v>1</v>
          </cell>
          <cell r="O3093" t="str">
            <v>KQ-32-02</v>
          </cell>
          <cell r="P3093" t="str">
            <v>Сварка технологических трубопроводов (нерж. стали и сплавы), DI</v>
          </cell>
          <cell r="Q3093">
            <v>1</v>
          </cell>
        </row>
        <row r="3094">
          <cell r="E3094" t="str">
            <v>PI00-04-12-7</v>
          </cell>
          <cell r="F3094" t="str">
            <v>Сварка/соединение металлических трубопроводов – титан и титановые сплавы DN &gt;50-100мм / &gt;2-4 дюйм, толщина стенки &gt;4-6</v>
          </cell>
          <cell r="G3094" t="str">
            <v>Welding/connection of steel piping - titanium and titanium alloys DN &gt;50-100 mm/ &gt;2-4", wall thickness &gt;4-6</v>
          </cell>
          <cell r="H3094" t="str">
            <v>DI</v>
          </cell>
          <cell r="I3094" t="str">
            <v>DI</v>
          </cell>
          <cell r="J3094">
            <v>4.3251105459499737</v>
          </cell>
          <cell r="K3094">
            <v>0.1513788691082491</v>
          </cell>
          <cell r="L3094" t="str">
            <v>KQ-32-00</v>
          </cell>
          <cell r="M3094" t="str">
            <v>Технологические трубопроводы, DI</v>
          </cell>
          <cell r="N3094">
            <v>1</v>
          </cell>
          <cell r="O3094" t="str">
            <v>KQ-32-02</v>
          </cell>
          <cell r="P3094" t="str">
            <v>Сварка технологических трубопроводов (нерж. стали и сплавы), DI</v>
          </cell>
          <cell r="Q3094">
            <v>1</v>
          </cell>
        </row>
        <row r="3095">
          <cell r="E3095" t="str">
            <v>PI00-04-12-8</v>
          </cell>
          <cell r="F3095" t="str">
            <v>Сварка/соединение металлических трубопроводов – титан и титановые сплавы DN &gt;50-100мм / &gt;2-4 дюйм, толщина стенки &gt;6-8</v>
          </cell>
          <cell r="G3095" t="str">
            <v>Welding/connection of steel piping - titanium and titanium alloys DN &gt;50-100 mm/ &gt;2-4", wall thickness &gt;6-8</v>
          </cell>
          <cell r="H3095" t="str">
            <v>DI</v>
          </cell>
          <cell r="I3095" t="str">
            <v>DI</v>
          </cell>
          <cell r="J3095">
            <v>5.542782334076386</v>
          </cell>
          <cell r="K3095">
            <v>0.19399738169267355</v>
          </cell>
          <cell r="L3095" t="str">
            <v>KQ-32-00</v>
          </cell>
          <cell r="M3095" t="str">
            <v>Технологические трубопроводы, DI</v>
          </cell>
          <cell r="N3095">
            <v>1</v>
          </cell>
          <cell r="O3095" t="str">
            <v>KQ-32-02</v>
          </cell>
          <cell r="P3095" t="str">
            <v>Сварка технологических трубопроводов (нерж. стали и сплавы), DI</v>
          </cell>
          <cell r="Q3095">
            <v>1</v>
          </cell>
        </row>
        <row r="3096">
          <cell r="E3096" t="str">
            <v>PI00-04-12-9</v>
          </cell>
          <cell r="F3096" t="str">
            <v>Сварка/соединение металлических трубопроводов – титан и титановые сплавы DN &gt;50-100мм / &gt;2-4 дюйм, толщина стенки &gt;8-10</v>
          </cell>
          <cell r="G3096" t="str">
            <v>Welding/connection of steel piping - titanium and titanium alloys DN &gt;50-100 mm/ &gt;2-4", wall thickness &gt;8-10</v>
          </cell>
          <cell r="H3096" t="str">
            <v>DI</v>
          </cell>
          <cell r="I3096" t="str">
            <v>DI</v>
          </cell>
          <cell r="J3096">
            <v>6.7608134943379143</v>
          </cell>
          <cell r="K3096">
            <v>0.23662847230182701</v>
          </cell>
          <cell r="L3096" t="str">
            <v>KQ-32-00</v>
          </cell>
          <cell r="M3096" t="str">
            <v>Технологические трубопроводы, DI</v>
          </cell>
          <cell r="N3096">
            <v>1</v>
          </cell>
          <cell r="O3096" t="str">
            <v>KQ-32-02</v>
          </cell>
          <cell r="P3096" t="str">
            <v>Сварка технологических трубопроводов (нерж. стали и сплавы), DI</v>
          </cell>
          <cell r="Q3096">
            <v>1</v>
          </cell>
        </row>
        <row r="3097">
          <cell r="E3097" t="str">
            <v>PI00-04-12-10</v>
          </cell>
          <cell r="F3097" t="str">
            <v>Сварка/соединение металлических трубопроводов – титан и титановые сплавы DN &gt;50-100мм / &gt;2-4 дюйм, толщина стенки &gt;10-12</v>
          </cell>
          <cell r="G3097" t="str">
            <v>Welding/connection of steel piping - titanium and titanium alloys DN &gt;50-100 mm/ &gt;2-4", wall thickness &gt;10-12</v>
          </cell>
          <cell r="H3097" t="str">
            <v>DI</v>
          </cell>
          <cell r="I3097" t="str">
            <v>DI</v>
          </cell>
          <cell r="J3097">
            <v>7.0315673273038763</v>
          </cell>
          <cell r="K3097">
            <v>0.24610485645563573</v>
          </cell>
          <cell r="L3097" t="str">
            <v>KQ-32-00</v>
          </cell>
          <cell r="M3097" t="str">
            <v>Технологические трубопроводы, DI</v>
          </cell>
          <cell r="N3097">
            <v>1</v>
          </cell>
          <cell r="O3097" t="str">
            <v>KQ-32-02</v>
          </cell>
          <cell r="P3097" t="str">
            <v>Сварка технологических трубопроводов (нерж. стали и сплавы), DI</v>
          </cell>
          <cell r="Q3097">
            <v>1</v>
          </cell>
        </row>
        <row r="3098">
          <cell r="E3098" t="str">
            <v>PI00-04-12-11</v>
          </cell>
          <cell r="F3098" t="str">
            <v>Сварка/соединение металлических трубопроводов – титан и титановые сплавы DN &gt;50-100мм / &gt;2-4 дюйм, толщина стенки &gt;12-14</v>
          </cell>
          <cell r="G3098" t="str">
            <v>Welding/connection of steel piping - titanium and titanium alloys DN &gt;50-100 mm/ &gt;2-4", wall thickness &gt;12-14</v>
          </cell>
          <cell r="H3098" t="str">
            <v>DI</v>
          </cell>
          <cell r="I3098" t="str">
            <v>DI</v>
          </cell>
          <cell r="J3098">
            <v>7.234450358755276</v>
          </cell>
          <cell r="K3098">
            <v>0.25320576255643468</v>
          </cell>
          <cell r="L3098" t="str">
            <v>KQ-32-00</v>
          </cell>
          <cell r="M3098" t="str">
            <v>Технологические трубопроводы, DI</v>
          </cell>
          <cell r="N3098">
            <v>1</v>
          </cell>
          <cell r="O3098" t="str">
            <v>KQ-32-02</v>
          </cell>
          <cell r="P3098" t="str">
            <v>Сварка технологических трубопроводов (нерж. стали и сплавы), DI</v>
          </cell>
          <cell r="Q3098">
            <v>1</v>
          </cell>
        </row>
        <row r="3099">
          <cell r="E3099" t="str">
            <v>PI00-04-12-12</v>
          </cell>
          <cell r="F3099" t="str">
            <v>Сварка/соединение металлических трубопроводов – титан и титановые сплавы DN &gt;50-100мм / &gt;2-4 дюйм, толщина стенки &gt;14-16</v>
          </cell>
          <cell r="G3099" t="str">
            <v>Welding/connection of steel piping - titanium and titanium alloys DN &gt;50-100 mm/ &gt;2-4", wall thickness &gt;14-16</v>
          </cell>
          <cell r="H3099" t="str">
            <v>DI</v>
          </cell>
          <cell r="I3099" t="str">
            <v>DI</v>
          </cell>
          <cell r="J3099">
            <v>8.3374544029869035</v>
          </cell>
          <cell r="K3099">
            <v>0.29181090410454158</v>
          </cell>
          <cell r="L3099" t="str">
            <v>KQ-32-00</v>
          </cell>
          <cell r="M3099" t="str">
            <v>Технологические трубопроводы, DI</v>
          </cell>
          <cell r="N3099">
            <v>1</v>
          </cell>
          <cell r="O3099" t="str">
            <v>KQ-32-02</v>
          </cell>
          <cell r="P3099" t="str">
            <v>Сварка технологических трубопроводов (нерж. стали и сплавы), DI</v>
          </cell>
          <cell r="Q3099">
            <v>1</v>
          </cell>
        </row>
        <row r="3100">
          <cell r="E3100" t="str">
            <v>PI00-04-12-13</v>
          </cell>
          <cell r="F3100" t="str">
            <v>Сварка/соединение металлических трубопроводов – титан и титановые сплавы DN &gt;50-100мм / &gt;2-4 дюйм, толщина стенки &gt;16-20</v>
          </cell>
          <cell r="G3100" t="str">
            <v>Welding/connection of steel piping - titanium and titanium alloys DN &gt;50-100 mm/ &gt;2-4", wall thickness &gt;16-20</v>
          </cell>
          <cell r="H3100" t="str">
            <v>DI</v>
          </cell>
          <cell r="I3100" t="str">
            <v>DI</v>
          </cell>
          <cell r="J3100">
            <v>9.9923015773596031</v>
          </cell>
          <cell r="K3100">
            <v>0.34973055520758606</v>
          </cell>
          <cell r="L3100" t="str">
            <v>KQ-32-00</v>
          </cell>
          <cell r="M3100" t="str">
            <v>Технологические трубопроводы, DI</v>
          </cell>
          <cell r="N3100">
            <v>1</v>
          </cell>
          <cell r="O3100" t="str">
            <v>KQ-32-02</v>
          </cell>
          <cell r="P3100" t="str">
            <v>Сварка технологических трубопроводов (нерж. стали и сплавы), DI</v>
          </cell>
          <cell r="Q3100">
            <v>1</v>
          </cell>
        </row>
        <row r="3101">
          <cell r="E3101" t="str">
            <v>PI00-04-12-14</v>
          </cell>
          <cell r="F3101" t="str">
            <v>Сварка/соединение металлических трубопроводов – титан и титановые сплавы DN &gt;100-200мм / &gt;4-8 дюйм, толщина стенки &gt;0-4</v>
          </cell>
          <cell r="G3101" t="str">
            <v>Welding/connection of steel piping - titanium and titanium alloys DN &gt;100-200 mm/ &gt;4-8", wall thickness &gt;0-4</v>
          </cell>
          <cell r="H3101" t="str">
            <v>DI</v>
          </cell>
          <cell r="I3101" t="str">
            <v>DI</v>
          </cell>
          <cell r="J3101">
            <v>2.6084963447808081</v>
          </cell>
          <cell r="K3101">
            <v>9.1297372067328283E-2</v>
          </cell>
          <cell r="L3101" t="str">
            <v>KQ-32-00</v>
          </cell>
          <cell r="M3101" t="str">
            <v>Технологические трубопроводы, DI</v>
          </cell>
          <cell r="N3101">
            <v>1</v>
          </cell>
          <cell r="O3101" t="str">
            <v>KQ-32-02</v>
          </cell>
          <cell r="P3101" t="str">
            <v>Сварка технологических трубопроводов (нерж. стали и сплавы), DI</v>
          </cell>
          <cell r="Q3101">
            <v>1</v>
          </cell>
        </row>
        <row r="3102">
          <cell r="E3102" t="str">
            <v>PI00-04-12-15</v>
          </cell>
          <cell r="F3102" t="str">
            <v>Сварка/соединение металлических трубопроводов – титан и титановые сплавы DN &gt;100-200мм / &gt;4-8 дюйм, толщина стенки &gt;4-6</v>
          </cell>
          <cell r="G3102" t="str">
            <v>Welding/connection of steel piping - titanium and titanium alloys DN &gt;100-200 mm/ &gt;4-8", wall thickness &gt;4-6</v>
          </cell>
          <cell r="H3102" t="str">
            <v>DI</v>
          </cell>
          <cell r="I3102" t="str">
            <v>DI</v>
          </cell>
          <cell r="J3102">
            <v>3.1410433697387119</v>
          </cell>
          <cell r="K3102">
            <v>0.10993651794085492</v>
          </cell>
          <cell r="L3102" t="str">
            <v>KQ-32-00</v>
          </cell>
          <cell r="M3102" t="str">
            <v>Технологические трубопроводы, DI</v>
          </cell>
          <cell r="N3102">
            <v>1</v>
          </cell>
          <cell r="O3102" t="str">
            <v>KQ-32-02</v>
          </cell>
          <cell r="P3102" t="str">
            <v>Сварка технологических трубопроводов (нерж. стали и сплавы), DI</v>
          </cell>
          <cell r="Q3102">
            <v>1</v>
          </cell>
        </row>
        <row r="3103">
          <cell r="E3103" t="str">
            <v>PI00-04-12-16</v>
          </cell>
          <cell r="F3103" t="str">
            <v>Сварка/соединение металлических трубопроводов – титан и титановые сплавы DN &gt;100-200мм / &gt;4-8 дюйм, толщина стенки &gt;6-8</v>
          </cell>
          <cell r="G3103" t="str">
            <v>Welding/connection of steel piping - titanium and titanium alloys DN &gt;100-200 mm/ &gt;4-8", wall thickness &gt;6-8</v>
          </cell>
          <cell r="H3103" t="str">
            <v>DI</v>
          </cell>
          <cell r="I3103" t="str">
            <v>DI</v>
          </cell>
          <cell r="J3103">
            <v>3.9631904219813356</v>
          </cell>
          <cell r="K3103">
            <v>0.13871166476934677</v>
          </cell>
          <cell r="L3103" t="str">
            <v>KQ-32-00</v>
          </cell>
          <cell r="M3103" t="str">
            <v>Технологические трубопроводы, DI</v>
          </cell>
          <cell r="N3103">
            <v>1</v>
          </cell>
          <cell r="O3103" t="str">
            <v>KQ-32-02</v>
          </cell>
          <cell r="P3103" t="str">
            <v>Сварка технологических трубопроводов (нерж. стали и сплавы), DI</v>
          </cell>
          <cell r="Q3103">
            <v>1</v>
          </cell>
        </row>
        <row r="3104">
          <cell r="E3104" t="str">
            <v>PI00-04-12-17</v>
          </cell>
          <cell r="F3104" t="str">
            <v>Сварка/соединение металлических трубопроводов – титан и титановые сплавы DN &gt;100-200мм / &gt;4-8 дюйм, толщина стенки &gt;8-10</v>
          </cell>
          <cell r="G3104" t="str">
            <v>Welding/connection of steel piping - titanium and titanium alloys DN &gt;100-200 mm/ &gt;4-8", wall thickness &gt;8-10</v>
          </cell>
          <cell r="H3104" t="str">
            <v>DI</v>
          </cell>
          <cell r="I3104" t="str">
            <v>DI</v>
          </cell>
          <cell r="J3104">
            <v>4.300833634516839</v>
          </cell>
          <cell r="K3104">
            <v>0.15052917720808939</v>
          </cell>
          <cell r="L3104" t="str">
            <v>KQ-32-00</v>
          </cell>
          <cell r="M3104" t="str">
            <v>Технологические трубопроводы, DI</v>
          </cell>
          <cell r="N3104">
            <v>1</v>
          </cell>
          <cell r="O3104" t="str">
            <v>KQ-32-02</v>
          </cell>
          <cell r="P3104" t="str">
            <v>Сварка технологических трубопроводов (нерж. стали и сплавы), DI</v>
          </cell>
          <cell r="Q3104">
            <v>1</v>
          </cell>
        </row>
        <row r="3105">
          <cell r="E3105" t="str">
            <v>PI00-04-12-18</v>
          </cell>
          <cell r="F3105" t="str">
            <v>Сварка/соединение металлических трубопроводов – титан и титановые сплавы DN &gt;100-200мм / &gt;4-8 дюйм, толщина стенки &gt;10-12</v>
          </cell>
          <cell r="G3105" t="str">
            <v>Welding/connection of steel piping - titanium and titanium alloys DN &gt;100-200 mm/ &gt;4-8", wall thickness &gt;10-12</v>
          </cell>
          <cell r="H3105" t="str">
            <v>DI</v>
          </cell>
          <cell r="I3105" t="str">
            <v>DI</v>
          </cell>
          <cell r="J3105">
            <v>4.5204962518759491</v>
          </cell>
          <cell r="K3105">
            <v>0.15821736881565826</v>
          </cell>
          <cell r="L3105" t="str">
            <v>KQ-32-00</v>
          </cell>
          <cell r="M3105" t="str">
            <v>Технологические трубопроводы, DI</v>
          </cell>
          <cell r="N3105">
            <v>1</v>
          </cell>
          <cell r="O3105" t="str">
            <v>KQ-32-02</v>
          </cell>
          <cell r="P3105" t="str">
            <v>Сварка технологических трубопроводов (нерж. стали и сплавы), DI</v>
          </cell>
          <cell r="Q3105">
            <v>1</v>
          </cell>
        </row>
        <row r="3106">
          <cell r="E3106" t="str">
            <v>PI00-04-12-19</v>
          </cell>
          <cell r="F3106" t="str">
            <v>Сварка/соединение металлических трубопроводов – титан и титановые сплавы DN &gt;100-200мм / &gt;4-8 дюйм, толщина стенки &gt;12-14</v>
          </cell>
          <cell r="G3106" t="str">
            <v>Welding/connection of steel piping - titanium and titanium alloys DN &gt;100-200 mm/ &gt;4-8", wall thickness &gt;12-14</v>
          </cell>
          <cell r="H3106" t="str">
            <v>DI</v>
          </cell>
          <cell r="I3106" t="str">
            <v>DI</v>
          </cell>
          <cell r="J3106">
            <v>5.0507320420596686</v>
          </cell>
          <cell r="K3106">
            <v>0.17677562147208842</v>
          </cell>
          <cell r="L3106" t="str">
            <v>KQ-32-00</v>
          </cell>
          <cell r="M3106" t="str">
            <v>Технологические трубопроводы, DI</v>
          </cell>
          <cell r="N3106">
            <v>1</v>
          </cell>
          <cell r="O3106" t="str">
            <v>KQ-32-02</v>
          </cell>
          <cell r="P3106" t="str">
            <v>Сварка технологических трубопроводов (нерж. стали и сплавы), DI</v>
          </cell>
          <cell r="Q3106">
            <v>1</v>
          </cell>
        </row>
        <row r="3107">
          <cell r="E3107" t="str">
            <v>PI00-04-12-20</v>
          </cell>
          <cell r="F3107" t="str">
            <v>Сварка/соединение металлических трубопроводов – титан и титановые сплавы DN &gt;100-200мм / &gt;4-8 дюйм, толщина стенки &gt;14-16</v>
          </cell>
          <cell r="G3107" t="str">
            <v>Welding/connection of steel piping - titanium and titanium alloys DN &gt;100-200 mm/ &gt;4-8", wall thickness &gt;14-16</v>
          </cell>
          <cell r="H3107" t="str">
            <v>DI</v>
          </cell>
          <cell r="I3107" t="str">
            <v>DI</v>
          </cell>
          <cell r="J3107">
            <v>6.8883357865829513</v>
          </cell>
          <cell r="K3107">
            <v>0.24109175253040332</v>
          </cell>
          <cell r="L3107" t="str">
            <v>KQ-32-00</v>
          </cell>
          <cell r="M3107" t="str">
            <v>Технологические трубопроводы, DI</v>
          </cell>
          <cell r="N3107">
            <v>1</v>
          </cell>
          <cell r="O3107" t="str">
            <v>KQ-32-02</v>
          </cell>
          <cell r="P3107" t="str">
            <v>Сварка технологических трубопроводов (нерж. стали и сплавы), DI</v>
          </cell>
          <cell r="Q3107">
            <v>1</v>
          </cell>
        </row>
        <row r="3108">
          <cell r="E3108" t="str">
            <v>PI00-04-12-21</v>
          </cell>
          <cell r="F3108" t="str">
            <v>Сварка/соединение металлических трубопроводов – титан и титановые сплавы DN &gt;100-200мм / &gt;4-8 дюйм, толщина стенки &gt;16-20</v>
          </cell>
          <cell r="G3108" t="str">
            <v>Welding/connection of steel piping - titanium and titanium alloys DN &gt;100-200 mm/ &gt;4-8", wall thickness &gt;16-20</v>
          </cell>
          <cell r="H3108" t="str">
            <v>DI</v>
          </cell>
          <cell r="I3108" t="str">
            <v>DI</v>
          </cell>
          <cell r="J3108">
            <v>8.3081454333314948</v>
          </cell>
          <cell r="K3108">
            <v>0.29078509016660231</v>
          </cell>
          <cell r="L3108" t="str">
            <v>KQ-32-00</v>
          </cell>
          <cell r="M3108" t="str">
            <v>Технологические трубопроводы, DI</v>
          </cell>
          <cell r="N3108">
            <v>1</v>
          </cell>
          <cell r="O3108" t="str">
            <v>KQ-32-02</v>
          </cell>
          <cell r="P3108" t="str">
            <v>Сварка технологических трубопроводов (нерж. стали и сплавы), DI</v>
          </cell>
          <cell r="Q3108">
            <v>1</v>
          </cell>
        </row>
        <row r="3109">
          <cell r="E3109" t="str">
            <v>PI00-04-12-22</v>
          </cell>
          <cell r="F3109" t="str">
            <v>Сварка/соединение металлических трубопроводов – титан и титановые сплавы DN &gt;100-200мм / &gt;4-8 дюйм, толщина стенки &gt;20-24</v>
          </cell>
          <cell r="G3109" t="str">
            <v>Welding/connection of steel piping - titanium and titanium alloys DN &gt;100-200 mm/ &gt;4-8", wall thickness &gt;20-24</v>
          </cell>
          <cell r="H3109" t="str">
            <v>DI</v>
          </cell>
          <cell r="I3109" t="str">
            <v>DI</v>
          </cell>
          <cell r="J3109">
            <v>10.570598807641883</v>
          </cell>
          <cell r="K3109">
            <v>0.36997095826746584</v>
          </cell>
          <cell r="L3109" t="str">
            <v>KQ-32-00</v>
          </cell>
          <cell r="M3109" t="str">
            <v>Технологические трубопроводы, DI</v>
          </cell>
          <cell r="N3109">
            <v>1</v>
          </cell>
          <cell r="O3109" t="str">
            <v>KQ-32-02</v>
          </cell>
          <cell r="P3109" t="str">
            <v>Сварка технологических трубопроводов (нерж. стали и сплавы), DI</v>
          </cell>
          <cell r="Q3109">
            <v>1</v>
          </cell>
        </row>
        <row r="3110">
          <cell r="E3110" t="str">
            <v>PI00-04-12-23</v>
          </cell>
          <cell r="F3110" t="str">
            <v>Сварка/соединение металлических трубопроводов – титан и титановые сплавы DN &gt;100-200мм / &gt;4-8 дюйм, толщина стенки &gt;24-28</v>
          </cell>
          <cell r="G3110" t="str">
            <v>Welding/connection of steel piping - titanium and titanium alloys DN &gt;100-200 mm/ &gt;4-8", wall thickness &gt;24-28</v>
          </cell>
          <cell r="H3110" t="str">
            <v>DI</v>
          </cell>
          <cell r="I3110" t="str">
            <v>DI</v>
          </cell>
          <cell r="J3110">
            <v>11.424105365091624</v>
          </cell>
          <cell r="K3110">
            <v>0.39984368777820689</v>
          </cell>
          <cell r="L3110" t="str">
            <v>KQ-32-00</v>
          </cell>
          <cell r="M3110" t="str">
            <v>Технологические трубопроводы, DI</v>
          </cell>
          <cell r="N3110">
            <v>1</v>
          </cell>
          <cell r="O3110" t="str">
            <v>KQ-32-02</v>
          </cell>
          <cell r="P3110" t="str">
            <v>Сварка технологических трубопроводов (нерж. стали и сплавы), DI</v>
          </cell>
          <cell r="Q3110">
            <v>1</v>
          </cell>
        </row>
        <row r="3111">
          <cell r="E3111" t="str">
            <v>PI00-04-12-24</v>
          </cell>
          <cell r="F3111" t="str">
            <v>Сварка/соединение металлических трубопроводов – титан и титановые сплавы DN &gt;100-200мм / &gt;4-8 дюйм, толщина стенки &gt;28-32</v>
          </cell>
          <cell r="G3111" t="str">
            <v>Welding/connection of steel piping - titanium and titanium alloys DN &gt;100-200 mm/ &gt;4-8", wall thickness &gt;28-32</v>
          </cell>
          <cell r="H3111" t="str">
            <v>DI</v>
          </cell>
          <cell r="I3111" t="str">
            <v>DI</v>
          </cell>
          <cell r="J3111">
            <v>12.380639296957222</v>
          </cell>
          <cell r="K3111">
            <v>0.43332237539350282</v>
          </cell>
          <cell r="L3111" t="str">
            <v>KQ-32-00</v>
          </cell>
          <cell r="M3111" t="str">
            <v>Технологические трубопроводы, DI</v>
          </cell>
          <cell r="N3111">
            <v>1</v>
          </cell>
          <cell r="O3111" t="str">
            <v>KQ-32-02</v>
          </cell>
          <cell r="P3111" t="str">
            <v>Сварка технологических трубопроводов (нерж. стали и сплавы), DI</v>
          </cell>
          <cell r="Q3111">
            <v>1</v>
          </cell>
        </row>
        <row r="3112">
          <cell r="E3112" t="str">
            <v>PI00-04-12-25</v>
          </cell>
          <cell r="F3112" t="str">
            <v>Сварка/соединение металлических трубопроводов – титан и титановые сплавы DN &gt;100-200мм / &gt;4-8 дюйм, толщина стенки &gt;32-36</v>
          </cell>
          <cell r="G3112" t="str">
            <v>Welding/connection of steel piping - titanium and titanium alloys DN &gt;100-200 mm/ &gt;4-8", wall thickness &gt;32-36</v>
          </cell>
          <cell r="H3112" t="str">
            <v>DI</v>
          </cell>
          <cell r="I3112" t="str">
            <v>DI</v>
          </cell>
          <cell r="J3112">
            <v>13.252210246020427</v>
          </cell>
          <cell r="K3112">
            <v>0.463827358610715</v>
          </cell>
          <cell r="L3112" t="str">
            <v>KQ-32-00</v>
          </cell>
          <cell r="M3112" t="str">
            <v>Технологические трубопроводы, DI</v>
          </cell>
          <cell r="N3112">
            <v>1</v>
          </cell>
          <cell r="O3112" t="str">
            <v>KQ-32-02</v>
          </cell>
          <cell r="P3112" t="str">
            <v>Сварка технологических трубопроводов (нерж. стали и сплавы), DI</v>
          </cell>
          <cell r="Q3112">
            <v>1</v>
          </cell>
        </row>
        <row r="3113">
          <cell r="E3113" t="str">
            <v>PI00-04-13</v>
          </cell>
          <cell r="F3113" t="str">
            <v>Сварка/соединение металлических труб – никель и никелевые сплавы</v>
          </cell>
          <cell r="G3113" t="str">
            <v>Welding/connection of steel pipes - nickel and nickel alloys</v>
          </cell>
        </row>
        <row r="3114">
          <cell r="E3114" t="str">
            <v>PI00-04-13-1</v>
          </cell>
          <cell r="F3114" t="str">
            <v>Сварка/соединение металлических трубопроводов – никель и никелевые сплавы DN &lt;=50мм / &lt;=2 дюйм, толщина стенки &gt;0-4</v>
          </cell>
          <cell r="G3114" t="str">
            <v>Welding/connection of steel piping - nickel and nickel alloys DN &lt;=50mm / &lt;=2", wall thickness &gt;0-4</v>
          </cell>
          <cell r="H3114" t="str">
            <v>DI</v>
          </cell>
          <cell r="I3114" t="str">
            <v>DI</v>
          </cell>
          <cell r="J3114">
            <v>4.3932819765323714</v>
          </cell>
          <cell r="K3114">
            <v>0.153764869178633</v>
          </cell>
          <cell r="L3114" t="str">
            <v>KQ-32-00</v>
          </cell>
          <cell r="M3114" t="str">
            <v>Технологические трубопроводы, DI</v>
          </cell>
          <cell r="N3114">
            <v>1</v>
          </cell>
          <cell r="O3114" t="str">
            <v>KQ-32-02</v>
          </cell>
          <cell r="P3114" t="str">
            <v>Сварка технологических трубопроводов (нерж. стали и сплавы), DI</v>
          </cell>
          <cell r="Q3114">
            <v>1</v>
          </cell>
        </row>
        <row r="3115">
          <cell r="E3115" t="str">
            <v>PI00-04-13-2</v>
          </cell>
          <cell r="F3115" t="str">
            <v>Сварка/соединение металлических трубопроводов – никель и никелевые сплавы DN &lt;=50мм / &lt;=2 дюйм, толщина стенки &gt;4-6</v>
          </cell>
          <cell r="G3115" t="str">
            <v>Welding/connection of steel piping - nickel and nickel alloys DN &lt;=50mm / &lt;=2", wall thickness &gt;4-6</v>
          </cell>
          <cell r="H3115" t="str">
            <v>DI</v>
          </cell>
          <cell r="I3115" t="str">
            <v>DI</v>
          </cell>
          <cell r="J3115">
            <v>5.2217021953529059</v>
          </cell>
          <cell r="K3115">
            <v>0.18275957683735172</v>
          </cell>
          <cell r="L3115" t="str">
            <v>KQ-32-00</v>
          </cell>
          <cell r="M3115" t="str">
            <v>Технологические трубопроводы, DI</v>
          </cell>
          <cell r="N3115">
            <v>1</v>
          </cell>
          <cell r="O3115" t="str">
            <v>KQ-32-02</v>
          </cell>
          <cell r="P3115" t="str">
            <v>Сварка технологических трубопроводов (нерж. стали и сплавы), DI</v>
          </cell>
          <cell r="Q3115">
            <v>1</v>
          </cell>
        </row>
        <row r="3116">
          <cell r="E3116" t="str">
            <v>PI00-04-13-3</v>
          </cell>
          <cell r="F3116" t="str">
            <v>Сварка/соединение металлических трубопроводов – никель и никелевые сплавы DN &lt;=50мм / &lt;=2 дюйм, толщина стенки &gt;6-8</v>
          </cell>
          <cell r="G3116" t="str">
            <v>Welding/connection of steel piping - nickel and nickel alloys DN &lt;=50mm / &lt;=2", wall thickness &gt;6-8</v>
          </cell>
          <cell r="H3116" t="str">
            <v>DI</v>
          </cell>
          <cell r="I3116" t="str">
            <v>DI</v>
          </cell>
          <cell r="J3116">
            <v>6.5324729718366017</v>
          </cell>
          <cell r="K3116">
            <v>0.22863655401428107</v>
          </cell>
          <cell r="L3116" t="str">
            <v>KQ-32-00</v>
          </cell>
          <cell r="M3116" t="str">
            <v>Технологические трубопроводы, DI</v>
          </cell>
          <cell r="N3116">
            <v>1</v>
          </cell>
          <cell r="O3116" t="str">
            <v>KQ-32-02</v>
          </cell>
          <cell r="P3116" t="str">
            <v>Сварка технологических трубопроводов (нерж. стали и сплавы), DI</v>
          </cell>
          <cell r="Q3116">
            <v>1</v>
          </cell>
        </row>
        <row r="3117">
          <cell r="E3117" t="str">
            <v>PI00-04-13-4</v>
          </cell>
          <cell r="F3117" t="str">
            <v>Сварка/соединение металлических трубопроводов – никель и никелевые сплавы DN &lt;=50мм / &lt;=2 дюйм, толщина стенки &gt;8-10</v>
          </cell>
          <cell r="G3117" t="str">
            <v>Welding/connection of steel piping - nickel and nickel alloys DN &lt;=50mm / &lt;=2", wall thickness &gt;8-10</v>
          </cell>
          <cell r="H3117" t="str">
            <v>DI</v>
          </cell>
          <cell r="I3117" t="str">
            <v>DI</v>
          </cell>
          <cell r="J3117">
            <v>7.8413791880204791</v>
          </cell>
          <cell r="K3117">
            <v>0.27444827158071677</v>
          </cell>
          <cell r="L3117" t="str">
            <v>KQ-32-00</v>
          </cell>
          <cell r="M3117" t="str">
            <v>Технологические трубопроводы, DI</v>
          </cell>
          <cell r="N3117">
            <v>1</v>
          </cell>
          <cell r="O3117" t="str">
            <v>KQ-32-02</v>
          </cell>
          <cell r="P3117" t="str">
            <v>Сварка технологических трубопроводов (нерж. стали и сплавы), DI</v>
          </cell>
          <cell r="Q3117">
            <v>1</v>
          </cell>
        </row>
        <row r="3118">
          <cell r="E3118" t="str">
            <v>PI00-04-13-5</v>
          </cell>
          <cell r="F3118" t="str">
            <v>Сварка/соединение металлических трубопроводов – никель и никелевые сплавы DN &lt;=50мм / &lt;=2 дюйм, толщина стенки &gt;10-12</v>
          </cell>
          <cell r="G3118" t="str">
            <v>Welding/connection of steel piping - nickel and nickel alloys DN &lt;=50mm / &lt;=2", wall thickness &gt;10-12</v>
          </cell>
          <cell r="H3118" t="str">
            <v>DI</v>
          </cell>
          <cell r="I3118" t="str">
            <v>DI</v>
          </cell>
          <cell r="J3118">
            <v>9.1499136396641436</v>
          </cell>
          <cell r="K3118">
            <v>0.32024697738824504</v>
          </cell>
          <cell r="L3118" t="str">
            <v>KQ-32-00</v>
          </cell>
          <cell r="M3118" t="str">
            <v>Технологические трубопроводы, DI</v>
          </cell>
          <cell r="N3118">
            <v>1</v>
          </cell>
          <cell r="O3118" t="str">
            <v>KQ-32-02</v>
          </cell>
          <cell r="P3118" t="str">
            <v>Сварка технологических трубопроводов (нерж. стали и сплавы), DI</v>
          </cell>
          <cell r="Q3118">
            <v>1</v>
          </cell>
        </row>
        <row r="3119">
          <cell r="E3119" t="str">
            <v>PI00-04-13-6</v>
          </cell>
          <cell r="F3119" t="str">
            <v>Сварка/соединение металлических трубопроводов – никель и никелевые сплавы DN &gt;50-100мм / &gt;2-4 дюйм, толщина стенки &gt;0-4</v>
          </cell>
          <cell r="G3119" t="str">
            <v>Welding/connection of steel pipelines - nickel and nickel alloys DN &gt;50-100mm / &gt;2-4", wall thickness &gt;0-4</v>
          </cell>
          <cell r="H3119" t="str">
            <v>DI</v>
          </cell>
          <cell r="I3119" t="str">
            <v>DI</v>
          </cell>
          <cell r="J3119">
            <v>3.1924158441049761</v>
          </cell>
          <cell r="K3119">
            <v>0.11173455454367417</v>
          </cell>
          <cell r="L3119" t="str">
            <v>KQ-32-00</v>
          </cell>
          <cell r="M3119" t="str">
            <v>Технологические трубопроводы, DI</v>
          </cell>
          <cell r="N3119">
            <v>1</v>
          </cell>
          <cell r="O3119" t="str">
            <v>KQ-32-02</v>
          </cell>
          <cell r="P3119" t="str">
            <v>Сварка технологических трубопроводов (нерж. стали и сплавы), DI</v>
          </cell>
          <cell r="Q3119">
            <v>1</v>
          </cell>
        </row>
        <row r="3120">
          <cell r="E3120" t="str">
            <v>PI00-04-13-7</v>
          </cell>
          <cell r="F3120" t="str">
            <v>Сварка/соединение металлических трубопроводов – никель и никелевые сплавы DN &gt;50-100мм / &gt;2-4 дюйм, толщина стенки &gt;4-6</v>
          </cell>
          <cell r="G3120" t="str">
            <v>Welding/connection of steel pipelines - nickel and nickel alloys DN &gt;50-100mm / &gt;2-4", wall thickness &gt;4-6</v>
          </cell>
          <cell r="H3120" t="str">
            <v>DI</v>
          </cell>
          <cell r="I3120" t="str">
            <v>DI</v>
          </cell>
          <cell r="J3120">
            <v>3.923030592431378</v>
          </cell>
          <cell r="K3120">
            <v>0.13730607073509823</v>
          </cell>
          <cell r="L3120" t="str">
            <v>KQ-32-00</v>
          </cell>
          <cell r="M3120" t="str">
            <v>Технологические трубопроводы, DI</v>
          </cell>
          <cell r="N3120">
            <v>1</v>
          </cell>
          <cell r="O3120" t="str">
            <v>KQ-32-02</v>
          </cell>
          <cell r="P3120" t="str">
            <v>Сварка технологических трубопроводов (нерж. стали и сплавы), DI</v>
          </cell>
          <cell r="Q3120">
            <v>1</v>
          </cell>
        </row>
        <row r="3121">
          <cell r="E3121" t="str">
            <v>PI00-04-13-8</v>
          </cell>
          <cell r="F3121" t="str">
            <v>Сварка/соединение металлических трубопроводов – никель и никелевые сплавы DN &gt;50-100мм / &gt;2-4 дюйм, толщина стенки &gt;6-8</v>
          </cell>
          <cell r="G3121" t="str">
            <v>Welding/connection of steel pipelines - nickel and nickel alloys DN &gt;50-100mm / &gt;2-4", wall thickness &gt;6-8</v>
          </cell>
          <cell r="H3121" t="str">
            <v>DI</v>
          </cell>
          <cell r="I3121" t="str">
            <v>DI</v>
          </cell>
          <cell r="J3121">
            <v>5.0247336388314645</v>
          </cell>
          <cell r="K3121">
            <v>0.1758656773591013</v>
          </cell>
          <cell r="L3121" t="str">
            <v>KQ-32-00</v>
          </cell>
          <cell r="M3121" t="str">
            <v>Технологические трубопроводы, DI</v>
          </cell>
          <cell r="N3121">
            <v>1</v>
          </cell>
          <cell r="O3121" t="str">
            <v>KQ-32-02</v>
          </cell>
          <cell r="P3121" t="str">
            <v>Сварка технологических трубопроводов (нерж. стали и сплавы), DI</v>
          </cell>
          <cell r="Q3121">
            <v>1</v>
          </cell>
        </row>
        <row r="3122">
          <cell r="E3122" t="str">
            <v>PI00-04-13-9</v>
          </cell>
          <cell r="F3122" t="str">
            <v>Сварка/соединение металлических трубопроводов – никель и никелевые сплавы DN &gt;50-100мм / &gt;2-4 дюйм, толщина стенки &gt;8-10</v>
          </cell>
          <cell r="G3122" t="str">
            <v>Welding/connection of steel pipelines - nickel and nickel alloys DN &gt;50-100mm / &gt;2-4", wall thickness &gt;8-10</v>
          </cell>
          <cell r="H3122" t="str">
            <v>DI</v>
          </cell>
          <cell r="I3122" t="str">
            <v>DI</v>
          </cell>
          <cell r="J3122">
            <v>6.1267618314490386</v>
          </cell>
          <cell r="K3122">
            <v>0.21443666410071635</v>
          </cell>
          <cell r="L3122" t="str">
            <v>KQ-32-00</v>
          </cell>
          <cell r="M3122" t="str">
            <v>Технологические трубопроводы, DI</v>
          </cell>
          <cell r="N3122">
            <v>1</v>
          </cell>
          <cell r="O3122" t="str">
            <v>KQ-32-02</v>
          </cell>
          <cell r="P3122" t="str">
            <v>Сварка технологических трубопроводов (нерж. стали и сплавы), DI</v>
          </cell>
          <cell r="Q3122">
            <v>1</v>
          </cell>
        </row>
        <row r="3123">
          <cell r="E3123" t="str">
            <v>PI00-04-13-10</v>
          </cell>
          <cell r="F3123" t="str">
            <v>Сварка/соединение металлических трубопроводов – никель и никелевые сплавы DN &gt;50-100мм / &gt;2-4 дюйм, толщина стенки &gt;10-12</v>
          </cell>
          <cell r="G3123" t="str">
            <v>Welding/connection of steel pipelines - nickel and nickel alloys DN &gt;50-100mm / &gt;2-4", wall thickness &gt;10-12</v>
          </cell>
          <cell r="H3123" t="str">
            <v>DI</v>
          </cell>
          <cell r="I3123" t="str">
            <v>DI</v>
          </cell>
          <cell r="J3123">
            <v>6.3717295850849078</v>
          </cell>
          <cell r="K3123">
            <v>0.22301053547797181</v>
          </cell>
          <cell r="L3123" t="str">
            <v>KQ-32-00</v>
          </cell>
          <cell r="M3123" t="str">
            <v>Технологические трубопроводы, DI</v>
          </cell>
          <cell r="N3123">
            <v>1</v>
          </cell>
          <cell r="O3123" t="str">
            <v>KQ-32-02</v>
          </cell>
          <cell r="P3123" t="str">
            <v>Сварка технологических трубопроводов (нерж. стали и сплавы), DI</v>
          </cell>
          <cell r="Q3123">
            <v>1</v>
          </cell>
        </row>
        <row r="3124">
          <cell r="E3124" t="str">
            <v>PI00-04-13-11</v>
          </cell>
          <cell r="F3124" t="str">
            <v>Сварка/соединение металлических трубопроводов – никель и никелевые сплавы DN &gt;50-100мм / &gt;2-4 дюйм, толщина стенки &gt;12-14</v>
          </cell>
          <cell r="G3124" t="str">
            <v>Welding/connection of steel pipelines - nickel and nickel alloys DN &gt;50-100mm / &gt;2-4", wall thickness &gt;12-14</v>
          </cell>
          <cell r="H3124" t="str">
            <v>DI</v>
          </cell>
          <cell r="I3124" t="str">
            <v>DI</v>
          </cell>
          <cell r="J3124">
            <v>6.5552904230647462</v>
          </cell>
          <cell r="K3124">
            <v>0.22943516480726614</v>
          </cell>
          <cell r="L3124" t="str">
            <v>KQ-32-00</v>
          </cell>
          <cell r="M3124" t="str">
            <v>Технологические трубопроводы, DI</v>
          </cell>
          <cell r="N3124">
            <v>1</v>
          </cell>
          <cell r="O3124" t="str">
            <v>KQ-32-02</v>
          </cell>
          <cell r="P3124" t="str">
            <v>Сварка технологических трубопроводов (нерж. стали и сплавы), DI</v>
          </cell>
          <cell r="Q3124">
            <v>1</v>
          </cell>
        </row>
        <row r="3125">
          <cell r="E3125" t="str">
            <v>PI00-04-13-12</v>
          </cell>
          <cell r="F3125" t="str">
            <v>Сварка/соединение металлических трубопроводов – никель и никелевые сплавы DN &gt;50-100мм / &gt;2-4 дюйм, толщина стенки &gt;14-16</v>
          </cell>
          <cell r="G3125" t="str">
            <v>Welding/connection of steel pipelines - nickel and nickel alloys DN &gt;50-100mm / &gt;2-4", wall thickness &gt;14-16</v>
          </cell>
          <cell r="H3125" t="str">
            <v>DI</v>
          </cell>
          <cell r="I3125" t="str">
            <v>DI</v>
          </cell>
          <cell r="J3125">
            <v>7.5532464630838367</v>
          </cell>
          <cell r="K3125">
            <v>0.26436362620793424</v>
          </cell>
          <cell r="L3125" t="str">
            <v>KQ-32-00</v>
          </cell>
          <cell r="M3125" t="str">
            <v>Технологические трубопроводы, DI</v>
          </cell>
          <cell r="N3125">
            <v>1</v>
          </cell>
          <cell r="O3125" t="str">
            <v>KQ-32-02</v>
          </cell>
          <cell r="P3125" t="str">
            <v>Сварка технологических трубопроводов (нерж. стали и сплавы), DI</v>
          </cell>
          <cell r="Q3125">
            <v>1</v>
          </cell>
        </row>
        <row r="3126">
          <cell r="E3126" t="str">
            <v>PI00-04-13-13</v>
          </cell>
          <cell r="F3126" t="str">
            <v>Сварка/соединение металлических трубопроводов – никель и никелевые сплавы DN &gt;50-100мм / &gt;2-4 дюйм, толщина стенки &gt;16-20</v>
          </cell>
          <cell r="G3126" t="str">
            <v>Welding/connection of steel pipelines - nickel and nickel alloys DN &gt;50-100mm / &gt;2-4", wall thickness &gt;16-20</v>
          </cell>
          <cell r="H3126" t="str">
            <v>DI</v>
          </cell>
          <cell r="I3126" t="str">
            <v>DI</v>
          </cell>
          <cell r="J3126">
            <v>9.0504891446591351</v>
          </cell>
          <cell r="K3126">
            <v>0.31676712006306973</v>
          </cell>
          <cell r="L3126" t="str">
            <v>KQ-32-00</v>
          </cell>
          <cell r="M3126" t="str">
            <v>Технологические трубопроводы, DI</v>
          </cell>
          <cell r="N3126">
            <v>1</v>
          </cell>
          <cell r="O3126" t="str">
            <v>KQ-32-02</v>
          </cell>
          <cell r="P3126" t="str">
            <v>Сварка технологических трубопроводов (нерж. стали и сплавы), DI</v>
          </cell>
          <cell r="Q3126">
            <v>1</v>
          </cell>
        </row>
        <row r="3127">
          <cell r="E3127" t="str">
            <v>PI00-04-13-14</v>
          </cell>
          <cell r="F3127" t="str">
            <v>Сварка/соединение металлических трубопроводов – никель и никелевые сплавы DN &gt;100-200мм / &gt;4-8 дюйм, толщина стенки &gt;0-4</v>
          </cell>
          <cell r="G3127" t="str">
            <v>Welding/connection of steel pipelines - nickel and nickel alloys DN &gt;100-200mm / &gt;4-8", wall thickness &gt;0-4</v>
          </cell>
          <cell r="H3127" t="str">
            <v>DI</v>
          </cell>
          <cell r="I3127" t="str">
            <v>DI</v>
          </cell>
          <cell r="J3127">
            <v>2.367944564762217</v>
          </cell>
          <cell r="K3127">
            <v>8.28780597666776E-2</v>
          </cell>
          <cell r="L3127" t="str">
            <v>KQ-32-00</v>
          </cell>
          <cell r="M3127" t="str">
            <v>Технологические трубопроводы, DI</v>
          </cell>
          <cell r="N3127">
            <v>1</v>
          </cell>
          <cell r="O3127" t="str">
            <v>KQ-32-02</v>
          </cell>
          <cell r="P3127" t="str">
            <v>Сварка технологических трубопроводов (нерж. стали и сплавы), DI</v>
          </cell>
          <cell r="Q3127">
            <v>1</v>
          </cell>
        </row>
        <row r="3128">
          <cell r="E3128" t="str">
            <v>PI00-04-13-15</v>
          </cell>
          <cell r="F3128" t="str">
            <v>Сварка/соединение металлических трубопроводов – никель и никелевые сплавы DN &gt;100-200мм / &gt;4-8 дюйм, толщина стенки &gt;4-6</v>
          </cell>
          <cell r="G3128" t="str">
            <v>Welding/connection of steel pipelines - nickel and nickel alloys DN &gt;100-200mm / &gt;4-8", wall thickness &gt;4-6</v>
          </cell>
          <cell r="H3128" t="str">
            <v>DI</v>
          </cell>
          <cell r="I3128" t="str">
            <v>DI</v>
          </cell>
          <cell r="J3128">
            <v>2.8497728254384156</v>
          </cell>
          <cell r="K3128">
            <v>9.9742048890344548E-2</v>
          </cell>
          <cell r="L3128" t="str">
            <v>KQ-32-00</v>
          </cell>
          <cell r="M3128" t="str">
            <v>Технологические трубопроводы, DI</v>
          </cell>
          <cell r="N3128">
            <v>1</v>
          </cell>
          <cell r="O3128" t="str">
            <v>KQ-32-02</v>
          </cell>
          <cell r="P3128" t="str">
            <v>Сварка технологических трубопроводов (нерж. стали и сплавы), DI</v>
          </cell>
          <cell r="Q3128">
            <v>1</v>
          </cell>
        </row>
        <row r="3129">
          <cell r="E3129" t="str">
            <v>PI00-04-13-16</v>
          </cell>
          <cell r="F3129" t="str">
            <v>Сварка/соединение металлических трубопроводов – никель и никелевые сплавы DN &gt;100-200мм / &gt;4-8 дюйм, толщина стенки &gt;6-8</v>
          </cell>
          <cell r="G3129" t="str">
            <v>Welding/connection of steel pipelines - nickel and nickel alloys DN &gt;100-200mm / &gt;4-8", wall thickness &gt;6-8</v>
          </cell>
          <cell r="H3129" t="str">
            <v>DI</v>
          </cell>
          <cell r="I3129" t="str">
            <v>DI</v>
          </cell>
          <cell r="J3129">
            <v>3.5936201584198382</v>
          </cell>
          <cell r="K3129">
            <v>0.12577670554469433</v>
          </cell>
          <cell r="L3129" t="str">
            <v>KQ-32-00</v>
          </cell>
          <cell r="M3129" t="str">
            <v>Технологические трубопроводы, DI</v>
          </cell>
          <cell r="N3129">
            <v>1</v>
          </cell>
          <cell r="O3129" t="str">
            <v>KQ-32-02</v>
          </cell>
          <cell r="P3129" t="str">
            <v>Сварка технологических трубопроводов (нерж. стали и сплавы), DI</v>
          </cell>
          <cell r="Q3129">
            <v>1</v>
          </cell>
        </row>
        <row r="3130">
          <cell r="E3130" t="str">
            <v>PI00-04-13-17</v>
          </cell>
          <cell r="F3130" t="str">
            <v>Сварка/соединение металлических трубопроводов – никель и никелевые сплавы DN &gt;100-200мм / &gt;4-8 дюйм, толщина стенки &gt;8-10</v>
          </cell>
          <cell r="G3130" t="str">
            <v>Welding/connection of steel pipelines - nickel and nickel alloys DN &gt;100-200mm / &gt;4-8", wall thickness &gt;8-10</v>
          </cell>
          <cell r="H3130" t="str">
            <v>DI</v>
          </cell>
          <cell r="I3130" t="str">
            <v>DI</v>
          </cell>
          <cell r="J3130">
            <v>3.899106874523389</v>
          </cell>
          <cell r="K3130">
            <v>0.13646874060831862</v>
          </cell>
          <cell r="L3130" t="str">
            <v>KQ-32-00</v>
          </cell>
          <cell r="M3130" t="str">
            <v>Технологические трубопроводы, DI</v>
          </cell>
          <cell r="N3130">
            <v>1</v>
          </cell>
          <cell r="O3130" t="str">
            <v>KQ-32-02</v>
          </cell>
          <cell r="P3130" t="str">
            <v>Сварка технологических трубопроводов (нерж. стали и сплавы), DI</v>
          </cell>
          <cell r="Q3130">
            <v>1</v>
          </cell>
        </row>
        <row r="3131">
          <cell r="E3131" t="str">
            <v>PI00-04-13-18</v>
          </cell>
          <cell r="F3131" t="str">
            <v>Сварка/соединение металлических трубопроводов – никель и никелевые сплавы DN &gt;100-200мм / &gt;4-8 дюйм, толщина стенки &gt;10-12</v>
          </cell>
          <cell r="G3131" t="str">
            <v>Welding/connection of steel pipelines - nickel and nickel alloys DN &gt;100-200mm / &gt;4-8", wall thickness &gt;10-12</v>
          </cell>
          <cell r="H3131" t="str">
            <v>DI</v>
          </cell>
          <cell r="I3131" t="str">
            <v>DI</v>
          </cell>
          <cell r="J3131">
            <v>4.0978492426102022</v>
          </cell>
          <cell r="K3131">
            <v>0.1434247234913571</v>
          </cell>
          <cell r="L3131" t="str">
            <v>KQ-32-00</v>
          </cell>
          <cell r="M3131" t="str">
            <v>Технологические трубопроводы, DI</v>
          </cell>
          <cell r="N3131">
            <v>1</v>
          </cell>
          <cell r="O3131" t="str">
            <v>KQ-32-02</v>
          </cell>
          <cell r="P3131" t="str">
            <v>Сварка технологических трубопроводов (нерж. стали и сплавы), DI</v>
          </cell>
          <cell r="Q3131">
            <v>1</v>
          </cell>
        </row>
        <row r="3132">
          <cell r="E3132" t="str">
            <v>PI00-04-13-19</v>
          </cell>
          <cell r="F3132" t="str">
            <v>Сварка/соединение металлических трубопроводов – никель и никелевые сплавы DN &gt;100-200мм / &gt;4-8 дюйм, толщина стенки &gt;12-14</v>
          </cell>
          <cell r="G3132" t="str">
            <v>Welding/connection of steel pipelines - nickel and nickel alloys DN &gt;100-200mm / &gt;4-8", wall thickness &gt;12-14</v>
          </cell>
          <cell r="H3132" t="str">
            <v>DI</v>
          </cell>
          <cell r="I3132" t="str">
            <v>DI</v>
          </cell>
          <cell r="J3132">
            <v>4.5775863861097568</v>
          </cell>
          <cell r="K3132">
            <v>0.1602155235138415</v>
          </cell>
          <cell r="L3132" t="str">
            <v>KQ-32-00</v>
          </cell>
          <cell r="M3132" t="str">
            <v>Технологические трубопроводы, DI</v>
          </cell>
          <cell r="N3132">
            <v>1</v>
          </cell>
          <cell r="O3132" t="str">
            <v>KQ-32-02</v>
          </cell>
          <cell r="P3132" t="str">
            <v>Сварка технологических трубопроводов (нерж. стали и сплавы), DI</v>
          </cell>
          <cell r="Q3132">
            <v>1</v>
          </cell>
        </row>
        <row r="3133">
          <cell r="E3133" t="str">
            <v>PI00-04-13-20</v>
          </cell>
          <cell r="F3133" t="str">
            <v>Сварка/соединение металлических трубопроводов – никель и никелевые сплавы DN &gt;100-200мм / &gt;4-8 дюйм, толщина стенки &gt;14-16</v>
          </cell>
          <cell r="G3133" t="str">
            <v>Welding/connection of steel pipelines - nickel and nickel alloys DN &gt;100-200mm / &gt;4-8", wall thickness &gt;14-16</v>
          </cell>
          <cell r="H3133" t="str">
            <v>DI</v>
          </cell>
          <cell r="I3133" t="str">
            <v>DI</v>
          </cell>
          <cell r="J3133">
            <v>6.2401802502022505</v>
          </cell>
          <cell r="K3133">
            <v>0.21840630875707878</v>
          </cell>
          <cell r="L3133" t="str">
            <v>KQ-32-00</v>
          </cell>
          <cell r="M3133" t="str">
            <v>Технологические трубопроводы, DI</v>
          </cell>
          <cell r="N3133">
            <v>1</v>
          </cell>
          <cell r="O3133" t="str">
            <v>KQ-32-02</v>
          </cell>
          <cell r="P3133" t="str">
            <v>Сварка технологических трубопроводов (нерж. стали и сплавы), DI</v>
          </cell>
          <cell r="Q3133">
            <v>1</v>
          </cell>
        </row>
        <row r="3134">
          <cell r="E3134" t="str">
            <v>PI00-04-13-21</v>
          </cell>
          <cell r="F3134" t="str">
            <v>Сварка/соединение металлических трубопроводов – никель и никелевые сплавы DN &gt;100-200мм / &gt;4-8 дюйм, толщина стенки &gt;16-20</v>
          </cell>
          <cell r="G3134" t="str">
            <v>Welding/connection of steel pipelines - nickel and nickel alloys DN &gt;100-200mm / &gt;4-8", wall thickness &gt;16-20</v>
          </cell>
          <cell r="H3134" t="str">
            <v>DI</v>
          </cell>
          <cell r="I3134" t="str">
            <v>DI</v>
          </cell>
          <cell r="J3134">
            <v>7.5247699305937896</v>
          </cell>
          <cell r="K3134">
            <v>0.26336694757078266</v>
          </cell>
          <cell r="L3134" t="str">
            <v>KQ-32-00</v>
          </cell>
          <cell r="M3134" t="str">
            <v>Технологические трубопроводы, DI</v>
          </cell>
          <cell r="N3134">
            <v>1</v>
          </cell>
          <cell r="O3134" t="str">
            <v>KQ-32-02</v>
          </cell>
          <cell r="P3134" t="str">
            <v>Сварка технологических трубопроводов (нерж. стали и сплавы), DI</v>
          </cell>
          <cell r="Q3134">
            <v>1</v>
          </cell>
        </row>
        <row r="3135">
          <cell r="E3135" t="str">
            <v>PI00-04-13-22</v>
          </cell>
          <cell r="F3135" t="str">
            <v>Сварка/соединение металлических трубопроводов – никель и никелевые сплавы DN &gt;100-200мм / &gt;4-8 дюйм, толщина стенки &gt;20-24</v>
          </cell>
          <cell r="G3135" t="str">
            <v>Welding/connection of steel pipelines - nickel and nickel alloys DN &gt;100-200mm / &gt;4-8", wall thickness &gt;20-24</v>
          </cell>
          <cell r="H3135" t="str">
            <v>DI</v>
          </cell>
          <cell r="I3135" t="str">
            <v>DI</v>
          </cell>
          <cell r="J3135">
            <v>9.5717515549698522</v>
          </cell>
          <cell r="K3135">
            <v>0.33501130442394483</v>
          </cell>
          <cell r="L3135" t="str">
            <v>KQ-32-00</v>
          </cell>
          <cell r="M3135" t="str">
            <v>Технологические трубопроводы, DI</v>
          </cell>
          <cell r="N3135">
            <v>1</v>
          </cell>
          <cell r="O3135" t="str">
            <v>KQ-32-02</v>
          </cell>
          <cell r="P3135" t="str">
            <v>Сварка технологических трубопроводов (нерж. стали и сплавы), DI</v>
          </cell>
          <cell r="Q3135">
            <v>1</v>
          </cell>
        </row>
        <row r="3136">
          <cell r="E3136" t="str">
            <v>PI00-04-13-23</v>
          </cell>
          <cell r="F3136" t="str">
            <v>Сварка/соединение металлических трубопроводов – никель и никелевые сплавы DN &gt;100-200мм / &gt;4-8 дюйм, толщина стенки &gt;24-28</v>
          </cell>
          <cell r="G3136" t="str">
            <v>Welding/connection of steel pipelines - nickel and nickel alloys DN &gt;100-200mm / &gt;4-8", wall thickness &gt;24-28</v>
          </cell>
          <cell r="H3136" t="str">
            <v>DI</v>
          </cell>
          <cell r="I3136" t="str">
            <v>DI</v>
          </cell>
          <cell r="J3136">
            <v>10.343971773614859</v>
          </cell>
          <cell r="K3136">
            <v>0.36203901207652012</v>
          </cell>
          <cell r="L3136" t="str">
            <v>KQ-32-00</v>
          </cell>
          <cell r="M3136" t="str">
            <v>Технологические трубопроводы, DI</v>
          </cell>
          <cell r="N3136">
            <v>1</v>
          </cell>
          <cell r="O3136" t="str">
            <v>KQ-32-02</v>
          </cell>
          <cell r="P3136" t="str">
            <v>Сварка технологических трубопроводов (нерж. стали и сплавы), DI</v>
          </cell>
          <cell r="Q3136">
            <v>1</v>
          </cell>
        </row>
        <row r="3137">
          <cell r="E3137" t="str">
            <v>PI00-04-13-24</v>
          </cell>
          <cell r="F3137" t="str">
            <v>Сварка/соединение металлических трубопроводов – никель и никелевые сплавы DN &gt;100-200мм / &gt;4-8 дюйм, толщина стенки &gt;28-32</v>
          </cell>
          <cell r="G3137" t="str">
            <v>Welding/connection of steel pipelines - nickel and nickel alloys DN &gt;100-200mm / &gt;4-8", wall thickness &gt;28-32</v>
          </cell>
          <cell r="H3137" t="str">
            <v>DI</v>
          </cell>
          <cell r="I3137" t="str">
            <v>DI</v>
          </cell>
          <cell r="J3137">
            <v>11.209407235778972</v>
          </cell>
          <cell r="K3137">
            <v>0.39232925325226398</v>
          </cell>
          <cell r="L3137" t="str">
            <v>KQ-32-00</v>
          </cell>
          <cell r="M3137" t="str">
            <v>Технологические трубопроводы, DI</v>
          </cell>
          <cell r="N3137">
            <v>1</v>
          </cell>
          <cell r="O3137" t="str">
            <v>KQ-32-02</v>
          </cell>
          <cell r="P3137" t="str">
            <v>Сварка технологических трубопроводов (нерж. стали и сплавы), DI</v>
          </cell>
          <cell r="Q3137">
            <v>1</v>
          </cell>
        </row>
        <row r="3138">
          <cell r="E3138" t="str">
            <v>PI00-04-13-25</v>
          </cell>
          <cell r="F3138" t="str">
            <v>Сварка/соединение металлических трубопроводов – никель и никелевые сплавы DN &gt;100-200мм / &gt;4-8 дюйм, толщина стенки &gt;32-36</v>
          </cell>
          <cell r="G3138" t="str">
            <v>Welding/connection of steel pipelines - nickel and nickel alloys DN &gt;100-200mm / &gt;4-8", wall thickness &gt;32-36</v>
          </cell>
          <cell r="H3138" t="str">
            <v>DI</v>
          </cell>
          <cell r="I3138" t="str">
            <v>DI</v>
          </cell>
          <cell r="J3138">
            <v>11.997971427788537</v>
          </cell>
          <cell r="K3138">
            <v>0.4199289999725988</v>
          </cell>
          <cell r="L3138" t="str">
            <v>KQ-32-00</v>
          </cell>
          <cell r="M3138" t="str">
            <v>Технологические трубопроводы, DI</v>
          </cell>
          <cell r="N3138">
            <v>1</v>
          </cell>
          <cell r="O3138" t="str">
            <v>KQ-32-02</v>
          </cell>
          <cell r="P3138" t="str">
            <v>Сварка технологических трубопроводов (нерж. стали и сплавы), DI</v>
          </cell>
          <cell r="Q3138">
            <v>1</v>
          </cell>
        </row>
        <row r="3139">
          <cell r="E3139" t="str">
            <v>PI00-04-13-26</v>
          </cell>
          <cell r="F3139" t="str">
            <v>Сварка/соединение металлических трубопроводов – никель и никелевые сплавы DN &gt;200-300мм / &gt;8-12 дюйм, толщина стенки &gt;0-4</v>
          </cell>
          <cell r="G3139" t="str">
            <v>Welding/connection of steel pipelines - nickel and nickel alloys DN &gt;200-300mm / &gt;8-12", wall thickness &gt;0-4</v>
          </cell>
          <cell r="H3139" t="str">
            <v>DI</v>
          </cell>
          <cell r="I3139" t="str">
            <v>DI</v>
          </cell>
          <cell r="J3139">
            <v>2.2495473365241061</v>
          </cell>
          <cell r="K3139">
            <v>7.8734156778343722E-2</v>
          </cell>
          <cell r="L3139" t="str">
            <v>KQ-32-00</v>
          </cell>
          <cell r="M3139" t="str">
            <v>Технологические трубопроводы, DI</v>
          </cell>
          <cell r="N3139">
            <v>1</v>
          </cell>
          <cell r="O3139" t="str">
            <v>KQ-32-02</v>
          </cell>
          <cell r="P3139" t="str">
            <v>Сварка технологических трубопроводов (нерж. стали и сплавы), DI</v>
          </cell>
          <cell r="Q3139">
            <v>1</v>
          </cell>
        </row>
        <row r="3140">
          <cell r="E3140" t="str">
            <v>PI00-04-13-27</v>
          </cell>
          <cell r="F3140" t="str">
            <v>Сварка/соединение металлических трубопроводов – никель и никелевые сплавы DN &gt;200-300мм / &gt;8-12 дюйм, толщина стенки &gt;4-8</v>
          </cell>
          <cell r="G3140" t="str">
            <v>Welding/connection of steel pipelines - nickel and nickel alloys DN &gt;200-300mm / &gt;8-12", wall thickness &gt;4-8</v>
          </cell>
          <cell r="H3140" t="str">
            <v>DI</v>
          </cell>
          <cell r="I3140" t="str">
            <v>DI</v>
          </cell>
          <cell r="J3140">
            <v>2.7072841841664945</v>
          </cell>
          <cell r="K3140">
            <v>9.4754946445827312E-2</v>
          </cell>
          <cell r="L3140" t="str">
            <v>KQ-32-00</v>
          </cell>
          <cell r="M3140" t="str">
            <v>Технологические трубопроводы, DI</v>
          </cell>
          <cell r="N3140">
            <v>1</v>
          </cell>
          <cell r="O3140" t="str">
            <v>KQ-32-02</v>
          </cell>
          <cell r="P3140" t="str">
            <v>Сварка технологических трубопроводов (нерж. стали и сплавы), DI</v>
          </cell>
          <cell r="Q3140">
            <v>1</v>
          </cell>
        </row>
        <row r="3141">
          <cell r="E3141" t="str">
            <v>PI00-05</v>
          </cell>
          <cell r="F3141" t="str">
            <v>Резьбовое соединение металлических трубопроводов – Предварительная сборка + монтажная</v>
          </cell>
          <cell r="G3141" t="str">
            <v>Threading / connection of steel pipelines - Pre-fabrication + installation</v>
          </cell>
        </row>
        <row r="3142">
          <cell r="E3142" t="str">
            <v>PI00-05-04</v>
          </cell>
          <cell r="F3142" t="str">
            <v>Резьбовое соединение металлических трубопроводов</v>
          </cell>
          <cell r="G3142" t="str">
            <v>Threading/connection of steel piping</v>
          </cell>
        </row>
        <row r="3143">
          <cell r="E3143" t="str">
            <v>PI00-05-04-1</v>
          </cell>
          <cell r="F3143" t="str">
            <v>Резьбовое соединение металлических трубопроводов DN &lt;=25 мм / &lt;=1 дюйм, толщина стенки любая</v>
          </cell>
          <cell r="G3143" t="str">
            <v>Threading/connection of steel piping DN &lt;=25 mm / &lt;=1 ”, any wall thickness</v>
          </cell>
          <cell r="H3143" t="str">
            <v>DI</v>
          </cell>
          <cell r="I3143" t="str">
            <v>DI</v>
          </cell>
          <cell r="J3143">
            <v>1.2457761353011492</v>
          </cell>
          <cell r="K3143">
            <v>9.3433210147586196E-2</v>
          </cell>
          <cell r="L3143" t="str">
            <v>KQ-33-00</v>
          </cell>
          <cell r="M3143" t="str">
            <v>Технологические трубопроводы, м</v>
          </cell>
          <cell r="N3143">
            <v>0</v>
          </cell>
          <cell r="O3143" t="str">
            <v>KQ-33-08</v>
          </cell>
          <cell r="P3143" t="str">
            <v>Резьбовые соединения технологических трубопроводов, DI</v>
          </cell>
          <cell r="Q3143">
            <v>1</v>
          </cell>
        </row>
        <row r="3144">
          <cell r="E3144" t="str">
            <v>PI00-05-04-2</v>
          </cell>
          <cell r="F3144" t="str">
            <v>Резьбовое соединение металлических трубопроводов DN &gt;25 - 50 мм / &gt;1 - 2 дюйм, толщина стенки любая</v>
          </cell>
          <cell r="G3144" t="str">
            <v>Threading/connection of steel piping DN &gt;25 - 50 mm/ &gt;1 - 2“, any wall thickness</v>
          </cell>
          <cell r="H3144" t="str">
            <v>DI</v>
          </cell>
          <cell r="I3144" t="str">
            <v>DI</v>
          </cell>
          <cell r="J3144">
            <v>0.79306718287408506</v>
          </cell>
          <cell r="K3144">
            <v>5.948003871555637E-2</v>
          </cell>
          <cell r="L3144" t="str">
            <v>KQ-33-00</v>
          </cell>
          <cell r="M3144" t="str">
            <v>Технологические трубопроводы, м</v>
          </cell>
          <cell r="N3144">
            <v>0</v>
          </cell>
          <cell r="O3144" t="str">
            <v>KQ-33-08</v>
          </cell>
          <cell r="P3144" t="str">
            <v>Резьбовые соединения технологических трубопроводов, DI</v>
          </cell>
          <cell r="Q3144">
            <v>1</v>
          </cell>
        </row>
        <row r="3145">
          <cell r="E3145" t="str">
            <v>PI00-05-04-3</v>
          </cell>
          <cell r="F3145" t="str">
            <v>Резьбовое соединение металлических трубопроводов DN &gt;50 - 100 мм / &gt;2 - 4 дюйм, толщина стенки любая</v>
          </cell>
          <cell r="G3145" t="str">
            <v>Threaded connection of metal pipelines DN &gt;50 - 100 mm / &gt;2 - 4 inches, wall thickness any</v>
          </cell>
          <cell r="H3145" t="str">
            <v>DI</v>
          </cell>
          <cell r="I3145" t="str">
            <v>DI</v>
          </cell>
          <cell r="J3145">
            <v>0.59000000000000008</v>
          </cell>
          <cell r="K3145">
            <v>4.8674999999999989E-2</v>
          </cell>
          <cell r="L3145" t="str">
            <v>KQ-33-00</v>
          </cell>
          <cell r="M3145" t="str">
            <v>Технологические трубопроводы, м</v>
          </cell>
          <cell r="N3145">
            <v>0</v>
          </cell>
          <cell r="O3145" t="str">
            <v>KQ-33-08</v>
          </cell>
          <cell r="P3145" t="str">
            <v>Резьбовые соединения технологических трубопроводов, DI</v>
          </cell>
          <cell r="Q3145">
            <v>1</v>
          </cell>
        </row>
        <row r="3146">
          <cell r="E3146" t="str">
            <v>PI00-05-04-4</v>
          </cell>
          <cell r="F3146" t="str">
            <v>Резьбовое соединение металлических трубопроводов DN &gt;100 - 200 мм / &gt;4 - 8 дюйм, толщина стенки любая</v>
          </cell>
          <cell r="G3146" t="str">
            <v>Threaded connection of metal pipes DN &gt;100 - 200 mm / &gt;4 - 8 inches, wall thickness any</v>
          </cell>
          <cell r="H3146" t="str">
            <v>DI</v>
          </cell>
          <cell r="I3146" t="str">
            <v>DI</v>
          </cell>
          <cell r="J3146">
            <v>0.38</v>
          </cell>
          <cell r="K3146">
            <v>3.61E-2</v>
          </cell>
          <cell r="L3146" t="str">
            <v>KQ-33-00</v>
          </cell>
          <cell r="M3146" t="str">
            <v>Технологические трубопроводы, м</v>
          </cell>
          <cell r="N3146">
            <v>0</v>
          </cell>
          <cell r="O3146" t="str">
            <v>KQ-33-08</v>
          </cell>
          <cell r="P3146" t="str">
            <v>Резьбовые соединения технологических трубопроводов, DI</v>
          </cell>
          <cell r="Q3146">
            <v>1</v>
          </cell>
        </row>
        <row r="3147">
          <cell r="E3147" t="str">
            <v>PI00-06</v>
          </cell>
          <cell r="F3147" t="str">
            <v>Подготовка, монтаж трубопроводной арматуры и встроенных элементов</v>
          </cell>
          <cell r="G3147" t="str">
            <v>Preparation, installation of piping valves and built-in elements</v>
          </cell>
        </row>
        <row r="3148">
          <cell r="E3148" t="str">
            <v>PI00-06-01</v>
          </cell>
          <cell r="F3148" t="str">
            <v>Трубопроводная арматура (ручная)</v>
          </cell>
          <cell r="G3148" t="str">
            <v>Piping valves (manual)</v>
          </cell>
        </row>
        <row r="3149">
          <cell r="E3149" t="str">
            <v>PI00-06-01-13</v>
          </cell>
          <cell r="F3149" t="str">
            <v>Трубопроводная арматура (ручная) DN &lt;=50 мм / &lt;=2 дюйм</v>
          </cell>
          <cell r="G3149" t="str">
            <v>Piping valves (manual) DN &lt;=50 mm / &lt;=2”</v>
          </cell>
          <cell r="H3149" t="str">
            <v>шт.</v>
          </cell>
          <cell r="I3149" t="str">
            <v>pcs.</v>
          </cell>
          <cell r="J3149">
            <v>4.2620839999999998</v>
          </cell>
          <cell r="K3149">
            <v>0.58603654999999999</v>
          </cell>
          <cell r="L3149" t="str">
            <v>KQ-33-00</v>
          </cell>
          <cell r="M3149" t="str">
            <v>Технологические трубопроводы, м</v>
          </cell>
          <cell r="N3149">
            <v>0</v>
          </cell>
          <cell r="O3149" t="str">
            <v>KQ-33-07</v>
          </cell>
          <cell r="P3149" t="str">
            <v>Монтаж арматуры технологических трубопроводов, шт.</v>
          </cell>
          <cell r="Q3149">
            <v>1</v>
          </cell>
        </row>
        <row r="3150">
          <cell r="E3150" t="str">
            <v>PI00-06-01-14</v>
          </cell>
          <cell r="F3150" t="str">
            <v>Трубопроводная арматура (ручная) DN &gt;50 - 100 мм / &gt;2 - 4 дюйм</v>
          </cell>
          <cell r="G3150" t="str">
            <v>Piping valves (manual) DN &gt;50 - 100mm/ &gt;2 - 4”</v>
          </cell>
          <cell r="H3150" t="str">
            <v>шт.</v>
          </cell>
          <cell r="I3150" t="str">
            <v>pcs.</v>
          </cell>
          <cell r="J3150">
            <v>6.5530679999999997</v>
          </cell>
          <cell r="K3150">
            <v>0.93615257142857133</v>
          </cell>
          <cell r="L3150" t="str">
            <v>KQ-33-00</v>
          </cell>
          <cell r="M3150" t="str">
            <v>Технологические трубопроводы, м</v>
          </cell>
          <cell r="N3150">
            <v>0</v>
          </cell>
          <cell r="O3150" t="str">
            <v>KQ-33-07</v>
          </cell>
          <cell r="P3150" t="str">
            <v>Монтаж арматуры технологических трубопроводов, шт.</v>
          </cell>
          <cell r="Q3150">
            <v>1</v>
          </cell>
        </row>
        <row r="3151">
          <cell r="E3151" t="str">
            <v>PI00-06-01-15</v>
          </cell>
          <cell r="F3151" t="str">
            <v>Трубопроводная арматура (ручная) DN &gt;100 - 200 мм / &gt;4 - 8 дюйм</v>
          </cell>
          <cell r="G3151" t="str">
            <v>Piping valves (manual) DN 100 - 200 mm/ &gt;4 - 8”</v>
          </cell>
          <cell r="H3151" t="str">
            <v>шт.</v>
          </cell>
          <cell r="I3151" t="str">
            <v>pcs.</v>
          </cell>
          <cell r="J3151">
            <v>10.963179999999999</v>
          </cell>
          <cell r="K3151">
            <v>1.6444769999999997</v>
          </cell>
          <cell r="L3151" t="str">
            <v>KQ-33-00</v>
          </cell>
          <cell r="M3151" t="str">
            <v>Технологические трубопроводы, м</v>
          </cell>
          <cell r="N3151">
            <v>0</v>
          </cell>
          <cell r="O3151" t="str">
            <v>KQ-33-07</v>
          </cell>
          <cell r="P3151" t="str">
            <v>Монтаж арматуры технологических трубопроводов, шт.</v>
          </cell>
          <cell r="Q3151">
            <v>1</v>
          </cell>
        </row>
        <row r="3152">
          <cell r="E3152" t="str">
            <v>PI00-06-01-16</v>
          </cell>
          <cell r="F3152" t="str">
            <v>Трубопроводная арматура (ручная) DN &gt;200 - 300 мм / &gt;8 - 12 дюйм</v>
          </cell>
          <cell r="G3152" t="str">
            <v>Piping valves (manual) DN &gt;200 - 300 mm / &gt;8 - 12”</v>
          </cell>
          <cell r="H3152" t="str">
            <v>шт.</v>
          </cell>
          <cell r="I3152" t="str">
            <v>pcs.</v>
          </cell>
          <cell r="J3152">
            <v>14.97162</v>
          </cell>
          <cell r="K3152">
            <v>2.6200335000000003</v>
          </cell>
          <cell r="L3152" t="str">
            <v>KQ-33-00</v>
          </cell>
          <cell r="M3152" t="str">
            <v>Технологические трубопроводы, м</v>
          </cell>
          <cell r="N3152">
            <v>0</v>
          </cell>
          <cell r="O3152" t="str">
            <v>KQ-33-07</v>
          </cell>
          <cell r="P3152" t="str">
            <v>Монтаж арматуры технологических трубопроводов, шт.</v>
          </cell>
          <cell r="Q3152">
            <v>1</v>
          </cell>
        </row>
        <row r="3153">
          <cell r="E3153" t="str">
            <v>PI00-06-01-17</v>
          </cell>
          <cell r="F3153" t="str">
            <v>Трубопроводная арматура (ручная) DN &gt;300 - 500 мм / &gt;12 - 20 дюйм</v>
          </cell>
          <cell r="G3153" t="str">
            <v>Piping valves (manual) DN &gt;300 - 500 mm / &gt;12 - 20”</v>
          </cell>
          <cell r="H3153" t="str">
            <v>шт.</v>
          </cell>
          <cell r="I3153" t="str">
            <v>pcs.</v>
          </cell>
          <cell r="J3153">
            <v>25.476639999999996</v>
          </cell>
          <cell r="K3153">
            <v>5.0953280000000003</v>
          </cell>
          <cell r="L3153" t="str">
            <v>KQ-33-00</v>
          </cell>
          <cell r="M3153" t="str">
            <v>Технологические трубопроводы, м</v>
          </cell>
          <cell r="N3153">
            <v>0</v>
          </cell>
          <cell r="O3153" t="str">
            <v>KQ-33-07</v>
          </cell>
          <cell r="P3153" t="str">
            <v>Монтаж арматуры технологических трубопроводов, шт.</v>
          </cell>
          <cell r="Q3153">
            <v>1</v>
          </cell>
        </row>
        <row r="3154">
          <cell r="E3154" t="str">
            <v>PI00-06-01-18</v>
          </cell>
          <cell r="F3154" t="str">
            <v>Трубопроводная арматура (ручная) DN &gt;500 - 700 мм / &gt;20 - 28 дюйм</v>
          </cell>
          <cell r="G3154" t="str">
            <v>Piping valves (manual) DN &gt;500 - 700 mm / &gt;20 - 28”</v>
          </cell>
          <cell r="H3154" t="str">
            <v>шт.</v>
          </cell>
          <cell r="I3154" t="str">
            <v>pcs.</v>
          </cell>
          <cell r="J3154">
            <v>37.223199999999999</v>
          </cell>
          <cell r="K3154">
            <v>7.4446399999999997</v>
          </cell>
          <cell r="L3154" t="str">
            <v>KQ-33-00</v>
          </cell>
          <cell r="M3154" t="str">
            <v>Технологические трубопроводы, м</v>
          </cell>
          <cell r="N3154">
            <v>0</v>
          </cell>
          <cell r="O3154" t="str">
            <v>KQ-33-07</v>
          </cell>
          <cell r="P3154" t="str">
            <v>Монтаж арматуры технологических трубопроводов, шт.</v>
          </cell>
          <cell r="Q3154">
            <v>1</v>
          </cell>
        </row>
        <row r="3155">
          <cell r="E3155" t="str">
            <v>PI00-06-01-19</v>
          </cell>
          <cell r="F3155" t="str">
            <v>Трубопроводная арматура (ручная) DN &gt;700 - 1000 мм / &gt;28 - 40 дюйм</v>
          </cell>
          <cell r="G3155" t="str">
            <v>Piping valves (manual) DN &gt;700 - 1000 mm / &gt;28 - 40”</v>
          </cell>
          <cell r="H3155" t="str">
            <v>шт.</v>
          </cell>
          <cell r="I3155" t="str">
            <v>pcs.</v>
          </cell>
          <cell r="J3155">
            <v>95.121705263157892</v>
          </cell>
          <cell r="K3155">
            <v>19.024341052631581</v>
          </cell>
          <cell r="L3155" t="str">
            <v>KQ-33-00</v>
          </cell>
          <cell r="M3155" t="str">
            <v>Технологические трубопроводы, м</v>
          </cell>
          <cell r="N3155">
            <v>0</v>
          </cell>
          <cell r="O3155" t="str">
            <v>KQ-33-07</v>
          </cell>
          <cell r="P3155" t="str">
            <v>Монтаж арматуры технологических трубопроводов, шт.</v>
          </cell>
          <cell r="Q3155">
            <v>1</v>
          </cell>
        </row>
        <row r="3156">
          <cell r="E3156" t="str">
            <v>PI00-06-01-20</v>
          </cell>
          <cell r="F3156" t="str">
            <v>Трубопроводная арматура (ручная) DN &gt;1000 - 1200 мм / &gt;40 - 48 дюйм</v>
          </cell>
          <cell r="G3156" t="str">
            <v>Piping valves (manual) DN &gt;1000 - 1200 mm / &gt;40 - 48”</v>
          </cell>
          <cell r="H3156" t="str">
            <v>шт.</v>
          </cell>
          <cell r="I3156" t="str">
            <v>pcs.</v>
          </cell>
          <cell r="J3156">
            <v>116.72621052631578</v>
          </cell>
          <cell r="K3156">
            <v>29.181552631578946</v>
          </cell>
          <cell r="L3156" t="str">
            <v>KQ-33-00</v>
          </cell>
          <cell r="M3156" t="str">
            <v>Технологические трубопроводы, м</v>
          </cell>
          <cell r="N3156">
            <v>0</v>
          </cell>
          <cell r="O3156" t="str">
            <v>KQ-33-07</v>
          </cell>
          <cell r="P3156" t="str">
            <v>Монтаж арматуры технологических трубопроводов, шт.</v>
          </cell>
          <cell r="Q3156">
            <v>1</v>
          </cell>
        </row>
        <row r="3157">
          <cell r="E3157" t="str">
            <v>PI00-06-01-21</v>
          </cell>
          <cell r="F3157" t="str">
            <v>Трубопроводная арматура (ручная) DN &gt;1200 - 1400 мм / &gt;48 - 56 дюйм</v>
          </cell>
          <cell r="G3157" t="str">
            <v>Piping valves (manual) DN &gt;1200 - 1400 mm / &gt;48 - 56”</v>
          </cell>
          <cell r="H3157" t="str">
            <v>шт.</v>
          </cell>
          <cell r="I3157" t="str">
            <v>pcs.</v>
          </cell>
          <cell r="J3157">
            <v>156.84886315789473</v>
          </cell>
          <cell r="K3157">
            <v>39.212215789473682</v>
          </cell>
          <cell r="L3157" t="str">
            <v>KQ-33-00</v>
          </cell>
          <cell r="M3157" t="str">
            <v>Технологические трубопроводы, м</v>
          </cell>
          <cell r="N3157">
            <v>0</v>
          </cell>
          <cell r="O3157" t="str">
            <v>KQ-33-07</v>
          </cell>
          <cell r="P3157" t="str">
            <v>Монтаж арматуры технологических трубопроводов, шт.</v>
          </cell>
          <cell r="Q3157">
            <v>1</v>
          </cell>
        </row>
        <row r="3158">
          <cell r="E3158" t="str">
            <v>PI00-06-01-22</v>
          </cell>
          <cell r="F3158" t="str">
            <v>Трубопроводная арматура (ручная) DN &gt;1400 - 1600 мм / &gt;56 - 64 дюйм</v>
          </cell>
          <cell r="G3158" t="str">
            <v>Piping valves (manual) DN &gt;1400 - 1600 mm / &gt;56 - 64”</v>
          </cell>
          <cell r="H3158" t="str">
            <v>шт.</v>
          </cell>
          <cell r="I3158" t="str">
            <v>pcs.</v>
          </cell>
          <cell r="J3158">
            <v>176.9101894736842</v>
          </cell>
          <cell r="K3158">
            <v>44.22754736842105</v>
          </cell>
          <cell r="L3158" t="str">
            <v>KQ-33-00</v>
          </cell>
          <cell r="M3158" t="str">
            <v>Технологические трубопроводы, м</v>
          </cell>
          <cell r="N3158">
            <v>0</v>
          </cell>
          <cell r="O3158" t="str">
            <v>KQ-33-07</v>
          </cell>
          <cell r="P3158" t="str">
            <v>Монтаж арматуры технологических трубопроводов, шт.</v>
          </cell>
          <cell r="Q3158">
            <v>1</v>
          </cell>
        </row>
        <row r="3159">
          <cell r="E3159" t="str">
            <v>PI00-06-01-23</v>
          </cell>
          <cell r="F3159" t="str">
            <v>Трубопроводная арматура (ручная) DN &gt;1600 - 1800 мм / &gt;64 - 72 дюйм</v>
          </cell>
          <cell r="G3159" t="str">
            <v>Piping valves (manual) DN &gt;1600 - 1800 mm / &gt;64 - 72”</v>
          </cell>
          <cell r="H3159" t="str">
            <v>шт.</v>
          </cell>
          <cell r="I3159" t="str">
            <v>pcs.</v>
          </cell>
          <cell r="J3159">
            <v>212.4033052631579</v>
          </cell>
          <cell r="K3159">
            <v>53.100826315789476</v>
          </cell>
          <cell r="L3159" t="str">
            <v>KQ-33-00</v>
          </cell>
          <cell r="M3159" t="str">
            <v>Технологические трубопроводы, м</v>
          </cell>
          <cell r="N3159">
            <v>0</v>
          </cell>
          <cell r="O3159" t="str">
            <v>KQ-33-07</v>
          </cell>
          <cell r="P3159" t="str">
            <v>Монтаж арматуры технологических трубопроводов, шт.</v>
          </cell>
          <cell r="Q3159">
            <v>1</v>
          </cell>
        </row>
        <row r="3160">
          <cell r="E3160" t="str">
            <v>PI00-06-01-24</v>
          </cell>
          <cell r="F3160" t="str">
            <v>Трубопроводная арматура (ручная) DN &gt;1800 - 2000 мм / &gt;72 - 80 дюйм</v>
          </cell>
          <cell r="G3160" t="str">
            <v>Piping valves (manual) DN &gt;1800 - 2000 mm / &gt;72 - 80”</v>
          </cell>
          <cell r="H3160" t="str">
            <v>шт.</v>
          </cell>
          <cell r="I3160" t="str">
            <v>pcs.</v>
          </cell>
          <cell r="J3160">
            <v>229.37827368421051</v>
          </cell>
          <cell r="K3160">
            <v>57.344568421052635</v>
          </cell>
          <cell r="L3160" t="str">
            <v>KQ-33-00</v>
          </cell>
          <cell r="M3160" t="str">
            <v>Технологические трубопроводы, м</v>
          </cell>
          <cell r="N3160">
            <v>0</v>
          </cell>
          <cell r="O3160" t="str">
            <v>KQ-33-07</v>
          </cell>
          <cell r="P3160" t="str">
            <v>Монтаж арматуры технологических трубопроводов, шт.</v>
          </cell>
          <cell r="Q3160">
            <v>1</v>
          </cell>
        </row>
        <row r="3161">
          <cell r="E3161" t="str">
            <v>PI00-06-01-25</v>
          </cell>
          <cell r="F3161" t="str">
            <v>Трубопроводная арматура (ручная) DN &gt;2000 - 2200 мм / &gt;80 - 88 дюйм</v>
          </cell>
          <cell r="G3161" t="str">
            <v>Piping valves (manual) DN &gt;2000 - 2200 mm / &gt;80 - 88”</v>
          </cell>
          <cell r="H3161" t="str">
            <v>шт.</v>
          </cell>
          <cell r="I3161" t="str">
            <v>pcs.</v>
          </cell>
          <cell r="J3161">
            <v>240.84718736842106</v>
          </cell>
          <cell r="K3161">
            <v>60.211796842105272</v>
          </cell>
          <cell r="L3161" t="str">
            <v>KQ-33-00</v>
          </cell>
          <cell r="M3161" t="str">
            <v>Технологические трубопроводы, м</v>
          </cell>
          <cell r="N3161">
            <v>0</v>
          </cell>
          <cell r="O3161" t="str">
            <v>KQ-33-07</v>
          </cell>
          <cell r="P3161" t="str">
            <v>Монтаж арматуры технологических трубопроводов, шт.</v>
          </cell>
          <cell r="Q3161">
            <v>1</v>
          </cell>
        </row>
        <row r="3162">
          <cell r="E3162" t="str">
            <v>PI00-06-01-26</v>
          </cell>
          <cell r="F3162" t="str">
            <v>Трубопроводная арматура (ручная) DN &gt;2200 - 2400 мм / &gt;88 - 96 дюйм</v>
          </cell>
          <cell r="G3162" t="str">
            <v>Piping valves (manual) DN &gt;2200 - 2400 mm / &gt;88 - 96”</v>
          </cell>
          <cell r="H3162" t="str">
            <v>шт.</v>
          </cell>
          <cell r="I3162" t="str">
            <v>pcs.</v>
          </cell>
          <cell r="J3162">
            <v>252.88954673684214</v>
          </cell>
          <cell r="K3162">
            <v>63.222386684210541</v>
          </cell>
          <cell r="L3162" t="str">
            <v>KQ-33-00</v>
          </cell>
          <cell r="M3162" t="str">
            <v>Технологические трубопроводы, м</v>
          </cell>
          <cell r="N3162">
            <v>0</v>
          </cell>
          <cell r="O3162" t="str">
            <v>KQ-33-07</v>
          </cell>
          <cell r="P3162" t="str">
            <v>Монтаж арматуры технологических трубопроводов, шт.</v>
          </cell>
          <cell r="Q3162">
            <v>1</v>
          </cell>
        </row>
        <row r="3163">
          <cell r="E3163" t="str">
            <v>PI00-06-01-27</v>
          </cell>
          <cell r="F3163" t="str">
            <v>Трубопроводная арматура (ручная) DN &gt;2400 - 2800 мм / &gt;96 - 112 дюйм</v>
          </cell>
          <cell r="G3163" t="str">
            <v>Piping valves (manual) DN &gt;2400 - 2800 mm / &gt;96 - 112”</v>
          </cell>
          <cell r="H3163" t="str">
            <v>шт.</v>
          </cell>
          <cell r="I3163" t="str">
            <v>pcs.</v>
          </cell>
          <cell r="J3163">
            <v>265.53402407368424</v>
          </cell>
          <cell r="K3163">
            <v>66.383506018421073</v>
          </cell>
          <cell r="L3163" t="str">
            <v>KQ-33-00</v>
          </cell>
          <cell r="M3163" t="str">
            <v>Технологические трубопроводы, м</v>
          </cell>
          <cell r="N3163">
            <v>0</v>
          </cell>
          <cell r="O3163" t="str">
            <v>KQ-33-07</v>
          </cell>
          <cell r="P3163" t="str">
            <v>Монтаж арматуры технологических трубопроводов, шт.</v>
          </cell>
          <cell r="Q3163">
            <v>1</v>
          </cell>
        </row>
        <row r="3164">
          <cell r="E3164" t="str">
            <v>PI00-06-01-28</v>
          </cell>
          <cell r="F3164" t="str">
            <v>Трубопроводная арматура (ручная) DN &gt;2800 - 3200 мм / &gt;112 - 128 дюйм</v>
          </cell>
          <cell r="G3164" t="str">
            <v>Piping valves (manual) DN &gt;2800 - 3200 mm / &gt;112 - 128”</v>
          </cell>
          <cell r="H3164" t="str">
            <v>шт.</v>
          </cell>
          <cell r="I3164" t="str">
            <v>pcs.</v>
          </cell>
          <cell r="J3164">
            <v>278.81072527736848</v>
          </cell>
          <cell r="K3164">
            <v>69.702681319342133</v>
          </cell>
          <cell r="L3164" t="str">
            <v>KQ-33-00</v>
          </cell>
          <cell r="M3164" t="str">
            <v>Технологические трубопроводы, м</v>
          </cell>
          <cell r="N3164">
            <v>0</v>
          </cell>
          <cell r="O3164" t="str">
            <v>KQ-33-07</v>
          </cell>
          <cell r="P3164" t="str">
            <v>Монтаж арматуры технологических трубопроводов, шт.</v>
          </cell>
          <cell r="Q3164">
            <v>1</v>
          </cell>
        </row>
        <row r="3165">
          <cell r="E3165" t="str">
            <v>PI00-06-02</v>
          </cell>
          <cell r="F3165" t="str">
            <v>Встроенные элементы трубопроводов</v>
          </cell>
          <cell r="G3165" t="str">
            <v>Built-in piping elements</v>
          </cell>
        </row>
        <row r="3166">
          <cell r="E3166" t="str">
            <v>PI00-06-02-13</v>
          </cell>
          <cell r="F3166" t="str">
            <v>Встроенные элементы трубопроводов DN &lt;=50 мм / &lt;=2 дюйм</v>
          </cell>
          <cell r="G3166" t="str">
            <v>Built-in piping elements DN &lt;=50 mm / &lt;=2”</v>
          </cell>
          <cell r="H3166" t="str">
            <v>шт.</v>
          </cell>
          <cell r="I3166" t="str">
            <v>pcs.</v>
          </cell>
          <cell r="J3166">
            <v>6.243112</v>
          </cell>
          <cell r="K3166">
            <v>0.85842790000000013</v>
          </cell>
          <cell r="L3166" t="str">
            <v>KQ-33-00</v>
          </cell>
          <cell r="M3166" t="str">
            <v>Технологические трубопроводы, м</v>
          </cell>
          <cell r="N3166">
            <v>0</v>
          </cell>
          <cell r="O3166" t="str">
            <v>KQ-33-07</v>
          </cell>
          <cell r="P3166" t="str">
            <v>Монтаж арматуры технологических трубопроводов, шт.</v>
          </cell>
          <cell r="Q3166">
            <v>1</v>
          </cell>
        </row>
        <row r="3167">
          <cell r="E3167" t="str">
            <v>PI00-06-02-14</v>
          </cell>
          <cell r="F3167" t="str">
            <v>Встроенные элементы трубопроводов DN &gt;50 - 100 мм / &gt;2 - 4 дюйм</v>
          </cell>
          <cell r="G3167" t="str">
            <v>Built-in piping elements DN &gt;50 - 100 mm / &gt;2 - 4”</v>
          </cell>
          <cell r="H3167" t="str">
            <v>шт.</v>
          </cell>
          <cell r="I3167" t="str">
            <v>pcs.</v>
          </cell>
          <cell r="J3167">
            <v>10.007543999999999</v>
          </cell>
          <cell r="K3167">
            <v>1.4296491428571427</v>
          </cell>
          <cell r="L3167" t="str">
            <v>KQ-33-00</v>
          </cell>
          <cell r="M3167" t="str">
            <v>Технологические трубопроводы, м</v>
          </cell>
          <cell r="N3167">
            <v>0</v>
          </cell>
          <cell r="O3167" t="str">
            <v>KQ-33-07</v>
          </cell>
          <cell r="P3167" t="str">
            <v>Монтаж арматуры технологических трубопроводов, шт.</v>
          </cell>
          <cell r="Q3167">
            <v>1</v>
          </cell>
        </row>
        <row r="3168">
          <cell r="E3168" t="str">
            <v>PI00-06-02-15</v>
          </cell>
          <cell r="F3168" t="str">
            <v>Встроенные элементы трубопроводов DN &gt;100 - 200 мм / &gt;4 - 8 дюйм</v>
          </cell>
          <cell r="G3168" t="str">
            <v>Built-in piping elements DN &gt;100 - 200 mm / &gt;4 - 8”</v>
          </cell>
          <cell r="H3168" t="str">
            <v>шт.</v>
          </cell>
          <cell r="I3168" t="str">
            <v>pcs.</v>
          </cell>
          <cell r="J3168">
            <v>17.656119999999998</v>
          </cell>
          <cell r="K3168">
            <v>2.6484179999999999</v>
          </cell>
          <cell r="L3168" t="str">
            <v>KQ-33-00</v>
          </cell>
          <cell r="M3168" t="str">
            <v>Технологические трубопроводы, м</v>
          </cell>
          <cell r="N3168">
            <v>0</v>
          </cell>
          <cell r="O3168" t="str">
            <v>KQ-33-07</v>
          </cell>
          <cell r="P3168" t="str">
            <v>Монтаж арматуры технологических трубопроводов, шт.</v>
          </cell>
          <cell r="Q3168">
            <v>1</v>
          </cell>
        </row>
        <row r="3169">
          <cell r="E3169" t="str">
            <v>PI00-06-02-16</v>
          </cell>
          <cell r="F3169" t="str">
            <v>Встроенные элементы трубопроводов DN &gt;200 - 300 мм / &gt;8 - 12 дюйм</v>
          </cell>
          <cell r="G3169" t="str">
            <v>Built-in piping elements DN &gt;200 - 300 mm / &gt;8 - 12”</v>
          </cell>
          <cell r="H3169" t="str">
            <v>шт.</v>
          </cell>
          <cell r="I3169" t="str">
            <v>pcs.</v>
          </cell>
          <cell r="J3169">
            <v>23.989360000000001</v>
          </cell>
          <cell r="K3169">
            <v>4.198138000000001</v>
          </cell>
          <cell r="L3169" t="str">
            <v>KQ-33-00</v>
          </cell>
          <cell r="M3169" t="str">
            <v>Технологические трубопроводы, м</v>
          </cell>
          <cell r="N3169">
            <v>0</v>
          </cell>
          <cell r="O3169" t="str">
            <v>KQ-33-07</v>
          </cell>
          <cell r="P3169" t="str">
            <v>Монтаж арматуры технологических трубопроводов, шт.</v>
          </cell>
          <cell r="Q3169">
            <v>1</v>
          </cell>
        </row>
        <row r="3170">
          <cell r="E3170" t="str">
            <v>PI00-06-02-17</v>
          </cell>
          <cell r="F3170" t="str">
            <v>Встроенные элементы трубопроводов DN &gt;300 - 500 мм / &gt;12 - 20 дюйм</v>
          </cell>
          <cell r="G3170" t="str">
            <v>Built-in piping elements DN &gt;300 - 500 mm / &gt;12 - 20”</v>
          </cell>
          <cell r="H3170" t="str">
            <v>шт.</v>
          </cell>
          <cell r="I3170" t="str">
            <v>pcs.</v>
          </cell>
          <cell r="J3170">
            <v>30.02852</v>
          </cell>
          <cell r="K3170">
            <v>6.0057040000000015</v>
          </cell>
          <cell r="L3170" t="str">
            <v>KQ-33-00</v>
          </cell>
          <cell r="M3170" t="str">
            <v>Технологические трубопроводы, м</v>
          </cell>
          <cell r="N3170">
            <v>0</v>
          </cell>
          <cell r="O3170" t="str">
            <v>KQ-33-07</v>
          </cell>
          <cell r="P3170" t="str">
            <v>Монтаж арматуры технологических трубопроводов, шт.</v>
          </cell>
          <cell r="Q3170">
            <v>1</v>
          </cell>
        </row>
        <row r="3171">
          <cell r="E3171" t="str">
            <v>PI00-06-02-18</v>
          </cell>
          <cell r="F3171" t="str">
            <v>Встроенные элементы трубопроводов DN &gt;500 - 700 мм / &gt;20 - 28 дюйм</v>
          </cell>
          <cell r="G3171" t="str">
            <v>Built-in piping elements DN &gt;500 - 700 mm / &gt;20 - 28”</v>
          </cell>
          <cell r="H3171" t="str">
            <v>шт.</v>
          </cell>
          <cell r="I3171" t="str">
            <v>pcs.</v>
          </cell>
          <cell r="J3171">
            <v>56.272360000000006</v>
          </cell>
          <cell r="K3171">
            <v>11.254472000000002</v>
          </cell>
          <cell r="L3171" t="str">
            <v>KQ-33-00</v>
          </cell>
          <cell r="M3171" t="str">
            <v>Технологические трубопроводы, м</v>
          </cell>
          <cell r="N3171">
            <v>0</v>
          </cell>
          <cell r="O3171" t="str">
            <v>KQ-33-07</v>
          </cell>
          <cell r="P3171" t="str">
            <v>Монтаж арматуры технологических трубопроводов, шт.</v>
          </cell>
          <cell r="Q3171">
            <v>1</v>
          </cell>
        </row>
        <row r="3172">
          <cell r="E3172" t="str">
            <v>PI00-06-02-19</v>
          </cell>
          <cell r="F3172" t="str">
            <v>Встроенные элементы трубопроводов DN &gt;700 - 1000 мм / &gt;28 - 40 дюйм</v>
          </cell>
          <cell r="G3172" t="str">
            <v>Built-in piping elements DN &gt;700 - 1000 mm / &gt;28 - 40”</v>
          </cell>
          <cell r="H3172" t="str">
            <v>шт.</v>
          </cell>
          <cell r="I3172" t="str">
            <v>pcs.</v>
          </cell>
          <cell r="J3172">
            <v>191.04613894736841</v>
          </cell>
          <cell r="K3172">
            <v>38.20922778947368</v>
          </cell>
          <cell r="L3172" t="str">
            <v>KQ-33-00</v>
          </cell>
          <cell r="M3172" t="str">
            <v>Технологические трубопроводы, м</v>
          </cell>
          <cell r="N3172">
            <v>0</v>
          </cell>
          <cell r="O3172" t="str">
            <v>KQ-33-07</v>
          </cell>
          <cell r="P3172" t="str">
            <v>Монтаж арматуры технологических трубопроводов, шт.</v>
          </cell>
          <cell r="Q3172">
            <v>1</v>
          </cell>
        </row>
        <row r="3173">
          <cell r="E3173" t="str">
            <v>PI00-06-02-20</v>
          </cell>
          <cell r="F3173" t="str">
            <v>Встроенные элементы трубопроводов DN &gt;1000 - 1200 мм / &gt;40 - 48 дюйм</v>
          </cell>
          <cell r="G3173" t="str">
            <v>Built-in piping elements DN &gt;1000 - 1200 mm / &gt;40 - 48”</v>
          </cell>
          <cell r="H3173" t="str">
            <v>шт.</v>
          </cell>
          <cell r="I3173" t="str">
            <v>pcs.</v>
          </cell>
          <cell r="J3173">
            <v>292.05787368421051</v>
          </cell>
          <cell r="K3173">
            <v>73.014468421052626</v>
          </cell>
          <cell r="L3173" t="str">
            <v>KQ-33-00</v>
          </cell>
          <cell r="M3173" t="str">
            <v>Технологические трубопроводы, м</v>
          </cell>
          <cell r="N3173">
            <v>0</v>
          </cell>
          <cell r="O3173" t="str">
            <v>KQ-33-07</v>
          </cell>
          <cell r="P3173" t="str">
            <v>Монтаж арматуры технологических трубопроводов, шт.</v>
          </cell>
          <cell r="Q3173">
            <v>1</v>
          </cell>
        </row>
        <row r="3174">
          <cell r="E3174" t="str">
            <v>PI00-06-02-21</v>
          </cell>
          <cell r="F3174" t="str">
            <v>Встроенные элементы трубопроводов DN &gt;1200 - 1400 мм / &gt;48 - 56 дюйм</v>
          </cell>
          <cell r="G3174" t="str">
            <v>Built-in piping elements DN &gt;1200 - 1400 mm / &gt;48 - 56”</v>
          </cell>
          <cell r="H3174" t="str">
            <v>шт.</v>
          </cell>
          <cell r="I3174" t="str">
            <v>pcs.</v>
          </cell>
          <cell r="J3174">
            <v>382.3137221052632</v>
          </cell>
          <cell r="K3174">
            <v>95.578430526315799</v>
          </cell>
          <cell r="L3174" t="str">
            <v>KQ-33-00</v>
          </cell>
          <cell r="M3174" t="str">
            <v>Технологические трубопроводы, м</v>
          </cell>
          <cell r="N3174">
            <v>0</v>
          </cell>
          <cell r="O3174" t="str">
            <v>KQ-33-07</v>
          </cell>
          <cell r="P3174" t="str">
            <v>Монтаж арматуры технологических трубопроводов, шт.</v>
          </cell>
          <cell r="Q3174">
            <v>1</v>
          </cell>
        </row>
        <row r="3175">
          <cell r="E3175" t="str">
            <v>PI00-06-02-22</v>
          </cell>
          <cell r="F3175" t="str">
            <v>Встроенные элементы трубопроводов DN &gt;1400 - 1600 мм / &gt;56 - 64 дюйм</v>
          </cell>
          <cell r="G3175" t="str">
            <v>Built-in piping elements DN &gt;1400 - 1600 mm / &gt;56 - 64”</v>
          </cell>
          <cell r="H3175" t="str">
            <v>шт.</v>
          </cell>
          <cell r="I3175" t="str">
            <v>pcs.</v>
          </cell>
          <cell r="J3175">
            <v>425.20504631578945</v>
          </cell>
          <cell r="K3175">
            <v>106.30126157894736</v>
          </cell>
          <cell r="L3175" t="str">
            <v>KQ-33-00</v>
          </cell>
          <cell r="M3175" t="str">
            <v>Технологические трубопроводы, м</v>
          </cell>
          <cell r="N3175">
            <v>0</v>
          </cell>
          <cell r="O3175" t="str">
            <v>KQ-33-07</v>
          </cell>
          <cell r="P3175" t="str">
            <v>Монтаж арматуры технологических трубопроводов, шт.</v>
          </cell>
          <cell r="Q3175">
            <v>1</v>
          </cell>
        </row>
        <row r="3176">
          <cell r="E3176" t="str">
            <v>PI00-06-02-23</v>
          </cell>
          <cell r="F3176" t="str">
            <v>Встроенные элементы трубопроводов DN &gt;1600 - 1800 мм / &gt;64 - 72 дюйм</v>
          </cell>
          <cell r="G3176" t="str">
            <v>Built-in piping elements DN &gt;1600 - 1800 mm / &gt;64 - 72”</v>
          </cell>
          <cell r="H3176" t="str">
            <v>шт.</v>
          </cell>
          <cell r="I3176" t="str">
            <v>pcs.</v>
          </cell>
          <cell r="J3176">
            <v>498.63489684210526</v>
          </cell>
          <cell r="K3176">
            <v>124.65872421052632</v>
          </cell>
          <cell r="L3176" t="str">
            <v>KQ-33-00</v>
          </cell>
          <cell r="M3176" t="str">
            <v>Технологические трубопроводы, м</v>
          </cell>
          <cell r="N3176">
            <v>0</v>
          </cell>
          <cell r="O3176" t="str">
            <v>KQ-33-07</v>
          </cell>
          <cell r="P3176" t="str">
            <v>Монтаж арматуры технологических трубопроводов, шт.</v>
          </cell>
          <cell r="Q3176">
            <v>1</v>
          </cell>
        </row>
        <row r="3177">
          <cell r="E3177" t="str">
            <v>PI00-06-02-24</v>
          </cell>
          <cell r="F3177" t="str">
            <v>Встроенные элементы трубопроводов DN &gt;1800 - 2000 мм / &gt;72 - 80 дюйм</v>
          </cell>
          <cell r="G3177" t="str">
            <v>Built-in piping elements DN &gt;1800 - 2000 mm / &gt;72 - 80”</v>
          </cell>
          <cell r="H3177" t="str">
            <v>шт.</v>
          </cell>
          <cell r="I3177" t="str">
            <v>pcs.</v>
          </cell>
          <cell r="J3177">
            <v>535.41851578947376</v>
          </cell>
          <cell r="K3177">
            <v>133.85462894736844</v>
          </cell>
          <cell r="L3177" t="str">
            <v>KQ-33-00</v>
          </cell>
          <cell r="M3177" t="str">
            <v>Технологические трубопроводы, м</v>
          </cell>
          <cell r="N3177">
            <v>0</v>
          </cell>
          <cell r="O3177" t="str">
            <v>KQ-33-07</v>
          </cell>
          <cell r="P3177" t="str">
            <v>Монтаж арматуры технологических трубопроводов, шт.</v>
          </cell>
          <cell r="Q3177">
            <v>1</v>
          </cell>
        </row>
        <row r="3178">
          <cell r="E3178" t="str">
            <v>PI00-06-02-25</v>
          </cell>
          <cell r="F3178" t="str">
            <v>Встроенные элементы трубопроводов DN &gt;2000 - 2200 мм / &gt;80 - 88 дюйм</v>
          </cell>
          <cell r="G3178" t="str">
            <v>Built-in piping elements DN &gt;2000 - 2200 mm / &gt;80 - 88”</v>
          </cell>
          <cell r="H3178" t="str">
            <v>шт.</v>
          </cell>
          <cell r="I3178" t="str">
            <v>pcs.</v>
          </cell>
          <cell r="J3178">
            <v>562.18944157894748</v>
          </cell>
          <cell r="K3178">
            <v>140.54736039473687</v>
          </cell>
          <cell r="L3178" t="str">
            <v>KQ-33-00</v>
          </cell>
          <cell r="M3178" t="str">
            <v>Технологические трубопроводы, м</v>
          </cell>
          <cell r="N3178">
            <v>0</v>
          </cell>
          <cell r="O3178" t="str">
            <v>KQ-33-07</v>
          </cell>
          <cell r="P3178" t="str">
            <v>Монтаж арматуры технологических трубопроводов, шт.</v>
          </cell>
          <cell r="Q3178">
            <v>1</v>
          </cell>
        </row>
        <row r="3179">
          <cell r="E3179" t="str">
            <v>PI00-06-02-26</v>
          </cell>
          <cell r="F3179" t="str">
            <v>Встроенные элементы трубопроводов DN &gt;2200 - 2400 мм / &gt;88 - 96 дюйм</v>
          </cell>
          <cell r="G3179" t="str">
            <v>Built-in piping elements DN &gt;2200 - 2400 mm / &gt;88 - 96”</v>
          </cell>
          <cell r="H3179" t="str">
            <v>шт.</v>
          </cell>
          <cell r="I3179" t="str">
            <v>pcs.</v>
          </cell>
          <cell r="J3179">
            <v>0</v>
          </cell>
          <cell r="K3179">
            <v>0</v>
          </cell>
          <cell r="L3179" t="str">
            <v>KQ-33-00</v>
          </cell>
          <cell r="M3179" t="str">
            <v>Технологические трубопроводы, м</v>
          </cell>
          <cell r="N3179">
            <v>0</v>
          </cell>
          <cell r="O3179" t="str">
            <v>KQ-33-07</v>
          </cell>
          <cell r="P3179" t="str">
            <v>Монтаж арматуры технологических трубопроводов, шт.</v>
          </cell>
          <cell r="Q3179">
            <v>1</v>
          </cell>
        </row>
        <row r="3180">
          <cell r="E3180" t="str">
            <v>PI00-06-02-27</v>
          </cell>
          <cell r="F3180" t="str">
            <v>Встроенные элементы трубопроводов DN &gt;2400 - 2800 мм / &gt;96 - 112 дюйм</v>
          </cell>
          <cell r="G3180" t="str">
            <v>Built-in piping elements DN &gt;2400 - 2800 mm / &gt;96 - 112”</v>
          </cell>
          <cell r="H3180" t="str">
            <v>шт.</v>
          </cell>
          <cell r="I3180" t="str">
            <v>pcs.</v>
          </cell>
          <cell r="J3180">
            <v>0</v>
          </cell>
          <cell r="K3180">
            <v>0</v>
          </cell>
          <cell r="L3180" t="str">
            <v>KQ-33-00</v>
          </cell>
          <cell r="M3180" t="str">
            <v>Технологические трубопроводы, м</v>
          </cell>
          <cell r="N3180">
            <v>0</v>
          </cell>
          <cell r="O3180" t="str">
            <v>KQ-33-07</v>
          </cell>
          <cell r="P3180" t="str">
            <v>Монтаж арматуры технологических трубопроводов, шт.</v>
          </cell>
          <cell r="Q3180">
            <v>1</v>
          </cell>
        </row>
        <row r="3181">
          <cell r="E3181" t="str">
            <v>PI00-06-02-28</v>
          </cell>
          <cell r="F3181" t="str">
            <v>Встроенные элементы трубопроводов DN &gt;2800 - 3200 мм / &gt;112 - 128 дюйм</v>
          </cell>
          <cell r="G3181" t="str">
            <v>Built-in piping elements DN &gt;2800 - 3200 mm / &gt;112 - 128”</v>
          </cell>
          <cell r="H3181" t="str">
            <v>шт.</v>
          </cell>
          <cell r="I3181" t="str">
            <v>pcs.</v>
          </cell>
          <cell r="J3181">
            <v>0</v>
          </cell>
          <cell r="K3181">
            <v>0</v>
          </cell>
          <cell r="L3181" t="str">
            <v>KQ-33-00</v>
          </cell>
          <cell r="M3181" t="str">
            <v>Технологические трубопроводы, м</v>
          </cell>
          <cell r="N3181">
            <v>0</v>
          </cell>
          <cell r="O3181" t="str">
            <v>KQ-33-07</v>
          </cell>
          <cell r="P3181" t="str">
            <v>Монтаж арматуры технологических трубопроводов, шт.</v>
          </cell>
          <cell r="Q3181">
            <v>1</v>
          </cell>
        </row>
        <row r="3182">
          <cell r="E3182" t="str">
            <v>PI00-06-03</v>
          </cell>
          <cell r="F3182" t="str">
            <v>Отсечная запорная, запорно-регулирующая, регулирующая арматура с приводом</v>
          </cell>
          <cell r="G3182" t="str">
            <v>Actuated isolation shut-off, shut-off and control, and control valves</v>
          </cell>
        </row>
        <row r="3183">
          <cell r="E3183" t="str">
            <v>PI00-06-03-14</v>
          </cell>
          <cell r="F3183" t="str">
            <v>Отсечная запорная, запорно-регулирующая, регулирующая арматура с приводом DN &lt;=50 мм / &lt;=2 дюйм</v>
          </cell>
          <cell r="G3183" t="str">
            <v>Actuated isolation shut-off, shut-off and control, and control valves DN &lt;=50 mm / &lt;=2”</v>
          </cell>
          <cell r="H3183" t="str">
            <v>шт.</v>
          </cell>
          <cell r="I3183" t="str">
            <v>pcs.</v>
          </cell>
          <cell r="J3183">
            <v>14.957228000000001</v>
          </cell>
          <cell r="K3183">
            <v>2.05661885</v>
          </cell>
          <cell r="L3183" t="str">
            <v>KQ-33-00</v>
          </cell>
          <cell r="M3183" t="str">
            <v>Технологические трубопроводы, м</v>
          </cell>
          <cell r="N3183">
            <v>0</v>
          </cell>
          <cell r="O3183" t="str">
            <v>KQ-33-07</v>
          </cell>
          <cell r="P3183" t="str">
            <v>Монтаж арматуры технологических трубопроводов, шт.</v>
          </cell>
          <cell r="Q3183">
            <v>1</v>
          </cell>
        </row>
        <row r="3184">
          <cell r="E3184" t="str">
            <v>PI00-06-03-15</v>
          </cell>
          <cell r="F3184" t="str">
            <v>Отсечная запорная, запорно-регулирующая, регулирующая арматура с приводом DN &gt;50 - 100 мм / &gt;2 - 4 дюйм</v>
          </cell>
          <cell r="G3184" t="str">
            <v>Actuated isolation shut-off, shut-off and control, and control valves DN &gt;50 - 100 mm / &gt;2 - 4”</v>
          </cell>
          <cell r="H3184" t="str">
            <v>шт.</v>
          </cell>
          <cell r="I3184" t="str">
            <v>pcs.</v>
          </cell>
          <cell r="J3184">
            <v>23.847396</v>
          </cell>
          <cell r="K3184">
            <v>3.406770857142857</v>
          </cell>
          <cell r="L3184" t="str">
            <v>KQ-33-00</v>
          </cell>
          <cell r="M3184" t="str">
            <v>Технологические трубопроводы, м</v>
          </cell>
          <cell r="N3184">
            <v>0</v>
          </cell>
          <cell r="O3184" t="str">
            <v>KQ-33-07</v>
          </cell>
          <cell r="P3184" t="str">
            <v>Монтаж арматуры технологических трубопроводов, шт.</v>
          </cell>
          <cell r="Q3184">
            <v>1</v>
          </cell>
        </row>
        <row r="3185">
          <cell r="E3185" t="str">
            <v>PI00-06-03-16</v>
          </cell>
          <cell r="F3185" t="str">
            <v>Отсечная запорная, запорно-регулирующая, регулирующая арматура с приводом DN &gt;100 - 200 мм / &gt;4 - 8 дюйм</v>
          </cell>
          <cell r="G3185" t="str">
            <v>Actuated isolation shut-off, shut-off and control, and control valves DN &gt;100 - 200 mm / &gt;4 - 8”</v>
          </cell>
          <cell r="H3185" t="str">
            <v>шт.</v>
          </cell>
          <cell r="I3185" t="str">
            <v>pcs.</v>
          </cell>
          <cell r="J3185">
            <v>45.596580000000003</v>
          </cell>
          <cell r="K3185">
            <v>6.8394870000000001</v>
          </cell>
          <cell r="L3185" t="str">
            <v>KQ-33-00</v>
          </cell>
          <cell r="M3185" t="str">
            <v>Технологические трубопроводы, м</v>
          </cell>
          <cell r="N3185">
            <v>0</v>
          </cell>
          <cell r="O3185" t="str">
            <v>KQ-33-07</v>
          </cell>
          <cell r="P3185" t="str">
            <v>Монтаж арматуры технологических трубопроводов, шт.</v>
          </cell>
          <cell r="Q3185">
            <v>1</v>
          </cell>
        </row>
        <row r="3186">
          <cell r="E3186" t="str">
            <v>PI00-06-03-17</v>
          </cell>
          <cell r="F3186" t="str">
            <v>Отсечная запорная, запорно-регулирующая, регулирующая арматура с приводом DN &gt;200 - 300 мм / &gt;8 - 12 дюйм</v>
          </cell>
          <cell r="G3186" t="str">
            <v>Actuated isolation shut-off, shut-off and control, and control valves DN &gt;200 - 300 mm / &gt;8 - 12”</v>
          </cell>
          <cell r="H3186" t="str">
            <v>шт.</v>
          </cell>
          <cell r="I3186" t="str">
            <v>pcs.</v>
          </cell>
          <cell r="J3186">
            <v>61.020339999999997</v>
          </cell>
          <cell r="K3186">
            <v>10.6785595</v>
          </cell>
          <cell r="L3186" t="str">
            <v>KQ-33-00</v>
          </cell>
          <cell r="M3186" t="str">
            <v>Технологические трубопроводы, м</v>
          </cell>
          <cell r="N3186">
            <v>0</v>
          </cell>
          <cell r="O3186" t="str">
            <v>KQ-33-07</v>
          </cell>
          <cell r="P3186" t="str">
            <v>Монтаж арматуры технологических трубопроводов, шт.</v>
          </cell>
          <cell r="Q3186">
            <v>1</v>
          </cell>
        </row>
        <row r="3187">
          <cell r="E3187" t="str">
            <v>PI00-06-03-18</v>
          </cell>
          <cell r="F3187" t="str">
            <v>Отсечная запорная, запорно-регулирующая, регулирующая арматура с приводом DN &gt;300 - 500 мм / &gt;12 - 20 дюйм</v>
          </cell>
          <cell r="G3187" t="str">
            <v>Actuated isolation shut-off, shut-off and control, and control valves DN &gt;300 - 500 mm / &gt;12 - 20”</v>
          </cell>
          <cell r="H3187" t="str">
            <v>шт.</v>
          </cell>
          <cell r="I3187" t="str">
            <v>pcs.</v>
          </cell>
          <cell r="J3187">
            <v>71.738439999999983</v>
          </cell>
          <cell r="K3187">
            <v>14.347687999999996</v>
          </cell>
          <cell r="L3187" t="str">
            <v>KQ-33-00</v>
          </cell>
          <cell r="M3187" t="str">
            <v>Технологические трубопроводы, м</v>
          </cell>
          <cell r="N3187">
            <v>0</v>
          </cell>
          <cell r="O3187" t="str">
            <v>KQ-33-07</v>
          </cell>
          <cell r="P3187" t="str">
            <v>Монтаж арматуры технологических трубопроводов, шт.</v>
          </cell>
          <cell r="Q3187">
            <v>1</v>
          </cell>
        </row>
        <row r="3188">
          <cell r="E3188" t="str">
            <v>PI00-06-03-19</v>
          </cell>
          <cell r="F3188" t="str">
            <v>Отсечная запорная, запорно-регулирующая, регулирующая арматура с приводом DN &gt;500 - 700 мм / &gt;20 - 28 дюйм</v>
          </cell>
          <cell r="G3188" t="str">
            <v>Actuated isolation shut-off, shut-off and control, and control valves DN &gt;500 - 700 mm / &gt;20 - 28”</v>
          </cell>
          <cell r="H3188" t="str">
            <v>шт.</v>
          </cell>
          <cell r="I3188" t="str">
            <v>pcs.</v>
          </cell>
          <cell r="J3188">
            <v>76.252560000000003</v>
          </cell>
          <cell r="K3188">
            <v>15.250512000000001</v>
          </cell>
          <cell r="L3188" t="str">
            <v>KQ-33-00</v>
          </cell>
          <cell r="M3188" t="str">
            <v>Технологические трубопроводы, м</v>
          </cell>
          <cell r="N3188">
            <v>0</v>
          </cell>
          <cell r="O3188" t="str">
            <v>KQ-33-07</v>
          </cell>
          <cell r="P3188" t="str">
            <v>Монтаж арматуры технологических трубопроводов, шт.</v>
          </cell>
          <cell r="Q3188">
            <v>1</v>
          </cell>
        </row>
        <row r="3189">
          <cell r="E3189" t="str">
            <v>PI00-06-03-20</v>
          </cell>
          <cell r="F3189" t="str">
            <v>Отсечная запорная, запорно-регулирующая, регулирующая арматура с приводом DN &gt;700 - 1000 мм / &gt;28 - 40 дюйм</v>
          </cell>
          <cell r="G3189" t="str">
            <v>Actuated isolation shut-off, shut-off and control, and control valves DN &gt;700 - 1000 mm / &gt;28 - 40”</v>
          </cell>
          <cell r="H3189" t="str">
            <v>шт.</v>
          </cell>
          <cell r="I3189" t="str">
            <v>pcs.</v>
          </cell>
          <cell r="J3189">
            <v>218.18188631578951</v>
          </cell>
          <cell r="K3189">
            <v>43.636377263157904</v>
          </cell>
          <cell r="L3189" t="str">
            <v>KQ-33-00</v>
          </cell>
          <cell r="M3189" t="str">
            <v>Технологические трубопроводы, м</v>
          </cell>
          <cell r="N3189">
            <v>0</v>
          </cell>
          <cell r="O3189" t="str">
            <v>KQ-33-07</v>
          </cell>
          <cell r="P3189" t="str">
            <v>Монтаж арматуры технологических трубопроводов, шт.</v>
          </cell>
          <cell r="Q3189">
            <v>1</v>
          </cell>
        </row>
        <row r="3190">
          <cell r="E3190" t="str">
            <v>PI00-06-03-21</v>
          </cell>
          <cell r="F3190" t="str">
            <v>Отсечная запорная, запорно-регулирующая, регулирующая арматура с приводом DN &gt;1000 - 1200 мм / &gt;40 - 48 дюйм</v>
          </cell>
          <cell r="G3190" t="str">
            <v>Actuated isolation shut-off, shut-off and control, and control valves DN &gt;1000 - 1200 mm / &gt;40 - 48”</v>
          </cell>
          <cell r="H3190" t="str">
            <v>шт.</v>
          </cell>
          <cell r="I3190" t="str">
            <v>pcs.</v>
          </cell>
          <cell r="J3190">
            <v>322.87880842105261</v>
          </cell>
          <cell r="K3190">
            <v>80.719702105263153</v>
          </cell>
          <cell r="L3190" t="str">
            <v>KQ-33-00</v>
          </cell>
          <cell r="M3190" t="str">
            <v>Технологические трубопроводы, м</v>
          </cell>
          <cell r="N3190">
            <v>0</v>
          </cell>
          <cell r="O3190" t="str">
            <v>KQ-33-07</v>
          </cell>
          <cell r="P3190" t="str">
            <v>Монтаж арматуры технологических трубопроводов, шт.</v>
          </cell>
          <cell r="Q3190">
            <v>1</v>
          </cell>
        </row>
        <row r="3191">
          <cell r="E3191" t="str">
            <v>PI00-06-03-22</v>
          </cell>
          <cell r="F3191" t="str">
            <v>Отсечная запорная, запорно-регулирующая, регулирующая арматура с приводом DN &gt;1200 - 1400 мм / &gt;48 - 56 дюйм</v>
          </cell>
          <cell r="G3191" t="str">
            <v>Actuated isolation shut-off, shut-off and control, and control valves DN &gt;1200 - 1400 mm / &gt;48 - 56”</v>
          </cell>
          <cell r="H3191" t="str">
            <v>шт.</v>
          </cell>
          <cell r="I3191" t="str">
            <v>pcs.</v>
          </cell>
          <cell r="J3191">
            <v>494.36736421052632</v>
          </cell>
          <cell r="K3191">
            <v>123.59184105263159</v>
          </cell>
          <cell r="L3191" t="str">
            <v>KQ-33-00</v>
          </cell>
          <cell r="M3191" t="str">
            <v>Технологические трубопроводы, м</v>
          </cell>
          <cell r="N3191">
            <v>0</v>
          </cell>
          <cell r="O3191" t="str">
            <v>KQ-33-07</v>
          </cell>
          <cell r="P3191" t="str">
            <v>Монтаж арматуры технологических трубопроводов, шт.</v>
          </cell>
          <cell r="Q3191">
            <v>1</v>
          </cell>
        </row>
        <row r="3192">
          <cell r="E3192" t="str">
            <v>PI00-06-03-23</v>
          </cell>
          <cell r="F3192" t="str">
            <v>Отсечная запорная, запорно-регулирующая, регулирующая арматура с приводом DN &gt;1400 - 1600 мм / &gt;56 - 64 дюйм</v>
          </cell>
          <cell r="G3192" t="str">
            <v>Actuated isolation shut-off, shut-off and control, and control valves DN &gt;1400 - 1600 mm / &gt;56 - 64”</v>
          </cell>
          <cell r="H3192" t="str">
            <v>шт.</v>
          </cell>
          <cell r="I3192" t="str">
            <v>pcs.</v>
          </cell>
          <cell r="J3192">
            <v>551.52557263157894</v>
          </cell>
          <cell r="K3192">
            <v>137.88139315789473</v>
          </cell>
          <cell r="L3192" t="str">
            <v>KQ-33-00</v>
          </cell>
          <cell r="M3192" t="str">
            <v>Технологические трубопроводы, м</v>
          </cell>
          <cell r="N3192">
            <v>0</v>
          </cell>
          <cell r="O3192" t="str">
            <v>KQ-33-07</v>
          </cell>
          <cell r="P3192" t="str">
            <v>Монтаж арматуры технологических трубопроводов, шт.</v>
          </cell>
          <cell r="Q3192">
            <v>1</v>
          </cell>
        </row>
        <row r="3193">
          <cell r="E3193" t="str">
            <v>PI00-06-03-24</v>
          </cell>
          <cell r="F3193" t="str">
            <v>Отсечная запорная, запорно-регулирующая, регулирующая арматура с приводом DN &gt;1600 - 1800 мм / &gt;64 - 72 дюйм</v>
          </cell>
          <cell r="G3193" t="str">
            <v>Actuated isolation shut-off, shut-off and control, and control valves DN &gt;1600 - 1800 mm / &gt;64 - 72”</v>
          </cell>
          <cell r="H3193" t="str">
            <v>шт.</v>
          </cell>
          <cell r="I3193" t="str">
            <v>pcs.</v>
          </cell>
          <cell r="J3193">
            <v>650.19683368421056</v>
          </cell>
          <cell r="K3193">
            <v>162.54920842105264</v>
          </cell>
          <cell r="L3193" t="str">
            <v>KQ-33-00</v>
          </cell>
          <cell r="M3193" t="str">
            <v>Технологические трубопроводы, м</v>
          </cell>
          <cell r="N3193">
            <v>0</v>
          </cell>
          <cell r="O3193" t="str">
            <v>KQ-33-07</v>
          </cell>
          <cell r="P3193" t="str">
            <v>Монтаж арматуры технологических трубопроводов, шт.</v>
          </cell>
          <cell r="Q3193">
            <v>1</v>
          </cell>
        </row>
        <row r="3194">
          <cell r="E3194" t="str">
            <v>PI00-06-03-25</v>
          </cell>
          <cell r="F3194" t="str">
            <v>Отсечная запорная, запорно-регулирующая, регулирующая арматура с приводом DN &gt;1800 - 2000 мм / &gt;72 - 80 дюйм</v>
          </cell>
          <cell r="G3194" t="str">
            <v>Actuated isolation shut-off, shut-off and control, and control valves DN &gt;1800 - 2000 mm / &gt;72 - 80”</v>
          </cell>
          <cell r="H3194" t="str">
            <v>шт.</v>
          </cell>
          <cell r="I3194" t="str">
            <v>pcs.</v>
          </cell>
          <cell r="J3194">
            <v>699.05243157894745</v>
          </cell>
          <cell r="K3194">
            <v>174.76310789473686</v>
          </cell>
          <cell r="L3194" t="str">
            <v>KQ-33-00</v>
          </cell>
          <cell r="M3194" t="str">
            <v>Технологические трубопроводы, м</v>
          </cell>
          <cell r="N3194">
            <v>0</v>
          </cell>
          <cell r="O3194" t="str">
            <v>KQ-33-07</v>
          </cell>
          <cell r="P3194" t="str">
            <v>Монтаж арматуры технологических трубопроводов, шт.</v>
          </cell>
          <cell r="Q3194">
            <v>1</v>
          </cell>
        </row>
        <row r="3195">
          <cell r="E3195" t="str">
            <v>PI00-06-03-26</v>
          </cell>
          <cell r="F3195" t="str">
            <v>Отсечная запорная, запорно-регулирующая, регулирующая арматура с приводом DN &gt;2000 - 2200 мм / &gt;80 - 88 дюйм</v>
          </cell>
          <cell r="G3195" t="str">
            <v>Actuated isolation shut-off, shut-off and control, and control valves DN &gt;2000 - 2200 mm / &gt;80 - 88”</v>
          </cell>
          <cell r="H3195" t="str">
            <v>шт.</v>
          </cell>
          <cell r="I3195" t="str">
            <v>pcs.</v>
          </cell>
          <cell r="J3195">
            <v>734.00505315789485</v>
          </cell>
          <cell r="K3195">
            <v>183.50126328947371</v>
          </cell>
          <cell r="L3195" t="str">
            <v>KQ-33-00</v>
          </cell>
          <cell r="M3195" t="str">
            <v>Технологические трубопроводы, м</v>
          </cell>
          <cell r="N3195">
            <v>0</v>
          </cell>
          <cell r="O3195" t="str">
            <v>KQ-33-07</v>
          </cell>
          <cell r="P3195" t="str">
            <v>Монтаж арматуры технологических трубопроводов, шт.</v>
          </cell>
          <cell r="Q3195">
            <v>1</v>
          </cell>
        </row>
        <row r="3196">
          <cell r="E3196" t="str">
            <v>PI00-06-03-27</v>
          </cell>
          <cell r="F3196" t="str">
            <v>Отсечная запорная, запорно-регулирующая, регулирующая арматура с приводом DN &gt;2200 - 2400 мм / &gt;88 - 96 дюйм</v>
          </cell>
          <cell r="G3196" t="str">
            <v>Actuated isolation shut-off, shut-off and control, and control valves DN &gt;2200 - 2400 mm / &gt;88 - 96”</v>
          </cell>
          <cell r="H3196" t="str">
            <v>шт.</v>
          </cell>
          <cell r="I3196" t="str">
            <v>pcs.</v>
          </cell>
          <cell r="J3196">
            <v>0</v>
          </cell>
          <cell r="K3196">
            <v>0</v>
          </cell>
          <cell r="L3196" t="str">
            <v>KQ-33-00</v>
          </cell>
          <cell r="M3196" t="str">
            <v>Технологические трубопроводы, м</v>
          </cell>
          <cell r="N3196">
            <v>0</v>
          </cell>
          <cell r="O3196" t="str">
            <v>KQ-33-07</v>
          </cell>
          <cell r="P3196" t="str">
            <v>Монтаж арматуры технологических трубопроводов, шт.</v>
          </cell>
          <cell r="Q3196">
            <v>1</v>
          </cell>
        </row>
        <row r="3197">
          <cell r="E3197" t="str">
            <v>PI00-06-03-28</v>
          </cell>
          <cell r="F3197" t="str">
            <v>Отсечная запорная, запорно-регулирующая, регулирующая арматура с приводом DN &gt;2400 - 2800 мм / &gt;96 - 112 дюйм</v>
          </cell>
          <cell r="G3197" t="str">
            <v>Actuated isolation shut-off, shut-off and control, and control valves DN &gt;2400 - 2800 mm / &gt;96 - 112”</v>
          </cell>
          <cell r="H3197" t="str">
            <v>шт.</v>
          </cell>
          <cell r="I3197" t="str">
            <v>pcs.</v>
          </cell>
          <cell r="J3197">
            <v>0</v>
          </cell>
          <cell r="K3197">
            <v>0</v>
          </cell>
          <cell r="L3197" t="str">
            <v>KQ-33-00</v>
          </cell>
          <cell r="M3197" t="str">
            <v>Технологические трубопроводы, м</v>
          </cell>
          <cell r="N3197">
            <v>0</v>
          </cell>
          <cell r="O3197" t="str">
            <v>KQ-33-07</v>
          </cell>
          <cell r="P3197" t="str">
            <v>Монтаж арматуры технологических трубопроводов, шт.</v>
          </cell>
          <cell r="Q3197">
            <v>1</v>
          </cell>
        </row>
        <row r="3198">
          <cell r="E3198" t="str">
            <v>PI00-06-03-29</v>
          </cell>
          <cell r="F3198" t="str">
            <v>Отсечная запорная, запорно-регулирующая, регулирующая арматура с приводом DN &gt;2800 - 3200 мм / &gt;112 - 128 дюйм</v>
          </cell>
          <cell r="G3198" t="str">
            <v>Actuated isolation shut-off, shut-off and control, and control valves DN &gt;2800 - 3200 mm / &gt;112 - 128”</v>
          </cell>
          <cell r="H3198" t="str">
            <v>шт.</v>
          </cell>
          <cell r="I3198" t="str">
            <v>pcs.</v>
          </cell>
          <cell r="J3198">
            <v>0</v>
          </cell>
          <cell r="K3198">
            <v>0</v>
          </cell>
          <cell r="L3198" t="str">
            <v>KQ-33-00</v>
          </cell>
          <cell r="M3198" t="str">
            <v>Технологические трубопроводы, м</v>
          </cell>
          <cell r="N3198">
            <v>0</v>
          </cell>
          <cell r="O3198" t="str">
            <v>KQ-33-07</v>
          </cell>
          <cell r="P3198" t="str">
            <v>Монтаж арматуры технологических трубопроводов, шт.</v>
          </cell>
          <cell r="Q3198">
            <v>1</v>
          </cell>
        </row>
        <row r="3199">
          <cell r="E3199" t="str">
            <v>PI00-06-04</v>
          </cell>
          <cell r="F3199" t="str">
            <v>Предохранительные клапаны</v>
          </cell>
          <cell r="G3199" t="str">
            <v>Pressure safety valves</v>
          </cell>
        </row>
        <row r="3200">
          <cell r="E3200" t="str">
            <v>PI00-06-04-13</v>
          </cell>
          <cell r="F3200" t="str">
            <v>Предохранительные клапаны DN &lt;=50 мм / &lt;=2 дюйм</v>
          </cell>
          <cell r="G3200" t="str">
            <v>Pressure safety valves DN &lt;=50 mm / &lt;=2”</v>
          </cell>
          <cell r="H3200" t="str">
            <v>шт.</v>
          </cell>
          <cell r="I3200" t="str">
            <v>pcs.</v>
          </cell>
          <cell r="J3200">
            <v>12.436321839080469</v>
          </cell>
          <cell r="K3200">
            <v>1.7099942528735643</v>
          </cell>
          <cell r="L3200" t="str">
            <v>KQ-33-00</v>
          </cell>
          <cell r="M3200" t="str">
            <v>Технологические трубопроводы, м</v>
          </cell>
          <cell r="N3200">
            <v>0</v>
          </cell>
          <cell r="O3200" t="str">
            <v>KQ-33-07</v>
          </cell>
          <cell r="P3200" t="str">
            <v>Монтаж арматуры технологических трубопроводов, шт.</v>
          </cell>
          <cell r="Q3200">
            <v>1</v>
          </cell>
        </row>
        <row r="3201">
          <cell r="E3201" t="str">
            <v>PI00-06-04-14</v>
          </cell>
          <cell r="F3201" t="str">
            <v>Предохранительные клапаны DN &gt;50 - 100 мм / &gt;2 - 4 дюйм</v>
          </cell>
          <cell r="G3201" t="str">
            <v>Pressure safety valves DN &gt;50 - 100 mm / &gt;2 - 4”</v>
          </cell>
          <cell r="H3201" t="str">
            <v>шт.</v>
          </cell>
          <cell r="I3201" t="str">
            <v>pcs.</v>
          </cell>
          <cell r="J3201">
            <v>27.456</v>
          </cell>
          <cell r="K3201">
            <v>3.9222857142857146</v>
          </cell>
          <cell r="L3201" t="str">
            <v>KQ-33-00</v>
          </cell>
          <cell r="M3201" t="str">
            <v>Технологические трубопроводы, м</v>
          </cell>
          <cell r="N3201">
            <v>0</v>
          </cell>
          <cell r="O3201" t="str">
            <v>KQ-33-07</v>
          </cell>
          <cell r="P3201" t="str">
            <v>Монтаж арматуры технологических трубопроводов, шт.</v>
          </cell>
          <cell r="Q3201">
            <v>1</v>
          </cell>
        </row>
        <row r="3202">
          <cell r="E3202" t="str">
            <v>PI00-06-04-15</v>
          </cell>
          <cell r="F3202" t="str">
            <v>Предохранительные клапаны DN &gt;100 - 200 мм / &gt;4 - 8 дюйм</v>
          </cell>
          <cell r="G3202" t="str">
            <v>Pressure safety valves DN &gt;100 - 200 mm / &gt;4 - 8”</v>
          </cell>
          <cell r="H3202" t="str">
            <v>шт.</v>
          </cell>
          <cell r="I3202" t="str">
            <v>pcs.</v>
          </cell>
          <cell r="J3202">
            <v>44.616</v>
          </cell>
          <cell r="K3202">
            <v>6.6923999999999992</v>
          </cell>
          <cell r="L3202" t="str">
            <v>KQ-33-00</v>
          </cell>
          <cell r="M3202" t="str">
            <v>Технологические трубопроводы, м</v>
          </cell>
          <cell r="N3202">
            <v>0</v>
          </cell>
          <cell r="O3202" t="str">
            <v>KQ-33-07</v>
          </cell>
          <cell r="P3202" t="str">
            <v>Монтаж арматуры технологических трубопроводов, шт.</v>
          </cell>
          <cell r="Q3202">
            <v>1</v>
          </cell>
        </row>
        <row r="3203">
          <cell r="E3203" t="str">
            <v>PI00-06-04-16</v>
          </cell>
          <cell r="F3203" t="str">
            <v>Предохранительные клапаны DN &gt;200 - 300 мм / &gt;8 - 12 дюйм</v>
          </cell>
          <cell r="G3203" t="str">
            <v>Pressure safety valves DN &gt;200 - 300 mm / &gt;8 - 12”</v>
          </cell>
          <cell r="H3203" t="str">
            <v>шт.</v>
          </cell>
          <cell r="I3203" t="str">
            <v>pcs.</v>
          </cell>
          <cell r="J3203">
            <v>63.479668799999999</v>
          </cell>
          <cell r="K3203">
            <v>11.108942040000001</v>
          </cell>
          <cell r="L3203" t="str">
            <v>KQ-33-00</v>
          </cell>
          <cell r="M3203" t="str">
            <v>Технологические трубопроводы, м</v>
          </cell>
          <cell r="N3203">
            <v>0</v>
          </cell>
          <cell r="O3203" t="str">
            <v>KQ-33-07</v>
          </cell>
          <cell r="P3203" t="str">
            <v>Монтаж арматуры технологических трубопроводов, шт.</v>
          </cell>
          <cell r="Q3203">
            <v>1</v>
          </cell>
        </row>
        <row r="3204">
          <cell r="E3204" t="str">
            <v>PI00-06-04-17</v>
          </cell>
          <cell r="F3204" t="str">
            <v>Предохранительные клапаны DN &gt;300 - 500 мм / &gt;12 - 20 дюйм</v>
          </cell>
          <cell r="G3204" t="str">
            <v>Pressure safety valves DN &gt;300 - 500 mm / &gt;12 - 20”</v>
          </cell>
          <cell r="H3204" t="str">
            <v>шт.</v>
          </cell>
          <cell r="I3204" t="str">
            <v>pcs.</v>
          </cell>
          <cell r="J3204">
            <v>103.6899248</v>
          </cell>
          <cell r="K3204">
            <v>20.737984959999999</v>
          </cell>
          <cell r="L3204" t="str">
            <v>KQ-33-00</v>
          </cell>
          <cell r="M3204" t="str">
            <v>Технологические трубопроводы, м</v>
          </cell>
          <cell r="N3204">
            <v>0</v>
          </cell>
          <cell r="O3204" t="str">
            <v>KQ-33-07</v>
          </cell>
          <cell r="P3204" t="str">
            <v>Монтаж арматуры технологических трубопроводов, шт.</v>
          </cell>
          <cell r="Q3204">
            <v>1</v>
          </cell>
        </row>
        <row r="3205">
          <cell r="E3205" t="str">
            <v>PI00-06-04-18</v>
          </cell>
          <cell r="F3205" t="str">
            <v>Предохранительные клапаны DN &gt;500 - 700 мм / &gt;20 - 28 дюйм</v>
          </cell>
          <cell r="G3205" t="str">
            <v>Pressure safety valves DN &gt;500 - 700 mm / &gt;20 - 28”</v>
          </cell>
          <cell r="H3205" t="str">
            <v>шт.</v>
          </cell>
          <cell r="I3205" t="str">
            <v>pcs.</v>
          </cell>
          <cell r="J3205">
            <v>150.00949600000001</v>
          </cell>
          <cell r="K3205">
            <v>30.001899200000004</v>
          </cell>
          <cell r="L3205" t="str">
            <v>KQ-33-00</v>
          </cell>
          <cell r="M3205" t="str">
            <v>Технологические трубопроводы, м</v>
          </cell>
          <cell r="N3205">
            <v>0</v>
          </cell>
          <cell r="O3205" t="str">
            <v>KQ-33-07</v>
          </cell>
          <cell r="P3205" t="str">
            <v>Монтаж арматуры технологических трубопроводов, шт.</v>
          </cell>
          <cell r="Q3205">
            <v>1</v>
          </cell>
        </row>
        <row r="3206">
          <cell r="E3206" t="str">
            <v>PI00-06-04-19</v>
          </cell>
          <cell r="F3206" t="str">
            <v>Предохранительные клапаны DN &gt;700 - 1000 мм / &gt;28 - 40 дюйм</v>
          </cell>
          <cell r="G3206" t="str">
            <v>Pressure safety valves DN &gt;700 - 1000 mm / &gt;28 - 40”</v>
          </cell>
          <cell r="H3206" t="str">
            <v>шт.</v>
          </cell>
          <cell r="I3206" t="str">
            <v>pcs.</v>
          </cell>
          <cell r="J3206">
            <v>405.2184644210526</v>
          </cell>
          <cell r="K3206">
            <v>81.043692884210529</v>
          </cell>
          <cell r="L3206" t="str">
            <v>KQ-33-00</v>
          </cell>
          <cell r="M3206" t="str">
            <v>Технологические трубопроводы, м</v>
          </cell>
          <cell r="N3206">
            <v>0</v>
          </cell>
          <cell r="O3206" t="str">
            <v>KQ-33-07</v>
          </cell>
          <cell r="P3206" t="str">
            <v>Монтаж арматуры технологических трубопроводов, шт.</v>
          </cell>
          <cell r="Q3206">
            <v>1</v>
          </cell>
        </row>
        <row r="3207">
          <cell r="E3207" t="str">
            <v>PI00-06-04-20</v>
          </cell>
          <cell r="F3207" t="str">
            <v>Предохранительные клапаны DN &gt;1000 - 1200 мм / &gt;40 - 48 дюйм</v>
          </cell>
          <cell r="G3207" t="str">
            <v>Pressure safety valves DN &gt;1000 - 1200 mm / &gt;40 - 48”</v>
          </cell>
          <cell r="H3207" t="str">
            <v>шт.</v>
          </cell>
          <cell r="I3207" t="str">
            <v>pcs.</v>
          </cell>
          <cell r="J3207">
            <v>472.74115263157887</v>
          </cell>
          <cell r="K3207">
            <v>118.18528815789472</v>
          </cell>
          <cell r="L3207" t="str">
            <v>KQ-33-00</v>
          </cell>
          <cell r="M3207" t="str">
            <v>Технологические трубопроводы, м</v>
          </cell>
          <cell r="N3207">
            <v>0</v>
          </cell>
          <cell r="O3207" t="str">
            <v>KQ-33-07</v>
          </cell>
          <cell r="P3207" t="str">
            <v>Монтаж арматуры технологических трубопроводов, шт.</v>
          </cell>
          <cell r="Q3207">
            <v>1</v>
          </cell>
        </row>
        <row r="3208">
          <cell r="E3208" t="str">
            <v>PI00-06-04-21</v>
          </cell>
          <cell r="F3208" t="str">
            <v>Предохранительные клапаны DN &gt;1200 - 1400 мм / &gt;48 - 56 дюйм</v>
          </cell>
          <cell r="G3208" t="str">
            <v>Pressure safety valves DN &gt;1200 - 1400 mm / &gt;48 - 56”</v>
          </cell>
          <cell r="H3208" t="str">
            <v>шт.</v>
          </cell>
          <cell r="I3208" t="str">
            <v>pcs.</v>
          </cell>
          <cell r="J3208">
            <v>636.80638442105248</v>
          </cell>
          <cell r="K3208">
            <v>159.20159610526312</v>
          </cell>
          <cell r="L3208" t="str">
            <v>KQ-33-00</v>
          </cell>
          <cell r="M3208" t="str">
            <v>Технологические трубопроводы, м</v>
          </cell>
          <cell r="N3208">
            <v>0</v>
          </cell>
          <cell r="O3208" t="str">
            <v>KQ-33-07</v>
          </cell>
          <cell r="P3208" t="str">
            <v>Монтаж арматуры технологических трубопроводов, шт.</v>
          </cell>
          <cell r="Q3208">
            <v>1</v>
          </cell>
        </row>
        <row r="3209">
          <cell r="E3209" t="str">
            <v>PI00-06-04-22</v>
          </cell>
          <cell r="F3209" t="str">
            <v>Предохранительные клапаны DN &gt;1400 - 1600 мм / &gt;56 - 64 дюйм</v>
          </cell>
          <cell r="G3209" t="str">
            <v>Pressure safety valves DN &gt;1400 - 1600 mm / &gt;56 - 64”</v>
          </cell>
          <cell r="H3209" t="str">
            <v>шт.</v>
          </cell>
          <cell r="I3209" t="str">
            <v>pcs.</v>
          </cell>
          <cell r="J3209">
            <v>757.17561094736845</v>
          </cell>
          <cell r="K3209">
            <v>189.29390273684214</v>
          </cell>
          <cell r="L3209" t="str">
            <v>KQ-33-00</v>
          </cell>
          <cell r="M3209" t="str">
            <v>Технологические трубопроводы, м</v>
          </cell>
          <cell r="N3209">
            <v>0</v>
          </cell>
          <cell r="O3209" t="str">
            <v>KQ-33-07</v>
          </cell>
          <cell r="P3209" t="str">
            <v>Монтаж арматуры технологических трубопроводов, шт.</v>
          </cell>
          <cell r="Q3209">
            <v>1</v>
          </cell>
        </row>
        <row r="3210">
          <cell r="E3210" t="str">
            <v>PI00-06-04-23</v>
          </cell>
          <cell r="F3210" t="str">
            <v>Предохранительные клапаны DN &gt;1600 - 1800 мм / &gt;64 - 72 дюйм</v>
          </cell>
          <cell r="G3210" t="str">
            <v>Pressure safety valves DN &gt;1600 - 1800 mm / &gt;64 - 72”</v>
          </cell>
          <cell r="H3210" t="str">
            <v>шт.</v>
          </cell>
          <cell r="I3210" t="str">
            <v>pcs.</v>
          </cell>
          <cell r="J3210">
            <v>866.60548547368421</v>
          </cell>
          <cell r="K3210">
            <v>216.65137136842105</v>
          </cell>
          <cell r="L3210" t="str">
            <v>KQ-33-00</v>
          </cell>
          <cell r="M3210" t="str">
            <v>Технологические трубопроводы, м</v>
          </cell>
          <cell r="N3210">
            <v>0</v>
          </cell>
          <cell r="O3210" t="str">
            <v>KQ-33-07</v>
          </cell>
          <cell r="P3210" t="str">
            <v>Монтаж арматуры технологических трубопроводов, шт.</v>
          </cell>
          <cell r="Q3210">
            <v>1</v>
          </cell>
        </row>
        <row r="3211">
          <cell r="E3211" t="str">
            <v>PI00-06-04-24</v>
          </cell>
          <cell r="F3211" t="str">
            <v>Предохранительные клапаны DN &gt;1800 - 2000 мм / &gt;72 - 80 дюйм</v>
          </cell>
          <cell r="G3211" t="str">
            <v>Pressure safety valves DN &gt;1800 - 2000 mm / &gt;72 - 80”</v>
          </cell>
          <cell r="H3211" t="str">
            <v>шт.</v>
          </cell>
          <cell r="I3211" t="str">
            <v>pcs.</v>
          </cell>
          <cell r="J3211">
            <v>938.15713936842099</v>
          </cell>
          <cell r="K3211">
            <v>234.53928484210525</v>
          </cell>
          <cell r="L3211" t="str">
            <v>KQ-33-00</v>
          </cell>
          <cell r="M3211" t="str">
            <v>Технологические трубопроводы, м</v>
          </cell>
          <cell r="N3211">
            <v>0</v>
          </cell>
          <cell r="O3211" t="str">
            <v>KQ-33-07</v>
          </cell>
          <cell r="P3211" t="str">
            <v>Монтаж арматуры технологических трубопроводов, шт.</v>
          </cell>
          <cell r="Q3211">
            <v>1</v>
          </cell>
        </row>
        <row r="3212">
          <cell r="E3212" t="str">
            <v>PI00-06-04-25</v>
          </cell>
          <cell r="F3212" t="str">
            <v>Предохранительные клапаны DN &gt;2000 - 2200 мм / &gt;80 - 88 дюйм</v>
          </cell>
          <cell r="G3212" t="str">
            <v>Pressure safety valves DN &gt;2000 - 2200 mm / &gt;80 - 88”</v>
          </cell>
          <cell r="H3212" t="str">
            <v>шт.</v>
          </cell>
          <cell r="I3212" t="str">
            <v>pcs.</v>
          </cell>
          <cell r="J3212">
            <v>985.06499633684211</v>
          </cell>
          <cell r="K3212">
            <v>246.26624908421053</v>
          </cell>
          <cell r="L3212" t="str">
            <v>KQ-33-00</v>
          </cell>
          <cell r="M3212" t="str">
            <v>Технологические трубопроводы, м</v>
          </cell>
          <cell r="N3212">
            <v>0</v>
          </cell>
          <cell r="O3212" t="str">
            <v>KQ-33-07</v>
          </cell>
          <cell r="P3212" t="str">
            <v>Монтаж арматуры технологических трубопроводов, шт.</v>
          </cell>
          <cell r="Q3212">
            <v>1</v>
          </cell>
        </row>
        <row r="3213">
          <cell r="E3213" t="str">
            <v>PI00-06-04-26</v>
          </cell>
          <cell r="F3213" t="str">
            <v>Предохранительные клапаны DN &gt;2200 - 2400 мм / &gt;88 - 96 дюйм</v>
          </cell>
          <cell r="G3213" t="str">
            <v>Pressure safety valves DN &gt;2200 - 2400 mm / &gt;88 - 96”</v>
          </cell>
          <cell r="H3213" t="str">
            <v>шт.</v>
          </cell>
          <cell r="I3213" t="str">
            <v>pcs.</v>
          </cell>
          <cell r="J3213">
            <v>0</v>
          </cell>
          <cell r="K3213">
            <v>0</v>
          </cell>
          <cell r="L3213" t="str">
            <v>KQ-33-00</v>
          </cell>
          <cell r="M3213" t="str">
            <v>Технологические трубопроводы, м</v>
          </cell>
          <cell r="N3213">
            <v>0</v>
          </cell>
          <cell r="O3213" t="str">
            <v>KQ-33-07</v>
          </cell>
          <cell r="P3213" t="str">
            <v>Монтаж арматуры технологических трубопроводов, шт.</v>
          </cell>
          <cell r="Q3213">
            <v>1</v>
          </cell>
        </row>
        <row r="3214">
          <cell r="E3214" t="str">
            <v>PI00-06-04-27</v>
          </cell>
          <cell r="F3214" t="str">
            <v>Предохранительные клапаны DN &gt;2400 - 2800 мм / &gt;96 - 112 дюйм</v>
          </cell>
          <cell r="G3214" t="str">
            <v>Pressure safety valves DN &gt;2400 - 2800 mm / &gt;96 - 112”</v>
          </cell>
          <cell r="H3214" t="str">
            <v>шт.</v>
          </cell>
          <cell r="I3214" t="str">
            <v>pcs.</v>
          </cell>
          <cell r="J3214">
            <v>0</v>
          </cell>
          <cell r="K3214">
            <v>0</v>
          </cell>
          <cell r="L3214" t="str">
            <v>KQ-33-00</v>
          </cell>
          <cell r="M3214" t="str">
            <v>Технологические трубопроводы, м</v>
          </cell>
          <cell r="N3214">
            <v>0</v>
          </cell>
          <cell r="O3214" t="str">
            <v>KQ-33-07</v>
          </cell>
          <cell r="P3214" t="str">
            <v>Монтаж арматуры технологических трубопроводов, шт.</v>
          </cell>
          <cell r="Q3214">
            <v>1</v>
          </cell>
        </row>
        <row r="3215">
          <cell r="E3215" t="str">
            <v>PI00-06-04-28</v>
          </cell>
          <cell r="F3215" t="str">
            <v>Предохранительные клапаны DN &gt;2800 - 3200 мм / &gt;112 - 128 дюйм</v>
          </cell>
          <cell r="G3215" t="str">
            <v>Pressure safety valves DN &gt;2800 - 3200 mm / &gt;112 - 128”</v>
          </cell>
          <cell r="H3215" t="str">
            <v>шт.</v>
          </cell>
          <cell r="I3215" t="str">
            <v>pcs.</v>
          </cell>
          <cell r="J3215">
            <v>0</v>
          </cell>
          <cell r="K3215">
            <v>0</v>
          </cell>
          <cell r="L3215" t="str">
            <v>KQ-33-00</v>
          </cell>
          <cell r="M3215" t="str">
            <v>Технологические трубопроводы, м</v>
          </cell>
          <cell r="N3215">
            <v>0</v>
          </cell>
          <cell r="O3215" t="str">
            <v>KQ-33-07</v>
          </cell>
          <cell r="P3215" t="str">
            <v>Монтаж арматуры технологических трубопроводов, шт.</v>
          </cell>
          <cell r="Q3215">
            <v>1</v>
          </cell>
        </row>
        <row r="3216">
          <cell r="E3216" t="str">
            <v>PI00-06-05</v>
          </cell>
          <cell r="F3216" t="str">
            <v>Устройства блокировки приводов арматур</v>
          </cell>
          <cell r="G3216" t="str">
            <v>Valve actuators locking devices</v>
          </cell>
        </row>
        <row r="3217">
          <cell r="E3217" t="str">
            <v>PI00-06-05-1</v>
          </cell>
          <cell r="F3217" t="str">
            <v>Цепи и замки</v>
          </cell>
          <cell r="G3217" t="str">
            <v>Chains and locks</v>
          </cell>
          <cell r="H3217" t="str">
            <v>шт.</v>
          </cell>
          <cell r="I3217" t="str">
            <v>pcs.</v>
          </cell>
          <cell r="J3217">
            <v>2</v>
          </cell>
          <cell r="K3217">
            <v>0.2</v>
          </cell>
          <cell r="L3217" t="str">
            <v>KQ-33-00</v>
          </cell>
          <cell r="M3217" t="str">
            <v>Технологические трубопроводы, м</v>
          </cell>
          <cell r="N3217">
            <v>0</v>
          </cell>
          <cell r="O3217" t="str">
            <v>KQ-33-07</v>
          </cell>
          <cell r="P3217" t="str">
            <v>Монтаж арматуры технологических трубопроводов, шт.</v>
          </cell>
          <cell r="Q3217">
            <v>0</v>
          </cell>
        </row>
        <row r="3218">
          <cell r="E3218" t="str">
            <v>PI00-06-05-2</v>
          </cell>
          <cell r="F3218" t="str">
            <v>Блокировочные устройства</v>
          </cell>
          <cell r="G3218" t="str">
            <v>Locking devices</v>
          </cell>
          <cell r="H3218" t="str">
            <v>шт.</v>
          </cell>
          <cell r="I3218" t="str">
            <v>pcs.</v>
          </cell>
          <cell r="J3218">
            <v>1.5</v>
          </cell>
          <cell r="K3218">
            <v>0.15000000000000002</v>
          </cell>
          <cell r="L3218" t="str">
            <v>KQ-33-00</v>
          </cell>
          <cell r="M3218" t="str">
            <v>Технологические трубопроводы, м</v>
          </cell>
          <cell r="N3218">
            <v>0</v>
          </cell>
          <cell r="O3218" t="str">
            <v>KQ-33-07</v>
          </cell>
          <cell r="P3218" t="str">
            <v>Монтаж арматуры технологических трубопроводов, шт.</v>
          </cell>
          <cell r="Q3218">
            <v>0</v>
          </cell>
        </row>
        <row r="3219">
          <cell r="E3219" t="str">
            <v>PI00-07</v>
          </cell>
          <cell r="F3219" t="str">
            <v>Изготовление и монтаж опор трубопроводов</v>
          </cell>
          <cell r="G3219" t="str">
            <v>Fabrication and installation of piping supports</v>
          </cell>
        </row>
        <row r="3220">
          <cell r="E3220" t="str">
            <v>PI00-07-07</v>
          </cell>
          <cell r="F3220" t="str">
            <v>Изготовление первичных опор из углеродистой и низколегированной стали</v>
          </cell>
          <cell r="G3220" t="str">
            <v>Fabrication of primary supports of carbon and low-alloy steel</v>
          </cell>
        </row>
        <row r="3221">
          <cell r="E3221" t="str">
            <v>PI00-07-07-1</v>
          </cell>
          <cell r="F3221" t="str">
            <v>Изготовление первичных опор из углеродистой и низколегированной стали - вес одной опоры - 0-10 кг</v>
          </cell>
          <cell r="G3221" t="str">
            <v>Fabrication of primary carbon and low-alloy steel supports - weight of one support: 0-10 kg</v>
          </cell>
          <cell r="H3221" t="str">
            <v>кг</v>
          </cell>
          <cell r="I3221" t="str">
            <v>kg</v>
          </cell>
          <cell r="J3221">
            <v>0.19648112423629902</v>
          </cell>
          <cell r="K3221">
            <v>9.8240562118149504E-3</v>
          </cell>
          <cell r="L3221" t="str">
            <v>KQ-33-00</v>
          </cell>
          <cell r="M3221" t="str">
            <v>Технологические трубопроводы, м</v>
          </cell>
          <cell r="N3221">
            <v>0</v>
          </cell>
          <cell r="O3221" t="str">
            <v>KQ-33-05</v>
          </cell>
          <cell r="P3221" t="str">
            <v>Изготовление опор технологических трубопроводов, т</v>
          </cell>
          <cell r="Q3221">
            <v>1E-3</v>
          </cell>
        </row>
        <row r="3222">
          <cell r="E3222" t="str">
            <v>PI00-07-07-2</v>
          </cell>
          <cell r="F3222" t="str">
            <v>Изготовление первичных опор из углеродистой и низколегированной стали - вес одной опоры - &gt;10-50 кг</v>
          </cell>
          <cell r="G3222" t="str">
            <v>Fabrication of primary carbon and low-alloy steel supports - weight of one support: &gt;10-50 kg</v>
          </cell>
          <cell r="H3222" t="str">
            <v>кг</v>
          </cell>
          <cell r="I3222" t="str">
            <v>kg</v>
          </cell>
          <cell r="J3222">
            <v>0.17669234407437237</v>
          </cell>
          <cell r="K3222">
            <v>8.8346172037186196E-3</v>
          </cell>
          <cell r="L3222" t="str">
            <v>KQ-33-00</v>
          </cell>
          <cell r="M3222" t="str">
            <v>Технологические трубопроводы, м</v>
          </cell>
          <cell r="N3222">
            <v>0</v>
          </cell>
          <cell r="O3222" t="str">
            <v>KQ-33-05</v>
          </cell>
          <cell r="P3222" t="str">
            <v>Изготовление опор технологических трубопроводов, т</v>
          </cell>
          <cell r="Q3222">
            <v>1E-3</v>
          </cell>
        </row>
        <row r="3223">
          <cell r="E3223" t="str">
            <v>PI00-07-07-3</v>
          </cell>
          <cell r="F3223" t="str">
            <v>Изготовление первичных опор из углеродистой и низколегированной стали - вес одной опоры - &gt;50-100 кг</v>
          </cell>
          <cell r="G3223" t="str">
            <v>Fabrication of primary carbon and low-alloy steel supports - weight of one support: &gt;50-100 kg</v>
          </cell>
          <cell r="H3223" t="str">
            <v>кг</v>
          </cell>
          <cell r="I3223" t="str">
            <v>kg</v>
          </cell>
          <cell r="J3223">
            <v>0.17280000000000006</v>
          </cell>
          <cell r="K3223">
            <v>8.6400000000000018E-3</v>
          </cell>
          <cell r="L3223" t="str">
            <v>KQ-33-00</v>
          </cell>
          <cell r="M3223" t="str">
            <v>Технологические трубопроводы, м</v>
          </cell>
          <cell r="N3223">
            <v>0</v>
          </cell>
          <cell r="O3223" t="str">
            <v>KQ-33-05</v>
          </cell>
          <cell r="P3223" t="str">
            <v>Изготовление опор технологических трубопроводов, т</v>
          </cell>
          <cell r="Q3223">
            <v>1E-3</v>
          </cell>
        </row>
        <row r="3224">
          <cell r="E3224" t="str">
            <v>PI00-07-07-4</v>
          </cell>
          <cell r="F3224" t="str">
            <v>Изготовление первичных опор из углеродистой и низколегированной стали - вес одной опоры - &gt;100-200 кг</v>
          </cell>
          <cell r="G3224" t="str">
            <v>Fabrication of primary carbon and low-alloy steel supports - weight of one support: &gt;100-200 kg</v>
          </cell>
          <cell r="H3224" t="str">
            <v>кг</v>
          </cell>
          <cell r="I3224" t="str">
            <v>kg</v>
          </cell>
          <cell r="J3224">
            <v>0.15360000000000001</v>
          </cell>
          <cell r="K3224">
            <v>7.6800000000000019E-3</v>
          </cell>
          <cell r="L3224" t="str">
            <v>KQ-33-00</v>
          </cell>
          <cell r="M3224" t="str">
            <v>Технологические трубопроводы, м</v>
          </cell>
          <cell r="N3224">
            <v>0</v>
          </cell>
          <cell r="O3224" t="str">
            <v>KQ-33-05</v>
          </cell>
          <cell r="P3224" t="str">
            <v>Изготовление опор технологических трубопроводов, т</v>
          </cell>
          <cell r="Q3224">
            <v>1E-3</v>
          </cell>
        </row>
        <row r="3225">
          <cell r="E3225" t="str">
            <v>PI00-07-07-5</v>
          </cell>
          <cell r="F3225" t="str">
            <v>Изготовление первичных опор из углеродистой и низколегированной стали - вес одной опоры - &gt;200-300 кг</v>
          </cell>
          <cell r="G3225" t="str">
            <v>Fabrication of primary carbon and low-alloy steel supports - weight of one support: &gt;200-300 kg</v>
          </cell>
          <cell r="H3225" t="str">
            <v>кг</v>
          </cell>
          <cell r="I3225" t="str">
            <v>kg</v>
          </cell>
          <cell r="J3225">
            <v>0.15360000000000001</v>
          </cell>
          <cell r="K3225">
            <v>7.6800000000000019E-3</v>
          </cell>
          <cell r="L3225" t="str">
            <v>KQ-33-00</v>
          </cell>
          <cell r="M3225" t="str">
            <v>Технологические трубопроводы, м</v>
          </cell>
          <cell r="N3225">
            <v>0</v>
          </cell>
          <cell r="O3225" t="str">
            <v>KQ-33-05</v>
          </cell>
          <cell r="P3225" t="str">
            <v>Изготовление опор технологических трубопроводов, т</v>
          </cell>
          <cell r="Q3225">
            <v>1E-3</v>
          </cell>
        </row>
        <row r="3226">
          <cell r="E3226" t="str">
            <v>PI00-07-07-6</v>
          </cell>
          <cell r="F3226" t="str">
            <v>Изготовление первичных опор из углеродистой и низколегированной стали - вес одной опоры - &gt;300-400 кг</v>
          </cell>
          <cell r="G3226" t="str">
            <v>Fabrication of primary carbon and low-alloy steel supports - weight of one support: &gt;300-400 kg</v>
          </cell>
          <cell r="H3226" t="str">
            <v>кг</v>
          </cell>
          <cell r="I3226" t="str">
            <v>kg</v>
          </cell>
          <cell r="J3226">
            <v>0.12800000000000003</v>
          </cell>
          <cell r="K3226">
            <v>6.400000000000002E-3</v>
          </cell>
          <cell r="L3226" t="str">
            <v>KQ-33-00</v>
          </cell>
          <cell r="M3226" t="str">
            <v>Технологические трубопроводы, м</v>
          </cell>
          <cell r="N3226">
            <v>0</v>
          </cell>
          <cell r="O3226" t="str">
            <v>KQ-33-05</v>
          </cell>
          <cell r="P3226" t="str">
            <v>Изготовление опор технологических трубопроводов, т</v>
          </cell>
          <cell r="Q3226">
            <v>1E-3</v>
          </cell>
        </row>
        <row r="3227">
          <cell r="E3227" t="str">
            <v>PI00-07-07-7</v>
          </cell>
          <cell r="F3227" t="str">
            <v>Изготовление первичных опор из углеродистой и низколегированной стали - вес одной опоры - &gt;400-500 кг</v>
          </cell>
          <cell r="G3227" t="str">
            <v>Fabrication of primary carbon and low-alloy steel supports - weight of one support: &gt;400-500 kg</v>
          </cell>
          <cell r="H3227" t="str">
            <v>кг</v>
          </cell>
          <cell r="I3227" t="str">
            <v>kg</v>
          </cell>
          <cell r="J3227">
            <v>0.12800000000000003</v>
          </cell>
          <cell r="K3227">
            <v>6.400000000000002E-3</v>
          </cell>
          <cell r="L3227" t="str">
            <v>KQ-33-00</v>
          </cell>
          <cell r="M3227" t="str">
            <v>Технологические трубопроводы, м</v>
          </cell>
          <cell r="N3227">
            <v>0</v>
          </cell>
          <cell r="O3227" t="str">
            <v>KQ-33-05</v>
          </cell>
          <cell r="P3227" t="str">
            <v>Изготовление опор технологических трубопроводов, т</v>
          </cell>
          <cell r="Q3227">
            <v>1E-3</v>
          </cell>
        </row>
        <row r="3228">
          <cell r="E3228" t="str">
            <v>PI00-07-07-8</v>
          </cell>
          <cell r="F3228" t="str">
            <v>Изготовление первичных опор из углеродистой и низколегированной стали - вес одной опоры - &gt;500 кг</v>
          </cell>
          <cell r="G3228" t="str">
            <v>Fabrication of primary carbon and low-alloy steel supports - weight of one support: &gt;500 kg</v>
          </cell>
          <cell r="H3228" t="str">
            <v>кг</v>
          </cell>
          <cell r="I3228" t="str">
            <v>kg</v>
          </cell>
          <cell r="J3228">
            <v>0.11520000000000001</v>
          </cell>
          <cell r="K3228">
            <v>5.7600000000000004E-3</v>
          </cell>
          <cell r="L3228" t="str">
            <v>KQ-33-00</v>
          </cell>
          <cell r="M3228" t="str">
            <v>Технологические трубопроводы, м</v>
          </cell>
          <cell r="N3228">
            <v>0</v>
          </cell>
          <cell r="O3228" t="str">
            <v>KQ-33-05</v>
          </cell>
          <cell r="P3228" t="str">
            <v>Изготовление опор технологических трубопроводов, т</v>
          </cell>
          <cell r="Q3228">
            <v>1E-3</v>
          </cell>
        </row>
        <row r="3229">
          <cell r="E3229" t="str">
            <v>PI00-07-08</v>
          </cell>
          <cell r="F3229" t="str">
            <v>Изготовление первичных опор из нержавеющей стали</v>
          </cell>
          <cell r="G3229" t="str">
            <v>Fabrication of primary stainless steel supports</v>
          </cell>
        </row>
        <row r="3230">
          <cell r="E3230" t="str">
            <v>PI00-07-08-1</v>
          </cell>
          <cell r="F3230" t="str">
            <v>Изготовление первичных опор из нержавеющей стали - вес одной опоры - &gt;0-10 кг</v>
          </cell>
          <cell r="G3230" t="str">
            <v>Fabrication of primary stainless steel supports - weight of one support: &gt;0-10 kg</v>
          </cell>
          <cell r="H3230" t="str">
            <v>кг</v>
          </cell>
          <cell r="I3230" t="str">
            <v>kg</v>
          </cell>
          <cell r="J3230">
            <v>0.22595329287174379</v>
          </cell>
          <cell r="K3230">
            <v>1.1297664643587191E-2</v>
          </cell>
          <cell r="L3230" t="str">
            <v>KQ-33-00</v>
          </cell>
          <cell r="M3230" t="str">
            <v>Технологические трубопроводы, м</v>
          </cell>
          <cell r="N3230">
            <v>0</v>
          </cell>
          <cell r="O3230" t="str">
            <v>KQ-33-05</v>
          </cell>
          <cell r="P3230" t="str">
            <v>Изготовление опор технологических трубопроводов, т</v>
          </cell>
          <cell r="Q3230">
            <v>1E-3</v>
          </cell>
        </row>
        <row r="3231">
          <cell r="E3231" t="str">
            <v>PI00-07-08-2</v>
          </cell>
          <cell r="F3231" t="str">
            <v>Изготовление первичных опор из нержавеющей стали - вес одной опоры - &gt;10-50 кг</v>
          </cell>
          <cell r="G3231" t="str">
            <v>Fabrication of primary stainless steel supports - weight of one support: &gt;10-50 kg</v>
          </cell>
          <cell r="H3231" t="str">
            <v>кг</v>
          </cell>
          <cell r="I3231" t="str">
            <v>kg</v>
          </cell>
          <cell r="J3231">
            <v>0.20319619568552821</v>
          </cell>
          <cell r="K3231">
            <v>1.0159809784276412E-2</v>
          </cell>
          <cell r="L3231" t="str">
            <v>KQ-33-00</v>
          </cell>
          <cell r="M3231" t="str">
            <v>Технологические трубопроводы, м</v>
          </cell>
          <cell r="N3231">
            <v>0</v>
          </cell>
          <cell r="O3231" t="str">
            <v>KQ-33-05</v>
          </cell>
          <cell r="P3231" t="str">
            <v>Изготовление опор технологических трубопроводов, т</v>
          </cell>
          <cell r="Q3231">
            <v>1E-3</v>
          </cell>
        </row>
        <row r="3232">
          <cell r="E3232" t="str">
            <v>PI00-07-08-3</v>
          </cell>
          <cell r="F3232" t="str">
            <v>Изготовление первичных опор из нержавеющей стали - вес одной опоры - &gt;50-100 кг</v>
          </cell>
          <cell r="G3232" t="str">
            <v>Fabrication of primary stainless steel supports - weight of one support: &gt;50-100 kg</v>
          </cell>
          <cell r="H3232" t="str">
            <v>кг</v>
          </cell>
          <cell r="I3232" t="str">
            <v>kg</v>
          </cell>
          <cell r="J3232">
            <v>0.19872000000000001</v>
          </cell>
          <cell r="K3232">
            <v>9.9360000000000004E-3</v>
          </cell>
          <cell r="L3232" t="str">
            <v>KQ-33-00</v>
          </cell>
          <cell r="M3232" t="str">
            <v>Технологические трубопроводы, м</v>
          </cell>
          <cell r="N3232">
            <v>0</v>
          </cell>
          <cell r="O3232" t="str">
            <v>KQ-33-05</v>
          </cell>
          <cell r="P3232" t="str">
            <v>Изготовление опор технологических трубопроводов, т</v>
          </cell>
          <cell r="Q3232">
            <v>1E-3</v>
          </cell>
        </row>
        <row r="3233">
          <cell r="E3233" t="str">
            <v>PI00-07-08-4</v>
          </cell>
          <cell r="F3233" t="str">
            <v>Изготовление первичных опор из нержавеющей стали - вес одной опоры - &gt;100-200 кг</v>
          </cell>
          <cell r="G3233" t="str">
            <v>Fabrication of primary stainless steel supports - weight of one support: &gt;100-200 kg</v>
          </cell>
          <cell r="H3233" t="str">
            <v>кг</v>
          </cell>
          <cell r="I3233" t="str">
            <v>kg</v>
          </cell>
          <cell r="J3233">
            <v>0.17664000000000002</v>
          </cell>
          <cell r="K3233">
            <v>8.8320000000000013E-3</v>
          </cell>
          <cell r="L3233" t="str">
            <v>KQ-33-00</v>
          </cell>
          <cell r="M3233" t="str">
            <v>Технологические трубопроводы, м</v>
          </cell>
          <cell r="N3233">
            <v>0</v>
          </cell>
          <cell r="O3233" t="str">
            <v>KQ-33-05</v>
          </cell>
          <cell r="P3233" t="str">
            <v>Изготовление опор технологических трубопроводов, т</v>
          </cell>
          <cell r="Q3233">
            <v>1E-3</v>
          </cell>
        </row>
        <row r="3234">
          <cell r="E3234" t="str">
            <v>PI00-07-08-5</v>
          </cell>
          <cell r="F3234" t="str">
            <v>Изготовление первичных опор из нержавеющей стали - вес одной опоры - &gt;200-300 кг</v>
          </cell>
          <cell r="G3234" t="str">
            <v>Fabrication of primary stainless steel supports - weight of one support: &gt;200-300 kg</v>
          </cell>
          <cell r="H3234" t="str">
            <v>кг</v>
          </cell>
          <cell r="I3234" t="str">
            <v>kg</v>
          </cell>
          <cell r="J3234">
            <v>0.17664000000000002</v>
          </cell>
          <cell r="K3234">
            <v>8.8320000000000013E-3</v>
          </cell>
          <cell r="L3234" t="str">
            <v>KQ-33-00</v>
          </cell>
          <cell r="M3234" t="str">
            <v>Технологические трубопроводы, м</v>
          </cell>
          <cell r="N3234">
            <v>0</v>
          </cell>
          <cell r="O3234" t="str">
            <v>KQ-33-05</v>
          </cell>
          <cell r="P3234" t="str">
            <v>Изготовление опор технологических трубопроводов, т</v>
          </cell>
          <cell r="Q3234">
            <v>1E-3</v>
          </cell>
        </row>
        <row r="3235">
          <cell r="E3235" t="str">
            <v>PI00-07-08-6</v>
          </cell>
          <cell r="F3235" t="str">
            <v>Изготовление первичных опор из нержавеющей стали - вес одной опоры - &gt;300-400 кг</v>
          </cell>
          <cell r="G3235" t="str">
            <v>Fabrication of primary stainless steel supports - weight of one support: &gt;300-400 kg</v>
          </cell>
          <cell r="H3235" t="str">
            <v>кг</v>
          </cell>
          <cell r="I3235" t="str">
            <v>kg</v>
          </cell>
          <cell r="J3235">
            <v>0.14720000000000003</v>
          </cell>
          <cell r="K3235">
            <v>7.360000000000002E-3</v>
          </cell>
          <cell r="L3235" t="str">
            <v>KQ-33-00</v>
          </cell>
          <cell r="M3235" t="str">
            <v>Технологические трубопроводы, м</v>
          </cell>
          <cell r="N3235">
            <v>0</v>
          </cell>
          <cell r="O3235" t="str">
            <v>KQ-33-05</v>
          </cell>
          <cell r="P3235" t="str">
            <v>Изготовление опор технологических трубопроводов, т</v>
          </cell>
          <cell r="Q3235">
            <v>1E-3</v>
          </cell>
        </row>
        <row r="3236">
          <cell r="E3236" t="str">
            <v>PI00-07-08-7</v>
          </cell>
          <cell r="F3236" t="str">
            <v>Изготовление первичных опор из нержавеющей стали - вес одной опоры - &gt;400-500 кг</v>
          </cell>
          <cell r="G3236" t="str">
            <v>Fabrication of primary supports of stainless steel - weight of one support: &gt;400-500 kg</v>
          </cell>
          <cell r="H3236" t="str">
            <v>кг</v>
          </cell>
          <cell r="I3236" t="str">
            <v>kg</v>
          </cell>
          <cell r="J3236">
            <v>0.14720000000000003</v>
          </cell>
          <cell r="K3236">
            <v>7.360000000000002E-3</v>
          </cell>
          <cell r="L3236" t="str">
            <v>KQ-33-00</v>
          </cell>
          <cell r="M3236" t="str">
            <v>Технологические трубопроводы, м</v>
          </cell>
          <cell r="N3236">
            <v>0</v>
          </cell>
          <cell r="O3236" t="str">
            <v>KQ-33-05</v>
          </cell>
          <cell r="P3236" t="str">
            <v>Изготовление опор технологических трубопроводов, т</v>
          </cell>
          <cell r="Q3236">
            <v>1E-3</v>
          </cell>
        </row>
        <row r="3237">
          <cell r="E3237" t="str">
            <v>PI00-07-08-8</v>
          </cell>
          <cell r="F3237" t="str">
            <v>Изготовление первичных опор из нержавеющей стали - вес одной опоры - &gt;500 кг</v>
          </cell>
          <cell r="G3237" t="str">
            <v>Fabrication of primary stainless steel supports - weight of one support: &gt;500 kg</v>
          </cell>
          <cell r="H3237" t="str">
            <v>кг</v>
          </cell>
          <cell r="I3237" t="str">
            <v>kg</v>
          </cell>
          <cell r="J3237">
            <v>0.13247999999999999</v>
          </cell>
          <cell r="K3237">
            <v>6.6239999999999997E-3</v>
          </cell>
          <cell r="L3237" t="str">
            <v>KQ-33-00</v>
          </cell>
          <cell r="M3237" t="str">
            <v>Технологические трубопроводы, м</v>
          </cell>
          <cell r="N3237">
            <v>0</v>
          </cell>
          <cell r="O3237" t="str">
            <v>KQ-33-05</v>
          </cell>
          <cell r="P3237" t="str">
            <v>Изготовление опор технологических трубопроводов, т</v>
          </cell>
          <cell r="Q3237">
            <v>1E-3</v>
          </cell>
        </row>
        <row r="3238">
          <cell r="E3238" t="str">
            <v>PI00-07-09</v>
          </cell>
          <cell r="F3238" t="str">
            <v>Изготовление вторичных опор из углеродистой и низколегированной стали</v>
          </cell>
          <cell r="G3238" t="str">
            <v>Fabrication of secondary carbon and low-alloy steel supports</v>
          </cell>
        </row>
        <row r="3239">
          <cell r="E3239" t="str">
            <v>PI00-07-09-1</v>
          </cell>
          <cell r="F3239" t="str">
            <v>Изготовление вторичных опор из углеродистой и низколегированной стали - вес одной опоры - &gt;0-10кг</v>
          </cell>
          <cell r="G3239" t="str">
            <v>Fabrication of secondary carbon and low-alloy steel supports - weight of one support: &gt;0-10 kg</v>
          </cell>
          <cell r="H3239" t="str">
            <v>кг</v>
          </cell>
          <cell r="I3239" t="str">
            <v>kg</v>
          </cell>
          <cell r="J3239">
            <v>0.15718489938903918</v>
          </cell>
          <cell r="K3239">
            <v>7.859244969451961E-3</v>
          </cell>
          <cell r="L3239" t="str">
            <v>KQ-33-00</v>
          </cell>
          <cell r="M3239" t="str">
            <v>Технологические трубопроводы, м</v>
          </cell>
          <cell r="N3239">
            <v>0</v>
          </cell>
          <cell r="O3239" t="str">
            <v>KQ-33-05</v>
          </cell>
          <cell r="P3239" t="str">
            <v>Изготовление опор технологических трубопроводов, т</v>
          </cell>
          <cell r="Q3239">
            <v>1E-3</v>
          </cell>
        </row>
        <row r="3240">
          <cell r="E3240" t="str">
            <v>PI00-07-09-2</v>
          </cell>
          <cell r="F3240" t="str">
            <v>Изготовление вторичных опор из углеродистой и низколегированной стали - вес одной опоры - &gt;10-50кг</v>
          </cell>
          <cell r="G3240" t="str">
            <v>Fabrication of secondary carbon and low-alloy steel supports  - weight of one support: &gt;10-50 kg</v>
          </cell>
          <cell r="H3240" t="str">
            <v>кг</v>
          </cell>
          <cell r="I3240" t="str">
            <v>kg</v>
          </cell>
          <cell r="J3240">
            <v>0.14135387525949791</v>
          </cell>
          <cell r="K3240">
            <v>7.0676937629748958E-3</v>
          </cell>
          <cell r="L3240" t="str">
            <v>KQ-33-00</v>
          </cell>
          <cell r="M3240" t="str">
            <v>Технологические трубопроводы, м</v>
          </cell>
          <cell r="N3240">
            <v>0</v>
          </cell>
          <cell r="O3240" t="str">
            <v>KQ-33-05</v>
          </cell>
          <cell r="P3240" t="str">
            <v>Изготовление опор технологических трубопроводов, т</v>
          </cell>
          <cell r="Q3240">
            <v>1E-3</v>
          </cell>
        </row>
        <row r="3241">
          <cell r="E3241" t="str">
            <v>PI00-07-09-3</v>
          </cell>
          <cell r="F3241" t="str">
            <v>Изготовление вторичных опор из углеродистой и низколегированной стали - вес одной опоры - &gt;50-100кг</v>
          </cell>
          <cell r="G3241" t="str">
            <v>Fabrication of secondary carbon and low-alloy steel supports  - weight of one support: &gt;50-100 kg</v>
          </cell>
          <cell r="H3241" t="str">
            <v>кг</v>
          </cell>
          <cell r="I3241" t="str">
            <v>kg</v>
          </cell>
          <cell r="J3241">
            <v>0.13824000000000003</v>
          </cell>
          <cell r="K3241">
            <v>6.9120000000000015E-3</v>
          </cell>
          <cell r="L3241" t="str">
            <v>KQ-33-00</v>
          </cell>
          <cell r="M3241" t="str">
            <v>Технологические трубопроводы, м</v>
          </cell>
          <cell r="N3241">
            <v>0</v>
          </cell>
          <cell r="O3241" t="str">
            <v>KQ-33-05</v>
          </cell>
          <cell r="P3241" t="str">
            <v>Изготовление опор технологических трубопроводов, т</v>
          </cell>
          <cell r="Q3241">
            <v>1E-3</v>
          </cell>
        </row>
        <row r="3242">
          <cell r="E3242" t="str">
            <v>PI00-07-09-4</v>
          </cell>
          <cell r="F3242" t="str">
            <v>Изготовление вторичных опор из углеродистой и низколегированной стали - вес одной опоры - &gt;100-200кг</v>
          </cell>
          <cell r="G3242" t="str">
            <v>Fabrication of secondary carbon and low-alloy steel supports  - weight of one support: &gt;100-200 kg</v>
          </cell>
          <cell r="H3242" t="str">
            <v>кг</v>
          </cell>
          <cell r="I3242" t="str">
            <v>kg</v>
          </cell>
          <cell r="J3242">
            <v>0.12288</v>
          </cell>
          <cell r="K3242">
            <v>6.144000000000001E-3</v>
          </cell>
          <cell r="L3242" t="str">
            <v>KQ-33-00</v>
          </cell>
          <cell r="M3242" t="str">
            <v>Технологические трубопроводы, м</v>
          </cell>
          <cell r="N3242">
            <v>0</v>
          </cell>
          <cell r="O3242" t="str">
            <v>KQ-33-05</v>
          </cell>
          <cell r="P3242" t="str">
            <v>Изготовление опор технологических трубопроводов, т</v>
          </cell>
          <cell r="Q3242">
            <v>1E-3</v>
          </cell>
        </row>
        <row r="3243">
          <cell r="E3243" t="str">
            <v>PI00-07-09-5</v>
          </cell>
          <cell r="F3243" t="str">
            <v>Изготовление вторичных опор из углеродистой и низколегированной стали - вес одной опоры - &gt;200-300кг</v>
          </cell>
          <cell r="G3243" t="str">
            <v>Fabrication of secondary carbon and low-alloy steel supports  - weight of one support: &gt;200-300 kg</v>
          </cell>
          <cell r="H3243" t="str">
            <v>кг</v>
          </cell>
          <cell r="I3243" t="str">
            <v>kg</v>
          </cell>
          <cell r="J3243">
            <v>0.12288</v>
          </cell>
          <cell r="K3243">
            <v>6.144000000000001E-3</v>
          </cell>
          <cell r="L3243" t="str">
            <v>KQ-33-00</v>
          </cell>
          <cell r="M3243" t="str">
            <v>Технологические трубопроводы, м</v>
          </cell>
          <cell r="N3243">
            <v>0</v>
          </cell>
          <cell r="O3243" t="str">
            <v>KQ-33-05</v>
          </cell>
          <cell r="P3243" t="str">
            <v>Изготовление опор технологических трубопроводов, т</v>
          </cell>
          <cell r="Q3243">
            <v>1E-3</v>
          </cell>
        </row>
        <row r="3244">
          <cell r="E3244" t="str">
            <v>PI00-07-09-6</v>
          </cell>
          <cell r="F3244" t="str">
            <v>Изготовление вторичных опор из углеродистой и низколегированной стали - вес одной опоры - &gt;300-400кг</v>
          </cell>
          <cell r="G3244" t="str">
            <v>Fabrication of secondary carbon and low-alloy steel supports  - weight of one support: &gt;300-400 kg</v>
          </cell>
          <cell r="H3244" t="str">
            <v>кг</v>
          </cell>
          <cell r="I3244" t="str">
            <v>kg</v>
          </cell>
          <cell r="J3244">
            <v>0.10240000000000003</v>
          </cell>
          <cell r="K3244">
            <v>5.1200000000000022E-3</v>
          </cell>
          <cell r="L3244" t="str">
            <v>KQ-33-00</v>
          </cell>
          <cell r="M3244" t="str">
            <v>Технологические трубопроводы, м</v>
          </cell>
          <cell r="N3244">
            <v>0</v>
          </cell>
          <cell r="O3244" t="str">
            <v>KQ-33-05</v>
          </cell>
          <cell r="P3244" t="str">
            <v>Изготовление опор технологических трубопроводов, т</v>
          </cell>
          <cell r="Q3244">
            <v>1E-3</v>
          </cell>
        </row>
        <row r="3245">
          <cell r="E3245" t="str">
            <v>PI00-07-09-7</v>
          </cell>
          <cell r="F3245" t="str">
            <v>Изготовление вторичных опор из углеродистой и низколегированной стали - вес одной опоры - &gt;400-500кг</v>
          </cell>
          <cell r="G3245" t="str">
            <v>Fabrication of secondary carbon and low-alloy steel supports  - weight of one support: &gt;400-500 kg</v>
          </cell>
          <cell r="H3245" t="str">
            <v>кг</v>
          </cell>
          <cell r="I3245" t="str">
            <v>kg</v>
          </cell>
          <cell r="J3245">
            <v>0.10240000000000003</v>
          </cell>
          <cell r="K3245">
            <v>5.1200000000000022E-3</v>
          </cell>
          <cell r="L3245" t="str">
            <v>KQ-33-00</v>
          </cell>
          <cell r="M3245" t="str">
            <v>Технологические трубопроводы, м</v>
          </cell>
          <cell r="N3245">
            <v>0</v>
          </cell>
          <cell r="O3245" t="str">
            <v>KQ-33-05</v>
          </cell>
          <cell r="P3245" t="str">
            <v>Изготовление опор технологических трубопроводов, т</v>
          </cell>
          <cell r="Q3245">
            <v>1E-3</v>
          </cell>
        </row>
        <row r="3246">
          <cell r="E3246" t="str">
            <v>PI00-07-09-8</v>
          </cell>
          <cell r="F3246" t="str">
            <v>Изготовление вторичных опор из углеродистой и низколегированной стали - вес одной опоры - &gt;500кг</v>
          </cell>
          <cell r="G3246" t="str">
            <v>Fabrication of secondary carbon and low-alloyed steel supports - weight of one support: &gt;500 kg</v>
          </cell>
          <cell r="H3246" t="str">
            <v>кг</v>
          </cell>
          <cell r="I3246" t="str">
            <v>kg</v>
          </cell>
          <cell r="J3246">
            <v>9.2160000000000006E-2</v>
          </cell>
          <cell r="K3246">
            <v>4.6080000000000001E-3</v>
          </cell>
          <cell r="L3246" t="str">
            <v>KQ-33-00</v>
          </cell>
          <cell r="M3246" t="str">
            <v>Технологические трубопроводы, м</v>
          </cell>
          <cell r="N3246">
            <v>0</v>
          </cell>
          <cell r="O3246" t="str">
            <v>KQ-33-05</v>
          </cell>
          <cell r="P3246" t="str">
            <v>Изготовление опор технологических трубопроводов, т</v>
          </cell>
          <cell r="Q3246">
            <v>1E-3</v>
          </cell>
        </row>
        <row r="3247">
          <cell r="E3247" t="str">
            <v>PI00-07-10</v>
          </cell>
          <cell r="F3247" t="str">
            <v>Изготовление вторичных опор из нержавеющей стали</v>
          </cell>
          <cell r="G3247" t="str">
            <v>Fabrication of secondary stainless steel supports</v>
          </cell>
        </row>
        <row r="3248">
          <cell r="E3248" t="str">
            <v>PI00-07-10-1</v>
          </cell>
          <cell r="F3248" t="str">
            <v>Изготовление вторичных опор из нержавеющей стали - вес одной опоры - &gt;0-10кг</v>
          </cell>
          <cell r="G3248" t="str">
            <v>Fabrication of secondary stainless steel supports - weight of one support: &gt;0-10 kg</v>
          </cell>
          <cell r="H3248" t="str">
            <v>кг</v>
          </cell>
          <cell r="I3248" t="str">
            <v>kg</v>
          </cell>
          <cell r="J3248">
            <v>0.15718489938903918</v>
          </cell>
          <cell r="K3248">
            <v>7.859244969451961E-3</v>
          </cell>
          <cell r="L3248" t="str">
            <v>KQ-33-00</v>
          </cell>
          <cell r="M3248" t="str">
            <v>Технологические трубопроводы, м</v>
          </cell>
          <cell r="N3248">
            <v>0</v>
          </cell>
          <cell r="O3248" t="str">
            <v>KQ-33-05</v>
          </cell>
          <cell r="P3248" t="str">
            <v>Изготовление опор технологических трубопроводов, т</v>
          </cell>
          <cell r="Q3248">
            <v>1E-3</v>
          </cell>
        </row>
        <row r="3249">
          <cell r="E3249" t="str">
            <v>PI00-07-10-2</v>
          </cell>
          <cell r="F3249" t="str">
            <v>Изготовление вторичных опор из нержавеющей стали - вес одной опоры - &gt;10-50кг</v>
          </cell>
          <cell r="G3249" t="str">
            <v>Fabrication of secondary stainless steel supports - weight of one support: &gt;10-50 kg</v>
          </cell>
          <cell r="H3249" t="str">
            <v>кг</v>
          </cell>
          <cell r="I3249" t="str">
            <v>kg</v>
          </cell>
          <cell r="J3249">
            <v>0.14135387525949791</v>
          </cell>
          <cell r="K3249">
            <v>7.0676937629748958E-3</v>
          </cell>
          <cell r="L3249" t="str">
            <v>KQ-33-00</v>
          </cell>
          <cell r="M3249" t="str">
            <v>Технологические трубопроводы, м</v>
          </cell>
          <cell r="N3249">
            <v>0</v>
          </cell>
          <cell r="O3249" t="str">
            <v>KQ-33-05</v>
          </cell>
          <cell r="P3249" t="str">
            <v>Изготовление опор технологических трубопроводов, т</v>
          </cell>
          <cell r="Q3249">
            <v>1E-3</v>
          </cell>
        </row>
        <row r="3250">
          <cell r="E3250" t="str">
            <v>PI00-07-10-3</v>
          </cell>
          <cell r="F3250" t="str">
            <v>Изготовление вторичных опор из нержавеющей стали - вес одной опоры - &gt;50-100кг</v>
          </cell>
          <cell r="G3250" t="str">
            <v>Fabrication of secondary stainless steel supports - weight of one support: &gt;50-100 kg</v>
          </cell>
          <cell r="H3250" t="str">
            <v>кг</v>
          </cell>
          <cell r="I3250" t="str">
            <v>kg</v>
          </cell>
          <cell r="J3250">
            <v>0.13824000000000003</v>
          </cell>
          <cell r="K3250">
            <v>6.9120000000000015E-3</v>
          </cell>
          <cell r="L3250" t="str">
            <v>KQ-33-00</v>
          </cell>
          <cell r="M3250" t="str">
            <v>Технологические трубопроводы, м</v>
          </cell>
          <cell r="N3250">
            <v>0</v>
          </cell>
          <cell r="O3250" t="str">
            <v>KQ-33-05</v>
          </cell>
          <cell r="P3250" t="str">
            <v>Изготовление опор технологических трубопроводов, т</v>
          </cell>
          <cell r="Q3250">
            <v>1E-3</v>
          </cell>
        </row>
        <row r="3251">
          <cell r="E3251" t="str">
            <v>PI00-07-10-4</v>
          </cell>
          <cell r="F3251" t="str">
            <v>Изготовление вторичных опор из нержавеющей стали - вес одной опоры - &gt;100-200кг</v>
          </cell>
          <cell r="G3251" t="str">
            <v>Fabrication of secondary stainless steel supports - weight of one support: &gt;100-200 kg</v>
          </cell>
          <cell r="H3251" t="str">
            <v>кг</v>
          </cell>
          <cell r="I3251" t="str">
            <v>kg</v>
          </cell>
          <cell r="J3251">
            <v>0.12288</v>
          </cell>
          <cell r="K3251">
            <v>6.144000000000001E-3</v>
          </cell>
          <cell r="L3251" t="str">
            <v>KQ-33-00</v>
          </cell>
          <cell r="M3251" t="str">
            <v>Технологические трубопроводы, м</v>
          </cell>
          <cell r="N3251">
            <v>0</v>
          </cell>
          <cell r="O3251" t="str">
            <v>KQ-33-05</v>
          </cell>
          <cell r="P3251" t="str">
            <v>Изготовление опор технологических трубопроводов, т</v>
          </cell>
          <cell r="Q3251">
            <v>1E-3</v>
          </cell>
        </row>
        <row r="3252">
          <cell r="E3252" t="str">
            <v>PI00-07-10-5</v>
          </cell>
          <cell r="F3252" t="str">
            <v>Изготовление вторичных опор из нержавеющей стали - вес одной опоры - &gt;200-300кг</v>
          </cell>
          <cell r="G3252" t="str">
            <v>Fabrication of secondary stainless steel supports - weight of one support: &gt;200-300 kg</v>
          </cell>
          <cell r="H3252" t="str">
            <v>кг</v>
          </cell>
          <cell r="I3252" t="str">
            <v>kg</v>
          </cell>
          <cell r="J3252">
            <v>0.12288</v>
          </cell>
          <cell r="K3252">
            <v>6.144000000000001E-3</v>
          </cell>
          <cell r="L3252" t="str">
            <v>KQ-33-00</v>
          </cell>
          <cell r="M3252" t="str">
            <v>Технологические трубопроводы, м</v>
          </cell>
          <cell r="N3252">
            <v>0</v>
          </cell>
          <cell r="O3252" t="str">
            <v>KQ-33-05</v>
          </cell>
          <cell r="P3252" t="str">
            <v>Изготовление опор технологических трубопроводов, т</v>
          </cell>
          <cell r="Q3252">
            <v>1E-3</v>
          </cell>
        </row>
        <row r="3253">
          <cell r="E3253" t="str">
            <v>PI00-07-10-6</v>
          </cell>
          <cell r="F3253" t="str">
            <v>Изготовление вторичных опор из нержавеющей стали - вес одной опоры - &gt;300-400кг</v>
          </cell>
          <cell r="G3253" t="str">
            <v>Fabrication of secondary stainless steel supports - weight of one support: &gt;300-400 kg</v>
          </cell>
          <cell r="H3253" t="str">
            <v>кг</v>
          </cell>
          <cell r="I3253" t="str">
            <v>kg</v>
          </cell>
          <cell r="J3253">
            <v>0.10240000000000003</v>
          </cell>
          <cell r="K3253">
            <v>5.1200000000000022E-3</v>
          </cell>
          <cell r="L3253" t="str">
            <v>KQ-33-00</v>
          </cell>
          <cell r="M3253" t="str">
            <v>Технологические трубопроводы, м</v>
          </cell>
          <cell r="N3253">
            <v>0</v>
          </cell>
          <cell r="O3253" t="str">
            <v>KQ-33-05</v>
          </cell>
          <cell r="P3253" t="str">
            <v>Изготовление опор технологических трубопроводов, т</v>
          </cell>
          <cell r="Q3253">
            <v>1E-3</v>
          </cell>
        </row>
        <row r="3254">
          <cell r="E3254" t="str">
            <v>PI00-07-10-7</v>
          </cell>
          <cell r="F3254" t="str">
            <v>Изготовление вторичных опор из нержавеющей стали - вес одной опоры - &gt;400-500кг</v>
          </cell>
          <cell r="G3254" t="str">
            <v>Fabrication of secondary stainless steel supports - weight of one support: &gt;400-500 kg</v>
          </cell>
          <cell r="H3254" t="str">
            <v>кг</v>
          </cell>
          <cell r="I3254" t="str">
            <v>kg</v>
          </cell>
          <cell r="J3254">
            <v>0.10240000000000003</v>
          </cell>
          <cell r="K3254">
            <v>5.1200000000000022E-3</v>
          </cell>
          <cell r="L3254" t="str">
            <v>KQ-33-00</v>
          </cell>
          <cell r="M3254" t="str">
            <v>Технологические трубопроводы, м</v>
          </cell>
          <cell r="N3254">
            <v>0</v>
          </cell>
          <cell r="O3254" t="str">
            <v>KQ-33-05</v>
          </cell>
          <cell r="P3254" t="str">
            <v>Изготовление опор технологических трубопроводов, т</v>
          </cell>
          <cell r="Q3254">
            <v>1E-3</v>
          </cell>
        </row>
        <row r="3255">
          <cell r="E3255" t="str">
            <v>PI00-07-10-8</v>
          </cell>
          <cell r="F3255" t="str">
            <v>Изготовление вторичных опор из нержавеющей стали - вес одной опоры - &gt;500кг</v>
          </cell>
          <cell r="G3255" t="str">
            <v>Fabrication of secondary stainless steel supports - weight of one support: &gt;500 kg</v>
          </cell>
          <cell r="H3255" t="str">
            <v>кг</v>
          </cell>
          <cell r="I3255" t="str">
            <v>kg</v>
          </cell>
          <cell r="J3255">
            <v>9.2160000000000006E-2</v>
          </cell>
          <cell r="K3255">
            <v>4.6080000000000001E-3</v>
          </cell>
          <cell r="L3255" t="str">
            <v>KQ-33-00</v>
          </cell>
          <cell r="M3255" t="str">
            <v>Технологические трубопроводы, м</v>
          </cell>
          <cell r="N3255">
            <v>0</v>
          </cell>
          <cell r="O3255" t="str">
            <v>KQ-33-05</v>
          </cell>
          <cell r="P3255" t="str">
            <v>Изготовление опор технологических трубопроводов, т</v>
          </cell>
          <cell r="Q3255">
            <v>1E-3</v>
          </cell>
        </row>
        <row r="3256">
          <cell r="E3256" t="str">
            <v>PI00-07-11</v>
          </cell>
          <cell r="F3256" t="str">
            <v>Монтаж первичных опор</v>
          </cell>
          <cell r="G3256" t="str">
            <v>Installation of primary supports</v>
          </cell>
        </row>
        <row r="3257">
          <cell r="E3257" t="str">
            <v>PI00-07-11-1</v>
          </cell>
          <cell r="F3257" t="str">
            <v>Монтаж первичных опор - вес одной опоры - &gt;0-10кг</v>
          </cell>
          <cell r="G3257" t="str">
            <v>Installation of primary supports - weight of one support: &gt;0-10 kg</v>
          </cell>
          <cell r="H3257" t="str">
            <v>кг</v>
          </cell>
          <cell r="I3257" t="str">
            <v>kg</v>
          </cell>
          <cell r="J3257">
            <v>0.14736084317722425</v>
          </cell>
          <cell r="K3257">
            <v>1.1788867454177938E-2</v>
          </cell>
          <cell r="L3257" t="str">
            <v>KQ-33-00</v>
          </cell>
          <cell r="M3257" t="str">
            <v>Технологические трубопроводы, м</v>
          </cell>
          <cell r="N3257">
            <v>0</v>
          </cell>
          <cell r="O3257" t="str">
            <v>KQ-33-06</v>
          </cell>
          <cell r="P3257" t="str">
            <v>Монтаж опор технологических трубопроводов, т</v>
          </cell>
          <cell r="Q3257">
            <v>1E-3</v>
          </cell>
        </row>
        <row r="3258">
          <cell r="E3258" t="str">
            <v>PI00-07-11-2</v>
          </cell>
          <cell r="F3258" t="str">
            <v>Монтаж первичных опор- вес одной опоры - &gt;10-50кг</v>
          </cell>
          <cell r="G3258" t="str">
            <v>Installation of primary supports - weight of one support: &gt;10-50 kg</v>
          </cell>
          <cell r="H3258" t="str">
            <v>кг</v>
          </cell>
          <cell r="I3258" t="str">
            <v>kg</v>
          </cell>
          <cell r="J3258">
            <v>0.13251925805577924</v>
          </cell>
          <cell r="K3258">
            <v>1.1595435079880683E-2</v>
          </cell>
          <cell r="L3258" t="str">
            <v>KQ-33-00</v>
          </cell>
          <cell r="M3258" t="str">
            <v>Технологические трубопроводы, м</v>
          </cell>
          <cell r="N3258">
            <v>0</v>
          </cell>
          <cell r="O3258" t="str">
            <v>KQ-33-06</v>
          </cell>
          <cell r="P3258" t="str">
            <v>Монтаж опор технологических трубопроводов, т</v>
          </cell>
          <cell r="Q3258">
            <v>1E-3</v>
          </cell>
        </row>
        <row r="3259">
          <cell r="E3259" t="str">
            <v>PI00-07-11-3</v>
          </cell>
          <cell r="F3259" t="str">
            <v>Монтаж первичных опор- вес одной опоры - &gt;50-100кг</v>
          </cell>
          <cell r="G3259" t="str">
            <v>Installation of primary supports - weight of one support: &gt;50-100 kg</v>
          </cell>
          <cell r="H3259" t="str">
            <v>кг</v>
          </cell>
          <cell r="I3259" t="str">
            <v>kg</v>
          </cell>
          <cell r="J3259">
            <v>0.12960000000000002</v>
          </cell>
          <cell r="K3259">
            <v>1.2960000000000003E-2</v>
          </cell>
          <cell r="L3259" t="str">
            <v>KQ-33-00</v>
          </cell>
          <cell r="M3259" t="str">
            <v>Технологические трубопроводы, м</v>
          </cell>
          <cell r="N3259">
            <v>0</v>
          </cell>
          <cell r="O3259" t="str">
            <v>KQ-33-06</v>
          </cell>
          <cell r="P3259" t="str">
            <v>Монтаж опор технологических трубопроводов, т</v>
          </cell>
          <cell r="Q3259">
            <v>1E-3</v>
          </cell>
        </row>
        <row r="3260">
          <cell r="E3260" t="str">
            <v>PI00-07-11-4</v>
          </cell>
          <cell r="F3260" t="str">
            <v>Монтаж первичных опор- вес одной опоры - &gt;100-200кг</v>
          </cell>
          <cell r="G3260" t="str">
            <v>Installation of primary supports - weight of one support: &gt;100-200 kg</v>
          </cell>
          <cell r="H3260" t="str">
            <v>кг</v>
          </cell>
          <cell r="I3260" t="str">
            <v>kg</v>
          </cell>
          <cell r="J3260">
            <v>0.1152</v>
          </cell>
          <cell r="K3260">
            <v>1.4400000000000001E-2</v>
          </cell>
          <cell r="L3260" t="str">
            <v>KQ-33-00</v>
          </cell>
          <cell r="M3260" t="str">
            <v>Технологические трубопроводы, м</v>
          </cell>
          <cell r="N3260">
            <v>0</v>
          </cell>
          <cell r="O3260" t="str">
            <v>KQ-33-06</v>
          </cell>
          <cell r="P3260" t="str">
            <v>Монтаж опор технологических трубопроводов, т</v>
          </cell>
          <cell r="Q3260">
            <v>1E-3</v>
          </cell>
        </row>
        <row r="3261">
          <cell r="E3261" t="str">
            <v>PI00-07-11-5</v>
          </cell>
          <cell r="F3261" t="str">
            <v>Монтаж первичных опор- вес одной опоры - &gt;200-300кг</v>
          </cell>
          <cell r="G3261" t="str">
            <v>Installation of primary supports - weight of one support: &gt;200-300 kg</v>
          </cell>
          <cell r="H3261" t="str">
            <v>кг</v>
          </cell>
          <cell r="I3261" t="str">
            <v>kg</v>
          </cell>
          <cell r="J3261">
            <v>0.1152</v>
          </cell>
          <cell r="K3261">
            <v>2.3040000000000001E-2</v>
          </cell>
          <cell r="L3261" t="str">
            <v>KQ-33-00</v>
          </cell>
          <cell r="M3261" t="str">
            <v>Технологические трубопроводы, м</v>
          </cell>
          <cell r="N3261">
            <v>0</v>
          </cell>
          <cell r="O3261" t="str">
            <v>KQ-33-06</v>
          </cell>
          <cell r="P3261" t="str">
            <v>Монтаж опор технологических трубопроводов, т</v>
          </cell>
          <cell r="Q3261">
            <v>1E-3</v>
          </cell>
        </row>
        <row r="3262">
          <cell r="E3262" t="str">
            <v>PI00-07-11-6</v>
          </cell>
          <cell r="F3262" t="str">
            <v>Монтаж первичных опор- вес одной опоры - &gt;300-400кг</v>
          </cell>
          <cell r="G3262" t="str">
            <v>Installation of primary supports - weight of one support: &gt;300-400 kg</v>
          </cell>
          <cell r="H3262" t="str">
            <v>кг</v>
          </cell>
          <cell r="I3262" t="str">
            <v>kg</v>
          </cell>
          <cell r="J3262">
            <v>9.6000000000000002E-2</v>
          </cell>
          <cell r="K3262">
            <v>4.7999999999999996E-3</v>
          </cell>
          <cell r="L3262" t="str">
            <v>KQ-33-00</v>
          </cell>
          <cell r="M3262" t="str">
            <v>Технологические трубопроводы, м</v>
          </cell>
          <cell r="N3262">
            <v>0</v>
          </cell>
          <cell r="O3262" t="str">
            <v>KQ-33-06</v>
          </cell>
          <cell r="P3262" t="str">
            <v>Монтаж опор технологических трубопроводов, т</v>
          </cell>
          <cell r="Q3262">
            <v>1E-3</v>
          </cell>
        </row>
        <row r="3263">
          <cell r="E3263" t="str">
            <v>PI00-07-11-7</v>
          </cell>
          <cell r="F3263" t="str">
            <v>Монтаж первичных опор- вес одной опоры - &gt;400-500кг</v>
          </cell>
          <cell r="G3263" t="str">
            <v>Installation of primary supports - weight of one support: &gt;400-500 kg</v>
          </cell>
          <cell r="H3263" t="str">
            <v>кг</v>
          </cell>
          <cell r="I3263" t="str">
            <v>kg</v>
          </cell>
          <cell r="J3263">
            <v>9.6000000000000002E-2</v>
          </cell>
          <cell r="K3263">
            <v>4.7999999999999996E-3</v>
          </cell>
          <cell r="L3263" t="str">
            <v>KQ-33-00</v>
          </cell>
          <cell r="M3263" t="str">
            <v>Технологические трубопроводы, м</v>
          </cell>
          <cell r="N3263">
            <v>0</v>
          </cell>
          <cell r="O3263" t="str">
            <v>KQ-33-06</v>
          </cell>
          <cell r="P3263" t="str">
            <v>Монтаж опор технологических трубопроводов, т</v>
          </cell>
          <cell r="Q3263">
            <v>1E-3</v>
          </cell>
        </row>
        <row r="3264">
          <cell r="E3264" t="str">
            <v>PI00-07-11-8</v>
          </cell>
          <cell r="F3264" t="str">
            <v>Монтаж первичных опор- вес одной опоры - &gt;500кг</v>
          </cell>
          <cell r="G3264" t="str">
            <v>Installation of primary supports - weight of one support: &gt;500 kg</v>
          </cell>
          <cell r="H3264" t="str">
            <v>кг</v>
          </cell>
          <cell r="I3264" t="str">
            <v>kg</v>
          </cell>
          <cell r="J3264">
            <v>8.6400000000000005E-2</v>
          </cell>
          <cell r="K3264">
            <v>4.3200000000000001E-3</v>
          </cell>
          <cell r="L3264" t="str">
            <v>KQ-33-00</v>
          </cell>
          <cell r="M3264" t="str">
            <v>Технологические трубопроводы, м</v>
          </cell>
          <cell r="N3264">
            <v>0</v>
          </cell>
          <cell r="O3264" t="str">
            <v>KQ-33-06</v>
          </cell>
          <cell r="P3264" t="str">
            <v>Монтаж опор технологических трубопроводов, т</v>
          </cell>
          <cell r="Q3264">
            <v>1E-3</v>
          </cell>
        </row>
        <row r="3265">
          <cell r="E3265" t="str">
            <v>PI00-07-12</v>
          </cell>
          <cell r="F3265" t="str">
            <v>Монтаж вторичных опор</v>
          </cell>
          <cell r="G3265" t="str">
            <v>Installation of secondary supports</v>
          </cell>
        </row>
        <row r="3266">
          <cell r="E3266" t="str">
            <v>PI00-07-12-1</v>
          </cell>
          <cell r="F3266" t="str">
            <v>Монтаж вторичных опор - вес одной опоры - &gt;0-10кг</v>
          </cell>
          <cell r="G3266" t="str">
            <v>Installation of secondary supports - weight of one support: &gt;0-10kg</v>
          </cell>
          <cell r="H3266" t="str">
            <v>кг</v>
          </cell>
          <cell r="I3266" t="str">
            <v>kg</v>
          </cell>
          <cell r="J3266">
            <v>0.1178886745417794</v>
          </cell>
          <cell r="K3266">
            <v>9.4310939633423518E-3</v>
          </cell>
          <cell r="L3266" t="str">
            <v>KQ-33-00</v>
          </cell>
          <cell r="M3266" t="str">
            <v>Технологические трубопроводы, м</v>
          </cell>
          <cell r="N3266">
            <v>0</v>
          </cell>
          <cell r="O3266" t="str">
            <v>KQ-33-06</v>
          </cell>
          <cell r="P3266" t="str">
            <v>Монтаж опор технологических трубопроводов, т</v>
          </cell>
          <cell r="Q3266">
            <v>1E-3</v>
          </cell>
        </row>
        <row r="3267">
          <cell r="E3267" t="str">
            <v>PI00-07-12-2</v>
          </cell>
          <cell r="F3267" t="str">
            <v>Монтаж вторичных опор- вес одной опоры - &gt;10-50кг</v>
          </cell>
          <cell r="G3267" t="str">
            <v>Installation of secondary supports - weight of one support: &gt;10-50kg</v>
          </cell>
          <cell r="H3267" t="str">
            <v>кг</v>
          </cell>
          <cell r="I3267" t="str">
            <v>kg</v>
          </cell>
          <cell r="J3267">
            <v>0.1060154064446234</v>
          </cell>
          <cell r="K3267">
            <v>9.2763480639045486E-3</v>
          </cell>
          <cell r="L3267" t="str">
            <v>KQ-33-00</v>
          </cell>
          <cell r="M3267" t="str">
            <v>Технологические трубопроводы, м</v>
          </cell>
          <cell r="N3267">
            <v>0</v>
          </cell>
          <cell r="O3267" t="str">
            <v>KQ-33-06</v>
          </cell>
          <cell r="P3267" t="str">
            <v>Монтаж опор технологических трубопроводов, т</v>
          </cell>
          <cell r="Q3267">
            <v>1E-3</v>
          </cell>
        </row>
        <row r="3268">
          <cell r="E3268" t="str">
            <v>PI00-07-12-3</v>
          </cell>
          <cell r="F3268" t="str">
            <v>Монтаж вторичных опор- вес одной опоры - &gt;50-100кг</v>
          </cell>
          <cell r="G3268" t="str">
            <v>Installation of secondary supports - weight of one support: &gt;50-100kg</v>
          </cell>
          <cell r="H3268" t="str">
            <v>кг</v>
          </cell>
          <cell r="I3268" t="str">
            <v>kg</v>
          </cell>
          <cell r="J3268">
            <v>0.10368000000000002</v>
          </cell>
          <cell r="K3268">
            <v>1.0368000000000002E-2</v>
          </cell>
          <cell r="L3268" t="str">
            <v>KQ-33-00</v>
          </cell>
          <cell r="M3268" t="str">
            <v>Технологические трубопроводы, м</v>
          </cell>
          <cell r="N3268">
            <v>0</v>
          </cell>
          <cell r="O3268" t="str">
            <v>KQ-33-06</v>
          </cell>
          <cell r="P3268" t="str">
            <v>Монтаж опор технологических трубопроводов, т</v>
          </cell>
          <cell r="Q3268">
            <v>1E-3</v>
          </cell>
        </row>
        <row r="3269">
          <cell r="E3269" t="str">
            <v>PI00-07-12-4</v>
          </cell>
          <cell r="F3269" t="str">
            <v>Монтаж вторичных опор- вес одной опоры - &gt;100-200кг</v>
          </cell>
          <cell r="G3269" t="str">
            <v>Installation of secondary supports - weight of one support: &gt;100-200kg</v>
          </cell>
          <cell r="H3269" t="str">
            <v>кг</v>
          </cell>
          <cell r="I3269" t="str">
            <v>kg</v>
          </cell>
          <cell r="J3269">
            <v>9.2160000000000006E-2</v>
          </cell>
          <cell r="K3269">
            <v>1.1520000000000001E-2</v>
          </cell>
          <cell r="L3269" t="str">
            <v>KQ-33-00</v>
          </cell>
          <cell r="M3269" t="str">
            <v>Технологические трубопроводы, м</v>
          </cell>
          <cell r="N3269">
            <v>0</v>
          </cell>
          <cell r="O3269" t="str">
            <v>KQ-33-06</v>
          </cell>
          <cell r="P3269" t="str">
            <v>Монтаж опор технологических трубопроводов, т</v>
          </cell>
          <cell r="Q3269">
            <v>1E-3</v>
          </cell>
        </row>
        <row r="3270">
          <cell r="E3270" t="str">
            <v>PI00-07-12-5</v>
          </cell>
          <cell r="F3270" t="str">
            <v>Монтаж вторичных опор- вес одной опоры - &gt;200-300кг</v>
          </cell>
          <cell r="G3270" t="str">
            <v>Installation of secondary supports - weight of one support: &gt;200-300kg</v>
          </cell>
          <cell r="H3270" t="str">
            <v>кг</v>
          </cell>
          <cell r="I3270" t="str">
            <v>kg</v>
          </cell>
          <cell r="J3270">
            <v>9.2160000000000006E-2</v>
          </cell>
          <cell r="K3270">
            <v>1.8432E-2</v>
          </cell>
          <cell r="L3270" t="str">
            <v>KQ-33-00</v>
          </cell>
          <cell r="M3270" t="str">
            <v>Технологические трубопроводы, м</v>
          </cell>
          <cell r="N3270">
            <v>0</v>
          </cell>
          <cell r="O3270" t="str">
            <v>KQ-33-06</v>
          </cell>
          <cell r="P3270" t="str">
            <v>Монтаж опор технологических трубопроводов, т</v>
          </cell>
          <cell r="Q3270">
            <v>1E-3</v>
          </cell>
        </row>
        <row r="3271">
          <cell r="E3271" t="str">
            <v>PI00-07-12-6</v>
          </cell>
          <cell r="F3271" t="str">
            <v>Монтаж вторичных опор- вес одной опоры - &gt;300-400кг</v>
          </cell>
          <cell r="G3271" t="str">
            <v>Installation of secondary supports - weight of one support: &gt;300-400kg</v>
          </cell>
          <cell r="H3271" t="str">
            <v>кг</v>
          </cell>
          <cell r="I3271" t="str">
            <v>kg</v>
          </cell>
          <cell r="J3271">
            <v>7.6799999999999993E-2</v>
          </cell>
          <cell r="K3271">
            <v>3.840000000000001E-3</v>
          </cell>
          <cell r="L3271" t="str">
            <v>KQ-33-00</v>
          </cell>
          <cell r="M3271" t="str">
            <v>Технологические трубопроводы, м</v>
          </cell>
          <cell r="N3271">
            <v>0</v>
          </cell>
          <cell r="O3271" t="str">
            <v>KQ-33-06</v>
          </cell>
          <cell r="P3271" t="str">
            <v>Монтаж опор технологических трубопроводов, т</v>
          </cell>
          <cell r="Q3271">
            <v>1E-3</v>
          </cell>
        </row>
        <row r="3272">
          <cell r="E3272" t="str">
            <v>PI00-07-12-7</v>
          </cell>
          <cell r="F3272" t="str">
            <v>Монтаж вторичных опор- вес одной опоры - &gt;400-500кг</v>
          </cell>
          <cell r="G3272" t="str">
            <v>Installation of secondary supports - weight of one support: &gt;400-500kg</v>
          </cell>
          <cell r="H3272" t="str">
            <v>кг</v>
          </cell>
          <cell r="I3272" t="str">
            <v>kg</v>
          </cell>
          <cell r="J3272">
            <v>7.6799999999999993E-2</v>
          </cell>
          <cell r="K3272">
            <v>3.840000000000001E-3</v>
          </cell>
          <cell r="L3272" t="str">
            <v>KQ-33-00</v>
          </cell>
          <cell r="M3272" t="str">
            <v>Технологические трубопроводы, м</v>
          </cell>
          <cell r="N3272">
            <v>0</v>
          </cell>
          <cell r="O3272" t="str">
            <v>KQ-33-06</v>
          </cell>
          <cell r="P3272" t="str">
            <v>Монтаж опор технологических трубопроводов, т</v>
          </cell>
          <cell r="Q3272">
            <v>1E-3</v>
          </cell>
        </row>
        <row r="3273">
          <cell r="E3273" t="str">
            <v>PI00-07-12-8</v>
          </cell>
          <cell r="F3273" t="str">
            <v>Монтаж вторичных опор- вес одной опоры - &gt;500кг</v>
          </cell>
          <cell r="G3273" t="str">
            <v>Installation of secondary supports - weight of one support: &gt;500kg</v>
          </cell>
          <cell r="H3273" t="str">
            <v>кг</v>
          </cell>
          <cell r="I3273" t="str">
            <v>kg</v>
          </cell>
          <cell r="J3273">
            <v>6.9120000000000001E-2</v>
          </cell>
          <cell r="K3273">
            <v>3.4560000000000003E-3</v>
          </cell>
          <cell r="L3273" t="str">
            <v>KQ-33-00</v>
          </cell>
          <cell r="M3273" t="str">
            <v>Технологические трубопроводы, м</v>
          </cell>
          <cell r="N3273">
            <v>0</v>
          </cell>
          <cell r="O3273" t="str">
            <v>KQ-33-06</v>
          </cell>
          <cell r="P3273" t="str">
            <v>Монтаж опор технологических трубопроводов, т</v>
          </cell>
          <cell r="Q3273">
            <v>1E-3</v>
          </cell>
        </row>
        <row r="3274">
          <cell r="E3274" t="str">
            <v>PI00-07-13</v>
          </cell>
          <cell r="F3274" t="str">
            <v>Монтаж специальных опор</v>
          </cell>
          <cell r="G3274" t="str">
            <v>Installation of special supports</v>
          </cell>
        </row>
        <row r="3275">
          <cell r="E3275" t="str">
            <v>PI00-07-13-1</v>
          </cell>
          <cell r="F3275" t="str">
            <v>Монтаж специальных опор - вес одной опоры - &gt;0-10кг</v>
          </cell>
          <cell r="G3275" t="str">
            <v>Installation of special supports - weight of one support: &gt;0-10kg</v>
          </cell>
          <cell r="H3275" t="str">
            <v>шт.</v>
          </cell>
          <cell r="I3275" t="str">
            <v>pcs.</v>
          </cell>
          <cell r="J3275">
            <v>0.82400000000000018</v>
          </cell>
          <cell r="K3275">
            <v>6.5920000000000006E-2</v>
          </cell>
          <cell r="L3275" t="str">
            <v>KQ-33-00</v>
          </cell>
          <cell r="M3275" t="str">
            <v>Технологические трубопроводы, м</v>
          </cell>
          <cell r="N3275">
            <v>0</v>
          </cell>
          <cell r="O3275" t="str">
            <v>KQ-33-06</v>
          </cell>
          <cell r="P3275" t="str">
            <v>Монтаж опор технологических трубопроводов, т</v>
          </cell>
          <cell r="Q3275">
            <v>0.01</v>
          </cell>
        </row>
        <row r="3276">
          <cell r="E3276" t="str">
            <v>PI00-07-13-2</v>
          </cell>
          <cell r="F3276" t="str">
            <v>Монтаж специальных опор - вес одной опоры - &gt;10-50кг</v>
          </cell>
          <cell r="G3276" t="str">
            <v>Installation of special supports - weight of one support: &gt;10-50kg</v>
          </cell>
          <cell r="H3276" t="str">
            <v>шт.</v>
          </cell>
          <cell r="I3276" t="str">
            <v>pcs.</v>
          </cell>
          <cell r="J3276">
            <v>2.9760000000000004</v>
          </cell>
          <cell r="K3276">
            <v>0.26039999999999996</v>
          </cell>
          <cell r="L3276" t="str">
            <v>KQ-33-00</v>
          </cell>
          <cell r="M3276" t="str">
            <v>Технологические трубопроводы, м</v>
          </cell>
          <cell r="N3276">
            <v>0</v>
          </cell>
          <cell r="O3276" t="str">
            <v>KQ-33-06</v>
          </cell>
          <cell r="P3276" t="str">
            <v>Монтаж опор технологических трубопроводов, т</v>
          </cell>
          <cell r="Q3276">
            <v>0.05</v>
          </cell>
        </row>
        <row r="3277">
          <cell r="E3277" t="str">
            <v>PI00-07-13-3</v>
          </cell>
          <cell r="F3277" t="str">
            <v>Монтаж специальных опор - вес одной опоры - &gt;50-100кг</v>
          </cell>
          <cell r="G3277" t="str">
            <v>Installation of special supports - weight of one support: &gt;50-100kg</v>
          </cell>
          <cell r="H3277" t="str">
            <v>шт.</v>
          </cell>
          <cell r="I3277" t="str">
            <v>pcs.</v>
          </cell>
          <cell r="J3277">
            <v>2.528</v>
          </cell>
          <cell r="K3277">
            <v>0.25280000000000008</v>
          </cell>
          <cell r="L3277" t="str">
            <v>KQ-33-00</v>
          </cell>
          <cell r="M3277" t="str">
            <v>Технологические трубопроводы, м</v>
          </cell>
          <cell r="N3277">
            <v>0</v>
          </cell>
          <cell r="O3277" t="str">
            <v>KQ-33-06</v>
          </cell>
          <cell r="P3277" t="str">
            <v>Монтаж опор технологических трубопроводов, т</v>
          </cell>
          <cell r="Q3277">
            <v>0.1</v>
          </cell>
        </row>
        <row r="3278">
          <cell r="E3278" t="str">
            <v>PI00-07-13-4</v>
          </cell>
          <cell r="F3278" t="str">
            <v>Монтаж специальных опор - вес одной опоры - &gt;100-200кг</v>
          </cell>
          <cell r="G3278" t="str">
            <v>Installation of special supports - weight of one support: &gt;100-200kg</v>
          </cell>
          <cell r="H3278" t="str">
            <v>шт.</v>
          </cell>
          <cell r="I3278" t="str">
            <v>pcs.</v>
          </cell>
          <cell r="J3278">
            <v>5.2239999999999993</v>
          </cell>
          <cell r="K3278">
            <v>0.65300000000000002</v>
          </cell>
          <cell r="L3278" t="str">
            <v>KQ-33-00</v>
          </cell>
          <cell r="M3278" t="str">
            <v>Технологические трубопроводы, м</v>
          </cell>
          <cell r="N3278">
            <v>0</v>
          </cell>
          <cell r="O3278" t="str">
            <v>KQ-33-06</v>
          </cell>
          <cell r="P3278" t="str">
            <v>Монтаж опор технологических трубопроводов, т</v>
          </cell>
          <cell r="Q3278">
            <v>0.2</v>
          </cell>
        </row>
        <row r="3279">
          <cell r="E3279" t="str">
            <v>PI00-07-13-5</v>
          </cell>
          <cell r="F3279" t="str">
            <v>Монтаж специальных опор - вес одной опоры - &gt;200-300кг</v>
          </cell>
          <cell r="G3279" t="str">
            <v>Installation of special supports - weight of one support: &gt;200-300kg</v>
          </cell>
          <cell r="H3279" t="str">
            <v>шт.</v>
          </cell>
          <cell r="I3279" t="str">
            <v>pcs.</v>
          </cell>
          <cell r="J3279">
            <v>8.2799999999999994</v>
          </cell>
          <cell r="K3279">
            <v>1.6559999999999999</v>
          </cell>
          <cell r="L3279" t="str">
            <v>KQ-33-00</v>
          </cell>
          <cell r="M3279" t="str">
            <v>Технологические трубопроводы, м</v>
          </cell>
          <cell r="N3279">
            <v>0</v>
          </cell>
          <cell r="O3279" t="str">
            <v>KQ-33-06</v>
          </cell>
          <cell r="P3279" t="str">
            <v>Монтаж опор технологических трубопроводов, т</v>
          </cell>
          <cell r="Q3279">
            <v>0.3</v>
          </cell>
        </row>
        <row r="3280">
          <cell r="E3280" t="str">
            <v>PI00-07-13-6</v>
          </cell>
          <cell r="F3280" t="str">
            <v>Монтаж специальных опор - вес одной опоры - &gt;300-400кг</v>
          </cell>
          <cell r="G3280" t="str">
            <v>Installation of special supports - weight of one support: &gt;300-400kg</v>
          </cell>
          <cell r="H3280" t="str">
            <v>шт.</v>
          </cell>
          <cell r="I3280" t="str">
            <v>pcs.</v>
          </cell>
          <cell r="J3280">
            <v>11.224</v>
          </cell>
          <cell r="K3280">
            <v>0.56120000000000003</v>
          </cell>
          <cell r="L3280" t="str">
            <v>KQ-33-00</v>
          </cell>
          <cell r="M3280" t="str">
            <v>Технологические трубопроводы, м</v>
          </cell>
          <cell r="N3280">
            <v>0</v>
          </cell>
          <cell r="O3280" t="str">
            <v>KQ-33-06</v>
          </cell>
          <cell r="P3280" t="str">
            <v>Монтаж опор технологических трубопроводов, т</v>
          </cell>
          <cell r="Q3280">
            <v>0.4</v>
          </cell>
        </row>
        <row r="3281">
          <cell r="E3281" t="str">
            <v>PI00-07-13-7</v>
          </cell>
          <cell r="F3281" t="str">
            <v>Монтаж специальных опор - вес одной опоры - &gt;400-500кг</v>
          </cell>
          <cell r="G3281" t="str">
            <v>Installation of special supports - weight of one support: &gt;400-500kg</v>
          </cell>
          <cell r="H3281" t="str">
            <v>шт.</v>
          </cell>
          <cell r="I3281" t="str">
            <v>pcs.</v>
          </cell>
          <cell r="J3281">
            <v>14.176</v>
          </cell>
          <cell r="K3281">
            <v>0.7088000000000001</v>
          </cell>
          <cell r="L3281" t="str">
            <v>KQ-33-00</v>
          </cell>
          <cell r="M3281" t="str">
            <v>Технологические трубопроводы, м</v>
          </cell>
          <cell r="N3281">
            <v>0</v>
          </cell>
          <cell r="O3281" t="str">
            <v>KQ-33-06</v>
          </cell>
          <cell r="P3281" t="str">
            <v>Монтаж опор технологических трубопроводов, т</v>
          </cell>
          <cell r="Q3281">
            <v>0.5</v>
          </cell>
        </row>
        <row r="3282">
          <cell r="E3282" t="str">
            <v>PI00-07-13-8</v>
          </cell>
          <cell r="F3282" t="str">
            <v>Монтаж специальных опор - вес одной опоры - &gt;500кг</v>
          </cell>
          <cell r="G3282" t="str">
            <v>Installation of special supports - weight of one support: &gt;500kg</v>
          </cell>
          <cell r="H3282" t="str">
            <v>шт.</v>
          </cell>
          <cell r="I3282" t="str">
            <v>pcs.</v>
          </cell>
          <cell r="J3282">
            <v>20.552000000000003</v>
          </cell>
          <cell r="K3282">
            <v>1.0276000000000003</v>
          </cell>
          <cell r="L3282" t="str">
            <v>KQ-33-00</v>
          </cell>
          <cell r="M3282" t="str">
            <v>Технологические трубопроводы, м</v>
          </cell>
          <cell r="N3282">
            <v>0</v>
          </cell>
          <cell r="O3282" t="str">
            <v>KQ-33-06</v>
          </cell>
          <cell r="P3282" t="str">
            <v>Монтаж опор технологических трубопроводов, т</v>
          </cell>
          <cell r="Q3282">
            <v>0.75</v>
          </cell>
        </row>
        <row r="3283">
          <cell r="E3283" t="str">
            <v>PI00-08</v>
          </cell>
          <cell r="F3283" t="str">
            <v>После сварочная термообработка (иные работы по трубам)</v>
          </cell>
          <cell r="G3283" t="str">
            <v>Post weld heat treatment (other piping works)</v>
          </cell>
        </row>
        <row r="3284">
          <cell r="E3284" t="str">
            <v>PI00-08-01</v>
          </cell>
          <cell r="F3284" t="str">
            <v>ПСТО трубопроводов</v>
          </cell>
          <cell r="G3284" t="str">
            <v>PWHT of piping</v>
          </cell>
        </row>
        <row r="3285">
          <cell r="E3285" t="str">
            <v>PI00-08-01-15</v>
          </cell>
          <cell r="F3285" t="str">
            <v>ПСТО трубопроводов DN &lt;=50 мм / &lt;=2 дюйм, толщина стенки любая (все материалы)</v>
          </cell>
          <cell r="G3285" t="str">
            <v>PWHT of piping DN &lt;=50 mm / &lt;=2”, any wall thickness (all materials)</v>
          </cell>
          <cell r="H3285" t="str">
            <v>шт.</v>
          </cell>
          <cell r="I3285" t="str">
            <v>pcs.</v>
          </cell>
          <cell r="J3285">
            <v>1.9676603929111141</v>
          </cell>
          <cell r="K3285">
            <v>0.16</v>
          </cell>
          <cell r="L3285" t="str">
            <v>KQ-32-00</v>
          </cell>
          <cell r="M3285" t="str">
            <v>Технологические трубопроводы, DI</v>
          </cell>
          <cell r="N3285">
            <v>0</v>
          </cell>
          <cell r="O3285" t="str">
            <v>KQ-32-03</v>
          </cell>
          <cell r="P3285" t="str">
            <v>ПСТО трубопроводов, стык</v>
          </cell>
          <cell r="Q3285">
            <v>1</v>
          </cell>
        </row>
        <row r="3286">
          <cell r="E3286" t="str">
            <v>PI00-08-01-16</v>
          </cell>
          <cell r="F3286" t="str">
            <v>ПСТО трубопроводов DN &gt;50 - 100 мм / &gt;2 - 4 дюйм, толщина стенки любая (все материалы)</v>
          </cell>
          <cell r="G3286" t="str">
            <v>PWHT of piping DN &gt;50 - 100 mm/ &gt;2 - 4”, any wall thickness (all materials)</v>
          </cell>
          <cell r="H3286" t="str">
            <v>шт.</v>
          </cell>
          <cell r="I3286" t="str">
            <v>pcs.</v>
          </cell>
          <cell r="J3286">
            <v>3</v>
          </cell>
          <cell r="K3286">
            <v>0.21505811237807393</v>
          </cell>
          <cell r="L3286" t="str">
            <v>KQ-32-00</v>
          </cell>
          <cell r="M3286" t="str">
            <v>Технологические трубопроводы, DI</v>
          </cell>
          <cell r="N3286">
            <v>0</v>
          </cell>
          <cell r="O3286" t="str">
            <v>KQ-32-03</v>
          </cell>
          <cell r="P3286" t="str">
            <v>ПСТО трубопроводов, стык</v>
          </cell>
          <cell r="Q3286">
            <v>1</v>
          </cell>
        </row>
        <row r="3287">
          <cell r="E3287" t="str">
            <v>PI00-08-01-17</v>
          </cell>
          <cell r="F3287" t="str">
            <v>ПСТО трубопроводов DN &gt;100 - 200 мм / &gt;4 - 8 дюйм, толщина стенки любая (все материалы)</v>
          </cell>
          <cell r="G3287" t="str">
            <v>PWHT of piping DN &gt;100 - 100 mm/ &gt;4 - 8”, any wall thickness (all materials)</v>
          </cell>
          <cell r="H3287" t="str">
            <v>шт.</v>
          </cell>
          <cell r="I3287" t="str">
            <v>pcs.</v>
          </cell>
          <cell r="J3287">
            <v>5</v>
          </cell>
          <cell r="K3287">
            <v>0.30108135732930347</v>
          </cell>
          <cell r="L3287" t="str">
            <v>KQ-32-00</v>
          </cell>
          <cell r="M3287" t="str">
            <v>Технологические трубопроводы, DI</v>
          </cell>
          <cell r="N3287">
            <v>0</v>
          </cell>
          <cell r="O3287" t="str">
            <v>KQ-32-03</v>
          </cell>
          <cell r="P3287" t="str">
            <v>ПСТО трубопроводов, стык</v>
          </cell>
          <cell r="Q3287">
            <v>1</v>
          </cell>
        </row>
        <row r="3288">
          <cell r="E3288" t="str">
            <v>PI00-08-01-18</v>
          </cell>
          <cell r="F3288" t="str">
            <v>ПСТО трубопроводов DN &gt;200 - 300 мм / &gt;8 - 12 дюйм, толщина стенки любая (все материалы)</v>
          </cell>
          <cell r="G3288" t="str">
            <v>PWHT of piping DN &gt;200 - 300 mm/ &gt;8 - 12”, any wall thickness (all materials)</v>
          </cell>
          <cell r="H3288" t="str">
            <v>шт.</v>
          </cell>
          <cell r="I3288" t="str">
            <v>pcs.</v>
          </cell>
          <cell r="J3288">
            <v>7</v>
          </cell>
          <cell r="K3288">
            <v>0.38710460228053306</v>
          </cell>
          <cell r="L3288" t="str">
            <v>KQ-32-00</v>
          </cell>
          <cell r="M3288" t="str">
            <v>Технологические трубопроводы, DI</v>
          </cell>
          <cell r="N3288">
            <v>0</v>
          </cell>
          <cell r="O3288" t="str">
            <v>KQ-32-03</v>
          </cell>
          <cell r="P3288" t="str">
            <v>ПСТО трубопроводов, стык</v>
          </cell>
          <cell r="Q3288">
            <v>1</v>
          </cell>
        </row>
        <row r="3289">
          <cell r="E3289" t="str">
            <v>PI00-08-01-19</v>
          </cell>
          <cell r="F3289" t="str">
            <v>ПСТО трубопроводов DN &gt;300 - 500 мм / &gt;12 - 20 дюйм, толщина стенки любая (все материалы)</v>
          </cell>
          <cell r="G3289" t="str">
            <v>PWHT of piping DN &gt;300 - 500 mm/ &gt;12 - 20”, any wall thickness (all materials)</v>
          </cell>
          <cell r="H3289" t="str">
            <v>шт.</v>
          </cell>
          <cell r="I3289" t="str">
            <v>pcs.</v>
          </cell>
          <cell r="J3289">
            <v>13.462522851919561</v>
          </cell>
          <cell r="K3289">
            <v>0.57292953018135928</v>
          </cell>
          <cell r="L3289" t="str">
            <v>KQ-32-00</v>
          </cell>
          <cell r="M3289" t="str">
            <v>Технологические трубопроводы, DI</v>
          </cell>
          <cell r="N3289">
            <v>0</v>
          </cell>
          <cell r="O3289" t="str">
            <v>KQ-32-03</v>
          </cell>
          <cell r="P3289" t="str">
            <v>ПСТО трубопроводов, стык</v>
          </cell>
          <cell r="Q3289">
            <v>1</v>
          </cell>
        </row>
        <row r="3290">
          <cell r="E3290" t="str">
            <v>PI00-08-01-20</v>
          </cell>
          <cell r="F3290" t="str">
            <v>ПСТО трубопроводов DN &gt;500 - 700 мм / &gt;20 - 28 дюйм, толщина стенки любая (все материалы)</v>
          </cell>
          <cell r="G3290" t="str">
            <v>PWHT of piping DN &gt;500 - 700 mm/ &gt;20 - 28”, any wall thickness (all materials)</v>
          </cell>
          <cell r="H3290" t="str">
            <v>шт.</v>
          </cell>
          <cell r="I3290" t="str">
            <v>pcs.</v>
          </cell>
          <cell r="J3290">
            <v>15</v>
          </cell>
          <cell r="K3290">
            <v>0.63165393418897953</v>
          </cell>
          <cell r="L3290" t="str">
            <v>KQ-32-00</v>
          </cell>
          <cell r="M3290" t="str">
            <v>Технологические трубопроводы, DI</v>
          </cell>
          <cell r="N3290">
            <v>0</v>
          </cell>
          <cell r="O3290" t="str">
            <v>KQ-32-03</v>
          </cell>
          <cell r="P3290" t="str">
            <v>ПСТО трубопроводов, стык</v>
          </cell>
          <cell r="Q3290">
            <v>1</v>
          </cell>
        </row>
        <row r="3291">
          <cell r="E3291" t="str">
            <v>PI00-08-01-21</v>
          </cell>
          <cell r="F3291" t="str">
            <v>ПСТО трубопроводов DN &gt;700 - 1000 мм / &gt;28 - 40 дюйм, толщина стенки любая (все материалы)</v>
          </cell>
          <cell r="G3291" t="str">
            <v>PWHT of piping DN &gt;700 - 1000 mm/ &gt;28 - 40”, any wall thickness (all materials)</v>
          </cell>
          <cell r="H3291" t="str">
            <v>шт.</v>
          </cell>
          <cell r="I3291" t="str">
            <v>pcs.</v>
          </cell>
          <cell r="J3291">
            <v>16</v>
          </cell>
          <cell r="K3291">
            <v>0.67113230507579069</v>
          </cell>
          <cell r="L3291" t="str">
            <v>KQ-32-00</v>
          </cell>
          <cell r="M3291" t="str">
            <v>Технологические трубопроводы, DI</v>
          </cell>
          <cell r="N3291">
            <v>0</v>
          </cell>
          <cell r="O3291" t="str">
            <v>KQ-32-03</v>
          </cell>
          <cell r="P3291" t="str">
            <v>ПСТО трубопроводов, стык</v>
          </cell>
          <cell r="Q3291">
            <v>1</v>
          </cell>
        </row>
        <row r="3292">
          <cell r="E3292" t="str">
            <v>PI00-08-01-22</v>
          </cell>
          <cell r="F3292" t="str">
            <v>ПСТО трубопроводов DN &gt;1000 - 1200 мм / &gt;40 - 48 дюйм, толщина стенки любая (все материалы)</v>
          </cell>
          <cell r="G3292" t="str">
            <v>PWHT of piping DN &gt;1000 - 1200 mm/ &gt;40 - 48”, any wall thickness (all materials)</v>
          </cell>
          <cell r="H3292" t="str">
            <v>шт.</v>
          </cell>
          <cell r="I3292" t="str">
            <v>pcs.</v>
          </cell>
          <cell r="J3292">
            <v>18.720833333333331</v>
          </cell>
          <cell r="K3292">
            <v>0.76867278920988613</v>
          </cell>
          <cell r="L3292" t="str">
            <v>KQ-32-00</v>
          </cell>
          <cell r="M3292" t="str">
            <v>Технологические трубопроводы, DI</v>
          </cell>
          <cell r="N3292">
            <v>0</v>
          </cell>
          <cell r="O3292" t="str">
            <v>KQ-32-03</v>
          </cell>
          <cell r="P3292" t="str">
            <v>ПСТО трубопроводов, стык</v>
          </cell>
          <cell r="Q3292">
            <v>1</v>
          </cell>
        </row>
        <row r="3293">
          <cell r="E3293" t="str">
            <v>PI00-08-01-23</v>
          </cell>
          <cell r="F3293" t="str">
            <v>ПСТО трубопроводов DN &gt;1200 - 1400 мм / &gt;48 - 56 дюйм, толщина стенки любая (все материалы)</v>
          </cell>
          <cell r="G3293" t="str">
            <v>PWHT of piping DN &gt;1200 - 1400 mm/ &gt;48 - 56”, any wall thickness (all materials)</v>
          </cell>
          <cell r="H3293" t="str">
            <v>шт.</v>
          </cell>
          <cell r="I3293" t="str">
            <v>pcs.</v>
          </cell>
          <cell r="J3293">
            <v>20.970833333333331</v>
          </cell>
          <cell r="K3293">
            <v>0.8511451329756996</v>
          </cell>
          <cell r="L3293" t="str">
            <v>KQ-32-00</v>
          </cell>
          <cell r="M3293" t="str">
            <v>Технологические трубопроводы, DI</v>
          </cell>
          <cell r="N3293">
            <v>0</v>
          </cell>
          <cell r="O3293" t="str">
            <v>KQ-32-03</v>
          </cell>
          <cell r="P3293" t="str">
            <v>ПСТО трубопроводов, стык</v>
          </cell>
          <cell r="Q3293">
            <v>1</v>
          </cell>
        </row>
        <row r="3294">
          <cell r="E3294" t="str">
            <v>PI00-08-01-24</v>
          </cell>
          <cell r="F3294" t="str">
            <v>ПСТО трубопроводов DN &gt;1400 - 1600 мм / &gt;56 - 64 дюйм, толщина стенки любая (все материалы)</v>
          </cell>
          <cell r="G3294" t="str">
            <v>PWHT of piping DN &gt;1400 - 1600 mm/ &gt;56 - 64”, any wall thickness (all materials)</v>
          </cell>
          <cell r="H3294" t="str">
            <v>шт.</v>
          </cell>
          <cell r="I3294" t="str">
            <v>pcs.</v>
          </cell>
          <cell r="J3294">
            <v>22.470833333333331</v>
          </cell>
          <cell r="K3294">
            <v>0.90796179306679026</v>
          </cell>
          <cell r="L3294" t="str">
            <v>KQ-32-00</v>
          </cell>
          <cell r="M3294" t="str">
            <v>Технологические трубопроводы, DI</v>
          </cell>
          <cell r="N3294">
            <v>0</v>
          </cell>
          <cell r="O3294" t="str">
            <v>KQ-32-03</v>
          </cell>
          <cell r="P3294" t="str">
            <v>ПСТО трубопроводов, стык</v>
          </cell>
          <cell r="Q3294">
            <v>1</v>
          </cell>
        </row>
        <row r="3295">
          <cell r="E3295" t="str">
            <v>PI00-08-01-25</v>
          </cell>
          <cell r="F3295" t="str">
            <v>ПСТО трубопроводов DN &gt;1600 - 1800 мм / &gt;64 - 72 дюйм, толщина стенки любая (все материалы)</v>
          </cell>
          <cell r="G3295" t="str">
            <v>PWHT of piping DN &gt;1600 - 1800 mm/ &gt;64 - 72”, any wall thickness (all materials)</v>
          </cell>
          <cell r="H3295" t="str">
            <v>шт.</v>
          </cell>
          <cell r="I3295" t="str">
            <v>pcs.</v>
          </cell>
          <cell r="J3295">
            <v>23.970833333333335</v>
          </cell>
          <cell r="K3295">
            <v>0.96477845315788102</v>
          </cell>
          <cell r="L3295" t="str">
            <v>KQ-32-00</v>
          </cell>
          <cell r="M3295" t="str">
            <v>Технологические трубопроводы, DI</v>
          </cell>
          <cell r="N3295">
            <v>0</v>
          </cell>
          <cell r="O3295" t="str">
            <v>KQ-32-03</v>
          </cell>
          <cell r="P3295" t="str">
            <v>ПСТО трубопроводов, стык</v>
          </cell>
          <cell r="Q3295">
            <v>1</v>
          </cell>
        </row>
        <row r="3296">
          <cell r="E3296" t="str">
            <v>PI00-08-01-26</v>
          </cell>
          <cell r="F3296" t="str">
            <v>ПСТО трубопроводов DN &gt;1800 - 2000 мм / &gt;72 - 80 дюйм, толщина стенки любая (все материалы)</v>
          </cell>
          <cell r="G3296" t="str">
            <v>PWHT of piping DN &gt;1800 - 2000 mm/ &gt;72 - 80”, any wall thickness (all materials)</v>
          </cell>
          <cell r="H3296" t="str">
            <v>шт.</v>
          </cell>
          <cell r="I3296" t="str">
            <v>pcs.</v>
          </cell>
          <cell r="J3296">
            <v>25.470833333333331</v>
          </cell>
          <cell r="K3296">
            <v>1.0215951132489716</v>
          </cell>
          <cell r="L3296" t="str">
            <v>KQ-32-00</v>
          </cell>
          <cell r="M3296" t="str">
            <v>Технологические трубопроводы, DI</v>
          </cell>
          <cell r="N3296">
            <v>0</v>
          </cell>
          <cell r="O3296" t="str">
            <v>KQ-32-03</v>
          </cell>
          <cell r="P3296" t="str">
            <v>ПСТО трубопроводов, стык</v>
          </cell>
          <cell r="Q3296">
            <v>1</v>
          </cell>
        </row>
        <row r="3297">
          <cell r="E3297" t="str">
            <v>PI00-08-01-27</v>
          </cell>
          <cell r="F3297" t="str">
            <v>ПСТО трубопроводов DN &gt;2000 - 2200 мм / &gt;80 - 88 дюйм, толщина стенки любая (все материалы)</v>
          </cell>
          <cell r="G3297" t="str">
            <v>PWHT of piping DN &gt;2000 - 2200 mm/ &gt;80 - 88”, any wall thickness (all materials)</v>
          </cell>
          <cell r="H3297" t="str">
            <v>шт.</v>
          </cell>
          <cell r="I3297" t="str">
            <v>pcs.</v>
          </cell>
          <cell r="J3297">
            <v>28.017916666666668</v>
          </cell>
          <cell r="K3297">
            <v>1.0817577569214123</v>
          </cell>
          <cell r="L3297" t="str">
            <v>KQ-32-00</v>
          </cell>
          <cell r="M3297" t="str">
            <v>Технологические трубопроводы, DI</v>
          </cell>
          <cell r="N3297">
            <v>0</v>
          </cell>
          <cell r="O3297" t="str">
            <v>KQ-32-03</v>
          </cell>
          <cell r="P3297" t="str">
            <v>ПСТО трубопроводов, стык</v>
          </cell>
          <cell r="Q3297">
            <v>1</v>
          </cell>
        </row>
        <row r="3298">
          <cell r="E3298" t="str">
            <v>PI00-08-01-28</v>
          </cell>
          <cell r="F3298" t="str">
            <v>ПСТО трубопроводов DN &gt;2200 - 2400 мм / &gt;88 - 96 дюйм, толщина стенки любая (все материалы)</v>
          </cell>
          <cell r="G3298" t="str">
            <v>PWHT of piping DN &gt;2200 - 2400 mm/ &gt;88 - 96”, any wall thickness (all materials)</v>
          </cell>
          <cell r="H3298" t="str">
            <v>шт.</v>
          </cell>
          <cell r="I3298" t="str">
            <v>pcs.</v>
          </cell>
          <cell r="J3298">
            <v>30.819708333333338</v>
          </cell>
          <cell r="K3298">
            <v>1.1454634321204484</v>
          </cell>
          <cell r="L3298" t="str">
            <v>KQ-32-00</v>
          </cell>
          <cell r="M3298" t="str">
            <v>Технологические трубопроводы, DI</v>
          </cell>
          <cell r="N3298">
            <v>0</v>
          </cell>
          <cell r="O3298" t="str">
            <v>KQ-32-03</v>
          </cell>
          <cell r="P3298" t="str">
            <v>ПСТО трубопроводов, стык</v>
          </cell>
          <cell r="Q3298">
            <v>1</v>
          </cell>
        </row>
        <row r="3299">
          <cell r="E3299" t="str">
            <v>PI00-08-01-29</v>
          </cell>
          <cell r="F3299" t="str">
            <v>ПСТО трубопроводов DN &gt;2400 - 2800 мм / &gt;96 - 112 дюйм, толщина стенки любая (все материалы)</v>
          </cell>
          <cell r="G3299" t="str">
            <v>PWHT of piping DN &gt;2400 - 2800 mm/ &gt;96 - 112”, any wall thickness (all materials)</v>
          </cell>
          <cell r="H3299" t="str">
            <v>шт.</v>
          </cell>
          <cell r="I3299" t="str">
            <v>pcs.</v>
          </cell>
          <cell r="J3299">
            <v>33.901679166666675</v>
          </cell>
          <cell r="K3299">
            <v>1.2129207911198532</v>
          </cell>
          <cell r="L3299" t="str">
            <v>KQ-32-00</v>
          </cell>
          <cell r="M3299" t="str">
            <v>Технологические трубопроводы, DI</v>
          </cell>
          <cell r="N3299">
            <v>0</v>
          </cell>
          <cell r="O3299" t="str">
            <v>KQ-32-03</v>
          </cell>
          <cell r="P3299" t="str">
            <v>ПСТО трубопроводов, стык</v>
          </cell>
          <cell r="Q3299">
            <v>1</v>
          </cell>
        </row>
        <row r="3300">
          <cell r="E3300" t="str">
            <v>PI00-08-01-30</v>
          </cell>
          <cell r="F3300" t="str">
            <v>ПСТО трубопроводов DN &gt;2800 - 3200 мм / &gt;112 - 128 дюйм, толщина стенки любая (все материалы)</v>
          </cell>
          <cell r="G3300" t="str">
            <v>PWHT of piping DN &gt;2800 - 3200 mm/ &gt;112 - 128”, any wall thickness (all materials)</v>
          </cell>
          <cell r="H3300" t="str">
            <v>шт.</v>
          </cell>
          <cell r="I3300" t="str">
            <v>pcs.</v>
          </cell>
          <cell r="J3300">
            <v>37.291847083333344</v>
          </cell>
          <cell r="K3300">
            <v>1.2843507739111417</v>
          </cell>
          <cell r="L3300" t="str">
            <v>KQ-32-00</v>
          </cell>
          <cell r="M3300" t="str">
            <v>Технологические трубопроводы, DI</v>
          </cell>
          <cell r="N3300">
            <v>0</v>
          </cell>
          <cell r="O3300" t="str">
            <v>KQ-32-03</v>
          </cell>
          <cell r="P3300" t="str">
            <v>ПСТО трубопроводов, стык</v>
          </cell>
          <cell r="Q3300">
            <v>1</v>
          </cell>
        </row>
        <row r="3301">
          <cell r="E3301" t="str">
            <v>PI00-08-02</v>
          </cell>
          <cell r="F3301" t="str">
            <v>ПСТО опор трубопроводов и оборудования</v>
          </cell>
          <cell r="G3301" t="str">
            <v>PWHT of piping and supports</v>
          </cell>
        </row>
        <row r="3302">
          <cell r="E3302" t="str">
            <v>PI00-08-02-1</v>
          </cell>
          <cell r="F3302" t="str">
            <v>ПСТО опор трубопроводов и оборудования (все материалы)</v>
          </cell>
          <cell r="G3302" t="str">
            <v>PWHT of piping and supports (all materials)</v>
          </cell>
          <cell r="H3302" t="str">
            <v>шт.</v>
          </cell>
          <cell r="I3302" t="str">
            <v>pcs.</v>
          </cell>
          <cell r="J3302">
            <v>10</v>
          </cell>
          <cell r="K3302">
            <v>0.06</v>
          </cell>
          <cell r="L3302" t="str">
            <v>KQ-32-00</v>
          </cell>
          <cell r="M3302" t="str">
            <v>Технологические трубопроводы, DI</v>
          </cell>
          <cell r="N3302">
            <v>0</v>
          </cell>
          <cell r="O3302" t="str">
            <v>KQ-32-03</v>
          </cell>
          <cell r="P3302" t="str">
            <v>ПСТО трубопроводов, стык</v>
          </cell>
          <cell r="Q3302">
            <v>1</v>
          </cell>
        </row>
        <row r="3303">
          <cell r="E3303" t="str">
            <v>NT00</v>
          </cell>
          <cell r="F3303" t="str">
            <v>Неразрушающий контроль</v>
          </cell>
          <cell r="G3303" t="str">
            <v>NDT</v>
          </cell>
        </row>
        <row r="3304">
          <cell r="E3304" t="str">
            <v>NT00-01</v>
          </cell>
          <cell r="F3304" t="str">
            <v>RT – Радиографический контроль с использованием источника излучения Ir192 или Se75</v>
          </cell>
          <cell r="G3304" t="str">
            <v>RT –  Radiographic examination with an Ir192 or Se75 radiation source</v>
          </cell>
        </row>
        <row r="3305">
          <cell r="E3305" t="str">
            <v>NT00-01-01</v>
          </cell>
          <cell r="F3305" t="str">
            <v>Радиографический контроль</v>
          </cell>
          <cell r="G3305" t="str">
            <v>Radiographic inspection</v>
          </cell>
        </row>
        <row r="3306">
          <cell r="E3306" t="str">
            <v>NT00-01-01-15</v>
          </cell>
          <cell r="F3306" t="str">
            <v>Радиографический контроль DN &lt;=50мм / &lt;=2 дюйм, толщина стенки любая</v>
          </cell>
          <cell r="G3306" t="str">
            <v>Radiographic inspection, DN &lt;=50 mm / &lt;=2 inches, any wall thickness</v>
          </cell>
          <cell r="H3306" t="str">
            <v>шт.</v>
          </cell>
          <cell r="I3306" t="str">
            <v>pcs.</v>
          </cell>
          <cell r="J3306">
            <v>1.4399877114202302</v>
          </cell>
          <cell r="K3306">
            <v>7.1999385571011515E-2</v>
          </cell>
          <cell r="L3306" t="str">
            <v>KQ-35-00</v>
          </cell>
          <cell r="M3306" t="str">
            <v>НРК стыков трубопроводов, шт.</v>
          </cell>
          <cell r="N3306">
            <v>1</v>
          </cell>
          <cell r="O3306" t="str">
            <v>KQ-35-01</v>
          </cell>
          <cell r="P3306" t="str">
            <v>Неразрушающий контроль стыков (РК), стык</v>
          </cell>
          <cell r="Q3306">
            <v>1</v>
          </cell>
        </row>
        <row r="3307">
          <cell r="E3307" t="str">
            <v>NT00-01-01-16</v>
          </cell>
          <cell r="F3307" t="str">
            <v>Радиографический контроль DN &gt;50-100мм / &gt;2-4 дюйм, толщина стенки любая</v>
          </cell>
          <cell r="G3307" t="str">
            <v>Radiographic inspection, DN &gt;50 to100mm / &gt;2 to 4 inches, any wall thickness</v>
          </cell>
          <cell r="H3307" t="str">
            <v>шт.</v>
          </cell>
          <cell r="I3307" t="str">
            <v>pcs.</v>
          </cell>
          <cell r="J3307">
            <v>2.4268733394553741</v>
          </cell>
          <cell r="K3307">
            <v>0.12134366697276872</v>
          </cell>
          <cell r="L3307" t="str">
            <v>KQ-35-00</v>
          </cell>
          <cell r="M3307" t="str">
            <v>НРК стыков трубопроводов, шт.</v>
          </cell>
          <cell r="N3307">
            <v>1</v>
          </cell>
          <cell r="O3307" t="str">
            <v>KQ-35-01</v>
          </cell>
          <cell r="P3307" t="str">
            <v>Неразрушающий контроль стыков (РК), стык</v>
          </cell>
          <cell r="Q3307">
            <v>1</v>
          </cell>
        </row>
        <row r="3308">
          <cell r="E3308" t="str">
            <v>NT00-01-01-17</v>
          </cell>
          <cell r="F3308" t="str">
            <v>Радиографический контроль DN &gt;100-200мм / &gt;4-8 дюйм, толщина стенки любая</v>
          </cell>
          <cell r="G3308" t="str">
            <v>Radiographic inspection, DN &gt;100 to 200mm / &gt;4 to 8 inches, any wall thickness</v>
          </cell>
          <cell r="H3308" t="str">
            <v>шт.</v>
          </cell>
          <cell r="I3308" t="str">
            <v>pcs.</v>
          </cell>
          <cell r="J3308">
            <v>2.6589589797357882</v>
          </cell>
          <cell r="K3308">
            <v>0.13294794898678941</v>
          </cell>
          <cell r="L3308" t="str">
            <v>KQ-35-00</v>
          </cell>
          <cell r="M3308" t="str">
            <v>НРК стыков трубопроводов, шт.</v>
          </cell>
          <cell r="N3308">
            <v>1</v>
          </cell>
          <cell r="O3308" t="str">
            <v>KQ-35-01</v>
          </cell>
          <cell r="P3308" t="str">
            <v>Неразрушающий контроль стыков (РК), стык</v>
          </cell>
          <cell r="Q3308">
            <v>1</v>
          </cell>
        </row>
        <row r="3309">
          <cell r="E3309" t="str">
            <v>NT00-01-01-18</v>
          </cell>
          <cell r="F3309" t="str">
            <v>Радиографический контроль DN &gt;200-300мм / &gt;8-12 дюйм, толщина стенки любая</v>
          </cell>
          <cell r="G3309" t="str">
            <v>Radiographic inspection, DN &gt;200 to 300mm / &gt;8 to 12 inches, any wall thickness</v>
          </cell>
          <cell r="H3309" t="str">
            <v>шт.</v>
          </cell>
          <cell r="I3309" t="str">
            <v>pcs.</v>
          </cell>
          <cell r="J3309">
            <v>3.5754609422438235</v>
          </cell>
          <cell r="K3309">
            <v>0.17877304711219119</v>
          </cell>
          <cell r="L3309" t="str">
            <v>KQ-35-00</v>
          </cell>
          <cell r="M3309" t="str">
            <v>НРК стыков трубопроводов, шт.</v>
          </cell>
          <cell r="N3309">
            <v>1</v>
          </cell>
          <cell r="O3309" t="str">
            <v>KQ-35-01</v>
          </cell>
          <cell r="P3309" t="str">
            <v>Неразрушающий контроль стыков (РК), стык</v>
          </cell>
          <cell r="Q3309">
            <v>1</v>
          </cell>
        </row>
        <row r="3310">
          <cell r="E3310" t="str">
            <v>NT00-01-01-19</v>
          </cell>
          <cell r="F3310" t="str">
            <v>Радиографический контроль DN &gt;300-500мм / &gt;12-20 дюйм, толщина стенки любая</v>
          </cell>
          <cell r="G3310" t="str">
            <v>Radiographic inspection, DN &gt;300 to 500mm / &gt;12 to 20 inches, any wall thickness</v>
          </cell>
          <cell r="H3310" t="str">
            <v>шт.</v>
          </cell>
          <cell r="I3310" t="str">
            <v>pcs.</v>
          </cell>
          <cell r="J3310">
            <v>3.9984384455579121</v>
          </cell>
          <cell r="K3310">
            <v>0.19992192227789565</v>
          </cell>
          <cell r="L3310" t="str">
            <v>KQ-35-00</v>
          </cell>
          <cell r="M3310" t="str">
            <v>НРК стыков трубопроводов, шт.</v>
          </cell>
          <cell r="N3310">
            <v>1</v>
          </cell>
          <cell r="O3310" t="str">
            <v>KQ-35-01</v>
          </cell>
          <cell r="P3310" t="str">
            <v>Неразрушающий контроль стыков (РК), стык</v>
          </cell>
          <cell r="Q3310">
            <v>1</v>
          </cell>
        </row>
        <row r="3311">
          <cell r="E3311" t="str">
            <v>NT00-01-01-20</v>
          </cell>
          <cell r="F3311" t="str">
            <v>Радиографический контроль DN &gt;500-700мм / &gt;20-28 дюйм, толщина стенки любая</v>
          </cell>
          <cell r="G3311" t="str">
            <v>Radiographic inspection, DN &gt;500 to 700mm / &gt;20 to 28 inches, any wall thickness</v>
          </cell>
          <cell r="H3311" t="str">
            <v>шт.</v>
          </cell>
          <cell r="I3311" t="str">
            <v>pcs.</v>
          </cell>
          <cell r="J3311">
            <v>6.350720485052836</v>
          </cell>
          <cell r="K3311">
            <v>0.31753602425264182</v>
          </cell>
          <cell r="L3311" t="str">
            <v>KQ-35-00</v>
          </cell>
          <cell r="M3311" t="str">
            <v>НРК стыков трубопроводов, шт.</v>
          </cell>
          <cell r="N3311">
            <v>1</v>
          </cell>
          <cell r="O3311" t="str">
            <v>KQ-35-01</v>
          </cell>
          <cell r="P3311" t="str">
            <v>Неразрушающий контроль стыков (РК), стык</v>
          </cell>
          <cell r="Q3311">
            <v>1</v>
          </cell>
        </row>
        <row r="3312">
          <cell r="E3312" t="str">
            <v>NT00-01-01-21</v>
          </cell>
          <cell r="F3312" t="str">
            <v>Радиографический контроль DN &gt;700-1000мм / &gt;28-40 дюйм, толщина стенки любая</v>
          </cell>
          <cell r="G3312" t="str">
            <v>Radiographic inspection, DN &gt;700 to 1000mm / &gt;28 to 40 inches, any wall thickness</v>
          </cell>
          <cell r="H3312" t="str">
            <v>шт.</v>
          </cell>
          <cell r="I3312" t="str">
            <v>pcs.</v>
          </cell>
          <cell r="J3312">
            <v>8.2685641188988885</v>
          </cell>
          <cell r="K3312">
            <v>0.4134282059449445</v>
          </cell>
          <cell r="L3312" t="str">
            <v>KQ-35-00</v>
          </cell>
          <cell r="M3312" t="str">
            <v>НРК стыков трубопроводов, шт.</v>
          </cell>
          <cell r="N3312">
            <v>1</v>
          </cell>
          <cell r="O3312" t="str">
            <v>KQ-35-01</v>
          </cell>
          <cell r="P3312" t="str">
            <v>Неразрушающий контроль стыков (РК), стык</v>
          </cell>
          <cell r="Q3312">
            <v>1</v>
          </cell>
        </row>
        <row r="3313">
          <cell r="E3313" t="str">
            <v>NT00-01-01-22</v>
          </cell>
          <cell r="F3313" t="str">
            <v>Радиографический контроль DN &gt;1000-1200мм / &gt;40-48 дюйм, толщина стенки любая</v>
          </cell>
          <cell r="G3313" t="str">
            <v>Radiographic inspection, DN &gt;1000 to 1200mm / &gt;40 to 48 inches, any wall thickness</v>
          </cell>
          <cell r="H3313" t="str">
            <v>шт.</v>
          </cell>
          <cell r="I3313" t="str">
            <v>pcs.</v>
          </cell>
          <cell r="J3313">
            <v>10.530818500452582</v>
          </cell>
          <cell r="K3313">
            <v>0.52654092502262917</v>
          </cell>
          <cell r="L3313" t="str">
            <v>KQ-35-00</v>
          </cell>
          <cell r="M3313" t="str">
            <v>НРК стыков трубопроводов, шт.</v>
          </cell>
          <cell r="N3313">
            <v>1</v>
          </cell>
          <cell r="O3313" t="str">
            <v>KQ-35-01</v>
          </cell>
          <cell r="P3313" t="str">
            <v>Неразрушающий контроль стыков (РК), стык</v>
          </cell>
          <cell r="Q3313">
            <v>1</v>
          </cell>
        </row>
        <row r="3314">
          <cell r="E3314" t="str">
            <v>NT00-01-01-23</v>
          </cell>
          <cell r="F3314" t="str">
            <v>Радиографический контроль DN &gt;1200-1400мм / &gt;48-56 дюйм, толщина стенки любая</v>
          </cell>
          <cell r="G3314" t="str">
            <v>Radiographic inspection, DN &gt;1200 to 1400mm / &gt;48 to 56 inches, any wall thickness</v>
          </cell>
          <cell r="H3314" t="str">
            <v>шт.</v>
          </cell>
          <cell r="I3314" t="str">
            <v>pcs.</v>
          </cell>
          <cell r="J3314">
            <v>12.530286671067294</v>
          </cell>
          <cell r="K3314">
            <v>0.62651433355336472</v>
          </cell>
          <cell r="L3314" t="str">
            <v>KQ-35-00</v>
          </cell>
          <cell r="M3314" t="str">
            <v>НРК стыков трубопроводов, шт.</v>
          </cell>
          <cell r="N3314">
            <v>1</v>
          </cell>
          <cell r="O3314" t="str">
            <v>KQ-35-01</v>
          </cell>
          <cell r="P3314" t="str">
            <v>Неразрушающий контроль стыков (РК), стык</v>
          </cell>
          <cell r="Q3314">
            <v>1</v>
          </cell>
        </row>
        <row r="3315">
          <cell r="E3315" t="str">
            <v>NT00-01-01-24</v>
          </cell>
          <cell r="F3315" t="str">
            <v>Радиографический контроль DN &gt;1400-1600мм / &gt;56-64 дюйм, толщина стенки любая</v>
          </cell>
          <cell r="G3315" t="str">
            <v>Radiographic inspection, DN &gt;1400 to 1600mm / &gt;56 to 64 inches, any wall thickness</v>
          </cell>
          <cell r="H3315" t="str">
            <v>шт.</v>
          </cell>
          <cell r="I3315" t="str">
            <v>pcs.</v>
          </cell>
          <cell r="J3315">
            <v>13.569835897435899</v>
          </cell>
          <cell r="K3315">
            <v>0.67849179487179501</v>
          </cell>
          <cell r="L3315" t="str">
            <v>KQ-35-00</v>
          </cell>
          <cell r="M3315" t="str">
            <v>НРК стыков трубопроводов, шт.</v>
          </cell>
          <cell r="N3315">
            <v>1</v>
          </cell>
          <cell r="O3315" t="str">
            <v>KQ-35-01</v>
          </cell>
          <cell r="P3315" t="str">
            <v>Неразрушающий контроль стыков (РК), стык</v>
          </cell>
          <cell r="Q3315">
            <v>1</v>
          </cell>
        </row>
        <row r="3316">
          <cell r="E3316" t="str">
            <v>NT00-01-01-25</v>
          </cell>
          <cell r="F3316" t="str">
            <v>Радиографический контроль DN &gt;1600-1800мм / &gt;64-72 дюйм, толщина стенки любая</v>
          </cell>
          <cell r="G3316" t="str">
            <v>Radiographic inspection, DN &gt;1600 to 1800mm / &gt;64 to 72 inches, any wall thickness</v>
          </cell>
          <cell r="H3316" t="str">
            <v>шт.</v>
          </cell>
          <cell r="I3316" t="str">
            <v>pcs.</v>
          </cell>
          <cell r="J3316">
            <v>14.1752</v>
          </cell>
          <cell r="K3316">
            <v>0.70876000000000006</v>
          </cell>
          <cell r="L3316" t="str">
            <v>KQ-35-00</v>
          </cell>
          <cell r="M3316" t="str">
            <v>НРК стыков трубопроводов, шт.</v>
          </cell>
          <cell r="N3316">
            <v>1</v>
          </cell>
          <cell r="O3316" t="str">
            <v>KQ-35-01</v>
          </cell>
          <cell r="P3316" t="str">
            <v>Неразрушающий контроль стыков (РК), стык</v>
          </cell>
          <cell r="Q3316">
            <v>1</v>
          </cell>
        </row>
        <row r="3317">
          <cell r="E3317" t="str">
            <v>NT00-01-01-26</v>
          </cell>
          <cell r="F3317" t="str">
            <v>Радиографический контроль DN &gt;1800-2000мм / &gt;72-80 дюйм, толщина стенки любая</v>
          </cell>
          <cell r="G3317" t="str">
            <v>Radiographic inspection, DN &gt;1800 to 2000mm / &gt;72 to 80 inches, any wall thickness</v>
          </cell>
          <cell r="H3317" t="str">
            <v>шт.</v>
          </cell>
          <cell r="I3317" t="str">
            <v>pcs.</v>
          </cell>
          <cell r="J3317">
            <v>15.961333333333334</v>
          </cell>
          <cell r="K3317">
            <v>0.7980666666666667</v>
          </cell>
          <cell r="L3317" t="str">
            <v>KQ-35-00</v>
          </cell>
          <cell r="M3317" t="str">
            <v>НРК стыков трубопроводов, шт.</v>
          </cell>
          <cell r="N3317">
            <v>1</v>
          </cell>
          <cell r="O3317" t="str">
            <v>KQ-35-01</v>
          </cell>
          <cell r="P3317" t="str">
            <v>Неразрушающий контроль стыков (РК), стык</v>
          </cell>
          <cell r="Q3317">
            <v>1</v>
          </cell>
        </row>
        <row r="3318">
          <cell r="E3318" t="str">
            <v>NT00-01-01-27</v>
          </cell>
          <cell r="F3318" t="str">
            <v>Радиографический контроль DN &gt;2000-2200мм / &gt;80-88 дюйм, толщина стенки любая</v>
          </cell>
          <cell r="G3318" t="str">
            <v>Radiographic inspection, DN &gt;2000 to 2200mm / &gt;80 to 88 inches, any wall thickness</v>
          </cell>
          <cell r="H3318" t="str">
            <v>шт.</v>
          </cell>
          <cell r="I3318" t="str">
            <v>pcs.</v>
          </cell>
          <cell r="J3318">
            <v>17.147466666666666</v>
          </cell>
          <cell r="K3318">
            <v>0.85737333333333332</v>
          </cell>
          <cell r="L3318" t="str">
            <v>KQ-35-00</v>
          </cell>
          <cell r="M3318" t="str">
            <v>НРК стыков трубопроводов, шт.</v>
          </cell>
          <cell r="N3318">
            <v>1</v>
          </cell>
          <cell r="O3318" t="str">
            <v>KQ-35-01</v>
          </cell>
          <cell r="P3318" t="str">
            <v>Неразрушающий контроль стыков (РК), стык</v>
          </cell>
          <cell r="Q3318">
            <v>1</v>
          </cell>
        </row>
        <row r="3319">
          <cell r="E3319" t="str">
            <v>NT00-01-01-28</v>
          </cell>
          <cell r="F3319" t="str">
            <v>Радиографический контроль DN &gt;2200 - 2400 мм / &gt;88 - 96 дюйм, толщина стенки любая</v>
          </cell>
          <cell r="G3319" t="str">
            <v>Radiographic inspection, DN &gt;2200 to 2400mm / &gt;88 to 96 inches, any wall thickness</v>
          </cell>
          <cell r="H3319" t="str">
            <v>шт.</v>
          </cell>
          <cell r="I3319" t="str">
            <v>pcs.</v>
          </cell>
          <cell r="J3319">
            <v>0</v>
          </cell>
          <cell r="K3319">
            <v>0</v>
          </cell>
          <cell r="L3319" t="str">
            <v>KQ-35-00</v>
          </cell>
          <cell r="M3319" t="str">
            <v>НРК стыков трубопроводов, шт.</v>
          </cell>
          <cell r="N3319">
            <v>1</v>
          </cell>
          <cell r="O3319" t="str">
            <v>KQ-35-01</v>
          </cell>
          <cell r="P3319" t="str">
            <v>Неразрушающий контроль стыков (РК), стык</v>
          </cell>
          <cell r="Q3319">
            <v>1</v>
          </cell>
        </row>
        <row r="3320">
          <cell r="E3320" t="str">
            <v>NT00-01-01-29</v>
          </cell>
          <cell r="F3320" t="str">
            <v>Радиографический контроль DN &gt;2400 - 2800 мм / &gt;96 - 112 дюйм, толщина стенки любая</v>
          </cell>
          <cell r="G3320" t="str">
            <v>Radiographic inspection, DN &gt;2400 to 2800mm / &gt;96 to 112 inches, any wall thickness</v>
          </cell>
          <cell r="H3320" t="str">
            <v>шт.</v>
          </cell>
          <cell r="I3320" t="str">
            <v>pcs.</v>
          </cell>
          <cell r="J3320">
            <v>0</v>
          </cell>
          <cell r="K3320">
            <v>0</v>
          </cell>
          <cell r="L3320" t="str">
            <v>KQ-35-00</v>
          </cell>
          <cell r="M3320" t="str">
            <v>НРК стыков трубопроводов, шт.</v>
          </cell>
          <cell r="N3320">
            <v>1</v>
          </cell>
          <cell r="O3320" t="str">
            <v>KQ-35-01</v>
          </cell>
          <cell r="P3320" t="str">
            <v>Неразрушающий контроль стыков (РК), стык</v>
          </cell>
          <cell r="Q3320">
            <v>1</v>
          </cell>
        </row>
        <row r="3321">
          <cell r="E3321" t="str">
            <v>NT00-01-01-30</v>
          </cell>
          <cell r="F3321" t="str">
            <v>Радиографический контроль DN &gt;2800 - 3200 мм / &gt;112 - 128 дюйм, толщина стенки любая</v>
          </cell>
          <cell r="G3321" t="str">
            <v>Radiographic inspection, DN &gt;2800 to 3200mm / &gt;112 to 128 inches, any wall thickness</v>
          </cell>
          <cell r="H3321" t="str">
            <v>шт.</v>
          </cell>
          <cell r="I3321" t="str">
            <v>pcs.</v>
          </cell>
          <cell r="J3321">
            <v>0</v>
          </cell>
          <cell r="K3321">
            <v>0</v>
          </cell>
          <cell r="L3321" t="str">
            <v>KQ-35-00</v>
          </cell>
          <cell r="M3321" t="str">
            <v>НРК стыков трубопроводов, шт.</v>
          </cell>
          <cell r="N3321">
            <v>1</v>
          </cell>
          <cell r="O3321" t="str">
            <v>KQ-35-01</v>
          </cell>
          <cell r="P3321" t="str">
            <v>Неразрушающий контроль стыков (РК), стык</v>
          </cell>
          <cell r="Q3321">
            <v>1</v>
          </cell>
        </row>
        <row r="3322">
          <cell r="E3322" t="str">
            <v>NT00-02</v>
          </cell>
          <cell r="F3322" t="str">
            <v>RT – Рентгенографический контроль с помощью рентгеновской трубки</v>
          </cell>
          <cell r="G3322" t="str">
            <v>X-ray examination with an X-ray tube</v>
          </cell>
        </row>
        <row r="3323">
          <cell r="E3323" t="str">
            <v>NT00-02-01</v>
          </cell>
          <cell r="F3323" t="str">
            <v>RT – трубопроводы</v>
          </cell>
          <cell r="G3323" t="str">
            <v>RT – pipelines</v>
          </cell>
        </row>
        <row r="3324">
          <cell r="E3324" t="str">
            <v>NT00-02-01-14</v>
          </cell>
          <cell r="F3324" t="str">
            <v>Рентгенографический контроль DN &lt;=50мм / &lt;=2 дюйм, толщина стенки любая</v>
          </cell>
          <cell r="G3324" t="str">
            <v>X-ray inspection, DN &lt;=50 mm / &lt;=2 inch, any wall thickness</v>
          </cell>
          <cell r="H3324" t="str">
            <v>шт.</v>
          </cell>
          <cell r="I3324" t="str">
            <v>pcs.</v>
          </cell>
          <cell r="J3324">
            <v>1.6399877114202299</v>
          </cell>
          <cell r="K3324">
            <v>8.199938557101151E-2</v>
          </cell>
          <cell r="L3324" t="str">
            <v>KQ-35-00</v>
          </cell>
          <cell r="M3324" t="str">
            <v>НРК стыков трубопроводов, шт.</v>
          </cell>
          <cell r="N3324">
            <v>1</v>
          </cell>
          <cell r="O3324" t="str">
            <v>KQ-35-01</v>
          </cell>
          <cell r="P3324" t="str">
            <v>Неразрушающий контроль стыков (РК), стык</v>
          </cell>
          <cell r="Q3324">
            <v>1</v>
          </cell>
        </row>
        <row r="3325">
          <cell r="E3325" t="str">
            <v>NT00-02-01-15</v>
          </cell>
          <cell r="F3325" t="str">
            <v>Рентгенографический контроль DN &gt;50-100мм / &gt;2-4 дюйм, толщина стенки любая</v>
          </cell>
          <cell r="G3325" t="str">
            <v>X-ray inspection, DN &gt;50 to100 mm / &gt;2 to 4", any wall thickness</v>
          </cell>
          <cell r="H3325" t="str">
            <v>шт.</v>
          </cell>
          <cell r="I3325" t="str">
            <v>pcs.</v>
          </cell>
          <cell r="J3325">
            <v>2.826873339455374</v>
          </cell>
          <cell r="K3325">
            <v>0.14134366697276873</v>
          </cell>
          <cell r="L3325" t="str">
            <v>KQ-35-00</v>
          </cell>
          <cell r="M3325" t="str">
            <v>НРК стыков трубопроводов, шт.</v>
          </cell>
          <cell r="N3325">
            <v>1</v>
          </cell>
          <cell r="O3325" t="str">
            <v>KQ-35-01</v>
          </cell>
          <cell r="P3325" t="str">
            <v>Неразрушающий контроль стыков (РК), стык</v>
          </cell>
          <cell r="Q3325">
            <v>1</v>
          </cell>
        </row>
        <row r="3326">
          <cell r="E3326" t="str">
            <v>NT00-02-01-16</v>
          </cell>
          <cell r="F3326" t="str">
            <v>Рентгенографический контроль DN &gt;100-200мм / &gt;4-8 дюйм, толщина стенки любая</v>
          </cell>
          <cell r="G3326" t="str">
            <v>X-ray inspection, DN &gt;100 to 200mm / &gt;4 to 8 inch, any wall thickness</v>
          </cell>
          <cell r="H3326" t="str">
            <v>шт.</v>
          </cell>
          <cell r="I3326" t="str">
            <v>pcs.</v>
          </cell>
          <cell r="J3326">
            <v>3.0589589797357881</v>
          </cell>
          <cell r="K3326">
            <v>0.15294794898678943</v>
          </cell>
          <cell r="L3326" t="str">
            <v>KQ-35-00</v>
          </cell>
          <cell r="M3326" t="str">
            <v>НРК стыков трубопроводов, шт.</v>
          </cell>
          <cell r="N3326">
            <v>1</v>
          </cell>
          <cell r="O3326" t="str">
            <v>KQ-35-01</v>
          </cell>
          <cell r="P3326" t="str">
            <v>Неразрушающий контроль стыков (РК), стык</v>
          </cell>
          <cell r="Q3326">
            <v>1</v>
          </cell>
        </row>
        <row r="3327">
          <cell r="E3327" t="str">
            <v>NT00-02-01-17</v>
          </cell>
          <cell r="F3327" t="str">
            <v>Рентгенографический контроль DN &gt;200-300мм / &gt;8-12 дюйм, толщина стенки любая</v>
          </cell>
          <cell r="G3327" t="str">
            <v>X-ray inspection, DN &gt;200 to 300mm / &gt;8 to 12 inch, any wall thickness</v>
          </cell>
          <cell r="H3327" t="str">
            <v>шт.</v>
          </cell>
          <cell r="I3327" t="str">
            <v>pcs.</v>
          </cell>
          <cell r="J3327">
            <v>4.1087942755771572</v>
          </cell>
          <cell r="K3327">
            <v>0.20543971377885784</v>
          </cell>
          <cell r="L3327" t="str">
            <v>KQ-35-00</v>
          </cell>
          <cell r="M3327" t="str">
            <v>НРК стыков трубопроводов, шт.</v>
          </cell>
          <cell r="N3327">
            <v>1</v>
          </cell>
          <cell r="O3327" t="str">
            <v>KQ-35-01</v>
          </cell>
          <cell r="P3327" t="str">
            <v>Неразрушающий контроль стыков (РК), стык</v>
          </cell>
          <cell r="Q3327">
            <v>1</v>
          </cell>
        </row>
        <row r="3328">
          <cell r="E3328" t="str">
            <v>NT00-02-01-18</v>
          </cell>
          <cell r="F3328" t="str">
            <v>Рентгенографический контроль DN &gt;300-500мм / &gt;12-20 дюйм, толщина стенки любая</v>
          </cell>
          <cell r="G3328" t="str">
            <v>X-ray inspection, DN &gt;300 to 500mm / &gt;12 to 20 inch, any wall thickness</v>
          </cell>
          <cell r="H3328" t="str">
            <v>шт.</v>
          </cell>
          <cell r="I3328" t="str">
            <v>pcs.</v>
          </cell>
          <cell r="J3328">
            <v>4.5317717788912457</v>
          </cell>
          <cell r="K3328">
            <v>0.2265885889445623</v>
          </cell>
          <cell r="L3328" t="str">
            <v>KQ-35-00</v>
          </cell>
          <cell r="M3328" t="str">
            <v>НРК стыков трубопроводов, шт.</v>
          </cell>
          <cell r="N3328">
            <v>1</v>
          </cell>
          <cell r="O3328" t="str">
            <v>KQ-35-01</v>
          </cell>
          <cell r="P3328" t="str">
            <v>Неразрушающий контроль стыков (РК), стык</v>
          </cell>
          <cell r="Q3328">
            <v>1</v>
          </cell>
        </row>
        <row r="3329">
          <cell r="E3329" t="str">
            <v>NT00-02-01-19</v>
          </cell>
          <cell r="F3329" t="str">
            <v>Рентгенографический контроль DN &gt;500-700мм / &gt;20-28 дюйм, толщина стенки любая</v>
          </cell>
          <cell r="G3329" t="str">
            <v>X-ray inspection, DN &gt;500 to 700 mm / &gt;20 to 28 inch, any wall thickness</v>
          </cell>
          <cell r="H3329" t="str">
            <v>шт.</v>
          </cell>
          <cell r="I3329" t="str">
            <v>pcs.</v>
          </cell>
          <cell r="J3329">
            <v>7.2840538183861678</v>
          </cell>
          <cell r="K3329">
            <v>0.36420269091930846</v>
          </cell>
          <cell r="L3329" t="str">
            <v>KQ-35-00</v>
          </cell>
          <cell r="M3329" t="str">
            <v>НРК стыков трубопроводов, шт.</v>
          </cell>
          <cell r="N3329">
            <v>1</v>
          </cell>
          <cell r="O3329" t="str">
            <v>KQ-35-01</v>
          </cell>
          <cell r="P3329" t="str">
            <v>Неразрушающий контроль стыков (РК), стык</v>
          </cell>
          <cell r="Q3329">
            <v>1</v>
          </cell>
        </row>
        <row r="3330">
          <cell r="E3330" t="str">
            <v>NT00-02-01-20</v>
          </cell>
          <cell r="F3330" t="str">
            <v>Рентгенографический контроль DN &gt;700-1000мм / &gt;28-40 дюйм, толщина стенки любая</v>
          </cell>
          <cell r="G3330" t="str">
            <v>X-ray inspection, DN &gt;700 to 1000mm / &gt;28 to 40 inch, any wall thickness</v>
          </cell>
          <cell r="H3330" t="str">
            <v>шт.</v>
          </cell>
          <cell r="I3330" t="str">
            <v>pcs.</v>
          </cell>
          <cell r="J3330">
            <v>9.4685641188988878</v>
          </cell>
          <cell r="K3330">
            <v>0.47342820594494439</v>
          </cell>
          <cell r="L3330" t="str">
            <v>KQ-35-00</v>
          </cell>
          <cell r="M3330" t="str">
            <v>НРК стыков трубопроводов, шт.</v>
          </cell>
          <cell r="N3330">
            <v>1</v>
          </cell>
          <cell r="O3330" t="str">
            <v>KQ-35-01</v>
          </cell>
          <cell r="P3330" t="str">
            <v>Неразрушающий контроль стыков (РК), стык</v>
          </cell>
          <cell r="Q3330">
            <v>1</v>
          </cell>
        </row>
        <row r="3331">
          <cell r="E3331" t="str">
            <v>NT00-02-01-21</v>
          </cell>
          <cell r="F3331" t="str">
            <v>Рентгенографический контроль DN &gt;1000-1200мм / &gt;40-48 дюйм, толщина стенки любая</v>
          </cell>
          <cell r="G3331" t="str">
            <v>X-ray inspection, DN &gt;1000 to 1200mm / &gt;40 to 48 inch, any wall thickness</v>
          </cell>
          <cell r="H3331" t="str">
            <v>шт.</v>
          </cell>
          <cell r="I3331" t="str">
            <v>pcs.</v>
          </cell>
          <cell r="J3331">
            <v>11.997485167119248</v>
          </cell>
          <cell r="K3331">
            <v>0.59987425835596242</v>
          </cell>
          <cell r="L3331" t="str">
            <v>KQ-35-00</v>
          </cell>
          <cell r="M3331" t="str">
            <v>НРК стыков трубопроводов, шт.</v>
          </cell>
          <cell r="N3331">
            <v>1</v>
          </cell>
          <cell r="O3331" t="str">
            <v>KQ-35-01</v>
          </cell>
          <cell r="P3331" t="str">
            <v>Неразрушающий контроль стыков (РК), стык</v>
          </cell>
          <cell r="Q3331">
            <v>1</v>
          </cell>
        </row>
        <row r="3332">
          <cell r="E3332" t="str">
            <v>NT00-02-01-22</v>
          </cell>
          <cell r="F3332" t="str">
            <v>Рентгенографический контроль DN &gt;1200-1400мм / &gt;48-56 дюйм, толщина стенки любая</v>
          </cell>
          <cell r="G3332" t="str">
            <v>X-ray inspection, DN &gt;1200 to 1400mm / &gt;48 to 56 inch, any wall thickness</v>
          </cell>
          <cell r="H3332" t="str">
            <v>шт.</v>
          </cell>
          <cell r="I3332" t="str">
            <v>pcs.</v>
          </cell>
          <cell r="J3332">
            <v>14.263620004400629</v>
          </cell>
          <cell r="K3332">
            <v>0.71318100022003139</v>
          </cell>
          <cell r="L3332" t="str">
            <v>KQ-35-00</v>
          </cell>
          <cell r="M3332" t="str">
            <v>НРК стыков трубопроводов, шт.</v>
          </cell>
          <cell r="N3332">
            <v>1</v>
          </cell>
          <cell r="O3332" t="str">
            <v>KQ-35-01</v>
          </cell>
          <cell r="P3332" t="str">
            <v>Неразрушающий контроль стыков (РК), стык</v>
          </cell>
          <cell r="Q3332">
            <v>1</v>
          </cell>
        </row>
        <row r="3333">
          <cell r="E3333" t="str">
            <v>NT00-02-01-23</v>
          </cell>
          <cell r="F3333" t="str">
            <v>Рентгенографический контроль DN &gt;1400-1600мм / &gt;56-64 дюйм, толщина стенки любая</v>
          </cell>
          <cell r="G3333" t="str">
            <v>X-ray inspection, DN &gt;1400 to 1600mm / &gt;56 to 64 inch, any wall thickness</v>
          </cell>
          <cell r="H3333" t="str">
            <v>шт.</v>
          </cell>
          <cell r="I3333" t="str">
            <v>pcs.</v>
          </cell>
          <cell r="J3333">
            <v>15.436502564102566</v>
          </cell>
          <cell r="K3333">
            <v>0.77182512820512827</v>
          </cell>
          <cell r="L3333" t="str">
            <v>KQ-35-00</v>
          </cell>
          <cell r="M3333" t="str">
            <v>НРК стыков трубопроводов, шт.</v>
          </cell>
          <cell r="N3333">
            <v>1</v>
          </cell>
          <cell r="O3333" t="str">
            <v>KQ-35-01</v>
          </cell>
          <cell r="P3333" t="str">
            <v>Неразрушающий контроль стыков (РК), стык</v>
          </cell>
          <cell r="Q3333">
            <v>1</v>
          </cell>
        </row>
        <row r="3334">
          <cell r="E3334" t="str">
            <v>NT00-02-01-24</v>
          </cell>
          <cell r="F3334" t="str">
            <v>Рентгенографический контроль DN &gt;1600-1800мм / &gt;64-72 дюйм, толщина стенки любая</v>
          </cell>
          <cell r="G3334" t="str">
            <v>X-ray inspection, DN &gt;1600 to 1800mm / &gt;64 to 72 inch, any wall thickness</v>
          </cell>
          <cell r="H3334" t="str">
            <v>шт.</v>
          </cell>
          <cell r="I3334" t="str">
            <v>pcs.</v>
          </cell>
          <cell r="J3334">
            <v>16.041866666666667</v>
          </cell>
          <cell r="K3334">
            <v>0.80209333333333344</v>
          </cell>
          <cell r="L3334" t="str">
            <v>KQ-35-00</v>
          </cell>
          <cell r="M3334" t="str">
            <v>НРК стыков трубопроводов, шт.</v>
          </cell>
          <cell r="N3334">
            <v>1</v>
          </cell>
          <cell r="O3334" t="str">
            <v>KQ-35-01</v>
          </cell>
          <cell r="P3334" t="str">
            <v>Неразрушающий контроль стыков (РК), стык</v>
          </cell>
          <cell r="Q3334">
            <v>1</v>
          </cell>
        </row>
        <row r="3335">
          <cell r="E3335" t="str">
            <v>NT00-02-01-25</v>
          </cell>
          <cell r="F3335" t="str">
            <v>Рентгенографический контроль DN &gt;1800-2000мм / &gt;72-80 дюйм, толщина стенки любая</v>
          </cell>
          <cell r="G3335" t="str">
            <v>X-ray inspection, DN &gt;1800 to 2000mm / &gt;72 to 80 inch, any wall thickness</v>
          </cell>
          <cell r="H3335" t="str">
            <v>шт.</v>
          </cell>
          <cell r="I3335" t="str">
            <v>pcs.</v>
          </cell>
          <cell r="J3335">
            <v>18.094666666666669</v>
          </cell>
          <cell r="K3335">
            <v>0.90473333333333361</v>
          </cell>
          <cell r="L3335" t="str">
            <v>KQ-35-00</v>
          </cell>
          <cell r="M3335" t="str">
            <v>НРК стыков трубопроводов, шт.</v>
          </cell>
          <cell r="N3335">
            <v>1</v>
          </cell>
          <cell r="O3335" t="str">
            <v>KQ-35-01</v>
          </cell>
          <cell r="P3335" t="str">
            <v>Неразрушающий контроль стыков (РК), стык</v>
          </cell>
          <cell r="Q3335">
            <v>1</v>
          </cell>
        </row>
        <row r="3336">
          <cell r="E3336" t="str">
            <v>NT00-02-01-26</v>
          </cell>
          <cell r="F3336" t="str">
            <v>Рентгенографический контроль DN &gt;2000-2200мм / &gt;80-88 дюйм, толщина стенки любая</v>
          </cell>
          <cell r="G3336" t="str">
            <v>X-ray inspection, DN &gt;2000 to 2200mm / &gt;80 to 88 inch, any wall thickness</v>
          </cell>
          <cell r="H3336" t="str">
            <v>шт.</v>
          </cell>
          <cell r="I3336" t="str">
            <v>pcs.</v>
          </cell>
          <cell r="J3336">
            <v>19.121066666666671</v>
          </cell>
          <cell r="K3336">
            <v>0.95605333333333364</v>
          </cell>
          <cell r="L3336" t="str">
            <v>KQ-35-00</v>
          </cell>
          <cell r="M3336" t="str">
            <v>НРК стыков трубопроводов, шт.</v>
          </cell>
          <cell r="N3336">
            <v>1</v>
          </cell>
          <cell r="O3336" t="str">
            <v>KQ-35-01</v>
          </cell>
          <cell r="P3336" t="str">
            <v>Неразрушающий контроль стыков (РК), стык</v>
          </cell>
          <cell r="Q3336">
            <v>1</v>
          </cell>
        </row>
        <row r="3337">
          <cell r="E3337" t="str">
            <v>NT00-02-01-27</v>
          </cell>
          <cell r="F3337" t="str">
            <v>Рентгенографический контроль DN &gt;2200 - 2400 мм / &gt;88 - 96 дюйм, толщина стенки любая</v>
          </cell>
          <cell r="G3337" t="str">
            <v>X-ray inspection, DN &gt;2200 to 2400mm / &gt;88 to 96 inches, any wall thickness</v>
          </cell>
          <cell r="H3337" t="str">
            <v>шт.</v>
          </cell>
          <cell r="I3337" t="str">
            <v>pcs.</v>
          </cell>
          <cell r="J3337">
            <v>0</v>
          </cell>
          <cell r="K3337">
            <v>0</v>
          </cell>
          <cell r="L3337" t="str">
            <v>KQ-35-00</v>
          </cell>
          <cell r="M3337" t="str">
            <v>НРК стыков трубопроводов, шт.</v>
          </cell>
          <cell r="N3337">
            <v>1</v>
          </cell>
          <cell r="O3337" t="str">
            <v>KQ-35-01</v>
          </cell>
          <cell r="P3337" t="str">
            <v>Неразрушающий контроль стыков (РК), стык</v>
          </cell>
          <cell r="Q3337">
            <v>1</v>
          </cell>
        </row>
        <row r="3338">
          <cell r="E3338" t="str">
            <v>NT00-02-01-28</v>
          </cell>
          <cell r="F3338" t="str">
            <v>Рентгенографический контроль DN &gt;2400 - 2800 мм / &gt;96 - 112 дюйм, толщина стенки любая</v>
          </cell>
          <cell r="G3338" t="str">
            <v>X-ray inspection DN &gt;2400 to 2800mm / &gt;96 to 112 inch, any wall thickness</v>
          </cell>
          <cell r="H3338" t="str">
            <v>шт.</v>
          </cell>
          <cell r="I3338" t="str">
            <v>pcs.</v>
          </cell>
          <cell r="J3338">
            <v>0</v>
          </cell>
          <cell r="K3338">
            <v>0</v>
          </cell>
          <cell r="L3338" t="str">
            <v>KQ-35-00</v>
          </cell>
          <cell r="M3338" t="str">
            <v>НРК стыков трубопроводов, шт.</v>
          </cell>
          <cell r="N3338">
            <v>1</v>
          </cell>
          <cell r="O3338" t="str">
            <v>KQ-35-01</v>
          </cell>
          <cell r="P3338" t="str">
            <v>Неразрушающий контроль стыков (РК), стык</v>
          </cell>
          <cell r="Q3338">
            <v>1</v>
          </cell>
        </row>
        <row r="3339">
          <cell r="E3339" t="str">
            <v>NT00-02-01-29</v>
          </cell>
          <cell r="F3339" t="str">
            <v>Рентгенографический контроль DN &gt;2800 - 3200 мм / &gt;112 - 128 дюйм, толщина стенки любая</v>
          </cell>
          <cell r="G3339" t="str">
            <v>X-ray inspection DN &gt;2800 to 3200mm / &gt;112 to 128 inch, any wall thickness</v>
          </cell>
          <cell r="H3339" t="str">
            <v>шт.</v>
          </cell>
          <cell r="I3339" t="str">
            <v>pcs.</v>
          </cell>
          <cell r="J3339">
            <v>0</v>
          </cell>
          <cell r="K3339">
            <v>0</v>
          </cell>
          <cell r="L3339" t="str">
            <v>KQ-35-00</v>
          </cell>
          <cell r="M3339" t="str">
            <v>НРК стыков трубопроводов, шт.</v>
          </cell>
          <cell r="N3339">
            <v>1</v>
          </cell>
          <cell r="O3339" t="str">
            <v>KQ-35-01</v>
          </cell>
          <cell r="P3339" t="str">
            <v>Неразрушающий контроль стыков (РК), стык</v>
          </cell>
          <cell r="Q3339">
            <v>1</v>
          </cell>
        </row>
        <row r="3340">
          <cell r="E3340" t="str">
            <v>NT00-02-02</v>
          </cell>
          <cell r="F3340" t="str">
            <v>RT – линейные сварные швы</v>
          </cell>
          <cell r="G3340" t="str">
            <v>RT – line welds</v>
          </cell>
        </row>
        <row r="3341">
          <cell r="E3341" t="str">
            <v>NT00-02-02-01</v>
          </cell>
          <cell r="F3341" t="str">
            <v>RT – Линейные сварочные швы, любая толщина стенки, любой материал</v>
          </cell>
          <cell r="G3341" t="str">
            <v>RT - Line welds, any wall thickness, any material</v>
          </cell>
          <cell r="H3341" t="str">
            <v>м</v>
          </cell>
          <cell r="I3341" t="str">
            <v>m</v>
          </cell>
          <cell r="J3341">
            <v>0</v>
          </cell>
          <cell r="K3341">
            <v>0</v>
          </cell>
          <cell r="L3341" t="str">
            <v>KQ-36-00</v>
          </cell>
          <cell r="M3341" t="str">
            <v>НРК линейных швов, м</v>
          </cell>
          <cell r="N3341">
            <v>1</v>
          </cell>
          <cell r="O3341" t="str">
            <v>KQ-36-01</v>
          </cell>
          <cell r="P3341" t="str">
            <v>Неразрушающий контроль линейных швов (РК), м</v>
          </cell>
          <cell r="Q3341">
            <v>1</v>
          </cell>
        </row>
        <row r="3342">
          <cell r="E3342" t="str">
            <v>NT00-03</v>
          </cell>
          <cell r="F3342" t="str">
            <v>UT – Ультразвуковой контроль</v>
          </cell>
          <cell r="G3342" t="str">
            <v>UT - Ultrasonic testing</v>
          </cell>
        </row>
        <row r="3343">
          <cell r="E3343" t="str">
            <v>NT00-03-01</v>
          </cell>
          <cell r="F3343" t="str">
            <v>UT – трубопроводы</v>
          </cell>
          <cell r="G3343" t="str">
            <v>UT – pipelines</v>
          </cell>
        </row>
        <row r="3344">
          <cell r="E3344" t="str">
            <v>NT00-03-01-14</v>
          </cell>
          <cell r="F3344" t="str">
            <v>Ультразвуковой контроль DN &lt;=50мм / &lt;=2 дюйм, толщина стенки любая</v>
          </cell>
          <cell r="G3344" t="str">
            <v>UT inspection DN &lt;=50 mm / &lt;=2 inch, any wall thickness</v>
          </cell>
          <cell r="H3344" t="str">
            <v>шт.</v>
          </cell>
          <cell r="I3344" t="str">
            <v>pcs.</v>
          </cell>
          <cell r="J3344">
            <v>0.73764021469221275</v>
          </cell>
          <cell r="K3344">
            <v>3.6882010734610643E-2</v>
          </cell>
          <cell r="L3344" t="str">
            <v>KQ-35-00</v>
          </cell>
          <cell r="M3344" t="str">
            <v>НРК стыков трубопроводов, шт.</v>
          </cell>
          <cell r="N3344">
            <v>1</v>
          </cell>
          <cell r="O3344" t="str">
            <v>KQ-35-02</v>
          </cell>
          <cell r="P3344" t="str">
            <v>Неразрушающий контроль стыков (все виды, кроме РК), стык</v>
          </cell>
          <cell r="Q3344">
            <v>1</v>
          </cell>
        </row>
        <row r="3345">
          <cell r="E3345" t="str">
            <v>NT00-03-01-15</v>
          </cell>
          <cell r="F3345" t="str">
            <v>Ультразвуковой контроль DN &gt;50-100мм / &gt;2-4 дюйм, толщина стенки любая</v>
          </cell>
          <cell r="G3345" t="str">
            <v>UT inspection DN &gt;50 to 100mm / &gt;2 to 4 inch, any wall thickness</v>
          </cell>
          <cell r="H3345" t="str">
            <v>шт.</v>
          </cell>
          <cell r="I3345" t="str">
            <v>pcs.</v>
          </cell>
          <cell r="J3345">
            <v>1.0738905405511661</v>
          </cell>
          <cell r="K3345">
            <v>5.3694527027558309E-2</v>
          </cell>
          <cell r="L3345" t="str">
            <v>KQ-35-00</v>
          </cell>
          <cell r="M3345" t="str">
            <v>НРК стыков трубопроводов, шт.</v>
          </cell>
          <cell r="N3345">
            <v>1</v>
          </cell>
          <cell r="O3345" t="str">
            <v>KQ-35-02</v>
          </cell>
          <cell r="P3345" t="str">
            <v>Неразрушающий контроль стыков (все виды, кроме РК), стык</v>
          </cell>
          <cell r="Q3345">
            <v>1</v>
          </cell>
        </row>
        <row r="3346">
          <cell r="E3346" t="str">
            <v>NT00-03-01-16</v>
          </cell>
          <cell r="F3346" t="str">
            <v>Ультразвуковой контроль DN &gt;100-200мм / &gt;4-8 дюйм, толщина стенки любая</v>
          </cell>
          <cell r="G3346" t="str">
            <v>UT inspection DN &gt;100 to 200mm / &gt;4 to 8 inch, any wall thickness</v>
          </cell>
          <cell r="H3346" t="str">
            <v>шт.</v>
          </cell>
          <cell r="I3346" t="str">
            <v>pcs.</v>
          </cell>
          <cell r="J3346">
            <v>1.5802732296871134</v>
          </cell>
          <cell r="K3346">
            <v>7.9013661484355679E-2</v>
          </cell>
          <cell r="L3346" t="str">
            <v>KQ-35-00</v>
          </cell>
          <cell r="M3346" t="str">
            <v>НРК стыков трубопроводов, шт.</v>
          </cell>
          <cell r="N3346">
            <v>1</v>
          </cell>
          <cell r="O3346" t="str">
            <v>KQ-35-02</v>
          </cell>
          <cell r="P3346" t="str">
            <v>Неразрушающий контроль стыков (все виды, кроме РК), стык</v>
          </cell>
          <cell r="Q3346">
            <v>1</v>
          </cell>
        </row>
        <row r="3347">
          <cell r="E3347" t="str">
            <v>NT00-03-01-17</v>
          </cell>
          <cell r="F3347" t="str">
            <v>Ультразвуковой контроль DN &gt;200-300мм / &gt;8-12 дюйм, толщина стенки любая</v>
          </cell>
          <cell r="G3347" t="str">
            <v>UT inspection DN &gt;200 to 300mm / &gt;8 to 12 inch, any wall thickness</v>
          </cell>
          <cell r="H3347" t="str">
            <v>шт.</v>
          </cell>
          <cell r="I3347" t="str">
            <v>pcs.</v>
          </cell>
          <cell r="J3347">
            <v>2.2997150024777837</v>
          </cell>
          <cell r="K3347">
            <v>0.1149857501238892</v>
          </cell>
          <cell r="L3347" t="str">
            <v>KQ-35-00</v>
          </cell>
          <cell r="M3347" t="str">
            <v>НРК стыков трубопроводов, шт.</v>
          </cell>
          <cell r="N3347">
            <v>1</v>
          </cell>
          <cell r="O3347" t="str">
            <v>KQ-35-02</v>
          </cell>
          <cell r="P3347" t="str">
            <v>Неразрушающий контроль стыков (все виды, кроме РК), стык</v>
          </cell>
          <cell r="Q3347">
            <v>1</v>
          </cell>
        </row>
        <row r="3348">
          <cell r="E3348" t="str">
            <v>NT00-03-01-18</v>
          </cell>
          <cell r="F3348" t="str">
            <v>Ультразвуковой контроль DN &gt;300-500мм / &gt;12-20 дюйм, толщина стенки любая</v>
          </cell>
          <cell r="G3348" t="str">
            <v>UT inspection DN &gt;300 to 500mm / &gt;12 to 20 inch, any wall thickness</v>
          </cell>
          <cell r="H3348" t="str">
            <v>шт.</v>
          </cell>
          <cell r="I3348" t="str">
            <v>pcs.</v>
          </cell>
          <cell r="J3348">
            <v>3.2689177167551309</v>
          </cell>
          <cell r="K3348">
            <v>0.16344588583775654</v>
          </cell>
          <cell r="L3348" t="str">
            <v>KQ-35-00</v>
          </cell>
          <cell r="M3348" t="str">
            <v>НРК стыков трубопроводов, шт.</v>
          </cell>
          <cell r="N3348">
            <v>1</v>
          </cell>
          <cell r="O3348" t="str">
            <v>KQ-35-02</v>
          </cell>
          <cell r="P3348" t="str">
            <v>Неразрушающий контроль стыков (все виды, кроме РК), стык</v>
          </cell>
          <cell r="Q3348">
            <v>1</v>
          </cell>
        </row>
        <row r="3349">
          <cell r="E3349" t="str">
            <v>NT00-03-01-19</v>
          </cell>
          <cell r="F3349" t="str">
            <v>Ультразвуковой контроль DN &gt;500-700мм / &gt;20-28 дюйм, толщина стенки любая</v>
          </cell>
          <cell r="G3349" t="str">
            <v>UT inspection DN &gt;500 to 700mm / &gt;20 to 28 inch, any wall thickness</v>
          </cell>
          <cell r="H3349" t="str">
            <v>шт.</v>
          </cell>
          <cell r="I3349" t="str">
            <v>pcs.</v>
          </cell>
          <cell r="J3349">
            <v>4.5525674091730703</v>
          </cell>
          <cell r="K3349">
            <v>0.22762837045865353</v>
          </cell>
          <cell r="L3349" t="str">
            <v>KQ-35-00</v>
          </cell>
          <cell r="M3349" t="str">
            <v>НРК стыков трубопроводов, шт.</v>
          </cell>
          <cell r="N3349">
            <v>1</v>
          </cell>
          <cell r="O3349" t="str">
            <v>KQ-35-02</v>
          </cell>
          <cell r="P3349" t="str">
            <v>Неразрушающий контроль стыков (все виды, кроме РК), стык</v>
          </cell>
          <cell r="Q3349">
            <v>1</v>
          </cell>
        </row>
        <row r="3350">
          <cell r="E3350" t="str">
            <v>NT00-03-01-20</v>
          </cell>
          <cell r="F3350" t="str">
            <v>Ультразвуковой контроль DN &gt;700-1000мм / &gt;28-40 дюйм, толщина стенки любая</v>
          </cell>
          <cell r="G3350" t="str">
            <v>UT inspection DN &gt;700 to 1000mm / &gt;28 to 40 inch, any wall thickness</v>
          </cell>
          <cell r="H3350" t="str">
            <v>шт.</v>
          </cell>
          <cell r="I3350" t="str">
            <v>pcs.</v>
          </cell>
          <cell r="J3350">
            <v>6.1844291717783051</v>
          </cell>
          <cell r="K3350">
            <v>0.30922145858891525</v>
          </cell>
          <cell r="L3350" t="str">
            <v>KQ-35-00</v>
          </cell>
          <cell r="M3350" t="str">
            <v>НРК стыков трубопроводов, шт.</v>
          </cell>
          <cell r="N3350">
            <v>1</v>
          </cell>
          <cell r="O3350" t="str">
            <v>KQ-35-02</v>
          </cell>
          <cell r="P3350" t="str">
            <v>Неразрушающий контроль стыков (все виды, кроме РК), стык</v>
          </cell>
          <cell r="Q3350">
            <v>1</v>
          </cell>
        </row>
        <row r="3351">
          <cell r="E3351" t="str">
            <v>NT00-03-01-21</v>
          </cell>
          <cell r="F3351" t="str">
            <v>Ультразвуковой контроль DN &gt;1000-1200мм / &gt;40-48 дюйм, толщина стенки любая</v>
          </cell>
          <cell r="G3351" t="str">
            <v>UT inspection DN &gt;1000 to 1200mm / &gt;40 to 48 inch, any wall thickness</v>
          </cell>
          <cell r="H3351" t="str">
            <v>шт.</v>
          </cell>
          <cell r="I3351" t="str">
            <v>pcs.</v>
          </cell>
          <cell r="J3351">
            <v>8.6413996280155008</v>
          </cell>
          <cell r="K3351">
            <v>0.43206998140077502</v>
          </cell>
          <cell r="L3351" t="str">
            <v>KQ-35-00</v>
          </cell>
          <cell r="M3351" t="str">
            <v>НРК стыков трубопроводов, шт.</v>
          </cell>
          <cell r="N3351">
            <v>1</v>
          </cell>
          <cell r="O3351" t="str">
            <v>KQ-35-02</v>
          </cell>
          <cell r="P3351" t="str">
            <v>Неразрушающий контроль стыков (все виды, кроме РК), стык</v>
          </cell>
          <cell r="Q3351">
            <v>1</v>
          </cell>
        </row>
        <row r="3352">
          <cell r="E3352" t="str">
            <v>NT00-03-01-22</v>
          </cell>
          <cell r="F3352" t="str">
            <v>Ультразвуковой контроль DN &gt;1200-1400мм / &gt;48-56 дюйм, толщина стенки любая</v>
          </cell>
          <cell r="G3352" t="str">
            <v>UT inspection DN &gt;1200 to 1400mm / &gt;48 to 56 inch, any wall thickness</v>
          </cell>
          <cell r="H3352" t="str">
            <v>шт.</v>
          </cell>
          <cell r="I3352" t="str">
            <v>pcs.</v>
          </cell>
          <cell r="J3352">
            <v>10.590271713512449</v>
          </cell>
          <cell r="K3352">
            <v>0.52951358567562234</v>
          </cell>
          <cell r="L3352" t="str">
            <v>KQ-35-00</v>
          </cell>
          <cell r="M3352" t="str">
            <v>НРК стыков трубопроводов, шт.</v>
          </cell>
          <cell r="N3352">
            <v>1</v>
          </cell>
          <cell r="O3352" t="str">
            <v>KQ-35-02</v>
          </cell>
          <cell r="P3352" t="str">
            <v>Неразрушающий контроль стыков (все виды, кроме РК), стык</v>
          </cell>
          <cell r="Q3352">
            <v>1</v>
          </cell>
        </row>
        <row r="3353">
          <cell r="E3353" t="str">
            <v>NT00-03-01-23</v>
          </cell>
          <cell r="F3353" t="str">
            <v>Ультразвуковой контроль DN &gt;1400-1600мм / &gt;56-64 дюйм, толщина стенки любая</v>
          </cell>
          <cell r="G3353" t="str">
            <v>UT inspection DN &gt;1400 to 1600mm / &gt;56 to 64 inch, any wall thickness</v>
          </cell>
          <cell r="H3353" t="str">
            <v>шт.</v>
          </cell>
          <cell r="I3353" t="str">
            <v>pcs.</v>
          </cell>
          <cell r="J3353">
            <v>11.432769230769232</v>
          </cell>
          <cell r="K3353">
            <v>0.57163846153846165</v>
          </cell>
          <cell r="L3353" t="str">
            <v>KQ-35-00</v>
          </cell>
          <cell r="M3353" t="str">
            <v>НРК стыков трубопроводов, шт.</v>
          </cell>
          <cell r="N3353">
            <v>1</v>
          </cell>
          <cell r="O3353" t="str">
            <v>KQ-35-02</v>
          </cell>
          <cell r="P3353" t="str">
            <v>Неразрушающий контроль стыков (все виды, кроме РК), стык</v>
          </cell>
          <cell r="Q3353">
            <v>1</v>
          </cell>
        </row>
        <row r="3354">
          <cell r="E3354" t="str">
            <v>NT00-03-01-24</v>
          </cell>
          <cell r="F3354" t="str">
            <v>Ультразвуковой контроль DN &gt;1600-1800мм / &gt;64-72 дюйм, толщина стенки любая</v>
          </cell>
          <cell r="G3354" t="str">
            <v>UT inspection DN &gt;1600 to 1800mm / &gt;64 to 72 inch, any wall thickness</v>
          </cell>
          <cell r="H3354" t="str">
            <v>шт.</v>
          </cell>
          <cell r="I3354" t="str">
            <v>pcs.</v>
          </cell>
          <cell r="J3354">
            <v>12.812666666666669</v>
          </cell>
          <cell r="K3354">
            <v>0.6406333333333335</v>
          </cell>
          <cell r="L3354" t="str">
            <v>KQ-35-00</v>
          </cell>
          <cell r="M3354" t="str">
            <v>НРК стыков трубопроводов, шт.</v>
          </cell>
          <cell r="N3354">
            <v>1</v>
          </cell>
          <cell r="O3354" t="str">
            <v>KQ-35-02</v>
          </cell>
          <cell r="P3354" t="str">
            <v>Неразрушающий контроль стыков (все виды, кроме РК), стык</v>
          </cell>
          <cell r="Q3354">
            <v>1</v>
          </cell>
        </row>
        <row r="3355">
          <cell r="E3355" t="str">
            <v>NT00-03-01-25</v>
          </cell>
          <cell r="F3355" t="str">
            <v>Ультразвуковой контроль DN &gt;1800-2000мм / &gt;72-80 дюйм, толщина стенки любая</v>
          </cell>
          <cell r="G3355" t="str">
            <v>UT inspection DN &gt;1800 to 2000mm / &gt;72 to 80 inch, any wall thickness</v>
          </cell>
          <cell r="H3355" t="str">
            <v>шт.</v>
          </cell>
          <cell r="I3355" t="str">
            <v>pcs.</v>
          </cell>
          <cell r="J3355">
            <v>14.173333333333332</v>
          </cell>
          <cell r="K3355">
            <v>0.70866666666666667</v>
          </cell>
          <cell r="L3355" t="str">
            <v>KQ-35-00</v>
          </cell>
          <cell r="M3355" t="str">
            <v>НРК стыков трубопроводов, шт.</v>
          </cell>
          <cell r="N3355">
            <v>1</v>
          </cell>
          <cell r="O3355" t="str">
            <v>KQ-35-02</v>
          </cell>
          <cell r="P3355" t="str">
            <v>Неразрушающий контроль стыков (все виды, кроме РК), стык</v>
          </cell>
          <cell r="Q3355">
            <v>1</v>
          </cell>
        </row>
        <row r="3356">
          <cell r="E3356" t="str">
            <v>NT00-03-01-26</v>
          </cell>
          <cell r="F3356" t="str">
            <v>Ультразвуковой контроль DN &gt;2000-2200мм / &gt;80-88 дюйм, толщина стенки любая</v>
          </cell>
          <cell r="G3356" t="str">
            <v>UT inspection DN &gt;2000 to 2200mm / &gt;80 to 88 inch, any wall thickness</v>
          </cell>
          <cell r="H3356" t="str">
            <v>шт.</v>
          </cell>
          <cell r="I3356" t="str">
            <v>pcs.</v>
          </cell>
          <cell r="J3356">
            <v>15.534000000000002</v>
          </cell>
          <cell r="K3356">
            <v>0.77670000000000017</v>
          </cell>
          <cell r="L3356" t="str">
            <v>KQ-35-00</v>
          </cell>
          <cell r="M3356" t="str">
            <v>НРК стыков трубопроводов, шт.</v>
          </cell>
          <cell r="N3356">
            <v>1</v>
          </cell>
          <cell r="O3356" t="str">
            <v>KQ-35-02</v>
          </cell>
          <cell r="P3356" t="str">
            <v>Неразрушающий контроль стыков (все виды, кроме РК), стык</v>
          </cell>
          <cell r="Q3356">
            <v>1</v>
          </cell>
        </row>
        <row r="3357">
          <cell r="E3357" t="str">
            <v>NT00-03-01-27</v>
          </cell>
          <cell r="F3357" t="str">
            <v>Ультразвуковой контроль DN &gt;2200 - 2400 мм / &gt;88 - 96 дюйм, толщина стенки любая</v>
          </cell>
          <cell r="G3357" t="str">
            <v>UT inspection, DN &gt;2200 to 2400mm / &gt;88 to 96 inches, any wall thickness</v>
          </cell>
          <cell r="H3357" t="str">
            <v>шт.</v>
          </cell>
          <cell r="I3357" t="str">
            <v>pcs.</v>
          </cell>
          <cell r="J3357">
            <v>0</v>
          </cell>
          <cell r="K3357">
            <v>0</v>
          </cell>
          <cell r="L3357" t="str">
            <v>KQ-35-00</v>
          </cell>
          <cell r="M3357" t="str">
            <v>НРК стыков трубопроводов, шт.</v>
          </cell>
          <cell r="N3357">
            <v>1</v>
          </cell>
          <cell r="O3357" t="str">
            <v>KQ-35-02</v>
          </cell>
          <cell r="P3357" t="str">
            <v>Неразрушающий контроль стыков (все виды, кроме РК), стык</v>
          </cell>
          <cell r="Q3357">
            <v>1</v>
          </cell>
        </row>
        <row r="3358">
          <cell r="E3358" t="str">
            <v>NT00-03-01-28</v>
          </cell>
          <cell r="F3358" t="str">
            <v>Ультразвуковой контроль DN &gt;2400 - 2800 мм / &gt;96 - 112 дюйм, толщина стенки любая</v>
          </cell>
          <cell r="G3358" t="str">
            <v>UT inspection DN &gt;2400 to 2800mm / &gt;96 to 112 inch, any wall thickness</v>
          </cell>
          <cell r="H3358" t="str">
            <v>шт.</v>
          </cell>
          <cell r="I3358" t="str">
            <v>pcs.</v>
          </cell>
          <cell r="J3358">
            <v>0</v>
          </cell>
          <cell r="K3358">
            <v>0</v>
          </cell>
          <cell r="L3358" t="str">
            <v>KQ-35-00</v>
          </cell>
          <cell r="M3358" t="str">
            <v>НРК стыков трубопроводов, шт.</v>
          </cell>
          <cell r="N3358">
            <v>1</v>
          </cell>
          <cell r="O3358" t="str">
            <v>KQ-35-02</v>
          </cell>
          <cell r="P3358" t="str">
            <v>Неразрушающий контроль стыков (все виды, кроме РК), стык</v>
          </cell>
          <cell r="Q3358">
            <v>1</v>
          </cell>
        </row>
        <row r="3359">
          <cell r="E3359" t="str">
            <v>NT00-03-01-29</v>
          </cell>
          <cell r="F3359" t="str">
            <v>Ультразвуковой контроль DN &gt;2800 - 3200 мм / &gt;112 - 128 дюйм, толщина стенки любая</v>
          </cell>
          <cell r="G3359" t="str">
            <v>UT inspection DN &gt;2800 to 3200mm / &gt;112 to 128 inch, any wall thickness</v>
          </cell>
          <cell r="H3359" t="str">
            <v>шт.</v>
          </cell>
          <cell r="I3359" t="str">
            <v>pcs.</v>
          </cell>
          <cell r="J3359">
            <v>0</v>
          </cell>
          <cell r="K3359">
            <v>0</v>
          </cell>
          <cell r="L3359" t="str">
            <v>KQ-35-00</v>
          </cell>
          <cell r="M3359" t="str">
            <v>НРК стыков трубопроводов, шт.</v>
          </cell>
          <cell r="N3359">
            <v>1</v>
          </cell>
          <cell r="O3359" t="str">
            <v>KQ-35-02</v>
          </cell>
          <cell r="P3359" t="str">
            <v>Неразрушающий контроль стыков (все виды, кроме РК), стык</v>
          </cell>
          <cell r="Q3359">
            <v>1</v>
          </cell>
        </row>
        <row r="3360">
          <cell r="E3360" t="str">
            <v>NT00-04</v>
          </cell>
          <cell r="F3360" t="str">
            <v>PT – Капиллярная дефектоскопия (метод ПВК)</v>
          </cell>
          <cell r="G3360" t="str">
            <v>PT - Liquid penetration examination (penetrant testing)</v>
          </cell>
        </row>
        <row r="3361">
          <cell r="E3361" t="str">
            <v>NT00-04-01</v>
          </cell>
          <cell r="F3361" t="str">
            <v>PT – трубопроводы</v>
          </cell>
          <cell r="G3361" t="str">
            <v>PT – pipelines</v>
          </cell>
        </row>
        <row r="3362">
          <cell r="E3362" t="str">
            <v>NT00-04-01-14</v>
          </cell>
          <cell r="F3362" t="str">
            <v>Капиллярная дефектоскопия DN &lt;=50мм / &lt;=2 дюйм, толщина стенки любая</v>
          </cell>
          <cell r="G3362" t="str">
            <v>PT test DN &lt;=50 mm / &lt;=2 inch, any wall thickness</v>
          </cell>
          <cell r="H3362" t="str">
            <v>шт.</v>
          </cell>
          <cell r="I3362" t="str">
            <v>pcs.</v>
          </cell>
          <cell r="J3362">
            <v>0.66974407767576816</v>
          </cell>
          <cell r="K3362">
            <v>3.3487203883788411E-2</v>
          </cell>
          <cell r="L3362" t="str">
            <v>KQ-35-00</v>
          </cell>
          <cell r="M3362" t="str">
            <v>НРК стыков трубопроводов, шт.</v>
          </cell>
          <cell r="N3362">
            <v>1</v>
          </cell>
          <cell r="O3362" t="str">
            <v>KQ-35-02</v>
          </cell>
          <cell r="P3362" t="str">
            <v>Неразрушающий контроль стыков (все виды, кроме РК), стык</v>
          </cell>
          <cell r="Q3362">
            <v>1</v>
          </cell>
        </row>
        <row r="3363">
          <cell r="E3363" t="str">
            <v>NT00-04-01-15</v>
          </cell>
          <cell r="F3363" t="str">
            <v>Капиллярная дефектоскопия DN &gt;50-100мм / &gt;2-4 дюйм, толщина стенки любая</v>
          </cell>
          <cell r="G3363" t="str">
            <v>PT test DN &gt;50 to 100mm / &gt;2 to 4 inch, any wall thickness</v>
          </cell>
          <cell r="H3363" t="str">
            <v>шт.</v>
          </cell>
          <cell r="I3363" t="str">
            <v>pcs.</v>
          </cell>
          <cell r="J3363">
            <v>0.86289171919801499</v>
          </cell>
          <cell r="K3363">
            <v>4.3144585959900755E-2</v>
          </cell>
          <cell r="L3363" t="str">
            <v>KQ-35-00</v>
          </cell>
          <cell r="M3363" t="str">
            <v>НРК стыков трубопроводов, шт.</v>
          </cell>
          <cell r="N3363">
            <v>1</v>
          </cell>
          <cell r="O3363" t="str">
            <v>KQ-35-02</v>
          </cell>
          <cell r="P3363" t="str">
            <v>Неразрушающий контроль стыков (все виды, кроме РК), стык</v>
          </cell>
          <cell r="Q3363">
            <v>1</v>
          </cell>
        </row>
        <row r="3364">
          <cell r="E3364" t="str">
            <v>NT00-04-01-16</v>
          </cell>
          <cell r="F3364" t="str">
            <v>Капиллярная дефектоскопия DN &gt;100-200мм / &gt;4-8 дюйм, толщина стенки любая</v>
          </cell>
          <cell r="G3364" t="str">
            <v>PT test DN &gt;100 to 200mm / &gt;4 to 8 inch, any wall thickness</v>
          </cell>
          <cell r="H3364" t="str">
            <v>шт.</v>
          </cell>
          <cell r="I3364" t="str">
            <v>pcs.</v>
          </cell>
          <cell r="J3364">
            <v>1.2479396853579727</v>
          </cell>
          <cell r="K3364">
            <v>6.239698426789865E-2</v>
          </cell>
          <cell r="L3364" t="str">
            <v>KQ-35-00</v>
          </cell>
          <cell r="M3364" t="str">
            <v>НРК стыков трубопроводов, шт.</v>
          </cell>
          <cell r="N3364">
            <v>1</v>
          </cell>
          <cell r="O3364" t="str">
            <v>KQ-35-02</v>
          </cell>
          <cell r="P3364" t="str">
            <v>Неразрушающий контроль стыков (все виды, кроме РК), стык</v>
          </cell>
          <cell r="Q3364">
            <v>1</v>
          </cell>
        </row>
        <row r="3365">
          <cell r="E3365" t="str">
            <v>NT00-04-01-17</v>
          </cell>
          <cell r="F3365" t="str">
            <v>Капиллярная дефектоскопия DN &gt;200-300мм / &gt;8-12 дюйм, толщина стенки любая</v>
          </cell>
          <cell r="G3365" t="str">
            <v>PT test DN &gt;200 to 300mm / &gt;8 to 12 inch, any wall thickness</v>
          </cell>
          <cell r="H3365" t="str">
            <v>шт.</v>
          </cell>
          <cell r="I3365" t="str">
            <v>pcs.</v>
          </cell>
          <cell r="J3365">
            <v>1.7465228710497485</v>
          </cell>
          <cell r="K3365">
            <v>8.7326143552487426E-2</v>
          </cell>
          <cell r="L3365" t="str">
            <v>KQ-35-00</v>
          </cell>
          <cell r="M3365" t="str">
            <v>НРК стыков трубопроводов, шт.</v>
          </cell>
          <cell r="N3365">
            <v>1</v>
          </cell>
          <cell r="O3365" t="str">
            <v>KQ-35-02</v>
          </cell>
          <cell r="P3365" t="str">
            <v>Неразрушающий контроль стыков (все виды, кроме РК), стык</v>
          </cell>
          <cell r="Q3365">
            <v>1</v>
          </cell>
        </row>
        <row r="3366">
          <cell r="E3366" t="str">
            <v>NT00-04-01-18</v>
          </cell>
          <cell r="F3366" t="str">
            <v>Капиллярная дефектоскопия DN &gt;300-500мм / &gt;12-20 дюйм, толщина стенки любая</v>
          </cell>
          <cell r="G3366" t="str">
            <v>PT test DN &gt;300 to 500mm / &gt;12 to 20 inch, any wall thickness</v>
          </cell>
          <cell r="H3366" t="str">
            <v>шт.</v>
          </cell>
          <cell r="I3366" t="str">
            <v>pcs.</v>
          </cell>
          <cell r="J3366">
            <v>2.4253206988184122</v>
          </cell>
          <cell r="K3366">
            <v>0.1212660349409206</v>
          </cell>
          <cell r="L3366" t="str">
            <v>KQ-35-00</v>
          </cell>
          <cell r="M3366" t="str">
            <v>НРК стыков трубопроводов, шт.</v>
          </cell>
          <cell r="N3366">
            <v>1</v>
          </cell>
          <cell r="O3366" t="str">
            <v>KQ-35-02</v>
          </cell>
          <cell r="P3366" t="str">
            <v>Неразрушающий контроль стыков (все виды, кроме РК), стык</v>
          </cell>
          <cell r="Q3366">
            <v>1</v>
          </cell>
        </row>
        <row r="3367">
          <cell r="E3367" t="str">
            <v>NT00-04-01-19</v>
          </cell>
          <cell r="F3367" t="str">
            <v>Капиллярная дефектоскопия DN &gt;500-700мм / &gt;20-28 дюйм, толщина стенки любая</v>
          </cell>
          <cell r="G3367" t="str">
            <v>PT test DN &gt;500 to 700 mm / &gt;20 to 28 inch, any wall thickness</v>
          </cell>
          <cell r="H3367" t="str">
            <v>шт.</v>
          </cell>
          <cell r="I3367" t="str">
            <v>pcs.</v>
          </cell>
          <cell r="J3367">
            <v>3.2495477717181576</v>
          </cell>
          <cell r="K3367">
            <v>0.16247738858590788</v>
          </cell>
          <cell r="L3367" t="str">
            <v>KQ-35-00</v>
          </cell>
          <cell r="M3367" t="str">
            <v>НРК стыков трубопроводов, шт.</v>
          </cell>
          <cell r="N3367">
            <v>1</v>
          </cell>
          <cell r="O3367" t="str">
            <v>KQ-35-02</v>
          </cell>
          <cell r="P3367" t="str">
            <v>Неразрушающий контроль стыков (все виды, кроме РК), стык</v>
          </cell>
          <cell r="Q3367">
            <v>1</v>
          </cell>
        </row>
        <row r="3368">
          <cell r="E3368" t="str">
            <v>NT00-04-01-20</v>
          </cell>
          <cell r="F3368" t="str">
            <v>Капиллярная дефектоскопия DN &gt;700-1000мм / &gt;28-40 дюйм, толщина стенки любая</v>
          </cell>
          <cell r="G3368" t="str">
            <v>PT test DN &gt;700 to 1000mm / &gt;28 to 40 inch, any wall thickness</v>
          </cell>
          <cell r="H3368" t="str">
            <v>шт.</v>
          </cell>
          <cell r="I3368" t="str">
            <v>pcs.</v>
          </cell>
          <cell r="J3368">
            <v>4.3273208739818312</v>
          </cell>
          <cell r="K3368">
            <v>0.21636604369909157</v>
          </cell>
          <cell r="L3368" t="str">
            <v>KQ-35-00</v>
          </cell>
          <cell r="M3368" t="str">
            <v>НРК стыков трубопроводов, шт.</v>
          </cell>
          <cell r="N3368">
            <v>1</v>
          </cell>
          <cell r="O3368" t="str">
            <v>KQ-35-02</v>
          </cell>
          <cell r="P3368" t="str">
            <v>Неразрушающий контроль стыков (все виды, кроме РК), стык</v>
          </cell>
          <cell r="Q3368">
            <v>1</v>
          </cell>
        </row>
        <row r="3369">
          <cell r="E3369" t="str">
            <v>NT00-04-01-21</v>
          </cell>
          <cell r="F3369" t="str">
            <v>Капиллярная дефектоскопия DN &gt;1000-1200мм / &gt;40-48 дюйм, толщина стенки любая</v>
          </cell>
          <cell r="G3369" t="str">
            <v>PT test DN &gt;1000 to 1200mm / &gt;40 to 48 inch, any wall thickness</v>
          </cell>
          <cell r="H3369" t="str">
            <v>шт.</v>
          </cell>
          <cell r="I3369" t="str">
            <v>pcs.</v>
          </cell>
          <cell r="J3369">
            <v>6.0179750001425978</v>
          </cell>
          <cell r="K3369">
            <v>0.3008987500071299</v>
          </cell>
          <cell r="L3369" t="str">
            <v>KQ-35-00</v>
          </cell>
          <cell r="M3369" t="str">
            <v>НРК стыков трубопроводов, шт.</v>
          </cell>
          <cell r="N3369">
            <v>1</v>
          </cell>
          <cell r="O3369" t="str">
            <v>KQ-35-02</v>
          </cell>
          <cell r="P3369" t="str">
            <v>Неразрушающий контроль стыков (все виды, кроме РК), стык</v>
          </cell>
          <cell r="Q3369">
            <v>1</v>
          </cell>
        </row>
        <row r="3370">
          <cell r="E3370" t="str">
            <v>NT00-04-01-22</v>
          </cell>
          <cell r="F3370" t="str">
            <v>Капиллярная дефектоскопия DN &gt;1200-1400мм / &gt;48-56 дюйм, толщина стенки любая</v>
          </cell>
          <cell r="G3370" t="str">
            <v>PT test DN &gt;1200 to 1400mm / &gt;48 to 56 inch, any wall thickness</v>
          </cell>
          <cell r="H3370" t="str">
            <v>шт.</v>
          </cell>
          <cell r="I3370" t="str">
            <v>pcs.</v>
          </cell>
          <cell r="J3370">
            <v>7.2915291240942786</v>
          </cell>
          <cell r="K3370">
            <v>0.36457645620471391</v>
          </cell>
          <cell r="L3370" t="str">
            <v>KQ-35-00</v>
          </cell>
          <cell r="M3370" t="str">
            <v>НРК стыков трубопроводов, шт.</v>
          </cell>
          <cell r="N3370">
            <v>1</v>
          </cell>
          <cell r="O3370" t="str">
            <v>KQ-35-02</v>
          </cell>
          <cell r="P3370" t="str">
            <v>Неразрушающий контроль стыков (все виды, кроме РК), стык</v>
          </cell>
          <cell r="Q3370">
            <v>1</v>
          </cell>
        </row>
        <row r="3371">
          <cell r="E3371" t="str">
            <v>NT00-04-01-23</v>
          </cell>
          <cell r="F3371" t="str">
            <v>Капиллярная дефектоскопия DN &gt;1400-1600мм / &gt;56-64 дюйм, толщина стенки любая</v>
          </cell>
          <cell r="G3371" t="str">
            <v>PT test DN &gt;1400 to 1600mm / &gt;56 to 64 inch, any wall thickness</v>
          </cell>
          <cell r="H3371" t="str">
            <v>шт.</v>
          </cell>
          <cell r="I3371" t="str">
            <v>pcs.</v>
          </cell>
          <cell r="J3371">
            <v>7.9159692307692318</v>
          </cell>
          <cell r="K3371">
            <v>0.39579846153846165</v>
          </cell>
          <cell r="L3371" t="str">
            <v>KQ-35-00</v>
          </cell>
          <cell r="M3371" t="str">
            <v>НРК стыков трубопроводов, шт.</v>
          </cell>
          <cell r="N3371">
            <v>1</v>
          </cell>
          <cell r="O3371" t="str">
            <v>KQ-35-02</v>
          </cell>
          <cell r="P3371" t="str">
            <v>Неразрушающий контроль стыков (все виды, кроме РК), стык</v>
          </cell>
          <cell r="Q3371">
            <v>1</v>
          </cell>
        </row>
        <row r="3372">
          <cell r="E3372" t="str">
            <v>NT00-04-01-24</v>
          </cell>
          <cell r="F3372" t="str">
            <v>Капиллярная дефектоскопия DN &gt;1600-1800мм / &gt;64-72 дюйм, толщина стенки любая</v>
          </cell>
          <cell r="G3372" t="str">
            <v>PT test DN &gt;1600 to 1800mm / &gt;64 to 72 inch, any wall thickness</v>
          </cell>
          <cell r="H3372" t="str">
            <v>шт.</v>
          </cell>
          <cell r="I3372" t="str">
            <v>pcs.</v>
          </cell>
          <cell r="J3372">
            <v>8.8562666666666665</v>
          </cell>
          <cell r="K3372">
            <v>0.44281333333333334</v>
          </cell>
          <cell r="L3372" t="str">
            <v>KQ-35-00</v>
          </cell>
          <cell r="M3372" t="str">
            <v>НРК стыков трубопроводов, шт.</v>
          </cell>
          <cell r="N3372">
            <v>1</v>
          </cell>
          <cell r="O3372" t="str">
            <v>KQ-35-02</v>
          </cell>
          <cell r="P3372" t="str">
            <v>Неразрушающий контроль стыков (все виды, кроме РК), стык</v>
          </cell>
          <cell r="Q3372">
            <v>1</v>
          </cell>
        </row>
        <row r="3373">
          <cell r="E3373" t="str">
            <v>NT00-04-01-25</v>
          </cell>
          <cell r="F3373" t="str">
            <v>Капиллярная дефектоскопия DN &gt;1800-2000мм / &gt;72-80 дюйм, толщина стенки любая</v>
          </cell>
          <cell r="G3373" t="str">
            <v>PT test DN &gt;1800 to 2000mm / &gt;72 to 80 inch, any wall thickness</v>
          </cell>
          <cell r="H3373" t="str">
            <v>шт.</v>
          </cell>
          <cell r="I3373" t="str">
            <v>pcs.</v>
          </cell>
          <cell r="J3373">
            <v>9.7773333333333312</v>
          </cell>
          <cell r="K3373">
            <v>0.48886666666666662</v>
          </cell>
          <cell r="L3373" t="str">
            <v>KQ-35-00</v>
          </cell>
          <cell r="M3373" t="str">
            <v>НРК стыков трубопроводов, шт.</v>
          </cell>
          <cell r="N3373">
            <v>1</v>
          </cell>
          <cell r="O3373" t="str">
            <v>KQ-35-02</v>
          </cell>
          <cell r="P3373" t="str">
            <v>Неразрушающий контроль стыков (все виды, кроме РК), стык</v>
          </cell>
          <cell r="Q3373">
            <v>1</v>
          </cell>
        </row>
        <row r="3374">
          <cell r="E3374" t="str">
            <v>NT00-04-01-26</v>
          </cell>
          <cell r="F3374" t="str">
            <v>Капиллярная дефектоскопия DN &gt;2000-2200мм / &gt;80-88 дюйм, толщина стенки любая</v>
          </cell>
          <cell r="G3374" t="str">
            <v>PT test DN &gt;2000 to 2200mm / &gt;80 to 88 inch, any wall thickness</v>
          </cell>
          <cell r="H3374" t="str">
            <v>шт.</v>
          </cell>
          <cell r="I3374" t="str">
            <v>pcs.</v>
          </cell>
          <cell r="J3374">
            <v>10.698399999999999</v>
          </cell>
          <cell r="K3374">
            <v>0.53491999999999995</v>
          </cell>
          <cell r="L3374" t="str">
            <v>KQ-35-00</v>
          </cell>
          <cell r="M3374" t="str">
            <v>НРК стыков трубопроводов, шт.</v>
          </cell>
          <cell r="N3374">
            <v>1</v>
          </cell>
          <cell r="O3374" t="str">
            <v>KQ-35-02</v>
          </cell>
          <cell r="P3374" t="str">
            <v>Неразрушающий контроль стыков (все виды, кроме РК), стык</v>
          </cell>
          <cell r="Q3374">
            <v>1</v>
          </cell>
        </row>
        <row r="3375">
          <cell r="E3375" t="str">
            <v>NT00-04-01-27</v>
          </cell>
          <cell r="F3375" t="str">
            <v>Капиллярная дефектоскопия DN &gt;2200 - 2400 мм / &gt;88 - 96 дюйм, толщина стенки любая</v>
          </cell>
          <cell r="G3375" t="str">
            <v>PT test DN &gt;2200 to 2400mm / &gt;88 to 96 inch, any wall thickness</v>
          </cell>
          <cell r="H3375" t="str">
            <v>шт.</v>
          </cell>
          <cell r="I3375" t="str">
            <v>pcs.</v>
          </cell>
          <cell r="J3375">
            <v>0</v>
          </cell>
          <cell r="K3375">
            <v>0</v>
          </cell>
          <cell r="L3375" t="str">
            <v>KQ-35-00</v>
          </cell>
          <cell r="M3375" t="str">
            <v>НРК стыков трубопроводов, шт.</v>
          </cell>
          <cell r="N3375">
            <v>1</v>
          </cell>
          <cell r="O3375" t="str">
            <v>KQ-35-02</v>
          </cell>
          <cell r="P3375" t="str">
            <v>Неразрушающий контроль стыков (все виды, кроме РК), стык</v>
          </cell>
          <cell r="Q3375">
            <v>1</v>
          </cell>
        </row>
        <row r="3376">
          <cell r="E3376" t="str">
            <v>NT00-04-01-28</v>
          </cell>
          <cell r="F3376" t="str">
            <v>Капиллярная дефектоскопия DN &gt;2400 - 2800 мм / &gt;96 - 112 дюйм, толщина стенки любая</v>
          </cell>
          <cell r="G3376" t="str">
            <v>PT test DN &gt;2400 to 2800mm / &gt;96 to 112 inch, any wall thickness</v>
          </cell>
          <cell r="H3376" t="str">
            <v>шт.</v>
          </cell>
          <cell r="I3376" t="str">
            <v>pcs.</v>
          </cell>
          <cell r="J3376">
            <v>0</v>
          </cell>
          <cell r="K3376">
            <v>0</v>
          </cell>
          <cell r="L3376" t="str">
            <v>KQ-35-00</v>
          </cell>
          <cell r="M3376" t="str">
            <v>НРК стыков трубопроводов, шт.</v>
          </cell>
          <cell r="N3376">
            <v>1</v>
          </cell>
          <cell r="O3376" t="str">
            <v>KQ-35-02</v>
          </cell>
          <cell r="P3376" t="str">
            <v>Неразрушающий контроль стыков (все виды, кроме РК), стык</v>
          </cell>
          <cell r="Q3376">
            <v>1</v>
          </cell>
        </row>
        <row r="3377">
          <cell r="E3377" t="str">
            <v>NT00-04-01-29</v>
          </cell>
          <cell r="F3377" t="str">
            <v>Капиллярная дефектоскопия DN &gt;2800 - 3200 мм / &gt;112 - 128 дюйм, толщина стенки любая</v>
          </cell>
          <cell r="G3377" t="str">
            <v>PT test DN &gt;2800 to 3200mm / &gt;112 to 128 inch, any wall thickness</v>
          </cell>
          <cell r="H3377" t="str">
            <v>шт.</v>
          </cell>
          <cell r="I3377" t="str">
            <v>pcs.</v>
          </cell>
          <cell r="J3377">
            <v>0</v>
          </cell>
          <cell r="K3377">
            <v>0</v>
          </cell>
          <cell r="L3377" t="str">
            <v>KQ-35-00</v>
          </cell>
          <cell r="M3377" t="str">
            <v>НРК стыков трубопроводов, шт.</v>
          </cell>
          <cell r="N3377">
            <v>1</v>
          </cell>
          <cell r="O3377" t="str">
            <v>KQ-35-02</v>
          </cell>
          <cell r="P3377" t="str">
            <v>Неразрушающий контроль стыков (все виды, кроме РК), стык</v>
          </cell>
          <cell r="Q3377">
            <v>1</v>
          </cell>
        </row>
        <row r="3378">
          <cell r="E3378" t="str">
            <v>NT00-04-02</v>
          </cell>
          <cell r="F3378" t="str">
            <v>PT – линейные сварные швы</v>
          </cell>
          <cell r="G3378" t="str">
            <v>PT – line welds</v>
          </cell>
        </row>
        <row r="3379">
          <cell r="E3379" t="str">
            <v>NT00-04-02-1</v>
          </cell>
          <cell r="F3379" t="str">
            <v>PT – Линейные сварочные швы, любая толщина стенки, любой материал</v>
          </cell>
          <cell r="G3379" t="str">
            <v>PT - Line welds, any wall thickness, any material</v>
          </cell>
          <cell r="H3379" t="str">
            <v>м</v>
          </cell>
          <cell r="I3379" t="str">
            <v>m</v>
          </cell>
          <cell r="J3379">
            <v>3.2374999999999998</v>
          </cell>
          <cell r="K3379">
            <v>0.16187499999999999</v>
          </cell>
          <cell r="L3379" t="str">
            <v>KQ-36-00</v>
          </cell>
          <cell r="M3379" t="str">
            <v>НРК линейных швов, м</v>
          </cell>
          <cell r="N3379">
            <v>1</v>
          </cell>
          <cell r="O3379" t="str">
            <v>KQ-36-02</v>
          </cell>
          <cell r="P3379" t="str">
            <v>Неразрушающий контроль линейных швов (все виды, кроме РК), м</v>
          </cell>
          <cell r="Q3379">
            <v>1</v>
          </cell>
        </row>
        <row r="3380">
          <cell r="E3380" t="str">
            <v>NT00-05</v>
          </cell>
          <cell r="F3380" t="str">
            <v>МТ – Магнитопорошковый контроль</v>
          </cell>
          <cell r="G3380" t="str">
            <v>MT - Magnetic particle testing</v>
          </cell>
        </row>
        <row r="3381">
          <cell r="E3381" t="str">
            <v>NT00-05-01</v>
          </cell>
          <cell r="F3381" t="str">
            <v>MT – трубопровод</v>
          </cell>
          <cell r="G3381" t="str">
            <v>MT - Pipelines</v>
          </cell>
        </row>
        <row r="3382">
          <cell r="E3382" t="str">
            <v>NT00-05-01-15</v>
          </cell>
          <cell r="F3382" t="str">
            <v>Магнитопорошковый контроль DN &lt;=50мм / &lt;=2 дюйм, толщина стенки любая</v>
          </cell>
          <cell r="G3382" t="str">
            <v>Magnetic particle testing DN &lt;=50 mm / &lt;=2 inch, any wall thickness</v>
          </cell>
          <cell r="H3382" t="str">
            <v>шт.</v>
          </cell>
          <cell r="I3382" t="str">
            <v>pcs.</v>
          </cell>
          <cell r="J3382">
            <v>0.92889133496420029</v>
          </cell>
          <cell r="K3382">
            <v>4.6444566748210014E-2</v>
          </cell>
          <cell r="L3382" t="str">
            <v>KQ-35-00</v>
          </cell>
          <cell r="M3382" t="str">
            <v>НРК стыков трубопроводов, шт.</v>
          </cell>
          <cell r="N3382">
            <v>1</v>
          </cell>
          <cell r="O3382" t="str">
            <v>KQ-35-02</v>
          </cell>
          <cell r="P3382" t="str">
            <v>Неразрушающий контроль стыков (все виды, кроме РК), стык</v>
          </cell>
          <cell r="Q3382">
            <v>1</v>
          </cell>
        </row>
        <row r="3383">
          <cell r="E3383" t="str">
            <v>NT00-05-01-16</v>
          </cell>
          <cell r="F3383" t="str">
            <v>Магнитопорошковый контроль DN &gt;50-100мм / &gt;2-4 дюйм, толщина стенки любая</v>
          </cell>
          <cell r="G3383" t="str">
            <v>Magnetic particle testing DN &gt;50 to 100mm / &gt;2 to 4", any wall thickness</v>
          </cell>
          <cell r="H3383" t="str">
            <v>шт.</v>
          </cell>
          <cell r="I3383" t="str">
            <v>pcs.</v>
          </cell>
          <cell r="J3383">
            <v>1.189274124060296</v>
          </cell>
          <cell r="K3383">
            <v>5.9463706203014798E-2</v>
          </cell>
          <cell r="L3383" t="str">
            <v>KQ-35-00</v>
          </cell>
          <cell r="M3383" t="str">
            <v>НРК стыков трубопроводов, шт.</v>
          </cell>
          <cell r="N3383">
            <v>1</v>
          </cell>
          <cell r="O3383" t="str">
            <v>KQ-35-02</v>
          </cell>
          <cell r="P3383" t="str">
            <v>Неразрушающий контроль стыков (все виды, кроме РК), стык</v>
          </cell>
          <cell r="Q3383">
            <v>1</v>
          </cell>
        </row>
        <row r="3384">
          <cell r="E3384" t="str">
            <v>NT00-05-01-17</v>
          </cell>
          <cell r="F3384" t="str">
            <v>Магнитопорошковый контроль DN &gt;100-200мм / &gt;4-8 дюйм, толщина стенки любая</v>
          </cell>
          <cell r="G3384" t="str">
            <v>Magnetic particle testing DN &gt;100 to 200mm / &gt;4 to 8 inch, any wall thickness</v>
          </cell>
          <cell r="H3384" t="str">
            <v>шт.</v>
          </cell>
          <cell r="I3384" t="str">
            <v>pcs.</v>
          </cell>
          <cell r="J3384">
            <v>1.6587034283133433</v>
          </cell>
          <cell r="K3384">
            <v>8.2935171415667155E-2</v>
          </cell>
          <cell r="L3384" t="str">
            <v>KQ-35-00</v>
          </cell>
          <cell r="M3384" t="str">
            <v>НРК стыков трубопроводов, шт.</v>
          </cell>
          <cell r="N3384">
            <v>1</v>
          </cell>
          <cell r="O3384" t="str">
            <v>KQ-35-02</v>
          </cell>
          <cell r="P3384" t="str">
            <v>Неразрушающий контроль стыков (все виды, кроме РК), стык</v>
          </cell>
          <cell r="Q3384">
            <v>1</v>
          </cell>
        </row>
        <row r="3385">
          <cell r="E3385" t="str">
            <v>NT00-05-01-18</v>
          </cell>
          <cell r="F3385" t="str">
            <v>Магнитопорошковый контроль DN &gt;200-300мм / &gt;8-12 дюйм, толщина стенки любая</v>
          </cell>
          <cell r="G3385" t="str">
            <v>Magnetic particle testing DN &gt;200 to 300mm / &gt;8 to 12 inch, any wall thickness</v>
          </cell>
          <cell r="H3385" t="str">
            <v>шт.</v>
          </cell>
          <cell r="I3385" t="str">
            <v>pcs.</v>
          </cell>
          <cell r="J3385">
            <v>2.2675125634930859</v>
          </cell>
          <cell r="K3385">
            <v>0.1133756281746543</v>
          </cell>
          <cell r="L3385" t="str">
            <v>KQ-35-00</v>
          </cell>
          <cell r="M3385" t="str">
            <v>НРК стыков трубопроводов, шт.</v>
          </cell>
          <cell r="N3385">
            <v>1</v>
          </cell>
          <cell r="O3385" t="str">
            <v>KQ-35-02</v>
          </cell>
          <cell r="P3385" t="str">
            <v>Неразрушающий контроль стыков (все виды, кроме РК), стык</v>
          </cell>
          <cell r="Q3385">
            <v>1</v>
          </cell>
        </row>
        <row r="3386">
          <cell r="E3386" t="str">
            <v>NT00-05-01-19</v>
          </cell>
          <cell r="F3386" t="str">
            <v>Магнитопорошковый контроль DN &gt;300-500мм / &gt;12-20 дюйм, толщина стенки любая</v>
          </cell>
          <cell r="G3386" t="str">
            <v>Magnetic particle testing DN &gt;300 to 500mm / &gt;12 to 20 inch, any wall thickness</v>
          </cell>
          <cell r="H3386" t="str">
            <v>шт.</v>
          </cell>
          <cell r="I3386" t="str">
            <v>pcs.</v>
          </cell>
          <cell r="J3386">
            <v>3.0979396068527314</v>
          </cell>
          <cell r="K3386">
            <v>0.15489698034263658</v>
          </cell>
          <cell r="L3386" t="str">
            <v>KQ-35-00</v>
          </cell>
          <cell r="M3386" t="str">
            <v>НРК стыков трубопроводов, шт.</v>
          </cell>
          <cell r="N3386">
            <v>1</v>
          </cell>
          <cell r="O3386" t="str">
            <v>KQ-35-02</v>
          </cell>
          <cell r="P3386" t="str">
            <v>Неразрушающий контроль стыков (все виды, кроме РК), стык</v>
          </cell>
          <cell r="Q3386">
            <v>1</v>
          </cell>
        </row>
        <row r="3387">
          <cell r="E3387" t="str">
            <v>NT00-05-01-20</v>
          </cell>
          <cell r="F3387" t="str">
            <v>Магнитопорошковый контроль DN &gt;500-700мм / &gt;20-28 дюйм, толщина стенки любая</v>
          </cell>
          <cell r="G3387" t="str">
            <v>Magnetic particle testing DN &gt;500 to 700 mm / &gt;20 to 28 inch, any wall thickness</v>
          </cell>
          <cell r="H3387" t="str">
            <v>шт.</v>
          </cell>
          <cell r="I3387" t="str">
            <v>pcs.</v>
          </cell>
          <cell r="J3387">
            <v>4.1111996357694505</v>
          </cell>
          <cell r="K3387">
            <v>0.20555998178847257</v>
          </cell>
          <cell r="L3387" t="str">
            <v>KQ-35-00</v>
          </cell>
          <cell r="M3387" t="str">
            <v>НРК стыков трубопроводов, шт.</v>
          </cell>
          <cell r="N3387">
            <v>1</v>
          </cell>
          <cell r="O3387" t="str">
            <v>KQ-35-02</v>
          </cell>
          <cell r="P3387" t="str">
            <v>Неразрушающий контроль стыков (все виды, кроме РК), стык</v>
          </cell>
          <cell r="Q3387">
            <v>1</v>
          </cell>
        </row>
        <row r="3388">
          <cell r="E3388" t="str">
            <v>NT00-05-01-21</v>
          </cell>
          <cell r="F3388" t="str">
            <v>Магнитопорошковый контроль DN &gt;700-1000мм / &gt;28-40 дюйм, толщина стенки любая</v>
          </cell>
          <cell r="G3388" t="str">
            <v>Magnetic particle testing DN &gt;700 to 1000mm / &gt;28 to 40 inch, any wall thickness</v>
          </cell>
          <cell r="H3388" t="str">
            <v>шт.</v>
          </cell>
          <cell r="I3388" t="str">
            <v>pcs.</v>
          </cell>
          <cell r="J3388">
            <v>5.4331871103499152</v>
          </cell>
          <cell r="K3388">
            <v>0.27165935551749576</v>
          </cell>
          <cell r="L3388" t="str">
            <v>KQ-35-00</v>
          </cell>
          <cell r="M3388" t="str">
            <v>НРК стыков трубопроводов, шт.</v>
          </cell>
          <cell r="N3388">
            <v>1</v>
          </cell>
          <cell r="O3388" t="str">
            <v>KQ-35-02</v>
          </cell>
          <cell r="P3388" t="str">
            <v>Неразрушающий контроль стыков (все виды, кроме РК), стык</v>
          </cell>
          <cell r="Q3388">
            <v>1</v>
          </cell>
        </row>
        <row r="3389">
          <cell r="E3389" t="str">
            <v>NT00-05-01-22</v>
          </cell>
          <cell r="F3389" t="str">
            <v>Магнитопорошковый контроль DN &gt;1000-1200мм / &gt;40-48 дюйм, толщина стенки любая</v>
          </cell>
          <cell r="G3389" t="str">
            <v>Magnetic particle testing DN &gt;1000 to 1200mm / &gt;40 to 48 inch, any wall thickness</v>
          </cell>
          <cell r="H3389" t="str">
            <v>шт.</v>
          </cell>
          <cell r="I3389" t="str">
            <v>pcs.</v>
          </cell>
          <cell r="J3389">
            <v>7.5079453949118484</v>
          </cell>
          <cell r="K3389">
            <v>0.37539726974559245</v>
          </cell>
          <cell r="L3389" t="str">
            <v>KQ-35-00</v>
          </cell>
          <cell r="M3389" t="str">
            <v>НРК стыков трубопроводов, шт.</v>
          </cell>
          <cell r="N3389">
            <v>1</v>
          </cell>
          <cell r="O3389" t="str">
            <v>KQ-35-02</v>
          </cell>
          <cell r="P3389" t="str">
            <v>Неразрушающий контроль стыков (все виды, кроме РК), стык</v>
          </cell>
          <cell r="Q3389">
            <v>1</v>
          </cell>
        </row>
        <row r="3390">
          <cell r="E3390" t="str">
            <v>NT00-05-01-23</v>
          </cell>
          <cell r="F3390" t="str">
            <v>Магнитопорошковый контроль DN &gt;1200-1400мм / &gt;48-56 дюйм, толщина стенки любая</v>
          </cell>
          <cell r="G3390" t="str">
            <v>Magnetic particle testing DN &gt;1200 to 1400mm / &gt;48 to 56 inch, any wall thickness</v>
          </cell>
          <cell r="H3390" t="str">
            <v>шт.</v>
          </cell>
          <cell r="I3390" t="str">
            <v>pcs.</v>
          </cell>
          <cell r="J3390">
            <v>9.0909837951546688</v>
          </cell>
          <cell r="K3390">
            <v>0.4545491897577334</v>
          </cell>
          <cell r="L3390" t="str">
            <v>KQ-35-00</v>
          </cell>
          <cell r="M3390" t="str">
            <v>НРК стыков трубопроводов, шт.</v>
          </cell>
          <cell r="N3390">
            <v>1</v>
          </cell>
          <cell r="O3390" t="str">
            <v>KQ-35-02</v>
          </cell>
          <cell r="P3390" t="str">
            <v>Неразрушающий контроль стыков (все виды, кроме РК), стык</v>
          </cell>
          <cell r="Q3390">
            <v>1</v>
          </cell>
        </row>
        <row r="3391">
          <cell r="E3391" t="str">
            <v>NT00-05-01-24</v>
          </cell>
          <cell r="F3391" t="str">
            <v>Магнитопорошковый контроль DN &gt;1400-1600мм / &gt;56-64 дюйм, толщина стенки любая</v>
          </cell>
          <cell r="G3391" t="str">
            <v>Magnetic particle testing DN &gt;1400 to 1600mm / &gt;56 to 64 inch, any wall thickness</v>
          </cell>
          <cell r="H3391" t="str">
            <v>шт.</v>
          </cell>
          <cell r="I3391" t="str">
            <v>pcs.</v>
          </cell>
          <cell r="J3391">
            <v>9.8239692307692312</v>
          </cell>
          <cell r="K3391">
            <v>0.49119846153846169</v>
          </cell>
          <cell r="L3391" t="str">
            <v>KQ-35-00</v>
          </cell>
          <cell r="M3391" t="str">
            <v>НРК стыков трубопроводов, шт.</v>
          </cell>
          <cell r="N3391">
            <v>1</v>
          </cell>
          <cell r="O3391" t="str">
            <v>KQ-35-02</v>
          </cell>
          <cell r="P3391" t="str">
            <v>Неразрушающий контроль стыков (все виды, кроме РК), стык</v>
          </cell>
          <cell r="Q3391">
            <v>1</v>
          </cell>
        </row>
        <row r="3392">
          <cell r="E3392" t="str">
            <v>NT00-05-01-25</v>
          </cell>
          <cell r="F3392" t="str">
            <v>Магнитопорошковый контроль DN &gt;1600-1800мм / &gt;64-72 дюйм, толщина стенки любая</v>
          </cell>
          <cell r="G3392" t="str">
            <v>Magnetic particle testing DN &gt;1600 to 1800mm / &gt;64 to 72 inch, any wall thickness</v>
          </cell>
          <cell r="H3392" t="str">
            <v>шт.</v>
          </cell>
          <cell r="I3392" t="str">
            <v>pcs.</v>
          </cell>
          <cell r="J3392">
            <v>10.973599999999999</v>
          </cell>
          <cell r="K3392">
            <v>0.54867999999999995</v>
          </cell>
          <cell r="L3392" t="str">
            <v>KQ-35-00</v>
          </cell>
          <cell r="M3392" t="str">
            <v>НРК стыков трубопроводов, шт.</v>
          </cell>
          <cell r="N3392">
            <v>1</v>
          </cell>
          <cell r="O3392" t="str">
            <v>KQ-35-02</v>
          </cell>
          <cell r="P3392" t="str">
            <v>Неразрушающий контроль стыков (все виды, кроме РК), стык</v>
          </cell>
          <cell r="Q3392">
            <v>1</v>
          </cell>
        </row>
        <row r="3393">
          <cell r="E3393" t="str">
            <v>NT00-05-01-26</v>
          </cell>
          <cell r="F3393" t="str">
            <v>Магнитопорошковый контроль DN &gt;1800-2000мм / &gt;72-80 дюйм, толщина стенки любая</v>
          </cell>
          <cell r="G3393" t="str">
            <v>Magnetic particle testing DN &gt;1800 to 2000mm / &gt;72 to 80 inch, any wall thickness</v>
          </cell>
          <cell r="H3393" t="str">
            <v>шт.</v>
          </cell>
          <cell r="I3393" t="str">
            <v>pcs.</v>
          </cell>
          <cell r="J3393">
            <v>12.103999999999999</v>
          </cell>
          <cell r="K3393">
            <v>0.60519999999999996</v>
          </cell>
          <cell r="L3393" t="str">
            <v>KQ-35-00</v>
          </cell>
          <cell r="M3393" t="str">
            <v>НРК стыков трубопроводов, шт.</v>
          </cell>
          <cell r="N3393">
            <v>1</v>
          </cell>
          <cell r="O3393" t="str">
            <v>KQ-35-02</v>
          </cell>
          <cell r="P3393" t="str">
            <v>Неразрушающий контроль стыков (все виды, кроме РК), стык</v>
          </cell>
          <cell r="Q3393">
            <v>1</v>
          </cell>
        </row>
        <row r="3394">
          <cell r="E3394" t="str">
            <v>NT00-05-01-27</v>
          </cell>
          <cell r="F3394" t="str">
            <v>Магнитопорошковый контроль DN &gt;2000-2200мм / &gt;80-88 дюйм, толщина стенки любая</v>
          </cell>
          <cell r="G3394" t="str">
            <v>Magnetic particle testing DN &gt;2000 to 2200mm / &gt;80 to 88 inch, any wall thickness</v>
          </cell>
          <cell r="H3394" t="str">
            <v>шт.</v>
          </cell>
          <cell r="I3394" t="str">
            <v>pcs.</v>
          </cell>
          <cell r="J3394">
            <v>13.234400000000001</v>
          </cell>
          <cell r="K3394">
            <v>0.66172000000000009</v>
          </cell>
          <cell r="L3394" t="str">
            <v>KQ-35-00</v>
          </cell>
          <cell r="M3394" t="str">
            <v>НРК стыков трубопроводов, шт.</v>
          </cell>
          <cell r="N3394">
            <v>1</v>
          </cell>
          <cell r="O3394" t="str">
            <v>KQ-35-02</v>
          </cell>
          <cell r="P3394" t="str">
            <v>Неразрушающий контроль стыков (все виды, кроме РК), стык</v>
          </cell>
          <cell r="Q3394">
            <v>1</v>
          </cell>
        </row>
        <row r="3395">
          <cell r="E3395" t="str">
            <v>NT00-05-01-28</v>
          </cell>
          <cell r="F3395" t="str">
            <v>Магнитопорошковый контроль DN &gt;2200 - 2400 мм / &gt;88 - 96 дюйм, толщина стенки любая</v>
          </cell>
          <cell r="G3395" t="str">
            <v>Magnetic particle testing DN &gt;2200 to 2400mm / &gt;88 to 96 inch, any wall thickness</v>
          </cell>
          <cell r="H3395" t="str">
            <v>шт.</v>
          </cell>
          <cell r="I3395" t="str">
            <v>pcs.</v>
          </cell>
          <cell r="J3395">
            <v>0</v>
          </cell>
          <cell r="K3395">
            <v>0</v>
          </cell>
          <cell r="L3395" t="str">
            <v>KQ-35-00</v>
          </cell>
          <cell r="M3395" t="str">
            <v>НРК стыков трубопроводов, шт.</v>
          </cell>
          <cell r="N3395">
            <v>1</v>
          </cell>
          <cell r="O3395" t="str">
            <v>KQ-35-02</v>
          </cell>
          <cell r="P3395" t="str">
            <v>Неразрушающий контроль стыков (все виды, кроме РК), стык</v>
          </cell>
          <cell r="Q3395">
            <v>1</v>
          </cell>
        </row>
        <row r="3396">
          <cell r="E3396" t="str">
            <v>NT00-05-01-29</v>
          </cell>
          <cell r="F3396" t="str">
            <v>Магнитопорошковый контроль DN &gt;2400 - 2800 мм / &gt;96 - 112 дюйм, толщина стенки любая</v>
          </cell>
          <cell r="G3396" t="str">
            <v>Magnetic particle testing DN &gt;2400 to 2800mm / &gt;96 to 112 inch, any wall thickness</v>
          </cell>
          <cell r="H3396" t="str">
            <v>шт.</v>
          </cell>
          <cell r="I3396" t="str">
            <v>pcs.</v>
          </cell>
          <cell r="J3396">
            <v>0</v>
          </cell>
          <cell r="K3396">
            <v>0</v>
          </cell>
          <cell r="L3396" t="str">
            <v>KQ-35-00</v>
          </cell>
          <cell r="M3396" t="str">
            <v>НРК стыков трубопроводов, шт.</v>
          </cell>
          <cell r="N3396">
            <v>1</v>
          </cell>
          <cell r="O3396" t="str">
            <v>KQ-35-02</v>
          </cell>
          <cell r="P3396" t="str">
            <v>Неразрушающий контроль стыков (все виды, кроме РК), стык</v>
          </cell>
          <cell r="Q3396">
            <v>1</v>
          </cell>
        </row>
        <row r="3397">
          <cell r="E3397" t="str">
            <v>NT00-05-01-30</v>
          </cell>
          <cell r="F3397" t="str">
            <v>Магнитопорошковый контроль DN &gt;2800 - 3200 мм / &gt;112 - 128 дюйм, толщина стенки любая</v>
          </cell>
          <cell r="G3397" t="str">
            <v>Magnetic particle testing DN &gt;2800 to 3200mm / &gt;112 to 128 inch, any wall thickness</v>
          </cell>
          <cell r="H3397" t="str">
            <v>шт.</v>
          </cell>
          <cell r="I3397" t="str">
            <v>pcs.</v>
          </cell>
          <cell r="J3397">
            <v>0</v>
          </cell>
          <cell r="K3397">
            <v>0</v>
          </cell>
          <cell r="L3397" t="str">
            <v>KQ-35-00</v>
          </cell>
          <cell r="M3397" t="str">
            <v>НРК стыков трубопроводов, шт.</v>
          </cell>
          <cell r="N3397">
            <v>1</v>
          </cell>
          <cell r="O3397" t="str">
            <v>KQ-35-02</v>
          </cell>
          <cell r="P3397" t="str">
            <v>Неразрушающий контроль стыков (все виды, кроме РК), стык</v>
          </cell>
          <cell r="Q3397">
            <v>1</v>
          </cell>
        </row>
        <row r="3398">
          <cell r="E3398" t="str">
            <v>NT00-07</v>
          </cell>
          <cell r="F3398" t="str">
            <v>PMI – Стилоскопирование (Подтверждение марки материала)</v>
          </cell>
          <cell r="G3398" t="str">
            <v>PMI - positive material identification (material grade verification)</v>
          </cell>
        </row>
        <row r="3399">
          <cell r="E3399" t="str">
            <v>NT00-07-01</v>
          </cell>
          <cell r="F3399" t="str">
            <v>PMI – Стилоскопирование</v>
          </cell>
          <cell r="G3399" t="str">
            <v>PMI - positive material identification</v>
          </cell>
        </row>
        <row r="3400">
          <cell r="E3400" t="str">
            <v>NT00-07-01-1</v>
          </cell>
          <cell r="F3400" t="str">
            <v>Подтверждение марки материала на точку измерения 1 шт = 3 пробы</v>
          </cell>
          <cell r="G3400" t="str">
            <v>Positive material identification per sampling point, 1 ea = 3 samples</v>
          </cell>
          <cell r="H3400" t="str">
            <v>шт.</v>
          </cell>
          <cell r="I3400" t="str">
            <v>pcs.</v>
          </cell>
          <cell r="J3400">
            <v>0.93</v>
          </cell>
          <cell r="K3400">
            <v>4.6500000000000007E-2</v>
          </cell>
          <cell r="L3400" t="str">
            <v>KQ-35-00</v>
          </cell>
          <cell r="M3400" t="str">
            <v>НРК стыков трубопроводов, шт.</v>
          </cell>
          <cell r="N3400">
            <v>1</v>
          </cell>
          <cell r="O3400" t="str">
            <v>KQ-35-02</v>
          </cell>
          <cell r="P3400" t="str">
            <v>Неразрушающий контроль стыков (все виды, кроме РК), стык</v>
          </cell>
          <cell r="Q3400">
            <v>1</v>
          </cell>
        </row>
        <row r="3401">
          <cell r="E3401" t="str">
            <v>NT00-08</v>
          </cell>
          <cell r="F3401" t="str">
            <v>HT – Замер твердости</v>
          </cell>
          <cell r="G3401" t="str">
            <v>HT - hardness testing</v>
          </cell>
        </row>
        <row r="3402">
          <cell r="E3402" t="str">
            <v>NT00-08-01</v>
          </cell>
          <cell r="F3402" t="str">
            <v>HT – Замер твердости</v>
          </cell>
          <cell r="G3402" t="str">
            <v>HT - hardness testing</v>
          </cell>
        </row>
        <row r="3403">
          <cell r="E3403" t="str">
            <v>NT00-08-01-1</v>
          </cell>
          <cell r="F3403" t="str">
            <v>Замер твёрдости сварного шва 1шт = 5 испытаний на твердость на одном сварочном шве / серии измерений (сравните методы измерения)</v>
          </cell>
          <cell r="G3403" t="str">
            <v>Weld hardness testing, 1 pc. = 5 hardness tests per weld / series of tests (compare the testing methods)</v>
          </cell>
          <cell r="H3403" t="str">
            <v>шт.</v>
          </cell>
          <cell r="I3403" t="str">
            <v>pcs.</v>
          </cell>
          <cell r="J3403">
            <v>1.7047492479498911</v>
          </cell>
          <cell r="K3403">
            <v>8.5237462397494565E-2</v>
          </cell>
          <cell r="L3403" t="str">
            <v>KQ-35-00</v>
          </cell>
          <cell r="M3403" t="str">
            <v>НРК стыков трубопроводов, шт.</v>
          </cell>
          <cell r="N3403">
            <v>1</v>
          </cell>
          <cell r="O3403" t="str">
            <v>KQ-35-02</v>
          </cell>
          <cell r="P3403" t="str">
            <v>Неразрушающий контроль стыков (все виды, кроме РК), стык</v>
          </cell>
          <cell r="Q3403">
            <v>1</v>
          </cell>
        </row>
        <row r="3404">
          <cell r="E3404" t="str">
            <v>NT00-09</v>
          </cell>
          <cell r="F3404" t="str">
            <v>ФН – Определение содержания ферритной фазы</v>
          </cell>
          <cell r="G3404" t="str">
            <v>FN - ferrite content measurement</v>
          </cell>
        </row>
        <row r="3405">
          <cell r="E3405" t="str">
            <v>NT00-09-01</v>
          </cell>
          <cell r="F3405" t="str">
            <v>ФН – Определение содержания ферритной фазы</v>
          </cell>
          <cell r="G3405" t="str">
            <v>FN - ferrite content measurement</v>
          </cell>
        </row>
        <row r="3406">
          <cell r="E3406" t="str">
            <v>NT00-09-01-1</v>
          </cell>
          <cell r="F3406" t="str">
            <v>Идентификация феррита</v>
          </cell>
          <cell r="G3406" t="str">
            <v>Ferrite Identification</v>
          </cell>
          <cell r="H3406" t="str">
            <v>шт.</v>
          </cell>
          <cell r="I3406" t="str">
            <v>pcs.</v>
          </cell>
          <cell r="J3406">
            <v>0.60054265902924331</v>
          </cell>
          <cell r="K3406">
            <v>3.0027132951462168E-2</v>
          </cell>
          <cell r="L3406" t="str">
            <v>KQ-35-00</v>
          </cell>
          <cell r="M3406" t="str">
            <v>НРК стыков трубопроводов, шт.</v>
          </cell>
          <cell r="N3406">
            <v>1</v>
          </cell>
          <cell r="O3406" t="str">
            <v>KQ-35-02</v>
          </cell>
          <cell r="P3406" t="str">
            <v>Неразрушающий контроль стыков (все виды, кроме РК), стык</v>
          </cell>
          <cell r="Q3406">
            <v>1</v>
          </cell>
        </row>
        <row r="3407">
          <cell r="E3407" t="str">
            <v>CP00</v>
          </cell>
          <cell r="F3407" t="str">
            <v>Антикоррозийная защита</v>
          </cell>
          <cell r="G3407" t="str">
            <v>Corrosion protection</v>
          </cell>
        </row>
        <row r="3408">
          <cell r="E3408" t="str">
            <v>CP00-01</v>
          </cell>
          <cell r="F3408" t="str">
            <v>Антикоррозийная защита трубопроводов</v>
          </cell>
          <cell r="G3408" t="str">
            <v>Corrosion protection for pipelines</v>
          </cell>
        </row>
        <row r="3409">
          <cell r="E3409" t="str">
            <v>CP00-01-09</v>
          </cell>
          <cell r="F3409" t="str">
            <v>Система АКЗ PI-CS-EP(Zn).00.EP.160-01</v>
          </cell>
          <cell r="G3409" t="str">
            <v>CP system PI-CS-EP(Zn).00.EP.160-01</v>
          </cell>
        </row>
        <row r="3410">
          <cell r="E3410" t="str">
            <v>CP00-01-09-1</v>
          </cell>
          <cell r="F3410" t="str">
            <v>Полный комплекс АКЗ трубопроводов DN &lt;=150 мм по системе PI-CS-EP(Zn).00.EP.160-01, включая опоры</v>
          </cell>
          <cell r="G3410" t="str">
            <v>Full package of CP for pipelines DN &lt;=150 mm according to PI-CS-EP(Zn).00.EP.160-01 system, including supports</v>
          </cell>
          <cell r="H3410" t="str">
            <v>м2</v>
          </cell>
          <cell r="I3410" t="str">
            <v>m2</v>
          </cell>
          <cell r="J3410">
            <v>1.9967500000000005</v>
          </cell>
          <cell r="K3410">
            <v>0.47900000000000009</v>
          </cell>
          <cell r="L3410" t="str">
            <v>KQ-38-00</v>
          </cell>
          <cell r="M3410" t="str">
            <v>Антикоррозийная защита, м2</v>
          </cell>
          <cell r="N3410">
            <v>1</v>
          </cell>
          <cell r="O3410" t="str">
            <v>KQ-38-02</v>
          </cell>
          <cell r="P3410" t="str">
            <v>АКЗ трубопроводов, м2</v>
          </cell>
          <cell r="Q3410">
            <v>1</v>
          </cell>
        </row>
        <row r="3411">
          <cell r="E3411" t="str">
            <v>CP00-01-09-2</v>
          </cell>
          <cell r="F3411" t="str">
            <v>Полный комплекс АКЗ трубопроводов DN &gt;150 мм по системе PI-CS-EP(Zn).00.EP.160-01, включая опоры</v>
          </cell>
          <cell r="G3411" t="str">
            <v>Full package of CP for pipelines DN &gt; 150 mm according to PI-CS-EP(Zn).00.EP.160-01 system, including supports</v>
          </cell>
          <cell r="H3411" t="str">
            <v>м2</v>
          </cell>
          <cell r="I3411" t="str">
            <v>m2</v>
          </cell>
          <cell r="J3411">
            <v>1.3211666666666668</v>
          </cell>
          <cell r="K3411">
            <v>0.31766666666666671</v>
          </cell>
          <cell r="L3411" t="str">
            <v>KQ-38-00</v>
          </cell>
          <cell r="M3411" t="str">
            <v>Антикоррозийная защита, м2</v>
          </cell>
          <cell r="N3411">
            <v>1</v>
          </cell>
          <cell r="O3411" t="str">
            <v>KQ-38-02</v>
          </cell>
          <cell r="P3411" t="str">
            <v>АКЗ трубопроводов, м2</v>
          </cell>
          <cell r="Q3411">
            <v>1</v>
          </cell>
        </row>
        <row r="3412">
          <cell r="E3412" t="str">
            <v>CP00-01-09-3</v>
          </cell>
          <cell r="F3412" t="str">
            <v>Подкраска трубопроводов по системе PI-CS-EP(Zn).00.EP.160-01, включая опоры</v>
          </cell>
          <cell r="G3412" t="str">
            <v>Pipelines touch-up according to PI-CS-EP (Zn).00.EP.160-01 system, including supports</v>
          </cell>
          <cell r="H3412" t="str">
            <v>м2</v>
          </cell>
          <cell r="I3412" t="str">
            <v>m2</v>
          </cell>
          <cell r="J3412">
            <v>3.9635000000000007</v>
          </cell>
          <cell r="K3412">
            <v>0.95300000000000007</v>
          </cell>
          <cell r="L3412" t="str">
            <v>KQ-38-00</v>
          </cell>
          <cell r="M3412" t="str">
            <v>Антикоррозийная защита, м2</v>
          </cell>
          <cell r="N3412">
            <v>0</v>
          </cell>
          <cell r="O3412" t="str">
            <v>KQ-38-02</v>
          </cell>
          <cell r="P3412" t="str">
            <v>АКЗ трубопроводов, м2</v>
          </cell>
          <cell r="Q3412">
            <v>0</v>
          </cell>
        </row>
        <row r="3413">
          <cell r="E3413" t="str">
            <v>CP00-01-10</v>
          </cell>
          <cell r="F3413" t="str">
            <v>Система АКЗ PI-CS-EP(Zn).00.PUR.160-01</v>
          </cell>
          <cell r="G3413" t="str">
            <v>CP system PI-CS-EP(Zn).00.PUR.160-01</v>
          </cell>
        </row>
        <row r="3414">
          <cell r="E3414" t="str">
            <v>CP00-01-10-1</v>
          </cell>
          <cell r="F3414" t="str">
            <v>Полный комплекс АКЗ трубопроводов DN &lt;=150 мм по системе PI-CS-EP(Zn).00.PUR.160-01, включая опоры</v>
          </cell>
          <cell r="G3414" t="str">
            <v>Full package of CP for pipelines DN &lt;=150 mm according to PI-CS-EP(Zn).00.PUR.160-01 system, including supports</v>
          </cell>
          <cell r="H3414" t="str">
            <v>м2</v>
          </cell>
          <cell r="I3414" t="str">
            <v>m2</v>
          </cell>
          <cell r="J3414">
            <v>1.9967499999999998</v>
          </cell>
          <cell r="K3414">
            <v>0.47899999999999993</v>
          </cell>
          <cell r="L3414" t="str">
            <v>KQ-38-00</v>
          </cell>
          <cell r="M3414" t="str">
            <v>Антикоррозийная защита, м2</v>
          </cell>
          <cell r="N3414">
            <v>1</v>
          </cell>
          <cell r="O3414" t="str">
            <v>KQ-38-02</v>
          </cell>
          <cell r="P3414" t="str">
            <v>АКЗ трубопроводов, м2</v>
          </cell>
          <cell r="Q3414">
            <v>1</v>
          </cell>
        </row>
        <row r="3415">
          <cell r="E3415" t="str">
            <v>CP00-01-10-2</v>
          </cell>
          <cell r="F3415" t="str">
            <v>Полный комплекс АКЗ трубопроводов DN &gt;150 мм по системе PI-CS-EP(Zn).00.PUR.160-01, включая опоры</v>
          </cell>
          <cell r="G3415" t="str">
            <v>Full package of CP for pipelines DN &gt; 150 mm according to PI-CS-EP(Zn).00.PUR.160-01 system, including supports</v>
          </cell>
          <cell r="H3415" t="str">
            <v>м2</v>
          </cell>
          <cell r="I3415" t="str">
            <v>m2</v>
          </cell>
          <cell r="J3415">
            <v>1.3211666666666666</v>
          </cell>
          <cell r="K3415">
            <v>0.31766666666666671</v>
          </cell>
          <cell r="L3415" t="str">
            <v>KQ-38-00</v>
          </cell>
          <cell r="M3415" t="str">
            <v>Антикоррозийная защита, м2</v>
          </cell>
          <cell r="N3415">
            <v>1</v>
          </cell>
          <cell r="O3415" t="str">
            <v>KQ-38-02</v>
          </cell>
          <cell r="P3415" t="str">
            <v>АКЗ трубопроводов, м2</v>
          </cell>
          <cell r="Q3415">
            <v>1</v>
          </cell>
        </row>
        <row r="3416">
          <cell r="E3416" t="str">
            <v>CP00-01-10-3</v>
          </cell>
          <cell r="F3416" t="str">
            <v>Подкраска трубопроводов по системе PI-CS-EP(Zn).00.PUR.160-01, включая опоры</v>
          </cell>
          <cell r="G3416" t="str">
            <v>Pipelines touch-up according to PI-CS-EP (Zn).00.PUR.160-01 system, including supports</v>
          </cell>
          <cell r="H3416" t="str">
            <v>м2</v>
          </cell>
          <cell r="I3416" t="str">
            <v>m2</v>
          </cell>
          <cell r="J3416">
            <v>0</v>
          </cell>
          <cell r="K3416">
            <v>0</v>
          </cell>
          <cell r="L3416" t="str">
            <v>KQ-38-00</v>
          </cell>
          <cell r="M3416" t="str">
            <v>Антикоррозийная защита, м2</v>
          </cell>
          <cell r="N3416">
            <v>0</v>
          </cell>
          <cell r="O3416" t="str">
            <v>KQ-38-02</v>
          </cell>
          <cell r="P3416" t="str">
            <v>АКЗ трубопроводов, м2</v>
          </cell>
          <cell r="Q3416">
            <v>0</v>
          </cell>
        </row>
        <row r="3417">
          <cell r="E3417" t="str">
            <v>CP00-01-11</v>
          </cell>
          <cell r="F3417" t="str">
            <v>Система АКЗ PI-CS-EP.00.EP.180-01</v>
          </cell>
          <cell r="G3417" t="str">
            <v>CP system PI-CS-EP.00.EP.180-01</v>
          </cell>
        </row>
        <row r="3418">
          <cell r="E3418" t="str">
            <v>CP00-01-11-1</v>
          </cell>
          <cell r="F3418" t="str">
            <v>Полный комплекс АКЗ трубопроводов DN &lt;=150 мм по системе PI-CS-EP.00.EP.180-01, включая опоры</v>
          </cell>
          <cell r="G3418" t="str">
            <v>Full package of CP for pipelines DN &lt;=150 mm according to  PI-CS-EP.00.EP.180-01 system, including supports</v>
          </cell>
          <cell r="H3418" t="str">
            <v>м2</v>
          </cell>
          <cell r="I3418" t="str">
            <v>m2</v>
          </cell>
          <cell r="J3418">
            <v>1.9967499999999998</v>
          </cell>
          <cell r="K3418">
            <v>0.47899999999999993</v>
          </cell>
          <cell r="L3418" t="str">
            <v>KQ-38-00</v>
          </cell>
          <cell r="M3418" t="str">
            <v>Антикоррозийная защита, м2</v>
          </cell>
          <cell r="N3418">
            <v>1</v>
          </cell>
          <cell r="O3418" t="str">
            <v>KQ-38-02</v>
          </cell>
          <cell r="P3418" t="str">
            <v>АКЗ трубопроводов, м2</v>
          </cell>
          <cell r="Q3418">
            <v>1</v>
          </cell>
        </row>
        <row r="3419">
          <cell r="E3419" t="str">
            <v>CP00-01-11-2</v>
          </cell>
          <cell r="F3419" t="str">
            <v>Полный комплекс АКЗ трубопроводов DN &gt;150 мм по системе PI-CS-EP.00.EP.180-01, включая опоры</v>
          </cell>
          <cell r="G3419" t="str">
            <v>Full package of CP for pipelines DN &gt; 150 mm according to  PI-CS-EP.00.EP.180-01 system, including supports</v>
          </cell>
          <cell r="H3419" t="str">
            <v>м2</v>
          </cell>
          <cell r="I3419" t="str">
            <v>m2</v>
          </cell>
          <cell r="J3419">
            <v>1.3211666666666666</v>
          </cell>
          <cell r="K3419">
            <v>0.31766666666666671</v>
          </cell>
          <cell r="L3419" t="str">
            <v>KQ-38-00</v>
          </cell>
          <cell r="M3419" t="str">
            <v>Антикоррозийная защита, м2</v>
          </cell>
          <cell r="N3419">
            <v>1</v>
          </cell>
          <cell r="O3419" t="str">
            <v>KQ-38-02</v>
          </cell>
          <cell r="P3419" t="str">
            <v>АКЗ трубопроводов, м2</v>
          </cell>
          <cell r="Q3419">
            <v>1</v>
          </cell>
        </row>
        <row r="3420">
          <cell r="E3420" t="str">
            <v>CP00-01-11-3</v>
          </cell>
          <cell r="F3420" t="str">
            <v>Подкраска трубопроводов по системе PI-CS-EP.00.EP.180-01, включая опоры</v>
          </cell>
          <cell r="G3420" t="str">
            <v>Pipelines touch-up according to PI-CS-EP.00.EP.180-01 system, including supports</v>
          </cell>
          <cell r="H3420" t="str">
            <v>м2</v>
          </cell>
          <cell r="I3420" t="str">
            <v>m2</v>
          </cell>
          <cell r="J3420">
            <v>0</v>
          </cell>
          <cell r="K3420">
            <v>0</v>
          </cell>
          <cell r="L3420" t="str">
            <v>KQ-38-00</v>
          </cell>
          <cell r="M3420" t="str">
            <v>Антикоррозийная защита, м2</v>
          </cell>
          <cell r="N3420">
            <v>0</v>
          </cell>
          <cell r="O3420" t="str">
            <v>KQ-38-02</v>
          </cell>
          <cell r="P3420" t="str">
            <v>АКЗ трубопроводов, м2</v>
          </cell>
          <cell r="Q3420">
            <v>0</v>
          </cell>
        </row>
        <row r="3421">
          <cell r="E3421" t="str">
            <v>CP00-01-12</v>
          </cell>
          <cell r="F3421" t="str">
            <v>Система АКЗ PI-CS-EP.00.PUR.180-01</v>
          </cell>
          <cell r="G3421" t="str">
            <v>CP system PI-CS-EP.00.PUR.180-01</v>
          </cell>
        </row>
        <row r="3422">
          <cell r="E3422" t="str">
            <v>CP00-01-12-1</v>
          </cell>
          <cell r="F3422" t="str">
            <v>Полный комплекс АКЗ трубопроводов DN &lt;=150 мм по системе PI-CS-EP.00.PUR.180-01, включая опоры</v>
          </cell>
          <cell r="G3422" t="str">
            <v>Full package of CP for pipelines DN &lt;=150 mm according to  PI-CS-EP.00.PUR.180-01 system, including supports</v>
          </cell>
          <cell r="H3422" t="str">
            <v>м2</v>
          </cell>
          <cell r="I3422" t="str">
            <v>m2</v>
          </cell>
          <cell r="J3422">
            <v>1.9967499999999998</v>
          </cell>
          <cell r="K3422">
            <v>0.47899999999999993</v>
          </cell>
          <cell r="L3422" t="str">
            <v>KQ-38-00</v>
          </cell>
          <cell r="M3422" t="str">
            <v>Антикоррозийная защита, м2</v>
          </cell>
          <cell r="N3422">
            <v>1</v>
          </cell>
          <cell r="O3422" t="str">
            <v>KQ-38-02</v>
          </cell>
          <cell r="P3422" t="str">
            <v>АКЗ трубопроводов, м2</v>
          </cell>
          <cell r="Q3422">
            <v>1</v>
          </cell>
        </row>
        <row r="3423">
          <cell r="E3423" t="str">
            <v>CP00-01-12-2</v>
          </cell>
          <cell r="F3423" t="str">
            <v>Полный комплекс АКЗ трубопроводов DN &gt;150 мм по системе PI-CS-EP.00.PUR.180-01, включая опоры</v>
          </cell>
          <cell r="G3423" t="str">
            <v>Full package of CP for pipelines DN &gt; 150 mm according to  PI-CS-EP.00.PUR.180-01 system, including supports</v>
          </cell>
          <cell r="H3423" t="str">
            <v>м2</v>
          </cell>
          <cell r="I3423" t="str">
            <v>m2</v>
          </cell>
          <cell r="J3423">
            <v>1.3211666666666666</v>
          </cell>
          <cell r="K3423">
            <v>0.31766666666666671</v>
          </cell>
          <cell r="L3423" t="str">
            <v>KQ-38-00</v>
          </cell>
          <cell r="M3423" t="str">
            <v>Антикоррозийная защита, м2</v>
          </cell>
          <cell r="N3423">
            <v>1</v>
          </cell>
          <cell r="O3423" t="str">
            <v>KQ-38-02</v>
          </cell>
          <cell r="P3423" t="str">
            <v>АКЗ трубопроводов, м2</v>
          </cell>
          <cell r="Q3423">
            <v>1</v>
          </cell>
        </row>
        <row r="3424">
          <cell r="E3424" t="str">
            <v>CP00-01-12-3</v>
          </cell>
          <cell r="F3424" t="str">
            <v>Подкраска трубопроводов по системе PI-CS-EP.00.PUR.180-01, включая опоры</v>
          </cell>
          <cell r="G3424" t="str">
            <v>Pipelines touch-up according to PI-CS-EP.00.PUR.180-01 system, including supports</v>
          </cell>
          <cell r="H3424" t="str">
            <v>м2</v>
          </cell>
          <cell r="I3424" t="str">
            <v>m2</v>
          </cell>
          <cell r="J3424">
            <v>0</v>
          </cell>
          <cell r="K3424">
            <v>0</v>
          </cell>
          <cell r="L3424" t="str">
            <v>KQ-38-00</v>
          </cell>
          <cell r="M3424" t="str">
            <v>Антикоррозийная защита, м2</v>
          </cell>
          <cell r="N3424">
            <v>0</v>
          </cell>
          <cell r="O3424" t="str">
            <v>KQ-38-02</v>
          </cell>
          <cell r="P3424" t="str">
            <v>АКЗ трубопроводов, м2</v>
          </cell>
          <cell r="Q3424">
            <v>0</v>
          </cell>
        </row>
        <row r="3425">
          <cell r="E3425" t="str">
            <v>CP00-01-13</v>
          </cell>
          <cell r="F3425" t="str">
            <v>Система АКЗ PI-CS-MP.00.MP.200-01</v>
          </cell>
          <cell r="G3425" t="str">
            <v>CP system PI-CS-MP.00.MP.200-01</v>
          </cell>
        </row>
        <row r="3426">
          <cell r="E3426" t="str">
            <v>CP00-01-13-1</v>
          </cell>
          <cell r="F3426" t="str">
            <v>Полный комплекс АКЗ трубопроводов DN &lt;=150 мм по системе PI-CS-MP.00.MP.200-01, включая опоры</v>
          </cell>
          <cell r="G3426" t="str">
            <v>Full package of CP for pipelines DN &lt;=150 mm according to  PI-CS-MP.00.MP.200-01 system, including supports</v>
          </cell>
          <cell r="H3426" t="str">
            <v>м2</v>
          </cell>
          <cell r="I3426" t="str">
            <v>m2</v>
          </cell>
          <cell r="J3426">
            <v>1.9967499999999998</v>
          </cell>
          <cell r="K3426">
            <v>0.47899999999999993</v>
          </cell>
          <cell r="L3426" t="str">
            <v>KQ-38-00</v>
          </cell>
          <cell r="M3426" t="str">
            <v>Антикоррозийная защита, м2</v>
          </cell>
          <cell r="N3426">
            <v>1</v>
          </cell>
          <cell r="O3426" t="str">
            <v>KQ-38-02</v>
          </cell>
          <cell r="P3426" t="str">
            <v>АКЗ трубопроводов, м2</v>
          </cell>
          <cell r="Q3426">
            <v>1</v>
          </cell>
        </row>
        <row r="3427">
          <cell r="E3427" t="str">
            <v>CP00-01-13-2</v>
          </cell>
          <cell r="F3427" t="str">
            <v>Полный комплекс АКЗ трубопроводов DN &gt;150 мм по системе PI-CS-MP.00.MP.200-01, включая опоры</v>
          </cell>
          <cell r="G3427" t="str">
            <v>Full package of CP for pipelines DN &gt; 150 mm according to  PI-CS-MP.00.MP.200-01 system, including supports</v>
          </cell>
          <cell r="H3427" t="str">
            <v>м2</v>
          </cell>
          <cell r="I3427" t="str">
            <v>m2</v>
          </cell>
          <cell r="J3427">
            <v>1.3211666666666666</v>
          </cell>
          <cell r="K3427">
            <v>0.31766666666666671</v>
          </cell>
          <cell r="L3427" t="str">
            <v>KQ-38-00</v>
          </cell>
          <cell r="M3427" t="str">
            <v>Антикоррозийная защита, м2</v>
          </cell>
          <cell r="N3427">
            <v>1</v>
          </cell>
          <cell r="O3427" t="str">
            <v>KQ-38-02</v>
          </cell>
          <cell r="P3427" t="str">
            <v>АКЗ трубопроводов, м2</v>
          </cell>
          <cell r="Q3427">
            <v>1</v>
          </cell>
        </row>
        <row r="3428">
          <cell r="E3428" t="str">
            <v>CP00-01-14</v>
          </cell>
          <cell r="F3428" t="str">
            <v>Система АКЗ PI-CS-PE.00.PE.200-01</v>
          </cell>
          <cell r="G3428" t="str">
            <v>CP system PI-CS-PE.00.PE.200-01</v>
          </cell>
        </row>
        <row r="3429">
          <cell r="E3429" t="str">
            <v>CP00-01-14-1</v>
          </cell>
          <cell r="F3429" t="str">
            <v>Полный комплекс АКЗ трубопроводов DN &lt;=150 мм по системе PI-CS-PE.00.PE.200-01, включая опоры</v>
          </cell>
          <cell r="G3429" t="str">
            <v>Full package of CP for pipelines DN &lt;=150 mm according to  PI-CS-PE.00.PE.200-01 system, including supports</v>
          </cell>
          <cell r="H3429" t="str">
            <v>м2</v>
          </cell>
          <cell r="I3429" t="str">
            <v>m2</v>
          </cell>
          <cell r="J3429">
            <v>1.9967499999999998</v>
          </cell>
          <cell r="K3429">
            <v>0.47899999999999993</v>
          </cell>
          <cell r="L3429" t="str">
            <v>KQ-38-00</v>
          </cell>
          <cell r="M3429" t="str">
            <v>Антикоррозийная защита, м2</v>
          </cell>
          <cell r="N3429">
            <v>1</v>
          </cell>
          <cell r="O3429" t="str">
            <v>KQ-38-02</v>
          </cell>
          <cell r="P3429" t="str">
            <v>АКЗ трубопроводов, м2</v>
          </cell>
          <cell r="Q3429">
            <v>1</v>
          </cell>
        </row>
        <row r="3430">
          <cell r="E3430" t="str">
            <v>CP00-01-14-2</v>
          </cell>
          <cell r="F3430" t="str">
            <v>Полный комплекс АКЗ трубопроводов DN &gt;150 мм по системе PI-CS-PE.00.PE.200-01, включая опоры</v>
          </cell>
          <cell r="G3430" t="str">
            <v>Full package of CP for pipelines DN &gt; 150 mm according to  PI-CS-PE.00.PE.200-01 system, including supports</v>
          </cell>
          <cell r="H3430" t="str">
            <v>м2</v>
          </cell>
          <cell r="I3430" t="str">
            <v>m2</v>
          </cell>
          <cell r="J3430">
            <v>1.3211666666666666</v>
          </cell>
          <cell r="K3430">
            <v>0.31766666666666671</v>
          </cell>
          <cell r="L3430" t="str">
            <v>KQ-38-00</v>
          </cell>
          <cell r="M3430" t="str">
            <v>Антикоррозийная защита, м2</v>
          </cell>
          <cell r="N3430">
            <v>1</v>
          </cell>
          <cell r="O3430" t="str">
            <v>KQ-38-02</v>
          </cell>
          <cell r="P3430" t="str">
            <v>АКЗ трубопроводов, м2</v>
          </cell>
          <cell r="Q3430">
            <v>1</v>
          </cell>
        </row>
        <row r="3431">
          <cell r="E3431" t="str">
            <v>CP00-01-15</v>
          </cell>
          <cell r="F3431" t="str">
            <v>Система АКЗ PI-CS-SiI-AL.00.SiI-AL.50-01</v>
          </cell>
          <cell r="G3431" t="str">
            <v>CP system PI-CS-SiI-AL.00.SiI-AL.50-01</v>
          </cell>
        </row>
        <row r="3432">
          <cell r="E3432" t="str">
            <v>CP00-01-15-1</v>
          </cell>
          <cell r="F3432" t="str">
            <v>Полный комплекс АКЗ трубопроводов DN &lt;=150 мм по системе PI-CS-SiI-AL.00.SiI-AL.50-01, включая опоры</v>
          </cell>
          <cell r="G3432" t="str">
            <v>Full package of CP for pipelines DN &lt;=150 mm according to PI-CS-SiI-AL.00.SiI-AL.50-01 system, including supports</v>
          </cell>
          <cell r="H3432" t="str">
            <v>м2</v>
          </cell>
          <cell r="I3432" t="str">
            <v>m2</v>
          </cell>
          <cell r="J3432">
            <v>1.9967499999999998</v>
          </cell>
          <cell r="K3432">
            <v>0.47899999999999993</v>
          </cell>
          <cell r="L3432" t="str">
            <v>KQ-38-00</v>
          </cell>
          <cell r="M3432" t="str">
            <v>Антикоррозийная защита, м2</v>
          </cell>
          <cell r="N3432">
            <v>1</v>
          </cell>
          <cell r="O3432" t="str">
            <v>KQ-38-02</v>
          </cell>
          <cell r="P3432" t="str">
            <v>АКЗ трубопроводов, м2</v>
          </cell>
          <cell r="Q3432">
            <v>1</v>
          </cell>
        </row>
        <row r="3433">
          <cell r="E3433" t="str">
            <v>CP00-01-15-2</v>
          </cell>
          <cell r="F3433" t="str">
            <v>Полный комплекс АКЗ трубопроводов DN &gt;150 мм по системе PI-CS-SiI-AL.00.SiI-AL.50-01, включая опоры</v>
          </cell>
          <cell r="G3433" t="str">
            <v>Full package of CP for pipelines DN &gt; 150 mm according to PI-CS-SiI-AL.00.SiI-AL.50-01 system, including supports</v>
          </cell>
          <cell r="H3433" t="str">
            <v>м2</v>
          </cell>
          <cell r="I3433" t="str">
            <v>m2</v>
          </cell>
          <cell r="J3433">
            <v>1.3211666666666666</v>
          </cell>
          <cell r="K3433">
            <v>0.31766666666666671</v>
          </cell>
          <cell r="L3433" t="str">
            <v>KQ-38-00</v>
          </cell>
          <cell r="M3433" t="str">
            <v>Антикоррозийная защита, м2</v>
          </cell>
          <cell r="N3433">
            <v>1</v>
          </cell>
          <cell r="O3433" t="str">
            <v>KQ-38-02</v>
          </cell>
          <cell r="P3433" t="str">
            <v>АКЗ трубопроводов, м2</v>
          </cell>
          <cell r="Q3433">
            <v>1</v>
          </cell>
        </row>
        <row r="3434">
          <cell r="E3434" t="str">
            <v>CP00-01-15-3</v>
          </cell>
          <cell r="F3434" t="str">
            <v>Подкраска трубопроводов по системе PI-CS-SiI-AL.00.SiI-AL.50-01, включая опоры</v>
          </cell>
          <cell r="G3434" t="str">
            <v>Pipelines touch-up according to PI-CS-SiI-AL.00.SiI-AL.50-01 system, including supports</v>
          </cell>
          <cell r="H3434" t="str">
            <v>м2</v>
          </cell>
          <cell r="I3434" t="str">
            <v>m2</v>
          </cell>
          <cell r="J3434">
            <v>3.9634999999999998</v>
          </cell>
          <cell r="K3434">
            <v>0.95300000000000007</v>
          </cell>
          <cell r="L3434" t="str">
            <v>KQ-38-00</v>
          </cell>
          <cell r="M3434" t="str">
            <v>Антикоррозийная защита, м2</v>
          </cell>
          <cell r="N3434">
            <v>1</v>
          </cell>
          <cell r="O3434" t="str">
            <v>KQ-38-02</v>
          </cell>
          <cell r="P3434" t="str">
            <v>АКЗ трубопроводов, м2</v>
          </cell>
          <cell r="Q3434">
            <v>1</v>
          </cell>
        </row>
        <row r="3435">
          <cell r="E3435" t="str">
            <v>CP00-01-16</v>
          </cell>
          <cell r="F3435" t="str">
            <v>Система АКЗ PI-CS-Zn-ESI.SiI.SiI.125-01</v>
          </cell>
          <cell r="G3435" t="str">
            <v>CP system PI-CS-Zn-ESI.SiI.SiI.125-01</v>
          </cell>
        </row>
        <row r="3436">
          <cell r="E3436" t="str">
            <v>CP00-01-16-1</v>
          </cell>
          <cell r="F3436" t="str">
            <v>Полный комплекс АКЗ трубопроводов DN &lt;=150 мм по системе PI-CS-Zn-ESI.SiI.SiI.125-01, включая опоры</v>
          </cell>
          <cell r="G3436" t="str">
            <v>Full package of CP for pipelines DN &lt;=150 mm according to  PI-CS-ESI.SiI.SiI.125-01 system, including supports</v>
          </cell>
          <cell r="H3436" t="str">
            <v>м2</v>
          </cell>
          <cell r="I3436" t="str">
            <v>m2</v>
          </cell>
          <cell r="J3436">
            <v>1.5666666666666664</v>
          </cell>
          <cell r="K3436">
            <v>0.28333333333333333</v>
          </cell>
          <cell r="L3436" t="str">
            <v>KQ-38-00</v>
          </cell>
          <cell r="M3436" t="str">
            <v>Антикоррозийная защита, м2</v>
          </cell>
          <cell r="N3436">
            <v>1</v>
          </cell>
          <cell r="O3436" t="str">
            <v>KQ-38-02</v>
          </cell>
          <cell r="P3436" t="str">
            <v>АКЗ трубопроводов, м2</v>
          </cell>
          <cell r="Q3436">
            <v>1</v>
          </cell>
        </row>
        <row r="3437">
          <cell r="E3437" t="str">
            <v>CP00-01-16-2</v>
          </cell>
          <cell r="F3437" t="str">
            <v>Полный комплекс АКЗ трубопроводов DN &gt;150 мм по системе PI-CS-Zn-ESI.SiI.SiI.125-01, включая опоры</v>
          </cell>
          <cell r="G3437" t="str">
            <v>Full package of CP for pipelines DN &gt; 150 mm according to  PI-CS-ESI.SiI.SiI.125-01 system, including supports</v>
          </cell>
          <cell r="H3437" t="str">
            <v>м2</v>
          </cell>
          <cell r="I3437" t="str">
            <v>m2</v>
          </cell>
          <cell r="J3437">
            <v>1.6031666666666669</v>
          </cell>
          <cell r="K3437">
            <v>0.41166666666666663</v>
          </cell>
          <cell r="L3437" t="str">
            <v>KQ-38-00</v>
          </cell>
          <cell r="M3437" t="str">
            <v>Антикоррозийная защита, м2</v>
          </cell>
          <cell r="N3437">
            <v>1</v>
          </cell>
          <cell r="O3437" t="str">
            <v>KQ-38-02</v>
          </cell>
          <cell r="P3437" t="str">
            <v>АКЗ трубопроводов, м2</v>
          </cell>
          <cell r="Q3437">
            <v>1</v>
          </cell>
        </row>
        <row r="3438">
          <cell r="E3438" t="str">
            <v>CP00-01-16-3</v>
          </cell>
          <cell r="F3438" t="str">
            <v>Подкраска трубопроводов по системе PI-CS-Zn-ESI.SiI.SiI.125-01, включая опоры</v>
          </cell>
          <cell r="G3438" t="str">
            <v>Pipelines touch-up according to PI-CS-Zn-ESI.SiI.SiI.125-01 system, including supports</v>
          </cell>
          <cell r="H3438" t="str">
            <v>м2</v>
          </cell>
          <cell r="I3438" t="str">
            <v>m2</v>
          </cell>
          <cell r="J3438">
            <v>4.8095000000000008</v>
          </cell>
          <cell r="K3438">
            <v>1.2349999999999999</v>
          </cell>
          <cell r="L3438" t="str">
            <v>KQ-38-00</v>
          </cell>
          <cell r="M3438" t="str">
            <v>Антикоррозийная защита, м2</v>
          </cell>
          <cell r="N3438">
            <v>1</v>
          </cell>
          <cell r="O3438" t="str">
            <v>KQ-38-02</v>
          </cell>
          <cell r="P3438" t="str">
            <v>АКЗ трубопроводов, м2</v>
          </cell>
          <cell r="Q3438">
            <v>1</v>
          </cell>
        </row>
        <row r="3439">
          <cell r="E3439" t="str">
            <v>CP00-01-17</v>
          </cell>
          <cell r="F3439" t="str">
            <v>Система АКЗ PI-SS-MP.00.MP.200-01</v>
          </cell>
          <cell r="G3439" t="str">
            <v>CP system PI-SS-MP.00.MP.200-01</v>
          </cell>
        </row>
        <row r="3440">
          <cell r="E3440" t="str">
            <v>CP00-01-17-1</v>
          </cell>
          <cell r="F3440" t="str">
            <v>Полный комплекс АКЗ трубопроводов DN &lt;=150 мм по системе PI-SS-MP.00.MP.200-01, включая опоры</v>
          </cell>
          <cell r="G3440" t="str">
            <v>Full package of CP for pipelines DN &lt;=150 mm according to  PI-SS-MP.00.MP.200-01 system, including supports</v>
          </cell>
          <cell r="H3440" t="str">
            <v>м2</v>
          </cell>
          <cell r="I3440" t="str">
            <v>m2</v>
          </cell>
          <cell r="J3440">
            <v>1.8205000000000005</v>
          </cell>
          <cell r="K3440">
            <v>0.47900000000000009</v>
          </cell>
          <cell r="L3440" t="str">
            <v>KQ-38-00</v>
          </cell>
          <cell r="M3440" t="str">
            <v>Антикоррозийная защита, м2</v>
          </cell>
          <cell r="N3440">
            <v>1</v>
          </cell>
          <cell r="O3440" t="str">
            <v>KQ-38-02</v>
          </cell>
          <cell r="P3440" t="str">
            <v>АКЗ трубопроводов, м2</v>
          </cell>
          <cell r="Q3440">
            <v>1</v>
          </cell>
        </row>
        <row r="3441">
          <cell r="E3441" t="str">
            <v>CP00-01-17-2</v>
          </cell>
          <cell r="F3441" t="str">
            <v>Полный комплекс АКЗ трубопроводов DN &gt;150 мм по системе PI-SS-MP.00.MP.200-01, включая опоры</v>
          </cell>
          <cell r="G3441" t="str">
            <v>Full package of CP for pipelines DN &gt; 150 mm according to  PI-SS-MP.00.MP.200-01 system, including supports</v>
          </cell>
          <cell r="H3441" t="str">
            <v>м2</v>
          </cell>
          <cell r="I3441" t="str">
            <v>m2</v>
          </cell>
          <cell r="J3441">
            <v>1.2036666666666667</v>
          </cell>
          <cell r="K3441">
            <v>0.31766666666666671</v>
          </cell>
          <cell r="L3441" t="str">
            <v>KQ-38-00</v>
          </cell>
          <cell r="M3441" t="str">
            <v>Антикоррозийная защита, м2</v>
          </cell>
          <cell r="N3441">
            <v>1</v>
          </cell>
          <cell r="O3441" t="str">
            <v>KQ-38-02</v>
          </cell>
          <cell r="P3441" t="str">
            <v>АКЗ трубопроводов, м2</v>
          </cell>
          <cell r="Q3441">
            <v>1</v>
          </cell>
        </row>
        <row r="3442">
          <cell r="E3442" t="str">
            <v>CP00-01-18</v>
          </cell>
          <cell r="F3442" t="str">
            <v>Система АКЗ PI-SS-PE.00.PE.200-01</v>
          </cell>
          <cell r="G3442" t="str">
            <v>CP system PI-SS-PE.00.PE.200-01</v>
          </cell>
        </row>
        <row r="3443">
          <cell r="E3443" t="str">
            <v>CP00-01-18-1</v>
          </cell>
          <cell r="F3443" t="str">
            <v>Полный комплекс АКЗ трубопроводов DN &lt;=150 мм по системе PI-SS-PE.00.PE.200-01, включая опоры</v>
          </cell>
          <cell r="G3443" t="str">
            <v>Full package of CP for pipelines DN &lt;=150 mm according to  PI-SS-PE.00.PE.200-01 system, including supports</v>
          </cell>
          <cell r="H3443" t="str">
            <v>м2</v>
          </cell>
          <cell r="I3443" t="str">
            <v>m2</v>
          </cell>
          <cell r="J3443">
            <v>1.8204999999999998</v>
          </cell>
          <cell r="K3443">
            <v>0.47899999999999993</v>
          </cell>
          <cell r="L3443" t="str">
            <v>KQ-38-00</v>
          </cell>
          <cell r="M3443" t="str">
            <v>Антикоррозийная защита, м2</v>
          </cell>
          <cell r="N3443">
            <v>1</v>
          </cell>
          <cell r="O3443" t="str">
            <v>KQ-38-02</v>
          </cell>
          <cell r="P3443" t="str">
            <v>АКЗ трубопроводов, м2</v>
          </cell>
          <cell r="Q3443">
            <v>1</v>
          </cell>
        </row>
        <row r="3444">
          <cell r="E3444" t="str">
            <v>CP00-01-18-2</v>
          </cell>
          <cell r="F3444" t="str">
            <v>Полный комплекс АКЗ трубопроводов DN &gt;150 мм по системе PI-SS-PE.00.PE.200-01, включая опоры</v>
          </cell>
          <cell r="G3444" t="str">
            <v>Full package of CP for pipelines DN &gt; 150 mm according to  PI-SS-PE.00.PE.200-01 system, including supports</v>
          </cell>
          <cell r="H3444" t="str">
            <v>м2</v>
          </cell>
          <cell r="I3444" t="str">
            <v>m2</v>
          </cell>
          <cell r="J3444">
            <v>1.2036666666666664</v>
          </cell>
          <cell r="K3444">
            <v>0.31766666666666671</v>
          </cell>
          <cell r="L3444" t="str">
            <v>KQ-38-00</v>
          </cell>
          <cell r="M3444" t="str">
            <v>Антикоррозийная защита, м2</v>
          </cell>
          <cell r="N3444">
            <v>1</v>
          </cell>
          <cell r="O3444" t="str">
            <v>KQ-38-02</v>
          </cell>
          <cell r="P3444" t="str">
            <v>АКЗ трубопроводов, м2</v>
          </cell>
          <cell r="Q3444">
            <v>1</v>
          </cell>
        </row>
        <row r="3445">
          <cell r="E3445" t="str">
            <v>CP00-01-18-3</v>
          </cell>
          <cell r="F3445" t="str">
            <v>Подкраска трубопроводов по системе PI-SS-PE.00.PE.200-01, включая опоры</v>
          </cell>
          <cell r="G3445" t="str">
            <v>Pipelines touch-up according to the  PI-SS-PE.00.PE.200-01 system, including supports</v>
          </cell>
          <cell r="H3445" t="str">
            <v>м2</v>
          </cell>
          <cell r="I3445" t="str">
            <v>m2</v>
          </cell>
          <cell r="J3445">
            <v>3.6109999999999993</v>
          </cell>
          <cell r="K3445">
            <v>0.95300000000000007</v>
          </cell>
          <cell r="L3445" t="str">
            <v>KQ-38-00</v>
          </cell>
          <cell r="M3445" t="str">
            <v>Антикоррозийная защита, м2</v>
          </cell>
          <cell r="N3445">
            <v>1</v>
          </cell>
          <cell r="O3445" t="str">
            <v>KQ-38-02</v>
          </cell>
          <cell r="P3445" t="str">
            <v>АКЗ трубопроводов, м2</v>
          </cell>
          <cell r="Q3445">
            <v>1</v>
          </cell>
        </row>
        <row r="3446">
          <cell r="E3446" t="str">
            <v>CP00-01-19</v>
          </cell>
          <cell r="F3446" t="str">
            <v>Система АКЗ PI-SS-SiI-AL.00.SiI-AL.50-01</v>
          </cell>
          <cell r="G3446" t="str">
            <v>CP system PI-SS-SiI-AL.00.SiI-AL.50-01</v>
          </cell>
        </row>
        <row r="3447">
          <cell r="E3447" t="str">
            <v>CP00-01-19-1</v>
          </cell>
          <cell r="F3447" t="str">
            <v>Полный комплекс АКЗ трубопроводов DN &lt;=150 мм по системе PI-SS-SiI-AL.00.SiI-AL.50-01, включая опоры</v>
          </cell>
          <cell r="G3447" t="str">
            <v>Full package of CP for pipelines DN &lt;=150 mm according to PI-SS-SiI-AL.00.SiI-AL.50-01 system, including supports</v>
          </cell>
          <cell r="H3447" t="str">
            <v>м2</v>
          </cell>
          <cell r="I3447" t="str">
            <v>m2</v>
          </cell>
          <cell r="J3447">
            <v>1.8204999999999998</v>
          </cell>
          <cell r="K3447">
            <v>0.47899999999999993</v>
          </cell>
          <cell r="L3447" t="str">
            <v>KQ-38-00</v>
          </cell>
          <cell r="M3447" t="str">
            <v>Антикоррозийная защита, м2</v>
          </cell>
          <cell r="N3447">
            <v>1</v>
          </cell>
          <cell r="O3447" t="str">
            <v>KQ-38-02</v>
          </cell>
          <cell r="P3447" t="str">
            <v>АКЗ трубопроводов, м2</v>
          </cell>
          <cell r="Q3447">
            <v>1</v>
          </cell>
        </row>
        <row r="3448">
          <cell r="E3448" t="str">
            <v>CP00-01-19-2</v>
          </cell>
          <cell r="F3448" t="str">
            <v>Полный комплекс АКЗ трубопроводов DN &gt;150 мм по системе PI-SS-SiI-AL.00.SiI-AL.50-01, включая опоры</v>
          </cell>
          <cell r="G3448" t="str">
            <v>Full package of CP for pipelines DN &gt; 150 mm according to PI-CS-SiI-AL.00.SiI-AL.50-01 system, including supports</v>
          </cell>
          <cell r="H3448" t="str">
            <v>м2</v>
          </cell>
          <cell r="I3448" t="str">
            <v>m2</v>
          </cell>
          <cell r="J3448">
            <v>1.2036666666666664</v>
          </cell>
          <cell r="K3448">
            <v>0.31766666666666671</v>
          </cell>
          <cell r="L3448" t="str">
            <v>KQ-38-00</v>
          </cell>
          <cell r="M3448" t="str">
            <v>Антикоррозийная защита, м2</v>
          </cell>
          <cell r="N3448">
            <v>1</v>
          </cell>
          <cell r="O3448" t="str">
            <v>KQ-38-02</v>
          </cell>
          <cell r="P3448" t="str">
            <v>АКЗ трубопроводов, м2</v>
          </cell>
          <cell r="Q3448">
            <v>1</v>
          </cell>
        </row>
        <row r="3449">
          <cell r="E3449" t="str">
            <v>CP00-01-21</v>
          </cell>
          <cell r="F3449" t="str">
            <v>Система АКЗ PI-CS-EP(Zn).PUR.EP.240-01</v>
          </cell>
          <cell r="G3449" t="str">
            <v>CP system PI-CS-EP(Zn).PUR.EP.240-01</v>
          </cell>
        </row>
        <row r="3450">
          <cell r="E3450" t="str">
            <v>CP00-01-21-1</v>
          </cell>
          <cell r="F3450" t="str">
            <v>Полный комплекс АКЗ трубопроводов DN &lt;=150 мм по системе PI-CS-EP(Zn).PUR.EP.240-01, включая опоры</v>
          </cell>
          <cell r="G3450" t="str">
            <v>Full package of CP for pipelines DN &lt;=150 mm according to PI-CS-EP(Zn).PUR.EP.240-01 system, including supports</v>
          </cell>
          <cell r="H3450" t="str">
            <v>м2</v>
          </cell>
          <cell r="I3450" t="str">
            <v>m2</v>
          </cell>
          <cell r="J3450">
            <v>2.4197500000000005</v>
          </cell>
          <cell r="K3450">
            <v>0.62000000000000011</v>
          </cell>
          <cell r="L3450" t="str">
            <v>KQ-38-00</v>
          </cell>
          <cell r="M3450" t="str">
            <v>Антикоррозийная защита, м2</v>
          </cell>
          <cell r="N3450">
            <v>1</v>
          </cell>
          <cell r="O3450" t="str">
            <v>KQ-38-02</v>
          </cell>
          <cell r="P3450" t="str">
            <v>АКЗ трубопроводов, м2</v>
          </cell>
          <cell r="Q3450">
            <v>1</v>
          </cell>
        </row>
        <row r="3451">
          <cell r="E3451" t="str">
            <v>CP00-01-21-2</v>
          </cell>
          <cell r="F3451" t="str">
            <v>Полный комплекс АКЗ трубопроводов DN &gt;150 мм по системе PI-CS-EP(Zn).PUR.EP.240-01, включая опоры</v>
          </cell>
          <cell r="G3451" t="str">
            <v>Full package of CP for pipelines DN &gt; 150 mm according to PI-CS-EP(Zn).PUR.EP.240-01 system, including supports</v>
          </cell>
          <cell r="H3451" t="str">
            <v>м2</v>
          </cell>
          <cell r="I3451" t="str">
            <v>m2</v>
          </cell>
          <cell r="J3451">
            <v>1.6031666666666671</v>
          </cell>
          <cell r="K3451">
            <v>0.41166666666666668</v>
          </cell>
          <cell r="L3451" t="str">
            <v>KQ-38-00</v>
          </cell>
          <cell r="M3451" t="str">
            <v>Антикоррозийная защита, м2</v>
          </cell>
          <cell r="N3451">
            <v>1</v>
          </cell>
          <cell r="O3451" t="str">
            <v>KQ-38-02</v>
          </cell>
          <cell r="P3451" t="str">
            <v>АКЗ трубопроводов, м2</v>
          </cell>
          <cell r="Q3451">
            <v>1</v>
          </cell>
        </row>
        <row r="3452">
          <cell r="E3452" t="str">
            <v>CP00-01-21-3</v>
          </cell>
          <cell r="F3452" t="str">
            <v>Подкраска трубопроводов по системе PI-CS-EP(Zn).PUR.EP.240-01, включая опоры</v>
          </cell>
          <cell r="G3452" t="str">
            <v>Pipelines touch-up according to PI-CS-EP (Zn).PUR.EP.240-01 system, including supports</v>
          </cell>
          <cell r="H3452" t="str">
            <v>м2</v>
          </cell>
          <cell r="I3452" t="str">
            <v>m2</v>
          </cell>
          <cell r="J3452">
            <v>3.9634999999999998</v>
          </cell>
          <cell r="K3452">
            <v>0.95300000000000007</v>
          </cell>
          <cell r="L3452" t="str">
            <v>KQ-38-00</v>
          </cell>
          <cell r="M3452" t="str">
            <v>Антикоррозийная защита, м2</v>
          </cell>
          <cell r="N3452">
            <v>1</v>
          </cell>
          <cell r="O3452" t="str">
            <v>KQ-38-02</v>
          </cell>
          <cell r="P3452" t="str">
            <v>АКЗ трубопроводов, м2</v>
          </cell>
          <cell r="Q3452">
            <v>1</v>
          </cell>
        </row>
        <row r="3453">
          <cell r="E3453" t="str">
            <v>CP00-01-25</v>
          </cell>
          <cell r="F3453" t="str">
            <v>Система АКЗ PI-CS-EP(Zn).00.PUR.280-01</v>
          </cell>
          <cell r="G3453" t="str">
            <v>CP system PI-CS-EP(Zn).00.PUR.280-01</v>
          </cell>
        </row>
        <row r="3454">
          <cell r="E3454" t="str">
            <v>CP00-01-25-1</v>
          </cell>
          <cell r="F3454" t="str">
            <v>Полный комплекс АКЗ трубопроводов DN &lt;=150 мм по системе PI-CS-EP(Zn).00.PUR.280-01, включая опоры</v>
          </cell>
          <cell r="G3454" t="str">
            <v>Full package of CP for pipelines DN &lt;=150 mm according to PI-CS-EP(Zn).00.PUR.280-01 system, including supports</v>
          </cell>
          <cell r="H3454" t="str">
            <v>м2</v>
          </cell>
          <cell r="I3454" t="str">
            <v>m2</v>
          </cell>
          <cell r="J3454">
            <v>1.9967499999999998</v>
          </cell>
          <cell r="K3454">
            <v>0.47899999999999993</v>
          </cell>
          <cell r="L3454" t="str">
            <v>KQ-38-00</v>
          </cell>
          <cell r="M3454" t="str">
            <v>Антикоррозийная защита, м2</v>
          </cell>
          <cell r="N3454">
            <v>1</v>
          </cell>
          <cell r="O3454" t="str">
            <v>KQ-38-02</v>
          </cell>
          <cell r="P3454" t="str">
            <v>АКЗ трубопроводов, м2</v>
          </cell>
          <cell r="Q3454">
            <v>1</v>
          </cell>
        </row>
        <row r="3455">
          <cell r="E3455" t="str">
            <v>CP00-01-25-2</v>
          </cell>
          <cell r="F3455" t="str">
            <v>Полный комплекс АКЗ трубопроводов DN &gt;150 мм по системе PI-CS-EP(Zn).00.PUR.260-01, включая опоры</v>
          </cell>
          <cell r="G3455" t="str">
            <v>Full package of CP for pipelines DN &gt; 150 mm according to PI-CS-EP(Zn).00.PUR.260-01 system, including supports</v>
          </cell>
          <cell r="H3455" t="str">
            <v>м2</v>
          </cell>
          <cell r="I3455" t="str">
            <v>m2</v>
          </cell>
          <cell r="J3455">
            <v>1.3211666666666666</v>
          </cell>
          <cell r="K3455">
            <v>0.31766666666666671</v>
          </cell>
          <cell r="L3455" t="str">
            <v>KQ-38-00</v>
          </cell>
          <cell r="M3455" t="str">
            <v>Антикоррозийная защита, м2</v>
          </cell>
          <cell r="N3455">
            <v>1</v>
          </cell>
          <cell r="O3455" t="str">
            <v>KQ-38-02</v>
          </cell>
          <cell r="P3455" t="str">
            <v>АКЗ трубопроводов, м2</v>
          </cell>
          <cell r="Q3455">
            <v>1</v>
          </cell>
        </row>
        <row r="3456">
          <cell r="E3456" t="str">
            <v>CP00-01-27</v>
          </cell>
          <cell r="F3456" t="str">
            <v>Система АКЗ PI-CS-EP(Zn).00.00.220-01</v>
          </cell>
          <cell r="G3456" t="str">
            <v>CP system PI-CS-EP(Zn).00.00.220-01</v>
          </cell>
        </row>
        <row r="3457">
          <cell r="E3457" t="str">
            <v>CP00-01-27-1</v>
          </cell>
          <cell r="F3457" t="str">
            <v>Полный комплекс АКЗ трубопроводов DN &lt;=150 мм по системе PI-CS-EP(Zn).00.00.220-01, включая опоры</v>
          </cell>
          <cell r="G3457" t="str">
            <v>Full package of CP for pipelines DN &lt;=150 mm according to PI-CS-EP(Zn).00.00.220-01 system, including supports</v>
          </cell>
          <cell r="H3457" t="str">
            <v>м2</v>
          </cell>
          <cell r="I3457" t="str">
            <v>m2</v>
          </cell>
          <cell r="J3457">
            <v>0</v>
          </cell>
          <cell r="K3457">
            <v>0</v>
          </cell>
          <cell r="L3457" t="str">
            <v>KQ-38-00</v>
          </cell>
          <cell r="M3457" t="str">
            <v>Антикоррозийная защита, м2</v>
          </cell>
          <cell r="N3457">
            <v>1</v>
          </cell>
          <cell r="O3457" t="str">
            <v>KQ-38-02</v>
          </cell>
          <cell r="P3457" t="str">
            <v>АКЗ трубопроводов, м2</v>
          </cell>
          <cell r="Q3457">
            <v>1</v>
          </cell>
        </row>
        <row r="3458">
          <cell r="E3458" t="str">
            <v>CP00-01-27-2</v>
          </cell>
          <cell r="F3458" t="str">
            <v>Полный комплекс АКЗ трубопроводов DN &gt;150 мм по системе PI-CS-EP(Zn).00.00.220-01, включая опоры</v>
          </cell>
          <cell r="G3458" t="str">
            <v>Full package of CP for pipelines DN &gt;150 mm according to PI-CS-EP(Zn).00.00.220-01 system, including supports</v>
          </cell>
          <cell r="H3458" t="str">
            <v>м2</v>
          </cell>
          <cell r="I3458" t="str">
            <v>m2</v>
          </cell>
          <cell r="J3458">
            <v>0</v>
          </cell>
          <cell r="K3458">
            <v>0</v>
          </cell>
          <cell r="L3458" t="str">
            <v>KQ-38-00</v>
          </cell>
          <cell r="M3458" t="str">
            <v>Антикоррозийная защита, м2</v>
          </cell>
          <cell r="N3458">
            <v>1</v>
          </cell>
          <cell r="O3458" t="str">
            <v>KQ-38-02</v>
          </cell>
          <cell r="P3458" t="str">
            <v>АКЗ трубопроводов, м2</v>
          </cell>
          <cell r="Q3458">
            <v>1</v>
          </cell>
        </row>
        <row r="3459">
          <cell r="E3459" t="str">
            <v>CP00-01-28</v>
          </cell>
          <cell r="F3459" t="str">
            <v>Система АКЗ PI-CS-PE.00.Sil-AY.300-01</v>
          </cell>
          <cell r="G3459" t="str">
            <v>CP system PI-CS-PE.00.Sil-AY.300-01</v>
          </cell>
        </row>
        <row r="3460">
          <cell r="E3460" t="str">
            <v>CP00-01-28-1</v>
          </cell>
          <cell r="F3460" t="str">
            <v>Полный комплекс АКЗ трубопроводов DN &lt;=150 мм по системе PI-CS-PE.00.Sil-AY.300-01, включая опоры</v>
          </cell>
          <cell r="G3460" t="str">
            <v>Full package of CP for pipelines DN &lt;=150 mm according to  PI-CS-PE.00.Sil-AY.300-01 system, including supports</v>
          </cell>
          <cell r="H3460" t="str">
            <v>м2</v>
          </cell>
          <cell r="I3460" t="str">
            <v>m2</v>
          </cell>
          <cell r="J3460">
            <v>0</v>
          </cell>
          <cell r="K3460">
            <v>0</v>
          </cell>
          <cell r="L3460" t="str">
            <v>KQ-38-00</v>
          </cell>
          <cell r="M3460" t="str">
            <v>Антикоррозийная защита, м2</v>
          </cell>
          <cell r="N3460">
            <v>1</v>
          </cell>
          <cell r="O3460" t="str">
            <v>KQ-38-02</v>
          </cell>
          <cell r="P3460" t="str">
            <v>АКЗ трубопроводов, м2</v>
          </cell>
          <cell r="Q3460">
            <v>1</v>
          </cell>
        </row>
        <row r="3461">
          <cell r="E3461" t="str">
            <v>CP00-01-28-2</v>
          </cell>
          <cell r="F3461" t="str">
            <v>Полный комплекс АКЗ трубопроводов DN &gt;150 мм по системе PI-CS- PE.00.Sil-AY.300-01, включая опоры</v>
          </cell>
          <cell r="G3461" t="str">
            <v>Full package of CP for pipelines DN &gt;150 mm according to  PI-CS-PE.00.Sil-AY.300-01 system, including supports</v>
          </cell>
          <cell r="H3461" t="str">
            <v>м2</v>
          </cell>
          <cell r="I3461" t="str">
            <v>m2</v>
          </cell>
          <cell r="J3461">
            <v>0</v>
          </cell>
          <cell r="K3461">
            <v>0</v>
          </cell>
          <cell r="L3461" t="str">
            <v>KQ-38-00</v>
          </cell>
          <cell r="M3461" t="str">
            <v>Антикоррозийная защита, м2</v>
          </cell>
          <cell r="N3461">
            <v>1</v>
          </cell>
          <cell r="O3461" t="str">
            <v>KQ-38-02</v>
          </cell>
          <cell r="P3461" t="str">
            <v>АКЗ трубопроводов, м2</v>
          </cell>
          <cell r="Q3461">
            <v>1</v>
          </cell>
        </row>
        <row r="3462">
          <cell r="E3462" t="str">
            <v>CP00-01-29</v>
          </cell>
          <cell r="F3462" t="str">
            <v>Система АКЗ PI-CS-PE.00.00.250-01</v>
          </cell>
          <cell r="G3462" t="str">
            <v>CP system PI-CS-PE.00.00.250-01</v>
          </cell>
        </row>
        <row r="3463">
          <cell r="E3463" t="str">
            <v>CP00-01-29-1</v>
          </cell>
          <cell r="F3463" t="str">
            <v>Полный комплекс АКЗ трубопроводов DN &lt;=150 мм по системе PI-CS-PE.00.00.250-01, включая опоры</v>
          </cell>
          <cell r="G3463" t="str">
            <v>Full package of CP for pipelines DN &lt;=150 mm according to  PI-CS-PE.00.00.250-01 system, including supports</v>
          </cell>
          <cell r="H3463" t="str">
            <v>м2</v>
          </cell>
          <cell r="I3463" t="str">
            <v>m2</v>
          </cell>
          <cell r="J3463">
            <v>0</v>
          </cell>
          <cell r="K3463">
            <v>0</v>
          </cell>
          <cell r="L3463" t="str">
            <v>KQ-38-00</v>
          </cell>
          <cell r="M3463" t="str">
            <v>Антикоррозийная защита, м2</v>
          </cell>
          <cell r="N3463">
            <v>1</v>
          </cell>
          <cell r="O3463" t="str">
            <v>KQ-38-02</v>
          </cell>
          <cell r="P3463" t="str">
            <v>АКЗ трубопроводов, м2</v>
          </cell>
          <cell r="Q3463">
            <v>1</v>
          </cell>
        </row>
        <row r="3464">
          <cell r="E3464" t="str">
            <v>CP00-01-29-2</v>
          </cell>
          <cell r="F3464" t="str">
            <v>Полный комплекс АКЗ трубопроводов DN &gt;150 мм по системе PI-CS- PE.00.00.250-01, включая опоры</v>
          </cell>
          <cell r="G3464" t="str">
            <v>Full package of CP for pipelines DN &gt; 150 mm according to  PI-CS-PE.00.00.250-01 system, including supports</v>
          </cell>
          <cell r="H3464" t="str">
            <v>м2</v>
          </cell>
          <cell r="I3464" t="str">
            <v>m2</v>
          </cell>
          <cell r="J3464">
            <v>0</v>
          </cell>
          <cell r="K3464">
            <v>0</v>
          </cell>
          <cell r="L3464" t="str">
            <v>KQ-38-00</v>
          </cell>
          <cell r="M3464" t="str">
            <v>Антикоррозийная защита, м2</v>
          </cell>
          <cell r="N3464">
            <v>1</v>
          </cell>
          <cell r="O3464" t="str">
            <v>KQ-38-02</v>
          </cell>
          <cell r="P3464" t="str">
            <v>АКЗ трубопроводов, м2</v>
          </cell>
          <cell r="Q3464">
            <v>1</v>
          </cell>
        </row>
        <row r="3465">
          <cell r="E3465" t="str">
            <v>CP00-01-30</v>
          </cell>
          <cell r="F3465" t="str">
            <v>Система АКЗ PI-CS-Zn-ESI.00.SiI-AY.125-01</v>
          </cell>
          <cell r="G3465" t="str">
            <v>CP system PI-CS-Zn-ESI.00.SiI-AY.125-01</v>
          </cell>
        </row>
        <row r="3466">
          <cell r="E3466" t="str">
            <v>CP00-01-30-1</v>
          </cell>
          <cell r="F3466" t="str">
            <v>Полный комплекс АКЗ трубопроводов DN &lt;=150 мм по системе PI-CS-Zn-ESI.00.SiI-AY.125-01, включая опоры</v>
          </cell>
          <cell r="G3466" t="str">
            <v>Full package of CP for pipelines DN &lt;=150 mm according to  PI-CS-Zn-ESI.00.SiI-AY.125-01 system, including supports</v>
          </cell>
          <cell r="H3466" t="str">
            <v>м2</v>
          </cell>
          <cell r="I3466" t="str">
            <v>m2</v>
          </cell>
          <cell r="J3466">
            <v>0</v>
          </cell>
          <cell r="K3466">
            <v>0</v>
          </cell>
          <cell r="L3466" t="str">
            <v>KQ-38-00</v>
          </cell>
          <cell r="M3466" t="str">
            <v>Антикоррозийная защита, м2</v>
          </cell>
          <cell r="N3466">
            <v>1</v>
          </cell>
          <cell r="O3466" t="str">
            <v>KQ-38-02</v>
          </cell>
          <cell r="P3466" t="str">
            <v>АКЗ трубопроводов, м2</v>
          </cell>
          <cell r="Q3466">
            <v>1</v>
          </cell>
        </row>
        <row r="3467">
          <cell r="E3467" t="str">
            <v>CP00-01-30-2</v>
          </cell>
          <cell r="F3467" t="str">
            <v>Полный комплекс АКЗ трубопроводов DN &gt;150 мм по системе PI-CS-Zn-ESI.00.SiI-AY.125-01, включая опоры</v>
          </cell>
          <cell r="G3467" t="str">
            <v>Full package of CP for pipelines DN &gt;150 mm according to  PI-CS-Zn-ESI.00.SiI-AY.125-01 system, including supports</v>
          </cell>
          <cell r="H3467" t="str">
            <v>м2</v>
          </cell>
          <cell r="I3467" t="str">
            <v>m2</v>
          </cell>
          <cell r="J3467">
            <v>0</v>
          </cell>
          <cell r="K3467">
            <v>0</v>
          </cell>
          <cell r="L3467" t="str">
            <v>KQ-38-00</v>
          </cell>
          <cell r="M3467" t="str">
            <v>Антикоррозийная защита, м2</v>
          </cell>
          <cell r="N3467">
            <v>1</v>
          </cell>
          <cell r="O3467" t="str">
            <v>KQ-38-02</v>
          </cell>
          <cell r="P3467" t="str">
            <v>АКЗ трубопроводов, м2</v>
          </cell>
          <cell r="Q3467">
            <v>1</v>
          </cell>
        </row>
        <row r="3468">
          <cell r="E3468" t="str">
            <v>CP00-01-31</v>
          </cell>
          <cell r="F3468" t="str">
            <v>Система АКЗ PI-CS-Zn-ESI.00.00.75-01</v>
          </cell>
          <cell r="G3468" t="str">
            <v>CP system PI-CS-Zn-ESI.00.00.75-01</v>
          </cell>
        </row>
        <row r="3469">
          <cell r="E3469" t="str">
            <v>CP00-01-31-1</v>
          </cell>
          <cell r="F3469" t="str">
            <v>Полный комплекс АКЗ трубопроводов DN &lt;=150 мм по системе PI-CS-Zn-ESI.00.00.75-01, включая опоры</v>
          </cell>
          <cell r="G3469" t="str">
            <v>Full package of CP for pipelines DN &lt;=150 mm according to  PI-CS-ESI.00.00.75-01 system, including supports</v>
          </cell>
          <cell r="H3469" t="str">
            <v>м2</v>
          </cell>
          <cell r="I3469" t="str">
            <v>m2</v>
          </cell>
          <cell r="J3469">
            <v>0</v>
          </cell>
          <cell r="K3469">
            <v>0</v>
          </cell>
          <cell r="L3469" t="str">
            <v>KQ-38-00</v>
          </cell>
          <cell r="M3469" t="str">
            <v>Антикоррозийная защита, м2</v>
          </cell>
          <cell r="N3469">
            <v>1</v>
          </cell>
          <cell r="O3469" t="str">
            <v>KQ-38-02</v>
          </cell>
          <cell r="P3469" t="str">
            <v>АКЗ трубопроводов, м2</v>
          </cell>
          <cell r="Q3469">
            <v>1</v>
          </cell>
        </row>
        <row r="3470">
          <cell r="E3470" t="str">
            <v>CP00-01-31-2</v>
          </cell>
          <cell r="F3470" t="str">
            <v>Полный комплекс АКЗ трубопроводов DN &gt;150 мм по системе PI-CS-Zn-ESI.00.00.75-01, включая опоры</v>
          </cell>
          <cell r="G3470" t="str">
            <v>Full package of CP for pipelines DN &gt; 150 mm according to  PI-CS-ESI.00.00.75-01 system, including supports</v>
          </cell>
          <cell r="H3470" t="str">
            <v>м2</v>
          </cell>
          <cell r="I3470" t="str">
            <v>m2</v>
          </cell>
          <cell r="J3470">
            <v>0</v>
          </cell>
          <cell r="K3470">
            <v>0</v>
          </cell>
          <cell r="L3470" t="str">
            <v>KQ-38-00</v>
          </cell>
          <cell r="M3470" t="str">
            <v>Антикоррозийная защита, м2</v>
          </cell>
          <cell r="N3470">
            <v>1</v>
          </cell>
          <cell r="O3470" t="str">
            <v>KQ-38-02</v>
          </cell>
          <cell r="P3470" t="str">
            <v>АКЗ трубопроводов, м2</v>
          </cell>
          <cell r="Q3470">
            <v>1</v>
          </cell>
        </row>
        <row r="3471">
          <cell r="E3471" t="str">
            <v>CP00-01-32</v>
          </cell>
          <cell r="F3471" t="str">
            <v>Система АКЗ PI-SS-PPS.00.00.150-01</v>
          </cell>
          <cell r="G3471" t="str">
            <v>CP system PI-SS-PPS.00.00.150-01</v>
          </cell>
        </row>
        <row r="3472">
          <cell r="E3472" t="str">
            <v>CP00-01-32-1</v>
          </cell>
          <cell r="F3472" t="str">
            <v>Полный комплекс АКЗ трубопроводов DN &lt;=150 мм по системе PI-SS-PPS.00.00.150-01, включая опоры</v>
          </cell>
          <cell r="G3472" t="str">
            <v>Full package of CP for pipelines DN &lt;=150 mm according to  PI-SS-PPS.00.00.150-01 system, including supports</v>
          </cell>
          <cell r="H3472" t="str">
            <v>м2</v>
          </cell>
          <cell r="I3472" t="str">
            <v>m2</v>
          </cell>
          <cell r="J3472">
            <v>1.9181799999999996</v>
          </cell>
          <cell r="K3472">
            <v>0.61999999999999988</v>
          </cell>
          <cell r="L3472" t="str">
            <v>KQ-38-00</v>
          </cell>
          <cell r="M3472" t="str">
            <v>Антикоррозийная защита, м2</v>
          </cell>
          <cell r="N3472">
            <v>1</v>
          </cell>
          <cell r="O3472" t="str">
            <v>KQ-38-02</v>
          </cell>
          <cell r="P3472" t="str">
            <v>АКЗ трубопроводов, м2</v>
          </cell>
          <cell r="Q3472">
            <v>1</v>
          </cell>
        </row>
        <row r="3473">
          <cell r="E3473" t="str">
            <v>CP00-01-32-2</v>
          </cell>
          <cell r="F3473" t="str">
            <v>Полный комплекс АКЗ трубопроводов DN &gt;150 мм по системе PI-SS-PPS.00.00.150-01, включая опоры</v>
          </cell>
          <cell r="G3473" t="str">
            <v>Full package of CP for pipelines DN &gt; 150 mm according to  PI-SS-PPS.00.00.150-01 system, including supports</v>
          </cell>
          <cell r="H3473" t="str">
            <v>м2</v>
          </cell>
          <cell r="I3473" t="str">
            <v>m2</v>
          </cell>
          <cell r="J3473">
            <v>1.9181799999999996</v>
          </cell>
          <cell r="K3473">
            <v>0.61999999999999988</v>
          </cell>
          <cell r="L3473" t="str">
            <v>KQ-38-00</v>
          </cell>
          <cell r="M3473" t="str">
            <v>Антикоррозийная защита, м2</v>
          </cell>
          <cell r="N3473">
            <v>1</v>
          </cell>
          <cell r="O3473" t="str">
            <v>KQ-38-02</v>
          </cell>
          <cell r="P3473" t="str">
            <v>АКЗ трубопроводов, м2</v>
          </cell>
          <cell r="Q3473">
            <v>1</v>
          </cell>
        </row>
        <row r="3474">
          <cell r="E3474" t="str">
            <v>CP00-01-33</v>
          </cell>
          <cell r="F3474" t="str">
            <v>Система АКЗ PI-CS-PPS.00.00.150-01</v>
          </cell>
          <cell r="G3474" t="str">
            <v>CP system PI-CS-PPS.00.00.150-01</v>
          </cell>
        </row>
        <row r="3475">
          <cell r="E3475" t="str">
            <v>CP00-01-33-1</v>
          </cell>
          <cell r="F3475" t="str">
            <v>Полный комплекс АКЗ трубопроводов DN &lt;=150 мм по системе PI-CS-PPS.00.00.150-01, включая опоры</v>
          </cell>
          <cell r="G3475" t="str">
            <v>Full package of CP for pipelines DN &lt;=150 mm according to  PI-CS-PPS.00.00.150-01 system, including supports</v>
          </cell>
          <cell r="H3475" t="str">
            <v>м2</v>
          </cell>
          <cell r="I3475" t="str">
            <v>m2</v>
          </cell>
          <cell r="J3475">
            <v>1.9181799999999996</v>
          </cell>
          <cell r="K3475">
            <v>0.61999999999999988</v>
          </cell>
          <cell r="L3475" t="str">
            <v>KQ-38-00</v>
          </cell>
          <cell r="M3475" t="str">
            <v>Антикоррозийная защита, м2</v>
          </cell>
          <cell r="N3475">
            <v>1</v>
          </cell>
          <cell r="O3475" t="str">
            <v>KQ-38-02</v>
          </cell>
          <cell r="P3475" t="str">
            <v>АКЗ трубопроводов, м2</v>
          </cell>
          <cell r="Q3475">
            <v>1</v>
          </cell>
        </row>
        <row r="3476">
          <cell r="E3476" t="str">
            <v>CP00-01-33-2</v>
          </cell>
          <cell r="F3476" t="str">
            <v>Полный комплекс АКЗ трубопроводов DN &gt;150 мм по системе PI-CS-PPS.00.00.150-01, включая опоры</v>
          </cell>
          <cell r="G3476" t="str">
            <v>Full package of CP for pipelines DN &gt; 150 mm according to  PI-CS-PPS.00.00.150-01 system, including supports</v>
          </cell>
          <cell r="H3476" t="str">
            <v>м2</v>
          </cell>
          <cell r="I3476" t="str">
            <v>m2</v>
          </cell>
          <cell r="J3476">
            <v>1.9181799999999996</v>
          </cell>
          <cell r="K3476">
            <v>0.61999999999999988</v>
          </cell>
          <cell r="L3476" t="str">
            <v>KQ-38-00</v>
          </cell>
          <cell r="M3476" t="str">
            <v>Антикоррозийная защита, м2</v>
          </cell>
          <cell r="N3476">
            <v>1</v>
          </cell>
          <cell r="O3476" t="str">
            <v>KQ-38-02</v>
          </cell>
          <cell r="P3476" t="str">
            <v>АКЗ трубопроводов, м2</v>
          </cell>
          <cell r="Q3476">
            <v>1</v>
          </cell>
        </row>
        <row r="3477">
          <cell r="E3477" t="str">
            <v>CP00-01-34</v>
          </cell>
          <cell r="F3477" t="str">
            <v>Система АКЗ PI-CS-EP.EP.EP.240-01</v>
          </cell>
          <cell r="G3477" t="str">
            <v>CP system PI-CS-EP.EP.EP.EP.240-01</v>
          </cell>
        </row>
        <row r="3478">
          <cell r="E3478" t="str">
            <v>CP00-01-34-1</v>
          </cell>
          <cell r="F3478" t="str">
            <v>Полный комплекс АКЗ трубопроводов DN &lt;=150 мм по системе PI-CS-EP.EP.EP.240-01, включая опоры</v>
          </cell>
          <cell r="G3478" t="str">
            <v>Full package of CP for pipelines DN &lt;=150 mm according to PI-CS-EP.EP.EP.EP.240-01 system, including supports</v>
          </cell>
          <cell r="H3478" t="str">
            <v>м2</v>
          </cell>
          <cell r="I3478" t="str">
            <v>m2</v>
          </cell>
          <cell r="J3478">
            <v>0</v>
          </cell>
          <cell r="K3478">
            <v>0</v>
          </cell>
          <cell r="L3478" t="str">
            <v>KQ-38-00</v>
          </cell>
          <cell r="M3478" t="str">
            <v>Антикоррозийная защита, м2</v>
          </cell>
          <cell r="N3478">
            <v>1</v>
          </cell>
          <cell r="O3478" t="str">
            <v>KQ-38-02</v>
          </cell>
          <cell r="P3478" t="str">
            <v>АКЗ трубопроводов, м2</v>
          </cell>
          <cell r="Q3478">
            <v>1</v>
          </cell>
        </row>
        <row r="3479">
          <cell r="E3479" t="str">
            <v>CP00-01-34-2</v>
          </cell>
          <cell r="F3479" t="str">
            <v>Полный комплекс АКЗ трубопроводов DN &gt;150 мм по системе PI-CS-EP.EP.EP.240-01, включая опоры</v>
          </cell>
          <cell r="G3479" t="str">
            <v>Full package of CP for pipelines DN &gt;150 mm according to PI-CS-EP.EP.EP.EP.240-01 system, including supports</v>
          </cell>
          <cell r="H3479" t="str">
            <v>м2</v>
          </cell>
          <cell r="I3479" t="str">
            <v>m2</v>
          </cell>
          <cell r="J3479">
            <v>0</v>
          </cell>
          <cell r="K3479">
            <v>0</v>
          </cell>
          <cell r="L3479" t="str">
            <v>KQ-38-00</v>
          </cell>
          <cell r="M3479" t="str">
            <v>Антикоррозийная защита, м2</v>
          </cell>
          <cell r="N3479">
            <v>1</v>
          </cell>
          <cell r="O3479" t="str">
            <v>KQ-38-02</v>
          </cell>
          <cell r="P3479" t="str">
            <v>АКЗ трубопроводов, м2</v>
          </cell>
          <cell r="Q3479">
            <v>1</v>
          </cell>
        </row>
        <row r="3480">
          <cell r="E3480" t="str">
            <v>CP00-01-34-3</v>
          </cell>
          <cell r="F3480" t="str">
            <v>Подкраска трубопроводов по системе PI-CS-EP.EP.EP.240-01, включая опоры</v>
          </cell>
          <cell r="G3480" t="str">
            <v>Pipelines touch-up according to the PI-CS-EP.EP.EP.EP.240-01 system, including supports</v>
          </cell>
          <cell r="H3480" t="str">
            <v>м2</v>
          </cell>
          <cell r="I3480" t="str">
            <v>m2</v>
          </cell>
          <cell r="J3480">
            <v>0</v>
          </cell>
          <cell r="K3480">
            <v>0</v>
          </cell>
          <cell r="L3480" t="str">
            <v>KQ-38-00</v>
          </cell>
          <cell r="M3480" t="str">
            <v>Антикоррозийная защита, м2</v>
          </cell>
          <cell r="N3480">
            <v>0</v>
          </cell>
          <cell r="O3480" t="str">
            <v>KQ-38-02</v>
          </cell>
          <cell r="P3480" t="str">
            <v>АКЗ трубопроводов, м2</v>
          </cell>
          <cell r="Q3480">
            <v>0</v>
          </cell>
        </row>
        <row r="3481">
          <cell r="E3481" t="str">
            <v>CP00-01-38</v>
          </cell>
          <cell r="F3481" t="str">
            <v>Система АКЗ PI-CS-EP(Zn).00.00.75-01</v>
          </cell>
          <cell r="G3481" t="str">
            <v>CP system PI-CS-EP(Zn).00.00.75-01</v>
          </cell>
        </row>
        <row r="3482">
          <cell r="E3482" t="str">
            <v>CP00-01-38-2</v>
          </cell>
          <cell r="F3482" t="str">
            <v>Полный комплекс АКЗ трубопроводов DN &gt;150 мм по системе PI-CS-EP(Zn).00.00.75-01, включая опоры</v>
          </cell>
          <cell r="G3482" t="str">
            <v>Full package of CP for pipelines DN &gt;150 mm according to PI-CS-EP(Zn).00.00.75-01 system, including supports</v>
          </cell>
          <cell r="H3482" t="str">
            <v>м2</v>
          </cell>
          <cell r="I3482" t="str">
            <v>m2</v>
          </cell>
          <cell r="J3482">
            <v>0</v>
          </cell>
          <cell r="K3482">
            <v>0</v>
          </cell>
          <cell r="L3482" t="str">
            <v>KQ-38-00</v>
          </cell>
          <cell r="M3482" t="str">
            <v>Антикоррозийная защита, м2</v>
          </cell>
          <cell r="N3482">
            <v>1</v>
          </cell>
          <cell r="O3482" t="str">
            <v>KQ-38-02</v>
          </cell>
          <cell r="P3482" t="str">
            <v>АКЗ трубопроводов, м2</v>
          </cell>
          <cell r="Q3482">
            <v>1</v>
          </cell>
        </row>
        <row r="3483">
          <cell r="E3483" t="str">
            <v>CP00-02</v>
          </cell>
          <cell r="F3483" t="str">
            <v>Специальные знаки и символы</v>
          </cell>
          <cell r="G3483" t="str">
            <v>Special signs and symbols</v>
          </cell>
        </row>
        <row r="3484">
          <cell r="E3484" t="str">
            <v>CP00-02-07</v>
          </cell>
          <cell r="F3484" t="str">
            <v>Специальные знаки и символы</v>
          </cell>
          <cell r="G3484" t="str">
            <v>Special signs and symbols</v>
          </cell>
        </row>
        <row r="3485">
          <cell r="E3485" t="str">
            <v>CP00-02-07-1</v>
          </cell>
          <cell r="F3485" t="str">
            <v>Подготовка поверхности и нанесение предупреждающих колец, маркировочных щитков, знаков безопасности, символики и т.п. методом окраски</v>
          </cell>
          <cell r="G3485" t="str">
            <v>Surface preparation and application of warning rings, marking plates, safety signs, etc. by painting</v>
          </cell>
          <cell r="H3485" t="str">
            <v>м2</v>
          </cell>
          <cell r="I3485" t="str">
            <v>m2</v>
          </cell>
          <cell r="J3485">
            <v>4.8420000000000005</v>
          </cell>
          <cell r="K3485">
            <v>0.36799999999999999</v>
          </cell>
          <cell r="L3485" t="str">
            <v>KQ-38-00</v>
          </cell>
          <cell r="M3485" t="str">
            <v>Антикоррозийная защита, м2</v>
          </cell>
          <cell r="N3485">
            <v>1</v>
          </cell>
          <cell r="O3485" t="str">
            <v>KQ-38-05</v>
          </cell>
          <cell r="P3485" t="str">
            <v>Опознавательная окраска трубопроводов и оборудования, м2</v>
          </cell>
          <cell r="Q3485">
            <v>1</v>
          </cell>
        </row>
        <row r="3486">
          <cell r="E3486" t="str">
            <v>CP00-02-07-2</v>
          </cell>
          <cell r="F3486" t="str">
            <v>Подготовка поверхности и нанесение предупреждающих колец, маркировочных щитков, знаков безопасности, символики и т.п. методом оклейки</v>
          </cell>
          <cell r="G3486" t="str">
            <v>Surface preparation and application of warning rings, marking plates, safety signs, etc. by pasting</v>
          </cell>
          <cell r="H3486" t="str">
            <v>м2</v>
          </cell>
          <cell r="I3486" t="str">
            <v>m2</v>
          </cell>
          <cell r="J3486">
            <v>3.6989999999999998</v>
          </cell>
          <cell r="K3486">
            <v>0.307</v>
          </cell>
          <cell r="L3486" t="str">
            <v>KQ-38-00</v>
          </cell>
          <cell r="M3486" t="str">
            <v>Антикоррозийная защита, м2</v>
          </cell>
          <cell r="N3486">
            <v>1</v>
          </cell>
          <cell r="O3486" t="str">
            <v>KQ-38-05</v>
          </cell>
          <cell r="P3486" t="str">
            <v>Опознавательная окраска трубопроводов и оборудования, м2</v>
          </cell>
          <cell r="Q3486">
            <v>1</v>
          </cell>
        </row>
        <row r="3487">
          <cell r="E3487" t="str">
            <v>CP00-02-07-3</v>
          </cell>
          <cell r="F3487" t="str">
            <v>Изготовление и установка щитов и табличек</v>
          </cell>
          <cell r="G3487" t="str">
            <v>Manufacturing and installation of boards and plates</v>
          </cell>
          <cell r="H3487" t="str">
            <v>м2</v>
          </cell>
          <cell r="I3487" t="str">
            <v>m2</v>
          </cell>
          <cell r="J3487">
            <v>2</v>
          </cell>
          <cell r="K3487">
            <v>0</v>
          </cell>
          <cell r="L3487" t="str">
            <v>KQ-38-00</v>
          </cell>
          <cell r="M3487" t="str">
            <v>Антикоррозийная защита, м2</v>
          </cell>
          <cell r="N3487">
            <v>1</v>
          </cell>
          <cell r="O3487" t="str">
            <v>KQ-38-05</v>
          </cell>
          <cell r="P3487" t="str">
            <v>Опознавательная окраска трубопроводов и оборудования, м2</v>
          </cell>
          <cell r="Q3487">
            <v>1</v>
          </cell>
        </row>
        <row r="3488">
          <cell r="E3488" t="str">
            <v>CP00-02-08</v>
          </cell>
          <cell r="F3488" t="str">
            <v>Установка щитов и табличек</v>
          </cell>
          <cell r="G3488" t="str">
            <v>Installation of boards and plates</v>
          </cell>
        </row>
        <row r="3489">
          <cell r="E3489" t="str">
            <v>CP00-02-08-01</v>
          </cell>
          <cell r="F3489" t="str">
            <v>Установка щитов и табличек</v>
          </cell>
          <cell r="G3489" t="str">
            <v>Installation of boards and plates</v>
          </cell>
          <cell r="H3489" t="str">
            <v>м2</v>
          </cell>
          <cell r="I3489" t="str">
            <v>m2</v>
          </cell>
          <cell r="J3489">
            <v>3.8849999999999998</v>
          </cell>
          <cell r="K3489">
            <v>2.8000000000000001E-2</v>
          </cell>
          <cell r="L3489" t="str">
            <v>KQ-38-00</v>
          </cell>
          <cell r="M3489" t="str">
            <v>Антикоррозийная защита, м2</v>
          </cell>
          <cell r="N3489">
            <v>1</v>
          </cell>
          <cell r="O3489" t="str">
            <v>KQ-38-05</v>
          </cell>
          <cell r="P3489" t="str">
            <v>Опознавательная окраска трубопроводов и оборудования, м2</v>
          </cell>
          <cell r="Q3489">
            <v>1</v>
          </cell>
        </row>
        <row r="3490">
          <cell r="E3490" t="str">
            <v>CP00-03</v>
          </cell>
          <cell r="F3490" t="str">
            <v>Антикоррозийная защита оборудования (наружных поверхностей)</v>
          </cell>
          <cell r="G3490" t="str">
            <v>Corrosion protection for equipment (external surfaces)</v>
          </cell>
        </row>
        <row r="3491">
          <cell r="E3491" t="str">
            <v>CP00-03-08</v>
          </cell>
          <cell r="F3491" t="str">
            <v>Система АКЗ EQ-CS-EP(Zn).00.EP.160-01</v>
          </cell>
          <cell r="G3491" t="str">
            <v>CP system EQ-CS-EP(Zn).00.EP.160-01</v>
          </cell>
        </row>
        <row r="3492">
          <cell r="E3492" t="str">
            <v>CP00-03-08-1</v>
          </cell>
          <cell r="F3492" t="str">
            <v>Полный комплекс АКЗ оборудования по системе EQ-CS-EP(Zn).00.EP.160-01</v>
          </cell>
          <cell r="G3492" t="str">
            <v>Full package of CP for equipment according to EQ-CS-EP(Zn).00.EP.160-01 system</v>
          </cell>
          <cell r="H3492" t="str">
            <v>м2</v>
          </cell>
          <cell r="I3492" t="str">
            <v>m2</v>
          </cell>
          <cell r="J3492">
            <v>1.7333333333333332</v>
          </cell>
          <cell r="K3492">
            <v>0.28333333333333333</v>
          </cell>
          <cell r="L3492" t="str">
            <v>KQ-38-00</v>
          </cell>
          <cell r="M3492" t="str">
            <v>Антикоррозийная защита, м2</v>
          </cell>
          <cell r="N3492">
            <v>1</v>
          </cell>
          <cell r="O3492" t="str">
            <v>KQ-38-01</v>
          </cell>
          <cell r="P3492" t="str">
            <v>АКЗ оборудования, м2</v>
          </cell>
          <cell r="Q3492">
            <v>1</v>
          </cell>
        </row>
        <row r="3493">
          <cell r="E3493" t="str">
            <v>CP00-03-08-2</v>
          </cell>
          <cell r="F3493" t="str">
            <v>Нанесение финишного слоя АКЗ оборудования по системе EQ-CS-EP(Zn).00.EP.160-01</v>
          </cell>
          <cell r="G3493" t="str">
            <v>Application of the finishing layer of CP for equipment according to EQ-CS-EP(Zn).00.EP.160-01 system</v>
          </cell>
          <cell r="H3493" t="str">
            <v>м2</v>
          </cell>
          <cell r="I3493" t="str">
            <v>m2</v>
          </cell>
          <cell r="J3493">
            <v>0.66666666666666674</v>
          </cell>
          <cell r="K3493">
            <v>0.16666666666666666</v>
          </cell>
          <cell r="L3493" t="str">
            <v>KQ-38-00</v>
          </cell>
          <cell r="M3493" t="str">
            <v>Антикоррозийная защита, м2</v>
          </cell>
          <cell r="N3493">
            <v>1</v>
          </cell>
          <cell r="O3493" t="str">
            <v>KQ-38-01</v>
          </cell>
          <cell r="P3493" t="str">
            <v>АКЗ оборудования, м2</v>
          </cell>
          <cell r="Q3493">
            <v>1</v>
          </cell>
        </row>
        <row r="3494">
          <cell r="E3494" t="str">
            <v>CP00-03-09</v>
          </cell>
          <cell r="F3494" t="str">
            <v>Система АКЗ EQ-CS-EP(Zn).00.PUR.160-01</v>
          </cell>
          <cell r="G3494" t="str">
            <v>CP system EQ-CS-EP(Zn).00.PUR.160-01</v>
          </cell>
        </row>
        <row r="3495">
          <cell r="E3495" t="str">
            <v>CP00-03-09-1</v>
          </cell>
          <cell r="F3495" t="str">
            <v>Полный комплекс АКЗ оборудования по системе EQ-CS-EP(Zn).00.PUR.160-01</v>
          </cell>
          <cell r="G3495" t="str">
            <v>Full package of CP for equipment according to EQ-CS-EP(Zn).00.PUR.160-01 system</v>
          </cell>
          <cell r="H3495" t="str">
            <v>м2</v>
          </cell>
          <cell r="I3495" t="str">
            <v>m2</v>
          </cell>
          <cell r="J3495">
            <v>1.7333333333333334</v>
          </cell>
          <cell r="K3495">
            <v>0.28333333333333333</v>
          </cell>
          <cell r="L3495" t="str">
            <v>KQ-38-00</v>
          </cell>
          <cell r="M3495" t="str">
            <v>Антикоррозийная защита, м2</v>
          </cell>
          <cell r="N3495">
            <v>1</v>
          </cell>
          <cell r="O3495" t="str">
            <v>KQ-38-01</v>
          </cell>
          <cell r="P3495" t="str">
            <v>АКЗ оборудования, м2</v>
          </cell>
          <cell r="Q3495">
            <v>1</v>
          </cell>
        </row>
        <row r="3496">
          <cell r="E3496" t="str">
            <v>CP00-03-09-2</v>
          </cell>
          <cell r="F3496" t="str">
            <v>Нанесение финишного слоя АКЗ оборудования по системе EQ-CS-EP(Zn).00.PUR.160-01</v>
          </cell>
          <cell r="G3496" t="str">
            <v>Application of the finishing layer of CP for equipment according to EQ-CS-EP(Zn).00.PUR.160-01 system</v>
          </cell>
          <cell r="H3496" t="str">
            <v>м2</v>
          </cell>
          <cell r="I3496" t="str">
            <v>m2</v>
          </cell>
          <cell r="J3496">
            <v>0.66666666666666674</v>
          </cell>
          <cell r="K3496">
            <v>0.16666666666666669</v>
          </cell>
          <cell r="L3496" t="str">
            <v>KQ-38-00</v>
          </cell>
          <cell r="M3496" t="str">
            <v>Антикоррозийная защита, м2</v>
          </cell>
          <cell r="N3496">
            <v>1</v>
          </cell>
          <cell r="O3496" t="str">
            <v>KQ-38-01</v>
          </cell>
          <cell r="P3496" t="str">
            <v>АКЗ оборудования, м2</v>
          </cell>
          <cell r="Q3496">
            <v>1</v>
          </cell>
        </row>
        <row r="3497">
          <cell r="E3497" t="str">
            <v>CP00-03-10</v>
          </cell>
          <cell r="F3497" t="str">
            <v>Система АКЗ EQ-CS-EP.00.EP.180-01</v>
          </cell>
          <cell r="G3497" t="str">
            <v>CP system EQ-CS-EP.00.EP.180-01</v>
          </cell>
        </row>
        <row r="3498">
          <cell r="E3498" t="str">
            <v>CP00-03-10-1</v>
          </cell>
          <cell r="F3498" t="str">
            <v>Полный комплекс АКЗ оборудования по системе EQ-CS-EP.00.EP.180-01</v>
          </cell>
          <cell r="G3498" t="str">
            <v>Full package of CP for equipment according to EQ-CS-EP.00.EP.180-01 system</v>
          </cell>
          <cell r="H3498" t="str">
            <v>м2</v>
          </cell>
          <cell r="I3498" t="str">
            <v>m2</v>
          </cell>
          <cell r="J3498">
            <v>1.7333333333333332</v>
          </cell>
          <cell r="K3498">
            <v>0.28333333333333333</v>
          </cell>
          <cell r="L3498" t="str">
            <v>KQ-38-00</v>
          </cell>
          <cell r="M3498" t="str">
            <v>Антикоррозийная защита, м2</v>
          </cell>
          <cell r="N3498">
            <v>1</v>
          </cell>
          <cell r="O3498" t="str">
            <v>KQ-38-01</v>
          </cell>
          <cell r="P3498" t="str">
            <v>АКЗ оборудования, м2</v>
          </cell>
          <cell r="Q3498">
            <v>1</v>
          </cell>
        </row>
        <row r="3499">
          <cell r="E3499" t="str">
            <v>CP00-03-10-2</v>
          </cell>
          <cell r="F3499" t="str">
            <v>Нанесение финишного слоя АКЗ оборудования по системе EQ-CS-EP.00.EP.180-01</v>
          </cell>
          <cell r="G3499" t="str">
            <v>Application of the finishing layer of CP for equipment according to EQ-CS-EP.00.EP.180-01 system</v>
          </cell>
          <cell r="H3499" t="str">
            <v>м2</v>
          </cell>
          <cell r="I3499" t="str">
            <v>m2</v>
          </cell>
          <cell r="J3499">
            <v>0.66666666666666674</v>
          </cell>
          <cell r="K3499">
            <v>0.16666666666666669</v>
          </cell>
          <cell r="L3499" t="str">
            <v>KQ-38-00</v>
          </cell>
          <cell r="M3499" t="str">
            <v>Антикоррозийная защита, м2</v>
          </cell>
          <cell r="N3499">
            <v>1</v>
          </cell>
          <cell r="O3499" t="str">
            <v>KQ-38-01</v>
          </cell>
          <cell r="P3499" t="str">
            <v>АКЗ оборудования, м2</v>
          </cell>
          <cell r="Q3499">
            <v>1</v>
          </cell>
        </row>
        <row r="3500">
          <cell r="E3500" t="str">
            <v>CP00-03-11</v>
          </cell>
          <cell r="F3500" t="str">
            <v>Система АКЗ EQ-CS-EP.00.PUR.180-01</v>
          </cell>
          <cell r="G3500" t="str">
            <v>CP system EQ-CS-EP.00.PUR.180-01</v>
          </cell>
        </row>
        <row r="3501">
          <cell r="E3501" t="str">
            <v>CP00-03-11-1</v>
          </cell>
          <cell r="F3501" t="str">
            <v>Полный комплекс АКЗ оборудования по системе EQ-CS-EP.00.PUR.180-01</v>
          </cell>
          <cell r="G3501" t="str">
            <v>Full package of CP for equipment according to EQ-CS-EP.00.PUR.180-01 system</v>
          </cell>
          <cell r="H3501" t="str">
            <v>м2</v>
          </cell>
          <cell r="I3501" t="str">
            <v>m2</v>
          </cell>
          <cell r="J3501">
            <v>1.7333333333333332</v>
          </cell>
          <cell r="K3501">
            <v>0.28333333333333333</v>
          </cell>
          <cell r="L3501" t="str">
            <v>KQ-38-00</v>
          </cell>
          <cell r="M3501" t="str">
            <v>Антикоррозийная защита, м2</v>
          </cell>
          <cell r="N3501">
            <v>1</v>
          </cell>
          <cell r="O3501" t="str">
            <v>KQ-38-01</v>
          </cell>
          <cell r="P3501" t="str">
            <v>АКЗ оборудования, м2</v>
          </cell>
          <cell r="Q3501">
            <v>1</v>
          </cell>
        </row>
        <row r="3502">
          <cell r="E3502" t="str">
            <v>CP00-03-11-2</v>
          </cell>
          <cell r="F3502" t="str">
            <v>Нанесение финишного слоя АКЗ оборудования по системе EQ-CS-EP.00.PUR.180-01</v>
          </cell>
          <cell r="G3502" t="str">
            <v>Application of the finishing layer of CP for equipment according to EQ-CS-EP.00.PUR.180-01 system</v>
          </cell>
          <cell r="H3502" t="str">
            <v>м2</v>
          </cell>
          <cell r="I3502" t="str">
            <v>m2</v>
          </cell>
          <cell r="J3502">
            <v>0.66666666666666674</v>
          </cell>
          <cell r="K3502">
            <v>0.16666666666666669</v>
          </cell>
          <cell r="L3502" t="str">
            <v>KQ-38-00</v>
          </cell>
          <cell r="M3502" t="str">
            <v>Антикоррозийная защита, м2</v>
          </cell>
          <cell r="N3502">
            <v>1</v>
          </cell>
          <cell r="O3502" t="str">
            <v>KQ-38-01</v>
          </cell>
          <cell r="P3502" t="str">
            <v>АКЗ оборудования, м2</v>
          </cell>
          <cell r="Q3502">
            <v>1</v>
          </cell>
        </row>
        <row r="3503">
          <cell r="E3503" t="str">
            <v>CP00-03-12</v>
          </cell>
          <cell r="F3503" t="str">
            <v>Система АКЗ EQ-CS-MP.00.MP.200-01</v>
          </cell>
          <cell r="G3503" t="str">
            <v>CP system EQ-CS-MP.00.MP.200-01</v>
          </cell>
        </row>
        <row r="3504">
          <cell r="E3504" t="str">
            <v>CP00-03-12-1</v>
          </cell>
          <cell r="F3504" t="str">
            <v>Полный комплекс АКЗ оборудования по системе EQ-CS-MP.00.MP.200-01</v>
          </cell>
          <cell r="G3504" t="str">
            <v>Full package of CP for equipment according to EQ-CS-MP.00.MP.200-01 system</v>
          </cell>
          <cell r="H3504" t="str">
            <v>м2</v>
          </cell>
          <cell r="I3504" t="str">
            <v>m2</v>
          </cell>
          <cell r="J3504">
            <v>1.7333333333333332</v>
          </cell>
          <cell r="K3504">
            <v>0.28333333333333333</v>
          </cell>
          <cell r="L3504" t="str">
            <v>KQ-38-00</v>
          </cell>
          <cell r="M3504" t="str">
            <v>Антикоррозийная защита, м2</v>
          </cell>
          <cell r="N3504">
            <v>1</v>
          </cell>
          <cell r="O3504" t="str">
            <v>KQ-38-01</v>
          </cell>
          <cell r="P3504" t="str">
            <v>АКЗ оборудования, м2</v>
          </cell>
          <cell r="Q3504">
            <v>1</v>
          </cell>
        </row>
        <row r="3505">
          <cell r="E3505" t="str">
            <v>CP00-03-12-2</v>
          </cell>
          <cell r="F3505" t="str">
            <v>Нанесение финишного слоя АКЗ оборудования по системе EQ-CS-MP.00.MP.200-01</v>
          </cell>
          <cell r="G3505" t="str">
            <v>Application of the finishing layer of CP for equipment according to EQ-CS-MP.00.MP.200-01 system</v>
          </cell>
          <cell r="H3505" t="str">
            <v>м2</v>
          </cell>
          <cell r="I3505" t="str">
            <v>m2</v>
          </cell>
          <cell r="J3505">
            <v>0.66666666666666674</v>
          </cell>
          <cell r="K3505">
            <v>0.16666666666666669</v>
          </cell>
          <cell r="L3505" t="str">
            <v>KQ-38-00</v>
          </cell>
          <cell r="M3505" t="str">
            <v>Антикоррозийная защита, м2</v>
          </cell>
          <cell r="N3505">
            <v>1</v>
          </cell>
          <cell r="O3505" t="str">
            <v>KQ-38-01</v>
          </cell>
          <cell r="P3505" t="str">
            <v>АКЗ оборудования, м2</v>
          </cell>
          <cell r="Q3505">
            <v>1</v>
          </cell>
        </row>
        <row r="3506">
          <cell r="E3506" t="str">
            <v>CP00-03-13</v>
          </cell>
          <cell r="F3506" t="str">
            <v>Система АКЗ EQ-CS-PE.00.PE.200-01</v>
          </cell>
          <cell r="G3506" t="str">
            <v>CP system EQ-CS-PE.00.PE.200-01</v>
          </cell>
        </row>
        <row r="3507">
          <cell r="E3507" t="str">
            <v>CP00-03-13-1</v>
          </cell>
          <cell r="F3507" t="str">
            <v>Полный комплекс АКЗ оборудования по системе EQ-CS-PE.00.PE.200-01</v>
          </cell>
          <cell r="G3507" t="str">
            <v>Full package of CP for equipment according to EQ-CS-PE.00.PE.200-01 system</v>
          </cell>
          <cell r="H3507" t="str">
            <v>м2</v>
          </cell>
          <cell r="I3507" t="str">
            <v>m2</v>
          </cell>
          <cell r="J3507">
            <v>1.7333333333333332</v>
          </cell>
          <cell r="K3507">
            <v>0.28333333333333333</v>
          </cell>
          <cell r="L3507" t="str">
            <v>KQ-38-00</v>
          </cell>
          <cell r="M3507" t="str">
            <v>Антикоррозийная защита, м2</v>
          </cell>
          <cell r="N3507">
            <v>1</v>
          </cell>
          <cell r="O3507" t="str">
            <v>KQ-38-01</v>
          </cell>
          <cell r="P3507" t="str">
            <v>АКЗ оборудования, м2</v>
          </cell>
          <cell r="Q3507">
            <v>1</v>
          </cell>
        </row>
        <row r="3508">
          <cell r="E3508" t="str">
            <v>CP00-03-13-2</v>
          </cell>
          <cell r="F3508" t="str">
            <v>Нанесение финишного слоя АКЗ оборудования по системе EQ-CS-PE.00.PE.200-01</v>
          </cell>
          <cell r="G3508" t="str">
            <v>Application of the finishing layer of CP for equipment according to EQ-CS-PE.00.PE.200-01 system</v>
          </cell>
          <cell r="H3508" t="str">
            <v>м2</v>
          </cell>
          <cell r="I3508" t="str">
            <v>m2</v>
          </cell>
          <cell r="J3508">
            <v>0.66666666666666674</v>
          </cell>
          <cell r="K3508">
            <v>0.16666666666666669</v>
          </cell>
          <cell r="L3508" t="str">
            <v>KQ-38-00</v>
          </cell>
          <cell r="M3508" t="str">
            <v>Антикоррозийная защита, м2</v>
          </cell>
          <cell r="N3508">
            <v>1</v>
          </cell>
          <cell r="O3508" t="str">
            <v>KQ-38-01</v>
          </cell>
          <cell r="P3508" t="str">
            <v>АКЗ оборудования, м2</v>
          </cell>
          <cell r="Q3508">
            <v>1</v>
          </cell>
        </row>
        <row r="3509">
          <cell r="E3509" t="str">
            <v>CP00-03-14</v>
          </cell>
          <cell r="F3509" t="str">
            <v>Система АКЗ EQ-CS-SiI-AL.00.SiI-AL.50-01</v>
          </cell>
          <cell r="G3509" t="str">
            <v>CP system EQ-CS-SiI-AL.00.SiI-AL.50-01</v>
          </cell>
        </row>
        <row r="3510">
          <cell r="E3510" t="str">
            <v>CP00-03-14-1</v>
          </cell>
          <cell r="F3510" t="str">
            <v>Полный комплекс АКЗ оборудования по системе EQ-CS-SiI-AL.00.SiI-AL.50-01</v>
          </cell>
          <cell r="G3510" t="str">
            <v>Full package of CP for equipment according to EQ-CS-SiI-AL.00.SiI-AL.50-01 system</v>
          </cell>
          <cell r="H3510" t="str">
            <v>м2</v>
          </cell>
          <cell r="I3510" t="str">
            <v>m2</v>
          </cell>
          <cell r="J3510">
            <v>1.7333333333333332</v>
          </cell>
          <cell r="K3510">
            <v>0.28333333333333333</v>
          </cell>
          <cell r="L3510" t="str">
            <v>KQ-38-00</v>
          </cell>
          <cell r="M3510" t="str">
            <v>Антикоррозийная защита, м2</v>
          </cell>
          <cell r="N3510">
            <v>1</v>
          </cell>
          <cell r="O3510" t="str">
            <v>KQ-38-01</v>
          </cell>
          <cell r="P3510" t="str">
            <v>АКЗ оборудования, м2</v>
          </cell>
          <cell r="Q3510">
            <v>1</v>
          </cell>
        </row>
        <row r="3511">
          <cell r="E3511" t="str">
            <v>CP00-03-14-2</v>
          </cell>
          <cell r="F3511" t="str">
            <v>Нанесение финишного слоя АКЗ оборудования по системе EQ-CS-SiI-AL.00.SiI-AL.50-01</v>
          </cell>
          <cell r="G3511" t="str">
            <v>Application of finishing layer of CP for equipment according to EQ-CS-SiI-AL.00.SiI-AL.50-01 system</v>
          </cell>
          <cell r="H3511" t="str">
            <v>м2</v>
          </cell>
          <cell r="I3511" t="str">
            <v>m2</v>
          </cell>
          <cell r="J3511">
            <v>0.66666666666666674</v>
          </cell>
          <cell r="K3511">
            <v>0.16666666666666669</v>
          </cell>
          <cell r="L3511" t="str">
            <v>KQ-38-00</v>
          </cell>
          <cell r="M3511" t="str">
            <v>Антикоррозийная защита, м2</v>
          </cell>
          <cell r="N3511">
            <v>1</v>
          </cell>
          <cell r="O3511" t="str">
            <v>KQ-38-01</v>
          </cell>
          <cell r="P3511" t="str">
            <v>АКЗ оборудования, м2</v>
          </cell>
          <cell r="Q3511">
            <v>1</v>
          </cell>
        </row>
        <row r="3512">
          <cell r="E3512" t="str">
            <v>CP00-03-15</v>
          </cell>
          <cell r="F3512" t="str">
            <v>Система АКЗ EQ-CS-Zn-ESI.SiI.SiI.125-01</v>
          </cell>
          <cell r="G3512" t="str">
            <v>CP system EQ-CS-Zn-ESI.SiI.SiI.125-01</v>
          </cell>
        </row>
        <row r="3513">
          <cell r="E3513" t="str">
            <v>CP00-03-15-1</v>
          </cell>
          <cell r="F3513" t="str">
            <v>Полный комплекс АКЗ оборудования по системе EQ-CS-Zn-ESI.SiI.SiI.125-01</v>
          </cell>
          <cell r="G3513" t="str">
            <v>Full package of CP for equipment according to EQ-CS-Zn- ESI.SiI.SiI.125-01 system</v>
          </cell>
          <cell r="H3513" t="str">
            <v>м2</v>
          </cell>
          <cell r="I3513" t="str">
            <v>m2</v>
          </cell>
          <cell r="J3513">
            <v>2.1333333333333333</v>
          </cell>
          <cell r="K3513">
            <v>0.41666666666666669</v>
          </cell>
          <cell r="L3513" t="str">
            <v>KQ-38-00</v>
          </cell>
          <cell r="M3513" t="str">
            <v>Антикоррозийная защита, м2</v>
          </cell>
          <cell r="N3513">
            <v>1</v>
          </cell>
          <cell r="O3513" t="str">
            <v>KQ-38-01</v>
          </cell>
          <cell r="P3513" t="str">
            <v>АКЗ оборудования, м2</v>
          </cell>
          <cell r="Q3513">
            <v>1</v>
          </cell>
        </row>
        <row r="3514">
          <cell r="E3514" t="str">
            <v>CP00-03-15-2</v>
          </cell>
          <cell r="F3514" t="str">
            <v>Нанесение финишного слоя АКЗ оборудования по системе EQ-CS-Zn-ESI.SiI.SiI.125-01</v>
          </cell>
          <cell r="G3514" t="str">
            <v>Application of finishing layer of CP for equipment according to EQ-CS-Zn- ESI.SiI.SiI.125-01 system</v>
          </cell>
          <cell r="H3514" t="str">
            <v>м2</v>
          </cell>
          <cell r="I3514" t="str">
            <v>m2</v>
          </cell>
          <cell r="J3514">
            <v>1.0666666666666669</v>
          </cell>
          <cell r="K3514">
            <v>0.3</v>
          </cell>
          <cell r="L3514" t="str">
            <v>KQ-38-00</v>
          </cell>
          <cell r="M3514" t="str">
            <v>Антикоррозийная защита, м2</v>
          </cell>
          <cell r="N3514">
            <v>1</v>
          </cell>
          <cell r="O3514" t="str">
            <v>KQ-38-01</v>
          </cell>
          <cell r="P3514" t="str">
            <v>АКЗ оборудования, м2</v>
          </cell>
          <cell r="Q3514">
            <v>1</v>
          </cell>
        </row>
        <row r="3515">
          <cell r="E3515" t="str">
            <v>CP00-03-16</v>
          </cell>
          <cell r="F3515" t="str">
            <v>Система АКЗ EQ-SS-MP.00.MP.200-01</v>
          </cell>
          <cell r="G3515" t="str">
            <v>CP system  EQ-SS-MP.00.MP.200-01</v>
          </cell>
        </row>
        <row r="3516">
          <cell r="E3516" t="str">
            <v>CP00-03-16-1</v>
          </cell>
          <cell r="F3516" t="str">
            <v>Полный комплекс АКЗ оборудования по системе EQ-SS-MP.00.MP.200-01</v>
          </cell>
          <cell r="G3516" t="str">
            <v>Full package of CP for equipment according to EQ-SS-MP.00.MP.200-01 system</v>
          </cell>
          <cell r="H3516" t="str">
            <v>м2</v>
          </cell>
          <cell r="I3516" t="str">
            <v>m2</v>
          </cell>
          <cell r="J3516">
            <v>1.5666666666666664</v>
          </cell>
          <cell r="K3516">
            <v>0.28333333333333333</v>
          </cell>
          <cell r="L3516" t="str">
            <v>KQ-38-00</v>
          </cell>
          <cell r="M3516" t="str">
            <v>Антикоррозийная защита, м2</v>
          </cell>
          <cell r="N3516">
            <v>1</v>
          </cell>
          <cell r="O3516" t="str">
            <v>KQ-38-01</v>
          </cell>
          <cell r="P3516" t="str">
            <v>АКЗ оборудования, м2</v>
          </cell>
          <cell r="Q3516">
            <v>1</v>
          </cell>
        </row>
        <row r="3517">
          <cell r="E3517" t="str">
            <v>CP00-03-16-2</v>
          </cell>
          <cell r="F3517" t="str">
            <v>Нанесение финишного слоя АКЗ оборудования по системе EQ-SS-MP.00.MP.200-01</v>
          </cell>
          <cell r="G3517" t="str">
            <v>Application of the finishing layer of CP for equipment according to EQ-SS-MP.00.MP.200-01 system</v>
          </cell>
          <cell r="H3517" t="str">
            <v>м2</v>
          </cell>
          <cell r="I3517" t="str">
            <v>m2</v>
          </cell>
          <cell r="J3517">
            <v>0.66666666666666674</v>
          </cell>
          <cell r="K3517">
            <v>0.16666666666666669</v>
          </cell>
          <cell r="L3517" t="str">
            <v>KQ-38-00</v>
          </cell>
          <cell r="M3517" t="str">
            <v>Антикоррозийная защита, м2</v>
          </cell>
          <cell r="N3517">
            <v>1</v>
          </cell>
          <cell r="O3517" t="str">
            <v>KQ-38-01</v>
          </cell>
          <cell r="P3517" t="str">
            <v>АКЗ оборудования, м2</v>
          </cell>
          <cell r="Q3517">
            <v>1</v>
          </cell>
        </row>
        <row r="3518">
          <cell r="E3518" t="str">
            <v>CP00-03-17</v>
          </cell>
          <cell r="F3518" t="str">
            <v>Система АКЗ EQ-SS-PE.00.PE.200-01</v>
          </cell>
          <cell r="G3518" t="str">
            <v>CP system  EQ-SS-PE.00.PE.200-01</v>
          </cell>
        </row>
        <row r="3519">
          <cell r="E3519" t="str">
            <v>CP00-03-17-1</v>
          </cell>
          <cell r="F3519" t="str">
            <v>Полный комплекс АКЗ оборудования по системе EQ-SS-PE.00.PE.200-01</v>
          </cell>
          <cell r="G3519" t="str">
            <v>Full package of CP for equipment according to EQ-SS-PE.00.PE.200-01 system</v>
          </cell>
          <cell r="H3519" t="str">
            <v>м2</v>
          </cell>
          <cell r="I3519" t="str">
            <v>m2</v>
          </cell>
          <cell r="J3519">
            <v>1.5666666666666664</v>
          </cell>
          <cell r="K3519">
            <v>0.28333333333333333</v>
          </cell>
          <cell r="L3519" t="str">
            <v>KQ-38-00</v>
          </cell>
          <cell r="M3519" t="str">
            <v>Антикоррозийная защита, м2</v>
          </cell>
          <cell r="N3519">
            <v>1</v>
          </cell>
          <cell r="O3519" t="str">
            <v>KQ-38-01</v>
          </cell>
          <cell r="P3519" t="str">
            <v>АКЗ оборудования, м2</v>
          </cell>
          <cell r="Q3519">
            <v>1</v>
          </cell>
        </row>
        <row r="3520">
          <cell r="E3520" t="str">
            <v>CP00-03-17-2</v>
          </cell>
          <cell r="F3520" t="str">
            <v>Нанесение финишного слоя АКЗ оборудования по системе EQ-SS-PE.00.PE.200-01</v>
          </cell>
          <cell r="G3520" t="str">
            <v>Application of the finishing layer of CP for equipment according to EQ-SS-PE.00.PE.200-01 system</v>
          </cell>
          <cell r="H3520" t="str">
            <v>м2</v>
          </cell>
          <cell r="I3520" t="str">
            <v>m2</v>
          </cell>
          <cell r="J3520">
            <v>0.66666666666666674</v>
          </cell>
          <cell r="K3520">
            <v>0.16666666666666669</v>
          </cell>
          <cell r="L3520" t="str">
            <v>KQ-38-00</v>
          </cell>
          <cell r="M3520" t="str">
            <v>Антикоррозийная защита, м2</v>
          </cell>
          <cell r="N3520">
            <v>1</v>
          </cell>
          <cell r="O3520" t="str">
            <v>KQ-38-01</v>
          </cell>
          <cell r="P3520" t="str">
            <v>АКЗ оборудования, м2</v>
          </cell>
          <cell r="Q3520">
            <v>1</v>
          </cell>
        </row>
        <row r="3521">
          <cell r="E3521" t="str">
            <v>CP00-03-18</v>
          </cell>
          <cell r="F3521" t="str">
            <v>Система АКЗ EQ-SS-SiI-AL.00.SiI-AL.50-01</v>
          </cell>
          <cell r="G3521" t="str">
            <v>CP system EQ-SS-SiI-AL.00.SiI-AL.50-01</v>
          </cell>
        </row>
        <row r="3522">
          <cell r="E3522" t="str">
            <v>CP00-03-18-1</v>
          </cell>
          <cell r="F3522" t="str">
            <v>Полный комплекс АКЗ оборудования по системе EQ-SS-SiI-AL.00.SiI-AL.50-01</v>
          </cell>
          <cell r="G3522" t="str">
            <v>Full package of CP for equipment according to EQ-SS-SiI-AL.00.SiI-AL.50-01 system</v>
          </cell>
          <cell r="H3522" t="str">
            <v>м2</v>
          </cell>
          <cell r="I3522" t="str">
            <v>m2</v>
          </cell>
          <cell r="J3522">
            <v>1.5666666666666664</v>
          </cell>
          <cell r="K3522">
            <v>0.28333333333333333</v>
          </cell>
          <cell r="L3522" t="str">
            <v>KQ-38-00</v>
          </cell>
          <cell r="M3522" t="str">
            <v>Антикоррозийная защита, м2</v>
          </cell>
          <cell r="N3522">
            <v>1</v>
          </cell>
          <cell r="O3522" t="str">
            <v>KQ-38-01</v>
          </cell>
          <cell r="P3522" t="str">
            <v>АКЗ оборудования, м2</v>
          </cell>
          <cell r="Q3522">
            <v>1</v>
          </cell>
        </row>
        <row r="3523">
          <cell r="E3523" t="str">
            <v>CP00-03-18-2</v>
          </cell>
          <cell r="F3523" t="str">
            <v>Нанесение финишного слоя АКЗ оборудования по системе EQ-SS-SiI-AL.00.SiI-AL.50-01</v>
          </cell>
          <cell r="G3523" t="str">
            <v>Application of the finishing layer of CP for equipment according to EQ-SS-SiI-AL.00.SiI-AL.50-01 system</v>
          </cell>
          <cell r="H3523" t="str">
            <v>м2</v>
          </cell>
          <cell r="I3523" t="str">
            <v>m2</v>
          </cell>
          <cell r="J3523">
            <v>0.66666666666666674</v>
          </cell>
          <cell r="K3523">
            <v>0.16666666666666669</v>
          </cell>
          <cell r="L3523" t="str">
            <v>KQ-38-00</v>
          </cell>
          <cell r="M3523" t="str">
            <v>Антикоррозийная защита, м2</v>
          </cell>
          <cell r="N3523">
            <v>1</v>
          </cell>
          <cell r="O3523" t="str">
            <v>KQ-38-01</v>
          </cell>
          <cell r="P3523" t="str">
            <v>АКЗ оборудования, м2</v>
          </cell>
          <cell r="Q3523">
            <v>1</v>
          </cell>
        </row>
        <row r="3524">
          <cell r="E3524" t="str">
            <v>CP00-04</v>
          </cell>
          <cell r="F3524" t="str">
            <v>Антикоррозийная защита металлоконструкций</v>
          </cell>
          <cell r="G3524" t="str">
            <v>Corrosion protection for steel structures</v>
          </cell>
        </row>
        <row r="3525">
          <cell r="E3525" t="str">
            <v>CP00-04-03</v>
          </cell>
          <cell r="F3525" t="str">
            <v>Система АКЗ MS-CS-EP(Zn).00.PUR.160-01</v>
          </cell>
          <cell r="G3525" t="str">
            <v>CP system MS-CS-EP(Zn).00.PUR.160-01</v>
          </cell>
        </row>
        <row r="3526">
          <cell r="E3526" t="str">
            <v>CP00-04-03-1</v>
          </cell>
          <cell r="F3526" t="str">
            <v>Полный комплекс АКЗ металлоконструкций по системе MS-CS-EP(Zn).00.PUR.160-01</v>
          </cell>
          <cell r="G3526" t="str">
            <v>Full package of CP for equipment according to MS-CS-EP(Zn).00.PUR.160-01 system</v>
          </cell>
          <cell r="H3526" t="str">
            <v>м2</v>
          </cell>
          <cell r="I3526" t="str">
            <v>m2</v>
          </cell>
          <cell r="J3526">
            <v>1.9328611111111118</v>
          </cell>
          <cell r="K3526">
            <v>0.46853703703703703</v>
          </cell>
          <cell r="L3526" t="str">
            <v>KQ-38-00</v>
          </cell>
          <cell r="M3526" t="str">
            <v>Антикоррозийная защита, м2</v>
          </cell>
          <cell r="N3526">
            <v>1</v>
          </cell>
          <cell r="O3526" t="str">
            <v>KQ-38-03</v>
          </cell>
          <cell r="P3526" t="str">
            <v>АКЗ металлоконструкций, м2</v>
          </cell>
          <cell r="Q3526">
            <v>1</v>
          </cell>
        </row>
        <row r="3527">
          <cell r="E3527" t="str">
            <v>CP00-04-03-2</v>
          </cell>
          <cell r="F3527" t="str">
            <v>Нанесение финишного слоя АКЗ металлоконструкций по системе MS-CS-EP(Zn).00.PUR.160-01</v>
          </cell>
          <cell r="G3527" t="str">
            <v>Application of the finishing layer of CP for equipment according to MS-CS-EP(Zn).00.PUR.160-01 system</v>
          </cell>
          <cell r="H3527" t="str">
            <v>м2</v>
          </cell>
          <cell r="I3527" t="str">
            <v>m2</v>
          </cell>
          <cell r="J3527">
            <v>0.82263888888888892</v>
          </cell>
          <cell r="K3527">
            <v>0.33198148148148143</v>
          </cell>
          <cell r="L3527" t="str">
            <v>KQ-38-00</v>
          </cell>
          <cell r="M3527" t="str">
            <v>Антикоррозийная защита, м2</v>
          </cell>
          <cell r="N3527">
            <v>1</v>
          </cell>
          <cell r="O3527" t="str">
            <v>KQ-38-03</v>
          </cell>
          <cell r="P3527" t="str">
            <v>АКЗ металлоконструкций, м2</v>
          </cell>
          <cell r="Q3527">
            <v>1</v>
          </cell>
        </row>
        <row r="3528">
          <cell r="E3528" t="str">
            <v>CP00-04-04</v>
          </cell>
          <cell r="F3528" t="str">
            <v>Система АКЗ MS-CS-EP.00.PUR.180-01</v>
          </cell>
          <cell r="G3528" t="str">
            <v>CP system  MS-CS-EP.00.PUR.180-01</v>
          </cell>
        </row>
        <row r="3529">
          <cell r="E3529" t="str">
            <v>CP00-04-04-1</v>
          </cell>
          <cell r="F3529" t="str">
            <v>Полный комплекс АКЗ металлоконструкций по системе MS-CS-EP.00.PUR.180-01</v>
          </cell>
          <cell r="G3529" t="str">
            <v>Full package of CP for equipment according to MS-CS-EP.00.PUR.180-01 system</v>
          </cell>
          <cell r="H3529" t="str">
            <v>м2</v>
          </cell>
          <cell r="I3529" t="str">
            <v>m2</v>
          </cell>
          <cell r="J3529">
            <v>1.9328611111111118</v>
          </cell>
          <cell r="K3529">
            <v>0.46853703703703703</v>
          </cell>
          <cell r="L3529" t="str">
            <v>KQ-38-00</v>
          </cell>
          <cell r="M3529" t="str">
            <v>Антикоррозийная защита, м2</v>
          </cell>
          <cell r="N3529">
            <v>1</v>
          </cell>
          <cell r="O3529" t="str">
            <v>KQ-38-03</v>
          </cell>
          <cell r="P3529" t="str">
            <v>АКЗ металлоконструкций, м2</v>
          </cell>
          <cell r="Q3529">
            <v>1</v>
          </cell>
        </row>
        <row r="3530">
          <cell r="E3530" t="str">
            <v>CP00-04-04-2</v>
          </cell>
          <cell r="F3530" t="str">
            <v>Нанесение финишного слоя АКЗ металлоконструкций по системе MS-CS-EP.00.PUR.180-01</v>
          </cell>
          <cell r="G3530" t="str">
            <v>Application of the finishing layer of CP for equipment according to MS-CS-EP.00.PUR.180-01 system</v>
          </cell>
          <cell r="H3530" t="str">
            <v>м2</v>
          </cell>
          <cell r="I3530" t="str">
            <v>m2</v>
          </cell>
          <cell r="J3530">
            <v>0.82263888888888892</v>
          </cell>
          <cell r="K3530">
            <v>0.33198148148148143</v>
          </cell>
          <cell r="L3530" t="str">
            <v>KQ-38-00</v>
          </cell>
          <cell r="M3530" t="str">
            <v>Антикоррозийная защита, м2</v>
          </cell>
          <cell r="N3530">
            <v>1</v>
          </cell>
          <cell r="O3530" t="str">
            <v>KQ-38-03</v>
          </cell>
          <cell r="P3530" t="str">
            <v>АКЗ металлоконструкций, м2</v>
          </cell>
          <cell r="Q3530">
            <v>1</v>
          </cell>
        </row>
        <row r="3531">
          <cell r="E3531" t="str">
            <v>CP00-04-05</v>
          </cell>
          <cell r="F3531" t="str">
            <v>Система АКЗ MS-GC-EP.00.PUR.120-01</v>
          </cell>
          <cell r="G3531" t="str">
            <v>CP system  MS-GC-EP.00.PUR.120-01</v>
          </cell>
        </row>
        <row r="3532">
          <cell r="E3532" t="str">
            <v>CP00-04-05-1</v>
          </cell>
          <cell r="F3532" t="str">
            <v>Полный комплекс АКЗ металлоконструкций по системе MS-GC-EP.00.PUR.120-01</v>
          </cell>
          <cell r="G3532" t="str">
            <v>Full package of CP for equipment according to MS-GC-EP.00.PUR.120-01 system</v>
          </cell>
          <cell r="H3532" t="str">
            <v>м2</v>
          </cell>
          <cell r="I3532" t="str">
            <v>m2</v>
          </cell>
          <cell r="J3532">
            <v>1.7621666666666673</v>
          </cell>
          <cell r="K3532">
            <v>0.46853703703703703</v>
          </cell>
          <cell r="L3532" t="str">
            <v>KQ-38-00</v>
          </cell>
          <cell r="M3532" t="str">
            <v>Антикоррозийная защита, м2</v>
          </cell>
          <cell r="N3532">
            <v>1</v>
          </cell>
          <cell r="O3532" t="str">
            <v>KQ-38-03</v>
          </cell>
          <cell r="P3532" t="str">
            <v>АКЗ металлоконструкций, м2</v>
          </cell>
          <cell r="Q3532">
            <v>1</v>
          </cell>
        </row>
        <row r="3533">
          <cell r="E3533" t="str">
            <v>CP00-04-05-2</v>
          </cell>
          <cell r="F3533" t="str">
            <v>Нанесение финишного слоя АКЗ металлоконструкций по системе MS-GC-EP.00.PUR.120-01</v>
          </cell>
          <cell r="G3533" t="str">
            <v>Application of the finishing layer of CP for equipment according to MS-GC-EP.00.PUR.120-01 system</v>
          </cell>
          <cell r="H3533" t="str">
            <v>м2</v>
          </cell>
          <cell r="I3533" t="str">
            <v>m2</v>
          </cell>
          <cell r="J3533">
            <v>0.82263888888888892</v>
          </cell>
          <cell r="K3533">
            <v>0.33198148148148143</v>
          </cell>
          <cell r="L3533" t="str">
            <v>KQ-38-00</v>
          </cell>
          <cell r="M3533" t="str">
            <v>Антикоррозийная защита, м2</v>
          </cell>
          <cell r="N3533">
            <v>1</v>
          </cell>
          <cell r="O3533" t="str">
            <v>KQ-38-03</v>
          </cell>
          <cell r="P3533" t="str">
            <v>АКЗ металлоконструкций, м2</v>
          </cell>
          <cell r="Q3533">
            <v>1</v>
          </cell>
        </row>
        <row r="3534">
          <cell r="E3534" t="str">
            <v>CP00-06</v>
          </cell>
          <cell r="F3534" t="str">
            <v>Антикоррозийная защита бетонных и железобетонных конструкций</v>
          </cell>
          <cell r="G3534" t="str">
            <v>Corrosion protection for concrete and reinforced concrete structures</v>
          </cell>
        </row>
        <row r="3535">
          <cell r="E3535" t="str">
            <v>CP00-06-01</v>
          </cell>
          <cell r="F3535" t="str">
            <v>Система АКЗ RCS-RC-AY(o).AY(o).AY(o).150-01</v>
          </cell>
          <cell r="G3535" t="str">
            <v>CP System RCS-RC-AY(o).AY(o).AY(o).150-01</v>
          </cell>
        </row>
        <row r="3536">
          <cell r="E3536" t="str">
            <v>CP00-06-01-1</v>
          </cell>
          <cell r="F3536" t="str">
            <v>Полный комплекс АКЗ бетонных и железобетонных поверхностей по системе RCS-RC-AY(o).AY(o).AY(o).150-01</v>
          </cell>
          <cell r="G3536" t="str">
            <v>Full package of CP for concrete and reinforced concrete surfaces according to RCS-RC-AY(o).AY(o).AY(o).150-01 system</v>
          </cell>
          <cell r="H3536" t="str">
            <v>м2</v>
          </cell>
          <cell r="I3536" t="str">
            <v>m2</v>
          </cell>
          <cell r="J3536">
            <v>1.4375</v>
          </cell>
          <cell r="K3536">
            <v>0.41249999999999998</v>
          </cell>
          <cell r="L3536" t="str">
            <v>KQ-38-00</v>
          </cell>
          <cell r="M3536" t="str">
            <v>Антикоррозийная защита, м2</v>
          </cell>
          <cell r="N3536">
            <v>1</v>
          </cell>
          <cell r="O3536" t="str">
            <v>KQ-38-04</v>
          </cell>
          <cell r="P3536" t="str">
            <v>АКЗ ж/б конструкций, м2</v>
          </cell>
          <cell r="Q3536">
            <v>1</v>
          </cell>
        </row>
        <row r="3537">
          <cell r="E3537" t="str">
            <v>CP00-06-02</v>
          </cell>
          <cell r="F3537" t="str">
            <v>Система АКЗ RCS-RC-AY(o).AY(o).AY(o).250-01</v>
          </cell>
          <cell r="G3537" t="str">
            <v>CP System RCS-RC-AY(o).AY(o).AY(o).250-01</v>
          </cell>
        </row>
        <row r="3538">
          <cell r="E3538" t="str">
            <v>CP00-06-02-1</v>
          </cell>
          <cell r="F3538" t="str">
            <v>Полный комплекс АКЗ бетонных и железобетонных поверхностей по системе RCS-RC-AY(o).AY(o).AY(o).250-01</v>
          </cell>
          <cell r="G3538" t="str">
            <v>Full package of CP for concrete and reinforced concrete surfaces according to RCS-RC-AY(o).AY(o).AY(o).250-01 system</v>
          </cell>
          <cell r="H3538" t="str">
            <v>м2</v>
          </cell>
          <cell r="I3538" t="str">
            <v>m2</v>
          </cell>
          <cell r="J3538">
            <v>1.4375</v>
          </cell>
          <cell r="K3538">
            <v>0.41249999999999998</v>
          </cell>
          <cell r="L3538" t="str">
            <v>KQ-38-00</v>
          </cell>
          <cell r="M3538" t="str">
            <v>Антикоррозийная защита, м2</v>
          </cell>
          <cell r="N3538">
            <v>1</v>
          </cell>
          <cell r="O3538" t="str">
            <v>KQ-38-04</v>
          </cell>
          <cell r="P3538" t="str">
            <v>АКЗ ж/б конструкций, м2</v>
          </cell>
          <cell r="Q3538">
            <v>1</v>
          </cell>
        </row>
        <row r="3539">
          <cell r="E3539" t="str">
            <v>CP00-06-03</v>
          </cell>
          <cell r="F3539" t="str">
            <v>Система АКЗ RCS-RC-AY(w).AY(w).AY(w).200-01</v>
          </cell>
          <cell r="G3539" t="str">
            <v>CP System RCS-RC-AY(w).AY(w).AY(w).200-01</v>
          </cell>
        </row>
        <row r="3540">
          <cell r="E3540" t="str">
            <v>CP00-06-03-1</v>
          </cell>
          <cell r="F3540" t="str">
            <v>Полный комплекс АКЗ бетонных и железобетонных поверхностей по системе RCS-RC-AY(w).AY(w).AY(w).200-01</v>
          </cell>
          <cell r="G3540" t="str">
            <v>Full package of CP for concrete and reinforced concrete surfaces according to RCS-RC-AY(w).AY(w).AY(w).200-01 system</v>
          </cell>
          <cell r="H3540" t="str">
            <v>м2</v>
          </cell>
          <cell r="I3540" t="str">
            <v>m2</v>
          </cell>
          <cell r="J3540">
            <v>1.4375</v>
          </cell>
          <cell r="K3540">
            <v>0.41249999999999998</v>
          </cell>
          <cell r="L3540" t="str">
            <v>KQ-38-00</v>
          </cell>
          <cell r="M3540" t="str">
            <v>Антикоррозийная защита, м2</v>
          </cell>
          <cell r="N3540">
            <v>1</v>
          </cell>
          <cell r="O3540" t="str">
            <v>KQ-38-04</v>
          </cell>
          <cell r="P3540" t="str">
            <v>АКЗ ж/б конструкций, м2</v>
          </cell>
          <cell r="Q3540">
            <v>1</v>
          </cell>
        </row>
        <row r="3541">
          <cell r="E3541" t="str">
            <v>CP00-06-04</v>
          </cell>
          <cell r="F3541" t="str">
            <v>Система АКЗ RCS-RC-AY(w).AY(w).AY(w).250-01</v>
          </cell>
          <cell r="G3541" t="str">
            <v>CP System RCS-RC-AY(w).AY(w).AY(w).250-01</v>
          </cell>
        </row>
        <row r="3542">
          <cell r="E3542" t="str">
            <v>CP00-06-04-1</v>
          </cell>
          <cell r="F3542" t="str">
            <v>Полный комплекс АКЗ бетонных и железобетонных поверхностей по системе RCS-RC-AY(w).AY(w).AY(w).250-01</v>
          </cell>
          <cell r="G3542" t="str">
            <v>Full package of CP for concrete and reinforced concrete surfaces according to RCS-RC-AY(w).AY(w).AY(w).250-01 system</v>
          </cell>
          <cell r="H3542" t="str">
            <v>м2</v>
          </cell>
          <cell r="I3542" t="str">
            <v>m2</v>
          </cell>
          <cell r="J3542">
            <v>1.4375</v>
          </cell>
          <cell r="K3542">
            <v>0.41249999999999998</v>
          </cell>
          <cell r="L3542" t="str">
            <v>KQ-38-00</v>
          </cell>
          <cell r="M3542" t="str">
            <v>Антикоррозийная защита, м2</v>
          </cell>
          <cell r="N3542">
            <v>1</v>
          </cell>
          <cell r="O3542" t="str">
            <v>KQ-38-04</v>
          </cell>
          <cell r="P3542" t="str">
            <v>АКЗ ж/б конструкций, м2</v>
          </cell>
          <cell r="Q3542">
            <v>1</v>
          </cell>
        </row>
        <row r="3543">
          <cell r="E3543" t="str">
            <v>CP00-07</v>
          </cell>
          <cell r="F3543" t="str">
            <v>Антикоррозийная защита оборудования (внутренних поверхностей)</v>
          </cell>
          <cell r="G3543" t="str">
            <v>Corrosion protection for equipment (internal surfaces)</v>
          </cell>
        </row>
        <row r="3544">
          <cell r="E3544" t="str">
            <v>CP00-08</v>
          </cell>
          <cell r="F3544" t="str">
            <v>Гидроизоляция подземного оборудования</v>
          </cell>
          <cell r="G3544" t="str">
            <v>Waterproofing for underground equipment</v>
          </cell>
        </row>
        <row r="3545">
          <cell r="E3545" t="str">
            <v>CP00-08-01</v>
          </cell>
          <cell r="F3545" t="str">
            <v>Гидроизоляция подземного оборудования</v>
          </cell>
          <cell r="G3545" t="str">
            <v>Waterproofing for underground equipment</v>
          </cell>
        </row>
        <row r="3546">
          <cell r="E3546" t="str">
            <v>CP00-08-01-1</v>
          </cell>
          <cell r="F3546" t="str">
            <v>Устройство мастичной гидроизоляции подземного оборудования</v>
          </cell>
          <cell r="G3546" t="str">
            <v>Mastic waterproofing for underground equipment</v>
          </cell>
          <cell r="H3546" t="str">
            <v>м2</v>
          </cell>
          <cell r="I3546" t="str">
            <v>m2</v>
          </cell>
          <cell r="J3546">
            <v>0.5</v>
          </cell>
          <cell r="K3546">
            <v>0.05</v>
          </cell>
          <cell r="L3546" t="str">
            <v>KQ-39-00</v>
          </cell>
          <cell r="M3546" t="str">
            <v>Гидроизоляция подземного оборудования и трубопроводов, м2</v>
          </cell>
          <cell r="N3546">
            <v>1</v>
          </cell>
          <cell r="O3546" t="str">
            <v>KQ-39-01</v>
          </cell>
          <cell r="P3546" t="str">
            <v>Гидроизоляция подземного оборудования, м2</v>
          </cell>
          <cell r="Q3546">
            <v>1</v>
          </cell>
        </row>
        <row r="3547">
          <cell r="E3547" t="str">
            <v>CP00-08-01-2</v>
          </cell>
          <cell r="F3547" t="str">
            <v>Устройство ленточной гидроизоляции подземного оборудования</v>
          </cell>
          <cell r="G3547" t="str">
            <v>Tape waterproofing for underground equipment</v>
          </cell>
          <cell r="H3547" t="str">
            <v>м2</v>
          </cell>
          <cell r="I3547" t="str">
            <v>m2</v>
          </cell>
          <cell r="J3547">
            <v>1.7000000000000002</v>
          </cell>
          <cell r="K3547">
            <v>0.05</v>
          </cell>
          <cell r="L3547" t="str">
            <v>KQ-39-00</v>
          </cell>
          <cell r="M3547" t="str">
            <v>Гидроизоляция подземного оборудования и трубопроводов, м2</v>
          </cell>
          <cell r="N3547">
            <v>1</v>
          </cell>
          <cell r="O3547" t="str">
            <v>KQ-39-01</v>
          </cell>
          <cell r="P3547" t="str">
            <v>Гидроизоляция подземного оборудования, м2</v>
          </cell>
          <cell r="Q3547">
            <v>1</v>
          </cell>
        </row>
        <row r="3548">
          <cell r="E3548" t="str">
            <v>CP00-08-01-3</v>
          </cell>
          <cell r="F3548" t="str">
            <v>Устройство окрасочной гидроизоляции подземного оборудования</v>
          </cell>
          <cell r="G3548" t="str">
            <v>Paint waterproofing for underground equipment</v>
          </cell>
          <cell r="H3548" t="str">
            <v>м2</v>
          </cell>
          <cell r="I3548" t="str">
            <v>m2</v>
          </cell>
          <cell r="J3548">
            <v>1.9328611111111118</v>
          </cell>
          <cell r="K3548">
            <v>0.46853703703703703</v>
          </cell>
          <cell r="L3548" t="str">
            <v>KQ-39-00</v>
          </cell>
          <cell r="M3548" t="str">
            <v>Гидроизоляция подземного оборудования и трубопроводов, м2</v>
          </cell>
          <cell r="N3548">
            <v>1</v>
          </cell>
          <cell r="O3548" t="str">
            <v>KQ-39-01</v>
          </cell>
          <cell r="P3548" t="str">
            <v>Гидроизоляция подземного оборудования, м2</v>
          </cell>
          <cell r="Q3548">
            <v>1</v>
          </cell>
        </row>
        <row r="3549">
          <cell r="E3549" t="str">
            <v>CP00-09</v>
          </cell>
          <cell r="F3549" t="str">
            <v>Оберточная изоляция трубопроводов</v>
          </cell>
          <cell r="G3549" t="str">
            <v>Wrapping insulation for pipelines</v>
          </cell>
        </row>
        <row r="3550">
          <cell r="E3550" t="str">
            <v>CP00-09-01</v>
          </cell>
          <cell r="F3550" t="str">
            <v>Оберточная изоляция трубопроводов</v>
          </cell>
          <cell r="G3550" t="str">
            <v>Wrapping insulation for pipelines</v>
          </cell>
        </row>
        <row r="3551">
          <cell r="E3551" t="str">
            <v>CP00-09-01-1</v>
          </cell>
          <cell r="F3551" t="str">
            <v>Оберточная изоляция трубопроводов DN &lt;=50 мм / &lt;=2 дюйм</v>
          </cell>
          <cell r="G3551" t="str">
            <v>Wrapping insulation for pipelines DN &lt;=50 mm / &lt;=2”</v>
          </cell>
          <cell r="H3551" t="str">
            <v>м2</v>
          </cell>
          <cell r="I3551" t="str">
            <v>m2</v>
          </cell>
          <cell r="J3551">
            <v>1.3689274944176306</v>
          </cell>
          <cell r="K3551">
            <v>0.28237966252560992</v>
          </cell>
          <cell r="L3551" t="str">
            <v>KQ-39-00</v>
          </cell>
          <cell r="M3551" t="str">
            <v>Гидроизоляция подземного оборудования и трубопроводов, м2</v>
          </cell>
          <cell r="N3551">
            <v>1</v>
          </cell>
          <cell r="O3551" t="str">
            <v>KQ-39-02</v>
          </cell>
          <cell r="P3551" t="str">
            <v>Гидроизоляция подземных трубопроводов, м2</v>
          </cell>
          <cell r="Q3551">
            <v>1</v>
          </cell>
        </row>
        <row r="3552">
          <cell r="E3552" t="str">
            <v>CP00-09-01-2</v>
          </cell>
          <cell r="F3552" t="str">
            <v>Оберточная изоляция трубопроводов DN &gt;50 - 100 мм / &gt;2 - 4 дюйм</v>
          </cell>
          <cell r="G3552" t="str">
            <v>Wrapping insulation for pipelines DN &gt;50 - 100 mm / &gt;2 - 4”</v>
          </cell>
          <cell r="H3552" t="str">
            <v>м2</v>
          </cell>
          <cell r="I3552" t="str">
            <v>m2</v>
          </cell>
          <cell r="J3552">
            <v>1.300481119696749</v>
          </cell>
          <cell r="K3552">
            <v>0.2682606793993294</v>
          </cell>
          <cell r="L3552" t="str">
            <v>KQ-39-00</v>
          </cell>
          <cell r="M3552" t="str">
            <v>Гидроизоляция подземного оборудования и трубопроводов, м2</v>
          </cell>
          <cell r="N3552">
            <v>1</v>
          </cell>
          <cell r="O3552" t="str">
            <v>KQ-39-02</v>
          </cell>
          <cell r="P3552" t="str">
            <v>Гидроизоляция подземных трубопроводов, м2</v>
          </cell>
          <cell r="Q3552">
            <v>1</v>
          </cell>
        </row>
        <row r="3553">
          <cell r="E3553" t="str">
            <v>CP00-09-01-3</v>
          </cell>
          <cell r="F3553" t="str">
            <v>Оберточная изоляция трубопроводов DN &gt;100 - 200 мм / &gt;4 - 8 дюйм</v>
          </cell>
          <cell r="G3553" t="str">
            <v>Wrapping insulation for pipelines DN &gt;100 - 200 mm / &gt;4 - 8”</v>
          </cell>
          <cell r="H3553" t="str">
            <v>м2</v>
          </cell>
          <cell r="I3553" t="str">
            <v>m2</v>
          </cell>
          <cell r="J3553">
            <v>1.2354570637119116</v>
          </cell>
          <cell r="K3553">
            <v>0.25484764542936295</v>
          </cell>
          <cell r="L3553" t="str">
            <v>KQ-39-00</v>
          </cell>
          <cell r="M3553" t="str">
            <v>Гидроизоляция подземного оборудования и трубопроводов, м2</v>
          </cell>
          <cell r="N3553">
            <v>1</v>
          </cell>
          <cell r="O3553" t="str">
            <v>KQ-39-02</v>
          </cell>
          <cell r="P3553" t="str">
            <v>Гидроизоляция подземных трубопроводов, м2</v>
          </cell>
          <cell r="Q3553">
            <v>1</v>
          </cell>
        </row>
        <row r="3554">
          <cell r="E3554" t="str">
            <v>CP00-09-01-4</v>
          </cell>
          <cell r="F3554" t="str">
            <v>Оберточная изоляция трубопроводов DN &gt;200 - 300 мм / &gt;8 - 12 дюйм</v>
          </cell>
          <cell r="G3554" t="str">
            <v>Wrapping insulation for pipelines DN &gt;200 - 300 mm / &gt;8 - 12”</v>
          </cell>
          <cell r="H3554" t="str">
            <v>м2</v>
          </cell>
          <cell r="I3554" t="str">
            <v>m2</v>
          </cell>
          <cell r="J3554">
            <v>1.1736842105263159</v>
          </cell>
          <cell r="K3554">
            <v>0.24210526315789477</v>
          </cell>
          <cell r="L3554" t="str">
            <v>KQ-39-00</v>
          </cell>
          <cell r="M3554" t="str">
            <v>Гидроизоляция подземного оборудования и трубопроводов, м2</v>
          </cell>
          <cell r="N3554">
            <v>1</v>
          </cell>
          <cell r="O3554" t="str">
            <v>KQ-39-02</v>
          </cell>
          <cell r="P3554" t="str">
            <v>Гидроизоляция подземных трубопроводов, м2</v>
          </cell>
          <cell r="Q3554">
            <v>1</v>
          </cell>
        </row>
        <row r="3555">
          <cell r="E3555" t="str">
            <v>CP00-09-01-5</v>
          </cell>
          <cell r="F3555" t="str">
            <v>Оберточная изоляция трубопроводов DN &gt;300 - 500 мм / &gt;12 - 20 дюйм</v>
          </cell>
          <cell r="G3555" t="str">
            <v>Wrapping insulation for pipelines DN &gt;300 - 500 mm / &gt;12 - 20”</v>
          </cell>
          <cell r="H3555" t="str">
            <v>м2</v>
          </cell>
          <cell r="I3555" t="str">
            <v>m2</v>
          </cell>
          <cell r="J3555">
            <v>1.115</v>
          </cell>
          <cell r="K3555">
            <v>0.23</v>
          </cell>
          <cell r="L3555" t="str">
            <v>KQ-39-00</v>
          </cell>
          <cell r="M3555" t="str">
            <v>Гидроизоляция подземного оборудования и трубопроводов, м2</v>
          </cell>
          <cell r="N3555">
            <v>1</v>
          </cell>
          <cell r="O3555" t="str">
            <v>KQ-39-02</v>
          </cell>
          <cell r="P3555" t="str">
            <v>Гидроизоляция подземных трубопроводов, м2</v>
          </cell>
          <cell r="Q3555">
            <v>1</v>
          </cell>
        </row>
        <row r="3556">
          <cell r="E3556" t="str">
            <v>CP00-09-01-6</v>
          </cell>
          <cell r="F3556" t="str">
            <v>Оберточная изоляция трубопроводов DN &gt;500 - 700 мм / &gt;20 - 28 дюйм</v>
          </cell>
          <cell r="G3556" t="str">
            <v>Wrapping insulation for pipelines DN &gt;500 - 700 mm / &gt;20 - 28”</v>
          </cell>
          <cell r="H3556" t="str">
            <v>м2</v>
          </cell>
          <cell r="I3556" t="str">
            <v>m2</v>
          </cell>
          <cell r="J3556">
            <v>1.05925</v>
          </cell>
          <cell r="K3556">
            <v>0.2185</v>
          </cell>
          <cell r="L3556" t="str">
            <v>KQ-39-00</v>
          </cell>
          <cell r="M3556" t="str">
            <v>Гидроизоляция подземного оборудования и трубопроводов, м2</v>
          </cell>
          <cell r="N3556">
            <v>1</v>
          </cell>
          <cell r="O3556" t="str">
            <v>KQ-39-02</v>
          </cell>
          <cell r="P3556" t="str">
            <v>Гидроизоляция подземных трубопроводов, м2</v>
          </cell>
          <cell r="Q3556">
            <v>1</v>
          </cell>
        </row>
        <row r="3557">
          <cell r="E3557" t="str">
            <v>CP00-09-01-7</v>
          </cell>
          <cell r="F3557" t="str">
            <v>Оберточная изоляция трубопроводов DN &gt;700 - 1000 мм / &gt;28 - 40 дюйм</v>
          </cell>
          <cell r="G3557" t="str">
            <v>Wrapping insulation for pipelines DN &gt;700 - 1000 mm / &gt;28 - 40”</v>
          </cell>
          <cell r="H3557" t="str">
            <v>м2</v>
          </cell>
          <cell r="I3557" t="str">
            <v>m2</v>
          </cell>
          <cell r="J3557">
            <v>1.0062875</v>
          </cell>
          <cell r="K3557">
            <v>0.20757499999999998</v>
          </cell>
          <cell r="L3557" t="str">
            <v>KQ-39-00</v>
          </cell>
          <cell r="M3557" t="str">
            <v>Гидроизоляция подземного оборудования и трубопроводов, м2</v>
          </cell>
          <cell r="N3557">
            <v>1</v>
          </cell>
          <cell r="O3557" t="str">
            <v>KQ-39-02</v>
          </cell>
          <cell r="P3557" t="str">
            <v>Гидроизоляция подземных трубопроводов, м2</v>
          </cell>
          <cell r="Q3557">
            <v>1</v>
          </cell>
        </row>
        <row r="3558">
          <cell r="E3558" t="str">
            <v>CP00-09-01-8</v>
          </cell>
          <cell r="F3558" t="str">
            <v>Оберточная изоляция трубопроводов DN &gt;1000 - 1200 мм / &gt;40 - 48 дюйм</v>
          </cell>
          <cell r="G3558" t="str">
            <v>Wrapping insulation for pipelines DN &gt;1000 - 1200 mm / &gt;40 - 48”</v>
          </cell>
          <cell r="H3558" t="str">
            <v>м2</v>
          </cell>
          <cell r="I3558" t="str">
            <v>m2</v>
          </cell>
          <cell r="J3558">
            <v>0.95597312499999998</v>
          </cell>
          <cell r="K3558">
            <v>0.19719624999999996</v>
          </cell>
          <cell r="L3558" t="str">
            <v>KQ-39-00</v>
          </cell>
          <cell r="M3558" t="str">
            <v>Гидроизоляция подземного оборудования и трубопроводов, м2</v>
          </cell>
          <cell r="N3558">
            <v>1</v>
          </cell>
          <cell r="O3558" t="str">
            <v>KQ-39-02</v>
          </cell>
          <cell r="P3558" t="str">
            <v>Гидроизоляция подземных трубопроводов, м2</v>
          </cell>
          <cell r="Q3558">
            <v>1</v>
          </cell>
        </row>
        <row r="3559">
          <cell r="E3559" t="str">
            <v>CP00-09-01-9</v>
          </cell>
          <cell r="F3559" t="str">
            <v>Оберточная изоляция трубопроводов DN &gt;1200 - 1400 мм / &gt;48 - 56 дюйм</v>
          </cell>
          <cell r="G3559" t="str">
            <v>Wrapping insulation for pipelines DN &gt;1200 - 1400 mm / &gt;48 - 56”</v>
          </cell>
          <cell r="H3559" t="str">
            <v>м2</v>
          </cell>
          <cell r="I3559" t="str">
            <v>m2</v>
          </cell>
          <cell r="J3559">
            <v>0.90817446874999996</v>
          </cell>
          <cell r="K3559">
            <v>0.18733643749999995</v>
          </cell>
          <cell r="L3559" t="str">
            <v>KQ-39-00</v>
          </cell>
          <cell r="M3559" t="str">
            <v>Гидроизоляция подземного оборудования и трубопроводов, м2</v>
          </cell>
          <cell r="N3559">
            <v>1</v>
          </cell>
          <cell r="O3559" t="str">
            <v>KQ-39-02</v>
          </cell>
          <cell r="P3559" t="str">
            <v>Гидроизоляция подземных трубопроводов, м2</v>
          </cell>
          <cell r="Q3559">
            <v>1</v>
          </cell>
        </row>
        <row r="3560">
          <cell r="E3560" t="str">
            <v>CP00-09-01-10</v>
          </cell>
          <cell r="F3560" t="str">
            <v>Оберточная изоляция трубопроводов DN &gt;1400 - 1600 мм / &gt;56 - 64 дюйм</v>
          </cell>
          <cell r="G3560" t="str">
            <v>Wrapping insulation for pipelines DN &gt;1400 - 1600 mm / &gt;56 - 64”</v>
          </cell>
          <cell r="H3560" t="str">
            <v>м2</v>
          </cell>
          <cell r="I3560" t="str">
            <v>m2</v>
          </cell>
          <cell r="J3560">
            <v>0.86276574531249994</v>
          </cell>
          <cell r="K3560">
            <v>0.17796961562499994</v>
          </cell>
          <cell r="L3560" t="str">
            <v>KQ-39-00</v>
          </cell>
          <cell r="M3560" t="str">
            <v>Гидроизоляция подземного оборудования и трубопроводов, м2</v>
          </cell>
          <cell r="N3560">
            <v>1</v>
          </cell>
          <cell r="O3560" t="str">
            <v>KQ-39-02</v>
          </cell>
          <cell r="P3560" t="str">
            <v>Гидроизоляция подземных трубопроводов, м2</v>
          </cell>
          <cell r="Q3560">
            <v>1</v>
          </cell>
        </row>
        <row r="3561">
          <cell r="E3561" t="str">
            <v>CP00-09-01-11</v>
          </cell>
          <cell r="F3561" t="str">
            <v>Оберточная изоляция трубопроводов DN &gt;1600 - 1800 мм / &gt;64 - 72 дюйм</v>
          </cell>
          <cell r="G3561" t="str">
            <v>Wrapping insulation for pipelines DN &gt;1600 - 1800 mm / &gt;64 - 72”</v>
          </cell>
          <cell r="H3561" t="str">
            <v>м2</v>
          </cell>
          <cell r="I3561" t="str">
            <v>m2</v>
          </cell>
          <cell r="J3561">
            <v>0.81962745804687487</v>
          </cell>
          <cell r="K3561">
            <v>0.16907113484374994</v>
          </cell>
          <cell r="L3561" t="str">
            <v>KQ-39-00</v>
          </cell>
          <cell r="M3561" t="str">
            <v>Гидроизоляция подземного оборудования и трубопроводов, м2</v>
          </cell>
          <cell r="N3561">
            <v>1</v>
          </cell>
          <cell r="O3561" t="str">
            <v>KQ-39-02</v>
          </cell>
          <cell r="P3561" t="str">
            <v>Гидроизоляция подземных трубопроводов, м2</v>
          </cell>
          <cell r="Q3561">
            <v>1</v>
          </cell>
        </row>
        <row r="3562">
          <cell r="E3562" t="str">
            <v>CP00-09-01-12</v>
          </cell>
          <cell r="F3562" t="str">
            <v>Оберточная изоляция трубопроводов DN &gt;1800 - 2000 мм / &gt;72 - 80 дюйм</v>
          </cell>
          <cell r="G3562" t="str">
            <v>Wrapping insulation for pipelines DN &gt;1800 - 2000 mm / &gt;72 - 80”</v>
          </cell>
          <cell r="H3562" t="str">
            <v>м2</v>
          </cell>
          <cell r="I3562" t="str">
            <v>m2</v>
          </cell>
          <cell r="J3562">
            <v>0.77864608514453104</v>
          </cell>
          <cell r="K3562">
            <v>0.16061757810156244</v>
          </cell>
          <cell r="L3562" t="str">
            <v>KQ-39-00</v>
          </cell>
          <cell r="M3562" t="str">
            <v>Гидроизоляция подземного оборудования и трубопроводов, м2</v>
          </cell>
          <cell r="N3562">
            <v>1</v>
          </cell>
          <cell r="O3562" t="str">
            <v>KQ-39-02</v>
          </cell>
          <cell r="P3562" t="str">
            <v>Гидроизоляция подземных трубопроводов, м2</v>
          </cell>
          <cell r="Q3562">
            <v>1</v>
          </cell>
        </row>
        <row r="3563">
          <cell r="E3563" t="str">
            <v>CP00-09-01-13</v>
          </cell>
          <cell r="F3563" t="str">
            <v>Оберточная изоляция трубопроводов DN &gt;2000 - 2200 мм / &gt;80 - 88 дюйм</v>
          </cell>
          <cell r="G3563" t="str">
            <v>Wrapping insulation for pipelines DN &gt;2000 - 2200 mm / &gt;80 - 88”</v>
          </cell>
          <cell r="H3563" t="str">
            <v>м2</v>
          </cell>
          <cell r="I3563" t="str">
            <v>m2</v>
          </cell>
          <cell r="J3563">
            <v>0.73971378088730444</v>
          </cell>
          <cell r="K3563">
            <v>0.15258669919648429</v>
          </cell>
          <cell r="L3563" t="str">
            <v>KQ-39-00</v>
          </cell>
          <cell r="M3563" t="str">
            <v>Гидроизоляция подземного оборудования и трубопроводов, м2</v>
          </cell>
          <cell r="N3563">
            <v>1</v>
          </cell>
          <cell r="O3563" t="str">
            <v>KQ-39-02</v>
          </cell>
          <cell r="P3563" t="str">
            <v>Гидроизоляция подземных трубопроводов, м2</v>
          </cell>
          <cell r="Q3563">
            <v>1</v>
          </cell>
        </row>
        <row r="3564">
          <cell r="E3564" t="str">
            <v>CP00-10</v>
          </cell>
          <cell r="F3564" t="str">
            <v>Антикоррозионная защита металлоконструкций</v>
          </cell>
          <cell r="G3564" t="str">
            <v>Corrosion protection for steel structures</v>
          </cell>
        </row>
        <row r="3565">
          <cell r="E3565" t="str">
            <v>CP00-10-01</v>
          </cell>
          <cell r="F3565" t="str">
            <v>Полный комплекс АКЗ металлоконструкций с подготовкой поверхности Sa1</v>
          </cell>
          <cell r="G3565" t="str">
            <v>Full package of CP for steel structures with surface preparation Sa1</v>
          </cell>
        </row>
        <row r="3566">
          <cell r="E3566" t="str">
            <v>CP00-10-01-01</v>
          </cell>
          <cell r="F3566" t="str">
            <v>Полный комплекс АКЗ металлоконструкций, включая подготовку поверхности до Sa1 и нанесение системы АКЗ, состоящей только из грунтовочного покрытия</v>
          </cell>
          <cell r="G3566" t="str">
            <v>Full package of CP for steel structures including surface preparation to Sa1 and application of CP system consisting only of primer coating</v>
          </cell>
          <cell r="H3566" t="str">
            <v>м2</v>
          </cell>
          <cell r="I3566" t="str">
            <v>m2</v>
          </cell>
          <cell r="J3566">
            <v>1.714</v>
          </cell>
          <cell r="K3566">
            <v>0.13200000000000001</v>
          </cell>
          <cell r="L3566" t="str">
            <v>KQ-38-00</v>
          </cell>
          <cell r="M3566" t="str">
            <v>Антикоррозийная защита, м2</v>
          </cell>
          <cell r="N3566">
            <v>1</v>
          </cell>
          <cell r="O3566" t="str">
            <v>KQ-38-03</v>
          </cell>
          <cell r="P3566" t="str">
            <v>АКЗ металлоконструкций, м2</v>
          </cell>
          <cell r="Q3566">
            <v>1</v>
          </cell>
        </row>
        <row r="3567">
          <cell r="E3567" t="str">
            <v>CP00-10-01-02</v>
          </cell>
          <cell r="F3567" t="str">
            <v>Полный комплекс АКЗ металлоконструкций, включая подготовку поверхности до Sa1 и нанесение системы АКЗ, состоящей из грунтовочного и финишного покрытий</v>
          </cell>
          <cell r="G3567" t="str">
            <v>Full package of CP for steel structures including surface preparation to Sa1 and application of ACP system consisting of primer and finish coatings</v>
          </cell>
          <cell r="H3567" t="str">
            <v>м2</v>
          </cell>
          <cell r="I3567" t="str">
            <v>m2</v>
          </cell>
          <cell r="J3567">
            <v>2.0989999999999998</v>
          </cell>
          <cell r="K3567">
            <v>0.13600000000000001</v>
          </cell>
          <cell r="L3567" t="str">
            <v>KQ-38-00</v>
          </cell>
          <cell r="M3567" t="str">
            <v>Антикоррозийная защита, м2</v>
          </cell>
          <cell r="N3567">
            <v>1</v>
          </cell>
          <cell r="O3567" t="str">
            <v>KQ-38-03</v>
          </cell>
          <cell r="P3567" t="str">
            <v>АКЗ металлоконструкций, м2</v>
          </cell>
          <cell r="Q3567">
            <v>1</v>
          </cell>
        </row>
        <row r="3568">
          <cell r="E3568" t="str">
            <v>CP00-10-01-03</v>
          </cell>
          <cell r="F3568" t="str">
            <v>Полный комплекс АКЗ металлоконструкций, включая подготовку поверхности до Sa1 и нанесение системы АКЗ, состоящей из грунтовочного, промежуточного и финишного покрытий</v>
          </cell>
          <cell r="G3568" t="str">
            <v>Full package of CP for steel structures including surface preparation to Sa1 and application of ACP system consisting of primer, intermediate and finishing coatings</v>
          </cell>
          <cell r="H3568" t="str">
            <v>м2</v>
          </cell>
          <cell r="I3568" t="str">
            <v>m2</v>
          </cell>
          <cell r="J3568">
            <v>2.5489999999999999</v>
          </cell>
          <cell r="K3568">
            <v>0.14100000000000001</v>
          </cell>
          <cell r="L3568" t="str">
            <v>KQ-38-00</v>
          </cell>
          <cell r="M3568" t="str">
            <v>Антикоррозийная защита, м2</v>
          </cell>
          <cell r="N3568">
            <v>1</v>
          </cell>
          <cell r="O3568" t="str">
            <v>KQ-38-03</v>
          </cell>
          <cell r="P3568" t="str">
            <v>АКЗ металлоконструкций, м2</v>
          </cell>
          <cell r="Q3568">
            <v>1</v>
          </cell>
        </row>
        <row r="3569">
          <cell r="E3569" t="str">
            <v>CP00-10-02</v>
          </cell>
          <cell r="F3569" t="str">
            <v>Полный комплекс АКЗ металлоконструкций с подготовкой поверхности Sa2,5</v>
          </cell>
          <cell r="G3569" t="str">
            <v>Full package of CP for steel structures with surface preparation Sa2,5</v>
          </cell>
        </row>
        <row r="3570">
          <cell r="E3570" t="str">
            <v>CP00-10-02-01</v>
          </cell>
          <cell r="F3570" t="str">
            <v>Полный комплекс АКЗ металлоконструкций, включая подготовку поверхности до Sa2,5 и нанесение системы АКЗ, состоящей только из грунтовочного покрытия</v>
          </cell>
          <cell r="G3570" t="str">
            <v>Full package of CP for steel structures including surface preparation to Sa2,5 and application of CP system consisting only of primer coating</v>
          </cell>
          <cell r="H3570" t="str">
            <v>м2</v>
          </cell>
          <cell r="I3570" t="str">
            <v>m2</v>
          </cell>
          <cell r="J3570">
            <v>1.8049999999999997</v>
          </cell>
          <cell r="K3570">
            <v>0.21500000000000002</v>
          </cell>
          <cell r="L3570" t="str">
            <v>KQ-38-00</v>
          </cell>
          <cell r="M3570" t="str">
            <v>Антикоррозийная защита, м2</v>
          </cell>
          <cell r="N3570">
            <v>1</v>
          </cell>
          <cell r="O3570" t="str">
            <v>KQ-38-03</v>
          </cell>
          <cell r="P3570" t="str">
            <v>АКЗ металлоконструкций, м2</v>
          </cell>
          <cell r="Q3570">
            <v>1</v>
          </cell>
        </row>
        <row r="3571">
          <cell r="E3571" t="str">
            <v>CP00-10-02-02</v>
          </cell>
          <cell r="F3571" t="str">
            <v>Полный комплекс АКЗ металлоконструкций, включая подготовку поверхности до Sa2,5 и нанесение системы АКЗ, состоящей из грунтовочного и финишного покрытий</v>
          </cell>
          <cell r="G3571" t="str">
            <v>Full package of CP for steel structures including surface preparation to Sa2,5 and application of ACP system consisting of primer and finish coatings</v>
          </cell>
          <cell r="H3571" t="str">
            <v>м2</v>
          </cell>
          <cell r="I3571" t="str">
            <v>m2</v>
          </cell>
          <cell r="J3571">
            <v>2.2549999999999999</v>
          </cell>
          <cell r="K3571">
            <v>0.21900000000000003</v>
          </cell>
          <cell r="L3571" t="str">
            <v>KQ-38-00</v>
          </cell>
          <cell r="M3571" t="str">
            <v>Антикоррозийная защита, м2</v>
          </cell>
          <cell r="N3571">
            <v>1</v>
          </cell>
          <cell r="O3571" t="str">
            <v>KQ-38-03</v>
          </cell>
          <cell r="P3571" t="str">
            <v>АКЗ металлоконструкций, м2</v>
          </cell>
          <cell r="Q3571">
            <v>1</v>
          </cell>
        </row>
        <row r="3572">
          <cell r="E3572" t="str">
            <v>CP00-10-02-03</v>
          </cell>
          <cell r="F3572" t="str">
            <v>Полный комплекс АКЗ металлоконструкций, включая подготовку поверхности до Sa2,5 и нанесение системы АКЗ, состоящей из грунтовочного, промежуточного и финишного покрытий</v>
          </cell>
          <cell r="G3572" t="str">
            <v>Full package of CP for steel structures including surface preparation to Sa2,5 and application of ACP system consisting of primer, intermediate and finishing coatings</v>
          </cell>
          <cell r="H3572" t="str">
            <v>м2</v>
          </cell>
          <cell r="I3572" t="str">
            <v>m2</v>
          </cell>
          <cell r="J3572">
            <v>2.64</v>
          </cell>
          <cell r="K3572">
            <v>0.22300000000000003</v>
          </cell>
          <cell r="L3572" t="str">
            <v>KQ-38-00</v>
          </cell>
          <cell r="M3572" t="str">
            <v>Антикоррозийная защита, м2</v>
          </cell>
          <cell r="N3572">
            <v>1</v>
          </cell>
          <cell r="O3572" t="str">
            <v>KQ-38-03</v>
          </cell>
          <cell r="P3572" t="str">
            <v>АКЗ металлоконструкций, м2</v>
          </cell>
          <cell r="Q3572">
            <v>1</v>
          </cell>
        </row>
        <row r="3573">
          <cell r="E3573" t="str">
            <v>CP00-10-03</v>
          </cell>
          <cell r="F3573" t="str">
            <v>Завершение комплекса АКЗ огрунтованных металлоконструкций</v>
          </cell>
          <cell r="G3573" t="str">
            <v>Completion of the complex of CP of primed steel structures</v>
          </cell>
        </row>
        <row r="3574">
          <cell r="E3574" t="str">
            <v>CP00-10-03-01</v>
          </cell>
          <cell r="F3574" t="str">
            <v>Завершение комплекса АКЗ огрунтованных металлоконструкций, включая подготовку поверхности по проекту и нанесение только финишного покрытия</v>
          </cell>
          <cell r="G3574" t="str">
            <v>Completion of the complex of CP of primed steel structures, including surface preparation according to the project and application of only finish coating</v>
          </cell>
          <cell r="H3574" t="str">
            <v>м2</v>
          </cell>
          <cell r="I3574" t="str">
            <v>m2</v>
          </cell>
          <cell r="J3574">
            <v>1.0959999999999999</v>
          </cell>
          <cell r="K3574">
            <v>1.4E-2</v>
          </cell>
          <cell r="L3574" t="str">
            <v>KQ-38-00</v>
          </cell>
          <cell r="M3574" t="str">
            <v>Антикоррозийная защита, м2</v>
          </cell>
          <cell r="N3574">
            <v>1</v>
          </cell>
          <cell r="O3574" t="str">
            <v>KQ-38-03</v>
          </cell>
          <cell r="P3574" t="str">
            <v>АКЗ металлоконструкций, м2</v>
          </cell>
          <cell r="Q3574">
            <v>1</v>
          </cell>
        </row>
        <row r="3575">
          <cell r="E3575" t="str">
            <v>CP00-10-03-02</v>
          </cell>
          <cell r="F3575" t="str">
            <v>Завершение комплекса АКЗ огрунтованных металлоконструкций, включая подготовку поверхности по проекту и нанесение промежуточного и финишного покрытий</v>
          </cell>
          <cell r="G3575" t="str">
            <v>Completion of the complex of CP of primed steel structures, including surface preparation according to the project and application of intermediate and finish coatings</v>
          </cell>
          <cell r="H3575" t="str">
            <v>м2</v>
          </cell>
          <cell r="I3575" t="str">
            <v>m2</v>
          </cell>
          <cell r="J3575">
            <v>1.4809999999999999</v>
          </cell>
          <cell r="K3575">
            <v>1.8000000000000002E-2</v>
          </cell>
          <cell r="L3575" t="str">
            <v>KQ-38-00</v>
          </cell>
          <cell r="M3575" t="str">
            <v>Антикоррозийная защита, м2</v>
          </cell>
          <cell r="N3575">
            <v>1</v>
          </cell>
          <cell r="O3575" t="str">
            <v>KQ-38-03</v>
          </cell>
          <cell r="P3575" t="str">
            <v>АКЗ металлоконструкций, м2</v>
          </cell>
          <cell r="Q3575">
            <v>1</v>
          </cell>
        </row>
        <row r="3576">
          <cell r="E3576" t="str">
            <v>CP00-10-04</v>
          </cell>
          <cell r="F3576" t="str">
            <v>Подкраска (TouchUp) металлоконструкций</v>
          </cell>
          <cell r="G3576" t="str">
            <v>TouchUp of steel structures</v>
          </cell>
        </row>
        <row r="3577">
          <cell r="E3577" t="str">
            <v>CP00-10-04-01</v>
          </cell>
          <cell r="F3577" t="str">
            <v>Подкраска (TouchUp) металлоконструкций</v>
          </cell>
          <cell r="G3577" t="str">
            <v>TouchUp of steel structures</v>
          </cell>
          <cell r="H3577" t="str">
            <v>м2</v>
          </cell>
          <cell r="I3577" t="str">
            <v>m2</v>
          </cell>
          <cell r="J3577">
            <v>5.8879999999999999</v>
          </cell>
          <cell r="K3577">
            <v>0.10199999999999999</v>
          </cell>
          <cell r="L3577" t="str">
            <v>KQ-38-00</v>
          </cell>
          <cell r="M3577" t="str">
            <v>Антикоррозийная защита, м2</v>
          </cell>
          <cell r="N3577">
            <v>1</v>
          </cell>
          <cell r="O3577" t="str">
            <v>KQ-38-03</v>
          </cell>
          <cell r="P3577" t="str">
            <v>АКЗ металлоконструкций, м2</v>
          </cell>
          <cell r="Q3577">
            <v>1</v>
          </cell>
        </row>
        <row r="3578">
          <cell r="E3578" t="str">
            <v>CP00-10-05</v>
          </cell>
          <cell r="F3578" t="str">
            <v>Ремонт поврежденной АКЗ металлоконструкций</v>
          </cell>
          <cell r="G3578" t="str">
            <v>Repair of CP damaged steel structures</v>
          </cell>
        </row>
        <row r="3579">
          <cell r="E3579" t="str">
            <v>CP00-10-05-01</v>
          </cell>
          <cell r="F3579" t="str">
            <v>Ремонт поврежденной АКЗ металлоконструкций</v>
          </cell>
          <cell r="G3579" t="str">
            <v>Repair of CP damaged steel structures</v>
          </cell>
          <cell r="H3579" t="str">
            <v>м2</v>
          </cell>
          <cell r="I3579" t="str">
            <v>m2</v>
          </cell>
          <cell r="J3579">
            <v>5.6719999999999997</v>
          </cell>
          <cell r="K3579">
            <v>9.8000000000000004E-2</v>
          </cell>
          <cell r="L3579" t="str">
            <v>KQ-38-00</v>
          </cell>
          <cell r="M3579" t="str">
            <v>Антикоррозийная защита, м2</v>
          </cell>
          <cell r="N3579">
            <v>1</v>
          </cell>
          <cell r="O3579" t="str">
            <v>KQ-38-03</v>
          </cell>
          <cell r="P3579" t="str">
            <v>АКЗ металлоконструкций, м2</v>
          </cell>
          <cell r="Q3579">
            <v>1</v>
          </cell>
        </row>
        <row r="3580">
          <cell r="E3580" t="str">
            <v>CP00-11</v>
          </cell>
          <cell r="F3580" t="str">
            <v>Антикоррозионная защита трубопроводов</v>
          </cell>
          <cell r="G3580" t="str">
            <v>Corrosion protection for pipelines</v>
          </cell>
        </row>
        <row r="3581">
          <cell r="E3581" t="str">
            <v>CP00-11-01</v>
          </cell>
          <cell r="F3581" t="str">
            <v>Полный комплекс АКЗ трубопроводов с подготовкой поверхности Sa1</v>
          </cell>
          <cell r="G3581" t="str">
            <v>Full package of CP for pipelines with surface preparation Sa1</v>
          </cell>
        </row>
        <row r="3582">
          <cell r="E3582" t="str">
            <v>CP00-11-01-01</v>
          </cell>
          <cell r="F3582" t="str">
            <v>Полный комплекс АКЗ трубопроводов DN&lt;=150, включая подготовку поверхности до Sa1 и нанесение системы АКЗ, состоящей только из грунтовочного покрытия</v>
          </cell>
          <cell r="G3582" t="str">
            <v>Full package of CP of pipelines DN&lt;=150, including surface preparation to Sa1 and application of ACP system consisting of primer coating only</v>
          </cell>
          <cell r="H3582" t="str">
            <v>м2</v>
          </cell>
          <cell r="I3582" t="str">
            <v>m2</v>
          </cell>
          <cell r="J3582">
            <v>1.7469999999999999</v>
          </cell>
          <cell r="K3582">
            <v>0.17299999999999999</v>
          </cell>
          <cell r="L3582" t="str">
            <v>KQ-38-00</v>
          </cell>
          <cell r="M3582" t="str">
            <v>Антикоррозийная защита, м2</v>
          </cell>
          <cell r="N3582">
            <v>1</v>
          </cell>
          <cell r="O3582" t="str">
            <v>KQ-38-02</v>
          </cell>
          <cell r="P3582" t="str">
            <v>АКЗ трубопроводов, м2</v>
          </cell>
          <cell r="Q3582">
            <v>1</v>
          </cell>
        </row>
        <row r="3583">
          <cell r="E3583" t="str">
            <v>CP00-11-01-02</v>
          </cell>
          <cell r="F3583" t="str">
            <v>Полный комплекс АКЗ трубопроводов DN&lt;=150, включая подготовку поверхности до Sa1 и нанесение системы АКЗ, состоящей из грунтовочного и финишного покрытий</v>
          </cell>
          <cell r="G3583" t="str">
            <v>Full package of CP of pipelines DN&lt;=150, including surface preparation to Sa1 and application of ACP system consisting of primer and finish coatings</v>
          </cell>
          <cell r="H3583" t="str">
            <v>м2</v>
          </cell>
          <cell r="I3583" t="str">
            <v>m2</v>
          </cell>
          <cell r="J3583">
            <v>2.1319999999999997</v>
          </cell>
          <cell r="K3583">
            <v>0.17699999999999999</v>
          </cell>
          <cell r="L3583" t="str">
            <v>KQ-38-00</v>
          </cell>
          <cell r="M3583" t="str">
            <v>Антикоррозийная защита, м2</v>
          </cell>
          <cell r="N3583">
            <v>1</v>
          </cell>
          <cell r="O3583" t="str">
            <v>KQ-38-02</v>
          </cell>
          <cell r="P3583" t="str">
            <v>АКЗ трубопроводов, м2</v>
          </cell>
          <cell r="Q3583">
            <v>1</v>
          </cell>
        </row>
        <row r="3584">
          <cell r="E3584" t="str">
            <v>CP00-11-01-03</v>
          </cell>
          <cell r="F3584" t="str">
            <v>Полный комплекс АКЗ трубопроводов DN&lt;=150, включая подготовку поверхности до Sa1 и нанесение системы АКЗ, состоящей из грунтовочного, промежуточного и финишного покрытий</v>
          </cell>
          <cell r="G3584" t="str">
            <v>Full package of CP of pipelines DN&lt;=150, including surface preparation to Sa1 and application of ACP system consisting of primer, intermediate and finishing coatings</v>
          </cell>
          <cell r="H3584" t="str">
            <v>м2</v>
          </cell>
          <cell r="I3584" t="str">
            <v>m2</v>
          </cell>
          <cell r="J3584">
            <v>2.5169999999999999</v>
          </cell>
          <cell r="K3584">
            <v>0.18099999999999999</v>
          </cell>
          <cell r="L3584" t="str">
            <v>KQ-38-00</v>
          </cell>
          <cell r="M3584" t="str">
            <v>Антикоррозийная защита, м2</v>
          </cell>
          <cell r="N3584">
            <v>1</v>
          </cell>
          <cell r="O3584" t="str">
            <v>KQ-38-02</v>
          </cell>
          <cell r="P3584" t="str">
            <v>АКЗ трубопроводов, м2</v>
          </cell>
          <cell r="Q3584">
            <v>1</v>
          </cell>
        </row>
        <row r="3585">
          <cell r="E3585" t="str">
            <v>CP00-11-01-04</v>
          </cell>
          <cell r="F3585" t="str">
            <v>Полный комплекс АКЗ трубопроводов DN&gt;150, включая подготовку поверхности до Sa1 и нанесение системы АКЗ, состоящей только из грунтовочного покрытия</v>
          </cell>
          <cell r="G3585" t="str">
            <v>Full package of CP of pipelines DN&gt;150, including surface preparation to Sa1 and application of ACP system consisting of primer coating only</v>
          </cell>
          <cell r="H3585" t="str">
            <v>м2</v>
          </cell>
          <cell r="I3585" t="str">
            <v>m2</v>
          </cell>
          <cell r="J3585">
            <v>1.175</v>
          </cell>
          <cell r="K3585">
            <v>0.129</v>
          </cell>
          <cell r="L3585" t="str">
            <v>KQ-38-00</v>
          </cell>
          <cell r="M3585" t="str">
            <v>Антикоррозийная защита, м2</v>
          </cell>
          <cell r="N3585">
            <v>1</v>
          </cell>
          <cell r="O3585" t="str">
            <v>KQ-38-02</v>
          </cell>
          <cell r="P3585" t="str">
            <v>АКЗ трубопроводов, м2</v>
          </cell>
          <cell r="Q3585">
            <v>1</v>
          </cell>
        </row>
        <row r="3586">
          <cell r="E3586" t="str">
            <v>CP00-11-01-05</v>
          </cell>
          <cell r="F3586" t="str">
            <v>Полный комплекс АКЗ трубопроводов DN&gt;150, включая подготовку поверхности до Sa1 и нанесение системы АКЗ, состоящей из грунтовочного и финишного покрытий</v>
          </cell>
          <cell r="G3586" t="str">
            <v>Full package of CP of pipelines DN&gt;150, including surface preparation to Sa1 and application of ACP system consisting of primer and finish coatings</v>
          </cell>
          <cell r="H3586" t="str">
            <v>м2</v>
          </cell>
          <cell r="I3586" t="str">
            <v>m2</v>
          </cell>
          <cell r="J3586">
            <v>1.4249999999999998</v>
          </cell>
          <cell r="K3586">
            <v>0.13200000000000003</v>
          </cell>
          <cell r="L3586" t="str">
            <v>KQ-38-00</v>
          </cell>
          <cell r="M3586" t="str">
            <v>Антикоррозийная защита, м2</v>
          </cell>
          <cell r="N3586">
            <v>1</v>
          </cell>
          <cell r="O3586" t="str">
            <v>KQ-38-02</v>
          </cell>
          <cell r="P3586" t="str">
            <v>АКЗ трубопроводов, м2</v>
          </cell>
          <cell r="Q3586">
            <v>1</v>
          </cell>
        </row>
        <row r="3587">
          <cell r="E3587" t="str">
            <v>CP00-11-01-06</v>
          </cell>
          <cell r="F3587" t="str">
            <v>Полный комплекс АКЗ трубопроводов DN&gt;150, включая подготовку поверхности до Sa1 и нанесение системы АКЗ, состоящей из грунтовочного, промежуточного и финишного покрытий</v>
          </cell>
          <cell r="G3587" t="str">
            <v>Full package of CP of pipelines DN&gt;150, including surface preparation to Sa1 and application of ACP system consisting of primer, intermediate and finishing coatings</v>
          </cell>
          <cell r="H3587" t="str">
            <v>м2</v>
          </cell>
          <cell r="I3587" t="str">
            <v>m2</v>
          </cell>
          <cell r="J3587">
            <v>1.6749999999999998</v>
          </cell>
          <cell r="K3587">
            <v>0.13500000000000001</v>
          </cell>
          <cell r="L3587" t="str">
            <v>KQ-38-00</v>
          </cell>
          <cell r="M3587" t="str">
            <v>Антикоррозийная защита, м2</v>
          </cell>
          <cell r="N3587">
            <v>1</v>
          </cell>
          <cell r="O3587" t="str">
            <v>KQ-38-02</v>
          </cell>
          <cell r="P3587" t="str">
            <v>АКЗ трубопроводов, м2</v>
          </cell>
          <cell r="Q3587">
            <v>1</v>
          </cell>
        </row>
        <row r="3588">
          <cell r="E3588" t="str">
            <v>CP00-11-02</v>
          </cell>
          <cell r="F3588" t="str">
            <v>Полный комплекс АКЗ трубопроводов с подготовкой поверхности Sa2,5</v>
          </cell>
          <cell r="G3588" t="str">
            <v>Full package of CP for pipelines with surface preparation Sa2,5</v>
          </cell>
        </row>
        <row r="3589">
          <cell r="E3589" t="str">
            <v>CP00-11-02-01</v>
          </cell>
          <cell r="F3589" t="str">
            <v>Полный комплекс АКЗ трубопроводов DN&lt;=150, включая подготовку поверхности до Sa2,5 и нанесение системы АКЗ, состоящей только из грунтовочного покрытия</v>
          </cell>
          <cell r="G3589" t="str">
            <v>Full package of CP of pipelines DN&lt;=150, including surface preparation to Sa2,5 and application of ACP system consisting of primer coating only</v>
          </cell>
          <cell r="H3589" t="str">
            <v>м2</v>
          </cell>
          <cell r="I3589" t="str">
            <v>m2</v>
          </cell>
          <cell r="J3589">
            <v>1.9359999999999999</v>
          </cell>
          <cell r="K3589">
            <v>0.25600000000000001</v>
          </cell>
          <cell r="L3589" t="str">
            <v>KQ-38-00</v>
          </cell>
          <cell r="M3589" t="str">
            <v>Антикоррозийная защита, м2</v>
          </cell>
          <cell r="N3589">
            <v>1</v>
          </cell>
          <cell r="O3589" t="str">
            <v>KQ-38-02</v>
          </cell>
          <cell r="P3589" t="str">
            <v>АКЗ трубопроводов, м2</v>
          </cell>
          <cell r="Q3589">
            <v>1</v>
          </cell>
        </row>
        <row r="3590">
          <cell r="E3590" t="str">
            <v>CP00-11-02-02</v>
          </cell>
          <cell r="F3590" t="str">
            <v>Полный комплекс АКЗ трубопроводов DN&lt;=150, включая подготовку поверхности до Sa2,5 и нанесение системы АКЗ, состоящей из грунтовочного и финишного покрытий</v>
          </cell>
          <cell r="G3590" t="str">
            <v>Full package of CP of pipelines DN&lt;=150, including surface preparation to Sa2,5 and application of ACP system consisting of primer and finish coatings</v>
          </cell>
          <cell r="H3590" t="str">
            <v>м2</v>
          </cell>
          <cell r="I3590" t="str">
            <v>m2</v>
          </cell>
          <cell r="J3590">
            <v>2.3199999999999998</v>
          </cell>
          <cell r="K3590">
            <v>0.26</v>
          </cell>
          <cell r="L3590" t="str">
            <v>KQ-38-00</v>
          </cell>
          <cell r="M3590" t="str">
            <v>Антикоррозийная защита, м2</v>
          </cell>
          <cell r="N3590">
            <v>1</v>
          </cell>
          <cell r="O3590" t="str">
            <v>KQ-38-02</v>
          </cell>
          <cell r="P3590" t="str">
            <v>АКЗ трубопроводов, м2</v>
          </cell>
          <cell r="Q3590">
            <v>1</v>
          </cell>
        </row>
        <row r="3591">
          <cell r="E3591" t="str">
            <v>CP00-11-02-03</v>
          </cell>
          <cell r="F3591" t="str">
            <v>Полный комплекс АКЗ трубопроводов DN&lt;=150, включая подготовку поверхности до Sa2,5 и нанесение системы АКЗ, состоящей из грунтовочного, промежуточного и финишного покрытий</v>
          </cell>
          <cell r="G3591" t="str">
            <v>Full package of CP of pipelines DN&lt;=150, including surface preparation to Sa2,5 and application of ACP system consisting of primer, intermediate and finishing coatings</v>
          </cell>
          <cell r="H3591" t="str">
            <v>м2</v>
          </cell>
          <cell r="I3591" t="str">
            <v>m2</v>
          </cell>
          <cell r="J3591">
            <v>2.7050000000000001</v>
          </cell>
          <cell r="K3591">
            <v>0.26400000000000001</v>
          </cell>
          <cell r="L3591" t="str">
            <v>KQ-38-00</v>
          </cell>
          <cell r="M3591" t="str">
            <v>Антикоррозийная защита, м2</v>
          </cell>
          <cell r="N3591">
            <v>1</v>
          </cell>
          <cell r="O3591" t="str">
            <v>KQ-38-02</v>
          </cell>
          <cell r="P3591" t="str">
            <v>АКЗ трубопроводов, м2</v>
          </cell>
          <cell r="Q3591">
            <v>1</v>
          </cell>
        </row>
        <row r="3592">
          <cell r="E3592" t="str">
            <v>CP00-11-02-04</v>
          </cell>
          <cell r="F3592" t="str">
            <v>Полный комплекс АКЗ трубопроводов DN&gt;150, включая подготовку поверхности до Sa2,5 и нанесение системы АКЗ, состоящей только из грунтовочного покрытия</v>
          </cell>
          <cell r="G3592" t="str">
            <v>Full package of CP of pipelines DN&gt;150, including surface preparation to Sa2,5 and application of ACP system consisting of primer coating only</v>
          </cell>
          <cell r="H3592" t="str">
            <v>м2</v>
          </cell>
          <cell r="I3592" t="str">
            <v>m2</v>
          </cell>
          <cell r="J3592">
            <v>1.3440000000000001</v>
          </cell>
          <cell r="K3592">
            <v>0.21200000000000002</v>
          </cell>
          <cell r="L3592" t="str">
            <v>KQ-38-00</v>
          </cell>
          <cell r="M3592" t="str">
            <v>Антикоррозийная защита, м2</v>
          </cell>
          <cell r="N3592">
            <v>1</v>
          </cell>
          <cell r="O3592" t="str">
            <v>KQ-38-02</v>
          </cell>
          <cell r="P3592" t="str">
            <v>АКЗ трубопроводов, м2</v>
          </cell>
          <cell r="Q3592">
            <v>1</v>
          </cell>
        </row>
        <row r="3593">
          <cell r="E3593" t="str">
            <v>CP00-11-02-05</v>
          </cell>
          <cell r="F3593" t="str">
            <v>Полный комплекс АКЗ трубопроводов DN&gt;150, включая подготовку поверхности до Sa2,5 и нанесение системы АКЗ, состоящей из грунтовочного и финишного покрытий</v>
          </cell>
          <cell r="G3593" t="str">
            <v>Full package of CP of pipelines DN&gt;150, including surface preparation to Sa2,5 and application of ACP system consisting of primer and finish coatings</v>
          </cell>
          <cell r="H3593" t="str">
            <v>м2</v>
          </cell>
          <cell r="I3593" t="str">
            <v>m2</v>
          </cell>
          <cell r="J3593">
            <v>1.5939999999999999</v>
          </cell>
          <cell r="K3593">
            <v>0.21500000000000002</v>
          </cell>
          <cell r="L3593" t="str">
            <v>KQ-38-00</v>
          </cell>
          <cell r="M3593" t="str">
            <v>Антикоррозийная защита, м2</v>
          </cell>
          <cell r="N3593">
            <v>1</v>
          </cell>
          <cell r="O3593" t="str">
            <v>KQ-38-02</v>
          </cell>
          <cell r="P3593" t="str">
            <v>АКЗ трубопроводов, м2</v>
          </cell>
          <cell r="Q3593">
            <v>1</v>
          </cell>
        </row>
        <row r="3594">
          <cell r="E3594" t="str">
            <v>CP00-11-02-06</v>
          </cell>
          <cell r="F3594" t="str">
            <v>Полный комплекс АКЗ трубопроводов DN&gt;150, включая подготовку поверхности до Sa2,5 и нанесение системы АКЗ, состоящей из грунтовочного, промежуточного и финишного покрытий</v>
          </cell>
          <cell r="G3594" t="str">
            <v>Full package of CP of pipelines DN&gt;150, including surface preparation to Sa2,5 and application of ACP system consisting of primer, intermediate and finishing coatings</v>
          </cell>
          <cell r="H3594" t="str">
            <v>м2</v>
          </cell>
          <cell r="I3594" t="str">
            <v>m2</v>
          </cell>
          <cell r="J3594">
            <v>1.8439999999999999</v>
          </cell>
          <cell r="K3594">
            <v>0.21800000000000003</v>
          </cell>
          <cell r="L3594" t="str">
            <v>KQ-38-00</v>
          </cell>
          <cell r="M3594" t="str">
            <v>Антикоррозийная защита, м2</v>
          </cell>
          <cell r="N3594">
            <v>1</v>
          </cell>
          <cell r="O3594" t="str">
            <v>KQ-38-02</v>
          </cell>
          <cell r="P3594" t="str">
            <v>АКЗ трубопроводов, м2</v>
          </cell>
          <cell r="Q3594">
            <v>1</v>
          </cell>
        </row>
        <row r="3595">
          <cell r="E3595" t="str">
            <v>CP00-11-03</v>
          </cell>
          <cell r="F3595" t="str">
            <v>Завершение комплекса АКЗ огрунтованных трубопроводов</v>
          </cell>
          <cell r="G3595" t="str">
            <v>Completion of the complex of CP of primed pipelines</v>
          </cell>
        </row>
        <row r="3596">
          <cell r="E3596" t="str">
            <v>CP00-11-03-01</v>
          </cell>
          <cell r="F3596" t="str">
            <v>Завершение комплекса АКЗ огрунтованных трубопроводов DN&lt;=150, включая подготовку поверхности по проекту и нанесение только финишного покрытия</v>
          </cell>
          <cell r="G3596" t="str">
            <v>Completion of complex CP of primed pipelines DN&lt;=150, including surface preparation according to the project and application of only finish coating</v>
          </cell>
          <cell r="H3596" t="str">
            <v>м2</v>
          </cell>
          <cell r="I3596" t="str">
            <v>m2</v>
          </cell>
          <cell r="J3596">
            <v>1.0509999999999999</v>
          </cell>
          <cell r="K3596">
            <v>1.0999999999999999E-2</v>
          </cell>
          <cell r="L3596" t="str">
            <v>KQ-38-00</v>
          </cell>
          <cell r="M3596" t="str">
            <v>Антикоррозийная защита, м2</v>
          </cell>
          <cell r="N3596">
            <v>1</v>
          </cell>
          <cell r="O3596" t="str">
            <v>KQ-38-02</v>
          </cell>
          <cell r="P3596" t="str">
            <v>АКЗ трубопроводов, м2</v>
          </cell>
          <cell r="Q3596">
            <v>1</v>
          </cell>
        </row>
        <row r="3597">
          <cell r="E3597" t="str">
            <v>CP00-11-03-02</v>
          </cell>
          <cell r="F3597" t="str">
            <v>Завершение комплекса АКЗ огрунтованных трубопроводов DN&lt;=150, включая подготовку поверхности по проекту и нанесение промежуточного и финишного покрытий</v>
          </cell>
          <cell r="G3597" t="str">
            <v>Completion of complex CP of primed pipelines DN&gt;150, including surface preparation according to the project and application of intermediate and finishing coatings</v>
          </cell>
          <cell r="H3597" t="str">
            <v>м2</v>
          </cell>
          <cell r="I3597" t="str">
            <v>m2</v>
          </cell>
          <cell r="J3597">
            <v>1.4359999999999999</v>
          </cell>
          <cell r="K3597">
            <v>1.5000000000000001E-2</v>
          </cell>
          <cell r="L3597" t="str">
            <v>KQ-38-00</v>
          </cell>
          <cell r="M3597" t="str">
            <v>Антикоррозийная защита, м2</v>
          </cell>
          <cell r="N3597">
            <v>1</v>
          </cell>
          <cell r="O3597" t="str">
            <v>KQ-38-02</v>
          </cell>
          <cell r="P3597" t="str">
            <v>АКЗ трубопроводов, м2</v>
          </cell>
          <cell r="Q3597">
            <v>1</v>
          </cell>
        </row>
        <row r="3598">
          <cell r="E3598" t="str">
            <v>CP00-11-03-03</v>
          </cell>
          <cell r="F3598" t="str">
            <v>Завершение комплекса АКЗ огрунтованных трубопроводов DN&gt;150, включая подготовку поверхности по проекту и нанесение только финишного покрытия</v>
          </cell>
          <cell r="G3598" t="str">
            <v>Completion of complex CP of primed pipelines DN&gt;150, including surface preparation according to the project and application of only finish coating</v>
          </cell>
          <cell r="H3598" t="str">
            <v>м2</v>
          </cell>
          <cell r="I3598" t="str">
            <v>m2</v>
          </cell>
          <cell r="J3598">
            <v>0.70600000000000007</v>
          </cell>
          <cell r="K3598">
            <v>9.0000000000000011E-3</v>
          </cell>
          <cell r="L3598" t="str">
            <v>KQ-38-00</v>
          </cell>
          <cell r="M3598" t="str">
            <v>Антикоррозийная защита, м2</v>
          </cell>
          <cell r="N3598">
            <v>1</v>
          </cell>
          <cell r="O3598" t="str">
            <v>KQ-38-02</v>
          </cell>
          <cell r="P3598" t="str">
            <v>АКЗ трубопроводов, м2</v>
          </cell>
          <cell r="Q3598">
            <v>1</v>
          </cell>
        </row>
        <row r="3599">
          <cell r="E3599" t="str">
            <v>CP00-11-03-04</v>
          </cell>
          <cell r="F3599" t="str">
            <v>Завершение комплекса АКЗ огрунтованных трубопроводов DN&gt;150, включая подготовку поверхности по проекту и нанесение промежуточного и финишного покрытий</v>
          </cell>
          <cell r="G3599" t="str">
            <v>Completion of complex CP of primed pipelines DN&lt;=150, including surface preparation according to the project and application of intermediate and finishing coatings</v>
          </cell>
          <cell r="H3599" t="str">
            <v>м2</v>
          </cell>
          <cell r="I3599" t="str">
            <v>m2</v>
          </cell>
          <cell r="J3599">
            <v>0.95600000000000007</v>
          </cell>
          <cell r="K3599">
            <v>1.2E-2</v>
          </cell>
          <cell r="L3599" t="str">
            <v>KQ-38-00</v>
          </cell>
          <cell r="M3599" t="str">
            <v>Антикоррозийная защита, м2</v>
          </cell>
          <cell r="N3599">
            <v>1</v>
          </cell>
          <cell r="O3599" t="str">
            <v>KQ-38-02</v>
          </cell>
          <cell r="P3599" t="str">
            <v>АКЗ трубопроводов, м2</v>
          </cell>
          <cell r="Q3599">
            <v>1</v>
          </cell>
        </row>
        <row r="3600">
          <cell r="E3600" t="str">
            <v>CP00-11-04</v>
          </cell>
          <cell r="F3600" t="str">
            <v>Подкраска (TouchUp) трубопроводов</v>
          </cell>
          <cell r="G3600" t="str">
            <v>TouchUp of pipelines</v>
          </cell>
        </row>
        <row r="3601">
          <cell r="E3601" t="str">
            <v>CP00-11-04-01</v>
          </cell>
          <cell r="F3601" t="str">
            <v>Подкраска (TouchUp) трубопроводов</v>
          </cell>
          <cell r="G3601" t="str">
            <v>TouchUp of pipelines</v>
          </cell>
          <cell r="H3601" t="str">
            <v>м2</v>
          </cell>
          <cell r="I3601" t="str">
            <v>m2</v>
          </cell>
          <cell r="J3601">
            <v>5.6280000000000001</v>
          </cell>
          <cell r="K3601">
            <v>9.799999999999999E-2</v>
          </cell>
          <cell r="L3601" t="str">
            <v>KQ-38-00</v>
          </cell>
          <cell r="M3601" t="str">
            <v>Антикоррозийная защита, м2</v>
          </cell>
          <cell r="N3601">
            <v>1</v>
          </cell>
          <cell r="O3601" t="str">
            <v>KQ-38-02</v>
          </cell>
          <cell r="P3601" t="str">
            <v>АКЗ трубопроводов, м2</v>
          </cell>
          <cell r="Q3601">
            <v>1</v>
          </cell>
        </row>
        <row r="3602">
          <cell r="E3602" t="str">
            <v>CP00-11-05</v>
          </cell>
          <cell r="F3602" t="str">
            <v>Ремонт поврежденной АКЗ трубопроводов</v>
          </cell>
          <cell r="G3602" t="str">
            <v>Repair of CP damaged pipelines</v>
          </cell>
        </row>
        <row r="3603">
          <cell r="E3603" t="str">
            <v>CP00-11-05-01</v>
          </cell>
          <cell r="F3603" t="str">
            <v>Ремонт поврежденной АКЗ трубопроводов</v>
          </cell>
          <cell r="G3603" t="str">
            <v>Repair of CP damaged pipelines</v>
          </cell>
          <cell r="H3603" t="str">
            <v>м2</v>
          </cell>
          <cell r="I3603" t="str">
            <v>m2</v>
          </cell>
          <cell r="J3603">
            <v>5.4130000000000003</v>
          </cell>
          <cell r="K3603">
            <v>9.4E-2</v>
          </cell>
          <cell r="L3603" t="str">
            <v>KQ-38-00</v>
          </cell>
          <cell r="M3603" t="str">
            <v>Антикоррозийная защита, м2</v>
          </cell>
          <cell r="N3603">
            <v>1</v>
          </cell>
          <cell r="O3603" t="str">
            <v>KQ-38-02</v>
          </cell>
          <cell r="P3603" t="str">
            <v>АКЗ трубопроводов, м2</v>
          </cell>
          <cell r="Q3603">
            <v>1</v>
          </cell>
        </row>
        <row r="3604">
          <cell r="E3604" t="str">
            <v>CP00-12</v>
          </cell>
          <cell r="F3604" t="str">
            <v>Антикоррозионная защита наружных поверхностей оборудования</v>
          </cell>
          <cell r="G3604" t="str">
            <v>Corrosion protection for equipment (external surfaces)</v>
          </cell>
        </row>
        <row r="3605">
          <cell r="E3605" t="str">
            <v>CP00-12-01</v>
          </cell>
          <cell r="F3605" t="str">
            <v>Полный комплекс наружной АКЗ оборудования с подготовкой поверхности Sa1</v>
          </cell>
          <cell r="G3605" t="str">
            <v>Full complex of external surface treatment of equipment with surface preparation Sa1</v>
          </cell>
        </row>
        <row r="3606">
          <cell r="E3606" t="str">
            <v>CP00-12-01-01</v>
          </cell>
          <cell r="F3606" t="str">
            <v>Полный комплекс наружной АКЗ оборудования, включая подготовку поверхности до Sa1 и нанесение системы АКЗ, состоящей только из грунтовочного покрытия</v>
          </cell>
          <cell r="G3606" t="str">
            <v>Full complex of external CP of equipment, including surface preparation to Sa1 and application of ACS system consisting only of primer coating</v>
          </cell>
          <cell r="H3606" t="str">
            <v>м2</v>
          </cell>
          <cell r="I3606" t="str">
            <v>m2</v>
          </cell>
          <cell r="J3606">
            <v>1.3429999999999997</v>
          </cell>
          <cell r="K3606">
            <v>0.12000000000000002</v>
          </cell>
          <cell r="L3606" t="str">
            <v>KQ-38-00</v>
          </cell>
          <cell r="M3606" t="str">
            <v>Антикоррозийная защита, м2</v>
          </cell>
          <cell r="N3606">
            <v>1</v>
          </cell>
          <cell r="O3606" t="str">
            <v>KQ-38-01</v>
          </cell>
          <cell r="P3606" t="str">
            <v>АКЗ оборудования, м2</v>
          </cell>
          <cell r="Q3606">
            <v>1</v>
          </cell>
        </row>
        <row r="3607">
          <cell r="E3607" t="str">
            <v>CP00-12-01-02</v>
          </cell>
          <cell r="F3607" t="str">
            <v>Полный комплекс наружной АКЗ оборудования, включая подготовку поверхности до Sa1 и нанесение системы АКЗ, состоящей из грунтовочного и финишного покрытий</v>
          </cell>
          <cell r="G3607" t="str">
            <v>Full complex of external CP of equipment, including surface preparation to Sa1 and application of ACS system consisting of primer and finish coatings</v>
          </cell>
          <cell r="H3607" t="str">
            <v>м2</v>
          </cell>
          <cell r="I3607" t="str">
            <v>m2</v>
          </cell>
          <cell r="J3607">
            <v>1.6369999999999998</v>
          </cell>
          <cell r="K3607">
            <v>0.12600000000000003</v>
          </cell>
          <cell r="L3607" t="str">
            <v>KQ-38-00</v>
          </cell>
          <cell r="M3607" t="str">
            <v>Антикоррозийная защита, м2</v>
          </cell>
          <cell r="N3607">
            <v>1</v>
          </cell>
          <cell r="O3607" t="str">
            <v>KQ-38-01</v>
          </cell>
          <cell r="P3607" t="str">
            <v>АКЗ оборудования, м2</v>
          </cell>
          <cell r="Q3607">
            <v>1</v>
          </cell>
        </row>
        <row r="3608">
          <cell r="E3608" t="str">
            <v>CP00-12-01-03</v>
          </cell>
          <cell r="F3608" t="str">
            <v>Полный комплекс наружной АКЗ оборудования, включая подготовку поверхности до Sa1 и нанесение системы АКЗ, состоящей из грунтовочного, промежуточного и финишного покрытий</v>
          </cell>
          <cell r="G3608" t="str">
            <v>Full complex of external CP of equipment, including surface preparation to Sa1 and application of ACP system consisting of primer, intermediate and finishing coatings</v>
          </cell>
          <cell r="H3608" t="str">
            <v>м2</v>
          </cell>
          <cell r="I3608" t="str">
            <v>m2</v>
          </cell>
          <cell r="J3608">
            <v>1.93</v>
          </cell>
          <cell r="K3608">
            <v>0.13200000000000001</v>
          </cell>
          <cell r="L3608" t="str">
            <v>KQ-38-00</v>
          </cell>
          <cell r="M3608" t="str">
            <v>Антикоррозийная защита, м2</v>
          </cell>
          <cell r="N3608">
            <v>1</v>
          </cell>
          <cell r="O3608" t="str">
            <v>KQ-38-01</v>
          </cell>
          <cell r="P3608" t="str">
            <v>АКЗ оборудования, м2</v>
          </cell>
          <cell r="Q3608">
            <v>1</v>
          </cell>
        </row>
        <row r="3609">
          <cell r="E3609" t="str">
            <v>CP00-12-02</v>
          </cell>
          <cell r="F3609" t="str">
            <v>Полный комплекс наружной АКЗ оборудования с подготовкой поверхности Sa2,5</v>
          </cell>
          <cell r="G3609" t="str">
            <v>Full complex of external surface treatment of equipment with surface preparation Sa2,5</v>
          </cell>
        </row>
        <row r="3610">
          <cell r="E3610" t="str">
            <v>CP00-12-02-01</v>
          </cell>
          <cell r="F3610" t="str">
            <v>Полный комплекс наружной АКЗ оборудования, включая подготовку поверхности до Sa2,5 и нанесение системы АКЗ, состоящей только из грунтовочного покрытия</v>
          </cell>
          <cell r="G3610" t="str">
            <v>Full complex of external CP of equipment, including surface preparation to Sa2,5 and application of ACS system consisting only of primer coating</v>
          </cell>
          <cell r="H3610" t="str">
            <v>м2</v>
          </cell>
          <cell r="I3610" t="str">
            <v>m2</v>
          </cell>
          <cell r="J3610">
            <v>1.4829999999999999</v>
          </cell>
          <cell r="K3610">
            <v>0.20400000000000001</v>
          </cell>
          <cell r="L3610" t="str">
            <v>KQ-38-00</v>
          </cell>
          <cell r="M3610" t="str">
            <v>Антикоррозийная защита, м2</v>
          </cell>
          <cell r="N3610">
            <v>1</v>
          </cell>
          <cell r="O3610" t="str">
            <v>KQ-38-01</v>
          </cell>
          <cell r="P3610" t="str">
            <v>АКЗ оборудования, м2</v>
          </cell>
          <cell r="Q3610">
            <v>1</v>
          </cell>
        </row>
        <row r="3611">
          <cell r="E3611" t="str">
            <v>CP00-12-02-02</v>
          </cell>
          <cell r="F3611" t="str">
            <v>Полный комплекс наружной АКЗ оборудования, включая подготовку поверхности до Sa2,5 и нанесение системы АКЗ, состоящей из грунтовочного и финишного покрытий</v>
          </cell>
          <cell r="G3611" t="str">
            <v>Full complex of external CP of equipment, including surface preparation to Sa2,5 and application of ACS system consisting of primer and finish coatings</v>
          </cell>
          <cell r="H3611" t="str">
            <v>м2</v>
          </cell>
          <cell r="I3611" t="str">
            <v>m2</v>
          </cell>
          <cell r="J3611">
            <v>1.7759999999999998</v>
          </cell>
          <cell r="K3611">
            <v>0.21100000000000002</v>
          </cell>
          <cell r="L3611" t="str">
            <v>KQ-38-00</v>
          </cell>
          <cell r="M3611" t="str">
            <v>Антикоррозийная защита, м2</v>
          </cell>
          <cell r="N3611">
            <v>1</v>
          </cell>
          <cell r="O3611" t="str">
            <v>KQ-38-01</v>
          </cell>
          <cell r="P3611" t="str">
            <v>АКЗ оборудования, м2</v>
          </cell>
          <cell r="Q3611">
            <v>1</v>
          </cell>
        </row>
        <row r="3612">
          <cell r="E3612" t="str">
            <v>CP00-12-02-03</v>
          </cell>
          <cell r="F3612" t="str">
            <v>Полный комплекс наружной АКЗ оборудования, включая подготовку поверхности до Sa2,5 и нанесение системы АКЗ, состоящей из грунтовочного, промежуточного и финишного покрытий</v>
          </cell>
          <cell r="G3612" t="str">
            <v>Full complex of external CP of equipment, including surface preparation to Sa2,5 and application of ACP system consisting of primer, intermediate and finishing coatings</v>
          </cell>
          <cell r="H3612" t="str">
            <v>м2</v>
          </cell>
          <cell r="I3612" t="str">
            <v>m2</v>
          </cell>
          <cell r="J3612">
            <v>2.0699999999999998</v>
          </cell>
          <cell r="K3612">
            <v>0.21600000000000003</v>
          </cell>
          <cell r="L3612" t="str">
            <v>KQ-38-00</v>
          </cell>
          <cell r="M3612" t="str">
            <v>Антикоррозийная защита, м2</v>
          </cell>
          <cell r="N3612">
            <v>1</v>
          </cell>
          <cell r="O3612" t="str">
            <v>KQ-38-01</v>
          </cell>
          <cell r="P3612" t="str">
            <v>АКЗ оборудования, м2</v>
          </cell>
          <cell r="Q3612">
            <v>1</v>
          </cell>
        </row>
        <row r="3613">
          <cell r="E3613" t="str">
            <v>CP00-12-03</v>
          </cell>
          <cell r="F3613" t="str">
            <v>Завершение комплекса наружной АКЗ огрунтованного оборудования</v>
          </cell>
          <cell r="G3613" t="str">
            <v>Completion of the complex of external ACP of primed equipment</v>
          </cell>
        </row>
        <row r="3614">
          <cell r="E3614" t="str">
            <v>CP00-12-03-01</v>
          </cell>
          <cell r="F3614" t="str">
            <v>Завершение комплекса наружной АКЗ огрунтованного оборудования, включая подготовку поверхности по проекту и нанесение только финишного покрытия</v>
          </cell>
          <cell r="G3614" t="str">
            <v>Completion of the complex of exterior CP of primed equipment, including surface preparation according to the project and application of only finish coating</v>
          </cell>
          <cell r="H3614" t="str">
            <v>м2</v>
          </cell>
          <cell r="I3614" t="str">
            <v>m2</v>
          </cell>
          <cell r="J3614">
            <v>0.79700000000000004</v>
          </cell>
          <cell r="K3614">
            <v>1.4999999999999999E-2</v>
          </cell>
          <cell r="L3614" t="str">
            <v>KQ-38-00</v>
          </cell>
          <cell r="M3614" t="str">
            <v>Антикоррозийная защита, м2</v>
          </cell>
          <cell r="N3614">
            <v>1</v>
          </cell>
          <cell r="O3614" t="str">
            <v>KQ-38-01</v>
          </cell>
          <cell r="P3614" t="str">
            <v>АКЗ оборудования, м2</v>
          </cell>
          <cell r="Q3614">
            <v>1</v>
          </cell>
        </row>
        <row r="3615">
          <cell r="E3615" t="str">
            <v>CP00-12-03-02</v>
          </cell>
          <cell r="F3615" t="str">
            <v>Завершение комплекса наружной АКЗ огрунтованного оборудования, включая подготовку поверхности по проекту и нанесение промежуточного и финишного покрытий</v>
          </cell>
          <cell r="G3615" t="str">
            <v>Completion of the complex of external CP of primed equipment, including surface preparation according to the project and application of intermediate and finish coatings</v>
          </cell>
          <cell r="H3615" t="str">
            <v>м2</v>
          </cell>
          <cell r="I3615" t="str">
            <v>m2</v>
          </cell>
          <cell r="J3615">
            <v>1.0899999999999999</v>
          </cell>
          <cell r="K3615">
            <v>0.02</v>
          </cell>
          <cell r="L3615" t="str">
            <v>KQ-38-00</v>
          </cell>
          <cell r="M3615" t="str">
            <v>Антикоррозийная защита, м2</v>
          </cell>
          <cell r="N3615">
            <v>1</v>
          </cell>
          <cell r="O3615" t="str">
            <v>KQ-38-01</v>
          </cell>
          <cell r="P3615" t="str">
            <v>АКЗ оборудования, м2</v>
          </cell>
          <cell r="Q3615">
            <v>1</v>
          </cell>
        </row>
        <row r="3616">
          <cell r="E3616" t="str">
            <v>CP00-12-04</v>
          </cell>
          <cell r="F3616" t="str">
            <v>Подкраска (TouchUp) оборудования</v>
          </cell>
          <cell r="G3616" t="str">
            <v>TouchUp of equipment</v>
          </cell>
        </row>
        <row r="3617">
          <cell r="E3617" t="str">
            <v>CP00-12-04-01</v>
          </cell>
          <cell r="F3617" t="str">
            <v>Подкраска (TouchUp) оборудования</v>
          </cell>
          <cell r="G3617" t="str">
            <v>TouchUp of equipment</v>
          </cell>
          <cell r="H3617" t="str">
            <v>м2</v>
          </cell>
          <cell r="I3617" t="str">
            <v>m2</v>
          </cell>
          <cell r="J3617">
            <v>4.4090000000000007</v>
          </cell>
          <cell r="K3617">
            <v>7.9000000000000001E-2</v>
          </cell>
          <cell r="L3617" t="str">
            <v>KQ-38-00</v>
          </cell>
          <cell r="M3617" t="str">
            <v>Антикоррозийная защита, м2</v>
          </cell>
          <cell r="N3617">
            <v>1</v>
          </cell>
          <cell r="O3617" t="str">
            <v>KQ-38-01</v>
          </cell>
          <cell r="P3617" t="str">
            <v>АКЗ оборудования, м2</v>
          </cell>
          <cell r="Q3617">
            <v>1</v>
          </cell>
        </row>
        <row r="3618">
          <cell r="E3618" t="str">
            <v>CP00-12-05</v>
          </cell>
          <cell r="F3618" t="str">
            <v>Ремонт поврежденной наружной АКЗ оборудования</v>
          </cell>
          <cell r="G3618" t="str">
            <v>Repair of CP damaged equipment</v>
          </cell>
        </row>
        <row r="3619">
          <cell r="E3619" t="str">
            <v>CP00-12-05-01</v>
          </cell>
          <cell r="F3619" t="str">
            <v>Ремонт поврежденной наружной АКЗ оборудования</v>
          </cell>
          <cell r="G3619" t="str">
            <v>Repair of CP damaged equipment</v>
          </cell>
          <cell r="H3619" t="str">
            <v>м2</v>
          </cell>
          <cell r="I3619" t="str">
            <v>m2</v>
          </cell>
          <cell r="J3619">
            <v>4.2469999999999999</v>
          </cell>
          <cell r="K3619">
            <v>7.5000000000000011E-2</v>
          </cell>
          <cell r="L3619" t="str">
            <v>KQ-38-00</v>
          </cell>
          <cell r="M3619" t="str">
            <v>Антикоррозийная защита, м2</v>
          </cell>
          <cell r="N3619">
            <v>1</v>
          </cell>
          <cell r="O3619" t="str">
            <v>KQ-38-01</v>
          </cell>
          <cell r="P3619" t="str">
            <v>АКЗ оборудования, м2</v>
          </cell>
          <cell r="Q3619">
            <v>1</v>
          </cell>
        </row>
        <row r="3620">
          <cell r="E3620" t="str">
            <v>CP00-13</v>
          </cell>
          <cell r="F3620" t="str">
            <v>Антикоррозионная защита внутренних поверхностей оборудования</v>
          </cell>
          <cell r="G3620" t="str">
            <v>Corrosion protection for equipment (internal surfaces)</v>
          </cell>
        </row>
        <row r="3621">
          <cell r="E3621" t="str">
            <v>CP00-13-01</v>
          </cell>
          <cell r="F3621" t="str">
            <v>Полный комплекс внутренней АКЗ оборудования</v>
          </cell>
          <cell r="G3621" t="str">
            <v>Full range of internal CP equipment</v>
          </cell>
        </row>
        <row r="3622">
          <cell r="E3622" t="str">
            <v>CP00-13-01-01</v>
          </cell>
          <cell r="F3622" t="str">
            <v>Полный комплекс внутренней АКЗ оборудования, включая подготовку поверхности по проекту и нанесение системы АКЗ, состоящей из грунтовочного покрытия</v>
          </cell>
          <cell r="G3622" t="str">
            <v>Full complex of internal CP of equipment, including surface preparation according to the project and application of ACS system consisting of primer coating</v>
          </cell>
          <cell r="H3622" t="str">
            <v>м2</v>
          </cell>
          <cell r="I3622" t="str">
            <v>m2</v>
          </cell>
          <cell r="J3622">
            <v>1.4579999999999997</v>
          </cell>
          <cell r="K3622">
            <v>2.6000000000000002E-2</v>
          </cell>
          <cell r="L3622" t="str">
            <v>KQ-38-00</v>
          </cell>
          <cell r="M3622" t="str">
            <v>Антикоррозийная защита, м2</v>
          </cell>
          <cell r="N3622">
            <v>1</v>
          </cell>
          <cell r="O3622" t="str">
            <v>KQ-38-01</v>
          </cell>
          <cell r="P3622" t="str">
            <v>АКЗ оборудования, м2</v>
          </cell>
          <cell r="Q3622">
            <v>1</v>
          </cell>
        </row>
        <row r="3623">
          <cell r="E3623" t="str">
            <v>CP00-13-01-02</v>
          </cell>
          <cell r="F3623" t="str">
            <v>Полный комплекс внутренней АКЗ оборудования, включая подготовку поверхности по проекту и нанесение системы АКЗ, состоящей из грунтовочного и финишного покрытий</v>
          </cell>
          <cell r="G3623" t="str">
            <v>Full complex of internal CP of equipment, including surface preparation according to the project and application of ACS system consisting of primer and finish coatings</v>
          </cell>
          <cell r="H3623" t="str">
            <v>м2</v>
          </cell>
          <cell r="I3623" t="str">
            <v>m2</v>
          </cell>
          <cell r="J3623">
            <v>1.6749999999999998</v>
          </cell>
          <cell r="K3623">
            <v>3.1000000000000003E-2</v>
          </cell>
          <cell r="L3623" t="str">
            <v>KQ-38-00</v>
          </cell>
          <cell r="M3623" t="str">
            <v>Антикоррозийная защита, м2</v>
          </cell>
          <cell r="N3623">
            <v>1</v>
          </cell>
          <cell r="O3623" t="str">
            <v>KQ-38-01</v>
          </cell>
          <cell r="P3623" t="str">
            <v>АКЗ оборудования, м2</v>
          </cell>
          <cell r="Q3623">
            <v>1</v>
          </cell>
        </row>
        <row r="3624">
          <cell r="E3624" t="str">
            <v>CP00-13-01-03</v>
          </cell>
          <cell r="F3624" t="str">
            <v>Полный комплекс внутренней АКЗ оборудования, включая подготовку поверхности по проекту и нанесение системы АКЗ, состоящей из грунтовочного, промежуточного и финишного покрытий</v>
          </cell>
          <cell r="G3624" t="str">
            <v>Full complex of internal CP of equipment, including surface preparation according to the project and application of ACS system consisting of primer, intermediate and finish coatings</v>
          </cell>
          <cell r="H3624" t="str">
            <v>м2</v>
          </cell>
          <cell r="I3624" t="str">
            <v>m2</v>
          </cell>
          <cell r="J3624">
            <v>1.891</v>
          </cell>
          <cell r="K3624">
            <v>3.5000000000000003E-2</v>
          </cell>
          <cell r="L3624" t="str">
            <v>KQ-38-00</v>
          </cell>
          <cell r="M3624" t="str">
            <v>Антикоррозийная защита, м2</v>
          </cell>
          <cell r="N3624">
            <v>1</v>
          </cell>
          <cell r="O3624" t="str">
            <v>KQ-38-01</v>
          </cell>
          <cell r="P3624" t="str">
            <v>АКЗ оборудования, м2</v>
          </cell>
          <cell r="Q3624">
            <v>1</v>
          </cell>
        </row>
        <row r="3625">
          <cell r="E3625" t="str">
            <v>CP00-14</v>
          </cell>
          <cell r="F3625" t="str">
            <v>Антикоррозионная защита бетонных и железобетонных конструкций</v>
          </cell>
          <cell r="G3625" t="str">
            <v>Corrosion protection for concrete and reinforced concrete structures</v>
          </cell>
        </row>
        <row r="3626">
          <cell r="E3626" t="str">
            <v>CP00-14-01</v>
          </cell>
          <cell r="F3626" t="str">
            <v>Антикоррозионная защита бетонных и железобетонных конструкций</v>
          </cell>
          <cell r="G3626" t="str">
            <v>Corrosion protection for concrete and reinforced concrete structures</v>
          </cell>
        </row>
        <row r="3627">
          <cell r="E3627" t="str">
            <v>CP00-14-01-01</v>
          </cell>
          <cell r="F3627" t="str">
            <v>Полный комплекс АКЗ бетонных и железобетонных конструкций, включая подготовку поверхности по проекту и нанесение системы АКЗ, состоящей из грунтовочного и финишного покрытий</v>
          </cell>
          <cell r="G3627" t="str">
            <v>Full complex of CP of concrete and reinforced concrete structures, including surface preparation according to the project and application of ACP system consisting of primer and finish coatings</v>
          </cell>
          <cell r="H3627" t="str">
            <v>м2</v>
          </cell>
          <cell r="I3627" t="str">
            <v>m2</v>
          </cell>
          <cell r="J3627">
            <v>1.67</v>
          </cell>
          <cell r="K3627">
            <v>6.3E-2</v>
          </cell>
          <cell r="L3627" t="str">
            <v>KQ-38-00</v>
          </cell>
          <cell r="M3627" t="str">
            <v>Антикоррозийная защита, м2</v>
          </cell>
          <cell r="N3627">
            <v>1</v>
          </cell>
          <cell r="O3627" t="str">
            <v>KQ-38-04</v>
          </cell>
          <cell r="P3627" t="str">
            <v>АКЗ ж/б конструкций, м2</v>
          </cell>
          <cell r="Q3627">
            <v>1</v>
          </cell>
        </row>
        <row r="3628">
          <cell r="E3628" t="str">
            <v>CP00-14-01-02</v>
          </cell>
          <cell r="F3628" t="str">
            <v>Полный комплекс АКЗ бетонных и железобетонных конструкций, включая подготовку поверхности по проекту и нанесение системы АКЗ, состоящей из грунтовочного, промежуточного и финишного покрытий</v>
          </cell>
          <cell r="G3628" t="str">
            <v>Full complex of CP of concrete and reinforced concrete structures, including surface preparation according to the project and application of ACP system consisting of primer, intermediate and finishing coatings</v>
          </cell>
          <cell r="H3628" t="str">
            <v>м2</v>
          </cell>
          <cell r="I3628" t="str">
            <v>m2</v>
          </cell>
          <cell r="J3628">
            <v>1.9349999999999998</v>
          </cell>
          <cell r="K3628">
            <v>6.9000000000000006E-2</v>
          </cell>
          <cell r="L3628" t="str">
            <v>KQ-38-00</v>
          </cell>
          <cell r="M3628" t="str">
            <v>Антикоррозийная защита, м2</v>
          </cell>
          <cell r="N3628">
            <v>1</v>
          </cell>
          <cell r="O3628" t="str">
            <v>KQ-38-04</v>
          </cell>
          <cell r="P3628" t="str">
            <v>АКЗ ж/б конструкций, м2</v>
          </cell>
          <cell r="Q3628">
            <v>1</v>
          </cell>
        </row>
        <row r="3629">
          <cell r="E3629" t="str">
            <v>CP00-14-01-03</v>
          </cell>
          <cell r="F3629" t="str">
            <v>Ремонт поврежденной АКЗ бетонных и железобетонных конструкций</v>
          </cell>
          <cell r="G3629" t="str">
            <v>Repair of damaged ACZ of concrete and reinforced concrete structures</v>
          </cell>
          <cell r="H3629" t="str">
            <v>м2</v>
          </cell>
          <cell r="I3629" t="str">
            <v>m2</v>
          </cell>
          <cell r="J3629">
            <v>4.048</v>
          </cell>
          <cell r="K3629">
            <v>6.8000000000000005E-2</v>
          </cell>
          <cell r="L3629" t="str">
            <v>KQ-38-00</v>
          </cell>
          <cell r="M3629" t="str">
            <v>Антикоррозийная защита, м2</v>
          </cell>
          <cell r="N3629">
            <v>1</v>
          </cell>
          <cell r="O3629" t="str">
            <v>KQ-38-04</v>
          </cell>
          <cell r="P3629" t="str">
            <v>АКЗ ж/б конструкций, м2</v>
          </cell>
          <cell r="Q3629">
            <v>1</v>
          </cell>
        </row>
        <row r="3630">
          <cell r="E3630" t="str">
            <v>CP00-15</v>
          </cell>
          <cell r="F3630" t="str">
            <v>Гидроизоляция подземного оборудования и трубопроводов</v>
          </cell>
          <cell r="G3630" t="str">
            <v>Waterproofing for underground equipment and pipelines</v>
          </cell>
        </row>
        <row r="3631">
          <cell r="E3631" t="str">
            <v>CP00-15-01</v>
          </cell>
          <cell r="F3631" t="str">
            <v>Гидроизоляция подземного оборудования</v>
          </cell>
          <cell r="G3631" t="str">
            <v>Waterproofing for underground equipment</v>
          </cell>
        </row>
        <row r="3632">
          <cell r="E3632" t="str">
            <v>CP00-15-01-01</v>
          </cell>
          <cell r="F3632" t="str">
            <v>Устройство мастичной гидроизоляции подземного оборудования</v>
          </cell>
          <cell r="G3632" t="str">
            <v>Installation of mastic waterproofing of underground equip</v>
          </cell>
          <cell r="H3632" t="str">
            <v>м2</v>
          </cell>
          <cell r="I3632" t="str">
            <v>m2</v>
          </cell>
          <cell r="J3632">
            <v>0.83700000000000008</v>
          </cell>
          <cell r="K3632">
            <v>1.2E-2</v>
          </cell>
          <cell r="L3632" t="str">
            <v>KQ-39-00</v>
          </cell>
          <cell r="M3632" t="str">
            <v>Гидроизоляция подземного оборудования и трубопроводов, м2</v>
          </cell>
          <cell r="N3632">
            <v>1</v>
          </cell>
          <cell r="O3632" t="str">
            <v>KQ-39-01</v>
          </cell>
          <cell r="P3632" t="str">
            <v>Гидроизоляция подземного оборудования, м2</v>
          </cell>
          <cell r="Q3632">
            <v>1</v>
          </cell>
        </row>
        <row r="3633">
          <cell r="E3633" t="str">
            <v>CP00-15-01-02</v>
          </cell>
          <cell r="F3633" t="str">
            <v>Устройство ленточной гидроизоляции подземного оборудования</v>
          </cell>
          <cell r="G3633" t="str">
            <v>Installation of strip waterproofing of underground equipment</v>
          </cell>
          <cell r="H3633" t="str">
            <v>м2</v>
          </cell>
          <cell r="I3633" t="str">
            <v>m2</v>
          </cell>
          <cell r="J3633">
            <v>1.988</v>
          </cell>
          <cell r="K3633">
            <v>2.2000000000000002E-2</v>
          </cell>
          <cell r="L3633" t="str">
            <v>KQ-39-00</v>
          </cell>
          <cell r="M3633" t="str">
            <v>Гидроизоляция подземного оборудования и трубопроводов, м2</v>
          </cell>
          <cell r="N3633">
            <v>1</v>
          </cell>
          <cell r="O3633" t="str">
            <v>KQ-39-01</v>
          </cell>
          <cell r="P3633" t="str">
            <v>Гидроизоляция подземного оборудования, м2</v>
          </cell>
          <cell r="Q3633">
            <v>1</v>
          </cell>
        </row>
        <row r="3634">
          <cell r="E3634" t="str">
            <v>CP00-15-01-03</v>
          </cell>
          <cell r="F3634" t="str">
            <v>Устройство окрасочной гидроизоляции подземного оборудования</v>
          </cell>
          <cell r="G3634" t="str">
            <v>Installation of paint waterproofing of underground equipment</v>
          </cell>
          <cell r="H3634" t="str">
            <v>м2</v>
          </cell>
          <cell r="I3634" t="str">
            <v>m2</v>
          </cell>
          <cell r="J3634">
            <v>2.508</v>
          </cell>
          <cell r="K3634">
            <v>8.0000000000000002E-3</v>
          </cell>
          <cell r="L3634" t="str">
            <v>KQ-39-00</v>
          </cell>
          <cell r="M3634" t="str">
            <v>Гидроизоляция подземного оборудования и трубопроводов, м2</v>
          </cell>
          <cell r="N3634">
            <v>1</v>
          </cell>
          <cell r="O3634" t="str">
            <v>KQ-39-01</v>
          </cell>
          <cell r="P3634" t="str">
            <v>Гидроизоляция подземного оборудования, м2</v>
          </cell>
          <cell r="Q3634">
            <v>1</v>
          </cell>
        </row>
        <row r="3635">
          <cell r="E3635" t="str">
            <v>CP00-15-02</v>
          </cell>
          <cell r="F3635" t="str">
            <v>Гидроизоляция подземных трубопроводов</v>
          </cell>
          <cell r="G3635" t="str">
            <v>Waterproofing for underground pipelines</v>
          </cell>
        </row>
        <row r="3636">
          <cell r="E3636" t="str">
            <v>CP00-15-02-01</v>
          </cell>
          <cell r="F3636" t="str">
            <v>Устройство ленточной гидроизоляции подземных трубопроводов DN &lt;=500 мм</v>
          </cell>
          <cell r="G3636" t="str">
            <v>Installation of strip waterproofing of underground pipelines DN&lt;=500</v>
          </cell>
          <cell r="H3636" t="str">
            <v>м2</v>
          </cell>
          <cell r="I3636" t="str">
            <v>m2</v>
          </cell>
          <cell r="J3636">
            <v>1.859</v>
          </cell>
          <cell r="K3636">
            <v>1.2E-2</v>
          </cell>
          <cell r="L3636" t="str">
            <v>KQ-39-00</v>
          </cell>
          <cell r="M3636" t="str">
            <v>Гидроизоляция подземного оборудования и трубопроводов, м2</v>
          </cell>
          <cell r="N3636">
            <v>1</v>
          </cell>
          <cell r="O3636" t="str">
            <v>KQ-39-02</v>
          </cell>
          <cell r="P3636" t="str">
            <v>Гидроизоляция подземных трубопроводов, м2</v>
          </cell>
          <cell r="Q3636">
            <v>1</v>
          </cell>
        </row>
        <row r="3637">
          <cell r="E3637" t="str">
            <v>CP00-15-02-02</v>
          </cell>
          <cell r="F3637" t="str">
            <v>Устройство ленточной гидроизоляции подземных трубопроводов DN&gt;500</v>
          </cell>
          <cell r="G3637" t="str">
            <v>Installation of strip waterproofing of underground pipelines DN&gt;500</v>
          </cell>
          <cell r="H3637" t="str">
            <v>м2</v>
          </cell>
          <cell r="I3637" t="str">
            <v>m2</v>
          </cell>
          <cell r="J3637">
            <v>1.3959999999999999</v>
          </cell>
          <cell r="K3637">
            <v>1.2E-2</v>
          </cell>
          <cell r="L3637" t="str">
            <v>KQ-39-00</v>
          </cell>
          <cell r="M3637" t="str">
            <v>Гидроизоляция подземного оборудования и трубопроводов, м2</v>
          </cell>
          <cell r="N3637">
            <v>1</v>
          </cell>
          <cell r="O3637" t="str">
            <v>KQ-39-02</v>
          </cell>
          <cell r="P3637" t="str">
            <v>Гидроизоляция подземных трубопроводов, м2</v>
          </cell>
          <cell r="Q3637">
            <v>1</v>
          </cell>
        </row>
        <row r="3638">
          <cell r="E3638" t="str">
            <v>IN00</v>
          </cell>
          <cell r="F3638" t="str">
            <v>Изоляция</v>
          </cell>
          <cell r="G3638" t="str">
            <v>Insulation</v>
          </cell>
        </row>
        <row r="3639">
          <cell r="E3639" t="str">
            <v>IN00-14</v>
          </cell>
          <cell r="F3639" t="str">
            <v>Изоляция оборудования</v>
          </cell>
          <cell r="G3639" t="str">
            <v>Equipment insulation</v>
          </cell>
        </row>
        <row r="3640">
          <cell r="E3640" t="str">
            <v>IN00-14-11</v>
          </cell>
          <cell r="F3640" t="str">
            <v>Тепловая изоляция оборудования</v>
          </cell>
          <cell r="G3640" t="str">
            <v>Thermal insulation for equipment</v>
          </cell>
        </row>
        <row r="3641">
          <cell r="E3641" t="str">
            <v>IN00-14-11-1</v>
          </cell>
          <cell r="F3641" t="str">
            <v>Тепловая изоляция – оборудование, толщина изоляционного слоя до 50 мм</v>
          </cell>
          <cell r="G3641" t="str">
            <v>Thermal insulation, equipment, insulation layer thickness up to 50 mm</v>
          </cell>
          <cell r="H3641" t="str">
            <v>м2</v>
          </cell>
          <cell r="I3641" t="str">
            <v>m2</v>
          </cell>
          <cell r="J3641">
            <v>3.6259999999999999</v>
          </cell>
          <cell r="K3641">
            <v>5.1000000000000004E-2</v>
          </cell>
          <cell r="L3641" t="str">
            <v>KQ-40-00</v>
          </cell>
          <cell r="M3641" t="str">
            <v>Теплоизоляция технологического оборудования и трубопроводов, м2</v>
          </cell>
          <cell r="N3641">
            <v>1</v>
          </cell>
          <cell r="O3641" t="str">
            <v>KQ-40-01</v>
          </cell>
          <cell r="P3641" t="str">
            <v>Тепловая изоляция технологического оборудования, м2</v>
          </cell>
          <cell r="Q3641">
            <v>1</v>
          </cell>
        </row>
        <row r="3642">
          <cell r="E3642" t="str">
            <v>IN00-14-11-2</v>
          </cell>
          <cell r="F3642" t="str">
            <v>Тепловая изоляция – оборудование, толщина изоляционного слоя от 51 до 100 мм</v>
          </cell>
          <cell r="G3642" t="str">
            <v>Thermal insulation, equipment, insulation layer thickness from 51 to 100 mm</v>
          </cell>
          <cell r="H3642" t="str">
            <v>м2</v>
          </cell>
          <cell r="I3642" t="str">
            <v>m2</v>
          </cell>
          <cell r="J3642">
            <v>3.6839999999999997</v>
          </cell>
          <cell r="K3642">
            <v>0.05</v>
          </cell>
          <cell r="L3642" t="str">
            <v>KQ-40-00</v>
          </cell>
          <cell r="M3642" t="str">
            <v>Теплоизоляция технологического оборудования и трубопроводов, м2</v>
          </cell>
          <cell r="N3642">
            <v>1</v>
          </cell>
          <cell r="O3642" t="str">
            <v>KQ-40-01</v>
          </cell>
          <cell r="P3642" t="str">
            <v>Тепловая изоляция технологического оборудования, м2</v>
          </cell>
          <cell r="Q3642">
            <v>1</v>
          </cell>
        </row>
        <row r="3643">
          <cell r="E3643" t="str">
            <v>IN00-14-11-3</v>
          </cell>
          <cell r="F3643" t="str">
            <v>Тепловая изоляция – оборудование, толщина изоляционного слоя от 101 до 150 мм</v>
          </cell>
          <cell r="G3643" t="str">
            <v>Thermal insulation, equipment, insulation layer thickness from 101 to 150 mm</v>
          </cell>
          <cell r="H3643" t="str">
            <v>м2</v>
          </cell>
          <cell r="I3643" t="str">
            <v>m2</v>
          </cell>
          <cell r="J3643">
            <v>5.5970000000000004</v>
          </cell>
          <cell r="K3643">
            <v>7.5999999999999998E-2</v>
          </cell>
          <cell r="L3643" t="str">
            <v>KQ-40-00</v>
          </cell>
          <cell r="M3643" t="str">
            <v>Теплоизоляция технологического оборудования и трубопроводов, м2</v>
          </cell>
          <cell r="N3643">
            <v>1</v>
          </cell>
          <cell r="O3643" t="str">
            <v>KQ-40-01</v>
          </cell>
          <cell r="P3643" t="str">
            <v>Тепловая изоляция технологического оборудования, м2</v>
          </cell>
          <cell r="Q3643">
            <v>1</v>
          </cell>
        </row>
        <row r="3644">
          <cell r="E3644" t="str">
            <v>IN00-14-11-4</v>
          </cell>
          <cell r="F3644" t="str">
            <v>Тепловая изоляция – оборудование, толщина изоляционного слоя от 151 до 200 мм</v>
          </cell>
          <cell r="G3644" t="str">
            <v>Thermal insulation, equipment, insulation layer thickness from 151 to 200 mm</v>
          </cell>
          <cell r="H3644" t="str">
            <v>м2</v>
          </cell>
          <cell r="I3644" t="str">
            <v>m2</v>
          </cell>
          <cell r="J3644">
            <v>5.6779999999999999</v>
          </cell>
          <cell r="K3644">
            <v>7.6999999999999999E-2</v>
          </cell>
          <cell r="L3644" t="str">
            <v>KQ-40-00</v>
          </cell>
          <cell r="M3644" t="str">
            <v>Теплоизоляция технологического оборудования и трубопроводов, м2</v>
          </cell>
          <cell r="N3644">
            <v>1</v>
          </cell>
          <cell r="O3644" t="str">
            <v>KQ-40-01</v>
          </cell>
          <cell r="P3644" t="str">
            <v>Тепловая изоляция технологического оборудования, м2</v>
          </cell>
          <cell r="Q3644">
            <v>1</v>
          </cell>
        </row>
        <row r="3645">
          <cell r="E3645" t="str">
            <v>IN00-14-11-5</v>
          </cell>
          <cell r="F3645" t="str">
            <v>Тепловая изоляция – оборудование, толщина изоляционного слоя от 201 до 250 мм</v>
          </cell>
          <cell r="G3645" t="str">
            <v>Thermal insulation, equipment, insulation layer thickness from 201 to 250 mm</v>
          </cell>
          <cell r="H3645" t="str">
            <v>м2</v>
          </cell>
          <cell r="I3645" t="str">
            <v>m2</v>
          </cell>
          <cell r="J3645">
            <v>7.5620000000000003</v>
          </cell>
          <cell r="K3645">
            <v>0.10200000000000001</v>
          </cell>
          <cell r="L3645" t="str">
            <v>KQ-40-00</v>
          </cell>
          <cell r="M3645" t="str">
            <v>Теплоизоляция технологического оборудования и трубопроводов, м2</v>
          </cell>
          <cell r="N3645">
            <v>1</v>
          </cell>
          <cell r="O3645" t="str">
            <v>KQ-40-01</v>
          </cell>
          <cell r="P3645" t="str">
            <v>Тепловая изоляция технологического оборудования, м2</v>
          </cell>
          <cell r="Q3645">
            <v>1</v>
          </cell>
        </row>
        <row r="3646">
          <cell r="E3646" t="str">
            <v>IN00-14-12</v>
          </cell>
          <cell r="F3646" t="str">
            <v>Холодоизоляция оборудования</v>
          </cell>
          <cell r="G3646" t="str">
            <v>Cold insulation for equipment</v>
          </cell>
        </row>
        <row r="3647">
          <cell r="E3647" t="str">
            <v>IN00-14-12-1</v>
          </cell>
          <cell r="F3647" t="str">
            <v>Холодоизоляция - оборудование, толщина изоляционного слоя от 50 до 100 мм</v>
          </cell>
          <cell r="G3647" t="str">
            <v>Cold insulation, equipment, insulation layer thickness from 50 to 100 mm</v>
          </cell>
          <cell r="H3647" t="str">
            <v>м2</v>
          </cell>
          <cell r="I3647" t="str">
            <v>m2</v>
          </cell>
          <cell r="J3647">
            <v>4.8810000000000002</v>
          </cell>
          <cell r="K3647">
            <v>6.8000000000000005E-2</v>
          </cell>
          <cell r="L3647" t="str">
            <v>KQ-41-00</v>
          </cell>
          <cell r="M3647" t="str">
            <v>Холодоизоляция технологического оборудования и трубопроводов (пеностеклом), м2</v>
          </cell>
          <cell r="N3647">
            <v>1</v>
          </cell>
          <cell r="O3647" t="str">
            <v>KQ-41-01</v>
          </cell>
          <cell r="P3647" t="str">
            <v>Холодоизоляция технологического оборудования (пеностеклом), м2</v>
          </cell>
          <cell r="Q3647">
            <v>1</v>
          </cell>
        </row>
        <row r="3648">
          <cell r="E3648" t="str">
            <v>IN00-14-12-2</v>
          </cell>
          <cell r="F3648" t="str">
            <v>Холодоизоляция - оборудование, толщина изоляционного слоя от 101 до 150 мм</v>
          </cell>
          <cell r="G3648" t="str">
            <v>Cold insulation, equipment, insulation layer thickness from 101 to 150 mm</v>
          </cell>
          <cell r="H3648" t="str">
            <v>м2</v>
          </cell>
          <cell r="I3648" t="str">
            <v>m2</v>
          </cell>
          <cell r="J3648">
            <v>5.0880000000000001</v>
          </cell>
          <cell r="K3648">
            <v>7.1000000000000008E-2</v>
          </cell>
          <cell r="L3648" t="str">
            <v>KQ-41-00</v>
          </cell>
          <cell r="M3648" t="str">
            <v>Холодоизоляция технологического оборудования и трубопроводов (пеностеклом), м2</v>
          </cell>
          <cell r="N3648">
            <v>1</v>
          </cell>
          <cell r="O3648" t="str">
            <v>KQ-41-01</v>
          </cell>
          <cell r="P3648" t="str">
            <v>Холодоизоляция технологического оборудования (пеностеклом), м2</v>
          </cell>
          <cell r="Q3648">
            <v>1</v>
          </cell>
        </row>
        <row r="3649">
          <cell r="E3649" t="str">
            <v>IN00-14-12-3</v>
          </cell>
          <cell r="F3649" t="str">
            <v>Холодоизоляция - оборудование, толщина изоляционного слоя от 151 до 200 мм</v>
          </cell>
          <cell r="G3649" t="str">
            <v>Cold insulation, equipment, insulation layer thickness from 151 to 200 mm</v>
          </cell>
          <cell r="H3649" t="str">
            <v>м2</v>
          </cell>
          <cell r="I3649" t="str">
            <v>m2</v>
          </cell>
          <cell r="J3649">
            <v>8.3989999999999991</v>
          </cell>
          <cell r="K3649">
            <v>0.11700000000000001</v>
          </cell>
          <cell r="L3649" t="str">
            <v>KQ-41-00</v>
          </cell>
          <cell r="M3649" t="str">
            <v>Холодоизоляция технологического оборудования и трубопроводов (пеностеклом), м2</v>
          </cell>
          <cell r="N3649">
            <v>1</v>
          </cell>
          <cell r="O3649" t="str">
            <v>KQ-41-01</v>
          </cell>
          <cell r="P3649" t="str">
            <v>Холодоизоляция технологического оборудования (пеностеклом), м2</v>
          </cell>
          <cell r="Q3649">
            <v>1</v>
          </cell>
        </row>
        <row r="3650">
          <cell r="E3650" t="str">
            <v>IN00-14-12-4</v>
          </cell>
          <cell r="F3650" t="str">
            <v>Холодоизоляция - оборудование, толщина изоляционного слоя от 201 до 250 мм</v>
          </cell>
          <cell r="G3650" t="str">
            <v>Cold insulation, equipment, insulation layer thickness from 201 to 250 mm</v>
          </cell>
          <cell r="H3650" t="str">
            <v>м2</v>
          </cell>
          <cell r="I3650" t="str">
            <v>m2</v>
          </cell>
          <cell r="J3650">
            <v>8.282</v>
          </cell>
          <cell r="K3650">
            <v>0.115</v>
          </cell>
          <cell r="L3650" t="str">
            <v>KQ-41-00</v>
          </cell>
          <cell r="M3650" t="str">
            <v>Холодоизоляция технологического оборудования и трубопроводов (пеностеклом), м2</v>
          </cell>
          <cell r="N3650">
            <v>1</v>
          </cell>
          <cell r="O3650" t="str">
            <v>KQ-41-01</v>
          </cell>
          <cell r="P3650" t="str">
            <v>Холодоизоляция технологического оборудования (пеностеклом), м2</v>
          </cell>
          <cell r="Q3650">
            <v>1</v>
          </cell>
        </row>
        <row r="3651">
          <cell r="E3651" t="str">
            <v>IN00-14-12-5</v>
          </cell>
          <cell r="F3651" t="str">
            <v>Холодоизоляция - оборудование, толщина изоляционного слоя от 251 до 300 мм</v>
          </cell>
          <cell r="G3651" t="str">
            <v>Cold insulation, equipment, insulation layer thickness from 251 to 300 mm</v>
          </cell>
          <cell r="H3651" t="str">
            <v>м2</v>
          </cell>
          <cell r="I3651" t="str">
            <v>m2</v>
          </cell>
          <cell r="J3651">
            <v>8.1150000000000002</v>
          </cell>
          <cell r="K3651">
            <v>0.113</v>
          </cell>
          <cell r="L3651" t="str">
            <v>KQ-41-00</v>
          </cell>
          <cell r="M3651" t="str">
            <v>Холодоизоляция технологического оборудования и трубопроводов (пеностеклом), м2</v>
          </cell>
          <cell r="N3651">
            <v>1</v>
          </cell>
          <cell r="O3651" t="str">
            <v>KQ-41-01</v>
          </cell>
          <cell r="P3651" t="str">
            <v>Холодоизоляция технологического оборудования (пеностеклом), м2</v>
          </cell>
          <cell r="Q3651">
            <v>1</v>
          </cell>
        </row>
        <row r="3652">
          <cell r="E3652" t="str">
            <v>IN00-14-13</v>
          </cell>
          <cell r="F3652" t="str">
            <v>Звуковая изоляция оборудования</v>
          </cell>
          <cell r="G3652" t="str">
            <v>Sound insulation for equipment</v>
          </cell>
        </row>
        <row r="3653">
          <cell r="E3653" t="str">
            <v>IN00-14-13-1</v>
          </cell>
          <cell r="F3653" t="str">
            <v>Звуковая изоляция – оборудование, толщина изоляционного слоя до 50 мм</v>
          </cell>
          <cell r="G3653" t="str">
            <v>Sound insulation, equipment, insulation layer thickness up to 50 mm</v>
          </cell>
          <cell r="H3653" t="str">
            <v>м2</v>
          </cell>
          <cell r="I3653" t="str">
            <v>m2</v>
          </cell>
          <cell r="J3653">
            <v>4.0420000000000007</v>
          </cell>
          <cell r="K3653">
            <v>5.5E-2</v>
          </cell>
          <cell r="L3653" t="str">
            <v>KQ-40-00</v>
          </cell>
          <cell r="M3653" t="str">
            <v>Теплоизоляция технологического оборудования и трубопроводов, м2</v>
          </cell>
          <cell r="N3653">
            <v>1</v>
          </cell>
          <cell r="O3653" t="str">
            <v>KQ-40-01</v>
          </cell>
          <cell r="P3653" t="str">
            <v>Тепловая изоляция технологического оборудования, м2</v>
          </cell>
          <cell r="Q3653">
            <v>1</v>
          </cell>
        </row>
        <row r="3654">
          <cell r="E3654" t="str">
            <v>IN00-14-13-2</v>
          </cell>
          <cell r="F3654" t="str">
            <v>Звуковая изоляция – оборудование, толщина изоляционного слоя от 51 до 100 мм</v>
          </cell>
          <cell r="G3654" t="str">
            <v>Sound insulation, equipment, insulation layer thickness from 51 to 100 mm</v>
          </cell>
          <cell r="H3654" t="str">
            <v>м2</v>
          </cell>
          <cell r="I3654" t="str">
            <v>m2</v>
          </cell>
          <cell r="J3654">
            <v>4.2142067029656634</v>
          </cell>
          <cell r="K3654">
            <v>5.6750828754098863E-2</v>
          </cell>
          <cell r="L3654" t="str">
            <v>KQ-40-00</v>
          </cell>
          <cell r="M3654" t="str">
            <v>Теплоизоляция технологического оборудования и трубопроводов, м2</v>
          </cell>
          <cell r="N3654">
            <v>1</v>
          </cell>
          <cell r="O3654" t="str">
            <v>KQ-40-01</v>
          </cell>
          <cell r="P3654" t="str">
            <v>Тепловая изоляция технологического оборудования, м2</v>
          </cell>
          <cell r="Q3654">
            <v>1</v>
          </cell>
        </row>
        <row r="3655">
          <cell r="E3655" t="str">
            <v>IN00-14-13-3</v>
          </cell>
          <cell r="F3655" t="str">
            <v>Звуковая изоляция – оборудование, толщина изоляционного слоя от 101 до 150 мм</v>
          </cell>
          <cell r="G3655" t="str">
            <v>Sound insulation, equipment, insulation layer thickness from 101 to 150 mm</v>
          </cell>
          <cell r="H3655" t="str">
            <v>м2</v>
          </cell>
          <cell r="I3655" t="str">
            <v>m2</v>
          </cell>
          <cell r="J3655">
            <v>7.013259696009368</v>
          </cell>
          <cell r="K3655">
            <v>9.4444418147823811E-2</v>
          </cell>
          <cell r="L3655" t="str">
            <v>KQ-40-00</v>
          </cell>
          <cell r="M3655" t="str">
            <v>Теплоизоляция технологического оборудования и трубопроводов, м2</v>
          </cell>
          <cell r="N3655">
            <v>1</v>
          </cell>
          <cell r="O3655" t="str">
            <v>KQ-40-01</v>
          </cell>
          <cell r="P3655" t="str">
            <v>Тепловая изоляция технологического оборудования, м2</v>
          </cell>
          <cell r="Q3655">
            <v>1</v>
          </cell>
        </row>
        <row r="3656">
          <cell r="E3656" t="str">
            <v>IN00-14-13-4</v>
          </cell>
          <cell r="F3656" t="str">
            <v>Звуковая изоляция – оборудование, толщина изоляционного слоя от 151 до 200 мм</v>
          </cell>
          <cell r="G3656" t="str">
            <v>Sound insulation, equipment, insulation layer thickness from 151 to 200 mm</v>
          </cell>
          <cell r="H3656" t="str">
            <v>м2</v>
          </cell>
          <cell r="I3656" t="str">
            <v>m2</v>
          </cell>
          <cell r="J3656">
            <v>6.9142909084316413</v>
          </cell>
          <cell r="K3656">
            <v>9.3111649939783186E-2</v>
          </cell>
          <cell r="L3656" t="str">
            <v>KQ-40-00</v>
          </cell>
          <cell r="M3656" t="str">
            <v>Теплоизоляция технологического оборудования и трубопроводов, м2</v>
          </cell>
          <cell r="N3656">
            <v>1</v>
          </cell>
          <cell r="O3656" t="str">
            <v>KQ-40-01</v>
          </cell>
          <cell r="P3656" t="str">
            <v>Тепловая изоляция технологического оборудования, м2</v>
          </cell>
          <cell r="Q3656">
            <v>1</v>
          </cell>
        </row>
        <row r="3657">
          <cell r="E3657" t="str">
            <v>IN00-14-13-5</v>
          </cell>
          <cell r="F3657" t="str">
            <v>Звуковая изоляция – оборудование, толщина изоляционного слоя от 201 до 250 мм</v>
          </cell>
          <cell r="G3657" t="str">
            <v>Sound insulation, equipment, insulation layer thickness from 201 to 250 mm</v>
          </cell>
          <cell r="H3657" t="str">
            <v>м2</v>
          </cell>
          <cell r="I3657" t="str">
            <v>m2</v>
          </cell>
          <cell r="J3657">
            <v>6.7748348895721238</v>
          </cell>
          <cell r="K3657">
            <v>9.1233658373907831E-2</v>
          </cell>
          <cell r="L3657" t="str">
            <v>KQ-40-00</v>
          </cell>
          <cell r="M3657" t="str">
            <v>Теплоизоляция технологического оборудования и трубопроводов, м2</v>
          </cell>
          <cell r="N3657">
            <v>1</v>
          </cell>
          <cell r="O3657" t="str">
            <v>KQ-40-01</v>
          </cell>
          <cell r="P3657" t="str">
            <v>Тепловая изоляция технологического оборудования, м2</v>
          </cell>
          <cell r="Q3657">
            <v>1</v>
          </cell>
        </row>
        <row r="3658">
          <cell r="E3658" t="str">
            <v>IN00-14-14</v>
          </cell>
          <cell r="F3658" t="str">
            <v>Изоляция подземного оборудования</v>
          </cell>
          <cell r="G3658" t="str">
            <v>Insulation of underground equipment</v>
          </cell>
        </row>
        <row r="3659">
          <cell r="E3659" t="str">
            <v>IN00-14-14-1</v>
          </cell>
          <cell r="F3659" t="str">
            <v>Изоляция подземного оборудования, толщина изоляционного слоя до 50 мм</v>
          </cell>
          <cell r="G3659" t="str">
            <v>Insulation of underground equipment, insulation layer thickness up to 50 mm</v>
          </cell>
          <cell r="H3659" t="str">
            <v>м2</v>
          </cell>
          <cell r="I3659" t="str">
            <v>m2</v>
          </cell>
          <cell r="J3659">
            <v>4.0870000000000006</v>
          </cell>
          <cell r="K3659">
            <v>5.9000000000000004E-2</v>
          </cell>
          <cell r="L3659" t="str">
            <v>KQ-41-00</v>
          </cell>
          <cell r="M3659" t="str">
            <v>Холодоизоляция технологического оборудования и трубопроводов (пеностеклом), м2</v>
          </cell>
          <cell r="N3659">
            <v>1</v>
          </cell>
          <cell r="O3659" t="str">
            <v>KQ-41-01</v>
          </cell>
          <cell r="P3659" t="str">
            <v>Холодоизоляция технологического оборудования (пеностеклом), м2</v>
          </cell>
          <cell r="Q3659">
            <v>1</v>
          </cell>
        </row>
        <row r="3660">
          <cell r="E3660" t="str">
            <v>IN00-14-14-2</v>
          </cell>
          <cell r="F3660" t="str">
            <v>Изоляция подземного оборудования, толщина изоляционного слоя от 51 до 100 мм</v>
          </cell>
          <cell r="G3660" t="str">
            <v>Insulation of underground equipment, insulation layer thickness from 51 to 100 mm</v>
          </cell>
          <cell r="H3660" t="str">
            <v>м2</v>
          </cell>
          <cell r="I3660" t="str">
            <v>m2</v>
          </cell>
          <cell r="J3660">
            <v>3.9449999999999998</v>
          </cell>
          <cell r="K3660">
            <v>5.7000000000000002E-2</v>
          </cell>
          <cell r="L3660" t="str">
            <v>KQ-41-00</v>
          </cell>
          <cell r="M3660" t="str">
            <v>Холодоизоляция технологического оборудования и трубопроводов (пеностеклом), м2</v>
          </cell>
          <cell r="N3660">
            <v>1</v>
          </cell>
          <cell r="O3660" t="str">
            <v>KQ-41-01</v>
          </cell>
          <cell r="P3660" t="str">
            <v>Холодоизоляция технологического оборудования (пеностеклом), м2</v>
          </cell>
          <cell r="Q3660">
            <v>1</v>
          </cell>
        </row>
        <row r="3661">
          <cell r="E3661" t="str">
            <v>IN00-14-14-3</v>
          </cell>
          <cell r="F3661" t="str">
            <v>Изоляция подземного оборудования, толщина изоляционного слоя от 101 до 150 мм</v>
          </cell>
          <cell r="G3661" t="str">
            <v>Insulation of underground equipment, insulation layer thickness from 101 to 150 mm</v>
          </cell>
          <cell r="H3661" t="str">
            <v>м2</v>
          </cell>
          <cell r="I3661" t="str">
            <v>m2</v>
          </cell>
          <cell r="J3661">
            <v>3.8359999999999999</v>
          </cell>
          <cell r="K3661">
            <v>5.6000000000000001E-2</v>
          </cell>
          <cell r="L3661" t="str">
            <v>KQ-41-00</v>
          </cell>
          <cell r="M3661" t="str">
            <v>Холодоизоляция технологического оборудования и трубопроводов (пеностеклом), м2</v>
          </cell>
          <cell r="N3661">
            <v>1</v>
          </cell>
          <cell r="O3661" t="str">
            <v>KQ-41-01</v>
          </cell>
          <cell r="P3661" t="str">
            <v>Холодоизоляция технологического оборудования (пеностеклом), м2</v>
          </cell>
          <cell r="Q3661">
            <v>1</v>
          </cell>
        </row>
        <row r="3662">
          <cell r="E3662" t="str">
            <v>IN00-14-14-4</v>
          </cell>
          <cell r="F3662" t="str">
            <v>Изоляция подземного оборудования, толщина изоляционного слоя от 151 до 200 мм</v>
          </cell>
          <cell r="G3662" t="str">
            <v>Insulation of underground equipment, insulation layer thickness from 151 to 200 mm</v>
          </cell>
          <cell r="H3662" t="str">
            <v>м2</v>
          </cell>
          <cell r="I3662" t="str">
            <v>m2</v>
          </cell>
          <cell r="J3662">
            <v>7.0330000000000004</v>
          </cell>
          <cell r="K3662">
            <v>0.1</v>
          </cell>
          <cell r="L3662" t="str">
            <v>KQ-41-00</v>
          </cell>
          <cell r="M3662" t="str">
            <v>Холодоизоляция технологического оборудования и трубопроводов (пеностеклом), м2</v>
          </cell>
          <cell r="N3662">
            <v>1</v>
          </cell>
          <cell r="O3662" t="str">
            <v>KQ-41-01</v>
          </cell>
          <cell r="P3662" t="str">
            <v>Холодоизоляция технологического оборудования (пеностеклом), м2</v>
          </cell>
          <cell r="Q3662">
            <v>1</v>
          </cell>
        </row>
        <row r="3663">
          <cell r="E3663" t="str">
            <v>IN00-14-14-5</v>
          </cell>
          <cell r="F3663" t="str">
            <v>Изоляция подземного оборудования, толщина изоляционного слоя от 201 до 250 мм</v>
          </cell>
          <cell r="G3663" t="str">
            <v>Insulation of underground equipment, insulation layer thickness from 201 to 250 mm</v>
          </cell>
          <cell r="H3663" t="str">
            <v>м2</v>
          </cell>
          <cell r="I3663" t="str">
            <v>m2</v>
          </cell>
          <cell r="J3663">
            <v>6.9</v>
          </cell>
          <cell r="K3663">
            <v>9.8000000000000004E-2</v>
          </cell>
          <cell r="L3663" t="str">
            <v>KQ-41-00</v>
          </cell>
          <cell r="M3663" t="str">
            <v>Холодоизоляция технологического оборудования и трубопроводов (пеностеклом), м2</v>
          </cell>
          <cell r="N3663">
            <v>1</v>
          </cell>
          <cell r="O3663" t="str">
            <v>KQ-41-01</v>
          </cell>
          <cell r="P3663" t="str">
            <v>Холодоизоляция технологического оборудования (пеностеклом), м2</v>
          </cell>
          <cell r="Q3663">
            <v>1</v>
          </cell>
        </row>
        <row r="3664">
          <cell r="E3664" t="str">
            <v>IN00-14-14-6</v>
          </cell>
          <cell r="F3664" t="str">
            <v>Изоляция подземного оборудования, толщина изоляционного слоя от 251 до 300 мм</v>
          </cell>
          <cell r="G3664" t="str">
            <v>Insulation of underground equipment, insulation layer thickness from 251 to 300 mm</v>
          </cell>
          <cell r="H3664" t="str">
            <v>м2</v>
          </cell>
          <cell r="I3664" t="str">
            <v>m2</v>
          </cell>
          <cell r="J3664">
            <v>6.7540000000000004</v>
          </cell>
          <cell r="K3664">
            <v>9.6000000000000002E-2</v>
          </cell>
          <cell r="L3664" t="str">
            <v>KQ-41-00</v>
          </cell>
          <cell r="M3664" t="str">
            <v>Холодоизоляция технологического оборудования и трубопроводов (пеностеклом), м2</v>
          </cell>
          <cell r="N3664">
            <v>1</v>
          </cell>
          <cell r="O3664" t="str">
            <v>KQ-41-01</v>
          </cell>
          <cell r="P3664" t="str">
            <v>Холодоизоляция технологического оборудования (пеностеклом), м2</v>
          </cell>
          <cell r="Q3664">
            <v>1</v>
          </cell>
        </row>
        <row r="3665">
          <cell r="E3665" t="str">
            <v>IN00-14-15</v>
          </cell>
          <cell r="F3665" t="str">
            <v>Комбинированная изоляция (звуковая и холодоизоляция) оборудования</v>
          </cell>
          <cell r="G3665" t="str">
            <v>Combined insulation (sound and cold insulation) of equipment</v>
          </cell>
        </row>
        <row r="3666">
          <cell r="E3666" t="str">
            <v>IN00-14-15-1</v>
          </cell>
          <cell r="F3666" t="str">
            <v>Комбинированная изоляция (звуковая и холодоизоляция) оборудования, толщина изоляционного слоя от 100 до 150 мм</v>
          </cell>
          <cell r="G3666" t="str">
            <v>Combined insulation (sound and cold insulation) of equipment, insulation layer thickness from 100 to 150 mm</v>
          </cell>
          <cell r="H3666" t="str">
            <v>м2</v>
          </cell>
          <cell r="I3666" t="str">
            <v>m2</v>
          </cell>
          <cell r="J3666">
            <v>8.327</v>
          </cell>
          <cell r="K3666">
            <v>9.8000000000000004E-2</v>
          </cell>
          <cell r="L3666" t="str">
            <v>KQ-41-00</v>
          </cell>
          <cell r="M3666" t="str">
            <v>Холодоизоляция технологического оборудования и трубопроводов (пеностеклом), м2</v>
          </cell>
          <cell r="N3666">
            <v>1</v>
          </cell>
          <cell r="O3666" t="str">
            <v>KQ-41-01</v>
          </cell>
          <cell r="P3666" t="str">
            <v>Холодоизоляция технологического оборудования (пеностеклом), м2</v>
          </cell>
          <cell r="Q3666">
            <v>1</v>
          </cell>
        </row>
        <row r="3667">
          <cell r="E3667" t="str">
            <v>IN00-14-15-2</v>
          </cell>
          <cell r="F3667" t="str">
            <v>Комбинированная изоляция (звуковая и холодоизоляция) оборудования, толщина изоляционного слоя от 151 до 200 мм</v>
          </cell>
          <cell r="G3667" t="str">
            <v>Combined insulation (sound and cold insulation) of equipment, insulation layer thickness from 151 to 200 mm</v>
          </cell>
          <cell r="H3667" t="str">
            <v>м2</v>
          </cell>
          <cell r="I3667" t="str">
            <v>m2</v>
          </cell>
          <cell r="J3667">
            <v>8.1809999999999992</v>
          </cell>
          <cell r="K3667">
            <v>9.6000000000000002E-2</v>
          </cell>
          <cell r="L3667" t="str">
            <v>KQ-41-00</v>
          </cell>
          <cell r="M3667" t="str">
            <v>Холодоизоляция технологического оборудования и трубопроводов (пеностеклом), м2</v>
          </cell>
          <cell r="N3667">
            <v>1</v>
          </cell>
          <cell r="O3667" t="str">
            <v>KQ-41-01</v>
          </cell>
          <cell r="P3667" t="str">
            <v>Холодоизоляция технологического оборудования (пеностеклом), м2</v>
          </cell>
          <cell r="Q3667">
            <v>1</v>
          </cell>
        </row>
        <row r="3668">
          <cell r="E3668" t="str">
            <v>IN00-14-15-3</v>
          </cell>
          <cell r="F3668" t="str">
            <v>Комбинированная изоляция (звуковая и холодоизоляция) оборудования, толщина изоляционного слоя от 201 до 250 мм</v>
          </cell>
          <cell r="G3668" t="str">
            <v>Combined insulation (sound and cold insulation) of equipment, insulation layer thickness from 201 to 250 mm</v>
          </cell>
          <cell r="H3668" t="str">
            <v>м2</v>
          </cell>
          <cell r="I3668" t="str">
            <v>m2</v>
          </cell>
          <cell r="J3668">
            <v>8.0670000000000002</v>
          </cell>
          <cell r="K3668">
            <v>9.5000000000000001E-2</v>
          </cell>
          <cell r="L3668" t="str">
            <v>KQ-41-00</v>
          </cell>
          <cell r="M3668" t="str">
            <v>Холодоизоляция технологического оборудования и трубопроводов (пеностеклом), м2</v>
          </cell>
          <cell r="N3668">
            <v>1</v>
          </cell>
          <cell r="O3668" t="str">
            <v>KQ-41-01</v>
          </cell>
          <cell r="P3668" t="str">
            <v>Холодоизоляция технологического оборудования (пеностеклом), м2</v>
          </cell>
          <cell r="Q3668">
            <v>1</v>
          </cell>
        </row>
        <row r="3669">
          <cell r="E3669" t="str">
            <v>IN00-14-15-4</v>
          </cell>
          <cell r="F3669" t="str">
            <v>Комбинированная изоляция (звуковая и холодоизоляция) оборудования, толщина изоляционного слоя от 251 до 300 мм</v>
          </cell>
          <cell r="G3669" t="str">
            <v>Combined insulation (sound and cold insulation) of equipment, insulation layer thickness from 251 to 300 mm</v>
          </cell>
          <cell r="H3669" t="str">
            <v>м2</v>
          </cell>
          <cell r="I3669" t="str">
            <v>m2</v>
          </cell>
          <cell r="J3669">
            <v>12.148</v>
          </cell>
          <cell r="K3669">
            <v>0.14000000000000001</v>
          </cell>
          <cell r="L3669" t="str">
            <v>KQ-41-00</v>
          </cell>
          <cell r="M3669" t="str">
            <v>Холодоизоляция технологического оборудования и трубопроводов (пеностеклом), м2</v>
          </cell>
          <cell r="N3669">
            <v>1</v>
          </cell>
          <cell r="O3669" t="str">
            <v>KQ-41-01</v>
          </cell>
          <cell r="P3669" t="str">
            <v>Холодоизоляция технологического оборудования (пеностеклом), м2</v>
          </cell>
          <cell r="Q3669">
            <v>1</v>
          </cell>
        </row>
        <row r="3670">
          <cell r="E3670" t="str">
            <v>IN00-14-16</v>
          </cell>
          <cell r="F3670" t="str">
            <v>Комбинированная изоляция (звуковая и тепловая изоляция) оборудования</v>
          </cell>
          <cell r="G3670" t="str">
            <v>Combined insulation (sound and thermal insulation) of equipment</v>
          </cell>
        </row>
        <row r="3671">
          <cell r="E3671" t="str">
            <v>IN00-14-16-1</v>
          </cell>
          <cell r="F3671" t="str">
            <v>Комбинированная изоляция (звуковая и тепловая изоляция) оборудования, толщина изоляционного слоя от 100 до 150 мм</v>
          </cell>
          <cell r="G3671" t="str">
            <v>Combined insulation (sound and thermal insulation) of equipment, insulation layer thickness from 100 to 150 mm</v>
          </cell>
          <cell r="H3671" t="str">
            <v>м2</v>
          </cell>
          <cell r="I3671" t="str">
            <v>m2</v>
          </cell>
          <cell r="J3671">
            <v>5.9320000000000004</v>
          </cell>
          <cell r="K3671">
            <v>8.1000000000000003E-2</v>
          </cell>
          <cell r="L3671" t="str">
            <v>KQ-40-00</v>
          </cell>
          <cell r="M3671" t="str">
            <v>Теплоизоляция технологического оборудования и трубопроводов, м2</v>
          </cell>
          <cell r="N3671">
            <v>1</v>
          </cell>
          <cell r="O3671" t="str">
            <v>KQ-40-01</v>
          </cell>
          <cell r="P3671" t="str">
            <v>Тепловая изоляция технологического оборудования, м2</v>
          </cell>
          <cell r="Q3671">
            <v>1</v>
          </cell>
        </row>
        <row r="3672">
          <cell r="E3672" t="str">
            <v>IN00-14-16-2</v>
          </cell>
          <cell r="F3672" t="str">
            <v>Комбинированная изоляция (звуковая и тепловая изоляция) оборудования, толщина изоляционного слоя от 151 до 200 мм</v>
          </cell>
          <cell r="G3672" t="str">
            <v>Combined insulation (sound and thermal insulation) of equipment, insulation layer thickness from 151 to 200 mm</v>
          </cell>
          <cell r="H3672" t="str">
            <v>м2</v>
          </cell>
          <cell r="I3672" t="str">
            <v>m2</v>
          </cell>
          <cell r="J3672">
            <v>5.9950000000000001</v>
          </cell>
          <cell r="K3672">
            <v>8.1000000000000003E-2</v>
          </cell>
          <cell r="L3672" t="str">
            <v>KQ-40-00</v>
          </cell>
          <cell r="M3672" t="str">
            <v>Теплоизоляция технологического оборудования и трубопроводов, м2</v>
          </cell>
          <cell r="N3672">
            <v>1</v>
          </cell>
          <cell r="O3672" t="str">
            <v>KQ-40-01</v>
          </cell>
          <cell r="P3672" t="str">
            <v>Тепловая изоляция технологического оборудования, м2</v>
          </cell>
          <cell r="Q3672">
            <v>1</v>
          </cell>
        </row>
        <row r="3673">
          <cell r="E3673" t="str">
            <v>IN00-14-16-3</v>
          </cell>
          <cell r="F3673" t="str">
            <v>Комбинированная изоляция (звуковая и тепловая изоляция) оборудования, толщина изоляционного слоя от 201 до 250 мм</v>
          </cell>
          <cell r="G3673" t="str">
            <v>Combined insulation (sound and thermal insulation) of equipment, insulation layer thickness from 201 to 250 mm</v>
          </cell>
          <cell r="H3673" t="str">
            <v>м2</v>
          </cell>
          <cell r="I3673" t="str">
            <v>m2</v>
          </cell>
          <cell r="J3673">
            <v>7.87</v>
          </cell>
          <cell r="K3673">
            <v>0.106</v>
          </cell>
          <cell r="L3673" t="str">
            <v>KQ-40-00</v>
          </cell>
          <cell r="M3673" t="str">
            <v>Теплоизоляция технологического оборудования и трубопроводов, м2</v>
          </cell>
          <cell r="N3673">
            <v>1</v>
          </cell>
          <cell r="O3673" t="str">
            <v>KQ-40-01</v>
          </cell>
          <cell r="P3673" t="str">
            <v>Тепловая изоляция технологического оборудования, м2</v>
          </cell>
          <cell r="Q3673">
            <v>1</v>
          </cell>
        </row>
        <row r="3674">
          <cell r="E3674" t="str">
            <v>IN00-14-16-4</v>
          </cell>
          <cell r="F3674" t="str">
            <v>Комбинированная изоляция (звуковая и тепловая изоляция) оборудования, толщина изоляционного слоя от 251 до 300 мм</v>
          </cell>
          <cell r="G3674" t="str">
            <v>Combined insulation (sound and thermal insulation) of equipment, insulation layer thickness from 251 to 300 mm</v>
          </cell>
          <cell r="H3674" t="str">
            <v>м2</v>
          </cell>
          <cell r="I3674" t="str">
            <v>m2</v>
          </cell>
          <cell r="J3674">
            <v>9.2439999999999998</v>
          </cell>
          <cell r="K3674">
            <v>0.10299999999999999</v>
          </cell>
          <cell r="L3674" t="str">
            <v>KQ-40-00</v>
          </cell>
          <cell r="M3674" t="str">
            <v>Теплоизоляция технологического оборудования и трубопроводов, м2</v>
          </cell>
          <cell r="N3674">
            <v>1</v>
          </cell>
          <cell r="O3674" t="str">
            <v>KQ-40-01</v>
          </cell>
          <cell r="P3674" t="str">
            <v>Тепловая изоляция технологического оборудования, м2</v>
          </cell>
          <cell r="Q3674">
            <v>1</v>
          </cell>
        </row>
        <row r="3675">
          <cell r="E3675" t="str">
            <v>IN00-15</v>
          </cell>
          <cell r="F3675" t="str">
            <v>Изоляция трубок</v>
          </cell>
          <cell r="G3675" t="str">
            <v>Tubes insulation</v>
          </cell>
        </row>
        <row r="3676">
          <cell r="E3676" t="str">
            <v>IN00-15-01</v>
          </cell>
          <cell r="F3676" t="str">
            <v>Изоляция трубок КИП</v>
          </cell>
          <cell r="G3676" t="str">
            <v>Instrument tubes insulation</v>
          </cell>
        </row>
        <row r="3677">
          <cell r="E3677" t="str">
            <v>IN00-15-01-1</v>
          </cell>
          <cell r="F3677" t="str">
            <v>Изоляция трубок КИП</v>
          </cell>
          <cell r="G3677" t="str">
            <v>Instrument tubes insulation</v>
          </cell>
          <cell r="H3677" t="str">
            <v>м2</v>
          </cell>
          <cell r="I3677" t="str">
            <v>m2</v>
          </cell>
          <cell r="J3677">
            <v>2.4500000000000002</v>
          </cell>
          <cell r="K3677">
            <v>0.05</v>
          </cell>
          <cell r="L3677" t="str">
            <v>KQ-40-00</v>
          </cell>
          <cell r="M3677" t="str">
            <v>Теплоизоляция технологического оборудования и трубопроводов, м2</v>
          </cell>
          <cell r="N3677">
            <v>1</v>
          </cell>
          <cell r="O3677" t="str">
            <v>KQ-40-02</v>
          </cell>
          <cell r="P3677" t="str">
            <v>Тепловая изоляция технологических трубопроводов, м2</v>
          </cell>
          <cell r="Q3677">
            <v>1</v>
          </cell>
        </row>
        <row r="3678">
          <cell r="E3678" t="str">
            <v>IN00-16</v>
          </cell>
          <cell r="F3678" t="str">
            <v>Термочехлы для ЗРА</v>
          </cell>
          <cell r="G3678" t="str">
            <v>Heating enclosures for shutoff and control valves</v>
          </cell>
        </row>
        <row r="3679">
          <cell r="E3679" t="str">
            <v>IN00-16-01</v>
          </cell>
          <cell r="F3679" t="str">
            <v>Термочехлы для ЗРА</v>
          </cell>
          <cell r="G3679" t="str">
            <v>Heating enclosures for shutoff and control valves</v>
          </cell>
        </row>
        <row r="3680">
          <cell r="E3680" t="str">
            <v>IN00-16-01-1</v>
          </cell>
          <cell r="F3680" t="str">
            <v>Термочехлы для ЗРА Диаметр трубопровода DN 0 - 25 мм (0-1 дюйм)</v>
          </cell>
          <cell r="G3680" t="str">
            <v>Heating enclosures for shutoff and control valves, Pipeline diameter DN 0 - 25 mm (0-1")</v>
          </cell>
          <cell r="H3680" t="str">
            <v>шт.</v>
          </cell>
          <cell r="I3680" t="str">
            <v>pcs.</v>
          </cell>
          <cell r="J3680">
            <v>1.1000000000000001</v>
          </cell>
          <cell r="K3680">
            <v>9.2574999999999991E-2</v>
          </cell>
          <cell r="L3680" t="str">
            <v>KQ-43-00</v>
          </cell>
          <cell r="M3680" t="str">
            <v>Термочехлы для ЗРА, шт.</v>
          </cell>
          <cell r="N3680">
            <v>1</v>
          </cell>
          <cell r="O3680" t="str">
            <v>KQ-43-01</v>
          </cell>
          <cell r="P3680" t="str">
            <v>Изоляция запорной арматуры термочехлами, шт.</v>
          </cell>
          <cell r="Q3680">
            <v>1</v>
          </cell>
        </row>
        <row r="3681">
          <cell r="E3681" t="str">
            <v>IN00-16-01-2</v>
          </cell>
          <cell r="F3681" t="str">
            <v>Термочехлы для ЗРА Диаметр трубопровода DN 32 - 50 мм (1,25 - 2 дюйм)</v>
          </cell>
          <cell r="G3681" t="str">
            <v>Heating enclosures for shutoff and control valves, Pipeline diameter DN 32 - 50 mm (1.25 - 2")</v>
          </cell>
          <cell r="H3681" t="str">
            <v>шт.</v>
          </cell>
          <cell r="I3681" t="str">
            <v>pcs.</v>
          </cell>
          <cell r="J3681">
            <v>1.1507499999999999</v>
          </cell>
          <cell r="K3681">
            <v>9.2574999999999991E-2</v>
          </cell>
          <cell r="L3681" t="str">
            <v>KQ-43-00</v>
          </cell>
          <cell r="M3681" t="str">
            <v>Термочехлы для ЗРА, шт.</v>
          </cell>
          <cell r="N3681">
            <v>1</v>
          </cell>
          <cell r="O3681" t="str">
            <v>KQ-43-01</v>
          </cell>
          <cell r="P3681" t="str">
            <v>Изоляция запорной арматуры термочехлами, шт.</v>
          </cell>
          <cell r="Q3681">
            <v>1</v>
          </cell>
        </row>
        <row r="3682">
          <cell r="E3682" t="str">
            <v>IN00-16-01-3</v>
          </cell>
          <cell r="F3682" t="str">
            <v>Термочехлы для ЗРА Диаметр трубопровода DN 65 - 100 мм (2,5-4 дюйма)</v>
          </cell>
          <cell r="G3682" t="str">
            <v>Heating enclosures for shutoff and control valves, Pipeline diameter DN 65 - 100 mm (2.5 - 4")</v>
          </cell>
          <cell r="H3682" t="str">
            <v>шт.</v>
          </cell>
          <cell r="I3682" t="str">
            <v>pcs.</v>
          </cell>
          <cell r="J3682">
            <v>1.25075</v>
          </cell>
          <cell r="K3682">
            <v>0.102575</v>
          </cell>
          <cell r="L3682" t="str">
            <v>KQ-43-00</v>
          </cell>
          <cell r="M3682" t="str">
            <v>Термочехлы для ЗРА, шт.</v>
          </cell>
          <cell r="N3682">
            <v>1</v>
          </cell>
          <cell r="O3682" t="str">
            <v>KQ-43-01</v>
          </cell>
          <cell r="P3682" t="str">
            <v>Изоляция запорной арматуры термочехлами, шт.</v>
          </cell>
          <cell r="Q3682">
            <v>1</v>
          </cell>
        </row>
        <row r="3683">
          <cell r="E3683" t="str">
            <v>IN00-16-01-4</v>
          </cell>
          <cell r="F3683" t="str">
            <v>Термочехлы для ЗРА Диаметр трубопровода DN 125 - 200 мм (5-8 дюймов)</v>
          </cell>
          <cell r="G3683" t="str">
            <v>Heating enclosures for shutoff and control valves, Pipeline diameter DN 125 - 200 mm (5 - 8")</v>
          </cell>
          <cell r="H3683" t="str">
            <v>шт.</v>
          </cell>
          <cell r="I3683" t="str">
            <v>pcs.</v>
          </cell>
          <cell r="J3683">
            <v>1.4150750000000001</v>
          </cell>
          <cell r="K3683">
            <v>0.11257499999999999</v>
          </cell>
          <cell r="L3683" t="str">
            <v>KQ-43-00</v>
          </cell>
          <cell r="M3683" t="str">
            <v>Термочехлы для ЗРА, шт.</v>
          </cell>
          <cell r="N3683">
            <v>1</v>
          </cell>
          <cell r="O3683" t="str">
            <v>KQ-43-01</v>
          </cell>
          <cell r="P3683" t="str">
            <v>Изоляция запорной арматуры термочехлами, шт.</v>
          </cell>
          <cell r="Q3683">
            <v>1</v>
          </cell>
        </row>
        <row r="3684">
          <cell r="E3684" t="str">
            <v>IN00-16-01-5</v>
          </cell>
          <cell r="F3684" t="str">
            <v>Термочехлы для ЗРА Диаметр трубопровода DN 250 - 300 мм (10-12 дюймов)</v>
          </cell>
          <cell r="G3684" t="str">
            <v>Heating enclosures for shutoff and control valves, Pipeline diameter DN 250 - 300 mm (10 - 12")</v>
          </cell>
          <cell r="H3684" t="str">
            <v>шт.</v>
          </cell>
          <cell r="I3684" t="str">
            <v>pcs.</v>
          </cell>
          <cell r="J3684">
            <v>1.815075</v>
          </cell>
          <cell r="K3684">
            <v>0.122575</v>
          </cell>
          <cell r="L3684" t="str">
            <v>KQ-43-00</v>
          </cell>
          <cell r="M3684" t="str">
            <v>Термочехлы для ЗРА, шт.</v>
          </cell>
          <cell r="N3684">
            <v>1</v>
          </cell>
          <cell r="O3684" t="str">
            <v>KQ-43-01</v>
          </cell>
          <cell r="P3684" t="str">
            <v>Изоляция запорной арматуры термочехлами, шт.</v>
          </cell>
          <cell r="Q3684">
            <v>1</v>
          </cell>
        </row>
        <row r="3685">
          <cell r="E3685" t="str">
            <v>IN00-16-01-6</v>
          </cell>
          <cell r="F3685" t="str">
            <v>Термочехлы для ЗРА Диаметр трубопровода DN 350 - 400 мм (14-16 дюймов)</v>
          </cell>
          <cell r="G3685" t="str">
            <v>Heating enclosures for shutoff and control valves, Pipeline diameter DN 350 - 400 mm (14 - 16")</v>
          </cell>
          <cell r="H3685" t="str">
            <v>шт.</v>
          </cell>
          <cell r="I3685" t="str">
            <v>pcs.</v>
          </cell>
          <cell r="J3685">
            <v>2.3281432119322294</v>
          </cell>
          <cell r="K3685">
            <v>0.13346329669109486</v>
          </cell>
          <cell r="L3685" t="str">
            <v>KQ-43-00</v>
          </cell>
          <cell r="M3685" t="str">
            <v>Термочехлы для ЗРА, шт.</v>
          </cell>
          <cell r="N3685">
            <v>1</v>
          </cell>
          <cell r="O3685" t="str">
            <v>KQ-43-01</v>
          </cell>
          <cell r="P3685" t="str">
            <v>Изоляция запорной арматуры термочехлами, шт.</v>
          </cell>
          <cell r="Q3685">
            <v>1</v>
          </cell>
        </row>
        <row r="3686">
          <cell r="E3686" t="str">
            <v>IN00-16-01-12</v>
          </cell>
          <cell r="F3686" t="str">
            <v>Термочехлы для ЗРА Диаметр трубопровода DN 450 - 500 мм (18-20 дюймов)</v>
          </cell>
          <cell r="G3686" t="str">
            <v>Heating enclosures for shutoff and control valves, Pipeline diameter DN 450 - 500 mm (18 - 20")</v>
          </cell>
          <cell r="H3686" t="str">
            <v>шт.</v>
          </cell>
          <cell r="I3686" t="str">
            <v>pcs.</v>
          </cell>
          <cell r="J3686">
            <v>2.3716091059661144</v>
          </cell>
          <cell r="K3686">
            <v>0.13801914834554743</v>
          </cell>
          <cell r="L3686" t="str">
            <v>KQ-43-00</v>
          </cell>
          <cell r="M3686" t="str">
            <v>Термочехлы для ЗРА, шт.</v>
          </cell>
          <cell r="N3686">
            <v>1</v>
          </cell>
          <cell r="O3686" t="str">
            <v>KQ-43-01</v>
          </cell>
          <cell r="P3686" t="str">
            <v>Изоляция запорной арматуры термочехлами, шт.</v>
          </cell>
          <cell r="Q3686">
            <v>1</v>
          </cell>
        </row>
        <row r="3687">
          <cell r="E3687" t="str">
            <v>IN00-16-01-7</v>
          </cell>
          <cell r="F3687" t="str">
            <v>Термочехлы для ЗРА Диаметр трубопровода DN 550 - 700 мм (22-28 дюймов)</v>
          </cell>
          <cell r="G3687" t="str">
            <v>Heating enclosures for shutoff and control valves, Pipeline diameter DN 550 - 700 mm (22 - 28")</v>
          </cell>
          <cell r="H3687" t="str">
            <v>шт.</v>
          </cell>
          <cell r="I3687" t="str">
            <v>pcs.</v>
          </cell>
          <cell r="J3687">
            <v>2.4150749999999999</v>
          </cell>
          <cell r="K3687">
            <v>0.14257500000000001</v>
          </cell>
          <cell r="L3687" t="str">
            <v>KQ-43-00</v>
          </cell>
          <cell r="M3687" t="str">
            <v>Термочехлы для ЗРА, шт.</v>
          </cell>
          <cell r="N3687">
            <v>1</v>
          </cell>
          <cell r="O3687" t="str">
            <v>KQ-43-01</v>
          </cell>
          <cell r="P3687" t="str">
            <v>Изоляция запорной арматуры термочехлами, шт.</v>
          </cell>
          <cell r="Q3687">
            <v>1</v>
          </cell>
        </row>
        <row r="3688">
          <cell r="E3688" t="str">
            <v>IN00-16-01-8</v>
          </cell>
          <cell r="F3688" t="str">
            <v>Термочехлы для ЗРА Диаметр трубопровода DN 750 - 950 мм (30-38 дюймов)</v>
          </cell>
          <cell r="G3688" t="str">
            <v>Heating enclosures for shutoff and control valves, Pipeline diameter DN 750 - 950 mm (30 - 38")</v>
          </cell>
          <cell r="H3688" t="str">
            <v>шт.</v>
          </cell>
          <cell r="I3688" t="str">
            <v>pcs.</v>
          </cell>
          <cell r="J3688">
            <v>2.83</v>
          </cell>
          <cell r="K3688">
            <v>0.16</v>
          </cell>
          <cell r="L3688" t="str">
            <v>KQ-43-00</v>
          </cell>
          <cell r="M3688" t="str">
            <v>Термочехлы для ЗРА, шт.</v>
          </cell>
          <cell r="N3688">
            <v>1</v>
          </cell>
          <cell r="O3688" t="str">
            <v>KQ-43-01</v>
          </cell>
          <cell r="P3688" t="str">
            <v>Изоляция запорной арматуры термочехлами, шт.</v>
          </cell>
          <cell r="Q3688">
            <v>1</v>
          </cell>
        </row>
        <row r="3689">
          <cell r="E3689" t="str">
            <v>IN00-16-01-9</v>
          </cell>
          <cell r="F3689" t="str">
            <v>Термочехлы для ЗРА Диаметр трубопровода DN 1000 - 1200 мм (40-48 дюймов)</v>
          </cell>
          <cell r="G3689" t="str">
            <v>Heating enclosures for shutoff and control valves, Pipeline diameter DN 1000 - 1200 mm (40 - 48")</v>
          </cell>
          <cell r="H3689" t="str">
            <v>шт.</v>
          </cell>
          <cell r="I3689" t="str">
            <v>pcs.</v>
          </cell>
          <cell r="J3689">
            <v>3.316211711851599</v>
          </cell>
          <cell r="K3689">
            <v>0.17955462037524111</v>
          </cell>
          <cell r="L3689" t="str">
            <v>KQ-43-00</v>
          </cell>
          <cell r="M3689" t="str">
            <v>Термочехлы для ЗРА, шт.</v>
          </cell>
          <cell r="N3689">
            <v>1</v>
          </cell>
          <cell r="O3689" t="str">
            <v>KQ-43-01</v>
          </cell>
          <cell r="P3689" t="str">
            <v>Изоляция запорной арматуры термочехлами, шт.</v>
          </cell>
          <cell r="Q3689">
            <v>1</v>
          </cell>
        </row>
        <row r="3690">
          <cell r="E3690" t="str">
            <v>IN00-16-01-10</v>
          </cell>
          <cell r="F3690" t="str">
            <v>Термочехлы для ЗРА Диаметр трубопровода DN 1300 - 1500 мм (52-60 дюймов)</v>
          </cell>
          <cell r="G3690" t="str">
            <v>Heating enclosures for shutoff and control valves, Pipeline diameter DN 1300 - 1500 mm (52 - 60")</v>
          </cell>
          <cell r="H3690" t="str">
            <v>шт.</v>
          </cell>
          <cell r="I3690" t="str">
            <v>pcs.</v>
          </cell>
          <cell r="J3690">
            <v>3.8859576388062589</v>
          </cell>
          <cell r="K3690">
            <v>0.20149913561310595</v>
          </cell>
          <cell r="L3690" t="str">
            <v>KQ-43-00</v>
          </cell>
          <cell r="M3690" t="str">
            <v>Термочехлы для ЗРА, шт.</v>
          </cell>
          <cell r="N3690">
            <v>1</v>
          </cell>
          <cell r="O3690" t="str">
            <v>KQ-43-01</v>
          </cell>
          <cell r="P3690" t="str">
            <v>Изоляция запорной арматуры термочехлами, шт.</v>
          </cell>
          <cell r="Q3690">
            <v>1</v>
          </cell>
        </row>
        <row r="3691">
          <cell r="E3691" t="str">
            <v>IN00-16-01-11</v>
          </cell>
          <cell r="F3691" t="str">
            <v>Термочехлы для ЗРА Диаметр трубопровода DN 1500 - 2000 мм (60-78 дюймов)</v>
          </cell>
          <cell r="G3691" t="str">
            <v>Heating enclosures for shutoff and control valves, Pipeline diameter DN 1500 - 2000 mm (60 - 78")</v>
          </cell>
          <cell r="H3691" t="str">
            <v>шт.</v>
          </cell>
          <cell r="I3691" t="str">
            <v>pcs.</v>
          </cell>
          <cell r="J3691">
            <v>4.5535894818263252</v>
          </cell>
          <cell r="K3691">
            <v>0.22612563000594041</v>
          </cell>
          <cell r="L3691" t="str">
            <v>KQ-43-00</v>
          </cell>
          <cell r="M3691" t="str">
            <v>Термочехлы для ЗРА, шт.</v>
          </cell>
          <cell r="N3691">
            <v>1</v>
          </cell>
          <cell r="O3691" t="str">
            <v>KQ-43-01</v>
          </cell>
          <cell r="P3691" t="str">
            <v>Изоляция запорной арматуры термочехлами, шт.</v>
          </cell>
          <cell r="Q3691">
            <v>1</v>
          </cell>
        </row>
        <row r="3692">
          <cell r="E3692" t="str">
            <v>IN00-18</v>
          </cell>
          <cell r="F3692" t="str">
            <v>Изоляция ОВКВ</v>
          </cell>
          <cell r="G3692" t="str">
            <v>HVAC insulation</v>
          </cell>
        </row>
        <row r="3693">
          <cell r="E3693" t="str">
            <v>IN00-18-01</v>
          </cell>
          <cell r="F3693" t="str">
            <v>Изоляция трубопроводов ОВКВ изделиями из вспененного каучука</v>
          </cell>
          <cell r="G3693" t="str">
            <v>Insulation of HVAC lines with foam rubber products</v>
          </cell>
        </row>
        <row r="3694">
          <cell r="E3694" t="str">
            <v>IN00-18-01-1</v>
          </cell>
          <cell r="F3694" t="str">
            <v>Изоляция трубопроводов ОВКВ изделиями из вспененного каучука, Номинальный диаметр DN &lt;=1", толщина изоляционного слоя до 50 мм</v>
          </cell>
          <cell r="G3694" t="str">
            <v>Insulation of HVAC pipelines with foam rubber products, Nominal diameter DN &lt;= 1", insulation layer thickness up to 50 mm</v>
          </cell>
          <cell r="H3694" t="str">
            <v>м2</v>
          </cell>
          <cell r="I3694" t="str">
            <v>m2</v>
          </cell>
          <cell r="J3694">
            <v>2.8562314805825237</v>
          </cell>
          <cell r="K3694">
            <v>6.7258969999999987E-2</v>
          </cell>
          <cell r="L3694" t="str">
            <v>KQ-42-00</v>
          </cell>
          <cell r="M3694" t="str">
            <v>Теплоизоляция инж. систем, м2</v>
          </cell>
          <cell r="N3694">
            <v>1</v>
          </cell>
          <cell r="O3694" t="str">
            <v>KQ-42-01</v>
          </cell>
          <cell r="P3694" t="str">
            <v>Тепловая изоляция трубопроводов внутр. инж. систем, м2</v>
          </cell>
          <cell r="Q3694">
            <v>1</v>
          </cell>
        </row>
        <row r="3695">
          <cell r="E3695" t="str">
            <v>IN00-18-01-2</v>
          </cell>
          <cell r="F3695" t="str">
            <v>Изоляция трубопроводов ОВКВ изделиями из вспененного каучука, Номинальный диаметр DN &lt;=1", толщина изоляционного слоя от 51 мм до 100 мм</v>
          </cell>
          <cell r="G3695" t="str">
            <v>Insulation of HVAC pipelines with foam rubber products, Nominal diameter DN &lt;= 1", insulation layer thickness from 51 mm to 100 mm</v>
          </cell>
          <cell r="H3695" t="str">
            <v>м2</v>
          </cell>
          <cell r="I3695" t="str">
            <v>m2</v>
          </cell>
          <cell r="J3695">
            <v>3.3602723300970867</v>
          </cell>
          <cell r="K3695">
            <v>7.9128199999999982E-2</v>
          </cell>
          <cell r="L3695" t="str">
            <v>KQ-42-00</v>
          </cell>
          <cell r="M3695" t="str">
            <v>Теплоизоляция инж. систем, м2</v>
          </cell>
          <cell r="N3695">
            <v>1</v>
          </cell>
          <cell r="O3695" t="str">
            <v>KQ-42-01</v>
          </cell>
          <cell r="P3695" t="str">
            <v>Тепловая изоляция трубопроводов внутр. инж. систем, м2</v>
          </cell>
          <cell r="Q3695">
            <v>1</v>
          </cell>
        </row>
        <row r="3696">
          <cell r="E3696" t="str">
            <v>IN00-18-01-3</v>
          </cell>
          <cell r="F3696" t="str">
            <v>Изоляция трубопроводов ОВКВ изделиями из вспененного каучука, Номинальный диаметр от DN &gt;1" до DN &lt;=2", толщина изоляционного слоя до 50 мм</v>
          </cell>
          <cell r="G3696" t="str">
            <v>Insulation of HVAC pipelines with foam rubber products, Nominal diameter from DN &gt; 1" to DN &lt;= 2", insulation layer thickness up to 50 mm</v>
          </cell>
          <cell r="H3696" t="str">
            <v>м2</v>
          </cell>
          <cell r="I3696" t="str">
            <v>m2</v>
          </cell>
          <cell r="J3696">
            <v>2.06</v>
          </cell>
          <cell r="K3696">
            <v>0.05</v>
          </cell>
          <cell r="L3696" t="str">
            <v>KQ-42-00</v>
          </cell>
          <cell r="M3696" t="str">
            <v>Теплоизоляция инж. систем, м2</v>
          </cell>
          <cell r="N3696">
            <v>1</v>
          </cell>
          <cell r="O3696" t="str">
            <v>KQ-42-01</v>
          </cell>
          <cell r="P3696" t="str">
            <v>Тепловая изоляция трубопроводов внутр. инж. систем, м2</v>
          </cell>
          <cell r="Q3696">
            <v>1</v>
          </cell>
        </row>
        <row r="3697">
          <cell r="E3697" t="str">
            <v>IN00-18-01-4</v>
          </cell>
          <cell r="F3697" t="str">
            <v>Изоляция трубопроводов ОВКВ изделиями из вспененного каучука, Номинальный диаметр от DN &gt;1" до DN &lt;=2", толщина изоляционного слоя от 51 мм до 100 мм</v>
          </cell>
          <cell r="G3697" t="str">
            <v>Insulation of HVAC pipelines with foam rubber products, Nominal diameter from DN &gt; 1" to DN &lt;= 2", insulation layer thickness from 51 mm to 100 mm</v>
          </cell>
          <cell r="H3697" t="str">
            <v>м2</v>
          </cell>
          <cell r="I3697" t="str">
            <v>m2</v>
          </cell>
          <cell r="J3697">
            <v>2.6309999999999998</v>
          </cell>
          <cell r="K3697">
            <v>6.2899999999999998E-2</v>
          </cell>
          <cell r="L3697" t="str">
            <v>KQ-42-00</v>
          </cell>
          <cell r="M3697" t="str">
            <v>Теплоизоляция инж. систем, м2</v>
          </cell>
          <cell r="N3697">
            <v>1</v>
          </cell>
          <cell r="O3697" t="str">
            <v>KQ-42-01</v>
          </cell>
          <cell r="P3697" t="str">
            <v>Тепловая изоляция трубопроводов внутр. инж. систем, м2</v>
          </cell>
          <cell r="Q3697">
            <v>1</v>
          </cell>
        </row>
        <row r="3698">
          <cell r="E3698" t="str">
            <v>IN00-18-01-5</v>
          </cell>
          <cell r="F3698" t="str">
            <v>Изоляция трубопроводов ОВКВ изделиями из вспененного каучука,Номинальный диаметр от DN &gt;2" до DN &lt;=4", толщина изоляционного слоя до 50 мм</v>
          </cell>
          <cell r="G3698" t="str">
            <v>Insulation of HVAC pipelines with foam rubber products, Nominal diameter from DN &gt; 2" to DN &lt;= 4", insulation layer thickness up to 50 mm</v>
          </cell>
          <cell r="H3698" t="str">
            <v>м2</v>
          </cell>
          <cell r="I3698" t="str">
            <v>m2</v>
          </cell>
          <cell r="J3698">
            <v>1.5449999999999999</v>
          </cell>
          <cell r="K3698">
            <v>3.7500000000000006E-2</v>
          </cell>
          <cell r="L3698" t="str">
            <v>KQ-42-00</v>
          </cell>
          <cell r="M3698" t="str">
            <v>Теплоизоляция инж. систем, м2</v>
          </cell>
          <cell r="N3698">
            <v>1</v>
          </cell>
          <cell r="O3698" t="str">
            <v>KQ-42-01</v>
          </cell>
          <cell r="P3698" t="str">
            <v>Тепловая изоляция трубопроводов внутр. инж. систем, м2</v>
          </cell>
          <cell r="Q3698">
            <v>1</v>
          </cell>
        </row>
        <row r="3699">
          <cell r="E3699" t="str">
            <v>IN00-18-01-6</v>
          </cell>
          <cell r="F3699" t="str">
            <v>Изоляция трубопроводов ОВКВ изделиями из вспененного каучука, Номинальный диаметр от DN &gt;2" до DN &lt;=4", толщина изоляционного слоя от 51 мм до 100 мм</v>
          </cell>
          <cell r="G3699" t="str">
            <v>Insulation of HVAC pipelines with foam rubber products, Nominal diameter from DN &gt; 2" to DN &lt;= 4", insulation layer thickness from 51 mm to 100 mm</v>
          </cell>
          <cell r="H3699" t="str">
            <v>м2</v>
          </cell>
          <cell r="I3699" t="str">
            <v>m2</v>
          </cell>
          <cell r="J3699">
            <v>2.3174999999999999</v>
          </cell>
          <cell r="K3699">
            <v>5.6250000000000008E-2</v>
          </cell>
          <cell r="L3699" t="str">
            <v>KQ-42-00</v>
          </cell>
          <cell r="M3699" t="str">
            <v>Теплоизоляция инж. систем, м2</v>
          </cell>
          <cell r="N3699">
            <v>1</v>
          </cell>
          <cell r="O3699" t="str">
            <v>KQ-42-01</v>
          </cell>
          <cell r="P3699" t="str">
            <v>Тепловая изоляция трубопроводов внутр. инж. систем, м2</v>
          </cell>
          <cell r="Q3699">
            <v>1</v>
          </cell>
        </row>
        <row r="3700">
          <cell r="E3700" t="str">
            <v>IN00-18-02</v>
          </cell>
          <cell r="F3700" t="str">
            <v>Изоляция трубопроводов ОВКВ изделиями из минеральной ваты (каменной или стеклянной)</v>
          </cell>
          <cell r="G3700" t="str">
            <v>Insulation of HVAC pipelines with mineral wool products (stone or glass)</v>
          </cell>
        </row>
        <row r="3701">
          <cell r="E3701" t="str">
            <v>IN00-18-02-1</v>
          </cell>
          <cell r="F3701" t="str">
            <v>Изоляция трубопроводов ОВКВ изделиями из минеральной ваты (каменной или стеклянной), Номинальный диаметр DN &lt;=1", толщина изоляционного слоя до 50 мм</v>
          </cell>
          <cell r="G3701" t="str">
            <v>Insulation of HVAC pipelines with mineral wool products (stone or glass), nominal diameter DN &lt;= 1", insulation layer thickness up to 50 mm</v>
          </cell>
          <cell r="H3701" t="str">
            <v>м2</v>
          </cell>
          <cell r="I3701" t="str">
            <v>m2</v>
          </cell>
          <cell r="J3701">
            <v>2.8385034423544813</v>
          </cell>
          <cell r="K3701">
            <v>6.758341529415432E-2</v>
          </cell>
          <cell r="L3701" t="str">
            <v>KQ-42-00</v>
          </cell>
          <cell r="M3701" t="str">
            <v>Теплоизоляция инж. систем, м2</v>
          </cell>
          <cell r="N3701">
            <v>1</v>
          </cell>
          <cell r="O3701" t="str">
            <v>KQ-42-01</v>
          </cell>
          <cell r="P3701" t="str">
            <v>Тепловая изоляция трубопроводов внутр. инж. систем, м2</v>
          </cell>
          <cell r="Q3701">
            <v>1</v>
          </cell>
        </row>
        <row r="3702">
          <cell r="E3702" t="str">
            <v>IN00-18-02-2</v>
          </cell>
          <cell r="F3702" t="str">
            <v>Изоляция трубопроводов ОВКВизделиями из минеральной ваты (каменной или стеклянной), Номинальный диаметр DN &lt;=1", толщина изоляционного слоя от 51 мм до 100 мм</v>
          </cell>
          <cell r="G3702" t="str">
            <v>Insulation of HVAC pipelines with mineral wool products (stone or glass), nominal diameter DN &lt;= 1", insulation layer thickness from 51 mm to 100 mm</v>
          </cell>
          <cell r="H3702" t="str">
            <v>м2</v>
          </cell>
          <cell r="I3702" t="str">
            <v>m2</v>
          </cell>
          <cell r="J3702">
            <v>2.2382446887732401</v>
          </cell>
          <cell r="K3702">
            <v>5.3291540208886663E-2</v>
          </cell>
          <cell r="L3702" t="str">
            <v>KQ-42-00</v>
          </cell>
          <cell r="M3702" t="str">
            <v>Теплоизоляция инж. систем, м2</v>
          </cell>
          <cell r="N3702">
            <v>1</v>
          </cell>
          <cell r="O3702" t="str">
            <v>KQ-42-01</v>
          </cell>
          <cell r="P3702" t="str">
            <v>Тепловая изоляция трубопроводов внутр. инж. систем, м2</v>
          </cell>
          <cell r="Q3702">
            <v>1</v>
          </cell>
        </row>
        <row r="3703">
          <cell r="E3703" t="str">
            <v>IN00-18-02-3</v>
          </cell>
          <cell r="F3703" t="str">
            <v>Изоляция трубопроводов ОВКВ изделиями из минеральной ваты (каменной или стеклянной), Номинальный диаметр от DN &gt;1" до DN &lt;=2", толщина изоляционного слоя до 50 мм</v>
          </cell>
          <cell r="G3703" t="str">
            <v>Insulation of HVAC pipelines with mineral wool products (stone or glass), nominal diameter from DN &gt; 1" to DN &lt;= 2", insulation layer thickness up to 50 mm</v>
          </cell>
          <cell r="H3703" t="str">
            <v>м2</v>
          </cell>
          <cell r="I3703" t="str">
            <v>m2</v>
          </cell>
          <cell r="J3703">
            <v>2.4475928262994149</v>
          </cell>
          <cell r="K3703">
            <v>5.5548012570537791E-2</v>
          </cell>
          <cell r="L3703" t="str">
            <v>KQ-42-00</v>
          </cell>
          <cell r="M3703" t="str">
            <v>Теплоизоляция инж. систем, м2</v>
          </cell>
          <cell r="N3703">
            <v>1</v>
          </cell>
          <cell r="O3703" t="str">
            <v>KQ-42-01</v>
          </cell>
          <cell r="P3703" t="str">
            <v>Тепловая изоляция трубопроводов внутр. инж. систем, м2</v>
          </cell>
          <cell r="Q3703">
            <v>1</v>
          </cell>
        </row>
        <row r="3704">
          <cell r="E3704" t="str">
            <v>IN00-18-02-4</v>
          </cell>
          <cell r="F3704" t="str">
            <v>Изоляция трубопроводов ОВКВ изделиями из минеральной ваты (каменной или стеклянной), Номинальный диаметр от DN &gt;1" до DN &lt;=2", толщина изоляционного слоя от 51 мм до 100 мм</v>
          </cell>
          <cell r="G3704" t="str">
            <v>Insulation of HVAC pipelines with mineral wool products (stone or glass), nominal diameter from DN &gt; 1" to DN &lt;= 2", insulation layer thickness from 51 mm to 100 mm</v>
          </cell>
          <cell r="H3704" t="str">
            <v>м2</v>
          </cell>
          <cell r="I3704" t="str">
            <v>m2</v>
          </cell>
          <cell r="J3704">
            <v>1.93</v>
          </cell>
          <cell r="K3704">
            <v>4.3801265925112319E-2</v>
          </cell>
          <cell r="L3704" t="str">
            <v>KQ-42-00</v>
          </cell>
          <cell r="M3704" t="str">
            <v>Теплоизоляция инж. систем, м2</v>
          </cell>
          <cell r="N3704">
            <v>1</v>
          </cell>
          <cell r="O3704" t="str">
            <v>KQ-42-01</v>
          </cell>
          <cell r="P3704" t="str">
            <v>Тепловая изоляция трубопроводов внутр. инж. систем, м2</v>
          </cell>
          <cell r="Q3704">
            <v>1</v>
          </cell>
        </row>
        <row r="3705">
          <cell r="E3705" t="str">
            <v>IN00-18-02-5</v>
          </cell>
          <cell r="F3705" t="str">
            <v>Изоляция трубопроводов ОВКВ изделиями из минеральной ваты (каменной или стеклянной), Номинальный диаметр от DN &gt;1" до DN &lt;=2", толщина изоляционного слоя свыше 101 мм</v>
          </cell>
          <cell r="G3705" t="str">
            <v>Insulation of HVAC pipelines with mineral wool products (stone or glass), nominal diameter from DN &gt; 1" to DN &lt;= 2", insulation layer thickness over 101 mm</v>
          </cell>
          <cell r="H3705" t="str">
            <v>м2</v>
          </cell>
          <cell r="I3705" t="str">
            <v>m2</v>
          </cell>
          <cell r="J3705">
            <v>2.5862000000000003</v>
          </cell>
          <cell r="K3705">
            <v>5.8693696339650513E-2</v>
          </cell>
          <cell r="L3705" t="str">
            <v>KQ-42-00</v>
          </cell>
          <cell r="M3705" t="str">
            <v>Теплоизоляция инж. систем, м2</v>
          </cell>
          <cell r="N3705">
            <v>1</v>
          </cell>
          <cell r="O3705" t="str">
            <v>KQ-42-01</v>
          </cell>
          <cell r="P3705" t="str">
            <v>Тепловая изоляция трубопроводов внутр. инж. систем, м2</v>
          </cell>
          <cell r="Q3705">
            <v>1</v>
          </cell>
        </row>
        <row r="3706">
          <cell r="E3706" t="str">
            <v>IN00-18-02-6</v>
          </cell>
          <cell r="F3706" t="str">
            <v>Изоляция трубопроводов ОВКВ изделиями из минеральной ваты (каменной или стеклянной), Номинальный диаметр от DN &gt;2" до DN &lt;=4", толщина изоляционного слоя до 50 мм</v>
          </cell>
          <cell r="G3706" t="str">
            <v>Insulation of HVAC pipelines with mineral wool products (stone or glass), nominal diameter from DN &gt; 2" to DN &lt;= 4", insulation layer thickness up to 50 mm</v>
          </cell>
          <cell r="H3706" t="str">
            <v>м2</v>
          </cell>
          <cell r="I3706" t="str">
            <v>m2</v>
          </cell>
          <cell r="J3706">
            <v>1.9825501893025261</v>
          </cell>
          <cell r="K3706">
            <v>4.4993890182135614E-2</v>
          </cell>
          <cell r="L3706" t="str">
            <v>KQ-42-00</v>
          </cell>
          <cell r="M3706" t="str">
            <v>Теплоизоляция инж. систем, м2</v>
          </cell>
          <cell r="N3706">
            <v>1</v>
          </cell>
          <cell r="O3706" t="str">
            <v>KQ-42-01</v>
          </cell>
          <cell r="P3706" t="str">
            <v>Тепловая изоляция трубопроводов внутр. инж. систем, м2</v>
          </cell>
          <cell r="Q3706">
            <v>1</v>
          </cell>
        </row>
        <row r="3707">
          <cell r="E3707" t="str">
            <v>IN00-18-02-7</v>
          </cell>
          <cell r="F3707" t="str">
            <v>Изоляция трубопроводов ОВКВ изделиями из минеральной ваты (каменной или стеклянной), Номинальный диаметр от DN &gt;2" до DN &lt;=4", толщина изоляционного слоя от 51 мм до 100 мм</v>
          </cell>
          <cell r="G3707" t="str">
            <v>Insulation of HVAC pipelines with mineral wool products (stone or glass), nominal diameter from DN &gt; 2" to DN &lt;= 4", insulation layer thickness from 51 mm to 100 mm</v>
          </cell>
          <cell r="H3707" t="str">
            <v>м2</v>
          </cell>
          <cell r="I3707" t="str">
            <v>m2</v>
          </cell>
          <cell r="J3707">
            <v>1.5633000000000001</v>
          </cell>
          <cell r="K3707">
            <v>3.5479025399340981E-2</v>
          </cell>
          <cell r="L3707" t="str">
            <v>KQ-42-00</v>
          </cell>
          <cell r="M3707" t="str">
            <v>Теплоизоляция инж. систем, м2</v>
          </cell>
          <cell r="N3707">
            <v>1</v>
          </cell>
          <cell r="O3707" t="str">
            <v>KQ-42-01</v>
          </cell>
          <cell r="P3707" t="str">
            <v>Тепловая изоляция трубопроводов внутр. инж. систем, м2</v>
          </cell>
          <cell r="Q3707">
            <v>1</v>
          </cell>
        </row>
        <row r="3708">
          <cell r="E3708" t="str">
            <v>IN00-18-02-8</v>
          </cell>
          <cell r="F3708" t="str">
            <v>Изоляция трубопроводов ОВКВ изделиями из минеральной ваты (каменной или стеклянной), Номинальный диаметр от DN &gt;2" до DN &lt;=4", толщина изоляционного слоя от свыше 101 мм</v>
          </cell>
          <cell r="G3708" t="str">
            <v>Insulation of HVAC pipelines with mineral wool products (stone or glass), nominal diameter from DN &gt; 2" to DN &lt;= 4", insulation layer thickness over 101 mm</v>
          </cell>
          <cell r="H3708" t="str">
            <v>м2</v>
          </cell>
          <cell r="I3708" t="str">
            <v>m2</v>
          </cell>
          <cell r="J3708">
            <v>2.0948220000000002</v>
          </cell>
          <cell r="K3708">
            <v>4.7541894035116918E-2</v>
          </cell>
          <cell r="L3708" t="str">
            <v>KQ-42-00</v>
          </cell>
          <cell r="M3708" t="str">
            <v>Теплоизоляция инж. систем, м2</v>
          </cell>
          <cell r="N3708">
            <v>1</v>
          </cell>
          <cell r="O3708" t="str">
            <v>KQ-42-01</v>
          </cell>
          <cell r="P3708" t="str">
            <v>Тепловая изоляция трубопроводов внутр. инж. систем, м2</v>
          </cell>
          <cell r="Q3708">
            <v>1</v>
          </cell>
        </row>
        <row r="3709">
          <cell r="E3709" t="str">
            <v>IN00-18-02-9</v>
          </cell>
          <cell r="F3709" t="str">
            <v>Изоляция трубопроводов ОВКВ изделиями из минеральной ваты (каменной или стеклянной), Номинальный диаметр DN &lt;=4", толщина изоляционного слоя до 50 мм</v>
          </cell>
          <cell r="G3709" t="str">
            <v>Insulation of HVAC pipelines with mineral wool products (stone or glass), nominal diameter DN &lt;= 4", insulation layer thickness up to 50 mm</v>
          </cell>
          <cell r="H3709" t="str">
            <v>м2</v>
          </cell>
          <cell r="I3709" t="str">
            <v>m2</v>
          </cell>
          <cell r="J3709">
            <v>1.6058656533350464</v>
          </cell>
          <cell r="K3709">
            <v>3.6445051047529847E-2</v>
          </cell>
          <cell r="L3709" t="str">
            <v>KQ-42-00</v>
          </cell>
          <cell r="M3709" t="str">
            <v>Теплоизоляция инж. систем, м2</v>
          </cell>
          <cell r="N3709">
            <v>1</v>
          </cell>
          <cell r="O3709" t="str">
            <v>KQ-42-01</v>
          </cell>
          <cell r="P3709" t="str">
            <v>Тепловая изоляция трубопроводов внутр. инж. систем, м2</v>
          </cell>
          <cell r="Q3709">
            <v>1</v>
          </cell>
        </row>
        <row r="3710">
          <cell r="E3710" t="str">
            <v>IN00-18-02-10</v>
          </cell>
          <cell r="F3710" t="str">
            <v>Изоляция трубопроводов ОВКВ изделиями из минеральной ваты (каменной или стеклянной), Номинальный диаметр DN &lt;=4", толщина изоляционного слоя от 51 мм до 100 мм</v>
          </cell>
          <cell r="G3710" t="str">
            <v>Insulation of HVAC pipelines with mineral wool products (stone or glass), nominal diameter DN &lt;=4", insulation layer thickness from 51 mm to 100 mm</v>
          </cell>
          <cell r="H3710" t="str">
            <v>м2</v>
          </cell>
          <cell r="I3710" t="str">
            <v>m2</v>
          </cell>
          <cell r="J3710">
            <v>1.2662730000000002</v>
          </cell>
          <cell r="K3710">
            <v>2.8738010573466196E-2</v>
          </cell>
          <cell r="L3710" t="str">
            <v>KQ-42-00</v>
          </cell>
          <cell r="M3710" t="str">
            <v>Теплоизоляция инж. систем, м2</v>
          </cell>
          <cell r="N3710">
            <v>1</v>
          </cell>
          <cell r="O3710" t="str">
            <v>KQ-42-01</v>
          </cell>
          <cell r="P3710" t="str">
            <v>Тепловая изоляция трубопроводов внутр. инж. систем, м2</v>
          </cell>
          <cell r="Q3710">
            <v>1</v>
          </cell>
        </row>
        <row r="3711">
          <cell r="E3711" t="str">
            <v>IN00-18-02-11</v>
          </cell>
          <cell r="F3711" t="str">
            <v>Изоляция трубопроводов ОВКВ изделиями из минеральной ваты (каменной или стеклянной), Номинальный диаметр DN &lt;=4", толщина изоляционного слоя от свыше 101 мм</v>
          </cell>
          <cell r="G3711" t="str">
            <v>Insulation of HVAC pipelines with mineral wool products (stone or glass), nominal diameter DN &lt;=4", insulation layer thickness over 101 mm</v>
          </cell>
          <cell r="H3711" t="str">
            <v>м2</v>
          </cell>
          <cell r="I3711" t="str">
            <v>m2</v>
          </cell>
          <cell r="J3711">
            <v>1.6968058200000005</v>
          </cell>
          <cell r="K3711">
            <v>3.8508934168444704E-2</v>
          </cell>
          <cell r="L3711" t="str">
            <v>KQ-42-00</v>
          </cell>
          <cell r="M3711" t="str">
            <v>Теплоизоляция инж. систем, м2</v>
          </cell>
          <cell r="N3711">
            <v>1</v>
          </cell>
          <cell r="O3711" t="str">
            <v>KQ-42-01</v>
          </cell>
          <cell r="P3711" t="str">
            <v>Тепловая изоляция трубопроводов внутр. инж. систем, м2</v>
          </cell>
          <cell r="Q3711">
            <v>1</v>
          </cell>
        </row>
        <row r="3712">
          <cell r="E3712" t="str">
            <v>IN00-18-03</v>
          </cell>
          <cell r="F3712" t="str">
            <v>Изоляция воздуховодов изделиями из вспененного каучука</v>
          </cell>
          <cell r="G3712" t="str">
            <v>Insulation of air ducts with foam rubber products</v>
          </cell>
        </row>
        <row r="3713">
          <cell r="E3713" t="str">
            <v>IN00-18-03-1</v>
          </cell>
          <cell r="F3713" t="str">
            <v>Изоляция воздуховодов, толщина изоляционного слоя до 50 мм включительно</v>
          </cell>
          <cell r="G3713" t="str">
            <v>Insulation of air ducts, insulation layer thickness up to 50 mm inclusive</v>
          </cell>
          <cell r="H3713" t="str">
            <v>м2</v>
          </cell>
          <cell r="I3713" t="str">
            <v>m2</v>
          </cell>
          <cell r="J3713">
            <v>0.76800000000000002</v>
          </cell>
          <cell r="K3713">
            <v>0.04</v>
          </cell>
          <cell r="L3713" t="str">
            <v>KQ-62-00</v>
          </cell>
          <cell r="M3713" t="str">
            <v>Воздуховоды, м2</v>
          </cell>
          <cell r="N3713">
            <v>0</v>
          </cell>
          <cell r="O3713" t="str">
            <v>KQ-62-05</v>
          </cell>
          <cell r="P3713" t="str">
            <v>Тепловая изоляция воздуховодов, м2</v>
          </cell>
          <cell r="Q3713">
            <v>1</v>
          </cell>
        </row>
        <row r="3714">
          <cell r="E3714" t="str">
            <v>IN00-18-03-2</v>
          </cell>
          <cell r="F3714" t="str">
            <v>Изоляция воздуховодов, толщина изоляционного слоя от 51 до 100 мм включительно</v>
          </cell>
          <cell r="G3714" t="str">
            <v>Insulation of air ducts, insulation layer thickness from 51 to 100 mm inclusive</v>
          </cell>
          <cell r="H3714" t="str">
            <v>м2</v>
          </cell>
          <cell r="I3714" t="str">
            <v>m2</v>
          </cell>
          <cell r="J3714">
            <v>1.3824000000000001</v>
          </cell>
          <cell r="K3714">
            <v>0.04</v>
          </cell>
          <cell r="L3714" t="str">
            <v>KQ-62-00</v>
          </cell>
          <cell r="M3714" t="str">
            <v>Воздуховоды, м2</v>
          </cell>
          <cell r="N3714">
            <v>0</v>
          </cell>
          <cell r="O3714" t="str">
            <v>KQ-62-05</v>
          </cell>
          <cell r="P3714" t="str">
            <v>Тепловая изоляция воздуховодов, м2</v>
          </cell>
          <cell r="Q3714">
            <v>1</v>
          </cell>
        </row>
        <row r="3715">
          <cell r="E3715" t="str">
            <v>IN00-18-03-3</v>
          </cell>
          <cell r="F3715" t="str">
            <v>Изоляция воздуховодов, толщина изоляционного слоя от 101 до 150 мм включительно</v>
          </cell>
          <cell r="G3715" t="str">
            <v>Insulation of air ducts, insulation layer thickness from 101 to 150 mm inclusive</v>
          </cell>
          <cell r="H3715" t="str">
            <v>м2</v>
          </cell>
          <cell r="I3715" t="str">
            <v>m2</v>
          </cell>
          <cell r="J3715">
            <v>1.9968000000000001</v>
          </cell>
          <cell r="K3715">
            <v>0.04</v>
          </cell>
          <cell r="L3715" t="str">
            <v>KQ-62-00</v>
          </cell>
          <cell r="M3715" t="str">
            <v>Воздуховоды, м2</v>
          </cell>
          <cell r="N3715">
            <v>0</v>
          </cell>
          <cell r="O3715" t="str">
            <v>KQ-62-05</v>
          </cell>
          <cell r="P3715" t="str">
            <v>Тепловая изоляция воздуховодов, м2</v>
          </cell>
          <cell r="Q3715">
            <v>1</v>
          </cell>
        </row>
        <row r="3716">
          <cell r="E3716" t="str">
            <v>IN00-18-03-4</v>
          </cell>
          <cell r="F3716" t="str">
            <v>Изоляция воздуховодов, толщина изоляционного слоя от 151 до 200 мм включительно</v>
          </cell>
          <cell r="G3716" t="str">
            <v>Insulation of air ducts, insulation layer thickness from 151 to 200 mm inclusive</v>
          </cell>
          <cell r="H3716" t="str">
            <v>м2</v>
          </cell>
          <cell r="I3716" t="str">
            <v>m2</v>
          </cell>
          <cell r="J3716">
            <v>2.6112000000000002</v>
          </cell>
          <cell r="K3716">
            <v>0.04</v>
          </cell>
          <cell r="L3716" t="str">
            <v>KQ-62-00</v>
          </cell>
          <cell r="M3716" t="str">
            <v>Воздуховоды, м2</v>
          </cell>
          <cell r="N3716">
            <v>0</v>
          </cell>
          <cell r="O3716" t="str">
            <v>KQ-62-05</v>
          </cell>
          <cell r="P3716" t="str">
            <v>Тепловая изоляция воздуховодов, м2</v>
          </cell>
          <cell r="Q3716">
            <v>1</v>
          </cell>
        </row>
        <row r="3717">
          <cell r="E3717" t="str">
            <v>IN00-18-03-5</v>
          </cell>
          <cell r="F3717" t="str">
            <v>Изоляция воздуховодов, толщина изоляционного слоя свыше 201 мм</v>
          </cell>
          <cell r="G3717" t="str">
            <v>Insulation of air ducts, insulation layer thickness over 201 mm</v>
          </cell>
          <cell r="H3717" t="str">
            <v>м2</v>
          </cell>
          <cell r="I3717" t="str">
            <v>m2</v>
          </cell>
          <cell r="J3717">
            <v>3.2256</v>
          </cell>
          <cell r="K3717">
            <v>0.04</v>
          </cell>
          <cell r="L3717" t="str">
            <v>KQ-62-00</v>
          </cell>
          <cell r="M3717" t="str">
            <v>Воздуховоды, м2</v>
          </cell>
          <cell r="N3717">
            <v>0</v>
          </cell>
          <cell r="O3717" t="str">
            <v>KQ-62-05</v>
          </cell>
          <cell r="P3717" t="str">
            <v>Тепловая изоляция воздуховодов, м2</v>
          </cell>
          <cell r="Q3717">
            <v>1</v>
          </cell>
        </row>
        <row r="3718">
          <cell r="E3718" t="str">
            <v>IN00-18-04</v>
          </cell>
          <cell r="F3718" t="str">
            <v>Изоляция воздуховодов изделиями из минеральной ваты (каменной или стеклянной)</v>
          </cell>
          <cell r="G3718" t="str">
            <v>Insulation of air ducts with mineral wool products (stone or glass)</v>
          </cell>
        </row>
        <row r="3719">
          <cell r="E3719" t="str">
            <v>IN00-18-04-1</v>
          </cell>
          <cell r="F3719" t="str">
            <v>Изоляция воздуховодов изделиями из минеральной ваты (каменной или стеклянной) , толщина изоляционного слоя до 50 мм включительно</v>
          </cell>
          <cell r="G3719" t="str">
            <v>Insulation of air ducts with mineral wool products (stone or glass), insulation layer thickness up to 50 mm inclusive</v>
          </cell>
          <cell r="H3719" t="str">
            <v>м2</v>
          </cell>
          <cell r="I3719" t="str">
            <v>m2</v>
          </cell>
          <cell r="J3719">
            <v>0.80999999999999994</v>
          </cell>
          <cell r="K3719">
            <v>0.04</v>
          </cell>
          <cell r="L3719" t="str">
            <v>KQ-62-00</v>
          </cell>
          <cell r="M3719" t="str">
            <v>Воздуховоды, м2</v>
          </cell>
          <cell r="N3719">
            <v>0</v>
          </cell>
          <cell r="O3719" t="str">
            <v>KQ-62-05</v>
          </cell>
          <cell r="P3719" t="str">
            <v>Тепловая изоляция воздуховодов, м2</v>
          </cell>
          <cell r="Q3719">
            <v>1</v>
          </cell>
        </row>
        <row r="3720">
          <cell r="E3720" t="str">
            <v>IN00-18-04-2</v>
          </cell>
          <cell r="F3720" t="str">
            <v>Изоляция воздуховодов изделиями из минеральной ваты (каменной или стеклянной), толщина изоляционного слоя от 51 до 100 мм включительно</v>
          </cell>
          <cell r="G3720" t="str">
            <v>Insulation of air ducts with mineral wool products (stone or glass), insulation layer thickness from 51 to 100 mm inclusive</v>
          </cell>
          <cell r="H3720" t="str">
            <v>м2</v>
          </cell>
          <cell r="I3720" t="str">
            <v>m2</v>
          </cell>
          <cell r="J3720">
            <v>0.97199999999999986</v>
          </cell>
          <cell r="K3720">
            <v>0.04</v>
          </cell>
          <cell r="L3720" t="str">
            <v>KQ-62-00</v>
          </cell>
          <cell r="M3720" t="str">
            <v>Воздуховоды, м2</v>
          </cell>
          <cell r="N3720">
            <v>0</v>
          </cell>
          <cell r="O3720" t="str">
            <v>KQ-62-05</v>
          </cell>
          <cell r="P3720" t="str">
            <v>Тепловая изоляция воздуховодов, м2</v>
          </cell>
          <cell r="Q3720">
            <v>1</v>
          </cell>
        </row>
        <row r="3721">
          <cell r="E3721" t="str">
            <v>IN00-18-04-3</v>
          </cell>
          <cell r="F3721" t="str">
            <v>Изоляция воздуховодов изделиями из минеральной ваты (каменной или стеклянной), толщина изоляционного слоя от 101 до 150 мм включительно</v>
          </cell>
          <cell r="G3721" t="str">
            <v>Insulation of air ducts with mineral wool products (stone or glass), insulation layer thickness from 101 to 150 mm inclusive</v>
          </cell>
          <cell r="H3721" t="str">
            <v>м2</v>
          </cell>
          <cell r="I3721" t="str">
            <v>m2</v>
          </cell>
          <cell r="J3721">
            <v>1.6199999999999999</v>
          </cell>
          <cell r="K3721">
            <v>0.04</v>
          </cell>
          <cell r="L3721" t="str">
            <v>KQ-62-00</v>
          </cell>
          <cell r="M3721" t="str">
            <v>Воздуховоды, м2</v>
          </cell>
          <cell r="N3721">
            <v>0</v>
          </cell>
          <cell r="O3721" t="str">
            <v>KQ-62-05</v>
          </cell>
          <cell r="P3721" t="str">
            <v>Тепловая изоляция воздуховодов, м2</v>
          </cell>
          <cell r="Q3721">
            <v>1</v>
          </cell>
        </row>
        <row r="3722">
          <cell r="E3722" t="str">
            <v>IN00-18-04-4</v>
          </cell>
          <cell r="F3722" t="str">
            <v>Изоляция воздуховодов изделиями из минеральной ваты (каменной или стеклянной), толщина изоляционного слоя от 151 до 200 мм включительно</v>
          </cell>
          <cell r="G3722" t="str">
            <v>Insulation of air ducts with mineral wool products (stone or glass), insulation layer thickness from 151 to 200 mm inclusive</v>
          </cell>
          <cell r="H3722" t="str">
            <v>м2</v>
          </cell>
          <cell r="I3722" t="str">
            <v>m2</v>
          </cell>
          <cell r="J3722">
            <v>1.7495999999999998</v>
          </cell>
          <cell r="K3722">
            <v>0.04</v>
          </cell>
          <cell r="L3722" t="str">
            <v>KQ-62-00</v>
          </cell>
          <cell r="M3722" t="str">
            <v>Воздуховоды, м2</v>
          </cell>
          <cell r="N3722">
            <v>0</v>
          </cell>
          <cell r="O3722" t="str">
            <v>KQ-62-05</v>
          </cell>
          <cell r="P3722" t="str">
            <v>Тепловая изоляция воздуховодов, м2</v>
          </cell>
          <cell r="Q3722">
            <v>1</v>
          </cell>
        </row>
        <row r="3723">
          <cell r="E3723" t="str">
            <v>IN00-18-04-5</v>
          </cell>
          <cell r="F3723" t="str">
            <v>Изоляция воздуховодов изделиями из минеральной ваты (каменной или стеклянной), толщина изоляционного слоя свыше 201 мм</v>
          </cell>
          <cell r="G3723" t="str">
            <v>Insulation of air ducts with mineral wool products (stone or glass), insulation layer thickness over 201 mm</v>
          </cell>
          <cell r="H3723" t="str">
            <v>м2</v>
          </cell>
          <cell r="I3723" t="str">
            <v>m2</v>
          </cell>
          <cell r="J3723">
            <v>2.5595999999999997</v>
          </cell>
          <cell r="K3723">
            <v>0.04</v>
          </cell>
          <cell r="L3723" t="str">
            <v>KQ-62-00</v>
          </cell>
          <cell r="M3723" t="str">
            <v>Воздуховоды, м2</v>
          </cell>
          <cell r="N3723">
            <v>0</v>
          </cell>
          <cell r="O3723" t="str">
            <v>KQ-62-05</v>
          </cell>
          <cell r="P3723" t="str">
            <v>Тепловая изоляция воздуховодов, м2</v>
          </cell>
          <cell r="Q3723">
            <v>1</v>
          </cell>
        </row>
        <row r="3724">
          <cell r="E3724" t="str">
            <v>IN00-18-05</v>
          </cell>
          <cell r="F3724" t="str">
            <v>Изоляция воздуховодов для огнезащиты</v>
          </cell>
          <cell r="G3724" t="str">
            <v>Duct insulation for fire protection</v>
          </cell>
        </row>
        <row r="3725">
          <cell r="E3725" t="str">
            <v>IN00-18-05-1</v>
          </cell>
          <cell r="F3725" t="str">
            <v>Изоляция воздуховодов для огнезащиты, толщина изоляционного слоя до 50 мм</v>
          </cell>
          <cell r="G3725" t="str">
            <v>Insulation of air ducts for fire protection, insulation layer thickness up to 50 mm</v>
          </cell>
          <cell r="H3725" t="str">
            <v>м2</v>
          </cell>
          <cell r="I3725" t="str">
            <v>m2</v>
          </cell>
          <cell r="J3725">
            <v>0.99143999999999988</v>
          </cell>
          <cell r="K3725">
            <v>4.3999999999999997E-2</v>
          </cell>
          <cell r="L3725" t="str">
            <v>KQ-62-00</v>
          </cell>
          <cell r="M3725" t="str">
            <v>Воздуховоды, м2</v>
          </cell>
          <cell r="N3725">
            <v>0</v>
          </cell>
          <cell r="O3725" t="str">
            <v>KQ-62-05</v>
          </cell>
          <cell r="P3725" t="str">
            <v>Тепловая изоляция воздуховодов, м2</v>
          </cell>
          <cell r="Q3725">
            <v>1</v>
          </cell>
        </row>
        <row r="3726">
          <cell r="E3726" t="str">
            <v>IN00-18-05-2</v>
          </cell>
          <cell r="F3726" t="str">
            <v>Изоляция воздуховодов для огнезащиты, толщина изоляционного слоя от 51 до 100 мм</v>
          </cell>
          <cell r="G3726" t="str">
            <v>Insulation of air ducts for fire protection, insulation layer thickness from 51 to 100 mm</v>
          </cell>
          <cell r="H3726" t="str">
            <v>м2</v>
          </cell>
          <cell r="I3726" t="str">
            <v>m2</v>
          </cell>
          <cell r="J3726">
            <v>1.1897279999999999</v>
          </cell>
          <cell r="K3726">
            <v>4.3999999999999997E-2</v>
          </cell>
          <cell r="L3726" t="str">
            <v>KQ-62-00</v>
          </cell>
          <cell r="M3726" t="str">
            <v>Воздуховоды, м2</v>
          </cell>
          <cell r="N3726">
            <v>0</v>
          </cell>
          <cell r="O3726" t="str">
            <v>KQ-62-05</v>
          </cell>
          <cell r="P3726" t="str">
            <v>Тепловая изоляция воздуховодов, м2</v>
          </cell>
          <cell r="Q3726">
            <v>1</v>
          </cell>
        </row>
        <row r="3727">
          <cell r="E3727" t="str">
            <v>IN00-18-05-3</v>
          </cell>
          <cell r="F3727" t="str">
            <v>Изоляция воздуховодов для огнезащиты, толщина изоляционного слоя от 101 до 150 мм</v>
          </cell>
          <cell r="G3727" t="str">
            <v>Insulation of air ducts for fire protection, insulation layer thickness from 101 to 150 mm</v>
          </cell>
          <cell r="H3727" t="str">
            <v>м2</v>
          </cell>
          <cell r="I3727" t="str">
            <v>m2</v>
          </cell>
          <cell r="J3727">
            <v>1.9828799999999998</v>
          </cell>
          <cell r="K3727">
            <v>4.3999999999999997E-2</v>
          </cell>
          <cell r="L3727" t="str">
            <v>KQ-62-00</v>
          </cell>
          <cell r="M3727" t="str">
            <v>Воздуховоды, м2</v>
          </cell>
          <cell r="N3727">
            <v>0</v>
          </cell>
          <cell r="O3727" t="str">
            <v>KQ-62-05</v>
          </cell>
          <cell r="P3727" t="str">
            <v>Тепловая изоляция воздуховодов, м2</v>
          </cell>
          <cell r="Q3727">
            <v>1</v>
          </cell>
        </row>
        <row r="3728">
          <cell r="E3728" t="str">
            <v>IN00-18-05-4</v>
          </cell>
          <cell r="F3728" t="str">
            <v>Изоляция воздуховодов для огнезащиты, толщина изоляционного слоя от 151 до 200 мм</v>
          </cell>
          <cell r="G3728" t="str">
            <v>Insulation of air ducts for fire protection, insulation layer thickness from 151 to 200 mm</v>
          </cell>
          <cell r="H3728" t="str">
            <v>м2</v>
          </cell>
          <cell r="I3728" t="str">
            <v>m2</v>
          </cell>
          <cell r="J3728">
            <v>2.1415103999999996</v>
          </cell>
          <cell r="K3728">
            <v>4.3999999999999997E-2</v>
          </cell>
          <cell r="L3728" t="str">
            <v>KQ-62-00</v>
          </cell>
          <cell r="M3728" t="str">
            <v>Воздуховоды, м2</v>
          </cell>
          <cell r="N3728">
            <v>0</v>
          </cell>
          <cell r="O3728" t="str">
            <v>KQ-62-05</v>
          </cell>
          <cell r="P3728" t="str">
            <v>Тепловая изоляция воздуховодов, м2</v>
          </cell>
          <cell r="Q3728">
            <v>1</v>
          </cell>
        </row>
        <row r="3729">
          <cell r="E3729" t="str">
            <v>IN00-18-05-5</v>
          </cell>
          <cell r="F3729" t="str">
            <v>Изоляция воздуховодов для огнезащиты, толщина изоляционного слоя от 201 до 250 мм</v>
          </cell>
          <cell r="G3729" t="str">
            <v>Insulation of air ducts for fire protection, insulation layer thickness from 201 to 250 mm</v>
          </cell>
          <cell r="H3729" t="str">
            <v>м2</v>
          </cell>
          <cell r="I3729" t="str">
            <v>m2</v>
          </cell>
          <cell r="J3729">
            <v>3.1329503999999995</v>
          </cell>
          <cell r="K3729">
            <v>4.3999999999999997E-2</v>
          </cell>
          <cell r="L3729" t="str">
            <v>KQ-62-00</v>
          </cell>
          <cell r="M3729" t="str">
            <v>Воздуховоды, м2</v>
          </cell>
          <cell r="N3729">
            <v>0</v>
          </cell>
          <cell r="O3729" t="str">
            <v>KQ-62-05</v>
          </cell>
          <cell r="P3729" t="str">
            <v>Тепловая изоляция воздуховодов, м2</v>
          </cell>
          <cell r="Q3729">
            <v>1</v>
          </cell>
        </row>
        <row r="3730">
          <cell r="E3730" t="str">
            <v>IN00-19</v>
          </cell>
          <cell r="F3730" t="str">
            <v>Изоляция трубопроводов</v>
          </cell>
          <cell r="G3730" t="str">
            <v>Piping insulation</v>
          </cell>
        </row>
        <row r="3731">
          <cell r="E3731" t="str">
            <v>IN00-19-01</v>
          </cell>
          <cell r="F3731" t="str">
            <v>Тепловая изоляция трубопроводов</v>
          </cell>
          <cell r="G3731" t="str">
            <v>Piping thermal insulation</v>
          </cell>
        </row>
        <row r="3732">
          <cell r="E3732" t="str">
            <v>IN00-19-01-1</v>
          </cell>
          <cell r="F3732" t="str">
            <v>Тепловая изоляция трубопровода DN &lt;=4", толщина изоляционного слоя до 50 мм</v>
          </cell>
          <cell r="G3732" t="str">
            <v>Piping thermal insulation, DN &gt;4", insulation layer thickness up to 50 mm</v>
          </cell>
          <cell r="H3732" t="str">
            <v>м2</v>
          </cell>
          <cell r="I3732" t="str">
            <v>m2</v>
          </cell>
          <cell r="J3732">
            <v>3.8899999999999997</v>
          </cell>
          <cell r="K3732">
            <v>9.2999999999999999E-2</v>
          </cell>
          <cell r="L3732" t="str">
            <v>KQ-40-00</v>
          </cell>
          <cell r="M3732" t="str">
            <v>Теплоизоляция технологического оборудования и трубопроводов, м2</v>
          </cell>
          <cell r="N3732">
            <v>1</v>
          </cell>
          <cell r="O3732" t="str">
            <v>KQ-40-02</v>
          </cell>
          <cell r="P3732" t="str">
            <v>Тепловая изоляция технологических трубопроводов, м2</v>
          </cell>
          <cell r="Q3732">
            <v>1</v>
          </cell>
        </row>
        <row r="3733">
          <cell r="E3733" t="str">
            <v>IN00-19-01-2</v>
          </cell>
          <cell r="F3733" t="str">
            <v>Тепловая изоляция трубопровода DN &lt;=4", толщина изоляционного слоя от 51 до 100 мм</v>
          </cell>
          <cell r="G3733" t="str">
            <v>Piping thermal insulation, DN &lt;=4", insulation layer thickness from 51 to 100 mm</v>
          </cell>
          <cell r="H3733" t="str">
            <v>м2</v>
          </cell>
          <cell r="I3733" t="str">
            <v>m2</v>
          </cell>
          <cell r="J3733">
            <v>3.0669999999999997</v>
          </cell>
          <cell r="K3733">
            <v>7.3999999999999996E-2</v>
          </cell>
          <cell r="L3733" t="str">
            <v>KQ-40-00</v>
          </cell>
          <cell r="M3733" t="str">
            <v>Теплоизоляция технологического оборудования и трубопроводов, м2</v>
          </cell>
          <cell r="N3733">
            <v>1</v>
          </cell>
          <cell r="O3733" t="str">
            <v>KQ-40-02</v>
          </cell>
          <cell r="P3733" t="str">
            <v>Тепловая изоляция технологических трубопроводов, м2</v>
          </cell>
          <cell r="Q3733">
            <v>1</v>
          </cell>
        </row>
        <row r="3734">
          <cell r="E3734" t="str">
            <v>IN00-19-01-3</v>
          </cell>
          <cell r="F3734" t="str">
            <v>Тепловая изоляция трубопровода DN &lt;=4", толщина изоляционного слоя от 101 до 150 мм</v>
          </cell>
          <cell r="G3734" t="str">
            <v>Piping thermal insulation, DN &lt;=4", insulation layer thickness from 101 to 150 mm</v>
          </cell>
          <cell r="H3734" t="str">
            <v>м2</v>
          </cell>
          <cell r="I3734" t="str">
            <v>m2</v>
          </cell>
          <cell r="J3734">
            <v>3.613</v>
          </cell>
          <cell r="K3734">
            <v>8.6999999999999994E-2</v>
          </cell>
          <cell r="L3734" t="str">
            <v>KQ-40-00</v>
          </cell>
          <cell r="M3734" t="str">
            <v>Теплоизоляция технологического оборудования и трубопроводов, м2</v>
          </cell>
          <cell r="N3734">
            <v>1</v>
          </cell>
          <cell r="O3734" t="str">
            <v>KQ-40-02</v>
          </cell>
          <cell r="P3734" t="str">
            <v>Тепловая изоляция технологических трубопроводов, м2</v>
          </cell>
          <cell r="Q3734">
            <v>1</v>
          </cell>
        </row>
        <row r="3735">
          <cell r="E3735" t="str">
            <v>IN00-19-01-4</v>
          </cell>
          <cell r="F3735" t="str">
            <v>Тепловая изоляция трубопровода DN &lt;=4", толщина изоляционного слоя от 151 до 200 мм</v>
          </cell>
          <cell r="G3735" t="str">
            <v>Piping thermal insulation, DN &lt;=4", insulation layer thickness from 151 to 200 mm</v>
          </cell>
          <cell r="H3735" t="str">
            <v>м2</v>
          </cell>
          <cell r="I3735" t="str">
            <v>m2</v>
          </cell>
          <cell r="J3735">
            <v>3.2389999999999999</v>
          </cell>
          <cell r="K3735">
            <v>7.8E-2</v>
          </cell>
          <cell r="L3735" t="str">
            <v>KQ-40-00</v>
          </cell>
          <cell r="M3735" t="str">
            <v>Теплоизоляция технологического оборудования и трубопроводов, м2</v>
          </cell>
          <cell r="N3735">
            <v>1</v>
          </cell>
          <cell r="O3735" t="str">
            <v>KQ-40-02</v>
          </cell>
          <cell r="P3735" t="str">
            <v>Тепловая изоляция технологических трубопроводов, м2</v>
          </cell>
          <cell r="Q3735">
            <v>1</v>
          </cell>
        </row>
        <row r="3736">
          <cell r="E3736" t="str">
            <v>IN00-19-01-5</v>
          </cell>
          <cell r="F3736" t="str">
            <v>Тепловая изоляция трубопровода DN &lt;=4", толщина изоляционного слоя от 201 до 250 мм</v>
          </cell>
          <cell r="G3736" t="str">
            <v>Piping thermal insulation, DN &lt;=4", insulation layer thickness from 201 to 250 mm</v>
          </cell>
          <cell r="H3736" t="str">
            <v>м2</v>
          </cell>
          <cell r="I3736" t="str">
            <v>m2</v>
          </cell>
          <cell r="J3736">
            <v>3.6</v>
          </cell>
          <cell r="K3736">
            <v>8.6000000000000007E-2</v>
          </cell>
          <cell r="L3736" t="str">
            <v>KQ-40-00</v>
          </cell>
          <cell r="M3736" t="str">
            <v>Теплоизоляция технологического оборудования и трубопроводов, м2</v>
          </cell>
          <cell r="N3736">
            <v>1</v>
          </cell>
          <cell r="O3736" t="str">
            <v>KQ-40-02</v>
          </cell>
          <cell r="P3736" t="str">
            <v>Тепловая изоляция технологических трубопроводов, м2</v>
          </cell>
          <cell r="Q3736">
            <v>1</v>
          </cell>
        </row>
        <row r="3737">
          <cell r="E3737" t="str">
            <v>IN00-19-01-6</v>
          </cell>
          <cell r="F3737" t="str">
            <v>Тепловая изоляция трубопровода DN &lt;=4", толщина изоляционного слоя от 251 до 300 мм</v>
          </cell>
          <cell r="G3737" t="str">
            <v>Piping thermal insulation, DN &lt;=4", insulation layer thickness from 251 to 300 mm</v>
          </cell>
          <cell r="H3737" t="str">
            <v>м2</v>
          </cell>
          <cell r="I3737" t="str">
            <v>m2</v>
          </cell>
          <cell r="J3737">
            <v>3.4249999999999998</v>
          </cell>
          <cell r="K3737">
            <v>8.2000000000000003E-2</v>
          </cell>
          <cell r="L3737" t="str">
            <v>KQ-40-00</v>
          </cell>
          <cell r="M3737" t="str">
            <v>Теплоизоляция технологического оборудования и трубопроводов, м2</v>
          </cell>
          <cell r="N3737">
            <v>1</v>
          </cell>
          <cell r="O3737" t="str">
            <v>KQ-40-02</v>
          </cell>
          <cell r="P3737" t="str">
            <v>Тепловая изоляция технологических трубопроводов, м2</v>
          </cell>
          <cell r="Q3737">
            <v>1</v>
          </cell>
        </row>
        <row r="3738">
          <cell r="E3738" t="str">
            <v>IN00-19-01-7</v>
          </cell>
          <cell r="F3738" t="str">
            <v>Тепловая изоляция трубопровода 4"&lt;DN &lt;=10", толщина изоляционного слоя до 50 мм</v>
          </cell>
          <cell r="G3738" t="str">
            <v>Piping thermal insulation, 4"&lt;DN &lt;=10", insulation layer thickness up to 50 mm</v>
          </cell>
          <cell r="H3738" t="str">
            <v>м2</v>
          </cell>
          <cell r="I3738" t="str">
            <v>m2</v>
          </cell>
          <cell r="J3738">
            <v>2.8239999999999998</v>
          </cell>
          <cell r="K3738">
            <v>6.8000000000000005E-2</v>
          </cell>
          <cell r="L3738" t="str">
            <v>KQ-40-00</v>
          </cell>
          <cell r="M3738" t="str">
            <v>Теплоизоляция технологического оборудования и трубопроводов, м2</v>
          </cell>
          <cell r="N3738">
            <v>1</v>
          </cell>
          <cell r="O3738" t="str">
            <v>KQ-40-02</v>
          </cell>
          <cell r="P3738" t="str">
            <v>Тепловая изоляция технологических трубопроводов, м2</v>
          </cell>
          <cell r="Q3738">
            <v>1</v>
          </cell>
        </row>
        <row r="3739">
          <cell r="E3739" t="str">
            <v>IN00-19-01-8</v>
          </cell>
          <cell r="F3739" t="str">
            <v>Тепловая изоляция трубопровода 4"&lt;DN &lt;=10", толщина изоляционного слоя от 51 до 100 мм</v>
          </cell>
          <cell r="G3739" t="str">
            <v>Piping thermal insulation, 4"&lt;DN &lt;=10", insulation layer thickness from 51 to 100 mm</v>
          </cell>
          <cell r="H3739" t="str">
            <v>м2</v>
          </cell>
          <cell r="I3739" t="str">
            <v>m2</v>
          </cell>
          <cell r="J3739">
            <v>2.512</v>
          </cell>
          <cell r="K3739">
            <v>0.06</v>
          </cell>
          <cell r="L3739" t="str">
            <v>KQ-40-00</v>
          </cell>
          <cell r="M3739" t="str">
            <v>Теплоизоляция технологического оборудования и трубопроводов, м2</v>
          </cell>
          <cell r="N3739">
            <v>1</v>
          </cell>
          <cell r="O3739" t="str">
            <v>KQ-40-02</v>
          </cell>
          <cell r="P3739" t="str">
            <v>Тепловая изоляция технологических трубопроводов, м2</v>
          </cell>
          <cell r="Q3739">
            <v>1</v>
          </cell>
        </row>
        <row r="3740">
          <cell r="E3740" t="str">
            <v>IN00-19-01-9</v>
          </cell>
          <cell r="F3740" t="str">
            <v>Тепловая изоляция трубопровода 4"&lt;DN &lt;=10", толщина изоляционного слоя от 101 до 150 мм</v>
          </cell>
          <cell r="G3740" t="str">
            <v>Piping thermal insulation, 4"&lt;DN &lt;=10", insulation layer thickness from 101 to 150 mm</v>
          </cell>
          <cell r="H3740" t="str">
            <v>м2</v>
          </cell>
          <cell r="I3740" t="str">
            <v>m2</v>
          </cell>
          <cell r="J3740">
            <v>3.2589999999999999</v>
          </cell>
          <cell r="K3740">
            <v>7.8E-2</v>
          </cell>
          <cell r="L3740" t="str">
            <v>KQ-40-00</v>
          </cell>
          <cell r="M3740" t="str">
            <v>Теплоизоляция технологического оборудования и трубопроводов, м2</v>
          </cell>
          <cell r="N3740">
            <v>1</v>
          </cell>
          <cell r="O3740" t="str">
            <v>KQ-40-02</v>
          </cell>
          <cell r="P3740" t="str">
            <v>Тепловая изоляция технологических трубопроводов, м2</v>
          </cell>
          <cell r="Q3740">
            <v>1</v>
          </cell>
        </row>
        <row r="3741">
          <cell r="E3741" t="str">
            <v>IN00-19-01-10</v>
          </cell>
          <cell r="F3741" t="str">
            <v>Тепловая изоляция трубопровода 4"&lt;DN &lt;=10", толщина изоляционного слоя от 151 до 200 мм</v>
          </cell>
          <cell r="G3741" t="str">
            <v>Piping thermal insulation, 4"&lt;DN &lt;=10", insulation layer thickness from 151 to 200 mm</v>
          </cell>
          <cell r="H3741" t="str">
            <v>м2</v>
          </cell>
          <cell r="I3741" t="str">
            <v>m2</v>
          </cell>
          <cell r="J3741">
            <v>3.0489999999999999</v>
          </cell>
          <cell r="K3741">
            <v>7.2999999999999995E-2</v>
          </cell>
          <cell r="L3741" t="str">
            <v>KQ-40-00</v>
          </cell>
          <cell r="M3741" t="str">
            <v>Теплоизоляция технологического оборудования и трубопроводов, м2</v>
          </cell>
          <cell r="N3741">
            <v>1</v>
          </cell>
          <cell r="O3741" t="str">
            <v>KQ-40-02</v>
          </cell>
          <cell r="P3741" t="str">
            <v>Тепловая изоляция технологических трубопроводов, м2</v>
          </cell>
          <cell r="Q3741">
            <v>1</v>
          </cell>
        </row>
        <row r="3742">
          <cell r="E3742" t="str">
            <v>IN00-19-01-11</v>
          </cell>
          <cell r="F3742" t="str">
            <v>Тепловая изоляция трубопровода 4"&lt;DN &lt;=10", толщина изоляционного слоя от 201 до 250 мм</v>
          </cell>
          <cell r="G3742" t="str">
            <v>Piping thermal insulation, 4"&lt;DN &lt;=10", insulation layer thickness from 201 to 250 mm</v>
          </cell>
          <cell r="H3742" t="str">
            <v>м2</v>
          </cell>
          <cell r="I3742" t="str">
            <v>m2</v>
          </cell>
          <cell r="J3742">
            <v>3.6279999999999997</v>
          </cell>
          <cell r="K3742">
            <v>8.6999999999999994E-2</v>
          </cell>
          <cell r="L3742" t="str">
            <v>KQ-40-00</v>
          </cell>
          <cell r="M3742" t="str">
            <v>Теплоизоляция технологического оборудования и трубопроводов, м2</v>
          </cell>
          <cell r="N3742">
            <v>1</v>
          </cell>
          <cell r="O3742" t="str">
            <v>KQ-40-02</v>
          </cell>
          <cell r="P3742" t="str">
            <v>Тепловая изоляция технологических трубопроводов, м2</v>
          </cell>
          <cell r="Q3742">
            <v>1</v>
          </cell>
        </row>
        <row r="3743">
          <cell r="E3743" t="str">
            <v>IN00-19-01-12</v>
          </cell>
          <cell r="F3743" t="str">
            <v>Тепловая изоляция трубопровода 4"&lt;DN &lt;=10", толщина изоляционного слоя от 251 до 300 мм</v>
          </cell>
          <cell r="G3743" t="str">
            <v>Piping thermal insulation, 4"&lt;DN &lt;=10", insulation layer thickness from 251 to 300 mm</v>
          </cell>
          <cell r="H3743" t="str">
            <v>м2</v>
          </cell>
          <cell r="I3743" t="str">
            <v>m2</v>
          </cell>
          <cell r="J3743">
            <v>3.4539999999999997</v>
          </cell>
          <cell r="K3743">
            <v>8.3000000000000004E-2</v>
          </cell>
          <cell r="L3743" t="str">
            <v>KQ-40-00</v>
          </cell>
          <cell r="M3743" t="str">
            <v>Теплоизоляция технологического оборудования и трубопроводов, м2</v>
          </cell>
          <cell r="N3743">
            <v>1</v>
          </cell>
          <cell r="O3743" t="str">
            <v>KQ-40-02</v>
          </cell>
          <cell r="P3743" t="str">
            <v>Тепловая изоляция технологических трубопроводов, м2</v>
          </cell>
          <cell r="Q3743">
            <v>1</v>
          </cell>
        </row>
        <row r="3744">
          <cell r="E3744" t="str">
            <v>IN00-19-01-13</v>
          </cell>
          <cell r="F3744" t="str">
            <v>Тепловая изоляция трубопровода 10"&lt;DN &lt;=24", толщина изоляционного слоя до 50 мм</v>
          </cell>
          <cell r="G3744" t="str">
            <v>Piping thermal insulation, 10"&lt;DN &lt;=24", insulation layer thickness up to 50 mm</v>
          </cell>
          <cell r="H3744" t="str">
            <v>м2</v>
          </cell>
          <cell r="I3744" t="str">
            <v>m2</v>
          </cell>
          <cell r="J3744">
            <v>3.5589999999999997</v>
          </cell>
          <cell r="K3744">
            <v>6.0999999999999999E-2</v>
          </cell>
          <cell r="L3744" t="str">
            <v>KQ-40-00</v>
          </cell>
          <cell r="M3744" t="str">
            <v>Теплоизоляция технологического оборудования и трубопроводов, м2</v>
          </cell>
          <cell r="N3744">
            <v>1</v>
          </cell>
          <cell r="O3744" t="str">
            <v>KQ-40-02</v>
          </cell>
          <cell r="P3744" t="str">
            <v>Тепловая изоляция технологических трубопроводов, м2</v>
          </cell>
          <cell r="Q3744">
            <v>1</v>
          </cell>
        </row>
        <row r="3745">
          <cell r="E3745" t="str">
            <v>IN00-19-01-14</v>
          </cell>
          <cell r="F3745" t="str">
            <v>Тепловая изоляция трубопровода 10"&lt;DN &lt;=24", толщина изоляционного слоя от 51 до 100 мм</v>
          </cell>
          <cell r="G3745" t="str">
            <v>Piping thermal insulation, 10"&lt;DN &lt;=24", insulation layer thickness from 51 to 100 mm</v>
          </cell>
          <cell r="H3745" t="str">
            <v>м2</v>
          </cell>
          <cell r="I3745" t="str">
            <v>m2</v>
          </cell>
          <cell r="J3745">
            <v>3.3409999999999997</v>
          </cell>
          <cell r="K3745">
            <v>5.7000000000000002E-2</v>
          </cell>
          <cell r="L3745" t="str">
            <v>KQ-40-00</v>
          </cell>
          <cell r="M3745" t="str">
            <v>Теплоизоляция технологического оборудования и трубопроводов, м2</v>
          </cell>
          <cell r="N3745">
            <v>1</v>
          </cell>
          <cell r="O3745" t="str">
            <v>KQ-40-02</v>
          </cell>
          <cell r="P3745" t="str">
            <v>Тепловая изоляция технологических трубопроводов, м2</v>
          </cell>
          <cell r="Q3745">
            <v>1</v>
          </cell>
        </row>
        <row r="3746">
          <cell r="E3746" t="str">
            <v>IN00-19-01-15</v>
          </cell>
          <cell r="F3746" t="str">
            <v>Тепловая изоляция трубопровода 10"&lt;DN &lt;=24", толщина изоляционного слоя от 101 до 150 мм</v>
          </cell>
          <cell r="G3746" t="str">
            <v>Piping thermal insulation, 10"&lt;DN &lt;=24", insulation layer thickness from 101 to 150 mm</v>
          </cell>
          <cell r="H3746" t="str">
            <v>м2</v>
          </cell>
          <cell r="I3746" t="str">
            <v>m2</v>
          </cell>
          <cell r="J3746">
            <v>4.2190000000000003</v>
          </cell>
          <cell r="K3746">
            <v>7.1999999999999995E-2</v>
          </cell>
          <cell r="L3746" t="str">
            <v>KQ-40-00</v>
          </cell>
          <cell r="M3746" t="str">
            <v>Теплоизоляция технологического оборудования и трубопроводов, м2</v>
          </cell>
          <cell r="N3746">
            <v>1</v>
          </cell>
          <cell r="O3746" t="str">
            <v>KQ-40-02</v>
          </cell>
          <cell r="P3746" t="str">
            <v>Тепловая изоляция технологических трубопроводов, м2</v>
          </cell>
          <cell r="Q3746">
            <v>1</v>
          </cell>
        </row>
        <row r="3747">
          <cell r="E3747" t="str">
            <v>IN00-19-01-16</v>
          </cell>
          <cell r="F3747" t="str">
            <v>Тепловая изоляция трубопровода 10"&lt;DN &lt;=24", толщина изоляционного слоя от 151 до 200 мм</v>
          </cell>
          <cell r="G3747" t="str">
            <v>Piping thermal insulation, 10"&lt;DN &lt;=24", insulation layer thickness from 151 to 200 mm</v>
          </cell>
          <cell r="H3747" t="str">
            <v>м2</v>
          </cell>
          <cell r="I3747" t="str">
            <v>m2</v>
          </cell>
          <cell r="J3747">
            <v>3.6139999999999999</v>
          </cell>
          <cell r="K3747">
            <v>6.2E-2</v>
          </cell>
          <cell r="L3747" t="str">
            <v>KQ-40-00</v>
          </cell>
          <cell r="M3747" t="str">
            <v>Теплоизоляция технологического оборудования и трубопроводов, м2</v>
          </cell>
          <cell r="N3747">
            <v>1</v>
          </cell>
          <cell r="O3747" t="str">
            <v>KQ-40-02</v>
          </cell>
          <cell r="P3747" t="str">
            <v>Тепловая изоляция технологических трубопроводов, м2</v>
          </cell>
          <cell r="Q3747">
            <v>1</v>
          </cell>
        </row>
        <row r="3748">
          <cell r="E3748" t="str">
            <v>IN00-19-01-17</v>
          </cell>
          <cell r="F3748" t="str">
            <v>Тепловая изоляция трубопровода 10"&lt;DN &lt;=24", толщина изоляционного слоя от 201 до 250 мм</v>
          </cell>
          <cell r="G3748" t="str">
            <v>Piping thermal insulation, 10"&lt;DN &lt;=24", insulation layer thickness from 201 to 250 mm</v>
          </cell>
          <cell r="H3748" t="str">
            <v>м2</v>
          </cell>
          <cell r="I3748" t="str">
            <v>m2</v>
          </cell>
          <cell r="J3748">
            <v>4.8120000000000003</v>
          </cell>
          <cell r="K3748">
            <v>8.3000000000000004E-2</v>
          </cell>
          <cell r="L3748" t="str">
            <v>KQ-40-00</v>
          </cell>
          <cell r="M3748" t="str">
            <v>Теплоизоляция технологического оборудования и трубопроводов, м2</v>
          </cell>
          <cell r="N3748">
            <v>1</v>
          </cell>
          <cell r="O3748" t="str">
            <v>KQ-40-02</v>
          </cell>
          <cell r="P3748" t="str">
            <v>Тепловая изоляция технологических трубопроводов, м2</v>
          </cell>
          <cell r="Q3748">
            <v>1</v>
          </cell>
        </row>
        <row r="3749">
          <cell r="E3749" t="str">
            <v>IN00-19-01-18</v>
          </cell>
          <cell r="F3749" t="str">
            <v>Тепловая изоляция трубопровода 10"&lt;DN &lt;=24", толщина изоляционного слоя от 251 до 300 мм</v>
          </cell>
          <cell r="G3749" t="str">
            <v>Piping thermal insulation, 10"&lt;DN &lt;=24", insulation layer thickness from 251 to 300 mm</v>
          </cell>
          <cell r="H3749" t="str">
            <v>м2</v>
          </cell>
          <cell r="I3749" t="str">
            <v>m2</v>
          </cell>
          <cell r="J3749">
            <v>4.66</v>
          </cell>
          <cell r="K3749">
            <v>0.08</v>
          </cell>
          <cell r="L3749" t="str">
            <v>KQ-40-00</v>
          </cell>
          <cell r="M3749" t="str">
            <v>Теплоизоляция технологического оборудования и трубопроводов, м2</v>
          </cell>
          <cell r="N3749">
            <v>1</v>
          </cell>
          <cell r="O3749" t="str">
            <v>KQ-40-02</v>
          </cell>
          <cell r="P3749" t="str">
            <v>Тепловая изоляция технологических трубопроводов, м2</v>
          </cell>
          <cell r="Q3749">
            <v>1</v>
          </cell>
        </row>
        <row r="3750">
          <cell r="E3750" t="str">
            <v>IN00-19-01-19</v>
          </cell>
          <cell r="F3750" t="str">
            <v>Тепловая изоляция трубопровода DN &gt;24", толщина изоляционного слоя до 50 мм</v>
          </cell>
          <cell r="G3750" t="str">
            <v>Piping thermal insulation, DN &gt;24", insulation layer thickness up to 50 mm</v>
          </cell>
          <cell r="H3750" t="str">
            <v>м2</v>
          </cell>
          <cell r="I3750" t="str">
            <v>m2</v>
          </cell>
          <cell r="J3750">
            <v>3.694</v>
          </cell>
          <cell r="K3750">
            <v>0.05</v>
          </cell>
          <cell r="L3750" t="str">
            <v>KQ-40-00</v>
          </cell>
          <cell r="M3750" t="str">
            <v>Теплоизоляция технологического оборудования и трубопроводов, м2</v>
          </cell>
          <cell r="N3750">
            <v>1</v>
          </cell>
          <cell r="O3750" t="str">
            <v>KQ-40-02</v>
          </cell>
          <cell r="P3750" t="str">
            <v>Тепловая изоляция технологических трубопроводов, м2</v>
          </cell>
          <cell r="Q3750">
            <v>1</v>
          </cell>
        </row>
        <row r="3751">
          <cell r="E3751" t="str">
            <v>IN00-19-01-20</v>
          </cell>
          <cell r="F3751" t="str">
            <v>Тепловая изоляция трубопровода DN &gt;24", толщина изоляционного слоя от 51 до 100 мм</v>
          </cell>
          <cell r="G3751" t="str">
            <v>Piping thermal insulation, DN &gt;24", insulation layer thickness from 51 to 100 mm</v>
          </cell>
          <cell r="H3751" t="str">
            <v>м2</v>
          </cell>
          <cell r="I3751" t="str">
            <v>m2</v>
          </cell>
          <cell r="J3751">
            <v>3.6459999999999999</v>
          </cell>
          <cell r="K3751">
            <v>4.9000000000000002E-2</v>
          </cell>
          <cell r="L3751" t="str">
            <v>KQ-40-00</v>
          </cell>
          <cell r="M3751" t="str">
            <v>Теплоизоляция технологического оборудования и трубопроводов, м2</v>
          </cell>
          <cell r="N3751">
            <v>1</v>
          </cell>
          <cell r="O3751" t="str">
            <v>KQ-40-02</v>
          </cell>
          <cell r="P3751" t="str">
            <v>Тепловая изоляция технологических трубопроводов, м2</v>
          </cell>
          <cell r="Q3751">
            <v>1</v>
          </cell>
        </row>
        <row r="3752">
          <cell r="E3752" t="str">
            <v>IN00-19-01-21</v>
          </cell>
          <cell r="F3752" t="str">
            <v>Тепловая изоляция трубопровода DN &gt;24", толщина изоляционного слоя от 101 до 150 мм</v>
          </cell>
          <cell r="G3752" t="str">
            <v>Piping thermal insulation, DN &gt;24", insulation layer thickness from 101 to 150 mm</v>
          </cell>
          <cell r="H3752" t="str">
            <v>м2</v>
          </cell>
          <cell r="I3752" t="str">
            <v>m2</v>
          </cell>
          <cell r="J3752">
            <v>5.0049999999999999</v>
          </cell>
          <cell r="K3752">
            <v>6.7000000000000004E-2</v>
          </cell>
          <cell r="L3752" t="str">
            <v>KQ-40-00</v>
          </cell>
          <cell r="M3752" t="str">
            <v>Теплоизоляция технологического оборудования и трубопроводов, м2</v>
          </cell>
          <cell r="N3752">
            <v>1</v>
          </cell>
          <cell r="O3752" t="str">
            <v>KQ-40-02</v>
          </cell>
          <cell r="P3752" t="str">
            <v>Тепловая изоляция технологических трубопроводов, м2</v>
          </cell>
          <cell r="Q3752">
            <v>1</v>
          </cell>
        </row>
        <row r="3753">
          <cell r="E3753" t="str">
            <v>IN00-19-01-22</v>
          </cell>
          <cell r="F3753" t="str">
            <v>Тепловая изоляция трубопровода DN &gt;24", толщина изоляционного слоя от 151 до 200 мм</v>
          </cell>
          <cell r="G3753" t="str">
            <v>Piping thermal insulation, DN &gt;24", insulation layer thickness from 151 to 200 mm</v>
          </cell>
          <cell r="H3753" t="str">
            <v>м2</v>
          </cell>
          <cell r="I3753" t="str">
            <v>m2</v>
          </cell>
          <cell r="J3753">
            <v>4.5900000000000007</v>
          </cell>
          <cell r="K3753">
            <v>6.0999999999999999E-2</v>
          </cell>
          <cell r="L3753" t="str">
            <v>KQ-40-00</v>
          </cell>
          <cell r="M3753" t="str">
            <v>Теплоизоляция технологического оборудования и трубопроводов, м2</v>
          </cell>
          <cell r="N3753">
            <v>1</v>
          </cell>
          <cell r="O3753" t="str">
            <v>KQ-40-02</v>
          </cell>
          <cell r="P3753" t="str">
            <v>Тепловая изоляция технологических трубопроводов, м2</v>
          </cell>
          <cell r="Q3753">
            <v>1</v>
          </cell>
        </row>
        <row r="3754">
          <cell r="E3754" t="str">
            <v>IN00-19-01-23</v>
          </cell>
          <cell r="F3754" t="str">
            <v>Тепловая изоляция трубопровода DN &gt;24", толщина изоляционного слоя от 201 до 250 мм</v>
          </cell>
          <cell r="G3754" t="str">
            <v>Piping thermal insulation, DN &gt;24", insulation layer thickness from 201 to 250 mm</v>
          </cell>
          <cell r="H3754" t="str">
            <v>м2</v>
          </cell>
          <cell r="I3754" t="str">
            <v>m2</v>
          </cell>
          <cell r="J3754">
            <v>6.1580000000000004</v>
          </cell>
          <cell r="K3754">
            <v>8.2000000000000003E-2</v>
          </cell>
          <cell r="L3754" t="str">
            <v>KQ-40-00</v>
          </cell>
          <cell r="M3754" t="str">
            <v>Теплоизоляция технологического оборудования и трубопроводов, м2</v>
          </cell>
          <cell r="N3754">
            <v>1</v>
          </cell>
          <cell r="O3754" t="str">
            <v>KQ-40-02</v>
          </cell>
          <cell r="P3754" t="str">
            <v>Тепловая изоляция технологических трубопроводов, м2</v>
          </cell>
          <cell r="Q3754">
            <v>1</v>
          </cell>
        </row>
        <row r="3755">
          <cell r="E3755" t="str">
            <v>IN00-19-01-24</v>
          </cell>
          <cell r="F3755" t="str">
            <v>Тепловая изоляция трубопровода DN &gt;24", толщина изоляционного слоя от 251 до 300 мм</v>
          </cell>
          <cell r="G3755" t="str">
            <v>Piping thermal insulation, DN &gt;24", insulation layer thickness from 251 to 300 mm</v>
          </cell>
          <cell r="H3755" t="str">
            <v>м2</v>
          </cell>
          <cell r="I3755" t="str">
            <v>m2</v>
          </cell>
          <cell r="J3755">
            <v>6.04</v>
          </cell>
          <cell r="K3755">
            <v>8.1000000000000003E-2</v>
          </cell>
          <cell r="L3755" t="str">
            <v>KQ-40-00</v>
          </cell>
          <cell r="M3755" t="str">
            <v>Теплоизоляция технологического оборудования и трубопроводов, м2</v>
          </cell>
          <cell r="N3755">
            <v>1</v>
          </cell>
          <cell r="O3755" t="str">
            <v>KQ-40-02</v>
          </cell>
          <cell r="P3755" t="str">
            <v>Тепловая изоляция технологических трубопроводов, м2</v>
          </cell>
          <cell r="Q3755">
            <v>1</v>
          </cell>
        </row>
        <row r="3756">
          <cell r="E3756" t="str">
            <v>IN00-19-02</v>
          </cell>
          <cell r="F3756" t="str">
            <v>Холодоизоляция трубопроводов</v>
          </cell>
          <cell r="G3756" t="str">
            <v>Piping cold insulation</v>
          </cell>
        </row>
        <row r="3757">
          <cell r="E3757" t="str">
            <v>IN00-19-02-1</v>
          </cell>
          <cell r="F3757" t="str">
            <v>Холодоизоляция трубопровода DN &lt;=4", толщина изоляционного слоя до 50 мм</v>
          </cell>
          <cell r="G3757" t="str">
            <v>Piping cold insulation, DN &lt;=4", insulation layer thickness up to 50 mm</v>
          </cell>
          <cell r="H3757" t="str">
            <v>м2</v>
          </cell>
          <cell r="I3757" t="str">
            <v>m2</v>
          </cell>
          <cell r="J3757">
            <v>4.1190000000000007</v>
          </cell>
          <cell r="K3757">
            <v>9.9000000000000005E-2</v>
          </cell>
          <cell r="L3757" t="str">
            <v>KQ-41-00</v>
          </cell>
          <cell r="M3757" t="str">
            <v>Холодоизоляция технологического оборудования и трубопроводов (пеностеклом), м2</v>
          </cell>
          <cell r="N3757">
            <v>1</v>
          </cell>
          <cell r="O3757" t="str">
            <v>KQ-41-02</v>
          </cell>
          <cell r="P3757" t="str">
            <v>Холодоизоляция технологических трубопроводов (пеностеклом), м2</v>
          </cell>
          <cell r="Q3757">
            <v>1</v>
          </cell>
        </row>
        <row r="3758">
          <cell r="E3758" t="str">
            <v>IN00-19-02-2</v>
          </cell>
          <cell r="F3758" t="str">
            <v>Холодоизоляция трубопровода DN &lt;=4", толщина изоляционного слоя от 51 до 100 мм</v>
          </cell>
          <cell r="G3758" t="str">
            <v>Piping cold insulation, DN &lt;=4", insulation layer thickness from 51 to 100 mm</v>
          </cell>
          <cell r="H3758" t="str">
            <v>м2</v>
          </cell>
          <cell r="I3758" t="str">
            <v>m2</v>
          </cell>
          <cell r="J3758">
            <v>4.1520000000000001</v>
          </cell>
          <cell r="K3758">
            <v>9.9000000000000005E-2</v>
          </cell>
          <cell r="L3758" t="str">
            <v>KQ-41-00</v>
          </cell>
          <cell r="M3758" t="str">
            <v>Холодоизоляция технологического оборудования и трубопроводов (пеностеклом), м2</v>
          </cell>
          <cell r="N3758">
            <v>1</v>
          </cell>
          <cell r="O3758" t="str">
            <v>KQ-41-02</v>
          </cell>
          <cell r="P3758" t="str">
            <v>Холодоизоляция технологических трубопроводов (пеностеклом), м2</v>
          </cell>
          <cell r="Q3758">
            <v>1</v>
          </cell>
        </row>
        <row r="3759">
          <cell r="E3759" t="str">
            <v>IN00-19-02-3</v>
          </cell>
          <cell r="F3759" t="str">
            <v>Холодоизоляция трубопровода DN &lt;=4", толщина изоляционного слоя от 101 до 150 мм</v>
          </cell>
          <cell r="G3759" t="str">
            <v>Piping cold insulation, DN &lt;=4", insulation layer thickness from 101 to 150 mm</v>
          </cell>
          <cell r="H3759" t="str">
            <v>м2</v>
          </cell>
          <cell r="I3759" t="str">
            <v>m2</v>
          </cell>
          <cell r="J3759">
            <v>4.5150000000000006</v>
          </cell>
          <cell r="K3759">
            <v>0.108</v>
          </cell>
          <cell r="L3759" t="str">
            <v>KQ-41-00</v>
          </cell>
          <cell r="M3759" t="str">
            <v>Холодоизоляция технологического оборудования и трубопроводов (пеностеклом), м2</v>
          </cell>
          <cell r="N3759">
            <v>1</v>
          </cell>
          <cell r="O3759" t="str">
            <v>KQ-41-02</v>
          </cell>
          <cell r="P3759" t="str">
            <v>Холодоизоляция технологических трубопроводов (пеностеклом), м2</v>
          </cell>
          <cell r="Q3759">
            <v>1</v>
          </cell>
        </row>
        <row r="3760">
          <cell r="E3760" t="str">
            <v>IN00-19-02-4</v>
          </cell>
          <cell r="F3760" t="str">
            <v>Холодоизоляция трубопровода DN &lt;=4", толщина изоляционного слоя от 151 до 200 мм</v>
          </cell>
          <cell r="G3760" t="str">
            <v>Piping cold insulation, DN &lt;=4", insulation layer thickness from 151 to 200 mm</v>
          </cell>
          <cell r="H3760" t="str">
            <v>м2</v>
          </cell>
          <cell r="I3760" t="str">
            <v>m2</v>
          </cell>
          <cell r="J3760">
            <v>4.2350000000000003</v>
          </cell>
          <cell r="K3760">
            <v>0.10100000000000001</v>
          </cell>
          <cell r="L3760" t="str">
            <v>KQ-41-00</v>
          </cell>
          <cell r="M3760" t="str">
            <v>Холодоизоляция технологического оборудования и трубопроводов (пеностеклом), м2</v>
          </cell>
          <cell r="N3760">
            <v>1</v>
          </cell>
          <cell r="O3760" t="str">
            <v>KQ-41-02</v>
          </cell>
          <cell r="P3760" t="str">
            <v>Холодоизоляция технологических трубопроводов (пеностеклом), м2</v>
          </cell>
          <cell r="Q3760">
            <v>1</v>
          </cell>
        </row>
        <row r="3761">
          <cell r="E3761" t="str">
            <v>IN00-19-02-5</v>
          </cell>
          <cell r="F3761" t="str">
            <v>Холодоизоляция трубопровода DN &lt;=4", толщина изоляционного слоя от 201 до 250 мм</v>
          </cell>
          <cell r="G3761" t="str">
            <v>Piping cold insulation, DN &lt;=4", insulation layer thickness from 201 to 250 mm</v>
          </cell>
          <cell r="H3761" t="str">
            <v>м2</v>
          </cell>
          <cell r="I3761" t="str">
            <v>m2</v>
          </cell>
          <cell r="J3761">
            <v>5.101</v>
          </cell>
          <cell r="K3761">
            <v>0.122</v>
          </cell>
          <cell r="L3761" t="str">
            <v>KQ-41-00</v>
          </cell>
          <cell r="M3761" t="str">
            <v>Холодоизоляция технологического оборудования и трубопроводов (пеностеклом), м2</v>
          </cell>
          <cell r="N3761">
            <v>1</v>
          </cell>
          <cell r="O3761" t="str">
            <v>KQ-41-02</v>
          </cell>
          <cell r="P3761" t="str">
            <v>Холодоизоляция технологических трубопроводов (пеностеклом), м2</v>
          </cell>
          <cell r="Q3761">
            <v>1</v>
          </cell>
        </row>
        <row r="3762">
          <cell r="E3762" t="str">
            <v>IN00-19-02-6</v>
          </cell>
          <cell r="F3762" t="str">
            <v>Холодоизоляция трубопровода DN &lt;=4", толщина изоляционного слоя от 251 до 300 мм</v>
          </cell>
          <cell r="G3762" t="str">
            <v>Piping cold insulation, DN &lt;=4", insulation layer thickness from 251 to 300 mm</v>
          </cell>
          <cell r="H3762" t="str">
            <v>м2</v>
          </cell>
          <cell r="I3762" t="str">
            <v>m2</v>
          </cell>
          <cell r="J3762">
            <v>4.9170000000000007</v>
          </cell>
          <cell r="K3762">
            <v>0.11800000000000001</v>
          </cell>
          <cell r="L3762" t="str">
            <v>KQ-41-00</v>
          </cell>
          <cell r="M3762" t="str">
            <v>Холодоизоляция технологического оборудования и трубопроводов (пеностеклом), м2</v>
          </cell>
          <cell r="N3762">
            <v>1</v>
          </cell>
          <cell r="O3762" t="str">
            <v>KQ-41-02</v>
          </cell>
          <cell r="P3762" t="str">
            <v>Холодоизоляция технологических трубопроводов (пеностеклом), м2</v>
          </cell>
          <cell r="Q3762">
            <v>1</v>
          </cell>
        </row>
        <row r="3763">
          <cell r="E3763" t="str">
            <v>IN00-19-02-7</v>
          </cell>
          <cell r="F3763" t="str">
            <v>Холодоизоляция трубопровода 4"&lt;DN &lt;=10", толщина изоляционного слоя до 50 мм</v>
          </cell>
          <cell r="G3763" t="str">
            <v>Piping cold insulation,  4"&lt;DN &lt;=10", insulation layer thickness up to 50 mm</v>
          </cell>
          <cell r="H3763" t="str">
            <v>м2</v>
          </cell>
          <cell r="I3763" t="str">
            <v>m2</v>
          </cell>
          <cell r="J3763">
            <v>3.6539999999999999</v>
          </cell>
          <cell r="K3763">
            <v>8.7999999999999995E-2</v>
          </cell>
          <cell r="L3763" t="str">
            <v>KQ-41-00</v>
          </cell>
          <cell r="M3763" t="str">
            <v>Холодоизоляция технологического оборудования и трубопроводов (пеностеклом), м2</v>
          </cell>
          <cell r="N3763">
            <v>1</v>
          </cell>
          <cell r="O3763" t="str">
            <v>KQ-41-02</v>
          </cell>
          <cell r="P3763" t="str">
            <v>Холодоизоляция технологических трубопроводов (пеностеклом), м2</v>
          </cell>
          <cell r="Q3763">
            <v>1</v>
          </cell>
        </row>
        <row r="3764">
          <cell r="E3764" t="str">
            <v>IN00-19-02-8</v>
          </cell>
          <cell r="F3764" t="str">
            <v>Холодоизоляция трубопровода 4"&lt;DN &lt;=10", толщина изоляционного слоя от 51 до 100 мм</v>
          </cell>
          <cell r="G3764" t="str">
            <v>Piping cold insulation,  4"&lt;DN &lt;=10", insulation layer thickness from 51 to 100 mm</v>
          </cell>
          <cell r="H3764" t="str">
            <v>м2</v>
          </cell>
          <cell r="I3764" t="str">
            <v>m2</v>
          </cell>
          <cell r="J3764">
            <v>3.3489999999999998</v>
          </cell>
          <cell r="K3764">
            <v>0.08</v>
          </cell>
          <cell r="L3764" t="str">
            <v>KQ-41-00</v>
          </cell>
          <cell r="M3764" t="str">
            <v>Холодоизоляция технологического оборудования и трубопроводов (пеностеклом), м2</v>
          </cell>
          <cell r="N3764">
            <v>1</v>
          </cell>
          <cell r="O3764" t="str">
            <v>KQ-41-02</v>
          </cell>
          <cell r="P3764" t="str">
            <v>Холодоизоляция технологических трубопроводов (пеностеклом), м2</v>
          </cell>
          <cell r="Q3764">
            <v>1</v>
          </cell>
        </row>
        <row r="3765">
          <cell r="E3765" t="str">
            <v>IN00-19-02-9</v>
          </cell>
          <cell r="F3765" t="str">
            <v>Холодоизоляция трубопровода 4"&lt;DN &lt;=10", толщина изоляционного слоя от 101 до 150 мм</v>
          </cell>
          <cell r="G3765" t="str">
            <v>Piping cold insulation,  4"&lt;DN &lt;=10", insulation layer thickness from 101 to 150 mm</v>
          </cell>
          <cell r="H3765" t="str">
            <v>м2</v>
          </cell>
          <cell r="I3765" t="str">
            <v>m2</v>
          </cell>
          <cell r="J3765">
            <v>4.5120000000000005</v>
          </cell>
          <cell r="K3765">
            <v>0.108</v>
          </cell>
          <cell r="L3765" t="str">
            <v>KQ-41-00</v>
          </cell>
          <cell r="M3765" t="str">
            <v>Холодоизоляция технологического оборудования и трубопроводов (пеностеклом), м2</v>
          </cell>
          <cell r="N3765">
            <v>1</v>
          </cell>
          <cell r="O3765" t="str">
            <v>KQ-41-02</v>
          </cell>
          <cell r="P3765" t="str">
            <v>Холодоизоляция технологических трубопроводов (пеностеклом), м2</v>
          </cell>
          <cell r="Q3765">
            <v>1</v>
          </cell>
        </row>
        <row r="3766">
          <cell r="E3766" t="str">
            <v>IN00-19-02-10</v>
          </cell>
          <cell r="F3766" t="str">
            <v>Холодоизоляция трубопровода 4"&lt;DN &lt;=10", толщина изоляционного слоя от 151 до 200 мм</v>
          </cell>
          <cell r="G3766" t="str">
            <v>Piping cold insulation,  4"&lt;DN &lt;=10", insulation layer thickness from 151 to 200 mm</v>
          </cell>
          <cell r="H3766" t="str">
            <v>м2</v>
          </cell>
          <cell r="I3766" t="str">
            <v>m2</v>
          </cell>
          <cell r="J3766">
            <v>4.274</v>
          </cell>
          <cell r="K3766">
            <v>0.10200000000000001</v>
          </cell>
          <cell r="L3766" t="str">
            <v>KQ-41-00</v>
          </cell>
          <cell r="M3766" t="str">
            <v>Холодоизоляция технологического оборудования и трубопроводов (пеностеклом), м2</v>
          </cell>
          <cell r="N3766">
            <v>1</v>
          </cell>
          <cell r="O3766" t="str">
            <v>KQ-41-02</v>
          </cell>
          <cell r="P3766" t="str">
            <v>Холодоизоляция технологических трубопроводов (пеностеклом), м2</v>
          </cell>
          <cell r="Q3766">
            <v>1</v>
          </cell>
        </row>
        <row r="3767">
          <cell r="E3767" t="str">
            <v>IN00-19-02-11</v>
          </cell>
          <cell r="F3767" t="str">
            <v>Холодоизоляция трубопровода 4"&lt;DN &lt;=10", толщина изоляционного слоя от 201 до 250 мм</v>
          </cell>
          <cell r="G3767" t="str">
            <v>Piping cold insulation,  4"&lt;DN &lt;=10", insulation layer thickness from 201 to 250 mm</v>
          </cell>
          <cell r="H3767" t="str">
            <v>м2</v>
          </cell>
          <cell r="I3767" t="str">
            <v>m2</v>
          </cell>
          <cell r="J3767">
            <v>5.3580000000000005</v>
          </cell>
          <cell r="K3767">
            <v>0.128</v>
          </cell>
          <cell r="L3767" t="str">
            <v>KQ-41-00</v>
          </cell>
          <cell r="M3767" t="str">
            <v>Холодоизоляция технологического оборудования и трубопроводов (пеностеклом), м2</v>
          </cell>
          <cell r="N3767">
            <v>1</v>
          </cell>
          <cell r="O3767" t="str">
            <v>KQ-41-02</v>
          </cell>
          <cell r="P3767" t="str">
            <v>Холодоизоляция технологических трубопроводов (пеностеклом), м2</v>
          </cell>
          <cell r="Q3767">
            <v>1</v>
          </cell>
        </row>
        <row r="3768">
          <cell r="E3768" t="str">
            <v>IN00-19-02-12</v>
          </cell>
          <cell r="F3768" t="str">
            <v>Холодоизоляция трубопровода 4"&lt;DN &lt;=10", толщина изоляционного слоя от 251 до 300 мм</v>
          </cell>
          <cell r="G3768" t="str">
            <v>Piping cold insulation,  4"&lt;DN &lt;=10", insulation layer thickness from 251 to 300 mm</v>
          </cell>
          <cell r="H3768" t="str">
            <v>м2</v>
          </cell>
          <cell r="I3768" t="str">
            <v>m2</v>
          </cell>
          <cell r="J3768">
            <v>5.1850000000000005</v>
          </cell>
          <cell r="K3768">
            <v>0.124</v>
          </cell>
          <cell r="L3768" t="str">
            <v>KQ-41-00</v>
          </cell>
          <cell r="M3768" t="str">
            <v>Холодоизоляция технологического оборудования и трубопроводов (пеностеклом), м2</v>
          </cell>
          <cell r="N3768">
            <v>1</v>
          </cell>
          <cell r="O3768" t="str">
            <v>KQ-41-02</v>
          </cell>
          <cell r="P3768" t="str">
            <v>Холодоизоляция технологических трубопроводов (пеностеклом), м2</v>
          </cell>
          <cell r="Q3768">
            <v>1</v>
          </cell>
        </row>
        <row r="3769">
          <cell r="E3769" t="str">
            <v>IN00-19-02-13</v>
          </cell>
          <cell r="F3769" t="str">
            <v>Холодоизоляция трубопровода 10"&lt;DN &lt;=24", толщина изоляционного слоя до 50 мм</v>
          </cell>
          <cell r="G3769" t="str">
            <v>Piping cold insulation,  10"&lt;DN &lt;=24", insulation layer thickness up to 50 mm</v>
          </cell>
          <cell r="H3769" t="str">
            <v>м2</v>
          </cell>
          <cell r="I3769" t="str">
            <v>m2</v>
          </cell>
          <cell r="J3769">
            <v>4.5289999999999999</v>
          </cell>
          <cell r="K3769">
            <v>0.08</v>
          </cell>
          <cell r="L3769" t="str">
            <v>KQ-41-00</v>
          </cell>
          <cell r="M3769" t="str">
            <v>Холодоизоляция технологического оборудования и трубопроводов (пеностеклом), м2</v>
          </cell>
          <cell r="N3769">
            <v>1</v>
          </cell>
          <cell r="O3769" t="str">
            <v>KQ-41-02</v>
          </cell>
          <cell r="P3769" t="str">
            <v>Холодоизоляция технологических трубопроводов (пеностеклом), м2</v>
          </cell>
          <cell r="Q3769">
            <v>1</v>
          </cell>
        </row>
        <row r="3770">
          <cell r="E3770" t="str">
            <v>IN00-19-02-14</v>
          </cell>
          <cell r="F3770" t="str">
            <v>Холодоизоляция трубопровода 10"&lt;DN &lt;=24", толщина изоляционного слоя от 51 до 100 мм</v>
          </cell>
          <cell r="G3770" t="str">
            <v>Piping cold insulation,  10"&lt;DN &lt;=24", insulation layer thickness from 51 to 100 mm</v>
          </cell>
          <cell r="H3770" t="str">
            <v>м2</v>
          </cell>
          <cell r="I3770" t="str">
            <v>m2</v>
          </cell>
          <cell r="J3770">
            <v>4.3540000000000001</v>
          </cell>
          <cell r="K3770">
            <v>7.5999999999999998E-2</v>
          </cell>
          <cell r="L3770" t="str">
            <v>KQ-41-00</v>
          </cell>
          <cell r="M3770" t="str">
            <v>Холодоизоляция технологического оборудования и трубопроводов (пеностеклом), м2</v>
          </cell>
          <cell r="N3770">
            <v>1</v>
          </cell>
          <cell r="O3770" t="str">
            <v>KQ-41-02</v>
          </cell>
          <cell r="P3770" t="str">
            <v>Холодоизоляция технологических трубопроводов (пеностеклом), м2</v>
          </cell>
          <cell r="Q3770">
            <v>1</v>
          </cell>
        </row>
        <row r="3771">
          <cell r="E3771" t="str">
            <v>IN00-19-02-15</v>
          </cell>
          <cell r="F3771" t="str">
            <v>Холодоизоляция трубопровода 10"&lt;DN &lt;=24", толщина изоляционного слоя от 101 до 150 мм</v>
          </cell>
          <cell r="G3771" t="str">
            <v>Piping cold insulation,  10"&lt;DN &lt;=24", insulation layer thickness from 101 to 150 mm</v>
          </cell>
          <cell r="H3771" t="str">
            <v>м2</v>
          </cell>
          <cell r="I3771" t="str">
            <v>m2</v>
          </cell>
          <cell r="J3771">
            <v>6.3520000000000003</v>
          </cell>
          <cell r="K3771">
            <v>0.112</v>
          </cell>
          <cell r="L3771" t="str">
            <v>KQ-41-00</v>
          </cell>
          <cell r="M3771" t="str">
            <v>Холодоизоляция технологического оборудования и трубопроводов (пеностеклом), м2</v>
          </cell>
          <cell r="N3771">
            <v>1</v>
          </cell>
          <cell r="O3771" t="str">
            <v>KQ-41-02</v>
          </cell>
          <cell r="P3771" t="str">
            <v>Холодоизоляция технологических трубопроводов (пеностеклом), м2</v>
          </cell>
          <cell r="Q3771">
            <v>1</v>
          </cell>
        </row>
        <row r="3772">
          <cell r="E3772" t="str">
            <v>IN00-19-02-16</v>
          </cell>
          <cell r="F3772" t="str">
            <v>Холодоизоляция трубопровода 10"&lt;DN &lt;=24", толщина изоляционного слоя от 151 до 200 мм</v>
          </cell>
          <cell r="G3772" t="str">
            <v>Piping cold insulation,  10"&lt;DN &lt;=24", insulation layer thickness from 151 to 200 mm</v>
          </cell>
          <cell r="H3772" t="str">
            <v>м2</v>
          </cell>
          <cell r="I3772" t="str">
            <v>m2</v>
          </cell>
          <cell r="J3772">
            <v>6.03</v>
          </cell>
          <cell r="K3772">
            <v>0.106</v>
          </cell>
          <cell r="L3772" t="str">
            <v>KQ-41-00</v>
          </cell>
          <cell r="M3772" t="str">
            <v>Холодоизоляция технологического оборудования и трубопроводов (пеностеклом), м2</v>
          </cell>
          <cell r="N3772">
            <v>1</v>
          </cell>
          <cell r="O3772" t="str">
            <v>KQ-41-02</v>
          </cell>
          <cell r="P3772" t="str">
            <v>Холодоизоляция технологических трубопроводов (пеностеклом), м2</v>
          </cell>
          <cell r="Q3772">
            <v>1</v>
          </cell>
        </row>
        <row r="3773">
          <cell r="E3773" t="str">
            <v>IN00-19-02-17</v>
          </cell>
          <cell r="F3773" t="str">
            <v>Холодоизоляция трубопровода 10"&lt;DN &lt;=24", толщина изоляционного слоя от 201 до 250 мм</v>
          </cell>
          <cell r="G3773" t="str">
            <v>Piping cold insulation,  10"&lt;DN &lt;=24", insulation layer thickness from 201 to 250 mm</v>
          </cell>
          <cell r="H3773" t="str">
            <v>м2</v>
          </cell>
          <cell r="I3773" t="str">
            <v>m2</v>
          </cell>
          <cell r="J3773">
            <v>7.8920000000000003</v>
          </cell>
          <cell r="K3773">
            <v>0.13900000000000001</v>
          </cell>
          <cell r="L3773" t="str">
            <v>KQ-41-00</v>
          </cell>
          <cell r="M3773" t="str">
            <v>Холодоизоляция технологического оборудования и трубопроводов (пеностеклом), м2</v>
          </cell>
          <cell r="N3773">
            <v>1</v>
          </cell>
          <cell r="O3773" t="str">
            <v>KQ-41-02</v>
          </cell>
          <cell r="P3773" t="str">
            <v>Холодоизоляция технологических трубопроводов (пеностеклом), м2</v>
          </cell>
          <cell r="Q3773">
            <v>1</v>
          </cell>
        </row>
        <row r="3774">
          <cell r="E3774" t="str">
            <v>IN00-19-02-18</v>
          </cell>
          <cell r="F3774" t="str">
            <v>Холодоизоляция трубопровода 10"&lt;DN &lt;=24", толщина изоляционного слоя от 251 до 300 мм</v>
          </cell>
          <cell r="G3774" t="str">
            <v>Piping cold insulation,  10"&lt;DN &lt;=24", insulation layer thickness from 251 to 300 mm</v>
          </cell>
          <cell r="H3774" t="str">
            <v>м2</v>
          </cell>
          <cell r="I3774" t="str">
            <v>m2</v>
          </cell>
          <cell r="J3774">
            <v>7.7070000000000007</v>
          </cell>
          <cell r="K3774">
            <v>0.13500000000000001</v>
          </cell>
          <cell r="L3774" t="str">
            <v>KQ-41-00</v>
          </cell>
          <cell r="M3774" t="str">
            <v>Холодоизоляция технологического оборудования и трубопроводов (пеностеклом), м2</v>
          </cell>
          <cell r="N3774">
            <v>1</v>
          </cell>
          <cell r="O3774" t="str">
            <v>KQ-41-02</v>
          </cell>
          <cell r="P3774" t="str">
            <v>Холодоизоляция технологических трубопроводов (пеностеклом), м2</v>
          </cell>
          <cell r="Q3774">
            <v>1</v>
          </cell>
        </row>
        <row r="3775">
          <cell r="E3775" t="str">
            <v>IN00-19-02-19</v>
          </cell>
          <cell r="F3775" t="str">
            <v>Холодоизоляция трубопровода DN &gt;24", толщина изоляционного слоя до 50 мм</v>
          </cell>
          <cell r="G3775" t="str">
            <v>Piping cold insulation, DN &gt;24", insulation layer thickness up to 50 mm</v>
          </cell>
          <cell r="H3775" t="str">
            <v>м2</v>
          </cell>
          <cell r="I3775" t="str">
            <v>m2</v>
          </cell>
          <cell r="J3775">
            <v>5.2360000000000007</v>
          </cell>
          <cell r="K3775">
            <v>7.1999999999999995E-2</v>
          </cell>
          <cell r="L3775" t="str">
            <v>KQ-41-00</v>
          </cell>
          <cell r="M3775" t="str">
            <v>Холодоизоляция технологического оборудования и трубопроводов (пеностеклом), м2</v>
          </cell>
          <cell r="N3775">
            <v>1</v>
          </cell>
          <cell r="O3775" t="str">
            <v>KQ-41-02</v>
          </cell>
          <cell r="P3775" t="str">
            <v>Холодоизоляция технологических трубопроводов (пеностеклом), м2</v>
          </cell>
          <cell r="Q3775">
            <v>1</v>
          </cell>
        </row>
        <row r="3776">
          <cell r="E3776" t="str">
            <v>IN00-19-02-20</v>
          </cell>
          <cell r="F3776" t="str">
            <v>Холодоизоляция трубопровода DN &gt;24", толщина изоляционного слоя от 51 до 100 мм</v>
          </cell>
          <cell r="G3776" t="str">
            <v>Piping cold insulation, DN &gt;24", insulation layer thickness from 51 to 100 mm</v>
          </cell>
          <cell r="H3776" t="str">
            <v>м2</v>
          </cell>
          <cell r="I3776" t="str">
            <v>m2</v>
          </cell>
          <cell r="J3776">
            <v>5.157</v>
          </cell>
          <cell r="K3776">
            <v>7.1000000000000008E-2</v>
          </cell>
          <cell r="L3776" t="str">
            <v>KQ-41-00</v>
          </cell>
          <cell r="M3776" t="str">
            <v>Холодоизоляция технологического оборудования и трубопроводов (пеностеклом), м2</v>
          </cell>
          <cell r="N3776">
            <v>1</v>
          </cell>
          <cell r="O3776" t="str">
            <v>KQ-41-02</v>
          </cell>
          <cell r="P3776" t="str">
            <v>Холодоизоляция технологических трубопроводов (пеностеклом), м2</v>
          </cell>
          <cell r="Q3776">
            <v>1</v>
          </cell>
        </row>
        <row r="3777">
          <cell r="E3777" t="str">
            <v>IN00-19-02-21</v>
          </cell>
          <cell r="F3777" t="str">
            <v>Холодоизоляция трубопровода DN &gt;24", толщина изоляционного слоя от 101 до 150 мм</v>
          </cell>
          <cell r="G3777" t="str">
            <v>Piping cold insulation, DN &gt;24", insulation layer thickness from 101 to 150 mm</v>
          </cell>
          <cell r="H3777" t="str">
            <v>м2</v>
          </cell>
          <cell r="I3777" t="str">
            <v>m2</v>
          </cell>
          <cell r="J3777">
            <v>7.8710000000000004</v>
          </cell>
          <cell r="K3777">
            <v>0.108</v>
          </cell>
          <cell r="L3777" t="str">
            <v>KQ-41-00</v>
          </cell>
          <cell r="M3777" t="str">
            <v>Холодоизоляция технологического оборудования и трубопроводов (пеностеклом), м2</v>
          </cell>
          <cell r="N3777">
            <v>1</v>
          </cell>
          <cell r="O3777" t="str">
            <v>KQ-41-02</v>
          </cell>
          <cell r="P3777" t="str">
            <v>Холодоизоляция технологических трубопроводов (пеностеклом), м2</v>
          </cell>
          <cell r="Q3777">
            <v>1</v>
          </cell>
        </row>
        <row r="3778">
          <cell r="E3778" t="str">
            <v>IN00-19-02-22</v>
          </cell>
          <cell r="F3778" t="str">
            <v>Холодоизоляция трубопровода DN &gt;24", толщина изоляционного слоя от 151 до 200 мм</v>
          </cell>
          <cell r="G3778" t="str">
            <v>Piping cold insulation, DN &gt;24", insulation layer thickness from 151 to 200 mm</v>
          </cell>
          <cell r="H3778" t="str">
            <v>м2</v>
          </cell>
          <cell r="I3778" t="str">
            <v>m2</v>
          </cell>
          <cell r="J3778">
            <v>7.548</v>
          </cell>
          <cell r="K3778">
            <v>0.105</v>
          </cell>
          <cell r="L3778" t="str">
            <v>KQ-41-00</v>
          </cell>
          <cell r="M3778" t="str">
            <v>Холодоизоляция технологического оборудования и трубопроводов (пеностеклом), м2</v>
          </cell>
          <cell r="N3778">
            <v>1</v>
          </cell>
          <cell r="O3778" t="str">
            <v>KQ-41-02</v>
          </cell>
          <cell r="P3778" t="str">
            <v>Холодоизоляция технологических трубопроводов (пеностеклом), м2</v>
          </cell>
          <cell r="Q3778">
            <v>1</v>
          </cell>
        </row>
        <row r="3779">
          <cell r="E3779" t="str">
            <v>IN00-19-02-23</v>
          </cell>
          <cell r="F3779" t="str">
            <v>Холодоизоляция трубопровода DN &gt;24", толщина изоляционного слоя от 201 до 250 мм</v>
          </cell>
          <cell r="G3779" t="str">
            <v>Piping cold insulation, DN &gt;24", insulation layer thickness from 201 to 250 mm</v>
          </cell>
          <cell r="H3779" t="str">
            <v>м2</v>
          </cell>
          <cell r="I3779" t="str">
            <v>m2</v>
          </cell>
          <cell r="J3779">
            <v>9.91</v>
          </cell>
          <cell r="K3779">
            <v>0.13800000000000001</v>
          </cell>
          <cell r="L3779" t="str">
            <v>KQ-41-00</v>
          </cell>
          <cell r="M3779" t="str">
            <v>Холодоизоляция технологического оборудования и трубопроводов (пеностеклом), м2</v>
          </cell>
          <cell r="N3779">
            <v>1</v>
          </cell>
          <cell r="O3779" t="str">
            <v>KQ-41-02</v>
          </cell>
          <cell r="P3779" t="str">
            <v>Холодоизоляция технологических трубопроводов (пеностеклом), м2</v>
          </cell>
          <cell r="Q3779">
            <v>1</v>
          </cell>
        </row>
        <row r="3780">
          <cell r="E3780" t="str">
            <v>IN00-19-02-24</v>
          </cell>
          <cell r="F3780" t="str">
            <v>Холодоизоляция трубопровода DN &gt;24", толщина изоляционного слоя от 251 до 300 мм</v>
          </cell>
          <cell r="G3780" t="str">
            <v>Piping cold insulation, DN &gt;24", insulation layer thickness from 251 to 300 mm</v>
          </cell>
          <cell r="H3780" t="str">
            <v>м2</v>
          </cell>
          <cell r="I3780" t="str">
            <v>m2</v>
          </cell>
          <cell r="J3780">
            <v>9.7249999999999996</v>
          </cell>
          <cell r="K3780">
            <v>0.13500000000000001</v>
          </cell>
          <cell r="L3780" t="str">
            <v>KQ-41-00</v>
          </cell>
          <cell r="M3780" t="str">
            <v>Холодоизоляция технологического оборудования и трубопроводов (пеностеклом), м2</v>
          </cell>
          <cell r="N3780">
            <v>1</v>
          </cell>
          <cell r="O3780" t="str">
            <v>KQ-41-02</v>
          </cell>
          <cell r="P3780" t="str">
            <v>Холодоизоляция технологических трубопроводов (пеностеклом), м2</v>
          </cell>
          <cell r="Q3780">
            <v>1</v>
          </cell>
        </row>
        <row r="3781">
          <cell r="E3781" t="str">
            <v>IN00-19-03</v>
          </cell>
          <cell r="F3781" t="str">
            <v>Звуковая изоляция</v>
          </cell>
          <cell r="G3781" t="str">
            <v>Sound insulation</v>
          </cell>
        </row>
        <row r="3782">
          <cell r="E3782" t="str">
            <v>IN00-19-03-5</v>
          </cell>
          <cell r="F3782" t="str">
            <v>Звуковая изоляция трубопровода DN &lt;=4", толщина изоляционного слоя до 50 мм</v>
          </cell>
          <cell r="G3782" t="str">
            <v>Sound insulation of pipelines DN &lt;=4", thickness of insulation layer up to 50 mm</v>
          </cell>
          <cell r="H3782" t="str">
            <v>м2</v>
          </cell>
          <cell r="I3782" t="str">
            <v>m2</v>
          </cell>
          <cell r="J3782">
            <v>5.5029147684084219</v>
          </cell>
          <cell r="K3782">
            <v>0.13102178020020053</v>
          </cell>
          <cell r="L3782" t="str">
            <v>KQ-40-00</v>
          </cell>
          <cell r="M3782" t="str">
            <v>Теплоизоляция технологического оборудования и трубопроводов, м2</v>
          </cell>
          <cell r="N3782">
            <v>1</v>
          </cell>
          <cell r="O3782" t="str">
            <v>KQ-40-02</v>
          </cell>
          <cell r="P3782" t="str">
            <v>Тепловая изоляция технологических трубопроводов, м2</v>
          </cell>
          <cell r="Q3782">
            <v>1</v>
          </cell>
        </row>
        <row r="3783">
          <cell r="E3783" t="str">
            <v>IN00-19-03-1</v>
          </cell>
          <cell r="F3783" t="str">
            <v>Звуковая изоляция трубопровода DN &lt;=4", толщина изоляционного слоя от 51 до 100 мм</v>
          </cell>
          <cell r="G3783" t="str">
            <v>Sound insulation of pipelines DN &lt;=4", thickness of insulation layer from 51 to 100 mm</v>
          </cell>
          <cell r="H3783" t="str">
            <v>м2</v>
          </cell>
          <cell r="I3783" t="str">
            <v>m2</v>
          </cell>
          <cell r="J3783">
            <v>4.3400000000000007</v>
          </cell>
          <cell r="K3783">
            <v>0.104</v>
          </cell>
          <cell r="L3783" t="str">
            <v>KQ-40-00</v>
          </cell>
          <cell r="M3783" t="str">
            <v>Теплоизоляция технологического оборудования и трубопроводов, м2</v>
          </cell>
          <cell r="N3783">
            <v>1</v>
          </cell>
          <cell r="O3783" t="str">
            <v>KQ-40-02</v>
          </cell>
          <cell r="P3783" t="str">
            <v>Тепловая изоляция технологических трубопроводов, м2</v>
          </cell>
          <cell r="Q3783">
            <v>1</v>
          </cell>
        </row>
        <row r="3784">
          <cell r="E3784" t="str">
            <v>IN00-19-03-6</v>
          </cell>
          <cell r="F3784" t="str">
            <v>Звуковая изоляция трубопровода 4"&lt;DN &lt;=10", толщина изоляционного слоя до 50 мм</v>
          </cell>
          <cell r="G3784" t="str">
            <v>Sound insulation of pipeline 4"&lt;DN &lt;==10", thickness of insulation layer up to 50 mm</v>
          </cell>
          <cell r="H3784" t="str">
            <v>м2</v>
          </cell>
          <cell r="I3784" t="str">
            <v>m2</v>
          </cell>
          <cell r="J3784">
            <v>3.3097767025303213</v>
          </cell>
          <cell r="K3784">
            <v>7.8804207203102897E-2</v>
          </cell>
          <cell r="L3784" t="str">
            <v>KQ-40-00</v>
          </cell>
          <cell r="M3784" t="str">
            <v>Теплоизоляция технологического оборудования и трубопроводов, м2</v>
          </cell>
          <cell r="N3784">
            <v>1</v>
          </cell>
          <cell r="O3784" t="str">
            <v>KQ-40-02</v>
          </cell>
          <cell r="P3784" t="str">
            <v>Тепловая изоляция технологических трубопроводов, м2</v>
          </cell>
          <cell r="Q3784">
            <v>1</v>
          </cell>
        </row>
        <row r="3785">
          <cell r="E3785" t="str">
            <v>IN00-19-03-2</v>
          </cell>
          <cell r="F3785" t="str">
            <v>Звуковая изоляция трубопровода 4"&lt;DN &lt;=10", толщина изоляционного слоя от 51 до 100 мм</v>
          </cell>
          <cell r="G3785" t="str">
            <v>Pipeline sound insulation 4"&lt;DN &lt;&lt;=10", insulation layer thickness from 51 to 100 mm</v>
          </cell>
          <cell r="H3785" t="str">
            <v>м2</v>
          </cell>
          <cell r="I3785" t="str">
            <v>m2</v>
          </cell>
          <cell r="J3785">
            <v>2.9449999999999998</v>
          </cell>
          <cell r="K3785">
            <v>7.1000000000000008E-2</v>
          </cell>
          <cell r="L3785" t="str">
            <v>KQ-40-00</v>
          </cell>
          <cell r="M3785" t="str">
            <v>Теплоизоляция технологического оборудования и трубопроводов, м2</v>
          </cell>
          <cell r="N3785">
            <v>1</v>
          </cell>
          <cell r="O3785" t="str">
            <v>KQ-40-02</v>
          </cell>
          <cell r="P3785" t="str">
            <v>Тепловая изоляция технологических трубопроводов, м2</v>
          </cell>
          <cell r="Q3785">
            <v>1</v>
          </cell>
        </row>
        <row r="3786">
          <cell r="E3786" t="str">
            <v>IN00-19-03-7</v>
          </cell>
          <cell r="F3786" t="str">
            <v>Звуковая изоляция трубопровода 10"&lt;DN &lt;=24", толщина изоляционного слоя до 50 мм</v>
          </cell>
          <cell r="G3786" t="str">
            <v>Sound insulation of pipeline 10"&lt;DN &lt;=24", thickness of insulation layer up to 50 mm</v>
          </cell>
          <cell r="H3786" t="str">
            <v>м2</v>
          </cell>
          <cell r="I3786" t="str">
            <v>m2</v>
          </cell>
          <cell r="J3786">
            <v>3.8901784887830209</v>
          </cell>
          <cell r="K3786">
            <v>6.6309860604256032E-2</v>
          </cell>
          <cell r="L3786" t="str">
            <v>KQ-40-00</v>
          </cell>
          <cell r="M3786" t="str">
            <v>Теплоизоляция технологического оборудования и трубопроводов, м2</v>
          </cell>
          <cell r="N3786">
            <v>1</v>
          </cell>
          <cell r="O3786" t="str">
            <v>KQ-40-02</v>
          </cell>
          <cell r="P3786" t="str">
            <v>Тепловая изоляция технологических трубопроводов, м2</v>
          </cell>
          <cell r="Q3786">
            <v>1</v>
          </cell>
        </row>
        <row r="3787">
          <cell r="E3787" t="str">
            <v>IN00-19-03-3</v>
          </cell>
          <cell r="F3787" t="str">
            <v>Звуковая изоляция трубопровода 10"&lt;DN &lt;=24", толщина изоляционного слоя от 51 до 100 мм</v>
          </cell>
          <cell r="G3787" t="str">
            <v>Sound insulation of pipeline 10"&lt;DN &lt;&lt;=24", thickness of insulation layer from 51 to 100 mm</v>
          </cell>
          <cell r="H3787" t="str">
            <v>м2</v>
          </cell>
          <cell r="I3787" t="str">
            <v>m2</v>
          </cell>
          <cell r="J3787">
            <v>3.6519999999999997</v>
          </cell>
          <cell r="K3787">
            <v>6.3E-2</v>
          </cell>
          <cell r="L3787" t="str">
            <v>KQ-40-00</v>
          </cell>
          <cell r="M3787" t="str">
            <v>Теплоизоляция технологического оборудования и трубопроводов, м2</v>
          </cell>
          <cell r="N3787">
            <v>1</v>
          </cell>
          <cell r="O3787" t="str">
            <v>KQ-40-02</v>
          </cell>
          <cell r="P3787" t="str">
            <v>Тепловая изоляция технологических трубопроводов, м2</v>
          </cell>
          <cell r="Q3787">
            <v>1</v>
          </cell>
        </row>
        <row r="3788">
          <cell r="E3788" t="str">
            <v>IN00-19-03-8</v>
          </cell>
          <cell r="F3788" t="str">
            <v>Звуковая изоляция трубопровода DN &gt;24", толщина изоляционного слоя до 50 мм</v>
          </cell>
          <cell r="G3788" t="str">
            <v>Sound insulation of pipelines DN &gt;&gt;24", thickness of insulation layer up to 50 mm</v>
          </cell>
          <cell r="H3788" t="str">
            <v>м2</v>
          </cell>
          <cell r="I3788" t="str">
            <v>m2</v>
          </cell>
          <cell r="J3788">
            <v>4.2120807399545104</v>
          </cell>
          <cell r="K3788">
            <v>5.5912576194086426E-2</v>
          </cell>
          <cell r="L3788" t="str">
            <v>KQ-40-00</v>
          </cell>
          <cell r="M3788" t="str">
            <v>Теплоизоляция технологического оборудования и трубопроводов, м2</v>
          </cell>
          <cell r="N3788">
            <v>1</v>
          </cell>
          <cell r="O3788" t="str">
            <v>KQ-40-02</v>
          </cell>
          <cell r="P3788" t="str">
            <v>Тепловая изоляция технологических трубопроводов, м2</v>
          </cell>
          <cell r="Q3788">
            <v>1</v>
          </cell>
        </row>
        <row r="3789">
          <cell r="E3789" t="str">
            <v>IN00-19-03-4</v>
          </cell>
          <cell r="F3789" t="str">
            <v>Звуковая изоляция трубопровода DN &gt;24", толщина изоляционного слоя от 51 до 100 мм</v>
          </cell>
          <cell r="G3789" t="str">
            <v>Sound insulation of pipelines DN &gt;24", thickness of insulation layer from 51 to 100 mm</v>
          </cell>
          <cell r="H3789" t="str">
            <v>м2</v>
          </cell>
          <cell r="I3789" t="str">
            <v>m2</v>
          </cell>
          <cell r="J3789">
            <v>4.1580000000000004</v>
          </cell>
          <cell r="K3789">
            <v>5.6000000000000001E-2</v>
          </cell>
          <cell r="L3789" t="str">
            <v>KQ-40-00</v>
          </cell>
          <cell r="M3789" t="str">
            <v>Теплоизоляция технологического оборудования и трубопроводов, м2</v>
          </cell>
          <cell r="N3789">
            <v>1</v>
          </cell>
          <cell r="O3789" t="str">
            <v>KQ-40-02</v>
          </cell>
          <cell r="P3789" t="str">
            <v>Тепловая изоляция технологических трубопроводов, м2</v>
          </cell>
          <cell r="Q3789">
            <v>1</v>
          </cell>
        </row>
        <row r="3790">
          <cell r="E3790" t="str">
            <v>IN00-19-04</v>
          </cell>
          <cell r="F3790" t="str">
            <v>Изоляция трубопроводов подземной прокладки</v>
          </cell>
          <cell r="G3790" t="str">
            <v>Insulation of underground pipelines</v>
          </cell>
        </row>
        <row r="3791">
          <cell r="E3791" t="str">
            <v>IN00-19-04-1</v>
          </cell>
          <cell r="F3791" t="str">
            <v>Изоляция трубопроводов подземной прокладки DN &lt;=4", толщина изоляционного слоя до 50 мм</v>
          </cell>
          <cell r="G3791" t="str">
            <v>Insulation of underground pipelines, DN &lt;=4", insulation layer thickness up to 50 mm</v>
          </cell>
          <cell r="H3791" t="str">
            <v>м2</v>
          </cell>
          <cell r="I3791" t="str">
            <v>m2</v>
          </cell>
          <cell r="J3791">
            <v>2.5249999999999999</v>
          </cell>
          <cell r="K3791">
            <v>6.0999999999999999E-2</v>
          </cell>
          <cell r="L3791" t="str">
            <v>KQ-41-00</v>
          </cell>
          <cell r="M3791" t="str">
            <v>Холодоизоляция технологического оборудования и трубопроводов (пеностеклом), м2</v>
          </cell>
          <cell r="N3791">
            <v>1</v>
          </cell>
          <cell r="O3791" t="str">
            <v>KQ-41-02</v>
          </cell>
          <cell r="P3791" t="str">
            <v>Холодоизоляция технологических трубопроводов (пеностеклом), м2</v>
          </cell>
          <cell r="Q3791">
            <v>1</v>
          </cell>
        </row>
        <row r="3792">
          <cell r="E3792" t="str">
            <v>IN00-19-04-2</v>
          </cell>
          <cell r="F3792" t="str">
            <v>Изоляция трубопроводов подземной прокладки DN &lt;=4", толщина изоляционного слоя от 51 до 100 мм</v>
          </cell>
          <cell r="G3792" t="str">
            <v>Insulation of underground pipelines, DN &lt;=4", insulation layer thickness from 51 to 100 mm</v>
          </cell>
          <cell r="H3792" t="str">
            <v>м2</v>
          </cell>
          <cell r="I3792" t="str">
            <v>m2</v>
          </cell>
          <cell r="J3792">
            <v>2.5289999999999999</v>
          </cell>
          <cell r="K3792">
            <v>6.0999999999999999E-2</v>
          </cell>
          <cell r="L3792" t="str">
            <v>KQ-41-00</v>
          </cell>
          <cell r="M3792" t="str">
            <v>Холодоизоляция технологического оборудования и трубопроводов (пеностеклом), м2</v>
          </cell>
          <cell r="N3792">
            <v>1</v>
          </cell>
          <cell r="O3792" t="str">
            <v>KQ-41-02</v>
          </cell>
          <cell r="P3792" t="str">
            <v>Холодоизоляция технологических трубопроводов (пеностеклом), м2</v>
          </cell>
          <cell r="Q3792">
            <v>1</v>
          </cell>
        </row>
        <row r="3793">
          <cell r="E3793" t="str">
            <v>IN00-19-04-3</v>
          </cell>
          <cell r="F3793" t="str">
            <v>Изоляция трубопроводов подземной прокладки DN &lt;=4", толщина изоляционного слоя от 101 до 150 мм</v>
          </cell>
          <cell r="G3793" t="str">
            <v>Insulation of underground pipelines, DN &lt;=4", insulation layer thickness from 101 to 150 mm</v>
          </cell>
          <cell r="H3793" t="str">
            <v>м2</v>
          </cell>
          <cell r="I3793" t="str">
            <v>m2</v>
          </cell>
          <cell r="J3793">
            <v>3.3979999999999997</v>
          </cell>
          <cell r="K3793">
            <v>8.1000000000000003E-2</v>
          </cell>
          <cell r="L3793" t="str">
            <v>KQ-41-00</v>
          </cell>
          <cell r="M3793" t="str">
            <v>Холодоизоляция технологического оборудования и трубопроводов (пеностеклом), м2</v>
          </cell>
          <cell r="N3793">
            <v>1</v>
          </cell>
          <cell r="O3793" t="str">
            <v>KQ-41-02</v>
          </cell>
          <cell r="P3793" t="str">
            <v>Холодоизоляция технологических трубопроводов (пеностеклом), м2</v>
          </cell>
          <cell r="Q3793">
            <v>1</v>
          </cell>
        </row>
        <row r="3794">
          <cell r="E3794" t="str">
            <v>IN00-19-04-4</v>
          </cell>
          <cell r="F3794" t="str">
            <v>Изоляция трубопроводов подземной прокладки DN &lt;=4", толщина изоляционного слоя от 151 до 200 мм</v>
          </cell>
          <cell r="G3794" t="str">
            <v>Insulation of underground pipelines, DN &lt;=4", insulation layer thickness from 151 to 200 mm</v>
          </cell>
          <cell r="H3794" t="str">
            <v>м2</v>
          </cell>
          <cell r="I3794" t="str">
            <v>m2</v>
          </cell>
          <cell r="J3794">
            <v>3.2210000000000001</v>
          </cell>
          <cell r="K3794">
            <v>7.6999999999999999E-2</v>
          </cell>
          <cell r="L3794" t="str">
            <v>KQ-41-00</v>
          </cell>
          <cell r="M3794" t="str">
            <v>Холодоизоляция технологического оборудования и трубопроводов (пеностеклом), м2</v>
          </cell>
          <cell r="N3794">
            <v>1</v>
          </cell>
          <cell r="O3794" t="str">
            <v>KQ-41-02</v>
          </cell>
          <cell r="P3794" t="str">
            <v>Холодоизоляция технологических трубопроводов (пеностеклом), м2</v>
          </cell>
          <cell r="Q3794">
            <v>1</v>
          </cell>
        </row>
        <row r="3795">
          <cell r="E3795" t="str">
            <v>IN00-19-04-5</v>
          </cell>
          <cell r="F3795" t="str">
            <v>Изоляция трубопроводов подземной прокладки DN &lt;=4", толщина изоляционного слоя от 201 до 250 мм</v>
          </cell>
          <cell r="G3795" t="str">
            <v>Insulation of underground pipelines DN &lt;=4", insulation layer thickness from 201 to 250 mm</v>
          </cell>
          <cell r="H3795" t="str">
            <v>м2</v>
          </cell>
          <cell r="I3795" t="str">
            <v>m2</v>
          </cell>
          <cell r="J3795">
            <v>4.1710000000000003</v>
          </cell>
          <cell r="K3795">
            <v>0.1</v>
          </cell>
          <cell r="L3795" t="str">
            <v>KQ-41-00</v>
          </cell>
          <cell r="M3795" t="str">
            <v>Холодоизоляция технологического оборудования и трубопроводов (пеностеклом), м2</v>
          </cell>
          <cell r="N3795">
            <v>1</v>
          </cell>
          <cell r="O3795" t="str">
            <v>KQ-41-02</v>
          </cell>
          <cell r="P3795" t="str">
            <v>Холодоизоляция технологических трубопроводов (пеностеклом), м2</v>
          </cell>
          <cell r="Q3795">
            <v>1</v>
          </cell>
        </row>
        <row r="3796">
          <cell r="E3796" t="str">
            <v>IN00-19-04-6</v>
          </cell>
          <cell r="F3796" t="str">
            <v>Изоляция трубопроводов подземной прокладки DN &lt;=4", толщина изоляционного слоя от 251 до 300 мм</v>
          </cell>
          <cell r="G3796" t="str">
            <v>Insulation of underground pipelines, DN &lt;=4", insulation layer thickness from 251 to 300 mm</v>
          </cell>
          <cell r="H3796" t="str">
            <v>м2</v>
          </cell>
          <cell r="I3796" t="str">
            <v>m2</v>
          </cell>
          <cell r="J3796">
            <v>4.0350000000000001</v>
          </cell>
          <cell r="K3796">
            <v>9.7000000000000003E-2</v>
          </cell>
          <cell r="L3796" t="str">
            <v>KQ-41-00</v>
          </cell>
          <cell r="M3796" t="str">
            <v>Холодоизоляция технологического оборудования и трубопроводов (пеностеклом), м2</v>
          </cell>
          <cell r="N3796">
            <v>1</v>
          </cell>
          <cell r="O3796" t="str">
            <v>KQ-41-02</v>
          </cell>
          <cell r="P3796" t="str">
            <v>Холодоизоляция технологических трубопроводов (пеностеклом), м2</v>
          </cell>
          <cell r="Q3796">
            <v>1</v>
          </cell>
        </row>
        <row r="3797">
          <cell r="E3797" t="str">
            <v>IN00-19-04-7</v>
          </cell>
          <cell r="F3797" t="str">
            <v>Изоляция трубопроводов подземной прокладки 4"&lt;DN &lt;=10", толщина изоляционного слоя до 50 мм</v>
          </cell>
          <cell r="G3797" t="str">
            <v>Insulation of underground pipelines, 4"&lt;DN &lt;=10", insulation layer thickness up to 50 mm</v>
          </cell>
          <cell r="H3797" t="str">
            <v>м2</v>
          </cell>
          <cell r="I3797" t="str">
            <v>m2</v>
          </cell>
          <cell r="J3797">
            <v>2.3359999999999999</v>
          </cell>
          <cell r="K3797">
            <v>5.6000000000000001E-2</v>
          </cell>
          <cell r="L3797" t="str">
            <v>KQ-41-00</v>
          </cell>
          <cell r="M3797" t="str">
            <v>Холодоизоляция технологического оборудования и трубопроводов (пеностеклом), м2</v>
          </cell>
          <cell r="N3797">
            <v>1</v>
          </cell>
          <cell r="O3797" t="str">
            <v>KQ-41-02</v>
          </cell>
          <cell r="P3797" t="str">
            <v>Холодоизоляция технологических трубопроводов (пеностеклом), м2</v>
          </cell>
          <cell r="Q3797">
            <v>1</v>
          </cell>
        </row>
        <row r="3798">
          <cell r="E3798" t="str">
            <v>IN00-19-04-8</v>
          </cell>
          <cell r="F3798" t="str">
            <v>Изоляция трубопроводов подземной прокладки 4"&lt;DN &lt;=10", толщина изоляционного слоя от 51 до 100 мм</v>
          </cell>
          <cell r="G3798" t="str">
            <v>Insulation of underground pipelines, 4"&lt;DN &lt;=10", insulation layer thickness from 51 to 100 mm</v>
          </cell>
          <cell r="H3798" t="str">
            <v>м2</v>
          </cell>
          <cell r="I3798" t="str">
            <v>m2</v>
          </cell>
          <cell r="J3798">
            <v>2.19</v>
          </cell>
          <cell r="K3798">
            <v>5.2999999999999999E-2</v>
          </cell>
          <cell r="L3798" t="str">
            <v>KQ-41-00</v>
          </cell>
          <cell r="M3798" t="str">
            <v>Холодоизоляция технологического оборудования и трубопроводов (пеностеклом), м2</v>
          </cell>
          <cell r="N3798">
            <v>1</v>
          </cell>
          <cell r="O3798" t="str">
            <v>KQ-41-02</v>
          </cell>
          <cell r="P3798" t="str">
            <v>Холодоизоляция технологических трубопроводов (пеностеклом), м2</v>
          </cell>
          <cell r="Q3798">
            <v>1</v>
          </cell>
        </row>
        <row r="3799">
          <cell r="E3799" t="str">
            <v>IN00-19-04-9</v>
          </cell>
          <cell r="F3799" t="str">
            <v>Изоляция трубопроводов подземной прокладки 4"&lt;DN &lt;=10", толщина изоляционного слоя от 101 до 150 мм</v>
          </cell>
          <cell r="G3799" t="str">
            <v>Insulation of underground pipelines, 4"&lt;DN &lt;=10", insulation layer thickness from 101 to 150 mm</v>
          </cell>
          <cell r="H3799" t="str">
            <v>м2</v>
          </cell>
          <cell r="I3799" t="str">
            <v>m2</v>
          </cell>
          <cell r="J3799">
            <v>3.4929999999999999</v>
          </cell>
          <cell r="K3799">
            <v>8.4000000000000005E-2</v>
          </cell>
          <cell r="L3799" t="str">
            <v>KQ-41-00</v>
          </cell>
          <cell r="M3799" t="str">
            <v>Холодоизоляция технологического оборудования и трубопроводов (пеностеклом), м2</v>
          </cell>
          <cell r="N3799">
            <v>1</v>
          </cell>
          <cell r="O3799" t="str">
            <v>KQ-41-02</v>
          </cell>
          <cell r="P3799" t="str">
            <v>Холодоизоляция технологических трубопроводов (пеностеклом), м2</v>
          </cell>
          <cell r="Q3799">
            <v>1</v>
          </cell>
        </row>
        <row r="3800">
          <cell r="E3800" t="str">
            <v>IN00-19-04-10</v>
          </cell>
          <cell r="F3800" t="str">
            <v>Изоляция трубопроводов подземной прокладки 4"&lt;DN &lt;=10", толщина изоляционного слоя от 151 до 200 мм</v>
          </cell>
          <cell r="G3800" t="str">
            <v>Insulation of underground pipelines 4"&lt;DN &lt;=10", insulation layer thickness from 151 to 200 mm</v>
          </cell>
          <cell r="H3800" t="str">
            <v>м2</v>
          </cell>
          <cell r="I3800" t="str">
            <v>m2</v>
          </cell>
          <cell r="J3800">
            <v>3.3069999999999999</v>
          </cell>
          <cell r="K3800">
            <v>7.9000000000000001E-2</v>
          </cell>
          <cell r="L3800" t="str">
            <v>KQ-41-00</v>
          </cell>
          <cell r="M3800" t="str">
            <v>Холодоизоляция технологического оборудования и трубопроводов (пеностеклом), м2</v>
          </cell>
          <cell r="N3800">
            <v>1</v>
          </cell>
          <cell r="O3800" t="str">
            <v>KQ-41-02</v>
          </cell>
          <cell r="P3800" t="str">
            <v>Холодоизоляция технологических трубопроводов (пеностеклом), м2</v>
          </cell>
          <cell r="Q3800">
            <v>1</v>
          </cell>
        </row>
        <row r="3801">
          <cell r="E3801" t="str">
            <v>IN00-19-04-11</v>
          </cell>
          <cell r="F3801" t="str">
            <v>Изоляция трубопроводов подземной прокладки 4"&lt;DN &lt;=10", толщина изоляционного слоя от 201 до 250 мм</v>
          </cell>
          <cell r="G3801" t="str">
            <v>Insulation of underground pipelines, 4"&lt;DN &lt;=10", insulation layer thickness from 201 to 250 mm</v>
          </cell>
          <cell r="H3801" t="str">
            <v>м2</v>
          </cell>
          <cell r="I3801" t="str">
            <v>m2</v>
          </cell>
          <cell r="J3801">
            <v>4.4400000000000004</v>
          </cell>
          <cell r="K3801">
            <v>0.106</v>
          </cell>
          <cell r="L3801" t="str">
            <v>KQ-41-00</v>
          </cell>
          <cell r="M3801" t="str">
            <v>Холодоизоляция технологического оборудования и трубопроводов (пеностеклом), м2</v>
          </cell>
          <cell r="N3801">
            <v>1</v>
          </cell>
          <cell r="O3801" t="str">
            <v>KQ-41-02</v>
          </cell>
          <cell r="P3801" t="str">
            <v>Холодоизоляция технологических трубопроводов (пеностеклом), м2</v>
          </cell>
          <cell r="Q3801">
            <v>1</v>
          </cell>
        </row>
        <row r="3802">
          <cell r="E3802" t="str">
            <v>IN00-19-04-12</v>
          </cell>
          <cell r="F3802" t="str">
            <v>Изоляция трубопроводов подземной прокладки 4"&lt;DN &lt;=10", толщина изоляционного слоя от 251 до 300 мм</v>
          </cell>
          <cell r="G3802" t="str">
            <v>Insulation of underground pipelines, 4"&lt;DN &lt;=10", insulation layer thickness from 251 to 300 mm</v>
          </cell>
          <cell r="H3802" t="str">
            <v>м2</v>
          </cell>
          <cell r="I3802" t="str">
            <v>m2</v>
          </cell>
          <cell r="J3802">
            <v>4.3029999999999999</v>
          </cell>
          <cell r="K3802">
            <v>0.10299999999999999</v>
          </cell>
          <cell r="L3802" t="str">
            <v>KQ-41-00</v>
          </cell>
          <cell r="M3802" t="str">
            <v>Холодоизоляция технологического оборудования и трубопроводов (пеностеклом), м2</v>
          </cell>
          <cell r="N3802">
            <v>1</v>
          </cell>
          <cell r="O3802" t="str">
            <v>KQ-41-02</v>
          </cell>
          <cell r="P3802" t="str">
            <v>Холодоизоляция технологических трубопроводов (пеностеклом), м2</v>
          </cell>
          <cell r="Q3802">
            <v>1</v>
          </cell>
        </row>
        <row r="3803">
          <cell r="E3803" t="str">
            <v>IN00-19-04-13</v>
          </cell>
          <cell r="F3803" t="str">
            <v>Изоляция трубопроводов подземной прокладки 10"&lt;DN &lt;=24", толщина изоляционного слоя до 50 мм</v>
          </cell>
          <cell r="G3803" t="str">
            <v>Insulation of underground pipelines, 10"&lt;DN &lt;=24", insulation layer thickness up to 50 mm</v>
          </cell>
          <cell r="H3803" t="str">
            <v>м2</v>
          </cell>
          <cell r="I3803" t="str">
            <v>m2</v>
          </cell>
          <cell r="J3803">
            <v>2.9699999999999998</v>
          </cell>
          <cell r="K3803">
            <v>5.2999999999999999E-2</v>
          </cell>
          <cell r="L3803" t="str">
            <v>KQ-41-00</v>
          </cell>
          <cell r="M3803" t="str">
            <v>Холодоизоляция технологического оборудования и трубопроводов (пеностеклом), м2</v>
          </cell>
          <cell r="N3803">
            <v>1</v>
          </cell>
          <cell r="O3803" t="str">
            <v>KQ-41-02</v>
          </cell>
          <cell r="P3803" t="str">
            <v>Холодоизоляция технологических трубопроводов (пеностеклом), м2</v>
          </cell>
          <cell r="Q3803">
            <v>1</v>
          </cell>
        </row>
        <row r="3804">
          <cell r="E3804" t="str">
            <v>IN00-19-04-14</v>
          </cell>
          <cell r="F3804" t="str">
            <v>Изоляция трубопроводов подземной прокладки 10"&lt;DN &lt;=24", толщина изоляционного слоя от 51 до 100 мм</v>
          </cell>
          <cell r="G3804" t="str">
            <v>Insulation of underground pipelines, 10"&lt;DN &lt;=24", insulation layer thickness from 51 to 100 mm</v>
          </cell>
          <cell r="H3804" t="str">
            <v>м2</v>
          </cell>
          <cell r="I3804" t="str">
            <v>m2</v>
          </cell>
          <cell r="J3804">
            <v>2.96</v>
          </cell>
          <cell r="K3804">
            <v>5.2999999999999999E-2</v>
          </cell>
          <cell r="L3804" t="str">
            <v>KQ-41-00</v>
          </cell>
          <cell r="M3804" t="str">
            <v>Холодоизоляция технологического оборудования и трубопроводов (пеностеклом), м2</v>
          </cell>
          <cell r="N3804">
            <v>1</v>
          </cell>
          <cell r="O3804" t="str">
            <v>KQ-41-02</v>
          </cell>
          <cell r="P3804" t="str">
            <v>Холодоизоляция технологических трубопроводов (пеностеклом), м2</v>
          </cell>
          <cell r="Q3804">
            <v>1</v>
          </cell>
        </row>
        <row r="3805">
          <cell r="E3805" t="str">
            <v>IN00-19-04-15</v>
          </cell>
          <cell r="F3805" t="str">
            <v>Изоляция трубопроводов подземной прокладки 10"&lt;DN &lt;=24", толщина изоляционного слоя от 101 до 150 мм</v>
          </cell>
          <cell r="G3805" t="str">
            <v>Insulation of underground pipelines, 10"&lt;DN &lt;=24", insulation layer thickness from 101 to 150 mm</v>
          </cell>
          <cell r="H3805" t="str">
            <v>м2</v>
          </cell>
          <cell r="I3805" t="str">
            <v>m2</v>
          </cell>
          <cell r="J3805">
            <v>5.0110000000000001</v>
          </cell>
          <cell r="K3805">
            <v>8.8999999999999996E-2</v>
          </cell>
          <cell r="L3805" t="str">
            <v>KQ-41-00</v>
          </cell>
          <cell r="M3805" t="str">
            <v>Холодоизоляция технологического оборудования и трубопроводов (пеностеклом), м2</v>
          </cell>
          <cell r="N3805">
            <v>1</v>
          </cell>
          <cell r="O3805" t="str">
            <v>KQ-41-02</v>
          </cell>
          <cell r="P3805" t="str">
            <v>Холодоизоляция технологических трубопроводов (пеностеклом), м2</v>
          </cell>
          <cell r="Q3805">
            <v>1</v>
          </cell>
        </row>
        <row r="3806">
          <cell r="E3806" t="str">
            <v>IN00-19-04-16</v>
          </cell>
          <cell r="F3806" t="str">
            <v>Изоляция трубопроводов подземной прокладки 10"&lt;DN &lt;=24", толщина изоляционного слоя от 151 до 200 мм</v>
          </cell>
          <cell r="G3806" t="str">
            <v>Insulation of underground pipelines 10"&lt;DN &lt;=24", insulation layer thickness from 151 to 200 mm</v>
          </cell>
          <cell r="H3806" t="str">
            <v>м2</v>
          </cell>
          <cell r="I3806" t="str">
            <v>m2</v>
          </cell>
          <cell r="J3806">
            <v>4.6990000000000007</v>
          </cell>
          <cell r="K3806">
            <v>8.3000000000000004E-2</v>
          </cell>
          <cell r="L3806" t="str">
            <v>KQ-41-00</v>
          </cell>
          <cell r="M3806" t="str">
            <v>Холодоизоляция технологического оборудования и трубопроводов (пеностеклом), м2</v>
          </cell>
          <cell r="N3806">
            <v>1</v>
          </cell>
          <cell r="O3806" t="str">
            <v>KQ-41-02</v>
          </cell>
          <cell r="P3806" t="str">
            <v>Холодоизоляция технологических трубопроводов (пеностеклом), м2</v>
          </cell>
          <cell r="Q3806">
            <v>1</v>
          </cell>
        </row>
        <row r="3807">
          <cell r="E3807" t="str">
            <v>IN00-19-04-17</v>
          </cell>
          <cell r="F3807" t="str">
            <v>Изоляция трубопроводов подземной прокладки 10"&lt;DN &lt;=24", толщина изоляционного слоя от 201 до 250 мм</v>
          </cell>
          <cell r="G3807" t="str">
            <v>Insulation of underground pipelines, 10"&lt;DN &lt;=24", insulation layer thickness from 201 to 250 mm</v>
          </cell>
          <cell r="H3807" t="str">
            <v>м2</v>
          </cell>
          <cell r="I3807" t="str">
            <v>m2</v>
          </cell>
          <cell r="J3807">
            <v>6.62</v>
          </cell>
          <cell r="K3807">
            <v>0.11700000000000001</v>
          </cell>
          <cell r="L3807" t="str">
            <v>KQ-41-00</v>
          </cell>
          <cell r="M3807" t="str">
            <v>Холодоизоляция технологического оборудования и трубопроводов (пеностеклом), м2</v>
          </cell>
          <cell r="N3807">
            <v>1</v>
          </cell>
          <cell r="O3807" t="str">
            <v>KQ-41-02</v>
          </cell>
          <cell r="P3807" t="str">
            <v>Холодоизоляция технологических трубопроводов (пеностеклом), м2</v>
          </cell>
          <cell r="Q3807">
            <v>1</v>
          </cell>
        </row>
        <row r="3808">
          <cell r="E3808" t="str">
            <v>IN00-19-04-18</v>
          </cell>
          <cell r="F3808" t="str">
            <v>Изоляция трубопроводов подземной прокладки 10"&lt;DN &lt;=24", толщина изоляционного слоя от 251 до 300 мм</v>
          </cell>
          <cell r="G3808" t="str">
            <v>Insulation of underground pipelines, 10"&lt;DN &lt;=24", insulation layer thickness from 251 to 300 mm</v>
          </cell>
          <cell r="H3808" t="str">
            <v>м2</v>
          </cell>
          <cell r="I3808" t="str">
            <v>m2</v>
          </cell>
          <cell r="J3808">
            <v>6.4910000000000005</v>
          </cell>
          <cell r="K3808">
            <v>0.115</v>
          </cell>
          <cell r="L3808" t="str">
            <v>KQ-41-00</v>
          </cell>
          <cell r="M3808" t="str">
            <v>Холодоизоляция технологического оборудования и трубопроводов (пеностеклом), м2</v>
          </cell>
          <cell r="N3808">
            <v>1</v>
          </cell>
          <cell r="O3808" t="str">
            <v>KQ-41-02</v>
          </cell>
          <cell r="P3808" t="str">
            <v>Холодоизоляция технологических трубопроводов (пеностеклом), м2</v>
          </cell>
          <cell r="Q3808">
            <v>1</v>
          </cell>
        </row>
        <row r="3809">
          <cell r="E3809" t="str">
            <v>IN00-19-04-19</v>
          </cell>
          <cell r="F3809" t="str">
            <v>Изоляция трубопроводов подземной прокладки DN &gt;24", толщина изоляционного слоя до 50 мм</v>
          </cell>
          <cell r="G3809" t="str">
            <v>Insulation of underground pipelines, DN &gt;24", insulation layer thickness up to 50 mm</v>
          </cell>
          <cell r="H3809" t="str">
            <v>м2</v>
          </cell>
          <cell r="I3809" t="str">
            <v>m2</v>
          </cell>
          <cell r="J3809">
            <v>3.5989999999999998</v>
          </cell>
          <cell r="K3809">
            <v>5.1000000000000004E-2</v>
          </cell>
          <cell r="L3809" t="str">
            <v>KQ-41-00</v>
          </cell>
          <cell r="M3809" t="str">
            <v>Холодоизоляция технологического оборудования и трубопроводов (пеностеклом), м2</v>
          </cell>
          <cell r="N3809">
            <v>1</v>
          </cell>
          <cell r="O3809" t="str">
            <v>KQ-41-02</v>
          </cell>
          <cell r="P3809" t="str">
            <v>Холодоизоляция технологических трубопроводов (пеностеклом), м2</v>
          </cell>
          <cell r="Q3809">
            <v>1</v>
          </cell>
        </row>
        <row r="3810">
          <cell r="E3810" t="str">
            <v>IN00-19-04-20</v>
          </cell>
          <cell r="F3810" t="str">
            <v>Изоляция трубопроводов подземной прокладки DN &gt;24", толщина изоляционного слоя от 51 до 100 мм</v>
          </cell>
          <cell r="G3810" t="str">
            <v>Insulation of underground pipelines, DN &gt;24", insulation layer thickness from 51 to 100 mm</v>
          </cell>
          <cell r="H3810" t="str">
            <v>м2</v>
          </cell>
          <cell r="I3810" t="str">
            <v>m2</v>
          </cell>
          <cell r="J3810">
            <v>3.5619999999999998</v>
          </cell>
          <cell r="K3810">
            <v>0.05</v>
          </cell>
          <cell r="L3810" t="str">
            <v>KQ-41-00</v>
          </cell>
          <cell r="M3810" t="str">
            <v>Холодоизоляция технологического оборудования и трубопроводов (пеностеклом), м2</v>
          </cell>
          <cell r="N3810">
            <v>1</v>
          </cell>
          <cell r="O3810" t="str">
            <v>KQ-41-02</v>
          </cell>
          <cell r="P3810" t="str">
            <v>Холодоизоляция технологических трубопроводов (пеностеклом), м2</v>
          </cell>
          <cell r="Q3810">
            <v>1</v>
          </cell>
        </row>
        <row r="3811">
          <cell r="E3811" t="str">
            <v>IN00-19-04-21</v>
          </cell>
          <cell r="F3811" t="str">
            <v>Изоляция трубопроводов подземной прокладки DN &gt;24", толщина изоляционного слоя от 101 до 150 мм</v>
          </cell>
          <cell r="G3811" t="str">
            <v>Insulation of underground pipelines, DN &gt;24", insulation layer thickness from 101 to 150 mm</v>
          </cell>
          <cell r="H3811" t="str">
            <v>м2</v>
          </cell>
          <cell r="I3811" t="str">
            <v>m2</v>
          </cell>
          <cell r="J3811">
            <v>6.194</v>
          </cell>
          <cell r="K3811">
            <v>8.7999999999999995E-2</v>
          </cell>
          <cell r="L3811" t="str">
            <v>KQ-41-00</v>
          </cell>
          <cell r="M3811" t="str">
            <v>Холодоизоляция технологического оборудования и трубопроводов (пеностеклом), м2</v>
          </cell>
          <cell r="N3811">
            <v>1</v>
          </cell>
          <cell r="O3811" t="str">
            <v>KQ-41-02</v>
          </cell>
          <cell r="P3811" t="str">
            <v>Холодоизоляция технологических трубопроводов (пеностеклом), м2</v>
          </cell>
          <cell r="Q3811">
            <v>1</v>
          </cell>
        </row>
        <row r="3812">
          <cell r="E3812" t="str">
            <v>IN00-19-04-22</v>
          </cell>
          <cell r="F3812" t="str">
            <v>Изоляция трубопроводов подземной прокладки DN &gt;24", толщина изоляционного слоя от 151 до 200 мм</v>
          </cell>
          <cell r="G3812" t="str">
            <v>Insulation of underground pipelines, DN &gt;24", insulation layer thickness from 151 to 200 mm</v>
          </cell>
          <cell r="H3812" t="str">
            <v>м2</v>
          </cell>
          <cell r="I3812" t="str">
            <v>m2</v>
          </cell>
          <cell r="J3812">
            <v>6.0090000000000003</v>
          </cell>
          <cell r="K3812">
            <v>8.4000000000000005E-2</v>
          </cell>
          <cell r="L3812" t="str">
            <v>KQ-41-00</v>
          </cell>
          <cell r="M3812" t="str">
            <v>Холодоизоляция технологического оборудования и трубопроводов (пеностеклом), м2</v>
          </cell>
          <cell r="N3812">
            <v>1</v>
          </cell>
          <cell r="O3812" t="str">
            <v>KQ-41-02</v>
          </cell>
          <cell r="P3812" t="str">
            <v>Холодоизоляция технологических трубопроводов (пеностеклом), м2</v>
          </cell>
          <cell r="Q3812">
            <v>1</v>
          </cell>
        </row>
        <row r="3813">
          <cell r="E3813" t="str">
            <v>IN00-19-04-23</v>
          </cell>
          <cell r="F3813" t="str">
            <v>Изоляция трубопроводов подземной прокладки DN &gt;24", толщина изоляционного слоя от 201 до 250 мм</v>
          </cell>
          <cell r="G3813" t="str">
            <v>Insulation of underground pipelines, DN &gt;24", insulation layer thickness from 201 to 250 mm</v>
          </cell>
          <cell r="H3813" t="str">
            <v>м2</v>
          </cell>
          <cell r="I3813" t="str">
            <v>m2</v>
          </cell>
          <cell r="J3813">
            <v>8.395999999999999</v>
          </cell>
          <cell r="K3813">
            <v>0.11800000000000001</v>
          </cell>
          <cell r="L3813" t="str">
            <v>KQ-41-00</v>
          </cell>
          <cell r="M3813" t="str">
            <v>Холодоизоляция технологического оборудования и трубопроводов (пеностеклом), м2</v>
          </cell>
          <cell r="N3813">
            <v>1</v>
          </cell>
          <cell r="O3813" t="str">
            <v>KQ-41-02</v>
          </cell>
          <cell r="P3813" t="str">
            <v>Холодоизоляция технологических трубопроводов (пеностеклом), м2</v>
          </cell>
          <cell r="Q3813">
            <v>1</v>
          </cell>
        </row>
        <row r="3814">
          <cell r="E3814" t="str">
            <v>IN00-19-04-24</v>
          </cell>
          <cell r="F3814" t="str">
            <v>Изоляция трубопроводов подземной прокладки DN &gt;24", толщина изоляционного слоя от 251 до 300 мм</v>
          </cell>
          <cell r="G3814" t="str">
            <v>Insulation of underground pipelines, DN &gt;24", insulation layer thickness from 251 to 300 mm</v>
          </cell>
          <cell r="H3814" t="str">
            <v>м2</v>
          </cell>
          <cell r="I3814" t="str">
            <v>m2</v>
          </cell>
          <cell r="J3814">
            <v>8.2319999999999993</v>
          </cell>
          <cell r="K3814">
            <v>0.11600000000000001</v>
          </cell>
          <cell r="L3814" t="str">
            <v>KQ-41-00</v>
          </cell>
          <cell r="M3814" t="str">
            <v>Холодоизоляция технологического оборудования и трубопроводов (пеностеклом), м2</v>
          </cell>
          <cell r="N3814">
            <v>1</v>
          </cell>
          <cell r="O3814" t="str">
            <v>KQ-41-02</v>
          </cell>
          <cell r="P3814" t="str">
            <v>Холодоизоляция технологических трубопроводов (пеностеклом), м2</v>
          </cell>
          <cell r="Q3814">
            <v>1</v>
          </cell>
        </row>
        <row r="3815">
          <cell r="E3815" t="str">
            <v>IN00-19-05</v>
          </cell>
          <cell r="F3815" t="str">
            <v>Комбинированная изоляция (звуковая и холодоизоляция)</v>
          </cell>
          <cell r="G3815" t="str">
            <v>Combined insulation (sound and cold insulation)</v>
          </cell>
        </row>
        <row r="3816">
          <cell r="E3816" t="str">
            <v>IN00-19-05-13</v>
          </cell>
          <cell r="F3816" t="str">
            <v>Комбинированная изоляция (звуковая и холодоизоляция) трубопровода DN &lt;=4", толщина изоляционного слоя до 50 мм</v>
          </cell>
          <cell r="G3816" t="str">
            <v>Combined piping insulation (sound and cold insulation) DN &lt;=4", insulation layer thickness up to 50 mm</v>
          </cell>
          <cell r="H3816" t="str">
            <v>м2</v>
          </cell>
          <cell r="I3816" t="str">
            <v>m2</v>
          </cell>
          <cell r="J3816">
            <v>0</v>
          </cell>
          <cell r="K3816">
            <v>0</v>
          </cell>
          <cell r="L3816" t="str">
            <v>KQ-41-00</v>
          </cell>
          <cell r="M3816" t="str">
            <v>Холодоизоляция технологического оборудования и трубопроводов (пеностеклом), м2</v>
          </cell>
          <cell r="N3816">
            <v>1</v>
          </cell>
          <cell r="O3816" t="str">
            <v>KQ-41-02</v>
          </cell>
          <cell r="P3816" t="str">
            <v>Холодоизоляция технологических трубопроводов (пеностеклом), м2</v>
          </cell>
          <cell r="Q3816">
            <v>1</v>
          </cell>
        </row>
        <row r="3817">
          <cell r="E3817" t="str">
            <v>IN00-19-05-14</v>
          </cell>
          <cell r="F3817" t="str">
            <v>Комбинированная изоляция (звуковая и холодоизоляция) трубопровода DN &lt;=4", толщина изоляционного слоя от 51 до 100 мм</v>
          </cell>
          <cell r="G3817" t="str">
            <v>Combined piping insulation (sound and cold insulation) DN &lt;=4", insulation layer thickness from 51 to 100 mm</v>
          </cell>
          <cell r="H3817" t="str">
            <v>м2</v>
          </cell>
          <cell r="I3817" t="str">
            <v>m2</v>
          </cell>
          <cell r="J3817">
            <v>0</v>
          </cell>
          <cell r="K3817">
            <v>0</v>
          </cell>
          <cell r="L3817" t="str">
            <v>KQ-41-00</v>
          </cell>
          <cell r="M3817" t="str">
            <v>Холодоизоляция технологического оборудования и трубопроводов (пеностеклом), м2</v>
          </cell>
          <cell r="N3817">
            <v>1</v>
          </cell>
          <cell r="O3817" t="str">
            <v>KQ-41-02</v>
          </cell>
          <cell r="P3817" t="str">
            <v>Холодоизоляция технологических трубопроводов (пеностеклом), м2</v>
          </cell>
          <cell r="Q3817">
            <v>1</v>
          </cell>
        </row>
        <row r="3818">
          <cell r="E3818" t="str">
            <v>IN00-19-05-15</v>
          </cell>
          <cell r="F3818" t="str">
            <v>Комбинированная изоляция (звуковая и холодоизоляция) трубопровода DN &lt;=4", толщина изоляционного слоя от 101 до 150 мм</v>
          </cell>
          <cell r="G3818" t="str">
            <v>Combined piping insulation (sound and cold insulation) DN &lt;=4", insulation layer thickness from 101 to 150 mm</v>
          </cell>
          <cell r="H3818" t="str">
            <v>м2</v>
          </cell>
          <cell r="I3818" t="str">
            <v>m2</v>
          </cell>
          <cell r="J3818">
            <v>0</v>
          </cell>
          <cell r="K3818">
            <v>0</v>
          </cell>
          <cell r="L3818" t="str">
            <v>KQ-41-00</v>
          </cell>
          <cell r="M3818" t="str">
            <v>Холодоизоляция технологического оборудования и трубопроводов (пеностеклом), м2</v>
          </cell>
          <cell r="N3818">
            <v>1</v>
          </cell>
          <cell r="O3818" t="str">
            <v>KQ-41-02</v>
          </cell>
          <cell r="P3818" t="str">
            <v>Холодоизоляция технологических трубопроводов (пеностеклом), м2</v>
          </cell>
          <cell r="Q3818">
            <v>1</v>
          </cell>
        </row>
        <row r="3819">
          <cell r="E3819" t="str">
            <v>IN00-19-05-1</v>
          </cell>
          <cell r="F3819" t="str">
            <v>Комбинированная изоляция (звуковая и холодоизоляция) трубопровода DN &lt;=4", толщина изоляционного слоя от 151 до 200 мм</v>
          </cell>
          <cell r="G3819" t="str">
            <v>Combined piping insulation (sound and cold insulation), DN &lt;=4", insulation layer thickness from 150 to 200 mm</v>
          </cell>
          <cell r="H3819" t="str">
            <v>м2</v>
          </cell>
          <cell r="I3819" t="str">
            <v>m2</v>
          </cell>
          <cell r="J3819">
            <v>3.7309999999999999</v>
          </cell>
          <cell r="K3819">
            <v>8.8999999999999996E-2</v>
          </cell>
          <cell r="L3819" t="str">
            <v>KQ-41-00</v>
          </cell>
          <cell r="M3819" t="str">
            <v>Холодоизоляция технологического оборудования и трубопроводов (пеностеклом), м2</v>
          </cell>
          <cell r="N3819">
            <v>1</v>
          </cell>
          <cell r="O3819" t="str">
            <v>KQ-41-02</v>
          </cell>
          <cell r="P3819" t="str">
            <v>Холодоизоляция технологических трубопроводов (пеностеклом), м2</v>
          </cell>
          <cell r="Q3819">
            <v>1</v>
          </cell>
        </row>
        <row r="3820">
          <cell r="E3820" t="str">
            <v>IN00-19-05-2</v>
          </cell>
          <cell r="F3820" t="str">
            <v>Комбинированная изоляция (звуковая и холодоизоляция) трубопровода DN &lt;=4", толщина изоляционного слоя от 201 до 250 мм</v>
          </cell>
          <cell r="G3820" t="str">
            <v>Combined piping insulation (sound and cold insulation), DN &lt;=4", insulation layer thickness from 201 to 250 mm</v>
          </cell>
          <cell r="H3820" t="str">
            <v>м2</v>
          </cell>
          <cell r="I3820" t="str">
            <v>m2</v>
          </cell>
          <cell r="J3820">
            <v>4.4540000000000006</v>
          </cell>
          <cell r="K3820">
            <v>0.107</v>
          </cell>
          <cell r="L3820" t="str">
            <v>KQ-41-00</v>
          </cell>
          <cell r="M3820" t="str">
            <v>Холодоизоляция технологического оборудования и трубопроводов (пеностеклом), м2</v>
          </cell>
          <cell r="N3820">
            <v>1</v>
          </cell>
          <cell r="O3820" t="str">
            <v>KQ-41-02</v>
          </cell>
          <cell r="P3820" t="str">
            <v>Холодоизоляция технологических трубопроводов (пеностеклом), м2</v>
          </cell>
          <cell r="Q3820">
            <v>1</v>
          </cell>
        </row>
        <row r="3821">
          <cell r="E3821" t="str">
            <v>IN00-19-05-3</v>
          </cell>
          <cell r="F3821" t="str">
            <v>Комбинированная изоляция (звуковая и холодоизоляция) трубопровода DN &lt;=4", толщина изоляционного слоя от 251 до 300 мм</v>
          </cell>
          <cell r="G3821" t="str">
            <v>Combined piping insulation (sound and cold insulation), DN &lt;=4", insulation layer thickness from 251 to 300 mm</v>
          </cell>
          <cell r="H3821" t="str">
            <v>м2</v>
          </cell>
          <cell r="I3821" t="str">
            <v>m2</v>
          </cell>
          <cell r="J3821">
            <v>4.3940000000000001</v>
          </cell>
          <cell r="K3821">
            <v>0.105</v>
          </cell>
          <cell r="L3821" t="str">
            <v>KQ-41-00</v>
          </cell>
          <cell r="M3821" t="str">
            <v>Холодоизоляция технологического оборудования и трубопроводов (пеностеклом), м2</v>
          </cell>
          <cell r="N3821">
            <v>1</v>
          </cell>
          <cell r="O3821" t="str">
            <v>KQ-41-02</v>
          </cell>
          <cell r="P3821" t="str">
            <v>Холодоизоляция технологических трубопроводов (пеностеклом), м2</v>
          </cell>
          <cell r="Q3821">
            <v>1</v>
          </cell>
        </row>
        <row r="3822">
          <cell r="E3822" t="str">
            <v>IN00-19-05-16</v>
          </cell>
          <cell r="F3822" t="str">
            <v>Комбинированная изоляция (звуковая и холодоизоляция) трубопровода 4"&lt;DN &lt;=10", толщина изоляционного слоя до 50 мм</v>
          </cell>
          <cell r="G3822" t="str">
            <v>Combined piping insulation (sound and cold insulation) 4"&lt;DN &lt;=10", insulation layer thickness up to 50 mm</v>
          </cell>
          <cell r="H3822" t="str">
            <v>м2</v>
          </cell>
          <cell r="I3822" t="str">
            <v>m2</v>
          </cell>
          <cell r="J3822">
            <v>0</v>
          </cell>
          <cell r="K3822">
            <v>0</v>
          </cell>
          <cell r="L3822" t="str">
            <v>KQ-41-00</v>
          </cell>
          <cell r="M3822" t="str">
            <v>Холодоизоляция технологического оборудования и трубопроводов (пеностеклом), м2</v>
          </cell>
          <cell r="N3822">
            <v>1</v>
          </cell>
          <cell r="O3822" t="str">
            <v>KQ-41-02</v>
          </cell>
          <cell r="P3822" t="str">
            <v>Холодоизоляция технологических трубопроводов (пеностеклом), м2</v>
          </cell>
          <cell r="Q3822">
            <v>1</v>
          </cell>
        </row>
        <row r="3823">
          <cell r="E3823" t="str">
            <v>IN00-19-05-17</v>
          </cell>
          <cell r="F3823" t="str">
            <v>Комбинированная изоляция (звуковая и холодоизоляция) трубопровода 4"&lt;DN &lt;=10", толщина изоляционного слоя от 51 до 100 мм</v>
          </cell>
          <cell r="G3823" t="str">
            <v>Combined piping insulation (sound and cold insulation) 4"&lt;DN &lt;=10", thickness of insulation layer from 51 to 100 mm</v>
          </cell>
          <cell r="H3823" t="str">
            <v>м2</v>
          </cell>
          <cell r="I3823" t="str">
            <v>m2</v>
          </cell>
          <cell r="J3823">
            <v>0</v>
          </cell>
          <cell r="K3823">
            <v>0</v>
          </cell>
          <cell r="L3823" t="str">
            <v>KQ-41-00</v>
          </cell>
          <cell r="M3823" t="str">
            <v>Холодоизоляция технологического оборудования и трубопроводов (пеностеклом), м2</v>
          </cell>
          <cell r="N3823">
            <v>1</v>
          </cell>
          <cell r="O3823" t="str">
            <v>KQ-41-02</v>
          </cell>
          <cell r="P3823" t="str">
            <v>Холодоизоляция технологических трубопроводов (пеностеклом), м2</v>
          </cell>
          <cell r="Q3823">
            <v>1</v>
          </cell>
        </row>
        <row r="3824">
          <cell r="E3824" t="str">
            <v>IN00-19-05-18</v>
          </cell>
          <cell r="F3824" t="str">
            <v>Комбинированная изоляция (звуковая и холодоизоляция) трубопровода 4"&lt;DN &lt;=10", толщина изоляционного слоя от 101 до 150 мм</v>
          </cell>
          <cell r="G3824" t="str">
            <v>Combined piping insulation (sound and cold insulation) 4"&lt;DN &lt;&lt;=10", thickness of insulation layer from 101 to 150 mm</v>
          </cell>
          <cell r="H3824" t="str">
            <v>м2</v>
          </cell>
          <cell r="I3824" t="str">
            <v>m2</v>
          </cell>
          <cell r="J3824">
            <v>0</v>
          </cell>
          <cell r="K3824">
            <v>0</v>
          </cell>
          <cell r="L3824" t="str">
            <v>KQ-41-00</v>
          </cell>
          <cell r="M3824" t="str">
            <v>Холодоизоляция технологического оборудования и трубопроводов (пеностеклом), м2</v>
          </cell>
          <cell r="N3824">
            <v>1</v>
          </cell>
          <cell r="O3824" t="str">
            <v>KQ-41-02</v>
          </cell>
          <cell r="P3824" t="str">
            <v>Холодоизоляция технологических трубопроводов (пеностеклом), м2</v>
          </cell>
          <cell r="Q3824">
            <v>1</v>
          </cell>
        </row>
        <row r="3825">
          <cell r="E3825" t="str">
            <v>IN00-19-05-4</v>
          </cell>
          <cell r="F3825" t="str">
            <v>Комбинированная изоляция (звуковая и холодоизоляция) трубопровода 4"&lt;DN &lt;=10", толщина изоляционного слоя от 151 до 200 мм</v>
          </cell>
          <cell r="G3825" t="str">
            <v>Combined piping insulation (sound and cold insulation), 4"&lt;DN &lt;=10", insulation layer thickness from 150 to 200 mm</v>
          </cell>
          <cell r="H3825" t="str">
            <v>м2</v>
          </cell>
          <cell r="I3825" t="str">
            <v>m2</v>
          </cell>
          <cell r="J3825">
            <v>3.7839999999999998</v>
          </cell>
          <cell r="K3825">
            <v>9.0999999999999998E-2</v>
          </cell>
          <cell r="L3825" t="str">
            <v>KQ-41-00</v>
          </cell>
          <cell r="M3825" t="str">
            <v>Холодоизоляция технологического оборудования и трубопроводов (пеностеклом), м2</v>
          </cell>
          <cell r="N3825">
            <v>1</v>
          </cell>
          <cell r="O3825" t="str">
            <v>KQ-41-02</v>
          </cell>
          <cell r="P3825" t="str">
            <v>Холодоизоляция технологических трубопроводов (пеностеклом), м2</v>
          </cell>
          <cell r="Q3825">
            <v>1</v>
          </cell>
        </row>
        <row r="3826">
          <cell r="E3826" t="str">
            <v>IN00-19-05-5</v>
          </cell>
          <cell r="F3826" t="str">
            <v>Комбинированная изоляция (звуковая и холодоизоляция) трубопровода 4"&lt;DN &lt;=10", толщина изоляционного слоя от 201 до 250 мм</v>
          </cell>
          <cell r="G3826" t="str">
            <v>Combined piping insulation (sound and cold insulation), 4"&lt;DN &lt;=10", insulation layer thickness from 201 to 250 mm</v>
          </cell>
          <cell r="H3826" t="str">
            <v>м2</v>
          </cell>
          <cell r="I3826" t="str">
            <v>m2</v>
          </cell>
          <cell r="J3826">
            <v>4.6800000000000006</v>
          </cell>
          <cell r="K3826">
            <v>0.112</v>
          </cell>
          <cell r="L3826" t="str">
            <v>KQ-41-00</v>
          </cell>
          <cell r="M3826" t="str">
            <v>Холодоизоляция технологического оборудования и трубопроводов (пеностеклом), м2</v>
          </cell>
          <cell r="N3826">
            <v>1</v>
          </cell>
          <cell r="O3826" t="str">
            <v>KQ-41-02</v>
          </cell>
          <cell r="P3826" t="str">
            <v>Холодоизоляция технологических трубопроводов (пеностеклом), м2</v>
          </cell>
          <cell r="Q3826">
            <v>1</v>
          </cell>
        </row>
        <row r="3827">
          <cell r="E3827" t="str">
            <v>IN00-19-05-6</v>
          </cell>
          <cell r="F3827" t="str">
            <v>Комбинированная изоляция (звуковая и холодоизоляция) трубопровода 4"&lt;DN &lt;=10", толщина изоляционного слоя от 251 до 300 мм</v>
          </cell>
          <cell r="G3827" t="str">
            <v>Combined piping insulation (sound and cold insulation), 4"&lt;DN &lt;=10", insulation layer thickness from 251 to 300 mm</v>
          </cell>
          <cell r="H3827" t="str">
            <v>м2</v>
          </cell>
          <cell r="I3827" t="str">
            <v>m2</v>
          </cell>
          <cell r="J3827">
            <v>4.6190000000000007</v>
          </cell>
          <cell r="K3827">
            <v>0.11</v>
          </cell>
          <cell r="L3827" t="str">
            <v>KQ-41-00</v>
          </cell>
          <cell r="M3827" t="str">
            <v>Холодоизоляция технологического оборудования и трубопроводов (пеностеклом), м2</v>
          </cell>
          <cell r="N3827">
            <v>1</v>
          </cell>
          <cell r="O3827" t="str">
            <v>KQ-41-02</v>
          </cell>
          <cell r="P3827" t="str">
            <v>Холодоизоляция технологических трубопроводов (пеностеклом), м2</v>
          </cell>
          <cell r="Q3827">
            <v>1</v>
          </cell>
        </row>
        <row r="3828">
          <cell r="E3828" t="str">
            <v>IN00-19-05-19</v>
          </cell>
          <cell r="F3828" t="str">
            <v>Комбинированная изоляция (звуковая и холодоизоляция) трубопровода 10"&lt;DN &lt;=24", толщина изоляционного слоя до 50 мм</v>
          </cell>
          <cell r="G3828" t="str">
            <v>Combined piping insulation (sound and cold insulation) 10"&lt;DN &lt;&lt;=24", thickness of insulation layer up to 50 mm</v>
          </cell>
          <cell r="H3828" t="str">
            <v>м2</v>
          </cell>
          <cell r="I3828" t="str">
            <v>m2</v>
          </cell>
          <cell r="J3828">
            <v>0</v>
          </cell>
          <cell r="K3828">
            <v>0</v>
          </cell>
          <cell r="L3828" t="str">
            <v>KQ-41-00</v>
          </cell>
          <cell r="M3828" t="str">
            <v>Холодоизоляция технологического оборудования и трубопроводов (пеностеклом), м2</v>
          </cell>
          <cell r="N3828">
            <v>1</v>
          </cell>
          <cell r="O3828" t="str">
            <v>KQ-41-02</v>
          </cell>
          <cell r="P3828" t="str">
            <v>Холодоизоляция технологических трубопроводов (пеностеклом), м2</v>
          </cell>
          <cell r="Q3828">
            <v>1</v>
          </cell>
        </row>
        <row r="3829">
          <cell r="E3829" t="str">
            <v>IN00-19-05-20</v>
          </cell>
          <cell r="F3829" t="str">
            <v>Комбинированная изоляция (звуковая и холодоизоляция) трубопровода 10"&lt;DN &lt;=24", толщина изоляционного слоя от 51 до 100 мм</v>
          </cell>
          <cell r="G3829" t="str">
            <v>Combined piping insulation (sound and cold insulation) 10"&lt;DN &lt;=24", thickness of insulation layer from 51 to 100 mm</v>
          </cell>
          <cell r="H3829" t="str">
            <v>м2</v>
          </cell>
          <cell r="I3829" t="str">
            <v>m2</v>
          </cell>
          <cell r="J3829">
            <v>0</v>
          </cell>
          <cell r="K3829">
            <v>0</v>
          </cell>
          <cell r="L3829" t="str">
            <v>KQ-41-00</v>
          </cell>
          <cell r="M3829" t="str">
            <v>Холодоизоляция технологического оборудования и трубопроводов (пеностеклом), м2</v>
          </cell>
          <cell r="N3829">
            <v>1</v>
          </cell>
          <cell r="O3829" t="str">
            <v>KQ-41-02</v>
          </cell>
          <cell r="P3829" t="str">
            <v>Холодоизоляция технологических трубопроводов (пеностеклом), м2</v>
          </cell>
          <cell r="Q3829">
            <v>1</v>
          </cell>
        </row>
        <row r="3830">
          <cell r="E3830" t="str">
            <v>IN00-19-05-21</v>
          </cell>
          <cell r="F3830" t="str">
            <v>Комбинированная изоляция (звуковая и холодоизоляция) трубопровода 10"&lt;DN &lt;=24", толщина изоляционного слоя от 101 до 150 мм</v>
          </cell>
          <cell r="G3830" t="str">
            <v>Combined piping insulation (sound and cold insulation) 10"&lt;DN &lt;&lt;=24", thickness of insulation layer from 101 to 150 mm</v>
          </cell>
          <cell r="H3830" t="str">
            <v>м2</v>
          </cell>
          <cell r="I3830" t="str">
            <v>m2</v>
          </cell>
          <cell r="J3830">
            <v>0</v>
          </cell>
          <cell r="K3830">
            <v>0</v>
          </cell>
          <cell r="L3830" t="str">
            <v>KQ-41-00</v>
          </cell>
          <cell r="M3830" t="str">
            <v>Холодоизоляция технологического оборудования и трубопроводов (пеностеклом), м2</v>
          </cell>
          <cell r="N3830">
            <v>1</v>
          </cell>
          <cell r="O3830" t="str">
            <v>KQ-41-02</v>
          </cell>
          <cell r="P3830" t="str">
            <v>Холодоизоляция технологических трубопроводов (пеностеклом), м2</v>
          </cell>
          <cell r="Q3830">
            <v>1</v>
          </cell>
        </row>
        <row r="3831">
          <cell r="E3831" t="str">
            <v>IN00-19-05-7</v>
          </cell>
          <cell r="F3831" t="str">
            <v>Комбинированная изоляция (звуковая и холодоизоляция) трубопровода 10"&lt;DN &lt;=24", толщина изоляционного слоя от 151 до 200 мм</v>
          </cell>
          <cell r="G3831" t="str">
            <v>Combined piping insulation (sound and cold insulation), 10"&lt;DN &lt;=24", insulation layer thickness from 150 to 200 mm</v>
          </cell>
          <cell r="H3831" t="str">
            <v>м2</v>
          </cell>
          <cell r="I3831" t="str">
            <v>m2</v>
          </cell>
          <cell r="J3831">
            <v>5.4190000000000005</v>
          </cell>
          <cell r="K3831">
            <v>9.4E-2</v>
          </cell>
          <cell r="L3831" t="str">
            <v>KQ-41-00</v>
          </cell>
          <cell r="M3831" t="str">
            <v>Холодоизоляция технологического оборудования и трубопроводов (пеностеклом), м2</v>
          </cell>
          <cell r="N3831">
            <v>1</v>
          </cell>
          <cell r="O3831" t="str">
            <v>KQ-41-02</v>
          </cell>
          <cell r="P3831" t="str">
            <v>Холодоизоляция технологических трубопроводов (пеностеклом), м2</v>
          </cell>
          <cell r="Q3831">
            <v>1</v>
          </cell>
        </row>
        <row r="3832">
          <cell r="E3832" t="str">
            <v>IN00-19-05-8</v>
          </cell>
          <cell r="F3832" t="str">
            <v>Комбинированная изоляция (звуковая и холодоизоляция) трубопровода 10"&lt;DN &lt;=24", толщина изоляционного слоя от 201 до 250 мм</v>
          </cell>
          <cell r="G3832" t="str">
            <v>Combined piping insulation (sound and cold insulation), 10"&lt;DN &lt;=24", insulation layer thickness from 201 to 250 mm</v>
          </cell>
          <cell r="H3832" t="str">
            <v>м2</v>
          </cell>
          <cell r="I3832" t="str">
            <v>m2</v>
          </cell>
          <cell r="J3832">
            <v>7.0200000000000005</v>
          </cell>
          <cell r="K3832">
            <v>0.122</v>
          </cell>
          <cell r="L3832" t="str">
            <v>KQ-41-00</v>
          </cell>
          <cell r="M3832" t="str">
            <v>Холодоизоляция технологического оборудования и трубопроводов (пеностеклом), м2</v>
          </cell>
          <cell r="N3832">
            <v>1</v>
          </cell>
          <cell r="O3832" t="str">
            <v>KQ-41-02</v>
          </cell>
          <cell r="P3832" t="str">
            <v>Холодоизоляция технологических трубопроводов (пеностеклом), м2</v>
          </cell>
          <cell r="Q3832">
            <v>1</v>
          </cell>
        </row>
        <row r="3833">
          <cell r="E3833" t="str">
            <v>IN00-19-05-9</v>
          </cell>
          <cell r="F3833" t="str">
            <v>Комбинированная изоляция (звуковая и холодоизоляция) трубопровода 10"&lt;DN &lt;=24", толщина изоляционного слоя от 251 до 300 мм</v>
          </cell>
          <cell r="G3833" t="str">
            <v>Combined piping insulation (sound and cold insulation), 10"&lt;DN &lt;=24", insulation layer thickness from 251 to 300 mm</v>
          </cell>
          <cell r="H3833" t="str">
            <v>м2</v>
          </cell>
          <cell r="I3833" t="str">
            <v>m2</v>
          </cell>
          <cell r="J3833">
            <v>6.95</v>
          </cell>
          <cell r="K3833">
            <v>0.121</v>
          </cell>
          <cell r="L3833" t="str">
            <v>KQ-41-00</v>
          </cell>
          <cell r="M3833" t="str">
            <v>Холодоизоляция технологического оборудования и трубопроводов (пеностеклом), м2</v>
          </cell>
          <cell r="N3833">
            <v>1</v>
          </cell>
          <cell r="O3833" t="str">
            <v>KQ-41-02</v>
          </cell>
          <cell r="P3833" t="str">
            <v>Холодоизоляция технологических трубопроводов (пеностеклом), м2</v>
          </cell>
          <cell r="Q3833">
            <v>1</v>
          </cell>
        </row>
        <row r="3834">
          <cell r="E3834" t="str">
            <v>IN00-19-05-22</v>
          </cell>
          <cell r="F3834" t="str">
            <v>Комбинированная изоляция (звуковая и холодоизоляция) трубопровода DN &gt;24", толщина изоляционного слоя до 50 мм</v>
          </cell>
          <cell r="G3834" t="str">
            <v>Combined piping insulation (sound and cold insulation) DN &gt;24", thickness of insulation layer up to 50 mm</v>
          </cell>
          <cell r="H3834" t="str">
            <v>м2</v>
          </cell>
          <cell r="I3834" t="str">
            <v>m2</v>
          </cell>
          <cell r="J3834">
            <v>0</v>
          </cell>
          <cell r="K3834">
            <v>0</v>
          </cell>
          <cell r="L3834" t="str">
            <v>KQ-41-00</v>
          </cell>
          <cell r="M3834" t="str">
            <v>Холодоизоляция технологического оборудования и трубопроводов (пеностеклом), м2</v>
          </cell>
          <cell r="N3834">
            <v>1</v>
          </cell>
          <cell r="O3834" t="str">
            <v>KQ-41-02</v>
          </cell>
          <cell r="P3834" t="str">
            <v>Холодоизоляция технологических трубопроводов (пеностеклом), м2</v>
          </cell>
          <cell r="Q3834">
            <v>1</v>
          </cell>
        </row>
        <row r="3835">
          <cell r="E3835" t="str">
            <v>IN00-19-05-23</v>
          </cell>
          <cell r="F3835" t="str">
            <v>Комбинированная изоляция (звуковая и холодоизоляция) трубопровода DN &gt;24", толщина изоляционного слоя от 51 до 100 мм</v>
          </cell>
          <cell r="G3835" t="str">
            <v>Combined piping insulation (sound and cold insulation) DN &gt;24", insulation layer thickness 51 to 100 mm</v>
          </cell>
          <cell r="H3835" t="str">
            <v>м2</v>
          </cell>
          <cell r="I3835" t="str">
            <v>m2</v>
          </cell>
          <cell r="J3835">
            <v>0</v>
          </cell>
          <cell r="K3835">
            <v>0</v>
          </cell>
          <cell r="L3835" t="str">
            <v>KQ-41-00</v>
          </cell>
          <cell r="M3835" t="str">
            <v>Холодоизоляция технологического оборудования и трубопроводов (пеностеклом), м2</v>
          </cell>
          <cell r="N3835">
            <v>1</v>
          </cell>
          <cell r="O3835" t="str">
            <v>KQ-41-02</v>
          </cell>
          <cell r="P3835" t="str">
            <v>Холодоизоляция технологических трубопроводов (пеностеклом), м2</v>
          </cell>
          <cell r="Q3835">
            <v>1</v>
          </cell>
        </row>
        <row r="3836">
          <cell r="E3836" t="str">
            <v>IN00-19-05-24</v>
          </cell>
          <cell r="F3836" t="str">
            <v>Комбинированная изоляция (звуковая и холодоизоляция) трубопровода DN &gt;24", толщина изоляционного слоя от 101 до 150 мм</v>
          </cell>
          <cell r="G3836" t="str">
            <v>Combined piping insulation (sound and cold insulation) DN &gt;24", insulation layer thickness from 101 to 150 mm</v>
          </cell>
          <cell r="H3836" t="str">
            <v>м2</v>
          </cell>
          <cell r="I3836" t="str">
            <v>m2</v>
          </cell>
          <cell r="J3836">
            <v>0</v>
          </cell>
          <cell r="K3836">
            <v>0</v>
          </cell>
          <cell r="L3836" t="str">
            <v>KQ-41-00</v>
          </cell>
          <cell r="M3836" t="str">
            <v>Холодоизоляция технологического оборудования и трубопроводов (пеностеклом), м2</v>
          </cell>
          <cell r="N3836">
            <v>1</v>
          </cell>
          <cell r="O3836" t="str">
            <v>KQ-41-02</v>
          </cell>
          <cell r="P3836" t="str">
            <v>Холодоизоляция технологических трубопроводов (пеностеклом), м2</v>
          </cell>
          <cell r="Q3836">
            <v>1</v>
          </cell>
        </row>
        <row r="3837">
          <cell r="E3837" t="str">
            <v>IN00-19-05-10</v>
          </cell>
          <cell r="F3837" t="str">
            <v>Комбинированная изоляция (звуковая и холодоизоляция) трубопровода DN &gt;24", толщина изоляционного слоя от 151 до 200 мм</v>
          </cell>
          <cell r="G3837" t="str">
            <v>Combined piping insulation (sound and cold insulation), DN &gt;24", insulation layer thickness from 150 to 200 mm</v>
          </cell>
          <cell r="H3837" t="str">
            <v>м2</v>
          </cell>
          <cell r="I3837" t="str">
            <v>m2</v>
          </cell>
          <cell r="J3837">
            <v>6.5900000000000007</v>
          </cell>
          <cell r="K3837">
            <v>8.8999999999999996E-2</v>
          </cell>
          <cell r="L3837" t="str">
            <v>KQ-41-00</v>
          </cell>
          <cell r="M3837" t="str">
            <v>Холодоизоляция технологического оборудования и трубопроводов (пеностеклом), м2</v>
          </cell>
          <cell r="N3837">
            <v>1</v>
          </cell>
          <cell r="O3837" t="str">
            <v>KQ-41-02</v>
          </cell>
          <cell r="P3837" t="str">
            <v>Холодоизоляция технологических трубопроводов (пеностеклом), м2</v>
          </cell>
          <cell r="Q3837">
            <v>1</v>
          </cell>
        </row>
        <row r="3838">
          <cell r="E3838" t="str">
            <v>IN00-19-05-11</v>
          </cell>
          <cell r="F3838" t="str">
            <v>Комбинированная изоляция (звуковая и холодоизоляция) трубопровода DN &gt;24", толщина изоляционного слоя от 201 до 250 мм</v>
          </cell>
          <cell r="G3838" t="str">
            <v>Combined piping insulation (sound and cold insulation), DN &gt;24", insulation layer thickness from 201 to 250 mm</v>
          </cell>
          <cell r="H3838" t="str">
            <v>м2</v>
          </cell>
          <cell r="I3838" t="str">
            <v>m2</v>
          </cell>
          <cell r="J3838">
            <v>8.9870000000000001</v>
          </cell>
          <cell r="K3838">
            <v>0.123</v>
          </cell>
          <cell r="L3838" t="str">
            <v>KQ-41-00</v>
          </cell>
          <cell r="M3838" t="str">
            <v>Холодоизоляция технологического оборудования и трубопроводов (пеностеклом), м2</v>
          </cell>
          <cell r="N3838">
            <v>1</v>
          </cell>
          <cell r="O3838" t="str">
            <v>KQ-41-02</v>
          </cell>
          <cell r="P3838" t="str">
            <v>Холодоизоляция технологических трубопроводов (пеностеклом), м2</v>
          </cell>
          <cell r="Q3838">
            <v>1</v>
          </cell>
        </row>
        <row r="3839">
          <cell r="E3839" t="str">
            <v>IN00-19-05-12</v>
          </cell>
          <cell r="F3839" t="str">
            <v>Комбинированная изоляция (звуковая и холодоизоляция) трубопровода DN &gt;24", толщина изоляционного слоя от 251 до 300 мм</v>
          </cell>
          <cell r="G3839" t="str">
            <v>Combined piping insulation (sound and cold insulation), DN &gt;24", insulation layer thickness from 251 to 300 mm</v>
          </cell>
          <cell r="H3839" t="str">
            <v>м2</v>
          </cell>
          <cell r="I3839" t="str">
            <v>m2</v>
          </cell>
          <cell r="J3839">
            <v>9.0239999999999991</v>
          </cell>
          <cell r="K3839">
            <v>0.122</v>
          </cell>
          <cell r="L3839" t="str">
            <v>KQ-41-00</v>
          </cell>
          <cell r="M3839" t="str">
            <v>Холодоизоляция технологического оборудования и трубопроводов (пеностеклом), м2</v>
          </cell>
          <cell r="N3839">
            <v>1</v>
          </cell>
          <cell r="O3839" t="str">
            <v>KQ-41-02</v>
          </cell>
          <cell r="P3839" t="str">
            <v>Холодоизоляция технологических трубопроводов (пеностеклом), м2</v>
          </cell>
          <cell r="Q3839">
            <v>1</v>
          </cell>
        </row>
        <row r="3840">
          <cell r="E3840" t="str">
            <v>IN00-19-06</v>
          </cell>
          <cell r="F3840" t="str">
            <v>Звуковая и комбинированная изоляция (звуковая и тепловая изоляция)</v>
          </cell>
          <cell r="G3840" t="str">
            <v>Sound and combined insulation (sound and thermal insulation)</v>
          </cell>
        </row>
        <row r="3841">
          <cell r="E3841" t="str">
            <v>IN00-19-06-18</v>
          </cell>
          <cell r="F3841" t="str">
            <v>Звуковая и комбинированная изоляция (звуковая и тепловая изоляция) трубопровода DN &lt;=4", толщина изоляционного слоя до 50 мм</v>
          </cell>
          <cell r="G3841" t="str">
            <v>Sound and combined piping insulation (sound and thermal insulation), DN &lt;=4", insulation layer thickness up to 50 mm</v>
          </cell>
          <cell r="H3841" t="str">
            <v>м2</v>
          </cell>
          <cell r="I3841" t="str">
            <v>m2</v>
          </cell>
          <cell r="J3841">
            <v>5.5029147684084219</v>
          </cell>
          <cell r="K3841">
            <v>0.13102178020020053</v>
          </cell>
          <cell r="L3841" t="str">
            <v>KQ-40-00</v>
          </cell>
          <cell r="M3841" t="str">
            <v>Теплоизоляция технологического оборудования и трубопроводов, м2</v>
          </cell>
          <cell r="N3841">
            <v>1</v>
          </cell>
          <cell r="O3841" t="str">
            <v>KQ-40-02</v>
          </cell>
          <cell r="P3841" t="str">
            <v>Тепловая изоляция технологических трубопроводов, м2</v>
          </cell>
          <cell r="Q3841">
            <v>1</v>
          </cell>
        </row>
        <row r="3842">
          <cell r="E3842" t="str">
            <v>IN00-19-06-19</v>
          </cell>
          <cell r="F3842" t="str">
            <v>Звуковая и комбинированная изоляция (звуковая и тепловая изоляция) трубопровода DN &lt;=4", толщина изоляционного слоя от 51 до 100 мм</v>
          </cell>
          <cell r="G3842" t="str">
            <v>Sound and combined piping insulation (sound and thermal insulation), DN &lt;=4", insulation layer thickness from 51 to 100 mm</v>
          </cell>
          <cell r="H3842" t="str">
            <v>м2</v>
          </cell>
          <cell r="I3842" t="str">
            <v>m2</v>
          </cell>
          <cell r="J3842">
            <v>4.339212547491357</v>
          </cell>
          <cell r="K3842">
            <v>0.10331458446407991</v>
          </cell>
          <cell r="L3842" t="str">
            <v>KQ-40-00</v>
          </cell>
          <cell r="M3842" t="str">
            <v>Теплоизоляция технологического оборудования и трубопроводов, м2</v>
          </cell>
          <cell r="N3842">
            <v>1</v>
          </cell>
          <cell r="O3842" t="str">
            <v>KQ-40-02</v>
          </cell>
          <cell r="P3842" t="str">
            <v>Тепловая изоляция технологических трубопроводов, м2</v>
          </cell>
          <cell r="Q3842">
            <v>1</v>
          </cell>
        </row>
        <row r="3843">
          <cell r="E3843" t="str">
            <v>IN00-19-06-1</v>
          </cell>
          <cell r="F3843" t="str">
            <v>Звуковая и комбинированная изоляция (звуковая и тепловая изоляция) трубопровода DN &lt;=4", толщина изоляционного слоя от 101 до 150 мм</v>
          </cell>
          <cell r="G3843" t="str">
            <v>Sound and combined piping insulation (sound and thermal insulation), DN &lt;=4", insulation layer thickness from 101 to 150 mm</v>
          </cell>
          <cell r="H3843" t="str">
            <v>м2</v>
          </cell>
          <cell r="I3843" t="str">
            <v>m2</v>
          </cell>
          <cell r="J3843">
            <v>3.8929999999999998</v>
          </cell>
          <cell r="K3843">
            <v>9.2999999999999999E-2</v>
          </cell>
          <cell r="L3843" t="str">
            <v>KQ-40-00</v>
          </cell>
          <cell r="M3843" t="str">
            <v>Теплоизоляция технологического оборудования и трубопроводов, м2</v>
          </cell>
          <cell r="N3843">
            <v>1</v>
          </cell>
          <cell r="O3843" t="str">
            <v>KQ-40-02</v>
          </cell>
          <cell r="P3843" t="str">
            <v>Тепловая изоляция технологических трубопроводов, м2</v>
          </cell>
          <cell r="Q3843">
            <v>1</v>
          </cell>
        </row>
        <row r="3844">
          <cell r="E3844" t="str">
            <v>IN00-19-06-2</v>
          </cell>
          <cell r="F3844" t="str">
            <v>Звуковая и комбинированная изоляция (звуковая и тепловая изоляция) трубопровода DN &lt;=4", толщина изоляционного слоя от 151 до 200 мм</v>
          </cell>
          <cell r="G3844" t="str">
            <v>Sound and combined piping insulation (sound and thermal insulation), DN &lt;=4", insulation layer thickness  from 151 to 200 mm</v>
          </cell>
          <cell r="H3844" t="str">
            <v>м2</v>
          </cell>
          <cell r="I3844" t="str">
            <v>m2</v>
          </cell>
          <cell r="J3844">
            <v>3.585</v>
          </cell>
          <cell r="K3844">
            <v>8.6000000000000007E-2</v>
          </cell>
          <cell r="L3844" t="str">
            <v>KQ-40-00</v>
          </cell>
          <cell r="M3844" t="str">
            <v>Теплоизоляция технологического оборудования и трубопроводов, м2</v>
          </cell>
          <cell r="N3844">
            <v>1</v>
          </cell>
          <cell r="O3844" t="str">
            <v>KQ-40-02</v>
          </cell>
          <cell r="P3844" t="str">
            <v>Тепловая изоляция технологических трубопроводов, м2</v>
          </cell>
          <cell r="Q3844">
            <v>1</v>
          </cell>
        </row>
        <row r="3845">
          <cell r="E3845" t="str">
            <v>IN00-19-06-3</v>
          </cell>
          <cell r="F3845" t="str">
            <v>Звуковая и комбинированная изоляция (звуковая и тепловая изоляция) трубопровода DN &lt;=4", толщина изоляционного слоя от 201 до 250 мм</v>
          </cell>
          <cell r="G3845" t="str">
            <v>Sound and combined piping insulation (sound and thermal insulation), DN &lt;=4", insulation layer thickness from 201 to 100 mm</v>
          </cell>
          <cell r="H3845" t="str">
            <v>м2</v>
          </cell>
          <cell r="I3845" t="str">
            <v>m2</v>
          </cell>
          <cell r="J3845">
            <v>3.8540000000000001</v>
          </cell>
          <cell r="K3845">
            <v>9.1999999999999998E-2</v>
          </cell>
          <cell r="L3845" t="str">
            <v>KQ-40-00</v>
          </cell>
          <cell r="M3845" t="str">
            <v>Теплоизоляция технологического оборудования и трубопроводов, м2</v>
          </cell>
          <cell r="N3845">
            <v>1</v>
          </cell>
          <cell r="O3845" t="str">
            <v>KQ-40-02</v>
          </cell>
          <cell r="P3845" t="str">
            <v>Тепловая изоляция технологических трубопроводов, м2</v>
          </cell>
          <cell r="Q3845">
            <v>1</v>
          </cell>
        </row>
        <row r="3846">
          <cell r="E3846" t="str">
            <v>IN00-19-06-4</v>
          </cell>
          <cell r="F3846" t="str">
            <v>Звуковая и комбинированная изоляция (звуковая и тепловая изоляция) трубопровода DN &lt;=4", толщина изоляционного слоя от 251 до 300 мм</v>
          </cell>
          <cell r="G3846" t="str">
            <v>Sound and combined piping insulation (sound and thermal insulation), DN &lt;=4", insulation layer thickness from 251 to 150 mm</v>
          </cell>
          <cell r="H3846" t="str">
            <v>м2</v>
          </cell>
          <cell r="I3846" t="str">
            <v>m2</v>
          </cell>
          <cell r="J3846">
            <v>3.7269999999999999</v>
          </cell>
          <cell r="K3846">
            <v>8.8999999999999996E-2</v>
          </cell>
          <cell r="L3846" t="str">
            <v>KQ-40-00</v>
          </cell>
          <cell r="M3846" t="str">
            <v>Теплоизоляция технологического оборудования и трубопроводов, м2</v>
          </cell>
          <cell r="N3846">
            <v>1</v>
          </cell>
          <cell r="O3846" t="str">
            <v>KQ-40-02</v>
          </cell>
          <cell r="P3846" t="str">
            <v>Тепловая изоляция технологических трубопроводов, м2</v>
          </cell>
          <cell r="Q3846">
            <v>1</v>
          </cell>
        </row>
        <row r="3847">
          <cell r="E3847" t="str">
            <v>IN00-19-06-20</v>
          </cell>
          <cell r="F3847" t="str">
            <v>Звуковая и комбинированная изоляция (звуковая и тепловая изоляция) трубопровода 4"&lt;DN &lt;=10", толщина изоляционного слоя до 50 мм</v>
          </cell>
          <cell r="G3847" t="str">
            <v>Sound and combined piping insulation (sound and thermal insulation), 4"&lt;DN &lt;=10", insulation layer thickness up to 50 mm</v>
          </cell>
          <cell r="H3847" t="str">
            <v>м2</v>
          </cell>
          <cell r="I3847" t="str">
            <v>m2</v>
          </cell>
          <cell r="J3847">
            <v>3.3097767025303213</v>
          </cell>
          <cell r="K3847">
            <v>7.8804207203102897E-2</v>
          </cell>
          <cell r="L3847" t="str">
            <v>KQ-40-00</v>
          </cell>
          <cell r="M3847" t="str">
            <v>Теплоизоляция технологического оборудования и трубопроводов, м2</v>
          </cell>
          <cell r="N3847">
            <v>1</v>
          </cell>
          <cell r="O3847" t="str">
            <v>KQ-40-02</v>
          </cell>
          <cell r="P3847" t="str">
            <v>Тепловая изоляция технологических трубопроводов, м2</v>
          </cell>
          <cell r="Q3847">
            <v>1</v>
          </cell>
        </row>
        <row r="3848">
          <cell r="E3848" t="str">
            <v>IN00-19-06-21</v>
          </cell>
          <cell r="F3848" t="str">
            <v>Звуковая и комбинированная изоляция (звуковая и тепловая изоляция) трубопровода 4"&lt;DN &lt;=10", толщина изоляционного слоя от 51 до 100 мм</v>
          </cell>
          <cell r="G3848" t="str">
            <v>Sound and combined piping insulation (sound and thermal insulation), 4"&lt;DN &lt;=10", insulation layer thickness from 51 to 100 mm</v>
          </cell>
          <cell r="H3848" t="str">
            <v>м2</v>
          </cell>
          <cell r="I3848" t="str">
            <v>m2</v>
          </cell>
          <cell r="J3848">
            <v>2.9444836216490491</v>
          </cell>
          <cell r="K3848">
            <v>7.010675289640593E-2</v>
          </cell>
          <cell r="L3848" t="str">
            <v>KQ-40-00</v>
          </cell>
          <cell r="M3848" t="str">
            <v>Теплоизоляция технологического оборудования и трубопроводов, м2</v>
          </cell>
          <cell r="N3848">
            <v>1</v>
          </cell>
          <cell r="O3848" t="str">
            <v>KQ-40-02</v>
          </cell>
          <cell r="P3848" t="str">
            <v>Тепловая изоляция технологических трубопроводов, м2</v>
          </cell>
          <cell r="Q3848">
            <v>1</v>
          </cell>
        </row>
        <row r="3849">
          <cell r="E3849" t="str">
            <v>IN00-19-06-5</v>
          </cell>
          <cell r="F3849" t="str">
            <v>Звуковая и комбинированная изоляция (звуковая и тепловая изоляция) трубопровода 4"&lt;DN &lt;=10", толщина изоляционного слоя от 101 до 150 мм</v>
          </cell>
          <cell r="G3849" t="str">
            <v>Sound and combined piping insulation (sound and thermal insulation), 4"&lt;DN &lt;=10", insulation layer thickness from 101 to 150 mm</v>
          </cell>
          <cell r="H3849" t="str">
            <v>м2</v>
          </cell>
          <cell r="I3849" t="str">
            <v>m2</v>
          </cell>
          <cell r="J3849">
            <v>3.633</v>
          </cell>
          <cell r="K3849">
            <v>8.6999999999999994E-2</v>
          </cell>
          <cell r="L3849" t="str">
            <v>KQ-40-00</v>
          </cell>
          <cell r="M3849" t="str">
            <v>Теплоизоляция технологического оборудования и трубопроводов, м2</v>
          </cell>
          <cell r="N3849">
            <v>1</v>
          </cell>
          <cell r="O3849" t="str">
            <v>KQ-40-02</v>
          </cell>
          <cell r="P3849" t="str">
            <v>Тепловая изоляция технологических трубопроводов, м2</v>
          </cell>
          <cell r="Q3849">
            <v>1</v>
          </cell>
        </row>
        <row r="3850">
          <cell r="E3850" t="str">
            <v>IN00-19-06-6</v>
          </cell>
          <cell r="F3850" t="str">
            <v>Звуковая и комбинированная изоляция (звуковая и тепловая изоляция) трубопровода 4"&lt;DN &lt;=10", толщина изоляционного слоя от 151 до 200 мм</v>
          </cell>
          <cell r="G3850" t="str">
            <v>Sound and combined piping insulation (sound and thermal insulation), 4"&lt;DN &lt;=10", insulation layer thickness  from 151 to 200 mm</v>
          </cell>
          <cell r="H3850" t="str">
            <v>м2</v>
          </cell>
          <cell r="I3850" t="str">
            <v>m2</v>
          </cell>
          <cell r="J3850">
            <v>3.444</v>
          </cell>
          <cell r="K3850">
            <v>8.3000000000000004E-2</v>
          </cell>
          <cell r="L3850" t="str">
            <v>KQ-40-00</v>
          </cell>
          <cell r="M3850" t="str">
            <v>Теплоизоляция технологического оборудования и трубопроводов, м2</v>
          </cell>
          <cell r="N3850">
            <v>1</v>
          </cell>
          <cell r="O3850" t="str">
            <v>KQ-40-02</v>
          </cell>
          <cell r="P3850" t="str">
            <v>Тепловая изоляция технологических трубопроводов, м2</v>
          </cell>
          <cell r="Q3850">
            <v>1</v>
          </cell>
        </row>
        <row r="3851">
          <cell r="E3851" t="str">
            <v>IN00-19-06-7</v>
          </cell>
          <cell r="F3851" t="str">
            <v>Звуковая и комбинированная изоляция (звуковая и тепловая изоляция) трубопровода 4"&lt;DN &lt;=10", толщина изоляционного слоя от 201 до 250 мм</v>
          </cell>
          <cell r="G3851" t="str">
            <v>Sound and combined piping insulation (sound and thermal insulation), 4"&lt;DN &lt;=10", insulation layer thickness from 201 to 250 mm</v>
          </cell>
          <cell r="H3851" t="str">
            <v>м2</v>
          </cell>
          <cell r="I3851" t="str">
            <v>m2</v>
          </cell>
          <cell r="J3851">
            <v>3.8519999999999999</v>
          </cell>
          <cell r="K3851">
            <v>9.1999999999999998E-2</v>
          </cell>
          <cell r="L3851" t="str">
            <v>KQ-40-00</v>
          </cell>
          <cell r="M3851" t="str">
            <v>Теплоизоляция технологического оборудования и трубопроводов, м2</v>
          </cell>
          <cell r="N3851">
            <v>1</v>
          </cell>
          <cell r="O3851" t="str">
            <v>KQ-40-02</v>
          </cell>
          <cell r="P3851" t="str">
            <v>Тепловая изоляция технологических трубопроводов, м2</v>
          </cell>
          <cell r="Q3851">
            <v>1</v>
          </cell>
        </row>
        <row r="3852">
          <cell r="E3852" t="str">
            <v>IN00-19-06-8</v>
          </cell>
          <cell r="F3852" t="str">
            <v>Звуковая и комбинированная изоляция (звуковая и тепловая изоляция) трубопровода 4"&lt;DN &lt;=10", толщина изоляционного слоя от 251 до 300 мм</v>
          </cell>
          <cell r="G3852" t="str">
            <v>Sound and combined piping insulation (sound and thermal insulation), 4"&lt;DN &lt;=10", insulation layer thickness from 251 to 300 mm</v>
          </cell>
          <cell r="H3852" t="str">
            <v>м2</v>
          </cell>
          <cell r="I3852" t="str">
            <v>m2</v>
          </cell>
          <cell r="J3852">
            <v>3.7879999999999998</v>
          </cell>
          <cell r="K3852">
            <v>9.0999999999999998E-2</v>
          </cell>
          <cell r="L3852" t="str">
            <v>KQ-40-00</v>
          </cell>
          <cell r="M3852" t="str">
            <v>Теплоизоляция технологического оборудования и трубопроводов, м2</v>
          </cell>
          <cell r="N3852">
            <v>1</v>
          </cell>
          <cell r="O3852" t="str">
            <v>KQ-40-02</v>
          </cell>
          <cell r="P3852" t="str">
            <v>Тепловая изоляция технологических трубопроводов, м2</v>
          </cell>
          <cell r="Q3852">
            <v>1</v>
          </cell>
        </row>
        <row r="3853">
          <cell r="E3853" t="str">
            <v>IN00-19-06-22</v>
          </cell>
          <cell r="F3853" t="str">
            <v>Звуковая и комбинированная изоляция (звуковая и тепловая изоляция) трубопровода 10"&lt;DN &lt;=24", толщина изоляционного слоя до 50 мм</v>
          </cell>
          <cell r="G3853" t="str">
            <v>Sound and combined piping insulation (sound and thermal insulation), 10"&lt;DN &lt;=24", insulation layer thickness up to 50 mm</v>
          </cell>
          <cell r="H3853" t="str">
            <v>м2</v>
          </cell>
          <cell r="I3853" t="str">
            <v>m2</v>
          </cell>
          <cell r="J3853">
            <v>3.8901784887830209</v>
          </cell>
          <cell r="K3853">
            <v>6.6309860604256032E-2</v>
          </cell>
          <cell r="L3853" t="str">
            <v>KQ-40-00</v>
          </cell>
          <cell r="M3853" t="str">
            <v>Теплоизоляция технологического оборудования и трубопроводов, м2</v>
          </cell>
          <cell r="N3853">
            <v>1</v>
          </cell>
          <cell r="O3853" t="str">
            <v>KQ-40-02</v>
          </cell>
          <cell r="P3853" t="str">
            <v>Тепловая изоляция технологических трубопроводов, м2</v>
          </cell>
          <cell r="Q3853">
            <v>1</v>
          </cell>
        </row>
        <row r="3854">
          <cell r="E3854" t="str">
            <v>IN00-19-06-23</v>
          </cell>
          <cell r="F3854" t="str">
            <v>Звуковая и комбинированная изоляция (звуковая и тепловая изоляция) трубопровода 10"&lt;DN &lt;=24", толщина изоляционного слоя от 51 до 100 мм</v>
          </cell>
          <cell r="G3854" t="str">
            <v>Sound and combined piping insulation (sound and thermal insulation), 10"&lt;DN &lt;=24", insulation layer thickness from 51 to 100 mm</v>
          </cell>
          <cell r="H3854" t="str">
            <v>м2</v>
          </cell>
          <cell r="I3854" t="str">
            <v>m2</v>
          </cell>
          <cell r="J3854">
            <v>3.6515177003389838</v>
          </cell>
          <cell r="K3854">
            <v>6.2241778983050854E-2</v>
          </cell>
          <cell r="L3854" t="str">
            <v>KQ-40-00</v>
          </cell>
          <cell r="M3854" t="str">
            <v>Теплоизоляция технологического оборудования и трубопроводов, м2</v>
          </cell>
          <cell r="N3854">
            <v>1</v>
          </cell>
          <cell r="O3854" t="str">
            <v>KQ-40-02</v>
          </cell>
          <cell r="P3854" t="str">
            <v>Тепловая изоляция технологических трубопроводов, м2</v>
          </cell>
          <cell r="Q3854">
            <v>1</v>
          </cell>
        </row>
        <row r="3855">
          <cell r="E3855" t="str">
            <v>IN00-19-06-9</v>
          </cell>
          <cell r="F3855" t="str">
            <v>Звуковая и комбинированная изоляция (звуковая и тепловая изоляция) трубопровода 10"&lt;DN &lt;=24", толщина изоляционного слоя от 101 до 150 мм</v>
          </cell>
          <cell r="G3855" t="str">
            <v>Sound and combined piping insulation (sound and thermal insulation), 10"&lt;DN &lt;=24", insulation layer thickness from 101 to 150 mm</v>
          </cell>
          <cell r="H3855" t="str">
            <v>м2</v>
          </cell>
          <cell r="I3855" t="str">
            <v>m2</v>
          </cell>
          <cell r="J3855">
            <v>4.843</v>
          </cell>
          <cell r="K3855">
            <v>8.3000000000000004E-2</v>
          </cell>
          <cell r="L3855" t="str">
            <v>KQ-40-00</v>
          </cell>
          <cell r="M3855" t="str">
            <v>Теплоизоляция технологического оборудования и трубопроводов, м2</v>
          </cell>
          <cell r="N3855">
            <v>1</v>
          </cell>
          <cell r="O3855" t="str">
            <v>KQ-40-02</v>
          </cell>
          <cell r="P3855" t="str">
            <v>Тепловая изоляция технологических трубопроводов, м2</v>
          </cell>
          <cell r="Q3855">
            <v>1</v>
          </cell>
        </row>
        <row r="3856">
          <cell r="E3856" t="str">
            <v>IN00-19-06-10</v>
          </cell>
          <cell r="F3856" t="str">
            <v>Звуковая и комбинированная изоляция (звуковая и тепловая изоляция) трубопровода 10"&lt;DN &lt;=24", толщина изоляционного слоя от 151 до 200 мм</v>
          </cell>
          <cell r="G3856" t="str">
            <v>Sound and combined piping insulation (sound and thermal insulation), 10"&lt;DN &lt;=24", insulation layer thickness  from 151 to 200 mm</v>
          </cell>
          <cell r="H3856" t="str">
            <v>м2</v>
          </cell>
          <cell r="I3856" t="str">
            <v>m2</v>
          </cell>
          <cell r="J3856">
            <v>4.718</v>
          </cell>
          <cell r="K3856">
            <v>8.1000000000000003E-2</v>
          </cell>
          <cell r="L3856" t="str">
            <v>KQ-40-00</v>
          </cell>
          <cell r="M3856" t="str">
            <v>Теплоизоляция технологического оборудования и трубопроводов, м2</v>
          </cell>
          <cell r="N3856">
            <v>1</v>
          </cell>
          <cell r="O3856" t="str">
            <v>KQ-40-02</v>
          </cell>
          <cell r="P3856" t="str">
            <v>Тепловая изоляция технологических трубопроводов, м2</v>
          </cell>
          <cell r="Q3856">
            <v>1</v>
          </cell>
        </row>
        <row r="3857">
          <cell r="E3857" t="str">
            <v>IN00-19-06-11</v>
          </cell>
          <cell r="F3857" t="str">
            <v>Звуковая и комбинированная изоляция (звуковая и тепловая изоляция) трубопровода 10"&lt;DN &lt;=24", толщина изоляционного слоя от 201 до 250 мм</v>
          </cell>
          <cell r="G3857" t="str">
            <v>Sound and combined piping insulation (sound and thermal insulation), 10"&lt;DN &lt;=24", insulation layer thickness from 201 to 250 mm</v>
          </cell>
          <cell r="H3857" t="str">
            <v>м2</v>
          </cell>
          <cell r="I3857" t="str">
            <v>m2</v>
          </cell>
          <cell r="J3857">
            <v>5.4250000000000007</v>
          </cell>
          <cell r="K3857">
            <v>9.2999999999999999E-2</v>
          </cell>
          <cell r="L3857" t="str">
            <v>KQ-40-00</v>
          </cell>
          <cell r="M3857" t="str">
            <v>Теплоизоляция технологического оборудования и трубопроводов, м2</v>
          </cell>
          <cell r="N3857">
            <v>1</v>
          </cell>
          <cell r="O3857" t="str">
            <v>KQ-40-02</v>
          </cell>
          <cell r="P3857" t="str">
            <v>Тепловая изоляция технологических трубопроводов, м2</v>
          </cell>
          <cell r="Q3857">
            <v>1</v>
          </cell>
        </row>
        <row r="3858">
          <cell r="E3858" t="str">
            <v>IN00-19-06-12</v>
          </cell>
          <cell r="F3858" t="str">
            <v>Звуковая и комбинированная изоляция (звуковая и тепловая изоляция) трубопровода 10"&lt;DN &lt;=24", толщина изоляционного слоя от 251 до 300 мм</v>
          </cell>
          <cell r="G3858" t="str">
            <v>Sound and combined piping insulation (sound and thermal insulation), 10"&lt;DN &lt;=24", insulation layer thickness from 251 to 300 mm</v>
          </cell>
          <cell r="H3858" t="str">
            <v>м2</v>
          </cell>
          <cell r="I3858" t="str">
            <v>m2</v>
          </cell>
          <cell r="J3858">
            <v>5.4470000000000001</v>
          </cell>
          <cell r="K3858">
            <v>9.2999999999999999E-2</v>
          </cell>
          <cell r="L3858" t="str">
            <v>KQ-40-00</v>
          </cell>
          <cell r="M3858" t="str">
            <v>Теплоизоляция технологического оборудования и трубопроводов, м2</v>
          </cell>
          <cell r="N3858">
            <v>1</v>
          </cell>
          <cell r="O3858" t="str">
            <v>KQ-40-02</v>
          </cell>
          <cell r="P3858" t="str">
            <v>Тепловая изоляция технологических трубопроводов, м2</v>
          </cell>
          <cell r="Q3858">
            <v>1</v>
          </cell>
        </row>
        <row r="3859">
          <cell r="E3859" t="str">
            <v>IN00-19-06-13</v>
          </cell>
          <cell r="F3859" t="str">
            <v>Звуковая и комбинированная изоляция (звуковая и тепловая изоляция) трубопровода DN &gt;24", толщина изоляционного слоя до 50 мм</v>
          </cell>
          <cell r="G3859" t="str">
            <v>Sound and combined piping insulation (sound and thermal insulation), DN &gt;24", insulation layer thickness up to 50 mm</v>
          </cell>
          <cell r="H3859" t="str">
            <v>м2</v>
          </cell>
          <cell r="I3859" t="str">
            <v>m2</v>
          </cell>
          <cell r="J3859">
            <v>4.2130000000000001</v>
          </cell>
          <cell r="K3859">
            <v>5.6000000000000001E-2</v>
          </cell>
          <cell r="L3859" t="str">
            <v>KQ-40-00</v>
          </cell>
          <cell r="M3859" t="str">
            <v>Теплоизоляция технологического оборудования и трубопроводов, м2</v>
          </cell>
          <cell r="N3859">
            <v>1</v>
          </cell>
          <cell r="O3859" t="str">
            <v>KQ-40-02</v>
          </cell>
          <cell r="P3859" t="str">
            <v>Тепловая изоляция технологических трубопроводов, м2</v>
          </cell>
          <cell r="Q3859">
            <v>1</v>
          </cell>
        </row>
        <row r="3860">
          <cell r="E3860" t="str">
            <v>IN00-19-06-14</v>
          </cell>
          <cell r="F3860" t="str">
            <v>Звуковая и комбинированная изоляция (звуковая и тепловая изоляция) трубопровода DN &gt;24", толщина изоляционного слоя от 51 до 100 мм</v>
          </cell>
          <cell r="G3860" t="str">
            <v>Sound and combined piping insulation (sound and thermal insulation), DN &gt;24", insulation layer thickness from 51 to 100 mm</v>
          </cell>
          <cell r="H3860" t="str">
            <v>м2</v>
          </cell>
          <cell r="I3860" t="str">
            <v>m2</v>
          </cell>
          <cell r="J3860">
            <v>4.1580000000000004</v>
          </cell>
          <cell r="K3860">
            <v>5.6000000000000001E-2</v>
          </cell>
          <cell r="L3860" t="str">
            <v>KQ-40-00</v>
          </cell>
          <cell r="M3860" t="str">
            <v>Теплоизоляция технологического оборудования и трубопроводов, м2</v>
          </cell>
          <cell r="N3860">
            <v>1</v>
          </cell>
          <cell r="O3860" t="str">
            <v>KQ-40-02</v>
          </cell>
          <cell r="P3860" t="str">
            <v>Тепловая изоляция технологических трубопроводов, м2</v>
          </cell>
          <cell r="Q3860">
            <v>1</v>
          </cell>
        </row>
        <row r="3861">
          <cell r="E3861" t="str">
            <v>IN00-19-06-24</v>
          </cell>
          <cell r="F3861" t="str">
            <v>Звуковая и комбинированная изоляция (звуковая и тепловая изоляция) трубопровода DN &gt;24", толщина изоляционного слоя от 101 до 150 мм</v>
          </cell>
          <cell r="G3861" t="str">
            <v>Sound and combined piping insulation (sound and thermal insulation), DN &gt;24", insulation layer thickness from 101 to 150 mm</v>
          </cell>
          <cell r="H3861" t="str">
            <v>м2</v>
          </cell>
          <cell r="I3861" t="str">
            <v>m2</v>
          </cell>
          <cell r="J3861">
            <v>7.0384440601038785</v>
          </cell>
          <cell r="K3861">
            <v>9.3853847597158313E-2</v>
          </cell>
          <cell r="L3861" t="str">
            <v>KQ-40-00</v>
          </cell>
          <cell r="M3861" t="str">
            <v>Теплоизоляция технологического оборудования и трубопроводов, м2</v>
          </cell>
          <cell r="N3861">
            <v>1</v>
          </cell>
          <cell r="O3861" t="str">
            <v>KQ-40-02</v>
          </cell>
          <cell r="P3861" t="str">
            <v>Тепловая изоляция технологических трубопроводов, м2</v>
          </cell>
          <cell r="Q3861">
            <v>1</v>
          </cell>
        </row>
        <row r="3862">
          <cell r="E3862" t="str">
            <v>IN00-19-06-15</v>
          </cell>
          <cell r="F3862" t="str">
            <v>Звуковая и комбинированная изоляция (звуковая и тепловая изоляция) трубопровода DN &gt;24", толщина изоляционного слоя от 151 до 200 мм</v>
          </cell>
          <cell r="G3862" t="str">
            <v>Sound and combined piping insulation (sound and thermal insulation), DN &gt;24", insulation layer thickness  from 151 to 200 mm</v>
          </cell>
          <cell r="H3862" t="str">
            <v>м2</v>
          </cell>
          <cell r="I3862" t="str">
            <v>m2</v>
          </cell>
          <cell r="J3862">
            <v>5.4130000000000003</v>
          </cell>
          <cell r="K3862">
            <v>7.1999999999999995E-2</v>
          </cell>
          <cell r="L3862" t="str">
            <v>KQ-40-00</v>
          </cell>
          <cell r="M3862" t="str">
            <v>Теплоизоляция технологического оборудования и трубопроводов, м2</v>
          </cell>
          <cell r="N3862">
            <v>1</v>
          </cell>
          <cell r="O3862" t="str">
            <v>KQ-40-02</v>
          </cell>
          <cell r="P3862" t="str">
            <v>Тепловая изоляция технологических трубопроводов, м2</v>
          </cell>
          <cell r="Q3862">
            <v>1</v>
          </cell>
        </row>
        <row r="3863">
          <cell r="E3863" t="str">
            <v>IN00-19-06-16</v>
          </cell>
          <cell r="F3863" t="str">
            <v>Звуковая и комбинированная изоляция (звуковая и тепловая изоляция) трубопровода DN &gt;24", толщина изоляционного слоя от 201 до 250 мм</v>
          </cell>
          <cell r="G3863" t="str">
            <v>Sound and combined piping insulation (sound and thermal insulation), DN &gt;24", insulation layer thickness from 201 to 250 mm</v>
          </cell>
          <cell r="H3863" t="str">
            <v>м2</v>
          </cell>
          <cell r="I3863" t="str">
            <v>m2</v>
          </cell>
          <cell r="J3863">
            <v>6.5030000000000001</v>
          </cell>
          <cell r="K3863">
            <v>8.6999999999999994E-2</v>
          </cell>
          <cell r="L3863" t="str">
            <v>KQ-40-00</v>
          </cell>
          <cell r="M3863" t="str">
            <v>Теплоизоляция технологического оборудования и трубопроводов, м2</v>
          </cell>
          <cell r="N3863">
            <v>1</v>
          </cell>
          <cell r="O3863" t="str">
            <v>KQ-40-02</v>
          </cell>
          <cell r="P3863" t="str">
            <v>Тепловая изоляция технологических трубопроводов, м2</v>
          </cell>
          <cell r="Q3863">
            <v>1</v>
          </cell>
        </row>
        <row r="3864">
          <cell r="E3864" t="str">
            <v>IN00-19-06-17</v>
          </cell>
          <cell r="F3864" t="str">
            <v>Звуковая и комбинированная изоляция (звуковая и тепловая изоляция) трубопровода DN &gt;24", толщина изоляционного слоя от 251 до 300 мм</v>
          </cell>
          <cell r="G3864" t="str">
            <v>Sound and combined piping insulation (sound and thermal insulation), DN &gt;24", insulation layer thickness from 251 to 300 mm</v>
          </cell>
          <cell r="H3864" t="str">
            <v>м2</v>
          </cell>
          <cell r="I3864" t="str">
            <v>m2</v>
          </cell>
          <cell r="J3864">
            <v>6.532</v>
          </cell>
          <cell r="K3864">
            <v>8.6999999999999994E-2</v>
          </cell>
          <cell r="L3864" t="str">
            <v>KQ-40-00</v>
          </cell>
          <cell r="M3864" t="str">
            <v>Теплоизоляция технологического оборудования и трубопроводов, м2</v>
          </cell>
          <cell r="N3864">
            <v>1</v>
          </cell>
          <cell r="O3864" t="str">
            <v>KQ-40-02</v>
          </cell>
          <cell r="P3864" t="str">
            <v>Тепловая изоляция технологических трубопроводов, м2</v>
          </cell>
          <cell r="Q3864">
            <v>1</v>
          </cell>
        </row>
        <row r="3865">
          <cell r="E3865" t="str">
            <v>IN00-19-07</v>
          </cell>
          <cell r="F3865" t="str">
            <v>Изоляция изделиями из вспененного каучука</v>
          </cell>
          <cell r="G3865" t="str">
            <v>Insulation with foam rubber products</v>
          </cell>
        </row>
        <row r="3866">
          <cell r="E3866" t="str">
            <v>IN00-19-07-1</v>
          </cell>
          <cell r="F3866" t="str">
            <v>Изоляция изделиями из вспененного каучука, толщина изоляционного слоя до 50 мм</v>
          </cell>
          <cell r="G3866" t="str">
            <v>Insulation with foam rubber products, insulation layer thickness up to 50 mm</v>
          </cell>
          <cell r="H3866" t="str">
            <v>м2</v>
          </cell>
          <cell r="I3866" t="str">
            <v>m2</v>
          </cell>
          <cell r="J3866">
            <v>0.76800000000000002</v>
          </cell>
          <cell r="K3866">
            <v>0.04</v>
          </cell>
          <cell r="L3866" t="str">
            <v>KQ-40-00</v>
          </cell>
          <cell r="M3866" t="str">
            <v>Теплоизоляция технологического оборудования и трубопроводов, м2</v>
          </cell>
          <cell r="N3866">
            <v>1</v>
          </cell>
          <cell r="O3866" t="str">
            <v>KQ-40-02</v>
          </cell>
          <cell r="P3866" t="str">
            <v>Тепловая изоляция технологических трубопроводов, м2</v>
          </cell>
          <cell r="Q3866">
            <v>1</v>
          </cell>
        </row>
        <row r="3867">
          <cell r="E3867" t="str">
            <v>IN00-19-07-2</v>
          </cell>
          <cell r="F3867" t="str">
            <v>Изоляция изделиями из вспененного каучука, толщина изоляционного слоя от 51 до 100 мм</v>
          </cell>
          <cell r="G3867" t="str">
            <v>Insulation with foam rubber products, insulation layer thickness from 50 to 100 mm</v>
          </cell>
          <cell r="H3867" t="str">
            <v>м2</v>
          </cell>
          <cell r="I3867" t="str">
            <v>m2</v>
          </cell>
          <cell r="J3867">
            <v>1.3824000000000001</v>
          </cell>
          <cell r="K3867">
            <v>0.04</v>
          </cell>
          <cell r="L3867" t="str">
            <v>KQ-40-00</v>
          </cell>
          <cell r="M3867" t="str">
            <v>Теплоизоляция технологического оборудования и трубопроводов, м2</v>
          </cell>
          <cell r="N3867">
            <v>1</v>
          </cell>
          <cell r="O3867" t="str">
            <v>KQ-40-02</v>
          </cell>
          <cell r="P3867" t="str">
            <v>Тепловая изоляция технологических трубопроводов, м2</v>
          </cell>
          <cell r="Q3867">
            <v>1</v>
          </cell>
        </row>
        <row r="3868">
          <cell r="E3868" t="str">
            <v>IN00-19-07-3</v>
          </cell>
          <cell r="F3868" t="str">
            <v>Изоляция изделиями из вспененного каучука, толщина изоляционного слоя от 101 до 150 мм</v>
          </cell>
          <cell r="G3868" t="str">
            <v>Insulation with foam rubber products, insulation layer thickness from 101 to 150 mm</v>
          </cell>
          <cell r="H3868" t="str">
            <v>м2</v>
          </cell>
          <cell r="I3868" t="str">
            <v>m2</v>
          </cell>
          <cell r="J3868">
            <v>1.9968000000000001</v>
          </cell>
          <cell r="K3868">
            <v>0.04</v>
          </cell>
          <cell r="L3868" t="str">
            <v>KQ-40-00</v>
          </cell>
          <cell r="M3868" t="str">
            <v>Теплоизоляция технологического оборудования и трубопроводов, м2</v>
          </cell>
          <cell r="N3868">
            <v>1</v>
          </cell>
          <cell r="O3868" t="str">
            <v>KQ-40-02</v>
          </cell>
          <cell r="P3868" t="str">
            <v>Тепловая изоляция технологических трубопроводов, м2</v>
          </cell>
          <cell r="Q3868">
            <v>1</v>
          </cell>
        </row>
        <row r="3869">
          <cell r="E3869" t="str">
            <v>IN00-19-07-4</v>
          </cell>
          <cell r="F3869" t="str">
            <v>Изоляция изделиями из вспененного каучука, толщина изоляционного слоя от 151 до 200 мм</v>
          </cell>
          <cell r="G3869" t="str">
            <v>Insulation with foam rubber products, insulation layer thickness from 151 to 200 mm</v>
          </cell>
          <cell r="H3869" t="str">
            <v>м2</v>
          </cell>
          <cell r="I3869" t="str">
            <v>m2</v>
          </cell>
          <cell r="J3869">
            <v>2.6112000000000002</v>
          </cell>
          <cell r="K3869">
            <v>0.04</v>
          </cell>
          <cell r="L3869" t="str">
            <v>KQ-40-00</v>
          </cell>
          <cell r="M3869" t="str">
            <v>Теплоизоляция технологического оборудования и трубопроводов, м2</v>
          </cell>
          <cell r="N3869">
            <v>1</v>
          </cell>
          <cell r="O3869" t="str">
            <v>KQ-40-02</v>
          </cell>
          <cell r="P3869" t="str">
            <v>Тепловая изоляция технологических трубопроводов, м2</v>
          </cell>
          <cell r="Q3869">
            <v>1</v>
          </cell>
        </row>
        <row r="3870">
          <cell r="E3870" t="str">
            <v>IN00-20</v>
          </cell>
          <cell r="F3870" t="str">
            <v>Защита персонала перфорированной сеткой / Перфорированным металлическим листом</v>
          </cell>
          <cell r="G3870" t="str">
            <v>Personnel protection with perforated mesh / perforated metal sheet</v>
          </cell>
        </row>
        <row r="3871">
          <cell r="E3871" t="str">
            <v>IN00-20-01</v>
          </cell>
          <cell r="F3871" t="str">
            <v>Защита персонала перфорированной сеткой / Перфорированным металлическим листом</v>
          </cell>
          <cell r="G3871" t="str">
            <v>Personnel protection with perforated mesh / perforated metal sheet</v>
          </cell>
        </row>
        <row r="3872">
          <cell r="E3872" t="str">
            <v>IN00-20-01-1</v>
          </cell>
          <cell r="F3872" t="str">
            <v>Перфорирированная сетка / Перфорирированный металлический лист, Номинальный диаметр DN &lt;=2"</v>
          </cell>
          <cell r="G3872" t="str">
            <v>Perforated mesh / Perforated metal sheet, Nominal diameter DN &lt;=2”</v>
          </cell>
          <cell r="H3872" t="str">
            <v>м2</v>
          </cell>
          <cell r="I3872" t="str">
            <v>m2</v>
          </cell>
          <cell r="J3872">
            <v>4.2818356465826692</v>
          </cell>
          <cell r="K3872">
            <v>0.1390206378760607</v>
          </cell>
          <cell r="L3872" t="str">
            <v>KQ-40-00</v>
          </cell>
          <cell r="M3872" t="str">
            <v>Теплоизоляция технологического оборудования и трубопроводов, м2</v>
          </cell>
          <cell r="N3872">
            <v>1</v>
          </cell>
          <cell r="O3872" t="str">
            <v>KQ-40-03</v>
          </cell>
          <cell r="P3872" t="str">
            <v>Изоляция технологических трубопроводов перф. листом или сеткой, м2</v>
          </cell>
          <cell r="Q3872">
            <v>1</v>
          </cell>
        </row>
        <row r="3873">
          <cell r="E3873" t="str">
            <v>IN00-20-01-2</v>
          </cell>
          <cell r="F3873" t="str">
            <v>Перфорирированная сетка / Перфорирированный металлический лист, Номинальный диаметр 2"&lt;DN &lt;=6"</v>
          </cell>
          <cell r="G3873" t="str">
            <v>Perforated mesh / Perforated metal sheet, Nominal diameter 2"&lt;DN &lt;=6"</v>
          </cell>
          <cell r="H3873" t="str">
            <v>м2</v>
          </cell>
          <cell r="I3873" t="str">
            <v>m2</v>
          </cell>
          <cell r="J3873">
            <v>4.9241109935700695</v>
          </cell>
          <cell r="K3873">
            <v>0.15987373355746978</v>
          </cell>
          <cell r="L3873" t="str">
            <v>KQ-40-00</v>
          </cell>
          <cell r="M3873" t="str">
            <v>Теплоизоляция технологического оборудования и трубопроводов, м2</v>
          </cell>
          <cell r="N3873">
            <v>1</v>
          </cell>
          <cell r="O3873" t="str">
            <v>KQ-40-03</v>
          </cell>
          <cell r="P3873" t="str">
            <v>Изоляция технологических трубопроводов перф. листом или сеткой, м2</v>
          </cell>
          <cell r="Q3873">
            <v>1</v>
          </cell>
        </row>
        <row r="3874">
          <cell r="E3874" t="str">
            <v>IN00-20-01-3</v>
          </cell>
          <cell r="F3874" t="str">
            <v>Перфорирированная сетка / Перфорирированный металлический лист, Номинальный диаметр 6"&lt;DN &lt;=12"</v>
          </cell>
          <cell r="G3874" t="str">
            <v>Perforated mesh / Perforated metal sheet, Nominal diameter 6"&lt;DN &lt;=12"</v>
          </cell>
          <cell r="H3874" t="str">
            <v>м2</v>
          </cell>
          <cell r="I3874" t="str">
            <v>m2</v>
          </cell>
          <cell r="J3874">
            <v>5.6627276426055797</v>
          </cell>
          <cell r="K3874">
            <v>0.18385479359109025</v>
          </cell>
          <cell r="L3874" t="str">
            <v>KQ-40-00</v>
          </cell>
          <cell r="M3874" t="str">
            <v>Теплоизоляция технологического оборудования и трубопроводов, м2</v>
          </cell>
          <cell r="N3874">
            <v>1</v>
          </cell>
          <cell r="O3874" t="str">
            <v>KQ-40-03</v>
          </cell>
          <cell r="P3874" t="str">
            <v>Изоляция технологических трубопроводов перф. листом или сеткой, м2</v>
          </cell>
          <cell r="Q3874">
            <v>1</v>
          </cell>
        </row>
        <row r="3875">
          <cell r="E3875" t="str">
            <v>IN00-20-01-4</v>
          </cell>
          <cell r="F3875" t="str">
            <v>Перфорирированная сетка / Перфорирированный металлический лист, Номинальный диаметр 12"&lt;DN &lt;=24"</v>
          </cell>
          <cell r="G3875" t="str">
            <v>Perforated mesh / Perforated metal sheet, Nominal diameter 12"&lt;DN &lt;=24"</v>
          </cell>
          <cell r="H3875" t="str">
            <v>м2</v>
          </cell>
          <cell r="I3875" t="str">
            <v>m2</v>
          </cell>
          <cell r="J3875">
            <v>6.5121367889964166</v>
          </cell>
          <cell r="K3875">
            <v>0.21143301262975378</v>
          </cell>
          <cell r="L3875" t="str">
            <v>KQ-40-00</v>
          </cell>
          <cell r="M3875" t="str">
            <v>Теплоизоляция технологического оборудования и трубопроводов, м2</v>
          </cell>
          <cell r="N3875">
            <v>1</v>
          </cell>
          <cell r="O3875" t="str">
            <v>KQ-40-03</v>
          </cell>
          <cell r="P3875" t="str">
            <v>Изоляция технологических трубопроводов перф. листом или сеткой, м2</v>
          </cell>
          <cell r="Q3875">
            <v>1</v>
          </cell>
        </row>
        <row r="3876">
          <cell r="E3876" t="str">
            <v>IN00-20-01-5</v>
          </cell>
          <cell r="F3876" t="str">
            <v>Перфорирированная сетка / Перфорирированный металлический лист, Номинальный диаметр DN &gt;24"</v>
          </cell>
          <cell r="G3876" t="str">
            <v>Perforated mesh / Perforated metal sheet, Nominal diameter DN &gt;24”</v>
          </cell>
          <cell r="H3876" t="str">
            <v>м2</v>
          </cell>
          <cell r="I3876" t="str">
            <v>m2</v>
          </cell>
          <cell r="J3876">
            <v>7.4889573073458786</v>
          </cell>
          <cell r="K3876">
            <v>0.24314796452421683</v>
          </cell>
          <cell r="L3876" t="str">
            <v>KQ-40-00</v>
          </cell>
          <cell r="M3876" t="str">
            <v>Теплоизоляция технологического оборудования и трубопроводов, м2</v>
          </cell>
          <cell r="N3876">
            <v>1</v>
          </cell>
          <cell r="O3876" t="str">
            <v>KQ-40-03</v>
          </cell>
          <cell r="P3876" t="str">
            <v>Изоляция технологических трубопроводов перф. листом или сеткой, м2</v>
          </cell>
          <cell r="Q3876">
            <v>1</v>
          </cell>
        </row>
        <row r="3877">
          <cell r="E3877" t="str">
            <v>IF00</v>
          </cell>
          <cell r="F3877" t="str">
            <v>Монтаж внутренних устройств</v>
          </cell>
          <cell r="G3877" t="str">
            <v>Installation of Internals</v>
          </cell>
        </row>
        <row r="3878">
          <cell r="E3878" t="str">
            <v>IF00-01</v>
          </cell>
          <cell r="F3878" t="str">
            <v>Внутренние устройства колонных аппаратов и наполнители</v>
          </cell>
          <cell r="G3878" t="str">
            <v>Column internals and packings</v>
          </cell>
        </row>
        <row r="3879">
          <cell r="E3879" t="str">
            <v>IF00-01-01</v>
          </cell>
          <cell r="F3879" t="str">
            <v>Тарелки, лотки</v>
          </cell>
          <cell r="G3879" t="str">
            <v>Trays</v>
          </cell>
        </row>
        <row r="3880">
          <cell r="E3880" t="str">
            <v>IF00-01-01-6</v>
          </cell>
          <cell r="F3880" t="str">
            <v>Тарелки, лотки</v>
          </cell>
          <cell r="G3880" t="str">
            <v>Trays</v>
          </cell>
          <cell r="H3880" t="str">
            <v>т</v>
          </cell>
          <cell r="I3880" t="str">
            <v>t</v>
          </cell>
          <cell r="J3880">
            <v>268.71946222966903</v>
          </cell>
          <cell r="K3880">
            <v>15.784760669291341</v>
          </cell>
          <cell r="L3880" t="str">
            <v>KQ-27-00</v>
          </cell>
          <cell r="M3880" t="str">
            <v>Технологическое оборудование, т</v>
          </cell>
          <cell r="N3880">
            <v>1</v>
          </cell>
          <cell r="O3880" t="str">
            <v>KQ-27-19</v>
          </cell>
          <cell r="P3880" t="str">
            <v>Монтаж ВКУ технологического оборудования, т</v>
          </cell>
          <cell r="Q3880">
            <v>1</v>
          </cell>
        </row>
        <row r="3881">
          <cell r="E3881" t="str">
            <v>IF00-01-03</v>
          </cell>
          <cell r="F3881" t="str">
            <v>Распределители жидкости и газа, антизавихрители</v>
          </cell>
          <cell r="G3881" t="str">
            <v>Liquid and gas distributors, vortex breakers</v>
          </cell>
        </row>
        <row r="3882">
          <cell r="E3882" t="str">
            <v>IF00-01-03-7</v>
          </cell>
          <cell r="F3882" t="str">
            <v>Распределители жидкости и газа, антизавихрители</v>
          </cell>
          <cell r="G3882" t="str">
            <v>Liquid and gas distributors, vortex breakers</v>
          </cell>
          <cell r="H3882" t="str">
            <v>т</v>
          </cell>
          <cell r="I3882" t="str">
            <v>t</v>
          </cell>
          <cell r="J3882">
            <v>201.53959667225178</v>
          </cell>
          <cell r="K3882">
            <v>11.838570501968505</v>
          </cell>
          <cell r="L3882" t="str">
            <v>KQ-27-00</v>
          </cell>
          <cell r="M3882" t="str">
            <v>Технологическое оборудование, т</v>
          </cell>
          <cell r="N3882">
            <v>1</v>
          </cell>
          <cell r="O3882" t="str">
            <v>KQ-27-19</v>
          </cell>
          <cell r="P3882" t="str">
            <v>Монтаж ВКУ технологического оборудования, т</v>
          </cell>
          <cell r="Q3882">
            <v>1</v>
          </cell>
        </row>
        <row r="3883">
          <cell r="E3883" t="str">
            <v>IF00-01-05</v>
          </cell>
          <cell r="F3883" t="str">
            <v>Каплеотбойники, влагоуловители</v>
          </cell>
          <cell r="G3883" t="str">
            <v>Mist eliminators, demisters</v>
          </cell>
        </row>
        <row r="3884">
          <cell r="E3884" t="str">
            <v>IF00-01-05-5</v>
          </cell>
          <cell r="F3884" t="str">
            <v>Каплеотбойники, влагоуловители</v>
          </cell>
          <cell r="G3884" t="str">
            <v>Mist eliminators, demisters</v>
          </cell>
          <cell r="H3884" t="str">
            <v>т</v>
          </cell>
          <cell r="I3884" t="str">
            <v>t</v>
          </cell>
          <cell r="J3884">
            <v>177.35484507158156</v>
          </cell>
          <cell r="K3884">
            <v>10.417942041732283</v>
          </cell>
          <cell r="L3884" t="str">
            <v>KQ-27-00</v>
          </cell>
          <cell r="M3884" t="str">
            <v>Технологическое оборудование, т</v>
          </cell>
          <cell r="N3884">
            <v>1</v>
          </cell>
          <cell r="O3884" t="str">
            <v>KQ-27-19</v>
          </cell>
          <cell r="P3884" t="str">
            <v>Монтаж ВКУ технологического оборудования, т</v>
          </cell>
          <cell r="Q3884">
            <v>1</v>
          </cell>
        </row>
        <row r="3885">
          <cell r="E3885" t="str">
            <v>IF00-01-06</v>
          </cell>
          <cell r="F3885" t="str">
            <v>Регулярные/насыпные насадки аппаратов и технологического оборудования</v>
          </cell>
          <cell r="G3885" t="str">
            <v>Random/dumped packings for vessels and process equipment</v>
          </cell>
        </row>
        <row r="3886">
          <cell r="E3886" t="str">
            <v>IF00-01-06-1</v>
          </cell>
          <cell r="F3886" t="str">
            <v>Не регулярные/насыпные насадки аппаратов и технологического оборудования</v>
          </cell>
          <cell r="G3886" t="str">
            <v>Random/dumped packings for vessels and process equipment</v>
          </cell>
          <cell r="H3886" t="str">
            <v>т</v>
          </cell>
          <cell r="I3886" t="str">
            <v>t</v>
          </cell>
          <cell r="J3886">
            <v>76.5</v>
          </cell>
          <cell r="K3886">
            <v>11.838570501968505</v>
          </cell>
          <cell r="L3886" t="str">
            <v>KQ-27-00</v>
          </cell>
          <cell r="M3886" t="str">
            <v>Технологическое оборудование, т</v>
          </cell>
          <cell r="N3886">
            <v>1</v>
          </cell>
          <cell r="O3886" t="str">
            <v>KQ-27-19</v>
          </cell>
          <cell r="P3886" t="str">
            <v>Монтаж ВКУ технологического оборудования, т</v>
          </cell>
          <cell r="Q3886">
            <v>1</v>
          </cell>
        </row>
        <row r="3887">
          <cell r="E3887" t="str">
            <v>SH00</v>
          </cell>
          <cell r="F3887" t="str">
            <v>СПУТНИКОВЫЙ ОБОГРЕВ</v>
          </cell>
          <cell r="G3887" t="str">
            <v>HEAT TRACING</v>
          </cell>
        </row>
        <row r="3888">
          <cell r="E3888" t="str">
            <v>SH00-01</v>
          </cell>
          <cell r="F3888" t="str">
            <v>Монтаж спутникового обогрева</v>
          </cell>
          <cell r="G3888" t="str">
            <v>Installation of Heat Tracing</v>
          </cell>
        </row>
        <row r="3889">
          <cell r="E3889" t="str">
            <v>SH00-01-01</v>
          </cell>
          <cell r="F3889" t="str">
            <v>Теплоспутники / хладоспутники трубопроводов</v>
          </cell>
          <cell r="G3889" t="str">
            <v>Piping heat tracing - Installation only</v>
          </cell>
        </row>
        <row r="3890">
          <cell r="E3890" t="str">
            <v>SH00-01-01-4</v>
          </cell>
          <cell r="F3890" t="str">
            <v xml:space="preserve">Монтаж теплоспутника / хладоспутника, углеродистая и низколегированная сталь DN &lt;=25 мм / &lt;=1 дюйм, толщина стенки любая </v>
          </cell>
          <cell r="G3890" t="str">
            <v>Heat tracing installation on a carbon or low-alloy steel piping, DN &lt;= 25 mm / &lt;= 1 inch, any wall thickness</v>
          </cell>
          <cell r="H3890" t="str">
            <v>м</v>
          </cell>
          <cell r="I3890" t="str">
            <v>m</v>
          </cell>
          <cell r="J3890">
            <v>2.1357499999999994</v>
          </cell>
          <cell r="K3890">
            <v>0.17983333333333335</v>
          </cell>
          <cell r="L3890" t="str">
            <v>KQ-34-00</v>
          </cell>
          <cell r="M3890" t="str">
            <v>Теплоспутники и теплые полы технологических зон, м</v>
          </cell>
          <cell r="N3890">
            <v>1</v>
          </cell>
          <cell r="O3890" t="str">
            <v>KQ-34-01</v>
          </cell>
          <cell r="P3890" t="str">
            <v>Монтаж теплоспутников трубопроводов, м</v>
          </cell>
          <cell r="Q3890">
            <v>1</v>
          </cell>
        </row>
        <row r="3891">
          <cell r="E3891" t="str">
            <v>SH00-01-01-5</v>
          </cell>
          <cell r="F3891" t="str">
            <v>Монтаж теплоспутника / хладоспутника, углеродистая и низколегированная сталь DN &gt;25 - 50 мм / &gt;1 - 2 дюйм, толщина стенки любая</v>
          </cell>
          <cell r="G3891" t="str">
            <v>Heat tracing installation on a carbon or low-alloy steel piping, DN &gt; 25 to 50 mm /&gt; 1 to 2 inch, any wall thickness</v>
          </cell>
          <cell r="H3891" t="str">
            <v>м</v>
          </cell>
          <cell r="I3891" t="str">
            <v>m</v>
          </cell>
          <cell r="J3891">
            <v>2.5200597561955171</v>
          </cell>
          <cell r="K3891">
            <v>0.20984158216666668</v>
          </cell>
          <cell r="L3891" t="str">
            <v>KQ-34-00</v>
          </cell>
          <cell r="M3891" t="str">
            <v>Теплоспутники и теплые полы технологических зон, м</v>
          </cell>
          <cell r="N3891">
            <v>1</v>
          </cell>
          <cell r="O3891" t="str">
            <v>KQ-34-01</v>
          </cell>
          <cell r="P3891" t="str">
            <v>Монтаж теплоспутников трубопроводов, м</v>
          </cell>
          <cell r="Q3891">
            <v>1</v>
          </cell>
        </row>
        <row r="3892">
          <cell r="E3892" t="str">
            <v>SH00-01-01-6</v>
          </cell>
          <cell r="F3892" t="str">
            <v>Монтаж теплоспутника / хладоспутника, углеродистая и низколегированная сталь DN &gt;50 - 80 мм / &gt;2 - 3 дюйм, толщина стенки любая</v>
          </cell>
          <cell r="G3892" t="str">
            <v>Heat tracing installation on a carbon or low-alloy steel piping, DN &gt; 50 to 80 mm /&gt; 2 to 3 inches, any wall thickness</v>
          </cell>
          <cell r="H3892" t="str">
            <v>м</v>
          </cell>
          <cell r="I3892" t="str">
            <v>m</v>
          </cell>
          <cell r="J3892">
            <v>3.1686253605672503</v>
          </cell>
          <cell r="K3892">
            <v>0.27544526286116666</v>
          </cell>
          <cell r="L3892" t="str">
            <v>KQ-34-00</v>
          </cell>
          <cell r="M3892" t="str">
            <v>Теплоспутники и теплые полы технологических зон, м</v>
          </cell>
          <cell r="N3892">
            <v>1</v>
          </cell>
          <cell r="O3892" t="str">
            <v>KQ-34-01</v>
          </cell>
          <cell r="P3892" t="str">
            <v>Монтаж теплоспутников трубопроводов, м</v>
          </cell>
          <cell r="Q3892">
            <v>1</v>
          </cell>
        </row>
        <row r="3893">
          <cell r="E3893" t="str">
            <v>SH00-01-02</v>
          </cell>
          <cell r="F3893" t="str">
            <v>Теплоспутники / хладоспутники для оборудования - (монтаж спутника на оборудование)</v>
          </cell>
          <cell r="G3893" t="str">
            <v>Equipment heat tracing - (installation of heat tracing onto equipment)</v>
          </cell>
        </row>
        <row r="3894">
          <cell r="E3894" t="str">
            <v>SH00-01-02-3</v>
          </cell>
          <cell r="F3894" t="str">
            <v>Монтаж теплоспутника / хладоспутника, углеродистая и низколегированная сталь DN &lt;=25 мм / &lt;=1 дюйм, толщина стенки любая</v>
          </cell>
          <cell r="G3894" t="str">
            <v>Heat tracing installation onto carbon or low-alloy steel equipment, DN &lt;= 25 mm / &lt;= 1 inch, any wall thickness</v>
          </cell>
          <cell r="H3894" t="str">
            <v>м</v>
          </cell>
          <cell r="I3894" t="str">
            <v>m</v>
          </cell>
          <cell r="J3894">
            <v>1.88813613624775</v>
          </cell>
          <cell r="K3894">
            <v>0.25363745233233331</v>
          </cell>
          <cell r="L3894" t="str">
            <v>KQ-34-00</v>
          </cell>
          <cell r="M3894" t="str">
            <v>Теплоспутники и теплые полы технологических зон, м</v>
          </cell>
          <cell r="N3894">
            <v>1</v>
          </cell>
          <cell r="O3894" t="str">
            <v>KQ-34-02</v>
          </cell>
          <cell r="P3894" t="str">
            <v>Монтаж теплоспутников оборудования, м</v>
          </cell>
          <cell r="Q3894">
            <v>1</v>
          </cell>
        </row>
        <row r="3895">
          <cell r="E3895" t="str">
            <v>SH00-01-02-4</v>
          </cell>
          <cell r="F3895" t="str">
            <v>Монтаж теплоспутника / хладоспутника, углеродистая и низколегированная сталь DN &gt;25 - 50 мм / &gt;1 - 2 дюйм, толщина стенки любая</v>
          </cell>
          <cell r="G3895" t="str">
            <v>Heat tracing installation onto carbon or low-alloy steel equipment, DN &gt; 25 to 50 mm /&gt; 1 to 2 inch, any wall thickness</v>
          </cell>
          <cell r="H3895" t="str">
            <v>м</v>
          </cell>
          <cell r="I3895" t="str">
            <v>m</v>
          </cell>
          <cell r="J3895">
            <v>2.0418171456927499</v>
          </cell>
          <cell r="K3895">
            <v>0.31517392704849995</v>
          </cell>
          <cell r="L3895" t="str">
            <v>KQ-34-00</v>
          </cell>
          <cell r="M3895" t="str">
            <v>Теплоспутники и теплые полы технологических зон, м</v>
          </cell>
          <cell r="N3895">
            <v>1</v>
          </cell>
          <cell r="O3895" t="str">
            <v>KQ-34-02</v>
          </cell>
          <cell r="P3895" t="str">
            <v>Монтаж теплоспутников оборудования, м</v>
          </cell>
          <cell r="Q3895">
            <v>1</v>
          </cell>
        </row>
        <row r="3896">
          <cell r="E3896" t="str">
            <v>SH00-01-02-5</v>
          </cell>
          <cell r="F3896" t="str">
            <v>Монтаж теплоспутника / хладоспутника, углеродистая и низколегированная сталь DN &gt;50 - 80 мм / &gt;2 - 3 дюйм, толщина стенки любая</v>
          </cell>
          <cell r="G3896" t="str">
            <v>Heat tracing installation onto carbon or low-alloy steel equipment, DN &gt; 50 to 80 mm /&gt; 2 to 3 inches, any wall thickness</v>
          </cell>
          <cell r="H3896" t="str">
            <v>м</v>
          </cell>
          <cell r="I3896" t="str">
            <v>m</v>
          </cell>
          <cell r="J3896">
            <v>2.8339842099692496</v>
          </cell>
          <cell r="K3896">
            <v>0.4024892764945</v>
          </cell>
          <cell r="L3896" t="str">
            <v>KQ-34-00</v>
          </cell>
          <cell r="M3896" t="str">
            <v>Теплоспутники и теплые полы технологических зон, м</v>
          </cell>
          <cell r="N3896">
            <v>1</v>
          </cell>
          <cell r="O3896" t="str">
            <v>KQ-34-02</v>
          </cell>
          <cell r="P3896" t="str">
            <v>Монтаж теплоспутников оборудования, м</v>
          </cell>
          <cell r="Q3896">
            <v>1</v>
          </cell>
        </row>
        <row r="3897">
          <cell r="E3897" t="str">
            <v>SH00-01-03</v>
          </cell>
          <cell r="F3897" t="str">
            <v>Монтаж подводящего и возвратного коллектора</v>
          </cell>
          <cell r="G3897" t="str">
            <v>Supply and return header assembly and installation</v>
          </cell>
        </row>
        <row r="3898">
          <cell r="E3898" t="str">
            <v>SH00-01-03-1</v>
          </cell>
          <cell r="F3898" t="str">
            <v>Сборка подводящего или возвратного коллектора DN &lt;=80 мм / &lt;=3 дюйм, &lt;=PN 1,6 МПа/ &lt;=CL 150</v>
          </cell>
          <cell r="G3898" t="str">
            <v>Supply or return header assembly, DN &lt;= 80 mm / &lt;= 3 inches, &lt;= PN 1.6 MPa / &lt;= CL 150</v>
          </cell>
          <cell r="H3898" t="str">
            <v>шт.</v>
          </cell>
          <cell r="I3898" t="str">
            <v>pcs.</v>
          </cell>
          <cell r="J3898">
            <v>249.95000000000002</v>
          </cell>
          <cell r="K3898">
            <v>2.666666666666667</v>
          </cell>
          <cell r="L3898" t="str">
            <v>KQ-34-00</v>
          </cell>
          <cell r="M3898" t="str">
            <v>Теплоспутники и теплые полы технологических зон, м</v>
          </cell>
          <cell r="N3898">
            <v>0</v>
          </cell>
          <cell r="O3898" t="str">
            <v>KQ-34-04</v>
          </cell>
          <cell r="P3898" t="str">
            <v>Монтаж манифольдов теплоспутников, шт.</v>
          </cell>
          <cell r="Q3898">
            <v>0</v>
          </cell>
        </row>
        <row r="3899">
          <cell r="E3899" t="str">
            <v>SH00-01-03-2</v>
          </cell>
          <cell r="F3899" t="str">
            <v>Монтаж подводящего или возвратного коллектора DN &lt;=80 мм / &lt;=3 дюйм, &lt;=PN 1,6 МПа/ &lt;=CL 150</v>
          </cell>
          <cell r="G3899" t="str">
            <v>Installation of supply or return manifold DN &lt;=80 mm / &lt;=3 inches, &lt;=PN 1.6 MPa/ &lt;=CL 150</v>
          </cell>
          <cell r="H3899" t="str">
            <v>шт.</v>
          </cell>
          <cell r="I3899" t="str">
            <v>pcs.</v>
          </cell>
          <cell r="J3899">
            <v>21.2</v>
          </cell>
          <cell r="K3899">
            <v>2.1666666666666665</v>
          </cell>
          <cell r="L3899" t="str">
            <v>KQ-34-00</v>
          </cell>
          <cell r="M3899" t="str">
            <v>Теплоспутники и теплые полы технологических зон, м</v>
          </cell>
          <cell r="N3899">
            <v>0</v>
          </cell>
          <cell r="O3899" t="str">
            <v>KQ-34-04</v>
          </cell>
          <cell r="P3899" t="str">
            <v>Монтаж манифольдов теплоспутников, шт.</v>
          </cell>
          <cell r="Q3899">
            <v>1</v>
          </cell>
        </row>
        <row r="3900">
          <cell r="E3900" t="str">
            <v>SH00-01-03-3</v>
          </cell>
          <cell r="F3900" t="str">
            <v>Сборка подводящего или возвратного коллектора DN &gt;80-150 мм / &gt;3 - 6 дюйм, &lt;=PN 1,6 МПа/ &lt;=CL 150</v>
          </cell>
          <cell r="G3900" t="str">
            <v>Supply or return header assembly, DN &gt;80-150 mm /  &gt;3 - 6  inches, &lt;= PN 1.6 MPa / &lt;= CL 150</v>
          </cell>
          <cell r="H3900" t="str">
            <v>шт.</v>
          </cell>
          <cell r="I3900" t="str">
            <v>pcs.</v>
          </cell>
          <cell r="J3900">
            <v>362.42750000000001</v>
          </cell>
          <cell r="K3900">
            <v>3.0666666666666669</v>
          </cell>
          <cell r="L3900" t="str">
            <v>KQ-34-00</v>
          </cell>
          <cell r="M3900" t="str">
            <v>Теплоспутники и теплые полы технологических зон, м</v>
          </cell>
          <cell r="N3900">
            <v>0</v>
          </cell>
          <cell r="O3900" t="str">
            <v>KQ-34-04</v>
          </cell>
          <cell r="P3900" t="str">
            <v>Монтаж манифольдов теплоспутников, шт.</v>
          </cell>
          <cell r="Q3900">
            <v>0</v>
          </cell>
        </row>
        <row r="3901">
          <cell r="E3901" t="str">
            <v>SH00-01-03-4</v>
          </cell>
          <cell r="F3901" t="str">
            <v>Монтаж подводящего или возвратного коллектора DN &gt;80-150 мм / &gt;3 - 6 дюйм, &lt;=PN 1,6 МПа/ &lt;=CL 150</v>
          </cell>
          <cell r="G3901" t="str">
            <v>Installation of supply or return manifold DN &lt;=80 mm / &lt;=3 inches, &lt;=PN 1.6 MPa/ &lt;=CL 150</v>
          </cell>
          <cell r="H3901" t="str">
            <v>шт.</v>
          </cell>
          <cell r="I3901" t="str">
            <v>pcs.</v>
          </cell>
          <cell r="J3901">
            <v>30.74</v>
          </cell>
          <cell r="K3901">
            <v>2.4916666666666663</v>
          </cell>
          <cell r="L3901" t="str">
            <v>KQ-34-00</v>
          </cell>
          <cell r="M3901" t="str">
            <v>Теплоспутники и теплые полы технологических зон, м</v>
          </cell>
          <cell r="N3901">
            <v>0</v>
          </cell>
          <cell r="O3901" t="str">
            <v>KQ-34-04</v>
          </cell>
          <cell r="P3901" t="str">
            <v>Монтаж манифольдов теплоспутников, шт.</v>
          </cell>
          <cell r="Q3901">
            <v>1</v>
          </cell>
        </row>
        <row r="3902">
          <cell r="E3902" t="str">
            <v>EL00</v>
          </cell>
          <cell r="F3902" t="str">
            <v>ЭЛЕКТРОМОНТАЖНЫЕ РАБОТЫ</v>
          </cell>
          <cell r="G3902" t="str">
            <v>Electrical installation works</v>
          </cell>
        </row>
        <row r="3903">
          <cell r="E3903" t="str">
            <v>EL00-01</v>
          </cell>
          <cell r="F3903" t="str">
            <v>Монтаж заземления (надземная часть)</v>
          </cell>
          <cell r="G3903" t="str">
            <v>Earthing installation (aboveground portion)</v>
          </cell>
        </row>
        <row r="3904">
          <cell r="E3904" t="str">
            <v>EL00-01-01</v>
          </cell>
          <cell r="F3904" t="str">
            <v>Заземляющий проводник надземной установки, изолированный ПВХ или голый</v>
          </cell>
          <cell r="G3904" t="str">
            <v>aboveground earthing conductor, PVC-insulated or without insulation</v>
          </cell>
        </row>
        <row r="3905">
          <cell r="E3905" t="str">
            <v>EL00-01-01-1</v>
          </cell>
          <cell r="F3905" t="str">
            <v>Монтаж провода заземления, сечением до 10 мм2</v>
          </cell>
          <cell r="G3905" t="str">
            <v>Grounding wire installation, cross-section of up to 10 mm2</v>
          </cell>
          <cell r="H3905" t="str">
            <v>м</v>
          </cell>
          <cell r="I3905" t="str">
            <v>m</v>
          </cell>
          <cell r="J3905">
            <v>0.241441024</v>
          </cell>
          <cell r="K3905">
            <v>2.7844608E-2</v>
          </cell>
          <cell r="L3905" t="str">
            <v>KQ-51-00</v>
          </cell>
          <cell r="M3905" t="str">
            <v>Заземление, молниезащита и электрохимзащиты, м</v>
          </cell>
          <cell r="N3905">
            <v>1</v>
          </cell>
          <cell r="O3905" t="str">
            <v>KQ-51-01</v>
          </cell>
          <cell r="P3905" t="str">
            <v>Монтаж проводника заземления (провод), м</v>
          </cell>
          <cell r="Q3905">
            <v>1</v>
          </cell>
        </row>
        <row r="3906">
          <cell r="E3906" t="str">
            <v>EL00-01-01-2</v>
          </cell>
          <cell r="F3906" t="str">
            <v>Монтаж провода заземления, сечением от 16 мм2 до 35 мм2</v>
          </cell>
          <cell r="G3906" t="str">
            <v>Grounding wire installation, cross-section from 16 mm2 to 35 mm2</v>
          </cell>
          <cell r="H3906" t="str">
            <v>м</v>
          </cell>
          <cell r="I3906" t="str">
            <v>m</v>
          </cell>
          <cell r="J3906">
            <v>0.24144102400000003</v>
          </cell>
          <cell r="K3906">
            <v>2.88178176E-2</v>
          </cell>
          <cell r="L3906" t="str">
            <v>KQ-51-00</v>
          </cell>
          <cell r="M3906" t="str">
            <v>Заземление, молниезащита и электрохимзащиты, м</v>
          </cell>
          <cell r="N3906">
            <v>1</v>
          </cell>
          <cell r="O3906" t="str">
            <v>KQ-51-01</v>
          </cell>
          <cell r="P3906" t="str">
            <v>Монтаж проводника заземления (провод), м</v>
          </cell>
          <cell r="Q3906">
            <v>1</v>
          </cell>
        </row>
        <row r="3907">
          <cell r="E3907" t="str">
            <v>EL00-01-01-3</v>
          </cell>
          <cell r="F3907" t="str">
            <v>Монтаж провода заземления, сечением от 70 мм2 до 95 мм2</v>
          </cell>
          <cell r="G3907" t="str">
            <v>Grounding wire installation, cross-section from 70 mm2 to 95 mm2</v>
          </cell>
          <cell r="H3907" t="str">
            <v>м</v>
          </cell>
          <cell r="I3907" t="str">
            <v>m</v>
          </cell>
          <cell r="J3907">
            <v>0.29545344000000001</v>
          </cell>
          <cell r="K3907">
            <v>3.4172928000000005E-2</v>
          </cell>
          <cell r="L3907" t="str">
            <v>KQ-51-00</v>
          </cell>
          <cell r="M3907" t="str">
            <v>Заземление, молниезащита и электрохимзащиты, м</v>
          </cell>
          <cell r="N3907">
            <v>1</v>
          </cell>
          <cell r="O3907" t="str">
            <v>KQ-51-01</v>
          </cell>
          <cell r="P3907" t="str">
            <v>Монтаж проводника заземления (провод), м</v>
          </cell>
          <cell r="Q3907">
            <v>1</v>
          </cell>
        </row>
        <row r="3908">
          <cell r="E3908" t="str">
            <v>EL00-01-01-4</v>
          </cell>
          <cell r="F3908" t="str">
            <v>Монтаж провода заземления, сечением от 120 мм2 до 240 мм2</v>
          </cell>
          <cell r="G3908" t="str">
            <v>Grounding wire installation, cross-section from 120 mm2 to 240 mm2</v>
          </cell>
          <cell r="H3908" t="str">
            <v>м</v>
          </cell>
          <cell r="I3908" t="str">
            <v>m</v>
          </cell>
          <cell r="J3908">
            <v>0.36806848000000003</v>
          </cell>
          <cell r="K3908">
            <v>4.2571776000000006E-2</v>
          </cell>
          <cell r="L3908" t="str">
            <v>KQ-51-00</v>
          </cell>
          <cell r="M3908" t="str">
            <v>Заземление, молниезащита и электрохимзащиты, м</v>
          </cell>
          <cell r="N3908">
            <v>1</v>
          </cell>
          <cell r="O3908" t="str">
            <v>KQ-51-01</v>
          </cell>
          <cell r="P3908" t="str">
            <v>Монтаж проводника заземления (провод), м</v>
          </cell>
          <cell r="Q3908">
            <v>1</v>
          </cell>
        </row>
        <row r="3909">
          <cell r="E3909" t="str">
            <v>EL00-01-01-5</v>
          </cell>
          <cell r="F3909" t="str">
            <v>Монтаж провода заземления, сечением от 95 мм2 до 120 мм2</v>
          </cell>
          <cell r="G3909" t="str">
            <v>Grounding wire installation, cross-section from 95 mm2 to 120 mm2</v>
          </cell>
          <cell r="H3909" t="str">
            <v>м</v>
          </cell>
          <cell r="I3909" t="str">
            <v>m</v>
          </cell>
          <cell r="J3909">
            <v>0.29545344000000001</v>
          </cell>
          <cell r="K3909">
            <v>3.4272460800000001E-2</v>
          </cell>
          <cell r="L3909" t="str">
            <v>KQ-51-00</v>
          </cell>
          <cell r="M3909" t="str">
            <v>Заземление, молниезащита и электрохимзащиты, м</v>
          </cell>
          <cell r="N3909">
            <v>1</v>
          </cell>
          <cell r="O3909" t="str">
            <v>KQ-51-01</v>
          </cell>
          <cell r="P3909" t="str">
            <v>Монтаж проводника заземления (провод), м</v>
          </cell>
          <cell r="Q3909">
            <v>1</v>
          </cell>
        </row>
        <row r="3910">
          <cell r="E3910" t="str">
            <v>EL00-01-01-6</v>
          </cell>
          <cell r="F3910" t="str">
            <v>Монтаж провода заземления, сечением от 35 мм2 до 70 мм2</v>
          </cell>
          <cell r="G3910" t="str">
            <v>Grounding wire installation, cross-section from 35 mm2 to 70 mm2</v>
          </cell>
          <cell r="H3910" t="str">
            <v>м</v>
          </cell>
          <cell r="I3910" t="str">
            <v>m</v>
          </cell>
          <cell r="J3910">
            <v>0.24915404799999999</v>
          </cell>
          <cell r="K3910">
            <v>2.88178176E-2</v>
          </cell>
          <cell r="L3910" t="str">
            <v>KQ-51-00</v>
          </cell>
          <cell r="M3910" t="str">
            <v>Заземление, молниезащита и электрохимзащиты, м</v>
          </cell>
          <cell r="N3910">
            <v>1</v>
          </cell>
          <cell r="O3910" t="str">
            <v>KQ-51-01</v>
          </cell>
          <cell r="P3910" t="str">
            <v>Монтаж проводника заземления (провод), м</v>
          </cell>
          <cell r="Q3910">
            <v>1</v>
          </cell>
        </row>
        <row r="3911">
          <cell r="E3911" t="str">
            <v>EL00-01-02</v>
          </cell>
          <cell r="F3911" t="str">
            <v>Соединение заземляющего провода</v>
          </cell>
          <cell r="G3911" t="str">
            <v>Grounding wire hook-up</v>
          </cell>
        </row>
        <row r="3912">
          <cell r="E3912" t="str">
            <v>EL00-01-02-1</v>
          </cell>
          <cell r="F3912" t="str">
            <v>Оконцевание и присоединение провода заземления, сечением до 10 мм2</v>
          </cell>
          <cell r="G3912" t="str">
            <v>Grounding wire termination and hook-up, cross-section of up to 10 mm2</v>
          </cell>
          <cell r="H3912" t="str">
            <v>шт.</v>
          </cell>
          <cell r="I3912" t="str">
            <v>pcs.</v>
          </cell>
          <cell r="J3912">
            <v>0.45</v>
          </cell>
          <cell r="K3912">
            <v>7.4999999999999997E-2</v>
          </cell>
          <cell r="L3912" t="str">
            <v>KQ-51-00</v>
          </cell>
          <cell r="M3912" t="str">
            <v>Заземление, молниезащита и электрохимзащиты, м</v>
          </cell>
          <cell r="N3912">
            <v>0</v>
          </cell>
          <cell r="O3912" t="str">
            <v>KQ-51-01</v>
          </cell>
          <cell r="P3912" t="str">
            <v>Монтаж проводника заземления (провод), м</v>
          </cell>
          <cell r="Q3912">
            <v>0</v>
          </cell>
        </row>
        <row r="3913">
          <cell r="E3913" t="str">
            <v>EL00-01-02-2</v>
          </cell>
          <cell r="F3913" t="str">
            <v>Оконцевание и присоединение провода заземления, сечением от 16 мм2 до 35 мм2</v>
          </cell>
          <cell r="G3913" t="str">
            <v>Grounding wire termination and hook-up, cross-section from 16 mm2 up to 35 mm2</v>
          </cell>
          <cell r="H3913" t="str">
            <v>шт.</v>
          </cell>
          <cell r="I3913" t="str">
            <v>pcs.</v>
          </cell>
          <cell r="J3913">
            <v>0.53</v>
          </cell>
          <cell r="K3913">
            <v>7.4999999999999997E-2</v>
          </cell>
          <cell r="L3913" t="str">
            <v>KQ-51-00</v>
          </cell>
          <cell r="M3913" t="str">
            <v>Заземление, молниезащита и электрохимзащиты, м</v>
          </cell>
          <cell r="N3913">
            <v>0</v>
          </cell>
          <cell r="O3913" t="str">
            <v>KQ-51-01</v>
          </cell>
          <cell r="P3913" t="str">
            <v>Монтаж проводника заземления (провод), м</v>
          </cell>
          <cell r="Q3913">
            <v>0</v>
          </cell>
        </row>
        <row r="3914">
          <cell r="E3914" t="str">
            <v>EL00-01-02-8</v>
          </cell>
          <cell r="F3914" t="str">
            <v>Оконцевание и присоединение провода заземления, сечением от 35 мм2 до 70 мм2</v>
          </cell>
          <cell r="G3914" t="str">
            <v>Grounding wire termination and hook-up, cross-section from 35 mm2 up to 70 mm2</v>
          </cell>
          <cell r="H3914" t="str">
            <v>шт.</v>
          </cell>
          <cell r="I3914" t="str">
            <v>pcs.</v>
          </cell>
          <cell r="J3914">
            <v>1.3786493506493505</v>
          </cell>
          <cell r="K3914">
            <v>0.1</v>
          </cell>
          <cell r="L3914" t="str">
            <v>KQ-51-00</v>
          </cell>
          <cell r="M3914" t="str">
            <v>Заземление, молниезащита и электрохимзащиты, м</v>
          </cell>
          <cell r="N3914">
            <v>0</v>
          </cell>
          <cell r="O3914" t="str">
            <v>KQ-51-01</v>
          </cell>
          <cell r="P3914" t="str">
            <v>Монтаж проводника заземления (провод), м</v>
          </cell>
          <cell r="Q3914">
            <v>0</v>
          </cell>
        </row>
        <row r="3915">
          <cell r="E3915" t="str">
            <v>EL00-01-02-3</v>
          </cell>
          <cell r="F3915" t="str">
            <v>Оконцевание и присоединение провода заземления, сечением от 70 мм2 до 95 мм2</v>
          </cell>
          <cell r="G3915" t="str">
            <v>Grounding wire termination and hook-up, cross-section from 70 mm2 up to 95 mm2</v>
          </cell>
          <cell r="H3915" t="str">
            <v>шт.</v>
          </cell>
          <cell r="I3915" t="str">
            <v>pcs.</v>
          </cell>
          <cell r="J3915">
            <v>1.4469999999999998</v>
          </cell>
          <cell r="K3915">
            <v>0.108</v>
          </cell>
          <cell r="L3915" t="str">
            <v>KQ-51-00</v>
          </cell>
          <cell r="M3915" t="str">
            <v>Заземление, молниезащита и электрохимзащиты, м</v>
          </cell>
          <cell r="N3915">
            <v>0</v>
          </cell>
          <cell r="O3915" t="str">
            <v>KQ-51-01</v>
          </cell>
          <cell r="P3915" t="str">
            <v>Монтаж проводника заземления (провод), м</v>
          </cell>
          <cell r="Q3915">
            <v>0</v>
          </cell>
        </row>
        <row r="3916">
          <cell r="E3916" t="str">
            <v>EL00-01-02-6</v>
          </cell>
          <cell r="F3916" t="str">
            <v>Оконцевание и присоединение провода заземления, сечением от 95 мм2 до 120 мм2</v>
          </cell>
          <cell r="G3916" t="str">
            <v>Grounding wire termination and hook-up, cross-section from 95 mm2 up to 120 mm2</v>
          </cell>
          <cell r="H3916" t="str">
            <v>шт.</v>
          </cell>
          <cell r="I3916" t="str">
            <v>pcs.</v>
          </cell>
          <cell r="J3916">
            <v>1.585</v>
          </cell>
          <cell r="K3916">
            <v>0.15</v>
          </cell>
          <cell r="L3916" t="str">
            <v>KQ-51-00</v>
          </cell>
          <cell r="M3916" t="str">
            <v>Заземление, молниезащита и электрохимзащиты, м</v>
          </cell>
          <cell r="N3916">
            <v>0</v>
          </cell>
          <cell r="O3916" t="str">
            <v>KQ-51-01</v>
          </cell>
          <cell r="P3916" t="str">
            <v>Монтаж проводника заземления (провод), м</v>
          </cell>
          <cell r="Q3916">
            <v>0</v>
          </cell>
        </row>
        <row r="3917">
          <cell r="E3917" t="str">
            <v>EL00-01-02-4</v>
          </cell>
          <cell r="F3917" t="str">
            <v>Оконцевание и присоединение провода заземления, сечением от 120 мм2 до 240 мм2</v>
          </cell>
          <cell r="G3917" t="str">
            <v>Grounding wire termination and hook-up, cross-section from 120 mm2 up to 240 mm2</v>
          </cell>
          <cell r="H3917" t="str">
            <v>шт.</v>
          </cell>
          <cell r="I3917" t="str">
            <v>pcs.</v>
          </cell>
          <cell r="J3917">
            <v>1.7449999999999999</v>
          </cell>
          <cell r="K3917">
            <v>0.15</v>
          </cell>
          <cell r="L3917" t="str">
            <v>KQ-51-00</v>
          </cell>
          <cell r="M3917" t="str">
            <v>Заземление, молниезащита и электрохимзащиты, м</v>
          </cell>
          <cell r="N3917">
            <v>0</v>
          </cell>
          <cell r="O3917" t="str">
            <v>KQ-51-01</v>
          </cell>
          <cell r="P3917" t="str">
            <v>Монтаж проводника заземления (провод), м</v>
          </cell>
          <cell r="Q3917">
            <v>0</v>
          </cell>
        </row>
        <row r="3918">
          <cell r="E3918" t="str">
            <v>EL00-01-03</v>
          </cell>
          <cell r="F3918" t="str">
            <v>Монтаж шин заземления</v>
          </cell>
          <cell r="G3918" t="str">
            <v>Grounding busbar installation</v>
          </cell>
        </row>
        <row r="3919">
          <cell r="E3919" t="str">
            <v>EL00-01-03-2</v>
          </cell>
          <cell r="F3919" t="str">
            <v>Монтаж шины заземления 100 мм2, длиной до 650 мм</v>
          </cell>
          <cell r="G3919" t="str">
            <v>Installation of a grounding bus, 100 mm2, length up to 650 mm</v>
          </cell>
          <cell r="H3919" t="str">
            <v>шт.</v>
          </cell>
          <cell r="I3919" t="str">
            <v>pcs.</v>
          </cell>
          <cell r="J3919">
            <v>1.8</v>
          </cell>
          <cell r="K3919">
            <v>0.34</v>
          </cell>
          <cell r="L3919" t="str">
            <v>KQ-51-00</v>
          </cell>
          <cell r="M3919" t="str">
            <v>Заземление, молниезащита и электрохимзащиты, м</v>
          </cell>
          <cell r="N3919">
            <v>0</v>
          </cell>
          <cell r="O3919" t="str">
            <v>KQ-51-02</v>
          </cell>
          <cell r="P3919" t="str">
            <v>Монтаж проводника заземления (полоса), м</v>
          </cell>
          <cell r="Q3919">
            <v>0</v>
          </cell>
        </row>
        <row r="3920">
          <cell r="E3920" t="str">
            <v>EL00-01-03-3</v>
          </cell>
          <cell r="F3920" t="str">
            <v>Монтаж шины заземления 160 мм2, длиной до 650 мм</v>
          </cell>
          <cell r="G3920" t="str">
            <v>Installation of a grounding bus, 160 mm2, length up to 650 mm</v>
          </cell>
          <cell r="H3920" t="str">
            <v>шт.</v>
          </cell>
          <cell r="I3920" t="str">
            <v>pcs.</v>
          </cell>
          <cell r="J3920">
            <v>1.9614</v>
          </cell>
          <cell r="K3920">
            <v>0.3362</v>
          </cell>
          <cell r="L3920" t="str">
            <v>KQ-51-00</v>
          </cell>
          <cell r="M3920" t="str">
            <v>Заземление, молниезащита и электрохимзащиты, м</v>
          </cell>
          <cell r="N3920">
            <v>0</v>
          </cell>
          <cell r="O3920" t="str">
            <v>KQ-51-02</v>
          </cell>
          <cell r="P3920" t="str">
            <v>Монтаж проводника заземления (полоса), м</v>
          </cell>
          <cell r="Q3920">
            <v>0</v>
          </cell>
        </row>
        <row r="3921">
          <cell r="E3921" t="str">
            <v>EL00-01-03-4</v>
          </cell>
          <cell r="F3921" t="str">
            <v>Монтаж шины заземления 200 мм2, длиной до 650 мм</v>
          </cell>
          <cell r="G3921" t="str">
            <v>Installation of a grounding bus, 200 mm2, length up to 650 mm</v>
          </cell>
          <cell r="H3921" t="str">
            <v>шт.</v>
          </cell>
          <cell r="I3921" t="str">
            <v>pcs.</v>
          </cell>
          <cell r="J3921">
            <v>2</v>
          </cell>
          <cell r="K3921">
            <v>0.34</v>
          </cell>
          <cell r="L3921" t="str">
            <v>KQ-51-00</v>
          </cell>
          <cell r="M3921" t="str">
            <v>Заземление, молниезащита и электрохимзащиты, м</v>
          </cell>
          <cell r="N3921">
            <v>0</v>
          </cell>
          <cell r="O3921" t="str">
            <v>KQ-51-02</v>
          </cell>
          <cell r="P3921" t="str">
            <v>Монтаж проводника заземления (полоса), м</v>
          </cell>
          <cell r="Q3921">
            <v>0</v>
          </cell>
        </row>
        <row r="3922">
          <cell r="E3922" t="str">
            <v>EL00-01-04</v>
          </cell>
          <cell r="F3922" t="str">
            <v>Монтаж полосы заземления в помещениях</v>
          </cell>
          <cell r="G3922" t="str">
            <v>Earthing strip installation in buildings</v>
          </cell>
        </row>
        <row r="3923">
          <cell r="E3923" t="str">
            <v>EL00-01-04-1</v>
          </cell>
          <cell r="F3923" t="str">
            <v>Монтаж полосы заземления, стальной горячеоцинкованной, 4х40 мм, по строительным конструкциям</v>
          </cell>
          <cell r="G3923" t="str">
            <v>Installation of the earthing strip, hot-dip galvanized steel, 4x40 mm, on building constructions</v>
          </cell>
          <cell r="H3923" t="str">
            <v>м</v>
          </cell>
          <cell r="I3923" t="str">
            <v>m</v>
          </cell>
          <cell r="J3923">
            <v>0.33578333333333332</v>
          </cell>
          <cell r="K3923">
            <v>1.0000000000000002E-2</v>
          </cell>
          <cell r="L3923" t="str">
            <v>KQ-51-00</v>
          </cell>
          <cell r="M3923" t="str">
            <v>Заземление, молниезащита и электрохимзащиты, м</v>
          </cell>
          <cell r="N3923">
            <v>1</v>
          </cell>
          <cell r="O3923" t="str">
            <v>KQ-51-02</v>
          </cell>
          <cell r="P3923" t="str">
            <v>Монтаж проводника заземления (полоса), м</v>
          </cell>
          <cell r="Q3923">
            <v>1</v>
          </cell>
        </row>
        <row r="3924">
          <cell r="E3924" t="str">
            <v>EL00-01-04-2</v>
          </cell>
          <cell r="F3924" t="str">
            <v>Монтаж полосы заземления, стальной горячеоцинкованной, 5х40 мм, по строительным конструкциям</v>
          </cell>
          <cell r="G3924" t="str">
            <v>Installation of the grounding strip, hot-dip galvanized steel, 5x40 mm, on building structures</v>
          </cell>
          <cell r="H3924" t="str">
            <v>м</v>
          </cell>
          <cell r="I3924" t="str">
            <v>m</v>
          </cell>
          <cell r="J3924">
            <v>0.36383333333333334</v>
          </cell>
          <cell r="K3924">
            <v>1.0000000000000002E-2</v>
          </cell>
          <cell r="L3924" t="str">
            <v>KQ-51-00</v>
          </cell>
          <cell r="M3924" t="str">
            <v>Заземление, молниезащита и электрохимзащиты, м</v>
          </cell>
          <cell r="N3924">
            <v>1</v>
          </cell>
          <cell r="O3924" t="str">
            <v>KQ-51-02</v>
          </cell>
          <cell r="P3924" t="str">
            <v>Монтаж проводника заземления (полоса), м</v>
          </cell>
          <cell r="Q3924">
            <v>1</v>
          </cell>
        </row>
        <row r="3925">
          <cell r="E3925" t="str">
            <v>EL00-01-04-3</v>
          </cell>
          <cell r="F3925" t="str">
            <v>Монтаж полосы заземления, стальной горячеоцинкованной, 6х50 мм, по строительным конструкциям</v>
          </cell>
          <cell r="G3925" t="str">
            <v>Installation of earthing strip, hot-dip galvanized steel, 6x50 mm, on building constructions</v>
          </cell>
          <cell r="H3925" t="str">
            <v>м</v>
          </cell>
          <cell r="I3925" t="str">
            <v>m</v>
          </cell>
          <cell r="J3925">
            <v>0.39783333333333332</v>
          </cell>
          <cell r="K3925">
            <v>1.0000000000000002E-2</v>
          </cell>
          <cell r="L3925" t="str">
            <v>KQ-51-00</v>
          </cell>
          <cell r="M3925" t="str">
            <v>Заземление, молниезащита и электрохимзащиты, м</v>
          </cell>
          <cell r="N3925">
            <v>1</v>
          </cell>
          <cell r="O3925" t="str">
            <v>KQ-51-02</v>
          </cell>
          <cell r="P3925" t="str">
            <v>Монтаж проводника заземления (полоса), м</v>
          </cell>
          <cell r="Q3925">
            <v>1</v>
          </cell>
        </row>
        <row r="3926">
          <cell r="E3926" t="str">
            <v>EL00-02</v>
          </cell>
          <cell r="F3926" t="str">
            <v>Монтаж заземления (подземная часть)</v>
          </cell>
          <cell r="G3926" t="str">
            <v>Earthing installation (underground portion)</v>
          </cell>
        </row>
        <row r="3927">
          <cell r="E3927" t="str">
            <v>EL00-02-01</v>
          </cell>
          <cell r="F3927" t="str">
            <v>Монтаж заземляющего проводника, электрода, сталь горячее цинкование</v>
          </cell>
          <cell r="G3927" t="str">
            <v>Grounding conductor, electrode installation, hot-dip galvanized steel</v>
          </cell>
        </row>
        <row r="3928">
          <cell r="E3928" t="str">
            <v>EL00-02-01-2</v>
          </cell>
          <cell r="F3928" t="str">
            <v>Установка полосы стальной, горячеоцинкованной, 4х40 мм</v>
          </cell>
          <cell r="G3928" t="str">
            <v>Installation of a steel strip, hot-dip galvanized, 4x40 mm</v>
          </cell>
          <cell r="H3928" t="str">
            <v>м</v>
          </cell>
          <cell r="I3928" t="str">
            <v>m</v>
          </cell>
          <cell r="J3928">
            <v>0.25245000000000001</v>
          </cell>
          <cell r="K3928">
            <v>1.0000000000000002E-2</v>
          </cell>
          <cell r="L3928" t="str">
            <v>KQ-51-00</v>
          </cell>
          <cell r="M3928" t="str">
            <v>Заземление, молниезащита и электрохимзащиты, м</v>
          </cell>
          <cell r="N3928">
            <v>1</v>
          </cell>
          <cell r="O3928" t="str">
            <v>KQ-51-02</v>
          </cell>
          <cell r="P3928" t="str">
            <v>Монтаж проводника заземления (полоса), м</v>
          </cell>
          <cell r="Q3928">
            <v>1</v>
          </cell>
        </row>
        <row r="3929">
          <cell r="E3929" t="str">
            <v>EL00-02-01-3</v>
          </cell>
          <cell r="F3929" t="str">
            <v>Установка полосы стальной, горячеоцинкованной, 5х40 мм</v>
          </cell>
          <cell r="G3929" t="str">
            <v>Installation of a steel strip, hot-dip galvanized, 5x40 mm</v>
          </cell>
          <cell r="H3929" t="str">
            <v>м</v>
          </cell>
          <cell r="I3929" t="str">
            <v>m</v>
          </cell>
          <cell r="J3929">
            <v>0.28050000000000003</v>
          </cell>
          <cell r="K3929">
            <v>1.0000000000000002E-2</v>
          </cell>
          <cell r="L3929" t="str">
            <v>KQ-51-00</v>
          </cell>
          <cell r="M3929" t="str">
            <v>Заземление, молниезащита и электрохимзащиты, м</v>
          </cell>
          <cell r="N3929">
            <v>1</v>
          </cell>
          <cell r="O3929" t="str">
            <v>KQ-51-02</v>
          </cell>
          <cell r="P3929" t="str">
            <v>Монтаж проводника заземления (полоса), м</v>
          </cell>
          <cell r="Q3929">
            <v>1</v>
          </cell>
        </row>
        <row r="3930">
          <cell r="E3930" t="str">
            <v>EL00-02-01-8</v>
          </cell>
          <cell r="F3930" t="str">
            <v>Установка полосы стальной, горячеоцинкованной, 6х50 мм</v>
          </cell>
          <cell r="G3930" t="str">
            <v>Installation of a steel strip, hot-dip galvanized, 6x50 mm</v>
          </cell>
          <cell r="H3930" t="str">
            <v>м</v>
          </cell>
          <cell r="I3930" t="str">
            <v>m</v>
          </cell>
          <cell r="J3930">
            <v>0.3145</v>
          </cell>
          <cell r="K3930">
            <v>1.0000000000000002E-2</v>
          </cell>
          <cell r="L3930" t="str">
            <v>KQ-51-00</v>
          </cell>
          <cell r="M3930" t="str">
            <v>Заземление, молниезащита и электрохимзащиты, м</v>
          </cell>
          <cell r="N3930">
            <v>1</v>
          </cell>
          <cell r="O3930" t="str">
            <v>KQ-51-02</v>
          </cell>
          <cell r="P3930" t="str">
            <v>Монтаж проводника заземления (полоса), м</v>
          </cell>
          <cell r="Q3930">
            <v>1</v>
          </cell>
        </row>
        <row r="3931">
          <cell r="E3931" t="str">
            <v>EL00-02-02</v>
          </cell>
          <cell r="F3931" t="str">
            <v>Установка заземляющего медного электрода</v>
          </cell>
          <cell r="G3931" t="str">
            <v>Grounding copper electrode installation</v>
          </cell>
        </row>
        <row r="3932">
          <cell r="E3932" t="str">
            <v>EL00-02-02-3</v>
          </cell>
          <cell r="F3932" t="str">
            <v>Установка заземляющего электрода и колодка заземления, медь,диаметром 18 мм2</v>
          </cell>
          <cell r="G3932" t="str">
            <v>Installation of a grounding electrode and a grounding block, copper, diameter: 18 mm2</v>
          </cell>
          <cell r="H3932" t="str">
            <v>м</v>
          </cell>
          <cell r="I3932" t="str">
            <v>m</v>
          </cell>
          <cell r="J3932">
            <v>0.57699999999999996</v>
          </cell>
          <cell r="K3932">
            <v>3.32E-2</v>
          </cell>
          <cell r="L3932" t="str">
            <v>KQ-51-00</v>
          </cell>
          <cell r="M3932" t="str">
            <v>Заземление, молниезащита и электрохимзащиты, м</v>
          </cell>
          <cell r="N3932">
            <v>0</v>
          </cell>
          <cell r="O3932" t="str">
            <v>KQ-51-02</v>
          </cell>
          <cell r="P3932" t="str">
            <v>Монтаж проводника заземления (полоса), м</v>
          </cell>
          <cell r="Q3932">
            <v>0</v>
          </cell>
        </row>
        <row r="3933">
          <cell r="E3933" t="str">
            <v>EL00-02-07</v>
          </cell>
          <cell r="F3933" t="str">
            <v>Монтаж комплекта соляного электрода</v>
          </cell>
          <cell r="G3933" t="str">
            <v>Salt electrode kit installation</v>
          </cell>
        </row>
        <row r="3934">
          <cell r="E3934" t="str">
            <v>EL00-02-07-1</v>
          </cell>
          <cell r="F3934" t="str">
            <v>Монтаж комплекта соляного электрода</v>
          </cell>
          <cell r="G3934" t="str">
            <v>Salt electrode kit installation</v>
          </cell>
          <cell r="H3934" t="str">
            <v>шт.</v>
          </cell>
          <cell r="I3934" t="str">
            <v>pcs.</v>
          </cell>
          <cell r="J3934">
            <v>5.46265</v>
          </cell>
          <cell r="K3934">
            <v>2.9477699999999993</v>
          </cell>
          <cell r="L3934" t="str">
            <v>KQ-51-00</v>
          </cell>
          <cell r="M3934" t="str">
            <v>Заземление, молниезащита и электрохимзащиты, м</v>
          </cell>
          <cell r="N3934">
            <v>0</v>
          </cell>
          <cell r="O3934" t="str">
            <v>KQ-51-02</v>
          </cell>
          <cell r="P3934" t="str">
            <v>Монтаж проводника заземления (полоса), м</v>
          </cell>
          <cell r="Q3934">
            <v>0</v>
          </cell>
        </row>
        <row r="3935">
          <cell r="E3935" t="str">
            <v>EL00-02-08</v>
          </cell>
          <cell r="F3935" t="str">
            <v>Установка оцинкованного заземляющего электрода</v>
          </cell>
          <cell r="G3935" t="str">
            <v>Galvanized grounding electrode installation</v>
          </cell>
        </row>
        <row r="3936">
          <cell r="E3936" t="str">
            <v>EL00-02-08-1</v>
          </cell>
          <cell r="F3936" t="str">
            <v>Установка заземляющего электрода, диаметром 16 мм</v>
          </cell>
          <cell r="G3936" t="str">
            <v>Grounding electrode installation, diameter: 16 mm</v>
          </cell>
          <cell r="H3936" t="str">
            <v>м</v>
          </cell>
          <cell r="I3936" t="str">
            <v>m</v>
          </cell>
          <cell r="J3936">
            <v>0.14419999999999999</v>
          </cell>
          <cell r="K3936">
            <v>4.9000000000000002E-2</v>
          </cell>
          <cell r="L3936" t="str">
            <v>KQ-51-00</v>
          </cell>
          <cell r="M3936" t="str">
            <v>Заземление, молниезащита и электрохимзащиты, м</v>
          </cell>
          <cell r="N3936">
            <v>0</v>
          </cell>
          <cell r="O3936" t="str">
            <v>KQ-51-02</v>
          </cell>
          <cell r="P3936" t="str">
            <v>Монтаж проводника заземления (полоса), м</v>
          </cell>
          <cell r="Q3936">
            <v>0</v>
          </cell>
        </row>
        <row r="3937">
          <cell r="E3937" t="str">
            <v>EL00-02-08-2</v>
          </cell>
          <cell r="F3937" t="str">
            <v>Установка заземляющего электрода, диаметром 18 мм</v>
          </cell>
          <cell r="G3937" t="str">
            <v>Grounding electrode installation, diameter: 18 mm</v>
          </cell>
          <cell r="H3937" t="str">
            <v>м</v>
          </cell>
          <cell r="I3937" t="str">
            <v>m</v>
          </cell>
          <cell r="J3937">
            <v>0.16</v>
          </cell>
          <cell r="K3937">
            <v>4.9000000000000002E-2</v>
          </cell>
          <cell r="L3937" t="str">
            <v>KQ-51-00</v>
          </cell>
          <cell r="M3937" t="str">
            <v>Заземление, молниезащита и электрохимзащиты, м</v>
          </cell>
          <cell r="N3937">
            <v>0</v>
          </cell>
          <cell r="O3937" t="str">
            <v>KQ-51-02</v>
          </cell>
          <cell r="P3937" t="str">
            <v>Монтаж проводника заземления (полоса), м</v>
          </cell>
          <cell r="Q3937">
            <v>0</v>
          </cell>
        </row>
        <row r="3938">
          <cell r="E3938" t="str">
            <v>EL00-02-08-3</v>
          </cell>
          <cell r="F3938" t="str">
            <v>Установка заземляющего электрода, диаметром 20 мм</v>
          </cell>
          <cell r="G3938" t="str">
            <v>Grounding electrode installation, diameter: 20 mm</v>
          </cell>
          <cell r="H3938" t="str">
            <v>м</v>
          </cell>
          <cell r="I3938" t="str">
            <v>m</v>
          </cell>
          <cell r="J3938">
            <v>0.18</v>
          </cell>
          <cell r="K3938">
            <v>4.9000000000000002E-2</v>
          </cell>
          <cell r="L3938" t="str">
            <v>KQ-51-00</v>
          </cell>
          <cell r="M3938" t="str">
            <v>Заземление, молниезащита и электрохимзащиты, м</v>
          </cell>
          <cell r="N3938">
            <v>0</v>
          </cell>
          <cell r="O3938" t="str">
            <v>KQ-51-02</v>
          </cell>
          <cell r="P3938" t="str">
            <v>Монтаж проводника заземления (полоса), м</v>
          </cell>
          <cell r="Q3938">
            <v>0</v>
          </cell>
        </row>
        <row r="3939">
          <cell r="E3939" t="str">
            <v>EL00-03</v>
          </cell>
          <cell r="F3939" t="str">
            <v>Устройство системы молниезащиты</v>
          </cell>
          <cell r="G3939" t="str">
            <v>Lightning protection system installation</v>
          </cell>
        </row>
        <row r="3940">
          <cell r="E3940" t="str">
            <v>EL00-03-01</v>
          </cell>
          <cell r="F3940" t="str">
            <v>Монтаж проводника</v>
          </cell>
          <cell r="G3940" t="str">
            <v>Conductor installation</v>
          </cell>
        </row>
        <row r="3941">
          <cell r="E3941" t="str">
            <v>EL00-03-01-1</v>
          </cell>
          <cell r="F3941" t="str">
            <v>Монтаж проводника круглого сечения, до 50мм2, горячее цинкование</v>
          </cell>
          <cell r="G3941" t="str">
            <v>Round cross-section conductor installation, up to 50mm2, hot dip galvanization</v>
          </cell>
          <cell r="H3941" t="str">
            <v>м</v>
          </cell>
          <cell r="I3941" t="str">
            <v>m</v>
          </cell>
          <cell r="J3941">
            <v>0.35496</v>
          </cell>
          <cell r="K3941">
            <v>1.4999999999999999E-2</v>
          </cell>
          <cell r="L3941" t="str">
            <v>KQ-51-00</v>
          </cell>
          <cell r="M3941" t="str">
            <v>Заземление, молниезащита и электрохимзащиты, м</v>
          </cell>
          <cell r="N3941">
            <v>1</v>
          </cell>
          <cell r="O3941" t="str">
            <v>KQ-51-03</v>
          </cell>
          <cell r="P3941" t="str">
            <v>Монтаж проводника молниезащиты, м</v>
          </cell>
          <cell r="Q3941">
            <v>1</v>
          </cell>
        </row>
        <row r="3942">
          <cell r="E3942" t="str">
            <v>EL00-03-01-2</v>
          </cell>
          <cell r="F3942" t="str">
            <v>Устройство молниеприемника, до 6 м, горячее цинкование</v>
          </cell>
          <cell r="G3942" t="str">
            <v>Lightning rod installation, up to 6 m, hot dip galvanization</v>
          </cell>
          <cell r="H3942" t="str">
            <v>шт.</v>
          </cell>
          <cell r="I3942" t="str">
            <v>pcs.</v>
          </cell>
          <cell r="J3942">
            <v>0.73185999999999996</v>
          </cell>
          <cell r="K3942">
            <v>0.34225</v>
          </cell>
          <cell r="L3942" t="str">
            <v>KQ-51-00</v>
          </cell>
          <cell r="M3942" t="str">
            <v>Заземление, молниезащита и электрохимзащиты, м</v>
          </cell>
          <cell r="N3942">
            <v>0</v>
          </cell>
          <cell r="O3942" t="str">
            <v>KQ-51-03</v>
          </cell>
          <cell r="P3942" t="str">
            <v>Монтаж проводника молниезащиты, м</v>
          </cell>
          <cell r="Q3942">
            <v>0</v>
          </cell>
        </row>
        <row r="3943">
          <cell r="E3943" t="str">
            <v>EL00-03-01-3</v>
          </cell>
          <cell r="F3943" t="str">
            <v>Установка круглого вертикального медного проводника, 50 мм</v>
          </cell>
          <cell r="G3943" t="str">
            <v>Installation of a round vertical copper conductor, 50mm</v>
          </cell>
          <cell r="H3943" t="str">
            <v>м</v>
          </cell>
          <cell r="I3943" t="str">
            <v>m</v>
          </cell>
          <cell r="J3943">
            <v>0.35496</v>
          </cell>
          <cell r="K3943">
            <v>1.4999999999999999E-2</v>
          </cell>
          <cell r="L3943" t="str">
            <v>KQ-51-00</v>
          </cell>
          <cell r="M3943" t="str">
            <v>Заземление, молниезащита и электрохимзащиты, м</v>
          </cell>
          <cell r="N3943">
            <v>1</v>
          </cell>
          <cell r="O3943" t="str">
            <v>KQ-51-03</v>
          </cell>
          <cell r="P3943" t="str">
            <v>Монтаж проводника молниезащиты, м</v>
          </cell>
          <cell r="Q3943">
            <v>1</v>
          </cell>
        </row>
        <row r="3944">
          <cell r="E3944" t="str">
            <v>EL00-03-01-4</v>
          </cell>
          <cell r="F3944" t="str">
            <v>Установка медного молниеприемника, высотой до 1 м</v>
          </cell>
          <cell r="G3944" t="str">
            <v>Installation of a copper lightning rod, up to 1 m high</v>
          </cell>
          <cell r="H3944" t="str">
            <v>шт.</v>
          </cell>
          <cell r="I3944" t="str">
            <v>pcs.</v>
          </cell>
          <cell r="J3944">
            <v>1.5</v>
          </cell>
          <cell r="K3944">
            <v>0.8</v>
          </cell>
          <cell r="L3944" t="str">
            <v>KQ-51-00</v>
          </cell>
          <cell r="M3944" t="str">
            <v>Заземление, молниезащита и электрохимзащиты, м</v>
          </cell>
          <cell r="N3944">
            <v>0</v>
          </cell>
          <cell r="O3944" t="str">
            <v>KQ-51-03</v>
          </cell>
          <cell r="P3944" t="str">
            <v>Монтаж проводника молниезащиты, м</v>
          </cell>
          <cell r="Q3944">
            <v>0</v>
          </cell>
        </row>
        <row r="3945">
          <cell r="E3945" t="str">
            <v>EL00-03-01-5</v>
          </cell>
          <cell r="F3945" t="str">
            <v>Устройство мачты молниезащиты от 10 м до 20 м</v>
          </cell>
          <cell r="G3945" t="str">
            <v>Lightning protection tower installation, from 10 m up to 20 m</v>
          </cell>
          <cell r="H3945" t="str">
            <v>шт.</v>
          </cell>
          <cell r="I3945" t="str">
            <v>pcs.</v>
          </cell>
          <cell r="J3945">
            <v>3.2711100000000002</v>
          </cell>
          <cell r="K3945">
            <v>1.2728199999999998</v>
          </cell>
          <cell r="L3945" t="str">
            <v>KQ-52-00</v>
          </cell>
          <cell r="M3945" t="str">
            <v>Опоры и мачты, шт.</v>
          </cell>
          <cell r="N3945">
            <v>1</v>
          </cell>
          <cell r="O3945" t="str">
            <v>KQ-52-02</v>
          </cell>
          <cell r="P3945" t="str">
            <v>Монтаж опор и мачт высотой свыше 12м, шт.</v>
          </cell>
          <cell r="Q3945">
            <v>1</v>
          </cell>
        </row>
        <row r="3946">
          <cell r="E3946" t="str">
            <v>EL00-03-01-6</v>
          </cell>
          <cell r="F3946" t="str">
            <v>Устройство мачты молниезащиты от 20 м до 40 м</v>
          </cell>
          <cell r="G3946" t="str">
            <v>Lightning protection tower installation, from 20 m up to 40 m</v>
          </cell>
          <cell r="H3946" t="str">
            <v>шт.</v>
          </cell>
          <cell r="I3946" t="str">
            <v>pcs.</v>
          </cell>
          <cell r="J3946">
            <v>5.75</v>
          </cell>
          <cell r="K3946">
            <v>3</v>
          </cell>
          <cell r="L3946" t="str">
            <v>KQ-52-00</v>
          </cell>
          <cell r="M3946" t="str">
            <v>Опоры и мачты, шт.</v>
          </cell>
          <cell r="N3946">
            <v>1</v>
          </cell>
          <cell r="O3946" t="str">
            <v>KQ-52-02</v>
          </cell>
          <cell r="P3946" t="str">
            <v>Монтаж опор и мачт высотой свыше 12м, шт.</v>
          </cell>
          <cell r="Q3946">
            <v>1</v>
          </cell>
        </row>
        <row r="3947">
          <cell r="E3947" t="str">
            <v>EL00-03-01-7</v>
          </cell>
          <cell r="F3947" t="str">
            <v>Устройство мачты молниезащиты от 40 м до 60 м</v>
          </cell>
          <cell r="G3947" t="str">
            <v>Lightning protection tower installation, from 40 m up to 60 m</v>
          </cell>
          <cell r="H3947" t="str">
            <v>шт.</v>
          </cell>
          <cell r="I3947" t="str">
            <v>pcs.</v>
          </cell>
          <cell r="J3947">
            <v>7.25</v>
          </cell>
          <cell r="K3947">
            <v>4</v>
          </cell>
          <cell r="L3947" t="str">
            <v>KQ-52-00</v>
          </cell>
          <cell r="M3947" t="str">
            <v>Опоры и мачты, шт.</v>
          </cell>
          <cell r="N3947">
            <v>1</v>
          </cell>
          <cell r="O3947" t="str">
            <v>KQ-52-02</v>
          </cell>
          <cell r="P3947" t="str">
            <v>Монтаж опор и мачт высотой свыше 12м, шт.</v>
          </cell>
          <cell r="Q3947">
            <v>1</v>
          </cell>
        </row>
        <row r="3948">
          <cell r="E3948" t="str">
            <v>EL00-03-01-8</v>
          </cell>
          <cell r="F3948" t="str">
            <v>Устройство мачты молниезащиты от 60 м до 90 м</v>
          </cell>
          <cell r="G3948" t="str">
            <v>Lightning protection tower installation, from 60 m up to 90 m</v>
          </cell>
          <cell r="H3948" t="str">
            <v>шт.</v>
          </cell>
          <cell r="I3948" t="str">
            <v>pcs.</v>
          </cell>
          <cell r="J3948">
            <v>9.5</v>
          </cell>
          <cell r="K3948">
            <v>5.5</v>
          </cell>
          <cell r="L3948" t="str">
            <v>KQ-52-00</v>
          </cell>
          <cell r="M3948" t="str">
            <v>Опоры и мачты, шт.</v>
          </cell>
          <cell r="N3948">
            <v>1</v>
          </cell>
          <cell r="O3948" t="str">
            <v>KQ-52-02</v>
          </cell>
          <cell r="P3948" t="str">
            <v>Монтаж опор и мачт высотой свыше 12м, шт.</v>
          </cell>
          <cell r="Q3948">
            <v>1</v>
          </cell>
        </row>
        <row r="3949">
          <cell r="E3949" t="str">
            <v>EL00-04</v>
          </cell>
          <cell r="F3949" t="str">
            <v>Катодная Защита</v>
          </cell>
          <cell r="G3949" t="str">
            <v>Cathodic protection</v>
          </cell>
        </row>
        <row r="3950">
          <cell r="E3950" t="str">
            <v>EL00-04-01</v>
          </cell>
          <cell r="F3950" t="str">
            <v>Кабель катодной защиты, подземная прокладка</v>
          </cell>
          <cell r="G3950" t="str">
            <v>Cathodic protection cable, UG</v>
          </cell>
        </row>
        <row r="3951">
          <cell r="E3951" t="str">
            <v>EL00-04-01-3</v>
          </cell>
          <cell r="F3951" t="str">
            <v>Монтаж кабеля (подземная прокладка) 1-3 жил сечением 4 мм2</v>
          </cell>
          <cell r="G3951" t="str">
            <v>Installation of cable (underground laying) 1-3 cores, cross-section: 4 mm2</v>
          </cell>
          <cell r="H3951" t="str">
            <v>м</v>
          </cell>
          <cell r="I3951" t="str">
            <v>m</v>
          </cell>
          <cell r="J3951">
            <v>0.18739408000000002</v>
          </cell>
          <cell r="K3951">
            <v>2.1737625600000001E-2</v>
          </cell>
          <cell r="L3951" t="str">
            <v>KQ-51-00</v>
          </cell>
          <cell r="M3951" t="str">
            <v>Заземление, молниезащита и электрохимзащиты, м</v>
          </cell>
          <cell r="N3951">
            <v>1</v>
          </cell>
          <cell r="O3951" t="str">
            <v>KQ-51-04</v>
          </cell>
          <cell r="P3951" t="str">
            <v>Монтаж проводника электрохимзащиты, м</v>
          </cell>
          <cell r="Q3951">
            <v>1</v>
          </cell>
        </row>
        <row r="3952">
          <cell r="E3952" t="str">
            <v>EL00-04-01-4</v>
          </cell>
          <cell r="F3952" t="str">
            <v>Монтаж кабеля (подземная прокладка) 1-3 жил сечением 10 мм2</v>
          </cell>
          <cell r="G3952" t="str">
            <v>Installation of cable (underground laying) 1-3 cores, cross-section: 10 mm2</v>
          </cell>
          <cell r="H3952" t="str">
            <v>м</v>
          </cell>
          <cell r="I3952" t="str">
            <v>m</v>
          </cell>
          <cell r="J3952">
            <v>0.20012959999999999</v>
          </cell>
          <cell r="K3952">
            <v>2.3147520000000001E-2</v>
          </cell>
          <cell r="L3952" t="str">
            <v>KQ-51-00</v>
          </cell>
          <cell r="M3952" t="str">
            <v>Заземление, молниезащита и электрохимзащиты, м</v>
          </cell>
          <cell r="N3952">
            <v>1</v>
          </cell>
          <cell r="O3952" t="str">
            <v>KQ-51-04</v>
          </cell>
          <cell r="P3952" t="str">
            <v>Монтаж проводника электрохимзащиты, м</v>
          </cell>
          <cell r="Q3952">
            <v>1</v>
          </cell>
        </row>
        <row r="3953">
          <cell r="E3953" t="str">
            <v>EL00-04-01-5</v>
          </cell>
          <cell r="F3953" t="str">
            <v>Монтаж кабеля (подземная прокладка) 1-3 жил сечением 25 мм2</v>
          </cell>
          <cell r="G3953" t="str">
            <v>Installation of cable (underground laying) 1-3 cores, cross-section: 25 mm2</v>
          </cell>
          <cell r="H3953" t="str">
            <v>м</v>
          </cell>
          <cell r="I3953" t="str">
            <v>m</v>
          </cell>
          <cell r="J3953">
            <v>0.21399999999999997</v>
          </cell>
          <cell r="K3953">
            <v>2.2432051200000008E-2</v>
          </cell>
          <cell r="L3953" t="str">
            <v>KQ-51-00</v>
          </cell>
          <cell r="M3953" t="str">
            <v>Заземление, молниезащита и электрохимзащиты, м</v>
          </cell>
          <cell r="N3953">
            <v>1</v>
          </cell>
          <cell r="O3953" t="str">
            <v>KQ-51-04</v>
          </cell>
          <cell r="P3953" t="str">
            <v>Монтаж проводника электрохимзащиты, м</v>
          </cell>
          <cell r="Q3953">
            <v>1</v>
          </cell>
        </row>
        <row r="3954">
          <cell r="E3954" t="str">
            <v>EL00-04-01-6</v>
          </cell>
          <cell r="F3954" t="str">
            <v>Монтаж кабеля (подземная прокладка) 1-3 жил сечением 35 мм2</v>
          </cell>
          <cell r="G3954" t="str">
            <v>Installation of cable (underground laying) 1-3 cores, cross-section: 35 mm2</v>
          </cell>
          <cell r="H3954" t="str">
            <v>м</v>
          </cell>
          <cell r="I3954" t="str">
            <v>m</v>
          </cell>
          <cell r="J3954">
            <v>0.21399999999999997</v>
          </cell>
          <cell r="K3954">
            <v>2.2432051200000004E-2</v>
          </cell>
          <cell r="L3954" t="str">
            <v>KQ-51-00</v>
          </cell>
          <cell r="M3954" t="str">
            <v>Заземление, молниезащита и электрохимзащиты, м</v>
          </cell>
          <cell r="N3954">
            <v>1</v>
          </cell>
          <cell r="O3954" t="str">
            <v>KQ-51-04</v>
          </cell>
          <cell r="P3954" t="str">
            <v>Монтаж проводника электрохимзащиты, м</v>
          </cell>
          <cell r="Q3954">
            <v>1</v>
          </cell>
        </row>
        <row r="3955">
          <cell r="E3955" t="str">
            <v>EL00-04-01-7</v>
          </cell>
          <cell r="F3955" t="str">
            <v>Монтаж кабеля (подземная прокладка) 4-7 жил сечением 1,5 мм2</v>
          </cell>
          <cell r="G3955" t="str">
            <v>Installation of cable (underground laying) 4-7 cores, cross-section: 1.5 mm2</v>
          </cell>
          <cell r="H3955" t="str">
            <v>м</v>
          </cell>
          <cell r="I3955" t="str">
            <v>m</v>
          </cell>
          <cell r="J3955">
            <v>0.18739408000000002</v>
          </cell>
          <cell r="K3955">
            <v>2.1737625600000001E-2</v>
          </cell>
          <cell r="L3955" t="str">
            <v>KQ-51-00</v>
          </cell>
          <cell r="M3955" t="str">
            <v>Заземление, молниезащита и электрохимзащиты, м</v>
          </cell>
          <cell r="N3955">
            <v>1</v>
          </cell>
          <cell r="O3955" t="str">
            <v>KQ-51-04</v>
          </cell>
          <cell r="P3955" t="str">
            <v>Монтаж проводника электрохимзащиты, м</v>
          </cell>
          <cell r="Q3955">
            <v>1</v>
          </cell>
        </row>
        <row r="3956">
          <cell r="E3956" t="str">
            <v>EL00-04-01-8</v>
          </cell>
          <cell r="F3956" t="str">
            <v>Монтаж кабеля (подземная прокладка) 1-3 жил сечением 6 мм2</v>
          </cell>
          <cell r="G3956" t="str">
            <v>Installation of cable (underground laying) 1-3 cores, cross-section: 6 mm2</v>
          </cell>
          <cell r="H3956" t="str">
            <v>м</v>
          </cell>
          <cell r="I3956" t="str">
            <v>m</v>
          </cell>
          <cell r="J3956">
            <v>0.20012959999999999</v>
          </cell>
          <cell r="K3956">
            <v>2.2432051200000008E-2</v>
          </cell>
          <cell r="L3956" t="str">
            <v>KQ-51-00</v>
          </cell>
          <cell r="M3956" t="str">
            <v>Заземление, молниезащита и электрохимзащиты, м</v>
          </cell>
          <cell r="N3956">
            <v>1</v>
          </cell>
          <cell r="O3956" t="str">
            <v>KQ-51-04</v>
          </cell>
          <cell r="P3956" t="str">
            <v>Монтаж проводника электрохимзащиты, м</v>
          </cell>
          <cell r="Q3956">
            <v>1</v>
          </cell>
        </row>
        <row r="3957">
          <cell r="E3957" t="str">
            <v>EL00-04-01-9</v>
          </cell>
          <cell r="F3957" t="str">
            <v>Монтаж кабеля (подземная прокладка) 1-3 жил сечением 16 мм2</v>
          </cell>
          <cell r="G3957" t="str">
            <v>Installation of cable (underground laying) 1-3 cores, cross-section: 16 mm2</v>
          </cell>
          <cell r="H3957" t="str">
            <v>м</v>
          </cell>
          <cell r="I3957" t="str">
            <v>m</v>
          </cell>
          <cell r="J3957">
            <v>0</v>
          </cell>
          <cell r="K3957">
            <v>0</v>
          </cell>
          <cell r="L3957" t="str">
            <v>KQ-51-00</v>
          </cell>
          <cell r="M3957" t="str">
            <v>Заземление, молниезащита и электрохимзащиты, м</v>
          </cell>
          <cell r="N3957">
            <v>1</v>
          </cell>
          <cell r="O3957" t="str">
            <v>KQ-51-04</v>
          </cell>
          <cell r="P3957" t="str">
            <v>Монтаж проводника электрохимзащиты, м</v>
          </cell>
          <cell r="Q3957">
            <v>1</v>
          </cell>
        </row>
        <row r="3958">
          <cell r="E3958" t="str">
            <v>EL00-04-02</v>
          </cell>
          <cell r="F3958" t="str">
            <v>Подключение кабеля катодной защиты</v>
          </cell>
          <cell r="G3958" t="str">
            <v>Cathodic protection cable hook-up</v>
          </cell>
        </row>
        <row r="3959">
          <cell r="E3959" t="str">
            <v>EL00-04-02-5</v>
          </cell>
          <cell r="F3959" t="str">
            <v>Присоединение, оконцевание кабеля 1-3 жил сечением 4 мм2</v>
          </cell>
          <cell r="G3959" t="str">
            <v>Hook-up, cable termination, 1-3 cores, cross-section: 4 mm2</v>
          </cell>
          <cell r="H3959" t="str">
            <v>шт.</v>
          </cell>
          <cell r="I3959" t="str">
            <v>pcs.</v>
          </cell>
          <cell r="J3959">
            <v>3.1520000000000001</v>
          </cell>
          <cell r="K3959">
            <v>7.4999999999999997E-2</v>
          </cell>
          <cell r="L3959" t="str">
            <v>KQ-51-00</v>
          </cell>
          <cell r="M3959" t="str">
            <v>Заземление, молниезащита и электрохимзащиты, м</v>
          </cell>
          <cell r="N3959">
            <v>0</v>
          </cell>
          <cell r="O3959" t="str">
            <v>KQ-51-04</v>
          </cell>
          <cell r="P3959" t="str">
            <v>Монтаж проводника электрохимзащиты, м</v>
          </cell>
          <cell r="Q3959">
            <v>0</v>
          </cell>
        </row>
        <row r="3960">
          <cell r="E3960" t="str">
            <v>EL00-04-02-6</v>
          </cell>
          <cell r="F3960" t="str">
            <v>Присоединение, оконцевание кабеля 1-3 жил сечением 10 мм2</v>
          </cell>
          <cell r="G3960" t="str">
            <v>Hook-up, cable termination, 1-3 cores, cross-section: 10 mm2</v>
          </cell>
          <cell r="H3960" t="str">
            <v>шт.</v>
          </cell>
          <cell r="I3960" t="str">
            <v>pcs.</v>
          </cell>
          <cell r="J3960">
            <v>4.9910000000000005</v>
          </cell>
          <cell r="K3960">
            <v>7.4999999999999997E-2</v>
          </cell>
          <cell r="L3960" t="str">
            <v>KQ-51-00</v>
          </cell>
          <cell r="M3960" t="str">
            <v>Заземление, молниезащита и электрохимзащиты, м</v>
          </cell>
          <cell r="N3960">
            <v>0</v>
          </cell>
          <cell r="O3960" t="str">
            <v>KQ-51-04</v>
          </cell>
          <cell r="P3960" t="str">
            <v>Монтаж проводника электрохимзащиты, м</v>
          </cell>
          <cell r="Q3960">
            <v>0</v>
          </cell>
        </row>
        <row r="3961">
          <cell r="E3961" t="str">
            <v>EL00-04-02-7</v>
          </cell>
          <cell r="F3961" t="str">
            <v>Присоединение, оконцевание кабеля 1-3 жил сечением 25 мм2</v>
          </cell>
          <cell r="G3961" t="str">
            <v>Hook-up, cable termination, 1-3 cores, cross-section: 25 mm2</v>
          </cell>
          <cell r="H3961" t="str">
            <v>шт.</v>
          </cell>
          <cell r="I3961" t="str">
            <v>pcs.</v>
          </cell>
          <cell r="J3961">
            <v>5.5530000000000008</v>
          </cell>
          <cell r="K3961">
            <v>0.1</v>
          </cell>
          <cell r="L3961" t="str">
            <v>KQ-51-00</v>
          </cell>
          <cell r="M3961" t="str">
            <v>Заземление, молниезащита и электрохимзащиты, м</v>
          </cell>
          <cell r="N3961">
            <v>0</v>
          </cell>
          <cell r="O3961" t="str">
            <v>KQ-51-04</v>
          </cell>
          <cell r="P3961" t="str">
            <v>Монтаж проводника электрохимзащиты, м</v>
          </cell>
          <cell r="Q3961">
            <v>0</v>
          </cell>
        </row>
        <row r="3962">
          <cell r="E3962" t="str">
            <v>EL00-04-02-8</v>
          </cell>
          <cell r="F3962" t="str">
            <v>Присоединение, оконцевание кабеля 1-3 жил сечением 35 мм2</v>
          </cell>
          <cell r="G3962" t="str">
            <v>Hook-up, cable termination, 1-3 cores, cross-section: 35 mm2</v>
          </cell>
          <cell r="H3962" t="str">
            <v>шт.</v>
          </cell>
          <cell r="I3962" t="str">
            <v>pcs.</v>
          </cell>
          <cell r="J3962">
            <v>5.8090000000000011</v>
          </cell>
          <cell r="K3962">
            <v>0.1</v>
          </cell>
          <cell r="L3962" t="str">
            <v>KQ-51-00</v>
          </cell>
          <cell r="M3962" t="str">
            <v>Заземление, молниезащита и электрохимзащиты, м</v>
          </cell>
          <cell r="N3962">
            <v>0</v>
          </cell>
          <cell r="O3962" t="str">
            <v>KQ-51-04</v>
          </cell>
          <cell r="P3962" t="str">
            <v>Монтаж проводника электрохимзащиты, м</v>
          </cell>
          <cell r="Q3962">
            <v>0</v>
          </cell>
        </row>
        <row r="3963">
          <cell r="E3963" t="str">
            <v>EL00-04-02-9</v>
          </cell>
          <cell r="F3963" t="str">
            <v>Присоединение, оконцевание кабеля 4-7 жил сечением 1,5 мм2</v>
          </cell>
          <cell r="G3963" t="str">
            <v>Hook-up, cable termination, 4-7 cores, cross-section: 1.5 mm2</v>
          </cell>
          <cell r="H3963" t="str">
            <v>шт.</v>
          </cell>
          <cell r="I3963" t="str">
            <v>pcs.</v>
          </cell>
          <cell r="J3963">
            <v>3.5569999999999999</v>
          </cell>
          <cell r="K3963">
            <v>7.4999999999999997E-2</v>
          </cell>
          <cell r="L3963" t="str">
            <v>KQ-51-00</v>
          </cell>
          <cell r="M3963" t="str">
            <v>Заземление, молниезащита и электрохимзащиты, м</v>
          </cell>
          <cell r="N3963">
            <v>0</v>
          </cell>
          <cell r="O3963" t="str">
            <v>KQ-51-04</v>
          </cell>
          <cell r="P3963" t="str">
            <v>Монтаж проводника электрохимзащиты, м</v>
          </cell>
          <cell r="Q3963">
            <v>0</v>
          </cell>
        </row>
        <row r="3964">
          <cell r="E3964" t="str">
            <v>EL00-04-02-10</v>
          </cell>
          <cell r="F3964" t="str">
            <v>Присоединение, оконцевание кабеля 1-3 жил сечением 6 мм2</v>
          </cell>
          <cell r="G3964" t="str">
            <v>Hook-up, cable termination, 1-3 cores, cross-section: 6 mm2</v>
          </cell>
          <cell r="H3964" t="str">
            <v>шт.</v>
          </cell>
          <cell r="I3964" t="str">
            <v>pcs.</v>
          </cell>
          <cell r="J3964">
            <v>3.4074545454545451</v>
          </cell>
          <cell r="K3964">
            <v>7.4999999999999997E-2</v>
          </cell>
          <cell r="L3964" t="str">
            <v>KQ-51-00</v>
          </cell>
          <cell r="M3964" t="str">
            <v>Заземление, молниезащита и электрохимзащиты, м</v>
          </cell>
          <cell r="N3964">
            <v>0</v>
          </cell>
          <cell r="O3964" t="str">
            <v>KQ-51-04</v>
          </cell>
          <cell r="P3964" t="str">
            <v>Монтаж проводника электрохимзащиты, м</v>
          </cell>
          <cell r="Q3964">
            <v>0</v>
          </cell>
        </row>
        <row r="3965">
          <cell r="E3965" t="str">
            <v>EL00-04-02-11</v>
          </cell>
          <cell r="F3965" t="str">
            <v>Присоединение, оконцевание кабеля 1-3 жил сечением 16 мм2</v>
          </cell>
          <cell r="G3965" t="str">
            <v>Hook-up, cable termination, 1-3 cores, cross-section: 16 mm2</v>
          </cell>
          <cell r="H3965" t="str">
            <v>шт.</v>
          </cell>
          <cell r="I3965" t="str">
            <v>pcs.</v>
          </cell>
          <cell r="J3965">
            <v>0</v>
          </cell>
          <cell r="K3965">
            <v>0</v>
          </cell>
          <cell r="L3965" t="str">
            <v>KQ-51-00</v>
          </cell>
          <cell r="M3965" t="str">
            <v>Заземление, молниезащита и электрохимзащиты, м</v>
          </cell>
          <cell r="N3965">
            <v>0</v>
          </cell>
          <cell r="O3965" t="str">
            <v>KQ-51-04</v>
          </cell>
          <cell r="P3965" t="str">
            <v>Монтаж проводника электрохимзащиты, м</v>
          </cell>
          <cell r="Q3965">
            <v>0</v>
          </cell>
        </row>
        <row r="3966">
          <cell r="E3966" t="str">
            <v>EL00-04-03</v>
          </cell>
          <cell r="F3966" t="str">
            <v>Устройство анодов/коробок/шкафов</v>
          </cell>
          <cell r="G3966" t="str">
            <v>Installation of anodes/boxes/cabinets</v>
          </cell>
        </row>
        <row r="3967">
          <cell r="E3967" t="str">
            <v>EL00-04-03-1</v>
          </cell>
          <cell r="F3967" t="str">
            <v>Устройство анода</v>
          </cell>
          <cell r="G3967" t="str">
            <v>Anode installation</v>
          </cell>
          <cell r="H3967" t="str">
            <v>шт.</v>
          </cell>
          <cell r="I3967" t="str">
            <v>pcs.</v>
          </cell>
          <cell r="J3967">
            <v>0.57350000000000001</v>
          </cell>
          <cell r="K3967">
            <v>9.4E-2</v>
          </cell>
          <cell r="L3967" t="str">
            <v>KQ-51-00</v>
          </cell>
          <cell r="M3967" t="str">
            <v>Заземление, молниезащита и электрохимзащиты, м</v>
          </cell>
          <cell r="N3967">
            <v>0</v>
          </cell>
          <cell r="O3967" t="str">
            <v>KQ-51-04</v>
          </cell>
          <cell r="P3967" t="str">
            <v>Монтаж проводника электрохимзащиты, м</v>
          </cell>
          <cell r="Q3967">
            <v>0</v>
          </cell>
        </row>
        <row r="3968">
          <cell r="E3968" t="str">
            <v>EL00-04-03-2</v>
          </cell>
          <cell r="F3968" t="str">
            <v>Устройство соединительных и проходных коробок 350x300x250мм</v>
          </cell>
          <cell r="G3968" t="str">
            <v>Installation of junction boxes and pull boxes, 350x300x250mm</v>
          </cell>
          <cell r="H3968" t="str">
            <v>шт.</v>
          </cell>
          <cell r="I3968" t="str">
            <v>pcs.</v>
          </cell>
          <cell r="J3968">
            <v>1.5</v>
          </cell>
          <cell r="K3968">
            <v>0</v>
          </cell>
          <cell r="L3968" t="str">
            <v>KQ-51-00</v>
          </cell>
          <cell r="M3968" t="str">
            <v>Заземление, молниезащита и электрохимзащиты, м</v>
          </cell>
          <cell r="N3968">
            <v>0</v>
          </cell>
          <cell r="O3968" t="str">
            <v>KQ-51-04</v>
          </cell>
          <cell r="P3968" t="str">
            <v>Монтаж проводника электрохимзащиты, м</v>
          </cell>
          <cell r="Q3968">
            <v>0</v>
          </cell>
        </row>
        <row r="3969">
          <cell r="E3969" t="str">
            <v>EL00-04-03-3</v>
          </cell>
          <cell r="F3969" t="str">
            <v>Устройство соединительных и проходных коробок 500x500x300мм</v>
          </cell>
          <cell r="G3969" t="str">
            <v>Installation of junction boxes and pull boxes, 500x500x300mm</v>
          </cell>
          <cell r="H3969" t="str">
            <v>шт.</v>
          </cell>
          <cell r="I3969" t="str">
            <v>pcs.</v>
          </cell>
          <cell r="J3969">
            <v>2</v>
          </cell>
          <cell r="K3969">
            <v>0.33</v>
          </cell>
          <cell r="L3969" t="str">
            <v>KQ-51-00</v>
          </cell>
          <cell r="M3969" t="str">
            <v>Заземление, молниезащита и электрохимзащиты, м</v>
          </cell>
          <cell r="N3969">
            <v>0</v>
          </cell>
          <cell r="O3969" t="str">
            <v>KQ-51-04</v>
          </cell>
          <cell r="P3969" t="str">
            <v>Монтаж проводника электрохимзащиты, м</v>
          </cell>
          <cell r="Q3969">
            <v>0</v>
          </cell>
        </row>
        <row r="3970">
          <cell r="E3970" t="str">
            <v>EL00-04-03-4</v>
          </cell>
          <cell r="F3970" t="str">
            <v>Установка выпрямителя и шкафа управления, до 800x2200x600мм, 500кг</v>
          </cell>
          <cell r="G3970" t="str">
            <v>Installation of a rectifier and a control cabinet, up to 800x2200x600mm, 500kg</v>
          </cell>
          <cell r="H3970" t="str">
            <v>шт.</v>
          </cell>
          <cell r="I3970" t="str">
            <v>pcs.</v>
          </cell>
          <cell r="J3970">
            <v>20</v>
          </cell>
          <cell r="K3970">
            <v>3</v>
          </cell>
          <cell r="L3970" t="str">
            <v>KQ-51-00</v>
          </cell>
          <cell r="M3970" t="str">
            <v>Заземление, молниезащита и электрохимзащиты, м</v>
          </cell>
          <cell r="N3970">
            <v>0</v>
          </cell>
          <cell r="O3970" t="str">
            <v>KQ-51-04</v>
          </cell>
          <cell r="P3970" t="str">
            <v>Монтаж проводника электрохимзащиты, м</v>
          </cell>
          <cell r="Q3970">
            <v>0</v>
          </cell>
        </row>
        <row r="3971">
          <cell r="E3971" t="str">
            <v>EL00-04-03-5</v>
          </cell>
          <cell r="F3971" t="str">
            <v>Монтаж блока совместной защиты, до 700х700х400 мм, 40 кг</v>
          </cell>
          <cell r="G3971" t="str">
            <v>Installation of a joint protection unit, up to 700х700х400 mm, 40 kg</v>
          </cell>
          <cell r="H3971" t="str">
            <v>шт.</v>
          </cell>
          <cell r="I3971" t="str">
            <v>pcs.</v>
          </cell>
          <cell r="J3971">
            <v>10</v>
          </cell>
          <cell r="K3971">
            <v>1.5</v>
          </cell>
          <cell r="L3971" t="str">
            <v>KQ-51-00</v>
          </cell>
          <cell r="M3971" t="str">
            <v>Заземление, молниезащита и электрохимзащиты, м</v>
          </cell>
          <cell r="N3971">
            <v>0</v>
          </cell>
          <cell r="O3971" t="str">
            <v>KQ-51-04</v>
          </cell>
          <cell r="P3971" t="str">
            <v>Монтаж проводника электрохимзащиты, м</v>
          </cell>
          <cell r="Q3971">
            <v>0</v>
          </cell>
        </row>
        <row r="3972">
          <cell r="E3972" t="str">
            <v>EL00-04-03-6</v>
          </cell>
          <cell r="F3972" t="str">
            <v>Установка одной стойки КИП с кабелями сечением 25 мм2</v>
          </cell>
          <cell r="G3972" t="str">
            <v>Installation of one instrument rack with cables cross-section of 25 mm2</v>
          </cell>
          <cell r="H3972" t="str">
            <v>шт.</v>
          </cell>
          <cell r="I3972" t="str">
            <v>pcs.</v>
          </cell>
          <cell r="J3972">
            <v>2.8906000000000001</v>
          </cell>
          <cell r="K3972">
            <v>0.17315</v>
          </cell>
          <cell r="L3972" t="str">
            <v>KQ-51-00</v>
          </cell>
          <cell r="M3972" t="str">
            <v>Заземление, молниезащита и электрохимзащиты, м</v>
          </cell>
          <cell r="N3972">
            <v>0</v>
          </cell>
          <cell r="O3972" t="str">
            <v>KQ-51-04</v>
          </cell>
          <cell r="P3972" t="str">
            <v>Монтаж проводника электрохимзащиты, м</v>
          </cell>
          <cell r="Q3972">
            <v>0</v>
          </cell>
        </row>
        <row r="3973">
          <cell r="E3973" t="str">
            <v>EL00-04-03-7</v>
          </cell>
          <cell r="F3973" t="str">
            <v>Установка одной стойки КИП с кабелями сечением 16 мм2</v>
          </cell>
          <cell r="G3973" t="str">
            <v>Installation of one instrument rack with cables cross-section of 16 mm2</v>
          </cell>
          <cell r="H3973" t="str">
            <v>шт.</v>
          </cell>
          <cell r="I3973" t="str">
            <v>pcs.</v>
          </cell>
          <cell r="J3973">
            <v>10.35</v>
          </cell>
          <cell r="K3973">
            <v>0.158</v>
          </cell>
          <cell r="L3973" t="str">
            <v>KQ-51-00</v>
          </cell>
          <cell r="M3973" t="str">
            <v>Заземление, молниезащита и электрохимзащиты, м</v>
          </cell>
          <cell r="N3973">
            <v>0</v>
          </cell>
          <cell r="O3973" t="str">
            <v>KQ-51-04</v>
          </cell>
          <cell r="P3973" t="str">
            <v>Монтаж проводника электрохимзащиты, м</v>
          </cell>
          <cell r="Q3973">
            <v>0</v>
          </cell>
        </row>
        <row r="3974">
          <cell r="E3974" t="str">
            <v>EL00-04-03-8</v>
          </cell>
          <cell r="F3974" t="str">
            <v>Установка электрода сравнения</v>
          </cell>
          <cell r="G3974" t="str">
            <v>Installation of a reference electrode</v>
          </cell>
          <cell r="H3974" t="str">
            <v>шт.</v>
          </cell>
          <cell r="I3974" t="str">
            <v>pcs.</v>
          </cell>
          <cell r="J3974">
            <v>2</v>
          </cell>
          <cell r="K3974">
            <v>0</v>
          </cell>
          <cell r="L3974" t="str">
            <v>KQ-51-00</v>
          </cell>
          <cell r="M3974" t="str">
            <v>Заземление, молниезащита и электрохимзащиты, м</v>
          </cell>
          <cell r="N3974">
            <v>0</v>
          </cell>
          <cell r="O3974" t="str">
            <v>KQ-51-04</v>
          </cell>
          <cell r="P3974" t="str">
            <v>Монтаж проводника электрохимзащиты, м</v>
          </cell>
          <cell r="Q3974">
            <v>0</v>
          </cell>
        </row>
        <row r="3975">
          <cell r="E3975" t="str">
            <v>EL00-04-03-9</v>
          </cell>
          <cell r="F3975" t="str">
            <v>Установка устройства контроля скорости коррозии</v>
          </cell>
          <cell r="G3975" t="str">
            <v>Installation of corrosion rate monitoring device</v>
          </cell>
          <cell r="H3975" t="str">
            <v>шт.</v>
          </cell>
          <cell r="I3975" t="str">
            <v>pcs.</v>
          </cell>
          <cell r="J3975">
            <v>2.5</v>
          </cell>
          <cell r="K3975">
            <v>0</v>
          </cell>
          <cell r="L3975" t="str">
            <v>KQ-51-00</v>
          </cell>
          <cell r="M3975" t="str">
            <v>Заземление, молниезащита и электрохимзащиты, м</v>
          </cell>
          <cell r="N3975">
            <v>0</v>
          </cell>
          <cell r="O3975" t="str">
            <v>KQ-51-04</v>
          </cell>
          <cell r="P3975" t="str">
            <v>Монтаж проводника электрохимзащиты, м</v>
          </cell>
          <cell r="Q3975">
            <v>0</v>
          </cell>
        </row>
        <row r="3976">
          <cell r="E3976" t="str">
            <v>EL00-04-03-10</v>
          </cell>
          <cell r="F3976" t="str">
            <v>Прокладка сигнальной ленты</v>
          </cell>
          <cell r="G3976" t="str">
            <v>Signal strip laying</v>
          </cell>
          <cell r="H3976" t="str">
            <v>м</v>
          </cell>
          <cell r="I3976" t="str">
            <v>m</v>
          </cell>
          <cell r="J3976">
            <v>0.02</v>
          </cell>
          <cell r="K3976">
            <v>4.0000000000000001E-3</v>
          </cell>
          <cell r="L3976" t="str">
            <v>KQ-51-00</v>
          </cell>
          <cell r="M3976" t="str">
            <v>Заземление, молниезащита и электрохимзащиты, м</v>
          </cell>
          <cell r="N3976">
            <v>0</v>
          </cell>
          <cell r="O3976" t="str">
            <v>KQ-51-04</v>
          </cell>
          <cell r="P3976" t="str">
            <v>Монтаж проводника электрохимзащиты, м</v>
          </cell>
          <cell r="Q3976">
            <v>0</v>
          </cell>
        </row>
        <row r="3977">
          <cell r="E3977" t="str">
            <v>EL00-04-03-11</v>
          </cell>
          <cell r="F3977" t="str">
            <v>Термитная приварка кабеля к трубопроводу с изоляцией места приварки</v>
          </cell>
          <cell r="G3977" t="str">
            <v>Thermit welding of cable to the pipeline with insulation of the welding point</v>
          </cell>
          <cell r="H3977" t="str">
            <v>шт.</v>
          </cell>
          <cell r="I3977" t="str">
            <v>pcs.</v>
          </cell>
          <cell r="J3977">
            <v>4.1100000000000003</v>
          </cell>
          <cell r="K3977">
            <v>0.06</v>
          </cell>
          <cell r="L3977" t="str">
            <v>KQ-51-00</v>
          </cell>
          <cell r="M3977" t="str">
            <v>Заземление, молниезащита и электрохимзащиты, м</v>
          </cell>
          <cell r="N3977">
            <v>0</v>
          </cell>
          <cell r="O3977" t="str">
            <v>KQ-51-04</v>
          </cell>
          <cell r="P3977" t="str">
            <v>Монтаж проводника электрохимзащиты, м</v>
          </cell>
          <cell r="Q3977">
            <v>0</v>
          </cell>
        </row>
        <row r="3978">
          <cell r="E3978" t="str">
            <v>EL00-04-03-12</v>
          </cell>
          <cell r="F3978" t="str">
            <v>Монтаж протяженного анода</v>
          </cell>
          <cell r="G3978" t="str">
            <v>Installation of a stretched anode</v>
          </cell>
          <cell r="H3978" t="str">
            <v>м</v>
          </cell>
          <cell r="I3978" t="str">
            <v>m</v>
          </cell>
          <cell r="J3978">
            <v>0.1147</v>
          </cell>
          <cell r="K3978">
            <v>1.8800000000000001E-2</v>
          </cell>
          <cell r="L3978" t="str">
            <v>KQ-51-00</v>
          </cell>
          <cell r="M3978" t="str">
            <v>Заземление, молниезащита и электрохимзащиты, м</v>
          </cell>
          <cell r="N3978">
            <v>1</v>
          </cell>
          <cell r="O3978" t="str">
            <v>KQ-51-04</v>
          </cell>
          <cell r="P3978" t="str">
            <v>Монтаж проводника электрохимзащиты, м</v>
          </cell>
          <cell r="Q3978">
            <v>1</v>
          </cell>
        </row>
        <row r="3979">
          <cell r="E3979" t="str">
            <v>EL00-04-03-13</v>
          </cell>
          <cell r="F3979" t="str">
            <v>Роторное бурение скважины с прямой промывкой глубиной бурения до 50 м</v>
          </cell>
          <cell r="G3979" t="str">
            <v>Rotary drilling of the well with direct flushing, depth up to 50 m</v>
          </cell>
          <cell r="H3979" t="str">
            <v>м</v>
          </cell>
          <cell r="I3979" t="str">
            <v>m</v>
          </cell>
          <cell r="J3979">
            <v>2.8014999999999999</v>
          </cell>
          <cell r="K3979">
            <v>1.4004000000000003</v>
          </cell>
          <cell r="L3979" t="str">
            <v>KQ-51-00</v>
          </cell>
          <cell r="M3979" t="str">
            <v>Заземление, молниезащита и электрохимзащиты, м</v>
          </cell>
          <cell r="N3979">
            <v>1</v>
          </cell>
          <cell r="O3979" t="str">
            <v>KQ-51-04</v>
          </cell>
          <cell r="P3979" t="str">
            <v>Монтаж проводника электрохимзащиты, м</v>
          </cell>
          <cell r="Q3979">
            <v>1</v>
          </cell>
        </row>
        <row r="3980">
          <cell r="E3980" t="str">
            <v>EL00-04-03-14</v>
          </cell>
          <cell r="F3980" t="str">
            <v>Монтаж глубинного анода в скважину</v>
          </cell>
          <cell r="G3980" t="str">
            <v>Installation of a depth anode into the well</v>
          </cell>
          <cell r="H3980" t="str">
            <v>шт.</v>
          </cell>
          <cell r="I3980" t="str">
            <v>pcs.</v>
          </cell>
          <cell r="J3980">
            <v>32.33</v>
          </cell>
          <cell r="K3980">
            <v>23.89</v>
          </cell>
          <cell r="L3980" t="str">
            <v>KQ-51-00</v>
          </cell>
          <cell r="M3980" t="str">
            <v>Заземление, молниезащита и электрохимзащиты, м</v>
          </cell>
          <cell r="N3980">
            <v>0</v>
          </cell>
          <cell r="O3980" t="str">
            <v>KQ-51-04</v>
          </cell>
          <cell r="P3980" t="str">
            <v>Монтаж проводника электрохимзащиты, м</v>
          </cell>
          <cell r="Q3980">
            <v>0</v>
          </cell>
        </row>
        <row r="3981">
          <cell r="E3981" t="str">
            <v>EL00-04-03-15</v>
          </cell>
          <cell r="F3981" t="str">
            <v>Обратная засыпка скважины коксо-минеральным активатором</v>
          </cell>
          <cell r="G3981" t="str">
            <v>Backfilling of the well with a coke-mineral activator</v>
          </cell>
          <cell r="H3981" t="str">
            <v>м3</v>
          </cell>
          <cell r="I3981" t="str">
            <v>m3</v>
          </cell>
          <cell r="J3981">
            <v>9.27</v>
          </cell>
          <cell r="K3981">
            <v>0.83333333333333348</v>
          </cell>
          <cell r="L3981" t="str">
            <v>KQ-51-00</v>
          </cell>
          <cell r="M3981" t="str">
            <v>Заземление, молниезащита и электрохимзащиты, м</v>
          </cell>
          <cell r="N3981">
            <v>0</v>
          </cell>
          <cell r="O3981" t="str">
            <v>KQ-51-04</v>
          </cell>
          <cell r="P3981" t="str">
            <v>Монтаж проводника электрохимзащиты, м</v>
          </cell>
          <cell r="Q3981">
            <v>0</v>
          </cell>
        </row>
        <row r="3982">
          <cell r="E3982" t="str">
            <v>EL00-08</v>
          </cell>
          <cell r="F3982" t="str">
            <v>Монтаж кабеля надземной прокладки</v>
          </cell>
          <cell r="G3982" t="str">
            <v>Installation of aboveground cables</v>
          </cell>
        </row>
        <row r="3983">
          <cell r="E3983" t="str">
            <v>EL00-08-01</v>
          </cell>
          <cell r="F3983" t="str">
            <v>Кабель СРЕДНЕГО напряжения, надземная прокладка</v>
          </cell>
          <cell r="G3983" t="str">
            <v>MEDIUM voltage cable, aboveground installation</v>
          </cell>
        </row>
        <row r="3984">
          <cell r="E3984" t="str">
            <v>EL00-08-01-10</v>
          </cell>
          <cell r="F3984" t="str">
            <v>Монтаж кабеля СРЕДНЕГО напряжения, надземная прокладка, 1-жильный, сечением до 95 мм2</v>
          </cell>
          <cell r="G3984" t="str">
            <v>Installation of MEDIUM voltage cable, aboveground installation, 1-core, cross-section up to 95 mm2</v>
          </cell>
          <cell r="H3984" t="str">
            <v>м</v>
          </cell>
          <cell r="I3984" t="str">
            <v>m</v>
          </cell>
          <cell r="J3984">
            <v>0.307</v>
          </cell>
          <cell r="K3984">
            <v>3.7000000000000005E-2</v>
          </cell>
          <cell r="L3984" t="str">
            <v>KQ-49-00</v>
          </cell>
          <cell r="M3984" t="str">
            <v>Кабель силовой, м</v>
          </cell>
          <cell r="N3984">
            <v>1</v>
          </cell>
          <cell r="O3984" t="str">
            <v>KQ-49-02</v>
          </cell>
          <cell r="P3984" t="str">
            <v>Монтаж силового кабеля от 1 до 35 кВ, м</v>
          </cell>
          <cell r="Q3984">
            <v>1</v>
          </cell>
        </row>
        <row r="3985">
          <cell r="E3985" t="str">
            <v>EL00-08-01-25</v>
          </cell>
          <cell r="F3985" t="str">
            <v>Монтаж кабеля СРЕДНЕГО напряжения, надземная прокладка, 1-жильный, сечением 120 мм2</v>
          </cell>
          <cell r="G3985" t="str">
            <v>Installation of MEDIUM voltage cable, aboveground installation, 1-core, cross-section of 120 mm2</v>
          </cell>
          <cell r="H3985" t="str">
            <v>м</v>
          </cell>
          <cell r="I3985" t="str">
            <v>m</v>
          </cell>
          <cell r="J3985">
            <v>0.36806848000000003</v>
          </cell>
          <cell r="K3985">
            <v>4.2571776000000006E-2</v>
          </cell>
          <cell r="L3985" t="str">
            <v>KQ-49-00</v>
          </cell>
          <cell r="M3985" t="str">
            <v>Кабель силовой, м</v>
          </cell>
          <cell r="N3985">
            <v>1</v>
          </cell>
          <cell r="O3985" t="str">
            <v>KQ-49-02</v>
          </cell>
          <cell r="P3985" t="str">
            <v>Монтаж силового кабеля от 1 до 35 кВ, м</v>
          </cell>
          <cell r="Q3985">
            <v>1</v>
          </cell>
        </row>
        <row r="3986">
          <cell r="E3986" t="str">
            <v>EL00-08-01-11</v>
          </cell>
          <cell r="F3986" t="str">
            <v>Монтаж кабеля СРЕДНЕГО напряжения, надземная прокладка, 1-жильный, сечением 150 мм2</v>
          </cell>
          <cell r="G3986" t="str">
            <v>Installation of MEDIUM voltage cable, aboveground installation, 1-core, cross-section of 150 mm2</v>
          </cell>
          <cell r="H3986" t="str">
            <v>м</v>
          </cell>
          <cell r="I3986" t="str">
            <v>m</v>
          </cell>
          <cell r="J3986">
            <v>0.36899999999999999</v>
          </cell>
          <cell r="K3986">
            <v>4.4999999999999998E-2</v>
          </cell>
          <cell r="L3986" t="str">
            <v>KQ-49-00</v>
          </cell>
          <cell r="M3986" t="str">
            <v>Кабель силовой, м</v>
          </cell>
          <cell r="N3986">
            <v>1</v>
          </cell>
          <cell r="O3986" t="str">
            <v>KQ-49-02</v>
          </cell>
          <cell r="P3986" t="str">
            <v>Монтаж силового кабеля от 1 до 35 кВ, м</v>
          </cell>
          <cell r="Q3986">
            <v>1</v>
          </cell>
        </row>
        <row r="3987">
          <cell r="E3987" t="str">
            <v>EL00-08-01-12</v>
          </cell>
          <cell r="F3987" t="str">
            <v>Монтаж кабеля СРЕДНЕГО напряжения, надземная прокладка, 1-жильный, сечением 240 мм2</v>
          </cell>
          <cell r="G3987" t="str">
            <v>Installation of MEDIUM voltage cable, aboveground installation, 1-core, cross-section of 240 mm2</v>
          </cell>
          <cell r="H3987" t="str">
            <v>м</v>
          </cell>
          <cell r="I3987" t="str">
            <v>m</v>
          </cell>
          <cell r="J3987">
            <v>0.40900000000000003</v>
          </cell>
          <cell r="K3987">
            <v>5.3999999999999999E-2</v>
          </cell>
          <cell r="L3987" t="str">
            <v>KQ-49-00</v>
          </cell>
          <cell r="M3987" t="str">
            <v>Кабель силовой, м</v>
          </cell>
          <cell r="N3987">
            <v>1</v>
          </cell>
          <cell r="O3987" t="str">
            <v>KQ-49-02</v>
          </cell>
          <cell r="P3987" t="str">
            <v>Монтаж силового кабеля от 1 до 35 кВ, м</v>
          </cell>
          <cell r="Q3987">
            <v>1</v>
          </cell>
        </row>
        <row r="3988">
          <cell r="E3988" t="str">
            <v>EL00-08-01-13</v>
          </cell>
          <cell r="F3988" t="str">
            <v>Монтаж кабеля СРЕДНЕГО напряжения, надземная прокладка, 1-жильный, сечением 300 мм2</v>
          </cell>
          <cell r="G3988" t="str">
            <v>Installation of MEDIUM voltage cable, aboveground installation, 1-core, cross-section of 300 mm2</v>
          </cell>
          <cell r="H3988" t="str">
            <v>м</v>
          </cell>
          <cell r="I3988" t="str">
            <v>m</v>
          </cell>
          <cell r="J3988">
            <v>0.42199999999999999</v>
          </cell>
          <cell r="K3988">
            <v>5.5E-2</v>
          </cell>
          <cell r="L3988" t="str">
            <v>KQ-49-00</v>
          </cell>
          <cell r="M3988" t="str">
            <v>Кабель силовой, м</v>
          </cell>
          <cell r="N3988">
            <v>1</v>
          </cell>
          <cell r="O3988" t="str">
            <v>KQ-49-02</v>
          </cell>
          <cell r="P3988" t="str">
            <v>Монтаж силового кабеля от 1 до 35 кВ, м</v>
          </cell>
          <cell r="Q3988">
            <v>1</v>
          </cell>
        </row>
        <row r="3989">
          <cell r="E3989" t="str">
            <v>EL00-08-01-14</v>
          </cell>
          <cell r="F3989" t="str">
            <v>Монтаж кабеля СРЕДНЕГО напряжения, надземная прокладка, 1-жильный, сечением 400 мм2</v>
          </cell>
          <cell r="G3989" t="str">
            <v>Installation of MEDIUM voltage cable, aboveground installation, 1-core, cross-section of 400 mm2</v>
          </cell>
          <cell r="H3989" t="str">
            <v>м</v>
          </cell>
          <cell r="I3989" t="str">
            <v>m</v>
          </cell>
          <cell r="J3989">
            <v>0.435</v>
          </cell>
          <cell r="K3989">
            <v>5.6000000000000001E-2</v>
          </cell>
          <cell r="L3989" t="str">
            <v>KQ-49-00</v>
          </cell>
          <cell r="M3989" t="str">
            <v>Кабель силовой, м</v>
          </cell>
          <cell r="N3989">
            <v>1</v>
          </cell>
          <cell r="O3989" t="str">
            <v>KQ-49-02</v>
          </cell>
          <cell r="P3989" t="str">
            <v>Монтаж силового кабеля от 1 до 35 кВ, м</v>
          </cell>
          <cell r="Q3989">
            <v>1</v>
          </cell>
        </row>
        <row r="3990">
          <cell r="E3990" t="str">
            <v>EL00-08-01-15</v>
          </cell>
          <cell r="F3990" t="str">
            <v>Монтаж кабеля СРЕДНЕГО напряжения, надземная прокладка, 1-жильный, сечением 500 мм2</v>
          </cell>
          <cell r="G3990" t="str">
            <v>Installation of MEDIUM voltage cable, aboveground installation, 1-core, cross-section of 500 mm2</v>
          </cell>
          <cell r="H3990" t="str">
            <v>м</v>
          </cell>
          <cell r="I3990" t="str">
            <v>m</v>
          </cell>
          <cell r="J3990">
            <v>0.54200000000000004</v>
          </cell>
          <cell r="K3990">
            <v>6.9999999999999993E-2</v>
          </cell>
          <cell r="L3990" t="str">
            <v>KQ-49-00</v>
          </cell>
          <cell r="M3990" t="str">
            <v>Кабель силовой, м</v>
          </cell>
          <cell r="N3990">
            <v>1</v>
          </cell>
          <cell r="O3990" t="str">
            <v>KQ-49-02</v>
          </cell>
          <cell r="P3990" t="str">
            <v>Монтаж силового кабеля от 1 до 35 кВ, м</v>
          </cell>
          <cell r="Q3990">
            <v>1</v>
          </cell>
        </row>
        <row r="3991">
          <cell r="E3991" t="str">
            <v>EL00-08-01-16</v>
          </cell>
          <cell r="F3991" t="str">
            <v>Монтаж кабеля СРЕДНЕГО напряжения, надземная прокладка, 1-жильный, сечением 630 мм2</v>
          </cell>
          <cell r="G3991" t="str">
            <v>Installation of MEDIUM voltage cable, aboveground installation, 1-core, cross-section of 630 mm2</v>
          </cell>
          <cell r="H3991" t="str">
            <v>м</v>
          </cell>
          <cell r="I3991" t="str">
            <v>m</v>
          </cell>
          <cell r="J3991">
            <v>0.55899999999999994</v>
          </cell>
          <cell r="K3991">
            <v>7.0999999999999994E-2</v>
          </cell>
          <cell r="L3991" t="str">
            <v>KQ-49-00</v>
          </cell>
          <cell r="M3991" t="str">
            <v>Кабель силовой, м</v>
          </cell>
          <cell r="N3991">
            <v>1</v>
          </cell>
          <cell r="O3991" t="str">
            <v>KQ-49-02</v>
          </cell>
          <cell r="P3991" t="str">
            <v>Монтаж силового кабеля от 1 до 35 кВ, м</v>
          </cell>
          <cell r="Q3991">
            <v>1</v>
          </cell>
        </row>
        <row r="3992">
          <cell r="E3992" t="str">
            <v>EL00-08-01-17</v>
          </cell>
          <cell r="F3992" t="str">
            <v>Монтаж кабеля СРЕДНЕГО напряжения, надземная прокладка, 1-жильный, сечением 800 мм2</v>
          </cell>
          <cell r="G3992" t="str">
            <v>Installation of MEDIUM voltage cable, aboveground installation, 1-core, cross-section of 800 mm2</v>
          </cell>
          <cell r="H3992" t="str">
            <v>м</v>
          </cell>
          <cell r="I3992" t="str">
            <v>m</v>
          </cell>
          <cell r="J3992">
            <v>0.70700000000000007</v>
          </cell>
          <cell r="K3992">
            <v>9.0000000000000011E-2</v>
          </cell>
          <cell r="L3992" t="str">
            <v>KQ-49-00</v>
          </cell>
          <cell r="M3992" t="str">
            <v>Кабель силовой, м</v>
          </cell>
          <cell r="N3992">
            <v>1</v>
          </cell>
          <cell r="O3992" t="str">
            <v>KQ-49-02</v>
          </cell>
          <cell r="P3992" t="str">
            <v>Монтаж силового кабеля от 1 до 35 кВ, м</v>
          </cell>
          <cell r="Q3992">
            <v>1</v>
          </cell>
        </row>
        <row r="3993">
          <cell r="E3993" t="str">
            <v>EL00-08-01-18</v>
          </cell>
          <cell r="F3993" t="str">
            <v>Монтаж кабеля СРЕДНЕГО напряжения, надземная прокладка, 1-жильный, сечением 1000 мм2</v>
          </cell>
          <cell r="G3993" t="str">
            <v>Installation of MEDIUM voltage cable, aboveground installation, 1-core, cross-section of 1000 mm2</v>
          </cell>
          <cell r="H3993" t="str">
            <v>м</v>
          </cell>
          <cell r="I3993" t="str">
            <v>m</v>
          </cell>
          <cell r="J3993">
            <v>0.70700000000000007</v>
          </cell>
          <cell r="K3993">
            <v>9.0000000000000011E-2</v>
          </cell>
          <cell r="L3993" t="str">
            <v>KQ-49-00</v>
          </cell>
          <cell r="M3993" t="str">
            <v>Кабель силовой, м</v>
          </cell>
          <cell r="N3993">
            <v>1</v>
          </cell>
          <cell r="O3993" t="str">
            <v>KQ-49-02</v>
          </cell>
          <cell r="P3993" t="str">
            <v>Монтаж силового кабеля от 1 до 35 кВ, м</v>
          </cell>
          <cell r="Q3993">
            <v>1</v>
          </cell>
        </row>
        <row r="3994">
          <cell r="E3994" t="str">
            <v>EL00-08-01-26</v>
          </cell>
          <cell r="F3994" t="str">
            <v>Монтаж кабеля СРЕДНЕГО напряжения, надземная прокладка, 3 жильный, сечением 35 мм2</v>
          </cell>
          <cell r="G3994" t="str">
            <v>Installation of MEDIUM-voltage cable, aboveground installation, 3-core, cross-section of 35 mm2</v>
          </cell>
          <cell r="H3994" t="str">
            <v>м</v>
          </cell>
          <cell r="I3994" t="str">
            <v>m</v>
          </cell>
          <cell r="J3994">
            <v>0</v>
          </cell>
          <cell r="K3994">
            <v>0</v>
          </cell>
          <cell r="L3994" t="str">
            <v>KQ-49-00</v>
          </cell>
          <cell r="M3994" t="str">
            <v>Кабель силовой, м</v>
          </cell>
          <cell r="N3994">
            <v>1</v>
          </cell>
          <cell r="O3994" t="str">
            <v>KQ-49-02</v>
          </cell>
          <cell r="P3994" t="str">
            <v>Монтаж силового кабеля от 1 до 35 кВ, м</v>
          </cell>
          <cell r="Q3994">
            <v>1</v>
          </cell>
        </row>
        <row r="3995">
          <cell r="E3995" t="str">
            <v>EL00-08-01-19</v>
          </cell>
          <cell r="F3995" t="str">
            <v>Монтаж кабеля СРЕДНЕГО напряжения, надземная прокладка, 3 жильный, сечением 50 мм2</v>
          </cell>
          <cell r="G3995" t="str">
            <v>Installation of MEDIUM voltage cable, aboveground installation, 3-cores, cross-section of 50 mm2</v>
          </cell>
          <cell r="H3995" t="str">
            <v>м</v>
          </cell>
          <cell r="I3995" t="str">
            <v>m</v>
          </cell>
          <cell r="J3995">
            <v>0.55899999999999994</v>
          </cell>
          <cell r="K3995">
            <v>7.0999999999999994E-2</v>
          </cell>
          <cell r="L3995" t="str">
            <v>KQ-49-00</v>
          </cell>
          <cell r="M3995" t="str">
            <v>Кабель силовой, м</v>
          </cell>
          <cell r="N3995">
            <v>1</v>
          </cell>
          <cell r="O3995" t="str">
            <v>KQ-49-02</v>
          </cell>
          <cell r="P3995" t="str">
            <v>Монтаж силового кабеля от 1 до 35 кВ, м</v>
          </cell>
          <cell r="Q3995">
            <v>1</v>
          </cell>
        </row>
        <row r="3996">
          <cell r="E3996" t="str">
            <v>EL00-08-01-20</v>
          </cell>
          <cell r="F3996" t="str">
            <v>Монтаж кабеля СРЕДНЕГО напряжения, надземная прокладка, 3 жильный, сечением 95 мм2</v>
          </cell>
          <cell r="G3996" t="str">
            <v>Installation of MEDIUM voltage cable, aboveground installation, 3-cores, cross-section of 95 mm2</v>
          </cell>
          <cell r="H3996" t="str">
            <v>м</v>
          </cell>
          <cell r="I3996" t="str">
            <v>m</v>
          </cell>
          <cell r="J3996">
            <v>0.70700000000000007</v>
          </cell>
          <cell r="K3996">
            <v>9.0000000000000011E-2</v>
          </cell>
          <cell r="L3996" t="str">
            <v>KQ-49-00</v>
          </cell>
          <cell r="M3996" t="str">
            <v>Кабель силовой, м</v>
          </cell>
          <cell r="N3996">
            <v>1</v>
          </cell>
          <cell r="O3996" t="str">
            <v>KQ-49-02</v>
          </cell>
          <cell r="P3996" t="str">
            <v>Монтаж силового кабеля от 1 до 35 кВ, м</v>
          </cell>
          <cell r="Q3996">
            <v>1</v>
          </cell>
        </row>
        <row r="3997">
          <cell r="E3997" t="str">
            <v>EL00-08-01-21</v>
          </cell>
          <cell r="F3997" t="str">
            <v>Монтаж кабеля СРЕДНЕГО напряжения, надземная прокладка, 3 жильный, сечением 120 мм2</v>
          </cell>
          <cell r="G3997" t="str">
            <v>Installation of MEDIUM voltage cable, aboveground installation, 3-cores, cross-section of 120 mm2</v>
          </cell>
          <cell r="H3997" t="str">
            <v>м</v>
          </cell>
          <cell r="I3997" t="str">
            <v>m</v>
          </cell>
          <cell r="J3997">
            <v>0.70700000000000007</v>
          </cell>
          <cell r="K3997">
            <v>9.0000000000000011E-2</v>
          </cell>
          <cell r="L3997" t="str">
            <v>KQ-49-00</v>
          </cell>
          <cell r="M3997" t="str">
            <v>Кабель силовой, м</v>
          </cell>
          <cell r="N3997">
            <v>1</v>
          </cell>
          <cell r="O3997" t="str">
            <v>KQ-49-02</v>
          </cell>
          <cell r="P3997" t="str">
            <v>Монтаж силового кабеля от 1 до 35 кВ, м</v>
          </cell>
          <cell r="Q3997">
            <v>1</v>
          </cell>
        </row>
        <row r="3998">
          <cell r="E3998" t="str">
            <v>EL00-08-01-22</v>
          </cell>
          <cell r="F3998" t="str">
            <v>Монтаж кабеля СРЕДНЕГО напряжения, надземная прокладка, 3 жильный, сечением 150 мм2</v>
          </cell>
          <cell r="G3998" t="str">
            <v>Installation of MEDIUM voltage cable, aboveground installation, 3-cores, cross-section of 150 mm2</v>
          </cell>
          <cell r="H3998" t="str">
            <v>м</v>
          </cell>
          <cell r="I3998" t="str">
            <v>m</v>
          </cell>
          <cell r="J3998">
            <v>0.72900000000000009</v>
          </cell>
          <cell r="K3998">
            <v>9.4E-2</v>
          </cell>
          <cell r="L3998" t="str">
            <v>KQ-49-00</v>
          </cell>
          <cell r="M3998" t="str">
            <v>Кабель силовой, м</v>
          </cell>
          <cell r="N3998">
            <v>1</v>
          </cell>
          <cell r="O3998" t="str">
            <v>KQ-49-02</v>
          </cell>
          <cell r="P3998" t="str">
            <v>Монтаж силового кабеля от 1 до 35 кВ, м</v>
          </cell>
          <cell r="Q3998">
            <v>1</v>
          </cell>
        </row>
        <row r="3999">
          <cell r="E3999" t="str">
            <v>EL00-08-01-23</v>
          </cell>
          <cell r="F3999" t="str">
            <v>Монтаж кабеля СРЕДНЕГО напряжения, надземная прокладка, 3 жильный, сечением 185 мм2</v>
          </cell>
          <cell r="G3999" t="str">
            <v>Installation of MEDIUM voltage cable, aboveground installation, 3-cores, cross-section of 185 mm2</v>
          </cell>
          <cell r="H3999" t="str">
            <v>м</v>
          </cell>
          <cell r="I3999" t="str">
            <v>m</v>
          </cell>
          <cell r="J3999">
            <v>0.752</v>
          </cell>
          <cell r="K3999">
            <v>9.6000000000000002E-2</v>
          </cell>
          <cell r="L3999" t="str">
            <v>KQ-49-00</v>
          </cell>
          <cell r="M3999" t="str">
            <v>Кабель силовой, м</v>
          </cell>
          <cell r="N3999">
            <v>1</v>
          </cell>
          <cell r="O3999" t="str">
            <v>KQ-49-02</v>
          </cell>
          <cell r="P3999" t="str">
            <v>Монтаж силового кабеля от 1 до 35 кВ, м</v>
          </cell>
          <cell r="Q3999">
            <v>1</v>
          </cell>
        </row>
        <row r="4000">
          <cell r="E4000" t="str">
            <v>EL00-08-01-24</v>
          </cell>
          <cell r="F4000" t="str">
            <v>Монтаж кабеля СРЕДНЕГО напряжения, надземная прокладка, 3 жильный, сечением 240 мм2</v>
          </cell>
          <cell r="G4000" t="str">
            <v>Installation of MEDIUM voltage cable, aboveground installation, 3-cores, cross-section of 240 mm2</v>
          </cell>
          <cell r="H4000" t="str">
            <v>м</v>
          </cell>
          <cell r="I4000" t="str">
            <v>m</v>
          </cell>
          <cell r="J4000">
            <v>0.97899999999999998</v>
          </cell>
          <cell r="K4000">
            <v>0.125</v>
          </cell>
          <cell r="L4000" t="str">
            <v>KQ-49-00</v>
          </cell>
          <cell r="M4000" t="str">
            <v>Кабель силовой, м</v>
          </cell>
          <cell r="N4000">
            <v>1</v>
          </cell>
          <cell r="O4000" t="str">
            <v>KQ-49-02</v>
          </cell>
          <cell r="P4000" t="str">
            <v>Монтаж силового кабеля от 1 до 35 кВ, м</v>
          </cell>
          <cell r="Q4000">
            <v>1</v>
          </cell>
        </row>
        <row r="4001">
          <cell r="E4001" t="str">
            <v>EL00-08-02</v>
          </cell>
          <cell r="F4001" t="str">
            <v>Монтаж кабеля питания и управления НИЗКОГО напряжения, надземная прокладка</v>
          </cell>
          <cell r="G4001" t="str">
            <v>Installation of LOW-voltage power and control cable, aboveground installation</v>
          </cell>
        </row>
        <row r="4002">
          <cell r="E4002" t="str">
            <v>EL00-08-02-10</v>
          </cell>
          <cell r="F4002" t="str">
            <v>Монтаж кабеля НИЗКОГО напряжения, надземная прокладка, 1-жильный, сечением 2,5 мм2</v>
          </cell>
          <cell r="G4002" t="str">
            <v>Installation of LOW voltage cable, aboveground installation, 1-core, cross-section of 2.5 mm2</v>
          </cell>
          <cell r="H4002" t="str">
            <v>м</v>
          </cell>
          <cell r="I4002" t="str">
            <v>m</v>
          </cell>
          <cell r="J4002">
            <v>0.24199999999999999</v>
          </cell>
          <cell r="K4002">
            <v>3.1E-2</v>
          </cell>
          <cell r="L4002" t="str">
            <v>KQ-49-00</v>
          </cell>
          <cell r="M4002" t="str">
            <v>Кабель силовой, м</v>
          </cell>
          <cell r="N4002">
            <v>1</v>
          </cell>
          <cell r="O4002" t="str">
            <v>KQ-49-01</v>
          </cell>
          <cell r="P4002" t="str">
            <v>Монтаж силового кабеля до 1 кВ, м</v>
          </cell>
          <cell r="Q4002">
            <v>1</v>
          </cell>
        </row>
        <row r="4003">
          <cell r="E4003" t="str">
            <v>EL00-08-02-55</v>
          </cell>
          <cell r="F4003" t="str">
            <v>Монтаж кабеля НИЗКОГО напряжения, надземная прокладка, 1-жильный, сечением 4 мм2</v>
          </cell>
          <cell r="G4003" t="str">
            <v>Installation of LOW voltage cable, aboveground installation, 1-core, cross-section of 4 mm2</v>
          </cell>
          <cell r="H4003" t="str">
            <v>м</v>
          </cell>
          <cell r="I4003" t="str">
            <v>m</v>
          </cell>
          <cell r="J4003">
            <v>0.24144102400000006</v>
          </cell>
          <cell r="K4003">
            <v>2.7925708800000008E-2</v>
          </cell>
          <cell r="L4003" t="str">
            <v>KQ-49-00</v>
          </cell>
          <cell r="M4003" t="str">
            <v>Кабель силовой, м</v>
          </cell>
          <cell r="N4003">
            <v>1</v>
          </cell>
          <cell r="O4003" t="str">
            <v>KQ-49-01</v>
          </cell>
          <cell r="P4003" t="str">
            <v>Монтаж силового кабеля до 1 кВ, м</v>
          </cell>
          <cell r="Q4003">
            <v>1</v>
          </cell>
        </row>
        <row r="4004">
          <cell r="E4004" t="str">
            <v>EL00-08-02-56</v>
          </cell>
          <cell r="F4004" t="str">
            <v>Монтаж кабеля НИЗКОГО напряжения, надземная прокладка, 1-жильный, сечением 6 мм2</v>
          </cell>
          <cell r="G4004" t="str">
            <v>Installation of LOW voltage cable, aboveground installation, 1-core, cross-section of 6 mm2</v>
          </cell>
          <cell r="H4004" t="str">
            <v>м</v>
          </cell>
          <cell r="I4004" t="str">
            <v>m</v>
          </cell>
          <cell r="J4004">
            <v>0.24144102400000006</v>
          </cell>
          <cell r="K4004">
            <v>2.7925708800000008E-2</v>
          </cell>
          <cell r="L4004" t="str">
            <v>KQ-49-00</v>
          </cell>
          <cell r="M4004" t="str">
            <v>Кабель силовой, м</v>
          </cell>
          <cell r="N4004">
            <v>1</v>
          </cell>
          <cell r="O4004" t="str">
            <v>KQ-49-01</v>
          </cell>
          <cell r="P4004" t="str">
            <v>Монтаж силового кабеля до 1 кВ, м</v>
          </cell>
          <cell r="Q4004">
            <v>1</v>
          </cell>
        </row>
        <row r="4005">
          <cell r="E4005" t="str">
            <v>EL00-08-02-57</v>
          </cell>
          <cell r="F4005" t="str">
            <v>Монтаж кабеля НИЗКОГО напряжения, надземная прокладка, 1-жильный, сечением 10 мм2</v>
          </cell>
          <cell r="G4005" t="str">
            <v>Installation of LOW voltage cable, aboveground installation, 1-core, cross-section of 10 mm2</v>
          </cell>
          <cell r="H4005" t="str">
            <v>м</v>
          </cell>
          <cell r="I4005" t="str">
            <v>m</v>
          </cell>
          <cell r="J4005">
            <v>0.241441024</v>
          </cell>
          <cell r="K4005">
            <v>2.7844608E-2</v>
          </cell>
          <cell r="L4005" t="str">
            <v>KQ-49-00</v>
          </cell>
          <cell r="M4005" t="str">
            <v>Кабель силовой, м</v>
          </cell>
          <cell r="N4005">
            <v>1</v>
          </cell>
          <cell r="O4005" t="str">
            <v>KQ-49-01</v>
          </cell>
          <cell r="P4005" t="str">
            <v>Монтаж силового кабеля до 1 кВ, м</v>
          </cell>
          <cell r="Q4005">
            <v>1</v>
          </cell>
        </row>
        <row r="4006">
          <cell r="E4006" t="str">
            <v>EL00-08-02-58</v>
          </cell>
          <cell r="F4006" t="str">
            <v>Монтаж кабеля НИЗКОГО напряжения, надземная прокладка, 1-жильный, сечением 16 мм2</v>
          </cell>
          <cell r="G4006" t="str">
            <v>Installation of LOW voltage cable, aboveground installation, 1-core, cross-section of 16 mm2</v>
          </cell>
          <cell r="H4006" t="str">
            <v>м</v>
          </cell>
          <cell r="I4006" t="str">
            <v>m</v>
          </cell>
          <cell r="J4006">
            <v>0.24144102400000006</v>
          </cell>
          <cell r="K4006">
            <v>2.7925708800000008E-2</v>
          </cell>
          <cell r="L4006" t="str">
            <v>KQ-49-00</v>
          </cell>
          <cell r="M4006" t="str">
            <v>Кабель силовой, м</v>
          </cell>
          <cell r="N4006">
            <v>1</v>
          </cell>
          <cell r="O4006" t="str">
            <v>KQ-49-01</v>
          </cell>
          <cell r="P4006" t="str">
            <v>Монтаж силового кабеля до 1 кВ, м</v>
          </cell>
          <cell r="Q4006">
            <v>1</v>
          </cell>
        </row>
        <row r="4007">
          <cell r="E4007" t="str">
            <v>EL00-08-02-59</v>
          </cell>
          <cell r="F4007" t="str">
            <v>Монтаж кабеля НИЗКОГО напряжения, надземная прокладка, 1-жильный, сечением 25 мм2</v>
          </cell>
          <cell r="G4007" t="str">
            <v>Installation of LOW voltage cable, aboveground installation, 1-core, cross-section of 25 mm2</v>
          </cell>
          <cell r="H4007" t="str">
            <v>м</v>
          </cell>
          <cell r="I4007" t="str">
            <v>m</v>
          </cell>
          <cell r="J4007">
            <v>0.24144102400000006</v>
          </cell>
          <cell r="K4007">
            <v>2.7925708800000008E-2</v>
          </cell>
          <cell r="L4007" t="str">
            <v>KQ-49-00</v>
          </cell>
          <cell r="M4007" t="str">
            <v>Кабель силовой, м</v>
          </cell>
          <cell r="N4007">
            <v>1</v>
          </cell>
          <cell r="O4007" t="str">
            <v>KQ-49-01</v>
          </cell>
          <cell r="P4007" t="str">
            <v>Монтаж силового кабеля до 1 кВ, м</v>
          </cell>
          <cell r="Q4007">
            <v>1</v>
          </cell>
        </row>
        <row r="4008">
          <cell r="E4008" t="str">
            <v>EL00-08-02-11</v>
          </cell>
          <cell r="F4008" t="str">
            <v>Монтаж кабеля НИЗКОГО напряжения, надземная прокладка, 1-жильный, сечением 35 мм2</v>
          </cell>
          <cell r="G4008" t="str">
            <v>Installation of LOW voltage cable, aboveground installation, 1-core, cross-section of 35 mm2</v>
          </cell>
          <cell r="H4008" t="str">
            <v>м</v>
          </cell>
          <cell r="I4008" t="str">
            <v>m</v>
          </cell>
          <cell r="J4008">
            <v>0.251</v>
          </cell>
          <cell r="K4008">
            <v>3.2000000000000001E-2</v>
          </cell>
          <cell r="L4008" t="str">
            <v>KQ-49-00</v>
          </cell>
          <cell r="M4008" t="str">
            <v>Кабель силовой, м</v>
          </cell>
          <cell r="N4008">
            <v>1</v>
          </cell>
          <cell r="O4008" t="str">
            <v>KQ-49-01</v>
          </cell>
          <cell r="P4008" t="str">
            <v>Монтаж силового кабеля до 1 кВ, м</v>
          </cell>
          <cell r="Q4008">
            <v>1</v>
          </cell>
        </row>
        <row r="4009">
          <cell r="E4009" t="str">
            <v>EL00-08-02-12</v>
          </cell>
          <cell r="F4009" t="str">
            <v>Монтаж кабеля НИЗКОГО напряжения, надземная прокладка, 1-жильный, сечением 50 мм2</v>
          </cell>
          <cell r="G4009" t="str">
            <v>Installation of LOW voltage cable, aboveground installation, 1-core, cross-section of 50 mm2</v>
          </cell>
          <cell r="H4009" t="str">
            <v>м</v>
          </cell>
          <cell r="I4009" t="str">
            <v>m</v>
          </cell>
          <cell r="J4009">
            <v>0.251</v>
          </cell>
          <cell r="K4009">
            <v>3.2000000000000001E-2</v>
          </cell>
          <cell r="L4009" t="str">
            <v>KQ-49-00</v>
          </cell>
          <cell r="M4009" t="str">
            <v>Кабель силовой, м</v>
          </cell>
          <cell r="N4009">
            <v>1</v>
          </cell>
          <cell r="O4009" t="str">
            <v>KQ-49-01</v>
          </cell>
          <cell r="P4009" t="str">
            <v>Монтаж силового кабеля до 1 кВ, м</v>
          </cell>
          <cell r="Q4009">
            <v>1</v>
          </cell>
        </row>
        <row r="4010">
          <cell r="E4010" t="str">
            <v>EL00-08-02-13</v>
          </cell>
          <cell r="F4010" t="str">
            <v>Монтаж кабеля НИЗКОГО напряжения, надземная прокладка, 1-жильный, сечением 70 мм2</v>
          </cell>
          <cell r="G4010" t="str">
            <v>Installation of LOW voltage cable, aboveground installation, 1-core, cross-section of 70 mm2</v>
          </cell>
          <cell r="H4010" t="str">
            <v>м</v>
          </cell>
          <cell r="I4010" t="str">
            <v>m</v>
          </cell>
          <cell r="J4010">
            <v>0.251</v>
          </cell>
          <cell r="K4010">
            <v>3.2000000000000001E-2</v>
          </cell>
          <cell r="L4010" t="str">
            <v>KQ-49-00</v>
          </cell>
          <cell r="M4010" t="str">
            <v>Кабель силовой, м</v>
          </cell>
          <cell r="N4010">
            <v>1</v>
          </cell>
          <cell r="O4010" t="str">
            <v>KQ-49-01</v>
          </cell>
          <cell r="P4010" t="str">
            <v>Монтаж силового кабеля до 1 кВ, м</v>
          </cell>
          <cell r="Q4010">
            <v>1</v>
          </cell>
        </row>
        <row r="4011">
          <cell r="E4011" t="str">
            <v>EL00-08-02-14</v>
          </cell>
          <cell r="F4011" t="str">
            <v>Монтаж кабеля НИЗКОГО напряжения, надземная прокладка, 1-жильный, сечением 95 мм2</v>
          </cell>
          <cell r="G4011" t="str">
            <v>Installation of LOW voltage cable, aboveground installation, 1-core, cross-section of 95 mm2</v>
          </cell>
          <cell r="H4011" t="str">
            <v>м</v>
          </cell>
          <cell r="I4011" t="str">
            <v>m</v>
          </cell>
          <cell r="J4011">
            <v>0.29599999999999999</v>
          </cell>
          <cell r="K4011">
            <v>3.7000000000000005E-2</v>
          </cell>
          <cell r="L4011" t="str">
            <v>KQ-49-00</v>
          </cell>
          <cell r="M4011" t="str">
            <v>Кабель силовой, м</v>
          </cell>
          <cell r="N4011">
            <v>1</v>
          </cell>
          <cell r="O4011" t="str">
            <v>KQ-49-01</v>
          </cell>
          <cell r="P4011" t="str">
            <v>Монтаж силового кабеля до 1 кВ, м</v>
          </cell>
          <cell r="Q4011">
            <v>1</v>
          </cell>
        </row>
        <row r="4012">
          <cell r="E4012" t="str">
            <v>EL00-08-02-15</v>
          </cell>
          <cell r="F4012" t="str">
            <v>Монтаж кабеля НИЗКОГО напряжения, надземная прокладка, 1-жильный, сечением 240 мм2</v>
          </cell>
          <cell r="G4012" t="str">
            <v>Installation of LOW voltage cable, aboveground installation, 1-core, cross-section of 240 mm2</v>
          </cell>
          <cell r="H4012" t="str">
            <v>м</v>
          </cell>
          <cell r="I4012" t="str">
            <v>m</v>
          </cell>
          <cell r="J4012">
            <v>0.36899999999999999</v>
          </cell>
          <cell r="K4012">
            <v>4.4999999999999998E-2</v>
          </cell>
          <cell r="L4012" t="str">
            <v>KQ-49-00</v>
          </cell>
          <cell r="M4012" t="str">
            <v>Кабель силовой, м</v>
          </cell>
          <cell r="N4012">
            <v>1</v>
          </cell>
          <cell r="O4012" t="str">
            <v>KQ-49-01</v>
          </cell>
          <cell r="P4012" t="str">
            <v>Монтаж силового кабеля до 1 кВ, м</v>
          </cell>
          <cell r="Q4012">
            <v>1</v>
          </cell>
        </row>
        <row r="4013">
          <cell r="E4013" t="str">
            <v>EL00-08-02-16</v>
          </cell>
          <cell r="F4013" t="str">
            <v>Монтаж кабеля НИЗКОГО напряжения, надземная прокладка, 3-5 жильный, сечением 1,5 мм2</v>
          </cell>
          <cell r="G4013" t="str">
            <v>Installation of LOW voltage cable, aboveground installation, 3-5 cores, cross-section of 1.5 mm2</v>
          </cell>
          <cell r="H4013" t="str">
            <v>м</v>
          </cell>
          <cell r="I4013" t="str">
            <v>m</v>
          </cell>
          <cell r="J4013">
            <v>0.24199999999999999</v>
          </cell>
          <cell r="K4013">
            <v>3.1E-2</v>
          </cell>
          <cell r="L4013" t="str">
            <v>KQ-49-00</v>
          </cell>
          <cell r="M4013" t="str">
            <v>Кабель силовой, м</v>
          </cell>
          <cell r="N4013">
            <v>1</v>
          </cell>
          <cell r="O4013" t="str">
            <v>KQ-49-01</v>
          </cell>
          <cell r="P4013" t="str">
            <v>Монтаж силового кабеля до 1 кВ, м</v>
          </cell>
          <cell r="Q4013">
            <v>1</v>
          </cell>
        </row>
        <row r="4014">
          <cell r="E4014" t="str">
            <v>EL00-08-02-17</v>
          </cell>
          <cell r="F4014" t="str">
            <v>Монтаж кабеля НИЗКОГО напряжения, надземная прокладка, 3-5 жильный, сечением 2,5 мм2</v>
          </cell>
          <cell r="G4014" t="str">
            <v>Installation of LOW voltage cable, aboveground installation, 3-5 cores, cross-section of 2.5 mm2</v>
          </cell>
          <cell r="H4014" t="str">
            <v>м</v>
          </cell>
          <cell r="I4014" t="str">
            <v>m</v>
          </cell>
          <cell r="J4014">
            <v>0.24199999999999999</v>
          </cell>
          <cell r="K4014">
            <v>3.1E-2</v>
          </cell>
          <cell r="L4014" t="str">
            <v>KQ-49-00</v>
          </cell>
          <cell r="M4014" t="str">
            <v>Кабель силовой, м</v>
          </cell>
          <cell r="N4014">
            <v>1</v>
          </cell>
          <cell r="O4014" t="str">
            <v>KQ-49-01</v>
          </cell>
          <cell r="P4014" t="str">
            <v>Монтаж силового кабеля до 1 кВ, м</v>
          </cell>
          <cell r="Q4014">
            <v>1</v>
          </cell>
        </row>
        <row r="4015">
          <cell r="E4015" t="str">
            <v>EL00-08-02-18</v>
          </cell>
          <cell r="F4015" t="str">
            <v>Монтаж кабеля НИЗКОГО напряжения, надземная прокладка, 3-5 жильный, сечением 4 мм2</v>
          </cell>
          <cell r="G4015" t="str">
            <v>Installation of LOW voltage cable, aboveground installation, 3-5 cores, cross-section of 4 mm2</v>
          </cell>
          <cell r="H4015" t="str">
            <v>м</v>
          </cell>
          <cell r="I4015" t="str">
            <v>m</v>
          </cell>
          <cell r="J4015">
            <v>0.251</v>
          </cell>
          <cell r="K4015">
            <v>3.2000000000000001E-2</v>
          </cell>
          <cell r="L4015" t="str">
            <v>KQ-49-00</v>
          </cell>
          <cell r="M4015" t="str">
            <v>Кабель силовой, м</v>
          </cell>
          <cell r="N4015">
            <v>1</v>
          </cell>
          <cell r="O4015" t="str">
            <v>KQ-49-01</v>
          </cell>
          <cell r="P4015" t="str">
            <v>Монтаж силового кабеля до 1 кВ, м</v>
          </cell>
          <cell r="Q4015">
            <v>1</v>
          </cell>
        </row>
        <row r="4016">
          <cell r="E4016" t="str">
            <v>EL00-08-02-19</v>
          </cell>
          <cell r="F4016" t="str">
            <v>Монтаж кабеля НИЗКОГО напряжения, надземная прокладка, 3-5 жильный, сечением 6 мм2</v>
          </cell>
          <cell r="G4016" t="str">
            <v>Installation of LOW voltage cable, aboveground installation, 3-5 cores, cross-section of 6 mm2</v>
          </cell>
          <cell r="H4016" t="str">
            <v>м</v>
          </cell>
          <cell r="I4016" t="str">
            <v>m</v>
          </cell>
          <cell r="J4016">
            <v>0.25800000000000001</v>
          </cell>
          <cell r="K4016">
            <v>3.3000000000000002E-2</v>
          </cell>
          <cell r="L4016" t="str">
            <v>KQ-49-00</v>
          </cell>
          <cell r="M4016" t="str">
            <v>Кабель силовой, м</v>
          </cell>
          <cell r="N4016">
            <v>1</v>
          </cell>
          <cell r="O4016" t="str">
            <v>KQ-49-01</v>
          </cell>
          <cell r="P4016" t="str">
            <v>Монтаж силового кабеля до 1 кВ, м</v>
          </cell>
          <cell r="Q4016">
            <v>1</v>
          </cell>
        </row>
        <row r="4017">
          <cell r="E4017" t="str">
            <v>EL00-08-02-20</v>
          </cell>
          <cell r="F4017" t="str">
            <v>Монтаж кабеля НИЗКОГО напряжения, надземная прокладка, 3 жильный, сечением 10 мм2</v>
          </cell>
          <cell r="G4017" t="str">
            <v>Installation of LOW voltage cable, aboveground installation, 3-cores, cross-section of 10 mm2</v>
          </cell>
          <cell r="H4017" t="str">
            <v>м</v>
          </cell>
          <cell r="I4017" t="str">
            <v>m</v>
          </cell>
          <cell r="J4017">
            <v>0.25800000000000001</v>
          </cell>
          <cell r="K4017">
            <v>3.3000000000000002E-2</v>
          </cell>
          <cell r="L4017" t="str">
            <v>KQ-49-00</v>
          </cell>
          <cell r="M4017" t="str">
            <v>Кабель силовой, м</v>
          </cell>
          <cell r="N4017">
            <v>1</v>
          </cell>
          <cell r="O4017" t="str">
            <v>KQ-49-01</v>
          </cell>
          <cell r="P4017" t="str">
            <v>Монтаж силового кабеля до 1 кВ, м</v>
          </cell>
          <cell r="Q4017">
            <v>1</v>
          </cell>
        </row>
        <row r="4018">
          <cell r="E4018" t="str">
            <v>EL00-08-02-21</v>
          </cell>
          <cell r="F4018" t="str">
            <v>Монтаж кабеля НИЗКОГО напряжения, надземная прокладка, 3 жильный, сечением 16 мм2</v>
          </cell>
          <cell r="G4018" t="str">
            <v>Installation of LOW voltage cable, aboveground installation, 3-cores, cross-section of 16 mm2</v>
          </cell>
          <cell r="H4018" t="str">
            <v>м</v>
          </cell>
          <cell r="I4018" t="str">
            <v>m</v>
          </cell>
          <cell r="J4018">
            <v>0.251</v>
          </cell>
          <cell r="K4018">
            <v>3.2000000000000001E-2</v>
          </cell>
          <cell r="L4018" t="str">
            <v>KQ-49-00</v>
          </cell>
          <cell r="M4018" t="str">
            <v>Кабель силовой, м</v>
          </cell>
          <cell r="N4018">
            <v>1</v>
          </cell>
          <cell r="O4018" t="str">
            <v>KQ-49-01</v>
          </cell>
          <cell r="P4018" t="str">
            <v>Монтаж силового кабеля до 1 кВ, м</v>
          </cell>
          <cell r="Q4018">
            <v>1</v>
          </cell>
        </row>
        <row r="4019">
          <cell r="E4019" t="str">
            <v>EL00-08-02-22</v>
          </cell>
          <cell r="F4019" t="str">
            <v>Монтаж кабеля НИЗКОГО напряжения, надземная прокладка, 3 жильный, сечением 25 мм2</v>
          </cell>
          <cell r="G4019" t="str">
            <v>Installation of LOW voltage cable, aboveground installation, 3-cores, cross-section of 25 mm2</v>
          </cell>
          <cell r="H4019" t="str">
            <v>м</v>
          </cell>
          <cell r="I4019" t="str">
            <v>m</v>
          </cell>
          <cell r="J4019">
            <v>0.29699999999999999</v>
          </cell>
          <cell r="K4019">
            <v>3.7000000000000005E-2</v>
          </cell>
          <cell r="L4019" t="str">
            <v>KQ-49-00</v>
          </cell>
          <cell r="M4019" t="str">
            <v>Кабель силовой, м</v>
          </cell>
          <cell r="N4019">
            <v>1</v>
          </cell>
          <cell r="O4019" t="str">
            <v>KQ-49-01</v>
          </cell>
          <cell r="P4019" t="str">
            <v>Монтаж силового кабеля до 1 кВ, м</v>
          </cell>
          <cell r="Q4019">
            <v>1</v>
          </cell>
        </row>
        <row r="4020">
          <cell r="E4020" t="str">
            <v>EL00-08-02-23</v>
          </cell>
          <cell r="F4020" t="str">
            <v>Монтаж кабеля НИЗКОГО напряжения, надземная прокладка, 3 жильный, сечением 35 мм2</v>
          </cell>
          <cell r="G4020" t="str">
            <v>Installation of LOW voltage cable, aboveground installation, 3-cores, cross-section of 35 mm2</v>
          </cell>
          <cell r="H4020" t="str">
            <v>м</v>
          </cell>
          <cell r="I4020" t="str">
            <v>m</v>
          </cell>
          <cell r="J4020">
            <v>0.317</v>
          </cell>
          <cell r="K4020">
            <v>3.8000000000000006E-2</v>
          </cell>
          <cell r="L4020" t="str">
            <v>KQ-49-00</v>
          </cell>
          <cell r="M4020" t="str">
            <v>Кабель силовой, м</v>
          </cell>
          <cell r="N4020">
            <v>1</v>
          </cell>
          <cell r="O4020" t="str">
            <v>KQ-49-01</v>
          </cell>
          <cell r="P4020" t="str">
            <v>Монтаж силового кабеля до 1 кВ, м</v>
          </cell>
          <cell r="Q4020">
            <v>1</v>
          </cell>
        </row>
        <row r="4021">
          <cell r="E4021" t="str">
            <v>EL00-08-02-24</v>
          </cell>
          <cell r="F4021" t="str">
            <v>Монтаж кабеля НИЗКОГО напряжения, надземная прокладка, 3 жильный, сечением 50 мм2</v>
          </cell>
          <cell r="G4021" t="str">
            <v>Installation of LOW voltage cable, aboveground installation, 3-cores, cross-section of 50 mm2</v>
          </cell>
          <cell r="H4021" t="str">
            <v>м</v>
          </cell>
          <cell r="I4021" t="str">
            <v>m</v>
          </cell>
          <cell r="J4021">
            <v>0.36899999999999999</v>
          </cell>
          <cell r="K4021">
            <v>4.4999999999999998E-2</v>
          </cell>
          <cell r="L4021" t="str">
            <v>KQ-49-00</v>
          </cell>
          <cell r="M4021" t="str">
            <v>Кабель силовой, м</v>
          </cell>
          <cell r="N4021">
            <v>1</v>
          </cell>
          <cell r="O4021" t="str">
            <v>KQ-49-01</v>
          </cell>
          <cell r="P4021" t="str">
            <v>Монтаж силового кабеля до 1 кВ, м</v>
          </cell>
          <cell r="Q4021">
            <v>1</v>
          </cell>
        </row>
        <row r="4022">
          <cell r="E4022" t="str">
            <v>EL00-08-02-25</v>
          </cell>
          <cell r="F4022" t="str">
            <v>Монтаж кабеля НИЗКОГО напряжения, надземная прокладка, 3 жильный, сечением 70 мм2</v>
          </cell>
          <cell r="G4022" t="str">
            <v>Installation of LOW voltage cable, aboveground installation, 3-cores, cross-section of 70 mm2</v>
          </cell>
          <cell r="H4022" t="str">
            <v>м</v>
          </cell>
          <cell r="I4022" t="str">
            <v>m</v>
          </cell>
          <cell r="J4022">
            <v>0.36899999999999999</v>
          </cell>
          <cell r="K4022">
            <v>4.4999999999999998E-2</v>
          </cell>
          <cell r="L4022" t="str">
            <v>KQ-49-00</v>
          </cell>
          <cell r="M4022" t="str">
            <v>Кабель силовой, м</v>
          </cell>
          <cell r="N4022">
            <v>1</v>
          </cell>
          <cell r="O4022" t="str">
            <v>KQ-49-01</v>
          </cell>
          <cell r="P4022" t="str">
            <v>Монтаж силового кабеля до 1 кВ, м</v>
          </cell>
          <cell r="Q4022">
            <v>1</v>
          </cell>
        </row>
        <row r="4023">
          <cell r="E4023" t="str">
            <v>EL00-08-02-26</v>
          </cell>
          <cell r="F4023" t="str">
            <v>Монтаж кабеля НИЗКОГО напряжения, надземная прокладка, 3 жильный, сечением 95 мм2</v>
          </cell>
          <cell r="G4023" t="str">
            <v>Installation of LOW voltage cable, aboveground installation, 3-cores, cross-section of 95 mm2</v>
          </cell>
          <cell r="H4023" t="str">
            <v>м</v>
          </cell>
          <cell r="I4023" t="str">
            <v>m</v>
          </cell>
          <cell r="J4023">
            <v>0.40900000000000003</v>
          </cell>
          <cell r="K4023">
            <v>5.3999999999999999E-2</v>
          </cell>
          <cell r="L4023" t="str">
            <v>KQ-49-00</v>
          </cell>
          <cell r="M4023" t="str">
            <v>Кабель силовой, м</v>
          </cell>
          <cell r="N4023">
            <v>1</v>
          </cell>
          <cell r="O4023" t="str">
            <v>KQ-49-01</v>
          </cell>
          <cell r="P4023" t="str">
            <v>Монтаж силового кабеля до 1 кВ, м</v>
          </cell>
          <cell r="Q4023">
            <v>1</v>
          </cell>
        </row>
        <row r="4024">
          <cell r="E4024" t="str">
            <v>EL00-08-02-27</v>
          </cell>
          <cell r="F4024" t="str">
            <v>Монтаж кабеля НИЗКОГО напряжения, надземная прокладка, 3 жильный, сечением 120 мм2</v>
          </cell>
          <cell r="G4024" t="str">
            <v>Installation of LOW voltage cable, aboveground installation, 3-cores, cross-section of 120 mm2</v>
          </cell>
          <cell r="H4024" t="str">
            <v>м</v>
          </cell>
          <cell r="I4024" t="str">
            <v>m</v>
          </cell>
          <cell r="J4024">
            <v>0.42199999999999999</v>
          </cell>
          <cell r="K4024">
            <v>5.5E-2</v>
          </cell>
          <cell r="L4024" t="str">
            <v>KQ-49-00</v>
          </cell>
          <cell r="M4024" t="str">
            <v>Кабель силовой, м</v>
          </cell>
          <cell r="N4024">
            <v>1</v>
          </cell>
          <cell r="O4024" t="str">
            <v>KQ-49-01</v>
          </cell>
          <cell r="P4024" t="str">
            <v>Монтаж силового кабеля до 1 кВ, м</v>
          </cell>
          <cell r="Q4024">
            <v>1</v>
          </cell>
        </row>
        <row r="4025">
          <cell r="E4025" t="str">
            <v>EL00-08-02-28</v>
          </cell>
          <cell r="F4025" t="str">
            <v>Монтаж кабеля НИЗКОГО напряжения, надземная прокладка, 3 жильный, сечением 150 мм2</v>
          </cell>
          <cell r="G4025" t="str">
            <v>Installation of LOW voltage cable, aboveground installation, 3-cores, cross-section of 150 mm2</v>
          </cell>
          <cell r="H4025" t="str">
            <v>м</v>
          </cell>
          <cell r="I4025" t="str">
            <v>m</v>
          </cell>
          <cell r="J4025">
            <v>0.435</v>
          </cell>
          <cell r="K4025">
            <v>5.6000000000000001E-2</v>
          </cell>
          <cell r="L4025" t="str">
            <v>KQ-49-00</v>
          </cell>
          <cell r="M4025" t="str">
            <v>Кабель силовой, м</v>
          </cell>
          <cell r="N4025">
            <v>1</v>
          </cell>
          <cell r="O4025" t="str">
            <v>KQ-49-01</v>
          </cell>
          <cell r="P4025" t="str">
            <v>Монтаж силового кабеля до 1 кВ, м</v>
          </cell>
          <cell r="Q4025">
            <v>1</v>
          </cell>
        </row>
        <row r="4026">
          <cell r="E4026" t="str">
            <v>EL00-08-02-29</v>
          </cell>
          <cell r="F4026" t="str">
            <v>Монтаж кабеля НИЗКОГО напряжения, надземная прокладка, 3 жильный, сечением 185 мм2</v>
          </cell>
          <cell r="G4026" t="str">
            <v>Installation of LOW voltage cable, aboveground installation, 3-cores, cross-section of 185 mm2</v>
          </cell>
          <cell r="H4026" t="str">
            <v>м</v>
          </cell>
          <cell r="I4026" t="str">
            <v>m</v>
          </cell>
          <cell r="J4026">
            <v>0.54200000000000004</v>
          </cell>
          <cell r="K4026">
            <v>6.9999999999999993E-2</v>
          </cell>
          <cell r="L4026" t="str">
            <v>KQ-49-00</v>
          </cell>
          <cell r="M4026" t="str">
            <v>Кабель силовой, м</v>
          </cell>
          <cell r="N4026">
            <v>1</v>
          </cell>
          <cell r="O4026" t="str">
            <v>KQ-49-01</v>
          </cell>
          <cell r="P4026" t="str">
            <v>Монтаж силового кабеля до 1 кВ, м</v>
          </cell>
          <cell r="Q4026">
            <v>1</v>
          </cell>
        </row>
        <row r="4027">
          <cell r="E4027" t="str">
            <v>EL00-08-02-30</v>
          </cell>
          <cell r="F4027" t="str">
            <v>Монтаж кабеля НИЗКОГО напряжения, надземная прокладка, 3 жильный, сечением 240 мм2</v>
          </cell>
          <cell r="G4027" t="str">
            <v>Installation of LOW voltage cable, aboveground installation, 3-cores, cross-section of 240 mm2</v>
          </cell>
          <cell r="H4027" t="str">
            <v>м</v>
          </cell>
          <cell r="I4027" t="str">
            <v>m</v>
          </cell>
          <cell r="J4027">
            <v>0.57599999999999996</v>
          </cell>
          <cell r="K4027">
            <v>7.4999999999999997E-2</v>
          </cell>
          <cell r="L4027" t="str">
            <v>KQ-49-00</v>
          </cell>
          <cell r="M4027" t="str">
            <v>Кабель силовой, м</v>
          </cell>
          <cell r="N4027">
            <v>1</v>
          </cell>
          <cell r="O4027" t="str">
            <v>KQ-49-01</v>
          </cell>
          <cell r="P4027" t="str">
            <v>Монтаж силового кабеля до 1 кВ, м</v>
          </cell>
          <cell r="Q4027">
            <v>1</v>
          </cell>
        </row>
        <row r="4028">
          <cell r="E4028" t="str">
            <v>EL00-08-02-31</v>
          </cell>
          <cell r="F4028" t="str">
            <v>Монтаж кабеля НИЗКОГО напряжения, надземная прокладка, 4 жильный, сечением 10 мм2</v>
          </cell>
          <cell r="G4028" t="str">
            <v>Installation of LOW voltage cable, aboveground installation, 4-cores, cross-section of 10 mm2</v>
          </cell>
          <cell r="H4028" t="str">
            <v>м</v>
          </cell>
          <cell r="I4028" t="str">
            <v>m</v>
          </cell>
          <cell r="J4028">
            <v>0.251</v>
          </cell>
          <cell r="K4028">
            <v>3.2000000000000001E-2</v>
          </cell>
          <cell r="L4028" t="str">
            <v>KQ-49-00</v>
          </cell>
          <cell r="M4028" t="str">
            <v>Кабель силовой, м</v>
          </cell>
          <cell r="N4028">
            <v>1</v>
          </cell>
          <cell r="O4028" t="str">
            <v>KQ-49-01</v>
          </cell>
          <cell r="P4028" t="str">
            <v>Монтаж силового кабеля до 1 кВ, м</v>
          </cell>
          <cell r="Q4028">
            <v>1</v>
          </cell>
        </row>
        <row r="4029">
          <cell r="E4029" t="str">
            <v>EL00-08-02-32</v>
          </cell>
          <cell r="F4029" t="str">
            <v>Монтаж кабеля НИЗКОГО напряжения, надземная прокладка, 4 жильный, сечением 16 мм2</v>
          </cell>
          <cell r="G4029" t="str">
            <v>Installation of LOW voltage cable, aboveground installation, 4-cores, cross-section of 16 mm2</v>
          </cell>
          <cell r="H4029" t="str">
            <v>м</v>
          </cell>
          <cell r="I4029" t="str">
            <v>m</v>
          </cell>
          <cell r="J4029">
            <v>0.29699999999999999</v>
          </cell>
          <cell r="K4029">
            <v>3.7000000000000005E-2</v>
          </cell>
          <cell r="L4029" t="str">
            <v>KQ-49-00</v>
          </cell>
          <cell r="M4029" t="str">
            <v>Кабель силовой, м</v>
          </cell>
          <cell r="N4029">
            <v>1</v>
          </cell>
          <cell r="O4029" t="str">
            <v>KQ-49-01</v>
          </cell>
          <cell r="P4029" t="str">
            <v>Монтаж силового кабеля до 1 кВ, м</v>
          </cell>
          <cell r="Q4029">
            <v>1</v>
          </cell>
        </row>
        <row r="4030">
          <cell r="E4030" t="str">
            <v>EL00-08-02-33</v>
          </cell>
          <cell r="F4030" t="str">
            <v>Монтаж кабеля НИЗКОГО напряжения, надземная прокладка, 4 жильный, сечением 25 мм2</v>
          </cell>
          <cell r="G4030" t="str">
            <v>Installation of LOW voltage cable, aboveground installation, 4-cores, cross-section of 25 mm2</v>
          </cell>
          <cell r="H4030" t="str">
            <v>м</v>
          </cell>
          <cell r="I4030" t="str">
            <v>m</v>
          </cell>
          <cell r="J4030">
            <v>0.317</v>
          </cell>
          <cell r="K4030">
            <v>3.8000000000000006E-2</v>
          </cell>
          <cell r="L4030" t="str">
            <v>KQ-49-00</v>
          </cell>
          <cell r="M4030" t="str">
            <v>Кабель силовой, м</v>
          </cell>
          <cell r="N4030">
            <v>1</v>
          </cell>
          <cell r="O4030" t="str">
            <v>KQ-49-01</v>
          </cell>
          <cell r="P4030" t="str">
            <v>Монтаж силового кабеля до 1 кВ, м</v>
          </cell>
          <cell r="Q4030">
            <v>1</v>
          </cell>
        </row>
        <row r="4031">
          <cell r="E4031" t="str">
            <v>EL00-08-02-34</v>
          </cell>
          <cell r="F4031" t="str">
            <v>Монтаж кабеля НИЗКОГО напряжения, надземная прокладка, 4 жильный, сечением 35 мм2</v>
          </cell>
          <cell r="G4031" t="str">
            <v>Installation of LOW voltage cable, aboveground installation, 4-cores, cross-section of 35 mm2</v>
          </cell>
          <cell r="H4031" t="str">
            <v>м</v>
          </cell>
          <cell r="I4031" t="str">
            <v>m</v>
          </cell>
          <cell r="J4031">
            <v>0.36899999999999999</v>
          </cell>
          <cell r="K4031">
            <v>4.4999999999999998E-2</v>
          </cell>
          <cell r="L4031" t="str">
            <v>KQ-49-00</v>
          </cell>
          <cell r="M4031" t="str">
            <v>Кабель силовой, м</v>
          </cell>
          <cell r="N4031">
            <v>1</v>
          </cell>
          <cell r="O4031" t="str">
            <v>KQ-49-01</v>
          </cell>
          <cell r="P4031" t="str">
            <v>Монтаж силового кабеля до 1 кВ, м</v>
          </cell>
          <cell r="Q4031">
            <v>1</v>
          </cell>
        </row>
        <row r="4032">
          <cell r="E4032" t="str">
            <v>EL00-08-02-35</v>
          </cell>
          <cell r="F4032" t="str">
            <v>Монтаж кабеля НИЗКОГО напряжения, надземная прокладка, 4 жильный, сечением 50 мм2</v>
          </cell>
          <cell r="G4032" t="str">
            <v>Installation of LOW voltage cable, aboveground installation, 4-cores, cross-section of 50 mm2</v>
          </cell>
          <cell r="H4032" t="str">
            <v>м</v>
          </cell>
          <cell r="I4032" t="str">
            <v>m</v>
          </cell>
          <cell r="J4032">
            <v>0.36899999999999999</v>
          </cell>
          <cell r="K4032">
            <v>4.4999999999999998E-2</v>
          </cell>
          <cell r="L4032" t="str">
            <v>KQ-49-00</v>
          </cell>
          <cell r="M4032" t="str">
            <v>Кабель силовой, м</v>
          </cell>
          <cell r="N4032">
            <v>1</v>
          </cell>
          <cell r="O4032" t="str">
            <v>KQ-49-01</v>
          </cell>
          <cell r="P4032" t="str">
            <v>Монтаж силового кабеля до 1 кВ, м</v>
          </cell>
          <cell r="Q4032">
            <v>1</v>
          </cell>
        </row>
        <row r="4033">
          <cell r="E4033" t="str">
            <v>EL00-08-02-36</v>
          </cell>
          <cell r="F4033" t="str">
            <v>Монтаж кабеля НИЗКОГО напряжения, надземная прокладка, 4 жильный, сечением 70 мм2</v>
          </cell>
          <cell r="G4033" t="str">
            <v>Installation of LOW voltage cable, aboveground installation, 4-cores, cross-section of 70 mm2</v>
          </cell>
          <cell r="H4033" t="str">
            <v>м</v>
          </cell>
          <cell r="I4033" t="str">
            <v>m</v>
          </cell>
          <cell r="J4033">
            <v>0.40900000000000003</v>
          </cell>
          <cell r="K4033">
            <v>5.3999999999999999E-2</v>
          </cell>
          <cell r="L4033" t="str">
            <v>KQ-49-00</v>
          </cell>
          <cell r="M4033" t="str">
            <v>Кабель силовой, м</v>
          </cell>
          <cell r="N4033">
            <v>1</v>
          </cell>
          <cell r="O4033" t="str">
            <v>KQ-49-01</v>
          </cell>
          <cell r="P4033" t="str">
            <v>Монтаж силового кабеля до 1 кВ, м</v>
          </cell>
          <cell r="Q4033">
            <v>1</v>
          </cell>
        </row>
        <row r="4034">
          <cell r="E4034" t="str">
            <v>EL00-08-02-37</v>
          </cell>
          <cell r="F4034" t="str">
            <v>Монтаж кабеля НИЗКОГО напряжения, надземная прокладка, 4 жильный, сечением 95 мм2</v>
          </cell>
          <cell r="G4034" t="str">
            <v>Installation of LOW voltage cable, aboveground installation, 4-cores, cross-section of 95 mm2</v>
          </cell>
          <cell r="H4034" t="str">
            <v>м</v>
          </cell>
          <cell r="I4034" t="str">
            <v>m</v>
          </cell>
          <cell r="J4034">
            <v>0.42199999999999999</v>
          </cell>
          <cell r="K4034">
            <v>5.5E-2</v>
          </cell>
          <cell r="L4034" t="str">
            <v>KQ-49-00</v>
          </cell>
          <cell r="M4034" t="str">
            <v>Кабель силовой, м</v>
          </cell>
          <cell r="N4034">
            <v>1</v>
          </cell>
          <cell r="O4034" t="str">
            <v>KQ-49-01</v>
          </cell>
          <cell r="P4034" t="str">
            <v>Монтаж силового кабеля до 1 кВ, м</v>
          </cell>
          <cell r="Q4034">
            <v>1</v>
          </cell>
        </row>
        <row r="4035">
          <cell r="E4035" t="str">
            <v>EL00-08-02-38</v>
          </cell>
          <cell r="F4035" t="str">
            <v>Монтаж кабеля НИЗКОГО напряжения, надземная прокладка, 4 жильный, сечением 120 мм2</v>
          </cell>
          <cell r="G4035" t="str">
            <v>Installation of LOW voltage cable, aboveground installation, 4-cores, cross-section of 120 mm2</v>
          </cell>
          <cell r="H4035" t="str">
            <v>м</v>
          </cell>
          <cell r="I4035" t="str">
            <v>m</v>
          </cell>
          <cell r="J4035">
            <v>0.435</v>
          </cell>
          <cell r="K4035">
            <v>5.6000000000000001E-2</v>
          </cell>
          <cell r="L4035" t="str">
            <v>KQ-49-00</v>
          </cell>
          <cell r="M4035" t="str">
            <v>Кабель силовой, м</v>
          </cell>
          <cell r="N4035">
            <v>1</v>
          </cell>
          <cell r="O4035" t="str">
            <v>KQ-49-01</v>
          </cell>
          <cell r="P4035" t="str">
            <v>Монтаж силового кабеля до 1 кВ, м</v>
          </cell>
          <cell r="Q4035">
            <v>1</v>
          </cell>
        </row>
        <row r="4036">
          <cell r="E4036" t="str">
            <v>EL00-08-02-39</v>
          </cell>
          <cell r="F4036" t="str">
            <v>Монтаж кабеля НИЗКОГО напряжения, надземная прокладка, 4 жильный, сечением 150 мм2</v>
          </cell>
          <cell r="G4036" t="str">
            <v>Installation of LOW voltage cable, aboveground installation, 4-cores, cross-section of 150 mm2</v>
          </cell>
          <cell r="H4036" t="str">
            <v>м</v>
          </cell>
          <cell r="I4036" t="str">
            <v>m</v>
          </cell>
          <cell r="J4036">
            <v>0.54200000000000004</v>
          </cell>
          <cell r="K4036">
            <v>6.9999999999999993E-2</v>
          </cell>
          <cell r="L4036" t="str">
            <v>KQ-49-00</v>
          </cell>
          <cell r="M4036" t="str">
            <v>Кабель силовой, м</v>
          </cell>
          <cell r="N4036">
            <v>1</v>
          </cell>
          <cell r="O4036" t="str">
            <v>KQ-49-01</v>
          </cell>
          <cell r="P4036" t="str">
            <v>Монтаж силового кабеля до 1 кВ, м</v>
          </cell>
          <cell r="Q4036">
            <v>1</v>
          </cell>
        </row>
        <row r="4037">
          <cell r="E4037" t="str">
            <v>EL00-08-02-40</v>
          </cell>
          <cell r="F4037" t="str">
            <v>Монтаж кабеля НИЗКОГО напряжения, надземная прокладка, 4 жильный, сечением 185 мм2</v>
          </cell>
          <cell r="G4037" t="str">
            <v>Installation of LOW voltage cable, aboveground installation, 4-cores, cross-section of 185 mm2</v>
          </cell>
          <cell r="H4037" t="str">
            <v>м</v>
          </cell>
          <cell r="I4037" t="str">
            <v>m</v>
          </cell>
          <cell r="J4037">
            <v>0.57599999999999996</v>
          </cell>
          <cell r="K4037">
            <v>7.4999999999999997E-2</v>
          </cell>
          <cell r="L4037" t="str">
            <v>KQ-49-00</v>
          </cell>
          <cell r="M4037" t="str">
            <v>Кабель силовой, м</v>
          </cell>
          <cell r="N4037">
            <v>1</v>
          </cell>
          <cell r="O4037" t="str">
            <v>KQ-49-01</v>
          </cell>
          <cell r="P4037" t="str">
            <v>Монтаж силового кабеля до 1 кВ, м</v>
          </cell>
          <cell r="Q4037">
            <v>1</v>
          </cell>
        </row>
        <row r="4038">
          <cell r="E4038" t="str">
            <v>EL00-08-02-41</v>
          </cell>
          <cell r="F4038" t="str">
            <v>Монтаж кабеля НИЗКОГО напряжения, надземная прокладка, 4 жильный, сечением 240 мм2</v>
          </cell>
          <cell r="G4038" t="str">
            <v>Installation of LOW voltage cable, aboveground installation, 4-cores, cross-section of 240 mm2</v>
          </cell>
          <cell r="H4038" t="str">
            <v>м</v>
          </cell>
          <cell r="I4038" t="str">
            <v>m</v>
          </cell>
          <cell r="J4038">
            <v>0.70700000000000007</v>
          </cell>
          <cell r="K4038">
            <v>9.0000000000000011E-2</v>
          </cell>
          <cell r="L4038" t="str">
            <v>KQ-49-00</v>
          </cell>
          <cell r="M4038" t="str">
            <v>Кабель силовой, м</v>
          </cell>
          <cell r="N4038">
            <v>1</v>
          </cell>
          <cell r="O4038" t="str">
            <v>KQ-49-01</v>
          </cell>
          <cell r="P4038" t="str">
            <v>Монтаж силового кабеля до 1 кВ, м</v>
          </cell>
          <cell r="Q4038">
            <v>1</v>
          </cell>
        </row>
        <row r="4039">
          <cell r="E4039" t="str">
            <v>EL00-08-02-42</v>
          </cell>
          <cell r="F4039" t="str">
            <v>Монтаж кабеля НИЗКОГО напряжения, надземная прокладка, 5 жильный, сечением 10 мм2</v>
          </cell>
          <cell r="G4039" t="str">
            <v>Installation of LOW voltage cable, aboveground installation, 5-cores, cross-section of 10 mm2</v>
          </cell>
          <cell r="H4039" t="str">
            <v>м</v>
          </cell>
          <cell r="I4039" t="str">
            <v>m</v>
          </cell>
          <cell r="J4039">
            <v>0.251</v>
          </cell>
          <cell r="K4039">
            <v>3.2000000000000001E-2</v>
          </cell>
          <cell r="L4039" t="str">
            <v>KQ-49-00</v>
          </cell>
          <cell r="M4039" t="str">
            <v>Кабель силовой, м</v>
          </cell>
          <cell r="N4039">
            <v>1</v>
          </cell>
          <cell r="O4039" t="str">
            <v>KQ-49-01</v>
          </cell>
          <cell r="P4039" t="str">
            <v>Монтаж силового кабеля до 1 кВ, м</v>
          </cell>
          <cell r="Q4039">
            <v>1</v>
          </cell>
        </row>
        <row r="4040">
          <cell r="E4040" t="str">
            <v>EL00-08-02-43</v>
          </cell>
          <cell r="F4040" t="str">
            <v>Монтаж кабеля НИЗКОГО напряжения, надземная прокладка, 5 жильный, сечением 16 мм2</v>
          </cell>
          <cell r="G4040" t="str">
            <v>Installation of LOW voltage cable, aboveground installation, 5-cores, cross-section of 16 mm2</v>
          </cell>
          <cell r="H4040" t="str">
            <v>м</v>
          </cell>
          <cell r="I4040" t="str">
            <v>m</v>
          </cell>
          <cell r="J4040">
            <v>0.29699999999999999</v>
          </cell>
          <cell r="K4040">
            <v>3.7000000000000005E-2</v>
          </cell>
          <cell r="L4040" t="str">
            <v>KQ-49-00</v>
          </cell>
          <cell r="M4040" t="str">
            <v>Кабель силовой, м</v>
          </cell>
          <cell r="N4040">
            <v>1</v>
          </cell>
          <cell r="O4040" t="str">
            <v>KQ-49-01</v>
          </cell>
          <cell r="P4040" t="str">
            <v>Монтаж силового кабеля до 1 кВ, м</v>
          </cell>
          <cell r="Q4040">
            <v>1</v>
          </cell>
        </row>
        <row r="4041">
          <cell r="E4041" t="str">
            <v>EL00-08-02-44</v>
          </cell>
          <cell r="F4041" t="str">
            <v>Монтаж кабеля НИЗКОГО напряжения, надземная прокладка, 5 жильный, сечением 25 мм2</v>
          </cell>
          <cell r="G4041" t="str">
            <v>Installation of LOW voltage cable, aboveground installation, 5-cores, cross-section of 25 mm2</v>
          </cell>
          <cell r="H4041" t="str">
            <v>м</v>
          </cell>
          <cell r="I4041" t="str">
            <v>m</v>
          </cell>
          <cell r="J4041">
            <v>0.36899999999999999</v>
          </cell>
          <cell r="K4041">
            <v>4.4999999999999998E-2</v>
          </cell>
          <cell r="L4041" t="str">
            <v>KQ-49-00</v>
          </cell>
          <cell r="M4041" t="str">
            <v>Кабель силовой, м</v>
          </cell>
          <cell r="N4041">
            <v>1</v>
          </cell>
          <cell r="O4041" t="str">
            <v>KQ-49-01</v>
          </cell>
          <cell r="P4041" t="str">
            <v>Монтаж силового кабеля до 1 кВ, м</v>
          </cell>
          <cell r="Q4041">
            <v>1</v>
          </cell>
        </row>
        <row r="4042">
          <cell r="E4042" t="str">
            <v>EL00-08-02-45</v>
          </cell>
          <cell r="F4042" t="str">
            <v>Монтаж кабеля НИЗКОГО напряжения, надземная прокладка, 5 жильный, сечением 35 мм2</v>
          </cell>
          <cell r="G4042" t="str">
            <v>Installation of LOW voltage cable, aboveground installation, 5-cores, cross-section of 35 mm2</v>
          </cell>
          <cell r="H4042" t="str">
            <v>м</v>
          </cell>
          <cell r="I4042" t="str">
            <v>m</v>
          </cell>
          <cell r="J4042">
            <v>0.36899999999999999</v>
          </cell>
          <cell r="K4042">
            <v>4.4999999999999998E-2</v>
          </cell>
          <cell r="L4042" t="str">
            <v>KQ-49-00</v>
          </cell>
          <cell r="M4042" t="str">
            <v>Кабель силовой, м</v>
          </cell>
          <cell r="N4042">
            <v>1</v>
          </cell>
          <cell r="O4042" t="str">
            <v>KQ-49-01</v>
          </cell>
          <cell r="P4042" t="str">
            <v>Монтаж силового кабеля до 1 кВ, м</v>
          </cell>
          <cell r="Q4042">
            <v>1</v>
          </cell>
        </row>
        <row r="4043">
          <cell r="E4043" t="str">
            <v>EL00-08-02-46</v>
          </cell>
          <cell r="F4043" t="str">
            <v>Монтаж кабеля НИЗКОГО напряжения, надземная прокладка, 5 жильный, сечением 50 мм2</v>
          </cell>
          <cell r="G4043" t="str">
            <v>Installation of LOW voltage cable, aboveground installation, 5-cores, cross-section of 50 mm2</v>
          </cell>
          <cell r="H4043" t="str">
            <v>м</v>
          </cell>
          <cell r="I4043" t="str">
            <v>m</v>
          </cell>
          <cell r="J4043">
            <v>0.40900000000000003</v>
          </cell>
          <cell r="K4043">
            <v>5.3999999999999999E-2</v>
          </cell>
          <cell r="L4043" t="str">
            <v>KQ-49-00</v>
          </cell>
          <cell r="M4043" t="str">
            <v>Кабель силовой, м</v>
          </cell>
          <cell r="N4043">
            <v>1</v>
          </cell>
          <cell r="O4043" t="str">
            <v>KQ-49-01</v>
          </cell>
          <cell r="P4043" t="str">
            <v>Монтаж силового кабеля до 1 кВ, м</v>
          </cell>
          <cell r="Q4043">
            <v>1</v>
          </cell>
        </row>
        <row r="4044">
          <cell r="E4044" t="str">
            <v>EL00-08-02-47</v>
          </cell>
          <cell r="F4044" t="str">
            <v>Монтаж кабеля НИЗКОГО напряжения, надземная прокладка, 5 жильный, сечением 70 мм2</v>
          </cell>
          <cell r="G4044" t="str">
            <v>Installation of LOW voltage cable, aboveground installation, 5-cores, cross-section of 70 mm2</v>
          </cell>
          <cell r="H4044" t="str">
            <v>м</v>
          </cell>
          <cell r="I4044" t="str">
            <v>m</v>
          </cell>
          <cell r="J4044">
            <v>0.42199999999999999</v>
          </cell>
          <cell r="K4044">
            <v>5.5E-2</v>
          </cell>
          <cell r="L4044" t="str">
            <v>KQ-49-00</v>
          </cell>
          <cell r="M4044" t="str">
            <v>Кабель силовой, м</v>
          </cell>
          <cell r="N4044">
            <v>1</v>
          </cell>
          <cell r="O4044" t="str">
            <v>KQ-49-01</v>
          </cell>
          <cell r="P4044" t="str">
            <v>Монтаж силового кабеля до 1 кВ, м</v>
          </cell>
          <cell r="Q4044">
            <v>1</v>
          </cell>
        </row>
        <row r="4045">
          <cell r="E4045" t="str">
            <v>EL00-08-02-48</v>
          </cell>
          <cell r="F4045" t="str">
            <v>Монтаж кабеля НИЗКОГО напряжения, надземная прокладка, 5 жильный, сечением 95 мм2</v>
          </cell>
          <cell r="G4045" t="str">
            <v>Installation of LOW voltage cable, aboveground installation, 5-cores, cross-section of 95 mm2</v>
          </cell>
          <cell r="H4045" t="str">
            <v>м</v>
          </cell>
          <cell r="I4045" t="str">
            <v>m</v>
          </cell>
          <cell r="J4045">
            <v>0.435</v>
          </cell>
          <cell r="K4045">
            <v>5.6000000000000001E-2</v>
          </cell>
          <cell r="L4045" t="str">
            <v>KQ-49-00</v>
          </cell>
          <cell r="M4045" t="str">
            <v>Кабель силовой, м</v>
          </cell>
          <cell r="N4045">
            <v>1</v>
          </cell>
          <cell r="O4045" t="str">
            <v>KQ-49-01</v>
          </cell>
          <cell r="P4045" t="str">
            <v>Монтаж силового кабеля до 1 кВ, м</v>
          </cell>
          <cell r="Q4045">
            <v>1</v>
          </cell>
        </row>
        <row r="4046">
          <cell r="E4046" t="str">
            <v>EL00-08-02-49</v>
          </cell>
          <cell r="F4046" t="str">
            <v>Монтаж кабеля НИЗКОГО напряжения, надземная прокладка, 5 жильный, сечением 120 мм2</v>
          </cell>
          <cell r="G4046" t="str">
            <v>Installation of LOW voltage cable, aboveground installation, 5-cores, cross-section of 120 mm2</v>
          </cell>
          <cell r="H4046" t="str">
            <v>м</v>
          </cell>
          <cell r="I4046" t="str">
            <v>m</v>
          </cell>
          <cell r="J4046">
            <v>0.55899999999999994</v>
          </cell>
          <cell r="K4046">
            <v>7.0999999999999994E-2</v>
          </cell>
          <cell r="L4046" t="str">
            <v>KQ-49-00</v>
          </cell>
          <cell r="M4046" t="str">
            <v>Кабель силовой, м</v>
          </cell>
          <cell r="N4046">
            <v>1</v>
          </cell>
          <cell r="O4046" t="str">
            <v>KQ-49-01</v>
          </cell>
          <cell r="P4046" t="str">
            <v>Монтаж силового кабеля до 1 кВ, м</v>
          </cell>
          <cell r="Q4046">
            <v>1</v>
          </cell>
        </row>
        <row r="4047">
          <cell r="E4047" t="str">
            <v>EL00-08-02-50</v>
          </cell>
          <cell r="F4047" t="str">
            <v>Монтаж кабеля НИЗКОГО напряжения, надземная прокладка, 5 жильный, сечением 150 мм2</v>
          </cell>
          <cell r="G4047" t="str">
            <v>Installation of LOW voltage cable, aboveground installation, 5-cores, cross-section of 150 mm2</v>
          </cell>
          <cell r="H4047" t="str">
            <v>м</v>
          </cell>
          <cell r="I4047" t="str">
            <v>m</v>
          </cell>
          <cell r="J4047">
            <v>0.57599999999999996</v>
          </cell>
          <cell r="K4047">
            <v>7.4999999999999997E-2</v>
          </cell>
          <cell r="L4047" t="str">
            <v>KQ-49-00</v>
          </cell>
          <cell r="M4047" t="str">
            <v>Кабель силовой, м</v>
          </cell>
          <cell r="N4047">
            <v>1</v>
          </cell>
          <cell r="O4047" t="str">
            <v>KQ-49-01</v>
          </cell>
          <cell r="P4047" t="str">
            <v>Монтаж силового кабеля до 1 кВ, м</v>
          </cell>
          <cell r="Q4047">
            <v>1</v>
          </cell>
        </row>
        <row r="4048">
          <cell r="E4048" t="str">
            <v>EL00-08-02-51</v>
          </cell>
          <cell r="F4048" t="str">
            <v>Монтаж кабеля НИЗКОГО напряжения, надземная прокладка, 5 жильный, сечением 185 мм2</v>
          </cell>
          <cell r="G4048" t="str">
            <v>Installation of LOW voltage cable, aboveground installation, 5-cores, cross-section of 185 mm2</v>
          </cell>
          <cell r="H4048" t="str">
            <v>м</v>
          </cell>
          <cell r="I4048" t="str">
            <v>m</v>
          </cell>
          <cell r="J4048">
            <v>0.70700000000000007</v>
          </cell>
          <cell r="K4048">
            <v>9.0000000000000011E-2</v>
          </cell>
          <cell r="L4048" t="str">
            <v>KQ-49-00</v>
          </cell>
          <cell r="M4048" t="str">
            <v>Кабель силовой, м</v>
          </cell>
          <cell r="N4048">
            <v>1</v>
          </cell>
          <cell r="O4048" t="str">
            <v>KQ-49-01</v>
          </cell>
          <cell r="P4048" t="str">
            <v>Монтаж силового кабеля до 1 кВ, м</v>
          </cell>
          <cell r="Q4048">
            <v>1</v>
          </cell>
        </row>
        <row r="4049">
          <cell r="E4049" t="str">
            <v>EL00-08-02-52</v>
          </cell>
          <cell r="F4049" t="str">
            <v>Монтаж кабеля НИЗКОГО напряжения, надземная прокладка, 5 жильный, сечением 240 мм2</v>
          </cell>
          <cell r="G4049" t="str">
            <v>Installation of LOW voltage cable, aboveground installation, 5-cores, cross-section of 240 mm2</v>
          </cell>
          <cell r="H4049" t="str">
            <v>м</v>
          </cell>
          <cell r="I4049" t="str">
            <v>m</v>
          </cell>
          <cell r="J4049">
            <v>0.91899999999999993</v>
          </cell>
          <cell r="K4049">
            <v>0.11700000000000001</v>
          </cell>
          <cell r="L4049" t="str">
            <v>KQ-49-00</v>
          </cell>
          <cell r="M4049" t="str">
            <v>Кабель силовой, м</v>
          </cell>
          <cell r="N4049">
            <v>1</v>
          </cell>
          <cell r="O4049" t="str">
            <v>KQ-49-01</v>
          </cell>
          <cell r="P4049" t="str">
            <v>Монтаж силового кабеля до 1 кВ, м</v>
          </cell>
          <cell r="Q4049">
            <v>1</v>
          </cell>
        </row>
        <row r="4050">
          <cell r="E4050" t="str">
            <v>EL00-08-02-53</v>
          </cell>
          <cell r="F4050" t="str">
            <v>Монтаж кабеля НИЗКОГО напряжения, надземная прокладка, 7 жильный, сечением 1,5 мм2</v>
          </cell>
          <cell r="G4050" t="str">
            <v>Installation of LOW voltage cable, aboveground installation, 7-cores, cross-section of 1.5 mm2</v>
          </cell>
          <cell r="H4050" t="str">
            <v>м</v>
          </cell>
          <cell r="I4050" t="str">
            <v>m</v>
          </cell>
          <cell r="J4050">
            <v>0.24199999999999999</v>
          </cell>
          <cell r="K4050">
            <v>3.1E-2</v>
          </cell>
          <cell r="L4050" t="str">
            <v>KQ-49-00</v>
          </cell>
          <cell r="M4050" t="str">
            <v>Кабель силовой, м</v>
          </cell>
          <cell r="N4050">
            <v>1</v>
          </cell>
          <cell r="O4050" t="str">
            <v>KQ-49-01</v>
          </cell>
          <cell r="P4050" t="str">
            <v>Монтаж силового кабеля до 1 кВ, м</v>
          </cell>
          <cell r="Q4050">
            <v>1</v>
          </cell>
        </row>
        <row r="4051">
          <cell r="E4051" t="str">
            <v>EL00-08-02-54</v>
          </cell>
          <cell r="F4051" t="str">
            <v>Монтаж кабеля НИЗКОГО напряжения, надземная прокладка, 7 жильный, сечением 2,5 мм2</v>
          </cell>
          <cell r="G4051" t="str">
            <v>Installation of LOW voltage cable, aboveground installation, 7-cores, cross-section of 2.5 mm2</v>
          </cell>
          <cell r="H4051" t="str">
            <v>м</v>
          </cell>
          <cell r="I4051" t="str">
            <v>m</v>
          </cell>
          <cell r="J4051">
            <v>0.24144102400000006</v>
          </cell>
          <cell r="K4051">
            <v>2.7925708800000008E-2</v>
          </cell>
          <cell r="L4051" t="str">
            <v>KQ-49-00</v>
          </cell>
          <cell r="M4051" t="str">
            <v>Кабель силовой, м</v>
          </cell>
          <cell r="N4051">
            <v>1</v>
          </cell>
          <cell r="O4051" t="str">
            <v>KQ-49-01</v>
          </cell>
          <cell r="P4051" t="str">
            <v>Монтаж силового кабеля до 1 кВ, м</v>
          </cell>
          <cell r="Q4051">
            <v>1</v>
          </cell>
        </row>
        <row r="4052">
          <cell r="E4052" t="str">
            <v>EL00-08-06</v>
          </cell>
          <cell r="F4052" t="str">
            <v>Кабель ВЫСОКО напряжения, надземная прокладка</v>
          </cell>
          <cell r="G4052" t="str">
            <v>HIGH voltage cable, aboveground installation</v>
          </cell>
        </row>
        <row r="4053">
          <cell r="E4053" t="str">
            <v>EL00-08-06-1</v>
          </cell>
          <cell r="F4053" t="str">
            <v>Монтаж кабеля ВЫСОКОГО напряжения, надземная прокладка, 1-жильный, сечением 95 мм2</v>
          </cell>
          <cell r="G4053" t="str">
            <v>Installation of HIGH voltage cable, aboveground installation, 1-core, cross-section of 95 mm2</v>
          </cell>
          <cell r="H4053" t="str">
            <v>м</v>
          </cell>
          <cell r="I4053" t="str">
            <v>m</v>
          </cell>
          <cell r="J4053">
            <v>0.36899999999999999</v>
          </cell>
          <cell r="K4053">
            <v>4.4999999999999998E-2</v>
          </cell>
          <cell r="L4053" t="str">
            <v>KQ-49-00</v>
          </cell>
          <cell r="M4053" t="str">
            <v>Кабель силовой, м</v>
          </cell>
          <cell r="N4053">
            <v>1</v>
          </cell>
          <cell r="O4053" t="str">
            <v>KQ-49-03</v>
          </cell>
          <cell r="P4053" t="str">
            <v>Монтаж силового кабеля свыше 35 кВ, м</v>
          </cell>
          <cell r="Q4053">
            <v>1</v>
          </cell>
        </row>
        <row r="4054">
          <cell r="E4054" t="str">
            <v>EL00-08-06-2</v>
          </cell>
          <cell r="F4054" t="str">
            <v>Монтаж кабеля ВЫСОКОГО напряжения, надземная прокладка, 1-жильный, сечением 150 мм2</v>
          </cell>
          <cell r="G4054" t="str">
            <v>Installation of HIGH voltage cable, aboveground installation, 1-core, cross-section of 150 mm2</v>
          </cell>
          <cell r="H4054" t="str">
            <v>м</v>
          </cell>
          <cell r="I4054" t="str">
            <v>m</v>
          </cell>
          <cell r="J4054">
            <v>0.36899999999999999</v>
          </cell>
          <cell r="K4054">
            <v>4.4999999999999998E-2</v>
          </cell>
          <cell r="L4054" t="str">
            <v>KQ-49-00</v>
          </cell>
          <cell r="M4054" t="str">
            <v>Кабель силовой, м</v>
          </cell>
          <cell r="N4054">
            <v>1</v>
          </cell>
          <cell r="O4054" t="str">
            <v>KQ-49-03</v>
          </cell>
          <cell r="P4054" t="str">
            <v>Монтаж силового кабеля свыше 35 кВ, м</v>
          </cell>
          <cell r="Q4054">
            <v>1</v>
          </cell>
        </row>
        <row r="4055">
          <cell r="E4055" t="str">
            <v>EL00-08-06-3</v>
          </cell>
          <cell r="F4055" t="str">
            <v>Монтаж кабеля ВЫСОКОГО напряжения, надземная прокладка, 1-жильный, сечением 240 мм2</v>
          </cell>
          <cell r="G4055" t="str">
            <v>Installation of HIGH voltage cable, aboveground installation, 1-core, cross-section of 240 mm2</v>
          </cell>
          <cell r="H4055" t="str">
            <v>м</v>
          </cell>
          <cell r="I4055" t="str">
            <v>m</v>
          </cell>
          <cell r="J4055">
            <v>0.54200000000000004</v>
          </cell>
          <cell r="K4055">
            <v>6.9999999999999993E-2</v>
          </cell>
          <cell r="L4055" t="str">
            <v>KQ-49-00</v>
          </cell>
          <cell r="M4055" t="str">
            <v>Кабель силовой, м</v>
          </cell>
          <cell r="N4055">
            <v>1</v>
          </cell>
          <cell r="O4055" t="str">
            <v>KQ-49-03</v>
          </cell>
          <cell r="P4055" t="str">
            <v>Монтаж силового кабеля свыше 35 кВ, м</v>
          </cell>
          <cell r="Q4055">
            <v>1</v>
          </cell>
        </row>
        <row r="4056">
          <cell r="E4056" t="str">
            <v>EL00-08-06-4</v>
          </cell>
          <cell r="F4056" t="str">
            <v>Монтаж кабеля ВЫСОКОГО напряжения, надземная прокладка, 1-жильный, сечением 300 мм2</v>
          </cell>
          <cell r="G4056" t="str">
            <v>Installation of HIGH voltage cable, aboveground installation, 1-core, cross-section of 300 mm2</v>
          </cell>
          <cell r="H4056" t="str">
            <v>м</v>
          </cell>
          <cell r="I4056" t="str">
            <v>m</v>
          </cell>
          <cell r="J4056">
            <v>0.55899999999999994</v>
          </cell>
          <cell r="K4056">
            <v>7.0999999999999994E-2</v>
          </cell>
          <cell r="L4056" t="str">
            <v>KQ-49-00</v>
          </cell>
          <cell r="M4056" t="str">
            <v>Кабель силовой, м</v>
          </cell>
          <cell r="N4056">
            <v>1</v>
          </cell>
          <cell r="O4056" t="str">
            <v>KQ-49-03</v>
          </cell>
          <cell r="P4056" t="str">
            <v>Монтаж силового кабеля свыше 35 кВ, м</v>
          </cell>
          <cell r="Q4056">
            <v>1</v>
          </cell>
        </row>
        <row r="4057">
          <cell r="E4057" t="str">
            <v>EL00-08-06-5</v>
          </cell>
          <cell r="F4057" t="str">
            <v>Монтаж кабеля ВЫСОКОГО напряжения, надземная прокладка, 1-жильный, сечением 400 мм2</v>
          </cell>
          <cell r="G4057" t="str">
            <v>Installation of HIGH voltage cable, aboveground installation, 1-core, cross-section of 400 mm2</v>
          </cell>
          <cell r="H4057" t="str">
            <v>м</v>
          </cell>
          <cell r="I4057" t="str">
            <v>m</v>
          </cell>
          <cell r="J4057">
            <v>0.70700000000000007</v>
          </cell>
          <cell r="K4057">
            <v>9.0000000000000011E-2</v>
          </cell>
          <cell r="L4057" t="str">
            <v>KQ-49-00</v>
          </cell>
          <cell r="M4057" t="str">
            <v>Кабель силовой, м</v>
          </cell>
          <cell r="N4057">
            <v>1</v>
          </cell>
          <cell r="O4057" t="str">
            <v>KQ-49-03</v>
          </cell>
          <cell r="P4057" t="str">
            <v>Монтаж силового кабеля свыше 35 кВ, м</v>
          </cell>
          <cell r="Q4057">
            <v>1</v>
          </cell>
        </row>
        <row r="4058">
          <cell r="E4058" t="str">
            <v>EL00-08-06-6</v>
          </cell>
          <cell r="F4058" t="str">
            <v>Монтаж кабеля ВЫСОКОГО напряжения, надземная прокладка, 1-жильный, сечением 500 мм2</v>
          </cell>
          <cell r="G4058" t="str">
            <v>Installation of HIGH voltage cable, aboveground installation, 1-core, cross-section of 500 mm2</v>
          </cell>
          <cell r="H4058" t="str">
            <v>м</v>
          </cell>
          <cell r="I4058" t="str">
            <v>m</v>
          </cell>
          <cell r="J4058">
            <v>0.72900000000000009</v>
          </cell>
          <cell r="K4058">
            <v>9.4E-2</v>
          </cell>
          <cell r="L4058" t="str">
            <v>KQ-49-00</v>
          </cell>
          <cell r="M4058" t="str">
            <v>Кабель силовой, м</v>
          </cell>
          <cell r="N4058">
            <v>1</v>
          </cell>
          <cell r="O4058" t="str">
            <v>KQ-49-03</v>
          </cell>
          <cell r="P4058" t="str">
            <v>Монтаж силового кабеля свыше 35 кВ, м</v>
          </cell>
          <cell r="Q4058">
            <v>1</v>
          </cell>
        </row>
        <row r="4059">
          <cell r="E4059" t="str">
            <v>EL00-08-06-7</v>
          </cell>
          <cell r="F4059" t="str">
            <v>Монтаж кабеля ВЫСОКОГО напряжения, надземная прокладка, 1-жильный, сечением 630 мм2</v>
          </cell>
          <cell r="G4059" t="str">
            <v>Installation of HIGH voltage cable, aboveground installation, 1-core, cross-section of 630 mm2</v>
          </cell>
          <cell r="H4059" t="str">
            <v>м</v>
          </cell>
          <cell r="I4059" t="str">
            <v>m</v>
          </cell>
          <cell r="J4059">
            <v>0.752</v>
          </cell>
          <cell r="K4059">
            <v>9.6000000000000002E-2</v>
          </cell>
          <cell r="L4059" t="str">
            <v>KQ-49-00</v>
          </cell>
          <cell r="M4059" t="str">
            <v>Кабель силовой, м</v>
          </cell>
          <cell r="N4059">
            <v>1</v>
          </cell>
          <cell r="O4059" t="str">
            <v>KQ-49-03</v>
          </cell>
          <cell r="P4059" t="str">
            <v>Монтаж силового кабеля свыше 35 кВ, м</v>
          </cell>
          <cell r="Q4059">
            <v>1</v>
          </cell>
        </row>
        <row r="4060">
          <cell r="E4060" t="str">
            <v>EL00-08-06-8</v>
          </cell>
          <cell r="F4060" t="str">
            <v>Монтаж кабеля ВЫСОКОГО напряжения, надземная прокладка, 1-жильный, сечением 800 мм2</v>
          </cell>
          <cell r="G4060" t="str">
            <v>Installation of HIGH voltage cable, aboveground installation, 1-core, cross-section of 800 mm2</v>
          </cell>
          <cell r="H4060" t="str">
            <v>м</v>
          </cell>
          <cell r="I4060" t="str">
            <v>m</v>
          </cell>
          <cell r="J4060">
            <v>0.97899999999999998</v>
          </cell>
          <cell r="K4060">
            <v>0.125</v>
          </cell>
          <cell r="L4060" t="str">
            <v>KQ-49-00</v>
          </cell>
          <cell r="M4060" t="str">
            <v>Кабель силовой, м</v>
          </cell>
          <cell r="N4060">
            <v>1</v>
          </cell>
          <cell r="O4060" t="str">
            <v>KQ-49-03</v>
          </cell>
          <cell r="P4060" t="str">
            <v>Монтаж силового кабеля свыше 35 кВ, м</v>
          </cell>
          <cell r="Q4060">
            <v>1</v>
          </cell>
        </row>
        <row r="4061">
          <cell r="E4061" t="str">
            <v>EL00-08-06-9</v>
          </cell>
          <cell r="F4061" t="str">
            <v>Монтаж кабеля ВЫСОКОГО напряжения, надземная прокладка, 1-жильный, сечением 1000 мм2</v>
          </cell>
          <cell r="G4061" t="str">
            <v>Installation of HIGH voltage cable, aboveground installation, 1-core, cross-section of 1000 mm2</v>
          </cell>
          <cell r="H4061" t="str">
            <v>м</v>
          </cell>
          <cell r="I4061" t="str">
            <v>m</v>
          </cell>
          <cell r="J4061">
            <v>1.0110000000000001</v>
          </cell>
          <cell r="K4061">
            <v>0.129</v>
          </cell>
          <cell r="L4061" t="str">
            <v>KQ-49-00</v>
          </cell>
          <cell r="M4061" t="str">
            <v>Кабель силовой, м</v>
          </cell>
          <cell r="N4061">
            <v>1</v>
          </cell>
          <cell r="O4061" t="str">
            <v>KQ-49-03</v>
          </cell>
          <cell r="P4061" t="str">
            <v>Монтаж силового кабеля свыше 35 кВ, м</v>
          </cell>
          <cell r="Q4061">
            <v>1</v>
          </cell>
        </row>
        <row r="4062">
          <cell r="E4062" t="str">
            <v>EL00-08-06-10</v>
          </cell>
          <cell r="F4062" t="str">
            <v>Монтаж кабеля ВЫСОКОГО напряжения, надземная прокладка, 1-жильный, сечением 1600 мм2</v>
          </cell>
          <cell r="G4062" t="str">
            <v>Installation of HIGH voltage cable, aboveground installation, 1-core, cross-section of 1600 mm2</v>
          </cell>
          <cell r="H4062" t="str">
            <v>м</v>
          </cell>
          <cell r="I4062" t="str">
            <v>m</v>
          </cell>
          <cell r="J4062">
            <v>1.4389999999999998</v>
          </cell>
          <cell r="K4062">
            <v>0.187</v>
          </cell>
          <cell r="L4062" t="str">
            <v>KQ-49-00</v>
          </cell>
          <cell r="M4062" t="str">
            <v>Кабель силовой, м</v>
          </cell>
          <cell r="N4062">
            <v>1</v>
          </cell>
          <cell r="O4062" t="str">
            <v>KQ-49-03</v>
          </cell>
          <cell r="P4062" t="str">
            <v>Монтаж силового кабеля свыше 35 кВ, м</v>
          </cell>
          <cell r="Q4062">
            <v>1</v>
          </cell>
        </row>
        <row r="4063">
          <cell r="E4063" t="str">
            <v>EL00-08-06-11</v>
          </cell>
          <cell r="F4063" t="str">
            <v>Монтаж кабеля ВЫСОКОГО напряжения, надземная прокладка, 3 жильный, сечением 50 мм2</v>
          </cell>
          <cell r="G4063" t="str">
            <v>Installation of HIGH voltage cable, aboveground installation, 3 core, cross-section of 50 mm2</v>
          </cell>
          <cell r="H4063" t="str">
            <v>м</v>
          </cell>
          <cell r="I4063" t="str">
            <v>m</v>
          </cell>
          <cell r="J4063">
            <v>0.55899999999999994</v>
          </cell>
          <cell r="K4063">
            <v>7.0999999999999994E-2</v>
          </cell>
          <cell r="L4063" t="str">
            <v>KQ-49-00</v>
          </cell>
          <cell r="M4063" t="str">
            <v>Кабель силовой, м</v>
          </cell>
          <cell r="N4063">
            <v>1</v>
          </cell>
          <cell r="O4063" t="str">
            <v>KQ-49-03</v>
          </cell>
          <cell r="P4063" t="str">
            <v>Монтаж силового кабеля свыше 35 кВ, м</v>
          </cell>
          <cell r="Q4063">
            <v>1</v>
          </cell>
        </row>
        <row r="4064">
          <cell r="E4064" t="str">
            <v>EL00-08-06-12</v>
          </cell>
          <cell r="F4064" t="str">
            <v>Монтаж кабеля ВЫСОКОГО напряжения, надземная прокладка, 3 жильный, сечением 95 мм2</v>
          </cell>
          <cell r="G4064" t="str">
            <v>Installation of HIGH voltage cable, aboveground installation, 3 conductor, cross section of 95 mm2</v>
          </cell>
          <cell r="H4064" t="str">
            <v>м</v>
          </cell>
          <cell r="I4064" t="str">
            <v>m</v>
          </cell>
          <cell r="J4064">
            <v>0.70700000000000007</v>
          </cell>
          <cell r="K4064">
            <v>9.0000000000000011E-2</v>
          </cell>
          <cell r="L4064" t="str">
            <v>KQ-49-00</v>
          </cell>
          <cell r="M4064" t="str">
            <v>Кабель силовой, м</v>
          </cell>
          <cell r="N4064">
            <v>1</v>
          </cell>
          <cell r="O4064" t="str">
            <v>KQ-49-03</v>
          </cell>
          <cell r="P4064" t="str">
            <v>Монтаж силового кабеля свыше 35 кВ, м</v>
          </cell>
          <cell r="Q4064">
            <v>1</v>
          </cell>
        </row>
        <row r="4065">
          <cell r="E4065" t="str">
            <v>EL00-08-06-13</v>
          </cell>
          <cell r="F4065" t="str">
            <v>Монтаж кабеля ВЫСОКОГО напряжения, надземная прокладка, 3 жильный, сечением 120 мм2</v>
          </cell>
          <cell r="G4065" t="str">
            <v>Installation of HIGH voltage cable, aboveground installation, 3 conductor, cross section of 120 mm2</v>
          </cell>
          <cell r="H4065" t="str">
            <v>м</v>
          </cell>
          <cell r="I4065" t="str">
            <v>m</v>
          </cell>
          <cell r="J4065">
            <v>0.72900000000000009</v>
          </cell>
          <cell r="K4065">
            <v>9.4E-2</v>
          </cell>
          <cell r="L4065" t="str">
            <v>KQ-49-00</v>
          </cell>
          <cell r="M4065" t="str">
            <v>Кабель силовой, м</v>
          </cell>
          <cell r="N4065">
            <v>1</v>
          </cell>
          <cell r="O4065" t="str">
            <v>KQ-49-03</v>
          </cell>
          <cell r="P4065" t="str">
            <v>Монтаж силового кабеля свыше 35 кВ, м</v>
          </cell>
          <cell r="Q4065">
            <v>1</v>
          </cell>
        </row>
        <row r="4066">
          <cell r="E4066" t="str">
            <v>EL00-08-06-14</v>
          </cell>
          <cell r="F4066" t="str">
            <v>Монтаж кабеля ВЫСОКОГО напряжения, надземная прокладка, 3 жильный, сечением 150 мм2</v>
          </cell>
          <cell r="G4066" t="str">
            <v>Installation of HIGH voltage cable, aboveground installation, 3 conductor, cross section of 150 mm2</v>
          </cell>
          <cell r="H4066" t="str">
            <v>м</v>
          </cell>
          <cell r="I4066" t="str">
            <v>m</v>
          </cell>
          <cell r="J4066">
            <v>0.752</v>
          </cell>
          <cell r="K4066">
            <v>9.6000000000000002E-2</v>
          </cell>
          <cell r="L4066" t="str">
            <v>KQ-49-00</v>
          </cell>
          <cell r="M4066" t="str">
            <v>Кабель силовой, м</v>
          </cell>
          <cell r="N4066">
            <v>1</v>
          </cell>
          <cell r="O4066" t="str">
            <v>KQ-49-03</v>
          </cell>
          <cell r="P4066" t="str">
            <v>Монтаж силового кабеля свыше 35 кВ, м</v>
          </cell>
          <cell r="Q4066">
            <v>1</v>
          </cell>
        </row>
        <row r="4067">
          <cell r="E4067" t="str">
            <v>EL00-08-06-15</v>
          </cell>
          <cell r="F4067" t="str">
            <v>Монтаж кабеля ВЫСОКОГО напряжения, надземная прокладка, 3 жильный, сечением 185 мм2</v>
          </cell>
          <cell r="G4067" t="str">
            <v>Installation of HIGH voltage cable, aboveground installation, 3 conductor, cross section of 185 mm2</v>
          </cell>
          <cell r="H4067" t="str">
            <v>м</v>
          </cell>
          <cell r="I4067" t="str">
            <v>m</v>
          </cell>
          <cell r="J4067">
            <v>0.95</v>
          </cell>
          <cell r="K4067">
            <v>0.12100000000000001</v>
          </cell>
          <cell r="L4067" t="str">
            <v>KQ-49-00</v>
          </cell>
          <cell r="M4067" t="str">
            <v>Кабель силовой, м</v>
          </cell>
          <cell r="N4067">
            <v>1</v>
          </cell>
          <cell r="O4067" t="str">
            <v>KQ-49-03</v>
          </cell>
          <cell r="P4067" t="str">
            <v>Монтаж силового кабеля свыше 35 кВ, м</v>
          </cell>
          <cell r="Q4067">
            <v>1</v>
          </cell>
        </row>
        <row r="4068">
          <cell r="E4068" t="str">
            <v>EL00-08-06-16</v>
          </cell>
          <cell r="F4068" t="str">
            <v>Монтаж кабеля ВЫСОКОГО напряжения, надземная прокладка, 3 жильный, сечением 240 мм2</v>
          </cell>
          <cell r="G4068" t="str">
            <v>Installation of HIGH voltage cable, aboveground installation, 3 conductor, cross section of 240 mm2</v>
          </cell>
          <cell r="H4068" t="str">
            <v>м</v>
          </cell>
          <cell r="I4068" t="str">
            <v>m</v>
          </cell>
          <cell r="J4068">
            <v>1.0110000000000001</v>
          </cell>
          <cell r="K4068">
            <v>0.129</v>
          </cell>
          <cell r="L4068" t="str">
            <v>KQ-49-00</v>
          </cell>
          <cell r="M4068" t="str">
            <v>Кабель силовой, м</v>
          </cell>
          <cell r="N4068">
            <v>1</v>
          </cell>
          <cell r="O4068" t="str">
            <v>KQ-49-03</v>
          </cell>
          <cell r="P4068" t="str">
            <v>Монтаж силового кабеля свыше 35 кВ, м</v>
          </cell>
          <cell r="Q4068">
            <v>1</v>
          </cell>
        </row>
        <row r="4069">
          <cell r="E4069" t="str">
            <v>EL00-09</v>
          </cell>
          <cell r="F4069" t="str">
            <v>Работы по подключению кабелей</v>
          </cell>
          <cell r="G4069" t="str">
            <v>Cable hook-up activities</v>
          </cell>
        </row>
        <row r="4070">
          <cell r="E4070" t="str">
            <v>EL00-09-01</v>
          </cell>
          <cell r="F4070" t="str">
            <v>Подключение кабеля, СРЕДНЕГО напряжения от 1 кВ до 35 кВ, небронированный</v>
          </cell>
          <cell r="G4070" t="str">
            <v>Cable hook-up, MEDIUM voltage, from 1 kV to 35 kV, unarmored</v>
          </cell>
        </row>
        <row r="4071">
          <cell r="E4071" t="str">
            <v>EL00-09-01-1</v>
          </cell>
          <cell r="F4071" t="str">
            <v>Устройство концевой кабельной муфты/заделки/оконцевание жил кабеля/подключение кабеля СРЕДНЕГО напряжения от 1 кВ до 35 кВ, 1-жильный, сечением 150 мм2</v>
          </cell>
          <cell r="G4071" t="str">
            <v>Installation of a cable sealing end/sealing/cable core termination/hook-up of MV cable, 1 kV to 35 kV, 1-core, cross-section of 150 mm2</v>
          </cell>
          <cell r="H4071" t="str">
            <v>шт.</v>
          </cell>
          <cell r="I4071" t="str">
            <v>pcs.</v>
          </cell>
          <cell r="J4071">
            <v>4.6829999999999998</v>
          </cell>
          <cell r="K4071">
            <v>0.75</v>
          </cell>
          <cell r="L4071" t="str">
            <v>KQ-49-00</v>
          </cell>
          <cell r="M4071" t="str">
            <v>Кабель силовой, м</v>
          </cell>
          <cell r="N4071">
            <v>0</v>
          </cell>
          <cell r="O4071" t="str">
            <v>KQ-49-05</v>
          </cell>
          <cell r="P4071" t="str">
            <v>Расключение силового кабеля от 1 до 35 кВ, шт. (конец кабеля)</v>
          </cell>
          <cell r="Q4071">
            <v>1</v>
          </cell>
        </row>
        <row r="4072">
          <cell r="E4072" t="str">
            <v>EL00-09-01-2</v>
          </cell>
          <cell r="F4072" t="str">
            <v>Устройство концевой кабельной муфты/заделки/оконцевание жил кабеля/подключение кабеля СРЕДНЕГО напряжения от 1 кВ до 35 кВ, 1-жильный, сечением 240 мм2</v>
          </cell>
          <cell r="G4072" t="str">
            <v>Installation of a cable sealing end/sealing/cable core termination/hook-up of MV cable, 1 kV to 35 kV, 1-core, cross-section of 240 mm2</v>
          </cell>
          <cell r="H4072" t="str">
            <v>шт.</v>
          </cell>
          <cell r="I4072" t="str">
            <v>pcs.</v>
          </cell>
          <cell r="J4072">
            <v>5.4770000000000003</v>
          </cell>
          <cell r="K4072">
            <v>0.75</v>
          </cell>
          <cell r="L4072" t="str">
            <v>KQ-49-00</v>
          </cell>
          <cell r="M4072" t="str">
            <v>Кабель силовой, м</v>
          </cell>
          <cell r="N4072">
            <v>0</v>
          </cell>
          <cell r="O4072" t="str">
            <v>KQ-49-05</v>
          </cell>
          <cell r="P4072" t="str">
            <v>Расключение силового кабеля от 1 до 35 кВ, шт. (конец кабеля)</v>
          </cell>
          <cell r="Q4072">
            <v>1</v>
          </cell>
        </row>
        <row r="4073">
          <cell r="E4073" t="str">
            <v>EL00-09-01-3</v>
          </cell>
          <cell r="F4073" t="str">
            <v>Устройство концевой кабельной муфты/заделки/оконцевание жил кабеля/подключение кабеля СРЕДНЕГО напряжения от 1 кВ до 35 кВ, 1-жильный, сечением 630 мм2</v>
          </cell>
          <cell r="G4073" t="str">
            <v>Installation of a cable sealing end/sealing/cable core termination/hook-up of MV cable, 1 kV to 35 kV, 1-core, cross-section of 630 mm2</v>
          </cell>
          <cell r="H4073" t="str">
            <v>шт.</v>
          </cell>
          <cell r="I4073" t="str">
            <v>pcs.</v>
          </cell>
          <cell r="J4073">
            <v>5.7940000000000005</v>
          </cell>
          <cell r="K4073">
            <v>0.75</v>
          </cell>
          <cell r="L4073" t="str">
            <v>KQ-49-00</v>
          </cell>
          <cell r="M4073" t="str">
            <v>Кабель силовой, м</v>
          </cell>
          <cell r="N4073">
            <v>0</v>
          </cell>
          <cell r="O4073" t="str">
            <v>KQ-49-05</v>
          </cell>
          <cell r="P4073" t="str">
            <v>Расключение силового кабеля от 1 до 35 кВ, шт. (конец кабеля)</v>
          </cell>
          <cell r="Q4073">
            <v>1</v>
          </cell>
        </row>
        <row r="4074">
          <cell r="E4074" t="str">
            <v>EL00-09-01-6</v>
          </cell>
          <cell r="F4074" t="str">
            <v>Устройство концевой кабельной муфты/заделки/оконцевание жил кабеля/подключение кабеля СРЕДНЕГО напряжения от 1 кВ до 35 кВ, 3 жильный, сечением 120 мм2</v>
          </cell>
          <cell r="G4074" t="str">
            <v>Installation of a cable sealing end/sealing/cable core termination/hook-up of MV cable, 1 kV to 35 kV, 3 cores, cross-section of 120 mm2</v>
          </cell>
          <cell r="H4074" t="str">
            <v>шт.</v>
          </cell>
          <cell r="I4074" t="str">
            <v>pcs.</v>
          </cell>
          <cell r="J4074">
            <v>8.4809999999999999</v>
          </cell>
          <cell r="K4074">
            <v>0.75</v>
          </cell>
          <cell r="L4074" t="str">
            <v>KQ-49-00</v>
          </cell>
          <cell r="M4074" t="str">
            <v>Кабель силовой, м</v>
          </cell>
          <cell r="N4074">
            <v>0</v>
          </cell>
          <cell r="O4074" t="str">
            <v>KQ-49-05</v>
          </cell>
          <cell r="P4074" t="str">
            <v>Расключение силового кабеля от 1 до 35 кВ, шт. (конец кабеля)</v>
          </cell>
          <cell r="Q4074">
            <v>1</v>
          </cell>
        </row>
        <row r="4075">
          <cell r="E4075" t="str">
            <v>EL00-09-01-7</v>
          </cell>
          <cell r="F4075" t="str">
            <v>Устройство концевой кабельной муфты/заделки/оконцевание жил кабеля/подключение кабеля СРЕДНЕГО напряжения от 1 кВ до 35 кВ, 3 жильный, сечением 185 мм2</v>
          </cell>
          <cell r="G4075" t="str">
            <v>Installation of a cable sealing end/sealing/cable core termination/hook-up of MV cable, 1 kV to 35 kV, 3 cores, cross-section of 185 mm2</v>
          </cell>
          <cell r="H4075" t="str">
            <v>шт.</v>
          </cell>
          <cell r="I4075" t="str">
            <v>pcs.</v>
          </cell>
          <cell r="J4075">
            <v>8.9570000000000007</v>
          </cell>
          <cell r="K4075">
            <v>0.75</v>
          </cell>
          <cell r="L4075" t="str">
            <v>KQ-49-00</v>
          </cell>
          <cell r="M4075" t="str">
            <v>Кабель силовой, м</v>
          </cell>
          <cell r="N4075">
            <v>0</v>
          </cell>
          <cell r="O4075" t="str">
            <v>KQ-49-05</v>
          </cell>
          <cell r="P4075" t="str">
            <v>Расключение силового кабеля от 1 до 35 кВ, шт. (конец кабеля)</v>
          </cell>
          <cell r="Q4075">
            <v>1</v>
          </cell>
        </row>
        <row r="4076">
          <cell r="E4076" t="str">
            <v>EL00-09-01-8</v>
          </cell>
          <cell r="F4076" t="str">
            <v>Устройство концевой кабельной муфты/заделки/оконцевание жил кабеля/подключение кабеля СРЕДНЕГО напряжения от 1 кВ до 35 кВ, 3 жильный, сечением 240 мм2</v>
          </cell>
          <cell r="G4076" t="str">
            <v>Installation of a cable sealing end/sealing/cable core termination/hook-up of MV cable, 1 kV to 35 kV, 3 cores, cross-section of 240 mm2</v>
          </cell>
          <cell r="H4076" t="str">
            <v>шт.</v>
          </cell>
          <cell r="I4076" t="str">
            <v>pcs.</v>
          </cell>
          <cell r="J4076">
            <v>9.83</v>
          </cell>
          <cell r="K4076">
            <v>0.75</v>
          </cell>
          <cell r="L4076" t="str">
            <v>KQ-49-00</v>
          </cell>
          <cell r="M4076" t="str">
            <v>Кабель силовой, м</v>
          </cell>
          <cell r="N4076">
            <v>0</v>
          </cell>
          <cell r="O4076" t="str">
            <v>KQ-49-05</v>
          </cell>
          <cell r="P4076" t="str">
            <v>Расключение силового кабеля от 1 до 35 кВ, шт. (конец кабеля)</v>
          </cell>
          <cell r="Q4076">
            <v>1</v>
          </cell>
        </row>
        <row r="4077">
          <cell r="E4077" t="str">
            <v>EL00-09-01-11</v>
          </cell>
          <cell r="F4077" t="str">
            <v>Устройство концевой кабельной муфты/заделки/оконцевание жил кабеля/подключение кабеля СРЕДНЕГО напряжения от 1 кВ до 35 кВ, 1-жильный, сечением до 95 мм2</v>
          </cell>
          <cell r="G4077" t="str">
            <v>Installation of a cable sealing end/sealing/cable core termination/hook-up of MV cable, 1 kV to 35 kV, 1-core, cross-section up to 95 mm2</v>
          </cell>
          <cell r="H4077" t="str">
            <v>шт.</v>
          </cell>
          <cell r="I4077" t="str">
            <v>pcs.</v>
          </cell>
          <cell r="J4077">
            <v>3.625</v>
          </cell>
          <cell r="K4077">
            <v>0.3</v>
          </cell>
          <cell r="L4077" t="str">
            <v>KQ-49-00</v>
          </cell>
          <cell r="M4077" t="str">
            <v>Кабель силовой, м</v>
          </cell>
          <cell r="N4077">
            <v>0</v>
          </cell>
          <cell r="O4077" t="str">
            <v>KQ-49-05</v>
          </cell>
          <cell r="P4077" t="str">
            <v>Расключение силового кабеля от 1 до 35 кВ, шт. (конец кабеля)</v>
          </cell>
          <cell r="Q4077">
            <v>1</v>
          </cell>
        </row>
        <row r="4078">
          <cell r="E4078" t="str">
            <v>EL00-09-01-12</v>
          </cell>
          <cell r="F4078" t="str">
            <v>Устройство концевой кабельной муфты/заделки/оконцевание жил кабеля/подключение кабеля СРЕДНЕГО напряжения от 1 кВ до 35 кВ, 1-жильный, сечением 300 мм2</v>
          </cell>
          <cell r="G4078" t="str">
            <v>Installation of a cable sealing end/sealing/cable core termination/hook-up of MV cable, 1 kV to 35 kV, 1-core, cross-section of 300 mm2</v>
          </cell>
          <cell r="H4078" t="str">
            <v>шт.</v>
          </cell>
          <cell r="I4078" t="str">
            <v>pcs.</v>
          </cell>
          <cell r="J4078">
            <v>5.556</v>
          </cell>
          <cell r="K4078">
            <v>0.75</v>
          </cell>
          <cell r="L4078" t="str">
            <v>KQ-49-00</v>
          </cell>
          <cell r="M4078" t="str">
            <v>Кабель силовой, м</v>
          </cell>
          <cell r="N4078">
            <v>0</v>
          </cell>
          <cell r="O4078" t="str">
            <v>KQ-49-05</v>
          </cell>
          <cell r="P4078" t="str">
            <v>Расключение силового кабеля от 1 до 35 кВ, шт. (конец кабеля)</v>
          </cell>
          <cell r="Q4078">
            <v>1</v>
          </cell>
        </row>
        <row r="4079">
          <cell r="E4079" t="str">
            <v>EL00-09-01-13</v>
          </cell>
          <cell r="F4079" t="str">
            <v>Устройство концевой кабельной муфты/заделки/оконцевание жил кабеля/подключение кабеля СРЕДНЕГО напряжения от 1 кВ до 35 кВ, 1-жильный, сечением 400 мм2</v>
          </cell>
          <cell r="G4079" t="str">
            <v>Installation of a cable sealing end/sealing/cable core termination/hook-up of MV cable, 1 kV to 35 kV, 1-core, cross-section of 400 mm2</v>
          </cell>
          <cell r="H4079" t="str">
            <v>шт.</v>
          </cell>
          <cell r="I4079" t="str">
            <v>pcs.</v>
          </cell>
          <cell r="J4079">
            <v>5.6360000000000001</v>
          </cell>
          <cell r="K4079">
            <v>0.75</v>
          </cell>
          <cell r="L4079" t="str">
            <v>KQ-49-00</v>
          </cell>
          <cell r="M4079" t="str">
            <v>Кабель силовой, м</v>
          </cell>
          <cell r="N4079">
            <v>0</v>
          </cell>
          <cell r="O4079" t="str">
            <v>KQ-49-05</v>
          </cell>
          <cell r="P4079" t="str">
            <v>Расключение силового кабеля от 1 до 35 кВ, шт. (конец кабеля)</v>
          </cell>
          <cell r="Q4079">
            <v>1</v>
          </cell>
        </row>
        <row r="4080">
          <cell r="E4080" t="str">
            <v>EL00-09-01-14</v>
          </cell>
          <cell r="F4080" t="str">
            <v>Устройство концевой кабельной муфты/заделки/оконцевание жил кабеля/подключение кабеля СРЕДНЕГО напряжения от 1 кВ до 35 кВ, 1-жильный, сечением 500 мм2</v>
          </cell>
          <cell r="G4080" t="str">
            <v>Installation of a cable sealing end/sealing/cable core termination/hook-up of MV cable, 1 kV to 35 kV, 1-core, cross-section of 500 mm2</v>
          </cell>
          <cell r="H4080" t="str">
            <v>шт.</v>
          </cell>
          <cell r="I4080" t="str">
            <v>pcs.</v>
          </cell>
          <cell r="J4080">
            <v>5.7149999999999999</v>
          </cell>
          <cell r="K4080">
            <v>0.75</v>
          </cell>
          <cell r="L4080" t="str">
            <v>KQ-49-00</v>
          </cell>
          <cell r="M4080" t="str">
            <v>Кабель силовой, м</v>
          </cell>
          <cell r="N4080">
            <v>0</v>
          </cell>
          <cell r="O4080" t="str">
            <v>KQ-49-05</v>
          </cell>
          <cell r="P4080" t="str">
            <v>Расключение силового кабеля от 1 до 35 кВ, шт. (конец кабеля)</v>
          </cell>
          <cell r="Q4080">
            <v>1</v>
          </cell>
        </row>
        <row r="4081">
          <cell r="E4081" t="str">
            <v>EL00-09-01-15</v>
          </cell>
          <cell r="F4081" t="str">
            <v>Устройство концевой кабельной муфты/заделки/оконцевание жил кабеля/подключение кабеля СРЕДНЕГО напряжения от 1 кВ до 35 кВ, 1-жильный, сечением 800 мм2</v>
          </cell>
          <cell r="G4081" t="str">
            <v>Installation of a cable sealing end/sealing/cable core termination/hook-up of MV cable, 1 kV to 35 kV, 1-core, cross-section of 800 mm2</v>
          </cell>
          <cell r="H4081" t="str">
            <v>шт.</v>
          </cell>
          <cell r="I4081" t="str">
            <v>pcs.</v>
          </cell>
          <cell r="J4081">
            <v>6.508</v>
          </cell>
          <cell r="K4081">
            <v>0.75</v>
          </cell>
          <cell r="L4081" t="str">
            <v>KQ-49-00</v>
          </cell>
          <cell r="M4081" t="str">
            <v>Кабель силовой, м</v>
          </cell>
          <cell r="N4081">
            <v>0</v>
          </cell>
          <cell r="O4081" t="str">
            <v>KQ-49-05</v>
          </cell>
          <cell r="P4081" t="str">
            <v>Расключение силового кабеля от 1 до 35 кВ, шт. (конец кабеля)</v>
          </cell>
          <cell r="Q4081">
            <v>1</v>
          </cell>
        </row>
        <row r="4082">
          <cell r="E4082" t="str">
            <v>EL00-09-01-16</v>
          </cell>
          <cell r="F4082" t="str">
            <v>Устройство концевой кабельной муфты/заделки/оконцевание жил кабеля/подключение кабеля СРЕДНЕГО напряжения от 1 кВ до 35 кВ, 1-жильный, сечением 1000 мм2</v>
          </cell>
          <cell r="G4082" t="str">
            <v>Installation of a cable sealing end/sealing/cable core termination/hook-up of MV cable, 1 kV to 35 kV, 1-core, cross-section of 1000 mm2</v>
          </cell>
          <cell r="H4082" t="str">
            <v>шт.</v>
          </cell>
          <cell r="I4082" t="str">
            <v>pcs.</v>
          </cell>
          <cell r="J4082">
            <v>6.5880000000000001</v>
          </cell>
          <cell r="K4082">
            <v>0.75</v>
          </cell>
          <cell r="L4082" t="str">
            <v>KQ-49-00</v>
          </cell>
          <cell r="M4082" t="str">
            <v>Кабель силовой, м</v>
          </cell>
          <cell r="N4082">
            <v>0</v>
          </cell>
          <cell r="O4082" t="str">
            <v>KQ-49-05</v>
          </cell>
          <cell r="P4082" t="str">
            <v>Расключение силового кабеля от 1 до 35 кВ, шт. (конец кабеля)</v>
          </cell>
          <cell r="Q4082">
            <v>1</v>
          </cell>
        </row>
        <row r="4083">
          <cell r="E4083" t="str">
            <v>EL00-09-01-21</v>
          </cell>
          <cell r="F4083" t="str">
            <v>Устройство концевой кабельной муфты/заделки/оконцевание жил кабеля/подключение кабеля СРЕДНЕГО напряжения от 1 кВ до 35 кВ, 3 жильный, сечением 35 мм2</v>
          </cell>
          <cell r="G4083" t="str">
            <v>Installation of a cable sealing end/sealing/cable core termination/hook-up of MV cable, 1 kV to 35 kV, 3-core, cross-section of 35 mm2</v>
          </cell>
          <cell r="H4083" t="str">
            <v>шт.</v>
          </cell>
          <cell r="I4083" t="str">
            <v>pcs.</v>
          </cell>
          <cell r="J4083">
            <v>0</v>
          </cell>
          <cell r="K4083">
            <v>0</v>
          </cell>
          <cell r="L4083" t="str">
            <v>KQ-49-00</v>
          </cell>
          <cell r="M4083" t="str">
            <v>Кабель силовой, м</v>
          </cell>
          <cell r="N4083">
            <v>0</v>
          </cell>
          <cell r="O4083" t="str">
            <v>KQ-49-05</v>
          </cell>
          <cell r="P4083" t="str">
            <v>Расключение силового кабеля от 1 до 35 кВ, шт. (конец кабеля)</v>
          </cell>
          <cell r="Q4083">
            <v>1</v>
          </cell>
        </row>
        <row r="4084">
          <cell r="E4084" t="str">
            <v>EL00-09-01-17</v>
          </cell>
          <cell r="F4084" t="str">
            <v>Устройство концевой кабельной муфты/заделки/оконцевание жил кабеля/подключение кабеля СРЕДНЕГО напряжения от 1 кВ до 35 кВ, 3 жильный, сечением 50 мм2</v>
          </cell>
          <cell r="G4084" t="str">
            <v>Installation of a cable sealing end/sealing/cable core termination/hook-up of MV cable, 1 kV to 35 kV, 3 cores, cross-section of 50 mm2</v>
          </cell>
          <cell r="H4084" t="str">
            <v>шт.</v>
          </cell>
          <cell r="I4084" t="str">
            <v>pcs.</v>
          </cell>
          <cell r="J4084">
            <v>6.2309999999999999</v>
          </cell>
          <cell r="K4084">
            <v>0.3</v>
          </cell>
          <cell r="L4084" t="str">
            <v>KQ-49-00</v>
          </cell>
          <cell r="M4084" t="str">
            <v>Кабель силовой, м</v>
          </cell>
          <cell r="N4084">
            <v>0</v>
          </cell>
          <cell r="O4084" t="str">
            <v>KQ-49-05</v>
          </cell>
          <cell r="P4084" t="str">
            <v>Расключение силового кабеля от 1 до 35 кВ, шт. (конец кабеля)</v>
          </cell>
          <cell r="Q4084">
            <v>1</v>
          </cell>
        </row>
        <row r="4085">
          <cell r="E4085" t="str">
            <v>EL00-09-01-18</v>
          </cell>
          <cell r="F4085" t="str">
            <v>Устройство концевой кабельной муфты/заделки/оконцевание жил кабеля/подключение кабеля СРЕДНЕГО напряжения от 1 кВ до 35 кВ, 3 жильный, сечением 95 мм2</v>
          </cell>
          <cell r="G4085" t="str">
            <v>Installation of a cable sealing end/sealing/cable core termination/hook-up of MV cable, 1 kV to 35 kV, 3 cores, cross-section of 95 mm2</v>
          </cell>
          <cell r="H4085" t="str">
            <v>шт.</v>
          </cell>
          <cell r="I4085" t="str">
            <v>pcs.</v>
          </cell>
          <cell r="J4085">
            <v>7.3420000000000005</v>
          </cell>
          <cell r="K4085">
            <v>0.3</v>
          </cell>
          <cell r="L4085" t="str">
            <v>KQ-49-00</v>
          </cell>
          <cell r="M4085" t="str">
            <v>Кабель силовой, м</v>
          </cell>
          <cell r="N4085">
            <v>0</v>
          </cell>
          <cell r="O4085" t="str">
            <v>KQ-49-05</v>
          </cell>
          <cell r="P4085" t="str">
            <v>Расключение силового кабеля от 1 до 35 кВ, шт. (конец кабеля)</v>
          </cell>
          <cell r="Q4085">
            <v>1</v>
          </cell>
        </row>
        <row r="4086">
          <cell r="E4086" t="str">
            <v>EL00-09-01-19</v>
          </cell>
          <cell r="F4086" t="str">
            <v>Устройство концевой кабельной муфты/заделки/оконцевание жил кабеля/подключение кабеля СРЕДНЕГО напряжения от 1 кВ до 35 кВ, 3 жильный, сечением 150 мм2</v>
          </cell>
          <cell r="G4086" t="str">
            <v>Installation of a cable sealing end/sealing/cable core termination/hook-up of MV cable, 1 kV to 35 kV, 3 cores, cross-section of 150 mm2</v>
          </cell>
          <cell r="H4086" t="str">
            <v>шт.</v>
          </cell>
          <cell r="I4086" t="str">
            <v>pcs.</v>
          </cell>
          <cell r="J4086">
            <v>8.7189999999999994</v>
          </cell>
          <cell r="K4086">
            <v>0.75</v>
          </cell>
          <cell r="L4086" t="str">
            <v>KQ-49-00</v>
          </cell>
          <cell r="M4086" t="str">
            <v>Кабель силовой, м</v>
          </cell>
          <cell r="N4086">
            <v>0</v>
          </cell>
          <cell r="O4086" t="str">
            <v>KQ-49-05</v>
          </cell>
          <cell r="P4086" t="str">
            <v>Расключение силового кабеля от 1 до 35 кВ, шт. (конец кабеля)</v>
          </cell>
          <cell r="Q4086">
            <v>1</v>
          </cell>
        </row>
        <row r="4087">
          <cell r="E4087" t="str">
            <v>EL00-09-01-20</v>
          </cell>
          <cell r="F4087" t="str">
            <v>Устройство концевой кабельной муфты/заделки/оконцевание жил кабеля/подключение кабеля СРЕДНЕГО напряжения от 1 кВ до 35 кВ, 1-жильный, сечением 120 мм2</v>
          </cell>
          <cell r="G4087" t="str">
            <v>Installation of a cable sealing end/sealing/cable core termination/hook-up of MV cable, 1 kV to 35 kV, 1-core, cross-section of 120 mm2</v>
          </cell>
          <cell r="H4087" t="str">
            <v>шт.</v>
          </cell>
          <cell r="I4087" t="str">
            <v>pcs.</v>
          </cell>
          <cell r="J4087">
            <v>4.6034805194805193</v>
          </cell>
          <cell r="K4087">
            <v>0.75</v>
          </cell>
          <cell r="L4087" t="str">
            <v>KQ-49-00</v>
          </cell>
          <cell r="M4087" t="str">
            <v>Кабель силовой, м</v>
          </cell>
          <cell r="N4087">
            <v>0</v>
          </cell>
          <cell r="O4087" t="str">
            <v>KQ-49-05</v>
          </cell>
          <cell r="P4087" t="str">
            <v>Расключение силового кабеля от 1 до 35 кВ, шт. (конец кабеля)</v>
          </cell>
          <cell r="Q4087">
            <v>1</v>
          </cell>
        </row>
        <row r="4088">
          <cell r="E4088" t="str">
            <v>EL00-09-02</v>
          </cell>
          <cell r="F4088" t="str">
            <v>Подключение кабеля, НИЗКОГО напряжения до 1 кВ, небронированный</v>
          </cell>
          <cell r="G4088" t="str">
            <v>Cable hook-up, LOW voltage, up to 1 kV, unarmored</v>
          </cell>
        </row>
        <row r="4089">
          <cell r="E4089" t="str">
            <v>EL00-09-02-13</v>
          </cell>
          <cell r="F4089" t="str">
            <v>Устройство концевой кабельной муфты/заделки/оконцевание жил кабеля/подключение кабеля НИЗКОГО напряжения до 1 кВ, 1-жильный, сечением 2,5 мм2</v>
          </cell>
          <cell r="G4089" t="str">
            <v>Installation of a cable sealing end/sealing/cable core termination/hook-up of LV cable, up to 1 kV, 1-core, cross-section of 2.5 mm2</v>
          </cell>
          <cell r="H4089" t="str">
            <v>шт.</v>
          </cell>
          <cell r="I4089" t="str">
            <v>pcs.</v>
          </cell>
          <cell r="J4089">
            <v>0.45399999999999996</v>
          </cell>
          <cell r="K4089">
            <v>7.4999999999999997E-2</v>
          </cell>
          <cell r="L4089" t="str">
            <v>KQ-49-00</v>
          </cell>
          <cell r="M4089" t="str">
            <v>Кабель силовой, м</v>
          </cell>
          <cell r="N4089">
            <v>0</v>
          </cell>
          <cell r="O4089" t="str">
            <v>KQ-49-04</v>
          </cell>
          <cell r="P4089" t="str">
            <v>Расключение силового кабеля до 1 кВ, шт. (конец кабеля)</v>
          </cell>
          <cell r="Q4089">
            <v>1</v>
          </cell>
        </row>
        <row r="4090">
          <cell r="E4090" t="str">
            <v>EL00-09-02-58</v>
          </cell>
          <cell r="F4090" t="str">
            <v>Устройство концевой кабельной муфты/заделки/оконцевание жил кабеля/подключение кабеля НИЗКОГО напряжения до 1 кВ, 1-жильный, сечением 4 мм2</v>
          </cell>
          <cell r="G4090" t="str">
            <v>Installation of a cable sealing end/sealing/cable core termination/hook-up of LV cable, up to 1 kV, 1-core, cross-section of 4 mm2</v>
          </cell>
          <cell r="H4090" t="str">
            <v>шт.</v>
          </cell>
          <cell r="I4090" t="str">
            <v>pcs.</v>
          </cell>
          <cell r="J4090">
            <v>0.47681818181818175</v>
          </cell>
          <cell r="K4090">
            <v>7.4999999999999997E-2</v>
          </cell>
          <cell r="L4090" t="str">
            <v>KQ-49-00</v>
          </cell>
          <cell r="M4090" t="str">
            <v>Кабель силовой, м</v>
          </cell>
          <cell r="N4090">
            <v>0</v>
          </cell>
          <cell r="O4090" t="str">
            <v>KQ-49-04</v>
          </cell>
          <cell r="P4090" t="str">
            <v>Расключение силового кабеля до 1 кВ, шт. (конец кабеля)</v>
          </cell>
          <cell r="Q4090">
            <v>1</v>
          </cell>
        </row>
        <row r="4091">
          <cell r="E4091" t="str">
            <v>EL00-09-02-59</v>
          </cell>
          <cell r="F4091" t="str">
            <v>Устройство концевой кабельной муфты/заделки/оконцевание жил кабеля/подключение кабеля НИЗКОГО напряжения до 1 кВ, 1-жильный, сечением 6 мм2</v>
          </cell>
          <cell r="G4091" t="str">
            <v>Installation of a cable sealing end/sealing/cable core termination/hook-up of LV cable, up to 1 kV, 1-core, cross-section of 6 mm2</v>
          </cell>
          <cell r="H4091" t="str">
            <v>шт.</v>
          </cell>
          <cell r="I4091" t="str">
            <v>pcs.</v>
          </cell>
          <cell r="J4091">
            <v>0.50018181818181817</v>
          </cell>
          <cell r="K4091">
            <v>7.4999999999999997E-2</v>
          </cell>
          <cell r="L4091" t="str">
            <v>KQ-49-00</v>
          </cell>
          <cell r="M4091" t="str">
            <v>Кабель силовой, м</v>
          </cell>
          <cell r="N4091">
            <v>0</v>
          </cell>
          <cell r="O4091" t="str">
            <v>KQ-49-04</v>
          </cell>
          <cell r="P4091" t="str">
            <v>Расключение силового кабеля до 1 кВ, шт. (конец кабеля)</v>
          </cell>
          <cell r="Q4091">
            <v>1</v>
          </cell>
        </row>
        <row r="4092">
          <cell r="E4092" t="str">
            <v>EL00-09-02-60</v>
          </cell>
          <cell r="F4092" t="str">
            <v>Устройство концевой кабельной муфты/заделки/оконцевание жил кабеля/подключение кабеля НИЗКОГО напряжения до 1 кВ, 1-жильный, сечением10 мм2</v>
          </cell>
          <cell r="G4092" t="str">
            <v>Installation of a cable sealing end/sealing/cable core termination/hook-up of LV cable, up to 1 kV, 1-core, cross-section of 10 mm2</v>
          </cell>
          <cell r="H4092" t="str">
            <v>шт.</v>
          </cell>
          <cell r="I4092" t="str">
            <v>pcs.</v>
          </cell>
          <cell r="J4092">
            <v>0.52354545454545454</v>
          </cell>
          <cell r="K4092">
            <v>7.4999999999999997E-2</v>
          </cell>
          <cell r="L4092" t="str">
            <v>KQ-49-00</v>
          </cell>
          <cell r="M4092" t="str">
            <v>Кабель силовой, м</v>
          </cell>
          <cell r="N4092">
            <v>0</v>
          </cell>
          <cell r="O4092" t="str">
            <v>KQ-49-04</v>
          </cell>
          <cell r="P4092" t="str">
            <v>Расключение силового кабеля до 1 кВ, шт. (конец кабеля)</v>
          </cell>
          <cell r="Q4092">
            <v>1</v>
          </cell>
        </row>
        <row r="4093">
          <cell r="E4093" t="str">
            <v>EL00-09-02-61</v>
          </cell>
          <cell r="F4093" t="str">
            <v>Устройство концевой кабельной муфты/заделки/оконцевание жил кабеля/подключение кабеля НИЗКОГО напряжения до 1 кВ, 1-жильный, сечением 16 мм2</v>
          </cell>
          <cell r="G4093" t="str">
            <v>Installation of a cable sealing end/sealing/cable core termination/hook-up of LV cable, up to 1 kV, 1-core, cross-section of 16 mm2</v>
          </cell>
          <cell r="H4093" t="str">
            <v>шт.</v>
          </cell>
          <cell r="I4093" t="str">
            <v>pcs.</v>
          </cell>
          <cell r="J4093">
            <v>0.54690909090909079</v>
          </cell>
          <cell r="K4093">
            <v>7.4999999999999997E-2</v>
          </cell>
          <cell r="L4093" t="str">
            <v>KQ-49-00</v>
          </cell>
          <cell r="M4093" t="str">
            <v>Кабель силовой, м</v>
          </cell>
          <cell r="N4093">
            <v>0</v>
          </cell>
          <cell r="O4093" t="str">
            <v>KQ-49-04</v>
          </cell>
          <cell r="P4093" t="str">
            <v>Расключение силового кабеля до 1 кВ, шт. (конец кабеля)</v>
          </cell>
          <cell r="Q4093">
            <v>1</v>
          </cell>
        </row>
        <row r="4094">
          <cell r="E4094" t="str">
            <v>EL00-09-02-62</v>
          </cell>
          <cell r="F4094" t="str">
            <v>Устройство концевой кабельной муфты/заделки/оконцевание жил кабеля/подключение кабеля НИЗКОГО напряжения до 1 кВ, 1-жильный, сечением 25 мм2</v>
          </cell>
          <cell r="G4094" t="str">
            <v>Installation of a cable sealing end/sealing/cable core termination/hook-up of LV cable, up to 1 kV, 1-core, cross-section of 25 mm2</v>
          </cell>
          <cell r="H4094" t="str">
            <v>шт.</v>
          </cell>
          <cell r="I4094" t="str">
            <v>pcs.</v>
          </cell>
          <cell r="J4094">
            <v>0.57027272727272726</v>
          </cell>
          <cell r="K4094">
            <v>7.4999999999999997E-2</v>
          </cell>
          <cell r="L4094" t="str">
            <v>KQ-49-00</v>
          </cell>
          <cell r="M4094" t="str">
            <v>Кабель силовой, м</v>
          </cell>
          <cell r="N4094">
            <v>0</v>
          </cell>
          <cell r="O4094" t="str">
            <v>KQ-49-04</v>
          </cell>
          <cell r="P4094" t="str">
            <v>Расключение силового кабеля до 1 кВ, шт. (конец кабеля)</v>
          </cell>
          <cell r="Q4094">
            <v>1</v>
          </cell>
        </row>
        <row r="4095">
          <cell r="E4095" t="str">
            <v>EL00-09-02-14</v>
          </cell>
          <cell r="F4095" t="str">
            <v>Устройство концевой кабельной муфты/заделки/оконцевание жил кабеля/подключение кабеля НИЗКОГО напряжения до 1 кВ, 1-жильный, сечением 35 мм2</v>
          </cell>
          <cell r="G4095" t="str">
            <v>Installation of a cable sealing end/sealing/cable core termination/hook-up of LV cable, up to 1 kV, 1-core, cross-section of 35 mm2</v>
          </cell>
          <cell r="H4095" t="str">
            <v>шт.</v>
          </cell>
          <cell r="I4095" t="str">
            <v>pcs.</v>
          </cell>
          <cell r="J4095">
            <v>1.1949999999999998</v>
          </cell>
          <cell r="K4095">
            <v>0.3</v>
          </cell>
          <cell r="L4095" t="str">
            <v>KQ-49-00</v>
          </cell>
          <cell r="M4095" t="str">
            <v>Кабель силовой, м</v>
          </cell>
          <cell r="N4095">
            <v>0</v>
          </cell>
          <cell r="O4095" t="str">
            <v>KQ-49-04</v>
          </cell>
          <cell r="P4095" t="str">
            <v>Расключение силового кабеля до 1 кВ, шт. (конец кабеля)</v>
          </cell>
          <cell r="Q4095">
            <v>1</v>
          </cell>
        </row>
        <row r="4096">
          <cell r="E4096" t="str">
            <v>EL00-09-02-15</v>
          </cell>
          <cell r="F4096" t="str">
            <v>Устройство концевой кабельной муфты/заделки/оконцевание жил кабеля/подключение кабеля НИЗКОГО напряжения до 1 кВ, 1-жильный, сечением 50 мм2</v>
          </cell>
          <cell r="G4096" t="str">
            <v>Installation of a cable sealing end/sealing/cable core termination/hook-up of LV cable, up to 1 kV, 1-core, cross-section of 50 mm2</v>
          </cell>
          <cell r="H4096" t="str">
            <v>шт.</v>
          </cell>
          <cell r="I4096" t="str">
            <v>pcs.</v>
          </cell>
          <cell r="J4096">
            <v>1.2349999999999999</v>
          </cell>
          <cell r="K4096">
            <v>0.3</v>
          </cell>
          <cell r="L4096" t="str">
            <v>KQ-49-00</v>
          </cell>
          <cell r="M4096" t="str">
            <v>Кабель силовой, м</v>
          </cell>
          <cell r="N4096">
            <v>0</v>
          </cell>
          <cell r="O4096" t="str">
            <v>KQ-49-04</v>
          </cell>
          <cell r="P4096" t="str">
            <v>Расключение силового кабеля до 1 кВ, шт. (конец кабеля)</v>
          </cell>
          <cell r="Q4096">
            <v>1</v>
          </cell>
        </row>
        <row r="4097">
          <cell r="E4097" t="str">
            <v>EL00-09-02-16</v>
          </cell>
          <cell r="F4097" t="str">
            <v>Устройство концевой кабельной муфты/заделки/оконцевание жил кабеля/подключение кабеля НИЗКОГО напряжения до 1 кВ, 1-жильный, сечением 70 мм2</v>
          </cell>
          <cell r="G4097" t="str">
            <v>Installation of a cable sealing end/sealing/cable core termination/hook-up of LV cable, up to 1 kV, 1-core, cross-section of 70 mm2</v>
          </cell>
          <cell r="H4097" t="str">
            <v>шт.</v>
          </cell>
          <cell r="I4097" t="str">
            <v>pcs.</v>
          </cell>
          <cell r="J4097">
            <v>2.3769999999999998</v>
          </cell>
          <cell r="K4097">
            <v>0.3</v>
          </cell>
          <cell r="L4097" t="str">
            <v>KQ-49-00</v>
          </cell>
          <cell r="M4097" t="str">
            <v>Кабель силовой, м</v>
          </cell>
          <cell r="N4097">
            <v>0</v>
          </cell>
          <cell r="O4097" t="str">
            <v>KQ-49-04</v>
          </cell>
          <cell r="P4097" t="str">
            <v>Расключение силового кабеля до 1 кВ, шт. (конец кабеля)</v>
          </cell>
          <cell r="Q4097">
            <v>1</v>
          </cell>
        </row>
        <row r="4098">
          <cell r="E4098" t="str">
            <v>EL00-09-02-17</v>
          </cell>
          <cell r="F4098" t="str">
            <v>Устройство концевой кабельной муфты/заделки/оконцевание жил кабеля/подключение кабеля НИЗКОГО напряжения до 1 кВ, 1-жильный, сечением 95 мм2</v>
          </cell>
          <cell r="G4098" t="str">
            <v>Installation of a cable sealing end/sealing/cable core termination/hook-up of LV cable, up to 1 kV, 1-core, cross-section of 95 mm2</v>
          </cell>
          <cell r="H4098" t="str">
            <v>шт.</v>
          </cell>
          <cell r="I4098" t="str">
            <v>pcs.</v>
          </cell>
          <cell r="J4098">
            <v>2.4569999999999999</v>
          </cell>
          <cell r="K4098">
            <v>0.3</v>
          </cell>
          <cell r="L4098" t="str">
            <v>KQ-49-00</v>
          </cell>
          <cell r="M4098" t="str">
            <v>Кабель силовой, м</v>
          </cell>
          <cell r="N4098">
            <v>0</v>
          </cell>
          <cell r="O4098" t="str">
            <v>KQ-49-04</v>
          </cell>
          <cell r="P4098" t="str">
            <v>Расключение силового кабеля до 1 кВ, шт. (конец кабеля)</v>
          </cell>
          <cell r="Q4098">
            <v>1</v>
          </cell>
        </row>
        <row r="4099">
          <cell r="E4099" t="str">
            <v>EL00-09-02-18</v>
          </cell>
          <cell r="F4099" t="str">
            <v>Устройство концевой кабельной муфты/заделки/оконцевание жил кабеля/подключение кабеля НИЗКОГО напряжения до 1 кВ, 1-жильный, сечением 240 мм2</v>
          </cell>
          <cell r="G4099" t="str">
            <v>Installation of a cable sealing end/sealing/cable core termination/hook-up of LV cable, up to 1 kV, 1-core, cross-section of 240 mm2</v>
          </cell>
          <cell r="H4099" t="str">
            <v>шт.</v>
          </cell>
          <cell r="I4099" t="str">
            <v>pcs.</v>
          </cell>
          <cell r="J4099">
            <v>3.6739999999999999</v>
          </cell>
          <cell r="K4099">
            <v>0.75</v>
          </cell>
          <cell r="L4099" t="str">
            <v>KQ-49-00</v>
          </cell>
          <cell r="M4099" t="str">
            <v>Кабель силовой, м</v>
          </cell>
          <cell r="N4099">
            <v>0</v>
          </cell>
          <cell r="O4099" t="str">
            <v>KQ-49-04</v>
          </cell>
          <cell r="P4099" t="str">
            <v>Расключение силового кабеля до 1 кВ, шт. (конец кабеля)</v>
          </cell>
          <cell r="Q4099">
            <v>1</v>
          </cell>
        </row>
        <row r="4100">
          <cell r="E4100" t="str">
            <v>EL00-09-02-19</v>
          </cell>
          <cell r="F4100" t="str">
            <v>Устройство концевой кабельной муфты/заделки/оконцевание жил кабеля/подключение кабеля НИЗКОГО напряжения до 1 кВ, 3-5 жильный, сечением 1,5 мм2</v>
          </cell>
          <cell r="G4100" t="str">
            <v>Installation of a cable sealing end/sealing/cable core termination/hook-up of LV cable, up to 1 kV, 3-5 cores, cross-section of 1.5 mm2</v>
          </cell>
          <cell r="H4100" t="str">
            <v>шт.</v>
          </cell>
          <cell r="I4100" t="str">
            <v>pcs.</v>
          </cell>
          <cell r="J4100">
            <v>0.60000000000000009</v>
          </cell>
          <cell r="K4100">
            <v>7.4999999999999997E-2</v>
          </cell>
          <cell r="L4100" t="str">
            <v>KQ-49-00</v>
          </cell>
          <cell r="M4100" t="str">
            <v>Кабель силовой, м</v>
          </cell>
          <cell r="N4100">
            <v>0</v>
          </cell>
          <cell r="O4100" t="str">
            <v>KQ-49-04</v>
          </cell>
          <cell r="P4100" t="str">
            <v>Расключение силового кабеля до 1 кВ, шт. (конец кабеля)</v>
          </cell>
          <cell r="Q4100">
            <v>1</v>
          </cell>
        </row>
        <row r="4101">
          <cell r="E4101" t="str">
            <v>EL00-09-02-20</v>
          </cell>
          <cell r="F4101" t="str">
            <v>Устройство концевой кабельной муфты/заделки/оконцевание жил кабеля/подключение кабеля НИЗКОГО напряжения до 1 кВ, 3-5 жильный, сечением 2,5 мм2</v>
          </cell>
          <cell r="G4101" t="str">
            <v>Installation of a cable sealing end/sealing/cable core termination/hook-up of LV cable, up to 1 kV, 3-5 cores, cross-section of 2.5 mm2</v>
          </cell>
          <cell r="H4101" t="str">
            <v>шт.</v>
          </cell>
          <cell r="I4101" t="str">
            <v>pcs.</v>
          </cell>
          <cell r="J4101">
            <v>0.84300000000000008</v>
          </cell>
          <cell r="K4101">
            <v>7.4999999999999997E-2</v>
          </cell>
          <cell r="L4101" t="str">
            <v>KQ-49-00</v>
          </cell>
          <cell r="M4101" t="str">
            <v>Кабель силовой, м</v>
          </cell>
          <cell r="N4101">
            <v>0</v>
          </cell>
          <cell r="O4101" t="str">
            <v>KQ-49-04</v>
          </cell>
          <cell r="P4101" t="str">
            <v>Расключение силового кабеля до 1 кВ, шт. (конец кабеля)</v>
          </cell>
          <cell r="Q4101">
            <v>1</v>
          </cell>
        </row>
        <row r="4102">
          <cell r="E4102" t="str">
            <v>EL00-09-02-21</v>
          </cell>
          <cell r="F4102" t="str">
            <v>Устройство концевой кабельной муфты/заделки/оконцевание жил кабеля/подключение кабеля НИЗКОГО напряжения до 1 кВ, 3-5 жильный, сечением 4 мм2</v>
          </cell>
          <cell r="G4102" t="str">
            <v>Installation of a cable sealing end/sealing/cable core termination/hook-up of LV cable, up to 1 kV, 3-5 cores, cross-section of 4 mm2</v>
          </cell>
          <cell r="H4102" t="str">
            <v>шт.</v>
          </cell>
          <cell r="I4102" t="str">
            <v>pcs.</v>
          </cell>
          <cell r="J4102">
            <v>0.95900000000000007</v>
          </cell>
          <cell r="K4102">
            <v>7.4999999999999997E-2</v>
          </cell>
          <cell r="L4102" t="str">
            <v>KQ-49-00</v>
          </cell>
          <cell r="M4102" t="str">
            <v>Кабель силовой, м</v>
          </cell>
          <cell r="N4102">
            <v>0</v>
          </cell>
          <cell r="O4102" t="str">
            <v>KQ-49-04</v>
          </cell>
          <cell r="P4102" t="str">
            <v>Расключение силового кабеля до 1 кВ, шт. (конец кабеля)</v>
          </cell>
          <cell r="Q4102">
            <v>1</v>
          </cell>
        </row>
        <row r="4103">
          <cell r="E4103" t="str">
            <v>EL00-09-02-22</v>
          </cell>
          <cell r="F4103" t="str">
            <v>Устройство концевой кабельной муфты/заделки/оконцевание жил кабеля/подключение кабеля НИЗКОГО напряжения до 1 кВ, 3-5 жильный, сечением 6 мм2</v>
          </cell>
          <cell r="G4103" t="str">
            <v>Installation of a cable sealing end/sealing/cable core termination/hook-up of LV cable, up to 1 kV, 3-5 cores, cross-section of 6 mm2</v>
          </cell>
          <cell r="H4103" t="str">
            <v>шт.</v>
          </cell>
          <cell r="I4103" t="str">
            <v>pcs.</v>
          </cell>
          <cell r="J4103">
            <v>1.0759999999999998</v>
          </cell>
          <cell r="K4103">
            <v>7.4999999999999997E-2</v>
          </cell>
          <cell r="L4103" t="str">
            <v>KQ-49-00</v>
          </cell>
          <cell r="M4103" t="str">
            <v>Кабель силовой, м</v>
          </cell>
          <cell r="N4103">
            <v>0</v>
          </cell>
          <cell r="O4103" t="str">
            <v>KQ-49-04</v>
          </cell>
          <cell r="P4103" t="str">
            <v>Расключение силового кабеля до 1 кВ, шт. (конец кабеля)</v>
          </cell>
          <cell r="Q4103">
            <v>1</v>
          </cell>
        </row>
        <row r="4104">
          <cell r="E4104" t="str">
            <v>EL00-09-02-23</v>
          </cell>
          <cell r="F4104" t="str">
            <v>Устройство концевой кабельной муфты/заделки/оконцевание жил кабеля/подключение кабеля НИЗКОГО напряжения до 1 кВ, 3 жильный, сечением 10 мм2</v>
          </cell>
          <cell r="G4104" t="str">
            <v>Installation of a cable sealing end/sealing/cable core termination/hook-up of LV cable, up to 1 kV, 3 cores, cross-section of 10 mm2</v>
          </cell>
          <cell r="H4104" t="str">
            <v>шт.</v>
          </cell>
          <cell r="I4104" t="str">
            <v>pcs.</v>
          </cell>
          <cell r="J4104">
            <v>2.3919999999999999</v>
          </cell>
          <cell r="K4104">
            <v>7.4999999999999997E-2</v>
          </cell>
          <cell r="L4104" t="str">
            <v>KQ-49-00</v>
          </cell>
          <cell r="M4104" t="str">
            <v>Кабель силовой, м</v>
          </cell>
          <cell r="N4104">
            <v>0</v>
          </cell>
          <cell r="O4104" t="str">
            <v>KQ-49-04</v>
          </cell>
          <cell r="P4104" t="str">
            <v>Расключение силового кабеля до 1 кВ, шт. (конец кабеля)</v>
          </cell>
          <cell r="Q4104">
            <v>1</v>
          </cell>
        </row>
        <row r="4105">
          <cell r="E4105" t="str">
            <v>EL00-09-02-24</v>
          </cell>
          <cell r="F4105" t="str">
            <v>Устройство концевой кабельной муфты/заделки/оконцевание жил кабеля/подключение кабеля НИЗКОГО напряжения до 1 кВ, 3 жильный, сечением 16 мм2</v>
          </cell>
          <cell r="G4105" t="str">
            <v>Installation of a cable sealing end/sealing/cable core termination/hook-up of LV cable, up to 1 kV, 3 cores, cross-section of 16 mm2</v>
          </cell>
          <cell r="H4105" t="str">
            <v>шт.</v>
          </cell>
          <cell r="I4105" t="str">
            <v>pcs.</v>
          </cell>
          <cell r="J4105">
            <v>2.63</v>
          </cell>
          <cell r="K4105">
            <v>7.4999999999999997E-2</v>
          </cell>
          <cell r="L4105" t="str">
            <v>KQ-49-00</v>
          </cell>
          <cell r="M4105" t="str">
            <v>Кабель силовой, м</v>
          </cell>
          <cell r="N4105">
            <v>0</v>
          </cell>
          <cell r="O4105" t="str">
            <v>KQ-49-04</v>
          </cell>
          <cell r="P4105" t="str">
            <v>Расключение силового кабеля до 1 кВ, шт. (конец кабеля)</v>
          </cell>
          <cell r="Q4105">
            <v>1</v>
          </cell>
        </row>
        <row r="4106">
          <cell r="E4106" t="str">
            <v>EL00-09-02-25</v>
          </cell>
          <cell r="F4106" t="str">
            <v>Устройство концевой кабельной муфты/заделки/оконцевание жил кабеля/подключение кабеля НИЗКОГО напряжения до 1 кВ, 3 жильный, сечением 25 мм2</v>
          </cell>
          <cell r="G4106" t="str">
            <v>Installation of a cable sealing end/sealing/cable core termination/hook-up of LV cable, up to 1 kV, 3 cores, cross-section of 25 mm2</v>
          </cell>
          <cell r="H4106" t="str">
            <v>шт.</v>
          </cell>
          <cell r="I4106" t="str">
            <v>pcs.</v>
          </cell>
          <cell r="J4106">
            <v>3.3179999999999996</v>
          </cell>
          <cell r="K4106">
            <v>0.3</v>
          </cell>
          <cell r="L4106" t="str">
            <v>KQ-49-00</v>
          </cell>
          <cell r="M4106" t="str">
            <v>Кабель силовой, м</v>
          </cell>
          <cell r="N4106">
            <v>0</v>
          </cell>
          <cell r="O4106" t="str">
            <v>KQ-49-04</v>
          </cell>
          <cell r="P4106" t="str">
            <v>Расключение силового кабеля до 1 кВ, шт. (конец кабеля)</v>
          </cell>
          <cell r="Q4106">
            <v>1</v>
          </cell>
        </row>
        <row r="4107">
          <cell r="E4107" t="str">
            <v>EL00-09-02-26</v>
          </cell>
          <cell r="F4107" t="str">
            <v>Устройство концевой кабельной муфты/заделки/оконцевание жил кабеля/подключение кабеля НИЗКОГО напряжения до 1 кВ, 3 жильный, сечением 35 мм2</v>
          </cell>
          <cell r="G4107" t="str">
            <v>Installation of a cable sealing end/sealing/cable core termination/hook-up of LV cable, up to 1 kV, 3 cores, cross-section of 35 mm2</v>
          </cell>
          <cell r="H4107" t="str">
            <v>шт.</v>
          </cell>
          <cell r="I4107" t="str">
            <v>pcs.</v>
          </cell>
          <cell r="J4107">
            <v>3.5559999999999996</v>
          </cell>
          <cell r="K4107">
            <v>0.3</v>
          </cell>
          <cell r="L4107" t="str">
            <v>KQ-49-00</v>
          </cell>
          <cell r="M4107" t="str">
            <v>Кабель силовой, м</v>
          </cell>
          <cell r="N4107">
            <v>0</v>
          </cell>
          <cell r="O4107" t="str">
            <v>KQ-49-04</v>
          </cell>
          <cell r="P4107" t="str">
            <v>Расключение силового кабеля до 1 кВ, шт. (конец кабеля)</v>
          </cell>
          <cell r="Q4107">
            <v>1</v>
          </cell>
        </row>
        <row r="4108">
          <cell r="E4108" t="str">
            <v>EL00-09-02-27</v>
          </cell>
          <cell r="F4108" t="str">
            <v>Устройство концевой кабельной муфты/заделки/оконцевание жил кабеля/подключение кабеля НИЗКОГО напряжения до 1 кВ, 3 жильный, сечением 50 мм2</v>
          </cell>
          <cell r="G4108" t="str">
            <v>Installation of a cable sealing end/sealing/cable core termination/hook-up of LV cable, up to 1 kV, 3 cores, cross-section of 50 mm2</v>
          </cell>
          <cell r="H4108" t="str">
            <v>шт.</v>
          </cell>
          <cell r="I4108" t="str">
            <v>pcs.</v>
          </cell>
          <cell r="J4108">
            <v>3.7949999999999999</v>
          </cell>
          <cell r="K4108">
            <v>0.3</v>
          </cell>
          <cell r="L4108" t="str">
            <v>KQ-49-00</v>
          </cell>
          <cell r="M4108" t="str">
            <v>Кабель силовой, м</v>
          </cell>
          <cell r="N4108">
            <v>0</v>
          </cell>
          <cell r="O4108" t="str">
            <v>KQ-49-04</v>
          </cell>
          <cell r="P4108" t="str">
            <v>Расключение силового кабеля до 1 кВ, шт. (конец кабеля)</v>
          </cell>
          <cell r="Q4108">
            <v>1</v>
          </cell>
        </row>
        <row r="4109">
          <cell r="E4109" t="str">
            <v>EL00-09-02-28</v>
          </cell>
          <cell r="F4109" t="str">
            <v>Устройство концевой кабельной муфты/заделки/оконцевание жил кабеля/подключение кабеля НИЗКОГО напряжения до 1 кВ, 3 жильный, сечением 70 мм2</v>
          </cell>
          <cell r="G4109" t="str">
            <v>Installation of a cable sealing end/sealing/cable core termination/hook-up of LV cable, up to 1 kV, 3 cores, cross-section of 70 mm2</v>
          </cell>
          <cell r="H4109" t="str">
            <v>шт.</v>
          </cell>
          <cell r="I4109" t="str">
            <v>pcs.</v>
          </cell>
          <cell r="J4109">
            <v>4.4620000000000006</v>
          </cell>
          <cell r="K4109">
            <v>0.3</v>
          </cell>
          <cell r="L4109" t="str">
            <v>KQ-49-00</v>
          </cell>
          <cell r="M4109" t="str">
            <v>Кабель силовой, м</v>
          </cell>
          <cell r="N4109">
            <v>0</v>
          </cell>
          <cell r="O4109" t="str">
            <v>KQ-49-04</v>
          </cell>
          <cell r="P4109" t="str">
            <v>Расключение силового кабеля до 1 кВ, шт. (конец кабеля)</v>
          </cell>
          <cell r="Q4109">
            <v>1</v>
          </cell>
        </row>
        <row r="4110">
          <cell r="E4110" t="str">
            <v>EL00-09-02-29</v>
          </cell>
          <cell r="F4110" t="str">
            <v>Устройство концевой кабельной муфты/заделки/оконцевание жил кабеля/подключение кабеля НИЗКОГО напряжения до 1 кВ, 3 жильный, сечением 95 мм2</v>
          </cell>
          <cell r="G4110" t="str">
            <v>Installation of a cable sealing end/sealing/cable core termination/hook-up of LV cable, up to 1 kV, 3 cores, cross-section of 95 mm2</v>
          </cell>
          <cell r="H4110" t="str">
            <v>шт.</v>
          </cell>
          <cell r="I4110" t="str">
            <v>pcs.</v>
          </cell>
          <cell r="J4110">
            <v>4.7</v>
          </cell>
          <cell r="K4110">
            <v>0.3</v>
          </cell>
          <cell r="L4110" t="str">
            <v>KQ-49-00</v>
          </cell>
          <cell r="M4110" t="str">
            <v>Кабель силовой, м</v>
          </cell>
          <cell r="N4110">
            <v>0</v>
          </cell>
          <cell r="O4110" t="str">
            <v>KQ-49-04</v>
          </cell>
          <cell r="P4110" t="str">
            <v>Расключение силового кабеля до 1 кВ, шт. (конец кабеля)</v>
          </cell>
          <cell r="Q4110">
            <v>1</v>
          </cell>
        </row>
        <row r="4111">
          <cell r="E4111" t="str">
            <v>EL00-09-02-30</v>
          </cell>
          <cell r="F4111" t="str">
            <v>Устройство концевой кабельной муфты/заделки/оконцевание жил кабеля/подключение кабеля НИЗКОГО напряжения до 1 кВ, 3 жильный, сечением 120 мм2</v>
          </cell>
          <cell r="G4111" t="str">
            <v>Installation of a cable sealing end/sealing/cable core termination/hook-up of LV cable, up to 1 kV, 3 cores, cross-section of 120 mm2</v>
          </cell>
          <cell r="H4111" t="str">
            <v>шт.</v>
          </cell>
          <cell r="I4111" t="str">
            <v>pcs.</v>
          </cell>
          <cell r="J4111">
            <v>5.8380000000000001</v>
          </cell>
          <cell r="K4111">
            <v>0.75</v>
          </cell>
          <cell r="L4111" t="str">
            <v>KQ-49-00</v>
          </cell>
          <cell r="M4111" t="str">
            <v>Кабель силовой, м</v>
          </cell>
          <cell r="N4111">
            <v>0</v>
          </cell>
          <cell r="O4111" t="str">
            <v>KQ-49-04</v>
          </cell>
          <cell r="P4111" t="str">
            <v>Расключение силового кабеля до 1 кВ, шт. (конец кабеля)</v>
          </cell>
          <cell r="Q4111">
            <v>1</v>
          </cell>
        </row>
        <row r="4112">
          <cell r="E4112" t="str">
            <v>EL00-09-02-31</v>
          </cell>
          <cell r="F4112" t="str">
            <v>Устройство концевой кабельной муфты/заделки/оконцевание жил кабеля/подключение кабеля НИЗКОГО напряжения до 1 кВ, 3 жильный, сечением 150 мм2</v>
          </cell>
          <cell r="G4112" t="str">
            <v>Installation of a cable sealing end/sealing/cable core termination/hook-up of LV cable, up to 1 kV, 3 cores, cross-section of 150 mm2</v>
          </cell>
          <cell r="H4112" t="str">
            <v>шт.</v>
          </cell>
          <cell r="I4112" t="str">
            <v>pcs.</v>
          </cell>
          <cell r="J4112">
            <v>6.077</v>
          </cell>
          <cell r="K4112">
            <v>0.75</v>
          </cell>
          <cell r="L4112" t="str">
            <v>KQ-49-00</v>
          </cell>
          <cell r="M4112" t="str">
            <v>Кабель силовой, м</v>
          </cell>
          <cell r="N4112">
            <v>0</v>
          </cell>
          <cell r="O4112" t="str">
            <v>KQ-49-04</v>
          </cell>
          <cell r="P4112" t="str">
            <v>Расключение силового кабеля до 1 кВ, шт. (конец кабеля)</v>
          </cell>
          <cell r="Q4112">
            <v>1</v>
          </cell>
        </row>
        <row r="4113">
          <cell r="E4113" t="str">
            <v>EL00-09-02-32</v>
          </cell>
          <cell r="F4113" t="str">
            <v>Устройство концевой кабельной муфты/заделки/оконцевание жил кабеля/подключение кабеля НИЗКОГО напряжения до 1 кВ, 3 жильный, сечением 185 мм2</v>
          </cell>
          <cell r="G4113" t="str">
            <v>Installation of a cable sealing end/sealing/cable core termination/hook-up of LV cable, up to 1 kV, 3 cores, cross-section of 185 mm2</v>
          </cell>
          <cell r="H4113" t="str">
            <v>шт.</v>
          </cell>
          <cell r="I4113" t="str">
            <v>pcs.</v>
          </cell>
          <cell r="J4113">
            <v>6.7439999999999998</v>
          </cell>
          <cell r="K4113">
            <v>0.75</v>
          </cell>
          <cell r="L4113" t="str">
            <v>KQ-49-00</v>
          </cell>
          <cell r="M4113" t="str">
            <v>Кабель силовой, м</v>
          </cell>
          <cell r="N4113">
            <v>0</v>
          </cell>
          <cell r="O4113" t="str">
            <v>KQ-49-04</v>
          </cell>
          <cell r="P4113" t="str">
            <v>Расключение силового кабеля до 1 кВ, шт. (конец кабеля)</v>
          </cell>
          <cell r="Q4113">
            <v>1</v>
          </cell>
        </row>
        <row r="4114">
          <cell r="E4114" t="str">
            <v>EL00-09-02-33</v>
          </cell>
          <cell r="F4114" t="str">
            <v>Устройство концевой кабельной муфты/заделки/оконцевание жил кабеля/подключение кабеля НИЗКОГО напряжения до 1 кВ, 3 жильный, сечением 240 мм2</v>
          </cell>
          <cell r="G4114" t="str">
            <v>Installation of a cable sealing end/sealing/cable core termination/hook-up of LV cable, up to 1 kV, 3 cores, cross-section of 240 mm2</v>
          </cell>
          <cell r="H4114" t="str">
            <v>шт.</v>
          </cell>
          <cell r="I4114" t="str">
            <v>pcs.</v>
          </cell>
          <cell r="J4114">
            <v>6.9820000000000002</v>
          </cell>
          <cell r="K4114">
            <v>0.75</v>
          </cell>
          <cell r="L4114" t="str">
            <v>KQ-49-00</v>
          </cell>
          <cell r="M4114" t="str">
            <v>Кабель силовой, м</v>
          </cell>
          <cell r="N4114">
            <v>0</v>
          </cell>
          <cell r="O4114" t="str">
            <v>KQ-49-04</v>
          </cell>
          <cell r="P4114" t="str">
            <v>Расключение силового кабеля до 1 кВ, шт. (конец кабеля)</v>
          </cell>
          <cell r="Q4114">
            <v>1</v>
          </cell>
        </row>
        <row r="4115">
          <cell r="E4115" t="str">
            <v>EL00-09-02-34</v>
          </cell>
          <cell r="F4115" t="str">
            <v>Устройство концевой кабельной муфты/заделки/оконцевание жил кабеля/подключение кабеля НИЗКОГО напряжения до 1 кВ, 4 жильный, сечением 10 мм2</v>
          </cell>
          <cell r="G4115" t="str">
            <v>Installation of a cable sealing end/sealing/cable core termination/hook-up of LV cable, up to 1 kV, 4 cores, cross-section of 10 mm2</v>
          </cell>
          <cell r="H4115" t="str">
            <v>шт.</v>
          </cell>
          <cell r="I4115" t="str">
            <v>pcs.</v>
          </cell>
          <cell r="J4115">
            <v>2.8220000000000001</v>
          </cell>
          <cell r="K4115">
            <v>7.4999999999999997E-2</v>
          </cell>
          <cell r="L4115" t="str">
            <v>KQ-49-00</v>
          </cell>
          <cell r="M4115" t="str">
            <v>Кабель силовой, м</v>
          </cell>
          <cell r="N4115">
            <v>0</v>
          </cell>
          <cell r="O4115" t="str">
            <v>KQ-49-04</v>
          </cell>
          <cell r="P4115" t="str">
            <v>Расключение силового кабеля до 1 кВ, шт. (конец кабеля)</v>
          </cell>
          <cell r="Q4115">
            <v>1</v>
          </cell>
        </row>
        <row r="4116">
          <cell r="E4116" t="str">
            <v>EL00-09-02-35</v>
          </cell>
          <cell r="F4116" t="str">
            <v>Устройство концевой кабельной муфты/заделки/оконцевание жил кабеля/подключение кабеля НИЗКОГО напряжения до 1 кВ, 4 жильный, сечением 16 мм2</v>
          </cell>
          <cell r="G4116" t="str">
            <v>Installation of a cable sealing end/sealing/cable core termination/hook-up of LV cable, up to 1 kV, 4 cores, cross-section of 16 mm2</v>
          </cell>
          <cell r="H4116" t="str">
            <v>шт.</v>
          </cell>
          <cell r="I4116" t="str">
            <v>pcs.</v>
          </cell>
          <cell r="J4116">
            <v>3.14</v>
          </cell>
          <cell r="K4116">
            <v>7.4999999999999997E-2</v>
          </cell>
          <cell r="L4116" t="str">
            <v>KQ-49-00</v>
          </cell>
          <cell r="M4116" t="str">
            <v>Кабель силовой, м</v>
          </cell>
          <cell r="N4116">
            <v>0</v>
          </cell>
          <cell r="O4116" t="str">
            <v>KQ-49-04</v>
          </cell>
          <cell r="P4116" t="str">
            <v>Расключение силового кабеля до 1 кВ, шт. (конец кабеля)</v>
          </cell>
          <cell r="Q4116">
            <v>1</v>
          </cell>
        </row>
        <row r="4117">
          <cell r="E4117" t="str">
            <v>EL00-09-02-36</v>
          </cell>
          <cell r="F4117" t="str">
            <v>Устройство концевой кабельной муфты/заделки/оконцевание жил кабеля/подключение кабеля НИЗКОГО напряжения до 1 кВ, 4 жильный, сечением 25 мм2</v>
          </cell>
          <cell r="G4117" t="str">
            <v>Installation of a cable sealing end/sealing/cable core termination/hook-up of LV cable, up to 1 kV, 4 cores, cross-section of 25 mm2</v>
          </cell>
          <cell r="H4117" t="str">
            <v>шт.</v>
          </cell>
          <cell r="I4117" t="str">
            <v>pcs.</v>
          </cell>
          <cell r="J4117">
            <v>3.9079999999999999</v>
          </cell>
          <cell r="K4117">
            <v>0.3</v>
          </cell>
          <cell r="L4117" t="str">
            <v>KQ-49-00</v>
          </cell>
          <cell r="M4117" t="str">
            <v>Кабель силовой, м</v>
          </cell>
          <cell r="N4117">
            <v>0</v>
          </cell>
          <cell r="O4117" t="str">
            <v>KQ-49-04</v>
          </cell>
          <cell r="P4117" t="str">
            <v>Расключение силового кабеля до 1 кВ, шт. (конец кабеля)</v>
          </cell>
          <cell r="Q4117">
            <v>1</v>
          </cell>
        </row>
        <row r="4118">
          <cell r="E4118" t="str">
            <v>EL00-09-02-37</v>
          </cell>
          <cell r="F4118" t="str">
            <v>Устройство концевой кабельной муфты/заделки/оконцевание жил кабеля/подключение кабеля НИЗКОГО напряжения до 1 кВ, 4 жильный, сечением 35 мм2</v>
          </cell>
          <cell r="G4118" t="str">
            <v>Installation of a cable sealing end/sealing/cable core termination/hook-up of LV cable, up to 1 kV, 4 cores, cross-section of 35 mm2</v>
          </cell>
          <cell r="H4118" t="str">
            <v>шт.</v>
          </cell>
          <cell r="I4118" t="str">
            <v>pcs.</v>
          </cell>
          <cell r="J4118">
            <v>4.2250000000000005</v>
          </cell>
          <cell r="K4118">
            <v>0.3</v>
          </cell>
          <cell r="L4118" t="str">
            <v>KQ-49-00</v>
          </cell>
          <cell r="M4118" t="str">
            <v>Кабель силовой, м</v>
          </cell>
          <cell r="N4118">
            <v>0</v>
          </cell>
          <cell r="O4118" t="str">
            <v>KQ-49-04</v>
          </cell>
          <cell r="P4118" t="str">
            <v>Расключение силового кабеля до 1 кВ, шт. (конец кабеля)</v>
          </cell>
          <cell r="Q4118">
            <v>1</v>
          </cell>
        </row>
        <row r="4119">
          <cell r="E4119" t="str">
            <v>EL00-09-02-38</v>
          </cell>
          <cell r="F4119" t="str">
            <v>Устройство концевой кабельной муфты/заделки/оконцевание жил кабеля/подключение кабеля НИЗКОГО напряжения до 1 кВ, 4 жильный, сечением 50 мм2</v>
          </cell>
          <cell r="G4119" t="str">
            <v>Installation of a cable sealing end/sealing/cable core termination/hook-up of LV cable, up to 1 kV, 4 cores, cross-section of 50 mm2</v>
          </cell>
          <cell r="H4119" t="str">
            <v>шт.</v>
          </cell>
          <cell r="I4119" t="str">
            <v>pcs.</v>
          </cell>
          <cell r="J4119">
            <v>4.9720000000000004</v>
          </cell>
          <cell r="K4119">
            <v>0.3</v>
          </cell>
          <cell r="L4119" t="str">
            <v>KQ-49-00</v>
          </cell>
          <cell r="M4119" t="str">
            <v>Кабель силовой, м</v>
          </cell>
          <cell r="N4119">
            <v>0</v>
          </cell>
          <cell r="O4119" t="str">
            <v>KQ-49-04</v>
          </cell>
          <cell r="P4119" t="str">
            <v>Расключение силового кабеля до 1 кВ, шт. (конец кабеля)</v>
          </cell>
          <cell r="Q4119">
            <v>1</v>
          </cell>
        </row>
        <row r="4120">
          <cell r="E4120" t="str">
            <v>EL00-09-02-39</v>
          </cell>
          <cell r="F4120" t="str">
            <v>Устройство концевой кабельной муфты/заделки/оконцевание жил кабеля/подключение кабеля НИЗКОГО напряжения до 1 кВ, 4 жильный, сечением 70 мм2</v>
          </cell>
          <cell r="G4120" t="str">
            <v>Installation of a cable sealing end/sealing/cable core termination/hook-up of LV cable, up to 1 kV, 4 cores, cross-section of 70 mm2</v>
          </cell>
          <cell r="H4120" t="str">
            <v>шт.</v>
          </cell>
          <cell r="I4120" t="str">
            <v>pcs.</v>
          </cell>
          <cell r="J4120">
            <v>5.29</v>
          </cell>
          <cell r="K4120">
            <v>0.3</v>
          </cell>
          <cell r="L4120" t="str">
            <v>KQ-49-00</v>
          </cell>
          <cell r="M4120" t="str">
            <v>Кабель силовой, м</v>
          </cell>
          <cell r="N4120">
            <v>0</v>
          </cell>
          <cell r="O4120" t="str">
            <v>KQ-49-04</v>
          </cell>
          <cell r="P4120" t="str">
            <v>Расключение силового кабеля до 1 кВ, шт. (конец кабеля)</v>
          </cell>
          <cell r="Q4120">
            <v>1</v>
          </cell>
        </row>
        <row r="4121">
          <cell r="E4121" t="str">
            <v>EL00-09-02-40</v>
          </cell>
          <cell r="F4121" t="str">
            <v>Устройство концевой кабельной муфты/заделки/оконцевание жил кабеля/подключение кабеля НИЗКОГО напряжения до 1 кВ, 4 жильный, сечением 95 мм2</v>
          </cell>
          <cell r="G4121" t="str">
            <v>Installation of a cable sealing end/sealing/cable core termination/hook-up of LV cable, up to 1 kV, 4 cores, cross-section of 95 mm2</v>
          </cell>
          <cell r="H4121" t="str">
            <v>шт.</v>
          </cell>
          <cell r="I4121" t="str">
            <v>pcs.</v>
          </cell>
          <cell r="J4121">
            <v>5.6070000000000002</v>
          </cell>
          <cell r="K4121">
            <v>0.3</v>
          </cell>
          <cell r="L4121" t="str">
            <v>KQ-49-00</v>
          </cell>
          <cell r="M4121" t="str">
            <v>Кабель силовой, м</v>
          </cell>
          <cell r="N4121">
            <v>0</v>
          </cell>
          <cell r="O4121" t="str">
            <v>KQ-49-04</v>
          </cell>
          <cell r="P4121" t="str">
            <v>Расключение силового кабеля до 1 кВ, шт. (конец кабеля)</v>
          </cell>
          <cell r="Q4121">
            <v>1</v>
          </cell>
        </row>
        <row r="4122">
          <cell r="E4122" t="str">
            <v>EL00-09-02-41</v>
          </cell>
          <cell r="F4122" t="str">
            <v>Устройство концевой кабельной муфты/заделки/оконцевание жил кабеля/подключение кабеля НИЗКОГО напряжения до 1 кВ, 4 жильный, сечением 120 мм2</v>
          </cell>
          <cell r="G4122" t="str">
            <v>Installation of a cable sealing end/sealing/cable core termination/hook-up of LV cable, up to 1 kV, 4 cores, cross-section of 120 mm2</v>
          </cell>
          <cell r="H4122" t="str">
            <v>шт.</v>
          </cell>
          <cell r="I4122" t="str">
            <v>pcs.</v>
          </cell>
          <cell r="J4122">
            <v>6.8250000000000002</v>
          </cell>
          <cell r="K4122">
            <v>0.75</v>
          </cell>
          <cell r="L4122" t="str">
            <v>KQ-49-00</v>
          </cell>
          <cell r="M4122" t="str">
            <v>Кабель силовой, м</v>
          </cell>
          <cell r="N4122">
            <v>0</v>
          </cell>
          <cell r="O4122" t="str">
            <v>KQ-49-04</v>
          </cell>
          <cell r="P4122" t="str">
            <v>Расключение силового кабеля до 1 кВ, шт. (конец кабеля)</v>
          </cell>
          <cell r="Q4122">
            <v>1</v>
          </cell>
        </row>
        <row r="4123">
          <cell r="E4123" t="str">
            <v>EL00-09-02-42</v>
          </cell>
          <cell r="F4123" t="str">
            <v>Устройство концевой кабельной муфты/заделки/оконцевание жил кабеля/подключение кабеля НИЗКОГО напряжения до 1 кВ, 4 жильный, сечением 150 мм2</v>
          </cell>
          <cell r="G4123" t="str">
            <v>Installation of a cable sealing end/sealing/cable core termination/hook-up of LV cable, up to 1 kV, 4 cores, cross-section of 150 mm2</v>
          </cell>
          <cell r="H4123" t="str">
            <v>шт.</v>
          </cell>
          <cell r="I4123" t="str">
            <v>pcs.</v>
          </cell>
          <cell r="J4123">
            <v>7.5720000000000001</v>
          </cell>
          <cell r="K4123">
            <v>0.75</v>
          </cell>
          <cell r="L4123" t="str">
            <v>KQ-49-00</v>
          </cell>
          <cell r="M4123" t="str">
            <v>Кабель силовой, м</v>
          </cell>
          <cell r="N4123">
            <v>0</v>
          </cell>
          <cell r="O4123" t="str">
            <v>KQ-49-04</v>
          </cell>
          <cell r="P4123" t="str">
            <v>Расключение силового кабеля до 1 кВ, шт. (конец кабеля)</v>
          </cell>
          <cell r="Q4123">
            <v>1</v>
          </cell>
        </row>
        <row r="4124">
          <cell r="E4124" t="str">
            <v>EL00-09-02-43</v>
          </cell>
          <cell r="F4124" t="str">
            <v>Устройство концевой кабельной муфты/заделки/оконцевание жил кабеля/подключение кабеля НИЗКОГО напряжения до 1 кВ, 4 жильный, сечением 185 мм2</v>
          </cell>
          <cell r="G4124" t="str">
            <v>Installation of a cable sealing end/sealing/cable core termination/hook-up of LV cable, up to 1 kV, 4 cores, cross-section of 185 mm2</v>
          </cell>
          <cell r="H4124" t="str">
            <v>шт.</v>
          </cell>
          <cell r="I4124" t="str">
            <v>pcs.</v>
          </cell>
          <cell r="J4124">
            <v>7.8890000000000002</v>
          </cell>
          <cell r="K4124">
            <v>0.75</v>
          </cell>
          <cell r="L4124" t="str">
            <v>KQ-49-00</v>
          </cell>
          <cell r="M4124" t="str">
            <v>Кабель силовой, м</v>
          </cell>
          <cell r="N4124">
            <v>0</v>
          </cell>
          <cell r="O4124" t="str">
            <v>KQ-49-04</v>
          </cell>
          <cell r="P4124" t="str">
            <v>Расключение силового кабеля до 1 кВ, шт. (конец кабеля)</v>
          </cell>
          <cell r="Q4124">
            <v>1</v>
          </cell>
        </row>
        <row r="4125">
          <cell r="E4125" t="str">
            <v>EL00-09-02-44</v>
          </cell>
          <cell r="F4125" t="str">
            <v>Устройство концевой кабельной муфты/заделки/оконцевание жил кабеля/подключение кабеля НИЗКОГО напряжения до 1 кВ, 4 жильный, сечением 240 мм2</v>
          </cell>
          <cell r="G4125" t="str">
            <v>Installation of a cable sealing end/sealing/cable core termination/hook-up of LV cable, up to 1 kV, 4 cores, cross-section of 240 mm2</v>
          </cell>
          <cell r="H4125" t="str">
            <v>шт.</v>
          </cell>
          <cell r="I4125" t="str">
            <v>pcs.</v>
          </cell>
          <cell r="J4125">
            <v>8.2070000000000007</v>
          </cell>
          <cell r="K4125">
            <v>0.75</v>
          </cell>
          <cell r="L4125" t="str">
            <v>KQ-49-00</v>
          </cell>
          <cell r="M4125" t="str">
            <v>Кабель силовой, м</v>
          </cell>
          <cell r="N4125">
            <v>0</v>
          </cell>
          <cell r="O4125" t="str">
            <v>KQ-49-04</v>
          </cell>
          <cell r="P4125" t="str">
            <v>Расключение силового кабеля до 1 кВ, шт. (конец кабеля)</v>
          </cell>
          <cell r="Q4125">
            <v>1</v>
          </cell>
        </row>
        <row r="4126">
          <cell r="E4126" t="str">
            <v>EL00-09-02-45</v>
          </cell>
          <cell r="F4126" t="str">
            <v>Устройство концевой кабельной муфты/заделки/оконцевание жил кабеля/подключение кабеля НИЗКОГО напряжения до 1 кВ, 5 жильный, сечением 10 мм2</v>
          </cell>
          <cell r="G4126" t="str">
            <v>Installation of a cable sealing end/sealing/cable core termination/hook-up of LV cable, up to 1 kV, 5 cores, cross-section of 10 mm2</v>
          </cell>
          <cell r="H4126" t="str">
            <v>шт.</v>
          </cell>
          <cell r="I4126" t="str">
            <v>pcs.</v>
          </cell>
          <cell r="J4126">
            <v>3.2530000000000001</v>
          </cell>
          <cell r="K4126">
            <v>7.4999999999999997E-2</v>
          </cell>
          <cell r="L4126" t="str">
            <v>KQ-49-00</v>
          </cell>
          <cell r="M4126" t="str">
            <v>Кабель силовой, м</v>
          </cell>
          <cell r="N4126">
            <v>0</v>
          </cell>
          <cell r="O4126" t="str">
            <v>KQ-49-04</v>
          </cell>
          <cell r="P4126" t="str">
            <v>Расключение силового кабеля до 1 кВ, шт. (конец кабеля)</v>
          </cell>
          <cell r="Q4126">
            <v>1</v>
          </cell>
        </row>
        <row r="4127">
          <cell r="E4127" t="str">
            <v>EL00-09-02-46</v>
          </cell>
          <cell r="F4127" t="str">
            <v>Устройство концевой кабельной муфты/заделки/оконцевание жил кабеля/подключение кабеля НИЗКОГО напряжения до 1 кВ, 5 жильный, сечением 16 мм2</v>
          </cell>
          <cell r="G4127" t="str">
            <v>Installation of a cable sealing end/sealing/cable core termination/hook-up of LV cable, up to 1 kV, 5 cores, cross-section of 16 mm2</v>
          </cell>
          <cell r="H4127" t="str">
            <v>шт.</v>
          </cell>
          <cell r="I4127" t="str">
            <v>pcs.</v>
          </cell>
          <cell r="J4127">
            <v>3.65</v>
          </cell>
          <cell r="K4127">
            <v>7.4999999999999997E-2</v>
          </cell>
          <cell r="L4127" t="str">
            <v>KQ-49-00</v>
          </cell>
          <cell r="M4127" t="str">
            <v>Кабель силовой, м</v>
          </cell>
          <cell r="N4127">
            <v>0</v>
          </cell>
          <cell r="O4127" t="str">
            <v>KQ-49-04</v>
          </cell>
          <cell r="P4127" t="str">
            <v>Расключение силового кабеля до 1 кВ, шт. (конец кабеля)</v>
          </cell>
          <cell r="Q4127">
            <v>1</v>
          </cell>
        </row>
        <row r="4128">
          <cell r="E4128" t="str">
            <v>EL00-09-02-47</v>
          </cell>
          <cell r="F4128" t="str">
            <v>Устройство концевой кабельной муфты/заделки/оконцевание жил кабеля/подключение кабеля НИЗКОГО напряжения до 1 кВ, 5 жильный, сечением 25 мм2</v>
          </cell>
          <cell r="G4128" t="str">
            <v>Installation of a cable sealing end/sealing/cable core termination/hook-up of LV cable, up to 1 kV, 5 cores, cross-section of 25 mm2</v>
          </cell>
          <cell r="H4128" t="str">
            <v>шт.</v>
          </cell>
          <cell r="I4128" t="str">
            <v>pcs.</v>
          </cell>
          <cell r="J4128">
            <v>4.4969999999999999</v>
          </cell>
          <cell r="K4128">
            <v>0.3</v>
          </cell>
          <cell r="L4128" t="str">
            <v>KQ-49-00</v>
          </cell>
          <cell r="M4128" t="str">
            <v>Кабель силовой, м</v>
          </cell>
          <cell r="N4128">
            <v>0</v>
          </cell>
          <cell r="O4128" t="str">
            <v>KQ-49-04</v>
          </cell>
          <cell r="P4128" t="str">
            <v>Расключение силового кабеля до 1 кВ, шт. (конец кабеля)</v>
          </cell>
          <cell r="Q4128">
            <v>1</v>
          </cell>
        </row>
        <row r="4129">
          <cell r="E4129" t="str">
            <v>EL00-09-02-48</v>
          </cell>
          <cell r="F4129" t="str">
            <v>Устройство концевой кабельной муфты/заделки/оконцевание жил кабеля/подключение кабеля НИЗКОГО напряжения до 1 кВ, 5 жильный, сечением 35 мм2</v>
          </cell>
          <cell r="G4129" t="str">
            <v>Installation of a cable sealing end/sealing/cable core termination/hook-up of LV cable, up to 1 kV, 5 cores, cross-section of 35 mm2</v>
          </cell>
          <cell r="H4129" t="str">
            <v>шт.</v>
          </cell>
          <cell r="I4129" t="str">
            <v>pcs.</v>
          </cell>
          <cell r="J4129">
            <v>5.3230000000000004</v>
          </cell>
          <cell r="K4129">
            <v>0.3</v>
          </cell>
          <cell r="L4129" t="str">
            <v>KQ-49-00</v>
          </cell>
          <cell r="M4129" t="str">
            <v>Кабель силовой, м</v>
          </cell>
          <cell r="N4129">
            <v>0</v>
          </cell>
          <cell r="O4129" t="str">
            <v>KQ-49-04</v>
          </cell>
          <cell r="P4129" t="str">
            <v>Расключение силового кабеля до 1 кВ, шт. (конец кабеля)</v>
          </cell>
          <cell r="Q4129">
            <v>1</v>
          </cell>
        </row>
        <row r="4130">
          <cell r="E4130" t="str">
            <v>EL00-09-02-49</v>
          </cell>
          <cell r="F4130" t="str">
            <v>Устройство концевой кабельной муфты/заделки/оконцевание жил кабеля/подключение кабеля НИЗКОГО напряжения до 1 кВ, 5 жильный, сечением 50 мм2</v>
          </cell>
          <cell r="G4130" t="str">
            <v>Installation of a cable sealing end/sealing/cable core termination/hook-up of LV cable, up to 1 kV, 5 cores, cross-section of 50 mm2</v>
          </cell>
          <cell r="H4130" t="str">
            <v>шт.</v>
          </cell>
          <cell r="I4130" t="str">
            <v>pcs.</v>
          </cell>
          <cell r="J4130">
            <v>5.7200000000000006</v>
          </cell>
          <cell r="K4130">
            <v>0.3</v>
          </cell>
          <cell r="L4130" t="str">
            <v>KQ-49-00</v>
          </cell>
          <cell r="M4130" t="str">
            <v>Кабель силовой, м</v>
          </cell>
          <cell r="N4130">
            <v>0</v>
          </cell>
          <cell r="O4130" t="str">
            <v>KQ-49-04</v>
          </cell>
          <cell r="P4130" t="str">
            <v>Расключение силового кабеля до 1 кВ, шт. (конец кабеля)</v>
          </cell>
          <cell r="Q4130">
            <v>1</v>
          </cell>
        </row>
        <row r="4131">
          <cell r="E4131" t="str">
            <v>EL00-09-02-50</v>
          </cell>
          <cell r="F4131" t="str">
            <v>Устройство концевой кабельной муфты/заделки/оконцевание жил кабеля/подключение кабеля НИЗКОГО напряжения до 1 кВ, 5 жильный, сечением 70 мм2</v>
          </cell>
          <cell r="G4131" t="str">
            <v>Installation of a cable sealing end/sealing/cable core termination/hook-up of LV cable, up to 1 kV, 5 cores, cross-section of 70 mm2</v>
          </cell>
          <cell r="H4131" t="str">
            <v>шт.</v>
          </cell>
          <cell r="I4131" t="str">
            <v>pcs.</v>
          </cell>
          <cell r="J4131">
            <v>6.1180000000000003</v>
          </cell>
          <cell r="K4131">
            <v>0.3</v>
          </cell>
          <cell r="L4131" t="str">
            <v>KQ-49-00</v>
          </cell>
          <cell r="M4131" t="str">
            <v>Кабель силовой, м</v>
          </cell>
          <cell r="N4131">
            <v>0</v>
          </cell>
          <cell r="O4131" t="str">
            <v>KQ-49-04</v>
          </cell>
          <cell r="P4131" t="str">
            <v>Расключение силового кабеля до 1 кВ, шт. (конец кабеля)</v>
          </cell>
          <cell r="Q4131">
            <v>1</v>
          </cell>
        </row>
        <row r="4132">
          <cell r="E4132" t="str">
            <v>EL00-09-02-51</v>
          </cell>
          <cell r="F4132" t="str">
            <v>Устройство концевой кабельной муфты/заделки/оконцевание жил кабеля/подключение кабеля НИЗКОГО напряжения до 1 кВ, 5 жильный, сечением 95 мм2</v>
          </cell>
          <cell r="G4132" t="str">
            <v>Installation of a cable sealing end/sealing/cable core termination/hook-up of LV cable, up to 1 kV, 5 cores, cross-section of 95 mm2</v>
          </cell>
          <cell r="H4132" t="str">
            <v>шт.</v>
          </cell>
          <cell r="I4132" t="str">
            <v>pcs.</v>
          </cell>
          <cell r="J4132">
            <v>6.5150000000000006</v>
          </cell>
          <cell r="K4132">
            <v>0.3</v>
          </cell>
          <cell r="L4132" t="str">
            <v>KQ-49-00</v>
          </cell>
          <cell r="M4132" t="str">
            <v>Кабель силовой, м</v>
          </cell>
          <cell r="N4132">
            <v>0</v>
          </cell>
          <cell r="O4132" t="str">
            <v>KQ-49-04</v>
          </cell>
          <cell r="P4132" t="str">
            <v>Расключение силового кабеля до 1 кВ, шт. (конец кабеля)</v>
          </cell>
          <cell r="Q4132">
            <v>1</v>
          </cell>
        </row>
        <row r="4133">
          <cell r="E4133" t="str">
            <v>EL00-09-02-52</v>
          </cell>
          <cell r="F4133" t="str">
            <v>Устройство концевой кабельной муфты/заделки/оконцевание жил кабеля/подключение кабеля НИЗКОГО напряжения до 1 кВ, 5 жильный, сечением 120 мм2</v>
          </cell>
          <cell r="G4133" t="str">
            <v>Installation of a cable sealing end/sealing/cable core termination/hook-up of LV cable, up to 1 kV, 5 cores, cross-section of 120 mm2</v>
          </cell>
          <cell r="H4133" t="str">
            <v>шт.</v>
          </cell>
          <cell r="I4133" t="str">
            <v>pcs.</v>
          </cell>
          <cell r="J4133">
            <v>8.2410000000000014</v>
          </cell>
          <cell r="K4133">
            <v>0.75</v>
          </cell>
          <cell r="L4133" t="str">
            <v>KQ-49-00</v>
          </cell>
          <cell r="M4133" t="str">
            <v>Кабель силовой, м</v>
          </cell>
          <cell r="N4133">
            <v>0</v>
          </cell>
          <cell r="O4133" t="str">
            <v>KQ-49-04</v>
          </cell>
          <cell r="P4133" t="str">
            <v>Расключение силового кабеля до 1 кВ, шт. (конец кабеля)</v>
          </cell>
          <cell r="Q4133">
            <v>1</v>
          </cell>
        </row>
        <row r="4134">
          <cell r="E4134" t="str">
            <v>EL00-09-02-53</v>
          </cell>
          <cell r="F4134" t="str">
            <v>Устройство концевой кабельной муфты/заделки/оконцевание жил кабеля/подключение кабеля НИЗКОГО напряжения до 1 кВ, 5 жильный, сечением 150 мм2</v>
          </cell>
          <cell r="G4134" t="str">
            <v>Installation of a cable sealing end/sealing/cable core termination/hook-up of LV cable, up to 1 kV, 5 cores, cross-section of 150 mm2</v>
          </cell>
          <cell r="H4134" t="str">
            <v>шт.</v>
          </cell>
          <cell r="I4134" t="str">
            <v>pcs.</v>
          </cell>
          <cell r="J4134">
            <v>8.6379999999999999</v>
          </cell>
          <cell r="K4134">
            <v>0.75</v>
          </cell>
          <cell r="L4134" t="str">
            <v>KQ-49-00</v>
          </cell>
          <cell r="M4134" t="str">
            <v>Кабель силовой, м</v>
          </cell>
          <cell r="N4134">
            <v>0</v>
          </cell>
          <cell r="O4134" t="str">
            <v>KQ-49-04</v>
          </cell>
          <cell r="P4134" t="str">
            <v>Расключение силового кабеля до 1 кВ, шт. (конец кабеля)</v>
          </cell>
          <cell r="Q4134">
            <v>1</v>
          </cell>
        </row>
        <row r="4135">
          <cell r="E4135" t="str">
            <v>EL00-09-02-54</v>
          </cell>
          <cell r="F4135" t="str">
            <v>Устройство концевой кабельной муфты/заделки/оконцевание жил кабеля/подключение кабеля НИЗКОГО напряжения до 1 кВ, 5 жильный, сечением 185 мм2</v>
          </cell>
          <cell r="G4135" t="str">
            <v>Installation of a cable sealing end/sealing/cable core termination/hook-up of LV cable, up to 1 kV, 5 cores, cross-section of 185 mm2</v>
          </cell>
          <cell r="H4135" t="str">
            <v>шт.</v>
          </cell>
          <cell r="I4135" t="str">
            <v>pcs.</v>
          </cell>
          <cell r="J4135">
            <v>9.0350000000000001</v>
          </cell>
          <cell r="K4135">
            <v>0.75</v>
          </cell>
          <cell r="L4135" t="str">
            <v>KQ-49-00</v>
          </cell>
          <cell r="M4135" t="str">
            <v>Кабель силовой, м</v>
          </cell>
          <cell r="N4135">
            <v>0</v>
          </cell>
          <cell r="O4135" t="str">
            <v>KQ-49-04</v>
          </cell>
          <cell r="P4135" t="str">
            <v>Расключение силового кабеля до 1 кВ, шт. (конец кабеля)</v>
          </cell>
          <cell r="Q4135">
            <v>1</v>
          </cell>
        </row>
        <row r="4136">
          <cell r="E4136" t="str">
            <v>EL00-09-02-55</v>
          </cell>
          <cell r="F4136" t="str">
            <v>Устройство концевой кабельной муфты/заделки/оконцевание жил кабеля/подключение кабеля НИЗКОГО напряжения до 1 кВ, 5 жильный, сечением 240 мм2</v>
          </cell>
          <cell r="G4136" t="str">
            <v>Installation of a cable sealing end/sealing/cable core termination/hook-up of LV cable, up to 1 kV, 5 cores, cross-section of 240 mm2</v>
          </cell>
          <cell r="H4136" t="str">
            <v>шт.</v>
          </cell>
          <cell r="I4136" t="str">
            <v>pcs.</v>
          </cell>
          <cell r="J4136">
            <v>9.8610000000000007</v>
          </cell>
          <cell r="K4136">
            <v>0.75</v>
          </cell>
          <cell r="L4136" t="str">
            <v>KQ-49-00</v>
          </cell>
          <cell r="M4136" t="str">
            <v>Кабель силовой, м</v>
          </cell>
          <cell r="N4136">
            <v>0</v>
          </cell>
          <cell r="O4136" t="str">
            <v>KQ-49-04</v>
          </cell>
          <cell r="P4136" t="str">
            <v>Расключение силового кабеля до 1 кВ, шт. (конец кабеля)</v>
          </cell>
          <cell r="Q4136">
            <v>1</v>
          </cell>
        </row>
        <row r="4137">
          <cell r="E4137" t="str">
            <v>EL00-09-02-56</v>
          </cell>
          <cell r="F4137" t="str">
            <v>Устройство концевой кабельной муфты/заделки/оконцевание жил кабеля/подключение кабеля НИЗКОГО напряжения до 1 кВ, 7 жильный, сечением 1,5 мм2</v>
          </cell>
          <cell r="G4137" t="str">
            <v>Installation of a cable sealing end/sealing/cable core termination/hook-up of LV cable, up to 1 kV, 7 cores, cross-section of 1.5 mm2</v>
          </cell>
          <cell r="H4137" t="str">
            <v>шт.</v>
          </cell>
          <cell r="I4137" t="str">
            <v>pcs.</v>
          </cell>
          <cell r="J4137">
            <v>0.67500000000000004</v>
          </cell>
          <cell r="K4137">
            <v>7.4999999999999997E-2</v>
          </cell>
          <cell r="L4137" t="str">
            <v>KQ-49-00</v>
          </cell>
          <cell r="M4137" t="str">
            <v>Кабель силовой, м</v>
          </cell>
          <cell r="N4137">
            <v>0</v>
          </cell>
          <cell r="O4137" t="str">
            <v>KQ-49-04</v>
          </cell>
          <cell r="P4137" t="str">
            <v>Расключение силового кабеля до 1 кВ, шт. (конец кабеля)</v>
          </cell>
          <cell r="Q4137">
            <v>1</v>
          </cell>
        </row>
        <row r="4138">
          <cell r="E4138" t="str">
            <v>EL00-09-02-57</v>
          </cell>
          <cell r="F4138" t="str">
            <v>Устройство концевой кабельной муфты/заделки/оконцевание жил кабеля/подключение кабеля НИЗКОГО напряжения до 1 кВ, 7 жильный, сечением 2,5 мм2</v>
          </cell>
          <cell r="G4138" t="str">
            <v>Installation of a cable sealing end/sealing/cable core termination/hook-up of LV cable, up to 1 kV, 7 cores, cross-section of 2.5 mm2</v>
          </cell>
          <cell r="H4138" t="str">
            <v>шт.</v>
          </cell>
          <cell r="I4138" t="str">
            <v>pcs.</v>
          </cell>
          <cell r="J4138">
            <v>0.71500000000000008</v>
          </cell>
          <cell r="K4138">
            <v>7.4999999999999997E-2</v>
          </cell>
          <cell r="L4138" t="str">
            <v>KQ-49-00</v>
          </cell>
          <cell r="M4138" t="str">
            <v>Кабель силовой, м</v>
          </cell>
          <cell r="N4138">
            <v>0</v>
          </cell>
          <cell r="O4138" t="str">
            <v>KQ-49-04</v>
          </cell>
          <cell r="P4138" t="str">
            <v>Расключение силового кабеля до 1 кВ, шт. (конец кабеля)</v>
          </cell>
          <cell r="Q4138">
            <v>1</v>
          </cell>
        </row>
        <row r="4139">
          <cell r="E4139" t="str">
            <v>EL00-09-04</v>
          </cell>
          <cell r="F4139" t="str">
            <v>Подключение кабеля, медного НИЗКОГО напряжения до 1 кВ, бронированный</v>
          </cell>
          <cell r="G4139" t="str">
            <v>Copper cable hook-up, LOW voltage, up to 1 kV, armored</v>
          </cell>
        </row>
        <row r="4140">
          <cell r="E4140" t="str">
            <v>EL00-09-04-1</v>
          </cell>
          <cell r="F4140" t="str">
            <v>Устройство концевой кабельной муфты/заделки/оконцевание жил кабеля/подключение кабеля НИЗКОГО напряжения до 1 кВ, 1-жильный, сечением 2,5 мм2, бронированный</v>
          </cell>
          <cell r="G4140" t="str">
            <v>Installation of a cable sealing end/sealing/cable core termination/hook-up of LV cable, up to 1 kV, 1-core, cross-section of 2.5 mm2, armored</v>
          </cell>
          <cell r="H4140" t="str">
            <v>шт.</v>
          </cell>
          <cell r="I4140" t="str">
            <v>pcs.</v>
          </cell>
          <cell r="J4140">
            <v>1.1379999999999999</v>
          </cell>
          <cell r="K4140">
            <v>7.4999999999999997E-2</v>
          </cell>
          <cell r="L4140" t="str">
            <v>KQ-49-00</v>
          </cell>
          <cell r="M4140" t="str">
            <v>Кабель силовой, м</v>
          </cell>
          <cell r="N4140">
            <v>0</v>
          </cell>
          <cell r="O4140" t="str">
            <v>KQ-49-04</v>
          </cell>
          <cell r="P4140" t="str">
            <v>Расключение силового кабеля до 1 кВ, шт. (конец кабеля)</v>
          </cell>
          <cell r="Q4140">
            <v>1</v>
          </cell>
        </row>
        <row r="4141">
          <cell r="E4141" t="str">
            <v>EL00-09-04-46</v>
          </cell>
          <cell r="F4141" t="str">
            <v>Устройство концевой кабельной муфты/заделки/оконцевание жил кабеля/подключение кабеля НИЗКОГО напряжения до 1 кВ, 1-жильный, сечением 4 мм2, бронированный</v>
          </cell>
          <cell r="G4141" t="str">
            <v>Installation of a cable sealing end/sealing/cable core termination/hook-up of LV cable, up to 1 kV, 1-core, cross-section of 4 mm2, armored</v>
          </cell>
          <cell r="H4141" t="str">
            <v>шт.</v>
          </cell>
          <cell r="I4141" t="str">
            <v>pcs.</v>
          </cell>
          <cell r="J4141">
            <v>1.1836363636363634</v>
          </cell>
          <cell r="K4141">
            <v>7.4999999999999997E-2</v>
          </cell>
          <cell r="L4141" t="str">
            <v>KQ-49-00</v>
          </cell>
          <cell r="M4141" t="str">
            <v>Кабель силовой, м</v>
          </cell>
          <cell r="N4141">
            <v>0</v>
          </cell>
          <cell r="O4141" t="str">
            <v>KQ-49-04</v>
          </cell>
          <cell r="P4141" t="str">
            <v>Расключение силового кабеля до 1 кВ, шт. (конец кабеля)</v>
          </cell>
          <cell r="Q4141">
            <v>1</v>
          </cell>
        </row>
        <row r="4142">
          <cell r="E4142" t="str">
            <v>EL00-09-04-47</v>
          </cell>
          <cell r="F4142" t="str">
            <v>Устройство концевой кабельной муфты/заделки/оконцевание жил кабеля/подключение кабеля НИЗКОГО напряжения до 1 кВ, 1-жильный, сечением 6 мм2, бронированный</v>
          </cell>
          <cell r="G4142" t="str">
            <v>Installation of a cable sealing end/sealing/cable core termination/hook-up of LV cable, up to 1 kV, 1-core, cross-section of 6 mm2, armored</v>
          </cell>
          <cell r="H4142" t="str">
            <v>шт.</v>
          </cell>
          <cell r="I4142" t="str">
            <v>pcs.</v>
          </cell>
          <cell r="J4142">
            <v>1.2303636363636359</v>
          </cell>
          <cell r="K4142">
            <v>7.4999999999999997E-2</v>
          </cell>
          <cell r="L4142" t="str">
            <v>KQ-49-00</v>
          </cell>
          <cell r="M4142" t="str">
            <v>Кабель силовой, м</v>
          </cell>
          <cell r="N4142">
            <v>0</v>
          </cell>
          <cell r="O4142" t="str">
            <v>KQ-49-04</v>
          </cell>
          <cell r="P4142" t="str">
            <v>Расключение силового кабеля до 1 кВ, шт. (конец кабеля)</v>
          </cell>
          <cell r="Q4142">
            <v>1</v>
          </cell>
        </row>
        <row r="4143">
          <cell r="E4143" t="str">
            <v>EL00-09-04-48</v>
          </cell>
          <cell r="F4143" t="str">
            <v>Устройство концевой кабельной муфты/заделки/оконцевание жил кабеля/подключение кабеля НИЗКОГО напряжения до 1 кВ, 1-жильный, сечением 10 мм2, бронированный</v>
          </cell>
          <cell r="G4143" t="str">
            <v>Installation of a cable sealing end/sealing/cable core termination/hook-up of LV cable, up to 1 kV, 1-core, cross-section of 10 mm2, armored</v>
          </cell>
          <cell r="H4143" t="str">
            <v>шт.</v>
          </cell>
          <cell r="I4143" t="str">
            <v>pcs.</v>
          </cell>
          <cell r="J4143">
            <v>1.2770909090909088</v>
          </cell>
          <cell r="K4143">
            <v>7.4999999999999997E-2</v>
          </cell>
          <cell r="L4143" t="str">
            <v>KQ-49-00</v>
          </cell>
          <cell r="M4143" t="str">
            <v>Кабель силовой, м</v>
          </cell>
          <cell r="N4143">
            <v>0</v>
          </cell>
          <cell r="O4143" t="str">
            <v>KQ-49-04</v>
          </cell>
          <cell r="P4143" t="str">
            <v>Расключение силового кабеля до 1 кВ, шт. (конец кабеля)</v>
          </cell>
          <cell r="Q4143">
            <v>1</v>
          </cell>
        </row>
        <row r="4144">
          <cell r="E4144" t="str">
            <v>EL00-09-04-49</v>
          </cell>
          <cell r="F4144" t="str">
            <v>Устройство концевой кабельной муфты/заделки/оконцевание жил кабеля/подключение кабеля НИЗКОГО напряжения до 1 кВ, 1-жильный, сечением 16 мм2, бронированный</v>
          </cell>
          <cell r="G4144" t="str">
            <v>Installation of a cable sealing end/sealing/cable core termination/hook-up of LV cable, up to 1 kV, 1-core, cross-section of 16 mm2, armored</v>
          </cell>
          <cell r="H4144" t="str">
            <v>шт.</v>
          </cell>
          <cell r="I4144" t="str">
            <v>pcs.</v>
          </cell>
          <cell r="J4144">
            <v>1.3238181818181818</v>
          </cell>
          <cell r="K4144">
            <v>7.4999999999999997E-2</v>
          </cell>
          <cell r="L4144" t="str">
            <v>KQ-49-00</v>
          </cell>
          <cell r="M4144" t="str">
            <v>Кабель силовой, м</v>
          </cell>
          <cell r="N4144">
            <v>0</v>
          </cell>
          <cell r="O4144" t="str">
            <v>KQ-49-04</v>
          </cell>
          <cell r="P4144" t="str">
            <v>Расключение силового кабеля до 1 кВ, шт. (конец кабеля)</v>
          </cell>
          <cell r="Q4144">
            <v>1</v>
          </cell>
        </row>
        <row r="4145">
          <cell r="E4145" t="str">
            <v>EL00-09-04-50</v>
          </cell>
          <cell r="F4145" t="str">
            <v>Устройство концевой кабельной муфты/заделки/оконцевание жил кабеля/подключение кабеля НИЗКОГО напряжения до 1 кВ, 1-жильный, сечением 25 мм2, бронированный</v>
          </cell>
          <cell r="G4145" t="str">
            <v>Installation of a cable sealing end/sealing/cable core termination/hook-up of LV cable, up to 1 kV, 1-core, cross-section of 25 mm2, armored</v>
          </cell>
          <cell r="H4145" t="str">
            <v>шт.</v>
          </cell>
          <cell r="I4145" t="str">
            <v>pcs.</v>
          </cell>
          <cell r="J4145">
            <v>1.3705454545454543</v>
          </cell>
          <cell r="K4145">
            <v>7.4999999999999997E-2</v>
          </cell>
          <cell r="L4145" t="str">
            <v>KQ-49-00</v>
          </cell>
          <cell r="M4145" t="str">
            <v>Кабель силовой, м</v>
          </cell>
          <cell r="N4145">
            <v>0</v>
          </cell>
          <cell r="O4145" t="str">
            <v>KQ-49-04</v>
          </cell>
          <cell r="P4145" t="str">
            <v>Расключение силового кабеля до 1 кВ, шт. (конец кабеля)</v>
          </cell>
          <cell r="Q4145">
            <v>1</v>
          </cell>
        </row>
        <row r="4146">
          <cell r="E4146" t="str">
            <v>EL00-09-04-2</v>
          </cell>
          <cell r="F4146" t="str">
            <v>Устройство концевой кабельной муфты/заделки/оконцевание жил кабеля/подключение кабеля НИЗКОГО напряжения до 1 кВ, 1-жильный, сечением 35 мм2, бронированный</v>
          </cell>
          <cell r="G4146" t="str">
            <v>Installation of a cable sealing end/sealing/cable core termination/hook-up of LV cable, up to 1 kV, 1-core, cross-section of 35 mm2, armored</v>
          </cell>
          <cell r="H4146" t="str">
            <v>шт.</v>
          </cell>
          <cell r="I4146" t="str">
            <v>pcs.</v>
          </cell>
          <cell r="J4146">
            <v>2.17</v>
          </cell>
          <cell r="K4146">
            <v>0.3</v>
          </cell>
          <cell r="L4146" t="str">
            <v>KQ-49-00</v>
          </cell>
          <cell r="M4146" t="str">
            <v>Кабель силовой, м</v>
          </cell>
          <cell r="N4146">
            <v>0</v>
          </cell>
          <cell r="O4146" t="str">
            <v>KQ-49-04</v>
          </cell>
          <cell r="P4146" t="str">
            <v>Расключение силового кабеля до 1 кВ, шт. (конец кабеля)</v>
          </cell>
          <cell r="Q4146">
            <v>1</v>
          </cell>
        </row>
        <row r="4147">
          <cell r="E4147" t="str">
            <v>EL00-09-04-3</v>
          </cell>
          <cell r="F4147" t="str">
            <v>Устройство концевой кабельной муфты/заделки/оконцевание жил кабеля/подключение кабеля НИЗКОГО напряжения до 1 кВ, 1-жильный, сечением 50 мм2, бронированный</v>
          </cell>
          <cell r="G4147" t="str">
            <v>Installation of a cable sealing end/sealing/cable core termination/hook-up of LV cable, up to 1 kV, 1-core, cross-section of 50 mm2, armored</v>
          </cell>
          <cell r="H4147" t="str">
            <v>шт.</v>
          </cell>
          <cell r="I4147" t="str">
            <v>pcs.</v>
          </cell>
          <cell r="J4147">
            <v>2.9319999999999999</v>
          </cell>
          <cell r="K4147">
            <v>0.3</v>
          </cell>
          <cell r="L4147" t="str">
            <v>KQ-49-00</v>
          </cell>
          <cell r="M4147" t="str">
            <v>Кабель силовой, м</v>
          </cell>
          <cell r="N4147">
            <v>0</v>
          </cell>
          <cell r="O4147" t="str">
            <v>KQ-49-04</v>
          </cell>
          <cell r="P4147" t="str">
            <v>Расключение силового кабеля до 1 кВ, шт. (конец кабеля)</v>
          </cell>
          <cell r="Q4147">
            <v>1</v>
          </cell>
        </row>
        <row r="4148">
          <cell r="E4148" t="str">
            <v>EL00-09-04-4</v>
          </cell>
          <cell r="F4148" t="str">
            <v>Устройство концевой кабельной муфты/заделки/оконцевание жил кабеля/подключение кабеля НИЗКОГО напряжения до 1 кВ, 1-жильный, сечением 70 мм2, бронированный</v>
          </cell>
          <cell r="G4148" t="str">
            <v>Installation of a cable sealing end/sealing/cable core termination/hook-up of LV cable, up to 1 kV, 1-core, cross-section of 70 mm2, armored</v>
          </cell>
          <cell r="H4148" t="str">
            <v>шт.</v>
          </cell>
          <cell r="I4148" t="str">
            <v>pcs.</v>
          </cell>
          <cell r="J4148">
            <v>3.0109999999999997</v>
          </cell>
          <cell r="K4148">
            <v>0.3</v>
          </cell>
          <cell r="L4148" t="str">
            <v>KQ-49-00</v>
          </cell>
          <cell r="M4148" t="str">
            <v>Кабель силовой, м</v>
          </cell>
          <cell r="N4148">
            <v>0</v>
          </cell>
          <cell r="O4148" t="str">
            <v>KQ-49-04</v>
          </cell>
          <cell r="P4148" t="str">
            <v>Расключение силового кабеля до 1 кВ, шт. (конец кабеля)</v>
          </cell>
          <cell r="Q4148">
            <v>1</v>
          </cell>
        </row>
        <row r="4149">
          <cell r="E4149" t="str">
            <v>EL00-09-04-5</v>
          </cell>
          <cell r="F4149" t="str">
            <v>Устройство концевой кабельной муфты/заделки/оконцевание жил кабеля/подключение кабеля НИЗКОГО напряжения до 1 кВ, 1-жильный, сечением 95 мм2, бронированный</v>
          </cell>
          <cell r="G4149" t="str">
            <v>Installation of a cable sealing end/sealing/cable core termination/hook-up of LV cable, up to 1 kV, 1-core, cross-section of 95 mm2, armored</v>
          </cell>
          <cell r="H4149" t="str">
            <v>шт.</v>
          </cell>
          <cell r="I4149" t="str">
            <v>pcs.</v>
          </cell>
          <cell r="J4149">
            <v>3.0909999999999997</v>
          </cell>
          <cell r="K4149">
            <v>0.3</v>
          </cell>
          <cell r="L4149" t="str">
            <v>KQ-49-00</v>
          </cell>
          <cell r="M4149" t="str">
            <v>Кабель силовой, м</v>
          </cell>
          <cell r="N4149">
            <v>0</v>
          </cell>
          <cell r="O4149" t="str">
            <v>KQ-49-04</v>
          </cell>
          <cell r="P4149" t="str">
            <v>Расключение силового кабеля до 1 кВ, шт. (конец кабеля)</v>
          </cell>
          <cell r="Q4149">
            <v>1</v>
          </cell>
        </row>
        <row r="4150">
          <cell r="E4150" t="str">
            <v>EL00-09-04-6</v>
          </cell>
          <cell r="F4150" t="str">
            <v>Устройство концевой кабельной муфты/заделки/оконцевание жил кабеля/подключение кабеля НИЗКОГО напряжения до 1 кВ, 1-жильный, сечением 240 мм2, бронированный</v>
          </cell>
          <cell r="G4150" t="str">
            <v>Installation of a cable sealing end/sealing/cable core termination/hook-up of LV cable, up to 1 kV, 1-core, cross-section of 240 mm2, armored</v>
          </cell>
          <cell r="H4150" t="str">
            <v>шт.</v>
          </cell>
          <cell r="I4150" t="str">
            <v>pcs.</v>
          </cell>
          <cell r="J4150">
            <v>4.3090000000000002</v>
          </cell>
          <cell r="K4150">
            <v>0.75</v>
          </cell>
          <cell r="L4150" t="str">
            <v>KQ-49-00</v>
          </cell>
          <cell r="M4150" t="str">
            <v>Кабель силовой, м</v>
          </cell>
          <cell r="N4150">
            <v>0</v>
          </cell>
          <cell r="O4150" t="str">
            <v>KQ-49-04</v>
          </cell>
          <cell r="P4150" t="str">
            <v>Расключение силового кабеля до 1 кВ, шт. (конец кабеля)</v>
          </cell>
          <cell r="Q4150">
            <v>1</v>
          </cell>
        </row>
        <row r="4151">
          <cell r="E4151" t="str">
            <v>EL00-09-04-7</v>
          </cell>
          <cell r="F4151" t="str">
            <v>Устройство концевой кабельной муфты/заделки/оконцевание жил кабеля/подключение кабеля НИЗКОГО напряжения до 1 кВ, 3-5 жильный, сечением 1,5 мм2, бронированный</v>
          </cell>
          <cell r="G4151" t="str">
            <v>Installation of a cable sealing end/sealing/cable core termination/hook-up of LV cable, up to1 kV, 3-5 cores, cross-section of 1.5 mm2, armored</v>
          </cell>
          <cell r="H4151" t="str">
            <v>шт.</v>
          </cell>
          <cell r="I4151" t="str">
            <v>pcs.</v>
          </cell>
          <cell r="J4151">
            <v>1.4279999999999997</v>
          </cell>
          <cell r="K4151">
            <v>7.4999999999999997E-2</v>
          </cell>
          <cell r="L4151" t="str">
            <v>KQ-49-00</v>
          </cell>
          <cell r="M4151" t="str">
            <v>Кабель силовой, м</v>
          </cell>
          <cell r="N4151">
            <v>0</v>
          </cell>
          <cell r="O4151" t="str">
            <v>KQ-49-04</v>
          </cell>
          <cell r="P4151" t="str">
            <v>Расключение силового кабеля до 1 кВ, шт. (конец кабеля)</v>
          </cell>
          <cell r="Q4151">
            <v>1</v>
          </cell>
        </row>
        <row r="4152">
          <cell r="E4152" t="str">
            <v>EL00-09-04-8</v>
          </cell>
          <cell r="F4152" t="str">
            <v>Устройство концевой кабельной муфты/заделки/оконцевание жил кабеля/подключение кабеля НИЗКОГО напряжения до 1 кВ, 3-5 жильный, сечением 2,5 мм2, бронированный</v>
          </cell>
          <cell r="G4152" t="str">
            <v>Installation of a cable sealing end/sealing/cable core termination/hook-up of LV cable, up to1 kV, 3-5 cores, cross-section of 2.5 mm2, armored</v>
          </cell>
          <cell r="H4152" t="str">
            <v>шт.</v>
          </cell>
          <cell r="I4152" t="str">
            <v>pcs.</v>
          </cell>
          <cell r="J4152">
            <v>1.4859999999999998</v>
          </cell>
          <cell r="K4152">
            <v>7.4999999999999997E-2</v>
          </cell>
          <cell r="L4152" t="str">
            <v>KQ-49-00</v>
          </cell>
          <cell r="M4152" t="str">
            <v>Кабель силовой, м</v>
          </cell>
          <cell r="N4152">
            <v>0</v>
          </cell>
          <cell r="O4152" t="str">
            <v>KQ-49-04</v>
          </cell>
          <cell r="P4152" t="str">
            <v>Расключение силового кабеля до 1 кВ, шт. (конец кабеля)</v>
          </cell>
          <cell r="Q4152">
            <v>1</v>
          </cell>
        </row>
        <row r="4153">
          <cell r="E4153" t="str">
            <v>EL00-09-04-9</v>
          </cell>
          <cell r="F4153" t="str">
            <v>Устройство концевой кабельной муфты/заделки/оконцевание жил кабеля/подключение кабеля НИЗКОГО напряжения до 1 кВ, 3-5 жильный, сечением 4 мм2, бронированный</v>
          </cell>
          <cell r="G4153" t="str">
            <v>Installation of a cable sealing end/sealing/cable core termination/hook-up of LV cable, up to1 kV, 3-5 cores, cross-section of 4 mm2, armored</v>
          </cell>
          <cell r="H4153" t="str">
            <v>шт.</v>
          </cell>
          <cell r="I4153" t="str">
            <v>pcs.</v>
          </cell>
          <cell r="J4153">
            <v>2.4020000000000001</v>
          </cell>
          <cell r="K4153">
            <v>7.4999999999999997E-2</v>
          </cell>
          <cell r="L4153" t="str">
            <v>KQ-49-00</v>
          </cell>
          <cell r="M4153" t="str">
            <v>Кабель силовой, м</v>
          </cell>
          <cell r="N4153">
            <v>0</v>
          </cell>
          <cell r="O4153" t="str">
            <v>KQ-49-04</v>
          </cell>
          <cell r="P4153" t="str">
            <v>Расключение силового кабеля до 1 кВ, шт. (конец кабеля)</v>
          </cell>
          <cell r="Q4153">
            <v>1</v>
          </cell>
        </row>
        <row r="4154">
          <cell r="E4154" t="str">
            <v>EL00-09-04-10</v>
          </cell>
          <cell r="F4154" t="str">
            <v>Устройство концевой кабельной муфты/заделки/оконцевание жил кабеля/подключение кабеля НИЗКОГО напряжения до 1 кВ, 3-5 жильный, сечением 6 мм2, бронированный</v>
          </cell>
          <cell r="G4154" t="str">
            <v>Installation of a cable sealing end/sealing/cable core termination/hook-up of LV cable, up to1 kV, 3-5 cores, cross-section of 6 mm2, armored</v>
          </cell>
          <cell r="H4154" t="str">
            <v>шт.</v>
          </cell>
          <cell r="I4154" t="str">
            <v>pcs.</v>
          </cell>
          <cell r="J4154">
            <v>2.6360000000000001</v>
          </cell>
          <cell r="K4154">
            <v>7.4999999999999997E-2</v>
          </cell>
          <cell r="L4154" t="str">
            <v>KQ-49-00</v>
          </cell>
          <cell r="M4154" t="str">
            <v>Кабель силовой, м</v>
          </cell>
          <cell r="N4154">
            <v>0</v>
          </cell>
          <cell r="O4154" t="str">
            <v>KQ-49-04</v>
          </cell>
          <cell r="P4154" t="str">
            <v>Расключение силового кабеля до 1 кВ, шт. (конец кабеля)</v>
          </cell>
          <cell r="Q4154">
            <v>1</v>
          </cell>
        </row>
        <row r="4155">
          <cell r="E4155" t="str">
            <v>EL00-09-04-11</v>
          </cell>
          <cell r="F4155" t="str">
            <v>Устройство концевой кабельной муфты/заделки/оконцевание жил кабеля/подключение кабеля НИЗКОГО напряжения до 1 кВ, 3 жильный, сечением 10 мм2, бронированный</v>
          </cell>
          <cell r="G4155" t="str">
            <v>Installation of a cable sealing end/sealing/cable core termination/hook-up of LV cable, up to1 kV, 3 cores, cross-section of 10 mm2, armored</v>
          </cell>
          <cell r="H4155" t="str">
            <v>шт.</v>
          </cell>
          <cell r="I4155" t="str">
            <v>pcs.</v>
          </cell>
          <cell r="J4155">
            <v>3.0260000000000002</v>
          </cell>
          <cell r="K4155">
            <v>7.4999999999999997E-2</v>
          </cell>
          <cell r="L4155" t="str">
            <v>KQ-49-00</v>
          </cell>
          <cell r="M4155" t="str">
            <v>Кабель силовой, м</v>
          </cell>
          <cell r="N4155">
            <v>0</v>
          </cell>
          <cell r="O4155" t="str">
            <v>KQ-49-04</v>
          </cell>
          <cell r="P4155" t="str">
            <v>Расключение силового кабеля до 1 кВ, шт. (конец кабеля)</v>
          </cell>
          <cell r="Q4155">
            <v>1</v>
          </cell>
        </row>
        <row r="4156">
          <cell r="E4156" t="str">
            <v>EL00-09-04-12</v>
          </cell>
          <cell r="F4156" t="str">
            <v>Устройство концевой кабельной муфты/заделки/оконцевание жил кабеля/подключение кабеля НИЗКОГО напряжения до 1 кВ, 3 жильный, сечением 16 мм2, бронированный</v>
          </cell>
          <cell r="G4156" t="str">
            <v>Installation of a cable sealing end/sealing/cable core termination/hook-up of LV cable, up to1 kV, 3 cores, cross-section of 16 mm2, armored</v>
          </cell>
          <cell r="H4156" t="str">
            <v>шт.</v>
          </cell>
          <cell r="I4156" t="str">
            <v>pcs.</v>
          </cell>
          <cell r="J4156">
            <v>3.2640000000000002</v>
          </cell>
          <cell r="K4156">
            <v>7.4999999999999997E-2</v>
          </cell>
          <cell r="L4156" t="str">
            <v>KQ-49-00</v>
          </cell>
          <cell r="M4156" t="str">
            <v>Кабель силовой, м</v>
          </cell>
          <cell r="N4156">
            <v>0</v>
          </cell>
          <cell r="O4156" t="str">
            <v>KQ-49-04</v>
          </cell>
          <cell r="P4156" t="str">
            <v>Расключение силового кабеля до 1 кВ, шт. (конец кабеля)</v>
          </cell>
          <cell r="Q4156">
            <v>1</v>
          </cell>
        </row>
        <row r="4157">
          <cell r="E4157" t="str">
            <v>EL00-09-04-13</v>
          </cell>
          <cell r="F4157" t="str">
            <v>Устройство концевой кабельной муфты/заделки/оконцевание жил кабеля/подключение кабеля НИЗКОГО напряжения до 1 кВ, 3 жильный, сечением 25 мм2, бронированный</v>
          </cell>
          <cell r="G4157" t="str">
            <v>Installation of a cable sealing end/sealing/cable core termination/hook-up of LV cable, up to1 kV, 3 cores, cross-section of 25 mm2, armored</v>
          </cell>
          <cell r="H4157" t="str">
            <v>шт.</v>
          </cell>
          <cell r="I4157" t="str">
            <v>pcs.</v>
          </cell>
          <cell r="J4157">
            <v>3.952</v>
          </cell>
          <cell r="K4157">
            <v>0.3</v>
          </cell>
          <cell r="L4157" t="str">
            <v>KQ-49-00</v>
          </cell>
          <cell r="M4157" t="str">
            <v>Кабель силовой, м</v>
          </cell>
          <cell r="N4157">
            <v>0</v>
          </cell>
          <cell r="O4157" t="str">
            <v>KQ-49-04</v>
          </cell>
          <cell r="P4157" t="str">
            <v>Расключение силового кабеля до 1 кВ, шт. (конец кабеля)</v>
          </cell>
          <cell r="Q4157">
            <v>1</v>
          </cell>
        </row>
        <row r="4158">
          <cell r="E4158" t="str">
            <v>EL00-09-04-14</v>
          </cell>
          <cell r="F4158" t="str">
            <v>Устройство концевой кабельной муфты/заделки/оконцевание жил кабеля/подключение кабеля НИЗКОГО напряжения до 1 кВ, 3 жильный, сечением 35 мм2, бронированный</v>
          </cell>
          <cell r="G4158" t="str">
            <v>Installation of a cable sealing end/sealing/cable core termination/hook-up of LV cable, up to1 kV, 3 cores, cross-section of 35 mm2, armored</v>
          </cell>
          <cell r="H4158" t="str">
            <v>шт.</v>
          </cell>
          <cell r="I4158" t="str">
            <v>pcs.</v>
          </cell>
          <cell r="J4158">
            <v>4.1909999999999998</v>
          </cell>
          <cell r="K4158">
            <v>0.3</v>
          </cell>
          <cell r="L4158" t="str">
            <v>KQ-49-00</v>
          </cell>
          <cell r="M4158" t="str">
            <v>Кабель силовой, м</v>
          </cell>
          <cell r="N4158">
            <v>0</v>
          </cell>
          <cell r="O4158" t="str">
            <v>KQ-49-04</v>
          </cell>
          <cell r="P4158" t="str">
            <v>Расключение силового кабеля до 1 кВ, шт. (конец кабеля)</v>
          </cell>
          <cell r="Q4158">
            <v>1</v>
          </cell>
        </row>
        <row r="4159">
          <cell r="E4159" t="str">
            <v>EL00-09-04-15</v>
          </cell>
          <cell r="F4159" t="str">
            <v>Устройство концевой кабельной муфты/заделки/оконцевание жил кабеля/подключение кабеля НИЗКОГО напряжения до 1 кВ, 3 жильный, сечением 50 мм2, бронированный</v>
          </cell>
          <cell r="G4159" t="str">
            <v>Installation of a cable sealing end/sealing/cable core termination/hook-up of LV cable, up to1 kV, 3 cores, cross-section of 50 mm2, armored</v>
          </cell>
          <cell r="H4159" t="str">
            <v>шт.</v>
          </cell>
          <cell r="I4159" t="str">
            <v>pcs.</v>
          </cell>
          <cell r="J4159">
            <v>4.4290000000000003</v>
          </cell>
          <cell r="K4159">
            <v>0.3</v>
          </cell>
          <cell r="L4159" t="str">
            <v>KQ-49-00</v>
          </cell>
          <cell r="M4159" t="str">
            <v>Кабель силовой, м</v>
          </cell>
          <cell r="N4159">
            <v>0</v>
          </cell>
          <cell r="O4159" t="str">
            <v>KQ-49-04</v>
          </cell>
          <cell r="P4159" t="str">
            <v>Расключение силового кабеля до 1 кВ, шт. (конец кабеля)</v>
          </cell>
          <cell r="Q4159">
            <v>1</v>
          </cell>
        </row>
        <row r="4160">
          <cell r="E4160" t="str">
            <v>EL00-09-04-16</v>
          </cell>
          <cell r="F4160" t="str">
            <v>Устройство концевой кабельной муфты/заделки/оконцевание жил кабеля/подключение кабеля НИЗКОГО напряжения до 1 кВ, 3 жильный, сечением 70 мм2, бронированный</v>
          </cell>
          <cell r="G4160" t="str">
            <v>Installation of a cable sealing end/sealing/cable core termination/hook-up of LV cable, up to1 kV, 3 cores, cross-section of 70 mm2, armored</v>
          </cell>
          <cell r="H4160" t="str">
            <v>шт.</v>
          </cell>
          <cell r="I4160" t="str">
            <v>pcs.</v>
          </cell>
          <cell r="J4160">
            <v>5.3500000000000005</v>
          </cell>
          <cell r="K4160">
            <v>0.3</v>
          </cell>
          <cell r="L4160" t="str">
            <v>KQ-49-00</v>
          </cell>
          <cell r="M4160" t="str">
            <v>Кабель силовой, м</v>
          </cell>
          <cell r="N4160">
            <v>0</v>
          </cell>
          <cell r="O4160" t="str">
            <v>KQ-49-04</v>
          </cell>
          <cell r="P4160" t="str">
            <v>Расключение силового кабеля до 1 кВ, шт. (конец кабеля)</v>
          </cell>
          <cell r="Q4160">
            <v>1</v>
          </cell>
        </row>
        <row r="4161">
          <cell r="E4161" t="str">
            <v>EL00-09-04-17</v>
          </cell>
          <cell r="F4161" t="str">
            <v>Устройство концевой кабельной муфты/заделки/оконцевание жил кабеля/подключение кабеля НИЗКОГО напряжения до 1 кВ, 3 жильный, сечением 95 мм2, бронированный</v>
          </cell>
          <cell r="G4161" t="str">
            <v>Installation of a cable sealing end/sealing/cable core termination/hook-up of LV cable, up to1 kV, 3 cores, cross-section of 95 mm2, armored</v>
          </cell>
          <cell r="H4161" t="str">
            <v>шт.</v>
          </cell>
          <cell r="I4161" t="str">
            <v>pcs.</v>
          </cell>
          <cell r="J4161">
            <v>5.5890000000000004</v>
          </cell>
          <cell r="K4161">
            <v>0.3</v>
          </cell>
          <cell r="L4161" t="str">
            <v>KQ-49-00</v>
          </cell>
          <cell r="M4161" t="str">
            <v>Кабель силовой, м</v>
          </cell>
          <cell r="N4161">
            <v>0</v>
          </cell>
          <cell r="O4161" t="str">
            <v>KQ-49-04</v>
          </cell>
          <cell r="P4161" t="str">
            <v>Расключение силового кабеля до 1 кВ, шт. (конец кабеля)</v>
          </cell>
          <cell r="Q4161">
            <v>1</v>
          </cell>
        </row>
        <row r="4162">
          <cell r="E4162" t="str">
            <v>EL00-09-04-18</v>
          </cell>
          <cell r="F4162" t="str">
            <v>Устройство концевой кабельной муфты/заделки/оконцевание жил кабеля/подключение кабеля НИЗКОГО напряжения до 1 кВ, 3 жильный, сечением 120 мм2, бронированный</v>
          </cell>
          <cell r="G4162" t="str">
            <v>Installation of a cable sealing end/sealing/cable core termination/hook-up of LV cable, up to1 kV, 3 cores, cross-section of 120 mm2, armored</v>
          </cell>
          <cell r="H4162" t="str">
            <v>шт.</v>
          </cell>
          <cell r="I4162" t="str">
            <v>pcs.</v>
          </cell>
          <cell r="J4162">
            <v>6.7270000000000003</v>
          </cell>
          <cell r="K4162">
            <v>0.75</v>
          </cell>
          <cell r="L4162" t="str">
            <v>KQ-49-00</v>
          </cell>
          <cell r="M4162" t="str">
            <v>Кабель силовой, м</v>
          </cell>
          <cell r="N4162">
            <v>0</v>
          </cell>
          <cell r="O4162" t="str">
            <v>KQ-49-04</v>
          </cell>
          <cell r="P4162" t="str">
            <v>Расключение силового кабеля до 1 кВ, шт. (конец кабеля)</v>
          </cell>
          <cell r="Q4162">
            <v>1</v>
          </cell>
        </row>
        <row r="4163">
          <cell r="E4163" t="str">
            <v>EL00-09-04-19</v>
          </cell>
          <cell r="F4163" t="str">
            <v>Устройство концевой кабельной муфты/заделки/оконцевание жил кабеля/подключение кабеля НИЗКОГО напряжения до 1 кВ, 3 жильный, сечением 150 мм2, бронированный</v>
          </cell>
          <cell r="G4163" t="str">
            <v>Installation of a cable sealing end/sealing/cable core termination/hook-up of LV cable, up to1 kV, 3 cores, cross-section of 150 mm2, armored</v>
          </cell>
          <cell r="H4163" t="str">
            <v>шт.</v>
          </cell>
          <cell r="I4163" t="str">
            <v>pcs.</v>
          </cell>
          <cell r="J4163">
            <v>6.9649999999999999</v>
          </cell>
          <cell r="K4163">
            <v>0.75</v>
          </cell>
          <cell r="L4163" t="str">
            <v>KQ-49-00</v>
          </cell>
          <cell r="M4163" t="str">
            <v>Кабель силовой, м</v>
          </cell>
          <cell r="N4163">
            <v>0</v>
          </cell>
          <cell r="O4163" t="str">
            <v>KQ-49-04</v>
          </cell>
          <cell r="P4163" t="str">
            <v>Расключение силового кабеля до 1 кВ, шт. (конец кабеля)</v>
          </cell>
          <cell r="Q4163">
            <v>1</v>
          </cell>
        </row>
        <row r="4164">
          <cell r="E4164" t="str">
            <v>EL00-09-04-20</v>
          </cell>
          <cell r="F4164" t="str">
            <v>Устройство концевой кабельной муфты/заделки/оконцевание жил кабеля/подключение кабеля НИЗКОГО напряжения до 1 кВ, 3 жильный, сечением 185 мм2, бронированный</v>
          </cell>
          <cell r="G4164" t="str">
            <v>Installation of a cable sealing end/sealing/cable core termination/hook-up of LV cable, up to1 kV, 3 cores, cross-section of 185 mm2, armored</v>
          </cell>
          <cell r="H4164" t="str">
            <v>шт.</v>
          </cell>
          <cell r="I4164" t="str">
            <v>pcs.</v>
          </cell>
          <cell r="J4164">
            <v>7.8870000000000005</v>
          </cell>
          <cell r="K4164">
            <v>0.75</v>
          </cell>
          <cell r="L4164" t="str">
            <v>KQ-49-00</v>
          </cell>
          <cell r="M4164" t="str">
            <v>Кабель силовой, м</v>
          </cell>
          <cell r="N4164">
            <v>0</v>
          </cell>
          <cell r="O4164" t="str">
            <v>KQ-49-04</v>
          </cell>
          <cell r="P4164" t="str">
            <v>Расключение силового кабеля до 1 кВ, шт. (конец кабеля)</v>
          </cell>
          <cell r="Q4164">
            <v>1</v>
          </cell>
        </row>
        <row r="4165">
          <cell r="E4165" t="str">
            <v>EL00-09-04-21</v>
          </cell>
          <cell r="F4165" t="str">
            <v>Устройство концевой кабельной муфты/заделки/оконцевание жил кабеля/подключение кабеля НИЗКОГО напряжения до 1 кВ, 3 жильный, сечением 240 мм2, бронированный</v>
          </cell>
          <cell r="G4165" t="str">
            <v>Installation of a cable sealing end/sealing/cable core termination/hook-up of LV cable, up to1 kV, 3 cores, cross-section of 240 mm2, armored</v>
          </cell>
          <cell r="H4165" t="str">
            <v>шт.</v>
          </cell>
          <cell r="I4165" t="str">
            <v>pcs.</v>
          </cell>
          <cell r="J4165">
            <v>8.125</v>
          </cell>
          <cell r="K4165">
            <v>0.75</v>
          </cell>
          <cell r="L4165" t="str">
            <v>KQ-49-00</v>
          </cell>
          <cell r="M4165" t="str">
            <v>Кабель силовой, м</v>
          </cell>
          <cell r="N4165">
            <v>0</v>
          </cell>
          <cell r="O4165" t="str">
            <v>KQ-49-04</v>
          </cell>
          <cell r="P4165" t="str">
            <v>Расключение силового кабеля до 1 кВ, шт. (конец кабеля)</v>
          </cell>
          <cell r="Q4165">
            <v>1</v>
          </cell>
        </row>
        <row r="4166">
          <cell r="E4166" t="str">
            <v>EL00-09-04-22</v>
          </cell>
          <cell r="F4166" t="str">
            <v>Устройство концевой кабельной муфты/заделки/оконцевание жил кабеля/подключение кабеля НИЗКОГО напряжения до 1 кВ, 4 жильный, сечением 10 мм2, бронированный</v>
          </cell>
          <cell r="G4166" t="str">
            <v>Installation of a cable sealing end/sealing/cable core termination/hook-up of LV cable, up to1 kV, 4 cores, cross-section of 10 mm2, armored</v>
          </cell>
          <cell r="H4166" t="str">
            <v>шт.</v>
          </cell>
          <cell r="I4166" t="str">
            <v>pcs.</v>
          </cell>
          <cell r="J4166">
            <v>3.4569999999999999</v>
          </cell>
          <cell r="K4166">
            <v>7.4999999999999997E-2</v>
          </cell>
          <cell r="L4166" t="str">
            <v>KQ-49-00</v>
          </cell>
          <cell r="M4166" t="str">
            <v>Кабель силовой, м</v>
          </cell>
          <cell r="N4166">
            <v>0</v>
          </cell>
          <cell r="O4166" t="str">
            <v>KQ-49-04</v>
          </cell>
          <cell r="P4166" t="str">
            <v>Расключение силового кабеля до 1 кВ, шт. (конец кабеля)</v>
          </cell>
          <cell r="Q4166">
            <v>1</v>
          </cell>
        </row>
        <row r="4167">
          <cell r="E4167" t="str">
            <v>EL00-09-04-23</v>
          </cell>
          <cell r="F4167" t="str">
            <v>Устройство концевой кабельной муфты/заделки/оконцевание жил кабеля/подключение кабеля НИЗКОГО напряжения до 1 кВ, 4 жильный, сечением 16 мм2, бронированный</v>
          </cell>
          <cell r="G4167" t="str">
            <v>Installation of a cable sealing end/sealing/cable core termination/hook-up of LV cable, up to1 kV, 4 cores, cross-section of 16 mm2, armored</v>
          </cell>
          <cell r="H4167" t="str">
            <v>шт.</v>
          </cell>
          <cell r="I4167" t="str">
            <v>pcs.</v>
          </cell>
          <cell r="J4167">
            <v>3.7749999999999999</v>
          </cell>
          <cell r="K4167">
            <v>7.4999999999999997E-2</v>
          </cell>
          <cell r="L4167" t="str">
            <v>KQ-49-00</v>
          </cell>
          <cell r="M4167" t="str">
            <v>Кабель силовой, м</v>
          </cell>
          <cell r="N4167">
            <v>0</v>
          </cell>
          <cell r="O4167" t="str">
            <v>KQ-49-04</v>
          </cell>
          <cell r="P4167" t="str">
            <v>Расключение силового кабеля до 1 кВ, шт. (конец кабеля)</v>
          </cell>
          <cell r="Q4167">
            <v>1</v>
          </cell>
        </row>
        <row r="4168">
          <cell r="E4168" t="str">
            <v>EL00-09-04-24</v>
          </cell>
          <cell r="F4168" t="str">
            <v>Устройство концевой кабельной муфты/заделки/оконцевание жил кабеля/подключение кабеля НИЗКОГО напряжения до 1 кВ, 4 жильный, сечением 25 мм2, бронированный</v>
          </cell>
          <cell r="G4168" t="str">
            <v>Installation of a cable sealing end/sealing/cable core termination/hook-up of LV cable, up to1 kV, 4 cores, cross-section of 25 mm2, armored</v>
          </cell>
          <cell r="H4168" t="str">
            <v>шт.</v>
          </cell>
          <cell r="I4168" t="str">
            <v>pcs.</v>
          </cell>
          <cell r="J4168">
            <v>4.5420000000000007</v>
          </cell>
          <cell r="K4168">
            <v>0.3</v>
          </cell>
          <cell r="L4168" t="str">
            <v>KQ-49-00</v>
          </cell>
          <cell r="M4168" t="str">
            <v>Кабель силовой, м</v>
          </cell>
          <cell r="N4168">
            <v>0</v>
          </cell>
          <cell r="O4168" t="str">
            <v>KQ-49-04</v>
          </cell>
          <cell r="P4168" t="str">
            <v>Расключение силового кабеля до 1 кВ, шт. (конец кабеля)</v>
          </cell>
          <cell r="Q4168">
            <v>1</v>
          </cell>
        </row>
        <row r="4169">
          <cell r="E4169" t="str">
            <v>EL00-09-04-25</v>
          </cell>
          <cell r="F4169" t="str">
            <v>Устройство концевой кабельной муфты/заделки/оконцевание жил кабеля/подключение кабеля НИЗКОГО напряжения до 1 кВ, 4 жильный, сечением 35 мм2, бронированный</v>
          </cell>
          <cell r="G4169" t="str">
            <v>Installation of a cable sealing end/sealing/cable core termination/hook-up of LV cable, up to1 kV, 4 cores, cross-section of 35 mm2, armored</v>
          </cell>
          <cell r="H4169" t="str">
            <v>шт.</v>
          </cell>
          <cell r="I4169" t="str">
            <v>pcs.</v>
          </cell>
          <cell r="J4169">
            <v>4.8600000000000003</v>
          </cell>
          <cell r="K4169">
            <v>0.3</v>
          </cell>
          <cell r="L4169" t="str">
            <v>KQ-49-00</v>
          </cell>
          <cell r="M4169" t="str">
            <v>Кабель силовой, м</v>
          </cell>
          <cell r="N4169">
            <v>0</v>
          </cell>
          <cell r="O4169" t="str">
            <v>KQ-49-04</v>
          </cell>
          <cell r="P4169" t="str">
            <v>Расключение силового кабеля до 1 кВ, шт. (конец кабеля)</v>
          </cell>
          <cell r="Q4169">
            <v>1</v>
          </cell>
        </row>
        <row r="4170">
          <cell r="E4170" t="str">
            <v>EL00-09-04-26</v>
          </cell>
          <cell r="F4170" t="str">
            <v>Устройство концевой кабельной муфты/заделки/оконцевание жил кабеля/подключение кабеля НИЗКОГО напряжения до 1 кВ, 4 жильный, сечением 50 мм2, бронированный</v>
          </cell>
          <cell r="G4170" t="str">
            <v>Installation of a cable sealing end/sealing/cable core termination/hook-up of LV cable, up to1 kV, 4 cores, cross-section of 50 mm2, armored</v>
          </cell>
          <cell r="H4170" t="str">
            <v>шт.</v>
          </cell>
          <cell r="I4170" t="str">
            <v>pcs.</v>
          </cell>
          <cell r="J4170">
            <v>5.86</v>
          </cell>
          <cell r="K4170">
            <v>0.3</v>
          </cell>
          <cell r="L4170" t="str">
            <v>KQ-49-00</v>
          </cell>
          <cell r="M4170" t="str">
            <v>Кабель силовой, м</v>
          </cell>
          <cell r="N4170">
            <v>0</v>
          </cell>
          <cell r="O4170" t="str">
            <v>KQ-49-04</v>
          </cell>
          <cell r="P4170" t="str">
            <v>Расключение силового кабеля до 1 кВ, шт. (конец кабеля)</v>
          </cell>
          <cell r="Q4170">
            <v>1</v>
          </cell>
        </row>
        <row r="4171">
          <cell r="E4171" t="str">
            <v>EL00-09-04-27</v>
          </cell>
          <cell r="F4171" t="str">
            <v>Устройство концевой кабельной муфты/заделки/оконцевание жил кабеля/подключение кабеля НИЗКОГО напряжения до 1 кВ, 4 жильный, сечением 70 мм2, бронированный</v>
          </cell>
          <cell r="G4171" t="str">
            <v>Installation of a cable sealing end/sealing/cable core termination/hook-up of LV cable, up to1 kV, 4 cores, cross-section of 70 mm2, armored</v>
          </cell>
          <cell r="H4171" t="str">
            <v>шт.</v>
          </cell>
          <cell r="I4171" t="str">
            <v>pcs.</v>
          </cell>
          <cell r="J4171">
            <v>6.1779999999999999</v>
          </cell>
          <cell r="K4171">
            <v>0.3</v>
          </cell>
          <cell r="L4171" t="str">
            <v>KQ-49-00</v>
          </cell>
          <cell r="M4171" t="str">
            <v>Кабель силовой, м</v>
          </cell>
          <cell r="N4171">
            <v>0</v>
          </cell>
          <cell r="O4171" t="str">
            <v>KQ-49-04</v>
          </cell>
          <cell r="P4171" t="str">
            <v>Расключение силового кабеля до 1 кВ, шт. (конец кабеля)</v>
          </cell>
          <cell r="Q4171">
            <v>1</v>
          </cell>
        </row>
        <row r="4172">
          <cell r="E4172" t="str">
            <v>EL00-09-04-28</v>
          </cell>
          <cell r="F4172" t="str">
            <v>Устройство концевой кабельной муфты/заделки/оконцевание жил кабеля/подключение кабеля НИЗКОГО напряжения до 1 кВ, 4 жильный, сечением 95 мм2, бронированный</v>
          </cell>
          <cell r="G4172" t="str">
            <v>Installation of a cable sealing end/sealing/cable core termination/hook-up of LV cable, up to1 kV, 4 cores, cross-section of 95 mm2, armored</v>
          </cell>
          <cell r="H4172" t="str">
            <v>шт.</v>
          </cell>
          <cell r="I4172" t="str">
            <v>pcs.</v>
          </cell>
          <cell r="J4172">
            <v>6.4960000000000004</v>
          </cell>
          <cell r="K4172">
            <v>0.3</v>
          </cell>
          <cell r="L4172" t="str">
            <v>KQ-49-00</v>
          </cell>
          <cell r="M4172" t="str">
            <v>Кабель силовой, м</v>
          </cell>
          <cell r="N4172">
            <v>0</v>
          </cell>
          <cell r="O4172" t="str">
            <v>KQ-49-04</v>
          </cell>
          <cell r="P4172" t="str">
            <v>Расключение силового кабеля до 1 кВ, шт. (конец кабеля)</v>
          </cell>
          <cell r="Q4172">
            <v>1</v>
          </cell>
        </row>
        <row r="4173">
          <cell r="E4173" t="str">
            <v>EL00-09-04-29</v>
          </cell>
          <cell r="F4173" t="str">
            <v>Устройство концевой кабельной муфты/заделки/оконцевание жил кабеля/подключение кабеля НИЗКОГО напряжения до 1 кВ, 4 жильный, сечением 120 мм2, бронированный</v>
          </cell>
          <cell r="G4173" t="str">
            <v>Installation of a cable sealing end/sealing/cable core termination/hook-up of LV cable, up to1 kV, 4 cores, cross-section of 120 mm2, armored</v>
          </cell>
          <cell r="H4173" t="str">
            <v>шт.</v>
          </cell>
          <cell r="I4173" t="str">
            <v>pcs.</v>
          </cell>
          <cell r="J4173">
            <v>7.7140000000000004</v>
          </cell>
          <cell r="K4173">
            <v>0.75</v>
          </cell>
          <cell r="L4173" t="str">
            <v>KQ-49-00</v>
          </cell>
          <cell r="M4173" t="str">
            <v>Кабель силовой, м</v>
          </cell>
          <cell r="N4173">
            <v>0</v>
          </cell>
          <cell r="O4173" t="str">
            <v>KQ-49-04</v>
          </cell>
          <cell r="P4173" t="str">
            <v>Расключение силового кабеля до 1 кВ, шт. (конец кабеля)</v>
          </cell>
          <cell r="Q4173">
            <v>1</v>
          </cell>
        </row>
        <row r="4174">
          <cell r="E4174" t="str">
            <v>EL00-09-04-30</v>
          </cell>
          <cell r="F4174" t="str">
            <v>Устройство концевой кабельной муфты/заделки/оконцевание жил кабеля/подключение кабеля НИЗКОГО напряжения до 1 кВ, 4 жильный, сечением 150 мм2, бронированный</v>
          </cell>
          <cell r="G4174" t="str">
            <v>Installation of a cable sealing end/sealing/cable core termination/hook-up of LV cable, up to1 kV, 4 cores, cross-section of 150 mm2, armored</v>
          </cell>
          <cell r="H4174" t="str">
            <v>шт.</v>
          </cell>
          <cell r="I4174" t="str">
            <v>pcs.</v>
          </cell>
          <cell r="J4174">
            <v>8.7149999999999999</v>
          </cell>
          <cell r="K4174">
            <v>0.75</v>
          </cell>
          <cell r="L4174" t="str">
            <v>KQ-49-00</v>
          </cell>
          <cell r="M4174" t="str">
            <v>Кабель силовой, м</v>
          </cell>
          <cell r="N4174">
            <v>0</v>
          </cell>
          <cell r="O4174" t="str">
            <v>KQ-49-04</v>
          </cell>
          <cell r="P4174" t="str">
            <v>Расключение силового кабеля до 1 кВ, шт. (конец кабеля)</v>
          </cell>
          <cell r="Q4174">
            <v>1</v>
          </cell>
        </row>
        <row r="4175">
          <cell r="E4175" t="str">
            <v>EL00-09-04-31</v>
          </cell>
          <cell r="F4175" t="str">
            <v>Устройство концевой кабельной муфты/заделки/оконцевание жил кабеля/подключение кабеля НИЗКОГО напряжения до 1 кВ, 4 жильный, сечением 185 мм2, бронированный</v>
          </cell>
          <cell r="G4175" t="str">
            <v>Installation of a cable sealing end/sealing/cable core termination/hook-up of LV cable, up to1 kV, 4 cores, cross-section of 185 mm2, armored</v>
          </cell>
          <cell r="H4175" t="str">
            <v>шт.</v>
          </cell>
          <cell r="I4175" t="str">
            <v>pcs.</v>
          </cell>
          <cell r="J4175">
            <v>9.032</v>
          </cell>
          <cell r="K4175">
            <v>0.75</v>
          </cell>
          <cell r="L4175" t="str">
            <v>KQ-49-00</v>
          </cell>
          <cell r="M4175" t="str">
            <v>Кабель силовой, м</v>
          </cell>
          <cell r="N4175">
            <v>0</v>
          </cell>
          <cell r="O4175" t="str">
            <v>KQ-49-04</v>
          </cell>
          <cell r="P4175" t="str">
            <v>Расключение силового кабеля до 1 кВ, шт. (конец кабеля)</v>
          </cell>
          <cell r="Q4175">
            <v>1</v>
          </cell>
        </row>
        <row r="4176">
          <cell r="E4176" t="str">
            <v>EL00-09-04-32</v>
          </cell>
          <cell r="F4176" t="str">
            <v>Устройство концевой кабельной муфты/заделки/оконцевание жил кабеля/подключение кабеля НИЗКОГО напряжения до 1 кВ, 4 жильный, сечением 240 мм2, бронированный</v>
          </cell>
          <cell r="G4176" t="str">
            <v>Installation of a cable sealing end/sealing/cable core termination/hook-up of LV cable, up to1 kV, 4 cores, cross-section of 240 mm2, armored</v>
          </cell>
          <cell r="H4176" t="str">
            <v>шт.</v>
          </cell>
          <cell r="I4176" t="str">
            <v>pcs.</v>
          </cell>
          <cell r="J4176">
            <v>9.35</v>
          </cell>
          <cell r="K4176">
            <v>0.75</v>
          </cell>
          <cell r="L4176" t="str">
            <v>KQ-49-00</v>
          </cell>
          <cell r="M4176" t="str">
            <v>Кабель силовой, м</v>
          </cell>
          <cell r="N4176">
            <v>0</v>
          </cell>
          <cell r="O4176" t="str">
            <v>KQ-49-04</v>
          </cell>
          <cell r="P4176" t="str">
            <v>Расключение силового кабеля до 1 кВ, шт. (конец кабеля)</v>
          </cell>
          <cell r="Q4176">
            <v>1</v>
          </cell>
        </row>
        <row r="4177">
          <cell r="E4177" t="str">
            <v>EL00-09-04-33</v>
          </cell>
          <cell r="F4177" t="str">
            <v>Устройство концевой кабельной муфты/заделки/оконцевание жил кабеля/подключение кабеля НИЗКОГО напряжения до 1 кВ, 5 жильный, сечением 10 мм2, бронированный</v>
          </cell>
          <cell r="G4177" t="str">
            <v>Installation of a cable sealing end/sealing/cable core termination/hook-up of LV cable, up to1 kV, 5 cores, cross-section of 10 mm2, armored</v>
          </cell>
          <cell r="H4177" t="str">
            <v>шт.</v>
          </cell>
          <cell r="I4177" t="str">
            <v>pcs.</v>
          </cell>
          <cell r="J4177">
            <v>3.887</v>
          </cell>
          <cell r="K4177">
            <v>7.4999999999999997E-2</v>
          </cell>
          <cell r="L4177" t="str">
            <v>KQ-49-00</v>
          </cell>
          <cell r="M4177" t="str">
            <v>Кабель силовой, м</v>
          </cell>
          <cell r="N4177">
            <v>0</v>
          </cell>
          <cell r="O4177" t="str">
            <v>KQ-49-04</v>
          </cell>
          <cell r="P4177" t="str">
            <v>Расключение силового кабеля до 1 кВ, шт. (конец кабеля)</v>
          </cell>
          <cell r="Q4177">
            <v>1</v>
          </cell>
        </row>
        <row r="4178">
          <cell r="E4178" t="str">
            <v>EL00-09-04-34</v>
          </cell>
          <cell r="F4178" t="str">
            <v>Устройство концевой кабельной муфты/заделки/оконцевание жил кабеля/подключение кабеля НИЗКОГО напряжения до 1 кВ, 5 жильный, сечением 16 мм2, бронированный</v>
          </cell>
          <cell r="G4178" t="str">
            <v>Installation of a cable sealing end/sealing/cable core termination/hook-up of LV cable, up to1 kV, 5 cores, cross-section of 16 mm2, armored</v>
          </cell>
          <cell r="H4178" t="str">
            <v>шт.</v>
          </cell>
          <cell r="I4178" t="str">
            <v>pcs.</v>
          </cell>
          <cell r="J4178">
            <v>4.2850000000000001</v>
          </cell>
          <cell r="K4178">
            <v>7.4999999999999997E-2</v>
          </cell>
          <cell r="L4178" t="str">
            <v>KQ-49-00</v>
          </cell>
          <cell r="M4178" t="str">
            <v>Кабель силовой, м</v>
          </cell>
          <cell r="N4178">
            <v>0</v>
          </cell>
          <cell r="O4178" t="str">
            <v>KQ-49-04</v>
          </cell>
          <cell r="P4178" t="str">
            <v>Расключение силового кабеля до 1 кВ, шт. (конец кабеля)</v>
          </cell>
          <cell r="Q4178">
            <v>1</v>
          </cell>
        </row>
        <row r="4179">
          <cell r="E4179" t="str">
            <v>EL00-09-04-35</v>
          </cell>
          <cell r="F4179" t="str">
            <v>Устройство концевой кабельной муфты/заделки/оконцевание жил кабеля/подключение кабеля НИЗКОГО напряжения до 1 кВ, 5 жильный, сечением 25 мм2, бронированный</v>
          </cell>
          <cell r="G4179" t="str">
            <v>Installation of a cable sealing end/sealing/cable core termination/hook-up of LV cable, up to1 kV, 5 cores, cross-section of 25 mm2, armored</v>
          </cell>
          <cell r="H4179" t="str">
            <v>шт.</v>
          </cell>
          <cell r="I4179" t="str">
            <v>pcs.</v>
          </cell>
          <cell r="J4179">
            <v>5.1320000000000006</v>
          </cell>
          <cell r="K4179">
            <v>0.3</v>
          </cell>
          <cell r="L4179" t="str">
            <v>KQ-49-00</v>
          </cell>
          <cell r="M4179" t="str">
            <v>Кабель силовой, м</v>
          </cell>
          <cell r="N4179">
            <v>0</v>
          </cell>
          <cell r="O4179" t="str">
            <v>KQ-49-04</v>
          </cell>
          <cell r="P4179" t="str">
            <v>Расключение силового кабеля до 1 кВ, шт. (конец кабеля)</v>
          </cell>
          <cell r="Q4179">
            <v>1</v>
          </cell>
        </row>
        <row r="4180">
          <cell r="E4180" t="str">
            <v>EL00-09-04-36</v>
          </cell>
          <cell r="F4180" t="str">
            <v>Устройство концевой кабельной муфты/заделки/оконцевание жил кабеля/подключение кабеля НИЗКОГО напряжения до 1 кВ, 5 жильный, сечением 35 мм2, бронированный</v>
          </cell>
          <cell r="G4180" t="str">
            <v>Installation of a cable sealing end/sealing/cable core termination/hook-up of LV cable, up to1 kV, 5 cores, cross-section of 35 mm2, armored</v>
          </cell>
          <cell r="H4180" t="str">
            <v>шт.</v>
          </cell>
          <cell r="I4180" t="str">
            <v>pcs.</v>
          </cell>
          <cell r="J4180">
            <v>6.2120000000000006</v>
          </cell>
          <cell r="K4180">
            <v>0.3</v>
          </cell>
          <cell r="L4180" t="str">
            <v>KQ-49-00</v>
          </cell>
          <cell r="M4180" t="str">
            <v>Кабель силовой, м</v>
          </cell>
          <cell r="N4180">
            <v>0</v>
          </cell>
          <cell r="O4180" t="str">
            <v>KQ-49-04</v>
          </cell>
          <cell r="P4180" t="str">
            <v>Расключение силового кабеля до 1 кВ, шт. (конец кабеля)</v>
          </cell>
          <cell r="Q4180">
            <v>1</v>
          </cell>
        </row>
        <row r="4181">
          <cell r="E4181" t="str">
            <v>EL00-09-04-37</v>
          </cell>
          <cell r="F4181" t="str">
            <v>Устройство концевой кабельной муфты/заделки/оконцевание жил кабеля/подключение кабеля НИЗКОГО напряжения до 1 кВ, 5 жильный, сечением 50 мм2, бронированный</v>
          </cell>
          <cell r="G4181" t="str">
            <v>Installation of a cable sealing end/sealing/cable core termination/hook-up of LV cable, up to1 kV, 5 cores, cross-section of 50 mm2, armored</v>
          </cell>
          <cell r="H4181" t="str">
            <v>шт.</v>
          </cell>
          <cell r="I4181" t="str">
            <v>pcs.</v>
          </cell>
          <cell r="J4181">
            <v>6.609</v>
          </cell>
          <cell r="K4181">
            <v>0.3</v>
          </cell>
          <cell r="L4181" t="str">
            <v>KQ-49-00</v>
          </cell>
          <cell r="M4181" t="str">
            <v>Кабель силовой, м</v>
          </cell>
          <cell r="N4181">
            <v>0</v>
          </cell>
          <cell r="O4181" t="str">
            <v>KQ-49-04</v>
          </cell>
          <cell r="P4181" t="str">
            <v>Расключение силового кабеля до 1 кВ, шт. (конец кабеля)</v>
          </cell>
          <cell r="Q4181">
            <v>1</v>
          </cell>
        </row>
        <row r="4182">
          <cell r="E4182" t="str">
            <v>EL00-09-04-38</v>
          </cell>
          <cell r="F4182" t="str">
            <v>Устройство концевой кабельной муфты/заделки/оконцевание жил кабеля/подключение кабеля НИЗКОГО напряжения до 1 кВ, 5 жильный, сечением 70 мм2, бронированный</v>
          </cell>
          <cell r="G4182" t="str">
            <v>Installation of a cable sealing end/sealing/cable core termination/hook-up of LV cable, up to1 kV, 5 cores, cross-section of 70 mm2, armored</v>
          </cell>
          <cell r="H4182" t="str">
            <v>шт.</v>
          </cell>
          <cell r="I4182" t="str">
            <v>pcs.</v>
          </cell>
          <cell r="J4182">
            <v>7.0060000000000002</v>
          </cell>
          <cell r="K4182">
            <v>0.3</v>
          </cell>
          <cell r="L4182" t="str">
            <v>KQ-49-00</v>
          </cell>
          <cell r="M4182" t="str">
            <v>Кабель силовой, м</v>
          </cell>
          <cell r="N4182">
            <v>0</v>
          </cell>
          <cell r="O4182" t="str">
            <v>KQ-49-04</v>
          </cell>
          <cell r="P4182" t="str">
            <v>Расключение силового кабеля до 1 кВ, шт. (конец кабеля)</v>
          </cell>
          <cell r="Q4182">
            <v>1</v>
          </cell>
        </row>
        <row r="4183">
          <cell r="E4183" t="str">
            <v>EL00-09-04-39</v>
          </cell>
          <cell r="F4183" t="str">
            <v>Устройство концевой кабельной муфты/заделки/оконцевание жил кабеля/подключение кабеля НИЗКОГО напряжения до 1 кВ, 5 жильный, сечением 95 мм2, бронированный</v>
          </cell>
          <cell r="G4183" t="str">
            <v>Installation of a cable sealing end/sealing/cable core termination/hook-up of LV cable, up to1 kV, 5 cores, cross-section of 95 mm2, armored</v>
          </cell>
          <cell r="H4183" t="str">
            <v>шт.</v>
          </cell>
          <cell r="I4183" t="str">
            <v>pcs.</v>
          </cell>
          <cell r="J4183">
            <v>7.4030000000000005</v>
          </cell>
          <cell r="K4183">
            <v>0.3</v>
          </cell>
          <cell r="L4183" t="str">
            <v>KQ-49-00</v>
          </cell>
          <cell r="M4183" t="str">
            <v>Кабель силовой, м</v>
          </cell>
          <cell r="N4183">
            <v>0</v>
          </cell>
          <cell r="O4183" t="str">
            <v>KQ-49-04</v>
          </cell>
          <cell r="P4183" t="str">
            <v>Расключение силового кабеля до 1 кВ, шт. (конец кабеля)</v>
          </cell>
          <cell r="Q4183">
            <v>1</v>
          </cell>
        </row>
        <row r="4184">
          <cell r="E4184" t="str">
            <v>EL00-09-04-40</v>
          </cell>
          <cell r="F4184" t="str">
            <v>Устройство концевой кабельной муфты/заделки/оконцевание жил кабеля/подключение кабеля НИЗКОГО напряжения до 1 кВ, 5 жильный, сечением 120 мм2, бронированный</v>
          </cell>
          <cell r="G4184" t="str">
            <v>Installation of a cable sealing end/sealing/cable core termination/hook-up of LV cable, up to1 kV, 5 cores, cross-section of 120 mm2, armored</v>
          </cell>
          <cell r="H4184" t="str">
            <v>шт.</v>
          </cell>
          <cell r="I4184" t="str">
            <v>pcs.</v>
          </cell>
          <cell r="J4184">
            <v>9.3840000000000003</v>
          </cell>
          <cell r="K4184">
            <v>0.75</v>
          </cell>
          <cell r="L4184" t="str">
            <v>KQ-49-00</v>
          </cell>
          <cell r="M4184" t="str">
            <v>Кабель силовой, м</v>
          </cell>
          <cell r="N4184">
            <v>0</v>
          </cell>
          <cell r="O4184" t="str">
            <v>KQ-49-04</v>
          </cell>
          <cell r="P4184" t="str">
            <v>Расключение силового кабеля до 1 кВ, шт. (конец кабеля)</v>
          </cell>
          <cell r="Q4184">
            <v>1</v>
          </cell>
        </row>
        <row r="4185">
          <cell r="E4185" t="str">
            <v>EL00-09-04-41</v>
          </cell>
          <cell r="F4185" t="str">
            <v>Устройство концевой кабельной муфты/заделки/оконцевание жил кабеля/подключение кабеля НИЗКОГО напряжения до 1 кВ, 5 жильный, сечением 150 мм2, бронированный</v>
          </cell>
          <cell r="G4185" t="str">
            <v>Installation of a cable sealing end/sealing/cable core termination/hook-up of LV cable, up to1 kV, 5 cores, cross-section of 150 mm2, armored</v>
          </cell>
          <cell r="H4185" t="str">
            <v>шт.</v>
          </cell>
          <cell r="I4185" t="str">
            <v>pcs.</v>
          </cell>
          <cell r="J4185">
            <v>9.7810000000000006</v>
          </cell>
          <cell r="K4185">
            <v>0.75</v>
          </cell>
          <cell r="L4185" t="str">
            <v>KQ-49-00</v>
          </cell>
          <cell r="M4185" t="str">
            <v>Кабель силовой, м</v>
          </cell>
          <cell r="N4185">
            <v>0</v>
          </cell>
          <cell r="O4185" t="str">
            <v>KQ-49-04</v>
          </cell>
          <cell r="P4185" t="str">
            <v>Расключение силового кабеля до 1 кВ, шт. (конец кабеля)</v>
          </cell>
          <cell r="Q4185">
            <v>1</v>
          </cell>
        </row>
        <row r="4186">
          <cell r="E4186" t="str">
            <v>EL00-09-04-42</v>
          </cell>
          <cell r="F4186" t="str">
            <v>Устройство концевой кабельной муфты/заделки/оконцевание жил кабеля/подключение кабеля НИЗКОГО напряжения до 1 кВ, 5 жильный, сечением 185 мм2, бронированный</v>
          </cell>
          <cell r="G4186" t="str">
            <v>Installation of a cable sealing end/sealing/cable core termination/hook-up of LV cable, up to1 kV, 5 cores, cross-section of 185 mm2, armored</v>
          </cell>
          <cell r="H4186" t="str">
            <v>шт.</v>
          </cell>
          <cell r="I4186" t="str">
            <v>pcs.</v>
          </cell>
          <cell r="J4186">
            <v>10.178000000000001</v>
          </cell>
          <cell r="K4186">
            <v>0.75</v>
          </cell>
          <cell r="L4186" t="str">
            <v>KQ-49-00</v>
          </cell>
          <cell r="M4186" t="str">
            <v>Кабель силовой, м</v>
          </cell>
          <cell r="N4186">
            <v>0</v>
          </cell>
          <cell r="O4186" t="str">
            <v>KQ-49-04</v>
          </cell>
          <cell r="P4186" t="str">
            <v>Расключение силового кабеля до 1 кВ, шт. (конец кабеля)</v>
          </cell>
          <cell r="Q4186">
            <v>1</v>
          </cell>
        </row>
        <row r="4187">
          <cell r="E4187" t="str">
            <v>EL00-09-04-43</v>
          </cell>
          <cell r="F4187" t="str">
            <v>Устройство концевой кабельной муфты/заделки/оконцевание жил кабеля/подключение кабеля НИЗКОГО напряжения до 1 кВ, 5 жильный, сечением 240 мм2, бронированный</v>
          </cell>
          <cell r="G4187" t="str">
            <v>Installation of a cable sealing end/sealing/cable core termination/hook-up of LV cable, up to1 kV, 5 cores, cross-section of 240 mm2, armored</v>
          </cell>
          <cell r="H4187" t="str">
            <v>шт.</v>
          </cell>
          <cell r="I4187" t="str">
            <v>pcs.</v>
          </cell>
          <cell r="J4187">
            <v>11.258000000000001</v>
          </cell>
          <cell r="K4187">
            <v>0.75</v>
          </cell>
          <cell r="L4187" t="str">
            <v>KQ-49-00</v>
          </cell>
          <cell r="M4187" t="str">
            <v>Кабель силовой, м</v>
          </cell>
          <cell r="N4187">
            <v>0</v>
          </cell>
          <cell r="O4187" t="str">
            <v>KQ-49-04</v>
          </cell>
          <cell r="P4187" t="str">
            <v>Расключение силового кабеля до 1 кВ, шт. (конец кабеля)</v>
          </cell>
          <cell r="Q4187">
            <v>1</v>
          </cell>
        </row>
        <row r="4188">
          <cell r="E4188" t="str">
            <v>EL00-09-04-44</v>
          </cell>
          <cell r="F4188" t="str">
            <v>Устройство концевой кабельной муфты/заделки/оконцевание жил кабеля/подключение кабеля НИЗКОГО напряжения до 1 кВ, 7 жильный, сечением 1,5 мм2, бронированный</v>
          </cell>
          <cell r="G4188" t="str">
            <v>Installation of a cable sealing end/sealing/cable core termination/hook-up of LV cable, up to1 kV, 7 cores, cross-section of 1.5 mm2, armored</v>
          </cell>
          <cell r="H4188" t="str">
            <v>шт.</v>
          </cell>
          <cell r="I4188" t="str">
            <v>pcs.</v>
          </cell>
          <cell r="J4188">
            <v>1.5789999999999997</v>
          </cell>
          <cell r="K4188">
            <v>7.4999999999999997E-2</v>
          </cell>
          <cell r="L4188" t="str">
            <v>KQ-49-00</v>
          </cell>
          <cell r="M4188" t="str">
            <v>Кабель силовой, м</v>
          </cell>
          <cell r="N4188">
            <v>0</v>
          </cell>
          <cell r="O4188" t="str">
            <v>KQ-49-04</v>
          </cell>
          <cell r="P4188" t="str">
            <v>Расключение силового кабеля до 1 кВ, шт. (конец кабеля)</v>
          </cell>
          <cell r="Q4188">
            <v>1</v>
          </cell>
        </row>
        <row r="4189">
          <cell r="E4189" t="str">
            <v>EL00-09-04-45</v>
          </cell>
          <cell r="F4189" t="str">
            <v>Устройство концевой кабельной муфты/заделки/оконцевание жил кабеля/подключение кабеля НИЗКОГО напряжения до 1 кВ, 7 жильный, сечением 2,5 мм2, бронированный</v>
          </cell>
          <cell r="G4189" t="str">
            <v>Installation of a cable sealing end/sealing/cable core termination/hook-up of LV cable, up to1 kV, 7 cores, cross-section of 2.5 mm2, armored</v>
          </cell>
          <cell r="H4189" t="str">
            <v>шт.</v>
          </cell>
          <cell r="I4189" t="str">
            <v>pcs.</v>
          </cell>
          <cell r="J4189">
            <v>1.6589999999999998</v>
          </cell>
          <cell r="K4189">
            <v>7.4999999999999997E-2</v>
          </cell>
          <cell r="L4189" t="str">
            <v>KQ-49-00</v>
          </cell>
          <cell r="M4189" t="str">
            <v>Кабель силовой, м</v>
          </cell>
          <cell r="N4189">
            <v>0</v>
          </cell>
          <cell r="O4189" t="str">
            <v>KQ-49-04</v>
          </cell>
          <cell r="P4189" t="str">
            <v>Расключение силового кабеля до 1 кВ, шт. (конец кабеля)</v>
          </cell>
          <cell r="Q4189">
            <v>1</v>
          </cell>
        </row>
        <row r="4190">
          <cell r="E4190" t="str">
            <v>EL00-09-05</v>
          </cell>
          <cell r="F4190" t="str">
            <v>Подключение кабеля, СРЕДНЕГО напряжения, от 1 кВ до 35 кВ, бронированный</v>
          </cell>
          <cell r="G4190" t="str">
            <v>Cable hook-up, MEDIUM voltage, from 1 kV to 35 kV, armored</v>
          </cell>
        </row>
        <row r="4191">
          <cell r="E4191" t="str">
            <v>EL00-09-05-1</v>
          </cell>
          <cell r="F4191" t="str">
            <v>Устройство концевой кабельной муфты/заделки/оконцевание жил кабеля/подключение кабеля СРЕДНЕГО напряжения от 1 кВ до 35 кВ, 1-жильный, сечением до 95 мм2, бронированный</v>
          </cell>
          <cell r="G4191" t="str">
            <v>Installation of a cable sealing end/sealing/cable core termination/hook-up of MV cable, 1 kV to 35 kV, 1-core, cross-section up to 95 mm2, armored</v>
          </cell>
          <cell r="H4191" t="str">
            <v>шт.</v>
          </cell>
          <cell r="I4191" t="str">
            <v>pcs.</v>
          </cell>
          <cell r="J4191">
            <v>4.5129999999999999</v>
          </cell>
          <cell r="K4191">
            <v>0.3</v>
          </cell>
          <cell r="L4191" t="str">
            <v>KQ-49-00</v>
          </cell>
          <cell r="M4191" t="str">
            <v>Кабель силовой, м</v>
          </cell>
          <cell r="N4191">
            <v>0</v>
          </cell>
          <cell r="O4191" t="str">
            <v>KQ-49-05</v>
          </cell>
          <cell r="P4191" t="str">
            <v>Расключение силового кабеля от 1 до 35 кВ, шт. (конец кабеля)</v>
          </cell>
          <cell r="Q4191">
            <v>1</v>
          </cell>
        </row>
        <row r="4192">
          <cell r="E4192" t="str">
            <v>EL00-09-05-2</v>
          </cell>
          <cell r="F4192" t="str">
            <v>Устройство концевой кабельной муфты/заделки/оконцевание жил кабеля/подключение кабеля СРЕДНЕГО напряжения от 1 кВ до 35 кВ, 1-жильный, сечением 150 мм2, бронированный</v>
          </cell>
          <cell r="G4192" t="str">
            <v>Installation of a cable sealing end/sealing/cable core termination/hook-up of MV cable, 1 kV to 35 kV, 1-core, cross-section of 150 mm2, armored</v>
          </cell>
          <cell r="H4192" t="str">
            <v>шт.</v>
          </cell>
          <cell r="I4192" t="str">
            <v>pcs.</v>
          </cell>
          <cell r="J4192">
            <v>5.5720000000000001</v>
          </cell>
          <cell r="K4192">
            <v>0.75</v>
          </cell>
          <cell r="L4192" t="str">
            <v>KQ-49-00</v>
          </cell>
          <cell r="M4192" t="str">
            <v>Кабель силовой, м</v>
          </cell>
          <cell r="N4192">
            <v>0</v>
          </cell>
          <cell r="O4192" t="str">
            <v>KQ-49-05</v>
          </cell>
          <cell r="P4192" t="str">
            <v>Расключение силового кабеля от 1 до 35 кВ, шт. (конец кабеля)</v>
          </cell>
          <cell r="Q4192">
            <v>1</v>
          </cell>
        </row>
        <row r="4193">
          <cell r="E4193" t="str">
            <v>EL00-09-05-3</v>
          </cell>
          <cell r="F4193" t="str">
            <v>Устройство концевой кабельной муфты/заделки/оконцевание жил кабеля/подключение кабеля СРЕДНЕГО напряжения от 1 кВ до 35 кВ, 1-жильный, сечением 240 мм2, бронированный</v>
          </cell>
          <cell r="G4193" t="str">
            <v>Installation of a cable sealing end/sealing/cable core termination/hook-up of MV cable, 1 kV to 35 kV, 1-core, cross-section of 240 mm2, armored</v>
          </cell>
          <cell r="H4193" t="str">
            <v>шт.</v>
          </cell>
          <cell r="I4193" t="str">
            <v>pcs.</v>
          </cell>
          <cell r="J4193">
            <v>6.6189999999999998</v>
          </cell>
          <cell r="K4193">
            <v>0.75</v>
          </cell>
          <cell r="L4193" t="str">
            <v>KQ-49-00</v>
          </cell>
          <cell r="M4193" t="str">
            <v>Кабель силовой, м</v>
          </cell>
          <cell r="N4193">
            <v>0</v>
          </cell>
          <cell r="O4193" t="str">
            <v>KQ-49-05</v>
          </cell>
          <cell r="P4193" t="str">
            <v>Расключение силового кабеля от 1 до 35 кВ, шт. (конец кабеля)</v>
          </cell>
          <cell r="Q4193">
            <v>1</v>
          </cell>
        </row>
        <row r="4194">
          <cell r="E4194" t="str">
            <v>EL00-09-05-4</v>
          </cell>
          <cell r="F4194" t="str">
            <v>Устройство концевой кабельной муфты/заделки/оконцевание жил кабеля/подключение кабеля СРЕДНЕГО напряжения от 1 кВ до 35 кВ, 1-жильный, сечением 300 мм2, бронированный</v>
          </cell>
          <cell r="G4194" t="str">
            <v>Installation of a cable sealing end/sealing/cable core termination/hook-up of MV cable, 1 kV to 35 kV, 1-core, cross-section of 300 mm2, armored</v>
          </cell>
          <cell r="H4194" t="str">
            <v>шт.</v>
          </cell>
          <cell r="I4194" t="str">
            <v>pcs.</v>
          </cell>
          <cell r="J4194">
            <v>6.6989999999999998</v>
          </cell>
          <cell r="K4194">
            <v>0.75</v>
          </cell>
          <cell r="L4194" t="str">
            <v>KQ-49-00</v>
          </cell>
          <cell r="M4194" t="str">
            <v>Кабель силовой, м</v>
          </cell>
          <cell r="N4194">
            <v>0</v>
          </cell>
          <cell r="O4194" t="str">
            <v>KQ-49-05</v>
          </cell>
          <cell r="P4194" t="str">
            <v>Расключение силового кабеля от 1 до 35 кВ, шт. (конец кабеля)</v>
          </cell>
          <cell r="Q4194">
            <v>1</v>
          </cell>
        </row>
        <row r="4195">
          <cell r="E4195" t="str">
            <v>EL00-09-05-5</v>
          </cell>
          <cell r="F4195" t="str">
            <v>Устройство концевой кабельной муфты/заделки/оконцевание жил кабеля/подключение кабеля СРЕДНЕГО напряжения от 1 кВ до 35 кВ, 1-жильный, сечением 400 мм2, бронированный</v>
          </cell>
          <cell r="G4195" t="str">
            <v>Installation of a cable sealing end/sealing/cable core termination/hook-up of MV cable, 1 kV to 35 kV, 1-core, cross-section of 400 mm2, armored</v>
          </cell>
          <cell r="H4195" t="str">
            <v>шт.</v>
          </cell>
          <cell r="I4195" t="str">
            <v>pcs.</v>
          </cell>
          <cell r="J4195">
            <v>6.7780000000000005</v>
          </cell>
          <cell r="K4195">
            <v>0.75</v>
          </cell>
          <cell r="L4195" t="str">
            <v>KQ-49-00</v>
          </cell>
          <cell r="M4195" t="str">
            <v>Кабель силовой, м</v>
          </cell>
          <cell r="N4195">
            <v>0</v>
          </cell>
          <cell r="O4195" t="str">
            <v>KQ-49-05</v>
          </cell>
          <cell r="P4195" t="str">
            <v>Расключение силового кабеля от 1 до 35 кВ, шт. (конец кабеля)</v>
          </cell>
          <cell r="Q4195">
            <v>1</v>
          </cell>
        </row>
        <row r="4196">
          <cell r="E4196" t="str">
            <v>EL00-09-05-6</v>
          </cell>
          <cell r="F4196" t="str">
            <v>Устройство концевой кабельной муфты/заделки/оконцевание жил кабеля/подключение кабеля СРЕДНЕГО напряжения от 1 кВ до 35 кВ, 1-жильный, сечением 500 мм2, бронированный</v>
          </cell>
          <cell r="G4196" t="str">
            <v>Installation of a cable sealing end/sealing/cable core termination/hook-up of MV cable, 1 kV to 35 kV, 1-core, cross-section of 500 mm2, armored</v>
          </cell>
          <cell r="H4196" t="str">
            <v>шт.</v>
          </cell>
          <cell r="I4196" t="str">
            <v>pcs.</v>
          </cell>
          <cell r="J4196">
            <v>6.8580000000000005</v>
          </cell>
          <cell r="K4196">
            <v>0.75</v>
          </cell>
          <cell r="L4196" t="str">
            <v>KQ-49-00</v>
          </cell>
          <cell r="M4196" t="str">
            <v>Кабель силовой, м</v>
          </cell>
          <cell r="N4196">
            <v>0</v>
          </cell>
          <cell r="O4196" t="str">
            <v>KQ-49-05</v>
          </cell>
          <cell r="P4196" t="str">
            <v>Расключение силового кабеля от 1 до 35 кВ, шт. (конец кабеля)</v>
          </cell>
          <cell r="Q4196">
            <v>1</v>
          </cell>
        </row>
        <row r="4197">
          <cell r="E4197" t="str">
            <v>EL00-09-05-7</v>
          </cell>
          <cell r="F4197" t="str">
            <v>Устройство концевой кабельной муфты/заделки/оконцевание жил кабеля/подключение кабеля СРЕДНЕГО напряжения от 1 кВ до 35 кВ, 1-жильный, сечением 630 мм2, бронированный</v>
          </cell>
          <cell r="G4197" t="str">
            <v>Installation of a cable sealing end/sealing/cable core termination/hook-up of MV cable, 1 kV to 35 kV, 1-core, cross-section of 630 mm2, armored</v>
          </cell>
          <cell r="H4197" t="str">
            <v>шт.</v>
          </cell>
          <cell r="I4197" t="str">
            <v>pcs.</v>
          </cell>
          <cell r="J4197">
            <v>6.9370000000000003</v>
          </cell>
          <cell r="K4197">
            <v>0.75</v>
          </cell>
          <cell r="L4197" t="str">
            <v>KQ-49-00</v>
          </cell>
          <cell r="M4197" t="str">
            <v>Кабель силовой, м</v>
          </cell>
          <cell r="N4197">
            <v>0</v>
          </cell>
          <cell r="O4197" t="str">
            <v>KQ-49-05</v>
          </cell>
          <cell r="P4197" t="str">
            <v>Расключение силового кабеля от 1 до 35 кВ, шт. (конец кабеля)</v>
          </cell>
          <cell r="Q4197">
            <v>1</v>
          </cell>
        </row>
        <row r="4198">
          <cell r="E4198" t="str">
            <v>EL00-09-05-8</v>
          </cell>
          <cell r="F4198" t="str">
            <v>Устройство концевой кабельной муфты/заделки/оконцевание жил кабеля/подключение кабеля СРЕДНЕГО напряжения от 1 кВ до 35 кВ, 1-жильный, сечением 800 мм2, бронированный</v>
          </cell>
          <cell r="G4198" t="str">
            <v>Installation of a cable sealing end/sealing/cable core termination/hook-up of MV cable, 1 kV to 35 kV, 1-core, cross-section of 800 mm2, armored</v>
          </cell>
          <cell r="H4198" t="str">
            <v>шт.</v>
          </cell>
          <cell r="I4198" t="str">
            <v>pcs.</v>
          </cell>
          <cell r="J4198">
            <v>7.9050000000000002</v>
          </cell>
          <cell r="K4198">
            <v>0.75</v>
          </cell>
          <cell r="L4198" t="str">
            <v>KQ-49-00</v>
          </cell>
          <cell r="M4198" t="str">
            <v>Кабель силовой, м</v>
          </cell>
          <cell r="N4198">
            <v>0</v>
          </cell>
          <cell r="O4198" t="str">
            <v>KQ-49-05</v>
          </cell>
          <cell r="P4198" t="str">
            <v>Расключение силового кабеля от 1 до 35 кВ, шт. (конец кабеля)</v>
          </cell>
          <cell r="Q4198">
            <v>1</v>
          </cell>
        </row>
        <row r="4199">
          <cell r="E4199" t="str">
            <v>EL00-09-05-9</v>
          </cell>
          <cell r="F4199" t="str">
            <v>Устройство концевой кабельной муфты/заделки/оконцевание жил кабеля/подключение кабеля СРЕДНЕГО напряжения от 1 кВ до 35 кВ, 1-жильный, сечением 1000 мм2, бронированный</v>
          </cell>
          <cell r="G4199" t="str">
            <v>Installation of a cable sealing end/sealing/cable core termination/hook-up of MV cable, 1 kV to 35 kV, 1-core, cross-section of 1000 mm2, armored</v>
          </cell>
          <cell r="H4199" t="str">
            <v>шт.</v>
          </cell>
          <cell r="I4199" t="str">
            <v>pcs.</v>
          </cell>
          <cell r="J4199">
            <v>7.9850000000000003</v>
          </cell>
          <cell r="K4199">
            <v>0.75</v>
          </cell>
          <cell r="L4199" t="str">
            <v>KQ-49-00</v>
          </cell>
          <cell r="M4199" t="str">
            <v>Кабель силовой, м</v>
          </cell>
          <cell r="N4199">
            <v>0</v>
          </cell>
          <cell r="O4199" t="str">
            <v>KQ-49-05</v>
          </cell>
          <cell r="P4199" t="str">
            <v>Расключение силового кабеля от 1 до 35 кВ, шт. (конец кабеля)</v>
          </cell>
          <cell r="Q4199">
            <v>1</v>
          </cell>
        </row>
        <row r="4200">
          <cell r="E4200" t="str">
            <v>EL00-09-05-10</v>
          </cell>
          <cell r="F4200" t="str">
            <v>Устройство концевой кабельной муфты/заделки/оконцевание жил кабеля/подключение кабеля СРЕДНЕГО напряжения от 1 кВ до 35 кВ, 3 жильный, сечением 50 мм2, бронированный</v>
          </cell>
          <cell r="G4200" t="str">
            <v>Installation of a cable sealing end/sealing/cable core termination/hook-up of MV cable, 1 kV to 35 kV, 3 cores, cross-section of 50 mm2, armored</v>
          </cell>
          <cell r="H4200" t="str">
            <v>шт.</v>
          </cell>
          <cell r="I4200" t="str">
            <v>pcs.</v>
          </cell>
          <cell r="J4200">
            <v>7.6280000000000001</v>
          </cell>
          <cell r="K4200">
            <v>0.3</v>
          </cell>
          <cell r="L4200" t="str">
            <v>KQ-49-00</v>
          </cell>
          <cell r="M4200" t="str">
            <v>Кабель силовой, м</v>
          </cell>
          <cell r="N4200">
            <v>0</v>
          </cell>
          <cell r="O4200" t="str">
            <v>KQ-49-05</v>
          </cell>
          <cell r="P4200" t="str">
            <v>Расключение силового кабеля от 1 до 35 кВ, шт. (конец кабеля)</v>
          </cell>
          <cell r="Q4200">
            <v>1</v>
          </cell>
        </row>
        <row r="4201">
          <cell r="E4201" t="str">
            <v>EL00-09-05-11</v>
          </cell>
          <cell r="F4201" t="str">
            <v>Устройство концевой кабельной муфты/заделки/оконцевание жил кабеля/подключение кабеля СРЕДНЕГО напряжения от 1 кВ до 35 кВ, 3 жильный, сечением 95 мм2, бронированный</v>
          </cell>
          <cell r="G4201" t="str">
            <v>Installation of a cable sealing end/sealing/cable core termination/hook-up of MV cable, 1 kV to 35 kV, 3 cores, cross-section of 95 mm2, armored</v>
          </cell>
          <cell r="H4201" t="str">
            <v>шт.</v>
          </cell>
          <cell r="I4201" t="str">
            <v>pcs.</v>
          </cell>
          <cell r="J4201">
            <v>8.9939999999999998</v>
          </cell>
          <cell r="K4201">
            <v>0.3</v>
          </cell>
          <cell r="L4201" t="str">
            <v>KQ-49-00</v>
          </cell>
          <cell r="M4201" t="str">
            <v>Кабель силовой, м</v>
          </cell>
          <cell r="N4201">
            <v>0</v>
          </cell>
          <cell r="O4201" t="str">
            <v>KQ-49-05</v>
          </cell>
          <cell r="P4201" t="str">
            <v>Расключение силового кабеля от 1 до 35 кВ, шт. (конец кабеля)</v>
          </cell>
          <cell r="Q4201">
            <v>1</v>
          </cell>
        </row>
        <row r="4202">
          <cell r="E4202" t="str">
            <v>EL00-09-05-12</v>
          </cell>
          <cell r="F4202" t="str">
            <v>Устройство концевой кабельной муфты/заделки/оконцевание жил кабеля/подключение кабеля СРЕДНЕГО напряжения от 1 кВ до 35 кВ, 3 жильный, сечением 120 мм2, бронированный</v>
          </cell>
          <cell r="G4202" t="str">
            <v>Installation of a cable sealing end/sealing/cable core termination/hook-up of MV cable, 1 kV to 35 kV, 3 cores, cross-section of 120 mm2, armored</v>
          </cell>
          <cell r="H4202" t="str">
            <v>шт.</v>
          </cell>
          <cell r="I4202" t="str">
            <v>pcs.</v>
          </cell>
          <cell r="J4202">
            <v>10.132</v>
          </cell>
          <cell r="K4202">
            <v>0.75</v>
          </cell>
          <cell r="L4202" t="str">
            <v>KQ-49-00</v>
          </cell>
          <cell r="M4202" t="str">
            <v>Кабель силовой, м</v>
          </cell>
          <cell r="N4202">
            <v>0</v>
          </cell>
          <cell r="O4202" t="str">
            <v>KQ-49-05</v>
          </cell>
          <cell r="P4202" t="str">
            <v>Расключение силового кабеля от 1 до 35 кВ, шт. (конец кабеля)</v>
          </cell>
          <cell r="Q4202">
            <v>1</v>
          </cell>
        </row>
        <row r="4203">
          <cell r="E4203" t="str">
            <v>EL00-09-05-13</v>
          </cell>
          <cell r="F4203" t="str">
            <v>Устройство концевой кабельной муфты/заделки/оконцевание жил кабеля/подключение кабеля СРЕДНЕГО напряжения от 1 кВ до 35 кВ, 3 жильный, сечением 150 мм2, бронированный</v>
          </cell>
          <cell r="G4203" t="str">
            <v>Installation of a cable sealing end/sealing/cable core termination/hook-up of MV cable, 1 kV to 35 kV, 3 cores, cross-section of 150 mm2, armored</v>
          </cell>
          <cell r="H4203" t="str">
            <v>шт.</v>
          </cell>
          <cell r="I4203" t="str">
            <v>pcs.</v>
          </cell>
          <cell r="J4203">
            <v>10.370000000000001</v>
          </cell>
          <cell r="K4203">
            <v>0.75</v>
          </cell>
          <cell r="L4203" t="str">
            <v>KQ-49-00</v>
          </cell>
          <cell r="M4203" t="str">
            <v>Кабель силовой, м</v>
          </cell>
          <cell r="N4203">
            <v>0</v>
          </cell>
          <cell r="O4203" t="str">
            <v>KQ-49-05</v>
          </cell>
          <cell r="P4203" t="str">
            <v>Расключение силового кабеля от 1 до 35 кВ, шт. (конец кабеля)</v>
          </cell>
          <cell r="Q4203">
            <v>1</v>
          </cell>
        </row>
        <row r="4204">
          <cell r="E4204" t="str">
            <v>EL00-09-05-14</v>
          </cell>
          <cell r="F4204" t="str">
            <v>Устройство концевой кабельной муфты/заделки/оконцевание жил кабеля/подключение кабеля СРЕДНЕГО напряжения от 1 кВ до 35 кВ, 3 жильный, сечением 185 мм2, бронированный</v>
          </cell>
          <cell r="G4204" t="str">
            <v>Installation of a cable sealing end/sealing/cable core termination/hook-up of MV cable, 1 kV to 35 kV, 3 cores, cross-section of 185 mm2, armored</v>
          </cell>
          <cell r="H4204" t="str">
            <v>шт.</v>
          </cell>
          <cell r="I4204" t="str">
            <v>pcs.</v>
          </cell>
          <cell r="J4204">
            <v>10.609</v>
          </cell>
          <cell r="K4204">
            <v>0.75</v>
          </cell>
          <cell r="L4204" t="str">
            <v>KQ-49-00</v>
          </cell>
          <cell r="M4204" t="str">
            <v>Кабель силовой, м</v>
          </cell>
          <cell r="N4204">
            <v>0</v>
          </cell>
          <cell r="O4204" t="str">
            <v>KQ-49-05</v>
          </cell>
          <cell r="P4204" t="str">
            <v>Расключение силового кабеля от 1 до 35 кВ, шт. (конец кабеля)</v>
          </cell>
          <cell r="Q4204">
            <v>1</v>
          </cell>
        </row>
        <row r="4205">
          <cell r="E4205" t="str">
            <v>EL00-09-05-15</v>
          </cell>
          <cell r="F4205" t="str">
            <v>Устройство концевой кабельной муфты/заделки/оконцевание жил кабеля/подключение кабеля СРЕДНЕГО напряжения от 1 кВ до 35 кВ, 3 жильный, сечением 240 мм2, бронированный</v>
          </cell>
          <cell r="G4205" t="str">
            <v>Installation of a cable sealing end/sealing/cable core termination/hook-up of MV cable, 1 kV to 35 kV, 3 cores, cross-section of 240 mm2, armored</v>
          </cell>
          <cell r="H4205" t="str">
            <v>шт.</v>
          </cell>
          <cell r="I4205" t="str">
            <v>pcs.</v>
          </cell>
          <cell r="J4205">
            <v>11.736000000000001</v>
          </cell>
          <cell r="K4205">
            <v>0.75</v>
          </cell>
          <cell r="L4205" t="str">
            <v>KQ-49-00</v>
          </cell>
          <cell r="M4205" t="str">
            <v>Кабель силовой, м</v>
          </cell>
          <cell r="N4205">
            <v>0</v>
          </cell>
          <cell r="O4205" t="str">
            <v>KQ-49-05</v>
          </cell>
          <cell r="P4205" t="str">
            <v>Расключение силового кабеля от 1 до 35 кВ, шт. (конец кабеля)</v>
          </cell>
          <cell r="Q4205">
            <v>1</v>
          </cell>
        </row>
        <row r="4206">
          <cell r="E4206" t="str">
            <v>EL00-09-06</v>
          </cell>
          <cell r="F4206" t="str">
            <v>Подключение кабеля, ВЫСОКОГО напряжения свыше 35 кВ, небронированный</v>
          </cell>
          <cell r="G4206" t="str">
            <v>Cable hook-up, HIGH voltage, over 35 kV, unarmored</v>
          </cell>
        </row>
        <row r="4207">
          <cell r="E4207" t="str">
            <v>EL00-09-06-1</v>
          </cell>
          <cell r="F4207" t="str">
            <v>Устройство концевой кабельной муфты/заделки/оконцевание жил кабеля/подключение кабеля ВЫСОКОГО напряжения свыше 35 кВ, 1-жильный, сечением 95 мм2</v>
          </cell>
          <cell r="G4207" t="str">
            <v>Installation of a cable sealing end/sealing/cable core termination/hook-up of HV cable, over 35 kV, 1-core, cross-section of 95 mm2</v>
          </cell>
          <cell r="H4207" t="str">
            <v>шт.</v>
          </cell>
          <cell r="I4207" t="str">
            <v>pcs.</v>
          </cell>
          <cell r="J4207">
            <v>10.824999999999999</v>
          </cell>
          <cell r="K4207">
            <v>0.3</v>
          </cell>
          <cell r="L4207" t="str">
            <v>KQ-49-00</v>
          </cell>
          <cell r="M4207" t="str">
            <v>Кабель силовой, м</v>
          </cell>
          <cell r="N4207">
            <v>0</v>
          </cell>
          <cell r="O4207" t="str">
            <v>KQ-49-06</v>
          </cell>
          <cell r="P4207" t="str">
            <v>Расключение силового кабеля свыше 35 кВ, шт. (конец кабеля)</v>
          </cell>
          <cell r="Q4207">
            <v>1</v>
          </cell>
        </row>
        <row r="4208">
          <cell r="E4208" t="str">
            <v>EL00-09-06-2</v>
          </cell>
          <cell r="F4208" t="str">
            <v>Устройство концевой кабельной муфты/заделки/оконцевание жил кабеля/подключение кабеля ВЫСОКОГО напряжения свыше 35 кВ, 1-жильный, сечением 150 мм2</v>
          </cell>
          <cell r="G4208" t="str">
            <v>Installation of a cable sealing end/sealing/cable core termination/hook-up of HV cable, over 35 kV, 1-core, cross-section of 150 mm2</v>
          </cell>
          <cell r="H4208" t="str">
            <v>шт.</v>
          </cell>
          <cell r="I4208" t="str">
            <v>pcs.</v>
          </cell>
          <cell r="J4208">
            <v>11.883000000000001</v>
          </cell>
          <cell r="K4208">
            <v>0.75</v>
          </cell>
          <cell r="L4208" t="str">
            <v>KQ-49-00</v>
          </cell>
          <cell r="M4208" t="str">
            <v>Кабель силовой, м</v>
          </cell>
          <cell r="N4208">
            <v>0</v>
          </cell>
          <cell r="O4208" t="str">
            <v>KQ-49-06</v>
          </cell>
          <cell r="P4208" t="str">
            <v>Расключение силового кабеля свыше 35 кВ, шт. (конец кабеля)</v>
          </cell>
          <cell r="Q4208">
            <v>1</v>
          </cell>
        </row>
        <row r="4209">
          <cell r="E4209" t="str">
            <v>EL00-09-06-3</v>
          </cell>
          <cell r="F4209" t="str">
            <v>Устройство концевой кабельной муфты/заделки/оконцевание жил кабеля/подключение кабеля ВЫСОКОГО напряжения свыше 35 кВ, 1-жильный, сечением 240 мм2</v>
          </cell>
          <cell r="G4209" t="str">
            <v>Installation of a cable sealing end/sealing/cable core termination/hook-up of HV cable, over 35 kV, 1-core, cross-section of 240 mm2</v>
          </cell>
          <cell r="H4209" t="str">
            <v>шт.</v>
          </cell>
          <cell r="I4209" t="str">
            <v>pcs.</v>
          </cell>
          <cell r="J4209">
            <v>16.797000000000001</v>
          </cell>
          <cell r="K4209">
            <v>0.75</v>
          </cell>
          <cell r="L4209" t="str">
            <v>KQ-49-00</v>
          </cell>
          <cell r="M4209" t="str">
            <v>Кабель силовой, м</v>
          </cell>
          <cell r="N4209">
            <v>0</v>
          </cell>
          <cell r="O4209" t="str">
            <v>KQ-49-06</v>
          </cell>
          <cell r="P4209" t="str">
            <v>Расключение силового кабеля свыше 35 кВ, шт. (конец кабеля)</v>
          </cell>
          <cell r="Q4209">
            <v>1</v>
          </cell>
        </row>
        <row r="4210">
          <cell r="E4210" t="str">
            <v>EL00-09-06-4</v>
          </cell>
          <cell r="F4210" t="str">
            <v>Устройство концевой кабельной муфты/заделки/оконцевание жил кабеля/подключение кабеля ВЫСОКОГО напряжения свыше 35 кВ, 1-жильный, сечением 300 мм2</v>
          </cell>
          <cell r="G4210" t="str">
            <v>Installation of a cable sealing end/sealing/cable core termination/hook-up of HV cable, over 35 kV, 1-core, cross-section of 300 mm2</v>
          </cell>
          <cell r="H4210" t="str">
            <v>шт.</v>
          </cell>
          <cell r="I4210" t="str">
            <v>pcs.</v>
          </cell>
          <cell r="J4210">
            <v>16.876000000000001</v>
          </cell>
          <cell r="K4210">
            <v>0.75</v>
          </cell>
          <cell r="L4210" t="str">
            <v>KQ-49-00</v>
          </cell>
          <cell r="M4210" t="str">
            <v>Кабель силовой, м</v>
          </cell>
          <cell r="N4210">
            <v>0</v>
          </cell>
          <cell r="O4210" t="str">
            <v>KQ-49-06</v>
          </cell>
          <cell r="P4210" t="str">
            <v>Расключение силового кабеля свыше 35 кВ, шт. (конец кабеля)</v>
          </cell>
          <cell r="Q4210">
            <v>1</v>
          </cell>
        </row>
        <row r="4211">
          <cell r="E4211" t="str">
            <v>EL00-09-06-5</v>
          </cell>
          <cell r="F4211" t="str">
            <v>Устройство концевой кабельной муфты/заделки/оконцевание жил кабеля/подключение кабеля ВЫСОКОГО напряжения свыше 35 кВ, 1-жильный, сечением 400 мм2</v>
          </cell>
          <cell r="G4211" t="str">
            <v>Installation of a cable sealing end/sealing/cable core termination/hook-up of HV cable, over 35 kV, 1-core, cross-section of 400 mm2</v>
          </cell>
          <cell r="H4211" t="str">
            <v>шт.</v>
          </cell>
          <cell r="I4211" t="str">
            <v>pcs.</v>
          </cell>
          <cell r="J4211">
            <v>19.333000000000002</v>
          </cell>
          <cell r="K4211">
            <v>0.75</v>
          </cell>
          <cell r="L4211" t="str">
            <v>KQ-49-00</v>
          </cell>
          <cell r="M4211" t="str">
            <v>Кабель силовой, м</v>
          </cell>
          <cell r="N4211">
            <v>0</v>
          </cell>
          <cell r="O4211" t="str">
            <v>KQ-49-06</v>
          </cell>
          <cell r="P4211" t="str">
            <v>Расключение силового кабеля свыше 35 кВ, шт. (конец кабеля)</v>
          </cell>
          <cell r="Q4211">
            <v>1</v>
          </cell>
        </row>
        <row r="4212">
          <cell r="E4212" t="str">
            <v>EL00-09-06-6</v>
          </cell>
          <cell r="F4212" t="str">
            <v>Устройство концевой кабельной муфты/заделки/оконцевание жил кабеля/подключение кабеля ВЫСОКОГО напряжения свыше 35 кВ, 1-жильный, сечением 500 мм2</v>
          </cell>
          <cell r="G4212" t="str">
            <v>Installation of a cable sealing end/sealing/cable core termination/hook-up of HV cable, over 35 kV, 1-core, cross-section of 500 mm2</v>
          </cell>
          <cell r="H4212" t="str">
            <v>шт.</v>
          </cell>
          <cell r="I4212" t="str">
            <v>pcs.</v>
          </cell>
          <cell r="J4212">
            <v>19.412000000000003</v>
          </cell>
          <cell r="K4212">
            <v>0.75</v>
          </cell>
          <cell r="L4212" t="str">
            <v>KQ-49-00</v>
          </cell>
          <cell r="M4212" t="str">
            <v>Кабель силовой, м</v>
          </cell>
          <cell r="N4212">
            <v>0</v>
          </cell>
          <cell r="O4212" t="str">
            <v>KQ-49-06</v>
          </cell>
          <cell r="P4212" t="str">
            <v>Расключение силового кабеля свыше 35 кВ, шт. (конец кабеля)</v>
          </cell>
          <cell r="Q4212">
            <v>1</v>
          </cell>
        </row>
        <row r="4213">
          <cell r="E4213" t="str">
            <v>EL00-09-06-7</v>
          </cell>
          <cell r="F4213" t="str">
            <v>Устройство концевой кабельной муфты/заделки/оконцевание жил кабеля/подключение кабеля ВЫСОКОГО напряжения свыше 35 кВ, 1-жильный, сечением 630 мм2</v>
          </cell>
          <cell r="G4213" t="str">
            <v>Installation of a cable sealing end/sealing/cable core termination/hook-up of HV cable, over 35 kV, 1-core, cross-section of 630 mm2</v>
          </cell>
          <cell r="H4213" t="str">
            <v>шт.</v>
          </cell>
          <cell r="I4213" t="str">
            <v>pcs.</v>
          </cell>
          <cell r="J4213">
            <v>21.869000000000003</v>
          </cell>
          <cell r="K4213">
            <v>0.75</v>
          </cell>
          <cell r="L4213" t="str">
            <v>KQ-49-00</v>
          </cell>
          <cell r="M4213" t="str">
            <v>Кабель силовой, м</v>
          </cell>
          <cell r="N4213">
            <v>0</v>
          </cell>
          <cell r="O4213" t="str">
            <v>KQ-49-06</v>
          </cell>
          <cell r="P4213" t="str">
            <v>Расключение силового кабеля свыше 35 кВ, шт. (конец кабеля)</v>
          </cell>
          <cell r="Q4213">
            <v>1</v>
          </cell>
        </row>
        <row r="4214">
          <cell r="E4214" t="str">
            <v>EL00-09-06-8</v>
          </cell>
          <cell r="F4214" t="str">
            <v>Устройство концевой кабельной муфты/заделки/оконцевание жил кабеля/подключение кабеля ВЫСОКОГО напряжения свыше 35 кВ, 1-жильный, сечением 800 мм2</v>
          </cell>
          <cell r="G4214" t="str">
            <v>Installation of a cable sealing end/sealing/cable core termination/hook-up of HV cable, over 35 kV, 1-core, cross-section of 800 mm2</v>
          </cell>
          <cell r="H4214" t="str">
            <v>шт.</v>
          </cell>
          <cell r="I4214" t="str">
            <v>pcs.</v>
          </cell>
          <cell r="J4214">
            <v>21.948</v>
          </cell>
          <cell r="K4214">
            <v>0.75</v>
          </cell>
          <cell r="L4214" t="str">
            <v>KQ-49-00</v>
          </cell>
          <cell r="M4214" t="str">
            <v>Кабель силовой, м</v>
          </cell>
          <cell r="N4214">
            <v>0</v>
          </cell>
          <cell r="O4214" t="str">
            <v>KQ-49-06</v>
          </cell>
          <cell r="P4214" t="str">
            <v>Расключение силового кабеля свыше 35 кВ, шт. (конец кабеля)</v>
          </cell>
          <cell r="Q4214">
            <v>1</v>
          </cell>
        </row>
        <row r="4215">
          <cell r="E4215" t="str">
            <v>EL00-09-06-9</v>
          </cell>
          <cell r="F4215" t="str">
            <v>Устройство концевой кабельной муфты/заделки/оконцевание жил кабеля/подключение кабеля ВЫСОКОГО напряжения свыше 35 кВ, 1-жильный, сечением 1000 мм2</v>
          </cell>
          <cell r="G4215" t="str">
            <v>Installation of a cable sealing end/sealing/cable core termination/hook-up of HV cable, over 35 kV, 1-core, cross-section of 1000 mm2</v>
          </cell>
          <cell r="H4215" t="str">
            <v>шт.</v>
          </cell>
          <cell r="I4215" t="str">
            <v>pcs.</v>
          </cell>
          <cell r="J4215">
            <v>22.028000000000002</v>
          </cell>
          <cell r="K4215">
            <v>0.75</v>
          </cell>
          <cell r="L4215" t="str">
            <v>KQ-49-00</v>
          </cell>
          <cell r="M4215" t="str">
            <v>Кабель силовой, м</v>
          </cell>
          <cell r="N4215">
            <v>0</v>
          </cell>
          <cell r="O4215" t="str">
            <v>KQ-49-06</v>
          </cell>
          <cell r="P4215" t="str">
            <v>Расключение силового кабеля свыше 35 кВ, шт. (конец кабеля)</v>
          </cell>
          <cell r="Q4215">
            <v>1</v>
          </cell>
        </row>
        <row r="4216">
          <cell r="E4216" t="str">
            <v>EL00-09-06-10</v>
          </cell>
          <cell r="F4216" t="str">
            <v>Устройство концевой кабельной муфты/заделки/оконцевание жил кабеля/подключение кабеля ВЫСОКОГО напряжения свыше 35 кВ, 1-жильный, сечением 1600 мм2</v>
          </cell>
          <cell r="G4216" t="str">
            <v>Installation of a cable sealing end/sealing/cable core termination/hook-up of HV cable, over 35 kV, 1-core, cross-section of 1600 mm2</v>
          </cell>
          <cell r="H4216" t="str">
            <v>шт.</v>
          </cell>
          <cell r="I4216" t="str">
            <v>pcs.</v>
          </cell>
          <cell r="J4216">
            <v>20.84</v>
          </cell>
          <cell r="K4216">
            <v>0.75</v>
          </cell>
          <cell r="L4216" t="str">
            <v>KQ-49-00</v>
          </cell>
          <cell r="M4216" t="str">
            <v>Кабель силовой, м</v>
          </cell>
          <cell r="N4216">
            <v>0</v>
          </cell>
          <cell r="O4216" t="str">
            <v>KQ-49-06</v>
          </cell>
          <cell r="P4216" t="str">
            <v>Расключение силового кабеля свыше 35 кВ, шт. (конец кабеля)</v>
          </cell>
          <cell r="Q4216">
            <v>1</v>
          </cell>
        </row>
        <row r="4217">
          <cell r="E4217" t="str">
            <v>EL00-09-06-11</v>
          </cell>
          <cell r="F4217" t="str">
            <v>Устройство концевой кабельной муфты/заделки/оконцевание жил кабеля/подключение кабеля ВЫСОКОГО напряжения свыше 35 кВ, 3 жильный, сечением 50 мм2</v>
          </cell>
          <cell r="G4217" t="str">
            <v>Installation of a cable sealing end/sealing/cable core termination/hook-up of HV cable, over 35 kV, 3-core, cross-section of 50 mm2</v>
          </cell>
          <cell r="H4217" t="str">
            <v>шт.</v>
          </cell>
          <cell r="I4217" t="str">
            <v>pcs.</v>
          </cell>
          <cell r="J4217">
            <v>44.150999999999996</v>
          </cell>
          <cell r="K4217">
            <v>0.3</v>
          </cell>
          <cell r="L4217" t="str">
            <v>KQ-49-00</v>
          </cell>
          <cell r="M4217" t="str">
            <v>Кабель силовой, м</v>
          </cell>
          <cell r="N4217">
            <v>0</v>
          </cell>
          <cell r="O4217" t="str">
            <v>KQ-49-06</v>
          </cell>
          <cell r="P4217" t="str">
            <v>Расключение силового кабеля свыше 35 кВ, шт. (конец кабеля)</v>
          </cell>
          <cell r="Q4217">
            <v>1</v>
          </cell>
        </row>
        <row r="4218">
          <cell r="E4218" t="str">
            <v>EL00-09-06-12</v>
          </cell>
          <cell r="F4218" t="str">
            <v>Устройство концевой кабельной муфты/заделки/оконцевание жил кабеля/подключение кабеля ВЫСОКОГО напряжения свыше 35 кВ, 3 жильный, сечением 95 мм2</v>
          </cell>
          <cell r="G4218" t="str">
            <v>Installation of a cable sealing end/sealing/cable core termination/hook-up of HV cable, over 35 kV, 3-core, cross-section of 95 mm2</v>
          </cell>
          <cell r="H4218" t="str">
            <v>шт.</v>
          </cell>
          <cell r="I4218" t="str">
            <v>pcs.</v>
          </cell>
          <cell r="J4218">
            <v>44.628</v>
          </cell>
          <cell r="K4218">
            <v>0.3</v>
          </cell>
          <cell r="L4218" t="str">
            <v>KQ-49-00</v>
          </cell>
          <cell r="M4218" t="str">
            <v>Кабель силовой, м</v>
          </cell>
          <cell r="N4218">
            <v>0</v>
          </cell>
          <cell r="O4218" t="str">
            <v>KQ-49-06</v>
          </cell>
          <cell r="P4218" t="str">
            <v>Расключение силового кабеля свыше 35 кВ, шт. (конец кабеля)</v>
          </cell>
          <cell r="Q4218">
            <v>1</v>
          </cell>
        </row>
        <row r="4219">
          <cell r="E4219" t="str">
            <v>EL00-09-06-13</v>
          </cell>
          <cell r="F4219" t="str">
            <v>Устройство концевой кабельной муфты/заделки/оконцевание жил кабеля/подключение кабеля ВЫСОКОГО напряжения свыше 35 кВ, 3 жильный, сечением 120 мм2</v>
          </cell>
          <cell r="G4219" t="str">
            <v>Installation of a cable sealing end/sealing/cable core termination/hook-up of HV cable, over 35 kV, 3-core, cross-section of 120 mm2</v>
          </cell>
          <cell r="H4219" t="str">
            <v>шт.</v>
          </cell>
          <cell r="I4219" t="str">
            <v>pcs.</v>
          </cell>
          <cell r="J4219">
            <v>51.628999999999998</v>
          </cell>
          <cell r="K4219">
            <v>0.75</v>
          </cell>
          <cell r="L4219" t="str">
            <v>KQ-49-00</v>
          </cell>
          <cell r="M4219" t="str">
            <v>Кабель силовой, м</v>
          </cell>
          <cell r="N4219">
            <v>0</v>
          </cell>
          <cell r="O4219" t="str">
            <v>KQ-49-06</v>
          </cell>
          <cell r="P4219" t="str">
            <v>Расключение силового кабеля свыше 35 кВ, шт. (конец кабеля)</v>
          </cell>
          <cell r="Q4219">
            <v>1</v>
          </cell>
        </row>
        <row r="4220">
          <cell r="E4220" t="str">
            <v>EL00-09-06-14</v>
          </cell>
          <cell r="F4220" t="str">
            <v>Устройство концевой кабельной муфты/заделки/оконцевание жил кабеля/подключение кабеля ВЫСОКОГО напряжения свыше 35 кВ, 3 жильный, сечением 150 мм2</v>
          </cell>
          <cell r="G4220" t="str">
            <v>Installation of a cable sealing end/sealing/cable core termination/hook-up of HV cable, over 35 kV, 3-core, cross-section of 150 mm2</v>
          </cell>
          <cell r="H4220" t="str">
            <v>шт.</v>
          </cell>
          <cell r="I4220" t="str">
            <v>pcs.</v>
          </cell>
          <cell r="J4220">
            <v>51.867999999999995</v>
          </cell>
          <cell r="K4220">
            <v>0.75</v>
          </cell>
          <cell r="L4220" t="str">
            <v>KQ-49-00</v>
          </cell>
          <cell r="M4220" t="str">
            <v>Кабель силовой, м</v>
          </cell>
          <cell r="N4220">
            <v>0</v>
          </cell>
          <cell r="O4220" t="str">
            <v>KQ-49-06</v>
          </cell>
          <cell r="P4220" t="str">
            <v>Расключение силового кабеля свыше 35 кВ, шт. (конец кабеля)</v>
          </cell>
          <cell r="Q4220">
            <v>1</v>
          </cell>
        </row>
        <row r="4221">
          <cell r="E4221" t="str">
            <v>EL00-09-06-15</v>
          </cell>
          <cell r="F4221" t="str">
            <v>Устройство концевой кабельной муфты/заделки/оконцевание жил кабеля/подключение кабеля ВЫСОКОГО напряжения свыше 35 кВ, 3 жильный, сечением 185 мм2</v>
          </cell>
          <cell r="G4221" t="str">
            <v>Installation of a cable sealing end/sealing/cable core termination/hook-up of HV cable, over 35 kV, 3-core, cross-section of 185 mm2</v>
          </cell>
          <cell r="H4221" t="str">
            <v>шт.</v>
          </cell>
          <cell r="I4221" t="str">
            <v>pcs.</v>
          </cell>
          <cell r="J4221">
            <v>52.105999999999995</v>
          </cell>
          <cell r="K4221">
            <v>0.75</v>
          </cell>
          <cell r="L4221" t="str">
            <v>KQ-49-00</v>
          </cell>
          <cell r="M4221" t="str">
            <v>Кабель силовой, м</v>
          </cell>
          <cell r="N4221">
            <v>0</v>
          </cell>
          <cell r="O4221" t="str">
            <v>KQ-49-06</v>
          </cell>
          <cell r="P4221" t="str">
            <v>Расключение силового кабеля свыше 35 кВ, шт. (конец кабеля)</v>
          </cell>
          <cell r="Q4221">
            <v>1</v>
          </cell>
        </row>
        <row r="4222">
          <cell r="E4222" t="str">
            <v>EL00-09-06-16</v>
          </cell>
          <cell r="F4222" t="str">
            <v>Устройство концевой кабельной муфты/заделки/оконцевание жил кабеля/подключение кабеля ВЫСОКОГО напряжения свыше 35 кВ, 3 жильный, сечением 240 мм2</v>
          </cell>
          <cell r="G4222" t="str">
            <v>Installation of a cable sealing end/sealing/cable core termination/hook-up of HV cable, over 35 kV, 3-core, cross-section of 240 mm2</v>
          </cell>
          <cell r="H4222" t="str">
            <v>шт.</v>
          </cell>
          <cell r="I4222" t="str">
            <v>pcs.</v>
          </cell>
          <cell r="J4222">
            <v>52.343999999999994</v>
          </cell>
          <cell r="K4222">
            <v>0.75</v>
          </cell>
          <cell r="L4222" t="str">
            <v>KQ-49-00</v>
          </cell>
          <cell r="M4222" t="str">
            <v>Кабель силовой, м</v>
          </cell>
          <cell r="N4222">
            <v>0</v>
          </cell>
          <cell r="O4222" t="str">
            <v>KQ-49-06</v>
          </cell>
          <cell r="P4222" t="str">
            <v>Расключение силового кабеля свыше 35 кВ, шт. (конец кабеля)</v>
          </cell>
          <cell r="Q4222">
            <v>1</v>
          </cell>
        </row>
        <row r="4223">
          <cell r="E4223" t="str">
            <v>EL00-09-07</v>
          </cell>
          <cell r="F4223" t="str">
            <v>Подключение кабеля, ВЫСОКОГО напряжения свыше 35 кВ, бронированный</v>
          </cell>
          <cell r="G4223" t="str">
            <v>Cable hook-up, HIGH voltage, over 35 kV, armored</v>
          </cell>
        </row>
        <row r="4224">
          <cell r="E4224" t="str">
            <v>EL00-09-07-1</v>
          </cell>
          <cell r="F4224" t="str">
            <v>Устройство концевой кабельной муфты/заделки/оконцевание жил кабеля/подключение кабеля ВЫСОКОГО напряжения свыше 35 кВ, 1-жильный, сечением 95 мм2, бронированный</v>
          </cell>
          <cell r="G4224" t="str">
            <v>Installation of a cable sealing end/sealing/cable core termination/hook-up of HV cable, over 35 kV, 1-core, cross-section of 95 mm2, armored</v>
          </cell>
          <cell r="H4224" t="str">
            <v>шт.</v>
          </cell>
          <cell r="I4224" t="str">
            <v>pcs.</v>
          </cell>
          <cell r="J4224">
            <v>11.712999999999999</v>
          </cell>
          <cell r="K4224">
            <v>0.3</v>
          </cell>
          <cell r="L4224" t="str">
            <v>KQ-49-00</v>
          </cell>
          <cell r="M4224" t="str">
            <v>Кабель силовой, м</v>
          </cell>
          <cell r="N4224">
            <v>0</v>
          </cell>
          <cell r="O4224" t="str">
            <v>KQ-49-06</v>
          </cell>
          <cell r="P4224" t="str">
            <v>Расключение силового кабеля свыше 35 кВ, шт. (конец кабеля)</v>
          </cell>
          <cell r="Q4224">
            <v>1</v>
          </cell>
        </row>
        <row r="4225">
          <cell r="E4225" t="str">
            <v>EL00-09-07-2</v>
          </cell>
          <cell r="F4225" t="str">
            <v>Устройство концевой кабельной муфты/заделки/оконцевание жил кабеля/подключение кабеля ВЫСОКОГО напряжения свыше 35 кВ, 1-жильный, сечением 150 мм2, бронированный</v>
          </cell>
          <cell r="G4225" t="str">
            <v>Installation of a cable sealing end/sealing/cable core termination/hook-up of HV cable, over 35 kV, 1-core, cross-section of 150 mm2, armored</v>
          </cell>
          <cell r="H4225" t="str">
            <v>шт.</v>
          </cell>
          <cell r="I4225" t="str">
            <v>pcs.</v>
          </cell>
          <cell r="J4225">
            <v>12.772</v>
          </cell>
          <cell r="K4225">
            <v>0.75</v>
          </cell>
          <cell r="L4225" t="str">
            <v>KQ-49-00</v>
          </cell>
          <cell r="M4225" t="str">
            <v>Кабель силовой, м</v>
          </cell>
          <cell r="N4225">
            <v>0</v>
          </cell>
          <cell r="O4225" t="str">
            <v>KQ-49-06</v>
          </cell>
          <cell r="P4225" t="str">
            <v>Расключение силового кабеля свыше 35 кВ, шт. (конец кабеля)</v>
          </cell>
          <cell r="Q4225">
            <v>1</v>
          </cell>
        </row>
        <row r="4226">
          <cell r="E4226" t="str">
            <v>EL00-09-07-3</v>
          </cell>
          <cell r="F4226" t="str">
            <v>Устройство концевой кабельной муфты/заделки/оконцевание жил кабеля/подключение кабеля ВЫСОКОГО напряжения свыше 35 кВ, 1-жильный, сечением 240 мм2, бронированный</v>
          </cell>
          <cell r="G4226" t="str">
            <v>Installation of a cable sealing end/sealing/cable core termination/hook-up of HV cable, over 35 kV, 1-core, cross-section of 240 mm2, armored</v>
          </cell>
          <cell r="H4226" t="str">
            <v>шт.</v>
          </cell>
          <cell r="I4226" t="str">
            <v>pcs.</v>
          </cell>
          <cell r="J4226">
            <v>18.194000000000003</v>
          </cell>
          <cell r="K4226">
            <v>0.75</v>
          </cell>
          <cell r="L4226" t="str">
            <v>KQ-49-00</v>
          </cell>
          <cell r="M4226" t="str">
            <v>Кабель силовой, м</v>
          </cell>
          <cell r="N4226">
            <v>0</v>
          </cell>
          <cell r="O4226" t="str">
            <v>KQ-49-06</v>
          </cell>
          <cell r="P4226" t="str">
            <v>Расключение силового кабеля свыше 35 кВ, шт. (конец кабеля)</v>
          </cell>
          <cell r="Q4226">
            <v>1</v>
          </cell>
        </row>
        <row r="4227">
          <cell r="E4227" t="str">
            <v>EL00-09-07-4</v>
          </cell>
          <cell r="F4227" t="str">
            <v>Устройство концевой кабельной муфты/заделки/оконцевание жил кабеля/подключение кабеля ВЫСОКОГО напряжения свыше 35 кВ, 1-жильный, сечением 300 мм2, бронированный</v>
          </cell>
          <cell r="G4227" t="str">
            <v>Installation of a cable sealing end/sealing/cable core termination/hook-up of HV cable, over 35 kV, 1-core, cross-section of 300 mm2, armored</v>
          </cell>
          <cell r="H4227" t="str">
            <v>шт.</v>
          </cell>
          <cell r="I4227" t="str">
            <v>pcs.</v>
          </cell>
          <cell r="J4227">
            <v>18.273000000000003</v>
          </cell>
          <cell r="K4227">
            <v>0.75</v>
          </cell>
          <cell r="L4227" t="str">
            <v>KQ-49-00</v>
          </cell>
          <cell r="M4227" t="str">
            <v>Кабель силовой, м</v>
          </cell>
          <cell r="N4227">
            <v>0</v>
          </cell>
          <cell r="O4227" t="str">
            <v>KQ-49-06</v>
          </cell>
          <cell r="P4227" t="str">
            <v>Расключение силового кабеля свыше 35 кВ, шт. (конец кабеля)</v>
          </cell>
          <cell r="Q4227">
            <v>1</v>
          </cell>
        </row>
        <row r="4228">
          <cell r="E4228" t="str">
            <v>EL00-09-07-5</v>
          </cell>
          <cell r="F4228" t="str">
            <v>Устройство концевой кабельной муфты/заделки/оконцевание жил кабеля/подключение кабеля ВЫСОКОГО напряжения свыше 35 кВ, 1-жильный, сечением 400 мм2, бронированный</v>
          </cell>
          <cell r="G4228" t="str">
            <v>Installation of a cable sealing end/sealing/cable core termination/hook-up of HV cable, over 35 kV, 1-core, cross-section of 400 mm2, armored</v>
          </cell>
          <cell r="H4228" t="str">
            <v>шт.</v>
          </cell>
          <cell r="I4228" t="str">
            <v>pcs.</v>
          </cell>
          <cell r="J4228">
            <v>20.984000000000002</v>
          </cell>
          <cell r="K4228">
            <v>0.75</v>
          </cell>
          <cell r="L4228" t="str">
            <v>KQ-49-00</v>
          </cell>
          <cell r="M4228" t="str">
            <v>Кабель силовой, м</v>
          </cell>
          <cell r="N4228">
            <v>0</v>
          </cell>
          <cell r="O4228" t="str">
            <v>KQ-49-06</v>
          </cell>
          <cell r="P4228" t="str">
            <v>Расключение силового кабеля свыше 35 кВ, шт. (конец кабеля)</v>
          </cell>
          <cell r="Q4228">
            <v>1</v>
          </cell>
        </row>
        <row r="4229">
          <cell r="E4229" t="str">
            <v>EL00-09-07-6</v>
          </cell>
          <cell r="F4229" t="str">
            <v>Устройство концевой кабельной муфты/заделки/оконцевание жил кабеля/подключение кабеля ВЫСОКОГО напряжения свыше 35 кВ, 1-жильный, сечением 500 мм2, бронированный</v>
          </cell>
          <cell r="G4229" t="str">
            <v>Installation of a cable sealing end/sealing/cable core termination/hook-up of HV cable, over 35 kV, 1-core, cross-section of 500 mm2, armored</v>
          </cell>
          <cell r="H4229" t="str">
            <v>шт.</v>
          </cell>
          <cell r="I4229" t="str">
            <v>pcs.</v>
          </cell>
          <cell r="J4229">
            <v>21.064000000000004</v>
          </cell>
          <cell r="K4229">
            <v>0.75</v>
          </cell>
          <cell r="L4229" t="str">
            <v>KQ-49-00</v>
          </cell>
          <cell r="M4229" t="str">
            <v>Кабель силовой, м</v>
          </cell>
          <cell r="N4229">
            <v>0</v>
          </cell>
          <cell r="O4229" t="str">
            <v>KQ-49-06</v>
          </cell>
          <cell r="P4229" t="str">
            <v>Расключение силового кабеля свыше 35 кВ, шт. (конец кабеля)</v>
          </cell>
          <cell r="Q4229">
            <v>1</v>
          </cell>
        </row>
        <row r="4230">
          <cell r="E4230" t="str">
            <v>EL00-09-07-7</v>
          </cell>
          <cell r="F4230" t="str">
            <v>Устройство концевой кабельной муфты/заделки/оконцевание жил кабеля/подключение кабеля ВЫСОКОГО напряжения свыше 35 кВ, 1-жильный, сечением 630 мм2, бронированный</v>
          </cell>
          <cell r="G4230" t="str">
            <v>Installation of a cable sealing end/sealing/cable core termination/hook-up of HV cable, over 35 kV, 1-core, cross-section of 630 mm2, armored</v>
          </cell>
          <cell r="H4230" t="str">
            <v>шт.</v>
          </cell>
          <cell r="I4230" t="str">
            <v>pcs.</v>
          </cell>
          <cell r="J4230">
            <v>23.774000000000001</v>
          </cell>
          <cell r="K4230">
            <v>0.75</v>
          </cell>
          <cell r="L4230" t="str">
            <v>KQ-49-00</v>
          </cell>
          <cell r="M4230" t="str">
            <v>Кабель силовой, м</v>
          </cell>
          <cell r="N4230">
            <v>0</v>
          </cell>
          <cell r="O4230" t="str">
            <v>KQ-49-06</v>
          </cell>
          <cell r="P4230" t="str">
            <v>Расключение силового кабеля свыше 35 кВ, шт. (конец кабеля)</v>
          </cell>
          <cell r="Q4230">
            <v>1</v>
          </cell>
        </row>
        <row r="4231">
          <cell r="E4231" t="str">
            <v>EL00-09-07-8</v>
          </cell>
          <cell r="F4231" t="str">
            <v>Устройство концевой кабельной муфты/заделки/оконцевание жил кабеля/подключение кабеля ВЫСОКОГО напряжения свыше 35 кВ, 1-жильный, сечением 800 мм2, бронированный</v>
          </cell>
          <cell r="G4231" t="str">
            <v>Installation of a cable sealing end/sealing/cable core termination/hook-up of HV cable, over 35 kV, 1-core, cross-section of 800 mm2, armored</v>
          </cell>
          <cell r="H4231" t="str">
            <v>шт.</v>
          </cell>
          <cell r="I4231" t="str">
            <v>pcs.</v>
          </cell>
          <cell r="J4231">
            <v>23.854000000000003</v>
          </cell>
          <cell r="K4231">
            <v>0.75</v>
          </cell>
          <cell r="L4231" t="str">
            <v>KQ-49-00</v>
          </cell>
          <cell r="M4231" t="str">
            <v>Кабель силовой, м</v>
          </cell>
          <cell r="N4231">
            <v>0</v>
          </cell>
          <cell r="O4231" t="str">
            <v>KQ-49-06</v>
          </cell>
          <cell r="P4231" t="str">
            <v>Расключение силового кабеля свыше 35 кВ, шт. (конец кабеля)</v>
          </cell>
          <cell r="Q4231">
            <v>1</v>
          </cell>
        </row>
        <row r="4232">
          <cell r="E4232" t="str">
            <v>EL00-09-07-9</v>
          </cell>
          <cell r="F4232" t="str">
            <v>Устройство концевой кабельной муфты/заделки/оконцевание жил кабеля/подключение кабеля ВЫСОКОГО напряжения свыше 35 кВ, 1-жильный, сечением 1000 мм2, бронированный</v>
          </cell>
          <cell r="G4232" t="str">
            <v>Installation of a cable sealing end/sealing/cable core termination/hook-up of HV cable, over 35 kV, 1-core, cross-section of 1000 mm2, armored</v>
          </cell>
          <cell r="H4232" t="str">
            <v>шт.</v>
          </cell>
          <cell r="I4232" t="str">
            <v>pcs.</v>
          </cell>
          <cell r="J4232">
            <v>23.933000000000003</v>
          </cell>
          <cell r="K4232">
            <v>0.75</v>
          </cell>
          <cell r="L4232" t="str">
            <v>KQ-49-00</v>
          </cell>
          <cell r="M4232" t="str">
            <v>Кабель силовой, м</v>
          </cell>
          <cell r="N4232">
            <v>0</v>
          </cell>
          <cell r="O4232" t="str">
            <v>KQ-49-06</v>
          </cell>
          <cell r="P4232" t="str">
            <v>Расключение силового кабеля свыше 35 кВ, шт. (конец кабеля)</v>
          </cell>
          <cell r="Q4232">
            <v>1</v>
          </cell>
        </row>
        <row r="4233">
          <cell r="E4233" t="str">
            <v>EL00-09-07-10</v>
          </cell>
          <cell r="F4233" t="str">
            <v>Устройство концевой кабельной муфты/заделки/оконцевание жил кабеля/подключение кабеля ВЫСОКОГО напряжения свыше 35 кВ, 1-жильный, сечением 1600 мм2, бронированный</v>
          </cell>
          <cell r="G4233" t="str">
            <v>Installation of a cable sealing end/sealing/cable core termination/hook-up of HV cable, over 35 kV, 1-core, cross-section of 1600 mm2, armored</v>
          </cell>
          <cell r="H4233" t="str">
            <v>шт.</v>
          </cell>
          <cell r="I4233" t="str">
            <v>pcs.</v>
          </cell>
          <cell r="J4233">
            <v>23</v>
          </cell>
          <cell r="K4233">
            <v>0.75</v>
          </cell>
          <cell r="L4233" t="str">
            <v>KQ-49-00</v>
          </cell>
          <cell r="M4233" t="str">
            <v>Кабель силовой, м</v>
          </cell>
          <cell r="N4233">
            <v>0</v>
          </cell>
          <cell r="O4233" t="str">
            <v>KQ-49-06</v>
          </cell>
          <cell r="P4233" t="str">
            <v>Расключение силового кабеля свыше 35 кВ, шт. (конец кабеля)</v>
          </cell>
          <cell r="Q4233">
            <v>1</v>
          </cell>
        </row>
        <row r="4234">
          <cell r="E4234" t="str">
            <v>EL00-09-07-11</v>
          </cell>
          <cell r="F4234" t="str">
            <v>Устройство концевой кабельной муфты/заделки/оконцевание жил кабеля/подключение кабеля ВЫСОКОГО напряжения свыше 35 кВ, 3 жильный, сечением 50 мм2, бронированный</v>
          </cell>
          <cell r="G4234" t="str">
            <v>Installation of a cable sealing end/sealing/cable core termination/hook-up of HV cable, over 35 kV, 3-core, cross-section of 50 mm2, armored</v>
          </cell>
          <cell r="H4234" t="str">
            <v>шт.</v>
          </cell>
          <cell r="I4234" t="str">
            <v>pcs.</v>
          </cell>
          <cell r="J4234">
            <v>45.802999999999997</v>
          </cell>
          <cell r="K4234">
            <v>0.3</v>
          </cell>
          <cell r="L4234" t="str">
            <v>KQ-49-00</v>
          </cell>
          <cell r="M4234" t="str">
            <v>Кабель силовой, м</v>
          </cell>
          <cell r="N4234">
            <v>0</v>
          </cell>
          <cell r="O4234" t="str">
            <v>KQ-49-06</v>
          </cell>
          <cell r="P4234" t="str">
            <v>Расключение силового кабеля свыше 35 кВ, шт. (конец кабеля)</v>
          </cell>
          <cell r="Q4234">
            <v>1</v>
          </cell>
        </row>
        <row r="4235">
          <cell r="E4235" t="str">
            <v>EL00-09-07-12</v>
          </cell>
          <cell r="F4235" t="str">
            <v>Устройство концевой кабельной муфты/заделки/оконцевание жил кабеля/подключение кабеля ВЫСОКОГО напряжения свыше 35 кВ, 3 жильный, сечением 95 мм2, бронированный</v>
          </cell>
          <cell r="G4235" t="str">
            <v>Installation of a cable sealing end/sealing/cable core termination/hook-up of HV cable, over 35 kV, 3-core, cross-section of 95 mm2, armored</v>
          </cell>
          <cell r="H4235" t="str">
            <v>шт.</v>
          </cell>
          <cell r="I4235" t="str">
            <v>pcs.</v>
          </cell>
          <cell r="J4235">
            <v>46.278999999999996</v>
          </cell>
          <cell r="K4235">
            <v>0.3</v>
          </cell>
          <cell r="L4235" t="str">
            <v>KQ-49-00</v>
          </cell>
          <cell r="M4235" t="str">
            <v>Кабель силовой, м</v>
          </cell>
          <cell r="N4235">
            <v>0</v>
          </cell>
          <cell r="O4235" t="str">
            <v>KQ-49-06</v>
          </cell>
          <cell r="P4235" t="str">
            <v>Расключение силового кабеля свыше 35 кВ, шт. (конец кабеля)</v>
          </cell>
          <cell r="Q4235">
            <v>1</v>
          </cell>
        </row>
        <row r="4236">
          <cell r="E4236" t="str">
            <v>EL00-09-07-13</v>
          </cell>
          <cell r="F4236" t="str">
            <v>Устройство концевой кабельной муфты/заделки/оконцевание жил кабеля/подключение кабеля ВЫСОКОГО напряжения свыше 35 кВ, 3 жильный, сечением 120 мм2, бронированный</v>
          </cell>
          <cell r="G4236" t="str">
            <v>Installation of a cable sealing end/sealing/cable core termination/hook-up of HV cable, over 35 kV, 3-core, cross-section of 120 mm2, armored</v>
          </cell>
          <cell r="H4236" t="str">
            <v>шт.</v>
          </cell>
          <cell r="I4236" t="str">
            <v>pcs.</v>
          </cell>
          <cell r="J4236">
            <v>53.534999999999997</v>
          </cell>
          <cell r="K4236">
            <v>0.75</v>
          </cell>
          <cell r="L4236" t="str">
            <v>KQ-49-00</v>
          </cell>
          <cell r="M4236" t="str">
            <v>Кабель силовой, м</v>
          </cell>
          <cell r="N4236">
            <v>0</v>
          </cell>
          <cell r="O4236" t="str">
            <v>KQ-49-06</v>
          </cell>
          <cell r="P4236" t="str">
            <v>Расключение силового кабеля свыше 35 кВ, шт. (конец кабеля)</v>
          </cell>
          <cell r="Q4236">
            <v>1</v>
          </cell>
        </row>
        <row r="4237">
          <cell r="E4237" t="str">
            <v>EL00-09-07-14</v>
          </cell>
          <cell r="F4237" t="str">
            <v>Устройство концевой кабельной муфты/заделки/оконцевание жил кабеля/подключение кабеля ВЫСОКОГО напряжения свыше 35 кВ, 3 жильный, сечением 150 мм2, бронированный</v>
          </cell>
          <cell r="G4237" t="str">
            <v>Installation of a cable sealing end/sealing/cable core termination/hook-up of HV cable, over 35 kV, 3-core, cross-section of 150 mm2, armored</v>
          </cell>
          <cell r="H4237" t="str">
            <v>шт.</v>
          </cell>
          <cell r="I4237" t="str">
            <v>pcs.</v>
          </cell>
          <cell r="J4237">
            <v>53.772999999999996</v>
          </cell>
          <cell r="K4237">
            <v>0.75</v>
          </cell>
          <cell r="L4237" t="str">
            <v>KQ-49-00</v>
          </cell>
          <cell r="M4237" t="str">
            <v>Кабель силовой, м</v>
          </cell>
          <cell r="N4237">
            <v>0</v>
          </cell>
          <cell r="O4237" t="str">
            <v>KQ-49-06</v>
          </cell>
          <cell r="P4237" t="str">
            <v>Расключение силового кабеля свыше 35 кВ, шт. (конец кабеля)</v>
          </cell>
          <cell r="Q4237">
            <v>1</v>
          </cell>
        </row>
        <row r="4238">
          <cell r="E4238" t="str">
            <v>EL00-09-07-15</v>
          </cell>
          <cell r="F4238" t="str">
            <v>Устройство концевой кабельной муфты/заделки/оконцевание жил кабеля/подключение кабеля ВЫСОКОГО напряжения свыше 35 кВ, 3 жильный, сечением 185 мм2, бронированный</v>
          </cell>
          <cell r="G4238" t="str">
            <v>Installation of a cable sealing end/sealing/cable core termination/hook-up of HV cable, over 35 kV, 3-core, cross-section of 185 mm2, armored</v>
          </cell>
          <cell r="H4238" t="str">
            <v>шт.</v>
          </cell>
          <cell r="I4238" t="str">
            <v>pcs.</v>
          </cell>
          <cell r="J4238">
            <v>54.011999999999993</v>
          </cell>
          <cell r="K4238">
            <v>0.75</v>
          </cell>
          <cell r="L4238" t="str">
            <v>KQ-49-00</v>
          </cell>
          <cell r="M4238" t="str">
            <v>Кабель силовой, м</v>
          </cell>
          <cell r="N4238">
            <v>0</v>
          </cell>
          <cell r="O4238" t="str">
            <v>KQ-49-06</v>
          </cell>
          <cell r="P4238" t="str">
            <v>Расключение силового кабеля свыше 35 кВ, шт. (конец кабеля)</v>
          </cell>
          <cell r="Q4238">
            <v>1</v>
          </cell>
        </row>
        <row r="4239">
          <cell r="E4239" t="str">
            <v>EL00-09-07-16</v>
          </cell>
          <cell r="F4239" t="str">
            <v>Устройство концевой кабельной муфты/заделки/оконцевание жил кабеля/подключение кабеля ВЫСОКОГО напряжения свыше 35 кВ, 3 жильный, сечением 240 мм2, бронированный</v>
          </cell>
          <cell r="G4239" t="str">
            <v>Installation of a cable sealing end/sealing/cable core termination/hook-up of HV cable, over 35 kV, 3-core, cross-section of 240 mm2, armored</v>
          </cell>
          <cell r="H4239" t="str">
            <v>шт.</v>
          </cell>
          <cell r="I4239" t="str">
            <v>pcs.</v>
          </cell>
          <cell r="J4239">
            <v>54.249999999999993</v>
          </cell>
          <cell r="K4239">
            <v>0.75</v>
          </cell>
          <cell r="L4239" t="str">
            <v>KQ-49-00</v>
          </cell>
          <cell r="M4239" t="str">
            <v>Кабель силовой, м</v>
          </cell>
          <cell r="N4239">
            <v>0</v>
          </cell>
          <cell r="O4239" t="str">
            <v>KQ-49-06</v>
          </cell>
          <cell r="P4239" t="str">
            <v>Расключение силового кабеля свыше 35 кВ, шт. (конец кабеля)</v>
          </cell>
          <cell r="Q4239">
            <v>1</v>
          </cell>
        </row>
        <row r="4240">
          <cell r="E4240" t="str">
            <v>EL00-10-11</v>
          </cell>
          <cell r="F4240" t="str">
            <v>Монтаж солнечных панелей</v>
          </cell>
          <cell r="G4240" t="str">
            <v>Installation of solar panels</v>
          </cell>
        </row>
        <row r="4241">
          <cell r="E4241" t="str">
            <v>EL00-10-11-1</v>
          </cell>
          <cell r="F4241" t="str">
            <v>Монтаж солнечных панелей на кровле</v>
          </cell>
          <cell r="G4241" t="str">
            <v>Installation of solar panels on the roof</v>
          </cell>
          <cell r="H4241" t="str">
            <v>шт.</v>
          </cell>
          <cell r="I4241" t="str">
            <v>pcs.</v>
          </cell>
          <cell r="J4241" t="e">
            <v>#N/A</v>
          </cell>
          <cell r="K4241" t="e">
            <v>#N/A</v>
          </cell>
          <cell r="L4241" t="str">
            <v>KQ-56-00</v>
          </cell>
          <cell r="M4241" t="str">
            <v>Осветительные приборы, шт.</v>
          </cell>
          <cell r="N4241">
            <v>1</v>
          </cell>
          <cell r="O4241" t="str">
            <v>KQ-56-01</v>
          </cell>
          <cell r="P4241" t="str">
            <v>Монтаж осветительных приборов наружного исполнения, шт.</v>
          </cell>
          <cell r="Q4241">
            <v>1</v>
          </cell>
        </row>
        <row r="4242">
          <cell r="E4242" t="str">
            <v>EL00-10-11-2</v>
          </cell>
          <cell r="F4242" t="str">
            <v>Монтаж солнечных панелей на опоре</v>
          </cell>
          <cell r="G4242" t="str">
            <v>Installation of solar panels on the support</v>
          </cell>
          <cell r="H4242" t="str">
            <v>шт.</v>
          </cell>
          <cell r="I4242" t="str">
            <v>pcs.</v>
          </cell>
          <cell r="J4242" t="e">
            <v>#N/A</v>
          </cell>
          <cell r="K4242" t="e">
            <v>#N/A</v>
          </cell>
          <cell r="L4242" t="str">
            <v>KQ-56-00</v>
          </cell>
          <cell r="M4242" t="str">
            <v>Осветительные приборы, шт.</v>
          </cell>
          <cell r="N4242">
            <v>1</v>
          </cell>
          <cell r="O4242" t="str">
            <v>KQ-56-01</v>
          </cell>
          <cell r="P4242" t="str">
            <v>Монтаж осветительных приборов наружного исполнения, шт.</v>
          </cell>
          <cell r="Q4242">
            <v>1</v>
          </cell>
        </row>
        <row r="4243">
          <cell r="E4243" t="str">
            <v>EL00-10</v>
          </cell>
          <cell r="F4243" t="str">
            <v>Монтаж полевого оборудования (система освещения/розеточная сеть/щиты/шкафы управления и т.д.)</v>
          </cell>
          <cell r="G4243" t="str">
            <v>Installation of field equipment (lighting set/ convenience outlet network/ boards/ control cabinets, etc.)</v>
          </cell>
        </row>
        <row r="4244">
          <cell r="E4244" t="str">
            <v>EL00-10-01</v>
          </cell>
          <cell r="F4244" t="str">
            <v>Монтаж уличного освещения (мачты)</v>
          </cell>
          <cell r="G4244" t="str">
            <v>Outdoor lighting installation (masts)</v>
          </cell>
        </row>
        <row r="4245">
          <cell r="E4245" t="str">
            <v>EL00-10-01-1</v>
          </cell>
          <cell r="F4245" t="str">
            <v>Установка мачты уличного освещения до 3 м</v>
          </cell>
          <cell r="G4245" t="str">
            <v>Outdoor lighting masts installation, up to 3 m</v>
          </cell>
          <cell r="H4245" t="str">
            <v>шт.</v>
          </cell>
          <cell r="I4245" t="str">
            <v>pcs.</v>
          </cell>
          <cell r="J4245">
            <v>5.2370999999999999</v>
          </cell>
          <cell r="K4245">
            <v>2.0472999999999999</v>
          </cell>
          <cell r="L4245" t="str">
            <v>KQ-52-00</v>
          </cell>
          <cell r="M4245" t="str">
            <v>Опоры и мачты, шт.</v>
          </cell>
          <cell r="N4245">
            <v>1</v>
          </cell>
          <cell r="O4245" t="str">
            <v>KQ-52-01</v>
          </cell>
          <cell r="P4245" t="str">
            <v>Монтаж опор и мачт высотой до 12м, шт.</v>
          </cell>
          <cell r="Q4245">
            <v>1</v>
          </cell>
        </row>
        <row r="4246">
          <cell r="E4246" t="str">
            <v>EL00-10-01-2</v>
          </cell>
          <cell r="F4246" t="str">
            <v>Установка мачты уличного освещения от 3 м до 6 м</v>
          </cell>
          <cell r="G4246" t="str">
            <v>Outdoor lighting masts installation, from 3 m to 6 m</v>
          </cell>
          <cell r="H4246" t="str">
            <v>шт.</v>
          </cell>
          <cell r="I4246" t="str">
            <v>pcs.</v>
          </cell>
          <cell r="J4246">
            <v>5.819</v>
          </cell>
          <cell r="K4246">
            <v>2.0472999999999999</v>
          </cell>
          <cell r="L4246" t="str">
            <v>KQ-52-00</v>
          </cell>
          <cell r="M4246" t="str">
            <v>Опоры и мачты, шт.</v>
          </cell>
          <cell r="N4246">
            <v>1</v>
          </cell>
          <cell r="O4246" t="str">
            <v>KQ-52-01</v>
          </cell>
          <cell r="P4246" t="str">
            <v>Монтаж опор и мачт высотой до 12м, шт.</v>
          </cell>
          <cell r="Q4246">
            <v>1</v>
          </cell>
        </row>
        <row r="4247">
          <cell r="E4247" t="str">
            <v>EL00-10-01-3</v>
          </cell>
          <cell r="F4247" t="str">
            <v>Установка мачты уличного освещения от 6 м до 12 м</v>
          </cell>
          <cell r="G4247" t="str">
            <v>Outdoor lighting masts installation, from 6 m to 12 m</v>
          </cell>
          <cell r="H4247" t="str">
            <v>шт.</v>
          </cell>
          <cell r="I4247" t="str">
            <v>pcs.</v>
          </cell>
          <cell r="J4247">
            <v>27.945</v>
          </cell>
          <cell r="K4247">
            <v>10.54879</v>
          </cell>
          <cell r="L4247" t="str">
            <v>KQ-52-00</v>
          </cell>
          <cell r="M4247" t="str">
            <v>Опоры и мачты, шт.</v>
          </cell>
          <cell r="N4247">
            <v>1</v>
          </cell>
          <cell r="O4247" t="str">
            <v>KQ-52-01</v>
          </cell>
          <cell r="P4247" t="str">
            <v>Монтаж опор и мачт высотой до 12м, шт.</v>
          </cell>
          <cell r="Q4247">
            <v>1</v>
          </cell>
        </row>
        <row r="4248">
          <cell r="E4248" t="str">
            <v>EL00-10-01-4</v>
          </cell>
          <cell r="F4248" t="str">
            <v>Установка прожекторной мачты до 20 м</v>
          </cell>
          <cell r="G4248" t="str">
            <v>Floodlight mast installation, up to 20 m</v>
          </cell>
          <cell r="H4248" t="str">
            <v>шт.</v>
          </cell>
          <cell r="I4248" t="str">
            <v>pcs.</v>
          </cell>
          <cell r="J4248">
            <v>29.323</v>
          </cell>
          <cell r="K4248">
            <v>11.186860000000001</v>
          </cell>
          <cell r="L4248" t="str">
            <v>KQ-52-00</v>
          </cell>
          <cell r="M4248" t="str">
            <v>Опоры и мачты, шт.</v>
          </cell>
          <cell r="N4248">
            <v>1</v>
          </cell>
          <cell r="O4248" t="str">
            <v>KQ-52-02</v>
          </cell>
          <cell r="P4248" t="str">
            <v>Монтаж опор и мачт высотой свыше 12м, шт.</v>
          </cell>
          <cell r="Q4248">
            <v>1</v>
          </cell>
        </row>
        <row r="4249">
          <cell r="E4249" t="str">
            <v>EL00-10-01-5</v>
          </cell>
          <cell r="F4249" t="str">
            <v>Установка прожекторной мачты от 20 м до 40 м</v>
          </cell>
          <cell r="G4249" t="str">
            <v>Floodlight mast installation, from 20 m up to 40 m</v>
          </cell>
          <cell r="H4249" t="str">
            <v>шт.</v>
          </cell>
          <cell r="I4249" t="str">
            <v>pcs.</v>
          </cell>
          <cell r="J4249">
            <v>35.19</v>
          </cell>
          <cell r="K4249">
            <v>13.41686</v>
          </cell>
          <cell r="L4249" t="str">
            <v>KQ-52-00</v>
          </cell>
          <cell r="M4249" t="str">
            <v>Опоры и мачты, шт.</v>
          </cell>
          <cell r="N4249">
            <v>1</v>
          </cell>
          <cell r="O4249" t="str">
            <v>KQ-52-02</v>
          </cell>
          <cell r="P4249" t="str">
            <v>Монтаж опор и мачт высотой свыше 12м, шт.</v>
          </cell>
          <cell r="Q4249">
            <v>1</v>
          </cell>
        </row>
        <row r="4250">
          <cell r="E4250" t="str">
            <v>EL00-10-02</v>
          </cell>
          <cell r="F4250" t="str">
            <v>Устройство авиационных предупреждающих огней</v>
          </cell>
          <cell r="G4250" t="str">
            <v>Installation of aircraft warning lighting</v>
          </cell>
        </row>
        <row r="4251">
          <cell r="E4251" t="str">
            <v>EL00-10-02-1</v>
          </cell>
          <cell r="F4251" t="str">
            <v>Монтаж авиационной сигнальной лампы</v>
          </cell>
          <cell r="G4251" t="str">
            <v>Aircraft beacon installation</v>
          </cell>
          <cell r="H4251" t="str">
            <v>шт.</v>
          </cell>
          <cell r="I4251" t="str">
            <v>pcs.</v>
          </cell>
          <cell r="J4251">
            <v>2.59</v>
          </cell>
          <cell r="K4251">
            <v>1.04</v>
          </cell>
          <cell r="L4251" t="str">
            <v>KQ-56-00</v>
          </cell>
          <cell r="M4251" t="str">
            <v>Осветительные приборы, шт.</v>
          </cell>
          <cell r="N4251">
            <v>1</v>
          </cell>
          <cell r="O4251" t="str">
            <v>KQ-56-01</v>
          </cell>
          <cell r="P4251" t="str">
            <v>Монтаж осветительных приборов наружного исполнения, шт.</v>
          </cell>
          <cell r="Q4251">
            <v>1</v>
          </cell>
        </row>
        <row r="4252">
          <cell r="E4252" t="str">
            <v>EL00-10-02-2</v>
          </cell>
          <cell r="F4252" t="str">
            <v>Монтаж панели управления авиационными огнями</v>
          </cell>
          <cell r="G4252" t="str">
            <v>Aircraft lighting control panel installation</v>
          </cell>
          <cell r="H4252" t="str">
            <v>шт.</v>
          </cell>
          <cell r="I4252" t="str">
            <v>pcs.</v>
          </cell>
          <cell r="J4252">
            <v>2.06</v>
          </cell>
          <cell r="K4252">
            <v>1.4470000000000001</v>
          </cell>
          <cell r="L4252" t="str">
            <v>KQ-57-00</v>
          </cell>
          <cell r="M4252" t="str">
            <v>Щитовое оборудование до 1 кВ, шт.</v>
          </cell>
          <cell r="N4252">
            <v>1</v>
          </cell>
          <cell r="O4252" t="str">
            <v>KQ-57-01</v>
          </cell>
          <cell r="P4252" t="str">
            <v>Монтаж малых силовых шкафов, шт.</v>
          </cell>
          <cell r="Q4252">
            <v>1</v>
          </cell>
        </row>
        <row r="4253">
          <cell r="E4253" t="str">
            <v>EL00-10-03</v>
          </cell>
          <cell r="F4253" t="str">
            <v>Элементы осветительной сети</v>
          </cell>
          <cell r="G4253" t="str">
            <v>Lighting network elements</v>
          </cell>
        </row>
        <row r="4254">
          <cell r="E4254" t="str">
            <v>EL00-10-03-1</v>
          </cell>
          <cell r="F4254" t="str">
            <v>Монтаж фотоэлемента</v>
          </cell>
          <cell r="G4254" t="str">
            <v>Photocell Mounting</v>
          </cell>
          <cell r="H4254" t="str">
            <v>шт.</v>
          </cell>
          <cell r="I4254" t="str">
            <v>pcs.</v>
          </cell>
          <cell r="J4254">
            <v>2</v>
          </cell>
          <cell r="K4254">
            <v>0.6</v>
          </cell>
          <cell r="L4254" t="str">
            <v>KQ-56-00</v>
          </cell>
          <cell r="M4254" t="str">
            <v>Осветительные приборы, шт.</v>
          </cell>
          <cell r="N4254">
            <v>0</v>
          </cell>
          <cell r="O4254" t="str">
            <v>KQ-56-01</v>
          </cell>
          <cell r="P4254" t="str">
            <v>Монтаж осветительных приборов наружного исполнения, шт.</v>
          </cell>
          <cell r="Q4254">
            <v>0</v>
          </cell>
        </row>
        <row r="4255">
          <cell r="E4255" t="str">
            <v>EL00-10-04</v>
          </cell>
          <cell r="F4255" t="str">
            <v>Монтаж полевых светильников</v>
          </cell>
          <cell r="G4255" t="str">
            <v>Mounting of field luminaires</v>
          </cell>
        </row>
        <row r="4256">
          <cell r="E4256" t="str">
            <v>EL00-10-04-1</v>
          </cell>
          <cell r="F4256" t="str">
            <v>Монтаж полевого светильника, монтируемого на опоре освещения</v>
          </cell>
          <cell r="G4256" t="str">
            <v>Installation of a field luminaire mounted on a light pole</v>
          </cell>
          <cell r="H4256" t="str">
            <v>шт.</v>
          </cell>
          <cell r="I4256" t="str">
            <v>pcs.</v>
          </cell>
          <cell r="J4256">
            <v>1.67</v>
          </cell>
          <cell r="K4256">
            <v>0.71000000000000008</v>
          </cell>
          <cell r="L4256" t="str">
            <v>KQ-56-00</v>
          </cell>
          <cell r="M4256" t="str">
            <v>Осветительные приборы, шт.</v>
          </cell>
          <cell r="N4256">
            <v>1</v>
          </cell>
          <cell r="O4256" t="str">
            <v>KQ-56-01</v>
          </cell>
          <cell r="P4256" t="str">
            <v>Монтаж осветительных приборов наружного исполнения, шт.</v>
          </cell>
          <cell r="Q4256">
            <v>1</v>
          </cell>
        </row>
        <row r="4257">
          <cell r="E4257" t="str">
            <v>EL00-10-04-2</v>
          </cell>
          <cell r="F4257" t="str">
            <v>Монтаж полевого светильника, монтируемого на сборную закладную конструкцию</v>
          </cell>
          <cell r="G4257" t="str">
            <v>Mounting of a field luminaire mounted on a prefabricated embedded structure</v>
          </cell>
          <cell r="H4257" t="str">
            <v>шт.</v>
          </cell>
          <cell r="I4257" t="str">
            <v>pcs.</v>
          </cell>
          <cell r="J4257">
            <v>1.69</v>
          </cell>
          <cell r="K4257">
            <v>0.71000000000000008</v>
          </cell>
          <cell r="L4257" t="str">
            <v>KQ-56-00</v>
          </cell>
          <cell r="M4257" t="str">
            <v>Осветительные приборы, шт.</v>
          </cell>
          <cell r="N4257">
            <v>1</v>
          </cell>
          <cell r="O4257" t="str">
            <v>KQ-56-01</v>
          </cell>
          <cell r="P4257" t="str">
            <v>Монтаж осветительных приборов наружного исполнения, шт.</v>
          </cell>
          <cell r="Q4257">
            <v>1</v>
          </cell>
        </row>
        <row r="4258">
          <cell r="E4258" t="str">
            <v>EL00-10-04-3</v>
          </cell>
          <cell r="F4258" t="str">
            <v>Монтаж полевого светильника настенного или потолочного крепления</v>
          </cell>
          <cell r="G4258" t="str">
            <v>Mounting of a field luminaire mounted on a wall or ceiling fixture</v>
          </cell>
          <cell r="H4258" t="str">
            <v>шт.</v>
          </cell>
          <cell r="I4258" t="str">
            <v>pcs.</v>
          </cell>
          <cell r="J4258">
            <v>0.57999999999999996</v>
          </cell>
          <cell r="K4258">
            <v>0.02</v>
          </cell>
          <cell r="L4258" t="str">
            <v>KQ-56-00</v>
          </cell>
          <cell r="M4258" t="str">
            <v>Осветительные приборы, шт.</v>
          </cell>
          <cell r="N4258">
            <v>1</v>
          </cell>
          <cell r="O4258" t="str">
            <v>KQ-56-01</v>
          </cell>
          <cell r="P4258" t="str">
            <v>Монтаж осветительных приборов наружного исполнения, шт.</v>
          </cell>
          <cell r="Q4258">
            <v>1</v>
          </cell>
        </row>
        <row r="4259">
          <cell r="E4259" t="str">
            <v>EL00-10-04-4</v>
          </cell>
          <cell r="F4259" t="str">
            <v>Монтаж указателей направления движения / выхода с креплением на закладную конструкцию, на стену или потолок</v>
          </cell>
          <cell r="G4259" t="str">
            <v>Installation of directional/exit signs mounted on a prefabricated embedded structure, on a wall or ceiling</v>
          </cell>
          <cell r="H4259" t="str">
            <v>шт.</v>
          </cell>
          <cell r="I4259" t="str">
            <v>pcs.</v>
          </cell>
          <cell r="J4259">
            <v>2.13</v>
          </cell>
          <cell r="K4259">
            <v>0.05</v>
          </cell>
          <cell r="L4259" t="str">
            <v>KQ-56-00</v>
          </cell>
          <cell r="M4259" t="str">
            <v>Осветительные приборы, шт.</v>
          </cell>
          <cell r="N4259">
            <v>1</v>
          </cell>
          <cell r="O4259" t="str">
            <v>KQ-56-01</v>
          </cell>
          <cell r="P4259" t="str">
            <v>Монтаж осветительных приборов наружного исполнения, шт.</v>
          </cell>
          <cell r="Q4259">
            <v>1</v>
          </cell>
        </row>
        <row r="4260">
          <cell r="E4260" t="str">
            <v>EL00-10-04-5</v>
          </cell>
          <cell r="F4260" t="str">
            <v>Монтаж полевого прожектора, монтируемого на мачтах освещения до 250 Вт</v>
          </cell>
          <cell r="G4260" t="str">
            <v>Mounting of a field floodlight mounted on lighting masts up to 250 W</v>
          </cell>
          <cell r="H4260" t="str">
            <v>шт.</v>
          </cell>
          <cell r="I4260" t="str">
            <v>pcs.</v>
          </cell>
          <cell r="J4260">
            <v>2.59</v>
          </cell>
          <cell r="K4260">
            <v>1.04</v>
          </cell>
          <cell r="L4260" t="str">
            <v>KQ-56-00</v>
          </cell>
          <cell r="M4260" t="str">
            <v>Осветительные приборы, шт.</v>
          </cell>
          <cell r="N4260">
            <v>1</v>
          </cell>
          <cell r="O4260" t="str">
            <v>KQ-56-01</v>
          </cell>
          <cell r="P4260" t="str">
            <v>Монтаж осветительных приборов наружного исполнения, шт.</v>
          </cell>
          <cell r="Q4260">
            <v>1</v>
          </cell>
        </row>
        <row r="4261">
          <cell r="E4261" t="str">
            <v>EL00-10-04-9</v>
          </cell>
          <cell r="F4261" t="str">
            <v>Монтаж полевого прожектора, монтируемого на мачтах освещения от 250 Вт до 600 Вт</v>
          </cell>
          <cell r="G4261" t="str">
            <v>Mounting of a field floodlight mounted on lighting masts from 250 W to 600 W</v>
          </cell>
          <cell r="H4261" t="str">
            <v>шт.</v>
          </cell>
          <cell r="I4261" t="str">
            <v>pcs.</v>
          </cell>
          <cell r="J4261">
            <v>5</v>
          </cell>
          <cell r="K4261">
            <v>0.25</v>
          </cell>
          <cell r="L4261" t="str">
            <v>KQ-56-00</v>
          </cell>
          <cell r="M4261" t="str">
            <v>Осветительные приборы, шт.</v>
          </cell>
          <cell r="N4261">
            <v>1</v>
          </cell>
          <cell r="O4261" t="str">
            <v>KQ-56-01</v>
          </cell>
          <cell r="P4261" t="str">
            <v>Монтаж осветительных приборов наружного исполнения, шт.</v>
          </cell>
          <cell r="Q4261">
            <v>1</v>
          </cell>
        </row>
        <row r="4262">
          <cell r="E4262" t="str">
            <v>EL00-10-05</v>
          </cell>
          <cell r="F4262" t="str">
            <v>Розеточная группа</v>
          </cell>
          <cell r="G4262" t="str">
            <v>Convenience outlet group</v>
          </cell>
        </row>
        <row r="4263">
          <cell r="E4263" t="str">
            <v>EL00-10-05-1</v>
          </cell>
          <cell r="F4263" t="str">
            <v>Установка розетки, однофазная до 20А (наружного исполнения)</v>
          </cell>
          <cell r="G4263" t="str">
            <v>Convenience outlet installation, single-phase, up to 20A (for outdoor mounting)</v>
          </cell>
          <cell r="H4263" t="str">
            <v>шт.</v>
          </cell>
          <cell r="I4263" t="str">
            <v>pcs.</v>
          </cell>
          <cell r="J4263">
            <v>1</v>
          </cell>
          <cell r="K4263">
            <v>0.05</v>
          </cell>
          <cell r="L4263" t="str">
            <v>KQ-59-00</v>
          </cell>
          <cell r="M4263" t="str">
            <v>Оконечные и распределительные устройства силовых и слаботочных сетей, шт.</v>
          </cell>
          <cell r="N4263">
            <v>1</v>
          </cell>
          <cell r="O4263" t="str">
            <v>KQ-59-01</v>
          </cell>
          <cell r="P4263" t="str">
            <v>Монтаж оконечных и распределительных устройств силовых сетей, шт.</v>
          </cell>
          <cell r="Q4263">
            <v>1</v>
          </cell>
        </row>
        <row r="4264">
          <cell r="E4264" t="str">
            <v>EL00-10-05-2</v>
          </cell>
          <cell r="F4264" t="str">
            <v>Установка розетки, 3-фазная, до 63А (наружного исполнения)</v>
          </cell>
          <cell r="G4264" t="str">
            <v>Convenience outlet installation, 3-phase, up to 63A (for outdoor mounting)</v>
          </cell>
          <cell r="H4264" t="str">
            <v>шт.</v>
          </cell>
          <cell r="I4264" t="str">
            <v>pcs.</v>
          </cell>
          <cell r="J4264">
            <v>1.1599999999999999</v>
          </cell>
          <cell r="K4264">
            <v>0.05</v>
          </cell>
          <cell r="L4264" t="str">
            <v>KQ-59-00</v>
          </cell>
          <cell r="M4264" t="str">
            <v>Оконечные и распределительные устройства силовых и слаботочных сетей, шт.</v>
          </cell>
          <cell r="N4264">
            <v>1</v>
          </cell>
          <cell r="O4264" t="str">
            <v>KQ-59-01</v>
          </cell>
          <cell r="P4264" t="str">
            <v>Монтаж оконечных и распределительных устройств силовых сетей, шт.</v>
          </cell>
          <cell r="Q4264">
            <v>1</v>
          </cell>
        </row>
        <row r="4265">
          <cell r="E4265" t="str">
            <v>EL00-10-05-4</v>
          </cell>
          <cell r="F4265" t="str">
            <v>Штепсельная розетка однофазная до 100 А</v>
          </cell>
          <cell r="G4265" t="str">
            <v>Single phase convenience outlet, up to 100A</v>
          </cell>
          <cell r="H4265" t="str">
            <v>шт.</v>
          </cell>
          <cell r="I4265" t="str">
            <v>pcs.</v>
          </cell>
          <cell r="J4265">
            <v>1</v>
          </cell>
          <cell r="K4265">
            <v>0.05</v>
          </cell>
          <cell r="L4265" t="str">
            <v>KQ-59-00</v>
          </cell>
          <cell r="M4265" t="str">
            <v>Оконечные и распределительные устройства силовых и слаботочных сетей, шт.</v>
          </cell>
          <cell r="N4265">
            <v>1</v>
          </cell>
          <cell r="O4265" t="str">
            <v>KQ-59-01</v>
          </cell>
          <cell r="P4265" t="str">
            <v>Монтаж оконечных и распределительных устройств силовых сетей, шт.</v>
          </cell>
          <cell r="Q4265">
            <v>1</v>
          </cell>
        </row>
        <row r="4266">
          <cell r="E4266" t="str">
            <v>EL00-10-05-5</v>
          </cell>
          <cell r="F4266" t="str">
            <v>Шкаф розеточной сети, не более 200 кг</v>
          </cell>
          <cell r="G4266" t="str">
            <v>Convenience outlet network cabinet, not more than 200 kg</v>
          </cell>
          <cell r="H4266" t="str">
            <v>шт.</v>
          </cell>
          <cell r="I4266" t="str">
            <v>pcs.</v>
          </cell>
          <cell r="J4266">
            <v>2.67</v>
          </cell>
          <cell r="K4266">
            <v>0.1</v>
          </cell>
          <cell r="L4266" t="str">
            <v>KQ-57-00</v>
          </cell>
          <cell r="M4266" t="str">
            <v>Щитовое оборудование до 1 кВ, шт.</v>
          </cell>
          <cell r="N4266">
            <v>1</v>
          </cell>
          <cell r="O4266" t="str">
            <v>KQ-57-01</v>
          </cell>
          <cell r="P4266" t="str">
            <v>Монтаж малых силовых шкафов, шт.</v>
          </cell>
          <cell r="Q4266">
            <v>1</v>
          </cell>
        </row>
        <row r="4267">
          <cell r="E4267" t="str">
            <v>EL00-10-05-6</v>
          </cell>
          <cell r="F4267" t="str">
            <v>Установка сварочного поста (взрывозащищенного исполнения)</v>
          </cell>
          <cell r="G4267" t="str">
            <v>Installation of a welding station (explosion-proof design)</v>
          </cell>
          <cell r="H4267" t="str">
            <v>шт.</v>
          </cell>
          <cell r="I4267" t="str">
            <v>pcs.</v>
          </cell>
          <cell r="J4267">
            <v>2.1333333333333333</v>
          </cell>
          <cell r="K4267">
            <v>0.05</v>
          </cell>
          <cell r="L4267" t="str">
            <v>KQ-57-00</v>
          </cell>
          <cell r="M4267" t="str">
            <v>Щитовое оборудование до 1 кВ, шт.</v>
          </cell>
          <cell r="N4267">
            <v>1</v>
          </cell>
          <cell r="O4267" t="str">
            <v>KQ-57-01</v>
          </cell>
          <cell r="P4267" t="str">
            <v>Монтаж малых силовых шкафов, шт.</v>
          </cell>
          <cell r="Q4267">
            <v>1</v>
          </cell>
        </row>
        <row r="4268">
          <cell r="E4268" t="str">
            <v>EL00-10-06</v>
          </cell>
          <cell r="F4268" t="str">
            <v>Локальные посты управления, коммутаторы, выключатели, пакетные выключатели. (наружного исполнения)</v>
          </cell>
          <cell r="G4268" t="str">
            <v>Local control posts, switches, circuit breakers, packet switches. (for outdoor mounting)</v>
          </cell>
        </row>
        <row r="4269">
          <cell r="E4269" t="str">
            <v>EL00-10-06-1</v>
          </cell>
          <cell r="F4269" t="str">
            <v>Монтаж локальной станции управления, до 150х200мм</v>
          </cell>
          <cell r="G4269" t="str">
            <v>Local control station installation, up to 150х200mm</v>
          </cell>
          <cell r="H4269" t="str">
            <v>шт.</v>
          </cell>
          <cell r="I4269" t="str">
            <v>pcs.</v>
          </cell>
          <cell r="J4269">
            <v>2.04</v>
          </cell>
          <cell r="K4269">
            <v>0.13507999999999998</v>
          </cell>
          <cell r="L4269" t="str">
            <v>KQ-59-00</v>
          </cell>
          <cell r="M4269" t="str">
            <v>Оконечные и распределительные устройства силовых и слаботочных сетей, шт.</v>
          </cell>
          <cell r="N4269">
            <v>1</v>
          </cell>
          <cell r="O4269" t="str">
            <v>KQ-59-01</v>
          </cell>
          <cell r="P4269" t="str">
            <v>Монтаж оконечных и распределительных устройств силовых сетей, шт.</v>
          </cell>
          <cell r="Q4269">
            <v>1</v>
          </cell>
        </row>
        <row r="4270">
          <cell r="E4270" t="str">
            <v>EL00-10-07</v>
          </cell>
          <cell r="F4270" t="str">
            <v>Распределительные/проходные коробки. (наружного исполнения)</v>
          </cell>
          <cell r="G4270" t="str">
            <v>Marshalling/pull boxes. (for outdoor mounting)</v>
          </cell>
        </row>
        <row r="4271">
          <cell r="E4271" t="str">
            <v>EL00-10-07-1</v>
          </cell>
          <cell r="F4271" t="str">
            <v>Монтаж распределительной/проходной коробки (наружного исполнения) 80x80мм</v>
          </cell>
          <cell r="G4271" t="str">
            <v>Installation of marshalling / pull boxes (for outdoor mounting), 80x80mm</v>
          </cell>
          <cell r="H4271" t="str">
            <v>шт.</v>
          </cell>
          <cell r="I4271" t="str">
            <v>pcs.</v>
          </cell>
          <cell r="J4271">
            <v>1</v>
          </cell>
          <cell r="K4271">
            <v>0.14000000000000001</v>
          </cell>
          <cell r="L4271" t="str">
            <v>KQ-59-00</v>
          </cell>
          <cell r="M4271" t="str">
            <v>Оконечные и распределительные устройства силовых и слаботочных сетей, шт.</v>
          </cell>
          <cell r="N4271">
            <v>1</v>
          </cell>
          <cell r="O4271" t="str">
            <v>KQ-59-01</v>
          </cell>
          <cell r="P4271" t="str">
            <v>Монтаж оконечных и распределительных устройств силовых сетей, шт.</v>
          </cell>
          <cell r="Q4271">
            <v>1</v>
          </cell>
        </row>
        <row r="4272">
          <cell r="E4272" t="str">
            <v>EL00-10-07-2</v>
          </cell>
          <cell r="F4272" t="str">
            <v>Монтаж распределительной/проходной коробки (наружного исполнения) 150x200мм</v>
          </cell>
          <cell r="G4272" t="str">
            <v>Installation of marshalling / pull boxes (for outdoor mounting), 150x200mm</v>
          </cell>
          <cell r="H4272" t="str">
            <v>шт.</v>
          </cell>
          <cell r="I4272" t="str">
            <v>pcs.</v>
          </cell>
          <cell r="J4272">
            <v>1.3</v>
          </cell>
          <cell r="K4272">
            <v>0</v>
          </cell>
          <cell r="L4272" t="str">
            <v>KQ-59-00</v>
          </cell>
          <cell r="M4272" t="str">
            <v>Оконечные и распределительные устройства силовых и слаботочных сетей, шт.</v>
          </cell>
          <cell r="N4272">
            <v>1</v>
          </cell>
          <cell r="O4272" t="str">
            <v>KQ-59-01</v>
          </cell>
          <cell r="P4272" t="str">
            <v>Монтаж оконечных и распределительных устройств силовых сетей, шт.</v>
          </cell>
          <cell r="Q4272">
            <v>1</v>
          </cell>
        </row>
        <row r="4273">
          <cell r="E4273" t="str">
            <v>EL00-10-07-3</v>
          </cell>
          <cell r="F4273" t="str">
            <v>Монтаж распределительной/проходной коробки (наружного исполнения) 250x400мм</v>
          </cell>
          <cell r="G4273" t="str">
            <v>Installation of marshalling / pull boxes (for outdoor mounting), 250x400mm</v>
          </cell>
          <cell r="H4273" t="str">
            <v>шт.</v>
          </cell>
          <cell r="I4273" t="str">
            <v>pcs.</v>
          </cell>
          <cell r="J4273">
            <v>1.5</v>
          </cell>
          <cell r="K4273">
            <v>0</v>
          </cell>
          <cell r="L4273" t="str">
            <v>KQ-59-00</v>
          </cell>
          <cell r="M4273" t="str">
            <v>Оконечные и распределительные устройства силовых и слаботочных сетей, шт.</v>
          </cell>
          <cell r="N4273">
            <v>1</v>
          </cell>
          <cell r="O4273" t="str">
            <v>KQ-59-01</v>
          </cell>
          <cell r="P4273" t="str">
            <v>Монтаж оконечных и распределительных устройств силовых сетей, шт.</v>
          </cell>
          <cell r="Q4273">
            <v>1</v>
          </cell>
        </row>
        <row r="4274">
          <cell r="E4274" t="str">
            <v>EL00-10-08</v>
          </cell>
          <cell r="F4274" t="str">
            <v>Шкафы и щиты распределительные/управления систем освещения и розеточной группы в полевых условиях</v>
          </cell>
          <cell r="G4274" t="str">
            <v>Field marshalling/control cabinets, and panels for a lighting system and a convenience outlet group</v>
          </cell>
        </row>
        <row r="4275">
          <cell r="E4275" t="str">
            <v>EL00-10-08-3</v>
          </cell>
          <cell r="F4275" t="str">
            <v>Монтаж распределительного шкафа, шкафа управления (наружного исполнения), до 200 кг</v>
          </cell>
          <cell r="G4275" t="str">
            <v>Installation of marshalling cabinet, control cabinet (for outdoor mounting), up to 200 kg</v>
          </cell>
          <cell r="H4275" t="str">
            <v>шт.</v>
          </cell>
          <cell r="I4275" t="str">
            <v>pcs.</v>
          </cell>
          <cell r="J4275">
            <v>4.7096</v>
          </cell>
          <cell r="K4275">
            <v>1.83297</v>
          </cell>
          <cell r="L4275" t="str">
            <v>KQ-57-00</v>
          </cell>
          <cell r="M4275" t="str">
            <v>Щитовое оборудование до 1 кВ, шт.</v>
          </cell>
          <cell r="N4275">
            <v>1</v>
          </cell>
          <cell r="O4275" t="str">
            <v>KQ-57-03</v>
          </cell>
          <cell r="P4275" t="str">
            <v>Монтаж щитового оборудования РУ, ВРУ, шт.</v>
          </cell>
          <cell r="Q4275">
            <v>1</v>
          </cell>
        </row>
        <row r="4276">
          <cell r="E4276" t="str">
            <v>EL00-10-08-4</v>
          </cell>
          <cell r="F4276" t="str">
            <v>Монтаж распределительного шкафа, шкафа управления (наружного исполнения), от 200 кг до 500 кг</v>
          </cell>
          <cell r="G4276" t="str">
            <v>Installation of marshalling cabinet, control cabinet (for outdoor mounting), from 200 kg to 500 kg</v>
          </cell>
          <cell r="H4276" t="str">
            <v>шт.</v>
          </cell>
          <cell r="I4276" t="str">
            <v>pcs.</v>
          </cell>
          <cell r="J4276">
            <v>4.7096</v>
          </cell>
          <cell r="K4276">
            <v>1.8539699999999999</v>
          </cell>
          <cell r="L4276" t="str">
            <v>KQ-57-00</v>
          </cell>
          <cell r="M4276" t="str">
            <v>Щитовое оборудование до 1 кВ, шт.</v>
          </cell>
          <cell r="N4276">
            <v>1</v>
          </cell>
          <cell r="O4276" t="str">
            <v>KQ-57-03</v>
          </cell>
          <cell r="P4276" t="str">
            <v>Монтаж щитового оборудования РУ, ВРУ, шт.</v>
          </cell>
          <cell r="Q4276">
            <v>1</v>
          </cell>
        </row>
        <row r="4277">
          <cell r="E4277" t="str">
            <v>EL00-10-08-5</v>
          </cell>
          <cell r="F4277" t="str">
            <v>Малые силовые шкафы, до 100 кг</v>
          </cell>
          <cell r="G4277" t="str">
            <v>Minor power cabinets, up to 100 kg</v>
          </cell>
          <cell r="H4277" t="str">
            <v>шт.</v>
          </cell>
          <cell r="I4277" t="str">
            <v>pcs.</v>
          </cell>
          <cell r="J4277">
            <v>3.09</v>
          </cell>
          <cell r="K4277">
            <v>1.52</v>
          </cell>
          <cell r="L4277" t="str">
            <v>KQ-57-00</v>
          </cell>
          <cell r="M4277" t="str">
            <v>Щитовое оборудование до 1 кВ, шт.</v>
          </cell>
          <cell r="N4277">
            <v>1</v>
          </cell>
          <cell r="O4277" t="str">
            <v>KQ-57-01</v>
          </cell>
          <cell r="P4277" t="str">
            <v>Монтаж малых силовых шкафов, шт.</v>
          </cell>
          <cell r="Q4277">
            <v>1</v>
          </cell>
        </row>
        <row r="4278">
          <cell r="E4278" t="str">
            <v>EL00-10-08-6</v>
          </cell>
          <cell r="F4278" t="str">
            <v>Малые силовые шкафы, от 100 до 200 кг</v>
          </cell>
          <cell r="G4278" t="str">
            <v>Minor power cabinets, from 100 to 200 kg</v>
          </cell>
          <cell r="H4278" t="str">
            <v>шт.</v>
          </cell>
          <cell r="I4278" t="str">
            <v>pcs.</v>
          </cell>
          <cell r="J4278">
            <v>4.12</v>
          </cell>
          <cell r="K4278">
            <v>1.65</v>
          </cell>
          <cell r="L4278" t="str">
            <v>KQ-57-00</v>
          </cell>
          <cell r="M4278" t="str">
            <v>Щитовое оборудование до 1 кВ, шт.</v>
          </cell>
          <cell r="N4278">
            <v>1</v>
          </cell>
          <cell r="O4278" t="str">
            <v>KQ-57-01</v>
          </cell>
          <cell r="P4278" t="str">
            <v>Монтаж малых силовых шкафов, шт.</v>
          </cell>
          <cell r="Q4278">
            <v>1</v>
          </cell>
        </row>
        <row r="4279">
          <cell r="E4279" t="str">
            <v>EL00-11</v>
          </cell>
          <cell r="F4279" t="str">
            <v>Монтаж оборудования в подстанциях и РП</v>
          </cell>
          <cell r="G4279" t="str">
            <v>Installation of equipment in substations and DP (distribution points)</v>
          </cell>
        </row>
        <row r="4280">
          <cell r="E4280" t="str">
            <v>EL00-11-01</v>
          </cell>
          <cell r="F4280" t="str">
            <v>Оборудование среднего напряжения</v>
          </cell>
          <cell r="G4280" t="str">
            <v>Medium voltage equipment</v>
          </cell>
        </row>
        <row r="4281">
          <cell r="E4281" t="str">
            <v>EL00-11-01-3</v>
          </cell>
          <cell r="F4281" t="str">
            <v>Монтаж оборудования (шкафы, щиты, панели) СРЕДНЕГО напряжения, от 1 кВ до 35 кВ, до 100 кг</v>
          </cell>
          <cell r="G4281" t="str">
            <v>MEDIUM voltage equipment installation (cabinets, panels, boards), 1 kV to 35 kV, up to 100 kg</v>
          </cell>
          <cell r="H4281" t="str">
            <v>шт.</v>
          </cell>
          <cell r="I4281" t="str">
            <v>pcs.</v>
          </cell>
          <cell r="J4281">
            <v>4</v>
          </cell>
          <cell r="K4281">
            <v>1</v>
          </cell>
          <cell r="L4281" t="str">
            <v>KQ-54-00</v>
          </cell>
          <cell r="M4281" t="str">
            <v>Оборудование трансформаторных подстанций, шт.</v>
          </cell>
          <cell r="N4281">
            <v>0</v>
          </cell>
          <cell r="O4281" t="str">
            <v>KQ-54-01</v>
          </cell>
          <cell r="P4281" t="str">
            <v>Монтаж оборудования трансформаторных подстанций от 1 до 35 кВ, шт. (трансформатор)</v>
          </cell>
          <cell r="Q4281">
            <v>0</v>
          </cell>
        </row>
        <row r="4282">
          <cell r="E4282" t="str">
            <v>EL00-11-01-4</v>
          </cell>
          <cell r="F4282" t="str">
            <v>Монтаж оборудования (шкафы, щиты, панели) СРЕДНЕГО напряжения, от 1 кВ до 35 кВ, от 101 до 200 кг</v>
          </cell>
          <cell r="G4282" t="str">
            <v>MEDIUM voltage equipment installation (cabinets, panels, boards), 1 kV to 35 kV, from 101 to 200 kg</v>
          </cell>
          <cell r="H4282" t="str">
            <v>шт.</v>
          </cell>
          <cell r="I4282" t="str">
            <v>pcs.</v>
          </cell>
          <cell r="J4282">
            <v>4</v>
          </cell>
          <cell r="K4282">
            <v>2</v>
          </cell>
          <cell r="L4282" t="str">
            <v>KQ-54-00</v>
          </cell>
          <cell r="M4282" t="str">
            <v>Оборудование трансформаторных подстанций, шт.</v>
          </cell>
          <cell r="N4282">
            <v>0</v>
          </cell>
          <cell r="O4282" t="str">
            <v>KQ-54-01</v>
          </cell>
          <cell r="P4282" t="str">
            <v>Монтаж оборудования трансформаторных подстанций от 1 до 35 кВ, шт. (трансформатор)</v>
          </cell>
          <cell r="Q4282">
            <v>0</v>
          </cell>
        </row>
        <row r="4283">
          <cell r="E4283" t="str">
            <v>EL00-11-01-5</v>
          </cell>
          <cell r="F4283" t="str">
            <v>Монтаж оборудования (шкафы, щиты, панели) СРЕДНЕГО напряжения, от 1 кВ до 35 кВ, от 201 до 500 кг</v>
          </cell>
          <cell r="G4283" t="str">
            <v>MEDIUM voltage equipment installation (cabinets, panels, boards), 1 kV to 35 kV, from 201 to 500 kg</v>
          </cell>
          <cell r="H4283" t="str">
            <v>шт.</v>
          </cell>
          <cell r="I4283" t="str">
            <v>pcs.</v>
          </cell>
          <cell r="J4283">
            <v>5</v>
          </cell>
          <cell r="K4283">
            <v>2</v>
          </cell>
          <cell r="L4283" t="str">
            <v>KQ-54-00</v>
          </cell>
          <cell r="M4283" t="str">
            <v>Оборудование трансформаторных подстанций, шт.</v>
          </cell>
          <cell r="N4283">
            <v>0</v>
          </cell>
          <cell r="O4283" t="str">
            <v>KQ-54-01</v>
          </cell>
          <cell r="P4283" t="str">
            <v>Монтаж оборудования трансформаторных подстанций от 1 до 35 кВ, шт. (трансформатор)</v>
          </cell>
          <cell r="Q4283">
            <v>0</v>
          </cell>
        </row>
        <row r="4284">
          <cell r="E4284" t="str">
            <v>EL00-11-01-6</v>
          </cell>
          <cell r="F4284" t="str">
            <v>Монтаж оборудования (шкафы, щиты, панели) СРЕДНЕГО напряжения, от 1 кВ до 35 кВ, от 501 до 1000 кг</v>
          </cell>
          <cell r="G4284" t="str">
            <v>MEDIUM voltage equipment installation (cabinets, panels, boards), 1 kV to 35 kV, from 500 to 10000 kg</v>
          </cell>
          <cell r="H4284" t="str">
            <v>шт.</v>
          </cell>
          <cell r="I4284" t="str">
            <v>pcs.</v>
          </cell>
          <cell r="J4284">
            <v>26.01</v>
          </cell>
          <cell r="K4284">
            <v>6.2000000000000011</v>
          </cell>
          <cell r="L4284" t="str">
            <v>KQ-54-00</v>
          </cell>
          <cell r="M4284" t="str">
            <v>Оборудование трансформаторных подстанций, шт.</v>
          </cell>
          <cell r="N4284">
            <v>0</v>
          </cell>
          <cell r="O4284" t="str">
            <v>KQ-54-01</v>
          </cell>
          <cell r="P4284" t="str">
            <v>Монтаж оборудования трансформаторных подстанций от 1 до 35 кВ, шт. (трансформатор)</v>
          </cell>
          <cell r="Q4284">
            <v>0</v>
          </cell>
        </row>
        <row r="4285">
          <cell r="E4285" t="str">
            <v>EL00-11-01-7</v>
          </cell>
          <cell r="F4285" t="str">
            <v>Монтаж оборудования (шкафы, щиты, панели) СРЕДНЕГО напряжения, от 1 кВ до 35 кВ, от 1000 до 1500 кг</v>
          </cell>
          <cell r="G4285" t="str">
            <v>MEDIUM voltage equipment installation (cabinets, panels, boards), 1 kV to 35 kV, from 1000 to 1500 kg</v>
          </cell>
          <cell r="H4285" t="str">
            <v>шт.</v>
          </cell>
          <cell r="I4285" t="str">
            <v>pcs.</v>
          </cell>
          <cell r="J4285">
            <v>26.01</v>
          </cell>
          <cell r="K4285">
            <v>6.2000000000000011</v>
          </cell>
          <cell r="L4285" t="str">
            <v>KQ-54-00</v>
          </cell>
          <cell r="M4285" t="str">
            <v>Оборудование трансформаторных подстанций, шт.</v>
          </cell>
          <cell r="N4285">
            <v>0</v>
          </cell>
          <cell r="O4285" t="str">
            <v>KQ-54-01</v>
          </cell>
          <cell r="P4285" t="str">
            <v>Монтаж оборудования трансформаторных подстанций от 1 до 35 кВ, шт. (трансформатор)</v>
          </cell>
          <cell r="Q4285">
            <v>0</v>
          </cell>
        </row>
        <row r="4286">
          <cell r="E4286" t="str">
            <v>EL00-11-01-8</v>
          </cell>
          <cell r="F4286" t="str">
            <v>Монтаж оборудования (шкафы, щиты, панели) СРЕДНЕГО напряжения, от 1 кВ до 35 кВ, от 1500 до 2000 кг</v>
          </cell>
          <cell r="G4286" t="str">
            <v>MEDIUM voltage equipment installation (cabinets, panels, boards), 1 kV to 35 kV, from 1500 to 2000 kg</v>
          </cell>
          <cell r="H4286" t="str">
            <v>шт.</v>
          </cell>
          <cell r="I4286" t="str">
            <v>pcs.</v>
          </cell>
          <cell r="J4286">
            <v>26.01</v>
          </cell>
          <cell r="K4286">
            <v>6.2000000000000011</v>
          </cell>
          <cell r="L4286" t="str">
            <v>KQ-54-00</v>
          </cell>
          <cell r="M4286" t="str">
            <v>Оборудование трансформаторных подстанций, шт.</v>
          </cell>
          <cell r="N4286">
            <v>0</v>
          </cell>
          <cell r="O4286" t="str">
            <v>KQ-54-01</v>
          </cell>
          <cell r="P4286" t="str">
            <v>Монтаж оборудования трансформаторных подстанций от 1 до 35 кВ, шт. (трансформатор)</v>
          </cell>
          <cell r="Q4286">
            <v>0</v>
          </cell>
        </row>
        <row r="4287">
          <cell r="E4287" t="str">
            <v>EL00-11-02</v>
          </cell>
          <cell r="F4287" t="str">
            <v>Распределительные устройства НН до 1 кВ, шкафы питания и управления</v>
          </cell>
          <cell r="G4287" t="str">
            <v>LV switchgear, up to 1 kV, power and control cabinets</v>
          </cell>
        </row>
        <row r="4288">
          <cell r="E4288" t="str">
            <v>EL00-11-02-2</v>
          </cell>
          <cell r="F4288" t="str">
            <v>Монтаж распределительных устройств НН до 1 кВ, шкафов питания и управления, от 300 кг до 500 кг</v>
          </cell>
          <cell r="G4288" t="str">
            <v>Installation of LV switchgear &lt;1 kV, power and control cabinets, from 300 kg to 500 kg</v>
          </cell>
          <cell r="H4288" t="str">
            <v>шт.</v>
          </cell>
          <cell r="I4288" t="str">
            <v>pcs.</v>
          </cell>
          <cell r="J4288">
            <v>4.12</v>
          </cell>
          <cell r="K4288">
            <v>1.675</v>
          </cell>
          <cell r="L4288" t="str">
            <v>KQ-57-00</v>
          </cell>
          <cell r="M4288" t="str">
            <v>Щитовое оборудование до 1 кВ, шт.</v>
          </cell>
          <cell r="N4288">
            <v>1</v>
          </cell>
          <cell r="O4288" t="str">
            <v>KQ-57-03</v>
          </cell>
          <cell r="P4288" t="str">
            <v>Монтаж щитового оборудования РУ, ВРУ, шт.</v>
          </cell>
          <cell r="Q4288">
            <v>1</v>
          </cell>
        </row>
        <row r="4289">
          <cell r="E4289" t="str">
            <v>EL00-11-02-3</v>
          </cell>
          <cell r="F4289" t="str">
            <v>Монтаж распределительных устройств НН до 1 кВ, шкафов питания и управления, от 500 кг до 700 кг</v>
          </cell>
          <cell r="G4289" t="str">
            <v>Installation of LV switchgear &lt;1 kV, power and control cabinets, from 500 kg to 700 kg</v>
          </cell>
          <cell r="H4289" t="str">
            <v>шт.</v>
          </cell>
          <cell r="I4289" t="str">
            <v>pcs.</v>
          </cell>
          <cell r="J4289">
            <v>4.12</v>
          </cell>
          <cell r="K4289">
            <v>1.6890000000000003</v>
          </cell>
          <cell r="L4289" t="str">
            <v>KQ-57-00</v>
          </cell>
          <cell r="M4289" t="str">
            <v>Щитовое оборудование до 1 кВ, шт.</v>
          </cell>
          <cell r="N4289">
            <v>1</v>
          </cell>
          <cell r="O4289" t="str">
            <v>KQ-57-03</v>
          </cell>
          <cell r="P4289" t="str">
            <v>Монтаж щитового оборудования РУ, ВРУ, шт.</v>
          </cell>
          <cell r="Q4289">
            <v>1</v>
          </cell>
        </row>
        <row r="4290">
          <cell r="E4290" t="str">
            <v>EL00-11-02-4</v>
          </cell>
          <cell r="F4290" t="str">
            <v>Монтаж распределительных устройств НН до 1 кВ, шкафов питания и управления, от 700 кг до 1000 кг</v>
          </cell>
          <cell r="G4290" t="str">
            <v>Installation of LV switchgear &lt;1 kV, power and control cabinets, from 700 kg to 1000 kg</v>
          </cell>
          <cell r="H4290" t="str">
            <v>шт.</v>
          </cell>
          <cell r="I4290" t="str">
            <v>pcs.</v>
          </cell>
          <cell r="J4290">
            <v>4.12</v>
          </cell>
          <cell r="K4290">
            <v>1.7100000000000002</v>
          </cell>
          <cell r="L4290" t="str">
            <v>KQ-57-00</v>
          </cell>
          <cell r="M4290" t="str">
            <v>Щитовое оборудование до 1 кВ, шт.</v>
          </cell>
          <cell r="N4290">
            <v>1</v>
          </cell>
          <cell r="O4290" t="str">
            <v>KQ-57-03</v>
          </cell>
          <cell r="P4290" t="str">
            <v>Монтаж щитового оборудования РУ, ВРУ, шт.</v>
          </cell>
          <cell r="Q4290">
            <v>1</v>
          </cell>
        </row>
        <row r="4291">
          <cell r="E4291" t="str">
            <v>EL00-11-02-6</v>
          </cell>
          <cell r="F4291" t="str">
            <v>Монтаж шкафов ИБП, до 1800 кг</v>
          </cell>
          <cell r="G4291" t="str">
            <v>Installation of UPS cabinets, up to 1800 kg</v>
          </cell>
          <cell r="H4291" t="str">
            <v>шт.</v>
          </cell>
          <cell r="I4291" t="str">
            <v>pcs.</v>
          </cell>
          <cell r="J4291">
            <v>18.54</v>
          </cell>
          <cell r="K4291">
            <v>12.606</v>
          </cell>
          <cell r="L4291" t="str">
            <v>KQ-55-00</v>
          </cell>
          <cell r="M4291" t="str">
            <v>ДГУ и ИБП, шт.</v>
          </cell>
          <cell r="N4291">
            <v>1</v>
          </cell>
          <cell r="O4291" t="str">
            <v>KQ-55-01</v>
          </cell>
          <cell r="P4291" t="str">
            <v>Монтаж ИБП, шт.</v>
          </cell>
          <cell r="Q4291">
            <v>1</v>
          </cell>
        </row>
        <row r="4292">
          <cell r="E4292" t="str">
            <v>EL00-11-02-7</v>
          </cell>
          <cell r="F4292" t="str">
            <v>Монтаж шкафов ИБП, от 1800 кг до 3100 кг</v>
          </cell>
          <cell r="G4292" t="str">
            <v>Installation of UPS cabinets, from 1800 kg to 3100 kg</v>
          </cell>
          <cell r="H4292" t="str">
            <v>шт.</v>
          </cell>
          <cell r="I4292" t="str">
            <v>pcs.</v>
          </cell>
          <cell r="J4292">
            <v>30.9</v>
          </cell>
          <cell r="K4292">
            <v>21.017000000000003</v>
          </cell>
          <cell r="L4292" t="str">
            <v>KQ-55-00</v>
          </cell>
          <cell r="M4292" t="str">
            <v>ДГУ и ИБП, шт.</v>
          </cell>
          <cell r="N4292">
            <v>1</v>
          </cell>
          <cell r="O4292" t="str">
            <v>KQ-55-01</v>
          </cell>
          <cell r="P4292" t="str">
            <v>Монтаж ИБП, шт.</v>
          </cell>
          <cell r="Q4292">
            <v>1</v>
          </cell>
        </row>
        <row r="4293">
          <cell r="E4293" t="str">
            <v>EL00-11-02-8</v>
          </cell>
          <cell r="F4293" t="str">
            <v>Монтаж шкафов ИБП, от 3100 кг до 4700 кг</v>
          </cell>
          <cell r="G4293" t="str">
            <v>Installation of UPS cabinets, from 3100 kg to 4700 kg</v>
          </cell>
          <cell r="H4293" t="str">
            <v>шт.</v>
          </cell>
          <cell r="I4293" t="str">
            <v>pcs.</v>
          </cell>
          <cell r="J4293">
            <v>49.44</v>
          </cell>
          <cell r="K4293">
            <v>33.609000000000002</v>
          </cell>
          <cell r="L4293" t="str">
            <v>KQ-55-00</v>
          </cell>
          <cell r="M4293" t="str">
            <v>ДГУ и ИБП, шт.</v>
          </cell>
          <cell r="N4293">
            <v>1</v>
          </cell>
          <cell r="O4293" t="str">
            <v>KQ-55-01</v>
          </cell>
          <cell r="P4293" t="str">
            <v>Монтаж ИБП, шт.</v>
          </cell>
          <cell r="Q4293">
            <v>1</v>
          </cell>
        </row>
        <row r="4294">
          <cell r="E4294" t="str">
            <v>EL00-11-02-9</v>
          </cell>
          <cell r="F4294" t="str">
            <v>Монтаж шкафов ИБП, от 4700 кг до 6400 кг</v>
          </cell>
          <cell r="G4294" t="str">
            <v>Installation of UPS cabinets, from 4700 kg to 6400 kg</v>
          </cell>
          <cell r="H4294" t="str">
            <v>шт.</v>
          </cell>
          <cell r="I4294" t="str">
            <v>pcs.</v>
          </cell>
          <cell r="J4294">
            <v>67.98</v>
          </cell>
          <cell r="K4294">
            <v>46.207999999999998</v>
          </cell>
          <cell r="L4294" t="str">
            <v>KQ-55-00</v>
          </cell>
          <cell r="M4294" t="str">
            <v>ДГУ и ИБП, шт.</v>
          </cell>
          <cell r="N4294">
            <v>1</v>
          </cell>
          <cell r="O4294" t="str">
            <v>KQ-55-01</v>
          </cell>
          <cell r="P4294" t="str">
            <v>Монтаж ИБП, шт.</v>
          </cell>
          <cell r="Q4294">
            <v>1</v>
          </cell>
        </row>
        <row r="4295">
          <cell r="E4295" t="str">
            <v>EL00-11-02-10</v>
          </cell>
          <cell r="F4295" t="str">
            <v>Монтаж шкафа цепей управления постоянного тока, от 1000 кг до 1500 кг</v>
          </cell>
          <cell r="G4295" t="str">
            <v>Installation of DC control cabinet, from 1000 kg to 1500 kg</v>
          </cell>
          <cell r="H4295" t="str">
            <v>шт.</v>
          </cell>
          <cell r="I4295" t="str">
            <v>pcs.</v>
          </cell>
          <cell r="J4295">
            <v>4.12</v>
          </cell>
          <cell r="K4295">
            <v>1.7449999999999999</v>
          </cell>
          <cell r="L4295" t="str">
            <v>KQ-57-00</v>
          </cell>
          <cell r="M4295" t="str">
            <v>Щитовое оборудование до 1 кВ, шт.</v>
          </cell>
          <cell r="N4295">
            <v>1</v>
          </cell>
          <cell r="O4295" t="str">
            <v>KQ-57-03</v>
          </cell>
          <cell r="P4295" t="str">
            <v>Монтаж щитового оборудования РУ, ВРУ, шт.</v>
          </cell>
          <cell r="Q4295">
            <v>1</v>
          </cell>
        </row>
        <row r="4296">
          <cell r="E4296" t="str">
            <v>EL00-11-02-11</v>
          </cell>
          <cell r="F4296" t="str">
            <v>Монтаж шкафа плавного пуска (частотный преобразователь), до 1000 кг</v>
          </cell>
          <cell r="G4296" t="str">
            <v>Soft start cabinet installation (variable speed drive), up to 1000 kg</v>
          </cell>
          <cell r="H4296" t="str">
            <v>шт.</v>
          </cell>
          <cell r="I4296" t="str">
            <v>pcs.</v>
          </cell>
          <cell r="J4296">
            <v>18.690000000000001</v>
          </cell>
          <cell r="K4296">
            <v>2.8100000000000005</v>
          </cell>
          <cell r="L4296" t="str">
            <v>KQ-57-00</v>
          </cell>
          <cell r="M4296" t="str">
            <v>Щитовое оборудование до 1 кВ, шт.</v>
          </cell>
          <cell r="N4296">
            <v>1</v>
          </cell>
          <cell r="O4296" t="str">
            <v>KQ-57-03</v>
          </cell>
          <cell r="P4296" t="str">
            <v>Монтаж щитового оборудования РУ, ВРУ, шт.</v>
          </cell>
          <cell r="Q4296">
            <v>1</v>
          </cell>
        </row>
        <row r="4297">
          <cell r="E4297" t="str">
            <v>EL00-11-02-12</v>
          </cell>
          <cell r="F4297" t="str">
            <v>Монтаж шкафа плавного пуска (частотный преобразователь), от 1000 кг до 1500 кг</v>
          </cell>
          <cell r="G4297" t="str">
            <v>Soft start cabinet installation (variable speed drive), from 1000 kg to 1500 kg</v>
          </cell>
          <cell r="H4297" t="str">
            <v>шт.</v>
          </cell>
          <cell r="I4297" t="str">
            <v>pcs.</v>
          </cell>
          <cell r="J4297">
            <v>22.34</v>
          </cell>
          <cell r="K4297">
            <v>3.9050000000000002</v>
          </cell>
          <cell r="L4297" t="str">
            <v>KQ-57-00</v>
          </cell>
          <cell r="M4297" t="str">
            <v>Щитовое оборудование до 1 кВ, шт.</v>
          </cell>
          <cell r="N4297">
            <v>1</v>
          </cell>
          <cell r="O4297" t="str">
            <v>KQ-57-03</v>
          </cell>
          <cell r="P4297" t="str">
            <v>Монтаж щитового оборудования РУ, ВРУ, шт.</v>
          </cell>
          <cell r="Q4297">
            <v>1</v>
          </cell>
        </row>
        <row r="4298">
          <cell r="E4298" t="str">
            <v>EL00-11-02-16</v>
          </cell>
          <cell r="F4298" t="str">
            <v>Шкаф электропитания, до 1500 кг (например, возбуждение для синхронного двигателя, Щит управления активным магнитным подшипником)</v>
          </cell>
          <cell r="G4298" t="str">
            <v>Power supply cabinet, up to 1500 kg (e.g. excitation for synchronous motors, control panel for active magnetic bearings)</v>
          </cell>
          <cell r="H4298" t="str">
            <v>шт.</v>
          </cell>
          <cell r="I4298" t="str">
            <v>pcs.</v>
          </cell>
          <cell r="J4298">
            <v>4.12</v>
          </cell>
          <cell r="K4298">
            <v>1.7449999999999999</v>
          </cell>
          <cell r="L4298" t="str">
            <v>KQ-57-00</v>
          </cell>
          <cell r="M4298" t="str">
            <v>Щитовое оборудование до 1 кВ, шт.</v>
          </cell>
          <cell r="N4298">
            <v>1</v>
          </cell>
          <cell r="O4298" t="str">
            <v>KQ-57-03</v>
          </cell>
          <cell r="P4298" t="str">
            <v>Монтаж щитового оборудования РУ, ВРУ, шт.</v>
          </cell>
          <cell r="Q4298">
            <v>1</v>
          </cell>
        </row>
        <row r="4299">
          <cell r="E4299" t="str">
            <v>EL00-11-02-17</v>
          </cell>
          <cell r="F4299" t="str">
            <v>Щит управления электроприводами низкого напряжения, двойной блок, до 1400 кг</v>
          </cell>
          <cell r="G4299" t="str">
            <v>Low voltage actuator control panel, double unit, up to 1400 kg</v>
          </cell>
          <cell r="H4299" t="str">
            <v>шт.</v>
          </cell>
          <cell r="I4299" t="str">
            <v>pcs.</v>
          </cell>
          <cell r="J4299">
            <v>2.06</v>
          </cell>
          <cell r="K4299">
            <v>0.93799999999999994</v>
          </cell>
          <cell r="L4299" t="str">
            <v>KQ-57-00</v>
          </cell>
          <cell r="M4299" t="str">
            <v>Щитовое оборудование до 1 кВ, шт.</v>
          </cell>
          <cell r="N4299">
            <v>1</v>
          </cell>
          <cell r="O4299" t="str">
            <v>KQ-57-03</v>
          </cell>
          <cell r="P4299" t="str">
            <v>Монтаж щитового оборудования РУ, ВРУ, шт.</v>
          </cell>
          <cell r="Q4299">
            <v>1</v>
          </cell>
        </row>
        <row r="4300">
          <cell r="E4300" t="str">
            <v>EL00-11-02-23</v>
          </cell>
          <cell r="F4300" t="str">
            <v>Монтаж распределительных устройств НН до 1 кВ, шкафов питания и управления, до 300 кг</v>
          </cell>
          <cell r="G4300" t="str">
            <v>Installation of LV switchgear &lt;1 kV, power and control cabinets, up to 300 kg</v>
          </cell>
          <cell r="H4300" t="str">
            <v>шт.</v>
          </cell>
          <cell r="I4300" t="str">
            <v>pcs.</v>
          </cell>
          <cell r="J4300">
            <v>4.12</v>
          </cell>
          <cell r="K4300">
            <v>1.6610000000000003</v>
          </cell>
          <cell r="L4300" t="str">
            <v>KQ-57-00</v>
          </cell>
          <cell r="M4300" t="str">
            <v>Щитовое оборудование до 1 кВ, шт.</v>
          </cell>
          <cell r="N4300">
            <v>1</v>
          </cell>
          <cell r="O4300" t="str">
            <v>KQ-57-03</v>
          </cell>
          <cell r="P4300" t="str">
            <v>Монтаж щитового оборудования РУ, ВРУ, шт.</v>
          </cell>
          <cell r="Q4300">
            <v>1</v>
          </cell>
        </row>
        <row r="4301">
          <cell r="E4301" t="str">
            <v>EL00-11-02-24</v>
          </cell>
          <cell r="F4301" t="str">
            <v>Монтаж шкафа плавного пуска (частотный преобразователь), от 1500 кг до 2000 кг</v>
          </cell>
          <cell r="G4301" t="str">
            <v>Soft start cabinet installation (variable speed drive), from 1500 kg to 2000 kg</v>
          </cell>
          <cell r="H4301" t="str">
            <v>шт.</v>
          </cell>
          <cell r="I4301" t="str">
            <v>pcs.</v>
          </cell>
          <cell r="J4301">
            <v>26.98</v>
          </cell>
          <cell r="K4301">
            <v>5.9400000000000013</v>
          </cell>
          <cell r="L4301" t="str">
            <v>KQ-57-00</v>
          </cell>
          <cell r="M4301" t="str">
            <v>Щитовое оборудование до 1 кВ, шт.</v>
          </cell>
          <cell r="N4301">
            <v>1</v>
          </cell>
          <cell r="O4301" t="str">
            <v>KQ-57-03</v>
          </cell>
          <cell r="P4301" t="str">
            <v>Монтаж щитового оборудования РУ, ВРУ, шт.</v>
          </cell>
          <cell r="Q4301">
            <v>1</v>
          </cell>
        </row>
        <row r="4302">
          <cell r="E4302" t="str">
            <v>EL00-11-02-25</v>
          </cell>
          <cell r="F4302" t="str">
            <v>Монтаж шкафа цепей управления постоянного тока, до 1000кг</v>
          </cell>
          <cell r="G4302" t="str">
            <v>Installation of DC control loop cabinet, up to 1000 kg</v>
          </cell>
          <cell r="H4302" t="str">
            <v>шт.</v>
          </cell>
          <cell r="I4302" t="str">
            <v>pcs.</v>
          </cell>
          <cell r="J4302">
            <v>4.12</v>
          </cell>
          <cell r="K4302">
            <v>1.7100000000000002</v>
          </cell>
          <cell r="L4302" t="str">
            <v>KQ-57-00</v>
          </cell>
          <cell r="M4302" t="str">
            <v>Щитовое оборудование до 1 кВ, шт.</v>
          </cell>
          <cell r="N4302">
            <v>1</v>
          </cell>
          <cell r="O4302" t="str">
            <v>KQ-57-03</v>
          </cell>
          <cell r="P4302" t="str">
            <v>Монтаж щитового оборудования РУ, ВРУ, шт.</v>
          </cell>
          <cell r="Q4302">
            <v>1</v>
          </cell>
        </row>
        <row r="4303">
          <cell r="E4303" t="str">
            <v>EL00-11-02-26</v>
          </cell>
          <cell r="F4303" t="str">
            <v>Монтаж аккумуляторных батарей</v>
          </cell>
          <cell r="G4303" t="str">
            <v>Installation of batteries</v>
          </cell>
          <cell r="H4303" t="str">
            <v>шт.</v>
          </cell>
          <cell r="I4303" t="str">
            <v>pcs.</v>
          </cell>
          <cell r="J4303">
            <v>3.1</v>
          </cell>
          <cell r="K4303">
            <v>1.4999999999999999E-2</v>
          </cell>
          <cell r="L4303" t="str">
            <v>KQ-55-00</v>
          </cell>
          <cell r="M4303" t="str">
            <v>ДГУ и ИБП, шт.</v>
          </cell>
          <cell r="N4303">
            <v>0</v>
          </cell>
          <cell r="O4303" t="str">
            <v>KQ-55-01</v>
          </cell>
          <cell r="P4303" t="str">
            <v>Монтаж ИБП, шт.</v>
          </cell>
          <cell r="Q4303">
            <v>0</v>
          </cell>
        </row>
        <row r="4304">
          <cell r="E4304" t="str">
            <v>EL00-11-02-27</v>
          </cell>
          <cell r="F4304" t="str">
            <v>Монтаж шкафов/стоек для аккамуляторных батарей , с общим весом аккумуляторной сборки   до 500 кг</v>
          </cell>
          <cell r="G4304" t="str">
            <v>Installation of battery cabinets/racks, with the total weight of the battery pack up to 500 kg</v>
          </cell>
          <cell r="H4304" t="str">
            <v>шт.</v>
          </cell>
          <cell r="I4304" t="str">
            <v>pcs.</v>
          </cell>
          <cell r="J4304">
            <v>2.5750000000000002</v>
          </cell>
          <cell r="K4304">
            <v>0.15</v>
          </cell>
          <cell r="L4304" t="str">
            <v>KQ-55-00</v>
          </cell>
          <cell r="M4304" t="str">
            <v>ДГУ и ИБП, шт.</v>
          </cell>
          <cell r="N4304">
            <v>0</v>
          </cell>
          <cell r="O4304" t="str">
            <v>KQ-55-01</v>
          </cell>
          <cell r="P4304" t="str">
            <v>Монтаж ИБП, шт.</v>
          </cell>
          <cell r="Q4304">
            <v>0</v>
          </cell>
        </row>
        <row r="4305">
          <cell r="E4305" t="str">
            <v>EL00-11-02-28</v>
          </cell>
          <cell r="F4305" t="str">
            <v>Монтаж шкафов/стоек для аккамуляторных батарей , с общим весом аккумуляторной сборки   от 500 кг до 1000 кг</v>
          </cell>
          <cell r="G4305" t="str">
            <v>Installation of battery cabinets/racks for batteries with the total weight of the battery pack from 500 kg to 1000 kg</v>
          </cell>
          <cell r="H4305" t="str">
            <v>шт.</v>
          </cell>
          <cell r="I4305" t="str">
            <v>pcs.</v>
          </cell>
          <cell r="J4305">
            <v>5.15</v>
          </cell>
          <cell r="K4305">
            <v>0.15</v>
          </cell>
          <cell r="L4305" t="str">
            <v>KQ-55-00</v>
          </cell>
          <cell r="M4305" t="str">
            <v>ДГУ и ИБП, шт.</v>
          </cell>
          <cell r="N4305">
            <v>0</v>
          </cell>
          <cell r="O4305" t="str">
            <v>KQ-55-01</v>
          </cell>
          <cell r="P4305" t="str">
            <v>Монтаж ИБП, шт.</v>
          </cell>
          <cell r="Q4305">
            <v>0</v>
          </cell>
        </row>
        <row r="4306">
          <cell r="E4306" t="str">
            <v>EL00-11-02-29</v>
          </cell>
          <cell r="F4306" t="str">
            <v>Монтаж шкафов/стоек для аккамуляторных батарей , с общим весом аккумуляторной сборки   от 1000 кг до 2000 кг</v>
          </cell>
          <cell r="G4306" t="str">
            <v>Installation of battery cabinets/racks, with the total weight of the battery pack from 1000 kg to 2000 kg</v>
          </cell>
          <cell r="H4306" t="str">
            <v>шт.</v>
          </cell>
          <cell r="I4306" t="str">
            <v>pcs.</v>
          </cell>
          <cell r="J4306">
            <v>10.3</v>
          </cell>
          <cell r="K4306">
            <v>0.15</v>
          </cell>
          <cell r="L4306" t="str">
            <v>KQ-55-00</v>
          </cell>
          <cell r="M4306" t="str">
            <v>ДГУ и ИБП, шт.</v>
          </cell>
          <cell r="N4306">
            <v>0</v>
          </cell>
          <cell r="O4306" t="str">
            <v>KQ-55-01</v>
          </cell>
          <cell r="P4306" t="str">
            <v>Монтаж ИБП, шт.</v>
          </cell>
          <cell r="Q4306">
            <v>0</v>
          </cell>
        </row>
        <row r="4307">
          <cell r="E4307" t="str">
            <v>EL00-11-03</v>
          </cell>
          <cell r="F4307" t="str">
            <v>Шинопроводы и токопроводы</v>
          </cell>
          <cell r="G4307" t="str">
            <v>Busducts and current conductors</v>
          </cell>
        </row>
        <row r="4308">
          <cell r="E4308" t="str">
            <v>EL00-11-03-5</v>
          </cell>
          <cell r="F4308" t="str">
            <v>Изолированный шинопровод с изоляцией типа "сэндвич", низкого напряжения, до 1000 А</v>
          </cell>
          <cell r="G4308" t="str">
            <v>Sandwich-type insulated busduct, low voltage, up to 1000 A</v>
          </cell>
          <cell r="H4308" t="str">
            <v>м</v>
          </cell>
          <cell r="I4308" t="str">
            <v>m</v>
          </cell>
          <cell r="J4308">
            <v>1.8440800000000002</v>
          </cell>
          <cell r="K4308">
            <v>0.9907999999999999</v>
          </cell>
          <cell r="L4308" t="str">
            <v>KQ-47-00</v>
          </cell>
          <cell r="M4308" t="str">
            <v>Шинопроводы и токопроводы, м</v>
          </cell>
          <cell r="N4308">
            <v>1</v>
          </cell>
          <cell r="O4308" t="str">
            <v>KQ-47-01</v>
          </cell>
          <cell r="P4308" t="str">
            <v>Монтаж шинопроводов и токопроводов до 1 кВ, м</v>
          </cell>
          <cell r="Q4308">
            <v>1</v>
          </cell>
        </row>
        <row r="4309">
          <cell r="E4309" t="str">
            <v>EL00-11-03-6</v>
          </cell>
          <cell r="F4309" t="str">
            <v>Изолированный шинопровод с изоляцией типа "сэндвич", низкого напряжения, от 1000 А до 2000 А</v>
          </cell>
          <cell r="G4309" t="str">
            <v>Sandwich-type insulated busduct, low voltage, from 1000 A to 2000 A</v>
          </cell>
          <cell r="H4309" t="str">
            <v>м</v>
          </cell>
          <cell r="I4309" t="str">
            <v>m</v>
          </cell>
          <cell r="J4309">
            <v>2.0720000000000001</v>
          </cell>
          <cell r="K4309">
            <v>0.99080000000000001</v>
          </cell>
          <cell r="L4309" t="str">
            <v>KQ-47-00</v>
          </cell>
          <cell r="M4309" t="str">
            <v>Шинопроводы и токопроводы, м</v>
          </cell>
          <cell r="N4309">
            <v>1</v>
          </cell>
          <cell r="O4309" t="str">
            <v>KQ-47-01</v>
          </cell>
          <cell r="P4309" t="str">
            <v>Монтаж шинопроводов и токопроводов до 1 кВ, м</v>
          </cell>
          <cell r="Q4309">
            <v>1</v>
          </cell>
        </row>
        <row r="4310">
          <cell r="E4310" t="str">
            <v>EL00-11-03-7</v>
          </cell>
          <cell r="F4310" t="str">
            <v>Изолированный шинопровод с изоляцией типа "сэндвич", низкого напряжения, от 2000 А до 4000 А</v>
          </cell>
          <cell r="G4310" t="str">
            <v>Sandwich-type insulated busduct, low voltage, from 2000 A to 4000 A</v>
          </cell>
          <cell r="H4310" t="str">
            <v>м</v>
          </cell>
          <cell r="I4310" t="str">
            <v>m</v>
          </cell>
          <cell r="J4310">
            <v>2.44496</v>
          </cell>
          <cell r="K4310">
            <v>0.9907999999999999</v>
          </cell>
          <cell r="L4310" t="str">
            <v>KQ-47-00</v>
          </cell>
          <cell r="M4310" t="str">
            <v>Шинопроводы и токопроводы, м</v>
          </cell>
          <cell r="N4310">
            <v>1</v>
          </cell>
          <cell r="O4310" t="str">
            <v>KQ-47-01</v>
          </cell>
          <cell r="P4310" t="str">
            <v>Монтаж шинопроводов и токопроводов до 1 кВ, м</v>
          </cell>
          <cell r="Q4310">
            <v>1</v>
          </cell>
        </row>
        <row r="4311">
          <cell r="E4311" t="str">
            <v>EL00-11-03-8</v>
          </cell>
          <cell r="F4311" t="str">
            <v>Изолированный шинопровод с изоляцией типа "сэндвич", низкого напряжения, от 4000 А до 6300 А</v>
          </cell>
          <cell r="G4311" t="str">
            <v>Sandwich-type insulated busduct, low voltage, from 4000 A to 6300 A</v>
          </cell>
          <cell r="H4311" t="str">
            <v>м</v>
          </cell>
          <cell r="I4311" t="str">
            <v>m</v>
          </cell>
          <cell r="J4311">
            <v>2.9007999999999998</v>
          </cell>
          <cell r="K4311">
            <v>0.9907999999999999</v>
          </cell>
          <cell r="L4311" t="str">
            <v>KQ-47-00</v>
          </cell>
          <cell r="M4311" t="str">
            <v>Шинопроводы и токопроводы, м</v>
          </cell>
          <cell r="N4311">
            <v>1</v>
          </cell>
          <cell r="O4311" t="str">
            <v>KQ-47-01</v>
          </cell>
          <cell r="P4311" t="str">
            <v>Монтаж шинопроводов и токопроводов до 1 кВ, м</v>
          </cell>
          <cell r="Q4311">
            <v>1</v>
          </cell>
        </row>
        <row r="4312">
          <cell r="E4312" t="str">
            <v>EL00-11-03-9</v>
          </cell>
          <cell r="F4312" t="str">
            <v>Шинопровод с литой изоляцией, среднего напряжения, до 1000 А</v>
          </cell>
          <cell r="G4312" t="str">
            <v>Cast-insulated busduct, medium voltage, up to 1000 A</v>
          </cell>
          <cell r="H4312" t="str">
            <v>м</v>
          </cell>
          <cell r="I4312" t="str">
            <v>m</v>
          </cell>
          <cell r="J4312">
            <v>1.8440800000000002</v>
          </cell>
          <cell r="K4312">
            <v>0.9907999999999999</v>
          </cell>
          <cell r="L4312" t="str">
            <v>KQ-47-00</v>
          </cell>
          <cell r="M4312" t="str">
            <v>Шинопроводы и токопроводы, м</v>
          </cell>
          <cell r="N4312">
            <v>1</v>
          </cell>
          <cell r="O4312" t="str">
            <v>KQ-47-02</v>
          </cell>
          <cell r="P4312" t="str">
            <v>Монтаж шинопроводов и токопроводов от 1 до 35 кВ, м</v>
          </cell>
          <cell r="Q4312">
            <v>1</v>
          </cell>
        </row>
        <row r="4313">
          <cell r="E4313" t="str">
            <v>EL00-11-03-10</v>
          </cell>
          <cell r="F4313" t="str">
            <v>Шинопровод с литой изоляцией, среднего напряжения, от 1000 А до 2000 А</v>
          </cell>
          <cell r="G4313" t="str">
            <v>Cast-insulated busduct, medium voltage, from 1000 A to 2000 A</v>
          </cell>
          <cell r="H4313" t="str">
            <v>м</v>
          </cell>
          <cell r="I4313" t="str">
            <v>m</v>
          </cell>
          <cell r="J4313">
            <v>2.0720000000000001</v>
          </cell>
          <cell r="K4313">
            <v>0.99080000000000001</v>
          </cell>
          <cell r="L4313" t="str">
            <v>KQ-47-00</v>
          </cell>
          <cell r="M4313" t="str">
            <v>Шинопроводы и токопроводы, м</v>
          </cell>
          <cell r="N4313">
            <v>1</v>
          </cell>
          <cell r="O4313" t="str">
            <v>KQ-47-02</v>
          </cell>
          <cell r="P4313" t="str">
            <v>Монтаж шинопроводов и токопроводов от 1 до 35 кВ, м</v>
          </cell>
          <cell r="Q4313">
            <v>1</v>
          </cell>
        </row>
        <row r="4314">
          <cell r="E4314" t="str">
            <v>EL00-11-03-11</v>
          </cell>
          <cell r="F4314" t="str">
            <v>Шинопровод с литой изоляцией, среднего напряжения, от 2000 А до 4000 А</v>
          </cell>
          <cell r="G4314" t="str">
            <v>Cast-insulated busduct, medium voltage, from 2000 A to 4000 A</v>
          </cell>
          <cell r="H4314" t="str">
            <v>м</v>
          </cell>
          <cell r="I4314" t="str">
            <v>m</v>
          </cell>
          <cell r="J4314">
            <v>2.44496</v>
          </cell>
          <cell r="K4314">
            <v>0.9907999999999999</v>
          </cell>
          <cell r="L4314" t="str">
            <v>KQ-47-00</v>
          </cell>
          <cell r="M4314" t="str">
            <v>Шинопроводы и токопроводы, м</v>
          </cell>
          <cell r="N4314">
            <v>1</v>
          </cell>
          <cell r="O4314" t="str">
            <v>KQ-47-02</v>
          </cell>
          <cell r="P4314" t="str">
            <v>Монтаж шинопроводов и токопроводов от 1 до 35 кВ, м</v>
          </cell>
          <cell r="Q4314">
            <v>1</v>
          </cell>
        </row>
        <row r="4315">
          <cell r="E4315" t="str">
            <v>EL00-11-03-12</v>
          </cell>
          <cell r="F4315" t="str">
            <v>Шинопровод с литой изоляцией, среднего напряжения, от 4000 А до 6300 А</v>
          </cell>
          <cell r="G4315" t="str">
            <v>Cast-insulated busduct, medium voltage, from 4000 A to 6300 A</v>
          </cell>
          <cell r="H4315" t="str">
            <v>м</v>
          </cell>
          <cell r="I4315" t="str">
            <v>m</v>
          </cell>
          <cell r="J4315">
            <v>2.9007999999999998</v>
          </cell>
          <cell r="K4315">
            <v>0.9907999999999999</v>
          </cell>
          <cell r="L4315" t="str">
            <v>KQ-47-00</v>
          </cell>
          <cell r="M4315" t="str">
            <v>Шинопроводы и токопроводы, м</v>
          </cell>
          <cell r="N4315">
            <v>1</v>
          </cell>
          <cell r="O4315" t="str">
            <v>KQ-47-02</v>
          </cell>
          <cell r="P4315" t="str">
            <v>Монтаж шинопроводов и токопроводов от 1 до 35 кВ, м</v>
          </cell>
          <cell r="Q4315">
            <v>1</v>
          </cell>
        </row>
        <row r="4316">
          <cell r="E4316" t="str">
            <v>EL00-11-03-14</v>
          </cell>
          <cell r="F4316" t="str">
            <v>Шинопровод с воздушной изоляцией, среднего напряжения, до 1000 А</v>
          </cell>
          <cell r="G4316" t="str">
            <v>Air-insulated busducts, medium voltage, up to 1000 A</v>
          </cell>
          <cell r="H4316" t="str">
            <v>м</v>
          </cell>
          <cell r="I4316" t="str">
            <v>m</v>
          </cell>
          <cell r="J4316">
            <v>0</v>
          </cell>
          <cell r="K4316">
            <v>0</v>
          </cell>
          <cell r="L4316" t="str">
            <v>KQ-47-00</v>
          </cell>
          <cell r="M4316" t="str">
            <v>Шинопроводы и токопроводы, м</v>
          </cell>
          <cell r="N4316">
            <v>1</v>
          </cell>
          <cell r="O4316" t="str">
            <v>KQ-47-02</v>
          </cell>
          <cell r="P4316" t="str">
            <v>Монтаж шинопроводов и токопроводов от 1 до 35 кВ, м</v>
          </cell>
          <cell r="Q4316">
            <v>1</v>
          </cell>
        </row>
        <row r="4317">
          <cell r="E4317" t="str">
            <v>EL00-11-03-15</v>
          </cell>
          <cell r="F4317" t="str">
            <v>Шинопровод с воздушной изоляцией, среднего напряжения, от 1000 А до 2000 А</v>
          </cell>
          <cell r="G4317" t="str">
            <v>Air-insulated busducts, medium voltage, from 1000 A to 2000 A</v>
          </cell>
          <cell r="H4317" t="str">
            <v>м</v>
          </cell>
          <cell r="I4317" t="str">
            <v>m</v>
          </cell>
          <cell r="J4317">
            <v>0</v>
          </cell>
          <cell r="K4317">
            <v>0</v>
          </cell>
          <cell r="L4317" t="str">
            <v>KQ-47-00</v>
          </cell>
          <cell r="M4317" t="str">
            <v>Шинопроводы и токопроводы, м</v>
          </cell>
          <cell r="N4317">
            <v>1</v>
          </cell>
          <cell r="O4317" t="str">
            <v>KQ-47-02</v>
          </cell>
          <cell r="P4317" t="str">
            <v>Монтаж шинопроводов и токопроводов от 1 до 35 кВ, м</v>
          </cell>
          <cell r="Q4317">
            <v>1</v>
          </cell>
        </row>
        <row r="4318">
          <cell r="E4318" t="str">
            <v>EL00-11-03-16</v>
          </cell>
          <cell r="F4318" t="str">
            <v>Шинопровод с воздушной изоляцией, среднего напряжения, от 2000 А до 4000 А</v>
          </cell>
          <cell r="G4318" t="str">
            <v>Air-insulated busducts, medium voltage, from 2000 A to 4000 A</v>
          </cell>
          <cell r="H4318" t="str">
            <v>м</v>
          </cell>
          <cell r="I4318" t="str">
            <v>m</v>
          </cell>
          <cell r="J4318">
            <v>0</v>
          </cell>
          <cell r="K4318">
            <v>0</v>
          </cell>
          <cell r="L4318" t="str">
            <v>KQ-47-00</v>
          </cell>
          <cell r="M4318" t="str">
            <v>Шинопроводы и токопроводы, м</v>
          </cell>
          <cell r="N4318">
            <v>1</v>
          </cell>
          <cell r="O4318" t="str">
            <v>KQ-47-02</v>
          </cell>
          <cell r="P4318" t="str">
            <v>Монтаж шинопроводов и токопроводов от 1 до 35 кВ, м</v>
          </cell>
          <cell r="Q4318">
            <v>1</v>
          </cell>
        </row>
        <row r="4319">
          <cell r="E4319" t="str">
            <v>EL00-11-03-17</v>
          </cell>
          <cell r="F4319" t="str">
            <v>Шинопровод с воздушной изоляцией, среднего напряжения, от 4000 А до 6300 А</v>
          </cell>
          <cell r="G4319" t="str">
            <v>Air-insulated busducts, medium voltage, from 4000 A to 6300 A</v>
          </cell>
          <cell r="H4319" t="str">
            <v>м</v>
          </cell>
          <cell r="I4319" t="str">
            <v>m</v>
          </cell>
          <cell r="J4319">
            <v>0</v>
          </cell>
          <cell r="K4319">
            <v>0</v>
          </cell>
          <cell r="L4319" t="str">
            <v>KQ-47-00</v>
          </cell>
          <cell r="M4319" t="str">
            <v>Шинопроводы и токопроводы, м</v>
          </cell>
          <cell r="N4319">
            <v>1</v>
          </cell>
          <cell r="O4319" t="str">
            <v>KQ-47-02</v>
          </cell>
          <cell r="P4319" t="str">
            <v>Монтаж шинопроводов и токопроводов от 1 до 35 кВ, м</v>
          </cell>
          <cell r="Q4319">
            <v>1</v>
          </cell>
        </row>
        <row r="4320">
          <cell r="E4320" t="str">
            <v>EL00-11-03-18</v>
          </cell>
          <cell r="F4320" t="str">
            <v>Шинопровод с воздушной изоляцией, среднего напряжения, от 6300 А до 9000 А</v>
          </cell>
          <cell r="G4320" t="str">
            <v>Air-insulated busducts, medium voltage, from 6300 A to 9000 A</v>
          </cell>
          <cell r="H4320" t="str">
            <v>м</v>
          </cell>
          <cell r="I4320" t="str">
            <v>m</v>
          </cell>
          <cell r="J4320">
            <v>0</v>
          </cell>
          <cell r="K4320">
            <v>0</v>
          </cell>
          <cell r="L4320" t="str">
            <v>KQ-47-00</v>
          </cell>
          <cell r="M4320" t="str">
            <v>Шинопроводы и токопроводы, м</v>
          </cell>
          <cell r="N4320">
            <v>1</v>
          </cell>
          <cell r="O4320" t="str">
            <v>KQ-47-02</v>
          </cell>
          <cell r="P4320" t="str">
            <v>Монтаж шинопроводов и токопроводов от 1 до 35 кВ, м</v>
          </cell>
          <cell r="Q4320">
            <v>1</v>
          </cell>
        </row>
        <row r="4321">
          <cell r="E4321" t="str">
            <v>EL00-11-04</v>
          </cell>
          <cell r="F4321" t="str">
            <v>Конденсаторные батареи</v>
          </cell>
          <cell r="G4321" t="str">
            <v>Capacitor banks</v>
          </cell>
        </row>
        <row r="4322">
          <cell r="E4322" t="str">
            <v>EL00-11-04-1</v>
          </cell>
          <cell r="F4322" t="str">
            <v>Монтаж конденсаторных батарей, от 5800 кг до 8200 кг</v>
          </cell>
          <cell r="G4322" t="str">
            <v>Installation of capacitor banks, from 5800 kg to 8200 kg</v>
          </cell>
          <cell r="H4322" t="str">
            <v>шт.</v>
          </cell>
          <cell r="I4322" t="str">
            <v>pcs.</v>
          </cell>
          <cell r="J4322">
            <v>25.045800000000003</v>
          </cell>
          <cell r="K4322">
            <v>11.783474999999997</v>
          </cell>
          <cell r="L4322" t="str">
            <v>KQ-57-00</v>
          </cell>
          <cell r="M4322" t="str">
            <v>Щитовое оборудование до 1 кВ, шт.</v>
          </cell>
          <cell r="N4322">
            <v>1</v>
          </cell>
          <cell r="O4322" t="str">
            <v>KQ-57-04</v>
          </cell>
          <cell r="P4322" t="str">
            <v>Монтаж конденсаторных батарей, шт.</v>
          </cell>
          <cell r="Q4322">
            <v>1</v>
          </cell>
        </row>
        <row r="4323">
          <cell r="E4323" t="str">
            <v>EL00-11-04-2</v>
          </cell>
          <cell r="F4323" t="str">
            <v>Монтаж конденсаторных батарей, до 1600 кг</v>
          </cell>
          <cell r="G4323" t="str">
            <v>Installation of capacitor banks, up to 1600 kg</v>
          </cell>
          <cell r="H4323" t="str">
            <v>шт.</v>
          </cell>
          <cell r="I4323" t="str">
            <v>pcs.</v>
          </cell>
          <cell r="J4323">
            <v>7.3</v>
          </cell>
          <cell r="K4323">
            <v>5.032</v>
          </cell>
          <cell r="L4323" t="str">
            <v>KQ-57-00</v>
          </cell>
          <cell r="M4323" t="str">
            <v>Щитовое оборудование до 1 кВ, шт.</v>
          </cell>
          <cell r="N4323">
            <v>1</v>
          </cell>
          <cell r="O4323" t="str">
            <v>KQ-57-04</v>
          </cell>
          <cell r="P4323" t="str">
            <v>Монтаж конденсаторных батарей, шт.</v>
          </cell>
          <cell r="Q4323">
            <v>1</v>
          </cell>
        </row>
        <row r="4324">
          <cell r="E4324" t="str">
            <v>EL00-11-04-3</v>
          </cell>
          <cell r="F4324" t="str">
            <v>Монтаж конденсаторных батарей, от 1600 кг до 3500 кг</v>
          </cell>
          <cell r="G4324" t="str">
            <v>Installation of capacitor banks, from 1600 kg to 3500 kg</v>
          </cell>
          <cell r="H4324" t="str">
            <v>шт.</v>
          </cell>
          <cell r="I4324" t="str">
            <v>pcs.</v>
          </cell>
          <cell r="J4324">
            <v>14.82</v>
          </cell>
          <cell r="K4324">
            <v>8.91</v>
          </cell>
          <cell r="L4324" t="str">
            <v>KQ-57-00</v>
          </cell>
          <cell r="M4324" t="str">
            <v>Щитовое оборудование до 1 кВ, шт.</v>
          </cell>
          <cell r="N4324">
            <v>1</v>
          </cell>
          <cell r="O4324" t="str">
            <v>KQ-57-04</v>
          </cell>
          <cell r="P4324" t="str">
            <v>Монтаж конденсаторных батарей, шт.</v>
          </cell>
          <cell r="Q4324">
            <v>1</v>
          </cell>
        </row>
        <row r="4325">
          <cell r="E4325" t="str">
            <v>EL00-11-04-4</v>
          </cell>
          <cell r="F4325" t="str">
            <v>Монтаж конденсаторных батарей, от 3500 кг до 5800 кг</v>
          </cell>
          <cell r="G4325" t="str">
            <v>Installation of capacitor banks, from 3500 kg to 5800 kg</v>
          </cell>
          <cell r="H4325" t="str">
            <v>шт.</v>
          </cell>
          <cell r="I4325" t="str">
            <v>pcs.</v>
          </cell>
          <cell r="J4325">
            <v>19.266000000000002</v>
          </cell>
          <cell r="K4325">
            <v>10.246499999999999</v>
          </cell>
          <cell r="L4325" t="str">
            <v>KQ-57-00</v>
          </cell>
          <cell r="M4325" t="str">
            <v>Щитовое оборудование до 1 кВ, шт.</v>
          </cell>
          <cell r="N4325">
            <v>1</v>
          </cell>
          <cell r="O4325" t="str">
            <v>KQ-57-04</v>
          </cell>
          <cell r="P4325" t="str">
            <v>Монтаж конденсаторных батарей, шт.</v>
          </cell>
          <cell r="Q4325">
            <v>1</v>
          </cell>
        </row>
        <row r="4326">
          <cell r="E4326" t="str">
            <v>EL00-11-06</v>
          </cell>
          <cell r="F4326" t="str">
            <v>Трансформаторы</v>
          </cell>
          <cell r="G4326" t="str">
            <v>Transformers</v>
          </cell>
        </row>
        <row r="4327">
          <cell r="E4327" t="str">
            <v>EL00-11-06-3</v>
          </cell>
          <cell r="F4327" t="str">
            <v>Трансформатор, сухого типа, СРЕДНЕГО напряжения, мощностью до 1000 кВА</v>
          </cell>
          <cell r="G4327" t="str">
            <v>Transformer, dry type, MEDIUM voltage, capacity: up to 1000 kVA</v>
          </cell>
          <cell r="H4327" t="str">
            <v>шт.</v>
          </cell>
          <cell r="I4327" t="str">
            <v>pcs.</v>
          </cell>
          <cell r="J4327">
            <v>24.72</v>
          </cell>
          <cell r="K4327">
            <v>7.2799999999999994</v>
          </cell>
          <cell r="L4327" t="str">
            <v>KQ-54-00</v>
          </cell>
          <cell r="M4327" t="str">
            <v>Оборудование трансформаторных подстанций, шт.</v>
          </cell>
          <cell r="N4327">
            <v>1</v>
          </cell>
          <cell r="O4327" t="str">
            <v>KQ-54-01</v>
          </cell>
          <cell r="P4327" t="str">
            <v>Монтаж оборудования трансформаторных подстанций от 1 до 35 кВ, шт. (трансформатор)</v>
          </cell>
          <cell r="Q4327">
            <v>1</v>
          </cell>
        </row>
        <row r="4328">
          <cell r="E4328" t="str">
            <v>EL00-11-06-5</v>
          </cell>
          <cell r="F4328" t="str">
            <v>Трансформатор, сухого типа, СРЕДНЕГО напряжения, мощностью от 1000 кВА до 2500 кВА</v>
          </cell>
          <cell r="G4328" t="str">
            <v>Transformer, dry type, MEDIUM voltage, capacity: from 1000 kVA to 2500 kVA</v>
          </cell>
          <cell r="H4328" t="str">
            <v>шт.</v>
          </cell>
          <cell r="I4328" t="str">
            <v>pcs.</v>
          </cell>
          <cell r="J4328">
            <v>37.21</v>
          </cell>
          <cell r="K4328">
            <v>7.5499999999999989</v>
          </cell>
          <cell r="L4328" t="str">
            <v>KQ-54-00</v>
          </cell>
          <cell r="M4328" t="str">
            <v>Оборудование трансформаторных подстанций, шт.</v>
          </cell>
          <cell r="N4328">
            <v>1</v>
          </cell>
          <cell r="O4328" t="str">
            <v>KQ-54-01</v>
          </cell>
          <cell r="P4328" t="str">
            <v>Монтаж оборудования трансформаторных подстанций от 1 до 35 кВ, шт. (трансформатор)</v>
          </cell>
          <cell r="Q4328">
            <v>1</v>
          </cell>
        </row>
        <row r="4329">
          <cell r="E4329" t="str">
            <v>EL00-11-06-6</v>
          </cell>
          <cell r="F4329" t="str">
            <v>Трансформатор, сухого типа, СРЕДНЕГО напряжения, мощностью от 2500 кВА до 3150 кВА</v>
          </cell>
          <cell r="G4329" t="str">
            <v>Transformer, dry type, MEDIUM voltage, capacity: from 2500 kVA to 3150 kVA</v>
          </cell>
          <cell r="H4329" t="str">
            <v>шт.</v>
          </cell>
          <cell r="I4329" t="str">
            <v>pcs.</v>
          </cell>
          <cell r="J4329">
            <v>53.29</v>
          </cell>
          <cell r="K4329">
            <v>16.45</v>
          </cell>
          <cell r="L4329" t="str">
            <v>KQ-54-00</v>
          </cell>
          <cell r="M4329" t="str">
            <v>Оборудование трансформаторных подстанций, шт.</v>
          </cell>
          <cell r="N4329">
            <v>1</v>
          </cell>
          <cell r="O4329" t="str">
            <v>KQ-54-01</v>
          </cell>
          <cell r="P4329" t="str">
            <v>Монтаж оборудования трансформаторных подстанций от 1 до 35 кВ, шт. (трансформатор)</v>
          </cell>
          <cell r="Q4329">
            <v>1</v>
          </cell>
        </row>
        <row r="4330">
          <cell r="E4330" t="str">
            <v>EL00-11-06-7</v>
          </cell>
          <cell r="F4330" t="str">
            <v>Трансформатор, масляный, СРЕДНЕГО напряжения, мощностью до 1000 кВА</v>
          </cell>
          <cell r="G4330" t="str">
            <v>Transformer, oil type, MEDIUM voltage, capacity: up to 1000 kVA</v>
          </cell>
          <cell r="H4330" t="str">
            <v>шт.</v>
          </cell>
          <cell r="I4330" t="str">
            <v>pcs.</v>
          </cell>
          <cell r="J4330">
            <v>28.02</v>
          </cell>
          <cell r="K4330">
            <v>8.3149999999999995</v>
          </cell>
          <cell r="L4330" t="str">
            <v>KQ-54-00</v>
          </cell>
          <cell r="M4330" t="str">
            <v>Оборудование трансформаторных подстанций, шт.</v>
          </cell>
          <cell r="N4330">
            <v>1</v>
          </cell>
          <cell r="O4330" t="str">
            <v>KQ-54-01</v>
          </cell>
          <cell r="P4330" t="str">
            <v>Монтаж оборудования трансформаторных подстанций от 1 до 35 кВ, шт. (трансформатор)</v>
          </cell>
          <cell r="Q4330">
            <v>1</v>
          </cell>
        </row>
        <row r="4331">
          <cell r="E4331" t="str">
            <v>EL00-11-06-8</v>
          </cell>
          <cell r="F4331" t="str">
            <v>Трансформатор, масляный, СРЕДНЕГО напряжения, мощностью от 1000 кВА до 2500 кВА</v>
          </cell>
          <cell r="G4331" t="str">
            <v>Transformer, oil type, MEDIUM voltage, capacity: from 1000 kVA to 2500 kVA</v>
          </cell>
          <cell r="H4331" t="str">
            <v>шт.</v>
          </cell>
          <cell r="I4331" t="str">
            <v>pcs.</v>
          </cell>
          <cell r="J4331">
            <v>241.41</v>
          </cell>
          <cell r="K4331">
            <v>37.199999999999996</v>
          </cell>
          <cell r="L4331" t="str">
            <v>KQ-54-00</v>
          </cell>
          <cell r="M4331" t="str">
            <v>Оборудование трансформаторных подстанций, шт.</v>
          </cell>
          <cell r="N4331">
            <v>1</v>
          </cell>
          <cell r="O4331" t="str">
            <v>KQ-54-01</v>
          </cell>
          <cell r="P4331" t="str">
            <v>Монтаж оборудования трансформаторных подстанций от 1 до 35 кВ, шт. (трансформатор)</v>
          </cell>
          <cell r="Q4331">
            <v>1</v>
          </cell>
        </row>
        <row r="4332">
          <cell r="E4332" t="str">
            <v>EL00-11-07</v>
          </cell>
          <cell r="F4332" t="str">
            <v>ДГУ (дизель-генераторная установка)</v>
          </cell>
          <cell r="G4332" t="str">
            <v>DGU - Diesel Generator Unit</v>
          </cell>
        </row>
        <row r="4333">
          <cell r="E4333" t="str">
            <v>EL00-11-07-1</v>
          </cell>
          <cell r="F4333" t="str">
            <v>Дизель-генераторный агрегат, монтаж на контейнер от 250 кВА до 1000 кВА</v>
          </cell>
          <cell r="G4333" t="str">
            <v>Diesel generator unit, installation onto a container, from 250 kVA to 1000 kVA</v>
          </cell>
          <cell r="H4333" t="str">
            <v>шт.</v>
          </cell>
          <cell r="I4333" t="str">
            <v>pcs.</v>
          </cell>
          <cell r="J4333">
            <v>196.4</v>
          </cell>
          <cell r="K4333">
            <v>29.07</v>
          </cell>
          <cell r="L4333" t="str">
            <v>KQ-55-00</v>
          </cell>
          <cell r="M4333" t="str">
            <v>ДГУ и ИБП, шт.</v>
          </cell>
          <cell r="N4333">
            <v>1</v>
          </cell>
          <cell r="O4333" t="str">
            <v>KQ-55-02</v>
          </cell>
          <cell r="P4333" t="str">
            <v>Монтаж дизель-генераторных установок, шт.</v>
          </cell>
          <cell r="Q4333">
            <v>1</v>
          </cell>
        </row>
        <row r="4334">
          <cell r="E4334" t="str">
            <v>EL00-11-07-2</v>
          </cell>
          <cell r="F4334" t="str">
            <v>Дизель-генераторный агрегат, монтаж на контейнер от 1000 кВА и выше</v>
          </cell>
          <cell r="G4334" t="str">
            <v>Diesel generator unit, installation onto a container, from 1000 kVA and above</v>
          </cell>
          <cell r="H4334" t="str">
            <v>шт.</v>
          </cell>
          <cell r="I4334" t="str">
            <v>pcs.</v>
          </cell>
          <cell r="J4334">
            <v>248.83</v>
          </cell>
          <cell r="K4334">
            <v>36.704699999999995</v>
          </cell>
          <cell r="L4334" t="str">
            <v>KQ-55-00</v>
          </cell>
          <cell r="M4334" t="str">
            <v>ДГУ и ИБП, шт.</v>
          </cell>
          <cell r="N4334">
            <v>1</v>
          </cell>
          <cell r="O4334" t="str">
            <v>KQ-55-02</v>
          </cell>
          <cell r="P4334" t="str">
            <v>Монтаж дизель-генераторных установок, шт.</v>
          </cell>
          <cell r="Q4334">
            <v>1</v>
          </cell>
        </row>
        <row r="4335">
          <cell r="E4335" t="str">
            <v>EL00-11-07-3</v>
          </cell>
          <cell r="F4335" t="str">
            <v>Дизель-генераторный агрегат, внутренняя сборка до 250 кВА</v>
          </cell>
          <cell r="G4335" t="str">
            <v>Diesel generator unit, inner assembly, up to 250 kVA</v>
          </cell>
          <cell r="H4335" t="str">
            <v>шт.</v>
          </cell>
          <cell r="I4335" t="str">
            <v>pcs.</v>
          </cell>
          <cell r="J4335">
            <v>168.57</v>
          </cell>
          <cell r="K4335">
            <v>33.833500000000001</v>
          </cell>
          <cell r="L4335" t="str">
            <v>KQ-55-00</v>
          </cell>
          <cell r="M4335" t="str">
            <v>ДГУ и ИБП, шт.</v>
          </cell>
          <cell r="N4335">
            <v>1</v>
          </cell>
          <cell r="O4335" t="str">
            <v>KQ-55-02</v>
          </cell>
          <cell r="P4335" t="str">
            <v>Монтаж дизель-генераторных установок, шт.</v>
          </cell>
          <cell r="Q4335">
            <v>1</v>
          </cell>
        </row>
        <row r="4336">
          <cell r="E4336" t="str">
            <v>EL00-11-07-4</v>
          </cell>
          <cell r="F4336" t="str">
            <v>Дизель-генераторный агрегат, внутренняя сборка от 250 кВА до 1000 кВА</v>
          </cell>
          <cell r="G4336" t="str">
            <v>Diesel generator unit, inner assembly, from 250 kVA to 1000 kVA</v>
          </cell>
          <cell r="H4336" t="str">
            <v>шт.</v>
          </cell>
          <cell r="I4336" t="str">
            <v>pcs.</v>
          </cell>
          <cell r="J4336">
            <v>245.4</v>
          </cell>
          <cell r="K4336">
            <v>44.3</v>
          </cell>
          <cell r="L4336" t="str">
            <v>KQ-55-00</v>
          </cell>
          <cell r="M4336" t="str">
            <v>ДГУ и ИБП, шт.</v>
          </cell>
          <cell r="N4336">
            <v>1</v>
          </cell>
          <cell r="O4336" t="str">
            <v>KQ-55-02</v>
          </cell>
          <cell r="P4336" t="str">
            <v>Монтаж дизель-генераторных установок, шт.</v>
          </cell>
          <cell r="Q4336">
            <v>1</v>
          </cell>
        </row>
        <row r="4337">
          <cell r="E4337" t="str">
            <v>EL00-11-07-5</v>
          </cell>
          <cell r="F4337" t="str">
            <v>Дизель-генераторный агрегат, внутренняя сборка от 1000 кВА и выше</v>
          </cell>
          <cell r="G4337" t="str">
            <v>Diesel generator unit, inner assembly, from 1000 kVA and above</v>
          </cell>
          <cell r="H4337" t="str">
            <v>шт.</v>
          </cell>
          <cell r="I4337" t="str">
            <v>pcs.</v>
          </cell>
          <cell r="J4337">
            <v>310.99</v>
          </cell>
          <cell r="K4337">
            <v>55.607999999999997</v>
          </cell>
          <cell r="L4337" t="str">
            <v>KQ-55-00</v>
          </cell>
          <cell r="M4337" t="str">
            <v>ДГУ и ИБП, шт.</v>
          </cell>
          <cell r="N4337">
            <v>1</v>
          </cell>
          <cell r="O4337" t="str">
            <v>KQ-55-02</v>
          </cell>
          <cell r="P4337" t="str">
            <v>Монтаж дизель-генераторных установок, шт.</v>
          </cell>
          <cell r="Q4337">
            <v>1</v>
          </cell>
        </row>
        <row r="4338">
          <cell r="E4338" t="str">
            <v>EL00-11-07-6</v>
          </cell>
          <cell r="F4338" t="str">
            <v>Дизель-генераторный агрегат, монтаж на контейнер до 250 кВА</v>
          </cell>
          <cell r="G4338" t="str">
            <v>Diesel generator unit, installation onto a container, up to 250 kVA</v>
          </cell>
          <cell r="H4338" t="str">
            <v>шт.</v>
          </cell>
          <cell r="I4338" t="str">
            <v>pcs.</v>
          </cell>
          <cell r="J4338">
            <v>130.62</v>
          </cell>
          <cell r="K4338">
            <v>17.768000000000001</v>
          </cell>
          <cell r="L4338" t="str">
            <v>KQ-55-00</v>
          </cell>
          <cell r="M4338" t="str">
            <v>ДГУ и ИБП, шт.</v>
          </cell>
          <cell r="N4338">
            <v>1</v>
          </cell>
          <cell r="O4338" t="str">
            <v>KQ-55-02</v>
          </cell>
          <cell r="P4338" t="str">
            <v>Монтаж дизель-генераторных установок, шт.</v>
          </cell>
          <cell r="Q4338">
            <v>1</v>
          </cell>
        </row>
        <row r="4339">
          <cell r="E4339" t="str">
            <v>EL00-11-08</v>
          </cell>
          <cell r="F4339" t="str">
            <v>Устройство резистивного заземления</v>
          </cell>
          <cell r="G4339" t="str">
            <v>Resistive earthing unit</v>
          </cell>
        </row>
        <row r="4340">
          <cell r="E4340" t="str">
            <v>EL00-11-08-2</v>
          </cell>
          <cell r="F4340" t="str">
            <v>Резистор заземления нейтрали, среднее напряжение, 35 кВ</v>
          </cell>
          <cell r="G4340" t="str">
            <v>Neutral earthing resistor, medium voltage, 35 kV</v>
          </cell>
          <cell r="H4340" t="str">
            <v>шт.</v>
          </cell>
          <cell r="I4340" t="str">
            <v>pcs.</v>
          </cell>
          <cell r="J4340">
            <v>18.77</v>
          </cell>
          <cell r="K4340">
            <v>1.925</v>
          </cell>
          <cell r="L4340" t="str">
            <v>KQ-54-00</v>
          </cell>
          <cell r="M4340" t="str">
            <v>Оборудование трансформаторных подстанций, шт.</v>
          </cell>
          <cell r="N4340">
            <v>0</v>
          </cell>
          <cell r="O4340" t="str">
            <v>KQ-54-01</v>
          </cell>
          <cell r="P4340" t="str">
            <v>Монтаж оборудования трансформаторных подстанций от 1 до 35 кВ, шт. (трансформатор)</v>
          </cell>
          <cell r="Q4340">
            <v>0</v>
          </cell>
        </row>
        <row r="4341">
          <cell r="E4341" t="str">
            <v>EL00-11-08-3</v>
          </cell>
          <cell r="F4341" t="str">
            <v>Резистор заземления нейтрали, высокое напряжение, 110 кВ</v>
          </cell>
          <cell r="G4341" t="str">
            <v>Neutral earthing resistor, high voltage, 110 kV</v>
          </cell>
          <cell r="H4341" t="str">
            <v>шт.</v>
          </cell>
          <cell r="I4341" t="str">
            <v>pcs.</v>
          </cell>
          <cell r="J4341">
            <v>18.77</v>
          </cell>
          <cell r="K4341">
            <v>1.925</v>
          </cell>
          <cell r="L4341" t="str">
            <v>KQ-54-00</v>
          </cell>
          <cell r="M4341" t="str">
            <v>Оборудование трансформаторных подстанций, шт.</v>
          </cell>
          <cell r="N4341">
            <v>0</v>
          </cell>
          <cell r="O4341" t="str">
            <v>KQ-54-02</v>
          </cell>
          <cell r="P4341" t="str">
            <v>Монтаж оборудования трансформаторных подстанций свыше 35 кВ, шт. (трансформатор)</v>
          </cell>
          <cell r="Q4341">
            <v>0</v>
          </cell>
        </row>
        <row r="4342">
          <cell r="E4342" t="str">
            <v>EL00-11-09</v>
          </cell>
          <cell r="F4342" t="str">
            <v xml:space="preserve"> Реакторы</v>
          </cell>
          <cell r="G4342" t="str">
            <v xml:space="preserve"> Reactors</v>
          </cell>
        </row>
        <row r="4343">
          <cell r="E4343" t="str">
            <v>EL00-11-09-2</v>
          </cell>
          <cell r="F4343" t="str">
            <v>Реактор бетонный, СРЕДНЕГО напряжения, от 1 кВ до 35 кВ, токоограничивающий</v>
          </cell>
          <cell r="G4343" t="str">
            <v>Concrete reactor, MEDIUM voltage, 1 kV to 35 kV, current-limiting</v>
          </cell>
          <cell r="H4343" t="str">
            <v>шт.</v>
          </cell>
          <cell r="I4343" t="str">
            <v>pcs.</v>
          </cell>
          <cell r="J4343">
            <v>77.7</v>
          </cell>
          <cell r="K4343">
            <v>20.518000000000001</v>
          </cell>
          <cell r="L4343" t="str">
            <v>KQ-54-00</v>
          </cell>
          <cell r="M4343" t="str">
            <v>Оборудование трансформаторных подстанций, шт.</v>
          </cell>
          <cell r="N4343">
            <v>0</v>
          </cell>
          <cell r="O4343" t="str">
            <v>KQ-54-01</v>
          </cell>
          <cell r="P4343" t="str">
            <v>Монтаж оборудования трансформаторных подстанций от 1 до 35 кВ, шт. (трансформатор)</v>
          </cell>
          <cell r="Q4343">
            <v>0</v>
          </cell>
        </row>
        <row r="4344">
          <cell r="E4344" t="str">
            <v>EL00-11-09-3</v>
          </cell>
          <cell r="F4344" t="str">
            <v>Реактор полимерный, СРЕДНЕГО напряжения, от 1 кВ до 35 кВ, токоограничивающий</v>
          </cell>
          <cell r="G4344" t="str">
            <v>Polymer reactor, MEDIUM voltage, 1 kV to 35 kV, current-limiting</v>
          </cell>
          <cell r="H4344" t="str">
            <v>шт.</v>
          </cell>
          <cell r="I4344" t="str">
            <v>pcs.</v>
          </cell>
          <cell r="J4344">
            <v>77.7</v>
          </cell>
          <cell r="K4344">
            <v>20.317999999999998</v>
          </cell>
          <cell r="L4344" t="str">
            <v>KQ-54-00</v>
          </cell>
          <cell r="M4344" t="str">
            <v>Оборудование трансформаторных подстанций, шт.</v>
          </cell>
          <cell r="N4344">
            <v>0</v>
          </cell>
          <cell r="O4344" t="str">
            <v>KQ-54-01</v>
          </cell>
          <cell r="P4344" t="str">
            <v>Монтаж оборудования трансформаторных подстанций от 1 до 35 кВ, шт. (трансформатор)</v>
          </cell>
          <cell r="Q4344">
            <v>0</v>
          </cell>
        </row>
        <row r="4345">
          <cell r="E4345" t="str">
            <v>EL00-11-09-4</v>
          </cell>
          <cell r="F4345" t="str">
            <v>Реактор бетонный, СРЕДНЕГО напряжения, от 1 кВ до 35 кВ, сглаживающий и ВЧ (фильтр)</v>
          </cell>
          <cell r="G4345" t="str">
            <v>Concrete reactor, MEDIUM voltage, 1 kV to 35 kV, smoothing and HF (filter)</v>
          </cell>
          <cell r="H4345" t="str">
            <v>шт.</v>
          </cell>
          <cell r="I4345" t="str">
            <v>pcs.</v>
          </cell>
          <cell r="J4345">
            <v>25.8</v>
          </cell>
          <cell r="K4345">
            <v>4.5380000000000003</v>
          </cell>
          <cell r="L4345" t="str">
            <v>KQ-54-00</v>
          </cell>
          <cell r="M4345" t="str">
            <v>Оборудование трансформаторных подстанций, шт.</v>
          </cell>
          <cell r="N4345">
            <v>0</v>
          </cell>
          <cell r="O4345" t="str">
            <v>KQ-54-01</v>
          </cell>
          <cell r="P4345" t="str">
            <v>Монтаж оборудования трансформаторных подстанций от 1 до 35 кВ, шт. (трансформатор)</v>
          </cell>
          <cell r="Q4345">
            <v>0</v>
          </cell>
        </row>
        <row r="4346">
          <cell r="E4346" t="str">
            <v>EL00-11-09-5</v>
          </cell>
          <cell r="F4346" t="str">
            <v>Реактор полимерный, СРЕДНЕГО напряжения, от 1 кВ до 35 кВ, сглаживающий и ВЧ (фильтр)</v>
          </cell>
          <cell r="G4346" t="str">
            <v>Polymer reactor, MEDIUM voltage, 1 kV to 35 kV, smoothing and HF (filter)</v>
          </cell>
          <cell r="H4346" t="str">
            <v>шт.</v>
          </cell>
          <cell r="I4346" t="str">
            <v>pcs.</v>
          </cell>
          <cell r="J4346">
            <v>25.8</v>
          </cell>
          <cell r="K4346">
            <v>4.5380000000000003</v>
          </cell>
          <cell r="L4346" t="str">
            <v>KQ-54-00</v>
          </cell>
          <cell r="M4346" t="str">
            <v>Оборудование трансформаторных подстанций, шт.</v>
          </cell>
          <cell r="N4346">
            <v>0</v>
          </cell>
          <cell r="O4346" t="str">
            <v>KQ-54-01</v>
          </cell>
          <cell r="P4346" t="str">
            <v>Монтаж оборудования трансформаторных подстанций от 1 до 35 кВ, шт. (трансформатор)</v>
          </cell>
          <cell r="Q4346">
            <v>0</v>
          </cell>
        </row>
        <row r="4347">
          <cell r="E4347" t="str">
            <v>EL00-11-09-6</v>
          </cell>
          <cell r="F4347" t="str">
            <v>Реактор бетонный, СРЕДНЕГО напряжения, от 1 кВ до 35 кВ, пусковой или демфирущий</v>
          </cell>
          <cell r="G4347" t="str">
            <v>Concrete reactor, MEDIUM voltage, 1 kV to 35 kV, starting or damping</v>
          </cell>
          <cell r="H4347" t="str">
            <v>шт.</v>
          </cell>
          <cell r="I4347" t="str">
            <v>pcs.</v>
          </cell>
          <cell r="J4347">
            <v>34.4</v>
          </cell>
          <cell r="K4347">
            <v>6.359</v>
          </cell>
          <cell r="L4347" t="str">
            <v>KQ-54-00</v>
          </cell>
          <cell r="M4347" t="str">
            <v>Оборудование трансформаторных подстанций, шт.</v>
          </cell>
          <cell r="N4347">
            <v>0</v>
          </cell>
          <cell r="O4347" t="str">
            <v>KQ-54-01</v>
          </cell>
          <cell r="P4347" t="str">
            <v>Монтаж оборудования трансформаторных подстанций от 1 до 35 кВ, шт. (трансформатор)</v>
          </cell>
          <cell r="Q4347">
            <v>0</v>
          </cell>
        </row>
        <row r="4348">
          <cell r="E4348" t="str">
            <v>EL00-11-09-7</v>
          </cell>
          <cell r="F4348" t="str">
            <v>Реактор полимерный, СРЕДНЕГО напряжения, от 1 кВ до 35 кВ, пусковой или демфирущий</v>
          </cell>
          <cell r="G4348" t="str">
            <v>Polymer reactor, MEDIUM voltage, 1 kV to 35 kV, starting or damping</v>
          </cell>
          <cell r="H4348" t="str">
            <v>шт.</v>
          </cell>
          <cell r="I4348" t="str">
            <v>pcs.</v>
          </cell>
          <cell r="J4348">
            <v>25.8</v>
          </cell>
          <cell r="K4348">
            <v>4.5039999999999996</v>
          </cell>
          <cell r="L4348" t="str">
            <v>KQ-54-00</v>
          </cell>
          <cell r="M4348" t="str">
            <v>Оборудование трансформаторных подстанций, шт.</v>
          </cell>
          <cell r="N4348">
            <v>0</v>
          </cell>
          <cell r="O4348" t="str">
            <v>KQ-54-01</v>
          </cell>
          <cell r="P4348" t="str">
            <v>Монтаж оборудования трансформаторных подстанций от 1 до 35 кВ, шт. (трансформатор)</v>
          </cell>
          <cell r="Q4348">
            <v>0</v>
          </cell>
        </row>
        <row r="4349">
          <cell r="E4349" t="str">
            <v>EL00-11-09-8</v>
          </cell>
          <cell r="F4349" t="str">
            <v>Реактор бетонный, СРЕДНЕГО напряжения, от 1 кВ до 35 кВ, ВЧ заградитель</v>
          </cell>
          <cell r="G4349" t="str">
            <v>Concrete reactor, MEDIUM voltage, 1 kV to 35 kV, HF barrier</v>
          </cell>
          <cell r="H4349" t="str">
            <v>шт.</v>
          </cell>
          <cell r="I4349" t="str">
            <v>pcs.</v>
          </cell>
          <cell r="J4349">
            <v>34.4</v>
          </cell>
          <cell r="K4349">
            <v>6.3100000000000005</v>
          </cell>
          <cell r="L4349" t="str">
            <v>KQ-54-00</v>
          </cell>
          <cell r="M4349" t="str">
            <v>Оборудование трансформаторных подстанций, шт.</v>
          </cell>
          <cell r="N4349">
            <v>0</v>
          </cell>
          <cell r="O4349" t="str">
            <v>KQ-54-01</v>
          </cell>
          <cell r="P4349" t="str">
            <v>Монтаж оборудования трансформаторных подстанций от 1 до 35 кВ, шт. (трансформатор)</v>
          </cell>
          <cell r="Q4349">
            <v>0</v>
          </cell>
        </row>
        <row r="4350">
          <cell r="E4350" t="str">
            <v>EL00-11-09-9</v>
          </cell>
          <cell r="F4350" t="str">
            <v>Реактор полимерный, СРЕДНЕГО напряжения, от 1 кВ до 35 кВ, ВЧ заградитель</v>
          </cell>
          <cell r="G4350" t="str">
            <v>Polymer reactor, MEDIUM voltage, 1 kV to 35 kV, HF barrier</v>
          </cell>
          <cell r="H4350" t="str">
            <v>шт.</v>
          </cell>
          <cell r="I4350" t="str">
            <v>pcs.</v>
          </cell>
          <cell r="J4350">
            <v>34.4</v>
          </cell>
          <cell r="K4350">
            <v>6.3100000000000005</v>
          </cell>
          <cell r="L4350" t="str">
            <v>KQ-54-00</v>
          </cell>
          <cell r="M4350" t="str">
            <v>Оборудование трансформаторных подстанций, шт.</v>
          </cell>
          <cell r="N4350">
            <v>0</v>
          </cell>
          <cell r="O4350" t="str">
            <v>KQ-54-01</v>
          </cell>
          <cell r="P4350" t="str">
            <v>Монтаж оборудования трансформаторных подстанций от 1 до 35 кВ, шт. (трансформатор)</v>
          </cell>
          <cell r="Q4350">
            <v>0</v>
          </cell>
        </row>
        <row r="4351">
          <cell r="E4351" t="str">
            <v>EL00-11-09-10</v>
          </cell>
          <cell r="F4351" t="str">
            <v>Реактор бетонный, СРЕДНЕГО напряжения, от 1 кВ до 35 кВ, шунтирующий</v>
          </cell>
          <cell r="G4351" t="str">
            <v>Concrete reactor, MEDIUM voltage, 1 kV to 35 kV, bypassing</v>
          </cell>
          <cell r="H4351" t="str">
            <v>шт.</v>
          </cell>
          <cell r="I4351" t="str">
            <v>pcs.</v>
          </cell>
          <cell r="J4351">
            <v>77.7</v>
          </cell>
          <cell r="K4351">
            <v>20.52</v>
          </cell>
          <cell r="L4351" t="str">
            <v>KQ-54-00</v>
          </cell>
          <cell r="M4351" t="str">
            <v>Оборудование трансформаторных подстанций, шт.</v>
          </cell>
          <cell r="N4351">
            <v>0</v>
          </cell>
          <cell r="O4351" t="str">
            <v>KQ-54-01</v>
          </cell>
          <cell r="P4351" t="str">
            <v>Монтаж оборудования трансформаторных подстанций от 1 до 35 кВ, шт. (трансформатор)</v>
          </cell>
          <cell r="Q4351">
            <v>0</v>
          </cell>
        </row>
        <row r="4352">
          <cell r="E4352" t="str">
            <v>EL00-11-09-11</v>
          </cell>
          <cell r="F4352" t="str">
            <v>Реактор полимерный, СРЕДНЕГО напряжения, от 1 кВ до 35 кВ, шунтирующий</v>
          </cell>
          <cell r="G4352" t="str">
            <v>Polymer reactor, MEDIUM voltage, 1 kV to 35 kV, bypassing</v>
          </cell>
          <cell r="H4352" t="str">
            <v>шт.</v>
          </cell>
          <cell r="I4352" t="str">
            <v>pcs.</v>
          </cell>
          <cell r="J4352">
            <v>77.7</v>
          </cell>
          <cell r="K4352">
            <v>20.52</v>
          </cell>
          <cell r="L4352" t="str">
            <v>KQ-54-00</v>
          </cell>
          <cell r="M4352" t="str">
            <v>Оборудование трансформаторных подстанций, шт.</v>
          </cell>
          <cell r="N4352">
            <v>0</v>
          </cell>
          <cell r="O4352" t="str">
            <v>KQ-54-01</v>
          </cell>
          <cell r="P4352" t="str">
            <v>Монтаж оборудования трансформаторных подстанций от 1 до 35 кВ, шт. (трансформатор)</v>
          </cell>
          <cell r="Q4352">
            <v>0</v>
          </cell>
        </row>
        <row r="4353">
          <cell r="E4353" t="str">
            <v>EL00-12</v>
          </cell>
          <cell r="F4353" t="str">
            <v>Монтаж оборудования в помещениях</v>
          </cell>
          <cell r="G4353" t="str">
            <v>Installation of equipment in rooms</v>
          </cell>
        </row>
        <row r="4354">
          <cell r="E4354" t="str">
            <v>EL00-12-01</v>
          </cell>
          <cell r="F4354" t="str">
            <v>Светильники светодиодные</v>
          </cell>
          <cell r="G4354" t="str">
            <v>LED lighting fixtures</v>
          </cell>
        </row>
        <row r="4355">
          <cell r="E4355" t="str">
            <v>EL00-12-01-01</v>
          </cell>
          <cell r="F4355" t="str">
            <v>Монтаж светильника светодиодного настенного исполнения</v>
          </cell>
          <cell r="G4355" t="str">
            <v>Installation of LED lighting fixtures, wall-mounted</v>
          </cell>
          <cell r="H4355" t="str">
            <v>шт.</v>
          </cell>
          <cell r="I4355" t="str">
            <v>pcs.</v>
          </cell>
          <cell r="J4355">
            <v>0.57999999999999996</v>
          </cell>
          <cell r="K4355">
            <v>0.02</v>
          </cell>
          <cell r="L4355" t="str">
            <v>KQ-56-00</v>
          </cell>
          <cell r="M4355" t="str">
            <v>Осветительные приборы, шт.</v>
          </cell>
          <cell r="N4355">
            <v>1</v>
          </cell>
          <cell r="O4355" t="str">
            <v>KQ-56-02</v>
          </cell>
          <cell r="P4355" t="str">
            <v>Монтаж осветительных приборов внутреннего исполнения (штучные), шт.</v>
          </cell>
          <cell r="Q4355">
            <v>1</v>
          </cell>
        </row>
        <row r="4356">
          <cell r="E4356" t="str">
            <v>EL00-12-01-02</v>
          </cell>
          <cell r="F4356" t="str">
            <v>Монтаж светильника светодиодного на закладной конструкции, стойке.</v>
          </cell>
          <cell r="G4356" t="str">
            <v>Installation of LED lighting fixtures on an embedded structure, stand.</v>
          </cell>
          <cell r="H4356" t="str">
            <v>шт.</v>
          </cell>
          <cell r="I4356" t="str">
            <v>pcs.</v>
          </cell>
          <cell r="J4356">
            <v>0.57999999999999996</v>
          </cell>
          <cell r="K4356">
            <v>0.02</v>
          </cell>
          <cell r="L4356" t="str">
            <v>KQ-56-00</v>
          </cell>
          <cell r="M4356" t="str">
            <v>Осветительные приборы, шт.</v>
          </cell>
          <cell r="N4356">
            <v>1</v>
          </cell>
          <cell r="O4356" t="str">
            <v>KQ-56-02</v>
          </cell>
          <cell r="P4356" t="str">
            <v>Монтаж осветительных приборов внутреннего исполнения (штучные), шт.</v>
          </cell>
          <cell r="Q4356">
            <v>1</v>
          </cell>
        </row>
        <row r="4357">
          <cell r="E4357" t="str">
            <v>EL00-12-01-03</v>
          </cell>
          <cell r="F4357" t="str">
            <v>Монтаж светильника светодиодного потолочный (Накладной)</v>
          </cell>
          <cell r="G4357" t="str">
            <v>Installation of LED lighting fixtures, ceiling-mounted (surface-mounted)</v>
          </cell>
          <cell r="H4357" t="str">
            <v>шт.</v>
          </cell>
          <cell r="I4357" t="str">
            <v>pcs.</v>
          </cell>
          <cell r="J4357">
            <v>0.57999999999999996</v>
          </cell>
          <cell r="K4357">
            <v>0.02</v>
          </cell>
          <cell r="L4357" t="str">
            <v>KQ-56-00</v>
          </cell>
          <cell r="M4357" t="str">
            <v>Осветительные приборы, шт.</v>
          </cell>
          <cell r="N4357">
            <v>1</v>
          </cell>
          <cell r="O4357" t="str">
            <v>KQ-56-02</v>
          </cell>
          <cell r="P4357" t="str">
            <v>Монтаж осветительных приборов внутреннего исполнения (штучные), шт.</v>
          </cell>
          <cell r="Q4357">
            <v>1</v>
          </cell>
        </row>
        <row r="4358">
          <cell r="E4358" t="str">
            <v>EL00-12-01-04</v>
          </cell>
          <cell r="F4358" t="str">
            <v>Монтаж светильника типа выход/указатель направления, с пиктограммой, настенного или подвесного исполнения (закладная/шпильки)</v>
          </cell>
          <cell r="G4358" t="str">
            <v>Installation of exit/direction light indicator with a pictogram, wall-mounted or suspendable (embedded item / studs)</v>
          </cell>
          <cell r="H4358" t="str">
            <v>шт.</v>
          </cell>
          <cell r="I4358" t="str">
            <v>pcs.</v>
          </cell>
          <cell r="J4358">
            <v>0.59</v>
          </cell>
          <cell r="K4358">
            <v>0.02</v>
          </cell>
          <cell r="L4358" t="str">
            <v>KQ-56-00</v>
          </cell>
          <cell r="M4358" t="str">
            <v>Осветительные приборы, шт.</v>
          </cell>
          <cell r="N4358">
            <v>1</v>
          </cell>
          <cell r="O4358" t="str">
            <v>KQ-56-02</v>
          </cell>
          <cell r="P4358" t="str">
            <v>Монтаж осветительных приборов внутреннего исполнения (штучные), шт.</v>
          </cell>
          <cell r="Q4358">
            <v>1</v>
          </cell>
        </row>
        <row r="4359">
          <cell r="E4359" t="str">
            <v>EL00-12-01-05</v>
          </cell>
          <cell r="F4359" t="str">
            <v xml:space="preserve">Монтаж светильников для потолочных систем по типу "Армстронг" их аналогов. </v>
          </cell>
          <cell r="G4359" t="str">
            <v xml:space="preserve">Installation of lighting fixtures for Armstrong-type ceiling systems or similar </v>
          </cell>
          <cell r="H4359" t="str">
            <v>шт.</v>
          </cell>
          <cell r="I4359" t="str">
            <v>pcs.</v>
          </cell>
          <cell r="J4359">
            <v>0.37</v>
          </cell>
          <cell r="K4359">
            <v>0.02</v>
          </cell>
          <cell r="L4359" t="str">
            <v>KQ-56-00</v>
          </cell>
          <cell r="M4359" t="str">
            <v>Осветительные приборы, шт.</v>
          </cell>
          <cell r="N4359">
            <v>1</v>
          </cell>
          <cell r="O4359" t="str">
            <v>KQ-56-02</v>
          </cell>
          <cell r="P4359" t="str">
            <v>Монтаж осветительных приборов внутреннего исполнения (штучные), шт.</v>
          </cell>
          <cell r="Q4359">
            <v>1</v>
          </cell>
        </row>
        <row r="4360">
          <cell r="E4360" t="str">
            <v>EL00-12-01-06</v>
          </cell>
          <cell r="F4360" t="str">
            <v>Монтаж подвесного светильника (на тросовом подвесе)</v>
          </cell>
          <cell r="G4360" t="str">
            <v>Installation of a suspended lighting fixture (supported with a wire-hanger)</v>
          </cell>
          <cell r="H4360" t="str">
            <v>шт.</v>
          </cell>
          <cell r="I4360" t="str">
            <v>pcs.</v>
          </cell>
          <cell r="J4360">
            <v>1.1900000000000002</v>
          </cell>
          <cell r="K4360">
            <v>0.02</v>
          </cell>
          <cell r="L4360" t="str">
            <v>KQ-56-00</v>
          </cell>
          <cell r="M4360" t="str">
            <v>Осветительные приборы, шт.</v>
          </cell>
          <cell r="N4360">
            <v>1</v>
          </cell>
          <cell r="O4360" t="str">
            <v>KQ-56-02</v>
          </cell>
          <cell r="P4360" t="str">
            <v>Монтаж осветительных приборов внутреннего исполнения (штучные), шт.</v>
          </cell>
          <cell r="Q4360">
            <v>1</v>
          </cell>
        </row>
        <row r="4361">
          <cell r="E4361" t="str">
            <v>EL00-12-01-07</v>
          </cell>
          <cell r="F4361" t="str">
            <v>Монтаж встраиваемого потолочного светильника диаметром до 100 мм или длиной периметра до 400 мм</v>
          </cell>
          <cell r="G4361" t="str">
            <v>Installation of a ceiling-mounted lighting fixture, diameter up to 100 mm or perimeter length up to 400 mm</v>
          </cell>
          <cell r="H4361" t="str">
            <v>шт.</v>
          </cell>
          <cell r="I4361" t="str">
            <v>pcs.</v>
          </cell>
          <cell r="J4361">
            <v>0.58000000000000007</v>
          </cell>
          <cell r="K4361">
            <v>0.01</v>
          </cell>
          <cell r="L4361" t="str">
            <v>KQ-56-00</v>
          </cell>
          <cell r="M4361" t="str">
            <v>Осветительные приборы, шт.</v>
          </cell>
          <cell r="N4361">
            <v>1</v>
          </cell>
          <cell r="O4361" t="str">
            <v>KQ-56-02</v>
          </cell>
          <cell r="P4361" t="str">
            <v>Монтаж осветительных приборов внутреннего исполнения (штучные), шт.</v>
          </cell>
          <cell r="Q4361">
            <v>1</v>
          </cell>
        </row>
        <row r="4362">
          <cell r="E4362" t="str">
            <v>EL00-12-01-08</v>
          </cell>
          <cell r="F4362" t="str">
            <v>Монтаж встраиваемого потолочного светильника диаметром свыше 101 мм или длиной периметра свыше 401 мм</v>
          </cell>
          <cell r="G4362" t="str">
            <v>Installation of a ceiling-mounted lighting fixture, diameter over 101 mm or perimeter length above 401 mm</v>
          </cell>
          <cell r="H4362" t="str">
            <v>шт.</v>
          </cell>
          <cell r="I4362" t="str">
            <v>pcs.</v>
          </cell>
          <cell r="J4362">
            <v>0.79</v>
          </cell>
          <cell r="K4362">
            <v>0.01</v>
          </cell>
          <cell r="L4362" t="str">
            <v>KQ-56-00</v>
          </cell>
          <cell r="M4362" t="str">
            <v>Осветительные приборы, шт.</v>
          </cell>
          <cell r="N4362">
            <v>1</v>
          </cell>
          <cell r="O4362" t="str">
            <v>KQ-56-02</v>
          </cell>
          <cell r="P4362" t="str">
            <v>Монтаж осветительных приборов внутреннего исполнения (штучные), шт.</v>
          </cell>
          <cell r="Q4362">
            <v>1</v>
          </cell>
        </row>
        <row r="4363">
          <cell r="E4363" t="str">
            <v>EL00-12-06</v>
          </cell>
          <cell r="F4363" t="str">
            <v>Светильники светодиодные линейные</v>
          </cell>
          <cell r="G4363" t="str">
            <v>LED lighting bars</v>
          </cell>
        </row>
        <row r="4364">
          <cell r="E4364" t="str">
            <v>EL00-12-06-01</v>
          </cell>
          <cell r="F4364" t="str">
            <v>Монтаж шины/трека для линейных светильников (накладной монтаж)</v>
          </cell>
          <cell r="G4364" t="str">
            <v>Installation of bus/track for lighting bars (surface mounted)</v>
          </cell>
          <cell r="H4364" t="str">
            <v>м</v>
          </cell>
          <cell r="I4364" t="str">
            <v>m</v>
          </cell>
          <cell r="J4364">
            <v>0.51</v>
          </cell>
          <cell r="K4364">
            <v>0.01</v>
          </cell>
          <cell r="L4364" t="str">
            <v>KQ-56-00</v>
          </cell>
          <cell r="M4364" t="str">
            <v>Осветительные приборы, шт.</v>
          </cell>
          <cell r="N4364">
            <v>0</v>
          </cell>
          <cell r="O4364" t="str">
            <v>KQ-56-03</v>
          </cell>
          <cell r="P4364" t="str">
            <v>Монтаж осветительных приборов внутреннего исполнения (линейные), м</v>
          </cell>
          <cell r="Q4364">
            <v>1</v>
          </cell>
        </row>
        <row r="4365">
          <cell r="E4365" t="str">
            <v>EL00-12-06-02</v>
          </cell>
          <cell r="F4365" t="str">
            <v>Монтаж шины/трека для линейных светильников (подвесной монтаж)</v>
          </cell>
          <cell r="G4365" t="str">
            <v>Installation of bus/track for lighting bars (pendant)</v>
          </cell>
          <cell r="H4365" t="str">
            <v>м</v>
          </cell>
          <cell r="I4365" t="str">
            <v>m</v>
          </cell>
          <cell r="J4365">
            <v>0.74</v>
          </cell>
          <cell r="K4365">
            <v>0.01</v>
          </cell>
          <cell r="L4365" t="str">
            <v>KQ-56-00</v>
          </cell>
          <cell r="M4365" t="str">
            <v>Осветительные приборы, шт.</v>
          </cell>
          <cell r="N4365">
            <v>0</v>
          </cell>
          <cell r="O4365" t="str">
            <v>KQ-56-03</v>
          </cell>
          <cell r="P4365" t="str">
            <v>Монтаж осветительных приборов внутреннего исполнения (линейные), м</v>
          </cell>
          <cell r="Q4365">
            <v>1</v>
          </cell>
        </row>
        <row r="4366">
          <cell r="E4366" t="str">
            <v>EL00-12-06-03</v>
          </cell>
          <cell r="F4366" t="str">
            <v>Монтаж шины/трека для линейных светильников (встраевамых в покрытие)</v>
          </cell>
          <cell r="G4366" t="str">
            <v>Installation of bus/track for lighting bars (integrated into a surface)</v>
          </cell>
          <cell r="H4366" t="str">
            <v>м</v>
          </cell>
          <cell r="I4366" t="str">
            <v>m</v>
          </cell>
          <cell r="J4366">
            <v>0.58000000000000007</v>
          </cell>
          <cell r="K4366">
            <v>0.01</v>
          </cell>
          <cell r="L4366" t="str">
            <v>KQ-56-00</v>
          </cell>
          <cell r="M4366" t="str">
            <v>Осветительные приборы, шт.</v>
          </cell>
          <cell r="N4366">
            <v>0</v>
          </cell>
          <cell r="O4366" t="str">
            <v>KQ-56-03</v>
          </cell>
          <cell r="P4366" t="str">
            <v>Монтаж осветительных приборов внутреннего исполнения (линейные), м</v>
          </cell>
          <cell r="Q4366">
            <v>1</v>
          </cell>
        </row>
        <row r="4367">
          <cell r="E4367" t="str">
            <v>EL00-12-06-04</v>
          </cell>
          <cell r="F4367" t="str">
            <v>Монтаж светильника на шинопровод/трос</v>
          </cell>
          <cell r="G4367" t="str">
            <v>Installation of lighting fixture onto busduct/wire line</v>
          </cell>
          <cell r="H4367" t="str">
            <v>шт.</v>
          </cell>
          <cell r="I4367" t="str">
            <v>pcs.</v>
          </cell>
          <cell r="J4367">
            <v>0.23</v>
          </cell>
          <cell r="K4367">
            <v>0.02</v>
          </cell>
          <cell r="L4367" t="str">
            <v>KQ-56-00</v>
          </cell>
          <cell r="M4367" t="str">
            <v>Осветительные приборы, шт.</v>
          </cell>
          <cell r="N4367">
            <v>1</v>
          </cell>
          <cell r="O4367" t="str">
            <v>KQ-56-03</v>
          </cell>
          <cell r="P4367" t="str">
            <v>Монтаж осветительных приборов внутреннего исполнения (линейные), м</v>
          </cell>
          <cell r="Q4367">
            <v>0</v>
          </cell>
        </row>
        <row r="4368">
          <cell r="E4368" t="str">
            <v>EL00-12-06-05</v>
          </cell>
          <cell r="F4368" t="str">
            <v>Монтаж светодиодной ленты</v>
          </cell>
          <cell r="G4368" t="str">
            <v>Installation of LED strip lights</v>
          </cell>
          <cell r="H4368" t="str">
            <v>м</v>
          </cell>
          <cell r="I4368" t="str">
            <v>m</v>
          </cell>
          <cell r="J4368">
            <v>0.11</v>
          </cell>
          <cell r="K4368">
            <v>0.01</v>
          </cell>
          <cell r="L4368" t="str">
            <v>KQ-56-00</v>
          </cell>
          <cell r="M4368" t="str">
            <v>Осветительные приборы, шт.</v>
          </cell>
          <cell r="N4368">
            <v>0.2</v>
          </cell>
          <cell r="O4368" t="str">
            <v>KQ-56-03</v>
          </cell>
          <cell r="P4368" t="str">
            <v>Монтаж осветительных приборов внутреннего исполнения (линейные), м</v>
          </cell>
          <cell r="Q4368">
            <v>0</v>
          </cell>
        </row>
        <row r="4369">
          <cell r="E4369" t="str">
            <v>EL00-12-06-06</v>
          </cell>
          <cell r="F4369" t="str">
            <v>Монтаж несущих тросов/лент для линейных светильников</v>
          </cell>
          <cell r="G4369" t="str">
            <v>Installation of supporting wire line/tapes for lighting bars</v>
          </cell>
          <cell r="H4369" t="str">
            <v>м</v>
          </cell>
          <cell r="I4369" t="str">
            <v>m</v>
          </cell>
          <cell r="J4369">
            <v>0.23</v>
          </cell>
          <cell r="K4369">
            <v>0.01</v>
          </cell>
          <cell r="L4369" t="str">
            <v>KQ-56-00</v>
          </cell>
          <cell r="M4369" t="str">
            <v>Осветительные приборы, шт.</v>
          </cell>
          <cell r="N4369">
            <v>0</v>
          </cell>
          <cell r="O4369" t="str">
            <v>KQ-56-03</v>
          </cell>
          <cell r="P4369" t="str">
            <v>Монтаж осветительных приборов внутреннего исполнения (линейные), м</v>
          </cell>
          <cell r="Q4369">
            <v>1</v>
          </cell>
        </row>
        <row r="4370">
          <cell r="E4370" t="str">
            <v>EL00-12-07</v>
          </cell>
          <cell r="F4370" t="str">
            <v>Элементы питания и управления системмы освещения</v>
          </cell>
          <cell r="G4370" t="str">
            <v>Power and control units for lighting system</v>
          </cell>
        </row>
        <row r="4371">
          <cell r="E4371" t="str">
            <v>EL00-12-07-01</v>
          </cell>
          <cell r="F4371" t="str">
            <v>Шлюз управления/контролер освещением по типу KNX/DALI (отдельная установка)</v>
          </cell>
          <cell r="G4371" t="str">
            <v>Control gateway/controller for lighting of KNX/DALI type (standalone unit)</v>
          </cell>
          <cell r="H4371" t="str">
            <v>шт.</v>
          </cell>
          <cell r="I4371" t="str">
            <v>pcs.</v>
          </cell>
          <cell r="J4371">
            <v>1.17</v>
          </cell>
          <cell r="K4371">
            <v>0.01</v>
          </cell>
          <cell r="L4371" t="str">
            <v>KQ-58-00</v>
          </cell>
          <cell r="M4371" t="str">
            <v>Щитовое оборудование КИПиА и слаботочных сетей, шт.</v>
          </cell>
          <cell r="N4371">
            <v>0</v>
          </cell>
          <cell r="O4371" t="str">
            <v>KQ-58-01</v>
          </cell>
          <cell r="P4371" t="str">
            <v>Монтаж щитового оборудования КИПиА, шт.</v>
          </cell>
          <cell r="Q4371">
            <v>0</v>
          </cell>
        </row>
        <row r="4372">
          <cell r="E4372" t="str">
            <v>EL00-12-07-02</v>
          </cell>
          <cell r="F4372" t="str">
            <v>Отдельно устанавливаемый понижающий трансформатор/драйвер освещения</v>
          </cell>
          <cell r="G4372" t="str">
            <v>Standalone step-down transformer/driver for lighting</v>
          </cell>
          <cell r="H4372" t="str">
            <v>шт.</v>
          </cell>
          <cell r="I4372" t="str">
            <v>pcs.</v>
          </cell>
          <cell r="J4372">
            <v>0.38</v>
          </cell>
          <cell r="K4372">
            <v>0.01</v>
          </cell>
          <cell r="L4372" t="str">
            <v>KQ-56-00</v>
          </cell>
          <cell r="M4372" t="str">
            <v>Осветительные приборы, шт.</v>
          </cell>
          <cell r="N4372">
            <v>0</v>
          </cell>
          <cell r="O4372" t="str">
            <v>KQ-56-03</v>
          </cell>
          <cell r="P4372" t="str">
            <v>Монтаж осветительных приборов внутреннего исполнения (линейные), м</v>
          </cell>
          <cell r="Q4372">
            <v>0</v>
          </cell>
        </row>
        <row r="4373">
          <cell r="E4373" t="str">
            <v>EL00-12-07-03</v>
          </cell>
          <cell r="F4373" t="str">
            <v>Отдельно устанавливаемый понижающий трансформатор/драйвер освещения адресный по типу KNX/DALI</v>
          </cell>
          <cell r="G4373" t="str">
            <v>Standalone step-down transformer/driver for lighting, addressable, of KNX/DALI type</v>
          </cell>
          <cell r="H4373" t="str">
            <v>шт.</v>
          </cell>
          <cell r="I4373" t="str">
            <v>pcs.</v>
          </cell>
          <cell r="J4373">
            <v>0.66</v>
          </cell>
          <cell r="K4373">
            <v>0.01</v>
          </cell>
          <cell r="L4373" t="str">
            <v>KQ-56-00</v>
          </cell>
          <cell r="M4373" t="str">
            <v>Осветительные приборы, шт.</v>
          </cell>
          <cell r="N4373">
            <v>0</v>
          </cell>
          <cell r="O4373" t="str">
            <v>KQ-56-03</v>
          </cell>
          <cell r="P4373" t="str">
            <v>Монтаж осветительных приборов внутреннего исполнения (линейные), м</v>
          </cell>
          <cell r="Q4373">
            <v>0</v>
          </cell>
        </row>
        <row r="4374">
          <cell r="E4374" t="str">
            <v>EL00-12-02</v>
          </cell>
          <cell r="F4374" t="str">
            <v>Элементы осветительной сети</v>
          </cell>
          <cell r="G4374" t="str">
            <v>Lighting network elements</v>
          </cell>
        </row>
        <row r="4375">
          <cell r="E4375" t="str">
            <v>EL00-12-02-2</v>
          </cell>
          <cell r="F4375" t="str">
            <v>Монтаж выключатель освещения открытой установки</v>
          </cell>
          <cell r="G4375" t="str">
            <v>Installation of lighting switches, uncovered</v>
          </cell>
          <cell r="H4375" t="str">
            <v>шт.</v>
          </cell>
          <cell r="I4375" t="str">
            <v>pcs.</v>
          </cell>
          <cell r="J4375">
            <v>0.18</v>
          </cell>
          <cell r="K4375">
            <v>1.4999999999999999E-2</v>
          </cell>
          <cell r="L4375" t="str">
            <v>KQ-59-00</v>
          </cell>
          <cell r="M4375" t="str">
            <v>Оконечные и распределительные устройства силовых и слаботочных сетей, шт.</v>
          </cell>
          <cell r="N4375">
            <v>1</v>
          </cell>
          <cell r="O4375" t="str">
            <v>KQ-59-01</v>
          </cell>
          <cell r="P4375" t="str">
            <v>Монтаж оконечных и распределительных устройств силовых сетей, шт.</v>
          </cell>
          <cell r="Q4375">
            <v>1</v>
          </cell>
        </row>
        <row r="4376">
          <cell r="E4376" t="str">
            <v>EL00-12-02-3</v>
          </cell>
          <cell r="F4376" t="str">
            <v>Монтаж выключатель освещения скрытой установки</v>
          </cell>
          <cell r="G4376" t="str">
            <v>Installation of lighting switches, concealed mounting</v>
          </cell>
          <cell r="H4376" t="str">
            <v>шт.</v>
          </cell>
          <cell r="I4376" t="str">
            <v>pcs.</v>
          </cell>
          <cell r="J4376">
            <v>0.09</v>
          </cell>
          <cell r="K4376">
            <v>1.4999999999999999E-2</v>
          </cell>
          <cell r="L4376" t="str">
            <v>KQ-59-00</v>
          </cell>
          <cell r="M4376" t="str">
            <v>Оконечные и распределительные устройства силовых и слаботочных сетей, шт.</v>
          </cell>
          <cell r="N4376">
            <v>1</v>
          </cell>
          <cell r="O4376" t="str">
            <v>KQ-59-01</v>
          </cell>
          <cell r="P4376" t="str">
            <v>Монтаж оконечных и распределительных устройств силовых сетей, шт.</v>
          </cell>
          <cell r="Q4376">
            <v>1</v>
          </cell>
        </row>
        <row r="4377">
          <cell r="E4377" t="str">
            <v>EL00-12-03</v>
          </cell>
          <cell r="F4377" t="str">
            <v>Розеточная группа</v>
          </cell>
          <cell r="G4377" t="str">
            <v>Convenience outlet group</v>
          </cell>
        </row>
        <row r="4378">
          <cell r="E4378" t="str">
            <v>EL00-12-03-1</v>
          </cell>
          <cell r="F4378" t="str">
            <v>Установка розетки однофазной скрытой установки</v>
          </cell>
          <cell r="G4378" t="str">
            <v>Installation of a one-phase convenience outlet, concealed mounting</v>
          </cell>
          <cell r="H4378" t="str">
            <v>шт.</v>
          </cell>
          <cell r="I4378" t="str">
            <v>pcs.</v>
          </cell>
          <cell r="J4378">
            <v>0.13</v>
          </cell>
          <cell r="K4378">
            <v>2.5000000000000001E-2</v>
          </cell>
          <cell r="L4378" t="str">
            <v>KQ-59-00</v>
          </cell>
          <cell r="M4378" t="str">
            <v>Оконечные и распределительные устройства силовых и слаботочных сетей, шт.</v>
          </cell>
          <cell r="N4378">
            <v>1</v>
          </cell>
          <cell r="O4378" t="str">
            <v>KQ-59-01</v>
          </cell>
          <cell r="P4378" t="str">
            <v>Монтаж оконечных и распределительных устройств силовых сетей, шт.</v>
          </cell>
          <cell r="Q4378">
            <v>1</v>
          </cell>
        </row>
        <row r="4379">
          <cell r="E4379" t="str">
            <v>EL00-12-03-2</v>
          </cell>
          <cell r="F4379" t="str">
            <v>Установка розетки однофазной открытой установки</v>
          </cell>
          <cell r="G4379" t="str">
            <v>Installation of a one-phase convenience outlet, uncovered</v>
          </cell>
          <cell r="H4379" t="str">
            <v>шт.</v>
          </cell>
          <cell r="I4379" t="str">
            <v>pcs.</v>
          </cell>
          <cell r="J4379">
            <v>0.18</v>
          </cell>
          <cell r="K4379">
            <v>2.5000000000000001E-2</v>
          </cell>
          <cell r="L4379" t="str">
            <v>KQ-59-00</v>
          </cell>
          <cell r="M4379" t="str">
            <v>Оконечные и распределительные устройства силовых и слаботочных сетей, шт.</v>
          </cell>
          <cell r="N4379">
            <v>1</v>
          </cell>
          <cell r="O4379" t="str">
            <v>KQ-59-01</v>
          </cell>
          <cell r="P4379" t="str">
            <v>Монтаж оконечных и распределительных устройств силовых сетей, шт.</v>
          </cell>
          <cell r="Q4379">
            <v>1</v>
          </cell>
        </row>
        <row r="4380">
          <cell r="E4380" t="str">
            <v>EL00-12-03-3</v>
          </cell>
          <cell r="F4380" t="str">
            <v>Установка розетки з-х фазной открытой установки</v>
          </cell>
          <cell r="G4380" t="str">
            <v>Installation of a three-phase convenience outlet, uncovered</v>
          </cell>
          <cell r="H4380" t="str">
            <v>шт.</v>
          </cell>
          <cell r="I4380" t="str">
            <v>pcs.</v>
          </cell>
          <cell r="J4380">
            <v>0.25</v>
          </cell>
          <cell r="K4380">
            <v>2.5000000000000001E-2</v>
          </cell>
          <cell r="L4380" t="str">
            <v>KQ-59-00</v>
          </cell>
          <cell r="M4380" t="str">
            <v>Оконечные и распределительные устройства силовых и слаботочных сетей, шт.</v>
          </cell>
          <cell r="N4380">
            <v>1</v>
          </cell>
          <cell r="O4380" t="str">
            <v>KQ-59-01</v>
          </cell>
          <cell r="P4380" t="str">
            <v>Монтаж оконечных и распределительных устройств силовых сетей, шт.</v>
          </cell>
          <cell r="Q4380">
            <v>1</v>
          </cell>
        </row>
        <row r="4381">
          <cell r="E4381" t="str">
            <v>EL00-12-04</v>
          </cell>
          <cell r="F4381" t="str">
            <v>Распределительные/проходные коробки</v>
          </cell>
          <cell r="G4381" t="str">
            <v>Marshalling/pull boxes</v>
          </cell>
        </row>
        <row r="4382">
          <cell r="E4382" t="str">
            <v>EL00-12-04-1</v>
          </cell>
          <cell r="F4382" t="str">
            <v>Монтаж клеммной коробки, до 80х80 мм</v>
          </cell>
          <cell r="G4382" t="str">
            <v>Terminal box installation, up to 80х80 mm</v>
          </cell>
          <cell r="H4382" t="str">
            <v>шт.</v>
          </cell>
          <cell r="I4382" t="str">
            <v>pcs.</v>
          </cell>
          <cell r="J4382">
            <v>1</v>
          </cell>
          <cell r="K4382">
            <v>0.14000000000000001</v>
          </cell>
          <cell r="L4382" t="str">
            <v>KQ-59-00</v>
          </cell>
          <cell r="M4382" t="str">
            <v>Оконечные и распределительные устройства силовых и слаботочных сетей, шт.</v>
          </cell>
          <cell r="N4382">
            <v>1</v>
          </cell>
          <cell r="O4382" t="str">
            <v>KQ-59-01</v>
          </cell>
          <cell r="P4382" t="str">
            <v>Монтаж оконечных и распределительных устройств силовых сетей, шт.</v>
          </cell>
          <cell r="Q4382">
            <v>1</v>
          </cell>
        </row>
        <row r="4383">
          <cell r="E4383" t="str">
            <v>EL00-12-04-2</v>
          </cell>
          <cell r="F4383" t="str">
            <v>Монтаж клеммной коробки, от 80х80 мм до 150х150 мм</v>
          </cell>
          <cell r="G4383" t="str">
            <v>Terminal box installation, from 80х80 to 150х150 mm</v>
          </cell>
          <cell r="H4383" t="str">
            <v>шт.</v>
          </cell>
          <cell r="I4383" t="str">
            <v>pcs.</v>
          </cell>
          <cell r="J4383">
            <v>1</v>
          </cell>
          <cell r="K4383">
            <v>0.14000000000000001</v>
          </cell>
          <cell r="L4383" t="str">
            <v>KQ-59-00</v>
          </cell>
          <cell r="M4383" t="str">
            <v>Оконечные и распределительные устройства силовых и слаботочных сетей, шт.</v>
          </cell>
          <cell r="N4383">
            <v>1</v>
          </cell>
          <cell r="O4383" t="str">
            <v>KQ-59-01</v>
          </cell>
          <cell r="P4383" t="str">
            <v>Монтаж оконечных и распределительных устройств силовых сетей, шт.</v>
          </cell>
          <cell r="Q4383">
            <v>1</v>
          </cell>
        </row>
        <row r="4384">
          <cell r="E4384" t="str">
            <v>EL00-12-04-3</v>
          </cell>
          <cell r="F4384" t="str">
            <v>Монтаж клеммной коробки, от 150х150 мм до 200х200 мм</v>
          </cell>
          <cell r="G4384" t="str">
            <v>Terminal box installation, from 150х150 to 200х200 mm</v>
          </cell>
          <cell r="H4384" t="str">
            <v>шт.</v>
          </cell>
          <cell r="I4384" t="str">
            <v>pcs.</v>
          </cell>
          <cell r="J4384">
            <v>1</v>
          </cell>
          <cell r="K4384">
            <v>0.14000000000000001</v>
          </cell>
          <cell r="L4384" t="str">
            <v>KQ-59-00</v>
          </cell>
          <cell r="M4384" t="str">
            <v>Оконечные и распределительные устройства силовых и слаботочных сетей, шт.</v>
          </cell>
          <cell r="N4384">
            <v>1</v>
          </cell>
          <cell r="O4384" t="str">
            <v>KQ-59-01</v>
          </cell>
          <cell r="P4384" t="str">
            <v>Монтаж оконечных и распределительных устройств силовых сетей, шт.</v>
          </cell>
          <cell r="Q4384">
            <v>1</v>
          </cell>
        </row>
        <row r="4385">
          <cell r="E4385" t="str">
            <v>EL00-12-04-4</v>
          </cell>
          <cell r="F4385" t="str">
            <v>Монтаж клеммной коробки, от 200х200 мм до 400х400 мм</v>
          </cell>
          <cell r="G4385" t="str">
            <v>Terminal box installation, from 200х200 to 400х400 mm</v>
          </cell>
          <cell r="H4385" t="str">
            <v>шт.</v>
          </cell>
          <cell r="I4385" t="str">
            <v>pcs.</v>
          </cell>
          <cell r="J4385">
            <v>2</v>
          </cell>
          <cell r="K4385">
            <v>0.33</v>
          </cell>
          <cell r="L4385" t="str">
            <v>KQ-59-00</v>
          </cell>
          <cell r="M4385" t="str">
            <v>Оконечные и распределительные устройства силовых и слаботочных сетей, шт.</v>
          </cell>
          <cell r="N4385">
            <v>1</v>
          </cell>
          <cell r="O4385" t="str">
            <v>KQ-59-01</v>
          </cell>
          <cell r="P4385" t="str">
            <v>Монтаж оконечных и распределительных устройств силовых сетей, шт.</v>
          </cell>
          <cell r="Q4385">
            <v>1</v>
          </cell>
        </row>
        <row r="4386">
          <cell r="E4386" t="str">
            <v>EL00-12-05</v>
          </cell>
          <cell r="F4386" t="str">
            <v>Шкафы щиты распределительные/управления систем освещения и розеточной группой</v>
          </cell>
          <cell r="G4386" t="str">
            <v>Marshalling/control cabinets, panels: lighting system and convenience outlet group</v>
          </cell>
        </row>
        <row r="4387">
          <cell r="E4387" t="str">
            <v>EL00-12-05-2</v>
          </cell>
          <cell r="F4387" t="str">
            <v>Монтаж распределительного шкафа, шкафа управления, до 200 кг</v>
          </cell>
          <cell r="G4387" t="str">
            <v>Installation of a marshalling cabinet, control cabinet, up to 200 kg</v>
          </cell>
          <cell r="H4387" t="str">
            <v>шт.</v>
          </cell>
          <cell r="I4387" t="str">
            <v>pcs.</v>
          </cell>
          <cell r="J4387">
            <v>4.12</v>
          </cell>
          <cell r="K4387">
            <v>1.6539999999999999</v>
          </cell>
          <cell r="L4387" t="str">
            <v>KQ-57-00</v>
          </cell>
          <cell r="M4387" t="str">
            <v>Щитовое оборудование до 1 кВ, шт.</v>
          </cell>
          <cell r="N4387">
            <v>1</v>
          </cell>
          <cell r="O4387" t="str">
            <v>KQ-57-03</v>
          </cell>
          <cell r="P4387" t="str">
            <v>Монтаж щитового оборудования РУ, ВРУ, шт.</v>
          </cell>
          <cell r="Q4387">
            <v>1</v>
          </cell>
        </row>
        <row r="4388">
          <cell r="E4388" t="str">
            <v>EL00-12-05-3</v>
          </cell>
          <cell r="F4388" t="str">
            <v>Монтаж распределительного шкафа, шкафа управления, от 200 кг до 500 кг</v>
          </cell>
          <cell r="G4388" t="str">
            <v>Installation of a marshalling cabinet, control cabinet, from 200 kg to 500 kg</v>
          </cell>
          <cell r="H4388" t="str">
            <v>шт.</v>
          </cell>
          <cell r="I4388" t="str">
            <v>pcs.</v>
          </cell>
          <cell r="J4388">
            <v>4.12</v>
          </cell>
          <cell r="K4388">
            <v>1.675</v>
          </cell>
          <cell r="L4388" t="str">
            <v>KQ-57-00</v>
          </cell>
          <cell r="M4388" t="str">
            <v>Щитовое оборудование до 1 кВ, шт.</v>
          </cell>
          <cell r="N4388">
            <v>1</v>
          </cell>
          <cell r="O4388" t="str">
            <v>KQ-57-03</v>
          </cell>
          <cell r="P4388" t="str">
            <v>Монтаж щитового оборудования РУ, ВРУ, шт.</v>
          </cell>
          <cell r="Q4388">
            <v>1</v>
          </cell>
        </row>
        <row r="4389">
          <cell r="E4389" t="str">
            <v>EL00-12-05-7</v>
          </cell>
          <cell r="F4389" t="str">
            <v>Малые силовые шкафы, до 50 кг</v>
          </cell>
          <cell r="G4389" t="str">
            <v>Minor power cabinets, up to 50 kg</v>
          </cell>
          <cell r="H4389" t="str">
            <v>шт.</v>
          </cell>
          <cell r="I4389" t="str">
            <v>pcs.</v>
          </cell>
          <cell r="J4389">
            <v>2.069</v>
          </cell>
          <cell r="K4389">
            <v>0.86399999999999999</v>
          </cell>
          <cell r="L4389" t="str">
            <v>KQ-57-00</v>
          </cell>
          <cell r="M4389" t="str">
            <v>Щитовое оборудование до 1 кВ, шт.</v>
          </cell>
          <cell r="N4389">
            <v>1</v>
          </cell>
          <cell r="O4389" t="str">
            <v>KQ-57-01</v>
          </cell>
          <cell r="P4389" t="str">
            <v>Монтаж малых силовых шкафов, шт.</v>
          </cell>
          <cell r="Q4389">
            <v>1</v>
          </cell>
        </row>
        <row r="4390">
          <cell r="E4390" t="str">
            <v>EL00-12-05-4</v>
          </cell>
          <cell r="F4390" t="str">
            <v>Малые силовые шкафы, от 50 до 100 кг</v>
          </cell>
          <cell r="G4390" t="str">
            <v>Minor power cabinets, from 50 to 100 kg</v>
          </cell>
          <cell r="H4390" t="str">
            <v>шт.</v>
          </cell>
          <cell r="I4390" t="str">
            <v>pcs.</v>
          </cell>
          <cell r="J4390">
            <v>3.09</v>
          </cell>
          <cell r="K4390">
            <v>1.5169999999999999</v>
          </cell>
          <cell r="L4390" t="str">
            <v>KQ-57-00</v>
          </cell>
          <cell r="M4390" t="str">
            <v>Щитовое оборудование до 1 кВ, шт.</v>
          </cell>
          <cell r="N4390">
            <v>1</v>
          </cell>
          <cell r="O4390" t="str">
            <v>KQ-57-01</v>
          </cell>
          <cell r="P4390" t="str">
            <v>Монтаж малых силовых шкафов, шт.</v>
          </cell>
          <cell r="Q4390">
            <v>1</v>
          </cell>
        </row>
        <row r="4391">
          <cell r="E4391" t="str">
            <v>EL00-12-05-5</v>
          </cell>
          <cell r="F4391" t="str">
            <v>Малые силовые шкафы, от 100 до 200 кг</v>
          </cell>
          <cell r="G4391" t="str">
            <v>Minor power cabinets, from 100 to 200 kg</v>
          </cell>
          <cell r="H4391" t="str">
            <v>шт.</v>
          </cell>
          <cell r="I4391" t="str">
            <v>pcs.</v>
          </cell>
          <cell r="J4391">
            <v>4.12</v>
          </cell>
          <cell r="K4391">
            <v>1.6539999999999999</v>
          </cell>
          <cell r="L4391" t="str">
            <v>KQ-57-00</v>
          </cell>
          <cell r="M4391" t="str">
            <v>Щитовое оборудование до 1 кВ, шт.</v>
          </cell>
          <cell r="N4391">
            <v>1</v>
          </cell>
          <cell r="O4391" t="str">
            <v>KQ-57-01</v>
          </cell>
          <cell r="P4391" t="str">
            <v>Монтаж малых силовых шкафов, шт.</v>
          </cell>
          <cell r="Q4391">
            <v>1</v>
          </cell>
        </row>
        <row r="4392">
          <cell r="E4392" t="str">
            <v>EL00-12-05-6</v>
          </cell>
          <cell r="F4392" t="str">
            <v>Шкаф розеточной сети, не более 200 кг</v>
          </cell>
          <cell r="G4392" t="str">
            <v>Convenience outlet network cabinet, not more than 200 kg</v>
          </cell>
          <cell r="H4392" t="str">
            <v>шт.</v>
          </cell>
          <cell r="I4392" t="str">
            <v>pcs.</v>
          </cell>
          <cell r="J4392">
            <v>4.12</v>
          </cell>
          <cell r="K4392">
            <v>1.6539999999999999</v>
          </cell>
          <cell r="L4392" t="str">
            <v>KQ-57-00</v>
          </cell>
          <cell r="M4392" t="str">
            <v>Щитовое оборудование до 1 кВ, шт.</v>
          </cell>
          <cell r="N4392">
            <v>1</v>
          </cell>
          <cell r="O4392" t="str">
            <v>KQ-57-01</v>
          </cell>
          <cell r="P4392" t="str">
            <v>Монтаж малых силовых шкафов, шт.</v>
          </cell>
          <cell r="Q4392">
            <v>1</v>
          </cell>
        </row>
        <row r="4393">
          <cell r="E4393" t="str">
            <v>EL00-16</v>
          </cell>
          <cell r="F4393" t="str">
            <v>Прокладка кабеля под землей</v>
          </cell>
          <cell r="G4393" t="str">
            <v>Cable underground laying</v>
          </cell>
        </row>
        <row r="4394">
          <cell r="E4394" t="str">
            <v>EL00-16-05</v>
          </cell>
          <cell r="F4394" t="str">
            <v>Кабель, подземная укладка непосредственно в грунт, НИЗКОГО напряжения</v>
          </cell>
          <cell r="G4394" t="str">
            <v>Cable, underground laying directly into the ground, LOW voltage</v>
          </cell>
        </row>
        <row r="4395">
          <cell r="E4395" t="str">
            <v>EL00-16-05-1</v>
          </cell>
          <cell r="F4395" t="str">
            <v>Прокладка кабеля в готовой траншее кабеля, НИЗКОГО напряжения, 1-жильный, сечением 2,5 мм2</v>
          </cell>
          <cell r="G4395" t="str">
            <v>Cable laying in a prepared cable trench, LOW voltage, 1-core, cross-section of 2.5 mm2</v>
          </cell>
          <cell r="H4395" t="str">
            <v>м</v>
          </cell>
          <cell r="I4395" t="str">
            <v>m</v>
          </cell>
          <cell r="J4395">
            <v>0.188</v>
          </cell>
          <cell r="K4395">
            <v>2.1999999999999999E-2</v>
          </cell>
          <cell r="L4395" t="str">
            <v>KQ-49-00</v>
          </cell>
          <cell r="M4395" t="str">
            <v>Кабель силовой, м</v>
          </cell>
          <cell r="N4395">
            <v>1</v>
          </cell>
          <cell r="O4395" t="str">
            <v>KQ-49-01</v>
          </cell>
          <cell r="P4395" t="str">
            <v>Монтаж силового кабеля до 1 кВ, м</v>
          </cell>
          <cell r="Q4395">
            <v>1</v>
          </cell>
        </row>
        <row r="4396">
          <cell r="E4396" t="str">
            <v>EL00-16-05-46</v>
          </cell>
          <cell r="F4396" t="str">
            <v>Прокладка кабеля в готовой траншее кабеля, НИЗКОГО напряжения, 1-жильный, сечением 4 мм2</v>
          </cell>
          <cell r="G4396" t="str">
            <v>Cable laying in a prepared cable trench, LOW voltage, 1-core, cross-section of 4 mm2</v>
          </cell>
          <cell r="H4396" t="str">
            <v>м</v>
          </cell>
          <cell r="I4396" t="str">
            <v>m</v>
          </cell>
          <cell r="J4396">
            <v>0.18739408000000002</v>
          </cell>
          <cell r="K4396">
            <v>2.1674496000000008E-2</v>
          </cell>
          <cell r="L4396" t="str">
            <v>KQ-49-00</v>
          </cell>
          <cell r="M4396" t="str">
            <v>Кабель силовой, м</v>
          </cell>
          <cell r="N4396">
            <v>1</v>
          </cell>
          <cell r="O4396" t="str">
            <v>KQ-49-01</v>
          </cell>
          <cell r="P4396" t="str">
            <v>Монтаж силового кабеля до 1 кВ, м</v>
          </cell>
          <cell r="Q4396">
            <v>1</v>
          </cell>
        </row>
        <row r="4397">
          <cell r="E4397" t="str">
            <v>EL00-16-05-47</v>
          </cell>
          <cell r="F4397" t="str">
            <v>Прокладка кабеля в готовой траншее кабеля, НИЗКОГО напряжения, 1-жильный, сечением 6 мм2</v>
          </cell>
          <cell r="G4397" t="str">
            <v>Cable laying in a prepared cable trench, LOW voltage, 1-core, cross-section of 6 mm2</v>
          </cell>
          <cell r="H4397" t="str">
            <v>м</v>
          </cell>
          <cell r="I4397" t="str">
            <v>m</v>
          </cell>
          <cell r="J4397">
            <v>0.18739408000000002</v>
          </cell>
          <cell r="K4397">
            <v>2.1674496000000008E-2</v>
          </cell>
          <cell r="L4397" t="str">
            <v>KQ-49-00</v>
          </cell>
          <cell r="M4397" t="str">
            <v>Кабель силовой, м</v>
          </cell>
          <cell r="N4397">
            <v>1</v>
          </cell>
          <cell r="O4397" t="str">
            <v>KQ-49-01</v>
          </cell>
          <cell r="P4397" t="str">
            <v>Монтаж силового кабеля до 1 кВ, м</v>
          </cell>
          <cell r="Q4397">
            <v>1</v>
          </cell>
        </row>
        <row r="4398">
          <cell r="E4398" t="str">
            <v>EL00-16-05-48</v>
          </cell>
          <cell r="F4398" t="str">
            <v>Прокладка кабеля в готовой траншее кабеля, НИЗКОГО напряжения, 1-жильный, сечением 10 мм2</v>
          </cell>
          <cell r="G4398" t="str">
            <v>Cable laying in a prepared cable trench, LOW voltage, 1-core, cross-section of 10 mm2</v>
          </cell>
          <cell r="H4398" t="str">
            <v>м</v>
          </cell>
          <cell r="I4398" t="str">
            <v>m</v>
          </cell>
          <cell r="J4398">
            <v>0.18739408000000002</v>
          </cell>
          <cell r="K4398">
            <v>2.1737625599999998E-2</v>
          </cell>
          <cell r="L4398" t="str">
            <v>KQ-49-00</v>
          </cell>
          <cell r="M4398" t="str">
            <v>Кабель силовой, м</v>
          </cell>
          <cell r="N4398">
            <v>1</v>
          </cell>
          <cell r="O4398" t="str">
            <v>KQ-49-01</v>
          </cell>
          <cell r="P4398" t="str">
            <v>Монтаж силового кабеля до 1 кВ, м</v>
          </cell>
          <cell r="Q4398">
            <v>1</v>
          </cell>
        </row>
        <row r="4399">
          <cell r="E4399" t="str">
            <v>EL00-16-05-49</v>
          </cell>
          <cell r="F4399" t="str">
            <v>Прокладка кабеля в готовой траншее кабеля, НИЗКОГО напряжения, 1-жильный, сечением 16 мм2</v>
          </cell>
          <cell r="G4399" t="str">
            <v>Cable laying in a prepared cable trench, LOW voltage, 1-core, cross-section of 16 mm2</v>
          </cell>
          <cell r="H4399" t="str">
            <v>м</v>
          </cell>
          <cell r="I4399" t="str">
            <v>m</v>
          </cell>
          <cell r="J4399">
            <v>0.18739408000000002</v>
          </cell>
          <cell r="K4399">
            <v>2.1737625599999998E-2</v>
          </cell>
          <cell r="L4399" t="str">
            <v>KQ-49-00</v>
          </cell>
          <cell r="M4399" t="str">
            <v>Кабель силовой, м</v>
          </cell>
          <cell r="N4399">
            <v>1</v>
          </cell>
          <cell r="O4399" t="str">
            <v>KQ-49-01</v>
          </cell>
          <cell r="P4399" t="str">
            <v>Монтаж силового кабеля до 1 кВ, м</v>
          </cell>
          <cell r="Q4399">
            <v>1</v>
          </cell>
        </row>
        <row r="4400">
          <cell r="E4400" t="str">
            <v>EL00-16-05-50</v>
          </cell>
          <cell r="F4400" t="str">
            <v>Прокладка кабеля в готовой траншее кабеля, НИЗКОГО напряжения, 1-жильный, сечением 25 мм2</v>
          </cell>
          <cell r="G4400" t="str">
            <v>Cable laying in a prepared cable trench, LOW voltage, 1-core, cross-section of 25 mm2</v>
          </cell>
          <cell r="H4400" t="str">
            <v>м</v>
          </cell>
          <cell r="I4400" t="str">
            <v>m</v>
          </cell>
          <cell r="J4400">
            <v>0.20012959999999999</v>
          </cell>
          <cell r="K4400">
            <v>2.2432051200000008E-2</v>
          </cell>
          <cell r="L4400" t="str">
            <v>KQ-49-00</v>
          </cell>
          <cell r="M4400" t="str">
            <v>Кабель силовой, м</v>
          </cell>
          <cell r="N4400">
            <v>1</v>
          </cell>
          <cell r="O4400" t="str">
            <v>KQ-49-01</v>
          </cell>
          <cell r="P4400" t="str">
            <v>Монтаж силового кабеля до 1 кВ, м</v>
          </cell>
          <cell r="Q4400">
            <v>1</v>
          </cell>
        </row>
        <row r="4401">
          <cell r="E4401" t="str">
            <v>EL00-16-05-2</v>
          </cell>
          <cell r="F4401" t="str">
            <v>Прокладка кабеля в готовой траншее кабеля, НИЗКОГО напряжения, 1-жильный, сечением 35 мм2</v>
          </cell>
          <cell r="G4401" t="str">
            <v>Cable laying in a prepared cable trench, LOW voltage, 1-core, cross-section of 35 mm2</v>
          </cell>
          <cell r="H4401" t="str">
            <v>м</v>
          </cell>
          <cell r="I4401" t="str">
            <v>m</v>
          </cell>
          <cell r="J4401">
            <v>0.20100000000000001</v>
          </cell>
          <cell r="K4401">
            <v>2.3E-2</v>
          </cell>
          <cell r="L4401" t="str">
            <v>KQ-49-00</v>
          </cell>
          <cell r="M4401" t="str">
            <v>Кабель силовой, м</v>
          </cell>
          <cell r="N4401">
            <v>1</v>
          </cell>
          <cell r="O4401" t="str">
            <v>KQ-49-01</v>
          </cell>
          <cell r="P4401" t="str">
            <v>Монтаж силового кабеля до 1 кВ, м</v>
          </cell>
          <cell r="Q4401">
            <v>1</v>
          </cell>
        </row>
        <row r="4402">
          <cell r="E4402" t="str">
            <v>EL00-16-05-3</v>
          </cell>
          <cell r="F4402" t="str">
            <v>Прокладка кабеля в готовой траншее кабеля, НИЗКОГО напряжения, 1-жильный, сечением 50 мм2</v>
          </cell>
          <cell r="G4402" t="str">
            <v>Cable laying in a prepared cable trench, LOW voltage, 1-core, cross-section of 50 mm2</v>
          </cell>
          <cell r="H4402" t="str">
            <v>м</v>
          </cell>
          <cell r="I4402" t="str">
            <v>m</v>
          </cell>
          <cell r="J4402">
            <v>0.19500000000000001</v>
          </cell>
          <cell r="K4402">
            <v>2.3E-2</v>
          </cell>
          <cell r="L4402" t="str">
            <v>KQ-49-00</v>
          </cell>
          <cell r="M4402" t="str">
            <v>Кабель силовой, м</v>
          </cell>
          <cell r="N4402">
            <v>1</v>
          </cell>
          <cell r="O4402" t="str">
            <v>KQ-49-01</v>
          </cell>
          <cell r="P4402" t="str">
            <v>Монтаж силового кабеля до 1 кВ, м</v>
          </cell>
          <cell r="Q4402">
            <v>1</v>
          </cell>
        </row>
        <row r="4403">
          <cell r="E4403" t="str">
            <v>EL00-16-05-4</v>
          </cell>
          <cell r="F4403" t="str">
            <v>Прокладка кабеля в готовой траншее кабеля, НИЗКОГО напряжения, 1-жильный, сечением 70 мм2</v>
          </cell>
          <cell r="G4403" t="str">
            <v>Cable laying in a prepared cable trench, LOW voltage, 1-core, cross-section of 70 mm2</v>
          </cell>
          <cell r="H4403" t="str">
            <v>м</v>
          </cell>
          <cell r="I4403" t="str">
            <v>m</v>
          </cell>
          <cell r="J4403">
            <v>0.188</v>
          </cell>
          <cell r="K4403">
            <v>2.0999999999999998E-2</v>
          </cell>
          <cell r="L4403" t="str">
            <v>KQ-49-00</v>
          </cell>
          <cell r="M4403" t="str">
            <v>Кабель силовой, м</v>
          </cell>
          <cell r="N4403">
            <v>1</v>
          </cell>
          <cell r="O4403" t="str">
            <v>KQ-49-01</v>
          </cell>
          <cell r="P4403" t="str">
            <v>Монтаж силового кабеля до 1 кВ, м</v>
          </cell>
          <cell r="Q4403">
            <v>1</v>
          </cell>
        </row>
        <row r="4404">
          <cell r="E4404" t="str">
            <v>EL00-16-05-5</v>
          </cell>
          <cell r="F4404" t="str">
            <v>Прокладка кабеля в готовой траншее кабеля, НИЗКОГО напряжения, 1-жильный, сечением 95 мм2</v>
          </cell>
          <cell r="G4404" t="str">
            <v>Cable laying in a prepared cable trench, LOW voltage, 1-core, cross-section of 95 mm2</v>
          </cell>
          <cell r="H4404" t="str">
            <v>м</v>
          </cell>
          <cell r="I4404" t="str">
            <v>m</v>
          </cell>
          <cell r="J4404">
            <v>0.189</v>
          </cell>
          <cell r="K4404">
            <v>2.0999999999999998E-2</v>
          </cell>
          <cell r="L4404" t="str">
            <v>KQ-49-00</v>
          </cell>
          <cell r="M4404" t="str">
            <v>Кабель силовой, м</v>
          </cell>
          <cell r="N4404">
            <v>1</v>
          </cell>
          <cell r="O4404" t="str">
            <v>KQ-49-01</v>
          </cell>
          <cell r="P4404" t="str">
            <v>Монтаж силового кабеля до 1 кВ, м</v>
          </cell>
          <cell r="Q4404">
            <v>1</v>
          </cell>
        </row>
        <row r="4405">
          <cell r="E4405" t="str">
            <v>EL00-16-05-6</v>
          </cell>
          <cell r="F4405" t="str">
            <v>Прокладка кабеля в готовой траншее кабеля, НИЗКОГО напряжения, 1-жильный, сечением 240 мм2</v>
          </cell>
          <cell r="G4405" t="str">
            <v>Cable laying in a prepared cable trench, LOW voltage, 1-core, cross-section of 240 mm2</v>
          </cell>
          <cell r="H4405" t="str">
            <v>м</v>
          </cell>
          <cell r="I4405" t="str">
            <v>m</v>
          </cell>
          <cell r="J4405">
            <v>0.24099999999999999</v>
          </cell>
          <cell r="K4405">
            <v>2.6000000000000002E-2</v>
          </cell>
          <cell r="L4405" t="str">
            <v>KQ-49-00</v>
          </cell>
          <cell r="M4405" t="str">
            <v>Кабель силовой, м</v>
          </cell>
          <cell r="N4405">
            <v>1</v>
          </cell>
          <cell r="O4405" t="str">
            <v>KQ-49-01</v>
          </cell>
          <cell r="P4405" t="str">
            <v>Монтаж силового кабеля до 1 кВ, м</v>
          </cell>
          <cell r="Q4405">
            <v>1</v>
          </cell>
        </row>
        <row r="4406">
          <cell r="E4406" t="str">
            <v>EL00-16-05-7</v>
          </cell>
          <cell r="F4406" t="str">
            <v>Прокладка кабеля в готовой траншее кабеля, НИЗКОГО напряжения, 3-5 жильный, сечением 1,5 мм2</v>
          </cell>
          <cell r="G4406" t="str">
            <v>Cable laying in a prepared cable trench, LOW voltage, 3-5 cores, cross-section of 1.5 mm2</v>
          </cell>
          <cell r="H4406" t="str">
            <v>м</v>
          </cell>
          <cell r="I4406" t="str">
            <v>m</v>
          </cell>
          <cell r="J4406">
            <v>0.189</v>
          </cell>
          <cell r="K4406">
            <v>2.1999999999999999E-2</v>
          </cell>
          <cell r="L4406" t="str">
            <v>KQ-49-00</v>
          </cell>
          <cell r="M4406" t="str">
            <v>Кабель силовой, м</v>
          </cell>
          <cell r="N4406">
            <v>1</v>
          </cell>
          <cell r="O4406" t="str">
            <v>KQ-49-01</v>
          </cell>
          <cell r="P4406" t="str">
            <v>Монтаж силового кабеля до 1 кВ, м</v>
          </cell>
          <cell r="Q4406">
            <v>1</v>
          </cell>
        </row>
        <row r="4407">
          <cell r="E4407" t="str">
            <v>EL00-16-05-8</v>
          </cell>
          <cell r="F4407" t="str">
            <v>Прокладка кабеля в готовой траншее кабеля, НИЗКОГО напряжения, 3-5 жильный, сечением 2,5 мм2</v>
          </cell>
          <cell r="G4407" t="str">
            <v>Cable laying in a prepared cable trench, LOW voltage, 3-5 cores, cross-section of 2.5 mm2</v>
          </cell>
          <cell r="H4407" t="str">
            <v>м</v>
          </cell>
          <cell r="I4407" t="str">
            <v>m</v>
          </cell>
          <cell r="J4407">
            <v>0.189</v>
          </cell>
          <cell r="K4407">
            <v>2.1999999999999999E-2</v>
          </cell>
          <cell r="L4407" t="str">
            <v>KQ-49-00</v>
          </cell>
          <cell r="M4407" t="str">
            <v>Кабель силовой, м</v>
          </cell>
          <cell r="N4407">
            <v>1</v>
          </cell>
          <cell r="O4407" t="str">
            <v>KQ-49-01</v>
          </cell>
          <cell r="P4407" t="str">
            <v>Монтаж силового кабеля до 1 кВ, м</v>
          </cell>
          <cell r="Q4407">
            <v>1</v>
          </cell>
        </row>
        <row r="4408">
          <cell r="E4408" t="str">
            <v>EL00-16-05-9</v>
          </cell>
          <cell r="F4408" t="str">
            <v>Прокладка кабеля в готовой траншее кабеля, НИЗКОГО напряжения, 3-5 жильный, сечением 4 мм2</v>
          </cell>
          <cell r="G4408" t="str">
            <v>Cable laying in a prepared cable trench, LOW voltage, 3-5 cores, cross-section of 4 mm2</v>
          </cell>
          <cell r="H4408" t="str">
            <v>м</v>
          </cell>
          <cell r="I4408" t="str">
            <v>m</v>
          </cell>
          <cell r="J4408">
            <v>0.19500000000000001</v>
          </cell>
          <cell r="K4408">
            <v>2.3E-2</v>
          </cell>
          <cell r="L4408" t="str">
            <v>KQ-49-00</v>
          </cell>
          <cell r="M4408" t="str">
            <v>Кабель силовой, м</v>
          </cell>
          <cell r="N4408">
            <v>1</v>
          </cell>
          <cell r="O4408" t="str">
            <v>KQ-49-01</v>
          </cell>
          <cell r="P4408" t="str">
            <v>Монтаж силового кабеля до 1 кВ, м</v>
          </cell>
          <cell r="Q4408">
            <v>1</v>
          </cell>
        </row>
        <row r="4409">
          <cell r="E4409" t="str">
            <v>EL00-16-05-10</v>
          </cell>
          <cell r="F4409" t="str">
            <v>Прокладка кабеля в готовой траншее кабеля, НИЗКОГО напряжения, 3-5 жильный, сечением 6 мм2</v>
          </cell>
          <cell r="G4409" t="str">
            <v>Cable laying in a prepared cable trench, LOW voltage, 3-5 cores, cross-section of 6 mm2</v>
          </cell>
          <cell r="H4409" t="str">
            <v>м</v>
          </cell>
          <cell r="I4409" t="str">
            <v>m</v>
          </cell>
          <cell r="J4409">
            <v>0.20100000000000001</v>
          </cell>
          <cell r="K4409">
            <v>2.3E-2</v>
          </cell>
          <cell r="L4409" t="str">
            <v>KQ-49-00</v>
          </cell>
          <cell r="M4409" t="str">
            <v>Кабель силовой, м</v>
          </cell>
          <cell r="N4409">
            <v>1</v>
          </cell>
          <cell r="O4409" t="str">
            <v>KQ-49-01</v>
          </cell>
          <cell r="P4409" t="str">
            <v>Монтаж силового кабеля до 1 кВ, м</v>
          </cell>
          <cell r="Q4409">
            <v>1</v>
          </cell>
        </row>
        <row r="4410">
          <cell r="E4410" t="str">
            <v>EL00-16-05-11</v>
          </cell>
          <cell r="F4410" t="str">
            <v>Прокладка кабеля в готовой траншее кабеля, НИЗКОГО напряжения, 3 жильный, сечением 10 мм2</v>
          </cell>
          <cell r="G4410" t="str">
            <v>Cable laying in a prepared cable trench, LOW voltage, 3 cores, cross-section of 10 mm2</v>
          </cell>
          <cell r="H4410" t="str">
            <v>м</v>
          </cell>
          <cell r="I4410" t="str">
            <v>m</v>
          </cell>
          <cell r="J4410">
            <v>0.20100000000000001</v>
          </cell>
          <cell r="K4410">
            <v>2.3E-2</v>
          </cell>
          <cell r="L4410" t="str">
            <v>KQ-49-00</v>
          </cell>
          <cell r="M4410" t="str">
            <v>Кабель силовой, м</v>
          </cell>
          <cell r="N4410">
            <v>1</v>
          </cell>
          <cell r="O4410" t="str">
            <v>KQ-49-01</v>
          </cell>
          <cell r="P4410" t="str">
            <v>Монтаж силового кабеля до 1 кВ, м</v>
          </cell>
          <cell r="Q4410">
            <v>1</v>
          </cell>
        </row>
        <row r="4411">
          <cell r="E4411" t="str">
            <v>EL00-16-05-12</v>
          </cell>
          <cell r="F4411" t="str">
            <v>Прокладка кабеля в готовой траншее кабеля, НИЗКОГО напряжения, 3 жильный, сечением 16 мм2</v>
          </cell>
          <cell r="G4411" t="str">
            <v>Cable laying in a prepared cable trench, LOW voltage, 3 cores, cross-section of 16 mm2</v>
          </cell>
          <cell r="H4411" t="str">
            <v>м</v>
          </cell>
          <cell r="I4411" t="str">
            <v>m</v>
          </cell>
          <cell r="J4411">
            <v>0.189</v>
          </cell>
          <cell r="K4411">
            <v>2.0999999999999998E-2</v>
          </cell>
          <cell r="L4411" t="str">
            <v>KQ-49-00</v>
          </cell>
          <cell r="M4411" t="str">
            <v>Кабель силовой, м</v>
          </cell>
          <cell r="N4411">
            <v>1</v>
          </cell>
          <cell r="O4411" t="str">
            <v>KQ-49-01</v>
          </cell>
          <cell r="P4411" t="str">
            <v>Монтаж силового кабеля до 1 кВ, м</v>
          </cell>
          <cell r="Q4411">
            <v>1</v>
          </cell>
        </row>
        <row r="4412">
          <cell r="E4412" t="str">
            <v>EL00-16-05-13</v>
          </cell>
          <cell r="F4412" t="str">
            <v>Прокладка кабеля в готовой траншее кабеля, НИЗКОГО напряжения, 3 жильный, сечением 25 мм2</v>
          </cell>
          <cell r="G4412" t="str">
            <v>Cable laying in a prepared cable trench, LOW voltage, 3 cores, cross-section of 25 mm2</v>
          </cell>
          <cell r="H4412" t="str">
            <v>м</v>
          </cell>
          <cell r="I4412" t="str">
            <v>m</v>
          </cell>
          <cell r="J4412">
            <v>0.19500000000000001</v>
          </cell>
          <cell r="K4412">
            <v>2.1999999999999999E-2</v>
          </cell>
          <cell r="L4412" t="str">
            <v>KQ-49-00</v>
          </cell>
          <cell r="M4412" t="str">
            <v>Кабель силовой, м</v>
          </cell>
          <cell r="N4412">
            <v>1</v>
          </cell>
          <cell r="O4412" t="str">
            <v>KQ-49-01</v>
          </cell>
          <cell r="P4412" t="str">
            <v>Монтаж силового кабеля до 1 кВ, м</v>
          </cell>
          <cell r="Q4412">
            <v>1</v>
          </cell>
        </row>
        <row r="4413">
          <cell r="E4413" t="str">
            <v>EL00-16-05-14</v>
          </cell>
          <cell r="F4413" t="str">
            <v>Прокладка кабеля в готовой траншее кабеля, НИЗКОГО напряжения, 3 жильный, сечением 35 мм2</v>
          </cell>
          <cell r="G4413" t="str">
            <v>Cable laying in a prepared cable trench, LOW voltage, 3 cores, cross-section of 35 mm2</v>
          </cell>
          <cell r="H4413" t="str">
            <v>м</v>
          </cell>
          <cell r="I4413" t="str">
            <v>m</v>
          </cell>
          <cell r="J4413">
            <v>0.19500000000000001</v>
          </cell>
          <cell r="K4413">
            <v>2.1999999999999999E-2</v>
          </cell>
          <cell r="L4413" t="str">
            <v>KQ-49-00</v>
          </cell>
          <cell r="M4413" t="str">
            <v>Кабель силовой, м</v>
          </cell>
          <cell r="N4413">
            <v>1</v>
          </cell>
          <cell r="O4413" t="str">
            <v>KQ-49-01</v>
          </cell>
          <cell r="P4413" t="str">
            <v>Монтаж силового кабеля до 1 кВ, м</v>
          </cell>
          <cell r="Q4413">
            <v>1</v>
          </cell>
        </row>
        <row r="4414">
          <cell r="E4414" t="str">
            <v>EL00-16-05-15</v>
          </cell>
          <cell r="F4414" t="str">
            <v>Прокладка кабеля в готовой траншее кабеля, НИЗКОГО напряжения, 3 жильный, сечением 50 мм2</v>
          </cell>
          <cell r="G4414" t="str">
            <v>Cable laying in a prepared cable trench, LOW voltage, 3 cores, cross-section of 50 mm2</v>
          </cell>
          <cell r="H4414" t="str">
            <v>м</v>
          </cell>
          <cell r="I4414" t="str">
            <v>m</v>
          </cell>
          <cell r="J4414">
            <v>0.20200000000000001</v>
          </cell>
          <cell r="K4414">
            <v>2.1999999999999999E-2</v>
          </cell>
          <cell r="L4414" t="str">
            <v>KQ-49-00</v>
          </cell>
          <cell r="M4414" t="str">
            <v>Кабель силовой, м</v>
          </cell>
          <cell r="N4414">
            <v>1</v>
          </cell>
          <cell r="O4414" t="str">
            <v>KQ-49-01</v>
          </cell>
          <cell r="P4414" t="str">
            <v>Монтаж силового кабеля до 1 кВ, м</v>
          </cell>
          <cell r="Q4414">
            <v>1</v>
          </cell>
        </row>
        <row r="4415">
          <cell r="E4415" t="str">
            <v>EL00-16-05-16</v>
          </cell>
          <cell r="F4415" t="str">
            <v>Прокладка кабеля в готовой траншее кабеля, НИЗКОГО напряжения, 3 жильный, сечением 70 мм2</v>
          </cell>
          <cell r="G4415" t="str">
            <v>Cable laying in a prepared cable trench, LOW voltage, 3 cores, cross-section of 70 mm2</v>
          </cell>
          <cell r="H4415" t="str">
            <v>м</v>
          </cell>
          <cell r="I4415" t="str">
            <v>m</v>
          </cell>
          <cell r="J4415">
            <v>0.20200000000000001</v>
          </cell>
          <cell r="K4415">
            <v>2.1999999999999999E-2</v>
          </cell>
          <cell r="L4415" t="str">
            <v>KQ-49-00</v>
          </cell>
          <cell r="M4415" t="str">
            <v>Кабель силовой, м</v>
          </cell>
          <cell r="N4415">
            <v>1</v>
          </cell>
          <cell r="O4415" t="str">
            <v>KQ-49-01</v>
          </cell>
          <cell r="P4415" t="str">
            <v>Монтаж силового кабеля до 1 кВ, м</v>
          </cell>
          <cell r="Q4415">
            <v>1</v>
          </cell>
        </row>
        <row r="4416">
          <cell r="E4416" t="str">
            <v>EL00-16-05-17</v>
          </cell>
          <cell r="F4416" t="str">
            <v>Прокладка кабеля в готовой траншее кабеля, НИЗКОГО напряжения, 3 жильный, сечением 95 мм2</v>
          </cell>
          <cell r="G4416" t="str">
            <v>Cable laying in a prepared cable trench, LOW voltage, 3 cores, cross-section of 95 mm2</v>
          </cell>
          <cell r="H4416" t="str">
            <v>м</v>
          </cell>
          <cell r="I4416" t="str">
            <v>m</v>
          </cell>
          <cell r="J4416">
            <v>0.24099999999999999</v>
          </cell>
          <cell r="K4416">
            <v>2.6000000000000002E-2</v>
          </cell>
          <cell r="L4416" t="str">
            <v>KQ-49-00</v>
          </cell>
          <cell r="M4416" t="str">
            <v>Кабель силовой, м</v>
          </cell>
          <cell r="N4416">
            <v>1</v>
          </cell>
          <cell r="O4416" t="str">
            <v>KQ-49-01</v>
          </cell>
          <cell r="P4416" t="str">
            <v>Монтаж силового кабеля до 1 кВ, м</v>
          </cell>
          <cell r="Q4416">
            <v>1</v>
          </cell>
        </row>
        <row r="4417">
          <cell r="E4417" t="str">
            <v>EL00-16-05-18</v>
          </cell>
          <cell r="F4417" t="str">
            <v>Прокладка кабеля в готовой траншее кабеля, НИЗКОГО напряжения, 3 жильный, сечением 120 мм2</v>
          </cell>
          <cell r="G4417" t="str">
            <v>Cable laying in a prepared cable trench, LOW voltage, 3 cores, cross-section of 120 mm2</v>
          </cell>
          <cell r="H4417" t="str">
            <v>м</v>
          </cell>
          <cell r="I4417" t="str">
            <v>m</v>
          </cell>
          <cell r="J4417">
            <v>0.248</v>
          </cell>
          <cell r="K4417">
            <v>2.6000000000000002E-2</v>
          </cell>
          <cell r="L4417" t="str">
            <v>KQ-49-00</v>
          </cell>
          <cell r="M4417" t="str">
            <v>Кабель силовой, м</v>
          </cell>
          <cell r="N4417">
            <v>1</v>
          </cell>
          <cell r="O4417" t="str">
            <v>KQ-49-01</v>
          </cell>
          <cell r="P4417" t="str">
            <v>Монтаж силового кабеля до 1 кВ, м</v>
          </cell>
          <cell r="Q4417">
            <v>1</v>
          </cell>
        </row>
        <row r="4418">
          <cell r="E4418" t="str">
            <v>EL00-16-05-19</v>
          </cell>
          <cell r="F4418" t="str">
            <v>Прокладка кабеля в готовой траншее кабеля, НИЗКОГО напряжения, 3 жильный, сечением 150 мм2</v>
          </cell>
          <cell r="G4418" t="str">
            <v>Cable laying in a prepared cable trench, LOW voltage, 3 cores, cross-section of 150 mm2</v>
          </cell>
          <cell r="H4418" t="str">
            <v>м</v>
          </cell>
          <cell r="I4418" t="str">
            <v>m</v>
          </cell>
          <cell r="J4418">
            <v>0.25600000000000001</v>
          </cell>
          <cell r="K4418">
            <v>2.6000000000000002E-2</v>
          </cell>
          <cell r="L4418" t="str">
            <v>KQ-49-00</v>
          </cell>
          <cell r="M4418" t="str">
            <v>Кабель силовой, м</v>
          </cell>
          <cell r="N4418">
            <v>1</v>
          </cell>
          <cell r="O4418" t="str">
            <v>KQ-49-01</v>
          </cell>
          <cell r="P4418" t="str">
            <v>Монтаж силового кабеля до 1 кВ, м</v>
          </cell>
          <cell r="Q4418">
            <v>1</v>
          </cell>
        </row>
        <row r="4419">
          <cell r="E4419" t="str">
            <v>EL00-16-05-20</v>
          </cell>
          <cell r="F4419" t="str">
            <v>Прокладка кабеля в готовой траншее кабеля, НИЗКОГО напряжения, 3 жильный, сечением 185 мм2</v>
          </cell>
          <cell r="G4419" t="str">
            <v>Cable laying in a prepared cable trench, LOW voltage, 3 cores, cross-section of 185 mm2</v>
          </cell>
          <cell r="H4419" t="str">
            <v>м</v>
          </cell>
          <cell r="I4419" t="str">
            <v>m</v>
          </cell>
          <cell r="J4419">
            <v>0.25</v>
          </cell>
          <cell r="K4419">
            <v>2.6000000000000002E-2</v>
          </cell>
          <cell r="L4419" t="str">
            <v>KQ-49-00</v>
          </cell>
          <cell r="M4419" t="str">
            <v>Кабель силовой, м</v>
          </cell>
          <cell r="N4419">
            <v>1</v>
          </cell>
          <cell r="O4419" t="str">
            <v>KQ-49-01</v>
          </cell>
          <cell r="P4419" t="str">
            <v>Монтаж силового кабеля до 1 кВ, м</v>
          </cell>
          <cell r="Q4419">
            <v>1</v>
          </cell>
        </row>
        <row r="4420">
          <cell r="E4420" t="str">
            <v>EL00-16-05-21</v>
          </cell>
          <cell r="F4420" t="str">
            <v>Прокладка кабеля в готовой траншее кабеля, НИЗКОГО напряжения, 3 жильный, сечением 240 мм2</v>
          </cell>
          <cell r="G4420" t="str">
            <v>Cable laying in a prepared cable trench, LOW voltage, 3 cores, cross-section of 240 mm2</v>
          </cell>
          <cell r="H4420" t="str">
            <v>м</v>
          </cell>
          <cell r="I4420" t="str">
            <v>m</v>
          </cell>
          <cell r="J4420">
            <v>0.254</v>
          </cell>
          <cell r="K4420">
            <v>2.6000000000000002E-2</v>
          </cell>
          <cell r="L4420" t="str">
            <v>KQ-49-00</v>
          </cell>
          <cell r="M4420" t="str">
            <v>Кабель силовой, м</v>
          </cell>
          <cell r="N4420">
            <v>1</v>
          </cell>
          <cell r="O4420" t="str">
            <v>KQ-49-01</v>
          </cell>
          <cell r="P4420" t="str">
            <v>Монтаж силового кабеля до 1 кВ, м</v>
          </cell>
          <cell r="Q4420">
            <v>1</v>
          </cell>
        </row>
        <row r="4421">
          <cell r="E4421" t="str">
            <v>EL00-16-05-22</v>
          </cell>
          <cell r="F4421" t="str">
            <v>Прокладка кабеля в готовой траншее кабеля, НИЗКОГО напряжения, 4 жильный, сечением 10 мм2</v>
          </cell>
          <cell r="G4421" t="str">
            <v>Cable laying in a prepared cable trench, LOW voltage, 4 cores, cross-section of 10 mm2</v>
          </cell>
          <cell r="H4421" t="str">
            <v>м</v>
          </cell>
          <cell r="I4421" t="str">
            <v>m</v>
          </cell>
          <cell r="J4421">
            <v>0.19500000000000001</v>
          </cell>
          <cell r="K4421">
            <v>2.3E-2</v>
          </cell>
          <cell r="L4421" t="str">
            <v>KQ-49-00</v>
          </cell>
          <cell r="M4421" t="str">
            <v>Кабель силовой, м</v>
          </cell>
          <cell r="N4421">
            <v>1</v>
          </cell>
          <cell r="O4421" t="str">
            <v>KQ-49-01</v>
          </cell>
          <cell r="P4421" t="str">
            <v>Монтаж силового кабеля до 1 кВ, м</v>
          </cell>
          <cell r="Q4421">
            <v>1</v>
          </cell>
        </row>
        <row r="4422">
          <cell r="E4422" t="str">
            <v>EL00-16-05-23</v>
          </cell>
          <cell r="F4422" t="str">
            <v>Прокладка кабеля в готовой траншее кабеля, НИЗКОГО напряжения, 4 жильный, сечением 16 мм2</v>
          </cell>
          <cell r="G4422" t="str">
            <v>Cable laying in a prepared cable trench, LOW voltage, 4 cores, cross-section of 16 mm2</v>
          </cell>
          <cell r="H4422" t="str">
            <v>м</v>
          </cell>
          <cell r="I4422" t="str">
            <v>m</v>
          </cell>
          <cell r="J4422">
            <v>0.188</v>
          </cell>
          <cell r="K4422">
            <v>2.0999999999999998E-2</v>
          </cell>
          <cell r="L4422" t="str">
            <v>KQ-49-00</v>
          </cell>
          <cell r="M4422" t="str">
            <v>Кабель силовой, м</v>
          </cell>
          <cell r="N4422">
            <v>1</v>
          </cell>
          <cell r="O4422" t="str">
            <v>KQ-49-01</v>
          </cell>
          <cell r="P4422" t="str">
            <v>Монтаж силового кабеля до 1 кВ, м</v>
          </cell>
          <cell r="Q4422">
            <v>1</v>
          </cell>
        </row>
        <row r="4423">
          <cell r="E4423" t="str">
            <v>EL00-16-05-24</v>
          </cell>
          <cell r="F4423" t="str">
            <v>Прокладка кабеля в готовой траншее кабеля, НИЗКОГО напряжения, 4 жильный, сечением 25 мм2</v>
          </cell>
          <cell r="G4423" t="str">
            <v>Cable laying in a prepared cable trench, LOW voltage, 4 cores, cross-section of 25 mm2</v>
          </cell>
          <cell r="H4423" t="str">
            <v>м</v>
          </cell>
          <cell r="I4423" t="str">
            <v>m</v>
          </cell>
          <cell r="J4423">
            <v>0.20100000000000001</v>
          </cell>
          <cell r="K4423">
            <v>2.1999999999999999E-2</v>
          </cell>
          <cell r="L4423" t="str">
            <v>KQ-49-00</v>
          </cell>
          <cell r="M4423" t="str">
            <v>Кабель силовой, м</v>
          </cell>
          <cell r="N4423">
            <v>1</v>
          </cell>
          <cell r="O4423" t="str">
            <v>KQ-49-01</v>
          </cell>
          <cell r="P4423" t="str">
            <v>Монтаж силового кабеля до 1 кВ, м</v>
          </cell>
          <cell r="Q4423">
            <v>1</v>
          </cell>
        </row>
        <row r="4424">
          <cell r="E4424" t="str">
            <v>EL00-16-05-25</v>
          </cell>
          <cell r="F4424" t="str">
            <v>Прокладка кабеля в готовой траншее кабеля, НИЗКОГО напряжения, 4 жильный, сечением 35 мм2</v>
          </cell>
          <cell r="G4424" t="str">
            <v>Cable laying in a prepared cable trench, LOW voltage, 4 cores, cross-section of 35 mm2</v>
          </cell>
          <cell r="H4424" t="str">
            <v>м</v>
          </cell>
          <cell r="I4424" t="str">
            <v>m</v>
          </cell>
          <cell r="J4424">
            <v>0.20200000000000001</v>
          </cell>
          <cell r="K4424">
            <v>2.1999999999999999E-2</v>
          </cell>
          <cell r="L4424" t="str">
            <v>KQ-49-00</v>
          </cell>
          <cell r="M4424" t="str">
            <v>Кабель силовой, м</v>
          </cell>
          <cell r="N4424">
            <v>1</v>
          </cell>
          <cell r="O4424" t="str">
            <v>KQ-49-01</v>
          </cell>
          <cell r="P4424" t="str">
            <v>Монтаж силового кабеля до 1 кВ, м</v>
          </cell>
          <cell r="Q4424">
            <v>1</v>
          </cell>
        </row>
        <row r="4425">
          <cell r="E4425" t="str">
            <v>EL00-16-05-26</v>
          </cell>
          <cell r="F4425" t="str">
            <v>Прокладка кабеля в готовой траншее кабеля, НИЗКОГО напряжения, 4 жильный, сечением 50 мм2</v>
          </cell>
          <cell r="G4425" t="str">
            <v>Cable laying in a prepared cable trench, LOW voltage, 4 cores, cross-section of 50 mm2</v>
          </cell>
          <cell r="H4425" t="str">
            <v>м</v>
          </cell>
          <cell r="I4425" t="str">
            <v>m</v>
          </cell>
          <cell r="J4425">
            <v>0.20200000000000001</v>
          </cell>
          <cell r="K4425">
            <v>2.1999999999999999E-2</v>
          </cell>
          <cell r="L4425" t="str">
            <v>KQ-49-00</v>
          </cell>
          <cell r="M4425" t="str">
            <v>Кабель силовой, м</v>
          </cell>
          <cell r="N4425">
            <v>1</v>
          </cell>
          <cell r="O4425" t="str">
            <v>KQ-49-01</v>
          </cell>
          <cell r="P4425" t="str">
            <v>Монтаж силового кабеля до 1 кВ, м</v>
          </cell>
          <cell r="Q4425">
            <v>1</v>
          </cell>
        </row>
        <row r="4426">
          <cell r="E4426" t="str">
            <v>EL00-16-05-27</v>
          </cell>
          <cell r="F4426" t="str">
            <v>Прокладка кабеля в готовой траншее кабеля, НИЗКОГО напряжения, 4 жильный, сечением 70 мм2</v>
          </cell>
          <cell r="G4426" t="str">
            <v>Cable laying in a prepared cable trench, LOW voltage, 4 cores, cross-section of 70 mm2</v>
          </cell>
          <cell r="H4426" t="str">
            <v>м</v>
          </cell>
          <cell r="I4426" t="str">
            <v>m</v>
          </cell>
          <cell r="J4426">
            <v>0.24099999999999999</v>
          </cell>
          <cell r="K4426">
            <v>2.6000000000000002E-2</v>
          </cell>
          <cell r="L4426" t="str">
            <v>KQ-49-00</v>
          </cell>
          <cell r="M4426" t="str">
            <v>Кабель силовой, м</v>
          </cell>
          <cell r="N4426">
            <v>1</v>
          </cell>
          <cell r="O4426" t="str">
            <v>KQ-49-01</v>
          </cell>
          <cell r="P4426" t="str">
            <v>Монтаж силового кабеля до 1 кВ, м</v>
          </cell>
          <cell r="Q4426">
            <v>1</v>
          </cell>
        </row>
        <row r="4427">
          <cell r="E4427" t="str">
            <v>EL00-16-05-28</v>
          </cell>
          <cell r="F4427" t="str">
            <v>Прокладка кабеля в готовой траншее кабеля, НИЗКОГО напряжения, 4 жильный, сечением 95 мм2</v>
          </cell>
          <cell r="G4427" t="str">
            <v>Cable laying in a prepared cable trench, LOW voltage, 4 cores, cross-section of 95 mm2</v>
          </cell>
          <cell r="H4427" t="str">
            <v>м</v>
          </cell>
          <cell r="I4427" t="str">
            <v>m</v>
          </cell>
          <cell r="J4427">
            <v>0.25600000000000001</v>
          </cell>
          <cell r="K4427">
            <v>2.6000000000000002E-2</v>
          </cell>
          <cell r="L4427" t="str">
            <v>KQ-49-00</v>
          </cell>
          <cell r="M4427" t="str">
            <v>Кабель силовой, м</v>
          </cell>
          <cell r="N4427">
            <v>1</v>
          </cell>
          <cell r="O4427" t="str">
            <v>KQ-49-01</v>
          </cell>
          <cell r="P4427" t="str">
            <v>Монтаж силового кабеля до 1 кВ, м</v>
          </cell>
          <cell r="Q4427">
            <v>1</v>
          </cell>
        </row>
        <row r="4428">
          <cell r="E4428" t="str">
            <v>EL00-16-05-29</v>
          </cell>
          <cell r="F4428" t="str">
            <v>Прокладка кабеля в готовой траншее кабеля, НИЗКОГО напряжения, 4 жильный, сечением 120 мм2</v>
          </cell>
          <cell r="G4428" t="str">
            <v>Cable laying in a prepared cable trench, LOW voltage, 4 cores, cross-section of 120 mm2</v>
          </cell>
          <cell r="H4428" t="str">
            <v>м</v>
          </cell>
          <cell r="I4428" t="str">
            <v>m</v>
          </cell>
          <cell r="J4428">
            <v>0.24199999999999999</v>
          </cell>
          <cell r="K4428">
            <v>2.6000000000000002E-2</v>
          </cell>
          <cell r="L4428" t="str">
            <v>KQ-49-00</v>
          </cell>
          <cell r="M4428" t="str">
            <v>Кабель силовой, м</v>
          </cell>
          <cell r="N4428">
            <v>1</v>
          </cell>
          <cell r="O4428" t="str">
            <v>KQ-49-01</v>
          </cell>
          <cell r="P4428" t="str">
            <v>Монтаж силового кабеля до 1 кВ, м</v>
          </cell>
          <cell r="Q4428">
            <v>1</v>
          </cell>
        </row>
        <row r="4429">
          <cell r="E4429" t="str">
            <v>EL00-16-05-30</v>
          </cell>
          <cell r="F4429" t="str">
            <v>Прокладка кабеля в готовой траншее кабеля, НИЗКОГО напряжения, 4 жильный, сечением 150 мм2</v>
          </cell>
          <cell r="G4429" t="str">
            <v>Cable laying in a prepared cable trench, LOW voltage, 4 cores, cross-section of 150 mm2</v>
          </cell>
          <cell r="H4429" t="str">
            <v>м</v>
          </cell>
          <cell r="I4429" t="str">
            <v>m</v>
          </cell>
          <cell r="J4429">
            <v>0.25</v>
          </cell>
          <cell r="K4429">
            <v>2.6000000000000002E-2</v>
          </cell>
          <cell r="L4429" t="str">
            <v>KQ-49-00</v>
          </cell>
          <cell r="M4429" t="str">
            <v>Кабель силовой, м</v>
          </cell>
          <cell r="N4429">
            <v>1</v>
          </cell>
          <cell r="O4429" t="str">
            <v>KQ-49-01</v>
          </cell>
          <cell r="P4429" t="str">
            <v>Монтаж силового кабеля до 1 кВ, м</v>
          </cell>
          <cell r="Q4429">
            <v>1</v>
          </cell>
        </row>
        <row r="4430">
          <cell r="E4430" t="str">
            <v>EL00-16-05-31</v>
          </cell>
          <cell r="F4430" t="str">
            <v>Прокладка кабеля в готовой траншее кабеля, НИЗКОГО напряжения, 4 жильный, сечением 185 мм2</v>
          </cell>
          <cell r="G4430" t="str">
            <v>Cable laying in a prepared cable trench, LOW voltage, 4 cores, cross-section of 185 mm2</v>
          </cell>
          <cell r="H4430" t="str">
            <v>м</v>
          </cell>
          <cell r="I4430" t="str">
            <v>m</v>
          </cell>
          <cell r="J4430">
            <v>0.254</v>
          </cell>
          <cell r="K4430">
            <v>2.6000000000000002E-2</v>
          </cell>
          <cell r="L4430" t="str">
            <v>KQ-49-00</v>
          </cell>
          <cell r="M4430" t="str">
            <v>Кабель силовой, м</v>
          </cell>
          <cell r="N4430">
            <v>1</v>
          </cell>
          <cell r="O4430" t="str">
            <v>KQ-49-01</v>
          </cell>
          <cell r="P4430" t="str">
            <v>Монтаж силового кабеля до 1 кВ, м</v>
          </cell>
          <cell r="Q4430">
            <v>1</v>
          </cell>
        </row>
        <row r="4431">
          <cell r="E4431" t="str">
            <v>EL00-16-05-32</v>
          </cell>
          <cell r="F4431" t="str">
            <v>Прокладка кабеля в готовой траншее кабеля, НИЗКОГО напряжения, 4 жильный, сечением 240 мм2</v>
          </cell>
          <cell r="G4431" t="str">
            <v>Cable laying in a prepared cable trench, LOW voltage, 4 cores, cross-section of 240 mm2</v>
          </cell>
          <cell r="H4431" t="str">
            <v>м</v>
          </cell>
          <cell r="I4431" t="str">
            <v>m</v>
          </cell>
          <cell r="J4431">
            <v>0.27</v>
          </cell>
          <cell r="K4431">
            <v>3.1E-2</v>
          </cell>
          <cell r="L4431" t="str">
            <v>KQ-49-00</v>
          </cell>
          <cell r="M4431" t="str">
            <v>Кабель силовой, м</v>
          </cell>
          <cell r="N4431">
            <v>1</v>
          </cell>
          <cell r="O4431" t="str">
            <v>KQ-49-01</v>
          </cell>
          <cell r="P4431" t="str">
            <v>Монтаж силового кабеля до 1 кВ, м</v>
          </cell>
          <cell r="Q4431">
            <v>1</v>
          </cell>
        </row>
        <row r="4432">
          <cell r="E4432" t="str">
            <v>EL00-16-05-33</v>
          </cell>
          <cell r="F4432" t="str">
            <v>Прокладка кабеля в готовой траншее кабеля, НИЗКОГО напряжения, 5 жильный, сечением 10 мм2</v>
          </cell>
          <cell r="G4432" t="str">
            <v>Cable laying in a prepared cable trench, LOW voltage, 5 cores, cross-section of 10 mm2</v>
          </cell>
          <cell r="H4432" t="str">
            <v>м</v>
          </cell>
          <cell r="I4432" t="str">
            <v>m</v>
          </cell>
          <cell r="J4432">
            <v>0.189</v>
          </cell>
          <cell r="K4432">
            <v>2.0999999999999998E-2</v>
          </cell>
          <cell r="L4432" t="str">
            <v>KQ-49-00</v>
          </cell>
          <cell r="M4432" t="str">
            <v>Кабель силовой, м</v>
          </cell>
          <cell r="N4432">
            <v>1</v>
          </cell>
          <cell r="O4432" t="str">
            <v>KQ-49-01</v>
          </cell>
          <cell r="P4432" t="str">
            <v>Монтаж силового кабеля до 1 кВ, м</v>
          </cell>
          <cell r="Q4432">
            <v>1</v>
          </cell>
        </row>
        <row r="4433">
          <cell r="E4433" t="str">
            <v>EL00-16-05-34</v>
          </cell>
          <cell r="F4433" t="str">
            <v>Прокладка кабеля в готовой траншее кабеля, НИЗКОГО напряжения, 5 жильный, сечением 16 мм2</v>
          </cell>
          <cell r="G4433" t="str">
            <v>Cable laying in a prepared cable trench, LOW voltage, 5 cores, cross-section of 16 mm2</v>
          </cell>
          <cell r="H4433" t="str">
            <v>м</v>
          </cell>
          <cell r="I4433" t="str">
            <v>m</v>
          </cell>
          <cell r="J4433">
            <v>0.19500000000000001</v>
          </cell>
          <cell r="K4433">
            <v>2.1999999999999999E-2</v>
          </cell>
          <cell r="L4433" t="str">
            <v>KQ-49-00</v>
          </cell>
          <cell r="M4433" t="str">
            <v>Кабель силовой, м</v>
          </cell>
          <cell r="N4433">
            <v>1</v>
          </cell>
          <cell r="O4433" t="str">
            <v>KQ-49-01</v>
          </cell>
          <cell r="P4433" t="str">
            <v>Монтаж силового кабеля до 1 кВ, м</v>
          </cell>
          <cell r="Q4433">
            <v>1</v>
          </cell>
        </row>
        <row r="4434">
          <cell r="E4434" t="str">
            <v>EL00-16-05-35</v>
          </cell>
          <cell r="F4434" t="str">
            <v>Прокладка кабеля в готовой траншее кабеля, НИЗКОГО напряжения, 5 жильный, сечением 25 мм2</v>
          </cell>
          <cell r="G4434" t="str">
            <v>Cable laying in a prepared cable trench, LOW voltage, 5 cores, cross-section of 25 mm2</v>
          </cell>
          <cell r="H4434" t="str">
            <v>м</v>
          </cell>
          <cell r="I4434" t="str">
            <v>m</v>
          </cell>
          <cell r="J4434">
            <v>0.20200000000000001</v>
          </cell>
          <cell r="K4434">
            <v>2.1999999999999999E-2</v>
          </cell>
          <cell r="L4434" t="str">
            <v>KQ-49-00</v>
          </cell>
          <cell r="M4434" t="str">
            <v>Кабель силовой, м</v>
          </cell>
          <cell r="N4434">
            <v>1</v>
          </cell>
          <cell r="O4434" t="str">
            <v>KQ-49-01</v>
          </cell>
          <cell r="P4434" t="str">
            <v>Монтаж силового кабеля до 1 кВ, м</v>
          </cell>
          <cell r="Q4434">
            <v>1</v>
          </cell>
        </row>
        <row r="4435">
          <cell r="E4435" t="str">
            <v>EL00-16-05-36</v>
          </cell>
          <cell r="F4435" t="str">
            <v>Прокладка кабеля в готовой траншее кабеля, НИЗКОГО напряжения, 5 жильный, сечением 35 мм2</v>
          </cell>
          <cell r="G4435" t="str">
            <v>Cable laying in a prepared cable trench, LOW voltage, 5 cores, cross-section of 35 mm2</v>
          </cell>
          <cell r="H4435" t="str">
            <v>м</v>
          </cell>
          <cell r="I4435" t="str">
            <v>m</v>
          </cell>
          <cell r="J4435">
            <v>0.20200000000000001</v>
          </cell>
          <cell r="K4435">
            <v>2.1999999999999999E-2</v>
          </cell>
          <cell r="L4435" t="str">
            <v>KQ-49-00</v>
          </cell>
          <cell r="M4435" t="str">
            <v>Кабель силовой, м</v>
          </cell>
          <cell r="N4435">
            <v>1</v>
          </cell>
          <cell r="O4435" t="str">
            <v>KQ-49-01</v>
          </cell>
          <cell r="P4435" t="str">
            <v>Монтаж силового кабеля до 1 кВ, м</v>
          </cell>
          <cell r="Q4435">
            <v>1</v>
          </cell>
        </row>
        <row r="4436">
          <cell r="E4436" t="str">
            <v>EL00-16-05-37</v>
          </cell>
          <cell r="F4436" t="str">
            <v>Прокладка кабеля в готовой траншее кабеля, НИЗКОГО напряжения, 5 жильный, сечением 50 мм2</v>
          </cell>
          <cell r="G4436" t="str">
            <v>Cable laying in a prepared cable trench, LOW voltage, 5 cores, cross-section of 50 mm2</v>
          </cell>
          <cell r="H4436" t="str">
            <v>м</v>
          </cell>
          <cell r="I4436" t="str">
            <v>m</v>
          </cell>
          <cell r="J4436">
            <v>0.24099999999999999</v>
          </cell>
          <cell r="K4436">
            <v>2.6000000000000002E-2</v>
          </cell>
          <cell r="L4436" t="str">
            <v>KQ-49-00</v>
          </cell>
          <cell r="M4436" t="str">
            <v>Кабель силовой, м</v>
          </cell>
          <cell r="N4436">
            <v>1</v>
          </cell>
          <cell r="O4436" t="str">
            <v>KQ-49-01</v>
          </cell>
          <cell r="P4436" t="str">
            <v>Монтаж силового кабеля до 1 кВ, м</v>
          </cell>
          <cell r="Q4436">
            <v>1</v>
          </cell>
        </row>
        <row r="4437">
          <cell r="E4437" t="str">
            <v>EL00-16-05-38</v>
          </cell>
          <cell r="F4437" t="str">
            <v>Прокладка кабеля в готовой траншее кабеля, НИЗКОГО напряжения, 5 жильный, сечением 70 мм2</v>
          </cell>
          <cell r="G4437" t="str">
            <v>Cable laying in a prepared cable trench, LOW voltage, 5 cores, cross-section of 70 mm2</v>
          </cell>
          <cell r="H4437" t="str">
            <v>м</v>
          </cell>
          <cell r="I4437" t="str">
            <v>m</v>
          </cell>
          <cell r="J4437">
            <v>0.248</v>
          </cell>
          <cell r="K4437">
            <v>2.6000000000000002E-2</v>
          </cell>
          <cell r="L4437" t="str">
            <v>KQ-49-00</v>
          </cell>
          <cell r="M4437" t="str">
            <v>Кабель силовой, м</v>
          </cell>
          <cell r="N4437">
            <v>1</v>
          </cell>
          <cell r="O4437" t="str">
            <v>KQ-49-01</v>
          </cell>
          <cell r="P4437" t="str">
            <v>Монтаж силового кабеля до 1 кВ, м</v>
          </cell>
          <cell r="Q4437">
            <v>1</v>
          </cell>
        </row>
        <row r="4438">
          <cell r="E4438" t="str">
            <v>EL00-16-05-39</v>
          </cell>
          <cell r="F4438" t="str">
            <v>Прокладка кабеля в готовой траншее кабеля, НИЗКОГО напряжения, 5 жильный, сечением 95 мм2</v>
          </cell>
          <cell r="G4438" t="str">
            <v>Cable laying in a prepared cable trench, LOW voltage, 5 cores, cross-section of 95 mm2</v>
          </cell>
          <cell r="H4438" t="str">
            <v>м</v>
          </cell>
          <cell r="I4438" t="str">
            <v>m</v>
          </cell>
          <cell r="J4438">
            <v>0.24199999999999999</v>
          </cell>
          <cell r="K4438">
            <v>2.6000000000000002E-2</v>
          </cell>
          <cell r="L4438" t="str">
            <v>KQ-49-00</v>
          </cell>
          <cell r="M4438" t="str">
            <v>Кабель силовой, м</v>
          </cell>
          <cell r="N4438">
            <v>1</v>
          </cell>
          <cell r="O4438" t="str">
            <v>KQ-49-01</v>
          </cell>
          <cell r="P4438" t="str">
            <v>Монтаж силового кабеля до 1 кВ, м</v>
          </cell>
          <cell r="Q4438">
            <v>1</v>
          </cell>
        </row>
        <row r="4439">
          <cell r="E4439" t="str">
            <v>EL00-16-05-40</v>
          </cell>
          <cell r="F4439" t="str">
            <v>Прокладка кабеля в готовой траншее кабеля, НИЗКОГО напряжения, 5 жильный, сечением 120 мм2</v>
          </cell>
          <cell r="G4439" t="str">
            <v>Cable laying in a prepared cable trench, LOW voltage, 5 cores, cross-section of 120 mm2</v>
          </cell>
          <cell r="H4439" t="str">
            <v>м</v>
          </cell>
          <cell r="I4439" t="str">
            <v>m</v>
          </cell>
          <cell r="J4439">
            <v>0.25</v>
          </cell>
          <cell r="K4439">
            <v>2.6000000000000002E-2</v>
          </cell>
          <cell r="L4439" t="str">
            <v>KQ-49-00</v>
          </cell>
          <cell r="M4439" t="str">
            <v>Кабель силовой, м</v>
          </cell>
          <cell r="N4439">
            <v>1</v>
          </cell>
          <cell r="O4439" t="str">
            <v>KQ-49-01</v>
          </cell>
          <cell r="P4439" t="str">
            <v>Монтаж силового кабеля до 1 кВ, м</v>
          </cell>
          <cell r="Q4439">
            <v>1</v>
          </cell>
        </row>
        <row r="4440">
          <cell r="E4440" t="str">
            <v>EL00-16-05-41</v>
          </cell>
          <cell r="F4440" t="str">
            <v>Прокладка кабеля в готовой траншее кабеля, НИЗКОГО напряжения, 5 жильный, сечением 150 мм2</v>
          </cell>
          <cell r="G4440" t="str">
            <v>Cable laying in a prepared cable trench, LOW voltage, 5 cores, cross-section of 150 mm2</v>
          </cell>
          <cell r="H4440" t="str">
            <v>м</v>
          </cell>
          <cell r="I4440" t="str">
            <v>m</v>
          </cell>
          <cell r="J4440">
            <v>0.254</v>
          </cell>
          <cell r="K4440">
            <v>2.6000000000000002E-2</v>
          </cell>
          <cell r="L4440" t="str">
            <v>KQ-49-00</v>
          </cell>
          <cell r="M4440" t="str">
            <v>Кабель силовой, м</v>
          </cell>
          <cell r="N4440">
            <v>1</v>
          </cell>
          <cell r="O4440" t="str">
            <v>KQ-49-01</v>
          </cell>
          <cell r="P4440" t="str">
            <v>Монтаж силового кабеля до 1 кВ, м</v>
          </cell>
          <cell r="Q4440">
            <v>1</v>
          </cell>
        </row>
        <row r="4441">
          <cell r="E4441" t="str">
            <v>EL00-16-05-42</v>
          </cell>
          <cell r="F4441" t="str">
            <v>Прокладка кабеля в готовой траншее кабеля, НИЗКОГО напряжения, 5 жильный, сечением 185 мм2</v>
          </cell>
          <cell r="G4441" t="str">
            <v>Cable laying in a prepared cable trench, LOW voltage, 5 cores, cross-section of 185 mm2</v>
          </cell>
          <cell r="H4441" t="str">
            <v>м</v>
          </cell>
          <cell r="I4441" t="str">
            <v>m</v>
          </cell>
          <cell r="J4441">
            <v>0.26200000000000001</v>
          </cell>
          <cell r="K4441">
            <v>2.7000000000000003E-2</v>
          </cell>
          <cell r="L4441" t="str">
            <v>KQ-49-00</v>
          </cell>
          <cell r="M4441" t="str">
            <v>Кабель силовой, м</v>
          </cell>
          <cell r="N4441">
            <v>1</v>
          </cell>
          <cell r="O4441" t="str">
            <v>KQ-49-01</v>
          </cell>
          <cell r="P4441" t="str">
            <v>Монтаж силового кабеля до 1 кВ, м</v>
          </cell>
          <cell r="Q4441">
            <v>1</v>
          </cell>
        </row>
        <row r="4442">
          <cell r="E4442" t="str">
            <v>EL00-16-05-43</v>
          </cell>
          <cell r="F4442" t="str">
            <v>Прокладка кабеля в готовой траншее кабеля, НИЗКОГО напряжения, 5 жильный, сечением 240 мм2</v>
          </cell>
          <cell r="G4442" t="str">
            <v>Cable laying in a prepared cable trench, LOW voltage, 5 cores, cross-section of 240 mm2</v>
          </cell>
          <cell r="H4442" t="str">
            <v>м</v>
          </cell>
          <cell r="I4442" t="str">
            <v>m</v>
          </cell>
          <cell r="J4442">
            <v>0.318</v>
          </cell>
          <cell r="K4442">
            <v>3.2999999999999995E-2</v>
          </cell>
          <cell r="L4442" t="str">
            <v>KQ-49-00</v>
          </cell>
          <cell r="M4442" t="str">
            <v>Кабель силовой, м</v>
          </cell>
          <cell r="N4442">
            <v>1</v>
          </cell>
          <cell r="O4442" t="str">
            <v>KQ-49-01</v>
          </cell>
          <cell r="P4442" t="str">
            <v>Монтаж силового кабеля до 1 кВ, м</v>
          </cell>
          <cell r="Q4442">
            <v>1</v>
          </cell>
        </row>
        <row r="4443">
          <cell r="E4443" t="str">
            <v>EL00-16-05-44</v>
          </cell>
          <cell r="F4443" t="str">
            <v>Прокладка кабеля в готовой траншее кабеля, НИЗКОГО напряжения, 7 жильный, сечением 1,5 мм2</v>
          </cell>
          <cell r="G4443" t="str">
            <v>Cable laying in a prepared cable trench, LOW voltage, 7 cores, cross-section of 1.5 mm2</v>
          </cell>
          <cell r="H4443" t="str">
            <v>м</v>
          </cell>
          <cell r="I4443" t="str">
            <v>m</v>
          </cell>
          <cell r="J4443">
            <v>0.189</v>
          </cell>
          <cell r="K4443">
            <v>2.1999999999999999E-2</v>
          </cell>
          <cell r="L4443" t="str">
            <v>KQ-49-00</v>
          </cell>
          <cell r="M4443" t="str">
            <v>Кабель силовой, м</v>
          </cell>
          <cell r="N4443">
            <v>1</v>
          </cell>
          <cell r="O4443" t="str">
            <v>KQ-49-01</v>
          </cell>
          <cell r="P4443" t="str">
            <v>Монтаж силового кабеля до 1 кВ, м</v>
          </cell>
          <cell r="Q4443">
            <v>1</v>
          </cell>
        </row>
        <row r="4444">
          <cell r="E4444" t="str">
            <v>EL00-16-05-45</v>
          </cell>
          <cell r="F4444" t="str">
            <v>Прокладка кабеля в готовой траншее кабеля, НИЗКОГО напряжения, 7 жильный, сечением 2,5 мм2</v>
          </cell>
          <cell r="G4444" t="str">
            <v>Cable laying in a prepared cable trench, LOW voltage, 7 cores, cross-section of 2.5 mm2</v>
          </cell>
          <cell r="H4444" t="str">
            <v>м</v>
          </cell>
          <cell r="I4444" t="str">
            <v>m</v>
          </cell>
          <cell r="J4444">
            <v>0.189</v>
          </cell>
          <cell r="K4444">
            <v>2.1999999999999999E-2</v>
          </cell>
          <cell r="L4444" t="str">
            <v>KQ-49-00</v>
          </cell>
          <cell r="M4444" t="str">
            <v>Кабель силовой, м</v>
          </cell>
          <cell r="N4444">
            <v>1</v>
          </cell>
          <cell r="O4444" t="str">
            <v>KQ-49-01</v>
          </cell>
          <cell r="P4444" t="str">
            <v>Монтаж силового кабеля до 1 кВ, м</v>
          </cell>
          <cell r="Q4444">
            <v>1</v>
          </cell>
        </row>
        <row r="4445">
          <cell r="E4445" t="str">
            <v>EL00-16-06</v>
          </cell>
          <cell r="F4445" t="str">
            <v>Кабель, подземная укладка непосредственно в грунт, СРЕДНЕГО напряжения</v>
          </cell>
          <cell r="G4445" t="str">
            <v>Cable, underground laying directly into the ground, MEDIUM voltage</v>
          </cell>
        </row>
        <row r="4446">
          <cell r="E4446" t="str">
            <v>EL00-16-06-1</v>
          </cell>
          <cell r="F4446" t="str">
            <v>Прокладка кабеля в готовой траншее кабеля, СРЕДНЕГО напряжения, 1-жильный, сечением до 95 мм2</v>
          </cell>
          <cell r="G4446" t="str">
            <v>Cable laying in a prepared cable trench, MEDIUM voltage, 1-core, cross-section up to 95 mm2</v>
          </cell>
          <cell r="H4446" t="str">
            <v>м</v>
          </cell>
          <cell r="I4446" t="str">
            <v>m</v>
          </cell>
          <cell r="J4446">
            <v>0.19500000000000001</v>
          </cell>
          <cell r="K4446">
            <v>2.1999999999999999E-2</v>
          </cell>
          <cell r="L4446" t="str">
            <v>KQ-49-00</v>
          </cell>
          <cell r="M4446" t="str">
            <v>Кабель силовой, м</v>
          </cell>
          <cell r="N4446">
            <v>1</v>
          </cell>
          <cell r="O4446" t="str">
            <v>KQ-49-02</v>
          </cell>
          <cell r="P4446" t="str">
            <v>Монтаж силового кабеля от 1 до 35 кВ, м</v>
          </cell>
          <cell r="Q4446">
            <v>1</v>
          </cell>
        </row>
        <row r="4447">
          <cell r="E4447" t="str">
            <v>EL00-16-06-16</v>
          </cell>
          <cell r="F4447" t="str">
            <v>Прокладка кабеля в готовой траншее кабеля, СРЕДНЕГО напряжения, 1-жильный, сечением 120 мм2</v>
          </cell>
          <cell r="G4447" t="str">
            <v>Cable laying in a prepared cable trench, MEDIUM voltage, 1-core, cross-section of 120 mm2</v>
          </cell>
          <cell r="H4447" t="str">
            <v>м</v>
          </cell>
          <cell r="I4447" t="str">
            <v>m</v>
          </cell>
          <cell r="J4447">
            <v>0.22499999999999998</v>
          </cell>
          <cell r="K4447">
            <v>2.3250739199999995E-2</v>
          </cell>
          <cell r="L4447" t="str">
            <v>KQ-49-00</v>
          </cell>
          <cell r="M4447" t="str">
            <v>Кабель силовой, м</v>
          </cell>
          <cell r="N4447">
            <v>1</v>
          </cell>
          <cell r="O4447" t="str">
            <v>KQ-49-02</v>
          </cell>
          <cell r="P4447" t="str">
            <v>Монтаж силового кабеля от 1 до 35 кВ, м</v>
          </cell>
          <cell r="Q4447">
            <v>1</v>
          </cell>
        </row>
        <row r="4448">
          <cell r="E4448" t="str">
            <v>EL00-16-06-2</v>
          </cell>
          <cell r="F4448" t="str">
            <v>Прокладка кабеля в готовой траншее кабеля, СРЕДНЕГО напряжения, 1-жильный, сечением 150 мм2</v>
          </cell>
          <cell r="G4448" t="str">
            <v>Cable laying in a prepared cable trench, MEDIUM voltage, 1-core, cross-section of 150 mm2</v>
          </cell>
          <cell r="H4448" t="str">
            <v>м</v>
          </cell>
          <cell r="I4448" t="str">
            <v>m</v>
          </cell>
          <cell r="J4448">
            <v>0.20200000000000001</v>
          </cell>
          <cell r="K4448">
            <v>2.1999999999999999E-2</v>
          </cell>
          <cell r="L4448" t="str">
            <v>KQ-49-00</v>
          </cell>
          <cell r="M4448" t="str">
            <v>Кабель силовой, м</v>
          </cell>
          <cell r="N4448">
            <v>1</v>
          </cell>
          <cell r="O4448" t="str">
            <v>KQ-49-02</v>
          </cell>
          <cell r="P4448" t="str">
            <v>Монтаж силового кабеля от 1 до 35 кВ, м</v>
          </cell>
          <cell r="Q4448">
            <v>1</v>
          </cell>
        </row>
        <row r="4449">
          <cell r="E4449" t="str">
            <v>EL00-16-06-3</v>
          </cell>
          <cell r="F4449" t="str">
            <v>Прокладка кабеля в готовой траншее кабеля, СРЕДНЕГО напряжения, 1-жильный, сечением 240 мм2</v>
          </cell>
          <cell r="G4449" t="str">
            <v>Cable laying in a prepared cable trench, MEDIUM voltage, 1-core, cross-section of 240 mm2</v>
          </cell>
          <cell r="H4449" t="str">
            <v>м</v>
          </cell>
          <cell r="I4449" t="str">
            <v>m</v>
          </cell>
          <cell r="J4449">
            <v>0.24099999999999999</v>
          </cell>
          <cell r="K4449">
            <v>2.6000000000000002E-2</v>
          </cell>
          <cell r="L4449" t="str">
            <v>KQ-49-00</v>
          </cell>
          <cell r="M4449" t="str">
            <v>Кабель силовой, м</v>
          </cell>
          <cell r="N4449">
            <v>1</v>
          </cell>
          <cell r="O4449" t="str">
            <v>KQ-49-02</v>
          </cell>
          <cell r="P4449" t="str">
            <v>Монтаж силового кабеля от 1 до 35 кВ, м</v>
          </cell>
          <cell r="Q4449">
            <v>1</v>
          </cell>
        </row>
        <row r="4450">
          <cell r="E4450" t="str">
            <v>EL00-16-06-4</v>
          </cell>
          <cell r="F4450" t="str">
            <v>Прокладка кабеля в готовой траншее кабеля, СРЕДНЕГО напряжения, 1-жильный, сечением 300 мм2</v>
          </cell>
          <cell r="G4450" t="str">
            <v>Cable laying in a prepared cable trench, MEDIUM voltage, 1-core, cross-section of 300 mm2</v>
          </cell>
          <cell r="H4450" t="str">
            <v>м</v>
          </cell>
          <cell r="I4450" t="str">
            <v>m</v>
          </cell>
          <cell r="J4450">
            <v>0.248</v>
          </cell>
          <cell r="K4450">
            <v>2.6000000000000002E-2</v>
          </cell>
          <cell r="L4450" t="str">
            <v>KQ-49-00</v>
          </cell>
          <cell r="M4450" t="str">
            <v>Кабель силовой, м</v>
          </cell>
          <cell r="N4450">
            <v>1</v>
          </cell>
          <cell r="O4450" t="str">
            <v>KQ-49-02</v>
          </cell>
          <cell r="P4450" t="str">
            <v>Монтаж силового кабеля от 1 до 35 кВ, м</v>
          </cell>
          <cell r="Q4450">
            <v>1</v>
          </cell>
        </row>
        <row r="4451">
          <cell r="E4451" t="str">
            <v>EL00-16-06-5</v>
          </cell>
          <cell r="F4451" t="str">
            <v>Прокладка кабеля в готовой траншее кабеля, СРЕДНЕГО напряжения, 1-жильный, сечением 400 мм2</v>
          </cell>
          <cell r="G4451" t="str">
            <v>Cable laying in a prepared cable trench, MEDIUM voltage, 1-core, cross-section of 400 mm2</v>
          </cell>
          <cell r="H4451" t="str">
            <v>м</v>
          </cell>
          <cell r="I4451" t="str">
            <v>m</v>
          </cell>
          <cell r="J4451">
            <v>0.25600000000000001</v>
          </cell>
          <cell r="K4451">
            <v>2.6000000000000002E-2</v>
          </cell>
          <cell r="L4451" t="str">
            <v>KQ-49-00</v>
          </cell>
          <cell r="M4451" t="str">
            <v>Кабель силовой, м</v>
          </cell>
          <cell r="N4451">
            <v>1</v>
          </cell>
          <cell r="O4451" t="str">
            <v>KQ-49-02</v>
          </cell>
          <cell r="P4451" t="str">
            <v>Монтаж силового кабеля от 1 до 35 кВ, м</v>
          </cell>
          <cell r="Q4451">
            <v>1</v>
          </cell>
        </row>
        <row r="4452">
          <cell r="E4452" t="str">
            <v>EL00-16-06-6</v>
          </cell>
          <cell r="F4452" t="str">
            <v>Прокладка кабеля в готовой траншее кабеля, СРЕДНЕГО напряжения, 1-жильный, сечением 500 мм2</v>
          </cell>
          <cell r="G4452" t="str">
            <v>Cable laying in a prepared cable trench, MEDIUM voltage, 1-core, cross-section of 500 mm2</v>
          </cell>
          <cell r="H4452" t="str">
            <v>м</v>
          </cell>
          <cell r="I4452" t="str">
            <v>m</v>
          </cell>
          <cell r="J4452">
            <v>0.24199999999999999</v>
          </cell>
          <cell r="K4452">
            <v>2.6000000000000002E-2</v>
          </cell>
          <cell r="L4452" t="str">
            <v>KQ-49-00</v>
          </cell>
          <cell r="M4452" t="str">
            <v>Кабель силовой, м</v>
          </cell>
          <cell r="N4452">
            <v>1</v>
          </cell>
          <cell r="O4452" t="str">
            <v>KQ-49-02</v>
          </cell>
          <cell r="P4452" t="str">
            <v>Монтаж силового кабеля от 1 до 35 кВ, м</v>
          </cell>
          <cell r="Q4452">
            <v>1</v>
          </cell>
        </row>
        <row r="4453">
          <cell r="E4453" t="str">
            <v>EL00-16-06-7</v>
          </cell>
          <cell r="F4453" t="str">
            <v>Прокладка кабеля в готовой траншее кабеля, СРЕДНЕГО напряжения, 1-жильный, сечением 630 мм2</v>
          </cell>
          <cell r="G4453" t="str">
            <v>Cable laying in a prepared cable trench, MEDIUM voltage, 1-core, cross-section of 630 mm2</v>
          </cell>
          <cell r="H4453" t="str">
            <v>м</v>
          </cell>
          <cell r="I4453" t="str">
            <v>m</v>
          </cell>
          <cell r="J4453">
            <v>0.25</v>
          </cell>
          <cell r="K4453">
            <v>2.6000000000000002E-2</v>
          </cell>
          <cell r="L4453" t="str">
            <v>KQ-49-00</v>
          </cell>
          <cell r="M4453" t="str">
            <v>Кабель силовой, м</v>
          </cell>
          <cell r="N4453">
            <v>1</v>
          </cell>
          <cell r="O4453" t="str">
            <v>KQ-49-02</v>
          </cell>
          <cell r="P4453" t="str">
            <v>Монтаж силового кабеля от 1 до 35 кВ, м</v>
          </cell>
          <cell r="Q4453">
            <v>1</v>
          </cell>
        </row>
        <row r="4454">
          <cell r="E4454" t="str">
            <v>EL00-16-06-8</v>
          </cell>
          <cell r="F4454" t="str">
            <v>Прокладка кабеля в готовой траншее кабеля, СРЕДНЕГО напряжения, 1-жильный, сечением 800 мм2</v>
          </cell>
          <cell r="G4454" t="str">
            <v>Cable laying in a prepared cable trench, MEDIUM voltage, 1-core, cross-section of 800 mm2</v>
          </cell>
          <cell r="H4454" t="str">
            <v>м</v>
          </cell>
          <cell r="I4454" t="str">
            <v>m</v>
          </cell>
          <cell r="J4454">
            <v>0.254</v>
          </cell>
          <cell r="K4454">
            <v>2.6000000000000002E-2</v>
          </cell>
          <cell r="L4454" t="str">
            <v>KQ-49-00</v>
          </cell>
          <cell r="M4454" t="str">
            <v>Кабель силовой, м</v>
          </cell>
          <cell r="N4454">
            <v>1</v>
          </cell>
          <cell r="O4454" t="str">
            <v>KQ-49-02</v>
          </cell>
          <cell r="P4454" t="str">
            <v>Монтаж силового кабеля от 1 до 35 кВ, м</v>
          </cell>
          <cell r="Q4454">
            <v>1</v>
          </cell>
        </row>
        <row r="4455">
          <cell r="E4455" t="str">
            <v>EL00-16-06-9</v>
          </cell>
          <cell r="F4455" t="str">
            <v>Прокладка кабеля в готовой траншее кабеля, СРЕДНЕГО напряжения, 1-жильный, сечением 1000 мм2</v>
          </cell>
          <cell r="G4455" t="str">
            <v>Cable laying in a prepared cable trench, MEDIUM voltage, 1-core, cross-section of 1000 mm2</v>
          </cell>
          <cell r="H4455" t="str">
            <v>м</v>
          </cell>
          <cell r="I4455" t="str">
            <v>m</v>
          </cell>
          <cell r="J4455">
            <v>0.254</v>
          </cell>
          <cell r="K4455">
            <v>2.6000000000000002E-2</v>
          </cell>
          <cell r="L4455" t="str">
            <v>KQ-49-00</v>
          </cell>
          <cell r="M4455" t="str">
            <v>Кабель силовой, м</v>
          </cell>
          <cell r="N4455">
            <v>1</v>
          </cell>
          <cell r="O4455" t="str">
            <v>KQ-49-02</v>
          </cell>
          <cell r="P4455" t="str">
            <v>Монтаж силового кабеля от 1 до 35 кВ, м</v>
          </cell>
          <cell r="Q4455">
            <v>1</v>
          </cell>
        </row>
        <row r="4456">
          <cell r="E4456" t="str">
            <v>EL00-16-06-10</v>
          </cell>
          <cell r="F4456" t="str">
            <v>Прокладка кабеля в готовой траншее кабеля, СРЕДНЕГО напряжения, 3 жильный, сечением 50 мм2</v>
          </cell>
          <cell r="G4456" t="str">
            <v>Cable laying in a prepared cable trench, MEDIUM voltage, 3 cores, cross-section of 50 mm2</v>
          </cell>
          <cell r="H4456" t="str">
            <v>м</v>
          </cell>
          <cell r="I4456" t="str">
            <v>m</v>
          </cell>
          <cell r="J4456">
            <v>0.25</v>
          </cell>
          <cell r="K4456">
            <v>2.6000000000000002E-2</v>
          </cell>
          <cell r="L4456" t="str">
            <v>KQ-49-00</v>
          </cell>
          <cell r="M4456" t="str">
            <v>Кабель силовой, м</v>
          </cell>
          <cell r="N4456">
            <v>1</v>
          </cell>
          <cell r="O4456" t="str">
            <v>KQ-49-02</v>
          </cell>
          <cell r="P4456" t="str">
            <v>Монтаж силового кабеля от 1 до 35 кВ, м</v>
          </cell>
          <cell r="Q4456">
            <v>1</v>
          </cell>
        </row>
        <row r="4457">
          <cell r="E4457" t="str">
            <v>EL00-16-06-11</v>
          </cell>
          <cell r="F4457" t="str">
            <v>Прокладка кабеля в готовой траншее кабеля, СРЕДНЕГО напряжения, 3 жильный, сечением 95 мм2</v>
          </cell>
          <cell r="G4457" t="str">
            <v>Cable laying in a prepared cable trench, MEDIUM voltage, 3 cores, cross-section of 95 mm2</v>
          </cell>
          <cell r="H4457" t="str">
            <v>м</v>
          </cell>
          <cell r="I4457" t="str">
            <v>m</v>
          </cell>
          <cell r="J4457">
            <v>0.254</v>
          </cell>
          <cell r="K4457">
            <v>2.6000000000000002E-2</v>
          </cell>
          <cell r="L4457" t="str">
            <v>KQ-49-00</v>
          </cell>
          <cell r="M4457" t="str">
            <v>Кабель силовой, м</v>
          </cell>
          <cell r="N4457">
            <v>1</v>
          </cell>
          <cell r="O4457" t="str">
            <v>KQ-49-02</v>
          </cell>
          <cell r="P4457" t="str">
            <v>Монтаж силового кабеля от 1 до 35 кВ, м</v>
          </cell>
          <cell r="Q4457">
            <v>1</v>
          </cell>
        </row>
        <row r="4458">
          <cell r="E4458" t="str">
            <v>EL00-16-06-12</v>
          </cell>
          <cell r="F4458" t="str">
            <v>Прокладка кабеля в готовой траншее кабеля, СРЕДНЕГО напряжения, 3 жильный, сечением 120 мм2</v>
          </cell>
          <cell r="G4458" t="str">
            <v>Cable laying in a prepared cable trench, MEDIUM voltage, 3 cores, cross-section of 120 mm2</v>
          </cell>
          <cell r="H4458" t="str">
            <v>м</v>
          </cell>
          <cell r="I4458" t="str">
            <v>m</v>
          </cell>
          <cell r="J4458">
            <v>0.254</v>
          </cell>
          <cell r="K4458">
            <v>2.6000000000000002E-2</v>
          </cell>
          <cell r="L4458" t="str">
            <v>KQ-49-00</v>
          </cell>
          <cell r="M4458" t="str">
            <v>Кабель силовой, м</v>
          </cell>
          <cell r="N4458">
            <v>1</v>
          </cell>
          <cell r="O4458" t="str">
            <v>KQ-49-02</v>
          </cell>
          <cell r="P4458" t="str">
            <v>Монтаж силового кабеля от 1 до 35 кВ, м</v>
          </cell>
          <cell r="Q4458">
            <v>1</v>
          </cell>
        </row>
        <row r="4459">
          <cell r="E4459" t="str">
            <v>EL00-16-06-13</v>
          </cell>
          <cell r="F4459" t="str">
            <v>Прокладка кабеля в готовой траншее кабеля, СРЕДНЕГО напряжения, 3 жильный, сечением 150 мм2</v>
          </cell>
          <cell r="G4459" t="str">
            <v>Cable laying in a prepared cable trench, MEDIUM voltage, 3 cores, cross-section of 150 mm2</v>
          </cell>
          <cell r="H4459" t="str">
            <v>м</v>
          </cell>
          <cell r="I4459" t="str">
            <v>m</v>
          </cell>
          <cell r="J4459">
            <v>0.26200000000000001</v>
          </cell>
          <cell r="K4459">
            <v>2.7000000000000003E-2</v>
          </cell>
          <cell r="L4459" t="str">
            <v>KQ-49-00</v>
          </cell>
          <cell r="M4459" t="str">
            <v>Кабель силовой, м</v>
          </cell>
          <cell r="N4459">
            <v>1</v>
          </cell>
          <cell r="O4459" t="str">
            <v>KQ-49-02</v>
          </cell>
          <cell r="P4459" t="str">
            <v>Монтаж силового кабеля от 1 до 35 кВ, м</v>
          </cell>
          <cell r="Q4459">
            <v>1</v>
          </cell>
        </row>
        <row r="4460">
          <cell r="E4460" t="str">
            <v>EL00-16-06-14</v>
          </cell>
          <cell r="F4460" t="str">
            <v>Прокладка кабеля в готовой траншее кабеля, СРЕДНЕГО напряжения, 3 жильный, сечением 185 мм2</v>
          </cell>
          <cell r="G4460" t="str">
            <v>Cable laying in a prepared cable trench, MEDIUM voltage, 3 cores, cross-section of 185 mm2</v>
          </cell>
          <cell r="H4460" t="str">
            <v>м</v>
          </cell>
          <cell r="I4460" t="str">
            <v>m</v>
          </cell>
          <cell r="J4460">
            <v>0.27</v>
          </cell>
          <cell r="K4460">
            <v>3.1E-2</v>
          </cell>
          <cell r="L4460" t="str">
            <v>KQ-49-00</v>
          </cell>
          <cell r="M4460" t="str">
            <v>Кабель силовой, м</v>
          </cell>
          <cell r="N4460">
            <v>1</v>
          </cell>
          <cell r="O4460" t="str">
            <v>KQ-49-02</v>
          </cell>
          <cell r="P4460" t="str">
            <v>Монтаж силового кабеля от 1 до 35 кВ, м</v>
          </cell>
          <cell r="Q4460">
            <v>1</v>
          </cell>
        </row>
        <row r="4461">
          <cell r="E4461" t="str">
            <v>EL00-16-06-15</v>
          </cell>
          <cell r="F4461" t="str">
            <v>Прокладка кабеля в готовой траншее кабеля, СРЕДНЕГО напряжения, 3 жильный, сечением 240 мм2</v>
          </cell>
          <cell r="G4461" t="str">
            <v>Cable laying in a prepared cable trench, MEDIUM voltage, 3 cores, cross-section of 240 mm2</v>
          </cell>
          <cell r="H4461" t="str">
            <v>м</v>
          </cell>
          <cell r="I4461" t="str">
            <v>m</v>
          </cell>
          <cell r="J4461">
            <v>0.32900000000000001</v>
          </cell>
          <cell r="K4461">
            <v>3.4999999999999996E-2</v>
          </cell>
          <cell r="L4461" t="str">
            <v>KQ-49-00</v>
          </cell>
          <cell r="M4461" t="str">
            <v>Кабель силовой, м</v>
          </cell>
          <cell r="N4461">
            <v>1</v>
          </cell>
          <cell r="O4461" t="str">
            <v>KQ-49-02</v>
          </cell>
          <cell r="P4461" t="str">
            <v>Монтаж силового кабеля от 1 до 35 кВ, м</v>
          </cell>
          <cell r="Q4461">
            <v>1</v>
          </cell>
        </row>
        <row r="4462">
          <cell r="E4462" t="str">
            <v>EL00-16-07</v>
          </cell>
          <cell r="F4462" t="str">
            <v>Кабель, подземная укладка непосредственно в грунт, ВЫСОКОГО напряжения</v>
          </cell>
          <cell r="G4462" t="str">
            <v>Cable, underground laying directly into the ground, HIGH voltage</v>
          </cell>
        </row>
        <row r="4463">
          <cell r="E4463" t="str">
            <v>EL00-16-07-1</v>
          </cell>
          <cell r="F4463" t="str">
            <v>Прокладка кабеля в готовой траншее кабеля, ВЫСОКОГО напряжения, 1-жильный, сечением 95 мм2</v>
          </cell>
          <cell r="G4463" t="str">
            <v>Cable laying in a prepared cable trench, HIGH voltage, 1-core, cross-section of 95 mm2</v>
          </cell>
          <cell r="H4463" t="str">
            <v>м</v>
          </cell>
          <cell r="I4463" t="str">
            <v>m</v>
          </cell>
          <cell r="J4463">
            <v>0.20200000000000001</v>
          </cell>
          <cell r="K4463">
            <v>2.1999999999999999E-2</v>
          </cell>
          <cell r="L4463" t="str">
            <v>KQ-49-00</v>
          </cell>
          <cell r="M4463" t="str">
            <v>Кабель силовой, м</v>
          </cell>
          <cell r="N4463">
            <v>1</v>
          </cell>
          <cell r="O4463" t="str">
            <v>KQ-49-03</v>
          </cell>
          <cell r="P4463" t="str">
            <v>Монтаж силового кабеля свыше 35 кВ, м</v>
          </cell>
          <cell r="Q4463">
            <v>1</v>
          </cell>
        </row>
        <row r="4464">
          <cell r="E4464" t="str">
            <v>EL00-16-07-2</v>
          </cell>
          <cell r="F4464" t="str">
            <v>Прокладка кабеля в готовой траншее кабеля, ВЫСОКОГО напряжения, 1-жильный, сечением 150 мм2</v>
          </cell>
          <cell r="G4464" t="str">
            <v>Cable laying in a prepared cable trench, HIGH voltage, 1-core, cross-section of 150 mm2</v>
          </cell>
          <cell r="H4464" t="str">
            <v>м</v>
          </cell>
          <cell r="I4464" t="str">
            <v>m</v>
          </cell>
          <cell r="J4464">
            <v>0.20200000000000001</v>
          </cell>
          <cell r="K4464">
            <v>2.1999999999999999E-2</v>
          </cell>
          <cell r="L4464" t="str">
            <v>KQ-49-00</v>
          </cell>
          <cell r="M4464" t="str">
            <v>Кабель силовой, м</v>
          </cell>
          <cell r="N4464">
            <v>1</v>
          </cell>
          <cell r="O4464" t="str">
            <v>KQ-49-03</v>
          </cell>
          <cell r="P4464" t="str">
            <v>Монтаж силового кабеля свыше 35 кВ, м</v>
          </cell>
          <cell r="Q4464">
            <v>1</v>
          </cell>
        </row>
        <row r="4465">
          <cell r="E4465" t="str">
            <v>EL00-16-07-3</v>
          </cell>
          <cell r="F4465" t="str">
            <v>Прокладка кабеля в готовой траншее кабеля, ВЫСОКОГО напряжения, 1-жильный, сечением 240 мм2</v>
          </cell>
          <cell r="G4465" t="str">
            <v>Cable laying in a prepared cable trench, HIGH voltage, 1-core, cross-section of 240 mm2</v>
          </cell>
          <cell r="H4465" t="str">
            <v>м</v>
          </cell>
          <cell r="I4465" t="str">
            <v>m</v>
          </cell>
          <cell r="J4465">
            <v>0.24199999999999999</v>
          </cell>
          <cell r="K4465">
            <v>2.6000000000000002E-2</v>
          </cell>
          <cell r="L4465" t="str">
            <v>KQ-49-00</v>
          </cell>
          <cell r="M4465" t="str">
            <v>Кабель силовой, м</v>
          </cell>
          <cell r="N4465">
            <v>1</v>
          </cell>
          <cell r="O4465" t="str">
            <v>KQ-49-03</v>
          </cell>
          <cell r="P4465" t="str">
            <v>Монтаж силового кабеля свыше 35 кВ, м</v>
          </cell>
          <cell r="Q4465">
            <v>1</v>
          </cell>
        </row>
        <row r="4466">
          <cell r="E4466" t="str">
            <v>EL00-16-07-4</v>
          </cell>
          <cell r="F4466" t="str">
            <v>Прокладка кабеля в готовой траншее кабеля, ВЫСОКОГО напряжения, 1-жильный, сечением 300 мм2</v>
          </cell>
          <cell r="G4466" t="str">
            <v>Cable laying in a prepared cable trench, HIGH voltage, 1-core, cross-section of 300 mm2</v>
          </cell>
          <cell r="H4466" t="str">
            <v>м</v>
          </cell>
          <cell r="I4466" t="str">
            <v>m</v>
          </cell>
          <cell r="J4466">
            <v>0.25</v>
          </cell>
          <cell r="K4466">
            <v>2.6000000000000002E-2</v>
          </cell>
          <cell r="L4466" t="str">
            <v>KQ-49-00</v>
          </cell>
          <cell r="M4466" t="str">
            <v>Кабель силовой, м</v>
          </cell>
          <cell r="N4466">
            <v>1</v>
          </cell>
          <cell r="O4466" t="str">
            <v>KQ-49-03</v>
          </cell>
          <cell r="P4466" t="str">
            <v>Монтаж силового кабеля свыше 35 кВ, м</v>
          </cell>
          <cell r="Q4466">
            <v>1</v>
          </cell>
        </row>
        <row r="4467">
          <cell r="E4467" t="str">
            <v>EL00-16-07-5</v>
          </cell>
          <cell r="F4467" t="str">
            <v>Прокладка кабеля в готовой траншее кабеля, ВЫСОКОГО напряжения, 1-жильный, сечением 400 мм2</v>
          </cell>
          <cell r="G4467" t="str">
            <v>Cable laying in a prepared cable trench, HIGH voltage, 1-core, cross-section of 400 mm2</v>
          </cell>
          <cell r="H4467" t="str">
            <v>м</v>
          </cell>
          <cell r="I4467" t="str">
            <v>m</v>
          </cell>
          <cell r="J4467">
            <v>0.254</v>
          </cell>
          <cell r="K4467">
            <v>2.6000000000000002E-2</v>
          </cell>
          <cell r="L4467" t="str">
            <v>KQ-49-00</v>
          </cell>
          <cell r="M4467" t="str">
            <v>Кабель силовой, м</v>
          </cell>
          <cell r="N4467">
            <v>1</v>
          </cell>
          <cell r="O4467" t="str">
            <v>KQ-49-03</v>
          </cell>
          <cell r="P4467" t="str">
            <v>Монтаж силового кабеля свыше 35 кВ, м</v>
          </cell>
          <cell r="Q4467">
            <v>1</v>
          </cell>
        </row>
        <row r="4468">
          <cell r="E4468" t="str">
            <v>EL00-16-07-6</v>
          </cell>
          <cell r="F4468" t="str">
            <v>Прокладка кабеля в готовой траншее кабеля, ВЫСОКОГО напряжения, 1-жильный, сечением 500 мм2</v>
          </cell>
          <cell r="G4468" t="str">
            <v>Cable laying in a prepared cable trench, HIGH voltage, 1-core, cross-section of 500 mm2</v>
          </cell>
          <cell r="H4468" t="str">
            <v>м</v>
          </cell>
          <cell r="I4468" t="str">
            <v>m</v>
          </cell>
          <cell r="J4468">
            <v>0.26200000000000001</v>
          </cell>
          <cell r="K4468">
            <v>2.7000000000000003E-2</v>
          </cell>
          <cell r="L4468" t="str">
            <v>KQ-49-00</v>
          </cell>
          <cell r="M4468" t="str">
            <v>Кабель силовой, м</v>
          </cell>
          <cell r="N4468">
            <v>1</v>
          </cell>
          <cell r="O4468" t="str">
            <v>KQ-49-03</v>
          </cell>
          <cell r="P4468" t="str">
            <v>Монтаж силового кабеля свыше 35 кВ, м</v>
          </cell>
          <cell r="Q4468">
            <v>1</v>
          </cell>
        </row>
        <row r="4469">
          <cell r="E4469" t="str">
            <v>EL00-16-07-7</v>
          </cell>
          <cell r="F4469" t="str">
            <v>Прокладка кабеля в готовой траншее кабеля, ВЫСОКОГО напряжения, 1-жильный, сечением 630 мм2</v>
          </cell>
          <cell r="G4469" t="str">
            <v>Cable laying in a prepared cable trench, HIGH voltage, 1-core, cross-section of 630 mm2</v>
          </cell>
          <cell r="H4469" t="str">
            <v>м</v>
          </cell>
          <cell r="I4469" t="str">
            <v>m</v>
          </cell>
          <cell r="J4469">
            <v>0.27</v>
          </cell>
          <cell r="K4469">
            <v>3.1E-2</v>
          </cell>
          <cell r="L4469" t="str">
            <v>KQ-49-00</v>
          </cell>
          <cell r="M4469" t="str">
            <v>Кабель силовой, м</v>
          </cell>
          <cell r="N4469">
            <v>1</v>
          </cell>
          <cell r="O4469" t="str">
            <v>KQ-49-03</v>
          </cell>
          <cell r="P4469" t="str">
            <v>Монтаж силового кабеля свыше 35 кВ, м</v>
          </cell>
          <cell r="Q4469">
            <v>1</v>
          </cell>
        </row>
        <row r="4470">
          <cell r="E4470" t="str">
            <v>EL00-16-07-8</v>
          </cell>
          <cell r="F4470" t="str">
            <v>Прокладка кабеля в готовой траншее кабеля, ВЫСОКОГО напряжения, 1-жильный, сечением 800 мм2</v>
          </cell>
          <cell r="G4470" t="str">
            <v>Cable laying in a prepared cable trench, HIGH voltage, 1-core, cross-section of 800 mm2</v>
          </cell>
          <cell r="H4470" t="str">
            <v>м</v>
          </cell>
          <cell r="I4470" t="str">
            <v>m</v>
          </cell>
          <cell r="J4470">
            <v>0.32900000000000001</v>
          </cell>
          <cell r="K4470">
            <v>3.4999999999999996E-2</v>
          </cell>
          <cell r="L4470" t="str">
            <v>KQ-49-00</v>
          </cell>
          <cell r="M4470" t="str">
            <v>Кабель силовой, м</v>
          </cell>
          <cell r="N4470">
            <v>1</v>
          </cell>
          <cell r="O4470" t="str">
            <v>KQ-49-03</v>
          </cell>
          <cell r="P4470" t="str">
            <v>Монтаж силового кабеля свыше 35 кВ, м</v>
          </cell>
          <cell r="Q4470">
            <v>1</v>
          </cell>
        </row>
        <row r="4471">
          <cell r="E4471" t="str">
            <v>EL00-16-07-9</v>
          </cell>
          <cell r="F4471" t="str">
            <v>Прокладка кабеля в готовой траншее кабеля, ВЫСОКОГО напряжения, 1-жильный, сечением 1000 мм2</v>
          </cell>
          <cell r="G4471" t="str">
            <v>Cable laying in a prepared cable trench, HIGH voltage, 1-core, cross-section of 1000 mm2</v>
          </cell>
          <cell r="H4471" t="str">
            <v>м</v>
          </cell>
          <cell r="I4471" t="str">
            <v>m</v>
          </cell>
          <cell r="J4471">
            <v>0.33900000000000002</v>
          </cell>
          <cell r="K4471">
            <v>3.5999999999999997E-2</v>
          </cell>
          <cell r="L4471" t="str">
            <v>KQ-49-00</v>
          </cell>
          <cell r="M4471" t="str">
            <v>Кабель силовой, м</v>
          </cell>
          <cell r="N4471">
            <v>1</v>
          </cell>
          <cell r="O4471" t="str">
            <v>KQ-49-03</v>
          </cell>
          <cell r="P4471" t="str">
            <v>Монтаж силового кабеля свыше 35 кВ, м</v>
          </cell>
          <cell r="Q4471">
            <v>1</v>
          </cell>
        </row>
        <row r="4472">
          <cell r="E4472" t="str">
            <v>EL00-16-07-10</v>
          </cell>
          <cell r="F4472" t="str">
            <v>Прокладка кабеля в готовой траншее кабеля, ВЫСОКОГО напряжения, 1-жильный, сечением 1600 мм2</v>
          </cell>
          <cell r="G4472" t="str">
            <v>Cable laying in a prepared cable trench, HIGH voltage, 1-core, cross-section of 1600 mm2</v>
          </cell>
          <cell r="H4472" t="str">
            <v>м</v>
          </cell>
          <cell r="I4472" t="str">
            <v>m</v>
          </cell>
          <cell r="J4472">
            <v>0.81400000000000006</v>
          </cell>
          <cell r="K4472">
            <v>8.4000000000000005E-2</v>
          </cell>
          <cell r="L4472" t="str">
            <v>KQ-49-00</v>
          </cell>
          <cell r="M4472" t="str">
            <v>Кабель силовой, м</v>
          </cell>
          <cell r="N4472">
            <v>1</v>
          </cell>
          <cell r="O4472" t="str">
            <v>KQ-49-03</v>
          </cell>
          <cell r="P4472" t="str">
            <v>Монтаж силового кабеля свыше 35 кВ, м</v>
          </cell>
          <cell r="Q4472">
            <v>1</v>
          </cell>
        </row>
        <row r="4473">
          <cell r="E4473" t="str">
            <v>EL00-16-07-11</v>
          </cell>
          <cell r="F4473" t="str">
            <v>Прокладка кабеля в готовой траншее кабеля, ВЫСОКОГО напряжения, 3 жильный, сечением 50 мм2</v>
          </cell>
          <cell r="G4473" t="str">
            <v>Cable laying in a prepared cable trench, HIGH voltage, 3-core, cross-section of 50 mm2</v>
          </cell>
          <cell r="H4473" t="str">
            <v>м</v>
          </cell>
          <cell r="I4473" t="str">
            <v>m</v>
          </cell>
          <cell r="J4473">
            <v>0.25</v>
          </cell>
          <cell r="K4473">
            <v>2.6000000000000002E-2</v>
          </cell>
          <cell r="L4473" t="str">
            <v>KQ-49-00</v>
          </cell>
          <cell r="M4473" t="str">
            <v>Кабель силовой, м</v>
          </cell>
          <cell r="N4473">
            <v>1</v>
          </cell>
          <cell r="O4473" t="str">
            <v>KQ-49-03</v>
          </cell>
          <cell r="P4473" t="str">
            <v>Монтаж силового кабеля свыше 35 кВ, м</v>
          </cell>
          <cell r="Q4473">
            <v>1</v>
          </cell>
        </row>
        <row r="4474">
          <cell r="E4474" t="str">
            <v>EL00-16-07-12</v>
          </cell>
          <cell r="F4474" t="str">
            <v>Прокладка кабеля в готовой траншее кабеля, ВЫСОКОГО напряжения, 3 жильный, сечением 95 мм2</v>
          </cell>
          <cell r="G4474" t="str">
            <v>Cable laying in a prepared cable trench, HIGH voltage, 3-core, cross-section of 95 mm2</v>
          </cell>
          <cell r="H4474" t="str">
            <v>м</v>
          </cell>
          <cell r="I4474" t="str">
            <v>m</v>
          </cell>
          <cell r="J4474">
            <v>0.254</v>
          </cell>
          <cell r="K4474">
            <v>2.6000000000000002E-2</v>
          </cell>
          <cell r="L4474" t="str">
            <v>KQ-49-00</v>
          </cell>
          <cell r="M4474" t="str">
            <v>Кабель силовой, м</v>
          </cell>
          <cell r="N4474">
            <v>1</v>
          </cell>
          <cell r="O4474" t="str">
            <v>KQ-49-03</v>
          </cell>
          <cell r="P4474" t="str">
            <v>Монтаж силового кабеля свыше 35 кВ, м</v>
          </cell>
          <cell r="Q4474">
            <v>1</v>
          </cell>
        </row>
        <row r="4475">
          <cell r="E4475" t="str">
            <v>EL00-16-07-13</v>
          </cell>
          <cell r="F4475" t="str">
            <v>Прокладка кабеля в готовой траншее кабеля, ВЫСОКОГО напряжения, 3 жильный, сечением 120 мм2</v>
          </cell>
          <cell r="G4475" t="str">
            <v>Cable laying in a prepared cable trench, HIGH voltage, 3-core, cross-section of 120 mm2</v>
          </cell>
          <cell r="H4475" t="str">
            <v>м</v>
          </cell>
          <cell r="I4475" t="str">
            <v>m</v>
          </cell>
          <cell r="J4475">
            <v>0.26200000000000001</v>
          </cell>
          <cell r="K4475">
            <v>2.7000000000000003E-2</v>
          </cell>
          <cell r="L4475" t="str">
            <v>KQ-49-00</v>
          </cell>
          <cell r="M4475" t="str">
            <v>Кабель силовой, м</v>
          </cell>
          <cell r="N4475">
            <v>1</v>
          </cell>
          <cell r="O4475" t="str">
            <v>KQ-49-03</v>
          </cell>
          <cell r="P4475" t="str">
            <v>Монтаж силового кабеля свыше 35 кВ, м</v>
          </cell>
          <cell r="Q4475">
            <v>1</v>
          </cell>
        </row>
        <row r="4476">
          <cell r="E4476" t="str">
            <v>EL00-16-07-14</v>
          </cell>
          <cell r="F4476" t="str">
            <v>Прокладка кабеля в готовой траншее кабеля, ВЫСОКОГО напряжения, 3 жильный, сечением 150 мм2</v>
          </cell>
          <cell r="G4476" t="str">
            <v>Cable laying in a prepared cable trench, HIGH voltage, 3-core, cross-section of 150 mm2</v>
          </cell>
          <cell r="H4476" t="str">
            <v>м</v>
          </cell>
          <cell r="I4476" t="str">
            <v>m</v>
          </cell>
          <cell r="J4476">
            <v>0.27</v>
          </cell>
          <cell r="K4476">
            <v>3.1E-2</v>
          </cell>
          <cell r="L4476" t="str">
            <v>KQ-49-00</v>
          </cell>
          <cell r="M4476" t="str">
            <v>Кабель силовой, м</v>
          </cell>
          <cell r="N4476">
            <v>1</v>
          </cell>
          <cell r="O4476" t="str">
            <v>KQ-49-03</v>
          </cell>
          <cell r="P4476" t="str">
            <v>Монтаж силового кабеля свыше 35 кВ, м</v>
          </cell>
          <cell r="Q4476">
            <v>1</v>
          </cell>
        </row>
        <row r="4477">
          <cell r="E4477" t="str">
            <v>EL00-16-07-15</v>
          </cell>
          <cell r="F4477" t="str">
            <v>Прокладка кабеля в готовой траншее кабеля, ВЫСОКОГО напряжения, 3 жильный, сечением 185 мм2</v>
          </cell>
          <cell r="G4477" t="str">
            <v>Cable laying in a prepared cable trench, HIGH voltage, 3-core, cross-section of 185 mm2</v>
          </cell>
          <cell r="H4477" t="str">
            <v>м</v>
          </cell>
          <cell r="I4477" t="str">
            <v>m</v>
          </cell>
          <cell r="J4477">
            <v>0.318</v>
          </cell>
          <cell r="K4477">
            <v>3.2999999999999995E-2</v>
          </cell>
          <cell r="L4477" t="str">
            <v>KQ-49-00</v>
          </cell>
          <cell r="M4477" t="str">
            <v>Кабель силовой, м</v>
          </cell>
          <cell r="N4477">
            <v>1</v>
          </cell>
          <cell r="O4477" t="str">
            <v>KQ-49-03</v>
          </cell>
          <cell r="P4477" t="str">
            <v>Монтаж силового кабеля свыше 35 кВ, м</v>
          </cell>
          <cell r="Q4477">
            <v>1</v>
          </cell>
        </row>
        <row r="4478">
          <cell r="E4478" t="str">
            <v>EL00-16-07-16</v>
          </cell>
          <cell r="F4478" t="str">
            <v>Прокладка кабеля в готовой траншее кабеля, ВЫСОКОГО напряжения, 3 жильный, сечением 240 мм2</v>
          </cell>
          <cell r="G4478" t="str">
            <v>Cable laying in a prepared cable trench, HIGH voltage, 3-core, cross-section of 240 mm2</v>
          </cell>
          <cell r="H4478" t="str">
            <v>м</v>
          </cell>
          <cell r="I4478" t="str">
            <v>m</v>
          </cell>
          <cell r="J4478">
            <v>0.33900000000000002</v>
          </cell>
          <cell r="K4478">
            <v>3.5999999999999997E-2</v>
          </cell>
          <cell r="L4478" t="str">
            <v>KQ-49-00</v>
          </cell>
          <cell r="M4478" t="str">
            <v>Кабель силовой, м</v>
          </cell>
          <cell r="N4478">
            <v>1</v>
          </cell>
          <cell r="O4478" t="str">
            <v>KQ-49-03</v>
          </cell>
          <cell r="P4478" t="str">
            <v>Монтаж силового кабеля свыше 35 кВ, м</v>
          </cell>
          <cell r="Q4478">
            <v>1</v>
          </cell>
        </row>
        <row r="4479">
          <cell r="E4479" t="str">
            <v>EL00-17</v>
          </cell>
          <cell r="F4479" t="str">
            <v>Работы по соединению кабелей</v>
          </cell>
          <cell r="G4479" t="str">
            <v>Cable hook-up activities</v>
          </cell>
        </row>
        <row r="4480">
          <cell r="E4480" t="str">
            <v>EL00-17-03</v>
          </cell>
          <cell r="F4480" t="str">
            <v>Кабель бронированный, НИЗКОГО напряжения до 1 кВ, соединение</v>
          </cell>
          <cell r="G4480" t="str">
            <v>Cable hook-up, armored cable, LOW voltage, up to 1 kV</v>
          </cell>
        </row>
        <row r="4481">
          <cell r="E4481" t="str">
            <v>EL00-17-03-1</v>
          </cell>
          <cell r="F4481" t="str">
            <v>Устройство соединительной кабельной муфты/заделки кабеля НИЗКОГО напряжения до 1 кВ, 1-жильный, сечением 2,5 мм2, бронированный</v>
          </cell>
          <cell r="G4481" t="str">
            <v>Installation of a cable sleeve/cable termination of LV cable, up to 1 kV, 1-core, cross-section of 2.5 mm2, armored</v>
          </cell>
          <cell r="H4481" t="str">
            <v>шт.</v>
          </cell>
          <cell r="I4481" t="str">
            <v>pcs.</v>
          </cell>
          <cell r="J4481">
            <v>2.266</v>
          </cell>
          <cell r="K4481">
            <v>7.4999999999999997E-2</v>
          </cell>
          <cell r="L4481" t="str">
            <v>KQ-49-00</v>
          </cell>
          <cell r="M4481" t="str">
            <v>Кабель силовой, м</v>
          </cell>
          <cell r="N4481">
            <v>0</v>
          </cell>
          <cell r="O4481" t="str">
            <v>KQ-49-04</v>
          </cell>
          <cell r="P4481" t="str">
            <v>Расключение силового кабеля до 1 кВ, шт. (конец кабеля)</v>
          </cell>
          <cell r="Q4481">
            <v>1</v>
          </cell>
        </row>
        <row r="4482">
          <cell r="E4482" t="str">
            <v>EL00-17-03-46</v>
          </cell>
          <cell r="F4482" t="str">
            <v>Устройство соединительной кабельной муфты/заделки кабеля НИЗКОГО напряжения до 1 кВ, 1-жильный, сечением 4 мм2, бронированный</v>
          </cell>
          <cell r="G4482" t="str">
            <v>Installation of a cable sleeve/cable termination of LV cable, up to 1 kV, 1-core, cross-section of 4 mm2, armored</v>
          </cell>
          <cell r="H4482" t="str">
            <v>шт.</v>
          </cell>
          <cell r="I4482" t="str">
            <v>pcs.</v>
          </cell>
          <cell r="J4482">
            <v>2.3503636363636358</v>
          </cell>
          <cell r="K4482">
            <v>7.4999999999999997E-2</v>
          </cell>
          <cell r="L4482" t="str">
            <v>KQ-49-00</v>
          </cell>
          <cell r="M4482" t="str">
            <v>Кабель силовой, м</v>
          </cell>
          <cell r="N4482">
            <v>0</v>
          </cell>
          <cell r="O4482" t="str">
            <v>KQ-49-04</v>
          </cell>
          <cell r="P4482" t="str">
            <v>Расключение силового кабеля до 1 кВ, шт. (конец кабеля)</v>
          </cell>
          <cell r="Q4482">
            <v>1</v>
          </cell>
        </row>
        <row r="4483">
          <cell r="E4483" t="str">
            <v>EL00-17-03-47</v>
          </cell>
          <cell r="F4483" t="str">
            <v>Устройство соединительной кабельной муфты/заделки кабеля НИЗКОГО напряжения до 1 кВ, 1-жильный, сечением 6 мм2, бронированный</v>
          </cell>
          <cell r="G4483" t="str">
            <v>Installation of a cable sleeve/cable termination of LV cable, up to 1 kV, 1-core, cross-section of 6 mm2, armored</v>
          </cell>
          <cell r="H4483" t="str">
            <v>шт.</v>
          </cell>
          <cell r="I4483" t="str">
            <v>pcs.</v>
          </cell>
          <cell r="J4483">
            <v>2.4358181818181817</v>
          </cell>
          <cell r="K4483">
            <v>7.4999999999999997E-2</v>
          </cell>
          <cell r="L4483" t="str">
            <v>KQ-49-00</v>
          </cell>
          <cell r="M4483" t="str">
            <v>Кабель силовой, м</v>
          </cell>
          <cell r="N4483">
            <v>0</v>
          </cell>
          <cell r="O4483" t="str">
            <v>KQ-49-04</v>
          </cell>
          <cell r="P4483" t="str">
            <v>Расключение силового кабеля до 1 кВ, шт. (конец кабеля)</v>
          </cell>
          <cell r="Q4483">
            <v>1</v>
          </cell>
        </row>
        <row r="4484">
          <cell r="E4484" t="str">
            <v>EL00-17-03-48</v>
          </cell>
          <cell r="F4484" t="str">
            <v>Устройство соединительной кабельной муфты/заделки кабеля НИЗКОГО напряжения до 1 кВ, 1-жильный, сечением 10 мм2, бронированный</v>
          </cell>
          <cell r="G4484" t="str">
            <v>Installation of a cable sleeve/cable termination of LV cable, up to 1 kV, 1-core, cross-section of 10 mm2, armored</v>
          </cell>
          <cell r="H4484" t="str">
            <v>шт.</v>
          </cell>
          <cell r="I4484" t="str">
            <v>pcs.</v>
          </cell>
          <cell r="J4484">
            <v>2.5212727272727271</v>
          </cell>
          <cell r="K4484">
            <v>7.4999999999999997E-2</v>
          </cell>
          <cell r="L4484" t="str">
            <v>KQ-49-00</v>
          </cell>
          <cell r="M4484" t="str">
            <v>Кабель силовой, м</v>
          </cell>
          <cell r="N4484">
            <v>0</v>
          </cell>
          <cell r="O4484" t="str">
            <v>KQ-49-04</v>
          </cell>
          <cell r="P4484" t="str">
            <v>Расключение силового кабеля до 1 кВ, шт. (конец кабеля)</v>
          </cell>
          <cell r="Q4484">
            <v>1</v>
          </cell>
        </row>
        <row r="4485">
          <cell r="E4485" t="str">
            <v>EL00-17-03-49</v>
          </cell>
          <cell r="F4485" t="str">
            <v>Устройство соединительной кабельной муфты/заделки кабеля НИЗКОГО напряжения до 1 кВ, 1-жильный, сечением 16 мм2, бронированный</v>
          </cell>
          <cell r="G4485" t="str">
            <v>Installation of a cable sleeve/cable termination of LV cable, up to 1 kV, 1-core, cross-section of 16 mm2, armored</v>
          </cell>
          <cell r="H4485" t="str">
            <v>шт.</v>
          </cell>
          <cell r="I4485" t="str">
            <v>pcs.</v>
          </cell>
          <cell r="J4485">
            <v>2.606727272727273</v>
          </cell>
          <cell r="K4485">
            <v>7.4999999999999997E-2</v>
          </cell>
          <cell r="L4485" t="str">
            <v>KQ-49-00</v>
          </cell>
          <cell r="M4485" t="str">
            <v>Кабель силовой, м</v>
          </cell>
          <cell r="N4485">
            <v>0</v>
          </cell>
          <cell r="O4485" t="str">
            <v>KQ-49-04</v>
          </cell>
          <cell r="P4485" t="str">
            <v>Расключение силового кабеля до 1 кВ, шт. (конец кабеля)</v>
          </cell>
          <cell r="Q4485">
            <v>1</v>
          </cell>
        </row>
        <row r="4486">
          <cell r="E4486" t="str">
            <v>EL00-17-03-50</v>
          </cell>
          <cell r="F4486" t="str">
            <v>Устройство соединительной кабельной муфты/заделки кабеля НИЗКОГО напряжения до 1 кВ, 1-жильный, сечением 25 мм2, бронированный</v>
          </cell>
          <cell r="G4486" t="str">
            <v>Installation of a cable sleeve/cable termination of LV cable, up to 1 kV, 1-core, cross-section of 25 mm2, armored</v>
          </cell>
          <cell r="H4486" t="str">
            <v>шт.</v>
          </cell>
          <cell r="I4486" t="str">
            <v>pcs.</v>
          </cell>
          <cell r="J4486">
            <v>2.692181818181818</v>
          </cell>
          <cell r="K4486">
            <v>7.4999999999999997E-2</v>
          </cell>
          <cell r="L4486" t="str">
            <v>KQ-49-00</v>
          </cell>
          <cell r="M4486" t="str">
            <v>Кабель силовой, м</v>
          </cell>
          <cell r="N4486">
            <v>0</v>
          </cell>
          <cell r="O4486" t="str">
            <v>KQ-49-04</v>
          </cell>
          <cell r="P4486" t="str">
            <v>Расключение силового кабеля до 1 кВ, шт. (конец кабеля)</v>
          </cell>
          <cell r="Q4486">
            <v>1</v>
          </cell>
        </row>
        <row r="4487">
          <cell r="E4487" t="str">
            <v>EL00-17-03-2</v>
          </cell>
          <cell r="F4487" t="str">
            <v>Устройство соединительной кабельной муфты/заделки кабеля НИЗКОГО напряжения до 1 кВ, 1-жильный, сечением 35 мм2, бронированный</v>
          </cell>
          <cell r="G4487" t="str">
            <v>Installation of a cable sleeve/cable termination of LV cable, up to 1 kV, 1-core, cross-section of 35 mm2, armored</v>
          </cell>
          <cell r="H4487" t="str">
            <v>шт.</v>
          </cell>
          <cell r="I4487" t="str">
            <v>pcs.</v>
          </cell>
          <cell r="J4487">
            <v>3.2279999999999998</v>
          </cell>
          <cell r="K4487">
            <v>0.3</v>
          </cell>
          <cell r="L4487" t="str">
            <v>KQ-49-00</v>
          </cell>
          <cell r="M4487" t="str">
            <v>Кабель силовой, м</v>
          </cell>
          <cell r="N4487">
            <v>0</v>
          </cell>
          <cell r="O4487" t="str">
            <v>KQ-49-04</v>
          </cell>
          <cell r="P4487" t="str">
            <v>Расключение силового кабеля до 1 кВ, шт. (конец кабеля)</v>
          </cell>
          <cell r="Q4487">
            <v>1</v>
          </cell>
        </row>
        <row r="4488">
          <cell r="E4488" t="str">
            <v>EL00-17-03-3</v>
          </cell>
          <cell r="F4488" t="str">
            <v>Устройство соединительной кабельной муфты/заделки кабеля НИЗКОГО напряжения до 1 кВ, 1-жильный, сечением 50 мм2, бронированный</v>
          </cell>
          <cell r="G4488" t="str">
            <v>Installation of a cable sleeve/cable termination of LV cable, up to 1 kV, 1-core, cross-section of 50 mm2, armored</v>
          </cell>
          <cell r="H4488" t="str">
            <v>шт.</v>
          </cell>
          <cell r="I4488" t="str">
            <v>pcs.</v>
          </cell>
          <cell r="J4488">
            <v>4.6390000000000002</v>
          </cell>
          <cell r="K4488">
            <v>0.3</v>
          </cell>
          <cell r="L4488" t="str">
            <v>KQ-49-00</v>
          </cell>
          <cell r="M4488" t="str">
            <v>Кабель силовой, м</v>
          </cell>
          <cell r="N4488">
            <v>0</v>
          </cell>
          <cell r="O4488" t="str">
            <v>KQ-49-04</v>
          </cell>
          <cell r="P4488" t="str">
            <v>Расключение силового кабеля до 1 кВ, шт. (конец кабеля)</v>
          </cell>
          <cell r="Q4488">
            <v>1</v>
          </cell>
        </row>
        <row r="4489">
          <cell r="E4489" t="str">
            <v>EL00-17-03-4</v>
          </cell>
          <cell r="F4489" t="str">
            <v>Устройство соединительной кабельной муфты/заделки кабеля НИЗКОГО напряжения до 1 кВ, 1-жильный, сечением 70 мм2, бронированный</v>
          </cell>
          <cell r="G4489" t="str">
            <v>Installation of a cable sleeve/cable termination of LV cable, up to 1 kV, 1-core, cross-section of 70 mm2, armored</v>
          </cell>
          <cell r="H4489" t="str">
            <v>шт.</v>
          </cell>
          <cell r="I4489" t="str">
            <v>pcs.</v>
          </cell>
          <cell r="J4489">
            <v>4.7250000000000005</v>
          </cell>
          <cell r="K4489">
            <v>0.3</v>
          </cell>
          <cell r="L4489" t="str">
            <v>KQ-49-00</v>
          </cell>
          <cell r="M4489" t="str">
            <v>Кабель силовой, м</v>
          </cell>
          <cell r="N4489">
            <v>0</v>
          </cell>
          <cell r="O4489" t="str">
            <v>KQ-49-04</v>
          </cell>
          <cell r="P4489" t="str">
            <v>Расключение силового кабеля до 1 кВ, шт. (конец кабеля)</v>
          </cell>
          <cell r="Q4489">
            <v>1</v>
          </cell>
        </row>
        <row r="4490">
          <cell r="E4490" t="str">
            <v>EL00-17-03-5</v>
          </cell>
          <cell r="F4490" t="str">
            <v>Устройство соединительной кабельной муфты/заделки кабеля НИЗКОГО напряжения до 1 кВ, 1-жильный, сечением 95 мм2, бронированный</v>
          </cell>
          <cell r="G4490" t="str">
            <v>Installation of a cable sleeve/cable termination of LV cable, up to 1 kV, 1-core, cross-section of 95 mm2, armored</v>
          </cell>
          <cell r="H4490" t="str">
            <v>шт.</v>
          </cell>
          <cell r="I4490" t="str">
            <v>pcs.</v>
          </cell>
          <cell r="J4490">
            <v>4.8100000000000005</v>
          </cell>
          <cell r="K4490">
            <v>0.3</v>
          </cell>
          <cell r="L4490" t="str">
            <v>KQ-49-00</v>
          </cell>
          <cell r="M4490" t="str">
            <v>Кабель силовой, м</v>
          </cell>
          <cell r="N4490">
            <v>0</v>
          </cell>
          <cell r="O4490" t="str">
            <v>KQ-49-04</v>
          </cell>
          <cell r="P4490" t="str">
            <v>Расключение силового кабеля до 1 кВ, шт. (конец кабеля)</v>
          </cell>
          <cell r="Q4490">
            <v>1</v>
          </cell>
        </row>
        <row r="4491">
          <cell r="E4491" t="str">
            <v>EL00-17-03-6</v>
          </cell>
          <cell r="F4491" t="str">
            <v>Устройство соединительной кабельной муфты/заделки кабеля НИЗКОГО напряжения до 1 кВ, 1-жильный, сечением 240 мм2, бронированный</v>
          </cell>
          <cell r="G4491" t="str">
            <v>Installation of a cable sleeve/cable termination of LV cable, up to 1 kV, 1-core, cross-section of 240 mm2, armored</v>
          </cell>
          <cell r="H4491" t="str">
            <v>шт.</v>
          </cell>
          <cell r="I4491" t="str">
            <v>pcs.</v>
          </cell>
          <cell r="J4491">
            <v>6.0520000000000005</v>
          </cell>
          <cell r="K4491">
            <v>0.75</v>
          </cell>
          <cell r="L4491" t="str">
            <v>KQ-49-00</v>
          </cell>
          <cell r="M4491" t="str">
            <v>Кабель силовой, м</v>
          </cell>
          <cell r="N4491">
            <v>0</v>
          </cell>
          <cell r="O4491" t="str">
            <v>KQ-49-04</v>
          </cell>
          <cell r="P4491" t="str">
            <v>Расключение силового кабеля до 1 кВ, шт. (конец кабеля)</v>
          </cell>
          <cell r="Q4491">
            <v>1</v>
          </cell>
        </row>
        <row r="4492">
          <cell r="E4492" t="str">
            <v>EL00-17-03-7</v>
          </cell>
          <cell r="F4492" t="str">
            <v>Устройство соединительной кабельной муфты/заделки кабеля НИЗКОГО напряжения до 1 кВ, 3-5 жильный, сечением 1,5 мм2, бронированный</v>
          </cell>
          <cell r="G4492" t="str">
            <v>Installation of a cable sleeve/cable termination of LV cable, up to 1 kV, 3-5 cores, cross-section of 1.5 mm2, armored</v>
          </cell>
          <cell r="H4492" t="str">
            <v>шт.</v>
          </cell>
          <cell r="I4492" t="str">
            <v>pcs.</v>
          </cell>
          <cell r="J4492">
            <v>3.0979999999999999</v>
          </cell>
          <cell r="K4492">
            <v>7.4999999999999997E-2</v>
          </cell>
          <cell r="L4492" t="str">
            <v>KQ-49-00</v>
          </cell>
          <cell r="M4492" t="str">
            <v>Кабель силовой, м</v>
          </cell>
          <cell r="N4492">
            <v>0</v>
          </cell>
          <cell r="O4492" t="str">
            <v>KQ-49-04</v>
          </cell>
          <cell r="P4492" t="str">
            <v>Расключение силового кабеля до 1 кВ, шт. (конец кабеля)</v>
          </cell>
          <cell r="Q4492">
            <v>1</v>
          </cell>
        </row>
        <row r="4493">
          <cell r="E4493" t="str">
            <v>EL00-17-03-8</v>
          </cell>
          <cell r="F4493" t="str">
            <v>Устройство соединительной кабельной муфты/заделки кабеля НИЗКОГО напряжения до 1 кВ, 3-5 жильный, сечением 2,5 мм2, бронированный</v>
          </cell>
          <cell r="G4493" t="str">
            <v>Installation of a cable sleeve/cable termination of LV cable, up to 1 kV, 3-5 cores, cross-section of 2.5 mm2, armored</v>
          </cell>
          <cell r="H4493" t="str">
            <v>шт.</v>
          </cell>
          <cell r="I4493" t="str">
            <v>pcs.</v>
          </cell>
          <cell r="J4493">
            <v>3.5260000000000002</v>
          </cell>
          <cell r="K4493">
            <v>7.4999999999999997E-2</v>
          </cell>
          <cell r="L4493" t="str">
            <v>KQ-49-00</v>
          </cell>
          <cell r="M4493" t="str">
            <v>Кабель силовой, м</v>
          </cell>
          <cell r="N4493">
            <v>0</v>
          </cell>
          <cell r="O4493" t="str">
            <v>KQ-49-04</v>
          </cell>
          <cell r="P4493" t="str">
            <v>Расключение силового кабеля до 1 кВ, шт. (конец кабеля)</v>
          </cell>
          <cell r="Q4493">
            <v>1</v>
          </cell>
        </row>
        <row r="4494">
          <cell r="E4494" t="str">
            <v>EL00-17-03-9</v>
          </cell>
          <cell r="F4494" t="str">
            <v>Устройство соединительной кабельной муфты/заделки кабеля НИЗКОГО напряжения до 1 кВ, 3-5 жильный, сечением 4 мм2, бронированный</v>
          </cell>
          <cell r="G4494" t="str">
            <v>Installation of a cable sleeve/cable termination of LV cable, up to 1 kV, 3-5 cores, cross-section of 4 mm2, armored</v>
          </cell>
          <cell r="H4494" t="str">
            <v>шт.</v>
          </cell>
          <cell r="I4494" t="str">
            <v>pcs.</v>
          </cell>
          <cell r="J4494">
            <v>5.2790000000000008</v>
          </cell>
          <cell r="K4494">
            <v>7.4999999999999997E-2</v>
          </cell>
          <cell r="L4494" t="str">
            <v>KQ-49-00</v>
          </cell>
          <cell r="M4494" t="str">
            <v>Кабель силовой, м</v>
          </cell>
          <cell r="N4494">
            <v>0</v>
          </cell>
          <cell r="O4494" t="str">
            <v>KQ-49-04</v>
          </cell>
          <cell r="P4494" t="str">
            <v>Расключение силового кабеля до 1 кВ, шт. (конец кабеля)</v>
          </cell>
          <cell r="Q4494">
            <v>1</v>
          </cell>
        </row>
        <row r="4495">
          <cell r="E4495" t="str">
            <v>EL00-17-03-10</v>
          </cell>
          <cell r="F4495" t="str">
            <v>Устройство соединительной кабельной муфты/заделки кабеля НИЗКОГО напряжения до 1 кВ, 3-5 жильный, сечением 6 мм2, бронированный</v>
          </cell>
          <cell r="G4495" t="str">
            <v>Installation of a cable sleeve/cable termination of LV cable, up to 1 kV, 3-5 cores, cross-section of 6 mm2, armored</v>
          </cell>
          <cell r="H4495" t="str">
            <v>шт.</v>
          </cell>
          <cell r="I4495" t="str">
            <v>pcs.</v>
          </cell>
          <cell r="J4495">
            <v>5.7060000000000004</v>
          </cell>
          <cell r="K4495">
            <v>7.4999999999999997E-2</v>
          </cell>
          <cell r="L4495" t="str">
            <v>KQ-49-00</v>
          </cell>
          <cell r="M4495" t="str">
            <v>Кабель силовой, м</v>
          </cell>
          <cell r="N4495">
            <v>0</v>
          </cell>
          <cell r="O4495" t="str">
            <v>KQ-49-04</v>
          </cell>
          <cell r="P4495" t="str">
            <v>Расключение силового кабеля до 1 кВ, шт. (конец кабеля)</v>
          </cell>
          <cell r="Q4495">
            <v>1</v>
          </cell>
        </row>
        <row r="4496">
          <cell r="E4496" t="str">
            <v>EL00-17-03-11</v>
          </cell>
          <cell r="F4496" t="str">
            <v>Устройство соединительной кабельной муфты/заделки кабеля НИЗКОГО напряжения до 1 кВ, 3 жильный, сечением 10 мм2, бронированный</v>
          </cell>
          <cell r="G4496" t="str">
            <v>Installation of a cable sleeve/cable termination of LV cable, up to 1 kV, 3 cores, cross-section of 10 mm2, armored</v>
          </cell>
          <cell r="H4496" t="str">
            <v>шт.</v>
          </cell>
          <cell r="I4496" t="str">
            <v>pcs.</v>
          </cell>
          <cell r="J4496">
            <v>4.9910000000000005</v>
          </cell>
          <cell r="K4496">
            <v>7.4999999999999997E-2</v>
          </cell>
          <cell r="L4496" t="str">
            <v>KQ-49-00</v>
          </cell>
          <cell r="M4496" t="str">
            <v>Кабель силовой, м</v>
          </cell>
          <cell r="N4496">
            <v>0</v>
          </cell>
          <cell r="O4496" t="str">
            <v>KQ-49-04</v>
          </cell>
          <cell r="P4496" t="str">
            <v>Расключение силового кабеля до 1 кВ, шт. (конец кабеля)</v>
          </cell>
          <cell r="Q4496">
            <v>1</v>
          </cell>
        </row>
        <row r="4497">
          <cell r="E4497" t="str">
            <v>EL00-17-03-12</v>
          </cell>
          <cell r="F4497" t="str">
            <v>Устройство соединительной кабельной муфты/заделки кабеля НИЗКОГО напряжения до 1 кВ, 3 жильный, сечением 16 мм2, бронированный</v>
          </cell>
          <cell r="G4497" t="str">
            <v>Installation of a cable sleeve/cable termination of LV cable, up to 1 kV, 3 cores, cross-section of 16 mm2, armored</v>
          </cell>
          <cell r="H4497" t="str">
            <v>шт.</v>
          </cell>
          <cell r="I4497" t="str">
            <v>pcs.</v>
          </cell>
          <cell r="J4497">
            <v>5.2470000000000008</v>
          </cell>
          <cell r="K4497">
            <v>7.4999999999999997E-2</v>
          </cell>
          <cell r="L4497" t="str">
            <v>KQ-49-00</v>
          </cell>
          <cell r="M4497" t="str">
            <v>Кабель силовой, м</v>
          </cell>
          <cell r="N4497">
            <v>0</v>
          </cell>
          <cell r="O4497" t="str">
            <v>KQ-49-04</v>
          </cell>
          <cell r="P4497" t="str">
            <v>Расключение силового кабеля до 1 кВ, шт. (конец кабеля)</v>
          </cell>
          <cell r="Q4497">
            <v>1</v>
          </cell>
        </row>
        <row r="4498">
          <cell r="E4498" t="str">
            <v>EL00-17-03-13</v>
          </cell>
          <cell r="F4498" t="str">
            <v>Устройство соединительной кабельной муфты/заделки кабеля НИЗКОГО напряжения до 1 кВ, 3 жильный, сечением 25 мм2, бронированный</v>
          </cell>
          <cell r="G4498" t="str">
            <v>Installation of a cable sleeve/cable termination of LV cable, up to 1 kV, 3 cores, cross-section of 25 mm2, armored</v>
          </cell>
          <cell r="H4498" t="str">
            <v>шт.</v>
          </cell>
          <cell r="I4498" t="str">
            <v>pcs.</v>
          </cell>
          <cell r="J4498">
            <v>5.9530000000000003</v>
          </cell>
          <cell r="K4498">
            <v>0.3</v>
          </cell>
          <cell r="L4498" t="str">
            <v>KQ-49-00</v>
          </cell>
          <cell r="M4498" t="str">
            <v>Кабель силовой, м</v>
          </cell>
          <cell r="N4498">
            <v>0</v>
          </cell>
          <cell r="O4498" t="str">
            <v>KQ-49-04</v>
          </cell>
          <cell r="P4498" t="str">
            <v>Расключение силового кабеля до 1 кВ, шт. (конец кабеля)</v>
          </cell>
          <cell r="Q4498">
            <v>1</v>
          </cell>
        </row>
        <row r="4499">
          <cell r="E4499" t="str">
            <v>EL00-17-03-14</v>
          </cell>
          <cell r="F4499" t="str">
            <v>Устройство соединительной кабельной муфты/заделки кабеля НИЗКОГО напряжения до 1 кВ, 3 жильный, сечением 35 мм2, бронированный</v>
          </cell>
          <cell r="G4499" t="str">
            <v>Installation of a cable sleeve/cable termination of LV cable, up to 1 kV, 3 cores, cross-section of 35 mm2, armored</v>
          </cell>
          <cell r="H4499" t="str">
            <v>шт.</v>
          </cell>
          <cell r="I4499" t="str">
            <v>pcs.</v>
          </cell>
          <cell r="J4499">
            <v>6.2090000000000005</v>
          </cell>
          <cell r="K4499">
            <v>0.3</v>
          </cell>
          <cell r="L4499" t="str">
            <v>KQ-49-00</v>
          </cell>
          <cell r="M4499" t="str">
            <v>Кабель силовой, м</v>
          </cell>
          <cell r="N4499">
            <v>0</v>
          </cell>
          <cell r="O4499" t="str">
            <v>KQ-49-04</v>
          </cell>
          <cell r="P4499" t="str">
            <v>Расключение силового кабеля до 1 кВ, шт. (конец кабеля)</v>
          </cell>
          <cell r="Q4499">
            <v>1</v>
          </cell>
        </row>
        <row r="4500">
          <cell r="E4500" t="str">
            <v>EL00-17-03-15</v>
          </cell>
          <cell r="F4500" t="str">
            <v>Устройство соединительной кабельной муфты/заделки кабеля НИЗКОГО напряжения до 1 кВ, 3 жильный, сечением 50 мм2, бронированный</v>
          </cell>
          <cell r="G4500" t="str">
            <v>Installation of a cable sleeve/cable termination of LV cable, up to 1 kV, 3 cores, cross-section of 50 mm2, armored</v>
          </cell>
          <cell r="H4500" t="str">
            <v>шт.</v>
          </cell>
          <cell r="I4500" t="str">
            <v>pcs.</v>
          </cell>
          <cell r="J4500">
            <v>6.4649999999999999</v>
          </cell>
          <cell r="K4500">
            <v>0.3</v>
          </cell>
          <cell r="L4500" t="str">
            <v>KQ-49-00</v>
          </cell>
          <cell r="M4500" t="str">
            <v>Кабель силовой, м</v>
          </cell>
          <cell r="N4500">
            <v>0</v>
          </cell>
          <cell r="O4500" t="str">
            <v>KQ-49-04</v>
          </cell>
          <cell r="P4500" t="str">
            <v>Расключение силового кабеля до 1 кВ, шт. (конец кабеля)</v>
          </cell>
          <cell r="Q4500">
            <v>1</v>
          </cell>
        </row>
        <row r="4501">
          <cell r="E4501" t="str">
            <v>EL00-17-03-16</v>
          </cell>
          <cell r="F4501" t="str">
            <v>Устройство соединительной кабельной муфты/заделки кабеля НИЗКОГО напряжения до 1 кВ, 3 жильный, сечением 70 мм2, бронированный</v>
          </cell>
          <cell r="G4501" t="str">
            <v>Installation of a cable sleeve/cable termination of LV cable, up to 1 kV, 3 cores, cross-section of 70 mm2, armored</v>
          </cell>
          <cell r="H4501" t="str">
            <v>шт.</v>
          </cell>
          <cell r="I4501" t="str">
            <v>pcs.</v>
          </cell>
          <cell r="J4501">
            <v>8.048</v>
          </cell>
          <cell r="K4501">
            <v>0.3</v>
          </cell>
          <cell r="L4501" t="str">
            <v>KQ-49-00</v>
          </cell>
          <cell r="M4501" t="str">
            <v>Кабель силовой, м</v>
          </cell>
          <cell r="N4501">
            <v>0</v>
          </cell>
          <cell r="O4501" t="str">
            <v>KQ-49-04</v>
          </cell>
          <cell r="P4501" t="str">
            <v>Расключение силового кабеля до 1 кВ, шт. (конец кабеля)</v>
          </cell>
          <cell r="Q4501">
            <v>1</v>
          </cell>
        </row>
        <row r="4502">
          <cell r="E4502" t="str">
            <v>EL00-17-03-17</v>
          </cell>
          <cell r="F4502" t="str">
            <v>Устройство соединительной кабельной муфты/заделки кабеля НИЗКОГО напряжения до 1 кВ, 3 жильный, сечением 95 мм2, бронированный</v>
          </cell>
          <cell r="G4502" t="str">
            <v>Installation of a cable sleeve/cable termination of LV cable, up to 1 kV, 3 cores, cross-section of 95 mm2, armored</v>
          </cell>
          <cell r="H4502" t="str">
            <v>шт.</v>
          </cell>
          <cell r="I4502" t="str">
            <v>pcs.</v>
          </cell>
          <cell r="J4502">
            <v>8.3039999999999985</v>
          </cell>
          <cell r="K4502">
            <v>0.3</v>
          </cell>
          <cell r="L4502" t="str">
            <v>KQ-49-00</v>
          </cell>
          <cell r="M4502" t="str">
            <v>Кабель силовой, м</v>
          </cell>
          <cell r="N4502">
            <v>0</v>
          </cell>
          <cell r="O4502" t="str">
            <v>KQ-49-04</v>
          </cell>
          <cell r="P4502" t="str">
            <v>Расключение силового кабеля до 1 кВ, шт. (конец кабеля)</v>
          </cell>
          <cell r="Q4502">
            <v>1</v>
          </cell>
        </row>
        <row r="4503">
          <cell r="E4503" t="str">
            <v>EL00-17-03-18</v>
          </cell>
          <cell r="F4503" t="str">
            <v>Устройство соединительной кабельной муфты/заделки кабеля НИЗКОГО напряжения до 1 кВ, 3 жильный, сечением 120 мм2, бронированный</v>
          </cell>
          <cell r="G4503" t="str">
            <v>Installation of a cable sleeve/cable termination of LV cable, up to 1 kV, 3 cores, cross-section of 120 mm2, armored</v>
          </cell>
          <cell r="H4503" t="str">
            <v>шт.</v>
          </cell>
          <cell r="I4503" t="str">
            <v>pcs.</v>
          </cell>
          <cell r="J4503">
            <v>9.4600000000000009</v>
          </cell>
          <cell r="K4503">
            <v>0.75</v>
          </cell>
          <cell r="L4503" t="str">
            <v>KQ-49-00</v>
          </cell>
          <cell r="M4503" t="str">
            <v>Кабель силовой, м</v>
          </cell>
          <cell r="N4503">
            <v>0</v>
          </cell>
          <cell r="O4503" t="str">
            <v>KQ-49-04</v>
          </cell>
          <cell r="P4503" t="str">
            <v>Расключение силового кабеля до 1 кВ, шт. (конец кабеля)</v>
          </cell>
          <cell r="Q4503">
            <v>1</v>
          </cell>
        </row>
        <row r="4504">
          <cell r="E4504" t="str">
            <v>EL00-17-03-19</v>
          </cell>
          <cell r="F4504" t="str">
            <v>Устройство соединительной кабельной муфты/заделки кабеля НИЗКОГО напряжения до 1 кВ, 3 жильный, сечением 150 мм2, бронированный</v>
          </cell>
          <cell r="G4504" t="str">
            <v>Installation of a cable sleeve/cable termination of LV cable, up to 1 kV, 3 cores, cross-section of 150 mm2, armored</v>
          </cell>
          <cell r="H4504" t="str">
            <v>шт.</v>
          </cell>
          <cell r="I4504" t="str">
            <v>pcs.</v>
          </cell>
          <cell r="J4504">
            <v>9.7170000000000005</v>
          </cell>
          <cell r="K4504">
            <v>0.75</v>
          </cell>
          <cell r="L4504" t="str">
            <v>KQ-49-00</v>
          </cell>
          <cell r="M4504" t="str">
            <v>Кабель силовой, м</v>
          </cell>
          <cell r="N4504">
            <v>0</v>
          </cell>
          <cell r="O4504" t="str">
            <v>KQ-49-04</v>
          </cell>
          <cell r="P4504" t="str">
            <v>Расключение силового кабеля до 1 кВ, шт. (конец кабеля)</v>
          </cell>
          <cell r="Q4504">
            <v>1</v>
          </cell>
        </row>
        <row r="4505">
          <cell r="E4505" t="str">
            <v>EL00-17-03-20</v>
          </cell>
          <cell r="F4505" t="str">
            <v>Устройство соединительной кабельной муфты/заделки кабеля НИЗКОГО напряжения до 1 кВ, 3 жильный, сечением 185 мм2, бронированный</v>
          </cell>
          <cell r="G4505" t="str">
            <v>Installation of a cable sleeve/cable termination of LV cable, up to 1 kV, 3 cores, cross-section of 185 mm2, armored</v>
          </cell>
          <cell r="H4505" t="str">
            <v>шт.</v>
          </cell>
          <cell r="I4505" t="str">
            <v>pcs.</v>
          </cell>
          <cell r="J4505">
            <v>11.298999999999999</v>
          </cell>
          <cell r="K4505">
            <v>0.75</v>
          </cell>
          <cell r="L4505" t="str">
            <v>KQ-49-00</v>
          </cell>
          <cell r="M4505" t="str">
            <v>Кабель силовой, м</v>
          </cell>
          <cell r="N4505">
            <v>0</v>
          </cell>
          <cell r="O4505" t="str">
            <v>KQ-49-04</v>
          </cell>
          <cell r="P4505" t="str">
            <v>Расключение силового кабеля до 1 кВ, шт. (конец кабеля)</v>
          </cell>
          <cell r="Q4505">
            <v>1</v>
          </cell>
        </row>
        <row r="4506">
          <cell r="E4506" t="str">
            <v>EL00-17-03-21</v>
          </cell>
          <cell r="F4506" t="str">
            <v>Устройство соединительной кабельной муфты/заделки кабеля НИЗКОГО напряжения до 1 кВ, 3 жильный, сечением 240 мм2, бронированный</v>
          </cell>
          <cell r="G4506" t="str">
            <v>Installation of a cable sleeve/cable termination of LV cable, up to 1 kV, 3 cores, cross-section of 240 mm2, armored</v>
          </cell>
          <cell r="H4506" t="str">
            <v>шт.</v>
          </cell>
          <cell r="I4506" t="str">
            <v>pcs.</v>
          </cell>
          <cell r="J4506">
            <v>11.555</v>
          </cell>
          <cell r="K4506">
            <v>0.75</v>
          </cell>
          <cell r="L4506" t="str">
            <v>KQ-49-00</v>
          </cell>
          <cell r="M4506" t="str">
            <v>Кабель силовой, м</v>
          </cell>
          <cell r="N4506">
            <v>0</v>
          </cell>
          <cell r="O4506" t="str">
            <v>KQ-49-04</v>
          </cell>
          <cell r="P4506" t="str">
            <v>Расключение силового кабеля до 1 кВ, шт. (конец кабеля)</v>
          </cell>
          <cell r="Q4506">
            <v>1</v>
          </cell>
        </row>
        <row r="4507">
          <cell r="E4507" t="str">
            <v>EL00-17-03-22</v>
          </cell>
          <cell r="F4507" t="str">
            <v>Устройство соединительной кабельной муфты/заделки кабеля НИЗКОГО напряжения до 1 кВ, 4 жильный, сечением 10 мм2, бронированный</v>
          </cell>
          <cell r="G4507" t="str">
            <v>Installation of a cable sleeve/cable termination of LV cable, up to 1 kV, 4 cores, cross-section of 10 mm2, armored</v>
          </cell>
          <cell r="H4507" t="str">
            <v>шт.</v>
          </cell>
          <cell r="I4507" t="str">
            <v>pcs.</v>
          </cell>
          <cell r="J4507">
            <v>5.5620000000000003</v>
          </cell>
          <cell r="K4507">
            <v>7.4999999999999997E-2</v>
          </cell>
          <cell r="L4507" t="str">
            <v>KQ-49-00</v>
          </cell>
          <cell r="M4507" t="str">
            <v>Кабель силовой, м</v>
          </cell>
          <cell r="N4507">
            <v>0</v>
          </cell>
          <cell r="O4507" t="str">
            <v>KQ-49-04</v>
          </cell>
          <cell r="P4507" t="str">
            <v>Расключение силового кабеля до 1 кВ, шт. (конец кабеля)</v>
          </cell>
          <cell r="Q4507">
            <v>1</v>
          </cell>
        </row>
        <row r="4508">
          <cell r="E4508" t="str">
            <v>EL00-17-03-23</v>
          </cell>
          <cell r="F4508" t="str">
            <v>Устройство соединительной кабельной муфты/заделки кабеля НИЗКОГО напряжения до 1 кВ, 4 жильный, сечением 16 мм2, бронированный</v>
          </cell>
          <cell r="G4508" t="str">
            <v>Installation of a cable sleeve/cable termination of LV cable, up to 1 kV, 4 cores, cross-section of 16 mm2, armored</v>
          </cell>
          <cell r="H4508" t="str">
            <v>шт.</v>
          </cell>
          <cell r="I4508" t="str">
            <v>pcs.</v>
          </cell>
          <cell r="J4508">
            <v>5.9040000000000008</v>
          </cell>
          <cell r="K4508">
            <v>7.4999999999999997E-2</v>
          </cell>
          <cell r="L4508" t="str">
            <v>KQ-49-00</v>
          </cell>
          <cell r="M4508" t="str">
            <v>Кабель силовой, м</v>
          </cell>
          <cell r="N4508">
            <v>0</v>
          </cell>
          <cell r="O4508" t="str">
            <v>KQ-49-04</v>
          </cell>
          <cell r="P4508" t="str">
            <v>Расключение силового кабеля до 1 кВ, шт. (конец кабеля)</v>
          </cell>
          <cell r="Q4508">
            <v>1</v>
          </cell>
        </row>
        <row r="4509">
          <cell r="E4509" t="str">
            <v>EL00-17-03-24</v>
          </cell>
          <cell r="F4509" t="str">
            <v>Устройство соединительной кабельной муфты/заделки кабеля НИЗКОГО напряжения до 1 кВ, 4 жильный, сечением 25 мм2, бронированный</v>
          </cell>
          <cell r="G4509" t="str">
            <v>Installation of a cable sleeve/cable termination of LV cable, up to 1 kV, 4 cores, cross-section of 25 mm2, armored</v>
          </cell>
          <cell r="H4509" t="str">
            <v>шт.</v>
          </cell>
          <cell r="I4509" t="str">
            <v>pcs.</v>
          </cell>
          <cell r="J4509">
            <v>6.6950000000000003</v>
          </cell>
          <cell r="K4509">
            <v>0.3</v>
          </cell>
          <cell r="L4509" t="str">
            <v>KQ-49-00</v>
          </cell>
          <cell r="M4509" t="str">
            <v>Кабель силовой, м</v>
          </cell>
          <cell r="N4509">
            <v>0</v>
          </cell>
          <cell r="O4509" t="str">
            <v>KQ-49-04</v>
          </cell>
          <cell r="P4509" t="str">
            <v>Расключение силового кабеля до 1 кВ, шт. (конец кабеля)</v>
          </cell>
          <cell r="Q4509">
            <v>1</v>
          </cell>
        </row>
        <row r="4510">
          <cell r="E4510" t="str">
            <v>EL00-17-03-25</v>
          </cell>
          <cell r="F4510" t="str">
            <v>Устройство соединительной кабельной муфты/заделки кабеля НИЗКОГО напряжения до 1 кВ, 4 жильный, сечением 35 мм2, бронированный</v>
          </cell>
          <cell r="G4510" t="str">
            <v>Installation of a cable sleeve/cable termination of LV cable, up to 1 kV, 4 cores, cross-section of 35 mm2, armored</v>
          </cell>
          <cell r="H4510" t="str">
            <v>шт.</v>
          </cell>
          <cell r="I4510" t="str">
            <v>pcs.</v>
          </cell>
          <cell r="J4510">
            <v>7.0369999999999999</v>
          </cell>
          <cell r="K4510">
            <v>0.3</v>
          </cell>
          <cell r="L4510" t="str">
            <v>KQ-49-00</v>
          </cell>
          <cell r="M4510" t="str">
            <v>Кабель силовой, м</v>
          </cell>
          <cell r="N4510">
            <v>0</v>
          </cell>
          <cell r="O4510" t="str">
            <v>KQ-49-04</v>
          </cell>
          <cell r="P4510" t="str">
            <v>Расключение силового кабеля до 1 кВ, шт. (конец кабеля)</v>
          </cell>
          <cell r="Q4510">
            <v>1</v>
          </cell>
        </row>
        <row r="4511">
          <cell r="E4511" t="str">
            <v>EL00-17-03-26</v>
          </cell>
          <cell r="F4511" t="str">
            <v>Устройство соединительной кабельной муфты/заделки кабеля НИЗКОГО напряжения до 1 кВ, 4 жильный, сечением 50 мм2, бронированный</v>
          </cell>
          <cell r="G4511" t="str">
            <v>Installation of a cable sleeve/cable termination of LV cable, up to 1 kV, 4 cores, cross-section of 50 mm2, armored</v>
          </cell>
          <cell r="H4511" t="str">
            <v>шт.</v>
          </cell>
          <cell r="I4511" t="str">
            <v>pcs.</v>
          </cell>
          <cell r="J4511">
            <v>8.7039999999999988</v>
          </cell>
          <cell r="K4511">
            <v>0.3</v>
          </cell>
          <cell r="L4511" t="str">
            <v>KQ-49-00</v>
          </cell>
          <cell r="M4511" t="str">
            <v>Кабель силовой, м</v>
          </cell>
          <cell r="N4511">
            <v>0</v>
          </cell>
          <cell r="O4511" t="str">
            <v>KQ-49-04</v>
          </cell>
          <cell r="P4511" t="str">
            <v>Расключение силового кабеля до 1 кВ, шт. (конец кабеля)</v>
          </cell>
          <cell r="Q4511">
            <v>1</v>
          </cell>
        </row>
        <row r="4512">
          <cell r="E4512" t="str">
            <v>EL00-17-03-27</v>
          </cell>
          <cell r="F4512" t="str">
            <v>Устройство соединительной кабельной муфты/заделки кабеля НИЗКОГО напряжения до 1 кВ, 4 жильный, сечением 70 мм2, бронированный</v>
          </cell>
          <cell r="G4512" t="str">
            <v>Installation of a cable sleeve/cable termination of LV cable, up to 1 kV, 4 cores, cross-section of 70 mm2, armored</v>
          </cell>
          <cell r="H4512" t="str">
            <v>шт.</v>
          </cell>
          <cell r="I4512" t="str">
            <v>pcs.</v>
          </cell>
          <cell r="J4512">
            <v>9.0459999999999994</v>
          </cell>
          <cell r="K4512">
            <v>0.3</v>
          </cell>
          <cell r="L4512" t="str">
            <v>KQ-49-00</v>
          </cell>
          <cell r="M4512" t="str">
            <v>Кабель силовой, м</v>
          </cell>
          <cell r="N4512">
            <v>0</v>
          </cell>
          <cell r="O4512" t="str">
            <v>KQ-49-04</v>
          </cell>
          <cell r="P4512" t="str">
            <v>Расключение силового кабеля до 1 кВ, шт. (конец кабеля)</v>
          </cell>
          <cell r="Q4512">
            <v>1</v>
          </cell>
        </row>
        <row r="4513">
          <cell r="E4513" t="str">
            <v>EL00-17-03-28</v>
          </cell>
          <cell r="F4513" t="str">
            <v>Устройство соединительной кабельной муфты/заделки кабеля НИЗКОГО напряжения до 1 кВ, 4 жильный, сечением 95 мм2, бронированный</v>
          </cell>
          <cell r="G4513" t="str">
            <v>Installation of a cable sleeve/cable termination of LV cable, up to 1 kV, 4 cores, cross-section of 95 mm2, armored</v>
          </cell>
          <cell r="H4513" t="str">
            <v>шт.</v>
          </cell>
          <cell r="I4513" t="str">
            <v>pcs.</v>
          </cell>
          <cell r="J4513">
            <v>9.3879999999999999</v>
          </cell>
          <cell r="K4513">
            <v>0.3</v>
          </cell>
          <cell r="L4513" t="str">
            <v>KQ-49-00</v>
          </cell>
          <cell r="M4513" t="str">
            <v>Кабель силовой, м</v>
          </cell>
          <cell r="N4513">
            <v>0</v>
          </cell>
          <cell r="O4513" t="str">
            <v>KQ-49-04</v>
          </cell>
          <cell r="P4513" t="str">
            <v>Расключение силового кабеля до 1 кВ, шт. (конец кабеля)</v>
          </cell>
          <cell r="Q4513">
            <v>1</v>
          </cell>
        </row>
        <row r="4514">
          <cell r="E4514" t="str">
            <v>EL00-17-03-29</v>
          </cell>
          <cell r="F4514" t="str">
            <v>Устройство соединительной кабельной муфты/заделки кабеля НИЗКОГО напряжения до 1 кВ, 4 жильный, сечением 120 мм2, бронированный</v>
          </cell>
          <cell r="G4514" t="str">
            <v>Installation of a cable sleeve/cable termination of LV cable, up to 1 kV, 4 cores, cross-section of 120 mm2, armored</v>
          </cell>
          <cell r="H4514" t="str">
            <v>шт.</v>
          </cell>
          <cell r="I4514" t="str">
            <v>pcs.</v>
          </cell>
          <cell r="J4514">
            <v>10.63</v>
          </cell>
          <cell r="K4514">
            <v>0.75</v>
          </cell>
          <cell r="L4514" t="str">
            <v>KQ-49-00</v>
          </cell>
          <cell r="M4514" t="str">
            <v>Кабель силовой, м</v>
          </cell>
          <cell r="N4514">
            <v>0</v>
          </cell>
          <cell r="O4514" t="str">
            <v>KQ-49-04</v>
          </cell>
          <cell r="P4514" t="str">
            <v>Расключение силового кабеля до 1 кВ, шт. (конец кабеля)</v>
          </cell>
          <cell r="Q4514">
            <v>1</v>
          </cell>
        </row>
        <row r="4515">
          <cell r="E4515" t="str">
            <v>EL00-17-03-30</v>
          </cell>
          <cell r="F4515" t="str">
            <v>Устройство соединительной кабельной муфты/заделки кабеля НИЗКОГО напряжения до 1 кВ, 4 жильный, сечением 150 мм2, бронированный</v>
          </cell>
          <cell r="G4515" t="str">
            <v>Installation of a cable sleeve/cable termination of LV cable, up to 1 kV, 4 cores, cross-section of 150 mm2, armored</v>
          </cell>
          <cell r="H4515" t="str">
            <v>шт.</v>
          </cell>
          <cell r="I4515" t="str">
            <v>pcs.</v>
          </cell>
          <cell r="J4515">
            <v>12.297000000000001</v>
          </cell>
          <cell r="K4515">
            <v>0.75</v>
          </cell>
          <cell r="L4515" t="str">
            <v>KQ-49-00</v>
          </cell>
          <cell r="M4515" t="str">
            <v>Кабель силовой, м</v>
          </cell>
          <cell r="N4515">
            <v>0</v>
          </cell>
          <cell r="O4515" t="str">
            <v>KQ-49-04</v>
          </cell>
          <cell r="P4515" t="str">
            <v>Расключение силового кабеля до 1 кВ, шт. (конец кабеля)</v>
          </cell>
          <cell r="Q4515">
            <v>1</v>
          </cell>
        </row>
        <row r="4516">
          <cell r="E4516" t="str">
            <v>EL00-17-03-31</v>
          </cell>
          <cell r="F4516" t="str">
            <v>Устройство соединительной кабельной муфты/заделки кабеля НИЗКОГО напряжения до 1 кВ, 4 жильный, сечением 185 мм2, бронированный</v>
          </cell>
          <cell r="G4516" t="str">
            <v>Installation of a cable sleeve/cable termination of LV cable, up to 1 kV, 4 cores, cross-section of 185 mm2, armored</v>
          </cell>
          <cell r="H4516" t="str">
            <v>шт.</v>
          </cell>
          <cell r="I4516" t="str">
            <v>pcs.</v>
          </cell>
          <cell r="J4516">
            <v>12.638999999999999</v>
          </cell>
          <cell r="K4516">
            <v>0.75</v>
          </cell>
          <cell r="L4516" t="str">
            <v>KQ-49-00</v>
          </cell>
          <cell r="M4516" t="str">
            <v>Кабель силовой, м</v>
          </cell>
          <cell r="N4516">
            <v>0</v>
          </cell>
          <cell r="O4516" t="str">
            <v>KQ-49-04</v>
          </cell>
          <cell r="P4516" t="str">
            <v>Расключение силового кабеля до 1 кВ, шт. (конец кабеля)</v>
          </cell>
          <cell r="Q4516">
            <v>1</v>
          </cell>
        </row>
        <row r="4517">
          <cell r="E4517" t="str">
            <v>EL00-17-03-32</v>
          </cell>
          <cell r="F4517" t="str">
            <v>Устройство соединительной кабельной муфты/заделки кабеля НИЗКОГО напряжения до 1 кВ, 4 жильный, сечением 240 мм2, бронированный</v>
          </cell>
          <cell r="G4517" t="str">
            <v>Installation of a cable sleeve/cable termination of LV cable, up to 1 kV, 4 cores, cross-section of 240 mm2, armored</v>
          </cell>
          <cell r="H4517" t="str">
            <v>шт.</v>
          </cell>
          <cell r="I4517" t="str">
            <v>pcs.</v>
          </cell>
          <cell r="J4517">
            <v>12.981</v>
          </cell>
          <cell r="K4517">
            <v>0.75</v>
          </cell>
          <cell r="L4517" t="str">
            <v>KQ-49-00</v>
          </cell>
          <cell r="M4517" t="str">
            <v>Кабель силовой, м</v>
          </cell>
          <cell r="N4517">
            <v>0</v>
          </cell>
          <cell r="O4517" t="str">
            <v>KQ-49-04</v>
          </cell>
          <cell r="P4517" t="str">
            <v>Расключение силового кабеля до 1 кВ, шт. (конец кабеля)</v>
          </cell>
          <cell r="Q4517">
            <v>1</v>
          </cell>
        </row>
        <row r="4518">
          <cell r="E4518" t="str">
            <v>EL00-17-03-33</v>
          </cell>
          <cell r="F4518" t="str">
            <v>Устройство соединительной кабельной муфты/заделки кабеля НИЗКОГО напряжения до 1 кВ, 5 жильный, сечением 10 мм2, бронированный</v>
          </cell>
          <cell r="G4518" t="str">
            <v>Installation of a cable sleeve/cable termination of LV cable, up to 1 kV, 5 cores, cross-section of 10 mm2, armored</v>
          </cell>
          <cell r="H4518" t="str">
            <v>шт.</v>
          </cell>
          <cell r="I4518" t="str">
            <v>pcs.</v>
          </cell>
          <cell r="J4518">
            <v>6.1330000000000009</v>
          </cell>
          <cell r="K4518">
            <v>7.4999999999999997E-2</v>
          </cell>
          <cell r="L4518" t="str">
            <v>KQ-49-00</v>
          </cell>
          <cell r="M4518" t="str">
            <v>Кабель силовой, м</v>
          </cell>
          <cell r="N4518">
            <v>0</v>
          </cell>
          <cell r="O4518" t="str">
            <v>KQ-49-04</v>
          </cell>
          <cell r="P4518" t="str">
            <v>Расключение силового кабеля до 1 кВ, шт. (конец кабеля)</v>
          </cell>
          <cell r="Q4518">
            <v>1</v>
          </cell>
        </row>
        <row r="4519">
          <cell r="E4519" t="str">
            <v>EL00-17-03-34</v>
          </cell>
          <cell r="F4519" t="str">
            <v>Устройство соединительной кабельной муфты/заделки кабеля НИЗКОГО напряжения до 1 кВ, 5 жильный, сечением 16 мм2, бронированный</v>
          </cell>
          <cell r="G4519" t="str">
            <v>Installation of a cable sleeve/cable termination of LV cable, up to 1 kV, 5 cores, cross-section of 16 mm2, armored</v>
          </cell>
          <cell r="H4519" t="str">
            <v>шт.</v>
          </cell>
          <cell r="I4519" t="str">
            <v>pcs.</v>
          </cell>
          <cell r="J4519">
            <v>6.5600000000000005</v>
          </cell>
          <cell r="K4519">
            <v>7.4999999999999997E-2</v>
          </cell>
          <cell r="L4519" t="str">
            <v>KQ-49-00</v>
          </cell>
          <cell r="M4519" t="str">
            <v>Кабель силовой, м</v>
          </cell>
          <cell r="N4519">
            <v>0</v>
          </cell>
          <cell r="O4519" t="str">
            <v>KQ-49-04</v>
          </cell>
          <cell r="P4519" t="str">
            <v>Расключение силового кабеля до 1 кВ, шт. (конец кабеля)</v>
          </cell>
          <cell r="Q4519">
            <v>1</v>
          </cell>
        </row>
        <row r="4520">
          <cell r="E4520" t="str">
            <v>EL00-17-03-35</v>
          </cell>
          <cell r="F4520" t="str">
            <v>Устройство соединительной кабельной муфты/заделки кабеля НИЗКОГО напряжения до 1 кВ, 5 жильный, сечением 25 мм2, бронированный</v>
          </cell>
          <cell r="G4520" t="str">
            <v>Installation of a cable sleeve/cable termination of LV cable, up to 1 kV, 5 cores, cross-section of 25 mm2, armored</v>
          </cell>
          <cell r="H4520" t="str">
            <v>шт.</v>
          </cell>
          <cell r="I4520" t="str">
            <v>pcs.</v>
          </cell>
          <cell r="J4520">
            <v>7.4370000000000003</v>
          </cell>
          <cell r="K4520">
            <v>0.3</v>
          </cell>
          <cell r="L4520" t="str">
            <v>KQ-49-00</v>
          </cell>
          <cell r="M4520" t="str">
            <v>Кабель силовой, м</v>
          </cell>
          <cell r="N4520">
            <v>0</v>
          </cell>
          <cell r="O4520" t="str">
            <v>KQ-49-04</v>
          </cell>
          <cell r="P4520" t="str">
            <v>Расключение силового кабеля до 1 кВ, шт. (конец кабеля)</v>
          </cell>
          <cell r="Q4520">
            <v>1</v>
          </cell>
        </row>
        <row r="4521">
          <cell r="E4521" t="str">
            <v>EL00-17-03-36</v>
          </cell>
          <cell r="F4521" t="str">
            <v>Устройство соединительной кабельной муфты/заделки кабеля НИЗКОГО напряжения до 1 кВ, 5 жильный, сечением 35 мм2, бронированный</v>
          </cell>
          <cell r="G4521" t="str">
            <v>Installation of a cable sleeve/cable termination of LV cable, up to 1 kV, 5 cores, cross-section of 35 mm2, armored</v>
          </cell>
          <cell r="H4521" t="str">
            <v>шт.</v>
          </cell>
          <cell r="I4521" t="str">
            <v>pcs.</v>
          </cell>
          <cell r="J4521">
            <v>9.19</v>
          </cell>
          <cell r="K4521">
            <v>0.3</v>
          </cell>
          <cell r="L4521" t="str">
            <v>KQ-49-00</v>
          </cell>
          <cell r="M4521" t="str">
            <v>Кабель силовой, м</v>
          </cell>
          <cell r="N4521">
            <v>0</v>
          </cell>
          <cell r="O4521" t="str">
            <v>KQ-49-04</v>
          </cell>
          <cell r="P4521" t="str">
            <v>Расключение силового кабеля до 1 кВ, шт. (конец кабеля)</v>
          </cell>
          <cell r="Q4521">
            <v>1</v>
          </cell>
        </row>
        <row r="4522">
          <cell r="E4522" t="str">
            <v>EL00-17-03-37</v>
          </cell>
          <cell r="F4522" t="str">
            <v>Устройство соединительной кабельной муфты/заделки кабеля НИЗКОГО напряжения до 1 кВ, 5 жильный, сечением 50 мм2, бронированный</v>
          </cell>
          <cell r="G4522" t="str">
            <v>Installation of a cable sleeve/cable termination of LV cable, up to 1 kV, 5 cores, cross-section of 50 mm2, armored</v>
          </cell>
          <cell r="H4522" t="str">
            <v>шт.</v>
          </cell>
          <cell r="I4522" t="str">
            <v>pcs.</v>
          </cell>
          <cell r="J4522">
            <v>9.6169999999999991</v>
          </cell>
          <cell r="K4522">
            <v>0.3</v>
          </cell>
          <cell r="L4522" t="str">
            <v>KQ-49-00</v>
          </cell>
          <cell r="M4522" t="str">
            <v>Кабель силовой, м</v>
          </cell>
          <cell r="N4522">
            <v>0</v>
          </cell>
          <cell r="O4522" t="str">
            <v>KQ-49-04</v>
          </cell>
          <cell r="P4522" t="str">
            <v>Расключение силового кабеля до 1 кВ, шт. (конец кабеля)</v>
          </cell>
          <cell r="Q4522">
            <v>1</v>
          </cell>
        </row>
        <row r="4523">
          <cell r="E4523" t="str">
            <v>EL00-17-03-38</v>
          </cell>
          <cell r="F4523" t="str">
            <v>Устройство соединительной кабельной муфты/заделки кабеля НИЗКОГО напряжения до 1 кВ, 5 жильный, сечением 70 мм2, бронированный</v>
          </cell>
          <cell r="G4523" t="str">
            <v>Installation of a cable sleeve/cable termination of LV cable, up to 1 kV, 5 cores, cross-section of 70 mm2, armored</v>
          </cell>
          <cell r="H4523" t="str">
            <v>шт.</v>
          </cell>
          <cell r="I4523" t="str">
            <v>pcs.</v>
          </cell>
          <cell r="J4523">
            <v>10.045</v>
          </cell>
          <cell r="K4523">
            <v>0.3</v>
          </cell>
          <cell r="L4523" t="str">
            <v>KQ-49-00</v>
          </cell>
          <cell r="M4523" t="str">
            <v>Кабель силовой, м</v>
          </cell>
          <cell r="N4523">
            <v>0</v>
          </cell>
          <cell r="O4523" t="str">
            <v>KQ-49-04</v>
          </cell>
          <cell r="P4523" t="str">
            <v>Расключение силового кабеля до 1 кВ, шт. (конец кабеля)</v>
          </cell>
          <cell r="Q4523">
            <v>1</v>
          </cell>
        </row>
        <row r="4524">
          <cell r="E4524" t="str">
            <v>EL00-17-03-39</v>
          </cell>
          <cell r="F4524" t="str">
            <v>Устройство соединительной кабельной муфты/заделки кабеля НИЗКОГО напряжения до 1 кВ, 5 жильный, сечением 95 мм2, бронированный</v>
          </cell>
          <cell r="G4524" t="str">
            <v>Installation of a cable sleeve/cable termination of LV cable, up to 1 kV, 5 cores, cross-section of 95 mm2, armored</v>
          </cell>
          <cell r="H4524" t="str">
            <v>шт.</v>
          </cell>
          <cell r="I4524" t="str">
            <v>pcs.</v>
          </cell>
          <cell r="J4524">
            <v>10.472</v>
          </cell>
          <cell r="K4524">
            <v>0.3</v>
          </cell>
          <cell r="L4524" t="str">
            <v>KQ-49-00</v>
          </cell>
          <cell r="M4524" t="str">
            <v>Кабель силовой, м</v>
          </cell>
          <cell r="N4524">
            <v>0</v>
          </cell>
          <cell r="O4524" t="str">
            <v>KQ-49-04</v>
          </cell>
          <cell r="P4524" t="str">
            <v>Расключение силового кабеля до 1 кВ, шт. (конец кабеля)</v>
          </cell>
          <cell r="Q4524">
            <v>1</v>
          </cell>
        </row>
        <row r="4525">
          <cell r="E4525" t="str">
            <v>EL00-17-03-40</v>
          </cell>
          <cell r="F4525" t="str">
            <v>Устройство соединительной кабельной муфты/заделки кабеля НИЗКОГО напряжения до 1 кВ, 5 жильный, сечением 120 мм2, бронированный</v>
          </cell>
          <cell r="G4525" t="str">
            <v>Installation of a cable sleeve/cable termination of LV cable, up to 1 kV, 5 cores, cross-section of 120 mm2, armored</v>
          </cell>
          <cell r="H4525" t="str">
            <v>шт.</v>
          </cell>
          <cell r="I4525" t="str">
            <v>pcs.</v>
          </cell>
          <cell r="J4525">
            <v>13.125</v>
          </cell>
          <cell r="K4525">
            <v>0.75</v>
          </cell>
          <cell r="L4525" t="str">
            <v>KQ-49-00</v>
          </cell>
          <cell r="M4525" t="str">
            <v>Кабель силовой, м</v>
          </cell>
          <cell r="N4525">
            <v>0</v>
          </cell>
          <cell r="O4525" t="str">
            <v>KQ-49-04</v>
          </cell>
          <cell r="P4525" t="str">
            <v>Расключение силового кабеля до 1 кВ, шт. (конец кабеля)</v>
          </cell>
          <cell r="Q4525">
            <v>1</v>
          </cell>
        </row>
        <row r="4526">
          <cell r="E4526" t="str">
            <v>EL00-17-03-41</v>
          </cell>
          <cell r="F4526" t="str">
            <v>Устройство соединительной кабельной муфты/заделки кабеля НИЗКОГО напряжения до 1 кВ, 5 жильный, сечением 150 мм2, бронированный</v>
          </cell>
          <cell r="G4526" t="str">
            <v>Installation of a cable sleeve/cable termination of LV cable, up to 1 kV, 5 cores, cross-section of 150 mm2, armored</v>
          </cell>
          <cell r="H4526" t="str">
            <v>шт.</v>
          </cell>
          <cell r="I4526" t="str">
            <v>pcs.</v>
          </cell>
          <cell r="J4526">
            <v>13.552</v>
          </cell>
          <cell r="K4526">
            <v>0.75</v>
          </cell>
          <cell r="L4526" t="str">
            <v>KQ-49-00</v>
          </cell>
          <cell r="M4526" t="str">
            <v>Кабель силовой, м</v>
          </cell>
          <cell r="N4526">
            <v>0</v>
          </cell>
          <cell r="O4526" t="str">
            <v>KQ-49-04</v>
          </cell>
          <cell r="P4526" t="str">
            <v>Расключение силового кабеля до 1 кВ, шт. (конец кабеля)</v>
          </cell>
          <cell r="Q4526">
            <v>1</v>
          </cell>
        </row>
        <row r="4527">
          <cell r="E4527" t="str">
            <v>EL00-17-03-42</v>
          </cell>
          <cell r="F4527" t="str">
            <v>Устройство соединительной кабельной муфты/заделки кабеля НИЗКОГО напряжения до 1 кВ, 5 жильный, сечением 185 мм2, бронированный</v>
          </cell>
          <cell r="G4527" t="str">
            <v>Installation of a cable sleeve/cable termination of LV cable, up to 1 kV, 5 cores, cross-section of 185 mm2, armored</v>
          </cell>
          <cell r="H4527" t="str">
            <v>шт.</v>
          </cell>
          <cell r="I4527" t="str">
            <v>pcs.</v>
          </cell>
          <cell r="J4527">
            <v>13.979000000000001</v>
          </cell>
          <cell r="K4527">
            <v>0.75</v>
          </cell>
          <cell r="L4527" t="str">
            <v>KQ-49-00</v>
          </cell>
          <cell r="M4527" t="str">
            <v>Кабель силовой, м</v>
          </cell>
          <cell r="N4527">
            <v>0</v>
          </cell>
          <cell r="O4527" t="str">
            <v>KQ-49-04</v>
          </cell>
          <cell r="P4527" t="str">
            <v>Расключение силового кабеля до 1 кВ, шт. (конец кабеля)</v>
          </cell>
          <cell r="Q4527">
            <v>1</v>
          </cell>
        </row>
        <row r="4528">
          <cell r="E4528" t="str">
            <v>EL00-17-03-43</v>
          </cell>
          <cell r="F4528" t="str">
            <v>Устройство соединительной кабельной муфты/заделки кабеля НИЗКОГО напряжения до 1 кВ, 5 жильный, сечением 240 мм2, бронированный</v>
          </cell>
          <cell r="G4528" t="str">
            <v>Installation of a cable sleeve/cable termination of LV cable, up to 1 kV, 5 cores, cross-section of 240 mm2, armored</v>
          </cell>
          <cell r="H4528" t="str">
            <v>шт.</v>
          </cell>
          <cell r="I4528" t="str">
            <v>pcs.</v>
          </cell>
          <cell r="J4528">
            <v>15.731999999999999</v>
          </cell>
          <cell r="K4528">
            <v>0.75</v>
          </cell>
          <cell r="L4528" t="str">
            <v>KQ-49-00</v>
          </cell>
          <cell r="M4528" t="str">
            <v>Кабель силовой, м</v>
          </cell>
          <cell r="N4528">
            <v>0</v>
          </cell>
          <cell r="O4528" t="str">
            <v>KQ-49-04</v>
          </cell>
          <cell r="P4528" t="str">
            <v>Расключение силового кабеля до 1 кВ, шт. (конец кабеля)</v>
          </cell>
          <cell r="Q4528">
            <v>1</v>
          </cell>
        </row>
        <row r="4529">
          <cell r="E4529" t="str">
            <v>EL00-17-03-44</v>
          </cell>
          <cell r="F4529" t="str">
            <v>Устройство соединительной кабельной муфты/заделки кабеля НИЗКОГО напряжения до 1 кВ, 7 жильный, сечением 1,5 мм2, бронированный</v>
          </cell>
          <cell r="G4529" t="str">
            <v>Installation of a cable sleeve/cable termination of LV cable, up to 1 kV, 7 cores, cross-section of 1.5 mm2, armored</v>
          </cell>
          <cell r="H4529" t="str">
            <v>шт.</v>
          </cell>
          <cell r="I4529" t="str">
            <v>pcs.</v>
          </cell>
          <cell r="J4529">
            <v>3.5569999999999999</v>
          </cell>
          <cell r="K4529">
            <v>7.4999999999999997E-2</v>
          </cell>
          <cell r="L4529" t="str">
            <v>KQ-49-00</v>
          </cell>
          <cell r="M4529" t="str">
            <v>Кабель силовой, м</v>
          </cell>
          <cell r="N4529">
            <v>0</v>
          </cell>
          <cell r="O4529" t="str">
            <v>KQ-49-04</v>
          </cell>
          <cell r="P4529" t="str">
            <v>Расключение силового кабеля до 1 кВ, шт. (конец кабеля)</v>
          </cell>
          <cell r="Q4529">
            <v>1</v>
          </cell>
        </row>
        <row r="4530">
          <cell r="E4530" t="str">
            <v>EL00-17-03-45</v>
          </cell>
          <cell r="F4530" t="str">
            <v>Устройство соединительной кабельной муфты/заделки кабеля НИЗКОГО напряжения до 1 кВ, 7 жильный, сечением 2,5 мм2, бронированный</v>
          </cell>
          <cell r="G4530" t="str">
            <v>Installation of a cable sleeve/cable termination of LV cable, up to 1 kV, 7 cores, cross-section of 2.5 mm2, armored</v>
          </cell>
          <cell r="H4530" t="str">
            <v>шт.</v>
          </cell>
          <cell r="I4530" t="str">
            <v>pcs.</v>
          </cell>
          <cell r="J4530">
            <v>4.1550000000000002</v>
          </cell>
          <cell r="K4530">
            <v>7.4999999999999997E-2</v>
          </cell>
          <cell r="L4530" t="str">
            <v>KQ-49-00</v>
          </cell>
          <cell r="M4530" t="str">
            <v>Кабель силовой, м</v>
          </cell>
          <cell r="N4530">
            <v>0</v>
          </cell>
          <cell r="O4530" t="str">
            <v>KQ-49-04</v>
          </cell>
          <cell r="P4530" t="str">
            <v>Расключение силового кабеля до 1 кВ, шт. (конец кабеля)</v>
          </cell>
          <cell r="Q4530">
            <v>1</v>
          </cell>
        </row>
        <row r="4531">
          <cell r="E4531" t="str">
            <v>EL00-17-04</v>
          </cell>
          <cell r="F4531" t="str">
            <v>Кабель бронированный, СРЕДНЕГО напряжения от 1 кВ до 35 кВ, соединение</v>
          </cell>
          <cell r="G4531" t="str">
            <v>Cable hook-up, armored cable, MEDIUM voltage, from 1 kV to 35 kV</v>
          </cell>
        </row>
        <row r="4532">
          <cell r="E4532" t="str">
            <v>EL00-17-04-1</v>
          </cell>
          <cell r="F4532" t="str">
            <v>Устройство соединительной кабельной муфты/заделки кабеля СРЕДНЕГО напряжения от 1 кВ до 35 кВ, 1-жильный, сечением до 95 мм2, бронированный</v>
          </cell>
          <cell r="G4532" t="str">
            <v>Installation of a cable sleeve/cable termination of MV cable, 1 kV to 35 kV, 1-core, cross-section of before 95 mm2, armored</v>
          </cell>
          <cell r="H4532" t="str">
            <v>шт.</v>
          </cell>
          <cell r="I4532" t="str">
            <v>pcs.</v>
          </cell>
          <cell r="J4532">
            <v>7.2780000000000005</v>
          </cell>
          <cell r="K4532">
            <v>0.3</v>
          </cell>
          <cell r="L4532" t="str">
            <v>KQ-49-00</v>
          </cell>
          <cell r="M4532" t="str">
            <v>Кабель силовой, м</v>
          </cell>
          <cell r="N4532">
            <v>0</v>
          </cell>
          <cell r="O4532" t="str">
            <v>KQ-49-05</v>
          </cell>
          <cell r="P4532" t="str">
            <v>Расключение силового кабеля от 1 до 35 кВ, шт. (конец кабеля)</v>
          </cell>
          <cell r="Q4532">
            <v>1</v>
          </cell>
        </row>
        <row r="4533">
          <cell r="E4533" t="str">
            <v>EL00-17-04-16</v>
          </cell>
          <cell r="F4533" t="str">
            <v>Устройство соединительной кабельной муфты/заделки кабеля СРЕДНЕГО напряжения от 1 кВ до 35 кВ, 1-жильный, сечением 120 мм2, бронированный</v>
          </cell>
          <cell r="G4533" t="str">
            <v>Installation of a cable sleeve/cable termination of MV cable, 1 kV to 35 kV, 1-core, cross-section of 120 mm2, armored</v>
          </cell>
          <cell r="H4533" t="str">
            <v>шт.</v>
          </cell>
          <cell r="I4533" t="str">
            <v>pcs.</v>
          </cell>
          <cell r="J4533">
            <v>7.3625974025974017</v>
          </cell>
          <cell r="K4533">
            <v>0.3</v>
          </cell>
          <cell r="L4533" t="str">
            <v>KQ-49-00</v>
          </cell>
          <cell r="M4533" t="str">
            <v>Кабель силовой, м</v>
          </cell>
          <cell r="N4533">
            <v>0</v>
          </cell>
          <cell r="O4533" t="str">
            <v>KQ-49-05</v>
          </cell>
          <cell r="P4533" t="str">
            <v>Расключение силового кабеля от 1 до 35 кВ, шт. (конец кабеля)</v>
          </cell>
          <cell r="Q4533">
            <v>1</v>
          </cell>
        </row>
        <row r="4534">
          <cell r="E4534" t="str">
            <v>EL00-17-04-2</v>
          </cell>
          <cell r="F4534" t="str">
            <v>Устройство соединительной кабельной муфты/заделки кабеля СРЕДНЕГО напряжения от 1 кВ до 35 кВ, 1-жильный, сечением 150 мм2, бронированный</v>
          </cell>
          <cell r="G4534" t="str">
            <v>Installation of a cable sleeve/cable termination of MV cable, 1 kV to 35 kV, 1-core, cross-section of 150 mm2, armored</v>
          </cell>
          <cell r="H4534" t="str">
            <v>шт.</v>
          </cell>
          <cell r="I4534" t="str">
            <v>pcs.</v>
          </cell>
          <cell r="J4534">
            <v>8.3490000000000002</v>
          </cell>
          <cell r="K4534">
            <v>0.75</v>
          </cell>
          <cell r="L4534" t="str">
            <v>KQ-49-00</v>
          </cell>
          <cell r="M4534" t="str">
            <v>Кабель силовой, м</v>
          </cell>
          <cell r="N4534">
            <v>0</v>
          </cell>
          <cell r="O4534" t="str">
            <v>KQ-49-05</v>
          </cell>
          <cell r="P4534" t="str">
            <v>Расключение силового кабеля от 1 до 35 кВ, шт. (конец кабеля)</v>
          </cell>
          <cell r="Q4534">
            <v>1</v>
          </cell>
        </row>
        <row r="4535">
          <cell r="E4535" t="str">
            <v>EL00-17-04-3</v>
          </cell>
          <cell r="F4535" t="str">
            <v>Устройство соединительной кабельной муфты/заделки кабеля СРЕДНЕГО напряжения от 1 кВ до 35 кВ, 1-жильный, сечением 240 мм2, бронированный</v>
          </cell>
          <cell r="G4535" t="str">
            <v>Installation of a cable sleeve/cable termination of MV cable, 1 kV to 35 kV, 1-core, cross-section of 240 mm2, armored</v>
          </cell>
          <cell r="H4535" t="str">
            <v>шт.</v>
          </cell>
          <cell r="I4535" t="str">
            <v>pcs.</v>
          </cell>
          <cell r="J4535">
            <v>10.148</v>
          </cell>
          <cell r="K4535">
            <v>0.75</v>
          </cell>
          <cell r="L4535" t="str">
            <v>KQ-49-00</v>
          </cell>
          <cell r="M4535" t="str">
            <v>Кабель силовой, м</v>
          </cell>
          <cell r="N4535">
            <v>0</v>
          </cell>
          <cell r="O4535" t="str">
            <v>KQ-49-05</v>
          </cell>
          <cell r="P4535" t="str">
            <v>Расключение силового кабеля от 1 до 35 кВ, шт. (конец кабеля)</v>
          </cell>
          <cell r="Q4535">
            <v>1</v>
          </cell>
        </row>
        <row r="4536">
          <cell r="E4536" t="str">
            <v>EL00-17-04-4</v>
          </cell>
          <cell r="F4536" t="str">
            <v>Устройство соединительной кабельной муфты/заделки кабеля СРЕДНЕГО напряжения от 1 кВ до 35 кВ, 1-жильный, сечением 300 мм2, бронированный</v>
          </cell>
          <cell r="G4536" t="str">
            <v>Installation of a cable sleeve/cable termination of MV cable, 1 kV to 35 kV, 1-core, cross-section of 300 mm2, armored</v>
          </cell>
          <cell r="H4536" t="str">
            <v>шт.</v>
          </cell>
          <cell r="I4536" t="str">
            <v>pcs.</v>
          </cell>
          <cell r="J4536">
            <v>10.233000000000001</v>
          </cell>
          <cell r="K4536">
            <v>0.75</v>
          </cell>
          <cell r="L4536" t="str">
            <v>KQ-49-00</v>
          </cell>
          <cell r="M4536" t="str">
            <v>Кабель силовой, м</v>
          </cell>
          <cell r="N4536">
            <v>0</v>
          </cell>
          <cell r="O4536" t="str">
            <v>KQ-49-05</v>
          </cell>
          <cell r="P4536" t="str">
            <v>Расключение силового кабеля от 1 до 35 кВ, шт. (конец кабеля)</v>
          </cell>
          <cell r="Q4536">
            <v>1</v>
          </cell>
        </row>
        <row r="4537">
          <cell r="E4537" t="str">
            <v>EL00-17-04-5</v>
          </cell>
          <cell r="F4537" t="str">
            <v>Устройство соединительной кабельной муфты/заделки кабеля СРЕДНЕГО напряжения от 1 кВ до 35 кВ, 1-жильный, сечением 400 мм2, бронированный</v>
          </cell>
          <cell r="G4537" t="str">
            <v>Installation of a cable sleeve/cable termination of MV cable, 1 kV to 35 kV, 1-core, cross-section of 400 mm2, armored</v>
          </cell>
          <cell r="H4537" t="str">
            <v>шт.</v>
          </cell>
          <cell r="I4537" t="str">
            <v>pcs.</v>
          </cell>
          <cell r="J4537">
            <v>10.319000000000001</v>
          </cell>
          <cell r="K4537">
            <v>0.75</v>
          </cell>
          <cell r="L4537" t="str">
            <v>KQ-49-00</v>
          </cell>
          <cell r="M4537" t="str">
            <v>Кабель силовой, м</v>
          </cell>
          <cell r="N4537">
            <v>0</v>
          </cell>
          <cell r="O4537" t="str">
            <v>KQ-49-05</v>
          </cell>
          <cell r="P4537" t="str">
            <v>Расключение силового кабеля от 1 до 35 кВ, шт. (конец кабеля)</v>
          </cell>
          <cell r="Q4537">
            <v>1</v>
          </cell>
        </row>
        <row r="4538">
          <cell r="E4538" t="str">
            <v>EL00-17-04-6</v>
          </cell>
          <cell r="F4538" t="str">
            <v>Устройство соединительной кабельной муфты/заделки кабеля СРЕДНЕГО напряжения от 1 кВ до 35 кВ, 1-жильный, сечением 500 мм2, бронированный</v>
          </cell>
          <cell r="G4538" t="str">
            <v>Installation of a cable sleeve/cable termination of MV cable, 1 kV to 35 kV, 1-core, cross-section of 500 mm2, armored</v>
          </cell>
          <cell r="H4538" t="str">
            <v>шт.</v>
          </cell>
          <cell r="I4538" t="str">
            <v>pcs.</v>
          </cell>
          <cell r="J4538">
            <v>10.404</v>
          </cell>
          <cell r="K4538">
            <v>0.75</v>
          </cell>
          <cell r="L4538" t="str">
            <v>KQ-49-00</v>
          </cell>
          <cell r="M4538" t="str">
            <v>Кабель силовой, м</v>
          </cell>
          <cell r="N4538">
            <v>0</v>
          </cell>
          <cell r="O4538" t="str">
            <v>KQ-49-05</v>
          </cell>
          <cell r="P4538" t="str">
            <v>Расключение силового кабеля от 1 до 35 кВ, шт. (конец кабеля)</v>
          </cell>
          <cell r="Q4538">
            <v>1</v>
          </cell>
        </row>
        <row r="4539">
          <cell r="E4539" t="str">
            <v>EL00-17-04-7</v>
          </cell>
          <cell r="F4539" t="str">
            <v>Устройство соединительной кабельной муфты/заделки кабеля СРЕДНЕГО напряжения от 1 кВ до 35 кВ, 1-жильный, сечением 630 мм2, бронированный</v>
          </cell>
          <cell r="G4539" t="str">
            <v>Installation of a cable sleeve/cable termination of MV cable, 1 kV to 35 kV, 1-core, cross-section of 630 mm2, armored</v>
          </cell>
          <cell r="H4539" t="str">
            <v>шт.</v>
          </cell>
          <cell r="I4539" t="str">
            <v>pcs.</v>
          </cell>
          <cell r="J4539">
            <v>10.49</v>
          </cell>
          <cell r="K4539">
            <v>0.75</v>
          </cell>
          <cell r="L4539" t="str">
            <v>KQ-49-00</v>
          </cell>
          <cell r="M4539" t="str">
            <v>Кабель силовой, м</v>
          </cell>
          <cell r="N4539">
            <v>0</v>
          </cell>
          <cell r="O4539" t="str">
            <v>KQ-49-05</v>
          </cell>
          <cell r="P4539" t="str">
            <v>Расключение силового кабеля от 1 до 35 кВ, шт. (конец кабеля)</v>
          </cell>
          <cell r="Q4539">
            <v>1</v>
          </cell>
        </row>
        <row r="4540">
          <cell r="E4540" t="str">
            <v>EL00-17-04-8</v>
          </cell>
          <cell r="F4540" t="str">
            <v>Устройство соединительной кабельной муфты/заделки кабеля СРЕДНЕГО напряжения от 1 кВ до 35 кВ, 1-жильный, сечением 800 мм2, бронированный</v>
          </cell>
          <cell r="G4540" t="str">
            <v>Installation of a cable sleeve/cable termination of MV cable, 1 kV to 35 kV, 1-core, cross-section of 800 mm2, armored</v>
          </cell>
          <cell r="H4540" t="str">
            <v>шт.</v>
          </cell>
          <cell r="I4540" t="str">
            <v>pcs.</v>
          </cell>
          <cell r="J4540">
            <v>12.204000000000001</v>
          </cell>
          <cell r="K4540">
            <v>0.75</v>
          </cell>
          <cell r="L4540" t="str">
            <v>KQ-49-00</v>
          </cell>
          <cell r="M4540" t="str">
            <v>Кабель силовой, м</v>
          </cell>
          <cell r="N4540">
            <v>0</v>
          </cell>
          <cell r="O4540" t="str">
            <v>KQ-49-05</v>
          </cell>
          <cell r="P4540" t="str">
            <v>Расключение силового кабеля от 1 до 35 кВ, шт. (конец кабеля)</v>
          </cell>
          <cell r="Q4540">
            <v>1</v>
          </cell>
        </row>
        <row r="4541">
          <cell r="E4541" t="str">
            <v>EL00-17-04-9</v>
          </cell>
          <cell r="F4541" t="str">
            <v>Устройство соединительной кабельной муфты/заделки кабеля СРЕДНЕГО напряжения от 1 кВ до 35 кВ, 1-жильный, сечением 1000 мм2, бронированный</v>
          </cell>
          <cell r="G4541" t="str">
            <v>Installation of a cable sleeve/cable termination of MV cable, 1 kV to 35 kV, 1-core, cross-section of 1000 mm2, armored</v>
          </cell>
          <cell r="H4541" t="str">
            <v>шт.</v>
          </cell>
          <cell r="I4541" t="str">
            <v>pcs.</v>
          </cell>
          <cell r="J4541">
            <v>12.289</v>
          </cell>
          <cell r="K4541">
            <v>0.75</v>
          </cell>
          <cell r="L4541" t="str">
            <v>KQ-49-00</v>
          </cell>
          <cell r="M4541" t="str">
            <v>Кабель силовой, м</v>
          </cell>
          <cell r="N4541">
            <v>0</v>
          </cell>
          <cell r="O4541" t="str">
            <v>KQ-49-05</v>
          </cell>
          <cell r="P4541" t="str">
            <v>Расключение силового кабеля от 1 до 35 кВ, шт. (конец кабеля)</v>
          </cell>
          <cell r="Q4541">
            <v>1</v>
          </cell>
        </row>
        <row r="4542">
          <cell r="E4542" t="str">
            <v>EL00-17-04-10</v>
          </cell>
          <cell r="F4542" t="str">
            <v>Устройство соединительной кабельной муфты/заделки кабеля СРЕДНЕГО напряжения от 1 кВ до 35 кВ, 3 жильный, сечением 50 мм2, бронированный</v>
          </cell>
          <cell r="G4542" t="str">
            <v>Installation of a cable sleeve/cable termination of MV cable, 1 kV to 35 kV, 3 cores, cross-section of 50 mm2, armored</v>
          </cell>
          <cell r="H4542" t="str">
            <v>шт.</v>
          </cell>
          <cell r="I4542" t="str">
            <v>pcs.</v>
          </cell>
          <cell r="J4542">
            <v>12.19</v>
          </cell>
          <cell r="K4542">
            <v>0.3</v>
          </cell>
          <cell r="L4542" t="str">
            <v>KQ-49-00</v>
          </cell>
          <cell r="M4542" t="str">
            <v>Кабель силовой, м</v>
          </cell>
          <cell r="N4542">
            <v>0</v>
          </cell>
          <cell r="O4542" t="str">
            <v>KQ-49-05</v>
          </cell>
          <cell r="P4542" t="str">
            <v>Расключение силового кабеля от 1 до 35 кВ, шт. (конец кабеля)</v>
          </cell>
          <cell r="Q4542">
            <v>1</v>
          </cell>
        </row>
        <row r="4543">
          <cell r="E4543" t="str">
            <v>EL00-17-04-11</v>
          </cell>
          <cell r="F4543" t="str">
            <v>Устройство соединительной кабельной муфты/заделки кабеля СРЕДНЕГО напряжения от 1 кВ до 35 кВ, 3 жильный, сечением 95 мм2, бронированный</v>
          </cell>
          <cell r="G4543" t="str">
            <v>Installation of a cable sleeve/cable termination of MV cable, 1 kV to 35 kV, 3 cores, cross-section of 95 mm2, armored</v>
          </cell>
          <cell r="H4543" t="str">
            <v>шт.</v>
          </cell>
          <cell r="I4543" t="str">
            <v>pcs.</v>
          </cell>
          <cell r="J4543">
            <v>14.331</v>
          </cell>
          <cell r="K4543">
            <v>0.3</v>
          </cell>
          <cell r="L4543" t="str">
            <v>KQ-49-00</v>
          </cell>
          <cell r="M4543" t="str">
            <v>Кабель силовой, м</v>
          </cell>
          <cell r="N4543">
            <v>0</v>
          </cell>
          <cell r="O4543" t="str">
            <v>KQ-49-05</v>
          </cell>
          <cell r="P4543" t="str">
            <v>Расключение силового кабеля от 1 до 35 кВ, шт. (конец кабеля)</v>
          </cell>
          <cell r="Q4543">
            <v>1</v>
          </cell>
        </row>
        <row r="4544">
          <cell r="E4544" t="str">
            <v>EL00-17-04-12</v>
          </cell>
          <cell r="F4544" t="str">
            <v>Устройство соединительной кабельной муфты/заделки кабеля СРЕДНЕГО напряжения от 1 кВ до 35 кВ, 3 жильный, сечением 120 мм2, бронированный</v>
          </cell>
          <cell r="G4544" t="str">
            <v>Installation of a cable sleeve/cable termination of MV cable, 1 kV to 35 kV, 3 cores, cross-section of 120 mm2, armored</v>
          </cell>
          <cell r="H4544" t="str">
            <v>шт.</v>
          </cell>
          <cell r="I4544" t="str">
            <v>pcs.</v>
          </cell>
          <cell r="J4544">
            <v>15.488</v>
          </cell>
          <cell r="K4544">
            <v>0.75</v>
          </cell>
          <cell r="L4544" t="str">
            <v>KQ-49-00</v>
          </cell>
          <cell r="M4544" t="str">
            <v>Кабель силовой, м</v>
          </cell>
          <cell r="N4544">
            <v>0</v>
          </cell>
          <cell r="O4544" t="str">
            <v>KQ-49-05</v>
          </cell>
          <cell r="P4544" t="str">
            <v>Расключение силового кабеля от 1 до 35 кВ, шт. (конец кабеля)</v>
          </cell>
          <cell r="Q4544">
            <v>1</v>
          </cell>
        </row>
        <row r="4545">
          <cell r="E4545" t="str">
            <v>EL00-17-04-13</v>
          </cell>
          <cell r="F4545" t="str">
            <v>Устройство соединительной кабельной муфты/заделки кабеля СРЕДНЕГО напряжения от 1 кВ до 35 кВ, 3 жильный, сечением 150 мм2, бронированный</v>
          </cell>
          <cell r="G4545" t="str">
            <v>Installation of a cable sleeve/cable termination of MV cable, 1 kV to 35 kV, 3 cores, cross-section of 150 mm2, armored</v>
          </cell>
          <cell r="H4545" t="str">
            <v>шт.</v>
          </cell>
          <cell r="I4545" t="str">
            <v>pcs.</v>
          </cell>
          <cell r="J4545">
            <v>15.744</v>
          </cell>
          <cell r="K4545">
            <v>0.75</v>
          </cell>
          <cell r="L4545" t="str">
            <v>KQ-49-00</v>
          </cell>
          <cell r="M4545" t="str">
            <v>Кабель силовой, м</v>
          </cell>
          <cell r="N4545">
            <v>0</v>
          </cell>
          <cell r="O4545" t="str">
            <v>KQ-49-05</v>
          </cell>
          <cell r="P4545" t="str">
            <v>Расключение силового кабеля от 1 до 35 кВ, шт. (конец кабеля)</v>
          </cell>
          <cell r="Q4545">
            <v>1</v>
          </cell>
        </row>
        <row r="4546">
          <cell r="E4546" t="str">
            <v>EL00-17-04-14</v>
          </cell>
          <cell r="F4546" t="str">
            <v>Устройство соединительной кабельной муфты/заделки кабеля СРЕДНЕГО напряжения от 1 кВ до 35 кВ, 3 жильный, сечением 185 мм2, бронированный</v>
          </cell>
          <cell r="G4546" t="str">
            <v>Installation of a cable sleeve/cable termination of MV cable, 1 kV to 35 kV, 3 cores, cross-section of 185 mm2, armored</v>
          </cell>
          <cell r="H4546" t="str">
            <v>шт.</v>
          </cell>
          <cell r="I4546" t="str">
            <v>pcs.</v>
          </cell>
          <cell r="J4546">
            <v>16</v>
          </cell>
          <cell r="K4546">
            <v>0.75</v>
          </cell>
          <cell r="L4546" t="str">
            <v>KQ-49-00</v>
          </cell>
          <cell r="M4546" t="str">
            <v>Кабель силовой, м</v>
          </cell>
          <cell r="N4546">
            <v>0</v>
          </cell>
          <cell r="O4546" t="str">
            <v>KQ-49-05</v>
          </cell>
          <cell r="P4546" t="str">
            <v>Расключение силового кабеля от 1 до 35 кВ, шт. (конец кабеля)</v>
          </cell>
          <cell r="Q4546">
            <v>1</v>
          </cell>
        </row>
        <row r="4547">
          <cell r="E4547" t="str">
            <v>EL00-17-04-15</v>
          </cell>
          <cell r="F4547" t="str">
            <v>Устройство соединительной кабельной муфты/заделки кабеля СРЕДНЕГО напряжения от 1 кВ до 35 кВ, 3 жильный, сечением 240 мм2, бронированный</v>
          </cell>
          <cell r="G4547" t="str">
            <v>Installation of a cable sleeve/cable termination of MV cable, 1 kV to 35 kV, 3 cores, cross-section of 240 mm2, armored</v>
          </cell>
          <cell r="H4547" t="str">
            <v>шт.</v>
          </cell>
          <cell r="I4547" t="str">
            <v>pcs.</v>
          </cell>
          <cell r="J4547">
            <v>17.885000000000002</v>
          </cell>
          <cell r="K4547">
            <v>0.75</v>
          </cell>
          <cell r="L4547" t="str">
            <v>KQ-49-00</v>
          </cell>
          <cell r="M4547" t="str">
            <v>Кабель силовой, м</v>
          </cell>
          <cell r="N4547">
            <v>0</v>
          </cell>
          <cell r="O4547" t="str">
            <v>KQ-49-05</v>
          </cell>
          <cell r="P4547" t="str">
            <v>Расключение силового кабеля от 1 до 35 кВ, шт. (конец кабеля)</v>
          </cell>
          <cell r="Q4547">
            <v>1</v>
          </cell>
        </row>
        <row r="4548">
          <cell r="E4548" t="str">
            <v>EL00-17-05</v>
          </cell>
          <cell r="F4548" t="str">
            <v>Кабель бронированный, ВЫСОКОГО напряжения свыше 35 кВ, соединение</v>
          </cell>
          <cell r="G4548" t="str">
            <v>Cable hook-up, armored cable, HIGH voltage, over 35 kV</v>
          </cell>
        </row>
        <row r="4549">
          <cell r="E4549" t="str">
            <v>EL00-17-05-1</v>
          </cell>
          <cell r="F4549" t="str">
            <v>Устройство соединительной кабельной муфты/заделки кабеля ВЫСОКОГО напряжения свыше 35 кВ, 1-жильный, сечением 95 мм2, бронированный</v>
          </cell>
          <cell r="G4549" t="str">
            <v>Installation of a cable sleeve/cable termination of HV cable, over 35 kV, 1-core, cross-section of 95 mm2, armored</v>
          </cell>
          <cell r="H4549" t="str">
            <v>шт.</v>
          </cell>
          <cell r="I4549" t="str">
            <v>pcs.</v>
          </cell>
          <cell r="J4549">
            <v>7.8780000000000001</v>
          </cell>
          <cell r="K4549">
            <v>0.3</v>
          </cell>
          <cell r="L4549" t="str">
            <v>KQ-49-00</v>
          </cell>
          <cell r="M4549" t="str">
            <v>Кабель силовой, м</v>
          </cell>
          <cell r="N4549">
            <v>0</v>
          </cell>
          <cell r="O4549" t="str">
            <v>KQ-49-06</v>
          </cell>
          <cell r="P4549" t="str">
            <v>Расключение силового кабеля свыше 35 кВ, шт. (конец кабеля)</v>
          </cell>
          <cell r="Q4549">
            <v>1</v>
          </cell>
        </row>
        <row r="4550">
          <cell r="E4550" t="str">
            <v>EL00-17-05-2</v>
          </cell>
          <cell r="F4550" t="str">
            <v>Устройство соединительной кабельной муфты/заделки кабеля ВЫСОКОГО напряжения свыше 35 кВ, 1-жильный, сечением 150 мм2, бронированный</v>
          </cell>
          <cell r="G4550" t="str">
            <v>Installation of a cable sleeve/cable termination of HV cable, over 35 kV, 1-core, cross-section of 150 mm2, armored</v>
          </cell>
          <cell r="H4550" t="str">
            <v>шт.</v>
          </cell>
          <cell r="I4550" t="str">
            <v>pcs.</v>
          </cell>
          <cell r="J4550">
            <v>8.9489999999999998</v>
          </cell>
          <cell r="K4550">
            <v>0.75</v>
          </cell>
          <cell r="L4550" t="str">
            <v>KQ-49-00</v>
          </cell>
          <cell r="M4550" t="str">
            <v>Кабель силовой, м</v>
          </cell>
          <cell r="N4550">
            <v>0</v>
          </cell>
          <cell r="O4550" t="str">
            <v>KQ-49-06</v>
          </cell>
          <cell r="P4550" t="str">
            <v>Расключение силового кабеля свыше 35 кВ, шт. (конец кабеля)</v>
          </cell>
          <cell r="Q4550">
            <v>1</v>
          </cell>
        </row>
        <row r="4551">
          <cell r="E4551" t="str">
            <v>EL00-17-05-3</v>
          </cell>
          <cell r="F4551" t="str">
            <v>Устройство соединительной кабельной муфты/заделки кабеля ВЫСОКОГО напряжения свыше 35 кВ, 1-жильный, сечением 240 мм2, бронированный</v>
          </cell>
          <cell r="G4551" t="str">
            <v>Installation of a cable sleeve/cable termination of HV cable, over 35 kV, 1-core, cross-section of 240 mm2, armored</v>
          </cell>
          <cell r="H4551" t="str">
            <v>шт.</v>
          </cell>
          <cell r="I4551" t="str">
            <v>pcs.</v>
          </cell>
          <cell r="J4551">
            <v>12.718999999999999</v>
          </cell>
          <cell r="K4551">
            <v>0.75</v>
          </cell>
          <cell r="L4551" t="str">
            <v>KQ-49-00</v>
          </cell>
          <cell r="M4551" t="str">
            <v>Кабель силовой, м</v>
          </cell>
          <cell r="N4551">
            <v>0</v>
          </cell>
          <cell r="O4551" t="str">
            <v>KQ-49-06</v>
          </cell>
          <cell r="P4551" t="str">
            <v>Расключение силового кабеля свыше 35 кВ, шт. (конец кабеля)</v>
          </cell>
          <cell r="Q4551">
            <v>1</v>
          </cell>
        </row>
        <row r="4552">
          <cell r="E4552" t="str">
            <v>EL00-17-05-4</v>
          </cell>
          <cell r="F4552" t="str">
            <v>Устройство соединительной кабельной муфты/заделки кабеля ВЫСОКОГО напряжения свыше 35 кВ, 1-жильный, сечением 300 мм2, бронированный</v>
          </cell>
          <cell r="G4552" t="str">
            <v>Installation of a cable sleeve/cable termination of HV cable, over 35 kV, 1-core, cross-section of 300 mm2, armored</v>
          </cell>
          <cell r="H4552" t="str">
            <v>шт.</v>
          </cell>
          <cell r="I4552" t="str">
            <v>pcs.</v>
          </cell>
          <cell r="J4552">
            <v>12.805</v>
          </cell>
          <cell r="K4552">
            <v>0.75</v>
          </cell>
          <cell r="L4552" t="str">
            <v>KQ-49-00</v>
          </cell>
          <cell r="M4552" t="str">
            <v>Кабель силовой, м</v>
          </cell>
          <cell r="N4552">
            <v>0</v>
          </cell>
          <cell r="O4552" t="str">
            <v>KQ-49-06</v>
          </cell>
          <cell r="P4552" t="str">
            <v>Расключение силового кабеля свыше 35 кВ, шт. (конец кабеля)</v>
          </cell>
          <cell r="Q4552">
            <v>1</v>
          </cell>
        </row>
        <row r="4553">
          <cell r="E4553" t="str">
            <v>EL00-17-05-5</v>
          </cell>
          <cell r="F4553" t="str">
            <v>Устройство соединительной кабельной муфты/заделки кабеля ВЫСОКОГО напряжения свыше 35 кВ, 1-жильный, сечением 400 мм2, бронированный</v>
          </cell>
          <cell r="G4553" t="str">
            <v>Installation of a cable sleeve/cable termination of HV cable, over 35 kV, 1-core, cross-section of 400 mm2, armored</v>
          </cell>
          <cell r="H4553" t="str">
            <v>шт.</v>
          </cell>
          <cell r="I4553" t="str">
            <v>pcs.</v>
          </cell>
          <cell r="J4553">
            <v>14.69</v>
          </cell>
          <cell r="K4553">
            <v>0.75</v>
          </cell>
          <cell r="L4553" t="str">
            <v>KQ-49-00</v>
          </cell>
          <cell r="M4553" t="str">
            <v>Кабель силовой, м</v>
          </cell>
          <cell r="N4553">
            <v>0</v>
          </cell>
          <cell r="O4553" t="str">
            <v>KQ-49-06</v>
          </cell>
          <cell r="P4553" t="str">
            <v>Расключение силового кабеля свыше 35 кВ, шт. (конец кабеля)</v>
          </cell>
          <cell r="Q4553">
            <v>1</v>
          </cell>
        </row>
        <row r="4554">
          <cell r="E4554" t="str">
            <v>EL00-17-05-6</v>
          </cell>
          <cell r="F4554" t="str">
            <v>Устройство соединительной кабельной муфты/заделки кабеля ВЫСОКОГО напряжения свыше 35 кВ, 1-жильный, сечением 500 мм2, бронированный</v>
          </cell>
          <cell r="G4554" t="str">
            <v>Installation of a cable sleeve/cable termination of HV cable, over 35 kV, 1-core, cross-section of 500 mm2, armored</v>
          </cell>
          <cell r="H4554" t="str">
            <v>шт.</v>
          </cell>
          <cell r="I4554" t="str">
            <v>pcs.</v>
          </cell>
          <cell r="J4554">
            <v>14.776</v>
          </cell>
          <cell r="K4554">
            <v>0.75</v>
          </cell>
          <cell r="L4554" t="str">
            <v>KQ-49-00</v>
          </cell>
          <cell r="M4554" t="str">
            <v>Кабель силовой, м</v>
          </cell>
          <cell r="N4554">
            <v>0</v>
          </cell>
          <cell r="O4554" t="str">
            <v>KQ-49-06</v>
          </cell>
          <cell r="P4554" t="str">
            <v>Расключение силового кабеля свыше 35 кВ, шт. (конец кабеля)</v>
          </cell>
          <cell r="Q4554">
            <v>1</v>
          </cell>
        </row>
        <row r="4555">
          <cell r="E4555" t="str">
            <v>EL00-17-05-7</v>
          </cell>
          <cell r="F4555" t="str">
            <v>Устройство соединительной кабельной муфты/заделки кабеля ВЫСОКОГО напряжения свыше 35 кВ, 1-жильный, сечением 630 мм2, бронированный</v>
          </cell>
          <cell r="G4555" t="str">
            <v>Installation of a cable sleeve/cable termination of HV cable, over 35 kV, 1-core, cross-section of 630 mm2, armored</v>
          </cell>
          <cell r="H4555" t="str">
            <v>шт.</v>
          </cell>
          <cell r="I4555" t="str">
            <v>pcs.</v>
          </cell>
          <cell r="J4555">
            <v>16.661000000000001</v>
          </cell>
          <cell r="K4555">
            <v>0.75</v>
          </cell>
          <cell r="L4555" t="str">
            <v>KQ-49-00</v>
          </cell>
          <cell r="M4555" t="str">
            <v>Кабель силовой, м</v>
          </cell>
          <cell r="N4555">
            <v>0</v>
          </cell>
          <cell r="O4555" t="str">
            <v>KQ-49-06</v>
          </cell>
          <cell r="P4555" t="str">
            <v>Расключение силового кабеля свыше 35 кВ, шт. (конец кабеля)</v>
          </cell>
          <cell r="Q4555">
            <v>1</v>
          </cell>
        </row>
        <row r="4556">
          <cell r="E4556" t="str">
            <v>EL00-17-05-8</v>
          </cell>
          <cell r="F4556" t="str">
            <v>Устройство соединительной кабельной муфты/заделки кабеля ВЫСОКОГО напряжения свыше 35 кВ, 1-жильный, сечением 800 мм2, бронированный</v>
          </cell>
          <cell r="G4556" t="str">
            <v>Installation of a cable sleeve/cable termination of HV cable, over 35 kV, 1-core, cross-section of 800 mm2, armored</v>
          </cell>
          <cell r="H4556" t="str">
            <v>шт.</v>
          </cell>
          <cell r="I4556" t="str">
            <v>pcs.</v>
          </cell>
          <cell r="J4556">
            <v>16.747000000000003</v>
          </cell>
          <cell r="K4556">
            <v>0.75</v>
          </cell>
          <cell r="L4556" t="str">
            <v>KQ-49-00</v>
          </cell>
          <cell r="M4556" t="str">
            <v>Кабель силовой, м</v>
          </cell>
          <cell r="N4556">
            <v>0</v>
          </cell>
          <cell r="O4556" t="str">
            <v>KQ-49-06</v>
          </cell>
          <cell r="P4556" t="str">
            <v>Расключение силового кабеля свыше 35 кВ, шт. (конец кабеля)</v>
          </cell>
          <cell r="Q4556">
            <v>1</v>
          </cell>
        </row>
        <row r="4557">
          <cell r="E4557" t="str">
            <v>EL00-17-05-9</v>
          </cell>
          <cell r="F4557" t="str">
            <v>Устройство соединительной кабельной муфты/заделки кабеля ВЫСОКОГО напряжения свыше 35 кВ, 1-жильный, сечением 1000 мм2, бронированный</v>
          </cell>
          <cell r="G4557" t="str">
            <v>Installation of a cable sleeve/cable termination of HV cable, over 35 kV, 1-core, cross-section of 1000 mm2, armored</v>
          </cell>
          <cell r="H4557" t="str">
            <v>шт.</v>
          </cell>
          <cell r="I4557" t="str">
            <v>pcs.</v>
          </cell>
          <cell r="J4557">
            <v>16.832000000000001</v>
          </cell>
          <cell r="K4557">
            <v>0.75</v>
          </cell>
          <cell r="L4557" t="str">
            <v>KQ-49-00</v>
          </cell>
          <cell r="M4557" t="str">
            <v>Кабель силовой, м</v>
          </cell>
          <cell r="N4557">
            <v>0</v>
          </cell>
          <cell r="O4557" t="str">
            <v>KQ-49-06</v>
          </cell>
          <cell r="P4557" t="str">
            <v>Расключение силового кабеля свыше 35 кВ, шт. (конец кабеля)</v>
          </cell>
          <cell r="Q4557">
            <v>1</v>
          </cell>
        </row>
        <row r="4558">
          <cell r="E4558" t="str">
            <v>EL00-17-05-10</v>
          </cell>
          <cell r="F4558" t="str">
            <v>Устройство соединительной кабельной муфты/заделки кабеля ВЫСОКОГО напряжения свыше 35 кВ, 1-жильный, сечением 1600 мм2, бронированный</v>
          </cell>
          <cell r="G4558" t="str">
            <v>Installation of a cable sleeve/cable termination of HV cable, over 35 kV, 1-core, cross-section of 1600 mm2, armored</v>
          </cell>
          <cell r="H4558" t="str">
            <v>шт.</v>
          </cell>
          <cell r="I4558" t="str">
            <v>pcs.</v>
          </cell>
          <cell r="J4558">
            <v>18.46</v>
          </cell>
          <cell r="K4558">
            <v>0.75</v>
          </cell>
          <cell r="L4558" t="str">
            <v>KQ-49-00</v>
          </cell>
          <cell r="M4558" t="str">
            <v>Кабель силовой, м</v>
          </cell>
          <cell r="N4558">
            <v>0</v>
          </cell>
          <cell r="O4558" t="str">
            <v>KQ-49-06</v>
          </cell>
          <cell r="P4558" t="str">
            <v>Расключение силового кабеля свыше 35 кВ, шт. (конец кабеля)</v>
          </cell>
          <cell r="Q4558">
            <v>1</v>
          </cell>
        </row>
        <row r="4559">
          <cell r="E4559" t="str">
            <v>EL00-17-05-11</v>
          </cell>
          <cell r="F4559" t="str">
            <v>Устройство соединительной кабельной муфты/заделки кабеля ВЫСОКОГО напряжения свыше 35 кВ, 1- жильный, сечением 50 мм2, бронированный</v>
          </cell>
          <cell r="G4559" t="str">
            <v>Installation of a cable sleeve/cable termination of HV cable, over 35 kV, 1-core, cross-section of 50 mm2, armored</v>
          </cell>
          <cell r="H4559" t="str">
            <v>шт.</v>
          </cell>
          <cell r="I4559" t="str">
            <v>pcs.</v>
          </cell>
          <cell r="J4559">
            <v>14.933</v>
          </cell>
          <cell r="K4559">
            <v>0.3</v>
          </cell>
          <cell r="L4559" t="str">
            <v>KQ-49-00</v>
          </cell>
          <cell r="M4559" t="str">
            <v>Кабель силовой, м</v>
          </cell>
          <cell r="N4559">
            <v>0</v>
          </cell>
          <cell r="O4559" t="str">
            <v>KQ-49-06</v>
          </cell>
          <cell r="P4559" t="str">
            <v>Расключение силового кабеля свыше 35 кВ, шт. (конец кабеля)</v>
          </cell>
          <cell r="Q4559">
            <v>1</v>
          </cell>
        </row>
        <row r="4560">
          <cell r="E4560" t="str">
            <v>EL00-17-05-12</v>
          </cell>
          <cell r="F4560" t="str">
            <v>Устройство соединительной кабельной муфты/заделки кабеля ВЫСОКОГО напряжения свыше 35 кВ, 3 жильный, сечением 95 мм2, бронированный</v>
          </cell>
          <cell r="G4560" t="str">
            <v>Installation of a cable sleeve/cable termination of HV cable, over 35 kV, 3-core, cross-section of 95 mm2, armored</v>
          </cell>
          <cell r="H4560" t="str">
            <v>шт.</v>
          </cell>
          <cell r="I4560" t="str">
            <v>pcs.</v>
          </cell>
          <cell r="J4560">
            <v>15.446</v>
          </cell>
          <cell r="K4560">
            <v>0.3</v>
          </cell>
          <cell r="L4560" t="str">
            <v>KQ-49-00</v>
          </cell>
          <cell r="M4560" t="str">
            <v>Кабель силовой, м</v>
          </cell>
          <cell r="N4560">
            <v>0</v>
          </cell>
          <cell r="O4560" t="str">
            <v>KQ-49-06</v>
          </cell>
          <cell r="P4560" t="str">
            <v>Расключение силового кабеля свыше 35 кВ, шт. (конец кабеля)</v>
          </cell>
          <cell r="Q4560">
            <v>1</v>
          </cell>
        </row>
        <row r="4561">
          <cell r="E4561" t="str">
            <v>EL00-17-05-13</v>
          </cell>
          <cell r="F4561" t="str">
            <v>Устройство соединительной кабельной муфты/заделки кабеля ВЫСОКОГО напряжения свыше 35 кВ, 3 жильный, сечением 120 мм2, бронированный</v>
          </cell>
          <cell r="G4561" t="str">
            <v>Installation of a cable sleeve/cable termination of HV cable, over 35 kV, 3-core, cross-section of 120 mm2, armored</v>
          </cell>
          <cell r="H4561" t="str">
            <v>шт.</v>
          </cell>
          <cell r="I4561" t="str">
            <v>pcs.</v>
          </cell>
          <cell r="J4561">
            <v>18.402000000000001</v>
          </cell>
          <cell r="K4561">
            <v>0.75</v>
          </cell>
          <cell r="L4561" t="str">
            <v>KQ-49-00</v>
          </cell>
          <cell r="M4561" t="str">
            <v>Кабель силовой, м</v>
          </cell>
          <cell r="N4561">
            <v>0</v>
          </cell>
          <cell r="O4561" t="str">
            <v>KQ-49-06</v>
          </cell>
          <cell r="P4561" t="str">
            <v>Расключение силового кабеля свыше 35 кВ, шт. (конец кабеля)</v>
          </cell>
          <cell r="Q4561">
            <v>1</v>
          </cell>
        </row>
        <row r="4562">
          <cell r="E4562" t="str">
            <v>EL00-17-05-14</v>
          </cell>
          <cell r="F4562" t="str">
            <v>Устройство соединительной кабельной муфты/заделки кабеля ВЫСОКОГО напряжения свыше 35 кВ, 3 жильный, сечением 150 мм2, бронированный</v>
          </cell>
          <cell r="G4562" t="str">
            <v>Installation of a cable sleeve/cable termination of HV cable, over 35 kV, 3-core, cross-section of 150 mm2, armored</v>
          </cell>
          <cell r="H4562" t="str">
            <v>шт.</v>
          </cell>
          <cell r="I4562" t="str">
            <v>pcs.</v>
          </cell>
          <cell r="J4562">
            <v>18.658000000000001</v>
          </cell>
          <cell r="K4562">
            <v>0.75</v>
          </cell>
          <cell r="L4562" t="str">
            <v>KQ-49-00</v>
          </cell>
          <cell r="M4562" t="str">
            <v>Кабель силовой, м</v>
          </cell>
          <cell r="N4562">
            <v>0</v>
          </cell>
          <cell r="O4562" t="str">
            <v>KQ-49-06</v>
          </cell>
          <cell r="P4562" t="str">
            <v>Расключение силового кабеля свыше 35 кВ, шт. (конец кабеля)</v>
          </cell>
          <cell r="Q4562">
            <v>1</v>
          </cell>
        </row>
        <row r="4563">
          <cell r="E4563" t="str">
            <v>EL00-17-05-15</v>
          </cell>
          <cell r="F4563" t="str">
            <v>Устройство соединительной кабельной муфты/заделки кабеля ВЫСОКОГО напряжения свыше 35 кВ, 3 жильный, сечением 185 мм2, бронированный</v>
          </cell>
          <cell r="G4563" t="str">
            <v>Installation of a cable sleeve/cable termination of HV cable, over 35 kV, 3-core, cross-section of 185 mm2, armored</v>
          </cell>
          <cell r="H4563" t="str">
            <v>шт.</v>
          </cell>
          <cell r="I4563" t="str">
            <v>pcs.</v>
          </cell>
          <cell r="J4563">
            <v>18.915000000000003</v>
          </cell>
          <cell r="K4563">
            <v>0.75</v>
          </cell>
          <cell r="L4563" t="str">
            <v>KQ-49-00</v>
          </cell>
          <cell r="M4563" t="str">
            <v>Кабель силовой, м</v>
          </cell>
          <cell r="N4563">
            <v>0</v>
          </cell>
          <cell r="O4563" t="str">
            <v>KQ-49-06</v>
          </cell>
          <cell r="P4563" t="str">
            <v>Расключение силового кабеля свыше 35 кВ, шт. (конец кабеля)</v>
          </cell>
          <cell r="Q4563">
            <v>1</v>
          </cell>
        </row>
        <row r="4564">
          <cell r="E4564" t="str">
            <v>EL00-17-05-16</v>
          </cell>
          <cell r="F4564" t="str">
            <v>Устройство соединительной кабельной муфты/заделки кабеля ВЫСОКОГО напряжения свыше 35 кВ, 3 жильный, сечением 240 мм2, бронированный</v>
          </cell>
          <cell r="G4564" t="str">
            <v>Installation of a cable sleeve/cable termination of HV cable, over 35 kV, 3-core, cross-section of 240 mm2, armored</v>
          </cell>
          <cell r="H4564" t="str">
            <v>шт.</v>
          </cell>
          <cell r="I4564" t="str">
            <v>pcs.</v>
          </cell>
          <cell r="J4564">
            <v>19.171000000000003</v>
          </cell>
          <cell r="K4564">
            <v>0.75</v>
          </cell>
          <cell r="L4564" t="str">
            <v>KQ-49-00</v>
          </cell>
          <cell r="M4564" t="str">
            <v>Кабель силовой, м</v>
          </cell>
          <cell r="N4564">
            <v>0</v>
          </cell>
          <cell r="O4564" t="str">
            <v>KQ-49-06</v>
          </cell>
          <cell r="P4564" t="str">
            <v>Расключение силового кабеля свыше 35 кВ, шт. (конец кабеля)</v>
          </cell>
          <cell r="Q4564">
            <v>1</v>
          </cell>
        </row>
        <row r="4565">
          <cell r="E4565" t="str">
            <v>EL00-17-06</v>
          </cell>
          <cell r="F4565" t="str">
            <v>Кабель небронированный, НИЗКОГО напряжения до 1 кВ, соединение</v>
          </cell>
          <cell r="G4565" t="str">
            <v>Cable hook-up, unarmored cable, LOW voltage, up to 1 kV</v>
          </cell>
        </row>
        <row r="4566">
          <cell r="E4566" t="str">
            <v>EL00-17-06-1</v>
          </cell>
          <cell r="F4566" t="str">
            <v>Устройство соединительной кабельной муфты/заделки кабеля НИЗКОГО напряжения до 1 кВ, 1-жильный, сечением 2,5 мм2</v>
          </cell>
          <cell r="G4566" t="str">
            <v>Installation of a cable sleeve/cable termination of LV cable, up to 1 kV, 1-core, cross-section of 2.5 mm2</v>
          </cell>
          <cell r="H4566" t="str">
            <v>шт.</v>
          </cell>
          <cell r="I4566" t="str">
            <v>pcs.</v>
          </cell>
          <cell r="J4566">
            <v>0.88800000000000001</v>
          </cell>
          <cell r="K4566">
            <v>7.4999999999999997E-2</v>
          </cell>
          <cell r="L4566" t="str">
            <v>KQ-49-00</v>
          </cell>
          <cell r="M4566" t="str">
            <v>Кабель силовой, м</v>
          </cell>
          <cell r="N4566">
            <v>0</v>
          </cell>
          <cell r="O4566" t="str">
            <v>KQ-49-04</v>
          </cell>
          <cell r="P4566" t="str">
            <v>Расключение силового кабеля до 1 кВ, шт. (конец кабеля)</v>
          </cell>
          <cell r="Q4566">
            <v>1</v>
          </cell>
        </row>
        <row r="4567">
          <cell r="E4567" t="str">
            <v>EL00-17-06-46</v>
          </cell>
          <cell r="F4567" t="str">
            <v>Устройство соединительной кабельной муфты/заделки кабеля НИЗКОГО напряжения до 1 кВ, 1-жильный, сечением 4 мм2</v>
          </cell>
          <cell r="G4567" t="str">
            <v>Installation of a cable sleeve/cable termination of LV cable, up to 1 kV, 1-core, cross-section of 4 mm2</v>
          </cell>
          <cell r="H4567" t="str">
            <v>шт.</v>
          </cell>
          <cell r="I4567" t="str">
            <v>pcs.</v>
          </cell>
          <cell r="J4567">
            <v>0.93018181818181811</v>
          </cell>
          <cell r="K4567">
            <v>7.4999999999999997E-2</v>
          </cell>
          <cell r="L4567" t="str">
            <v>KQ-49-00</v>
          </cell>
          <cell r="M4567" t="str">
            <v>Кабель силовой, м</v>
          </cell>
          <cell r="N4567">
            <v>0</v>
          </cell>
          <cell r="O4567" t="str">
            <v>KQ-49-04</v>
          </cell>
          <cell r="P4567" t="str">
            <v>Расключение силового кабеля до 1 кВ, шт. (конец кабеля)</v>
          </cell>
          <cell r="Q4567">
            <v>1</v>
          </cell>
        </row>
        <row r="4568">
          <cell r="E4568" t="str">
            <v>EL00-17-06-47</v>
          </cell>
          <cell r="F4568" t="str">
            <v>Устройство соединительной кабельной муфты/заделки кабеля НИЗКОГО напряжения до 1 кВ, 1-жильный, сечением 6 мм2</v>
          </cell>
          <cell r="G4568" t="str">
            <v>Installation of a cable sleeve/cable termination of LV cable, up to 1 kV, 1-core, cross-section of 6 mm2</v>
          </cell>
          <cell r="H4568" t="str">
            <v>шт.</v>
          </cell>
          <cell r="I4568" t="str">
            <v>pcs.</v>
          </cell>
          <cell r="J4568">
            <v>0.97290909090909083</v>
          </cell>
          <cell r="K4568">
            <v>7.4999999999999997E-2</v>
          </cell>
          <cell r="L4568" t="str">
            <v>KQ-49-00</v>
          </cell>
          <cell r="M4568" t="str">
            <v>Кабель силовой, м</v>
          </cell>
          <cell r="N4568">
            <v>0</v>
          </cell>
          <cell r="O4568" t="str">
            <v>KQ-49-04</v>
          </cell>
          <cell r="P4568" t="str">
            <v>Расключение силового кабеля до 1 кВ, шт. (конец кабеля)</v>
          </cell>
          <cell r="Q4568">
            <v>1</v>
          </cell>
        </row>
        <row r="4569">
          <cell r="E4569" t="str">
            <v>EL00-17-06-48</v>
          </cell>
          <cell r="F4569" t="str">
            <v>Устройство соединительной кабельной муфты/заделки кабеля НИЗКОГО напряжения до 1 кВ, 1-жильный, сечением 10 мм2</v>
          </cell>
          <cell r="G4569" t="str">
            <v>Installation of a cable sleeve/cable termination of LV cable, up to 1 kV, 1-core, cross-section of 10 mm2</v>
          </cell>
          <cell r="H4569" t="str">
            <v>шт.</v>
          </cell>
          <cell r="I4569" t="str">
            <v>pcs.</v>
          </cell>
          <cell r="J4569">
            <v>1.0156363636363634</v>
          </cell>
          <cell r="K4569">
            <v>7.4999999999999997E-2</v>
          </cell>
          <cell r="L4569" t="str">
            <v>KQ-49-00</v>
          </cell>
          <cell r="M4569" t="str">
            <v>Кабель силовой, м</v>
          </cell>
          <cell r="N4569">
            <v>0</v>
          </cell>
          <cell r="O4569" t="str">
            <v>KQ-49-04</v>
          </cell>
          <cell r="P4569" t="str">
            <v>Расключение силового кабеля до 1 кВ, шт. (конец кабеля)</v>
          </cell>
          <cell r="Q4569">
            <v>1</v>
          </cell>
        </row>
        <row r="4570">
          <cell r="E4570" t="str">
            <v>EL00-17-06-49</v>
          </cell>
          <cell r="F4570" t="str">
            <v>Устройство соединительной кабельной муфты/заделки кабеля НИЗКОГО напряжения до 1 кВ, 1-жильный, сечением 16 мм2</v>
          </cell>
          <cell r="G4570" t="str">
            <v>Installation of a cable sleeve/cable termination of LV cable, up to 1 kV, 1-core, cross-section of 16 mm2</v>
          </cell>
          <cell r="H4570" t="str">
            <v>шт.</v>
          </cell>
          <cell r="I4570" t="str">
            <v>pcs.</v>
          </cell>
          <cell r="J4570">
            <v>1.0583636363636364</v>
          </cell>
          <cell r="K4570">
            <v>7.4999999999999997E-2</v>
          </cell>
          <cell r="L4570" t="str">
            <v>KQ-49-00</v>
          </cell>
          <cell r="M4570" t="str">
            <v>Кабель силовой, м</v>
          </cell>
          <cell r="N4570">
            <v>0</v>
          </cell>
          <cell r="O4570" t="str">
            <v>KQ-49-04</v>
          </cell>
          <cell r="P4570" t="str">
            <v>Расключение силового кабеля до 1 кВ, шт. (конец кабеля)</v>
          </cell>
          <cell r="Q4570">
            <v>1</v>
          </cell>
        </row>
        <row r="4571">
          <cell r="E4571" t="str">
            <v>EL00-17-06-50</v>
          </cell>
          <cell r="F4571" t="str">
            <v>Устройство соединительной кабельной муфты/заделки кабеля НИЗКОГО напряжения до 1 кВ, 1-жильный, сечением 25 мм2</v>
          </cell>
          <cell r="G4571" t="str">
            <v>Installation of a cable sleeve/cable termination of LV cable, up to 1 kV, 1-core, cross-section of 25 mm2</v>
          </cell>
          <cell r="H4571" t="str">
            <v>шт.</v>
          </cell>
          <cell r="I4571" t="str">
            <v>pcs.</v>
          </cell>
          <cell r="J4571">
            <v>1.1010909090909091</v>
          </cell>
          <cell r="K4571">
            <v>7.4999999999999997E-2</v>
          </cell>
          <cell r="L4571" t="str">
            <v>KQ-49-00</v>
          </cell>
          <cell r="M4571" t="str">
            <v>Кабель силовой, м</v>
          </cell>
          <cell r="N4571">
            <v>0</v>
          </cell>
          <cell r="O4571" t="str">
            <v>KQ-49-04</v>
          </cell>
          <cell r="P4571" t="str">
            <v>Расключение силового кабеля до 1 кВ, шт. (конец кабеля)</v>
          </cell>
          <cell r="Q4571">
            <v>1</v>
          </cell>
        </row>
        <row r="4572">
          <cell r="E4572" t="str">
            <v>EL00-17-06-2</v>
          </cell>
          <cell r="F4572" t="str">
            <v>Устройство соединительной кабельной муфты/заделки кабеля НИЗКОГО напряжения до 1 кВ, 1-жильный, сечением 35 мм2</v>
          </cell>
          <cell r="G4572" t="str">
            <v>Installation of a cable sleeve/cable termination of LV cable, up to 1 kV, 1-core, cross-section of 35 mm2</v>
          </cell>
          <cell r="H4572" t="str">
            <v>шт.</v>
          </cell>
          <cell r="I4572" t="str">
            <v>pcs.</v>
          </cell>
          <cell r="J4572">
            <v>1.5939999999999999</v>
          </cell>
          <cell r="K4572">
            <v>0.3</v>
          </cell>
          <cell r="L4572" t="str">
            <v>KQ-49-00</v>
          </cell>
          <cell r="M4572" t="str">
            <v>Кабель силовой, м</v>
          </cell>
          <cell r="N4572">
            <v>0</v>
          </cell>
          <cell r="O4572" t="str">
            <v>KQ-49-04</v>
          </cell>
          <cell r="P4572" t="str">
            <v>Расключение силового кабеля до 1 кВ, шт. (конец кабеля)</v>
          </cell>
          <cell r="Q4572">
            <v>1</v>
          </cell>
        </row>
        <row r="4573">
          <cell r="E4573" t="str">
            <v>EL00-17-06-3</v>
          </cell>
          <cell r="F4573" t="str">
            <v>Устройство соединительной кабельной муфты/заделки кабеля НИЗКОГО напряжения до 1 кВ, 1-жильный, сечением 50 мм2</v>
          </cell>
          <cell r="G4573" t="str">
            <v>Installation of a cable sleeve/cable termination of LV cable, up to 1 kV, 1-core, cross-section of 50 mm2</v>
          </cell>
          <cell r="H4573" t="str">
            <v>шт.</v>
          </cell>
          <cell r="I4573" t="str">
            <v>pcs.</v>
          </cell>
          <cell r="J4573">
            <v>1.6369999999999998</v>
          </cell>
          <cell r="K4573">
            <v>0.3</v>
          </cell>
          <cell r="L4573" t="str">
            <v>KQ-49-00</v>
          </cell>
          <cell r="M4573" t="str">
            <v>Кабель силовой, м</v>
          </cell>
          <cell r="N4573">
            <v>0</v>
          </cell>
          <cell r="O4573" t="str">
            <v>KQ-49-04</v>
          </cell>
          <cell r="P4573" t="str">
            <v>Расключение силового кабеля до 1 кВ, шт. (конец кабеля)</v>
          </cell>
          <cell r="Q4573">
            <v>1</v>
          </cell>
        </row>
        <row r="4574">
          <cell r="E4574" t="str">
            <v>EL00-17-06-4</v>
          </cell>
          <cell r="F4574" t="str">
            <v>Устройство соединительной кабельной муфты/заделки кабеля НИЗКОГО напряжения до 1 кВ, 1-жильный, сечением 70 мм2</v>
          </cell>
          <cell r="G4574" t="str">
            <v>Installation of a cable sleeve/cable termination of LV cable, up to 1 kV, 1-core, cross-section of 70 mm2</v>
          </cell>
          <cell r="H4574" t="str">
            <v>шт.</v>
          </cell>
          <cell r="I4574" t="str">
            <v>pcs.</v>
          </cell>
          <cell r="J4574">
            <v>3.6849999999999996</v>
          </cell>
          <cell r="K4574">
            <v>0.3</v>
          </cell>
          <cell r="L4574" t="str">
            <v>KQ-49-00</v>
          </cell>
          <cell r="M4574" t="str">
            <v>Кабель силовой, м</v>
          </cell>
          <cell r="N4574">
            <v>0</v>
          </cell>
          <cell r="O4574" t="str">
            <v>KQ-49-04</v>
          </cell>
          <cell r="P4574" t="str">
            <v>Расключение силового кабеля до 1 кВ, шт. (конец кабеля)</v>
          </cell>
          <cell r="Q4574">
            <v>1</v>
          </cell>
        </row>
        <row r="4575">
          <cell r="E4575" t="str">
            <v>EL00-17-06-5</v>
          </cell>
          <cell r="F4575" t="str">
            <v>Устройство соединительной кабельной муфты/заделки кабеля НИЗКОГО напряжения до 1 кВ, 1-жильный, сечением 95 мм2</v>
          </cell>
          <cell r="G4575" t="str">
            <v>Installation of a cable sleeve/cable termination of LV cable, up to 1 kV, 1-core, cross-section of 95 mm2</v>
          </cell>
          <cell r="H4575" t="str">
            <v>шт.</v>
          </cell>
          <cell r="I4575" t="str">
            <v>pcs.</v>
          </cell>
          <cell r="J4575">
            <v>3.77</v>
          </cell>
          <cell r="K4575">
            <v>0.3</v>
          </cell>
          <cell r="L4575" t="str">
            <v>KQ-49-00</v>
          </cell>
          <cell r="M4575" t="str">
            <v>Кабель силовой, м</v>
          </cell>
          <cell r="N4575">
            <v>0</v>
          </cell>
          <cell r="O4575" t="str">
            <v>KQ-49-04</v>
          </cell>
          <cell r="P4575" t="str">
            <v>Расключение силового кабеля до 1 кВ, шт. (конец кабеля)</v>
          </cell>
          <cell r="Q4575">
            <v>1</v>
          </cell>
        </row>
        <row r="4576">
          <cell r="E4576" t="str">
            <v>EL00-17-06-6</v>
          </cell>
          <cell r="F4576" t="str">
            <v>Устройство соединительной кабельной муфты/заделки кабеляНИЗКОГО напряжения до 1 кВ, 1-жильный, сечением 240 мм2</v>
          </cell>
          <cell r="G4576" t="str">
            <v>Installation of a cable sleeve/cable termination of LV cable, up to 1 kV, 1-core, cross-section of 240 mm2</v>
          </cell>
          <cell r="H4576" t="str">
            <v>шт.</v>
          </cell>
          <cell r="I4576" t="str">
            <v>pcs.</v>
          </cell>
          <cell r="J4576">
            <v>5.0120000000000005</v>
          </cell>
          <cell r="K4576">
            <v>0.75</v>
          </cell>
          <cell r="L4576" t="str">
            <v>KQ-49-00</v>
          </cell>
          <cell r="M4576" t="str">
            <v>Кабель силовой, м</v>
          </cell>
          <cell r="N4576">
            <v>0</v>
          </cell>
          <cell r="O4576" t="str">
            <v>KQ-49-04</v>
          </cell>
          <cell r="P4576" t="str">
            <v>Расключение силового кабеля до 1 кВ, шт. (конец кабеля)</v>
          </cell>
          <cell r="Q4576">
            <v>1</v>
          </cell>
        </row>
        <row r="4577">
          <cell r="E4577" t="str">
            <v>EL00-17-06-7</v>
          </cell>
          <cell r="F4577" t="str">
            <v>Устройство соединительной кабельной муфты/заделки кабеля НИЗКОГО напряжения до 1 кВ, 3-5 жильный, сечением 1,5 мм2</v>
          </cell>
          <cell r="G4577" t="str">
            <v>Installation of a cable sleeve/cable termination of LV cable, up to 1 kV, 3-5 cores, cross-section of 1.5 mm2</v>
          </cell>
          <cell r="H4577" t="str">
            <v>шт.</v>
          </cell>
          <cell r="I4577" t="str">
            <v>pcs.</v>
          </cell>
          <cell r="J4577">
            <v>1.3049999999999997</v>
          </cell>
          <cell r="K4577">
            <v>7.4999999999999997E-2</v>
          </cell>
          <cell r="L4577" t="str">
            <v>KQ-49-00</v>
          </cell>
          <cell r="M4577" t="str">
            <v>Кабель силовой, м</v>
          </cell>
          <cell r="N4577">
            <v>0</v>
          </cell>
          <cell r="O4577" t="str">
            <v>KQ-49-04</v>
          </cell>
          <cell r="P4577" t="str">
            <v>Расключение силового кабеля до 1 кВ, шт. (конец кабеля)</v>
          </cell>
          <cell r="Q4577">
            <v>1</v>
          </cell>
        </row>
        <row r="4578">
          <cell r="E4578" t="str">
            <v>EL00-17-06-8</v>
          </cell>
          <cell r="F4578" t="str">
            <v>Устройство соединительной кабельной муфты/заделки кабеля НИЗКОГО напряжения до 1 кВ, 3-5 жильный, сечением 2,5 мм2</v>
          </cell>
          <cell r="G4578" t="str">
            <v>Installation of a cable sleeve/cable termination of LV cable, up to 1 kV, 3-5 cores, cross-section of 2.5 mm2</v>
          </cell>
          <cell r="H4578" t="str">
            <v>шт.</v>
          </cell>
          <cell r="I4578" t="str">
            <v>pcs.</v>
          </cell>
          <cell r="J4578">
            <v>3.8109999999999999</v>
          </cell>
          <cell r="K4578">
            <v>7.4999999999999997E-2</v>
          </cell>
          <cell r="L4578" t="str">
            <v>KQ-49-00</v>
          </cell>
          <cell r="M4578" t="str">
            <v>Кабель силовой, м</v>
          </cell>
          <cell r="N4578">
            <v>0</v>
          </cell>
          <cell r="O4578" t="str">
            <v>KQ-49-04</v>
          </cell>
          <cell r="P4578" t="str">
            <v>Расключение силового кабеля до 1 кВ, шт. (конец кабеля)</v>
          </cell>
          <cell r="Q4578">
            <v>1</v>
          </cell>
        </row>
        <row r="4579">
          <cell r="E4579" t="str">
            <v>EL00-17-06-9</v>
          </cell>
          <cell r="F4579" t="str">
            <v>Устройство соединительной кабельной муфты/заделки кабеля НИЗКОГО напряжения до 1 кВ, 3-5 жильный, сечением 4 мм2</v>
          </cell>
          <cell r="G4579" t="str">
            <v>Installation of a cable sleeve/cable termination of LV cable, up to 1 kV, 3-5 cores, cross-section of 4 mm2</v>
          </cell>
          <cell r="H4579" t="str">
            <v>шт.</v>
          </cell>
          <cell r="I4579" t="str">
            <v>pcs.</v>
          </cell>
          <cell r="J4579">
            <v>4.2390000000000008</v>
          </cell>
          <cell r="K4579">
            <v>7.4999999999999997E-2</v>
          </cell>
          <cell r="L4579" t="str">
            <v>KQ-49-00</v>
          </cell>
          <cell r="M4579" t="str">
            <v>Кабель силовой, м</v>
          </cell>
          <cell r="N4579">
            <v>0</v>
          </cell>
          <cell r="O4579" t="str">
            <v>KQ-49-04</v>
          </cell>
          <cell r="P4579" t="str">
            <v>Расключение силового кабеля до 1 кВ, шт. (конец кабеля)</v>
          </cell>
          <cell r="Q4579">
            <v>1</v>
          </cell>
        </row>
        <row r="4580">
          <cell r="E4580" t="str">
            <v>EL00-17-06-10</v>
          </cell>
          <cell r="F4580" t="str">
            <v>Устройство соединительной кабельной муфты/заделки кабеля НИЗКОГО напряжения до 1 кВ, 3-5 жильный, сечением 6 мм2</v>
          </cell>
          <cell r="G4580" t="str">
            <v>Installation of a cable sleeve/cable termination of LV cable, up to 1 kV, 3-5 cores, cross-section of 6 mm2</v>
          </cell>
          <cell r="H4580" t="str">
            <v>шт.</v>
          </cell>
          <cell r="I4580" t="str">
            <v>pcs.</v>
          </cell>
          <cell r="J4580">
            <v>4.6660000000000004</v>
          </cell>
          <cell r="K4580">
            <v>7.4999999999999997E-2</v>
          </cell>
          <cell r="L4580" t="str">
            <v>KQ-49-00</v>
          </cell>
          <cell r="M4580" t="str">
            <v>Кабель силовой, м</v>
          </cell>
          <cell r="N4580">
            <v>0</v>
          </cell>
          <cell r="O4580" t="str">
            <v>KQ-49-04</v>
          </cell>
          <cell r="P4580" t="str">
            <v>Расключение силового кабеля до 1 кВ, шт. (конец кабеля)</v>
          </cell>
          <cell r="Q4580">
            <v>1</v>
          </cell>
        </row>
        <row r="4581">
          <cell r="E4581" t="str">
            <v>EL00-17-06-11</v>
          </cell>
          <cell r="F4581" t="str">
            <v>Устройство соединительной кабельной муфты/заделки кабеля НИЗКОГО напряжения до 1 кВ, 3 жильный, сечением 10 мм2</v>
          </cell>
          <cell r="G4581" t="str">
            <v>Installation of a cable sleeve/cable termination of LV cable, up to 1 kV, 3 cores, cross-section of 10 mm2</v>
          </cell>
          <cell r="H4581" t="str">
            <v>шт.</v>
          </cell>
          <cell r="I4581" t="str">
            <v>pcs.</v>
          </cell>
          <cell r="J4581">
            <v>3.9510000000000001</v>
          </cell>
          <cell r="K4581">
            <v>7.4999999999999997E-2</v>
          </cell>
          <cell r="L4581" t="str">
            <v>KQ-49-00</v>
          </cell>
          <cell r="M4581" t="str">
            <v>Кабель силовой, м</v>
          </cell>
          <cell r="N4581">
            <v>0</v>
          </cell>
          <cell r="O4581" t="str">
            <v>KQ-49-04</v>
          </cell>
          <cell r="P4581" t="str">
            <v>Расключение силового кабеля до 1 кВ, шт. (конец кабеля)</v>
          </cell>
          <cell r="Q4581">
            <v>1</v>
          </cell>
        </row>
        <row r="4582">
          <cell r="E4582" t="str">
            <v>EL00-17-06-12</v>
          </cell>
          <cell r="F4582" t="str">
            <v>Устройство соединительной кабельной муфты/заделки кабеля НИЗКОГО напряжения до 1 кВ, 3 жильный, сечением 16 мм2</v>
          </cell>
          <cell r="G4582" t="str">
            <v>Installation of a cable sleeve/cable termination of LV cable, up to 1 kV, 3 cores, cross-section of 16 mm2</v>
          </cell>
          <cell r="H4582" t="str">
            <v>шт.</v>
          </cell>
          <cell r="I4582" t="str">
            <v>pcs.</v>
          </cell>
          <cell r="J4582">
            <v>4.2070000000000007</v>
          </cell>
          <cell r="K4582">
            <v>7.4999999999999997E-2</v>
          </cell>
          <cell r="L4582" t="str">
            <v>KQ-49-00</v>
          </cell>
          <cell r="M4582" t="str">
            <v>Кабель силовой, м</v>
          </cell>
          <cell r="N4582">
            <v>0</v>
          </cell>
          <cell r="O4582" t="str">
            <v>KQ-49-04</v>
          </cell>
          <cell r="P4582" t="str">
            <v>Расключение силового кабеля до 1 кВ, шт. (конец кабеля)</v>
          </cell>
          <cell r="Q4582">
            <v>1</v>
          </cell>
        </row>
        <row r="4583">
          <cell r="E4583" t="str">
            <v>EL00-17-06-13</v>
          </cell>
          <cell r="F4583" t="str">
            <v>Устройство соединительной кабельной муфты/заделки кабеля НИЗКОГО напряжения до 1 кВ, 3 жильный, сечением 25 мм2</v>
          </cell>
          <cell r="G4583" t="str">
            <v>Installation of a cable sleeve/cable termination of LV cable, up to 1 kV, 3 cores, cross-section of 25 mm2</v>
          </cell>
          <cell r="H4583" t="str">
            <v>шт.</v>
          </cell>
          <cell r="I4583" t="str">
            <v>pcs.</v>
          </cell>
          <cell r="J4583">
            <v>4.9130000000000003</v>
          </cell>
          <cell r="K4583">
            <v>0.3</v>
          </cell>
          <cell r="L4583" t="str">
            <v>KQ-49-00</v>
          </cell>
          <cell r="M4583" t="str">
            <v>Кабель силовой, м</v>
          </cell>
          <cell r="N4583">
            <v>0</v>
          </cell>
          <cell r="O4583" t="str">
            <v>KQ-49-04</v>
          </cell>
          <cell r="P4583" t="str">
            <v>Расключение силового кабеля до 1 кВ, шт. (конец кабеля)</v>
          </cell>
          <cell r="Q4583">
            <v>1</v>
          </cell>
        </row>
        <row r="4584">
          <cell r="E4584" t="str">
            <v>EL00-17-06-14</v>
          </cell>
          <cell r="F4584" t="str">
            <v>Устройство соединительной кабельной муфты/заделки кабеля НИЗКОГО напряжения до 1 кВ, 3 жильный, сечением 35 мм2</v>
          </cell>
          <cell r="G4584" t="str">
            <v>Installation of a cable sleeve/cable termination of LV cable, up to 1 kV, 3 cores, cross-section of 35 mm2</v>
          </cell>
          <cell r="H4584" t="str">
            <v>шт.</v>
          </cell>
          <cell r="I4584" t="str">
            <v>pcs.</v>
          </cell>
          <cell r="J4584">
            <v>5.1690000000000005</v>
          </cell>
          <cell r="K4584">
            <v>0.3</v>
          </cell>
          <cell r="L4584" t="str">
            <v>KQ-49-00</v>
          </cell>
          <cell r="M4584" t="str">
            <v>Кабель силовой, м</v>
          </cell>
          <cell r="N4584">
            <v>0</v>
          </cell>
          <cell r="O4584" t="str">
            <v>KQ-49-04</v>
          </cell>
          <cell r="P4584" t="str">
            <v>Расключение силового кабеля до 1 кВ, шт. (конец кабеля)</v>
          </cell>
          <cell r="Q4584">
            <v>1</v>
          </cell>
        </row>
        <row r="4585">
          <cell r="E4585" t="str">
            <v>EL00-17-06-15</v>
          </cell>
          <cell r="F4585" t="str">
            <v>Устройство соединительной кабельной муфты/заделки кабеля НИЗКОГО напряжения до 1 кВ, 3 жильный, сечением 50 мм2</v>
          </cell>
          <cell r="G4585" t="str">
            <v>Installation of a cable sleeve/cable termination of LV cable, up to 1 kV, 3 cores, cross-section of 50 mm2</v>
          </cell>
          <cell r="H4585" t="str">
            <v>шт.</v>
          </cell>
          <cell r="I4585" t="str">
            <v>pcs.</v>
          </cell>
          <cell r="J4585">
            <v>5.4249999999999998</v>
          </cell>
          <cell r="K4585">
            <v>0.3</v>
          </cell>
          <cell r="L4585" t="str">
            <v>KQ-49-00</v>
          </cell>
          <cell r="M4585" t="str">
            <v>Кабель силовой, м</v>
          </cell>
          <cell r="N4585">
            <v>0</v>
          </cell>
          <cell r="O4585" t="str">
            <v>KQ-49-04</v>
          </cell>
          <cell r="P4585" t="str">
            <v>Расключение силового кабеля до 1 кВ, шт. (конец кабеля)</v>
          </cell>
          <cell r="Q4585">
            <v>1</v>
          </cell>
        </row>
        <row r="4586">
          <cell r="E4586" t="str">
            <v>EL00-17-06-16</v>
          </cell>
          <cell r="F4586" t="str">
            <v>Устройство соединительной кабельной муфты/заделки кабеля НИЗКОГО напряжения до 1 кВ, 3 жильный, сечением 70 мм2</v>
          </cell>
          <cell r="G4586" t="str">
            <v>Installation of a cable sleeve/cable termination of LV cable, up to 1 kV, 3 cores, cross-section of 70 mm2</v>
          </cell>
          <cell r="H4586" t="str">
            <v>шт.</v>
          </cell>
          <cell r="I4586" t="str">
            <v>pcs.</v>
          </cell>
          <cell r="J4586">
            <v>6.6080000000000005</v>
          </cell>
          <cell r="K4586">
            <v>0.3</v>
          </cell>
          <cell r="L4586" t="str">
            <v>KQ-49-00</v>
          </cell>
          <cell r="M4586" t="str">
            <v>Кабель силовой, м</v>
          </cell>
          <cell r="N4586">
            <v>0</v>
          </cell>
          <cell r="O4586" t="str">
            <v>KQ-49-04</v>
          </cell>
          <cell r="P4586" t="str">
            <v>Расключение силового кабеля до 1 кВ, шт. (конец кабеля)</v>
          </cell>
          <cell r="Q4586">
            <v>1</v>
          </cell>
        </row>
        <row r="4587">
          <cell r="E4587" t="str">
            <v>EL00-17-06-17</v>
          </cell>
          <cell r="F4587" t="str">
            <v>Устройство соединительной кабельной муфты/заделки кабеля НИЗКОГО напряжения до 1 кВ, 3 жильный, сечением 95 мм2</v>
          </cell>
          <cell r="G4587" t="str">
            <v>Installation of a cable sleeve/cable termination of LV cable, up to 1 kV, 3 cores, cross-section of 95 mm2</v>
          </cell>
          <cell r="H4587" t="str">
            <v>шт.</v>
          </cell>
          <cell r="I4587" t="str">
            <v>pcs.</v>
          </cell>
          <cell r="J4587">
            <v>6.8639999999999999</v>
          </cell>
          <cell r="K4587">
            <v>0.3</v>
          </cell>
          <cell r="L4587" t="str">
            <v>KQ-49-00</v>
          </cell>
          <cell r="M4587" t="str">
            <v>Кабель силовой, м</v>
          </cell>
          <cell r="N4587">
            <v>0</v>
          </cell>
          <cell r="O4587" t="str">
            <v>KQ-49-04</v>
          </cell>
          <cell r="P4587" t="str">
            <v>Расключение силового кабеля до 1 кВ, шт. (конец кабеля)</v>
          </cell>
          <cell r="Q4587">
            <v>1</v>
          </cell>
        </row>
        <row r="4588">
          <cell r="E4588" t="str">
            <v>EL00-17-06-18</v>
          </cell>
          <cell r="F4588" t="str">
            <v>Устройство соединительной кабельной муфты/заделки кабеля НИЗКОГО напряжения до 1 кВ, 3 жильный, сечением 120 мм2</v>
          </cell>
          <cell r="G4588" t="str">
            <v>Installation of a cable sleeve/cable termination of LV cable, up to 1 kV, 3 cores, cross-section of 120 mm2</v>
          </cell>
          <cell r="H4588" t="str">
            <v>шт.</v>
          </cell>
          <cell r="I4588" t="str">
            <v>pcs.</v>
          </cell>
          <cell r="J4588">
            <v>8.0200000000000014</v>
          </cell>
          <cell r="K4588">
            <v>0.75</v>
          </cell>
          <cell r="L4588" t="str">
            <v>KQ-49-00</v>
          </cell>
          <cell r="M4588" t="str">
            <v>Кабель силовой, м</v>
          </cell>
          <cell r="N4588">
            <v>0</v>
          </cell>
          <cell r="O4588" t="str">
            <v>KQ-49-04</v>
          </cell>
          <cell r="P4588" t="str">
            <v>Расключение силового кабеля до 1 кВ, шт. (конец кабеля)</v>
          </cell>
          <cell r="Q4588">
            <v>1</v>
          </cell>
        </row>
        <row r="4589">
          <cell r="E4589" t="str">
            <v>EL00-17-06-19</v>
          </cell>
          <cell r="F4589" t="str">
            <v>Устройство соединительной кабельной муфты/заделки кабеля НИЗКОГО напряжения до 1 кВ, 3 жильный, сечением 150 мм2</v>
          </cell>
          <cell r="G4589" t="str">
            <v>Installation of a cable sleeve/cable termination of LV cable, up to 1 kV, 3 cores, cross-section of 150 mm2</v>
          </cell>
          <cell r="H4589" t="str">
            <v>шт.</v>
          </cell>
          <cell r="I4589" t="str">
            <v>pcs.</v>
          </cell>
          <cell r="J4589">
            <v>8.277000000000001</v>
          </cell>
          <cell r="K4589">
            <v>0.75</v>
          </cell>
          <cell r="L4589" t="str">
            <v>KQ-49-00</v>
          </cell>
          <cell r="M4589" t="str">
            <v>Кабель силовой, м</v>
          </cell>
          <cell r="N4589">
            <v>0</v>
          </cell>
          <cell r="O4589" t="str">
            <v>KQ-49-04</v>
          </cell>
          <cell r="P4589" t="str">
            <v>Расключение силового кабеля до 1 кВ, шт. (конец кабеля)</v>
          </cell>
          <cell r="Q4589">
            <v>1</v>
          </cell>
        </row>
        <row r="4590">
          <cell r="E4590" t="str">
            <v>EL00-17-06-20</v>
          </cell>
          <cell r="F4590" t="str">
            <v>Устройство соединительной кабельной муфты/заделки кабеля НИЗКОГО напряжения до 1 кВ, 3 жильный, сечением 185 мм2</v>
          </cell>
          <cell r="G4590" t="str">
            <v>Installation of a cable sleeve/cable termination of LV cable, up to 1 kV, 3 cores, cross-section of 185 mm2</v>
          </cell>
          <cell r="H4590" t="str">
            <v>шт.</v>
          </cell>
          <cell r="I4590" t="str">
            <v>pcs.</v>
          </cell>
          <cell r="J4590">
            <v>9.4589999999999996</v>
          </cell>
          <cell r="K4590">
            <v>0.75</v>
          </cell>
          <cell r="L4590" t="str">
            <v>KQ-49-00</v>
          </cell>
          <cell r="M4590" t="str">
            <v>Кабель силовой, м</v>
          </cell>
          <cell r="N4590">
            <v>0</v>
          </cell>
          <cell r="O4590" t="str">
            <v>KQ-49-04</v>
          </cell>
          <cell r="P4590" t="str">
            <v>Расключение силового кабеля до 1 кВ, шт. (конец кабеля)</v>
          </cell>
          <cell r="Q4590">
            <v>1</v>
          </cell>
        </row>
        <row r="4591">
          <cell r="E4591" t="str">
            <v>EL00-17-06-21</v>
          </cell>
          <cell r="F4591" t="str">
            <v>Устройство соединительной кабельной муфты/заделки кабеля НИЗКОГО напряжения до 1 кВ, 3 жильный, сечением 240 мм2</v>
          </cell>
          <cell r="G4591" t="str">
            <v>Installation of a cable sleeve/cable termination of LV cable, up to 1 kV, 3 cores, cross-section of 240 mm2</v>
          </cell>
          <cell r="H4591" t="str">
            <v>шт.</v>
          </cell>
          <cell r="I4591" t="str">
            <v>pcs.</v>
          </cell>
          <cell r="J4591">
            <v>9.7149999999999999</v>
          </cell>
          <cell r="K4591">
            <v>0.75</v>
          </cell>
          <cell r="L4591" t="str">
            <v>KQ-49-00</v>
          </cell>
          <cell r="M4591" t="str">
            <v>Кабель силовой, м</v>
          </cell>
          <cell r="N4591">
            <v>0</v>
          </cell>
          <cell r="O4591" t="str">
            <v>KQ-49-04</v>
          </cell>
          <cell r="P4591" t="str">
            <v>Расключение силового кабеля до 1 кВ, шт. (конец кабеля)</v>
          </cell>
          <cell r="Q4591">
            <v>1</v>
          </cell>
        </row>
        <row r="4592">
          <cell r="E4592" t="str">
            <v>EL00-17-06-22</v>
          </cell>
          <cell r="F4592" t="str">
            <v>Устройство соединительной кабельной муфты/заделки кабеля НИЗКОГО напряжения до 1 кВ, 4 жильный, сечением 10 мм2</v>
          </cell>
          <cell r="G4592" t="str">
            <v>Installation of a cable sleeve/cable termination of LV cable, up to 1 kV, 4 cores, cross-section of 10 mm2</v>
          </cell>
          <cell r="H4592" t="str">
            <v>шт.</v>
          </cell>
          <cell r="I4592" t="str">
            <v>pcs.</v>
          </cell>
          <cell r="J4592">
            <v>4.5220000000000002</v>
          </cell>
          <cell r="K4592">
            <v>7.4999999999999997E-2</v>
          </cell>
          <cell r="L4592" t="str">
            <v>KQ-49-00</v>
          </cell>
          <cell r="M4592" t="str">
            <v>Кабель силовой, м</v>
          </cell>
          <cell r="N4592">
            <v>0</v>
          </cell>
          <cell r="O4592" t="str">
            <v>KQ-49-04</v>
          </cell>
          <cell r="P4592" t="str">
            <v>Расключение силового кабеля до 1 кВ, шт. (конец кабеля)</v>
          </cell>
          <cell r="Q4592">
            <v>1</v>
          </cell>
        </row>
        <row r="4593">
          <cell r="E4593" t="str">
            <v>EL00-17-06-23</v>
          </cell>
          <cell r="F4593" t="str">
            <v>Устройство соединительной кабельной муфты/заделки кабеля НИЗКОГО напряжения до 1 кВ, 4 жильный, сечением 16 мм2</v>
          </cell>
          <cell r="G4593" t="str">
            <v>Installation of a cable sleeve/cable termination of LV cable, up to 1 kV, 4 cores, cross-section of 16 mm2</v>
          </cell>
          <cell r="H4593" t="str">
            <v>шт.</v>
          </cell>
          <cell r="I4593" t="str">
            <v>pcs.</v>
          </cell>
          <cell r="J4593">
            <v>4.8640000000000008</v>
          </cell>
          <cell r="K4593">
            <v>7.4999999999999997E-2</v>
          </cell>
          <cell r="L4593" t="str">
            <v>KQ-49-00</v>
          </cell>
          <cell r="M4593" t="str">
            <v>Кабель силовой, м</v>
          </cell>
          <cell r="N4593">
            <v>0</v>
          </cell>
          <cell r="O4593" t="str">
            <v>KQ-49-04</v>
          </cell>
          <cell r="P4593" t="str">
            <v>Расключение силового кабеля до 1 кВ, шт. (конец кабеля)</v>
          </cell>
          <cell r="Q4593">
            <v>1</v>
          </cell>
        </row>
        <row r="4594">
          <cell r="E4594" t="str">
            <v>EL00-17-06-24</v>
          </cell>
          <cell r="F4594" t="str">
            <v>Устройство соединительной кабельной муфты/заделки кабеля НИЗКОГО напряжения до 1 кВ, 4 жильный, сечением 25 мм2</v>
          </cell>
          <cell r="G4594" t="str">
            <v>Installation of a cable sleeve/cable termination of LV cable, up to 1 kV, 4 cores, cross-section of 25 mm2</v>
          </cell>
          <cell r="H4594" t="str">
            <v>шт.</v>
          </cell>
          <cell r="I4594" t="str">
            <v>pcs.</v>
          </cell>
          <cell r="J4594">
            <v>5.6550000000000002</v>
          </cell>
          <cell r="K4594">
            <v>0.3</v>
          </cell>
          <cell r="L4594" t="str">
            <v>KQ-49-00</v>
          </cell>
          <cell r="M4594" t="str">
            <v>Кабель силовой, м</v>
          </cell>
          <cell r="N4594">
            <v>0</v>
          </cell>
          <cell r="O4594" t="str">
            <v>KQ-49-04</v>
          </cell>
          <cell r="P4594" t="str">
            <v>Расключение силового кабеля до 1 кВ, шт. (конец кабеля)</v>
          </cell>
          <cell r="Q4594">
            <v>1</v>
          </cell>
        </row>
        <row r="4595">
          <cell r="E4595" t="str">
            <v>EL00-17-06-25</v>
          </cell>
          <cell r="F4595" t="str">
            <v>Устройство соединительной кабельной муфты/заделки кабеля НИЗКОГО напряжения до 1 кВ, 4 жильный, сечением 35 мм2</v>
          </cell>
          <cell r="G4595" t="str">
            <v>Installation of a cable sleeve/cable termination of LV cable, up to 1 kV, 4 cores, cross-section of 35 mm2</v>
          </cell>
          <cell r="H4595" t="str">
            <v>шт.</v>
          </cell>
          <cell r="I4595" t="str">
            <v>pcs.</v>
          </cell>
          <cell r="J4595">
            <v>5.9969999999999999</v>
          </cell>
          <cell r="K4595">
            <v>0.3</v>
          </cell>
          <cell r="L4595" t="str">
            <v>KQ-49-00</v>
          </cell>
          <cell r="M4595" t="str">
            <v>Кабель силовой, м</v>
          </cell>
          <cell r="N4595">
            <v>0</v>
          </cell>
          <cell r="O4595" t="str">
            <v>KQ-49-04</v>
          </cell>
          <cell r="P4595" t="str">
            <v>Расключение силового кабеля до 1 кВ, шт. (конец кабеля)</v>
          </cell>
          <cell r="Q4595">
            <v>1</v>
          </cell>
        </row>
        <row r="4596">
          <cell r="E4596" t="str">
            <v>EL00-17-06-26</v>
          </cell>
          <cell r="F4596" t="str">
            <v>Устройство соединительной кабельной муфты/заделки кабеля НИЗКОГО напряжения до 1 кВ, 4 жильный, сечением 50 мм2</v>
          </cell>
          <cell r="G4596" t="str">
            <v>Installation of a cable sleeve/cable termination of LV cable, up to 1 kV, 4 cores, cross-section of 50 mm2</v>
          </cell>
          <cell r="H4596" t="str">
            <v>шт.</v>
          </cell>
          <cell r="I4596" t="str">
            <v>pcs.</v>
          </cell>
          <cell r="J4596">
            <v>7.2640000000000002</v>
          </cell>
          <cell r="K4596">
            <v>0.3</v>
          </cell>
          <cell r="L4596" t="str">
            <v>KQ-49-00</v>
          </cell>
          <cell r="M4596" t="str">
            <v>Кабель силовой, м</v>
          </cell>
          <cell r="N4596">
            <v>0</v>
          </cell>
          <cell r="O4596" t="str">
            <v>KQ-49-04</v>
          </cell>
          <cell r="P4596" t="str">
            <v>Расключение силового кабеля до 1 кВ, шт. (конец кабеля)</v>
          </cell>
          <cell r="Q4596">
            <v>1</v>
          </cell>
        </row>
        <row r="4597">
          <cell r="E4597" t="str">
            <v>EL00-17-06-27</v>
          </cell>
          <cell r="F4597" t="str">
            <v>Устройство соединительной кабельной муфты/заделки кабеля НИЗКОГО напряжения до 1 кВ, 4 жильный, сечением 70 мм2</v>
          </cell>
          <cell r="G4597" t="str">
            <v>Installation of a cable sleeve/cable termination of LV cable, up to 1 kV, 4 cores, cross-section of 70 mm2</v>
          </cell>
          <cell r="H4597" t="str">
            <v>шт.</v>
          </cell>
          <cell r="I4597" t="str">
            <v>pcs.</v>
          </cell>
          <cell r="J4597">
            <v>7.6059999999999999</v>
          </cell>
          <cell r="K4597">
            <v>0.3</v>
          </cell>
          <cell r="L4597" t="str">
            <v>KQ-49-00</v>
          </cell>
          <cell r="M4597" t="str">
            <v>Кабель силовой, м</v>
          </cell>
          <cell r="N4597">
            <v>0</v>
          </cell>
          <cell r="O4597" t="str">
            <v>KQ-49-04</v>
          </cell>
          <cell r="P4597" t="str">
            <v>Расключение силового кабеля до 1 кВ, шт. (конец кабеля)</v>
          </cell>
          <cell r="Q4597">
            <v>1</v>
          </cell>
        </row>
        <row r="4598">
          <cell r="E4598" t="str">
            <v>EL00-17-06-28</v>
          </cell>
          <cell r="F4598" t="str">
            <v>Устройство соединительной кабельной муфты/заделки кабеля НИЗКОГО напряжения до 1 кВ, 4 жильный, сечением 95 мм2</v>
          </cell>
          <cell r="G4598" t="str">
            <v>Installation of a cable sleeve/cable termination of LV cable, up to 1 kV, 4 cores, cross-section of 95 mm2</v>
          </cell>
          <cell r="H4598" t="str">
            <v>шт.</v>
          </cell>
          <cell r="I4598" t="str">
            <v>pcs.</v>
          </cell>
          <cell r="J4598">
            <v>7.9480000000000004</v>
          </cell>
          <cell r="K4598">
            <v>0.3</v>
          </cell>
          <cell r="L4598" t="str">
            <v>KQ-49-00</v>
          </cell>
          <cell r="M4598" t="str">
            <v>Кабель силовой, м</v>
          </cell>
          <cell r="N4598">
            <v>0</v>
          </cell>
          <cell r="O4598" t="str">
            <v>KQ-49-04</v>
          </cell>
          <cell r="P4598" t="str">
            <v>Расключение силового кабеля до 1 кВ, шт. (конец кабеля)</v>
          </cell>
          <cell r="Q4598">
            <v>1</v>
          </cell>
        </row>
        <row r="4599">
          <cell r="E4599" t="str">
            <v>EL00-17-06-29</v>
          </cell>
          <cell r="F4599" t="str">
            <v>Устройство соединительной кабельной муфты/заделки кабеля НИЗКОГО напряжения до 1 кВ, 4 жильный, сечением 120 мм2</v>
          </cell>
          <cell r="G4599" t="str">
            <v>Installation of a cable sleeve/cable termination of LV cable, up to 1 kV, 4 cores, cross-section of 120 mm2</v>
          </cell>
          <cell r="H4599" t="str">
            <v>шт.</v>
          </cell>
          <cell r="I4599" t="str">
            <v>pcs.</v>
          </cell>
          <cell r="J4599">
            <v>9.19</v>
          </cell>
          <cell r="K4599">
            <v>0.75</v>
          </cell>
          <cell r="L4599" t="str">
            <v>KQ-49-00</v>
          </cell>
          <cell r="M4599" t="str">
            <v>Кабель силовой, м</v>
          </cell>
          <cell r="N4599">
            <v>0</v>
          </cell>
          <cell r="O4599" t="str">
            <v>KQ-49-04</v>
          </cell>
          <cell r="P4599" t="str">
            <v>Расключение силового кабеля до 1 кВ, шт. (конец кабеля)</v>
          </cell>
          <cell r="Q4599">
            <v>1</v>
          </cell>
        </row>
        <row r="4600">
          <cell r="E4600" t="str">
            <v>EL00-17-06-30</v>
          </cell>
          <cell r="F4600" t="str">
            <v>Устройство соединительной кабельной муфты/заделки кабеля НИЗКОГО напряжения до 1 кВ, 4 жильный, сечением 150 мм2</v>
          </cell>
          <cell r="G4600" t="str">
            <v>Installation of a cable sleeve/cable termination of LV cable, up to 1 kV, 4 cores, cross-section of 150 mm2</v>
          </cell>
          <cell r="H4600" t="str">
            <v>шт.</v>
          </cell>
          <cell r="I4600" t="str">
            <v>pcs.</v>
          </cell>
          <cell r="J4600">
            <v>10.457000000000001</v>
          </cell>
          <cell r="K4600">
            <v>0.75</v>
          </cell>
          <cell r="L4600" t="str">
            <v>KQ-49-00</v>
          </cell>
          <cell r="M4600" t="str">
            <v>Кабель силовой, м</v>
          </cell>
          <cell r="N4600">
            <v>0</v>
          </cell>
          <cell r="O4600" t="str">
            <v>KQ-49-04</v>
          </cell>
          <cell r="P4600" t="str">
            <v>Расключение силового кабеля до 1 кВ, шт. (конец кабеля)</v>
          </cell>
          <cell r="Q4600">
            <v>1</v>
          </cell>
        </row>
        <row r="4601">
          <cell r="E4601" t="str">
            <v>EL00-17-06-31</v>
          </cell>
          <cell r="F4601" t="str">
            <v>Устройство соединительной кабельной муфты/заделки кабеля НИЗКОГО напряжения до 1 кВ, 4 жильный, сечением 185 мм2</v>
          </cell>
          <cell r="G4601" t="str">
            <v>Installation of a cable sleeve/cable termination of LV cable, up to 1 kV, 4 cores, cross-section of 185 mm2</v>
          </cell>
          <cell r="H4601" t="str">
            <v>шт.</v>
          </cell>
          <cell r="I4601" t="str">
            <v>pcs.</v>
          </cell>
          <cell r="J4601">
            <v>10.798999999999999</v>
          </cell>
          <cell r="K4601">
            <v>0.75</v>
          </cell>
          <cell r="L4601" t="str">
            <v>KQ-49-00</v>
          </cell>
          <cell r="M4601" t="str">
            <v>Кабель силовой, м</v>
          </cell>
          <cell r="N4601">
            <v>0</v>
          </cell>
          <cell r="O4601" t="str">
            <v>KQ-49-04</v>
          </cell>
          <cell r="P4601" t="str">
            <v>Расключение силового кабеля до 1 кВ, шт. (конец кабеля)</v>
          </cell>
          <cell r="Q4601">
            <v>1</v>
          </cell>
        </row>
        <row r="4602">
          <cell r="E4602" t="str">
            <v>EL00-17-06-32</v>
          </cell>
          <cell r="F4602" t="str">
            <v>Устройство соединительной кабельной муфты/заделки кабеля НИЗКОГО напряжения до 1 кВ, 4 жильный, сечением 240 мм2</v>
          </cell>
          <cell r="G4602" t="str">
            <v>Installation of a cable sleeve/cable termination of LV cable, up to 1 kV, 4 cores, cross-section of 240 mm2</v>
          </cell>
          <cell r="H4602" t="str">
            <v>шт.</v>
          </cell>
          <cell r="I4602" t="str">
            <v>pcs.</v>
          </cell>
          <cell r="J4602">
            <v>11.141</v>
          </cell>
          <cell r="K4602">
            <v>0.75</v>
          </cell>
          <cell r="L4602" t="str">
            <v>KQ-49-00</v>
          </cell>
          <cell r="M4602" t="str">
            <v>Кабель силовой, м</v>
          </cell>
          <cell r="N4602">
            <v>0</v>
          </cell>
          <cell r="O4602" t="str">
            <v>KQ-49-04</v>
          </cell>
          <cell r="P4602" t="str">
            <v>Расключение силового кабеля до 1 кВ, шт. (конец кабеля)</v>
          </cell>
          <cell r="Q4602">
            <v>1</v>
          </cell>
        </row>
        <row r="4603">
          <cell r="E4603" t="str">
            <v>EL00-17-06-33</v>
          </cell>
          <cell r="F4603" t="str">
            <v>Устройство соединительной кабельной муфты/заделки кабеля НИЗКОГО напряжения до 1 кВ, 5 жильный, сечением 10 мм2</v>
          </cell>
          <cell r="G4603" t="str">
            <v>Installation of a cable sleeve/cable termination of LV cable, up to 1 kV, 5 cores, cross-section of 10 mm2</v>
          </cell>
          <cell r="H4603" t="str">
            <v>шт.</v>
          </cell>
          <cell r="I4603" t="str">
            <v>pcs.</v>
          </cell>
          <cell r="J4603">
            <v>5.0930000000000009</v>
          </cell>
          <cell r="K4603">
            <v>7.4999999999999997E-2</v>
          </cell>
          <cell r="L4603" t="str">
            <v>KQ-49-00</v>
          </cell>
          <cell r="M4603" t="str">
            <v>Кабель силовой, м</v>
          </cell>
          <cell r="N4603">
            <v>0</v>
          </cell>
          <cell r="O4603" t="str">
            <v>KQ-49-04</v>
          </cell>
          <cell r="P4603" t="str">
            <v>Расключение силового кабеля до 1 кВ, шт. (конец кабеля)</v>
          </cell>
          <cell r="Q4603">
            <v>1</v>
          </cell>
        </row>
        <row r="4604">
          <cell r="E4604" t="str">
            <v>EL00-17-06-34</v>
          </cell>
          <cell r="F4604" t="str">
            <v>Устройство соединительной кабельной муфты/заделки кабеля НИЗКОГО напряжения до 1 кВ, 5 жильный, сечением 16 мм2</v>
          </cell>
          <cell r="G4604" t="str">
            <v>Installation of a cable sleeve/cable termination of LV cable, up to 1 kV, 5 cores, cross-section of 16 mm2</v>
          </cell>
          <cell r="H4604" t="str">
            <v>шт.</v>
          </cell>
          <cell r="I4604" t="str">
            <v>pcs.</v>
          </cell>
          <cell r="J4604">
            <v>5.5200000000000005</v>
          </cell>
          <cell r="K4604">
            <v>7.4999999999999997E-2</v>
          </cell>
          <cell r="L4604" t="str">
            <v>KQ-49-00</v>
          </cell>
          <cell r="M4604" t="str">
            <v>Кабель силовой, м</v>
          </cell>
          <cell r="N4604">
            <v>0</v>
          </cell>
          <cell r="O4604" t="str">
            <v>KQ-49-04</v>
          </cell>
          <cell r="P4604" t="str">
            <v>Расключение силового кабеля до 1 кВ, шт. (конец кабеля)</v>
          </cell>
          <cell r="Q4604">
            <v>1</v>
          </cell>
        </row>
        <row r="4605">
          <cell r="E4605" t="str">
            <v>EL00-17-06-35</v>
          </cell>
          <cell r="F4605" t="str">
            <v>Устройство соединительной кабельной муфты/заделки кабеля НИЗКОГО напряжения до 1 кВ, 5 жильный, сечением 25 мм2</v>
          </cell>
          <cell r="G4605" t="str">
            <v>Installation of a cable sleeve/cable termination of LV cable, up to 1 kV, 5 cores, cross-section of 25 mm2</v>
          </cell>
          <cell r="H4605" t="str">
            <v>шт.</v>
          </cell>
          <cell r="I4605" t="str">
            <v>pcs.</v>
          </cell>
          <cell r="J4605">
            <v>6.3970000000000002</v>
          </cell>
          <cell r="K4605">
            <v>0.3</v>
          </cell>
          <cell r="L4605" t="str">
            <v>KQ-49-00</v>
          </cell>
          <cell r="M4605" t="str">
            <v>Кабель силовой, м</v>
          </cell>
          <cell r="N4605">
            <v>0</v>
          </cell>
          <cell r="O4605" t="str">
            <v>KQ-49-04</v>
          </cell>
          <cell r="P4605" t="str">
            <v>Расключение силового кабеля до 1 кВ, шт. (конец кабеля)</v>
          </cell>
          <cell r="Q4605">
            <v>1</v>
          </cell>
        </row>
        <row r="4606">
          <cell r="E4606" t="str">
            <v>EL00-17-06-36</v>
          </cell>
          <cell r="F4606" t="str">
            <v>Устройство соединительной кабельной муфты/заделки кабеля НИЗКОГО напряжения до 1 кВ, 5 жильный, сечением 35 мм2</v>
          </cell>
          <cell r="G4606" t="str">
            <v>Installation of a cable sleeve/cable termination of LV cable, up to 1 kV, 5 cores, cross-section of 35 mm2</v>
          </cell>
          <cell r="H4606" t="str">
            <v>шт.</v>
          </cell>
          <cell r="I4606" t="str">
            <v>pcs.</v>
          </cell>
          <cell r="J4606">
            <v>7.75</v>
          </cell>
          <cell r="K4606">
            <v>0.3</v>
          </cell>
          <cell r="L4606" t="str">
            <v>KQ-49-00</v>
          </cell>
          <cell r="M4606" t="str">
            <v>Кабель силовой, м</v>
          </cell>
          <cell r="N4606">
            <v>0</v>
          </cell>
          <cell r="O4606" t="str">
            <v>KQ-49-04</v>
          </cell>
          <cell r="P4606" t="str">
            <v>Расключение силового кабеля до 1 кВ, шт. (конец кабеля)</v>
          </cell>
          <cell r="Q4606">
            <v>1</v>
          </cell>
        </row>
        <row r="4607">
          <cell r="E4607" t="str">
            <v>EL00-17-06-37</v>
          </cell>
          <cell r="F4607" t="str">
            <v>Устройство соединительной кабельной муфты/заделки кабеля НИЗКОГО напряжения до 1 кВ, 5 жильный, сечением 50 мм2</v>
          </cell>
          <cell r="G4607" t="str">
            <v>Installation of a cable sleeve/cable termination of LV cable, up to 1 kV, 5 cores, cross-section of 50 mm2</v>
          </cell>
          <cell r="H4607" t="str">
            <v>шт.</v>
          </cell>
          <cell r="I4607" t="str">
            <v>pcs.</v>
          </cell>
          <cell r="J4607">
            <v>8.1769999999999996</v>
          </cell>
          <cell r="K4607">
            <v>0.3</v>
          </cell>
          <cell r="L4607" t="str">
            <v>KQ-49-00</v>
          </cell>
          <cell r="M4607" t="str">
            <v>Кабель силовой, м</v>
          </cell>
          <cell r="N4607">
            <v>0</v>
          </cell>
          <cell r="O4607" t="str">
            <v>KQ-49-04</v>
          </cell>
          <cell r="P4607" t="str">
            <v>Расключение силового кабеля до 1 кВ, шт. (конец кабеля)</v>
          </cell>
          <cell r="Q4607">
            <v>1</v>
          </cell>
        </row>
        <row r="4608">
          <cell r="E4608" t="str">
            <v>EL00-17-06-38</v>
          </cell>
          <cell r="F4608" t="str">
            <v>Устройство соединительной кабельной муфты/заделки кабеля НИЗКОГО напряжения до 1 кВ, 5 жильный, сечением 70 мм2</v>
          </cell>
          <cell r="G4608" t="str">
            <v>Installation of a cable sleeve/cable termination of LV cable, up to 1 kV, 5 cores, cross-section of 70 mm2</v>
          </cell>
          <cell r="H4608" t="str">
            <v>шт.</v>
          </cell>
          <cell r="I4608" t="str">
            <v>pcs.</v>
          </cell>
          <cell r="J4608">
            <v>8.6049999999999986</v>
          </cell>
          <cell r="K4608">
            <v>0.3</v>
          </cell>
          <cell r="L4608" t="str">
            <v>KQ-49-00</v>
          </cell>
          <cell r="M4608" t="str">
            <v>Кабель силовой, м</v>
          </cell>
          <cell r="N4608">
            <v>0</v>
          </cell>
          <cell r="O4608" t="str">
            <v>KQ-49-04</v>
          </cell>
          <cell r="P4608" t="str">
            <v>Расключение силового кабеля до 1 кВ, шт. (конец кабеля)</v>
          </cell>
          <cell r="Q4608">
            <v>1</v>
          </cell>
        </row>
        <row r="4609">
          <cell r="E4609" t="str">
            <v>EL00-17-06-39</v>
          </cell>
          <cell r="F4609" t="str">
            <v>Устройство соединительной кабельной муфты/заделки кабеля НИЗКОГО напряжения до 1 кВ, 5 жильный, сечением 95 мм2</v>
          </cell>
          <cell r="G4609" t="str">
            <v>Installation of a cable sleeve/cable termination of LV cable, up to 1 kV, 5 cores, cross-section of 95 mm2</v>
          </cell>
          <cell r="H4609" t="str">
            <v>шт.</v>
          </cell>
          <cell r="I4609" t="str">
            <v>pcs.</v>
          </cell>
          <cell r="J4609">
            <v>9.032</v>
          </cell>
          <cell r="K4609">
            <v>0.3</v>
          </cell>
          <cell r="L4609" t="str">
            <v>KQ-49-00</v>
          </cell>
          <cell r="M4609" t="str">
            <v>Кабель силовой, м</v>
          </cell>
          <cell r="N4609">
            <v>0</v>
          </cell>
          <cell r="O4609" t="str">
            <v>KQ-49-04</v>
          </cell>
          <cell r="P4609" t="str">
            <v>Расключение силового кабеля до 1 кВ, шт. (конец кабеля)</v>
          </cell>
          <cell r="Q4609">
            <v>1</v>
          </cell>
        </row>
        <row r="4610">
          <cell r="E4610" t="str">
            <v>EL00-17-06-40</v>
          </cell>
          <cell r="F4610" t="str">
            <v>Устройство соединительной кабельной муфты/заделки кабеля НИЗКОГО напряжения до 1 кВ, 5 жильный, сечением 120 мм2</v>
          </cell>
          <cell r="G4610" t="str">
            <v>Installation of a cable sleeve/cable termination of LV cable, up to 1 kV, 5 cores, cross-section of 120 mm2</v>
          </cell>
          <cell r="H4610" t="str">
            <v>шт.</v>
          </cell>
          <cell r="I4610" t="str">
            <v>pcs.</v>
          </cell>
          <cell r="J4610">
            <v>11.285</v>
          </cell>
          <cell r="K4610">
            <v>0.75</v>
          </cell>
          <cell r="L4610" t="str">
            <v>KQ-49-00</v>
          </cell>
          <cell r="M4610" t="str">
            <v>Кабель силовой, м</v>
          </cell>
          <cell r="N4610">
            <v>0</v>
          </cell>
          <cell r="O4610" t="str">
            <v>KQ-49-04</v>
          </cell>
          <cell r="P4610" t="str">
            <v>Расключение силового кабеля до 1 кВ, шт. (конец кабеля)</v>
          </cell>
          <cell r="Q4610">
            <v>1</v>
          </cell>
        </row>
        <row r="4611">
          <cell r="E4611" t="str">
            <v>EL00-17-06-41</v>
          </cell>
          <cell r="F4611" t="str">
            <v>Устройство соединительной кабельной муфты/заделки кабеля НИЗКОГО напряжения до 1 кВ, 5 жильный, сечением 150 мм2</v>
          </cell>
          <cell r="G4611" t="str">
            <v>Installation of a cable sleeve/cable termination of LV cable, up to 1 kV, 5 cores, cross-section of 150 mm2</v>
          </cell>
          <cell r="H4611" t="str">
            <v>шт.</v>
          </cell>
          <cell r="I4611" t="str">
            <v>pcs.</v>
          </cell>
          <cell r="J4611">
            <v>11.712</v>
          </cell>
          <cell r="K4611">
            <v>0.75</v>
          </cell>
          <cell r="L4611" t="str">
            <v>KQ-49-00</v>
          </cell>
          <cell r="M4611" t="str">
            <v>Кабель силовой, м</v>
          </cell>
          <cell r="N4611">
            <v>0</v>
          </cell>
          <cell r="O4611" t="str">
            <v>KQ-49-04</v>
          </cell>
          <cell r="P4611" t="str">
            <v>Расключение силового кабеля до 1 кВ, шт. (конец кабеля)</v>
          </cell>
          <cell r="Q4611">
            <v>1</v>
          </cell>
        </row>
        <row r="4612">
          <cell r="E4612" t="str">
            <v>EL00-17-06-42</v>
          </cell>
          <cell r="F4612" t="str">
            <v>Устройство соединительной кабельной муфты/заделки кабеля НИЗКОГО напряжения до 1 кВ, 5 жильный, сечением 185 мм2</v>
          </cell>
          <cell r="G4612" t="str">
            <v>Installation of a cable sleeve/cable termination of LV cable, up to 1 kV, 5 cores, cross-section of 185 mm2</v>
          </cell>
          <cell r="H4612" t="str">
            <v>шт.</v>
          </cell>
          <cell r="I4612" t="str">
            <v>pcs.</v>
          </cell>
          <cell r="J4612">
            <v>12.138999999999999</v>
          </cell>
          <cell r="K4612">
            <v>0.75</v>
          </cell>
          <cell r="L4612" t="str">
            <v>KQ-49-00</v>
          </cell>
          <cell r="M4612" t="str">
            <v>Кабель силовой, м</v>
          </cell>
          <cell r="N4612">
            <v>0</v>
          </cell>
          <cell r="O4612" t="str">
            <v>KQ-49-04</v>
          </cell>
          <cell r="P4612" t="str">
            <v>Расключение силового кабеля до 1 кВ, шт. (конец кабеля)</v>
          </cell>
          <cell r="Q4612">
            <v>1</v>
          </cell>
        </row>
        <row r="4613">
          <cell r="E4613" t="str">
            <v>EL00-17-06-43</v>
          </cell>
          <cell r="F4613" t="str">
            <v>Устройство соединительной кабельной муфты/заделки кабеляНИЗКОГО напряжения до 1 кВ, 5 жильный, сечением 240 мм2</v>
          </cell>
          <cell r="G4613" t="str">
            <v>Installation of a cable sleeve/cable termination of LV cable, up to 1 kV, 5 cores, cross-section of 240 mm2</v>
          </cell>
          <cell r="H4613" t="str">
            <v>шт.</v>
          </cell>
          <cell r="I4613" t="str">
            <v>pcs.</v>
          </cell>
          <cell r="J4613">
            <v>13.492000000000001</v>
          </cell>
          <cell r="K4613">
            <v>0.75</v>
          </cell>
          <cell r="L4613" t="str">
            <v>KQ-49-00</v>
          </cell>
          <cell r="M4613" t="str">
            <v>Кабель силовой, м</v>
          </cell>
          <cell r="N4613">
            <v>0</v>
          </cell>
          <cell r="O4613" t="str">
            <v>KQ-49-04</v>
          </cell>
          <cell r="P4613" t="str">
            <v>Расключение силового кабеля до 1 кВ, шт. (конец кабеля)</v>
          </cell>
          <cell r="Q4613">
            <v>1</v>
          </cell>
        </row>
        <row r="4614">
          <cell r="E4614" t="str">
            <v>EL00-17-06-44</v>
          </cell>
          <cell r="F4614" t="str">
            <v>Устройство соединительной кабельной муфты/заделки кабеля НИЗКОГО напряжения до 1 кВ, 7 жильный, сечением 1,5 мм2</v>
          </cell>
          <cell r="G4614" t="str">
            <v>Installation of a cable sleeve/cable termination of LV cable, up to 1 kV, 7 cores, cross-section of 1.5 mm2</v>
          </cell>
          <cell r="H4614" t="str">
            <v>шт.</v>
          </cell>
          <cell r="I4614" t="str">
            <v>pcs.</v>
          </cell>
          <cell r="J4614">
            <v>1.5339999999999998</v>
          </cell>
          <cell r="K4614">
            <v>7.4999999999999997E-2</v>
          </cell>
          <cell r="L4614" t="str">
            <v>KQ-49-00</v>
          </cell>
          <cell r="M4614" t="str">
            <v>Кабель силовой, м</v>
          </cell>
          <cell r="N4614">
            <v>0</v>
          </cell>
          <cell r="O4614" t="str">
            <v>KQ-49-04</v>
          </cell>
          <cell r="P4614" t="str">
            <v>Расключение силового кабеля до 1 кВ, шт. (конец кабеля)</v>
          </cell>
          <cell r="Q4614">
            <v>1</v>
          </cell>
        </row>
        <row r="4615">
          <cell r="E4615" t="str">
            <v>EL00-17-06-45</v>
          </cell>
          <cell r="F4615" t="str">
            <v>Устройство соединительной кабельной муфты/заделки кабеля НИЗКОГО напряжения до 1 кВ, 7 жильный, сечением 2,5 мм2</v>
          </cell>
          <cell r="G4615" t="str">
            <v>Installation of a cable sleeve/cable termination of LV cable, up to 1 kV, 7 cores, cross-section of 2.5 mm2</v>
          </cell>
          <cell r="H4615" t="str">
            <v>шт.</v>
          </cell>
          <cell r="I4615" t="str">
            <v>pcs.</v>
          </cell>
          <cell r="J4615">
            <v>1.8329999999999997</v>
          </cell>
          <cell r="K4615">
            <v>7.4999999999999997E-2</v>
          </cell>
          <cell r="L4615" t="str">
            <v>KQ-49-00</v>
          </cell>
          <cell r="M4615" t="str">
            <v>Кабель силовой, м</v>
          </cell>
          <cell r="N4615">
            <v>0</v>
          </cell>
          <cell r="O4615" t="str">
            <v>KQ-49-04</v>
          </cell>
          <cell r="P4615" t="str">
            <v>Расключение силового кабеля до 1 кВ, шт. (конец кабеля)</v>
          </cell>
          <cell r="Q4615">
            <v>1</v>
          </cell>
        </row>
        <row r="4616">
          <cell r="E4616" t="str">
            <v>EL00-17-07</v>
          </cell>
          <cell r="F4616" t="str">
            <v>Кабель небронированный, СРЕДНЕГО напряжения от 1 кВ до 35 кВ, соединение</v>
          </cell>
          <cell r="G4616" t="str">
            <v>Cable hook-up, unarmored cable, MEDIUM voltage, from 1 kV to 35 kV</v>
          </cell>
        </row>
        <row r="4617">
          <cell r="E4617" t="str">
            <v>EL00-17-07-1</v>
          </cell>
          <cell r="F4617" t="str">
            <v>Устройство соединительной кабельной муфты/заделки кабеля СРЕДНЕГО напряжения от 1 кВ до 35 кВ, 1-жильный, сечением до 95 мм2</v>
          </cell>
          <cell r="G4617" t="str">
            <v>Installation of a cable sleeve/cable termination of MV cable, 1 kV to 35 kV, 1-core, cross-section up to 95 mm2</v>
          </cell>
          <cell r="H4617" t="str">
            <v>шт.</v>
          </cell>
          <cell r="I4617" t="str">
            <v>pcs.</v>
          </cell>
          <cell r="J4617">
            <v>5.8380000000000001</v>
          </cell>
          <cell r="K4617">
            <v>0.3</v>
          </cell>
          <cell r="L4617" t="str">
            <v>KQ-49-00</v>
          </cell>
          <cell r="M4617" t="str">
            <v>Кабель силовой, м</v>
          </cell>
          <cell r="N4617">
            <v>0</v>
          </cell>
          <cell r="O4617" t="str">
            <v>KQ-49-05</v>
          </cell>
          <cell r="P4617" t="str">
            <v>Расключение силового кабеля от 1 до 35 кВ, шт. (конец кабеля)</v>
          </cell>
          <cell r="Q4617">
            <v>1</v>
          </cell>
        </row>
        <row r="4618">
          <cell r="E4618" t="str">
            <v>EL00-17-07-16</v>
          </cell>
          <cell r="F4618" t="str">
            <v>Устройство соединительной кабельной муфты/заделки кабеля СРЕДНЕГО напряжения от 1 кВ до 35 кВ, 1-жильный, сечением 120 мм2</v>
          </cell>
          <cell r="G4618" t="str">
            <v>Installation of a cable sleeve/cable termination of MV cable, 1 kV to 35 kV, 1-core, cross-section of 120 mm2</v>
          </cell>
          <cell r="H4618" t="str">
            <v>шт.</v>
          </cell>
          <cell r="I4618" t="str">
            <v>pcs.</v>
          </cell>
          <cell r="J4618">
            <v>5.9225974025974022</v>
          </cell>
          <cell r="K4618">
            <v>0.3</v>
          </cell>
          <cell r="L4618" t="str">
            <v>KQ-49-00</v>
          </cell>
          <cell r="M4618" t="str">
            <v>Кабель силовой, м</v>
          </cell>
          <cell r="N4618">
            <v>0</v>
          </cell>
          <cell r="O4618" t="str">
            <v>KQ-49-05</v>
          </cell>
          <cell r="P4618" t="str">
            <v>Расключение силового кабеля от 1 до 35 кВ, шт. (конец кабеля)</v>
          </cell>
          <cell r="Q4618">
            <v>1</v>
          </cell>
        </row>
        <row r="4619">
          <cell r="E4619" t="str">
            <v>EL00-17-07-2</v>
          </cell>
          <cell r="F4619" t="str">
            <v>Устройство соединительной кабельной муфты/заделки кабеля СРЕДНЕГО напряжения от 1 кВ до 35 кВ, 1-жильный, сечением 150 мм2</v>
          </cell>
          <cell r="G4619" t="str">
            <v>Installation of a cable sleeve/cable termination of MV cable, 1 kV to 35 kV, 1-core, cross-section of 150 mm2</v>
          </cell>
          <cell r="H4619" t="str">
            <v>шт.</v>
          </cell>
          <cell r="I4619" t="str">
            <v>pcs.</v>
          </cell>
          <cell r="J4619">
            <v>6.9089999999999998</v>
          </cell>
          <cell r="K4619">
            <v>0.75</v>
          </cell>
          <cell r="L4619" t="str">
            <v>KQ-49-00</v>
          </cell>
          <cell r="M4619" t="str">
            <v>Кабель силовой, м</v>
          </cell>
          <cell r="N4619">
            <v>0</v>
          </cell>
          <cell r="O4619" t="str">
            <v>KQ-49-05</v>
          </cell>
          <cell r="P4619" t="str">
            <v>Расключение силового кабеля от 1 до 35 кВ, шт. (конец кабеля)</v>
          </cell>
          <cell r="Q4619">
            <v>1</v>
          </cell>
        </row>
        <row r="4620">
          <cell r="E4620" t="str">
            <v>EL00-17-07-3</v>
          </cell>
          <cell r="F4620" t="str">
            <v>Устройство соединительной кабельной муфты/заделки кабеля СРЕДНЕГО напряжения от 1 кВ до 35 кВ, 1-жильный, сечением 240 мм2</v>
          </cell>
          <cell r="G4620" t="str">
            <v>Installation of a cable sleeve/cable termination of MV cable, 1 kV to 35 kV, 1-core, cross-section of 240 mm2</v>
          </cell>
          <cell r="H4620" t="str">
            <v>шт.</v>
          </cell>
          <cell r="I4620" t="str">
            <v>pcs.</v>
          </cell>
          <cell r="J4620">
            <v>8.3079999999999998</v>
          </cell>
          <cell r="K4620">
            <v>0.75</v>
          </cell>
          <cell r="L4620" t="str">
            <v>KQ-49-00</v>
          </cell>
          <cell r="M4620" t="str">
            <v>Кабель силовой, м</v>
          </cell>
          <cell r="N4620">
            <v>0</v>
          </cell>
          <cell r="O4620" t="str">
            <v>KQ-49-05</v>
          </cell>
          <cell r="P4620" t="str">
            <v>Расключение силового кабеля от 1 до 35 кВ, шт. (конец кабеля)</v>
          </cell>
          <cell r="Q4620">
            <v>1</v>
          </cell>
        </row>
        <row r="4621">
          <cell r="E4621" t="str">
            <v>EL00-17-07-4</v>
          </cell>
          <cell r="F4621" t="str">
            <v>Устройство соединительной кабельной муфты/заделки кабеля СРЕДНЕГО напряжения от 1 кВ до 35 кВ, 1-жильный, сечением 300 мм2</v>
          </cell>
          <cell r="G4621" t="str">
            <v>Installation of a cable sleeve/cable termination of MV cable, 1 kV to 35 kV, 1-core, cross-section of 300 mm2</v>
          </cell>
          <cell r="H4621" t="str">
            <v>шт.</v>
          </cell>
          <cell r="I4621" t="str">
            <v>pcs.</v>
          </cell>
          <cell r="J4621">
            <v>8.3930000000000007</v>
          </cell>
          <cell r="K4621">
            <v>0.75</v>
          </cell>
          <cell r="L4621" t="str">
            <v>KQ-49-00</v>
          </cell>
          <cell r="M4621" t="str">
            <v>Кабель силовой, м</v>
          </cell>
          <cell r="N4621">
            <v>0</v>
          </cell>
          <cell r="O4621" t="str">
            <v>KQ-49-05</v>
          </cell>
          <cell r="P4621" t="str">
            <v>Расключение силового кабеля от 1 до 35 кВ, шт. (конец кабеля)</v>
          </cell>
          <cell r="Q4621">
            <v>1</v>
          </cell>
        </row>
        <row r="4622">
          <cell r="E4622" t="str">
            <v>EL00-17-07-5</v>
          </cell>
          <cell r="F4622" t="str">
            <v>Устройство соединительной кабельной муфты/заделки кабеля СРЕДНЕГО напряжения от 1 кВ до 35 кВ, 1-жильный, сечением 400 мм2</v>
          </cell>
          <cell r="G4622" t="str">
            <v>Installation of a cable sleeve/cable termination of MV cable, 1 kV to 35 kV, 1-core, cross-section of 400 mm2</v>
          </cell>
          <cell r="H4622" t="str">
            <v>шт.</v>
          </cell>
          <cell r="I4622" t="str">
            <v>pcs.</v>
          </cell>
          <cell r="J4622">
            <v>8.479000000000001</v>
          </cell>
          <cell r="K4622">
            <v>0.75</v>
          </cell>
          <cell r="L4622" t="str">
            <v>KQ-49-00</v>
          </cell>
          <cell r="M4622" t="str">
            <v>Кабель силовой, м</v>
          </cell>
          <cell r="N4622">
            <v>0</v>
          </cell>
          <cell r="O4622" t="str">
            <v>KQ-49-05</v>
          </cell>
          <cell r="P4622" t="str">
            <v>Расключение силового кабеля от 1 до 35 кВ, шт. (конец кабеля)</v>
          </cell>
          <cell r="Q4622">
            <v>1</v>
          </cell>
        </row>
        <row r="4623">
          <cell r="E4623" t="str">
            <v>EL00-17-07-6</v>
          </cell>
          <cell r="F4623" t="str">
            <v>Устройство соединительной кабельной муфты/заделки кабеля СРЕДНЕГО напряжения от 1 кВ до 35 кВ, 1-жильный, сечением 500 мм2</v>
          </cell>
          <cell r="G4623" t="str">
            <v>Installation of a cable sleeve/cable termination of MV cable, 1 kV to 35 kV, 1-core, cross-section of 500 mm2</v>
          </cell>
          <cell r="H4623" t="str">
            <v>шт.</v>
          </cell>
          <cell r="I4623" t="str">
            <v>pcs.</v>
          </cell>
          <cell r="J4623">
            <v>8.5640000000000001</v>
          </cell>
          <cell r="K4623">
            <v>0.75</v>
          </cell>
          <cell r="L4623" t="str">
            <v>KQ-49-00</v>
          </cell>
          <cell r="M4623" t="str">
            <v>Кабель силовой, м</v>
          </cell>
          <cell r="N4623">
            <v>0</v>
          </cell>
          <cell r="O4623" t="str">
            <v>KQ-49-05</v>
          </cell>
          <cell r="P4623" t="str">
            <v>Расключение силового кабеля от 1 до 35 кВ, шт. (конец кабеля)</v>
          </cell>
          <cell r="Q4623">
            <v>1</v>
          </cell>
        </row>
        <row r="4624">
          <cell r="E4624" t="str">
            <v>EL00-17-07-7</v>
          </cell>
          <cell r="F4624" t="str">
            <v>Устройство соединительной кабельной муфты/заделки кабеля СРЕДНЕГО напряжения от 1 кВ до 35 кВ, 1-жильный, сечением 630 мм2</v>
          </cell>
          <cell r="G4624" t="str">
            <v>Installation of a cable sleeve/cable termination of MV cable, 1 kV to 35 kV, 1-core, cross-section of 630 mm2</v>
          </cell>
          <cell r="H4624" t="str">
            <v>шт.</v>
          </cell>
          <cell r="I4624" t="str">
            <v>pcs.</v>
          </cell>
          <cell r="J4624">
            <v>8.65</v>
          </cell>
          <cell r="K4624">
            <v>0.75</v>
          </cell>
          <cell r="L4624" t="str">
            <v>KQ-49-00</v>
          </cell>
          <cell r="M4624" t="str">
            <v>Кабель силовой, м</v>
          </cell>
          <cell r="N4624">
            <v>0</v>
          </cell>
          <cell r="O4624" t="str">
            <v>KQ-49-05</v>
          </cell>
          <cell r="P4624" t="str">
            <v>Расключение силового кабеля от 1 до 35 кВ, шт. (конец кабеля)</v>
          </cell>
          <cell r="Q4624">
            <v>1</v>
          </cell>
        </row>
        <row r="4625">
          <cell r="E4625" t="str">
            <v>EL00-17-07-8</v>
          </cell>
          <cell r="F4625" t="str">
            <v>Устройство соединительной кабельной муфты/заделки кабеля СРЕДНЕГО напряжения от 1 кВ до 35 кВ, 1-жильный, сечением 800 мм2</v>
          </cell>
          <cell r="G4625" t="str">
            <v>Installation of a cable sleeve/cable termination of MV cable, 1 kV to 35 kV, 1-core, cross-section of 800 mm2</v>
          </cell>
          <cell r="H4625" t="str">
            <v>шт.</v>
          </cell>
          <cell r="I4625" t="str">
            <v>pcs.</v>
          </cell>
          <cell r="J4625">
            <v>9.9640000000000004</v>
          </cell>
          <cell r="K4625">
            <v>0.75</v>
          </cell>
          <cell r="L4625" t="str">
            <v>KQ-49-00</v>
          </cell>
          <cell r="M4625" t="str">
            <v>Кабель силовой, м</v>
          </cell>
          <cell r="N4625">
            <v>0</v>
          </cell>
          <cell r="O4625" t="str">
            <v>KQ-49-05</v>
          </cell>
          <cell r="P4625" t="str">
            <v>Расключение силового кабеля от 1 до 35 кВ, шт. (конец кабеля)</v>
          </cell>
          <cell r="Q4625">
            <v>1</v>
          </cell>
        </row>
        <row r="4626">
          <cell r="E4626" t="str">
            <v>EL00-17-07-9</v>
          </cell>
          <cell r="F4626" t="str">
            <v>Устройство соединительной кабельной муфты/заделки кабеля СРЕДНЕГО напряжения от 1 кВ до 35 кВ, 1-жильный, сечением 1000 мм2</v>
          </cell>
          <cell r="G4626" t="str">
            <v>Installation of a cable sleeve/cable termination of MV cable, 1 kV to 35 kV, 1-core, cross-section of 1000 mm2</v>
          </cell>
          <cell r="H4626" t="str">
            <v>шт.</v>
          </cell>
          <cell r="I4626" t="str">
            <v>pcs.</v>
          </cell>
          <cell r="J4626">
            <v>10.048999999999999</v>
          </cell>
          <cell r="K4626">
            <v>0.75</v>
          </cell>
          <cell r="L4626" t="str">
            <v>KQ-49-00</v>
          </cell>
          <cell r="M4626" t="str">
            <v>Кабель силовой, м</v>
          </cell>
          <cell r="N4626">
            <v>0</v>
          </cell>
          <cell r="O4626" t="str">
            <v>KQ-49-05</v>
          </cell>
          <cell r="P4626" t="str">
            <v>Расключение силового кабеля от 1 до 35 кВ, шт. (конец кабеля)</v>
          </cell>
          <cell r="Q4626">
            <v>1</v>
          </cell>
        </row>
        <row r="4627">
          <cell r="E4627" t="str">
            <v>EL00-17-07-10</v>
          </cell>
          <cell r="F4627" t="str">
            <v>Устройство соединительной кабельной муфты/заделки кабеля СРЕДНЕГО напряжения от 1 кВ до 35 кВ, 3 жильный, сечением 50 мм2</v>
          </cell>
          <cell r="G4627" t="str">
            <v>Installation of a cable sleeve/cable termination of MV cable, 1 kV to 35 kV, 3 cores, cross-section of 50 mm2</v>
          </cell>
          <cell r="H4627" t="str">
            <v>шт.</v>
          </cell>
          <cell r="I4627" t="str">
            <v>pcs.</v>
          </cell>
          <cell r="J4627">
            <v>9.9499999999999993</v>
          </cell>
          <cell r="K4627">
            <v>0.3</v>
          </cell>
          <cell r="L4627" t="str">
            <v>KQ-49-00</v>
          </cell>
          <cell r="M4627" t="str">
            <v>Кабель силовой, м</v>
          </cell>
          <cell r="N4627">
            <v>0</v>
          </cell>
          <cell r="O4627" t="str">
            <v>KQ-49-05</v>
          </cell>
          <cell r="P4627" t="str">
            <v>Расключение силового кабеля от 1 до 35 кВ, шт. (конец кабеля)</v>
          </cell>
          <cell r="Q4627">
            <v>1</v>
          </cell>
        </row>
        <row r="4628">
          <cell r="E4628" t="str">
            <v>EL00-17-07-11</v>
          </cell>
          <cell r="F4628" t="str">
            <v>Устройство соединительной кабельной муфты/заделки кабеляСРЕДНЕГО напряжения от 1 кВ до 35 кВ, 3 жильный, сечением 95 мм2</v>
          </cell>
          <cell r="G4628" t="str">
            <v>Installation of a cable sleeve/cable termination of MV cable, 1 kV to 35 kV, 3 cores, cross-section of 95 mm2</v>
          </cell>
          <cell r="H4628" t="str">
            <v>шт.</v>
          </cell>
          <cell r="I4628" t="str">
            <v>pcs.</v>
          </cell>
          <cell r="J4628">
            <v>11.690999999999999</v>
          </cell>
          <cell r="K4628">
            <v>0.3</v>
          </cell>
          <cell r="L4628" t="str">
            <v>KQ-49-00</v>
          </cell>
          <cell r="M4628" t="str">
            <v>Кабель силовой, м</v>
          </cell>
          <cell r="N4628">
            <v>0</v>
          </cell>
          <cell r="O4628" t="str">
            <v>KQ-49-05</v>
          </cell>
          <cell r="P4628" t="str">
            <v>Расключение силового кабеля от 1 до 35 кВ, шт. (конец кабеля)</v>
          </cell>
          <cell r="Q4628">
            <v>1</v>
          </cell>
        </row>
        <row r="4629">
          <cell r="E4629" t="str">
            <v>EL00-17-07-12</v>
          </cell>
          <cell r="F4629" t="str">
            <v>Устройство соединительной кабельной муфты/заделки кабеля СРЕДНЕГО напряжения от 1 кВ до 35 кВ, 3 жильный, сечением 120 мм2</v>
          </cell>
          <cell r="G4629" t="str">
            <v>Installation of a cable sleeve/cable termination of MV cable, 1 kV to 35 kV, 3 cores, cross-section of 120 mm2</v>
          </cell>
          <cell r="H4629" t="str">
            <v>шт.</v>
          </cell>
          <cell r="I4629" t="str">
            <v>pcs.</v>
          </cell>
          <cell r="J4629">
            <v>12.848000000000001</v>
          </cell>
          <cell r="K4629">
            <v>0.75</v>
          </cell>
          <cell r="L4629" t="str">
            <v>KQ-49-00</v>
          </cell>
          <cell r="M4629" t="str">
            <v>Кабель силовой, м</v>
          </cell>
          <cell r="N4629">
            <v>0</v>
          </cell>
          <cell r="O4629" t="str">
            <v>KQ-49-05</v>
          </cell>
          <cell r="P4629" t="str">
            <v>Расключение силового кабеля от 1 до 35 кВ, шт. (конец кабеля)</v>
          </cell>
          <cell r="Q4629">
            <v>1</v>
          </cell>
        </row>
        <row r="4630">
          <cell r="E4630" t="str">
            <v>EL00-17-07-13</v>
          </cell>
          <cell r="F4630" t="str">
            <v>Устройство соединительной кабельной муфты/заделки кабеля СРЕДНЕГО напряжения от 1 кВ до 35 кВ, 3 жильный, сечением 150 мм2</v>
          </cell>
          <cell r="G4630" t="str">
            <v>Installation of a cable sleeve/cable termination of MV cable, 1 kV to 35 kV, 3 cores, cross-section of 150 mm2</v>
          </cell>
          <cell r="H4630" t="str">
            <v>шт.</v>
          </cell>
          <cell r="I4630" t="str">
            <v>pcs.</v>
          </cell>
          <cell r="J4630">
            <v>13.104000000000001</v>
          </cell>
          <cell r="K4630">
            <v>0.75</v>
          </cell>
          <cell r="L4630" t="str">
            <v>KQ-49-00</v>
          </cell>
          <cell r="M4630" t="str">
            <v>Кабель силовой, м</v>
          </cell>
          <cell r="N4630">
            <v>0</v>
          </cell>
          <cell r="O4630" t="str">
            <v>KQ-49-05</v>
          </cell>
          <cell r="P4630" t="str">
            <v>Расключение силового кабеля от 1 до 35 кВ, шт. (конец кабеля)</v>
          </cell>
          <cell r="Q4630">
            <v>1</v>
          </cell>
        </row>
        <row r="4631">
          <cell r="E4631" t="str">
            <v>EL00-17-07-14</v>
          </cell>
          <cell r="F4631" t="str">
            <v>Устройство соединительной кабельной муфты/заделки кабеля СРЕДНЕГО напряжения от 1 кВ до 35 кВ, 3 жильный, сечением 185 мм2</v>
          </cell>
          <cell r="G4631" t="str">
            <v>Installation of a cable sleeve/cable termination of MV cable, 1 kV to 35 kV, 3 cores, cross-section of 185 mm2</v>
          </cell>
          <cell r="H4631" t="str">
            <v>шт.</v>
          </cell>
          <cell r="I4631" t="str">
            <v>pcs.</v>
          </cell>
          <cell r="J4631">
            <v>13.36</v>
          </cell>
          <cell r="K4631">
            <v>0.75</v>
          </cell>
          <cell r="L4631" t="str">
            <v>KQ-49-00</v>
          </cell>
          <cell r="M4631" t="str">
            <v>Кабель силовой, м</v>
          </cell>
          <cell r="N4631">
            <v>0</v>
          </cell>
          <cell r="O4631" t="str">
            <v>KQ-49-05</v>
          </cell>
          <cell r="P4631" t="str">
            <v>Расключение силового кабеля от 1 до 35 кВ, шт. (конец кабеля)</v>
          </cell>
          <cell r="Q4631">
            <v>1</v>
          </cell>
        </row>
        <row r="4632">
          <cell r="E4632" t="str">
            <v>EL00-17-07-15</v>
          </cell>
          <cell r="F4632" t="str">
            <v>Устройство соединительной кабельной муфты/заделки кабеля СРЕДНЕГО напряжения от 1 кВ до 35 кВ, 3 жильный, сечением 240 мм2</v>
          </cell>
          <cell r="G4632" t="str">
            <v>Installation of a cable sleeve/cable termination of MV cable, 1 kV to 35 kV, 3 cores, cross-section of 240 mm2</v>
          </cell>
          <cell r="H4632" t="str">
            <v>шт.</v>
          </cell>
          <cell r="I4632" t="str">
            <v>pcs.</v>
          </cell>
          <cell r="J4632">
            <v>14.845000000000001</v>
          </cell>
          <cell r="K4632">
            <v>0.75</v>
          </cell>
          <cell r="L4632" t="str">
            <v>KQ-49-00</v>
          </cell>
          <cell r="M4632" t="str">
            <v>Кабель силовой, м</v>
          </cell>
          <cell r="N4632">
            <v>0</v>
          </cell>
          <cell r="O4632" t="str">
            <v>KQ-49-05</v>
          </cell>
          <cell r="P4632" t="str">
            <v>Расключение силового кабеля от 1 до 35 кВ, шт. (конец кабеля)</v>
          </cell>
          <cell r="Q4632">
            <v>1</v>
          </cell>
        </row>
        <row r="4633">
          <cell r="E4633" t="str">
            <v>EL00-17-08</v>
          </cell>
          <cell r="F4633" t="str">
            <v>Кабель небронированный, ВЫСОКОГО напряжения свыше 35 кВ, соединение</v>
          </cell>
          <cell r="G4633" t="str">
            <v>Cable hook-up, unarmored cable, HIGH voltage, over 35 kV</v>
          </cell>
        </row>
        <row r="4634">
          <cell r="E4634" t="str">
            <v>EL00-17-08-1</v>
          </cell>
          <cell r="F4634" t="str">
            <v>Устройство соединительной кабельной муфты/заделки кабеля ВЫСОКОГО напряжения свыше 35 кВ, 1-жильный, сечением 95 мм2</v>
          </cell>
          <cell r="G4634" t="str">
            <v>Installation of a cable sleeve/cable termination of HV cable, over 35 kV, 1-core, cross-section of 95 mm2</v>
          </cell>
          <cell r="H4634" t="str">
            <v>шт.</v>
          </cell>
          <cell r="I4634" t="str">
            <v>pcs.</v>
          </cell>
          <cell r="J4634">
            <v>6.4380000000000006</v>
          </cell>
          <cell r="K4634">
            <v>0.3</v>
          </cell>
          <cell r="L4634" t="str">
            <v>KQ-49-00</v>
          </cell>
          <cell r="M4634" t="str">
            <v>Кабель силовой, м</v>
          </cell>
          <cell r="N4634">
            <v>0</v>
          </cell>
          <cell r="O4634" t="str">
            <v>KQ-49-06</v>
          </cell>
          <cell r="P4634" t="str">
            <v>Расключение силового кабеля свыше 35 кВ, шт. (конец кабеля)</v>
          </cell>
          <cell r="Q4634">
            <v>1</v>
          </cell>
        </row>
        <row r="4635">
          <cell r="E4635" t="str">
            <v>EL00-17-08-2</v>
          </cell>
          <cell r="F4635" t="str">
            <v>Устройство соединительной кабельной муфты/заделки кабеля ВЫСОКОГО напряжения свыше 35 кВ, 1-жильный, сечением 150 мм2</v>
          </cell>
          <cell r="G4635" t="str">
            <v>Installation of a cable sleeve/cable termination of HV cable, over 35 kV, 1-core, cross-section of 150 mm2</v>
          </cell>
          <cell r="H4635" t="str">
            <v>шт.</v>
          </cell>
          <cell r="I4635" t="str">
            <v>pcs.</v>
          </cell>
          <cell r="J4635">
            <v>7.5090000000000003</v>
          </cell>
          <cell r="K4635">
            <v>0.75</v>
          </cell>
          <cell r="L4635" t="str">
            <v>KQ-49-00</v>
          </cell>
          <cell r="M4635" t="str">
            <v>Кабель силовой, м</v>
          </cell>
          <cell r="N4635">
            <v>0</v>
          </cell>
          <cell r="O4635" t="str">
            <v>KQ-49-06</v>
          </cell>
          <cell r="P4635" t="str">
            <v>Расключение силового кабеля свыше 35 кВ, шт. (конец кабеля)</v>
          </cell>
          <cell r="Q4635">
            <v>1</v>
          </cell>
        </row>
        <row r="4636">
          <cell r="E4636" t="str">
            <v>EL00-17-08-3</v>
          </cell>
          <cell r="F4636" t="str">
            <v>Устройство соединительной кабельной муфты/заделки кабеля ВЫСОКОГО напряжения свыше 35 кВ, 1-жильный, сечением 240 мм2</v>
          </cell>
          <cell r="G4636" t="str">
            <v>Installation of a cable sleeve/cable termination of HV cable, over 35 kV, 1-core, cross-section of 240 mm2</v>
          </cell>
          <cell r="H4636" t="str">
            <v>шт.</v>
          </cell>
          <cell r="I4636" t="str">
            <v>pcs.</v>
          </cell>
          <cell r="J4636">
            <v>10.479000000000001</v>
          </cell>
          <cell r="K4636">
            <v>0.75</v>
          </cell>
          <cell r="L4636" t="str">
            <v>KQ-49-00</v>
          </cell>
          <cell r="M4636" t="str">
            <v>Кабель силовой, м</v>
          </cell>
          <cell r="N4636">
            <v>0</v>
          </cell>
          <cell r="O4636" t="str">
            <v>KQ-49-06</v>
          </cell>
          <cell r="P4636" t="str">
            <v>Расключение силового кабеля свыше 35 кВ, шт. (конец кабеля)</v>
          </cell>
          <cell r="Q4636">
            <v>1</v>
          </cell>
        </row>
        <row r="4637">
          <cell r="E4637" t="str">
            <v>EL00-17-08-4</v>
          </cell>
          <cell r="F4637" t="str">
            <v>Устройство соединительной кабельной муфты/заделки кабеля ВЫСОКОГО напряжения свыше 35 кВ, 1-жильный, сечением 300 мм2</v>
          </cell>
          <cell r="G4637" t="str">
            <v>Installation of a cable sleeve/cable termination of HV cable, over 35 kV, 1-core, cross-section of 300 mm2</v>
          </cell>
          <cell r="H4637" t="str">
            <v>шт.</v>
          </cell>
          <cell r="I4637" t="str">
            <v>pcs.</v>
          </cell>
          <cell r="J4637">
            <v>10.565</v>
          </cell>
          <cell r="K4637">
            <v>0.75</v>
          </cell>
          <cell r="L4637" t="str">
            <v>KQ-49-00</v>
          </cell>
          <cell r="M4637" t="str">
            <v>Кабель силовой, м</v>
          </cell>
          <cell r="N4637">
            <v>0</v>
          </cell>
          <cell r="O4637" t="str">
            <v>KQ-49-06</v>
          </cell>
          <cell r="P4637" t="str">
            <v>Расключение силового кабеля свыше 35 кВ, шт. (конец кабеля)</v>
          </cell>
          <cell r="Q4637">
            <v>1</v>
          </cell>
        </row>
        <row r="4638">
          <cell r="E4638" t="str">
            <v>EL00-17-08-5</v>
          </cell>
          <cell r="F4638" t="str">
            <v>Устройство соединительной кабельной муфты/заделки кабеля ВЫСОКОГО напряжения свыше 35 кВ, 1-жильный, сечением 400 мм2</v>
          </cell>
          <cell r="G4638" t="str">
            <v>Installation of a cable sleeve/cable termination of HV cable, over 35 kV, 1-core, cross-section of 400 mm2</v>
          </cell>
          <cell r="H4638" t="str">
            <v>шт.</v>
          </cell>
          <cell r="I4638" t="str">
            <v>pcs.</v>
          </cell>
          <cell r="J4638">
            <v>12.05</v>
          </cell>
          <cell r="K4638">
            <v>0.75</v>
          </cell>
          <cell r="L4638" t="str">
            <v>KQ-49-00</v>
          </cell>
          <cell r="M4638" t="str">
            <v>Кабель силовой, м</v>
          </cell>
          <cell r="N4638">
            <v>0</v>
          </cell>
          <cell r="O4638" t="str">
            <v>KQ-49-06</v>
          </cell>
          <cell r="P4638" t="str">
            <v>Расключение силового кабеля свыше 35 кВ, шт. (конец кабеля)</v>
          </cell>
          <cell r="Q4638">
            <v>1</v>
          </cell>
        </row>
        <row r="4639">
          <cell r="E4639" t="str">
            <v>EL00-17-08-6</v>
          </cell>
          <cell r="F4639" t="str">
            <v>Устройство соединительной кабельной муфты/заделки кабеля ВЫСОКОГО напряжения свыше 35 кВ, 1-жильный, сечением 500 мм2</v>
          </cell>
          <cell r="G4639" t="str">
            <v>Installation of a cable sleeve/cable termination of HV cable, over 35 kV, 1-core, cross-section of 500 mm2</v>
          </cell>
          <cell r="H4639" t="str">
            <v>шт.</v>
          </cell>
          <cell r="I4639" t="str">
            <v>pcs.</v>
          </cell>
          <cell r="J4639">
            <v>12.136000000000001</v>
          </cell>
          <cell r="K4639">
            <v>0.75</v>
          </cell>
          <cell r="L4639" t="str">
            <v>KQ-49-00</v>
          </cell>
          <cell r="M4639" t="str">
            <v>Кабель силовой, м</v>
          </cell>
          <cell r="N4639">
            <v>0</v>
          </cell>
          <cell r="O4639" t="str">
            <v>KQ-49-06</v>
          </cell>
          <cell r="P4639" t="str">
            <v>Расключение силового кабеля свыше 35 кВ, шт. (конец кабеля)</v>
          </cell>
          <cell r="Q4639">
            <v>1</v>
          </cell>
        </row>
        <row r="4640">
          <cell r="E4640" t="str">
            <v>EL00-17-08-7</v>
          </cell>
          <cell r="F4640" t="str">
            <v>Устройство соединительной кабельной муфты/заделки кабеля ВЫСОКОГО напряжения свыше 35 кВ, 1-жильный, сечением 630 мм2</v>
          </cell>
          <cell r="G4640" t="str">
            <v>Installation of a cable sleeve/cable termination of HV cable, over 35 kV, 1-core, cross-section of 630 mm2</v>
          </cell>
          <cell r="H4640" t="str">
            <v>шт.</v>
          </cell>
          <cell r="I4640" t="str">
            <v>pcs.</v>
          </cell>
          <cell r="J4640">
            <v>13.621</v>
          </cell>
          <cell r="K4640">
            <v>0.75</v>
          </cell>
          <cell r="L4640" t="str">
            <v>KQ-49-00</v>
          </cell>
          <cell r="M4640" t="str">
            <v>Кабель силовой, м</v>
          </cell>
          <cell r="N4640">
            <v>0</v>
          </cell>
          <cell r="O4640" t="str">
            <v>KQ-49-06</v>
          </cell>
          <cell r="P4640" t="str">
            <v>Расключение силового кабеля свыше 35 кВ, шт. (конец кабеля)</v>
          </cell>
          <cell r="Q4640">
            <v>1</v>
          </cell>
        </row>
        <row r="4641">
          <cell r="E4641" t="str">
            <v>EL00-17-08-8</v>
          </cell>
          <cell r="F4641" t="str">
            <v>Устройство соединительной кабельной муфты/заделки кабеля ВЫСОКОГО напряжения свыше 35 кВ, 1-жильный, сечением 800 мм2</v>
          </cell>
          <cell r="G4641" t="str">
            <v>Installation of a cable sleeve/cable termination of HV cable, over 35 kV, 1-core, cross-section of 800 mm2</v>
          </cell>
          <cell r="H4641" t="str">
            <v>шт.</v>
          </cell>
          <cell r="I4641" t="str">
            <v>pcs.</v>
          </cell>
          <cell r="J4641">
            <v>13.707000000000001</v>
          </cell>
          <cell r="K4641">
            <v>0.75</v>
          </cell>
          <cell r="L4641" t="str">
            <v>KQ-49-00</v>
          </cell>
          <cell r="M4641" t="str">
            <v>Кабель силовой, м</v>
          </cell>
          <cell r="N4641">
            <v>0</v>
          </cell>
          <cell r="O4641" t="str">
            <v>KQ-49-06</v>
          </cell>
          <cell r="P4641" t="str">
            <v>Расключение силового кабеля свыше 35 кВ, шт. (конец кабеля)</v>
          </cell>
          <cell r="Q4641">
            <v>1</v>
          </cell>
        </row>
        <row r="4642">
          <cell r="E4642" t="str">
            <v>EL00-17-08-9</v>
          </cell>
          <cell r="F4642" t="str">
            <v>Устройство соединительной кабельной муфты/заделки кабеля ВЫСОКОГО напряжения свыше 35 кВ, 1-жильный, сечением 1000 мм2</v>
          </cell>
          <cell r="G4642" t="str">
            <v>Installation of a cable sleeve/cable termination of HV cable, over 35 kV, 1-core, cross-section of 1000 mm2</v>
          </cell>
          <cell r="H4642" t="str">
            <v>шт.</v>
          </cell>
          <cell r="I4642" t="str">
            <v>pcs.</v>
          </cell>
          <cell r="J4642">
            <v>13.792</v>
          </cell>
          <cell r="K4642">
            <v>0.75</v>
          </cell>
          <cell r="L4642" t="str">
            <v>KQ-49-00</v>
          </cell>
          <cell r="M4642" t="str">
            <v>Кабель силовой, м</v>
          </cell>
          <cell r="N4642">
            <v>0</v>
          </cell>
          <cell r="O4642" t="str">
            <v>KQ-49-06</v>
          </cell>
          <cell r="P4642" t="str">
            <v>Расключение силового кабеля свыше 35 кВ, шт. (конец кабеля)</v>
          </cell>
          <cell r="Q4642">
            <v>1</v>
          </cell>
        </row>
        <row r="4643">
          <cell r="E4643" t="str">
            <v>EL00-17-08-10</v>
          </cell>
          <cell r="F4643" t="str">
            <v>Устройство соединительной кабельной муфты/заделки кабеля ВЫСОКОГО напряжения свыше 35 кВ, 1-жильный, сечением 1600 мм2</v>
          </cell>
          <cell r="G4643" t="str">
            <v>Installation of a cable sleeve/cable termination of HV cable, over 35 kV, 1-core, cross-section of 1600 mm2</v>
          </cell>
          <cell r="H4643" t="str">
            <v>шт.</v>
          </cell>
          <cell r="I4643" t="str">
            <v>pcs.</v>
          </cell>
          <cell r="J4643">
            <v>15.020000000000001</v>
          </cell>
          <cell r="K4643">
            <v>0.75</v>
          </cell>
          <cell r="L4643" t="str">
            <v>KQ-49-00</v>
          </cell>
          <cell r="M4643" t="str">
            <v>Кабель силовой, м</v>
          </cell>
          <cell r="N4643">
            <v>0</v>
          </cell>
          <cell r="O4643" t="str">
            <v>KQ-49-06</v>
          </cell>
          <cell r="P4643" t="str">
            <v>Расключение силового кабеля свыше 35 кВ, шт. (конец кабеля)</v>
          </cell>
          <cell r="Q4643">
            <v>1</v>
          </cell>
        </row>
        <row r="4644">
          <cell r="E4644" t="str">
            <v>EL00-17-08-11</v>
          </cell>
          <cell r="F4644" t="str">
            <v>Устройство соединительной кабельной муфты/заделки кабеля ВЫСОКОГО напряжения свыше 35 кВ, 3 жильный, сечением 50 мм2</v>
          </cell>
          <cell r="G4644" t="str">
            <v>Installation of a cable sleeve/cable termination of HV cable, over 35 kV, 3-core, cross-section of 50 mm2</v>
          </cell>
          <cell r="H4644" t="str">
            <v>шт.</v>
          </cell>
          <cell r="I4644" t="str">
            <v>pcs.</v>
          </cell>
          <cell r="J4644">
            <v>12.292999999999999</v>
          </cell>
          <cell r="K4644">
            <v>0.3</v>
          </cell>
          <cell r="L4644" t="str">
            <v>KQ-49-00</v>
          </cell>
          <cell r="M4644" t="str">
            <v>Кабель силовой, м</v>
          </cell>
          <cell r="N4644">
            <v>0</v>
          </cell>
          <cell r="O4644" t="str">
            <v>KQ-49-06</v>
          </cell>
          <cell r="P4644" t="str">
            <v>Расключение силового кабеля свыше 35 кВ, шт. (конец кабеля)</v>
          </cell>
          <cell r="Q4644">
            <v>1</v>
          </cell>
        </row>
        <row r="4645">
          <cell r="E4645" t="str">
            <v>EL00-17-08-12</v>
          </cell>
          <cell r="F4645" t="str">
            <v>Устройство соединительной кабельной муфты/заделки кабеля ВЫСОКОГО напряжения свыше 35 кВ, 3 жильный, сечением 95 мм2</v>
          </cell>
          <cell r="G4645" t="str">
            <v>Installation of a cable sleeve/cable termination of HV cable, over 35 kV, 3 cores, cross-section of 95 mm2</v>
          </cell>
          <cell r="H4645" t="str">
            <v>шт.</v>
          </cell>
          <cell r="I4645" t="str">
            <v>pcs.</v>
          </cell>
          <cell r="J4645">
            <v>12.805999999999999</v>
          </cell>
          <cell r="K4645">
            <v>0.3</v>
          </cell>
          <cell r="L4645" t="str">
            <v>KQ-49-00</v>
          </cell>
          <cell r="M4645" t="str">
            <v>Кабель силовой, м</v>
          </cell>
          <cell r="N4645">
            <v>0</v>
          </cell>
          <cell r="O4645" t="str">
            <v>KQ-49-06</v>
          </cell>
          <cell r="P4645" t="str">
            <v>Расключение силового кабеля свыше 35 кВ, шт. (конец кабеля)</v>
          </cell>
          <cell r="Q4645">
            <v>1</v>
          </cell>
        </row>
        <row r="4646">
          <cell r="E4646" t="str">
            <v>EL00-17-08-13</v>
          </cell>
          <cell r="F4646" t="str">
            <v>Устройство соединительной кабельной муфты/заделки кабеля ВЫСОКОГО напряжения свыше 35 кВ, 3 жильный, сечением 120 мм2</v>
          </cell>
          <cell r="G4646" t="str">
            <v>Installation of a cable sleeve/cable termination of HV cable, over 35 kV, 3 cores, cross-section of 120 mm2</v>
          </cell>
          <cell r="H4646" t="str">
            <v>шт.</v>
          </cell>
          <cell r="I4646" t="str">
            <v>pcs.</v>
          </cell>
          <cell r="J4646">
            <v>15.362</v>
          </cell>
          <cell r="K4646">
            <v>0.75</v>
          </cell>
          <cell r="L4646" t="str">
            <v>KQ-49-00</v>
          </cell>
          <cell r="M4646" t="str">
            <v>Кабель силовой, м</v>
          </cell>
          <cell r="N4646">
            <v>0</v>
          </cell>
          <cell r="O4646" t="str">
            <v>KQ-49-06</v>
          </cell>
          <cell r="P4646" t="str">
            <v>Расключение силового кабеля свыше 35 кВ, шт. (конец кабеля)</v>
          </cell>
          <cell r="Q4646">
            <v>1</v>
          </cell>
        </row>
        <row r="4647">
          <cell r="E4647" t="str">
            <v>EL00-17-08-14</v>
          </cell>
          <cell r="F4647" t="str">
            <v>Устройство соединительной кабельной муфты/заделки кабеля ВЫСОКОГО напряжения свыше 35 кВ, 3 жильный, сечением 150 мм2</v>
          </cell>
          <cell r="G4647" t="str">
            <v>Installation of a cable sleeve/cable termination of HV cable, over 35 kV, 3 cores, cross-section of 150 mm2</v>
          </cell>
          <cell r="H4647" t="str">
            <v>шт.</v>
          </cell>
          <cell r="I4647" t="str">
            <v>pcs.</v>
          </cell>
          <cell r="J4647">
            <v>15.618</v>
          </cell>
          <cell r="K4647">
            <v>0.75</v>
          </cell>
          <cell r="L4647" t="str">
            <v>KQ-49-00</v>
          </cell>
          <cell r="M4647" t="str">
            <v>Кабель силовой, м</v>
          </cell>
          <cell r="N4647">
            <v>0</v>
          </cell>
          <cell r="O4647" t="str">
            <v>KQ-49-06</v>
          </cell>
          <cell r="P4647" t="str">
            <v>Расключение силового кабеля свыше 35 кВ, шт. (конец кабеля)</v>
          </cell>
          <cell r="Q4647">
            <v>1</v>
          </cell>
        </row>
        <row r="4648">
          <cell r="E4648" t="str">
            <v>EL00-17-08-15</v>
          </cell>
          <cell r="F4648" t="str">
            <v>Устройство соединительной кабельной муфты/заделки кабеля ВЫСОКОГО напряжения свыше 35 кВ, 3 жильный, сечением 185 мм2</v>
          </cell>
          <cell r="G4648" t="str">
            <v>Installation of a cable sleeve/cable termination of HV cable, over 35 kV, 3 cores, cross-section of 185 mm2</v>
          </cell>
          <cell r="H4648" t="str">
            <v>шт.</v>
          </cell>
          <cell r="I4648" t="str">
            <v>pcs.</v>
          </cell>
          <cell r="J4648">
            <v>15.875</v>
          </cell>
          <cell r="K4648">
            <v>0.75</v>
          </cell>
          <cell r="L4648" t="str">
            <v>KQ-49-00</v>
          </cell>
          <cell r="M4648" t="str">
            <v>Кабель силовой, м</v>
          </cell>
          <cell r="N4648">
            <v>0</v>
          </cell>
          <cell r="O4648" t="str">
            <v>KQ-49-06</v>
          </cell>
          <cell r="P4648" t="str">
            <v>Расключение силового кабеля свыше 35 кВ, шт. (конец кабеля)</v>
          </cell>
          <cell r="Q4648">
            <v>1</v>
          </cell>
        </row>
        <row r="4649">
          <cell r="E4649" t="str">
            <v>EL00-17-08-16</v>
          </cell>
          <cell r="F4649" t="str">
            <v>Устройство соединительной кабельной муфты/заделки кабеля ВЫСОКОГО напряжения свыше 35 кВ, 3 жильный, сечением 240 мм2</v>
          </cell>
          <cell r="G4649" t="str">
            <v>Installation of a cable sleeve/cable termination of HV cable, over 35 kV, 3 cores, cross-section of 240 mm2</v>
          </cell>
          <cell r="H4649" t="str">
            <v>шт.</v>
          </cell>
          <cell r="I4649" t="str">
            <v>pcs.</v>
          </cell>
          <cell r="J4649">
            <v>16.131</v>
          </cell>
          <cell r="K4649">
            <v>0.75</v>
          </cell>
          <cell r="L4649" t="str">
            <v>KQ-49-00</v>
          </cell>
          <cell r="M4649" t="str">
            <v>Кабель силовой, м</v>
          </cell>
          <cell r="N4649">
            <v>0</v>
          </cell>
          <cell r="O4649" t="str">
            <v>KQ-49-06</v>
          </cell>
          <cell r="P4649" t="str">
            <v>Расключение силового кабеля свыше 35 кВ, шт. (конец кабеля)</v>
          </cell>
          <cell r="Q4649">
            <v>1</v>
          </cell>
        </row>
        <row r="4650">
          <cell r="E4650" t="str">
            <v>EL00-18</v>
          </cell>
          <cell r="F4650" t="str">
            <v>Оборудование электроснабжения, ВЫСОКОГО напряжения свыше 35 кВ</v>
          </cell>
          <cell r="G4650" t="str">
            <v>Power supply equipment, HIGH voltage, over 35 kV</v>
          </cell>
        </row>
        <row r="4651">
          <cell r="E4651" t="str">
            <v>EL00-18-01</v>
          </cell>
          <cell r="F4651" t="str">
            <v>Заземлитель однополюсный, ВЫСОКОГО напряжения свыше 35 кВ</v>
          </cell>
          <cell r="G4651" t="str">
            <v>Single-pole earthing switch, HIGH voltage, over 35 kV</v>
          </cell>
        </row>
        <row r="4652">
          <cell r="E4652" t="str">
            <v>EL00-18-01-1</v>
          </cell>
          <cell r="F4652" t="str">
            <v>Монтаж заземлителя нейтрали силового трансформатора</v>
          </cell>
          <cell r="G4652" t="str">
            <v>Installation of power transformer neutral earthing switch</v>
          </cell>
          <cell r="H4652" t="str">
            <v>шт.</v>
          </cell>
          <cell r="I4652" t="str">
            <v>pcs.</v>
          </cell>
          <cell r="J4652">
            <v>11.3</v>
          </cell>
          <cell r="K4652">
            <v>7.0185500000000003</v>
          </cell>
          <cell r="L4652" t="str">
            <v>KQ-54-00</v>
          </cell>
          <cell r="M4652" t="str">
            <v>Оборудование трансформаторных подстанций, шт.</v>
          </cell>
          <cell r="N4652">
            <v>0</v>
          </cell>
          <cell r="O4652" t="str">
            <v>KQ-54-02</v>
          </cell>
          <cell r="P4652" t="str">
            <v>Монтаж оборудования трансформаторных подстанций свыше 35 кВ, шт. (трансформатор)</v>
          </cell>
          <cell r="Q4652">
            <v>0</v>
          </cell>
        </row>
        <row r="4653">
          <cell r="E4653" t="str">
            <v>EL00-18-02</v>
          </cell>
          <cell r="F4653" t="str">
            <v>Ошиновка, ВЫСОКОГО напряжения свыше 35 кВ</v>
          </cell>
          <cell r="G4653" t="str">
            <v>Busbar system, HIGH voltage, over 35 kV</v>
          </cell>
        </row>
        <row r="4654">
          <cell r="E4654" t="str">
            <v>EL00-18-02-1</v>
          </cell>
          <cell r="F4654" t="str">
            <v>Мост шинный с одним проводом в фазе на подвесных изоляторах</v>
          </cell>
          <cell r="G4654" t="str">
            <v>Busbar bridge with one conductor in phase on suspended insulators</v>
          </cell>
          <cell r="H4654" t="str">
            <v>шт.</v>
          </cell>
          <cell r="I4654" t="str">
            <v>pcs.</v>
          </cell>
          <cell r="J4654">
            <v>55.6</v>
          </cell>
          <cell r="K4654">
            <v>23.16</v>
          </cell>
          <cell r="L4654" t="str">
            <v>KQ-47-00</v>
          </cell>
          <cell r="M4654" t="str">
            <v>Шинопроводы и токопроводы, м</v>
          </cell>
          <cell r="N4654">
            <v>5</v>
          </cell>
          <cell r="O4654" t="str">
            <v>KQ-47-03</v>
          </cell>
          <cell r="P4654" t="str">
            <v>Монтаж шинопроводов и токопроводов свыше 35 кВ, м</v>
          </cell>
          <cell r="Q4654">
            <v>5</v>
          </cell>
        </row>
        <row r="4655">
          <cell r="E4655" t="str">
            <v>EL00-18-02-2</v>
          </cell>
          <cell r="F4655" t="str">
            <v>Шина сборная с одним проводом в фазе на подвесных изоляторах</v>
          </cell>
          <cell r="G4655" t="str">
            <v>Busbar with one conductor in phase on suspended insulators</v>
          </cell>
          <cell r="H4655" t="str">
            <v>шт.</v>
          </cell>
          <cell r="I4655" t="str">
            <v>pcs.</v>
          </cell>
          <cell r="J4655">
            <v>65.900000000000006</v>
          </cell>
          <cell r="K4655">
            <v>25.66</v>
          </cell>
          <cell r="L4655" t="str">
            <v>KQ-47-00</v>
          </cell>
          <cell r="M4655" t="str">
            <v>Шинопроводы и токопроводы, м</v>
          </cell>
          <cell r="N4655">
            <v>5</v>
          </cell>
          <cell r="O4655" t="str">
            <v>KQ-47-03</v>
          </cell>
          <cell r="P4655" t="str">
            <v>Монтаж шинопроводов и токопроводов свыше 35 кВ, м</v>
          </cell>
          <cell r="Q4655">
            <v>5</v>
          </cell>
        </row>
        <row r="4656">
          <cell r="E4656" t="str">
            <v>EL00-18-02-3</v>
          </cell>
          <cell r="F4656" t="str">
            <v>Ошиновка аппаратов ячеек алюминиевыми трубами</v>
          </cell>
          <cell r="G4656" t="str">
            <v>Bus arrangement of cell equipment with aluminum tubes</v>
          </cell>
          <cell r="H4656" t="str">
            <v>шт.</v>
          </cell>
          <cell r="I4656" t="str">
            <v>pcs.</v>
          </cell>
          <cell r="J4656">
            <v>43.3</v>
          </cell>
          <cell r="K4656">
            <v>13.380000000000003</v>
          </cell>
          <cell r="L4656" t="str">
            <v>KQ-47-00</v>
          </cell>
          <cell r="M4656" t="str">
            <v>Шинопроводы и токопроводы, м</v>
          </cell>
          <cell r="N4656">
            <v>5</v>
          </cell>
          <cell r="O4656" t="str">
            <v>KQ-47-03</v>
          </cell>
          <cell r="P4656" t="str">
            <v>Монтаж шинопроводов и токопроводов свыше 35 кВ, м</v>
          </cell>
          <cell r="Q4656">
            <v>5</v>
          </cell>
        </row>
        <row r="4657">
          <cell r="E4657" t="str">
            <v>EL00-18-04</v>
          </cell>
          <cell r="F4657" t="str">
            <v>Опоры шинные и изоляторы опорные, ВЫСКОГО напряжения</v>
          </cell>
          <cell r="G4657" t="str">
            <v>Busbar supports and support insulators, HIGH voltage</v>
          </cell>
        </row>
        <row r="4658">
          <cell r="E4658" t="str">
            <v>EL00-18-04-1</v>
          </cell>
          <cell r="F4658" t="str">
            <v>Изолятор опорный, ВЫСОКОГО напряжения свыше 35 кВ</v>
          </cell>
          <cell r="G4658" t="str">
            <v>Support insulator, HIGH voltage, over 35 kV</v>
          </cell>
          <cell r="H4658" t="str">
            <v>шт.</v>
          </cell>
          <cell r="I4658" t="str">
            <v>pcs.</v>
          </cell>
          <cell r="J4658">
            <v>2.1</v>
          </cell>
          <cell r="K4658">
            <v>0.67</v>
          </cell>
          <cell r="L4658" t="str">
            <v>KQ-47-00</v>
          </cell>
          <cell r="M4658" t="str">
            <v>Шинопроводы и токопроводы, м</v>
          </cell>
          <cell r="N4658">
            <v>0</v>
          </cell>
          <cell r="O4658" t="str">
            <v>KQ-47-03</v>
          </cell>
          <cell r="P4658" t="str">
            <v>Монтаж шинопроводов и токопроводов свыше 35 кВ, м</v>
          </cell>
          <cell r="Q4658">
            <v>0</v>
          </cell>
        </row>
        <row r="4659">
          <cell r="E4659" t="str">
            <v>EL00-18-04-2</v>
          </cell>
          <cell r="F4659" t="str">
            <v>Опора шинная, ВЫСОКОГО напряжения свыше 35 кВ</v>
          </cell>
          <cell r="G4659" t="str">
            <v>Bus support, HIGH voltage, over 35 kV</v>
          </cell>
          <cell r="H4659" t="str">
            <v>шт.</v>
          </cell>
          <cell r="I4659" t="str">
            <v>pcs.</v>
          </cell>
          <cell r="J4659">
            <v>4.12</v>
          </cell>
          <cell r="K4659">
            <v>2.11</v>
          </cell>
          <cell r="L4659" t="str">
            <v>KQ-47-00</v>
          </cell>
          <cell r="M4659" t="str">
            <v>Шинопроводы и токопроводы, м</v>
          </cell>
          <cell r="N4659">
            <v>0</v>
          </cell>
          <cell r="O4659" t="str">
            <v>KQ-47-03</v>
          </cell>
          <cell r="P4659" t="str">
            <v>Монтаж шинопроводов и токопроводов свыше 35 кВ, м</v>
          </cell>
          <cell r="Q4659">
            <v>0</v>
          </cell>
        </row>
        <row r="4660">
          <cell r="E4660" t="str">
            <v>EL00-18-05</v>
          </cell>
          <cell r="F4660" t="str">
            <v>Гирлянды поддерживающие</v>
          </cell>
          <cell r="G4660" t="str">
            <v>Suspension sets</v>
          </cell>
        </row>
        <row r="4661">
          <cell r="E4661" t="str">
            <v>EL00-18-05-1</v>
          </cell>
          <cell r="F4661" t="str">
            <v>Гирлянда поддерживающая из подвесных изоляторов одиночная свыше 35 кВ</v>
          </cell>
          <cell r="G4661" t="str">
            <v>Supporting set of suspended insulators, single, over 35 kV</v>
          </cell>
          <cell r="H4661" t="str">
            <v>шт.</v>
          </cell>
          <cell r="I4661" t="str">
            <v>pcs.</v>
          </cell>
          <cell r="J4661">
            <v>5.16</v>
          </cell>
          <cell r="K4661">
            <v>1.65</v>
          </cell>
          <cell r="L4661" t="str">
            <v>KQ-54-00</v>
          </cell>
          <cell r="M4661" t="str">
            <v>Оборудование трансформаторных подстанций, шт.</v>
          </cell>
          <cell r="N4661">
            <v>0</v>
          </cell>
          <cell r="O4661" t="str">
            <v>KQ-54-02</v>
          </cell>
          <cell r="P4661" t="str">
            <v>Монтаж оборудования трансформаторных подстанций свыше 35 кВ, шт. (трансформатор)</v>
          </cell>
          <cell r="Q4661">
            <v>0</v>
          </cell>
        </row>
        <row r="4662">
          <cell r="E4662" t="str">
            <v>EL00-18-06</v>
          </cell>
          <cell r="F4662" t="str">
            <v>Разъединители, ВЫСКОГО напряжения свыше 35 кВ</v>
          </cell>
          <cell r="G4662" t="str">
            <v>Circuit breakers, HIGH voltage, over 35 kV</v>
          </cell>
        </row>
        <row r="4663">
          <cell r="E4663" t="str">
            <v>EL00-18-06-2</v>
          </cell>
          <cell r="F4663" t="str">
            <v>Разъединитель, ВЫСОКОГО напряжения свыше 35 кВ , на ток до 3200 А, с одним ножом заземления со стороны ведущей колонки</v>
          </cell>
          <cell r="G4663" t="str">
            <v>Circuit breaker, HIGH voltage, over 35 kV, current up to 3200 A, with one earthing blade on the master column side</v>
          </cell>
          <cell r="H4663" t="str">
            <v>шт.</v>
          </cell>
          <cell r="I4663" t="str">
            <v>pcs.</v>
          </cell>
          <cell r="J4663">
            <v>70.709999999999994</v>
          </cell>
          <cell r="K4663">
            <v>29.649940000000001</v>
          </cell>
          <cell r="L4663" t="str">
            <v>KQ-54-00</v>
          </cell>
          <cell r="M4663" t="str">
            <v>Оборудование трансформаторных подстанций, шт.</v>
          </cell>
          <cell r="N4663">
            <v>0</v>
          </cell>
          <cell r="O4663" t="str">
            <v>KQ-54-02</v>
          </cell>
          <cell r="P4663" t="str">
            <v>Монтаж оборудования трансформаторных подстанций свыше 35 кВ, шт. (трансформатор)</v>
          </cell>
          <cell r="Q4663">
            <v>0</v>
          </cell>
        </row>
        <row r="4664">
          <cell r="E4664" t="str">
            <v>EL00-18-06-3</v>
          </cell>
          <cell r="F4664" t="str">
            <v>Разъединитель, ВЫСОКОГО напряжения свыше 35 кВ , на ток до 3200 А, с двумя ножами заземления</v>
          </cell>
          <cell r="G4664" t="str">
            <v>Circuit breaker, HIGH voltage, over 35 kV, current up to 3200 A, with two earthing blades</v>
          </cell>
          <cell r="H4664" t="str">
            <v>шт.</v>
          </cell>
          <cell r="I4664" t="str">
            <v>pcs.</v>
          </cell>
          <cell r="J4664">
            <v>70.709999999999994</v>
          </cell>
          <cell r="K4664">
            <v>29.662749999999999</v>
          </cell>
          <cell r="L4664" t="str">
            <v>KQ-54-00</v>
          </cell>
          <cell r="M4664" t="str">
            <v>Оборудование трансформаторных подстанций, шт.</v>
          </cell>
          <cell r="N4664">
            <v>0</v>
          </cell>
          <cell r="O4664" t="str">
            <v>KQ-54-02</v>
          </cell>
          <cell r="P4664" t="str">
            <v>Монтаж оборудования трансформаторных подстанций свыше 35 кВ, шт. (трансформатор)</v>
          </cell>
          <cell r="Q4664">
            <v>0</v>
          </cell>
        </row>
        <row r="4665">
          <cell r="E4665" t="str">
            <v>EL00-18-06-4</v>
          </cell>
          <cell r="F4665" t="str">
            <v>Разъединитель, ВЫСОКОГО напряжения свыше 35 кВ , на ток до 3200 А, без ножей заземления</v>
          </cell>
          <cell r="G4665" t="str">
            <v>Circuit breaker, HIGH voltage, over 35 kV, current up to 3200 A, without earthing blades</v>
          </cell>
          <cell r="H4665" t="str">
            <v>шт.</v>
          </cell>
          <cell r="I4665" t="str">
            <v>pcs.</v>
          </cell>
          <cell r="J4665">
            <v>51.11</v>
          </cell>
          <cell r="K4665">
            <v>20.177129999999998</v>
          </cell>
          <cell r="L4665" t="str">
            <v>KQ-54-00</v>
          </cell>
          <cell r="M4665" t="str">
            <v>Оборудование трансформаторных подстанций, шт.</v>
          </cell>
          <cell r="N4665">
            <v>0</v>
          </cell>
          <cell r="O4665" t="str">
            <v>KQ-54-02</v>
          </cell>
          <cell r="P4665" t="str">
            <v>Монтаж оборудования трансформаторных подстанций свыше 35 кВ, шт. (трансформатор)</v>
          </cell>
          <cell r="Q4665">
            <v>0</v>
          </cell>
        </row>
        <row r="4666">
          <cell r="E4666" t="str">
            <v>EL00-18-06-5</v>
          </cell>
          <cell r="F4666" t="str">
            <v>Разъединитель, ВЫСОКОГО напряжения свыше 35 кВ, на ток до 3200 А, однополюсный с одним ножом заземления со стороны ведущей колонки</v>
          </cell>
          <cell r="G4666" t="str">
            <v>Circuit breaker, HIGH voltage, over 35 kV, current up to 3200 A, one-pole, with one earthing blade on the master column side</v>
          </cell>
          <cell r="H4666" t="str">
            <v>шт.</v>
          </cell>
          <cell r="I4666" t="str">
            <v>pcs.</v>
          </cell>
          <cell r="J4666">
            <v>38.64</v>
          </cell>
          <cell r="K4666">
            <v>8.61998</v>
          </cell>
          <cell r="L4666" t="str">
            <v>KQ-54-00</v>
          </cell>
          <cell r="M4666" t="str">
            <v>Оборудование трансформаторных подстанций, шт.</v>
          </cell>
          <cell r="N4666">
            <v>0</v>
          </cell>
          <cell r="O4666" t="str">
            <v>KQ-54-02</v>
          </cell>
          <cell r="P4666" t="str">
            <v>Монтаж оборудования трансформаторных подстанций свыше 35 кВ, шт. (трансформатор)</v>
          </cell>
          <cell r="Q4666">
            <v>0</v>
          </cell>
        </row>
        <row r="4667">
          <cell r="E4667" t="str">
            <v>EL00-18-06-6</v>
          </cell>
          <cell r="F4667" t="str">
            <v>Разъединитель, ВЫСОКОГО напряжения свыше 35 кВ, на ток до 3200 А, однополюсный с двумя ножами заземления</v>
          </cell>
          <cell r="G4667" t="str">
            <v>Circuit breaker, HIGH voltage, over 35 kV, current up to 3200 A, one-pole, with two earthing blades</v>
          </cell>
          <cell r="H4667" t="str">
            <v>шт.</v>
          </cell>
          <cell r="I4667" t="str">
            <v>pcs.</v>
          </cell>
          <cell r="J4667">
            <v>38.64</v>
          </cell>
          <cell r="K4667">
            <v>8.62425</v>
          </cell>
          <cell r="L4667" t="str">
            <v>KQ-54-00</v>
          </cell>
          <cell r="M4667" t="str">
            <v>Оборудование трансформаторных подстанций, шт.</v>
          </cell>
          <cell r="N4667">
            <v>0</v>
          </cell>
          <cell r="O4667" t="str">
            <v>KQ-54-02</v>
          </cell>
          <cell r="P4667" t="str">
            <v>Монтаж оборудования трансформаторных подстанций свыше 35 кВ, шт. (трансформатор)</v>
          </cell>
          <cell r="Q4667">
            <v>0</v>
          </cell>
        </row>
        <row r="4668">
          <cell r="E4668" t="str">
            <v>EL00-18-06-7</v>
          </cell>
          <cell r="F4668" t="str">
            <v>Разъединитель, ВЫСОКОГО напряжения свыше 35 кВ, на ток до 3200 А, однополюсный без ножей заземления</v>
          </cell>
          <cell r="G4668" t="str">
            <v>Circuit breaker, HIGH voltage, over 35 kV, current up to 3200 A, one-pole, without earthing blades</v>
          </cell>
          <cell r="H4668" t="str">
            <v>шт.</v>
          </cell>
          <cell r="I4668" t="str">
            <v>pcs.</v>
          </cell>
          <cell r="J4668">
            <v>48.94</v>
          </cell>
          <cell r="K4668">
            <v>10.93571</v>
          </cell>
          <cell r="L4668" t="str">
            <v>KQ-54-00</v>
          </cell>
          <cell r="M4668" t="str">
            <v>Оборудование трансформаторных подстанций, шт.</v>
          </cell>
          <cell r="N4668">
            <v>0</v>
          </cell>
          <cell r="O4668" t="str">
            <v>KQ-54-02</v>
          </cell>
          <cell r="P4668" t="str">
            <v>Монтаж оборудования трансформаторных подстанций свыше 35 кВ, шт. (трансформатор)</v>
          </cell>
          <cell r="Q4668">
            <v>0</v>
          </cell>
        </row>
        <row r="4669">
          <cell r="E4669" t="str">
            <v>EL00-18-07</v>
          </cell>
          <cell r="F4669" t="str">
            <v>Ограничитель перенапряжений, ВЫСОКОГО напряжения свыше 35 кВ</v>
          </cell>
          <cell r="G4669" t="str">
            <v>Surge arrester, HIGH voltage, over 35 kV</v>
          </cell>
        </row>
        <row r="4670">
          <cell r="E4670" t="str">
            <v>EL00-18-07-1</v>
          </cell>
          <cell r="F4670" t="str">
            <v>Ограничитель перенапряжений ВЫСОКОГО напряжения свыше 35 кВ</v>
          </cell>
          <cell r="G4670" t="str">
            <v>Surge arrester, HIGH voltage, over 35 kV</v>
          </cell>
          <cell r="H4670" t="str">
            <v>шт.</v>
          </cell>
          <cell r="I4670" t="str">
            <v>pcs.</v>
          </cell>
          <cell r="J4670">
            <v>4.1333299999999999</v>
          </cell>
          <cell r="K4670">
            <v>2.2537999999999996</v>
          </cell>
          <cell r="L4670" t="str">
            <v>KQ-54-00</v>
          </cell>
          <cell r="M4670" t="str">
            <v>Оборудование трансформаторных подстанций, шт.</v>
          </cell>
          <cell r="N4670">
            <v>0</v>
          </cell>
          <cell r="O4670" t="str">
            <v>KQ-54-02</v>
          </cell>
          <cell r="P4670" t="str">
            <v>Монтаж оборудования трансформаторных подстанций свыше 35 кВ, шт. (трансформатор)</v>
          </cell>
          <cell r="Q4670">
            <v>0</v>
          </cell>
        </row>
        <row r="4671">
          <cell r="E4671" t="str">
            <v>EL00-18-08</v>
          </cell>
          <cell r="F4671" t="str">
            <v>Трансформаторы и автотрансформаторы силовые, ВЫСОКОГО напряжения свыше 35 кВ</v>
          </cell>
          <cell r="G4671" t="str">
            <v>Power transformers and autotransformers, HIGH voltage, over 35 kV</v>
          </cell>
        </row>
        <row r="4672">
          <cell r="E4672" t="str">
            <v>EL00-18-08-3</v>
          </cell>
          <cell r="F4672" t="str">
            <v>Трансформатор трехфазный, ВЫСОКОГО напряжения свыше 35 кВ, мощностью до 32000 кВ∙А</v>
          </cell>
          <cell r="G4672" t="str">
            <v>Three-phase, HIGH-voltage transformer, over 35 kV, capacity: up to 32000 kV∙A</v>
          </cell>
          <cell r="H4672" t="str">
            <v>шт.</v>
          </cell>
          <cell r="I4672" t="str">
            <v>pcs.</v>
          </cell>
          <cell r="J4672">
            <v>964</v>
          </cell>
          <cell r="K4672">
            <v>359.81</v>
          </cell>
          <cell r="L4672" t="str">
            <v>KQ-54-00</v>
          </cell>
          <cell r="M4672" t="str">
            <v>Оборудование трансформаторных подстанций, шт.</v>
          </cell>
          <cell r="N4672">
            <v>1</v>
          </cell>
          <cell r="O4672" t="str">
            <v>KQ-54-02</v>
          </cell>
          <cell r="P4672" t="str">
            <v>Монтаж оборудования трансформаторных подстанций свыше 35 кВ, шт. (трансформатор)</v>
          </cell>
          <cell r="Q4672">
            <v>1</v>
          </cell>
        </row>
        <row r="4673">
          <cell r="E4673" t="str">
            <v>EL00-18-08-4</v>
          </cell>
          <cell r="F4673" t="str">
            <v>Трансформатор трехфазный, ВЫСОКОГО напряжения свыше 35 кВ, мощностью от 40000 кВ∙А до 63000 кВ∙А</v>
          </cell>
          <cell r="G4673" t="str">
            <v>Three-phase, HIGH-voltage transformer, over 35 kV, capacity: from 40000 kV∙A to 63000 kV∙A</v>
          </cell>
          <cell r="H4673" t="str">
            <v>шт.</v>
          </cell>
          <cell r="I4673" t="str">
            <v>pcs.</v>
          </cell>
          <cell r="J4673">
            <v>964</v>
          </cell>
          <cell r="K4673">
            <v>358.92</v>
          </cell>
          <cell r="L4673" t="str">
            <v>KQ-54-00</v>
          </cell>
          <cell r="M4673" t="str">
            <v>Оборудование трансформаторных подстанций, шт.</v>
          </cell>
          <cell r="N4673">
            <v>1</v>
          </cell>
          <cell r="O4673" t="str">
            <v>KQ-54-02</v>
          </cell>
          <cell r="P4673" t="str">
            <v>Монтаж оборудования трансформаторных подстанций свыше 35 кВ, шт. (трансформатор)</v>
          </cell>
          <cell r="Q4673">
            <v>1</v>
          </cell>
        </row>
        <row r="4674">
          <cell r="E4674" t="str">
            <v>EL00-18-08-5</v>
          </cell>
          <cell r="F4674" t="str">
            <v>Трансформатор трехфазный, ВЫСОКОГО напряжения свыше 35 кВ, мощностью от 80000 кВ∙А до 200000 кВ∙А</v>
          </cell>
          <cell r="G4674" t="str">
            <v>Three-phase, HIGH-voltage transformer, over 35 kV, capacity: from80000 kV∙A to 200000 kV∙A</v>
          </cell>
          <cell r="H4674" t="str">
            <v>шт.</v>
          </cell>
          <cell r="I4674" t="str">
            <v>pcs.</v>
          </cell>
          <cell r="J4674">
            <v>1108</v>
          </cell>
          <cell r="K4674">
            <v>351.13499999999999</v>
          </cell>
          <cell r="L4674" t="str">
            <v>KQ-54-00</v>
          </cell>
          <cell r="M4674" t="str">
            <v>Оборудование трансформаторных подстанций, шт.</v>
          </cell>
          <cell r="N4674">
            <v>1</v>
          </cell>
          <cell r="O4674" t="str">
            <v>KQ-54-02</v>
          </cell>
          <cell r="P4674" t="str">
            <v>Монтаж оборудования трансформаторных подстанций свыше 35 кВ, шт. (трансформатор)</v>
          </cell>
          <cell r="Q4674">
            <v>1</v>
          </cell>
        </row>
        <row r="4675">
          <cell r="E4675" t="str">
            <v>EL00-18-08-6</v>
          </cell>
          <cell r="F4675" t="str">
            <v>Трансформатор трехфазный, ВЫСОКОГО напряжения свыше 35 кВ, мощностью от 200000 кВ∙А и выше</v>
          </cell>
          <cell r="G4675" t="str">
            <v>Three-phase, HIGH-voltage transformer, over 35 kV, capacity: from 200000 kV∙A and above</v>
          </cell>
          <cell r="H4675" t="str">
            <v>шт.</v>
          </cell>
          <cell r="I4675" t="str">
            <v>pcs.</v>
          </cell>
          <cell r="J4675">
            <v>1426</v>
          </cell>
          <cell r="K4675">
            <v>445.42</v>
          </cell>
          <cell r="L4675" t="str">
            <v>KQ-54-00</v>
          </cell>
          <cell r="M4675" t="str">
            <v>Оборудование трансформаторных подстанций, шт.</v>
          </cell>
          <cell r="N4675">
            <v>1</v>
          </cell>
          <cell r="O4675" t="str">
            <v>KQ-54-02</v>
          </cell>
          <cell r="P4675" t="str">
            <v>Монтаж оборудования трансформаторных подстанций свыше 35 кВ, шт. (трансформатор)</v>
          </cell>
          <cell r="Q4675">
            <v>1</v>
          </cell>
        </row>
        <row r="4676">
          <cell r="E4676" t="str">
            <v>EL00-18-08-7</v>
          </cell>
          <cell r="F4676" t="str">
            <v>Автотрансформатор трехфазный, ВЫСОКОГО напряжения свыше 35 кВ, мощностью до 125000 кВ∙А</v>
          </cell>
          <cell r="G4676" t="str">
            <v>Three-phase, HIGH-voltage autotransformer, over 35 kV, capacity: from 125000 kV∙A</v>
          </cell>
          <cell r="H4676" t="str">
            <v>шт.</v>
          </cell>
          <cell r="I4676" t="str">
            <v>pcs.</v>
          </cell>
          <cell r="J4676">
            <v>964</v>
          </cell>
          <cell r="K4676">
            <v>364.81</v>
          </cell>
          <cell r="L4676" t="str">
            <v>KQ-54-00</v>
          </cell>
          <cell r="M4676" t="str">
            <v>Оборудование трансформаторных подстанций, шт.</v>
          </cell>
          <cell r="N4676">
            <v>1</v>
          </cell>
          <cell r="O4676" t="str">
            <v>KQ-54-02</v>
          </cell>
          <cell r="P4676" t="str">
            <v>Монтаж оборудования трансформаторных подстанций свыше 35 кВ, шт. (трансформатор)</v>
          </cell>
          <cell r="Q4676">
            <v>1</v>
          </cell>
        </row>
        <row r="4677">
          <cell r="E4677" t="str">
            <v>EL00-18-08-8</v>
          </cell>
          <cell r="F4677" t="str">
            <v>Автотрансформатор трехфазный, ВЫСОКОГО напряжения свыше 35 кВ, мощностью от 125000 кВ∙А до 250000 кВ∙А</v>
          </cell>
          <cell r="G4677" t="str">
            <v>Three-phase, HIGH-voltage autotransformer, over 35 kV, capacity: from 125000 kV∙А to 250000 kV∙А</v>
          </cell>
          <cell r="H4677" t="str">
            <v>шт.</v>
          </cell>
          <cell r="I4677" t="str">
            <v>pcs.</v>
          </cell>
          <cell r="J4677">
            <v>1108</v>
          </cell>
          <cell r="K4677">
            <v>357.79</v>
          </cell>
          <cell r="L4677" t="str">
            <v>KQ-54-00</v>
          </cell>
          <cell r="M4677" t="str">
            <v>Оборудование трансформаторных подстанций, шт.</v>
          </cell>
          <cell r="N4677">
            <v>1</v>
          </cell>
          <cell r="O4677" t="str">
            <v>KQ-54-02</v>
          </cell>
          <cell r="P4677" t="str">
            <v>Монтаж оборудования трансформаторных подстанций свыше 35 кВ, шт. (трансформатор)</v>
          </cell>
          <cell r="Q4677">
            <v>1</v>
          </cell>
        </row>
        <row r="4678">
          <cell r="E4678" t="str">
            <v>EL00-18-08-9</v>
          </cell>
          <cell r="F4678" t="str">
            <v>Автотрансформатор трехфазный, ВЫСОКОГО напряжения свыше 35 кВ, мощностью от 250000 кВ∙А и выше</v>
          </cell>
          <cell r="G4678" t="str">
            <v>Three-phase, HIGH-voltage autotransformer, over 35 kV, capacity: from 250000 kV∙A and above</v>
          </cell>
          <cell r="H4678" t="str">
            <v>шт.</v>
          </cell>
          <cell r="I4678" t="str">
            <v>pcs.</v>
          </cell>
          <cell r="J4678">
            <v>1426</v>
          </cell>
          <cell r="K4678">
            <v>444.6</v>
          </cell>
          <cell r="L4678" t="str">
            <v>KQ-54-00</v>
          </cell>
          <cell r="M4678" t="str">
            <v>Оборудование трансформаторных подстанций, шт.</v>
          </cell>
          <cell r="N4678">
            <v>1</v>
          </cell>
          <cell r="O4678" t="str">
            <v>KQ-54-02</v>
          </cell>
          <cell r="P4678" t="str">
            <v>Монтаж оборудования трансформаторных подстанций свыше 35 кВ, шт. (трансформатор)</v>
          </cell>
          <cell r="Q4678">
            <v>1</v>
          </cell>
        </row>
        <row r="4679">
          <cell r="E4679" t="str">
            <v>EL00-18-09</v>
          </cell>
          <cell r="F4679" t="str">
            <v>Системы охлаждения трансформаторов</v>
          </cell>
          <cell r="G4679" t="str">
            <v>Transformer cooling systems</v>
          </cell>
        </row>
        <row r="4680">
          <cell r="E4680" t="str">
            <v>EL00-18-09-1</v>
          </cell>
          <cell r="F4680" t="str">
            <v>Система охлаждения вида ДЦ навесная (1 охладитель)</v>
          </cell>
          <cell r="G4680" t="str">
            <v>Cooling system, DC (oil natural/air forced cooling) type, mounted (1 cooler)</v>
          </cell>
          <cell r="H4680" t="str">
            <v>шт.</v>
          </cell>
          <cell r="I4680" t="str">
            <v>pcs.</v>
          </cell>
          <cell r="J4680">
            <v>84</v>
          </cell>
          <cell r="K4680">
            <v>13.835000000000001</v>
          </cell>
          <cell r="L4680" t="str">
            <v>KQ-54-00</v>
          </cell>
          <cell r="M4680" t="str">
            <v>Оборудование трансформаторных подстанций, шт.</v>
          </cell>
          <cell r="N4680">
            <v>0</v>
          </cell>
          <cell r="O4680" t="str">
            <v>KQ-54-02</v>
          </cell>
          <cell r="P4680" t="str">
            <v>Монтаж оборудования трансформаторных подстанций свыше 35 кВ, шт. (трансформатор)</v>
          </cell>
          <cell r="Q4680">
            <v>0</v>
          </cell>
        </row>
        <row r="4681">
          <cell r="E4681" t="str">
            <v>EL00-18-09-2</v>
          </cell>
          <cell r="F4681" t="str">
            <v>Система охлаждения вида ДЦ выносная типа ГОУ, состоящая из 3-4 охладителей</v>
          </cell>
          <cell r="G4681" t="str">
            <v>Cooling system, DC (oil natural/air forced cooling) type, remote, GOU (group cooling facility), consisting of 3-4 coolers</v>
          </cell>
          <cell r="H4681" t="str">
            <v>шт.</v>
          </cell>
          <cell r="I4681" t="str">
            <v>pcs.</v>
          </cell>
          <cell r="J4681">
            <v>214</v>
          </cell>
          <cell r="K4681">
            <v>64.692999999999998</v>
          </cell>
          <cell r="L4681" t="str">
            <v>KQ-54-00</v>
          </cell>
          <cell r="M4681" t="str">
            <v>Оборудование трансформаторных подстанций, шт.</v>
          </cell>
          <cell r="N4681">
            <v>0</v>
          </cell>
          <cell r="O4681" t="str">
            <v>KQ-54-02</v>
          </cell>
          <cell r="P4681" t="str">
            <v>Монтаж оборудования трансформаторных подстанций свыше 35 кВ, шт. (трансформатор)</v>
          </cell>
          <cell r="Q4681">
            <v>0</v>
          </cell>
        </row>
        <row r="4682">
          <cell r="E4682" t="str">
            <v>EL00-18-10</v>
          </cell>
          <cell r="F4682" t="str">
            <v>Трансформаторы тока, ВЫСОКОГО напряжения свыше 35 кВ</v>
          </cell>
          <cell r="G4682" t="str">
            <v>Current transformers, HIGH voltage, over 35 kV</v>
          </cell>
        </row>
        <row r="4683">
          <cell r="E4683" t="str">
            <v>EL00-18-10-1</v>
          </cell>
          <cell r="F4683" t="str">
            <v>Трансформатор тока, ВЫСКОГО напряжения свыше 35 кВ</v>
          </cell>
          <cell r="G4683" t="str">
            <v>Current transformer, HIGH voltage, over 35 kV</v>
          </cell>
          <cell r="H4683" t="str">
            <v>шт.</v>
          </cell>
          <cell r="I4683" t="str">
            <v>pcs.</v>
          </cell>
          <cell r="J4683">
            <v>39.1</v>
          </cell>
          <cell r="K4683">
            <v>12.34</v>
          </cell>
          <cell r="L4683" t="str">
            <v>KQ-54-00</v>
          </cell>
          <cell r="M4683" t="str">
            <v>Оборудование трансформаторных подстанций, шт.</v>
          </cell>
          <cell r="N4683">
            <v>1</v>
          </cell>
          <cell r="O4683" t="str">
            <v>KQ-54-02</v>
          </cell>
          <cell r="P4683" t="str">
            <v>Монтаж оборудования трансформаторных подстанций свыше 35 кВ, шт. (трансформатор)</v>
          </cell>
          <cell r="Q4683">
            <v>1</v>
          </cell>
        </row>
        <row r="4684">
          <cell r="E4684" t="str">
            <v>EL00-18-11</v>
          </cell>
          <cell r="F4684" t="str">
            <v>Трансформаторы напряжения, ВЫСОКОГО напряжения свыше 35 кВ</v>
          </cell>
          <cell r="G4684" t="str">
            <v>Voltage transformers, HIGH voltage, over 35 kV</v>
          </cell>
        </row>
        <row r="4685">
          <cell r="E4685" t="str">
            <v>EL00-18-11-1</v>
          </cell>
          <cell r="F4685" t="str">
            <v>Трансформатор напряжения однофазный, ВЫСОКОГО напряжения свыше 35 кВ</v>
          </cell>
          <cell r="G4685" t="str">
            <v>Voltage transformer, single-phase, HIGH voltage, over 35 kV</v>
          </cell>
          <cell r="H4685" t="str">
            <v>шт.</v>
          </cell>
          <cell r="I4685" t="str">
            <v>pcs.</v>
          </cell>
          <cell r="J4685">
            <v>37.1</v>
          </cell>
          <cell r="K4685">
            <v>15.548999999999999</v>
          </cell>
          <cell r="L4685" t="str">
            <v>KQ-54-00</v>
          </cell>
          <cell r="M4685" t="str">
            <v>Оборудование трансформаторных подстанций, шт.</v>
          </cell>
          <cell r="N4685">
            <v>1</v>
          </cell>
          <cell r="O4685" t="str">
            <v>KQ-54-02</v>
          </cell>
          <cell r="P4685" t="str">
            <v>Монтаж оборудования трансформаторных подстанций свыше 35 кВ, шт. (трансформатор)</v>
          </cell>
          <cell r="Q4685">
            <v>1</v>
          </cell>
        </row>
        <row r="4686">
          <cell r="E4686" t="str">
            <v>EL00-18-12</v>
          </cell>
          <cell r="F4686" t="str">
            <v>Выключатели, ВЫСКОГО напряжения свыше 35 кВ</v>
          </cell>
          <cell r="G4686" t="str">
            <v>Circuit breakers, HIGH voltage, over 35 kV</v>
          </cell>
        </row>
        <row r="4687">
          <cell r="E4687" t="str">
            <v>EL00-18-12-1</v>
          </cell>
          <cell r="F4687" t="str">
            <v>Элегазовый выключатель, ВЫСОКОГО напряжения свыше 35 кВ, ток 2000 А</v>
          </cell>
          <cell r="G4687" t="str">
            <v>SF6 circuit breaker, HIGH voltage, over 35 kV, current: 2000 A</v>
          </cell>
          <cell r="H4687" t="str">
            <v>шт.</v>
          </cell>
          <cell r="I4687" t="str">
            <v>pcs.</v>
          </cell>
          <cell r="J4687">
            <v>91.67</v>
          </cell>
          <cell r="K4687">
            <v>16.727</v>
          </cell>
          <cell r="L4687" t="str">
            <v>KQ-54-00</v>
          </cell>
          <cell r="M4687" t="str">
            <v>Оборудование трансформаторных подстанций, шт.</v>
          </cell>
          <cell r="N4687">
            <v>0</v>
          </cell>
          <cell r="O4687" t="str">
            <v>KQ-54-02</v>
          </cell>
          <cell r="P4687" t="str">
            <v>Монтаж оборудования трансформаторных подстанций свыше 35 кВ, шт. (трансформатор)</v>
          </cell>
          <cell r="Q4687">
            <v>0</v>
          </cell>
        </row>
        <row r="4688">
          <cell r="E4688" t="str">
            <v>EL00-18-12-2</v>
          </cell>
          <cell r="F4688" t="str">
            <v>Элегазовый выключатель, ВЫСОКОГО напряжения свыше 35 кВ, ток 2500 А</v>
          </cell>
          <cell r="G4688" t="str">
            <v>SF6 circuit breaker, HIGH voltage, over 35 kV, current: 2500 A</v>
          </cell>
          <cell r="H4688" t="str">
            <v>шт.</v>
          </cell>
          <cell r="I4688" t="str">
            <v>pcs.</v>
          </cell>
          <cell r="J4688">
            <v>91.67</v>
          </cell>
          <cell r="K4688">
            <v>16.727</v>
          </cell>
          <cell r="L4688" t="str">
            <v>KQ-54-00</v>
          </cell>
          <cell r="M4688" t="str">
            <v>Оборудование трансформаторных подстанций, шт.</v>
          </cell>
          <cell r="N4688">
            <v>0</v>
          </cell>
          <cell r="O4688" t="str">
            <v>KQ-54-02</v>
          </cell>
          <cell r="P4688" t="str">
            <v>Монтаж оборудования трансформаторных подстанций свыше 35 кВ, шт. (трансформатор)</v>
          </cell>
          <cell r="Q4688">
            <v>0</v>
          </cell>
        </row>
        <row r="4689">
          <cell r="E4689" t="str">
            <v>EL00-18-12-3</v>
          </cell>
          <cell r="F4689" t="str">
            <v>Элегазовый выключатель, ВЫСОКОГО напряжения свыше 35 кВ, ток 3150 А</v>
          </cell>
          <cell r="G4689" t="str">
            <v>SF6 circuit breaker, HIGH voltage, over 35 kV, current: 3150 A</v>
          </cell>
          <cell r="H4689" t="str">
            <v>шт.</v>
          </cell>
          <cell r="I4689" t="str">
            <v>pcs.</v>
          </cell>
          <cell r="J4689">
            <v>91.67</v>
          </cell>
          <cell r="K4689">
            <v>16.727</v>
          </cell>
          <cell r="L4689" t="str">
            <v>KQ-54-00</v>
          </cell>
          <cell r="M4689" t="str">
            <v>Оборудование трансформаторных подстанций, шт.</v>
          </cell>
          <cell r="N4689">
            <v>0</v>
          </cell>
          <cell r="O4689" t="str">
            <v>KQ-54-02</v>
          </cell>
          <cell r="P4689" t="str">
            <v>Монтаж оборудования трансформаторных подстанций свыше 35 кВ, шт. (трансформатор)</v>
          </cell>
          <cell r="Q4689">
            <v>0</v>
          </cell>
        </row>
        <row r="4690">
          <cell r="E4690" t="str">
            <v>EL00-18-12-4</v>
          </cell>
          <cell r="F4690" t="str">
            <v>Элегазовый выключатель, ВЫСОКОГО напряжения свыше 35 кВ, ток 4000 А</v>
          </cell>
          <cell r="G4690" t="str">
            <v>SF6 circuit breaker, HIGH voltage, over 35 kV, current: 4000 A</v>
          </cell>
          <cell r="H4690" t="str">
            <v>шт.</v>
          </cell>
          <cell r="I4690" t="str">
            <v>pcs.</v>
          </cell>
          <cell r="J4690">
            <v>91.67</v>
          </cell>
          <cell r="K4690">
            <v>16.978000000000002</v>
          </cell>
          <cell r="L4690" t="str">
            <v>KQ-54-00</v>
          </cell>
          <cell r="M4690" t="str">
            <v>Оборудование трансформаторных подстанций, шт.</v>
          </cell>
          <cell r="N4690">
            <v>0</v>
          </cell>
          <cell r="O4690" t="str">
            <v>KQ-54-02</v>
          </cell>
          <cell r="P4690" t="str">
            <v>Монтаж оборудования трансформаторных подстанций свыше 35 кВ, шт. (трансформатор)</v>
          </cell>
          <cell r="Q4690">
            <v>0</v>
          </cell>
        </row>
        <row r="4691">
          <cell r="E4691" t="str">
            <v>EL00-19</v>
          </cell>
          <cell r="F4691" t="str">
            <v>Оборудование электроснабжения, СРЕДНЕГО напряжения от 1 кВ до 35 кВ</v>
          </cell>
          <cell r="G4691" t="str">
            <v>Power equipment, MEDIUM voltage, from 1 kV to 35 kV</v>
          </cell>
        </row>
        <row r="4692">
          <cell r="E4692" t="str">
            <v>EL00-19-01</v>
          </cell>
          <cell r="F4692" t="str">
            <v>Изолятор опорный, СРЕДНЕГО напряжения от 1 кВ до 35 кВ</v>
          </cell>
          <cell r="G4692" t="str">
            <v>Support Insulator Hook-Up, MEDIUM Voltage, 1 kV to 35 kV</v>
          </cell>
        </row>
        <row r="4693">
          <cell r="E4693" t="str">
            <v>EL00-19-01-1</v>
          </cell>
          <cell r="F4693" t="str">
            <v>Изолятор опорный, СРЕДНЕГО напряжения от 1 кВ до 35 кВ, количество точек крепления 1</v>
          </cell>
          <cell r="G4693" t="str">
            <v>Support insulator, MEDIUM voltage, 1 kV to 35 kV, number of fixing points: 1</v>
          </cell>
          <cell r="H4693" t="str">
            <v>шт.</v>
          </cell>
          <cell r="I4693" t="str">
            <v>pcs.</v>
          </cell>
          <cell r="J4693">
            <v>2.0299999999999998</v>
          </cell>
          <cell r="K4693">
            <v>0.55000000000000004</v>
          </cell>
          <cell r="L4693" t="str">
            <v>KQ-47-00</v>
          </cell>
          <cell r="M4693" t="str">
            <v>Шинопроводы и токопроводы, м</v>
          </cell>
          <cell r="N4693">
            <v>0</v>
          </cell>
          <cell r="O4693" t="str">
            <v>KQ-47-02</v>
          </cell>
          <cell r="P4693" t="str">
            <v>Монтаж шинопроводов и токопроводов от 1 до 35 кВ, м</v>
          </cell>
          <cell r="Q4693">
            <v>0</v>
          </cell>
        </row>
        <row r="4694">
          <cell r="E4694" t="str">
            <v>EL00-19-01-2</v>
          </cell>
          <cell r="F4694" t="str">
            <v>Изолятор опорный, СРЕДНЕГО напряжения от 1 кВ до 35 кВ, количество точек крепления 2</v>
          </cell>
          <cell r="G4694" t="str">
            <v>Support insulator, MEDIUM voltage, 1 kV to 35 kV, number of fixing points: 2</v>
          </cell>
          <cell r="H4694" t="str">
            <v>шт.</v>
          </cell>
          <cell r="I4694" t="str">
            <v>pcs.</v>
          </cell>
          <cell r="J4694">
            <v>2.0299999999999998</v>
          </cell>
          <cell r="K4694">
            <v>0.55000000000000004</v>
          </cell>
          <cell r="L4694" t="str">
            <v>KQ-47-00</v>
          </cell>
          <cell r="M4694" t="str">
            <v>Шинопроводы и токопроводы, м</v>
          </cell>
          <cell r="N4694">
            <v>0</v>
          </cell>
          <cell r="O4694" t="str">
            <v>KQ-47-02</v>
          </cell>
          <cell r="P4694" t="str">
            <v>Монтаж шинопроводов и токопроводов от 1 до 35 кВ, м</v>
          </cell>
          <cell r="Q4694">
            <v>0</v>
          </cell>
        </row>
        <row r="4695">
          <cell r="E4695" t="str">
            <v>EL00-19-01-3</v>
          </cell>
          <cell r="F4695" t="str">
            <v>Изолятор опорный, СРЕДНЕГО напряжения от 1 кВ до 35 кВ, количество точек крепления 4</v>
          </cell>
          <cell r="G4695" t="str">
            <v>Support insulator, MEDIUM voltage, 1 kV to 35 kV, number of fixing points: 4</v>
          </cell>
          <cell r="H4695" t="str">
            <v>шт.</v>
          </cell>
          <cell r="I4695" t="str">
            <v>pcs.</v>
          </cell>
          <cell r="J4695">
            <v>2.0299999999999998</v>
          </cell>
          <cell r="K4695">
            <v>0.55000000000000004</v>
          </cell>
          <cell r="L4695" t="str">
            <v>KQ-47-00</v>
          </cell>
          <cell r="M4695" t="str">
            <v>Шинопроводы и токопроводы, м</v>
          </cell>
          <cell r="N4695">
            <v>0</v>
          </cell>
          <cell r="O4695" t="str">
            <v>KQ-47-02</v>
          </cell>
          <cell r="P4695" t="str">
            <v>Монтаж шинопроводов и токопроводов от 1 до 35 кВ, м</v>
          </cell>
          <cell r="Q4695">
            <v>0</v>
          </cell>
        </row>
        <row r="4696">
          <cell r="E4696" t="str">
            <v>EL00-19-02</v>
          </cell>
          <cell r="F4696" t="str">
            <v>Ограничитель перенапряжений, СРЕДНЕГО напряжения от 1 кВ до 35 кВ</v>
          </cell>
          <cell r="G4696" t="str">
            <v>Surge arrester, MEDIUM voltage, from 1 kV to 35 kV</v>
          </cell>
        </row>
        <row r="4697">
          <cell r="E4697" t="str">
            <v>EL00-19-02-1</v>
          </cell>
          <cell r="F4697" t="str">
            <v>Монтаж ограничителя перенапряжений, СРЕДНЕГО напряжения от 1 кВ до 35 кВ</v>
          </cell>
          <cell r="G4697" t="str">
            <v>Installation of surge arrester, MEDIUM voltage, from 1 kV to 35 kV</v>
          </cell>
          <cell r="H4697" t="str">
            <v>шт.</v>
          </cell>
          <cell r="I4697" t="str">
            <v>pcs.</v>
          </cell>
          <cell r="J4697">
            <v>3.62</v>
          </cell>
          <cell r="K4697">
            <v>0.52427999999999997</v>
          </cell>
          <cell r="L4697" t="str">
            <v>KQ-54-00</v>
          </cell>
          <cell r="M4697" t="str">
            <v>Оборудование трансформаторных подстанций, шт.</v>
          </cell>
          <cell r="N4697">
            <v>0</v>
          </cell>
          <cell r="O4697" t="str">
            <v>KQ-54-01</v>
          </cell>
          <cell r="P4697" t="str">
            <v>Монтаж оборудования трансформаторных подстанций от 1 до 35 кВ, шт. (трансформатор)</v>
          </cell>
          <cell r="Q4697">
            <v>0</v>
          </cell>
        </row>
        <row r="4698">
          <cell r="E4698" t="str">
            <v>EL00-19-05</v>
          </cell>
          <cell r="F4698" t="str">
            <v>Трансформаторы тока, СРЕДНЕГО напряжения от 1 кВ до 35 кВ</v>
          </cell>
          <cell r="G4698" t="str">
            <v>Current transformers, MEDIUM voltage, from 1 kV to 35 kV</v>
          </cell>
        </row>
        <row r="4699">
          <cell r="E4699" t="str">
            <v>EL00-19-05-1</v>
          </cell>
          <cell r="F4699" t="str">
            <v>Трансформатор тока, СРЕДНЕГО напряжения от 1 кВ до 35 кВ</v>
          </cell>
          <cell r="G4699" t="str">
            <v>Current transformer, MEDIUM voltage, from 1 kV to 35 kV</v>
          </cell>
          <cell r="H4699" t="str">
            <v>шт.</v>
          </cell>
          <cell r="I4699" t="str">
            <v>pcs.</v>
          </cell>
          <cell r="J4699">
            <v>16.5</v>
          </cell>
          <cell r="K4699">
            <v>2.6305000000000001</v>
          </cell>
          <cell r="L4699" t="str">
            <v>KQ-54-00</v>
          </cell>
          <cell r="M4699" t="str">
            <v>Оборудование трансформаторных подстанций, шт.</v>
          </cell>
          <cell r="N4699">
            <v>1</v>
          </cell>
          <cell r="O4699" t="str">
            <v>KQ-54-01</v>
          </cell>
          <cell r="P4699" t="str">
            <v>Монтаж оборудования трансформаторных подстанций от 1 до 35 кВ, шт. (трансформатор)</v>
          </cell>
          <cell r="Q4699">
            <v>1</v>
          </cell>
        </row>
        <row r="4700">
          <cell r="E4700" t="str">
            <v>EL00-19-06</v>
          </cell>
          <cell r="F4700" t="str">
            <v>Трансформаторы напряжения, СРЕДНЕГО напряжения от 1 кВ до 35 кВ</v>
          </cell>
          <cell r="G4700" t="str">
            <v>Voltage transformers, MEDIUM voltage, from 1 kV to 35 kV</v>
          </cell>
        </row>
        <row r="4701">
          <cell r="E4701" t="str">
            <v>EL00-19-06-1</v>
          </cell>
          <cell r="F4701" t="str">
            <v>Трансформатор напряжения однофазный, СРЕДНЕГО напряжения от 1 кВ до 35 кВ</v>
          </cell>
          <cell r="G4701" t="str">
            <v>Single-phase voltage transformer, MEDIUM voltage, from 1 kV to 35 kV</v>
          </cell>
          <cell r="H4701" t="str">
            <v>шт.</v>
          </cell>
          <cell r="I4701" t="str">
            <v>pcs.</v>
          </cell>
          <cell r="J4701">
            <v>0.72</v>
          </cell>
          <cell r="K4701">
            <v>0.108</v>
          </cell>
          <cell r="L4701" t="str">
            <v>KQ-54-00</v>
          </cell>
          <cell r="M4701" t="str">
            <v>Оборудование трансформаторных подстанций, шт.</v>
          </cell>
          <cell r="N4701">
            <v>1</v>
          </cell>
          <cell r="O4701" t="str">
            <v>KQ-54-01</v>
          </cell>
          <cell r="P4701" t="str">
            <v>Монтаж оборудования трансформаторных подстанций от 1 до 35 кВ, шт. (трансформатор)</v>
          </cell>
          <cell r="Q4701">
            <v>1</v>
          </cell>
        </row>
        <row r="4702">
          <cell r="E4702" t="str">
            <v>EL00-19-07</v>
          </cell>
          <cell r="F4702" t="str">
            <v>Разъединители трехполюсные, СРЕДНЕГО напряжения от 1 кВ до 35 кВ</v>
          </cell>
          <cell r="G4702" t="str">
            <v>Circuit breakers, three-pole, MEDIUM voltage, from 1 kV to 35 kV</v>
          </cell>
        </row>
        <row r="4703">
          <cell r="E4703" t="str">
            <v>EL00-19-07-4</v>
          </cell>
          <cell r="F4703" t="str">
            <v>Разъединитель трехполюсный, СРЕДНЕГО напряжения от 1 кВ до 35 кВ, ток 400 А</v>
          </cell>
          <cell r="G4703" t="str">
            <v>Circuit breaker, three-pole, MEDIUM voltage, from 1 kV to 35 kV, current: 400 A</v>
          </cell>
          <cell r="H4703" t="str">
            <v>шт.</v>
          </cell>
          <cell r="I4703" t="str">
            <v>pcs.</v>
          </cell>
          <cell r="J4703">
            <v>33</v>
          </cell>
          <cell r="K4703">
            <v>6.2013400000000001</v>
          </cell>
          <cell r="L4703" t="str">
            <v>KQ-54-00</v>
          </cell>
          <cell r="M4703" t="str">
            <v>Оборудование трансформаторных подстанций, шт.</v>
          </cell>
          <cell r="N4703">
            <v>0</v>
          </cell>
          <cell r="O4703" t="str">
            <v>KQ-54-01</v>
          </cell>
          <cell r="P4703" t="str">
            <v>Монтаж оборудования трансформаторных подстанций от 1 до 35 кВ, шт. (трансформатор)</v>
          </cell>
          <cell r="Q4703">
            <v>0</v>
          </cell>
        </row>
        <row r="4704">
          <cell r="E4704" t="str">
            <v>EL00-19-07-5</v>
          </cell>
          <cell r="F4704" t="str">
            <v>Разъединитель трехполюсный, СРЕДНЕГО напряжения от 1 кВ до 35 кВ, ток 630 А</v>
          </cell>
          <cell r="G4704" t="str">
            <v>Circuit breaker, three-pole, MEDIUM voltage, from 1 kV to 35 kV, current: 630 A</v>
          </cell>
          <cell r="H4704" t="str">
            <v>шт.</v>
          </cell>
          <cell r="I4704" t="str">
            <v>pcs.</v>
          </cell>
          <cell r="J4704">
            <v>33</v>
          </cell>
          <cell r="K4704">
            <v>6.2034399999999996</v>
          </cell>
          <cell r="L4704" t="str">
            <v>KQ-54-00</v>
          </cell>
          <cell r="M4704" t="str">
            <v>Оборудование трансформаторных подстанций, шт.</v>
          </cell>
          <cell r="N4704">
            <v>0</v>
          </cell>
          <cell r="O4704" t="str">
            <v>KQ-54-01</v>
          </cell>
          <cell r="P4704" t="str">
            <v>Монтаж оборудования трансформаторных подстанций от 1 до 35 кВ, шт. (трансформатор)</v>
          </cell>
          <cell r="Q4704">
            <v>0</v>
          </cell>
        </row>
        <row r="4705">
          <cell r="E4705" t="str">
            <v>EL00-19-07-6</v>
          </cell>
          <cell r="F4705" t="str">
            <v>Разъединитель трехполюсный, СРЕДНЕГО напряжения от 1 кВ до 35 кВ, ток 1000 А</v>
          </cell>
          <cell r="G4705" t="str">
            <v>Circuit breaker, three-pole, MEDIUM voltage, from 1 kV to 35 kV, current: 1000 A</v>
          </cell>
          <cell r="H4705" t="str">
            <v>шт.</v>
          </cell>
          <cell r="I4705" t="str">
            <v>pcs.</v>
          </cell>
          <cell r="J4705">
            <v>33</v>
          </cell>
          <cell r="K4705">
            <v>6.2040699999999998</v>
          </cell>
          <cell r="L4705" t="str">
            <v>KQ-54-00</v>
          </cell>
          <cell r="M4705" t="str">
            <v>Оборудование трансформаторных подстанций, шт.</v>
          </cell>
          <cell r="N4705">
            <v>0</v>
          </cell>
          <cell r="O4705" t="str">
            <v>KQ-54-01</v>
          </cell>
          <cell r="P4705" t="str">
            <v>Монтаж оборудования трансформаторных подстанций от 1 до 35 кВ, шт. (трансформатор)</v>
          </cell>
          <cell r="Q4705">
            <v>0</v>
          </cell>
        </row>
        <row r="4706">
          <cell r="E4706" t="str">
            <v>EL00-19-07-7</v>
          </cell>
          <cell r="F4706" t="str">
            <v>Разъединитель трехполюсный, СРЕДНЕГО напряжения от 1 кВ до 35 кВ, ток 2000 А</v>
          </cell>
          <cell r="G4706" t="str">
            <v>Circuit breaker, three-pole, MEDIUM voltage, from 1 kV to 35 kV, current: 2000 A</v>
          </cell>
          <cell r="H4706" t="str">
            <v>шт.</v>
          </cell>
          <cell r="I4706" t="str">
            <v>pcs.</v>
          </cell>
          <cell r="J4706">
            <v>35</v>
          </cell>
          <cell r="K4706">
            <v>7.3049099999999996</v>
          </cell>
          <cell r="L4706" t="str">
            <v>KQ-54-00</v>
          </cell>
          <cell r="M4706" t="str">
            <v>Оборудование трансформаторных подстанций, шт.</v>
          </cell>
          <cell r="N4706">
            <v>0</v>
          </cell>
          <cell r="O4706" t="str">
            <v>KQ-54-01</v>
          </cell>
          <cell r="P4706" t="str">
            <v>Монтаж оборудования трансформаторных подстанций от 1 до 35 кВ, шт. (трансформатор)</v>
          </cell>
          <cell r="Q4706">
            <v>0</v>
          </cell>
        </row>
        <row r="4707">
          <cell r="E4707" t="str">
            <v>EL00-19-07-8</v>
          </cell>
          <cell r="F4707" t="str">
            <v>Разъединитель трехполюсный, СРЕДНЕГО напряжения от 1 кВ до 35 кВ, ток 2500 А</v>
          </cell>
          <cell r="G4707" t="str">
            <v>Circuit breaker, three-pole, MEDIUM voltage, from 1 kV to 35 kV, current: 2500 A</v>
          </cell>
          <cell r="H4707" t="str">
            <v>шт.</v>
          </cell>
          <cell r="I4707" t="str">
            <v>pcs.</v>
          </cell>
          <cell r="J4707">
            <v>35</v>
          </cell>
          <cell r="K4707">
            <v>7.3055399999999997</v>
          </cell>
          <cell r="L4707" t="str">
            <v>KQ-54-00</v>
          </cell>
          <cell r="M4707" t="str">
            <v>Оборудование трансформаторных подстанций, шт.</v>
          </cell>
          <cell r="N4707">
            <v>0</v>
          </cell>
          <cell r="O4707" t="str">
            <v>KQ-54-01</v>
          </cell>
          <cell r="P4707" t="str">
            <v>Монтаж оборудования трансформаторных подстанций от 1 до 35 кВ, шт. (трансформатор)</v>
          </cell>
          <cell r="Q4707">
            <v>0</v>
          </cell>
        </row>
        <row r="4708">
          <cell r="E4708" t="str">
            <v>EL00-19-07-9</v>
          </cell>
          <cell r="F4708" t="str">
            <v>Разъединитель трехполюсный, СРЕДНЕГО напряжения от 1 кВ до 35 кВ, ток 4000 А</v>
          </cell>
          <cell r="G4708" t="str">
            <v>Circuit breaker, three-pole, MEDIUM voltage, from 1 kV to 35 kV, current: 4000 A</v>
          </cell>
          <cell r="H4708" t="str">
            <v>шт.</v>
          </cell>
          <cell r="I4708" t="str">
            <v>pcs.</v>
          </cell>
          <cell r="J4708">
            <v>38.4</v>
          </cell>
          <cell r="K4708">
            <v>17.116099999999999</v>
          </cell>
          <cell r="L4708" t="str">
            <v>KQ-54-00</v>
          </cell>
          <cell r="M4708" t="str">
            <v>Оборудование трансформаторных подстанций, шт.</v>
          </cell>
          <cell r="N4708">
            <v>0</v>
          </cell>
          <cell r="O4708" t="str">
            <v>KQ-54-01</v>
          </cell>
          <cell r="P4708" t="str">
            <v>Монтаж оборудования трансформаторных подстанций от 1 до 35 кВ, шт. (трансформатор)</v>
          </cell>
          <cell r="Q4708">
            <v>0</v>
          </cell>
        </row>
        <row r="4709">
          <cell r="E4709" t="str">
            <v>EL00-19-07-10</v>
          </cell>
          <cell r="F4709" t="str">
            <v>Разъединитель трехполюсный, СРЕДНЕГО напряжения от 1 кВ до 35 кВ, ток 6300 А</v>
          </cell>
          <cell r="G4709" t="str">
            <v>Circuit breaker, three-pole, MEDIUM voltage, from 1 kV to 35 kV, current: 6300 A</v>
          </cell>
          <cell r="H4709" t="str">
            <v>шт.</v>
          </cell>
          <cell r="I4709" t="str">
            <v>pcs.</v>
          </cell>
          <cell r="J4709">
            <v>38.4</v>
          </cell>
          <cell r="K4709">
            <v>17.11666</v>
          </cell>
          <cell r="L4709" t="str">
            <v>KQ-54-00</v>
          </cell>
          <cell r="M4709" t="str">
            <v>Оборудование трансформаторных подстанций, шт.</v>
          </cell>
          <cell r="N4709">
            <v>0</v>
          </cell>
          <cell r="O4709" t="str">
            <v>KQ-54-01</v>
          </cell>
          <cell r="P4709" t="str">
            <v>Монтаж оборудования трансформаторных подстанций от 1 до 35 кВ, шт. (трансформатор)</v>
          </cell>
          <cell r="Q4709">
            <v>0</v>
          </cell>
        </row>
        <row r="4710">
          <cell r="E4710" t="str">
            <v>CS00</v>
          </cell>
          <cell r="F4710" t="str">
            <v>КАБЕЛЕНЕСУЩИЕ КОНСТРУКЦИИ, КАБЕЛЕПРОВОДЫ И КОНСТРУКЦИИ ПОД ОБОРУДОВАНИЕ</v>
          </cell>
          <cell r="G4710" t="str">
            <v>CABLE SUPPORT SYSTEM, CONDUITS AND STRUCTURES FOR EQUIPMENT</v>
          </cell>
        </row>
        <row r="4711">
          <cell r="E4711" t="str">
            <v>CS00-01</v>
          </cell>
          <cell r="F4711" t="str">
            <v>Монтаж кабельных лотков без устройства опорных конструкций</v>
          </cell>
          <cell r="G4711" t="str">
            <v>Installation of cable trays without support structures</v>
          </cell>
        </row>
        <row r="4712">
          <cell r="E4712" t="str">
            <v>CS00-01-01</v>
          </cell>
          <cell r="F4712" t="str">
            <v>Монтаж лестничного кабельного лотка, без установки опор</v>
          </cell>
          <cell r="G4712" t="str">
            <v>Installation of ladder cable trays without installation of supports</v>
          </cell>
        </row>
        <row r="4713">
          <cell r="E4713" t="str">
            <v>CS00-01-01-1</v>
          </cell>
          <cell r="F4713" t="str">
            <v>Монтаж лестничного лотка ширина до 100 мм, без установки опор</v>
          </cell>
          <cell r="G4713" t="str">
            <v>Installation of a ladder tray, width up to 100 mm, without installation of supports</v>
          </cell>
          <cell r="H4713" t="str">
            <v>м</v>
          </cell>
          <cell r="I4713" t="str">
            <v>m</v>
          </cell>
          <cell r="J4713">
            <v>0.73399999999999999</v>
          </cell>
          <cell r="K4713">
            <v>2.5999999999999999E-2</v>
          </cell>
          <cell r="L4713" t="str">
            <v>KQ-45-00</v>
          </cell>
          <cell r="M4713" t="str">
            <v>Кабельные лотки и стальные кабелепроводы, м</v>
          </cell>
          <cell r="N4713">
            <v>1</v>
          </cell>
          <cell r="O4713" t="str">
            <v>KQ-45-01</v>
          </cell>
          <cell r="P4713" t="str">
            <v>Монтаж кабельных лотков, м</v>
          </cell>
          <cell r="Q4713">
            <v>1</v>
          </cell>
        </row>
        <row r="4714">
          <cell r="E4714" t="str">
            <v>CS00-01-01-2</v>
          </cell>
          <cell r="F4714" t="str">
            <v>Монтаж лестничного лотка ширина от 100 мм до 200 мм, без установки опор</v>
          </cell>
          <cell r="G4714" t="str">
            <v>Installation of a ladder tray, width from 100 mm to 200 mm, without installation of supports</v>
          </cell>
          <cell r="H4714" t="str">
            <v>м</v>
          </cell>
          <cell r="I4714" t="str">
            <v>m</v>
          </cell>
          <cell r="J4714">
            <v>0.74199999999999999</v>
          </cell>
          <cell r="K4714">
            <v>2.5999999999999999E-2</v>
          </cell>
          <cell r="L4714" t="str">
            <v>KQ-45-00</v>
          </cell>
          <cell r="M4714" t="str">
            <v>Кабельные лотки и стальные кабелепроводы, м</v>
          </cell>
          <cell r="N4714">
            <v>1</v>
          </cell>
          <cell r="O4714" t="str">
            <v>KQ-45-01</v>
          </cell>
          <cell r="P4714" t="str">
            <v>Монтаж кабельных лотков, м</v>
          </cell>
          <cell r="Q4714">
            <v>1</v>
          </cell>
        </row>
        <row r="4715">
          <cell r="E4715" t="str">
            <v>CS00-01-01-3</v>
          </cell>
          <cell r="F4715" t="str">
            <v>Монтаж лестничного лотка ширина от 200 мм до 300 мм,без установки опор</v>
          </cell>
          <cell r="G4715" t="str">
            <v>Installation of a ladder tray, width from 200 mm to 300 mm, without installation of supports</v>
          </cell>
          <cell r="H4715" t="str">
            <v>м</v>
          </cell>
          <cell r="I4715" t="str">
            <v>m</v>
          </cell>
          <cell r="J4715">
            <v>0.752</v>
          </cell>
          <cell r="K4715">
            <v>2.8999999999999998E-2</v>
          </cell>
          <cell r="L4715" t="str">
            <v>KQ-45-00</v>
          </cell>
          <cell r="M4715" t="str">
            <v>Кабельные лотки и стальные кабелепроводы, м</v>
          </cell>
          <cell r="N4715">
            <v>1</v>
          </cell>
          <cell r="O4715" t="str">
            <v>KQ-45-01</v>
          </cell>
          <cell r="P4715" t="str">
            <v>Монтаж кабельных лотков, м</v>
          </cell>
          <cell r="Q4715">
            <v>1</v>
          </cell>
        </row>
        <row r="4716">
          <cell r="E4716" t="str">
            <v>CS00-01-01-4</v>
          </cell>
          <cell r="F4716" t="str">
            <v>Монтаж лестничного лотка ширина от 300 мм до 400 мм, без установки опор</v>
          </cell>
          <cell r="G4716" t="str">
            <v>Installation of a ladder tray, width from 300 mm to 400 mm, without installation of supports</v>
          </cell>
          <cell r="H4716" t="str">
            <v>м</v>
          </cell>
          <cell r="I4716" t="str">
            <v>m</v>
          </cell>
          <cell r="J4716">
            <v>0.83200000000000007</v>
          </cell>
          <cell r="K4716">
            <v>2.8999999999999998E-2</v>
          </cell>
          <cell r="L4716" t="str">
            <v>KQ-45-00</v>
          </cell>
          <cell r="M4716" t="str">
            <v>Кабельные лотки и стальные кабелепроводы, м</v>
          </cell>
          <cell r="N4716">
            <v>1</v>
          </cell>
          <cell r="O4716" t="str">
            <v>KQ-45-01</v>
          </cell>
          <cell r="P4716" t="str">
            <v>Монтаж кабельных лотков, м</v>
          </cell>
          <cell r="Q4716">
            <v>1</v>
          </cell>
        </row>
        <row r="4717">
          <cell r="E4717" t="str">
            <v>CS00-01-01-5</v>
          </cell>
          <cell r="F4717" t="str">
            <v>Монтаж лестничного лотка ширина от 400 мм до 500 мм, без установки опор</v>
          </cell>
          <cell r="G4717" t="str">
            <v>Installation of a ladder tray, width from 400 mm to 500 mm, without installation of supports</v>
          </cell>
          <cell r="H4717" t="str">
            <v>м</v>
          </cell>
          <cell r="I4717" t="str">
            <v>m</v>
          </cell>
          <cell r="J4717">
            <v>0.84399999999999997</v>
          </cell>
          <cell r="K4717">
            <v>3.3000000000000002E-2</v>
          </cell>
          <cell r="L4717" t="str">
            <v>KQ-45-00</v>
          </cell>
          <cell r="M4717" t="str">
            <v>Кабельные лотки и стальные кабелепроводы, м</v>
          </cell>
          <cell r="N4717">
            <v>1</v>
          </cell>
          <cell r="O4717" t="str">
            <v>KQ-45-01</v>
          </cell>
          <cell r="P4717" t="str">
            <v>Монтаж кабельных лотков, м</v>
          </cell>
          <cell r="Q4717">
            <v>1</v>
          </cell>
        </row>
        <row r="4718">
          <cell r="E4718" t="str">
            <v>CS00-01-01-6</v>
          </cell>
          <cell r="F4718" t="str">
            <v>Монтаж лестничного лотка ширина от 500 мм до 600 мм, без установки опор</v>
          </cell>
          <cell r="G4718" t="str">
            <v>Installation of a ladder tray, width from 500 mm to 600 mm, without installation of supports</v>
          </cell>
          <cell r="H4718" t="str">
            <v>м</v>
          </cell>
          <cell r="I4718" t="str">
            <v>m</v>
          </cell>
          <cell r="J4718">
            <v>0.84899999999999998</v>
          </cell>
          <cell r="K4718">
            <v>3.3000000000000002E-2</v>
          </cell>
          <cell r="L4718" t="str">
            <v>KQ-45-00</v>
          </cell>
          <cell r="M4718" t="str">
            <v>Кабельные лотки и стальные кабелепроводы, м</v>
          </cell>
          <cell r="N4718">
            <v>1</v>
          </cell>
          <cell r="O4718" t="str">
            <v>KQ-45-01</v>
          </cell>
          <cell r="P4718" t="str">
            <v>Монтаж кабельных лотков, м</v>
          </cell>
          <cell r="Q4718">
            <v>1</v>
          </cell>
        </row>
        <row r="4719">
          <cell r="E4719" t="str">
            <v>CS00-01-01-7</v>
          </cell>
          <cell r="F4719" t="str">
            <v>Монтаж лестничного лотка ширина от 600 мм до 700 мм, без установки опор</v>
          </cell>
          <cell r="G4719" t="str">
            <v>Installation of a ladder tray, width from 600 mm to 700 mm, without installation of supports</v>
          </cell>
          <cell r="H4719" t="str">
            <v>м</v>
          </cell>
          <cell r="I4719" t="str">
            <v>m</v>
          </cell>
          <cell r="J4719">
            <v>0.86</v>
          </cell>
          <cell r="K4719">
            <v>3.6000000000000004E-2</v>
          </cell>
          <cell r="L4719" t="str">
            <v>KQ-45-00</v>
          </cell>
          <cell r="M4719" t="str">
            <v>Кабельные лотки и стальные кабелепроводы, м</v>
          </cell>
          <cell r="N4719">
            <v>1</v>
          </cell>
          <cell r="O4719" t="str">
            <v>KQ-45-01</v>
          </cell>
          <cell r="P4719" t="str">
            <v>Монтаж кабельных лотков, м</v>
          </cell>
          <cell r="Q4719">
            <v>1</v>
          </cell>
        </row>
        <row r="4720">
          <cell r="E4720" t="str">
            <v>CS00-01-01-8</v>
          </cell>
          <cell r="F4720" t="str">
            <v>Монтаж лестничного лотка ширина от 700 мм до 800 мм,без установки опор</v>
          </cell>
          <cell r="G4720" t="str">
            <v>Installation of a ladder tray, width from 700 mm to 800 mm, without installation of supports</v>
          </cell>
          <cell r="H4720" t="str">
            <v>м</v>
          </cell>
          <cell r="I4720" t="str">
            <v>m</v>
          </cell>
          <cell r="J4720">
            <v>0.86499999999999999</v>
          </cell>
          <cell r="K4720">
            <v>3.6000000000000004E-2</v>
          </cell>
          <cell r="L4720" t="str">
            <v>KQ-45-00</v>
          </cell>
          <cell r="M4720" t="str">
            <v>Кабельные лотки и стальные кабелепроводы, м</v>
          </cell>
          <cell r="N4720">
            <v>1</v>
          </cell>
          <cell r="O4720" t="str">
            <v>KQ-45-01</v>
          </cell>
          <cell r="P4720" t="str">
            <v>Монтаж кабельных лотков, м</v>
          </cell>
          <cell r="Q4720">
            <v>1</v>
          </cell>
        </row>
        <row r="4721">
          <cell r="E4721" t="str">
            <v>CS00-01-01-9</v>
          </cell>
          <cell r="F4721" t="str">
            <v>Монтаж лестничного лотка ширина от 800 мм до 900 мм,без установки опор</v>
          </cell>
          <cell r="G4721" t="str">
            <v>Installation of a ladder tray, width from 800 mm to 900 mm, without installation of supports</v>
          </cell>
          <cell r="H4721" t="str">
            <v>м</v>
          </cell>
          <cell r="I4721" t="str">
            <v>m</v>
          </cell>
          <cell r="J4721">
            <v>0.877</v>
          </cell>
          <cell r="K4721">
            <v>3.9E-2</v>
          </cell>
          <cell r="L4721" t="str">
            <v>KQ-45-00</v>
          </cell>
          <cell r="M4721" t="str">
            <v>Кабельные лотки и стальные кабелепроводы, м</v>
          </cell>
          <cell r="N4721">
            <v>1</v>
          </cell>
          <cell r="O4721" t="str">
            <v>KQ-45-01</v>
          </cell>
          <cell r="P4721" t="str">
            <v>Монтаж кабельных лотков, м</v>
          </cell>
          <cell r="Q4721">
            <v>1</v>
          </cell>
        </row>
        <row r="4722">
          <cell r="E4722" t="str">
            <v>CS00-01-01-10</v>
          </cell>
          <cell r="F4722" t="str">
            <v>Монтаж лестничного лотка ширина от 900 мм до 1000 мм,без установки опор</v>
          </cell>
          <cell r="G4722" t="str">
            <v>Installation of a ladder tray, width from 900 mm to 1000 mm, without installation of supports</v>
          </cell>
          <cell r="H4722" t="str">
            <v>м</v>
          </cell>
          <cell r="I4722" t="str">
            <v>m</v>
          </cell>
          <cell r="J4722">
            <v>0.88200000000000001</v>
          </cell>
          <cell r="K4722">
            <v>3.9E-2</v>
          </cell>
          <cell r="L4722" t="str">
            <v>KQ-45-00</v>
          </cell>
          <cell r="M4722" t="str">
            <v>Кабельные лотки и стальные кабелепроводы, м</v>
          </cell>
          <cell r="N4722">
            <v>1</v>
          </cell>
          <cell r="O4722" t="str">
            <v>KQ-45-01</v>
          </cell>
          <cell r="P4722" t="str">
            <v>Монтаж кабельных лотков, м</v>
          </cell>
          <cell r="Q4722">
            <v>1</v>
          </cell>
        </row>
        <row r="4723">
          <cell r="E4723" t="str">
            <v>CS00-01-01-11</v>
          </cell>
          <cell r="F4723" t="str">
            <v>Монтаж донной пластины ширина до 600мм</v>
          </cell>
          <cell r="G4723" t="str">
            <v>Installation of a bottom plate, width up to 600 mm</v>
          </cell>
          <cell r="H4723" t="str">
            <v>м</v>
          </cell>
          <cell r="I4723" t="str">
            <v>m</v>
          </cell>
          <cell r="J4723">
            <v>0.372</v>
          </cell>
          <cell r="K4723">
            <v>7.5999999999999998E-2</v>
          </cell>
          <cell r="L4723" t="str">
            <v>KQ-45-00</v>
          </cell>
          <cell r="M4723" t="str">
            <v>Кабельные лотки и стальные кабелепроводы, м</v>
          </cell>
          <cell r="N4723">
            <v>0</v>
          </cell>
          <cell r="O4723" t="str">
            <v>KQ-45-01</v>
          </cell>
          <cell r="P4723" t="str">
            <v>Монтаж кабельных лотков, м</v>
          </cell>
          <cell r="Q4723">
            <v>0</v>
          </cell>
        </row>
        <row r="4724">
          <cell r="E4724" t="str">
            <v>CS00-01-01-12</v>
          </cell>
          <cell r="F4724" t="str">
            <v>Монтаж донной пластины ширина свыше 600мм</v>
          </cell>
          <cell r="G4724" t="str">
            <v>Installation of a bottom plate, width: over 600mm</v>
          </cell>
          <cell r="H4724" t="str">
            <v>м</v>
          </cell>
          <cell r="I4724" t="str">
            <v>m</v>
          </cell>
          <cell r="J4724">
            <v>0.43002690196078464</v>
          </cell>
          <cell r="K4724">
            <v>7.5083333333333335E-2</v>
          </cell>
          <cell r="L4724" t="str">
            <v>KQ-45-00</v>
          </cell>
          <cell r="M4724" t="str">
            <v>Кабельные лотки и стальные кабелепроводы, м</v>
          </cell>
          <cell r="N4724">
            <v>0</v>
          </cell>
          <cell r="O4724" t="str">
            <v>KQ-45-01</v>
          </cell>
          <cell r="P4724" t="str">
            <v>Монтаж кабельных лотков, м</v>
          </cell>
          <cell r="Q4724">
            <v>0</v>
          </cell>
        </row>
        <row r="4725">
          <cell r="E4725" t="str">
            <v>CS00-01-02</v>
          </cell>
          <cell r="F4725" t="str">
            <v>Монтаж кабельного лотка неперфорированного/ перфорированного, без установки опор</v>
          </cell>
          <cell r="G4725" t="str">
            <v>Installation of unperforated/perforated cable tray without installation of supports</v>
          </cell>
        </row>
        <row r="4726">
          <cell r="E4726" t="str">
            <v>CS00-01-02-1</v>
          </cell>
          <cell r="F4726" t="str">
            <v>Монтаж неперфорированного кабельного лотка ширина до 100 мм, , без установки опор</v>
          </cell>
          <cell r="G4726" t="str">
            <v>Installation of an unperforated cable tray, width up to 100 mm, without installation of supports</v>
          </cell>
          <cell r="H4726" t="str">
            <v>м</v>
          </cell>
          <cell r="I4726" t="str">
            <v>m</v>
          </cell>
          <cell r="J4726">
            <v>0.85499999999999998</v>
          </cell>
          <cell r="K4726">
            <v>2.5999999999999999E-2</v>
          </cell>
          <cell r="L4726" t="str">
            <v>KQ-45-00</v>
          </cell>
          <cell r="M4726" t="str">
            <v>Кабельные лотки и стальные кабелепроводы, м</v>
          </cell>
          <cell r="N4726">
            <v>1</v>
          </cell>
          <cell r="O4726" t="str">
            <v>KQ-45-01</v>
          </cell>
          <cell r="P4726" t="str">
            <v>Монтаж кабельных лотков, м</v>
          </cell>
          <cell r="Q4726">
            <v>1</v>
          </cell>
        </row>
        <row r="4727">
          <cell r="E4727" t="str">
            <v>CS00-01-02-2</v>
          </cell>
          <cell r="F4727" t="str">
            <v>Монтаж неперфорированного кабельного лотка ширина от 100 мм до 200 мм, без установки опор</v>
          </cell>
          <cell r="G4727" t="str">
            <v>Installation of an unperforated cable tray, width from 100 mm to 200 mm, without installation of supports</v>
          </cell>
          <cell r="H4727" t="str">
            <v>м</v>
          </cell>
          <cell r="I4727" t="str">
            <v>m</v>
          </cell>
          <cell r="J4727">
            <v>0.86399999999999999</v>
          </cell>
          <cell r="K4727">
            <v>2.5999999999999999E-2</v>
          </cell>
          <cell r="L4727" t="str">
            <v>KQ-45-00</v>
          </cell>
          <cell r="M4727" t="str">
            <v>Кабельные лотки и стальные кабелепроводы, м</v>
          </cell>
          <cell r="N4727">
            <v>1</v>
          </cell>
          <cell r="O4727" t="str">
            <v>KQ-45-01</v>
          </cell>
          <cell r="P4727" t="str">
            <v>Монтаж кабельных лотков, м</v>
          </cell>
          <cell r="Q4727">
            <v>1</v>
          </cell>
        </row>
        <row r="4728">
          <cell r="E4728" t="str">
            <v>CS00-01-02-3</v>
          </cell>
          <cell r="F4728" t="str">
            <v>Монтаж неперфорированного кабельного лотка ширина от 200 мм до 300 мм, без установки опор</v>
          </cell>
          <cell r="G4728" t="str">
            <v>Installation of an unperforated cable tray, width from 200 mm to 300 mm, without installation of supports</v>
          </cell>
          <cell r="H4728" t="str">
            <v>м</v>
          </cell>
          <cell r="I4728" t="str">
            <v>m</v>
          </cell>
          <cell r="J4728">
            <v>0.876</v>
          </cell>
          <cell r="K4728">
            <v>2.8999999999999998E-2</v>
          </cell>
          <cell r="L4728" t="str">
            <v>KQ-45-00</v>
          </cell>
          <cell r="M4728" t="str">
            <v>Кабельные лотки и стальные кабелепроводы, м</v>
          </cell>
          <cell r="N4728">
            <v>1</v>
          </cell>
          <cell r="O4728" t="str">
            <v>KQ-45-01</v>
          </cell>
          <cell r="P4728" t="str">
            <v>Монтаж кабельных лотков, м</v>
          </cell>
          <cell r="Q4728">
            <v>1</v>
          </cell>
        </row>
        <row r="4729">
          <cell r="E4729" t="str">
            <v>CS00-01-02-4</v>
          </cell>
          <cell r="F4729" t="str">
            <v>Монтаж неперфорированного кабельного лотка ширина от 300 мм до 400 мм, без установки опор</v>
          </cell>
          <cell r="G4729" t="str">
            <v>Installation of an unperforated cable tray, width from 300 mm to 400 mm, without installation of supports</v>
          </cell>
          <cell r="H4729" t="str">
            <v>м</v>
          </cell>
          <cell r="I4729" t="str">
            <v>m</v>
          </cell>
          <cell r="J4729">
            <v>1.0349999999999999</v>
          </cell>
          <cell r="K4729">
            <v>2.8999999999999998E-2</v>
          </cell>
          <cell r="L4729" t="str">
            <v>KQ-45-00</v>
          </cell>
          <cell r="M4729" t="str">
            <v>Кабельные лотки и стальные кабелепроводы, м</v>
          </cell>
          <cell r="N4729">
            <v>1</v>
          </cell>
          <cell r="O4729" t="str">
            <v>KQ-45-01</v>
          </cell>
          <cell r="P4729" t="str">
            <v>Монтаж кабельных лотков, м</v>
          </cell>
          <cell r="Q4729">
            <v>1</v>
          </cell>
        </row>
        <row r="4730">
          <cell r="E4730" t="str">
            <v>CS00-01-02-5</v>
          </cell>
          <cell r="F4730" t="str">
            <v>Монтаж неперфорированного кабельного лотка ширина от 400 мм до 500 мм, без установки опор</v>
          </cell>
          <cell r="G4730" t="str">
            <v>Installation of an unperforated cable tray, width from 400 mm to 500 mm, without installation of supports</v>
          </cell>
          <cell r="H4730" t="str">
            <v>м</v>
          </cell>
          <cell r="I4730" t="str">
            <v>m</v>
          </cell>
          <cell r="J4730">
            <v>1.0499999999999998</v>
          </cell>
          <cell r="K4730">
            <v>3.3000000000000002E-2</v>
          </cell>
          <cell r="L4730" t="str">
            <v>KQ-45-00</v>
          </cell>
          <cell r="M4730" t="str">
            <v>Кабельные лотки и стальные кабелепроводы, м</v>
          </cell>
          <cell r="N4730">
            <v>1</v>
          </cell>
          <cell r="O4730" t="str">
            <v>KQ-45-01</v>
          </cell>
          <cell r="P4730" t="str">
            <v>Монтаж кабельных лотков, м</v>
          </cell>
          <cell r="Q4730">
            <v>1</v>
          </cell>
        </row>
        <row r="4731">
          <cell r="E4731" t="str">
            <v>CS00-01-02-6</v>
          </cell>
          <cell r="F4731" t="str">
            <v>Монтаж неперфорированного кабельного лотка ширина от 500 мм до 600 мм, без установки опор</v>
          </cell>
          <cell r="G4731" t="str">
            <v>Installation of an unperforated cable tray, width from 500 mm to 600 mm, without installation of supports</v>
          </cell>
          <cell r="H4731" t="str">
            <v>м</v>
          </cell>
          <cell r="I4731" t="str">
            <v>m</v>
          </cell>
          <cell r="J4731">
            <v>1.2169999999999999</v>
          </cell>
          <cell r="K4731">
            <v>3.3000000000000002E-2</v>
          </cell>
          <cell r="L4731" t="str">
            <v>KQ-45-00</v>
          </cell>
          <cell r="M4731" t="str">
            <v>Кабельные лотки и стальные кабелепроводы, м</v>
          </cell>
          <cell r="N4731">
            <v>1</v>
          </cell>
          <cell r="O4731" t="str">
            <v>KQ-45-01</v>
          </cell>
          <cell r="P4731" t="str">
            <v>Монтаж кабельных лотков, м</v>
          </cell>
          <cell r="Q4731">
            <v>1</v>
          </cell>
        </row>
        <row r="4732">
          <cell r="E4732" t="str">
            <v>CS00-01-02-7</v>
          </cell>
          <cell r="F4732" t="str">
            <v>Монтаж неперфорированного кабельного лотка ширина от 600 мм до 700 мм, без установки опор</v>
          </cell>
          <cell r="G4732" t="str">
            <v>Installation of an unperforated cable tray, width from 600 mm to 700 mm, without installation of supports</v>
          </cell>
          <cell r="H4732" t="str">
            <v>м</v>
          </cell>
          <cell r="I4732" t="str">
            <v>m</v>
          </cell>
          <cell r="J4732">
            <v>1.2339999999999998</v>
          </cell>
          <cell r="K4732">
            <v>3.6000000000000004E-2</v>
          </cell>
          <cell r="L4732" t="str">
            <v>KQ-45-00</v>
          </cell>
          <cell r="M4732" t="str">
            <v>Кабельные лотки и стальные кабелепроводы, м</v>
          </cell>
          <cell r="N4732">
            <v>1</v>
          </cell>
          <cell r="O4732" t="str">
            <v>KQ-45-01</v>
          </cell>
          <cell r="P4732" t="str">
            <v>Монтаж кабельных лотков, м</v>
          </cell>
          <cell r="Q4732">
            <v>1</v>
          </cell>
        </row>
        <row r="4733">
          <cell r="E4733" t="str">
            <v>CS00-01-02-8</v>
          </cell>
          <cell r="F4733" t="str">
            <v>Монтаж неперфорированного кабельного лотка ширина от 700 мм до 800 мм, без установки опор</v>
          </cell>
          <cell r="G4733" t="str">
            <v>Installation of an unperforated cable tray, width from 700 mm to 800 mm, without installation of supports</v>
          </cell>
          <cell r="H4733" t="str">
            <v>м</v>
          </cell>
          <cell r="I4733" t="str">
            <v>m</v>
          </cell>
          <cell r="J4733">
            <v>1.2449999999999999</v>
          </cell>
          <cell r="K4733">
            <v>3.6000000000000004E-2</v>
          </cell>
          <cell r="L4733" t="str">
            <v>KQ-45-00</v>
          </cell>
          <cell r="M4733" t="str">
            <v>Кабельные лотки и стальные кабелепроводы, м</v>
          </cell>
          <cell r="N4733">
            <v>1</v>
          </cell>
          <cell r="O4733" t="str">
            <v>KQ-45-01</v>
          </cell>
          <cell r="P4733" t="str">
            <v>Монтаж кабельных лотков, м</v>
          </cell>
          <cell r="Q4733">
            <v>1</v>
          </cell>
        </row>
        <row r="4734">
          <cell r="E4734" t="str">
            <v>CS00-01-02-9</v>
          </cell>
          <cell r="F4734" t="str">
            <v>Монтаж неперфорированного кабельного лотка ширина от 800 мм до 900 мм, без установки опор</v>
          </cell>
          <cell r="G4734" t="str">
            <v>Installation of an unperforated cable tray, width from 800 mm to 900 mm, without installation of supports</v>
          </cell>
          <cell r="H4734" t="str">
            <v>м</v>
          </cell>
          <cell r="I4734" t="str">
            <v>m</v>
          </cell>
          <cell r="J4734">
            <v>1.4289999999999998</v>
          </cell>
          <cell r="K4734">
            <v>3.9E-2</v>
          </cell>
          <cell r="L4734" t="str">
            <v>KQ-45-00</v>
          </cell>
          <cell r="M4734" t="str">
            <v>Кабельные лотки и стальные кабелепроводы, м</v>
          </cell>
          <cell r="N4734">
            <v>1</v>
          </cell>
          <cell r="O4734" t="str">
            <v>KQ-45-01</v>
          </cell>
          <cell r="P4734" t="str">
            <v>Монтаж кабельных лотков, м</v>
          </cell>
          <cell r="Q4734">
            <v>1</v>
          </cell>
        </row>
        <row r="4735">
          <cell r="E4735" t="str">
            <v>CS00-01-02-10</v>
          </cell>
          <cell r="F4735" t="str">
            <v>Монтаж неперфорированного кабельного лотка ширина от 900 мм до 1000 мм, без установки опор</v>
          </cell>
          <cell r="G4735" t="str">
            <v>Installation of an unperforated cable tray, width from 900 mm to 1000 mm, without installation of supports</v>
          </cell>
          <cell r="H4735" t="str">
            <v>м</v>
          </cell>
          <cell r="I4735" t="str">
            <v>m</v>
          </cell>
          <cell r="J4735">
            <v>1.4419999999999999</v>
          </cell>
          <cell r="K4735">
            <v>3.9E-2</v>
          </cell>
          <cell r="L4735" t="str">
            <v>KQ-45-00</v>
          </cell>
          <cell r="M4735" t="str">
            <v>Кабельные лотки и стальные кабелепроводы, м</v>
          </cell>
          <cell r="N4735">
            <v>1</v>
          </cell>
          <cell r="O4735" t="str">
            <v>KQ-45-01</v>
          </cell>
          <cell r="P4735" t="str">
            <v>Монтаж кабельных лотков, м</v>
          </cell>
          <cell r="Q4735">
            <v>1</v>
          </cell>
        </row>
        <row r="4736">
          <cell r="E4736" t="str">
            <v>CS00-01-02-11</v>
          </cell>
          <cell r="F4736" t="str">
            <v>Монтаж перфорированного кабельного лотка ширина до 100 мм, без установки опор</v>
          </cell>
          <cell r="G4736" t="str">
            <v>Installation of a perforated cable tray, width up to 100 mm, without installation of supports</v>
          </cell>
          <cell r="H4736" t="str">
            <v>м</v>
          </cell>
          <cell r="I4736" t="str">
            <v>m</v>
          </cell>
          <cell r="J4736">
            <v>0.79100000000000004</v>
          </cell>
          <cell r="K4736">
            <v>2.5999999999999999E-2</v>
          </cell>
          <cell r="L4736" t="str">
            <v>KQ-45-00</v>
          </cell>
          <cell r="M4736" t="str">
            <v>Кабельные лотки и стальные кабелепроводы, м</v>
          </cell>
          <cell r="N4736">
            <v>1</v>
          </cell>
          <cell r="O4736" t="str">
            <v>KQ-45-01</v>
          </cell>
          <cell r="P4736" t="str">
            <v>Монтаж кабельных лотков, м</v>
          </cell>
          <cell r="Q4736">
            <v>1</v>
          </cell>
        </row>
        <row r="4737">
          <cell r="E4737" t="str">
            <v>CS00-01-02-12</v>
          </cell>
          <cell r="F4737" t="str">
            <v>Монтаж перфорированного кабельного лотка ширина от 100 мм до 200 мм, без установки опор</v>
          </cell>
          <cell r="G4737" t="str">
            <v>Installation of a perforated cable tray, width from 100 mm to 200 mm, without installation of supports</v>
          </cell>
          <cell r="H4737" t="str">
            <v>м</v>
          </cell>
          <cell r="I4737" t="str">
            <v>m</v>
          </cell>
          <cell r="J4737">
            <v>0.8</v>
          </cell>
          <cell r="K4737">
            <v>2.5999999999999999E-2</v>
          </cell>
          <cell r="L4737" t="str">
            <v>KQ-45-00</v>
          </cell>
          <cell r="M4737" t="str">
            <v>Кабельные лотки и стальные кабелепроводы, м</v>
          </cell>
          <cell r="N4737">
            <v>1</v>
          </cell>
          <cell r="O4737" t="str">
            <v>KQ-45-01</v>
          </cell>
          <cell r="P4737" t="str">
            <v>Монтаж кабельных лотков, м</v>
          </cell>
          <cell r="Q4737">
            <v>1</v>
          </cell>
        </row>
        <row r="4738">
          <cell r="E4738" t="str">
            <v>CS00-01-02-13</v>
          </cell>
          <cell r="F4738" t="str">
            <v>Монтаж перфорированного кабельного лотка ширина от 200 мм до 300 мм, без установки опор</v>
          </cell>
          <cell r="G4738" t="str">
            <v>Installation of a perforated cable tray, width from 200 mm to 300 mm, without installation of supports</v>
          </cell>
          <cell r="H4738" t="str">
            <v>м</v>
          </cell>
          <cell r="I4738" t="str">
            <v>m</v>
          </cell>
          <cell r="J4738">
            <v>0.81200000000000006</v>
          </cell>
          <cell r="K4738">
            <v>2.8999999999999998E-2</v>
          </cell>
          <cell r="L4738" t="str">
            <v>KQ-45-00</v>
          </cell>
          <cell r="M4738" t="str">
            <v>Кабельные лотки и стальные кабелепроводы, м</v>
          </cell>
          <cell r="N4738">
            <v>1</v>
          </cell>
          <cell r="O4738" t="str">
            <v>KQ-45-01</v>
          </cell>
          <cell r="P4738" t="str">
            <v>Монтаж кабельных лотков, м</v>
          </cell>
          <cell r="Q4738">
            <v>1</v>
          </cell>
        </row>
        <row r="4739">
          <cell r="E4739" t="str">
            <v>CS00-01-02-14</v>
          </cell>
          <cell r="F4739" t="str">
            <v>Монтаж перфорированного кабельного лотка ширина от 300 мм до 400 мм, без установки опор</v>
          </cell>
          <cell r="G4739" t="str">
            <v>Installation of a perforated cable tray, width from 300 mm to 400 mm, without installation of supports</v>
          </cell>
          <cell r="H4739" t="str">
            <v>м</v>
          </cell>
          <cell r="I4739" t="str">
            <v>m</v>
          </cell>
          <cell r="J4739">
            <v>0.96099999999999997</v>
          </cell>
          <cell r="K4739">
            <v>2.8999999999999998E-2</v>
          </cell>
          <cell r="L4739" t="str">
            <v>KQ-45-00</v>
          </cell>
          <cell r="M4739" t="str">
            <v>Кабельные лотки и стальные кабелепроводы, м</v>
          </cell>
          <cell r="N4739">
            <v>1</v>
          </cell>
          <cell r="O4739" t="str">
            <v>KQ-45-01</v>
          </cell>
          <cell r="P4739" t="str">
            <v>Монтаж кабельных лотков, м</v>
          </cell>
          <cell r="Q4739">
            <v>1</v>
          </cell>
        </row>
        <row r="4740">
          <cell r="E4740" t="str">
            <v>CS00-01-02-15</v>
          </cell>
          <cell r="F4740" t="str">
            <v>Монтаж перфорированного кабельного лотка ширина от 400 мм до 500 мм, без установки опор</v>
          </cell>
          <cell r="G4740" t="str">
            <v>Installation of a perforated cable tray, width from 400 mm to 500 mm, without installation of supports</v>
          </cell>
          <cell r="H4740" t="str">
            <v>м</v>
          </cell>
          <cell r="I4740" t="str">
            <v>m</v>
          </cell>
          <cell r="J4740">
            <v>0.97599999999999998</v>
          </cell>
          <cell r="K4740">
            <v>3.3000000000000002E-2</v>
          </cell>
          <cell r="L4740" t="str">
            <v>KQ-45-00</v>
          </cell>
          <cell r="M4740" t="str">
            <v>Кабельные лотки и стальные кабелепроводы, м</v>
          </cell>
          <cell r="N4740">
            <v>1</v>
          </cell>
          <cell r="O4740" t="str">
            <v>KQ-45-01</v>
          </cell>
          <cell r="P4740" t="str">
            <v>Монтаж кабельных лотков, м</v>
          </cell>
          <cell r="Q4740">
            <v>1</v>
          </cell>
        </row>
        <row r="4741">
          <cell r="E4741" t="str">
            <v>CS00-01-02-16</v>
          </cell>
          <cell r="F4741" t="str">
            <v>Монтаж перфорированного кабельного лотка ширина от 500 мм до 600 мм, без установки опор</v>
          </cell>
          <cell r="G4741" t="str">
            <v>Installation of a perforated cable tray, width from 500 mm to 600 mm, without installation of supports</v>
          </cell>
          <cell r="H4741" t="str">
            <v>м</v>
          </cell>
          <cell r="I4741" t="str">
            <v>m</v>
          </cell>
          <cell r="J4741">
            <v>0.98399999999999999</v>
          </cell>
          <cell r="K4741">
            <v>3.3000000000000002E-2</v>
          </cell>
          <cell r="L4741" t="str">
            <v>KQ-45-00</v>
          </cell>
          <cell r="M4741" t="str">
            <v>Кабельные лотки и стальные кабелепроводы, м</v>
          </cell>
          <cell r="N4741">
            <v>1</v>
          </cell>
          <cell r="O4741" t="str">
            <v>KQ-45-01</v>
          </cell>
          <cell r="P4741" t="str">
            <v>Монтаж кабельных лотков, м</v>
          </cell>
          <cell r="Q4741">
            <v>1</v>
          </cell>
        </row>
        <row r="4742">
          <cell r="E4742" t="str">
            <v>CS00-01-02-17</v>
          </cell>
          <cell r="F4742" t="str">
            <v>Монтаж перфорированного кабельного лотка ширина от 600 мм до 700 мм, без установки опор</v>
          </cell>
          <cell r="G4742" t="str">
            <v>Installation of a perforated cable tray, width from 600 mm to 700 mm, without installation of supports</v>
          </cell>
          <cell r="H4742" t="str">
            <v>м</v>
          </cell>
          <cell r="I4742" t="str">
            <v>m</v>
          </cell>
          <cell r="J4742">
            <v>1.1489999999999998</v>
          </cell>
          <cell r="K4742">
            <v>3.6000000000000004E-2</v>
          </cell>
          <cell r="L4742" t="str">
            <v>KQ-45-00</v>
          </cell>
          <cell r="M4742" t="str">
            <v>Кабельные лотки и стальные кабелепроводы, м</v>
          </cell>
          <cell r="N4742">
            <v>1</v>
          </cell>
          <cell r="O4742" t="str">
            <v>KQ-45-01</v>
          </cell>
          <cell r="P4742" t="str">
            <v>Монтаж кабельных лотков, м</v>
          </cell>
          <cell r="Q4742">
            <v>1</v>
          </cell>
        </row>
        <row r="4743">
          <cell r="E4743" t="str">
            <v>CS00-01-02-18</v>
          </cell>
          <cell r="F4743" t="str">
            <v>Монтаж перфорированного кабельного лотка ширина от 700 мм до 800 мм, без установки опор</v>
          </cell>
          <cell r="G4743" t="str">
            <v>Installation of a perforated cable tray, width from 700 mm to 800 mm, without installation of supports</v>
          </cell>
          <cell r="H4743" t="str">
            <v>м</v>
          </cell>
          <cell r="I4743" t="str">
            <v>m</v>
          </cell>
          <cell r="J4743">
            <v>1.1589999999999998</v>
          </cell>
          <cell r="K4743">
            <v>3.6000000000000004E-2</v>
          </cell>
          <cell r="L4743" t="str">
            <v>KQ-45-00</v>
          </cell>
          <cell r="M4743" t="str">
            <v>Кабельные лотки и стальные кабелепроводы, м</v>
          </cell>
          <cell r="N4743">
            <v>1</v>
          </cell>
          <cell r="O4743" t="str">
            <v>KQ-45-01</v>
          </cell>
          <cell r="P4743" t="str">
            <v>Монтаж кабельных лотков, м</v>
          </cell>
          <cell r="Q4743">
            <v>1</v>
          </cell>
        </row>
        <row r="4744">
          <cell r="E4744" t="str">
            <v>CS00-01-02-19</v>
          </cell>
          <cell r="F4744" t="str">
            <v>Монтаж перфорированного кабельного лотка ширина от 800 мм до 900 мм, без установки опор</v>
          </cell>
          <cell r="G4744" t="str">
            <v>Installation of a perforated cable tray, width from 800 mm to 900 mm, without installation of supports</v>
          </cell>
          <cell r="H4744" t="str">
            <v>м</v>
          </cell>
          <cell r="I4744" t="str">
            <v>m</v>
          </cell>
          <cell r="J4744">
            <v>1.1769999999999998</v>
          </cell>
          <cell r="K4744">
            <v>3.9E-2</v>
          </cell>
          <cell r="L4744" t="str">
            <v>KQ-45-00</v>
          </cell>
          <cell r="M4744" t="str">
            <v>Кабельные лотки и стальные кабелепроводы, м</v>
          </cell>
          <cell r="N4744">
            <v>1</v>
          </cell>
          <cell r="O4744" t="str">
            <v>KQ-45-01</v>
          </cell>
          <cell r="P4744" t="str">
            <v>Монтаж кабельных лотков, м</v>
          </cell>
          <cell r="Q4744">
            <v>1</v>
          </cell>
        </row>
        <row r="4745">
          <cell r="E4745" t="str">
            <v>CS00-01-02-20</v>
          </cell>
          <cell r="F4745" t="str">
            <v>Монтаж перфорированного кабельного лотка ширина от 900 мм до 1000 мм, без установки опор</v>
          </cell>
          <cell r="G4745" t="str">
            <v>Installation of a perforated cable tray, width from 900 mm to 1000 mm, without installation of supports</v>
          </cell>
          <cell r="H4745" t="str">
            <v>м</v>
          </cell>
          <cell r="I4745" t="str">
            <v>m</v>
          </cell>
          <cell r="J4745">
            <v>1.345</v>
          </cell>
          <cell r="K4745">
            <v>3.9E-2</v>
          </cell>
          <cell r="L4745" t="str">
            <v>KQ-45-00</v>
          </cell>
          <cell r="M4745" t="str">
            <v>Кабельные лотки и стальные кабелепроводы, м</v>
          </cell>
          <cell r="N4745">
            <v>1</v>
          </cell>
          <cell r="O4745" t="str">
            <v>KQ-45-01</v>
          </cell>
          <cell r="P4745" t="str">
            <v>Монтаж кабельных лотков, м</v>
          </cell>
          <cell r="Q4745">
            <v>1</v>
          </cell>
        </row>
        <row r="4746">
          <cell r="E4746" t="str">
            <v>CS00-02</v>
          </cell>
          <cell r="F4746" t="str">
            <v>Монтаж кабельных лотков, включая монтаж опорных конструкций</v>
          </cell>
          <cell r="G4746" t="str">
            <v>Installation of cable trays, including installation of support structures</v>
          </cell>
        </row>
        <row r="4747">
          <cell r="E4747" t="str">
            <v>CS00-02-01</v>
          </cell>
          <cell r="F4747" t="str">
            <v>Лестничные кабельные лотки, включая все фитинги, с установкой опор</v>
          </cell>
          <cell r="G4747" t="str">
            <v>Ladder cable trays, including all fittings, with installation of supports</v>
          </cell>
        </row>
        <row r="4748">
          <cell r="E4748" t="str">
            <v>CS00-02-01-1</v>
          </cell>
          <cell r="F4748" t="str">
            <v>Монтаж лестничного лотка ширина до 100 мм, с установкой опор</v>
          </cell>
          <cell r="G4748" t="str">
            <v>Installation of a ladder tray, width up to 100 mm, with installation of supports</v>
          </cell>
          <cell r="H4748" t="str">
            <v>м</v>
          </cell>
          <cell r="I4748" t="str">
            <v>m</v>
          </cell>
          <cell r="J4748">
            <v>1.734</v>
          </cell>
          <cell r="K4748">
            <v>3.8000000000000006E-2</v>
          </cell>
          <cell r="L4748" t="str">
            <v>KQ-45-00</v>
          </cell>
          <cell r="M4748" t="str">
            <v>Кабельные лотки и стальные кабелепроводы, м</v>
          </cell>
          <cell r="N4748">
            <v>1</v>
          </cell>
          <cell r="O4748" t="str">
            <v>KQ-45-01</v>
          </cell>
          <cell r="P4748" t="str">
            <v>Монтаж кабельных лотков, м</v>
          </cell>
          <cell r="Q4748">
            <v>1</v>
          </cell>
        </row>
        <row r="4749">
          <cell r="E4749" t="str">
            <v>CS00-02-01-2</v>
          </cell>
          <cell r="F4749" t="str">
            <v>Монтаж лестничного лотка ширина от 100 мм до 200 мм, с установкой опор</v>
          </cell>
          <cell r="G4749" t="str">
            <v>Installation of a cable tray, width from 100 mm to 200 mm, with installation of supports</v>
          </cell>
          <cell r="H4749" t="str">
            <v>м</v>
          </cell>
          <cell r="I4749" t="str">
            <v>m</v>
          </cell>
          <cell r="J4749">
            <v>1.7389999999999999</v>
          </cell>
          <cell r="K4749">
            <v>3.8000000000000006E-2</v>
          </cell>
          <cell r="L4749" t="str">
            <v>KQ-45-00</v>
          </cell>
          <cell r="M4749" t="str">
            <v>Кабельные лотки и стальные кабелепроводы, м</v>
          </cell>
          <cell r="N4749">
            <v>1</v>
          </cell>
          <cell r="O4749" t="str">
            <v>KQ-45-01</v>
          </cell>
          <cell r="P4749" t="str">
            <v>Монтаж кабельных лотков, м</v>
          </cell>
          <cell r="Q4749">
            <v>1</v>
          </cell>
        </row>
        <row r="4750">
          <cell r="E4750" t="str">
            <v>CS00-02-01-3</v>
          </cell>
          <cell r="F4750" t="str">
            <v>Монтаж лестничного лотка ширина от 200 мм до 300 мм, с установкой опор</v>
          </cell>
          <cell r="G4750" t="str">
            <v>Installation of a cable tray, width from 200 mm to 300 mm, with installation of supports</v>
          </cell>
          <cell r="H4750" t="str">
            <v>м</v>
          </cell>
          <cell r="I4750" t="str">
            <v>m</v>
          </cell>
          <cell r="J4750">
            <v>1.7409999999999999</v>
          </cell>
          <cell r="K4750">
            <v>3.8000000000000006E-2</v>
          </cell>
          <cell r="L4750" t="str">
            <v>KQ-45-00</v>
          </cell>
          <cell r="M4750" t="str">
            <v>Кабельные лотки и стальные кабелепроводы, м</v>
          </cell>
          <cell r="N4750">
            <v>1</v>
          </cell>
          <cell r="O4750" t="str">
            <v>KQ-45-01</v>
          </cell>
          <cell r="P4750" t="str">
            <v>Монтаж кабельных лотков, м</v>
          </cell>
          <cell r="Q4750">
            <v>1</v>
          </cell>
        </row>
        <row r="4751">
          <cell r="E4751" t="str">
            <v>CS00-02-01-4</v>
          </cell>
          <cell r="F4751" t="str">
            <v>Монтаж лестничного лотка ширина от 300 мм до 400 мм, с установкой опор</v>
          </cell>
          <cell r="G4751" t="str">
            <v>Installation of a cable tray, width from 300 mm to 400 mm, with installation of supports</v>
          </cell>
          <cell r="H4751" t="str">
            <v>м</v>
          </cell>
          <cell r="I4751" t="str">
            <v>m</v>
          </cell>
          <cell r="J4751">
            <v>1.897</v>
          </cell>
          <cell r="K4751">
            <v>3.8000000000000006E-2</v>
          </cell>
          <cell r="L4751" t="str">
            <v>KQ-45-00</v>
          </cell>
          <cell r="M4751" t="str">
            <v>Кабельные лотки и стальные кабелепроводы, м</v>
          </cell>
          <cell r="N4751">
            <v>1</v>
          </cell>
          <cell r="O4751" t="str">
            <v>KQ-45-01</v>
          </cell>
          <cell r="P4751" t="str">
            <v>Монтаж кабельных лотков, м</v>
          </cell>
          <cell r="Q4751">
            <v>1</v>
          </cell>
        </row>
        <row r="4752">
          <cell r="E4752" t="str">
            <v>CS00-02-01-5</v>
          </cell>
          <cell r="F4752" t="str">
            <v>Монтаж лестничного лотка ширина от 400 мм до 500 мм, с установкой опор</v>
          </cell>
          <cell r="G4752" t="str">
            <v>Installation of a cable tray, width from 400 mm to 500 mm, with installation of supports</v>
          </cell>
          <cell r="H4752" t="str">
            <v>м</v>
          </cell>
          <cell r="I4752" t="str">
            <v>m</v>
          </cell>
          <cell r="J4752">
            <v>1.9019999999999999</v>
          </cell>
          <cell r="K4752">
            <v>3.8000000000000006E-2</v>
          </cell>
          <cell r="L4752" t="str">
            <v>KQ-45-00</v>
          </cell>
          <cell r="M4752" t="str">
            <v>Кабельные лотки и стальные кабелепроводы, м</v>
          </cell>
          <cell r="N4752">
            <v>1</v>
          </cell>
          <cell r="O4752" t="str">
            <v>KQ-45-01</v>
          </cell>
          <cell r="P4752" t="str">
            <v>Монтаж кабельных лотков, м</v>
          </cell>
          <cell r="Q4752">
            <v>1</v>
          </cell>
        </row>
        <row r="4753">
          <cell r="E4753" t="str">
            <v>CS00-02-01-6</v>
          </cell>
          <cell r="F4753" t="str">
            <v>Монтаж лестничного лотка ширина от 500 мм до 600 мм, с установкой опор</v>
          </cell>
          <cell r="G4753" t="str">
            <v>Installation of a cable tray, width from 500 mm to 600 mm, with installation of supports</v>
          </cell>
          <cell r="H4753" t="str">
            <v>м</v>
          </cell>
          <cell r="I4753" t="str">
            <v>m</v>
          </cell>
          <cell r="J4753">
            <v>1.907</v>
          </cell>
          <cell r="K4753">
            <v>3.8000000000000006E-2</v>
          </cell>
          <cell r="L4753" t="str">
            <v>KQ-45-00</v>
          </cell>
          <cell r="M4753" t="str">
            <v>Кабельные лотки и стальные кабелепроводы, м</v>
          </cell>
          <cell r="N4753">
            <v>1</v>
          </cell>
          <cell r="O4753" t="str">
            <v>KQ-45-01</v>
          </cell>
          <cell r="P4753" t="str">
            <v>Монтаж кабельных лотков, м</v>
          </cell>
          <cell r="Q4753">
            <v>1</v>
          </cell>
        </row>
        <row r="4754">
          <cell r="E4754" t="str">
            <v>CS00-02-02</v>
          </cell>
          <cell r="F4754" t="str">
            <v>Перфорированные, неперфорированные, проволочные кабельные лотки, включая все фитинги , с установкой опор</v>
          </cell>
          <cell r="G4754" t="str">
            <v>Perforated, unperforated, wire cable trays, including all fittings, with installation of supports</v>
          </cell>
        </row>
        <row r="4755">
          <cell r="E4755" t="str">
            <v>CS00-02-02-1</v>
          </cell>
          <cell r="F4755" t="str">
            <v>Монтаж кабельного лотка, до 100 мм, перфорированный, с установкой опор</v>
          </cell>
          <cell r="G4755" t="str">
            <v>Installation of a perforated cable tray, width up to 100 mm, with installation of supports</v>
          </cell>
          <cell r="H4755" t="str">
            <v>м</v>
          </cell>
          <cell r="I4755" t="str">
            <v>m</v>
          </cell>
          <cell r="J4755">
            <v>1.8659999999999999</v>
          </cell>
          <cell r="K4755">
            <v>3.8000000000000006E-2</v>
          </cell>
          <cell r="L4755" t="str">
            <v>KQ-45-00</v>
          </cell>
          <cell r="M4755" t="str">
            <v>Кабельные лотки и стальные кабелепроводы, м</v>
          </cell>
          <cell r="N4755">
            <v>1</v>
          </cell>
          <cell r="O4755" t="str">
            <v>KQ-45-01</v>
          </cell>
          <cell r="P4755" t="str">
            <v>Монтаж кабельных лотков, м</v>
          </cell>
          <cell r="Q4755">
            <v>1</v>
          </cell>
        </row>
        <row r="4756">
          <cell r="E4756" t="str">
            <v>CS00-02-02-2</v>
          </cell>
          <cell r="F4756" t="str">
            <v>Монтаж кабельного лотка, от 100 мм до 200 мм, перфорированный, с установкой опор</v>
          </cell>
          <cell r="G4756" t="str">
            <v>Installation of a perforated cable tray, width from 100 mm to 200 mm, with installation of supports</v>
          </cell>
          <cell r="H4756" t="str">
            <v>м</v>
          </cell>
          <cell r="I4756" t="str">
            <v>m</v>
          </cell>
          <cell r="J4756">
            <v>1.8819999999999999</v>
          </cell>
          <cell r="K4756">
            <v>3.8000000000000006E-2</v>
          </cell>
          <cell r="L4756" t="str">
            <v>KQ-45-00</v>
          </cell>
          <cell r="M4756" t="str">
            <v>Кабельные лотки и стальные кабелепроводы, м</v>
          </cell>
          <cell r="N4756">
            <v>1</v>
          </cell>
          <cell r="O4756" t="str">
            <v>KQ-45-01</v>
          </cell>
          <cell r="P4756" t="str">
            <v>Монтаж кабельных лотков, м</v>
          </cell>
          <cell r="Q4756">
            <v>1</v>
          </cell>
        </row>
        <row r="4757">
          <cell r="E4757" t="str">
            <v>CS00-02-02-3</v>
          </cell>
          <cell r="F4757" t="str">
            <v>Монтаж кабельного лотка, от 200 мм до 300 мм, перфорированный, с установкой опор</v>
          </cell>
          <cell r="G4757" t="str">
            <v>Installation of a perforated cable tray, width from 200 mm to 300 mm, with installation of supports</v>
          </cell>
          <cell r="H4757" t="str">
            <v>м</v>
          </cell>
          <cell r="I4757" t="str">
            <v>m</v>
          </cell>
          <cell r="J4757">
            <v>1.8959999999999999</v>
          </cell>
          <cell r="K4757">
            <v>3.8000000000000006E-2</v>
          </cell>
          <cell r="L4757" t="str">
            <v>KQ-45-00</v>
          </cell>
          <cell r="M4757" t="str">
            <v>Кабельные лотки и стальные кабелепроводы, м</v>
          </cell>
          <cell r="N4757">
            <v>1</v>
          </cell>
          <cell r="O4757" t="str">
            <v>KQ-45-01</v>
          </cell>
          <cell r="P4757" t="str">
            <v>Монтаж кабельных лотков, м</v>
          </cell>
          <cell r="Q4757">
            <v>1</v>
          </cell>
        </row>
        <row r="4758">
          <cell r="E4758" t="str">
            <v>CS00-02-02-4</v>
          </cell>
          <cell r="F4758" t="str">
            <v>Монтаж кабельного лотка, от 300 мм до 400 мм, перфорированный, с установкой опор</v>
          </cell>
          <cell r="G4758" t="str">
            <v>Installation of a perforated cable tray, width from 300 mm to 400 mm, with installation of supports</v>
          </cell>
          <cell r="H4758" t="str">
            <v>м</v>
          </cell>
          <cell r="I4758" t="str">
            <v>m</v>
          </cell>
          <cell r="J4758">
            <v>2.0529999999999995</v>
          </cell>
          <cell r="K4758">
            <v>3.8000000000000006E-2</v>
          </cell>
          <cell r="L4758" t="str">
            <v>KQ-45-00</v>
          </cell>
          <cell r="M4758" t="str">
            <v>Кабельные лотки и стальные кабелепроводы, м</v>
          </cell>
          <cell r="N4758">
            <v>1</v>
          </cell>
          <cell r="O4758" t="str">
            <v>KQ-45-01</v>
          </cell>
          <cell r="P4758" t="str">
            <v>Монтаж кабельных лотков, м</v>
          </cell>
          <cell r="Q4758">
            <v>1</v>
          </cell>
        </row>
        <row r="4759">
          <cell r="E4759" t="str">
            <v>CS00-02-02-5</v>
          </cell>
          <cell r="F4759" t="str">
            <v>Монтаж кабельного лотка, от 400 мм до 500 мм, перфорированный, с установкой опор</v>
          </cell>
          <cell r="G4759" t="str">
            <v>Installation of a perforated cable tray, width from 400 mm to 500 mm, with installation of supports</v>
          </cell>
          <cell r="H4759" t="str">
            <v>м</v>
          </cell>
          <cell r="I4759" t="str">
            <v>m</v>
          </cell>
          <cell r="J4759">
            <v>2.0689999999999995</v>
          </cell>
          <cell r="K4759">
            <v>3.8000000000000006E-2</v>
          </cell>
          <cell r="L4759" t="str">
            <v>KQ-45-00</v>
          </cell>
          <cell r="M4759" t="str">
            <v>Кабельные лотки и стальные кабелепроводы, м</v>
          </cell>
          <cell r="N4759">
            <v>1</v>
          </cell>
          <cell r="O4759" t="str">
            <v>KQ-45-01</v>
          </cell>
          <cell r="P4759" t="str">
            <v>Монтаж кабельных лотков, м</v>
          </cell>
          <cell r="Q4759">
            <v>1</v>
          </cell>
        </row>
        <row r="4760">
          <cell r="E4760" t="str">
            <v>CS00-02-02-6</v>
          </cell>
          <cell r="F4760" t="str">
            <v>Монтаж кабельного лотка, от 500 мм до 600 мм, перфорированный, с установкой опор</v>
          </cell>
          <cell r="G4760" t="str">
            <v>Installation of a perforated cable tray, width from 500 mm to 600 mm, with installation of supports</v>
          </cell>
          <cell r="H4760" t="str">
            <v>м</v>
          </cell>
          <cell r="I4760" t="str">
            <v>m</v>
          </cell>
          <cell r="J4760">
            <v>2.0849999999999995</v>
          </cell>
          <cell r="K4760">
            <v>3.8000000000000006E-2</v>
          </cell>
          <cell r="L4760" t="str">
            <v>KQ-45-00</v>
          </cell>
          <cell r="M4760" t="str">
            <v>Кабельные лотки и стальные кабелепроводы, м</v>
          </cell>
          <cell r="N4760">
            <v>1</v>
          </cell>
          <cell r="O4760" t="str">
            <v>KQ-45-01</v>
          </cell>
          <cell r="P4760" t="str">
            <v>Монтаж кабельных лотков, м</v>
          </cell>
          <cell r="Q4760">
            <v>1</v>
          </cell>
        </row>
        <row r="4761">
          <cell r="E4761" t="str">
            <v>CS00-02-02-7</v>
          </cell>
          <cell r="F4761" t="str">
            <v>Монтаж кабельного лотка, до 100 мм, неперфорированный, с установкой опор</v>
          </cell>
          <cell r="G4761" t="str">
            <v>Installation of an unperforated cable tray, width up to 100 mm, with installation of supports</v>
          </cell>
          <cell r="H4761" t="str">
            <v>м</v>
          </cell>
          <cell r="I4761" t="str">
            <v>m</v>
          </cell>
          <cell r="J4761">
            <v>1.93</v>
          </cell>
          <cell r="K4761">
            <v>3.8000000000000006E-2</v>
          </cell>
          <cell r="L4761" t="str">
            <v>KQ-45-00</v>
          </cell>
          <cell r="M4761" t="str">
            <v>Кабельные лотки и стальные кабелепроводы, м</v>
          </cell>
          <cell r="N4761">
            <v>1</v>
          </cell>
          <cell r="O4761" t="str">
            <v>KQ-45-01</v>
          </cell>
          <cell r="P4761" t="str">
            <v>Монтаж кабельных лотков, м</v>
          </cell>
          <cell r="Q4761">
            <v>1</v>
          </cell>
        </row>
        <row r="4762">
          <cell r="E4762" t="str">
            <v>CS00-02-02-8</v>
          </cell>
          <cell r="F4762" t="str">
            <v>Монтаж кабельного лотка, от 100 мм до 200 мм, неперфорированный, с установкой опор</v>
          </cell>
          <cell r="G4762" t="str">
            <v>Installation of an unperforated cable tray, width from 100 mm to 200 mm, with installation of supports</v>
          </cell>
          <cell r="H4762" t="str">
            <v>м</v>
          </cell>
          <cell r="I4762" t="str">
            <v>m</v>
          </cell>
          <cell r="J4762">
            <v>1.946</v>
          </cell>
          <cell r="K4762">
            <v>3.8000000000000006E-2</v>
          </cell>
          <cell r="L4762" t="str">
            <v>KQ-45-00</v>
          </cell>
          <cell r="M4762" t="str">
            <v>Кабельные лотки и стальные кабелепроводы, м</v>
          </cell>
          <cell r="N4762">
            <v>1</v>
          </cell>
          <cell r="O4762" t="str">
            <v>KQ-45-01</v>
          </cell>
          <cell r="P4762" t="str">
            <v>Монтаж кабельных лотков, м</v>
          </cell>
          <cell r="Q4762">
            <v>1</v>
          </cell>
        </row>
        <row r="4763">
          <cell r="E4763" t="str">
            <v>CS00-02-02-9</v>
          </cell>
          <cell r="F4763" t="str">
            <v>Монтаж кабельного лотка, от 200 мм до 300 мм, неперфорированный, с установкой опор</v>
          </cell>
          <cell r="G4763" t="str">
            <v>Installation of an unperforated cable tray, width from 200 mm to 300 mm, with installation of supports</v>
          </cell>
          <cell r="H4763" t="str">
            <v>м</v>
          </cell>
          <cell r="I4763" t="str">
            <v>m</v>
          </cell>
          <cell r="J4763">
            <v>1.96</v>
          </cell>
          <cell r="K4763">
            <v>3.8000000000000006E-2</v>
          </cell>
          <cell r="L4763" t="str">
            <v>KQ-45-00</v>
          </cell>
          <cell r="M4763" t="str">
            <v>Кабельные лотки и стальные кабелепроводы, м</v>
          </cell>
          <cell r="N4763">
            <v>1</v>
          </cell>
          <cell r="O4763" t="str">
            <v>KQ-45-01</v>
          </cell>
          <cell r="P4763" t="str">
            <v>Монтаж кабельных лотков, м</v>
          </cell>
          <cell r="Q4763">
            <v>1</v>
          </cell>
        </row>
        <row r="4764">
          <cell r="E4764" t="str">
            <v>CS00-02-02-10</v>
          </cell>
          <cell r="F4764" t="str">
            <v>Монтаж кабельного лотка, от 300 мм до 400 мм, неперфорированный, с установкой опор</v>
          </cell>
          <cell r="G4764" t="str">
            <v>Installation of an unperforated cable tray, width from 300 mm to 400 mm, with installation of supports</v>
          </cell>
          <cell r="H4764" t="str">
            <v>м</v>
          </cell>
          <cell r="I4764" t="str">
            <v>m</v>
          </cell>
          <cell r="J4764">
            <v>2.1269999999999998</v>
          </cell>
          <cell r="K4764">
            <v>3.8000000000000006E-2</v>
          </cell>
          <cell r="L4764" t="str">
            <v>KQ-45-00</v>
          </cell>
          <cell r="M4764" t="str">
            <v>Кабельные лотки и стальные кабелепроводы, м</v>
          </cell>
          <cell r="N4764">
            <v>1</v>
          </cell>
          <cell r="O4764" t="str">
            <v>KQ-45-01</v>
          </cell>
          <cell r="P4764" t="str">
            <v>Монтаж кабельных лотков, м</v>
          </cell>
          <cell r="Q4764">
            <v>1</v>
          </cell>
        </row>
        <row r="4765">
          <cell r="E4765" t="str">
            <v>CS00-02-02-11</v>
          </cell>
          <cell r="F4765" t="str">
            <v>Монтаж кабельного лотка, от 400 мм до 500 мм, неперфорированный, с установкой опор</v>
          </cell>
          <cell r="G4765" t="str">
            <v>Installation of an unperforated cable tray, width from 400 mm to 500 mm, with installation of supports</v>
          </cell>
          <cell r="H4765" t="str">
            <v>м</v>
          </cell>
          <cell r="I4765" t="str">
            <v>m</v>
          </cell>
          <cell r="J4765">
            <v>2.1429999999999998</v>
          </cell>
          <cell r="K4765">
            <v>3.8000000000000006E-2</v>
          </cell>
          <cell r="L4765" t="str">
            <v>KQ-45-00</v>
          </cell>
          <cell r="M4765" t="str">
            <v>Кабельные лотки и стальные кабелепроводы, м</v>
          </cell>
          <cell r="N4765">
            <v>1</v>
          </cell>
          <cell r="O4765" t="str">
            <v>KQ-45-01</v>
          </cell>
          <cell r="P4765" t="str">
            <v>Монтаж кабельных лотков, м</v>
          </cell>
          <cell r="Q4765">
            <v>1</v>
          </cell>
        </row>
        <row r="4766">
          <cell r="E4766" t="str">
            <v>CS00-02-02-12</v>
          </cell>
          <cell r="F4766" t="str">
            <v>Монтаж кабельного лотка, от 500 мм до 600 мм, неперфорированный, с установкой опор</v>
          </cell>
          <cell r="G4766" t="str">
            <v>Installation of an unperforated cable tray, width from 500 mm to 600 mm, with installation of supports</v>
          </cell>
          <cell r="H4766" t="str">
            <v>м</v>
          </cell>
          <cell r="I4766" t="str">
            <v>m</v>
          </cell>
          <cell r="J4766">
            <v>2.3179999999999996</v>
          </cell>
          <cell r="K4766">
            <v>3.8000000000000006E-2</v>
          </cell>
          <cell r="L4766" t="str">
            <v>KQ-45-00</v>
          </cell>
          <cell r="M4766" t="str">
            <v>Кабельные лотки и стальные кабелепроводы, м</v>
          </cell>
          <cell r="N4766">
            <v>1</v>
          </cell>
          <cell r="O4766" t="str">
            <v>KQ-45-01</v>
          </cell>
          <cell r="P4766" t="str">
            <v>Монтаж кабельных лотков, м</v>
          </cell>
          <cell r="Q4766">
            <v>1</v>
          </cell>
        </row>
        <row r="4767">
          <cell r="E4767" t="str">
            <v>CS00-02-02-13</v>
          </cell>
          <cell r="F4767" t="str">
            <v>Монтаж кабельного лотка, до 100 мм, проволочный, с установкой опор</v>
          </cell>
          <cell r="G4767" t="str">
            <v>Installation of a wire mesh cable tray, width up to 100 mm, with installation of supports</v>
          </cell>
          <cell r="H4767" t="str">
            <v>м</v>
          </cell>
          <cell r="I4767" t="str">
            <v>m</v>
          </cell>
          <cell r="J4767">
            <v>1.2189999999999999</v>
          </cell>
          <cell r="K4767">
            <v>3.8000000000000006E-2</v>
          </cell>
          <cell r="L4767" t="str">
            <v>KQ-45-00</v>
          </cell>
          <cell r="M4767" t="str">
            <v>Кабельные лотки и стальные кабелепроводы, м</v>
          </cell>
          <cell r="N4767">
            <v>1</v>
          </cell>
          <cell r="O4767" t="str">
            <v>KQ-45-01</v>
          </cell>
          <cell r="P4767" t="str">
            <v>Монтаж кабельных лотков, м</v>
          </cell>
          <cell r="Q4767">
            <v>1</v>
          </cell>
        </row>
        <row r="4768">
          <cell r="E4768" t="str">
            <v>CS00-02-02-14</v>
          </cell>
          <cell r="F4768" t="str">
            <v>Монтаж кабельного лотка, от 100 мм до 200 мм, проволочный, с установкой опор</v>
          </cell>
          <cell r="G4768" t="str">
            <v>Installation of a wire mesh cable tray, width from 100 mm to 200 mm, with installation of supports</v>
          </cell>
          <cell r="H4768" t="str">
            <v>м</v>
          </cell>
          <cell r="I4768" t="str">
            <v>m</v>
          </cell>
          <cell r="J4768">
            <v>1.3279999999999998</v>
          </cell>
          <cell r="K4768">
            <v>3.8000000000000006E-2</v>
          </cell>
          <cell r="L4768" t="str">
            <v>KQ-45-00</v>
          </cell>
          <cell r="M4768" t="str">
            <v>Кабельные лотки и стальные кабелепроводы, м</v>
          </cell>
          <cell r="N4768">
            <v>1</v>
          </cell>
          <cell r="O4768" t="str">
            <v>KQ-45-01</v>
          </cell>
          <cell r="P4768" t="str">
            <v>Монтаж кабельных лотков, м</v>
          </cell>
          <cell r="Q4768">
            <v>1</v>
          </cell>
        </row>
        <row r="4769">
          <cell r="E4769" t="str">
            <v>CS00-02-02-15</v>
          </cell>
          <cell r="F4769" t="str">
            <v>Монтаж кабельного лотка, от 200 мм до 300 мм, проволочный, с установкой опор</v>
          </cell>
          <cell r="G4769" t="str">
            <v>Installation of a wire mesh cable tray, width from 200 mm to 300 mm, with installation of supports</v>
          </cell>
          <cell r="H4769" t="str">
            <v>м</v>
          </cell>
          <cell r="I4769" t="str">
            <v>m</v>
          </cell>
          <cell r="J4769">
            <v>1.337</v>
          </cell>
          <cell r="K4769">
            <v>3.8000000000000006E-2</v>
          </cell>
          <cell r="L4769" t="str">
            <v>KQ-45-00</v>
          </cell>
          <cell r="M4769" t="str">
            <v>Кабельные лотки и стальные кабелепроводы, м</v>
          </cell>
          <cell r="N4769">
            <v>1</v>
          </cell>
          <cell r="O4769" t="str">
            <v>KQ-45-01</v>
          </cell>
          <cell r="P4769" t="str">
            <v>Монтаж кабельных лотков, м</v>
          </cell>
          <cell r="Q4769">
            <v>1</v>
          </cell>
        </row>
        <row r="4770">
          <cell r="E4770" t="str">
            <v>CS00-02-02-16</v>
          </cell>
          <cell r="F4770" t="str">
            <v>Монтаж кабельного лотка, от 300 мм до 400 мм, проволочный, с установкой опор</v>
          </cell>
          <cell r="G4770" t="str">
            <v>Installation of a wire mesh cable tray, width from 300 mm to 400 mm, with installation of supports</v>
          </cell>
          <cell r="H4770" t="str">
            <v>м</v>
          </cell>
          <cell r="I4770" t="str">
            <v>m</v>
          </cell>
          <cell r="J4770">
            <v>1.345</v>
          </cell>
          <cell r="K4770">
            <v>3.8000000000000006E-2</v>
          </cell>
          <cell r="L4770" t="str">
            <v>KQ-45-00</v>
          </cell>
          <cell r="M4770" t="str">
            <v>Кабельные лотки и стальные кабелепроводы, м</v>
          </cell>
          <cell r="N4770">
            <v>1</v>
          </cell>
          <cell r="O4770" t="str">
            <v>KQ-45-01</v>
          </cell>
          <cell r="P4770" t="str">
            <v>Монтаж кабельных лотков, м</v>
          </cell>
          <cell r="Q4770">
            <v>1</v>
          </cell>
        </row>
        <row r="4771">
          <cell r="E4771" t="str">
            <v>CS00-02-02-17</v>
          </cell>
          <cell r="F4771" t="str">
            <v>Монтаж кабельного лотка, от 400 мм до 500 мм, проволочный, с установкой опор</v>
          </cell>
          <cell r="G4771" t="str">
            <v>Installation of a wire mesh cable tray, width from 400 mm to 500 mm, with installation of supports</v>
          </cell>
          <cell r="H4771" t="str">
            <v>м</v>
          </cell>
          <cell r="I4771" t="str">
            <v>m</v>
          </cell>
          <cell r="J4771">
            <v>1.3509999999999998</v>
          </cell>
          <cell r="K4771">
            <v>3.7000000000000005E-2</v>
          </cell>
          <cell r="L4771" t="str">
            <v>KQ-45-00</v>
          </cell>
          <cell r="M4771" t="str">
            <v>Кабельные лотки и стальные кабелепроводы, м</v>
          </cell>
          <cell r="N4771">
            <v>1</v>
          </cell>
          <cell r="O4771" t="str">
            <v>KQ-45-01</v>
          </cell>
          <cell r="P4771" t="str">
            <v>Монтаж кабельных лотков, м</v>
          </cell>
          <cell r="Q4771">
            <v>1</v>
          </cell>
        </row>
        <row r="4772">
          <cell r="E4772" t="str">
            <v>CS00-02-02-18</v>
          </cell>
          <cell r="F4772" t="str">
            <v>Монтаж кабельного лотка, от 500 мм до 600 мм, проволочный, с установкой опор</v>
          </cell>
          <cell r="G4772" t="str">
            <v>Installation of a wire mesh cable tray, width from 500 mm to 600 mm, with installation of supports</v>
          </cell>
          <cell r="H4772" t="str">
            <v>м</v>
          </cell>
          <cell r="I4772" t="str">
            <v>m</v>
          </cell>
          <cell r="J4772">
            <v>1.4679999999999997</v>
          </cell>
          <cell r="K4772">
            <v>3.7000000000000005E-2</v>
          </cell>
          <cell r="L4772" t="str">
            <v>KQ-45-00</v>
          </cell>
          <cell r="M4772" t="str">
            <v>Кабельные лотки и стальные кабелепроводы, м</v>
          </cell>
          <cell r="N4772">
            <v>1</v>
          </cell>
          <cell r="O4772" t="str">
            <v>KQ-45-01</v>
          </cell>
          <cell r="P4772" t="str">
            <v>Монтаж кабельных лотков, м</v>
          </cell>
          <cell r="Q4772">
            <v>1</v>
          </cell>
        </row>
        <row r="4773">
          <cell r="E4773" t="str">
            <v>CS00-02-03</v>
          </cell>
          <cell r="F4773" t="str">
            <v>Монтаж пластиковых коробов с крышкой, включая все фитинги</v>
          </cell>
          <cell r="G4773" t="str">
            <v>Installation of plastic ducts with a cover, including all fittings</v>
          </cell>
        </row>
        <row r="4774">
          <cell r="E4774" t="str">
            <v>CS00-02-03-1</v>
          </cell>
          <cell r="F4774" t="str">
            <v>Монтаж пластикового короба с крышкой, до 60 мм, с установкой опор</v>
          </cell>
          <cell r="G4774" t="str">
            <v>Installation of a plastic duct with a cover, up to 60 mm, with installation of supports</v>
          </cell>
          <cell r="H4774" t="str">
            <v>м</v>
          </cell>
          <cell r="I4774" t="str">
            <v>m</v>
          </cell>
          <cell r="J4774">
            <v>0.16</v>
          </cell>
          <cell r="K4774">
            <v>0</v>
          </cell>
          <cell r="L4774" t="str">
            <v>KQ-46-00</v>
          </cell>
          <cell r="M4774" t="str">
            <v>Полимерные кабелепроводы и металлорукава, м</v>
          </cell>
          <cell r="N4774">
            <v>1</v>
          </cell>
          <cell r="O4774" t="str">
            <v>KQ-46-01</v>
          </cell>
          <cell r="P4774" t="str">
            <v>Монтаж пластиковых коробов, м</v>
          </cell>
          <cell r="Q4774">
            <v>1</v>
          </cell>
        </row>
        <row r="4775">
          <cell r="E4775" t="str">
            <v>CS00-02-03-2</v>
          </cell>
          <cell r="F4775" t="str">
            <v>Монтаж пластикового короба с крышкой, от 60 мм до 100 мм, с установкой опор</v>
          </cell>
          <cell r="G4775" t="str">
            <v>Installation of a plastic duct with a cover, from 60 mm to 100 mm, with installation of supports</v>
          </cell>
          <cell r="H4775" t="str">
            <v>м</v>
          </cell>
          <cell r="I4775" t="str">
            <v>m</v>
          </cell>
          <cell r="J4775">
            <v>0.16399999999999998</v>
          </cell>
          <cell r="K4775">
            <v>0</v>
          </cell>
          <cell r="L4775" t="str">
            <v>KQ-46-00</v>
          </cell>
          <cell r="M4775" t="str">
            <v>Полимерные кабелепроводы и металлорукава, м</v>
          </cell>
          <cell r="N4775">
            <v>1</v>
          </cell>
          <cell r="O4775" t="str">
            <v>KQ-46-01</v>
          </cell>
          <cell r="P4775" t="str">
            <v>Монтаж пластиковых коробов, м</v>
          </cell>
          <cell r="Q4775">
            <v>1</v>
          </cell>
        </row>
        <row r="4776">
          <cell r="E4776" t="str">
            <v>CS00-02-03-3</v>
          </cell>
          <cell r="F4776" t="str">
            <v>Монтаж пластикового короба с крышкой, от 100 мм до 150 мм, с установкой опор</v>
          </cell>
          <cell r="G4776" t="str">
            <v>Installation of a plastic duct with a cover, from 100 mm to 150 mm, with installation of supports</v>
          </cell>
          <cell r="H4776" t="str">
            <v>м</v>
          </cell>
          <cell r="I4776" t="str">
            <v>m</v>
          </cell>
          <cell r="J4776">
            <v>0.16809999999999997</v>
          </cell>
          <cell r="K4776">
            <v>0</v>
          </cell>
          <cell r="L4776" t="str">
            <v>KQ-46-00</v>
          </cell>
          <cell r="M4776" t="str">
            <v>Полимерные кабелепроводы и металлорукава, м</v>
          </cell>
          <cell r="N4776">
            <v>1</v>
          </cell>
          <cell r="O4776" t="str">
            <v>KQ-46-01</v>
          </cell>
          <cell r="P4776" t="str">
            <v>Монтаж пластиковых коробов, м</v>
          </cell>
          <cell r="Q4776">
            <v>1</v>
          </cell>
        </row>
        <row r="4777">
          <cell r="E4777" t="str">
            <v>CS00-02-03-4</v>
          </cell>
          <cell r="F4777" t="str">
            <v>Монтаж пластикового короба с крышкой, от 150 мм до 200 мм, с установкой опор</v>
          </cell>
          <cell r="G4777" t="str">
            <v>Installation of a plastic duct with a cover, from 150 mm to 200 mm, with installation of supports</v>
          </cell>
          <cell r="H4777" t="str">
            <v>м</v>
          </cell>
          <cell r="I4777" t="str">
            <v>m</v>
          </cell>
          <cell r="J4777">
            <v>0.17230249999999997</v>
          </cell>
          <cell r="K4777">
            <v>0</v>
          </cell>
          <cell r="L4777" t="str">
            <v>KQ-46-00</v>
          </cell>
          <cell r="M4777" t="str">
            <v>Полимерные кабелепроводы и металлорукава, м</v>
          </cell>
          <cell r="N4777">
            <v>1</v>
          </cell>
          <cell r="O4777" t="str">
            <v>KQ-46-01</v>
          </cell>
          <cell r="P4777" t="str">
            <v>Монтаж пластиковых коробов, м</v>
          </cell>
          <cell r="Q4777">
            <v>1</v>
          </cell>
        </row>
        <row r="4778">
          <cell r="E4778" t="str">
            <v>CS00-02-03-5</v>
          </cell>
          <cell r="F4778" t="str">
            <v>Монтаж пластикового короба с крышкой, от 200 мм до 250 мм, с установкой опор</v>
          </cell>
          <cell r="G4778" t="str">
            <v>Installation of a plastic duct with a cover, from 200 mm to 250 mm, with installation of supports</v>
          </cell>
          <cell r="H4778" t="str">
            <v>м</v>
          </cell>
          <cell r="I4778" t="str">
            <v>m</v>
          </cell>
          <cell r="J4778">
            <v>0.17661006249999994</v>
          </cell>
          <cell r="K4778">
            <v>0</v>
          </cell>
          <cell r="L4778" t="str">
            <v>KQ-46-00</v>
          </cell>
          <cell r="M4778" t="str">
            <v>Полимерные кабелепроводы и металлорукава, м</v>
          </cell>
          <cell r="N4778">
            <v>1</v>
          </cell>
          <cell r="O4778" t="str">
            <v>KQ-46-01</v>
          </cell>
          <cell r="P4778" t="str">
            <v>Монтаж пластиковых коробов, м</v>
          </cell>
          <cell r="Q4778">
            <v>1</v>
          </cell>
        </row>
        <row r="4779">
          <cell r="E4779" t="str">
            <v>CS00-03</v>
          </cell>
          <cell r="F4779" t="str">
            <v>Монтаж крышек для кабельных лотков</v>
          </cell>
          <cell r="G4779" t="str">
            <v>Installation of cable tray covers</v>
          </cell>
        </row>
        <row r="4780">
          <cell r="E4780" t="str">
            <v>CS00-03-01</v>
          </cell>
          <cell r="F4780" t="str">
            <v>Монтаж крышек для кабельных лотков</v>
          </cell>
          <cell r="G4780" t="str">
            <v>Installation of cable tray covers</v>
          </cell>
        </row>
        <row r="4781">
          <cell r="E4781" t="str">
            <v>CS00-03-01-1</v>
          </cell>
          <cell r="F4781" t="str">
            <v>Монтаж крышки кабельного лотка ширина до 100 мм</v>
          </cell>
          <cell r="G4781" t="str">
            <v>Installation of a cable tray cover, width up to 100 mm</v>
          </cell>
          <cell r="H4781" t="str">
            <v>м</v>
          </cell>
          <cell r="I4781" t="str">
            <v>m</v>
          </cell>
          <cell r="J4781">
            <v>0.184</v>
          </cell>
          <cell r="K4781">
            <v>3.6000000000000004E-2</v>
          </cell>
          <cell r="L4781" t="str">
            <v>KQ-45-00</v>
          </cell>
          <cell r="M4781" t="str">
            <v>Кабельные лотки и стальные кабелепроводы, м</v>
          </cell>
          <cell r="N4781">
            <v>0</v>
          </cell>
          <cell r="O4781" t="str">
            <v>KQ-45-01</v>
          </cell>
          <cell r="P4781" t="str">
            <v>Монтаж кабельных лотков, м</v>
          </cell>
          <cell r="Q4781">
            <v>0</v>
          </cell>
        </row>
        <row r="4782">
          <cell r="E4782" t="str">
            <v>CS00-03-01-2</v>
          </cell>
          <cell r="F4782" t="str">
            <v>Монтаж крышки кабельного лотка ширина от 100 мм до 200 мм</v>
          </cell>
          <cell r="G4782" t="str">
            <v>Installation of a cable tray cover, width from 100 mm to 200 mm</v>
          </cell>
          <cell r="H4782" t="str">
            <v>м</v>
          </cell>
          <cell r="I4782" t="str">
            <v>m</v>
          </cell>
          <cell r="J4782">
            <v>0.217</v>
          </cell>
          <cell r="K4782">
            <v>3.6000000000000004E-2</v>
          </cell>
          <cell r="L4782" t="str">
            <v>KQ-45-00</v>
          </cell>
          <cell r="M4782" t="str">
            <v>Кабельные лотки и стальные кабелепроводы, м</v>
          </cell>
          <cell r="N4782">
            <v>0</v>
          </cell>
          <cell r="O4782" t="str">
            <v>KQ-45-01</v>
          </cell>
          <cell r="P4782" t="str">
            <v>Монтаж кабельных лотков, м</v>
          </cell>
          <cell r="Q4782">
            <v>0</v>
          </cell>
        </row>
        <row r="4783">
          <cell r="E4783" t="str">
            <v>CS00-03-01-3</v>
          </cell>
          <cell r="F4783" t="str">
            <v>Монтаж крышки кабельного лотка ширина от 200 мм до 300 мм</v>
          </cell>
          <cell r="G4783" t="str">
            <v>Installation of a cable tray cover, width from 200 mm to 300 mm</v>
          </cell>
          <cell r="H4783" t="str">
            <v>м</v>
          </cell>
          <cell r="I4783" t="str">
            <v>m</v>
          </cell>
          <cell r="J4783">
            <v>0.223</v>
          </cell>
          <cell r="K4783">
            <v>3.6000000000000004E-2</v>
          </cell>
          <cell r="L4783" t="str">
            <v>KQ-45-00</v>
          </cell>
          <cell r="M4783" t="str">
            <v>Кабельные лотки и стальные кабелепроводы, м</v>
          </cell>
          <cell r="N4783">
            <v>0</v>
          </cell>
          <cell r="O4783" t="str">
            <v>KQ-45-01</v>
          </cell>
          <cell r="P4783" t="str">
            <v>Монтаж кабельных лотков, м</v>
          </cell>
          <cell r="Q4783">
            <v>0</v>
          </cell>
        </row>
        <row r="4784">
          <cell r="E4784" t="str">
            <v>CS00-03-01-4</v>
          </cell>
          <cell r="F4784" t="str">
            <v>Монтаж крышки кабельного лотка ширина от 300 мм до 400 мм</v>
          </cell>
          <cell r="G4784" t="str">
            <v>Installation of a cable tray cover, width from 300 mm to 400 mm</v>
          </cell>
          <cell r="H4784" t="str">
            <v>м</v>
          </cell>
          <cell r="I4784" t="str">
            <v>m</v>
          </cell>
          <cell r="J4784">
            <v>0.23</v>
          </cell>
          <cell r="K4784">
            <v>3.6000000000000004E-2</v>
          </cell>
          <cell r="L4784" t="str">
            <v>KQ-45-00</v>
          </cell>
          <cell r="M4784" t="str">
            <v>Кабельные лотки и стальные кабелепроводы, м</v>
          </cell>
          <cell r="N4784">
            <v>0</v>
          </cell>
          <cell r="O4784" t="str">
            <v>KQ-45-01</v>
          </cell>
          <cell r="P4784" t="str">
            <v>Монтаж кабельных лотков, м</v>
          </cell>
          <cell r="Q4784">
            <v>0</v>
          </cell>
        </row>
        <row r="4785">
          <cell r="E4785" t="str">
            <v>CS00-03-01-5</v>
          </cell>
          <cell r="F4785" t="str">
            <v>Монтаж крышки кабельного лотка ширина от 400 мм до 500 мм</v>
          </cell>
          <cell r="G4785" t="str">
            <v>Installation of a cable tray cover, width from 400 mm to 500 mm</v>
          </cell>
          <cell r="H4785" t="str">
            <v>м</v>
          </cell>
          <cell r="I4785" t="str">
            <v>m</v>
          </cell>
          <cell r="J4785">
            <v>0.23599999999999999</v>
          </cell>
          <cell r="K4785">
            <v>3.6000000000000004E-2</v>
          </cell>
          <cell r="L4785" t="str">
            <v>KQ-45-00</v>
          </cell>
          <cell r="M4785" t="str">
            <v>Кабельные лотки и стальные кабелепроводы, м</v>
          </cell>
          <cell r="N4785">
            <v>0</v>
          </cell>
          <cell r="O4785" t="str">
            <v>KQ-45-01</v>
          </cell>
          <cell r="P4785" t="str">
            <v>Монтаж кабельных лотков, м</v>
          </cell>
          <cell r="Q4785">
            <v>0</v>
          </cell>
        </row>
        <row r="4786">
          <cell r="E4786" t="str">
            <v>CS00-03-01-6</v>
          </cell>
          <cell r="F4786" t="str">
            <v>Монтаж крышки кабельного лотка ширина от 500 мм до 600 мм</v>
          </cell>
          <cell r="G4786" t="str">
            <v>Installation of a cable tray cover, width from 500 mm to 600 mm</v>
          </cell>
          <cell r="H4786" t="str">
            <v>м</v>
          </cell>
          <cell r="I4786" t="str">
            <v>m</v>
          </cell>
          <cell r="J4786">
            <v>0.24299999999999999</v>
          </cell>
          <cell r="K4786">
            <v>3.6000000000000004E-2</v>
          </cell>
          <cell r="L4786" t="str">
            <v>KQ-45-00</v>
          </cell>
          <cell r="M4786" t="str">
            <v>Кабельные лотки и стальные кабелепроводы, м</v>
          </cell>
          <cell r="N4786">
            <v>0</v>
          </cell>
          <cell r="O4786" t="str">
            <v>KQ-45-01</v>
          </cell>
          <cell r="P4786" t="str">
            <v>Монтаж кабельных лотков, м</v>
          </cell>
          <cell r="Q4786">
            <v>0</v>
          </cell>
        </row>
        <row r="4787">
          <cell r="E4787" t="str">
            <v>CS00-03-01-7</v>
          </cell>
          <cell r="F4787" t="str">
            <v>Монтаж крышки кабельного лотка ширина от 600 мм до 700 мм</v>
          </cell>
          <cell r="G4787" t="str">
            <v>Installation of a cable tray cover, width from 600 mm to 700 mm</v>
          </cell>
          <cell r="H4787" t="str">
            <v>м</v>
          </cell>
          <cell r="I4787" t="str">
            <v>m</v>
          </cell>
          <cell r="J4787">
            <v>0.25</v>
          </cell>
          <cell r="K4787">
            <v>3.6000000000000004E-2</v>
          </cell>
          <cell r="L4787" t="str">
            <v>KQ-45-00</v>
          </cell>
          <cell r="M4787" t="str">
            <v>Кабельные лотки и стальные кабелепроводы, м</v>
          </cell>
          <cell r="N4787">
            <v>0</v>
          </cell>
          <cell r="O4787" t="str">
            <v>KQ-45-01</v>
          </cell>
          <cell r="P4787" t="str">
            <v>Монтаж кабельных лотков, м</v>
          </cell>
          <cell r="Q4787">
            <v>0</v>
          </cell>
        </row>
        <row r="4788">
          <cell r="E4788" t="str">
            <v>CS00-03-01-8</v>
          </cell>
          <cell r="F4788" t="str">
            <v>Монтаж крышки кабельного лотка ширина от 700 мм до 800 мм</v>
          </cell>
          <cell r="G4788" t="str">
            <v>Installation of a cable tray cover, width from 700 mm to 800 mm</v>
          </cell>
          <cell r="H4788" t="str">
            <v>м</v>
          </cell>
          <cell r="I4788" t="str">
            <v>m</v>
          </cell>
          <cell r="J4788">
            <v>0.25600000000000001</v>
          </cell>
          <cell r="K4788">
            <v>3.6000000000000004E-2</v>
          </cell>
          <cell r="L4788" t="str">
            <v>KQ-45-00</v>
          </cell>
          <cell r="M4788" t="str">
            <v>Кабельные лотки и стальные кабелепроводы, м</v>
          </cell>
          <cell r="N4788">
            <v>0</v>
          </cell>
          <cell r="O4788" t="str">
            <v>KQ-45-01</v>
          </cell>
          <cell r="P4788" t="str">
            <v>Монтаж кабельных лотков, м</v>
          </cell>
          <cell r="Q4788">
            <v>0</v>
          </cell>
        </row>
        <row r="4789">
          <cell r="E4789" t="str">
            <v>CS00-03-01-9</v>
          </cell>
          <cell r="F4789" t="str">
            <v>Монтаж крышки кабельного лотка ширина от 800 мм до 900 мм</v>
          </cell>
          <cell r="G4789" t="str">
            <v>Installation of a cable tray cover, width from 800 mm to 900 mm</v>
          </cell>
          <cell r="H4789" t="str">
            <v>м</v>
          </cell>
          <cell r="I4789" t="str">
            <v>m</v>
          </cell>
          <cell r="J4789">
            <v>0.26300000000000001</v>
          </cell>
          <cell r="K4789">
            <v>3.6000000000000004E-2</v>
          </cell>
          <cell r="L4789" t="str">
            <v>KQ-45-00</v>
          </cell>
          <cell r="M4789" t="str">
            <v>Кабельные лотки и стальные кабелепроводы, м</v>
          </cell>
          <cell r="N4789">
            <v>0</v>
          </cell>
          <cell r="O4789" t="str">
            <v>KQ-45-01</v>
          </cell>
          <cell r="P4789" t="str">
            <v>Монтаж кабельных лотков, м</v>
          </cell>
          <cell r="Q4789">
            <v>0</v>
          </cell>
        </row>
        <row r="4790">
          <cell r="E4790" t="str">
            <v>CS00-03-01-10</v>
          </cell>
          <cell r="F4790" t="str">
            <v>Монтаж крышки кабельного лотка ширина от 900 мм до 1000 мм</v>
          </cell>
          <cell r="G4790" t="str">
            <v>Installation of a cable tray cover, width from 900 mm to 1000 mm</v>
          </cell>
          <cell r="H4790" t="str">
            <v>м</v>
          </cell>
          <cell r="I4790" t="str">
            <v>m</v>
          </cell>
          <cell r="J4790">
            <v>0.26900000000000002</v>
          </cell>
          <cell r="K4790">
            <v>3.6000000000000004E-2</v>
          </cell>
          <cell r="L4790" t="str">
            <v>KQ-45-00</v>
          </cell>
          <cell r="M4790" t="str">
            <v>Кабельные лотки и стальные кабелепроводы, м</v>
          </cell>
          <cell r="N4790">
            <v>0</v>
          </cell>
          <cell r="O4790" t="str">
            <v>KQ-45-01</v>
          </cell>
          <cell r="P4790" t="str">
            <v>Монтаж кабельных лотков, м</v>
          </cell>
          <cell r="Q4790">
            <v>0</v>
          </cell>
        </row>
        <row r="4791">
          <cell r="E4791" t="str">
            <v>CS00-04</v>
          </cell>
          <cell r="F4791" t="str">
            <v>Установка труб для кабельных трасс</v>
          </cell>
          <cell r="G4791" t="str">
            <v>Installation of tubes for cable routes</v>
          </cell>
        </row>
        <row r="4792">
          <cell r="E4792" t="str">
            <v>CS00-04-01</v>
          </cell>
          <cell r="F4792" t="str">
            <v>Установка труб для кабельных трасс, открытым способом</v>
          </cell>
          <cell r="G4792" t="str">
            <v>Installation of tubes for cable routes, open method</v>
          </cell>
        </row>
        <row r="4793">
          <cell r="E4793" t="str">
            <v>CS00-04-01-1</v>
          </cell>
          <cell r="F4793" t="str">
            <v>Монтаж трубной разводки до 25 мм, горячеоцинкованная сталь, по кабельным стойкам, полкам включая монтаж стоек и полок</v>
          </cell>
          <cell r="G4793" t="str">
            <v>Installation of cable tube conduits up to 25 mm, hot dip galvanized steel, on cable racks, shelves, including installation of racks and shelves</v>
          </cell>
          <cell r="H4793" t="str">
            <v>м</v>
          </cell>
          <cell r="I4793" t="str">
            <v>m</v>
          </cell>
          <cell r="J4793">
            <v>0.42499999999999993</v>
          </cell>
          <cell r="K4793">
            <v>0.19550000000000037</v>
          </cell>
          <cell r="L4793" t="str">
            <v>KQ-45-00</v>
          </cell>
          <cell r="M4793" t="str">
            <v>Кабельные лотки и стальные кабелепроводы, м</v>
          </cell>
          <cell r="N4793">
            <v>1</v>
          </cell>
          <cell r="O4793" t="str">
            <v>KQ-45-02</v>
          </cell>
          <cell r="P4793" t="str">
            <v>Монтаж стальных кабелепроводов, м</v>
          </cell>
          <cell r="Q4793">
            <v>1</v>
          </cell>
        </row>
        <row r="4794">
          <cell r="E4794" t="str">
            <v>CS00-04-01-2</v>
          </cell>
          <cell r="F4794" t="str">
            <v>Монтаж трубной разводки от 25 мм до 63 мм, горячеоцинкованная сталь, по кабельным стойкам, полкам включая монтаж стоек и полок</v>
          </cell>
          <cell r="G4794" t="str">
            <v>Installation of cable tube conduits, from 25 mm to 63 mm, hot dip galvanized steel, on cable racks, shelves, including installation of racks and shelves</v>
          </cell>
          <cell r="H4794" t="str">
            <v>м</v>
          </cell>
          <cell r="I4794" t="str">
            <v>m</v>
          </cell>
          <cell r="J4794">
            <v>0.5</v>
          </cell>
          <cell r="K4794">
            <v>0.23</v>
          </cell>
          <cell r="L4794" t="str">
            <v>KQ-45-00</v>
          </cell>
          <cell r="M4794" t="str">
            <v>Кабельные лотки и стальные кабелепроводы, м</v>
          </cell>
          <cell r="N4794">
            <v>1</v>
          </cell>
          <cell r="O4794" t="str">
            <v>KQ-45-02</v>
          </cell>
          <cell r="P4794" t="str">
            <v>Монтаж стальных кабелепроводов, м</v>
          </cell>
          <cell r="Q4794">
            <v>1</v>
          </cell>
        </row>
        <row r="4795">
          <cell r="E4795" t="str">
            <v>CS00-04-01-3</v>
          </cell>
          <cell r="F4795" t="str">
            <v>Монтаж трубной разводки от 63 мм до 160 мм, горячеоцинкованная сталь, по кабельным стойкам, полкам включая монтаж стоек и полок</v>
          </cell>
          <cell r="G4795" t="str">
            <v>Installation of cable tube conduits, from 63 mm to 160 mm, hot dip galvanized steel, on cable racks, shelves, including installation of racks and shelves</v>
          </cell>
          <cell r="H4795" t="str">
            <v>м</v>
          </cell>
          <cell r="I4795" t="str">
            <v>m</v>
          </cell>
          <cell r="J4795">
            <v>0.56200000000000006</v>
          </cell>
          <cell r="K4795">
            <v>0.25852000000000003</v>
          </cell>
          <cell r="L4795" t="str">
            <v>KQ-45-00</v>
          </cell>
          <cell r="M4795" t="str">
            <v>Кабельные лотки и стальные кабелепроводы, м</v>
          </cell>
          <cell r="N4795">
            <v>1</v>
          </cell>
          <cell r="O4795" t="str">
            <v>KQ-45-02</v>
          </cell>
          <cell r="P4795" t="str">
            <v>Монтаж стальных кабелепроводов, м</v>
          </cell>
          <cell r="Q4795">
            <v>1</v>
          </cell>
        </row>
        <row r="4796">
          <cell r="E4796" t="str">
            <v>CS00-04-01-4</v>
          </cell>
          <cell r="F4796" t="str">
            <v>Монтаж трубной разводки до 25 мм, горячеоцинкованная сталь по строительным конструкциям</v>
          </cell>
          <cell r="G4796" t="str">
            <v>Installation of cable tube conduits up to 25 mm, hot dip galvanized steel, on building structures</v>
          </cell>
          <cell r="H4796" t="str">
            <v>м</v>
          </cell>
          <cell r="I4796" t="str">
            <v>m</v>
          </cell>
          <cell r="J4796">
            <v>0.33400000000000002</v>
          </cell>
          <cell r="K4796">
            <v>1.4999999999999999E-2</v>
          </cell>
          <cell r="L4796" t="str">
            <v>KQ-45-00</v>
          </cell>
          <cell r="M4796" t="str">
            <v>Кабельные лотки и стальные кабелепроводы, м</v>
          </cell>
          <cell r="N4796">
            <v>1</v>
          </cell>
          <cell r="O4796" t="str">
            <v>KQ-45-02</v>
          </cell>
          <cell r="P4796" t="str">
            <v>Монтаж стальных кабелепроводов, м</v>
          </cell>
          <cell r="Q4796">
            <v>1</v>
          </cell>
        </row>
        <row r="4797">
          <cell r="E4797" t="str">
            <v>CS00-04-01-5</v>
          </cell>
          <cell r="F4797" t="str">
            <v>Монтаж трубной разводки от 25 мм до 63 мм, горячеоцинкованная сталь по строительным конструкциям</v>
          </cell>
          <cell r="G4797" t="str">
            <v>Installation of cable tube conduits, from 25 mm to 63 mm, hot dip galvanized steel, on building structures</v>
          </cell>
          <cell r="H4797" t="str">
            <v>м</v>
          </cell>
          <cell r="I4797" t="str">
            <v>m</v>
          </cell>
          <cell r="J4797">
            <v>0.375</v>
          </cell>
          <cell r="K4797">
            <v>1.4999999999999999E-2</v>
          </cell>
          <cell r="L4797" t="str">
            <v>KQ-45-00</v>
          </cell>
          <cell r="M4797" t="str">
            <v>Кабельные лотки и стальные кабелепроводы, м</v>
          </cell>
          <cell r="N4797">
            <v>1</v>
          </cell>
          <cell r="O4797" t="str">
            <v>KQ-45-02</v>
          </cell>
          <cell r="P4797" t="str">
            <v>Монтаж стальных кабелепроводов, м</v>
          </cell>
          <cell r="Q4797">
            <v>1</v>
          </cell>
        </row>
        <row r="4798">
          <cell r="E4798" t="str">
            <v>CS00-04-01-6</v>
          </cell>
          <cell r="F4798" t="str">
            <v>Монтаж трубной разводки от 63 мм до 160 мм, горячеоцинкованная сталь по строительным конструкциям</v>
          </cell>
          <cell r="G4798" t="str">
            <v>Installation of cable tube conduits, from 63 mm to 160 mm, hot dip galvanized steel, on building structures</v>
          </cell>
          <cell r="H4798" t="str">
            <v>м</v>
          </cell>
          <cell r="I4798" t="str">
            <v>m</v>
          </cell>
          <cell r="J4798">
            <v>0.42150000000000004</v>
          </cell>
          <cell r="K4798">
            <v>1.4999999999999999E-2</v>
          </cell>
          <cell r="L4798" t="str">
            <v>KQ-45-00</v>
          </cell>
          <cell r="M4798" t="str">
            <v>Кабельные лотки и стальные кабелепроводы, м</v>
          </cell>
          <cell r="N4798">
            <v>1</v>
          </cell>
          <cell r="O4798" t="str">
            <v>KQ-45-02</v>
          </cell>
          <cell r="P4798" t="str">
            <v>Монтаж стальных кабелепроводов, м</v>
          </cell>
          <cell r="Q4798">
            <v>1</v>
          </cell>
        </row>
        <row r="4799">
          <cell r="E4799" t="str">
            <v>CS00-04-01-7</v>
          </cell>
          <cell r="F4799" t="str">
            <v>Монтаж полимерной трубы до 25 мм, по кабельным стойкам полкам</v>
          </cell>
          <cell r="G4799" t="str">
            <v>Installation of a polymer tube up to 25 mm, on cable racks, shelves</v>
          </cell>
          <cell r="H4799" t="str">
            <v>м</v>
          </cell>
          <cell r="I4799" t="str">
            <v>m</v>
          </cell>
          <cell r="J4799">
            <v>0.1111111111111111</v>
          </cell>
          <cell r="K4799">
            <v>1.3349999999999999E-2</v>
          </cell>
          <cell r="L4799" t="str">
            <v>KQ-46-00</v>
          </cell>
          <cell r="M4799" t="str">
            <v>Полимерные кабелепроводы и металлорукава, м</v>
          </cell>
          <cell r="N4799">
            <v>1</v>
          </cell>
          <cell r="O4799" t="str">
            <v>KQ-46-03</v>
          </cell>
          <cell r="P4799" t="str">
            <v>Монтаж полимерных труб и гофр, м</v>
          </cell>
          <cell r="Q4799">
            <v>1</v>
          </cell>
        </row>
        <row r="4800">
          <cell r="E4800" t="str">
            <v>CS00-04-01-8</v>
          </cell>
          <cell r="F4800" t="str">
            <v>Монтаж полимерной трубы от 25 мм до 63 мм, по кабельным стойкам полкам</v>
          </cell>
          <cell r="G4800" t="str">
            <v>Installation of a polymer tube, from 25 mm to 63 mm, on cable racks, shelves</v>
          </cell>
          <cell r="H4800" t="str">
            <v>м</v>
          </cell>
          <cell r="I4800" t="str">
            <v>m</v>
          </cell>
          <cell r="J4800">
            <v>0.33374999999999999</v>
          </cell>
          <cell r="K4800">
            <v>1.3349999999999999E-2</v>
          </cell>
          <cell r="L4800" t="str">
            <v>KQ-46-00</v>
          </cell>
          <cell r="M4800" t="str">
            <v>Полимерные кабелепроводы и металлорукава, м</v>
          </cell>
          <cell r="N4800">
            <v>1</v>
          </cell>
          <cell r="O4800" t="str">
            <v>KQ-46-03</v>
          </cell>
          <cell r="P4800" t="str">
            <v>Монтаж полимерных труб и гофр, м</v>
          </cell>
          <cell r="Q4800">
            <v>1</v>
          </cell>
        </row>
        <row r="4801">
          <cell r="E4801" t="str">
            <v>CS00-04-01-9</v>
          </cell>
          <cell r="F4801" t="str">
            <v>Монтаж полимерной трубы от 63 мм до 160 мм, по кабельным стойкам полкам</v>
          </cell>
          <cell r="G4801" t="str">
            <v>Installation of a polymer tube, from 63 mm to 160 mm, on cable racks, shelves</v>
          </cell>
          <cell r="H4801" t="str">
            <v>м</v>
          </cell>
          <cell r="I4801" t="str">
            <v>m</v>
          </cell>
          <cell r="J4801">
            <v>0.37046250000000003</v>
          </cell>
          <cell r="K4801">
            <v>1.3349999999999999E-2</v>
          </cell>
          <cell r="L4801" t="str">
            <v>KQ-46-00</v>
          </cell>
          <cell r="M4801" t="str">
            <v>Полимерные кабелепроводы и металлорукава, м</v>
          </cell>
          <cell r="N4801">
            <v>1</v>
          </cell>
          <cell r="O4801" t="str">
            <v>KQ-46-03</v>
          </cell>
          <cell r="P4801" t="str">
            <v>Монтаж полимерных труб и гофр, м</v>
          </cell>
          <cell r="Q4801">
            <v>1</v>
          </cell>
        </row>
        <row r="4802">
          <cell r="E4802" t="str">
            <v>CS00-04-01-10</v>
          </cell>
          <cell r="F4802" t="str">
            <v>Монтаж полимерной трубы до 25 мм по строительным конструкциям</v>
          </cell>
          <cell r="G4802" t="str">
            <v>Installation of a polymer tube, up to 25 mm, on building structures</v>
          </cell>
          <cell r="H4802" t="str">
            <v>м</v>
          </cell>
          <cell r="I4802" t="str">
            <v>m</v>
          </cell>
          <cell r="J4802">
            <v>0.1111111111111111</v>
          </cell>
          <cell r="K4802">
            <v>1.18815E-2</v>
          </cell>
          <cell r="L4802" t="str">
            <v>KQ-46-00</v>
          </cell>
          <cell r="M4802" t="str">
            <v>Полимерные кабелепроводы и металлорукава, м</v>
          </cell>
          <cell r="N4802">
            <v>1</v>
          </cell>
          <cell r="O4802" t="str">
            <v>KQ-46-03</v>
          </cell>
          <cell r="P4802" t="str">
            <v>Монтаж полимерных труб и гофр, м</v>
          </cell>
          <cell r="Q4802">
            <v>1</v>
          </cell>
        </row>
        <row r="4803">
          <cell r="E4803" t="str">
            <v>CS00-04-01-11</v>
          </cell>
          <cell r="F4803" t="str">
            <v>Монтаж полимерной трубы от 25 мм до 63 мм по строительным конструкциям</v>
          </cell>
          <cell r="G4803" t="str">
            <v>Installation of a polymer tube, from 25 mm to 63 mm, on building structures</v>
          </cell>
          <cell r="H4803" t="str">
            <v>м</v>
          </cell>
          <cell r="I4803" t="str">
            <v>m</v>
          </cell>
          <cell r="J4803">
            <v>0.12777777777777777</v>
          </cell>
          <cell r="K4803">
            <v>1.18815E-2</v>
          </cell>
          <cell r="L4803" t="str">
            <v>KQ-46-00</v>
          </cell>
          <cell r="M4803" t="str">
            <v>Полимерные кабелепроводы и металлорукава, м</v>
          </cell>
          <cell r="N4803">
            <v>1</v>
          </cell>
          <cell r="O4803" t="str">
            <v>KQ-46-03</v>
          </cell>
          <cell r="P4803" t="str">
            <v>Монтаж полимерных труб и гофр, м</v>
          </cell>
          <cell r="Q4803">
            <v>1</v>
          </cell>
        </row>
        <row r="4804">
          <cell r="E4804" t="str">
            <v>CS00-04-01-12</v>
          </cell>
          <cell r="F4804" t="str">
            <v>Монтаж полимерной трубы от 63 мм до 160 мм по строительным конструкциям</v>
          </cell>
          <cell r="G4804" t="str">
            <v>Installation of a polymer tube, from 63 mm to 160 mm, on building structures</v>
          </cell>
          <cell r="H4804" t="str">
            <v>м</v>
          </cell>
          <cell r="I4804" t="str">
            <v>m</v>
          </cell>
          <cell r="J4804">
            <v>0.19166666666666665</v>
          </cell>
          <cell r="K4804">
            <v>1.18815E-2</v>
          </cell>
          <cell r="L4804" t="str">
            <v>KQ-46-00</v>
          </cell>
          <cell r="M4804" t="str">
            <v>Полимерные кабелепроводы и металлорукава, м</v>
          </cell>
          <cell r="N4804">
            <v>1</v>
          </cell>
          <cell r="O4804" t="str">
            <v>KQ-46-03</v>
          </cell>
          <cell r="P4804" t="str">
            <v>Монтаж полимерных труб и гофр, м</v>
          </cell>
          <cell r="Q4804">
            <v>1</v>
          </cell>
        </row>
        <row r="4805">
          <cell r="E4805" t="str">
            <v>CS00-04-01-13</v>
          </cell>
          <cell r="F4805" t="str">
            <v>Монтаж металлорукава, гофрированной трубы до 20 мм, без оболочки</v>
          </cell>
          <cell r="G4805" t="str">
            <v>Installation of a metal hose, corrugated tube, up to 20 mm, without sheath</v>
          </cell>
          <cell r="H4805" t="str">
            <v>м</v>
          </cell>
          <cell r="I4805" t="str">
            <v>m</v>
          </cell>
          <cell r="J4805">
            <v>0.25847599999999993</v>
          </cell>
          <cell r="K4805">
            <v>5.8000000000000343E-3</v>
          </cell>
          <cell r="L4805" t="str">
            <v>KQ-46-00</v>
          </cell>
          <cell r="M4805" t="str">
            <v>Полимерные кабелепроводы и металлорукава, м</v>
          </cell>
          <cell r="N4805">
            <v>1</v>
          </cell>
          <cell r="O4805" t="str">
            <v>KQ-46-02</v>
          </cell>
          <cell r="P4805" t="str">
            <v>Монтаж металлорукавов, м</v>
          </cell>
          <cell r="Q4805">
            <v>1</v>
          </cell>
        </row>
        <row r="4806">
          <cell r="E4806" t="str">
            <v>CS00-04-01-14</v>
          </cell>
          <cell r="F4806" t="str">
            <v>Монтаж металлорукава, гофрированной трубы от 20 до 32 мм, без оболочки</v>
          </cell>
          <cell r="G4806" t="str">
            <v>Installation of a metal hose, corrugated tube, from 20 mm to 32 mm, without sheath</v>
          </cell>
          <cell r="H4806" t="str">
            <v>м</v>
          </cell>
          <cell r="I4806" t="str">
            <v>m</v>
          </cell>
          <cell r="J4806">
            <v>0.27207999999999999</v>
          </cell>
          <cell r="K4806">
            <v>5.7999999999999996E-3</v>
          </cell>
          <cell r="L4806" t="str">
            <v>KQ-46-00</v>
          </cell>
          <cell r="M4806" t="str">
            <v>Полимерные кабелепроводы и металлорукава, м</v>
          </cell>
          <cell r="N4806">
            <v>1</v>
          </cell>
          <cell r="O4806" t="str">
            <v>KQ-46-02</v>
          </cell>
          <cell r="P4806" t="str">
            <v>Монтаж металлорукавов, м</v>
          </cell>
          <cell r="Q4806">
            <v>1</v>
          </cell>
        </row>
        <row r="4807">
          <cell r="E4807" t="str">
            <v>CS00-04-01-15</v>
          </cell>
          <cell r="F4807" t="str">
            <v>Монтаж металлорукава, гофрированной трубы от 40 до 50 мм, без оболочки</v>
          </cell>
          <cell r="G4807" t="str">
            <v>Installation of a metal hose, corrugated tube, from 400 mm to 50 mm, without sheath</v>
          </cell>
          <cell r="H4807" t="str">
            <v>м</v>
          </cell>
          <cell r="I4807" t="str">
            <v>m</v>
          </cell>
          <cell r="J4807">
            <v>0.28639999999999999</v>
          </cell>
          <cell r="K4807">
            <v>5.7999999999999996E-3</v>
          </cell>
          <cell r="L4807" t="str">
            <v>KQ-46-00</v>
          </cell>
          <cell r="M4807" t="str">
            <v>Полимерные кабелепроводы и металлорукава, м</v>
          </cell>
          <cell r="N4807">
            <v>1</v>
          </cell>
          <cell r="O4807" t="str">
            <v>KQ-46-02</v>
          </cell>
          <cell r="P4807" t="str">
            <v>Монтаж металлорукавов, м</v>
          </cell>
          <cell r="Q4807">
            <v>1</v>
          </cell>
        </row>
        <row r="4808">
          <cell r="E4808" t="str">
            <v>CS00-04-01-16</v>
          </cell>
          <cell r="F4808" t="str">
            <v>Монтаж металлорукава, гофрированной трубы до 20 мм,с оболочкой ПВХ/ППУ/EVA включая оплетку из оцинкованной стали</v>
          </cell>
          <cell r="G4808" t="str">
            <v>Installation of a metal hose, corrugated tube, up to 20 mm, with a PVC/PU foam/EVA sheath, including a galvanized steel braid</v>
          </cell>
          <cell r="H4808" t="str">
            <v>м</v>
          </cell>
          <cell r="I4808" t="str">
            <v>m</v>
          </cell>
          <cell r="J4808">
            <v>0.27139979999999997</v>
          </cell>
          <cell r="K4808">
            <v>6.0899999999999999E-3</v>
          </cell>
          <cell r="L4808" t="str">
            <v>KQ-46-00</v>
          </cell>
          <cell r="M4808" t="str">
            <v>Полимерные кабелепроводы и металлорукава, м</v>
          </cell>
          <cell r="N4808">
            <v>1</v>
          </cell>
          <cell r="O4808" t="str">
            <v>KQ-46-02</v>
          </cell>
          <cell r="P4808" t="str">
            <v>Монтаж металлорукавов, м</v>
          </cell>
          <cell r="Q4808">
            <v>1</v>
          </cell>
        </row>
        <row r="4809">
          <cell r="E4809" t="str">
            <v>CS00-04-01-17</v>
          </cell>
          <cell r="F4809" t="str">
            <v>Монтаж металлорукава, гофрированной трубы от 20 до 32 мм, с оболочкой ПВХ/ППУ/EVA включая оплетку из оцинкованной стали</v>
          </cell>
          <cell r="G4809" t="str">
            <v>Installation of a metal hose, corrugated tube, from 20 mm to 32 mm, with a PVC/PU foam/EVA sheath, including a galvanized steel braid</v>
          </cell>
          <cell r="H4809" t="str">
            <v>м</v>
          </cell>
          <cell r="I4809" t="str">
            <v>m</v>
          </cell>
          <cell r="J4809">
            <v>0.28568399999999999</v>
          </cell>
          <cell r="K4809">
            <v>6.0899999999999999E-3</v>
          </cell>
          <cell r="L4809" t="str">
            <v>KQ-46-00</v>
          </cell>
          <cell r="M4809" t="str">
            <v>Полимерные кабелепроводы и металлорукава, м</v>
          </cell>
          <cell r="N4809">
            <v>1</v>
          </cell>
          <cell r="O4809" t="str">
            <v>KQ-46-02</v>
          </cell>
          <cell r="P4809" t="str">
            <v>Монтаж металлорукавов, м</v>
          </cell>
          <cell r="Q4809">
            <v>1</v>
          </cell>
        </row>
        <row r="4810">
          <cell r="E4810" t="str">
            <v>CS00-04-01-18</v>
          </cell>
          <cell r="F4810" t="str">
            <v>Монтаж металлорукава, гофрированной трубы от 40 до 50 мм, с оболочкой ПВХ/ППУ/EVA включая оплетку из оцинкованной стали</v>
          </cell>
          <cell r="G4810" t="str">
            <v>Installation of a metal hose, corrugated tube, from 40 mm to 50 mm, with a PVC/PU foam/EVA sheath, including a galvanized steel braid</v>
          </cell>
          <cell r="H4810" t="str">
            <v>м</v>
          </cell>
          <cell r="I4810" t="str">
            <v>m</v>
          </cell>
          <cell r="J4810">
            <v>0.30071999999999999</v>
          </cell>
          <cell r="K4810">
            <v>6.0899999999999999E-3</v>
          </cell>
          <cell r="L4810" t="str">
            <v>KQ-46-00</v>
          </cell>
          <cell r="M4810" t="str">
            <v>Полимерные кабелепроводы и металлорукава, м</v>
          </cell>
          <cell r="N4810">
            <v>1</v>
          </cell>
          <cell r="O4810" t="str">
            <v>KQ-46-02</v>
          </cell>
          <cell r="P4810" t="str">
            <v>Монтаж металлорукавов, м</v>
          </cell>
          <cell r="Q4810">
            <v>1</v>
          </cell>
        </row>
        <row r="4811">
          <cell r="E4811" t="str">
            <v>CS00-04-01-19</v>
          </cell>
          <cell r="F4811" t="str">
            <v>Монтаж металлорукава, гофрированной трубы от 50 до 100 мм, с оболочкой ПВХ/ППУ/EVA включая оплетку из оцинкованной стали</v>
          </cell>
          <cell r="G4811" t="str">
            <v>Installation of a metal hose, corrugated tube, from 50 mm to 100 mm, with a PVC/PU foam/EVA sheath, including a galvanized steel braid</v>
          </cell>
          <cell r="H4811" t="str">
            <v>м</v>
          </cell>
          <cell r="I4811" t="str">
            <v>m</v>
          </cell>
          <cell r="J4811">
            <v>0</v>
          </cell>
          <cell r="K4811">
            <v>0</v>
          </cell>
          <cell r="L4811" t="str">
            <v>KQ-46-00</v>
          </cell>
          <cell r="M4811" t="str">
            <v>Полимерные кабелепроводы и металлорукава, м</v>
          </cell>
          <cell r="N4811">
            <v>1</v>
          </cell>
          <cell r="O4811" t="str">
            <v>KQ-46-02</v>
          </cell>
          <cell r="P4811" t="str">
            <v>Монтаж металлорукавов, м</v>
          </cell>
          <cell r="Q4811">
            <v>1</v>
          </cell>
        </row>
        <row r="4812">
          <cell r="E4812" t="str">
            <v>CS00-04-02</v>
          </cell>
          <cell r="F4812" t="str">
            <v>Прокладка подземных, защитных труб</v>
          </cell>
          <cell r="G4812" t="str">
            <v>Installation of underground, sheath tubes</v>
          </cell>
        </row>
        <row r="4813">
          <cell r="E4813" t="str">
            <v>CS00-04-02-1</v>
          </cell>
          <cell r="F4813" t="str">
            <v>ПНД труба диаметром до 50 мм</v>
          </cell>
          <cell r="G4813" t="str">
            <v>HDPE tube, up to 50 mm in diameter</v>
          </cell>
          <cell r="H4813" t="str">
            <v>м</v>
          </cell>
          <cell r="I4813" t="str">
            <v>m</v>
          </cell>
          <cell r="J4813">
            <v>0.14555519999999997</v>
          </cell>
          <cell r="K4813">
            <v>0.01</v>
          </cell>
          <cell r="L4813" t="str">
            <v>KQ-46-00</v>
          </cell>
          <cell r="M4813" t="str">
            <v>Полимерные кабелепроводы и металлорукава, м</v>
          </cell>
          <cell r="N4813">
            <v>1</v>
          </cell>
          <cell r="O4813" t="str">
            <v>KQ-46-03</v>
          </cell>
          <cell r="P4813" t="str">
            <v>Монтаж полимерных труб и гофр, м</v>
          </cell>
          <cell r="Q4813">
            <v>1</v>
          </cell>
        </row>
        <row r="4814">
          <cell r="E4814" t="str">
            <v>CS00-04-02-2</v>
          </cell>
          <cell r="F4814" t="str">
            <v>ПНД труба диаметром от 50 мм до 110 мм</v>
          </cell>
          <cell r="G4814" t="str">
            <v>HDPE tube, from 50 to 110 mm in diameter</v>
          </cell>
          <cell r="H4814" t="str">
            <v>м</v>
          </cell>
          <cell r="I4814" t="str">
            <v>m</v>
          </cell>
          <cell r="J4814">
            <v>0.15161999999999998</v>
          </cell>
          <cell r="K4814">
            <v>0.01</v>
          </cell>
          <cell r="L4814" t="str">
            <v>KQ-46-00</v>
          </cell>
          <cell r="M4814" t="str">
            <v>Полимерные кабелепроводы и металлорукава, м</v>
          </cell>
          <cell r="N4814">
            <v>1</v>
          </cell>
          <cell r="O4814" t="str">
            <v>KQ-46-03</v>
          </cell>
          <cell r="P4814" t="str">
            <v>Монтаж полимерных труб и гофр, м</v>
          </cell>
          <cell r="Q4814">
            <v>1</v>
          </cell>
        </row>
        <row r="4815">
          <cell r="E4815" t="str">
            <v>CS00-04-02-3</v>
          </cell>
          <cell r="F4815" t="str">
            <v>ПНД труба диаметром от 110 мм до 160 мм</v>
          </cell>
          <cell r="G4815" t="str">
            <v>HDPE tube, from 110 mm to 160 mm in diameter</v>
          </cell>
          <cell r="H4815" t="str">
            <v>м</v>
          </cell>
          <cell r="I4815" t="str">
            <v>m</v>
          </cell>
          <cell r="J4815">
            <v>0.15959999999999999</v>
          </cell>
          <cell r="K4815">
            <v>0.01</v>
          </cell>
          <cell r="L4815" t="str">
            <v>KQ-46-00</v>
          </cell>
          <cell r="M4815" t="str">
            <v>Полимерные кабелепроводы и металлорукава, м</v>
          </cell>
          <cell r="N4815">
            <v>1</v>
          </cell>
          <cell r="O4815" t="str">
            <v>KQ-46-03</v>
          </cell>
          <cell r="P4815" t="str">
            <v>Монтаж полимерных труб и гофр, м</v>
          </cell>
          <cell r="Q4815">
            <v>1</v>
          </cell>
        </row>
        <row r="4816">
          <cell r="E4816" t="str">
            <v>CS00-04-02-4</v>
          </cell>
          <cell r="F4816" t="str">
            <v>ПНД труба диаметром от 160 мм до 200 мм</v>
          </cell>
          <cell r="G4816" t="str">
            <v>HDPE tube, from 160 mm to 200 mm in diameter</v>
          </cell>
          <cell r="H4816" t="str">
            <v>м</v>
          </cell>
          <cell r="I4816" t="str">
            <v>m</v>
          </cell>
          <cell r="J4816">
            <v>0.19152</v>
          </cell>
          <cell r="K4816">
            <v>0.02</v>
          </cell>
          <cell r="L4816" t="str">
            <v>KQ-46-00</v>
          </cell>
          <cell r="M4816" t="str">
            <v>Полимерные кабелепроводы и металлорукава, м</v>
          </cell>
          <cell r="N4816">
            <v>1</v>
          </cell>
          <cell r="O4816" t="str">
            <v>KQ-46-03</v>
          </cell>
          <cell r="P4816" t="str">
            <v>Монтаж полимерных труб и гофр, м</v>
          </cell>
          <cell r="Q4816">
            <v>1</v>
          </cell>
        </row>
        <row r="4817">
          <cell r="E4817" t="str">
            <v>CS00-04-02-5</v>
          </cell>
          <cell r="F4817" t="str">
            <v>ПНД труба диаметром от 200 мм до 400 мм</v>
          </cell>
          <cell r="G4817" t="str">
            <v>HDPE tube, from 200 to 400 mm in diameter</v>
          </cell>
          <cell r="H4817" t="str">
            <v>м</v>
          </cell>
          <cell r="I4817" t="str">
            <v>m</v>
          </cell>
          <cell r="J4817">
            <v>0.22982399999999997</v>
          </cell>
          <cell r="K4817">
            <v>0.02</v>
          </cell>
          <cell r="L4817" t="str">
            <v>KQ-46-00</v>
          </cell>
          <cell r="M4817" t="str">
            <v>Полимерные кабелепроводы и металлорукава, м</v>
          </cell>
          <cell r="N4817">
            <v>1</v>
          </cell>
          <cell r="O4817" t="str">
            <v>KQ-46-03</v>
          </cell>
          <cell r="P4817" t="str">
            <v>Монтаж полимерных труб и гофр, м</v>
          </cell>
          <cell r="Q4817">
            <v>1</v>
          </cell>
        </row>
        <row r="4818">
          <cell r="E4818" t="str">
            <v>CS00-05</v>
          </cell>
          <cell r="F4818" t="str">
            <v>Кабельные проходки/уплотнители/RM-блоки</v>
          </cell>
          <cell r="G4818" t="str">
            <v>Cable transits / sealants / RM-blocks</v>
          </cell>
        </row>
        <row r="4819">
          <cell r="E4819" t="str">
            <v>CS00-05-01</v>
          </cell>
          <cell r="F4819" t="str">
            <v>Герметизация-установка газонепроницаемых транзитных блоков (кабельные проходки/уплотнители/RM-блоки)</v>
          </cell>
          <cell r="G4819" t="str">
            <v>Sealing - installation of gas-tight multi-cable transit blocks (cable transits / sealants / Rm-blocks)</v>
          </cell>
        </row>
        <row r="4820">
          <cell r="E4820" t="str">
            <v>CS00-05-01-1</v>
          </cell>
          <cell r="F4820" t="str">
            <v>Рама, тип 1 ( до 200 x 200 мм)</v>
          </cell>
          <cell r="G4820" t="str">
            <v>Frame, type 1 (up to 200 x 200 mm)</v>
          </cell>
          <cell r="H4820" t="str">
            <v>шт.</v>
          </cell>
          <cell r="I4820" t="str">
            <v>pcs.</v>
          </cell>
          <cell r="J4820">
            <v>2</v>
          </cell>
          <cell r="K4820">
            <v>0.3</v>
          </cell>
          <cell r="L4820" t="str">
            <v>KQ-45-00</v>
          </cell>
          <cell r="M4820" t="str">
            <v>Кабельные лотки и стальные кабелепроводы, м</v>
          </cell>
          <cell r="N4820">
            <v>0</v>
          </cell>
          <cell r="O4820" t="str">
            <v>KQ-45-03</v>
          </cell>
          <cell r="P4820" t="str">
            <v>Устройство кабельных проходок, шт.</v>
          </cell>
          <cell r="Q4820">
            <v>1</v>
          </cell>
        </row>
        <row r="4821">
          <cell r="E4821" t="str">
            <v>CS00-05-01-2</v>
          </cell>
          <cell r="F4821" t="str">
            <v>Рама, тип 2 (от 210 x 210 мм до 350 х 350мм )</v>
          </cell>
          <cell r="G4821" t="str">
            <v>Frame, type 2 (from 210 x 210 mm to 350 x 350 mm)</v>
          </cell>
          <cell r="H4821" t="str">
            <v>шт.</v>
          </cell>
          <cell r="I4821" t="str">
            <v>pcs.</v>
          </cell>
          <cell r="J4821">
            <v>2.2000000000000002</v>
          </cell>
          <cell r="K4821">
            <v>0.33</v>
          </cell>
          <cell r="L4821" t="str">
            <v>KQ-45-00</v>
          </cell>
          <cell r="M4821" t="str">
            <v>Кабельные лотки и стальные кабелепроводы, м</v>
          </cell>
          <cell r="N4821">
            <v>0</v>
          </cell>
          <cell r="O4821" t="str">
            <v>KQ-45-03</v>
          </cell>
          <cell r="P4821" t="str">
            <v>Устройство кабельных проходок, шт.</v>
          </cell>
          <cell r="Q4821">
            <v>1</v>
          </cell>
        </row>
        <row r="4822">
          <cell r="E4822" t="str">
            <v>CS00-05-01-3</v>
          </cell>
          <cell r="F4822" t="str">
            <v>Рама, тип 3 (от 360 x 360 мм до 450 х 450мм )</v>
          </cell>
          <cell r="G4822" t="str">
            <v>Frame, type 3 (from 360 x 360 mm to 450 х 450mm)</v>
          </cell>
          <cell r="H4822" t="str">
            <v>шт.</v>
          </cell>
          <cell r="I4822" t="str">
            <v>pcs.</v>
          </cell>
          <cell r="J4822">
            <v>2.4200000000000004</v>
          </cell>
          <cell r="K4822">
            <v>0.36300000000000004</v>
          </cell>
          <cell r="L4822" t="str">
            <v>KQ-45-00</v>
          </cell>
          <cell r="M4822" t="str">
            <v>Кабельные лотки и стальные кабелепроводы, м</v>
          </cell>
          <cell r="N4822">
            <v>0</v>
          </cell>
          <cell r="O4822" t="str">
            <v>KQ-45-03</v>
          </cell>
          <cell r="P4822" t="str">
            <v>Устройство кабельных проходок, шт.</v>
          </cell>
          <cell r="Q4822">
            <v>1</v>
          </cell>
        </row>
        <row r="4823">
          <cell r="E4823" t="str">
            <v>CS00-05-01-4</v>
          </cell>
          <cell r="F4823" t="str">
            <v>Рама, тип 4 (от 460 x 460 мм до 550 х 550мм )</v>
          </cell>
          <cell r="G4823" t="str">
            <v>Frame, type 4 (from 460 x 460 mm to 550 х 550mm )</v>
          </cell>
          <cell r="H4823" t="str">
            <v>шт.</v>
          </cell>
          <cell r="I4823" t="str">
            <v>pcs.</v>
          </cell>
          <cell r="J4823">
            <v>2.6620000000000008</v>
          </cell>
          <cell r="K4823">
            <v>0.3993000000000001</v>
          </cell>
          <cell r="L4823" t="str">
            <v>KQ-45-00</v>
          </cell>
          <cell r="M4823" t="str">
            <v>Кабельные лотки и стальные кабелепроводы, м</v>
          </cell>
          <cell r="N4823">
            <v>0</v>
          </cell>
          <cell r="O4823" t="str">
            <v>KQ-45-03</v>
          </cell>
          <cell r="P4823" t="str">
            <v>Устройство кабельных проходок, шт.</v>
          </cell>
          <cell r="Q4823">
            <v>1</v>
          </cell>
        </row>
        <row r="4824">
          <cell r="E4824" t="str">
            <v>CS00-05-01-5</v>
          </cell>
          <cell r="F4824" t="str">
            <v>Рама, тип 5 (от 560 x 560 мм до 650 х 650мм )</v>
          </cell>
          <cell r="G4824" t="str">
            <v>Frame, type 5 (from 560 x 560 mm to 650 х 650 mm )</v>
          </cell>
          <cell r="H4824" t="str">
            <v>шт.</v>
          </cell>
          <cell r="I4824" t="str">
            <v>pcs.</v>
          </cell>
          <cell r="J4824">
            <v>2.9282000000000012</v>
          </cell>
          <cell r="K4824">
            <v>0.43923000000000012</v>
          </cell>
          <cell r="L4824" t="str">
            <v>KQ-45-00</v>
          </cell>
          <cell r="M4824" t="str">
            <v>Кабельные лотки и стальные кабелепроводы, м</v>
          </cell>
          <cell r="N4824">
            <v>0</v>
          </cell>
          <cell r="O4824" t="str">
            <v>KQ-45-03</v>
          </cell>
          <cell r="P4824" t="str">
            <v>Устройство кабельных проходок, шт.</v>
          </cell>
          <cell r="Q4824">
            <v>1</v>
          </cell>
        </row>
        <row r="4825">
          <cell r="E4825" t="str">
            <v>CS00-05-01-6</v>
          </cell>
          <cell r="F4825" t="str">
            <v>Рама, тип 6 (от 760 x 760 мм до 850 х 850мм )</v>
          </cell>
          <cell r="G4825" t="str">
            <v>Frame, type 6 (from 760 x 760 mm to 850 х 850 mm)</v>
          </cell>
          <cell r="H4825" t="str">
            <v>шт.</v>
          </cell>
          <cell r="I4825" t="str">
            <v>pcs.</v>
          </cell>
          <cell r="J4825">
            <v>3.2210200000000015</v>
          </cell>
          <cell r="K4825">
            <v>0.48315300000000017</v>
          </cell>
          <cell r="L4825" t="str">
            <v>KQ-45-00</v>
          </cell>
          <cell r="M4825" t="str">
            <v>Кабельные лотки и стальные кабелепроводы, м</v>
          </cell>
          <cell r="N4825">
            <v>0</v>
          </cell>
          <cell r="O4825" t="str">
            <v>KQ-45-03</v>
          </cell>
          <cell r="P4825" t="str">
            <v>Устройство кабельных проходок, шт.</v>
          </cell>
          <cell r="Q4825">
            <v>1</v>
          </cell>
        </row>
        <row r="4826">
          <cell r="E4826" t="str">
            <v>CS00-05-01-7</v>
          </cell>
          <cell r="F4826" t="str">
            <v>Устройство транзитных блоков 15 x 15 мм</v>
          </cell>
          <cell r="G4826" t="str">
            <v>Installation of transit blocks, 15 x 15 mm</v>
          </cell>
          <cell r="H4826" t="str">
            <v>шт.</v>
          </cell>
          <cell r="I4826" t="str">
            <v>pcs.</v>
          </cell>
          <cell r="J4826">
            <v>0.30259999999999998</v>
          </cell>
          <cell r="K4826">
            <v>0</v>
          </cell>
          <cell r="L4826" t="str">
            <v>KQ-45-00</v>
          </cell>
          <cell r="M4826" t="str">
            <v>Кабельные лотки и стальные кабелепроводы, м</v>
          </cell>
          <cell r="N4826">
            <v>0</v>
          </cell>
          <cell r="O4826" t="str">
            <v>KQ-45-03</v>
          </cell>
          <cell r="P4826" t="str">
            <v>Устройство кабельных проходок, шт.</v>
          </cell>
          <cell r="Q4826">
            <v>0</v>
          </cell>
        </row>
        <row r="4827">
          <cell r="E4827" t="str">
            <v>CS00-05-01-8</v>
          </cell>
          <cell r="F4827" t="str">
            <v>Устройство транзитных блоков 20 x 20 мм</v>
          </cell>
          <cell r="G4827" t="str">
            <v>Installation of transit blocks, 20 x 20 mm</v>
          </cell>
          <cell r="H4827" t="str">
            <v>шт.</v>
          </cell>
          <cell r="I4827" t="str">
            <v>pcs.</v>
          </cell>
          <cell r="J4827">
            <v>0.33285999999999999</v>
          </cell>
          <cell r="K4827">
            <v>0</v>
          </cell>
          <cell r="L4827" t="str">
            <v>KQ-45-00</v>
          </cell>
          <cell r="M4827" t="str">
            <v>Кабельные лотки и стальные кабелепроводы, м</v>
          </cell>
          <cell r="N4827">
            <v>0</v>
          </cell>
          <cell r="O4827" t="str">
            <v>KQ-45-03</v>
          </cell>
          <cell r="P4827" t="str">
            <v>Устройство кабельных проходок, шт.</v>
          </cell>
          <cell r="Q4827">
            <v>0</v>
          </cell>
        </row>
        <row r="4828">
          <cell r="E4828" t="str">
            <v>CS00-05-01-9</v>
          </cell>
          <cell r="F4828" t="str">
            <v>Устройство транзитных блоков 30 x 30 мм</v>
          </cell>
          <cell r="G4828" t="str">
            <v>Installation of transit blocks, 30 x 30 mm</v>
          </cell>
          <cell r="H4828" t="str">
            <v>шт.</v>
          </cell>
          <cell r="I4828" t="str">
            <v>pcs.</v>
          </cell>
          <cell r="J4828">
            <v>0.36614600000000003</v>
          </cell>
          <cell r="K4828">
            <v>0</v>
          </cell>
          <cell r="L4828" t="str">
            <v>KQ-45-00</v>
          </cell>
          <cell r="M4828" t="str">
            <v>Кабельные лотки и стальные кабелепроводы, м</v>
          </cell>
          <cell r="N4828">
            <v>0</v>
          </cell>
          <cell r="O4828" t="str">
            <v>KQ-45-03</v>
          </cell>
          <cell r="P4828" t="str">
            <v>Устройство кабельных проходок, шт.</v>
          </cell>
          <cell r="Q4828">
            <v>0</v>
          </cell>
        </row>
        <row r="4829">
          <cell r="E4829" t="str">
            <v>CS00-05-01-10</v>
          </cell>
          <cell r="F4829" t="str">
            <v>Устройство транзитных блоков 40 x 40 мм</v>
          </cell>
          <cell r="G4829" t="str">
            <v>Installation of transit blocks, 40 x 40 mm</v>
          </cell>
          <cell r="H4829" t="str">
            <v>шт.</v>
          </cell>
          <cell r="I4829" t="str">
            <v>pcs.</v>
          </cell>
          <cell r="J4829">
            <v>0.40276060000000008</v>
          </cell>
          <cell r="K4829">
            <v>0</v>
          </cell>
          <cell r="L4829" t="str">
            <v>KQ-45-00</v>
          </cell>
          <cell r="M4829" t="str">
            <v>Кабельные лотки и стальные кабелепроводы, м</v>
          </cell>
          <cell r="N4829">
            <v>0</v>
          </cell>
          <cell r="O4829" t="str">
            <v>KQ-45-03</v>
          </cell>
          <cell r="P4829" t="str">
            <v>Устройство кабельных проходок, шт.</v>
          </cell>
          <cell r="Q4829">
            <v>0</v>
          </cell>
        </row>
        <row r="4830">
          <cell r="E4830" t="str">
            <v>CS00-05-01-11</v>
          </cell>
          <cell r="F4830" t="str">
            <v>Устройство транзитных блоков 60 x 60 мм</v>
          </cell>
          <cell r="G4830" t="str">
            <v>Installation of transit blocks, 60 x 60 mm</v>
          </cell>
          <cell r="H4830" t="str">
            <v>шт.</v>
          </cell>
          <cell r="I4830" t="str">
            <v>pcs.</v>
          </cell>
          <cell r="J4830">
            <v>0.44303666000000014</v>
          </cell>
          <cell r="K4830">
            <v>0</v>
          </cell>
          <cell r="L4830" t="str">
            <v>KQ-45-00</v>
          </cell>
          <cell r="M4830" t="str">
            <v>Кабельные лотки и стальные кабелепроводы, м</v>
          </cell>
          <cell r="N4830">
            <v>0</v>
          </cell>
          <cell r="O4830" t="str">
            <v>KQ-45-03</v>
          </cell>
          <cell r="P4830" t="str">
            <v>Устройство кабельных проходок, шт.</v>
          </cell>
          <cell r="Q4830">
            <v>0</v>
          </cell>
        </row>
        <row r="4831">
          <cell r="E4831" t="str">
            <v>CS00-05-01-12</v>
          </cell>
          <cell r="F4831" t="str">
            <v>Устройство транзитных блоков 90 x 90 мм</v>
          </cell>
          <cell r="G4831" t="str">
            <v>Installation of transit blocks, 90 x 90 mm</v>
          </cell>
          <cell r="H4831" t="str">
            <v>шт.</v>
          </cell>
          <cell r="I4831" t="str">
            <v>pcs.</v>
          </cell>
          <cell r="J4831">
            <v>0.48734032600000021</v>
          </cell>
          <cell r="K4831">
            <v>0</v>
          </cell>
          <cell r="L4831" t="str">
            <v>KQ-45-00</v>
          </cell>
          <cell r="M4831" t="str">
            <v>Кабельные лотки и стальные кабелепроводы, м</v>
          </cell>
          <cell r="N4831">
            <v>0</v>
          </cell>
          <cell r="O4831" t="str">
            <v>KQ-45-03</v>
          </cell>
          <cell r="P4831" t="str">
            <v>Устройство кабельных проходок, шт.</v>
          </cell>
          <cell r="Q4831">
            <v>0</v>
          </cell>
        </row>
        <row r="4832">
          <cell r="E4832" t="str">
            <v>CS00-05-01-13</v>
          </cell>
          <cell r="F4832" t="str">
            <v>Устройство транзитных блоков 120 x 120 мм</v>
          </cell>
          <cell r="G4832" t="str">
            <v>Installation of transit blocks, 120 x 120 mm</v>
          </cell>
          <cell r="H4832" t="str">
            <v>шт.</v>
          </cell>
          <cell r="I4832" t="str">
            <v>pcs.</v>
          </cell>
          <cell r="J4832">
            <v>0.5360743586000003</v>
          </cell>
          <cell r="K4832">
            <v>0</v>
          </cell>
          <cell r="L4832" t="str">
            <v>KQ-45-00</v>
          </cell>
          <cell r="M4832" t="str">
            <v>Кабельные лотки и стальные кабелепроводы, м</v>
          </cell>
          <cell r="N4832">
            <v>0</v>
          </cell>
          <cell r="O4832" t="str">
            <v>KQ-45-03</v>
          </cell>
          <cell r="P4832" t="str">
            <v>Устройство кабельных проходок, шт.</v>
          </cell>
          <cell r="Q4832">
            <v>0</v>
          </cell>
        </row>
        <row r="4833">
          <cell r="E4833" t="str">
            <v>CS00-05-01-14</v>
          </cell>
          <cell r="F4833" t="str">
            <v>Трубная кабельная проходка до d= 32мм</v>
          </cell>
          <cell r="G4833" t="str">
            <v>Tubular cable transit, up to d= 32mm</v>
          </cell>
          <cell r="H4833" t="str">
            <v>шт.</v>
          </cell>
          <cell r="I4833" t="str">
            <v>pcs.</v>
          </cell>
          <cell r="J4833">
            <v>0.52</v>
          </cell>
          <cell r="K4833">
            <v>0</v>
          </cell>
          <cell r="L4833" t="str">
            <v>KQ-45-00</v>
          </cell>
          <cell r="M4833" t="str">
            <v>Кабельные лотки и стальные кабелепроводы, м</v>
          </cell>
          <cell r="N4833">
            <v>0</v>
          </cell>
          <cell r="O4833" t="str">
            <v>KQ-45-03</v>
          </cell>
          <cell r="P4833" t="str">
            <v>Устройство кабельных проходок, шт.</v>
          </cell>
          <cell r="Q4833">
            <v>1</v>
          </cell>
        </row>
        <row r="4834">
          <cell r="E4834" t="str">
            <v>CS00-05-01-15</v>
          </cell>
          <cell r="F4834" t="str">
            <v>Трубная кабельная проходка до d= 50мм</v>
          </cell>
          <cell r="G4834" t="str">
            <v>Tubular cable transit, up to d= 50mm</v>
          </cell>
          <cell r="H4834" t="str">
            <v>шт.</v>
          </cell>
          <cell r="I4834" t="str">
            <v>pcs.</v>
          </cell>
          <cell r="J4834">
            <v>0.57200000000000006</v>
          </cell>
          <cell r="K4834">
            <v>0</v>
          </cell>
          <cell r="L4834" t="str">
            <v>KQ-45-00</v>
          </cell>
          <cell r="M4834" t="str">
            <v>Кабельные лотки и стальные кабелепроводы, м</v>
          </cell>
          <cell r="N4834">
            <v>0</v>
          </cell>
          <cell r="O4834" t="str">
            <v>KQ-45-03</v>
          </cell>
          <cell r="P4834" t="str">
            <v>Устройство кабельных проходок, шт.</v>
          </cell>
          <cell r="Q4834">
            <v>1</v>
          </cell>
        </row>
        <row r="4835">
          <cell r="E4835" t="str">
            <v>CS00-05-01-16</v>
          </cell>
          <cell r="F4835" t="str">
            <v>Трубная кабельная проходка до d= 70мм</v>
          </cell>
          <cell r="G4835" t="str">
            <v>Tubular cable transit, up to d= 70mm</v>
          </cell>
          <cell r="H4835" t="str">
            <v>шт.</v>
          </cell>
          <cell r="I4835" t="str">
            <v>pcs.</v>
          </cell>
          <cell r="J4835">
            <v>0.62920000000000009</v>
          </cell>
          <cell r="K4835">
            <v>0</v>
          </cell>
          <cell r="L4835" t="str">
            <v>KQ-45-00</v>
          </cell>
          <cell r="M4835" t="str">
            <v>Кабельные лотки и стальные кабелепроводы, м</v>
          </cell>
          <cell r="N4835">
            <v>0</v>
          </cell>
          <cell r="O4835" t="str">
            <v>KQ-45-03</v>
          </cell>
          <cell r="P4835" t="str">
            <v>Устройство кабельных проходок, шт.</v>
          </cell>
          <cell r="Q4835">
            <v>1</v>
          </cell>
        </row>
        <row r="4836">
          <cell r="E4836" t="str">
            <v>CS00-05-01-17</v>
          </cell>
          <cell r="F4836" t="str">
            <v>Трубная кабельная проходка до d= 90мм</v>
          </cell>
          <cell r="G4836" t="str">
            <v>Tubular cable transit, up to d= 90mm</v>
          </cell>
          <cell r="H4836" t="str">
            <v>шт.</v>
          </cell>
          <cell r="I4836" t="str">
            <v>pcs.</v>
          </cell>
          <cell r="J4836">
            <v>0.69212000000000018</v>
          </cell>
          <cell r="K4836">
            <v>0</v>
          </cell>
          <cell r="L4836" t="str">
            <v>KQ-45-00</v>
          </cell>
          <cell r="M4836" t="str">
            <v>Кабельные лотки и стальные кабелепроводы, м</v>
          </cell>
          <cell r="N4836">
            <v>0</v>
          </cell>
          <cell r="O4836" t="str">
            <v>KQ-45-03</v>
          </cell>
          <cell r="P4836" t="str">
            <v>Устройство кабельных проходок, шт.</v>
          </cell>
          <cell r="Q4836">
            <v>1</v>
          </cell>
        </row>
        <row r="4837">
          <cell r="E4837" t="str">
            <v>CS00-05-01-18</v>
          </cell>
          <cell r="F4837" t="str">
            <v>Трубная кабельная проходка до d= 110мм</v>
          </cell>
          <cell r="G4837" t="str">
            <v>Tubular cable transit, up to d= 110mm</v>
          </cell>
          <cell r="H4837" t="str">
            <v>шт.</v>
          </cell>
          <cell r="I4837" t="str">
            <v>pcs.</v>
          </cell>
          <cell r="J4837">
            <v>0.76133200000000023</v>
          </cell>
          <cell r="K4837">
            <v>0</v>
          </cell>
          <cell r="L4837" t="str">
            <v>KQ-45-00</v>
          </cell>
          <cell r="M4837" t="str">
            <v>Кабельные лотки и стальные кабелепроводы, м</v>
          </cell>
          <cell r="N4837">
            <v>0</v>
          </cell>
          <cell r="O4837" t="str">
            <v>KQ-45-03</v>
          </cell>
          <cell r="P4837" t="str">
            <v>Устройство кабельных проходок, шт.</v>
          </cell>
          <cell r="Q4837">
            <v>1</v>
          </cell>
        </row>
        <row r="4838">
          <cell r="E4838" t="str">
            <v>CS00-05-02</v>
          </cell>
          <cell r="F4838" t="str">
            <v>Герметизация трубопроводов и стеновых вырезов атмосферостойким и огнеупорным составом</v>
          </cell>
          <cell r="G4838" t="str">
            <v>Sealing of tubes and wall penetrations/cutouts with weather-resistant and fire-resistant compounds</v>
          </cell>
        </row>
        <row r="4839">
          <cell r="E4839" t="str">
            <v>CS00-05-02-1</v>
          </cell>
          <cell r="F4839" t="str">
            <v>Герметизация и уплотнение стенового отверстия, до 300x600мм</v>
          </cell>
          <cell r="G4839" t="str">
            <v>Sealing of wall penetrations, up to 300x600mm</v>
          </cell>
          <cell r="H4839" t="str">
            <v>шт.</v>
          </cell>
          <cell r="I4839" t="str">
            <v>pcs.</v>
          </cell>
          <cell r="J4839">
            <v>1.2</v>
          </cell>
          <cell r="K4839">
            <v>0.03</v>
          </cell>
          <cell r="L4839" t="str">
            <v>KQ-45-00</v>
          </cell>
          <cell r="M4839" t="str">
            <v>Кабельные лотки и стальные кабелепроводы, м</v>
          </cell>
          <cell r="N4839">
            <v>0</v>
          </cell>
          <cell r="O4839" t="str">
            <v>KQ-45-03</v>
          </cell>
          <cell r="P4839" t="str">
            <v>Устройство кабельных проходок, шт.</v>
          </cell>
          <cell r="Q4839">
            <v>1</v>
          </cell>
        </row>
        <row r="4840">
          <cell r="E4840" t="str">
            <v>CS00-05-02-2</v>
          </cell>
          <cell r="F4840" t="str">
            <v>Герметизация и уплотнение стенового отверстия, более 300x600мм</v>
          </cell>
          <cell r="G4840" t="str">
            <v>Sealing of wall penetrations, over 300x600mm</v>
          </cell>
          <cell r="H4840" t="str">
            <v>шт.</v>
          </cell>
          <cell r="I4840" t="str">
            <v>pcs.</v>
          </cell>
          <cell r="J4840">
            <v>2.16</v>
          </cell>
          <cell r="K4840">
            <v>0.03</v>
          </cell>
          <cell r="L4840" t="str">
            <v>KQ-45-00</v>
          </cell>
          <cell r="M4840" t="str">
            <v>Кабельные лотки и стальные кабелепроводы, м</v>
          </cell>
          <cell r="N4840">
            <v>0</v>
          </cell>
          <cell r="O4840" t="str">
            <v>KQ-45-03</v>
          </cell>
          <cell r="P4840" t="str">
            <v>Устройство кабельных проходок, шт.</v>
          </cell>
          <cell r="Q4840">
            <v>1</v>
          </cell>
        </row>
        <row r="4841">
          <cell r="E4841" t="str">
            <v>CS00-06</v>
          </cell>
          <cell r="F4841" t="str">
            <v>Малогабаритные металлоконструкции</v>
          </cell>
          <cell r="G4841" t="str">
            <v>Compact steel structures</v>
          </cell>
        </row>
        <row r="4842">
          <cell r="E4842" t="str">
            <v>CS00-06-01</v>
          </cell>
          <cell r="F4842" t="str">
            <v>Малогабаритные металлоконструкции</v>
          </cell>
          <cell r="G4842" t="str">
            <v>Compact steel structures</v>
          </cell>
        </row>
        <row r="4843">
          <cell r="E4843" t="str">
            <v>CS00-06-01-1</v>
          </cell>
          <cell r="F4843" t="str">
            <v>Малогабаритная металлоконструкция, до 5 кг, горячеоцинкованная сталь</v>
          </cell>
          <cell r="G4843" t="str">
            <v>Compact steel structure, up to 5 kg, hot dip galvanized steel</v>
          </cell>
          <cell r="H4843" t="str">
            <v>т</v>
          </cell>
          <cell r="I4843" t="str">
            <v>t</v>
          </cell>
          <cell r="J4843">
            <v>108.51</v>
          </cell>
          <cell r="K4843">
            <v>16.28</v>
          </cell>
          <cell r="L4843" t="str">
            <v>KQ-44-00</v>
          </cell>
          <cell r="M4843" t="str">
            <v>Вспомогательные опорные металлоконструкции для кабеленесущих систем и оборудования ЭОМ и КИПиА, т</v>
          </cell>
          <cell r="N4843">
            <v>1</v>
          </cell>
          <cell r="O4843" t="str">
            <v>KQ-44-01</v>
          </cell>
          <cell r="P4843" t="str">
            <v>Монтаж вспомогательных опорных металлоконструкций для кабеленесущих систем и оборудования ЭОМ и КИПиА, т</v>
          </cell>
          <cell r="Q4843">
            <v>1</v>
          </cell>
        </row>
        <row r="4844">
          <cell r="E4844" t="str">
            <v>CS00-06-01-2</v>
          </cell>
          <cell r="F4844" t="str">
            <v>Малогабаритная металлоконструкция, от 5 кг до 10 кг, горячеоцинкованная сталь</v>
          </cell>
          <cell r="G4844" t="str">
            <v>Compact steel structure, from 5 to 10 kg, hot dip galvanized steel</v>
          </cell>
          <cell r="H4844" t="str">
            <v>т</v>
          </cell>
          <cell r="I4844" t="str">
            <v>t</v>
          </cell>
          <cell r="J4844">
            <v>106.3398</v>
          </cell>
          <cell r="K4844">
            <v>15.9544</v>
          </cell>
          <cell r="L4844" t="str">
            <v>KQ-44-00</v>
          </cell>
          <cell r="M4844" t="str">
            <v>Вспомогательные опорные металлоконструкции для кабеленесущих систем и оборудования ЭОМ и КИПиА, т</v>
          </cell>
          <cell r="N4844">
            <v>1</v>
          </cell>
          <cell r="O4844" t="str">
            <v>KQ-44-01</v>
          </cell>
          <cell r="P4844" t="str">
            <v>Монтаж вспомогательных опорных металлоконструкций для кабеленесущих систем и оборудования ЭОМ и КИПиА, т</v>
          </cell>
          <cell r="Q4844">
            <v>1</v>
          </cell>
        </row>
        <row r="4845">
          <cell r="E4845" t="str">
            <v>CS00-06-01-3</v>
          </cell>
          <cell r="F4845" t="str">
            <v>Малогабаритная металлоконструкция, от 10 кг до 30кг, горячеоцинкованная сталь</v>
          </cell>
          <cell r="G4845" t="str">
            <v>Compact steel structure, from 10 kg to 30 kg, hot dip galvanized steel</v>
          </cell>
          <cell r="H4845" t="str">
            <v>т</v>
          </cell>
          <cell r="I4845" t="str">
            <v>t</v>
          </cell>
          <cell r="J4845">
            <v>96.45</v>
          </cell>
          <cell r="K4845">
            <v>14.47</v>
          </cell>
          <cell r="L4845" t="str">
            <v>KQ-44-00</v>
          </cell>
          <cell r="M4845" t="str">
            <v>Вспомогательные опорные металлоконструкции для кабеленесущих систем и оборудования ЭОМ и КИПиА, т</v>
          </cell>
          <cell r="N4845">
            <v>1</v>
          </cell>
          <cell r="O4845" t="str">
            <v>KQ-44-01</v>
          </cell>
          <cell r="P4845" t="str">
            <v>Монтаж вспомогательных опорных металлоконструкций для кабеленесущих систем и оборудования ЭОМ и КИПиА, т</v>
          </cell>
          <cell r="Q4845">
            <v>1</v>
          </cell>
        </row>
        <row r="4846">
          <cell r="E4846" t="str">
            <v>CS00-06-02</v>
          </cell>
          <cell r="F4846" t="str">
            <v>Малогабаритные металлоконструкции, заводской готовности</v>
          </cell>
          <cell r="G4846" t="str">
            <v>Compact steel structures, factory assembled</v>
          </cell>
        </row>
        <row r="4847">
          <cell r="E4847" t="str">
            <v>CS00-06-02-1</v>
          </cell>
          <cell r="F4847" t="str">
            <v>Малогабаритная металлоконструкция, до 5 кг, заводской готовности, горячеоцинкованная сталь</v>
          </cell>
          <cell r="G4847" t="str">
            <v>Compact steel structure, up to 5 kg, factory assembled, hot dip galvanized steel</v>
          </cell>
          <cell r="H4847" t="str">
            <v>т</v>
          </cell>
          <cell r="I4847" t="str">
            <v>t</v>
          </cell>
          <cell r="J4847">
            <v>48.595781909760007</v>
          </cell>
          <cell r="K4847">
            <v>5.34</v>
          </cell>
          <cell r="L4847" t="str">
            <v>KQ-44-00</v>
          </cell>
          <cell r="M4847" t="str">
            <v>Вспомогательные опорные металлоконструкции для кабеленесущих систем и оборудования ЭОМ и КИПиА, т</v>
          </cell>
          <cell r="N4847">
            <v>1</v>
          </cell>
          <cell r="O4847" t="str">
            <v>KQ-44-01</v>
          </cell>
          <cell r="P4847" t="str">
            <v>Монтаж вспомогательных опорных металлоконструкций для кабеленесущих систем и оборудования ЭОМ и КИПиА, т</v>
          </cell>
          <cell r="Q4847">
            <v>1</v>
          </cell>
        </row>
        <row r="4848">
          <cell r="E4848" t="str">
            <v>CS00-06-02-2</v>
          </cell>
          <cell r="F4848" t="str">
            <v>Малогабаритная металлоконструкция, от 5 кг до 10 кг, заводской готовности, горячеоцинкованная сталь</v>
          </cell>
          <cell r="G4848" t="str">
            <v>Compact steel structure, from 5 kg to 10 kg, factory assembled, hot dip galvanized steel</v>
          </cell>
          <cell r="H4848" t="str">
            <v>т</v>
          </cell>
          <cell r="I4848" t="str">
            <v>t</v>
          </cell>
          <cell r="J4848">
            <v>42.278330261491206</v>
          </cell>
          <cell r="K4848">
            <v>4.6457999999999995</v>
          </cell>
          <cell r="L4848" t="str">
            <v>KQ-44-00</v>
          </cell>
          <cell r="M4848" t="str">
            <v>Вспомогательные опорные металлоконструкции для кабеленесущих систем и оборудования ЭОМ и КИПиА, т</v>
          </cell>
          <cell r="N4848">
            <v>1</v>
          </cell>
          <cell r="O4848" t="str">
            <v>KQ-44-01</v>
          </cell>
          <cell r="P4848" t="str">
            <v>Монтаж вспомогательных опорных металлоконструкций для кабеленесущих систем и оборудования ЭОМ и КИПиА, т</v>
          </cell>
          <cell r="Q4848">
            <v>1</v>
          </cell>
        </row>
        <row r="4849">
          <cell r="E4849" t="str">
            <v>CS00-07</v>
          </cell>
          <cell r="F4849" t="str">
            <v>Монтаж закладных деталей и элементов для электроустановочных механизмов и оборудования ЭОМ/КИПиА и Слаботочных систем</v>
          </cell>
          <cell r="G4849" t="str">
            <v>Installation of embedded parts and items for electric fixtures/mechanisms and for equipment of mechanical and electrical systems/instrumentation and control systems, and low current systems</v>
          </cell>
        </row>
        <row r="4850">
          <cell r="E4850" t="str">
            <v>CS00-07-01</v>
          </cell>
          <cell r="F4850" t="str">
            <v>Монтаж закладных в стенах</v>
          </cell>
          <cell r="G4850" t="str">
            <v>Installation of embedded items in walls</v>
          </cell>
        </row>
        <row r="4851">
          <cell r="E4851" t="str">
            <v>CS00-07-01-01</v>
          </cell>
          <cell r="F4851" t="str">
            <v>Монтаж подрозетника в бетоне/кирпиче</v>
          </cell>
          <cell r="G4851" t="str">
            <v>Installation of a socket holder in concrete/brickwork</v>
          </cell>
          <cell r="H4851" t="str">
            <v>шт.</v>
          </cell>
          <cell r="I4851" t="str">
            <v>pcs.</v>
          </cell>
          <cell r="J4851">
            <v>0</v>
          </cell>
          <cell r="K4851">
            <v>0</v>
          </cell>
          <cell r="L4851" t="str">
            <v>KQ-59-00</v>
          </cell>
          <cell r="M4851" t="str">
            <v>Оконечные и распределительные устройства силовых и слаботочных сетей, шт.</v>
          </cell>
          <cell r="N4851">
            <v>0</v>
          </cell>
          <cell r="O4851" t="str">
            <v>KQ-59-01</v>
          </cell>
          <cell r="P4851" t="str">
            <v>Монтаж оконечных и распределительных устройств силовых сетей, шт.</v>
          </cell>
          <cell r="Q4851">
            <v>0</v>
          </cell>
        </row>
        <row r="4852">
          <cell r="E4852" t="str">
            <v>CS00-07-01-02</v>
          </cell>
          <cell r="F4852" t="str">
            <v>Монтаж подрозетника в фальшстене (ГКЛ, HPL и тд.)</v>
          </cell>
          <cell r="G4852" t="str">
            <v>Installation of a socket holder in a trunking wall (gypsum boards, HPL, etc.)</v>
          </cell>
          <cell r="H4852" t="str">
            <v>шт.</v>
          </cell>
          <cell r="I4852" t="str">
            <v>pcs.</v>
          </cell>
          <cell r="J4852">
            <v>0</v>
          </cell>
          <cell r="K4852">
            <v>0</v>
          </cell>
          <cell r="L4852" t="str">
            <v>KQ-59-00</v>
          </cell>
          <cell r="M4852" t="str">
            <v>Оконечные и распределительные устройства силовых и слаботочных сетей, шт.</v>
          </cell>
          <cell r="N4852">
            <v>0</v>
          </cell>
          <cell r="O4852" t="str">
            <v>KQ-59-01</v>
          </cell>
          <cell r="P4852" t="str">
            <v>Монтаж оконечных и распределительных устройств силовых сетей, шт.</v>
          </cell>
          <cell r="Q4852">
            <v>0</v>
          </cell>
        </row>
        <row r="4853">
          <cell r="E4853" t="str">
            <v>CS00-07-01-03</v>
          </cell>
          <cell r="F4853" t="str">
            <v>Монтаж распр. коробки в бетоне/кирпиче до 150х150 мм</v>
          </cell>
          <cell r="G4853" t="str">
            <v>Installation of a junction box in concrete/brickwork, up to 150х150 mm</v>
          </cell>
          <cell r="H4853" t="str">
            <v>шт.</v>
          </cell>
          <cell r="I4853" t="str">
            <v>pcs.</v>
          </cell>
          <cell r="J4853">
            <v>0</v>
          </cell>
          <cell r="K4853">
            <v>0</v>
          </cell>
          <cell r="L4853" t="str">
            <v>KQ-59-00</v>
          </cell>
          <cell r="M4853" t="str">
            <v>Оконечные и распределительные устройства силовых и слаботочных сетей, шт.</v>
          </cell>
          <cell r="N4853">
            <v>1</v>
          </cell>
          <cell r="O4853" t="str">
            <v>KQ-59-01</v>
          </cell>
          <cell r="P4853" t="str">
            <v>Монтаж оконечных и распределительных устройств силовых сетей, шт.</v>
          </cell>
          <cell r="Q4853">
            <v>1</v>
          </cell>
        </row>
        <row r="4854">
          <cell r="E4854" t="str">
            <v>CS00-07-01-04</v>
          </cell>
          <cell r="F4854" t="str">
            <v>Монтаж распр. коробки в фальшстене (ГКЛ, HPL и тд.) до 150х150 мм</v>
          </cell>
          <cell r="G4854" t="str">
            <v>Installation of a junction in a trunking wall (gypsum boards, HPL, etc.), up to 150х150 mm</v>
          </cell>
          <cell r="H4854" t="str">
            <v>шт.</v>
          </cell>
          <cell r="I4854" t="str">
            <v>pcs.</v>
          </cell>
          <cell r="J4854">
            <v>0</v>
          </cell>
          <cell r="K4854">
            <v>0</v>
          </cell>
          <cell r="L4854" t="str">
            <v>KQ-59-00</v>
          </cell>
          <cell r="M4854" t="str">
            <v>Оконечные и распределительные устройства силовых и слаботочных сетей, шт.</v>
          </cell>
          <cell r="N4854">
            <v>1</v>
          </cell>
          <cell r="O4854" t="str">
            <v>KQ-59-01</v>
          </cell>
          <cell r="P4854" t="str">
            <v>Монтаж оконечных и распределительных устройств силовых сетей, шт.</v>
          </cell>
          <cell r="Q4854">
            <v>1</v>
          </cell>
        </row>
        <row r="4855">
          <cell r="E4855" t="str">
            <v>CS00-07-01-05</v>
          </cell>
          <cell r="F4855" t="str">
            <v>Монтаж подрозетника в бетоне/кирпиче от 151х151 до 400х400</v>
          </cell>
          <cell r="G4855" t="str">
            <v>Installation of a socket holder in concrete/brickwork, from 151х151 mm to 400х400 mm</v>
          </cell>
          <cell r="H4855" t="str">
            <v>шт.</v>
          </cell>
          <cell r="I4855" t="str">
            <v>pcs.</v>
          </cell>
          <cell r="J4855">
            <v>0</v>
          </cell>
          <cell r="K4855">
            <v>0</v>
          </cell>
          <cell r="L4855" t="str">
            <v>KQ-59-00</v>
          </cell>
          <cell r="M4855" t="str">
            <v>Оконечные и распределительные устройства силовых и слаботочных сетей, шт.</v>
          </cell>
          <cell r="N4855">
            <v>0</v>
          </cell>
          <cell r="O4855" t="str">
            <v>KQ-59-01</v>
          </cell>
          <cell r="P4855" t="str">
            <v>Монтаж оконечных и распределительных устройств силовых сетей, шт.</v>
          </cell>
          <cell r="Q4855">
            <v>0</v>
          </cell>
        </row>
        <row r="4856">
          <cell r="E4856" t="str">
            <v>CS00-07-01-06</v>
          </cell>
          <cell r="F4856" t="str">
            <v>Монтаж подрозетника в фальшстене (ГКЛ, HPL и тд.) от 151х151 до 400х400</v>
          </cell>
          <cell r="G4856" t="str">
            <v>Installation of a socket holder in trunking wall (gypsum boards, HPL, etc.), from 151х151 mm to 400х400 mm</v>
          </cell>
          <cell r="H4856" t="str">
            <v>шт.</v>
          </cell>
          <cell r="I4856" t="str">
            <v>pcs.</v>
          </cell>
          <cell r="J4856">
            <v>0</v>
          </cell>
          <cell r="K4856">
            <v>0</v>
          </cell>
          <cell r="L4856" t="str">
            <v>KQ-59-00</v>
          </cell>
          <cell r="M4856" t="str">
            <v>Оконечные и распределительные устройства силовых и слаботочных сетей, шт.</v>
          </cell>
          <cell r="N4856">
            <v>0</v>
          </cell>
          <cell r="O4856" t="str">
            <v>KQ-59-01</v>
          </cell>
          <cell r="P4856" t="str">
            <v>Монтаж оконечных и распределительных устройств силовых сетей, шт.</v>
          </cell>
          <cell r="Q4856">
            <v>0</v>
          </cell>
        </row>
        <row r="4857">
          <cell r="E4857" t="str">
            <v>CS00-07-02</v>
          </cell>
          <cell r="F4857" t="str">
            <v>Монтаж закладных в полах</v>
          </cell>
          <cell r="G4857" t="str">
            <v>Installation of embedded elements in floors</v>
          </cell>
        </row>
        <row r="4858">
          <cell r="E4858" t="str">
            <v>CS00-07-02-01</v>
          </cell>
          <cell r="F4858" t="str">
            <v>Монтаж впольного лючка для электроустановочных изделий по типу "Лючок в пол Mosaic" до 5 модулей</v>
          </cell>
          <cell r="G4858" t="str">
            <v>Installation of an in-floor hatch for electrical items, type “Access handhole in floor Mosaic" , up to 5 modules</v>
          </cell>
          <cell r="H4858" t="str">
            <v>шт.</v>
          </cell>
          <cell r="I4858" t="str">
            <v>pcs.</v>
          </cell>
          <cell r="J4858">
            <v>0</v>
          </cell>
          <cell r="K4858">
            <v>0</v>
          </cell>
          <cell r="L4858" t="str">
            <v>KQ-59-00</v>
          </cell>
          <cell r="M4858" t="str">
            <v>Оконечные и распределительные устройства силовых и слаботочных сетей, шт.</v>
          </cell>
          <cell r="N4858">
            <v>0</v>
          </cell>
          <cell r="O4858" t="str">
            <v>KQ-59-01</v>
          </cell>
          <cell r="P4858" t="str">
            <v>Монтаж оконечных и распределительных устройств силовых сетей, шт.</v>
          </cell>
          <cell r="Q4858">
            <v>0</v>
          </cell>
        </row>
        <row r="4859">
          <cell r="E4859" t="str">
            <v>CS00-07-02-02</v>
          </cell>
          <cell r="F4859" t="str">
            <v>Монтаж впольного лючка для электроустановочных изделий по типу "Лючок в пол Mosaic" от 6 до 10 модулей</v>
          </cell>
          <cell r="G4859" t="str">
            <v>Installation of an in-floor hatch for electrical items, type “Access handhole in floor Mosaic" , from 6 to 10 modules</v>
          </cell>
          <cell r="H4859" t="str">
            <v>шт.</v>
          </cell>
          <cell r="I4859" t="str">
            <v>pcs.</v>
          </cell>
          <cell r="J4859">
            <v>1.2</v>
          </cell>
          <cell r="K4859">
            <v>0.01</v>
          </cell>
          <cell r="L4859" t="str">
            <v>KQ-59-00</v>
          </cell>
          <cell r="M4859" t="str">
            <v>Оконечные и распределительные устройства силовых и слаботочных сетей, шт.</v>
          </cell>
          <cell r="N4859">
            <v>0</v>
          </cell>
          <cell r="O4859" t="str">
            <v>KQ-59-01</v>
          </cell>
          <cell r="P4859" t="str">
            <v>Монтаж оконечных и распределительных устройств силовых сетей, шт.</v>
          </cell>
          <cell r="Q4859">
            <v>0</v>
          </cell>
        </row>
        <row r="4860">
          <cell r="E4860" t="str">
            <v>CS00-07-02-03</v>
          </cell>
          <cell r="F4860" t="str">
            <v>Монтаж впольного лючка для электроустановочных изделий по типу "Лючок в пол Mosaic" на" 11 модулей и выше</v>
          </cell>
          <cell r="G4860" t="str">
            <v>Installation of an in-floor hatch for electrical items, type “Access handhole in floor Mosaic" , from 11 modules and above</v>
          </cell>
          <cell r="H4860" t="str">
            <v>шт.</v>
          </cell>
          <cell r="I4860" t="str">
            <v>pcs.</v>
          </cell>
          <cell r="J4860">
            <v>0</v>
          </cell>
          <cell r="K4860">
            <v>0</v>
          </cell>
          <cell r="L4860" t="str">
            <v>KQ-59-00</v>
          </cell>
          <cell r="M4860" t="str">
            <v>Оконечные и распределительные устройства силовых и слаботочных сетей, шт.</v>
          </cell>
          <cell r="N4860">
            <v>0</v>
          </cell>
          <cell r="O4860" t="str">
            <v>KQ-59-01</v>
          </cell>
          <cell r="P4860" t="str">
            <v>Монтаж оконечных и распределительных устройств силовых сетей, шт.</v>
          </cell>
          <cell r="Q4860">
            <v>0</v>
          </cell>
        </row>
        <row r="4861">
          <cell r="E4861" t="str">
            <v>CS00-07-03</v>
          </cell>
          <cell r="F4861" t="str">
            <v>Монтаж закладных в мебель</v>
          </cell>
          <cell r="G4861" t="str">
            <v>Installation of embedded elements in furniture</v>
          </cell>
        </row>
        <row r="4862">
          <cell r="E4862" t="str">
            <v>CS00-07-03-01</v>
          </cell>
          <cell r="F4862" t="str">
            <v>Монтаж встраемого лючка по типу "Лючок CRESTRON FT2" до 5 модулей</v>
          </cell>
          <cell r="G4862" t="str">
            <v>Installation of an integrated hatch, type “Hatch CRESTRON FT2", up to 5 modules</v>
          </cell>
          <cell r="H4862" t="str">
            <v>шт.</v>
          </cell>
          <cell r="I4862" t="str">
            <v>pcs.</v>
          </cell>
          <cell r="J4862">
            <v>0</v>
          </cell>
          <cell r="K4862">
            <v>0</v>
          </cell>
          <cell r="L4862" t="str">
            <v>KQ-59-00</v>
          </cell>
          <cell r="M4862" t="str">
            <v>Оконечные и распределительные устройства силовых и слаботочных сетей, шт.</v>
          </cell>
          <cell r="N4862">
            <v>0</v>
          </cell>
          <cell r="O4862" t="str">
            <v>KQ-59-02</v>
          </cell>
          <cell r="P4862" t="str">
            <v>Монтаж оконечных и распределительных устройств слаботочных сетей, шт.</v>
          </cell>
          <cell r="Q4862">
            <v>0</v>
          </cell>
        </row>
        <row r="4863">
          <cell r="E4863" t="str">
            <v>CS00-07-03-02</v>
          </cell>
          <cell r="F4863" t="str">
            <v>Монтаж встраемого лючка по типу "Лючок CRESTRON FT2" от 6 до 10 модулей</v>
          </cell>
          <cell r="G4863" t="str">
            <v>Installation of an integrated hatch, type “Hatch CRESTRON FT2", from 6 to 10 modules</v>
          </cell>
          <cell r="H4863" t="str">
            <v>шт.</v>
          </cell>
          <cell r="I4863" t="str">
            <v>pcs.</v>
          </cell>
          <cell r="J4863">
            <v>0</v>
          </cell>
          <cell r="K4863">
            <v>0</v>
          </cell>
          <cell r="L4863" t="str">
            <v>KQ-59-00</v>
          </cell>
          <cell r="M4863" t="str">
            <v>Оконечные и распределительные устройства силовых и слаботочных сетей, шт.</v>
          </cell>
          <cell r="N4863">
            <v>0</v>
          </cell>
          <cell r="O4863" t="str">
            <v>KQ-59-02</v>
          </cell>
          <cell r="P4863" t="str">
            <v>Монтаж оконечных и распределительных устройств слаботочных сетей, шт.</v>
          </cell>
          <cell r="Q4863">
            <v>0</v>
          </cell>
        </row>
        <row r="4864">
          <cell r="E4864" t="str">
            <v>CS00-07-03-03</v>
          </cell>
          <cell r="F4864" t="str">
            <v>Монтаж встраемого лючка по типу "Лючок CRESTRON FT2" 11 модулей и выше</v>
          </cell>
          <cell r="G4864" t="str">
            <v>Installation of an integrated hatch, type “Hatch CRESTRON FT2", from 11 modules and above</v>
          </cell>
          <cell r="H4864" t="str">
            <v>шт.</v>
          </cell>
          <cell r="I4864" t="str">
            <v>pcs.</v>
          </cell>
          <cell r="J4864">
            <v>0</v>
          </cell>
          <cell r="K4864">
            <v>0</v>
          </cell>
          <cell r="L4864" t="str">
            <v>KQ-59-00</v>
          </cell>
          <cell r="M4864" t="str">
            <v>Оконечные и распределительные устройства силовых и слаботочных сетей, шт.</v>
          </cell>
          <cell r="N4864">
            <v>0</v>
          </cell>
          <cell r="O4864" t="str">
            <v>KQ-59-02</v>
          </cell>
          <cell r="P4864" t="str">
            <v>Монтаж оконечных и распределительных устройств слаботочных сетей, шт.</v>
          </cell>
          <cell r="Q4864">
            <v>0</v>
          </cell>
        </row>
        <row r="4865">
          <cell r="E4865" t="str">
            <v>II00</v>
          </cell>
          <cell r="F4865" t="str">
            <v>МОНТАЖ ОБОРУДОВАНИЯ КИПиА и СЛАБОТОЧНЫХ СИСТЕМ</v>
          </cell>
          <cell r="G4865" t="str">
            <v>INSTALLATION OF INSTRUMENTATION AND CONTROL EQUIPMENT AND LOW CURRENT SYSTEMS</v>
          </cell>
        </row>
        <row r="4866">
          <cell r="E4866" t="str">
            <v>II00-03</v>
          </cell>
          <cell r="F4866" t="str">
            <v>Прокладка кабеля</v>
          </cell>
          <cell r="G4866" t="str">
            <v>Cable laying</v>
          </cell>
        </row>
        <row r="4867">
          <cell r="E4867" t="str">
            <v>II00-03-01</v>
          </cell>
          <cell r="F4867" t="str">
            <v>Монтаж кабеля, надземная прокладка, с общим экранированием или без брони и экрана - Группа (ОЭ)/(ББЭ)</v>
          </cell>
          <cell r="G4867" t="str">
            <v>Сabling, aboveground installation, with total shielding or without armor and shielding - (OE)/(BBE) Group</v>
          </cell>
        </row>
        <row r="4868">
          <cell r="E4868" t="str">
            <v>II00-03-01-9</v>
          </cell>
          <cell r="F4868" t="str">
            <v>Надземная прокладка кабеля, Группа (ОЭ)/(ББЭ), общее количество жил 1-4, сечением жилы до 1 мм2, неогнестойкий</v>
          </cell>
          <cell r="G4868" t="str">
            <v>Aboveground cable installation, Group (OE)/(BBE), total number of cores: 1-4, core cross-section up to 1 mm2, non-fireproof</v>
          </cell>
          <cell r="H4868" t="str">
            <v>м</v>
          </cell>
          <cell r="I4868" t="str">
            <v>m</v>
          </cell>
          <cell r="J4868">
            <v>0.24199999999999999</v>
          </cell>
          <cell r="K4868">
            <v>3.0000000000000002E-2</v>
          </cell>
          <cell r="L4868" t="str">
            <v>KQ-48-00</v>
          </cell>
          <cell r="M4868" t="str">
            <v>Кабель КИПиА, м</v>
          </cell>
          <cell r="N4868">
            <v>1</v>
          </cell>
          <cell r="O4868" t="str">
            <v>KQ-48-01</v>
          </cell>
          <cell r="P4868" t="str">
            <v>Монтаж кабеля КИПиА, м</v>
          </cell>
          <cell r="Q4868">
            <v>1</v>
          </cell>
        </row>
        <row r="4869">
          <cell r="E4869" t="str">
            <v>II00-03-01-10</v>
          </cell>
          <cell r="F4869" t="str">
            <v>Надземная прокладка кабеля, Группа (ОЭ)/(ББЭ), общее количество жил 1-4, сечением жилы от 1мм2 до 2,5 мм2, неогнестойкий</v>
          </cell>
          <cell r="G4869" t="str">
            <v>Aboveground cable installation, Group (OE)/(BBE), total number of cores: 1-4, core cross-section from 1 mm2 to 2.5 mm2, non-fireproof</v>
          </cell>
          <cell r="H4869" t="str">
            <v>м</v>
          </cell>
          <cell r="I4869" t="str">
            <v>m</v>
          </cell>
          <cell r="J4869">
            <v>0.24199999999999999</v>
          </cell>
          <cell r="K4869">
            <v>3.0000000000000002E-2</v>
          </cell>
          <cell r="L4869" t="str">
            <v>KQ-48-00</v>
          </cell>
          <cell r="M4869" t="str">
            <v>Кабель КИПиА, м</v>
          </cell>
          <cell r="N4869">
            <v>1</v>
          </cell>
          <cell r="O4869" t="str">
            <v>KQ-48-01</v>
          </cell>
          <cell r="P4869" t="str">
            <v>Монтаж кабеля КИПиА, м</v>
          </cell>
          <cell r="Q4869">
            <v>1</v>
          </cell>
        </row>
        <row r="4870">
          <cell r="E4870" t="str">
            <v>II00-03-01-11</v>
          </cell>
          <cell r="F4870" t="str">
            <v>Надземная прокладка кабеля, Группа (ОЭ)/(ББЭ), общее количество жил 5-8, сечением жилы до 1 мм2, неогнестойкий</v>
          </cell>
          <cell r="G4870" t="str">
            <v>Aboveground cable installation, Group (OE)/(BBE), total number of cores: 5-8, core cross-section up to 1 mm2, non-fireproof</v>
          </cell>
          <cell r="H4870" t="str">
            <v>м</v>
          </cell>
          <cell r="I4870" t="str">
            <v>m</v>
          </cell>
          <cell r="J4870">
            <v>0.24199999999999999</v>
          </cell>
          <cell r="K4870">
            <v>3.0000000000000002E-2</v>
          </cell>
          <cell r="L4870" t="str">
            <v>KQ-48-00</v>
          </cell>
          <cell r="M4870" t="str">
            <v>Кабель КИПиА, м</v>
          </cell>
          <cell r="N4870">
            <v>1</v>
          </cell>
          <cell r="O4870" t="str">
            <v>KQ-48-01</v>
          </cell>
          <cell r="P4870" t="str">
            <v>Монтаж кабеля КИПиА, м</v>
          </cell>
          <cell r="Q4870">
            <v>1</v>
          </cell>
        </row>
        <row r="4871">
          <cell r="E4871" t="str">
            <v>II00-03-01-12</v>
          </cell>
          <cell r="F4871" t="str">
            <v>Надземная прокладка кабеля, Группа (ОЭ)/(ББЭ), общее количество жил 5-8, сечением жилы от 1мм2 до 2,5 мм2, неогнестойкий</v>
          </cell>
          <cell r="G4871" t="str">
            <v>Aboveground cable installation, Group (OE)/(BBE), total number of cores: 5-8, core cross-section from 1 mm2 to 2.5 mm2, non-fireproof</v>
          </cell>
          <cell r="H4871" t="str">
            <v>м</v>
          </cell>
          <cell r="I4871" t="str">
            <v>m</v>
          </cell>
          <cell r="J4871">
            <v>0.25</v>
          </cell>
          <cell r="K4871">
            <v>3.0000000000000002E-2</v>
          </cell>
          <cell r="L4871" t="str">
            <v>KQ-48-00</v>
          </cell>
          <cell r="M4871" t="str">
            <v>Кабель КИПиА, м</v>
          </cell>
          <cell r="N4871">
            <v>1</v>
          </cell>
          <cell r="O4871" t="str">
            <v>KQ-48-01</v>
          </cell>
          <cell r="P4871" t="str">
            <v>Монтаж кабеля КИПиА, м</v>
          </cell>
          <cell r="Q4871">
            <v>1</v>
          </cell>
        </row>
        <row r="4872">
          <cell r="E4872" t="str">
            <v>II00-03-01-13</v>
          </cell>
          <cell r="F4872" t="str">
            <v>Надземная прокладка кабеля, Группа (ОЭ)/(ББЭ), общее количество жил 9-12, сечением жилы до 1 мм2, неогнестойкий</v>
          </cell>
          <cell r="G4872" t="str">
            <v>Aboveground cable installation, Group (OE)/(BBE), total number of cores: 9-12, core cross-section up to 1 mm2, non-fireproof</v>
          </cell>
          <cell r="H4872" t="str">
            <v>м</v>
          </cell>
          <cell r="I4872" t="str">
            <v>m</v>
          </cell>
          <cell r="J4872">
            <v>0.24199999999999999</v>
          </cell>
          <cell r="K4872">
            <v>3.0000000000000002E-2</v>
          </cell>
          <cell r="L4872" t="str">
            <v>KQ-48-00</v>
          </cell>
          <cell r="M4872" t="str">
            <v>Кабель КИПиА, м</v>
          </cell>
          <cell r="N4872">
            <v>1</v>
          </cell>
          <cell r="O4872" t="str">
            <v>KQ-48-01</v>
          </cell>
          <cell r="P4872" t="str">
            <v>Монтаж кабеля КИПиА, м</v>
          </cell>
          <cell r="Q4872">
            <v>1</v>
          </cell>
        </row>
        <row r="4873">
          <cell r="E4873" t="str">
            <v>II00-03-01-14</v>
          </cell>
          <cell r="F4873" t="str">
            <v>Надземная прокладка кабеля, Группа (ОЭ)/(ББЭ), общее количество жил 9-12, сечением жилы от 1мм2 до 2,5 мм2, неогнестойкий</v>
          </cell>
          <cell r="G4873" t="str">
            <v>Aboveground cable installation, Group (OE)/(BBE), total number of cores: 9-12, core cross-section from 1 mm2 to 2.5 mm2, non-fireproof</v>
          </cell>
          <cell r="H4873" t="str">
            <v>м</v>
          </cell>
          <cell r="I4873" t="str">
            <v>m</v>
          </cell>
          <cell r="J4873">
            <v>0.25</v>
          </cell>
          <cell r="K4873">
            <v>3.0000000000000002E-2</v>
          </cell>
          <cell r="L4873" t="str">
            <v>KQ-48-00</v>
          </cell>
          <cell r="M4873" t="str">
            <v>Кабель КИПиА, м</v>
          </cell>
          <cell r="N4873">
            <v>1</v>
          </cell>
          <cell r="O4873" t="str">
            <v>KQ-48-01</v>
          </cell>
          <cell r="P4873" t="str">
            <v>Монтаж кабеля КИПиА, м</v>
          </cell>
          <cell r="Q4873">
            <v>1</v>
          </cell>
        </row>
        <row r="4874">
          <cell r="E4874" t="str">
            <v>II00-03-01-15</v>
          </cell>
          <cell r="F4874" t="str">
            <v>Надземная прокладка кабеля, Группа (ОЭ)/(ББЭ), общее количество жил 13-16, сечением жилы до 1 мм2, неогнестойкий</v>
          </cell>
          <cell r="G4874" t="str">
            <v>Aboveground cable installation, Group (OE)/(BBE), total number of cores: 13-16, core cross-section up to 1 mm2, non-fireproof</v>
          </cell>
          <cell r="H4874" t="str">
            <v>м</v>
          </cell>
          <cell r="I4874" t="str">
            <v>m</v>
          </cell>
          <cell r="J4874">
            <v>0.25</v>
          </cell>
          <cell r="K4874">
            <v>3.0000000000000002E-2</v>
          </cell>
          <cell r="L4874" t="str">
            <v>KQ-48-00</v>
          </cell>
          <cell r="M4874" t="str">
            <v>Кабель КИПиА, м</v>
          </cell>
          <cell r="N4874">
            <v>1</v>
          </cell>
          <cell r="O4874" t="str">
            <v>KQ-48-01</v>
          </cell>
          <cell r="P4874" t="str">
            <v>Монтаж кабеля КИПиА, м</v>
          </cell>
          <cell r="Q4874">
            <v>1</v>
          </cell>
        </row>
        <row r="4875">
          <cell r="E4875" t="str">
            <v>II00-03-01-16</v>
          </cell>
          <cell r="F4875" t="str">
            <v>Надземная прокладка кабеля, Группа (ОЭ)/(ББЭ), общее количество жил 13-16, сечением жилы от 1мм2 до 2,5 мм2, неогнестойкий</v>
          </cell>
          <cell r="G4875" t="str">
            <v>Aboveground cable installation, Group (OE)/(BBE), total number of cores: 13-16, core cross-section from 1 mm2 to 2.5 mm2, non-fireproof</v>
          </cell>
          <cell r="H4875" t="str">
            <v>м</v>
          </cell>
          <cell r="I4875" t="str">
            <v>m</v>
          </cell>
          <cell r="J4875">
            <v>0.25</v>
          </cell>
          <cell r="K4875">
            <v>3.0000000000000002E-2</v>
          </cell>
          <cell r="L4875" t="str">
            <v>KQ-48-00</v>
          </cell>
          <cell r="M4875" t="str">
            <v>Кабель КИПиА, м</v>
          </cell>
          <cell r="N4875">
            <v>1</v>
          </cell>
          <cell r="O4875" t="str">
            <v>KQ-48-01</v>
          </cell>
          <cell r="P4875" t="str">
            <v>Монтаж кабеля КИПиА, м</v>
          </cell>
          <cell r="Q4875">
            <v>1</v>
          </cell>
        </row>
        <row r="4876">
          <cell r="E4876" t="str">
            <v>II00-03-01-17</v>
          </cell>
          <cell r="F4876" t="str">
            <v>Надземная прокладка кабеля, Группа (ОЭ)/(ББЭ), общее количество жил 17-20, сечением жилы до 1 мм2, неогнестойкий</v>
          </cell>
          <cell r="G4876" t="str">
            <v>Aboveground cable installation, Group (OE)/(BBE), total number of cores: 17-20, core cross-section up to 1 mm2, non-fireproof</v>
          </cell>
          <cell r="H4876" t="str">
            <v>м</v>
          </cell>
          <cell r="I4876" t="str">
            <v>m</v>
          </cell>
          <cell r="J4876">
            <v>0.25</v>
          </cell>
          <cell r="K4876">
            <v>3.0000000000000002E-2</v>
          </cell>
          <cell r="L4876" t="str">
            <v>KQ-48-00</v>
          </cell>
          <cell r="M4876" t="str">
            <v>Кабель КИПиА, м</v>
          </cell>
          <cell r="N4876">
            <v>1</v>
          </cell>
          <cell r="O4876" t="str">
            <v>KQ-48-01</v>
          </cell>
          <cell r="P4876" t="str">
            <v>Монтаж кабеля КИПиА, м</v>
          </cell>
          <cell r="Q4876">
            <v>1</v>
          </cell>
        </row>
        <row r="4877">
          <cell r="E4877" t="str">
            <v>II00-03-01-18</v>
          </cell>
          <cell r="F4877" t="str">
            <v>Надземная прокладка кабеля, Группа (ОЭ)/(ББЭ), общее количество жил 17-20, сечением жилы от 1мм2 до 2,5 мм2, неогнестойкий</v>
          </cell>
          <cell r="G4877" t="str">
            <v>Aboveground cable installation, Group (OE)/(BBE), total number of cores: 17-20, core cross-section from 1 mm2 to 2.5 mm2, non-fireproof</v>
          </cell>
          <cell r="H4877" t="str">
            <v>м</v>
          </cell>
          <cell r="I4877" t="str">
            <v>m</v>
          </cell>
          <cell r="J4877">
            <v>0.29699999999999999</v>
          </cell>
          <cell r="K4877">
            <v>3.5000000000000003E-2</v>
          </cell>
          <cell r="L4877" t="str">
            <v>KQ-48-00</v>
          </cell>
          <cell r="M4877" t="str">
            <v>Кабель КИПиА, м</v>
          </cell>
          <cell r="N4877">
            <v>1</v>
          </cell>
          <cell r="O4877" t="str">
            <v>KQ-48-01</v>
          </cell>
          <cell r="P4877" t="str">
            <v>Монтаж кабеля КИПиА, м</v>
          </cell>
          <cell r="Q4877">
            <v>1</v>
          </cell>
        </row>
        <row r="4878">
          <cell r="E4878" t="str">
            <v>II00-03-01-19</v>
          </cell>
          <cell r="F4878" t="str">
            <v>Надземная прокладка кабеля, Группа (ОЭ)/(ББЭ), общее количество жил 21-24, сечением жилы до 1 мм2, неогнестойкий</v>
          </cell>
          <cell r="G4878" t="str">
            <v>Aboveground cable installation, Group (OE)/(BBE), total number of cores: 21-24, core cross-section up to 1 mm2, non-fireproof</v>
          </cell>
          <cell r="H4878" t="str">
            <v>м</v>
          </cell>
          <cell r="I4878" t="str">
            <v>m</v>
          </cell>
          <cell r="J4878">
            <v>0.25</v>
          </cell>
          <cell r="K4878">
            <v>3.0000000000000002E-2</v>
          </cell>
          <cell r="L4878" t="str">
            <v>KQ-48-00</v>
          </cell>
          <cell r="M4878" t="str">
            <v>Кабель КИПиА, м</v>
          </cell>
          <cell r="N4878">
            <v>1</v>
          </cell>
          <cell r="O4878" t="str">
            <v>KQ-48-01</v>
          </cell>
          <cell r="P4878" t="str">
            <v>Монтаж кабеля КИПиА, м</v>
          </cell>
          <cell r="Q4878">
            <v>1</v>
          </cell>
        </row>
        <row r="4879">
          <cell r="E4879" t="str">
            <v>II00-03-01-20</v>
          </cell>
          <cell r="F4879" t="str">
            <v>Надземная прокладка кабеля, Группа (ОЭ)/(ББЭ), общее количество жил 21-24, сечением жилы от 1мм2 до 2,5 мм2, неогнестойкий</v>
          </cell>
          <cell r="G4879" t="str">
            <v>Aboveground cable installation, Group (OE)/(BBE), total number of cores: 21-24, core cross-section from 1 mm2 to 2.5 mm2, non-fireproof</v>
          </cell>
          <cell r="H4879" t="str">
            <v>м</v>
          </cell>
          <cell r="I4879" t="str">
            <v>m</v>
          </cell>
          <cell r="J4879">
            <v>0.29699999999999999</v>
          </cell>
          <cell r="K4879">
            <v>3.5000000000000003E-2</v>
          </cell>
          <cell r="L4879" t="str">
            <v>KQ-48-00</v>
          </cell>
          <cell r="M4879" t="str">
            <v>Кабель КИПиА, м</v>
          </cell>
          <cell r="N4879">
            <v>1</v>
          </cell>
          <cell r="O4879" t="str">
            <v>KQ-48-01</v>
          </cell>
          <cell r="P4879" t="str">
            <v>Монтаж кабеля КИПиА, м</v>
          </cell>
          <cell r="Q4879">
            <v>1</v>
          </cell>
        </row>
        <row r="4880">
          <cell r="E4880" t="str">
            <v>II00-03-01-21</v>
          </cell>
          <cell r="F4880" t="str">
            <v>Надземная прокладка кабеля, Группа (ОЭ)/(ББЭ), общее количество жил 25-28, сечением жилы до 1 мм2, неогнестойкий</v>
          </cell>
          <cell r="G4880" t="str">
            <v>Aboveground cable installation, Group (OE)/(BBE), total number of cores: 25-28, core cross-section up to 1 mm2, non-fireproof</v>
          </cell>
          <cell r="H4880" t="str">
            <v>м</v>
          </cell>
          <cell r="I4880" t="str">
            <v>m</v>
          </cell>
          <cell r="J4880">
            <v>0.25</v>
          </cell>
          <cell r="K4880">
            <v>3.0000000000000002E-2</v>
          </cell>
          <cell r="L4880" t="str">
            <v>KQ-48-00</v>
          </cell>
          <cell r="M4880" t="str">
            <v>Кабель КИПиА, м</v>
          </cell>
          <cell r="N4880">
            <v>1</v>
          </cell>
          <cell r="O4880" t="str">
            <v>KQ-48-01</v>
          </cell>
          <cell r="P4880" t="str">
            <v>Монтаж кабеля КИПиА, м</v>
          </cell>
          <cell r="Q4880">
            <v>1</v>
          </cell>
        </row>
        <row r="4881">
          <cell r="E4881" t="str">
            <v>II00-03-01-22</v>
          </cell>
          <cell r="F4881" t="str">
            <v>Надземная прокладка кабеля, Группа (ОЭ)/(ББЭ), общее количество жил 25-28, сечением жилы от 1мм2 до 2,5 мм2, неогнестойкий</v>
          </cell>
          <cell r="G4881" t="str">
            <v>Aboveground cable installation, Group (OE)/(BBE), total number of cores: 25-28, core cross-section from 1 mm2 to 2.5 mm2, non-fireproof</v>
          </cell>
          <cell r="H4881" t="str">
            <v>м</v>
          </cell>
          <cell r="I4881" t="str">
            <v>m</v>
          </cell>
          <cell r="J4881">
            <v>0.29699999999999999</v>
          </cell>
          <cell r="K4881">
            <v>3.5000000000000003E-2</v>
          </cell>
          <cell r="L4881" t="str">
            <v>KQ-48-00</v>
          </cell>
          <cell r="M4881" t="str">
            <v>Кабель КИПиА, м</v>
          </cell>
          <cell r="N4881">
            <v>1</v>
          </cell>
          <cell r="O4881" t="str">
            <v>KQ-48-01</v>
          </cell>
          <cell r="P4881" t="str">
            <v>Монтаж кабеля КИПиА, м</v>
          </cell>
          <cell r="Q4881">
            <v>1</v>
          </cell>
        </row>
        <row r="4882">
          <cell r="E4882" t="str">
            <v>II00-03-01-23</v>
          </cell>
          <cell r="F4882" t="str">
            <v>Надземная прокладка кабеля, Группа (ОЭ)/(ББЭ), общее количество жил 29-32, сечением жилы до 1 мм2, неогнестойкий</v>
          </cell>
          <cell r="G4882" t="str">
            <v>Aboveground cable installation, Group (OE)/(BBE), total number of cores: 29-32, core cross-section up to 1 mm2, non-fireproof</v>
          </cell>
          <cell r="H4882" t="str">
            <v>м</v>
          </cell>
          <cell r="I4882" t="str">
            <v>m</v>
          </cell>
          <cell r="J4882">
            <v>0.25</v>
          </cell>
          <cell r="K4882">
            <v>3.0000000000000002E-2</v>
          </cell>
          <cell r="L4882" t="str">
            <v>KQ-48-00</v>
          </cell>
          <cell r="M4882" t="str">
            <v>Кабель КИПиА, м</v>
          </cell>
          <cell r="N4882">
            <v>1</v>
          </cell>
          <cell r="O4882" t="str">
            <v>KQ-48-01</v>
          </cell>
          <cell r="P4882" t="str">
            <v>Монтаж кабеля КИПиА, м</v>
          </cell>
          <cell r="Q4882">
            <v>1</v>
          </cell>
        </row>
        <row r="4883">
          <cell r="E4883" t="str">
            <v>II00-03-01-24</v>
          </cell>
          <cell r="F4883" t="str">
            <v>Надземная прокладка кабеля, Группа (ОЭ)/(ББЭ), общее количество жил 29-32, сечением жилы от 1мм2 до 2,5 мм2, неогнестойкий</v>
          </cell>
          <cell r="G4883" t="str">
            <v>Aboveground cable installation, Group (OE)/(BBE), total number of cores: 29-32, core cross-section from 1 mm2 to 2.5 mm2, non-fireproof</v>
          </cell>
          <cell r="H4883" t="str">
            <v>м</v>
          </cell>
          <cell r="I4883" t="str">
            <v>m</v>
          </cell>
          <cell r="J4883">
            <v>0.29699999999999999</v>
          </cell>
          <cell r="K4883">
            <v>3.5000000000000003E-2</v>
          </cell>
          <cell r="L4883" t="str">
            <v>KQ-48-00</v>
          </cell>
          <cell r="M4883" t="str">
            <v>Кабель КИПиА, м</v>
          </cell>
          <cell r="N4883">
            <v>1</v>
          </cell>
          <cell r="O4883" t="str">
            <v>KQ-48-01</v>
          </cell>
          <cell r="P4883" t="str">
            <v>Монтаж кабеля КИПиА, м</v>
          </cell>
          <cell r="Q4883">
            <v>1</v>
          </cell>
        </row>
        <row r="4884">
          <cell r="E4884" t="str">
            <v>II00-03-01-25</v>
          </cell>
          <cell r="F4884" t="str">
            <v>Надземная прокладка кабеля, Группа (ОЭ)/(ББЭ), общее количество жил 33-36, сечением жилы до 1 мм2, неогнестойкий</v>
          </cell>
          <cell r="G4884" t="str">
            <v>Aboveground cable installation, Group (OE)/(BBE), total number of cores: 33-36, core cross-section up to 1 mm2, non-fireproof</v>
          </cell>
          <cell r="H4884" t="str">
            <v>м</v>
          </cell>
          <cell r="I4884" t="str">
            <v>m</v>
          </cell>
          <cell r="J4884">
            <v>0.25</v>
          </cell>
          <cell r="K4884">
            <v>3.0000000000000002E-2</v>
          </cell>
          <cell r="L4884" t="str">
            <v>KQ-48-00</v>
          </cell>
          <cell r="M4884" t="str">
            <v>Кабель КИПиА, м</v>
          </cell>
          <cell r="N4884">
            <v>1</v>
          </cell>
          <cell r="O4884" t="str">
            <v>KQ-48-01</v>
          </cell>
          <cell r="P4884" t="str">
            <v>Монтаж кабеля КИПиА, м</v>
          </cell>
          <cell r="Q4884">
            <v>1</v>
          </cell>
        </row>
        <row r="4885">
          <cell r="E4885" t="str">
            <v>II00-03-01-26</v>
          </cell>
          <cell r="F4885" t="str">
            <v>Надземная прокладка кабеля, Группа (ОЭ)/(ББЭ), общее количество жил 33-36, сечением жилы от 1мм2 до 2,5 мм2, неогнестойкий</v>
          </cell>
          <cell r="G4885" t="str">
            <v>Aboveground cable installation, Group (OE)/(BBE), total number of cores: 33-36, core cross-section from 1 mm2 to 2.5 mm2, non-fireproof</v>
          </cell>
          <cell r="H4885" t="str">
            <v>м</v>
          </cell>
          <cell r="I4885" t="str">
            <v>m</v>
          </cell>
          <cell r="J4885">
            <v>0.29699999999999999</v>
          </cell>
          <cell r="K4885">
            <v>3.5000000000000003E-2</v>
          </cell>
          <cell r="L4885" t="str">
            <v>KQ-48-00</v>
          </cell>
          <cell r="M4885" t="str">
            <v>Кабель КИПиА, м</v>
          </cell>
          <cell r="N4885">
            <v>1</v>
          </cell>
          <cell r="O4885" t="str">
            <v>KQ-48-01</v>
          </cell>
          <cell r="P4885" t="str">
            <v>Монтаж кабеля КИПиА, м</v>
          </cell>
          <cell r="Q4885">
            <v>1</v>
          </cell>
        </row>
        <row r="4886">
          <cell r="E4886" t="str">
            <v>II00-03-01-27</v>
          </cell>
          <cell r="F4886" t="str">
            <v>Надземная прокладка кабеля, Группа (ОЭ)/(ББЭ), общее количество жил 37-40, сечением жилы до 1 мм2, неогнестойкий</v>
          </cell>
          <cell r="G4886" t="str">
            <v>Aboveground cable installation, Group (OE)/(BBE), total number of cores: 37-40, core cross-section up to 1 mm2, non-fireproof</v>
          </cell>
          <cell r="H4886" t="str">
            <v>м</v>
          </cell>
          <cell r="I4886" t="str">
            <v>m</v>
          </cell>
          <cell r="J4886">
            <v>0.29699999999999999</v>
          </cell>
          <cell r="K4886">
            <v>3.5000000000000003E-2</v>
          </cell>
          <cell r="L4886" t="str">
            <v>KQ-48-00</v>
          </cell>
          <cell r="M4886" t="str">
            <v>Кабель КИПиА, м</v>
          </cell>
          <cell r="N4886">
            <v>1</v>
          </cell>
          <cell r="O4886" t="str">
            <v>KQ-48-01</v>
          </cell>
          <cell r="P4886" t="str">
            <v>Монтаж кабеля КИПиА, м</v>
          </cell>
          <cell r="Q4886">
            <v>1</v>
          </cell>
        </row>
        <row r="4887">
          <cell r="E4887" t="str">
            <v>II00-03-01-28</v>
          </cell>
          <cell r="F4887" t="str">
            <v>Надземная прокладка кабеля, Группа (ОЭ)/(ББЭ), общее количество жил 37-40, сечением жилы от 1мм2 до 2,5 мм2, неогнестойкий</v>
          </cell>
          <cell r="G4887" t="str">
            <v>Aboveground cable installation, Group (OE)/(BBE), total number of cores: 37-40, core cross-section from 1 mm2 to 2.5 mm2, non-fireproof</v>
          </cell>
          <cell r="H4887" t="str">
            <v>м</v>
          </cell>
          <cell r="I4887" t="str">
            <v>m</v>
          </cell>
          <cell r="J4887">
            <v>0.29699999999999999</v>
          </cell>
          <cell r="K4887">
            <v>3.5000000000000003E-2</v>
          </cell>
          <cell r="L4887" t="str">
            <v>KQ-48-00</v>
          </cell>
          <cell r="M4887" t="str">
            <v>Кабель КИПиА, м</v>
          </cell>
          <cell r="N4887">
            <v>1</v>
          </cell>
          <cell r="O4887" t="str">
            <v>KQ-48-01</v>
          </cell>
          <cell r="P4887" t="str">
            <v>Монтаж кабеля КИПиА, м</v>
          </cell>
          <cell r="Q4887">
            <v>1</v>
          </cell>
        </row>
        <row r="4888">
          <cell r="E4888" t="str">
            <v>II00-03-01-29</v>
          </cell>
          <cell r="F4888" t="str">
            <v>Надземная прокладка кабеля, Группа (ОЭ)/(ББЭ), общее количество жил 41-44, сечением жилы до 1 мм2, неогнестойкий</v>
          </cell>
          <cell r="G4888" t="str">
            <v>Aboveground cable installation, Group (OE)/(BBE), total number of cores: 41-44, core cross-section up to 1 mm2, non-fireproof</v>
          </cell>
          <cell r="H4888" t="str">
            <v>м</v>
          </cell>
          <cell r="I4888" t="str">
            <v>m</v>
          </cell>
          <cell r="J4888">
            <v>0.29699999999999999</v>
          </cell>
          <cell r="K4888">
            <v>3.5000000000000003E-2</v>
          </cell>
          <cell r="L4888" t="str">
            <v>KQ-48-00</v>
          </cell>
          <cell r="M4888" t="str">
            <v>Кабель КИПиА, м</v>
          </cell>
          <cell r="N4888">
            <v>1</v>
          </cell>
          <cell r="O4888" t="str">
            <v>KQ-48-01</v>
          </cell>
          <cell r="P4888" t="str">
            <v>Монтаж кабеля КИПиА, м</v>
          </cell>
          <cell r="Q4888">
            <v>1</v>
          </cell>
        </row>
        <row r="4889">
          <cell r="E4889" t="str">
            <v>II00-03-01-30</v>
          </cell>
          <cell r="F4889" t="str">
            <v>Надземная прокладка кабеля, Группа (ОЭ)/(ББЭ), общее количество жил 41-44, сечением жилы от 1мм2 до 2,5 мм2, неогнестойкий</v>
          </cell>
          <cell r="G4889" t="str">
            <v>Aboveground cable installation, Group (OE)/(BBE), total number of cores: 41-44, core cross-section from 1 mm2 to 2.5 mm2, non-fireproof</v>
          </cell>
          <cell r="H4889" t="str">
            <v>м</v>
          </cell>
          <cell r="I4889" t="str">
            <v>m</v>
          </cell>
          <cell r="J4889">
            <v>0.36899999999999999</v>
          </cell>
          <cell r="K4889">
            <v>3.9E-2</v>
          </cell>
          <cell r="L4889" t="str">
            <v>KQ-48-00</v>
          </cell>
          <cell r="M4889" t="str">
            <v>Кабель КИПиА, м</v>
          </cell>
          <cell r="N4889">
            <v>1</v>
          </cell>
          <cell r="O4889" t="str">
            <v>KQ-48-01</v>
          </cell>
          <cell r="P4889" t="str">
            <v>Монтаж кабеля КИПиА, м</v>
          </cell>
          <cell r="Q4889">
            <v>1</v>
          </cell>
        </row>
        <row r="4890">
          <cell r="E4890" t="str">
            <v>II00-03-01-31</v>
          </cell>
          <cell r="F4890" t="str">
            <v>Надземная прокладка кабеля, Группа (ОЭ)/(ББЭ), общее количество жил 45-48, сечением жилы до 1 мм2, неогнестойкий</v>
          </cell>
          <cell r="G4890" t="str">
            <v>Aboveground cable installation, Group (OE)/(BBE), total number of cores: 45-48, core cross-section up to 1 mm2, non-fireproof</v>
          </cell>
          <cell r="H4890" t="str">
            <v>м</v>
          </cell>
          <cell r="I4890" t="str">
            <v>m</v>
          </cell>
          <cell r="J4890">
            <v>0.29699999999999999</v>
          </cell>
          <cell r="K4890">
            <v>3.5000000000000003E-2</v>
          </cell>
          <cell r="L4890" t="str">
            <v>KQ-48-00</v>
          </cell>
          <cell r="M4890" t="str">
            <v>Кабель КИПиА, м</v>
          </cell>
          <cell r="N4890">
            <v>1</v>
          </cell>
          <cell r="O4890" t="str">
            <v>KQ-48-01</v>
          </cell>
          <cell r="P4890" t="str">
            <v>Монтаж кабеля КИПиА, м</v>
          </cell>
          <cell r="Q4890">
            <v>1</v>
          </cell>
        </row>
        <row r="4891">
          <cell r="E4891" t="str">
            <v>II00-03-01-32</v>
          </cell>
          <cell r="F4891" t="str">
            <v>Надземная прокладка кабеля, Группа (ОЭ)/(ББЭ), общее количество жил 45-48, сечением жилы от 1мм2 до 2,5 мм2, неогнестойкий</v>
          </cell>
          <cell r="G4891" t="str">
            <v>Aboveground cable installation, Group (OE)/(BBE), total number of cores: 45-48, core cross-section from 1 mm2 to 2.5 mm2, non-fireproof</v>
          </cell>
          <cell r="H4891" t="str">
            <v>м</v>
          </cell>
          <cell r="I4891" t="str">
            <v>m</v>
          </cell>
          <cell r="J4891">
            <v>0.36899999999999999</v>
          </cell>
          <cell r="K4891">
            <v>3.9E-2</v>
          </cell>
          <cell r="L4891" t="str">
            <v>KQ-48-00</v>
          </cell>
          <cell r="M4891" t="str">
            <v>Кабель КИПиА, м</v>
          </cell>
          <cell r="N4891">
            <v>1</v>
          </cell>
          <cell r="O4891" t="str">
            <v>KQ-48-01</v>
          </cell>
          <cell r="P4891" t="str">
            <v>Монтаж кабеля КИПиА, м</v>
          </cell>
          <cell r="Q4891">
            <v>1</v>
          </cell>
        </row>
        <row r="4892">
          <cell r="E4892" t="str">
            <v>II00-03-01-33</v>
          </cell>
          <cell r="F4892" t="str">
            <v>Надземная прокладка кабеля, Группа (ОЭ)/(ББЭ), общее количество жил 49-52, сечением жилы до 1 мм2, неогнестойкий</v>
          </cell>
          <cell r="G4892" t="str">
            <v>Aboveground cable installation, Group (OE)/(BBE), total number of cores: 49-52, core cross-section up to 1 mm2, non-fireproof</v>
          </cell>
          <cell r="H4892" t="str">
            <v>м</v>
          </cell>
          <cell r="I4892" t="str">
            <v>m</v>
          </cell>
          <cell r="J4892">
            <v>0.29699999999999999</v>
          </cell>
          <cell r="K4892">
            <v>3.5000000000000003E-2</v>
          </cell>
          <cell r="L4892" t="str">
            <v>KQ-48-00</v>
          </cell>
          <cell r="M4892" t="str">
            <v>Кабель КИПиА, м</v>
          </cell>
          <cell r="N4892">
            <v>1</v>
          </cell>
          <cell r="O4892" t="str">
            <v>KQ-48-01</v>
          </cell>
          <cell r="P4892" t="str">
            <v>Монтаж кабеля КИПиА, м</v>
          </cell>
          <cell r="Q4892">
            <v>1</v>
          </cell>
        </row>
        <row r="4893">
          <cell r="E4893" t="str">
            <v>II00-03-01-34</v>
          </cell>
          <cell r="F4893" t="str">
            <v>Надземная прокладка кабеля, Группа (ОЭ)/(ББЭ), общее количество жил 49-52, сечением жилы от 1мм2 до 2,5 мм2, неогнестойкий</v>
          </cell>
          <cell r="G4893" t="str">
            <v>Aboveground cable installation, Group (OE)/(BBE), total number of cores: 49-52, core cross-section from 1 mm2 to 2.5 mm2, non-fireproof</v>
          </cell>
          <cell r="H4893" t="str">
            <v>м</v>
          </cell>
          <cell r="I4893" t="str">
            <v>m</v>
          </cell>
          <cell r="J4893">
            <v>0.36899999999999999</v>
          </cell>
          <cell r="K4893">
            <v>3.9E-2</v>
          </cell>
          <cell r="L4893" t="str">
            <v>KQ-48-00</v>
          </cell>
          <cell r="M4893" t="str">
            <v>Кабель КИПиА, м</v>
          </cell>
          <cell r="N4893">
            <v>1</v>
          </cell>
          <cell r="O4893" t="str">
            <v>KQ-48-01</v>
          </cell>
          <cell r="P4893" t="str">
            <v>Монтаж кабеля КИПиА, м</v>
          </cell>
          <cell r="Q4893">
            <v>1</v>
          </cell>
        </row>
        <row r="4894">
          <cell r="E4894" t="str">
            <v>II00-03-01-35</v>
          </cell>
          <cell r="F4894" t="str">
            <v>Надземная прокладка кабеля, Группа (ОЭ)/(ББЭ), общее количество жил 53-56, сечением жилы до 1 мм2, неогнестойкий</v>
          </cell>
          <cell r="G4894" t="str">
            <v>Aboveground cable installation, Group (OE)/(BBE), total number of cores: 53-56, core cross-section up to 1 mm2, non-fireproof</v>
          </cell>
          <cell r="H4894" t="str">
            <v>м</v>
          </cell>
          <cell r="I4894" t="str">
            <v>m</v>
          </cell>
          <cell r="J4894">
            <v>0.29699999999999999</v>
          </cell>
          <cell r="K4894">
            <v>3.5000000000000003E-2</v>
          </cell>
          <cell r="L4894" t="str">
            <v>KQ-48-00</v>
          </cell>
          <cell r="M4894" t="str">
            <v>Кабель КИПиА, м</v>
          </cell>
          <cell r="N4894">
            <v>1</v>
          </cell>
          <cell r="O4894" t="str">
            <v>KQ-48-01</v>
          </cell>
          <cell r="P4894" t="str">
            <v>Монтаж кабеля КИПиА, м</v>
          </cell>
          <cell r="Q4894">
            <v>1</v>
          </cell>
        </row>
        <row r="4895">
          <cell r="E4895" t="str">
            <v>II00-03-01-36</v>
          </cell>
          <cell r="F4895" t="str">
            <v>Надземная прокладка кабеля, Группа (ОЭ)/(ББЭ), общее количество жил 53-56, сечением жилы от 1мм2 до 2,5 мм2, неогнестойкий</v>
          </cell>
          <cell r="G4895" t="str">
            <v>Aboveground cable installation, Group (OE)/(BBE), total number of cores: 53-56, core cross-section from 1 mm2 to 2.5 mm2, non-fireproof</v>
          </cell>
          <cell r="H4895" t="str">
            <v>м</v>
          </cell>
          <cell r="I4895" t="str">
            <v>m</v>
          </cell>
          <cell r="J4895">
            <v>0.36899999999999999</v>
          </cell>
          <cell r="K4895">
            <v>3.9E-2</v>
          </cell>
          <cell r="L4895" t="str">
            <v>KQ-48-00</v>
          </cell>
          <cell r="M4895" t="str">
            <v>Кабель КИПиА, м</v>
          </cell>
          <cell r="N4895">
            <v>1</v>
          </cell>
          <cell r="O4895" t="str">
            <v>KQ-48-01</v>
          </cell>
          <cell r="P4895" t="str">
            <v>Монтаж кабеля КИПиА, м</v>
          </cell>
          <cell r="Q4895">
            <v>1</v>
          </cell>
        </row>
        <row r="4896">
          <cell r="E4896" t="str">
            <v>II00-03-01-37</v>
          </cell>
          <cell r="F4896" t="str">
            <v>Надземная прокладка кабеля, Группа (ОЭ)/(ББЭ), общее количество жил 57-60, сечением жилы до 1 мм2, неогнестойкий</v>
          </cell>
          <cell r="G4896" t="str">
            <v>Aboveground cable installation, Group (OE)/(BBE), total number of cores: 57-60, core cross-section up to 1 mm2, non-fireproof</v>
          </cell>
          <cell r="H4896" t="str">
            <v>м</v>
          </cell>
          <cell r="I4896" t="str">
            <v>m</v>
          </cell>
          <cell r="J4896">
            <v>0.29699999999999999</v>
          </cell>
          <cell r="K4896">
            <v>3.5000000000000003E-2</v>
          </cell>
          <cell r="L4896" t="str">
            <v>KQ-48-00</v>
          </cell>
          <cell r="M4896" t="str">
            <v>Кабель КИПиА, м</v>
          </cell>
          <cell r="N4896">
            <v>1</v>
          </cell>
          <cell r="O4896" t="str">
            <v>KQ-48-01</v>
          </cell>
          <cell r="P4896" t="str">
            <v>Монтаж кабеля КИПиА, м</v>
          </cell>
          <cell r="Q4896">
            <v>1</v>
          </cell>
        </row>
        <row r="4897">
          <cell r="E4897" t="str">
            <v>II00-03-01-38</v>
          </cell>
          <cell r="F4897" t="str">
            <v>Надземная прокладка кабеля, Группа (ОЭ)/(ББЭ), общее количество жил 57-60, сечением жилы от 1мм2 до 2,5 мм2, неогнестойкий</v>
          </cell>
          <cell r="G4897" t="str">
            <v>Aboveground cable installation, Group (OE)/(BBE), total number of cores: 57-60, core cross-section from 1 mm2 to 2.5 mm2, non-fireproof</v>
          </cell>
          <cell r="H4897" t="str">
            <v>м</v>
          </cell>
          <cell r="I4897" t="str">
            <v>m</v>
          </cell>
          <cell r="J4897">
            <v>0.36899999999999999</v>
          </cell>
          <cell r="K4897">
            <v>3.9E-2</v>
          </cell>
          <cell r="L4897" t="str">
            <v>KQ-48-00</v>
          </cell>
          <cell r="M4897" t="str">
            <v>Кабель КИПиА, м</v>
          </cell>
          <cell r="N4897">
            <v>1</v>
          </cell>
          <cell r="O4897" t="str">
            <v>KQ-48-01</v>
          </cell>
          <cell r="P4897" t="str">
            <v>Монтаж кабеля КИПиА, м</v>
          </cell>
          <cell r="Q4897">
            <v>1</v>
          </cell>
        </row>
        <row r="4898">
          <cell r="E4898" t="str">
            <v>II00-03-01-39</v>
          </cell>
          <cell r="F4898" t="str">
            <v>Надземная прокладка кабеля, Группа (ОЭ)/(ББЭ), общее количество жил 61-64, сечением жилы до 1 мм2, неогнестойкий</v>
          </cell>
          <cell r="G4898" t="str">
            <v>Aboveground cable installation, Group (OE)/(BBE), total number of cores: 61-64, core cross-section up to 1 mm2, non-fireproof</v>
          </cell>
          <cell r="H4898" t="str">
            <v>м</v>
          </cell>
          <cell r="I4898" t="str">
            <v>m</v>
          </cell>
          <cell r="J4898">
            <v>0.29699999999999999</v>
          </cell>
          <cell r="K4898">
            <v>3.5000000000000003E-2</v>
          </cell>
          <cell r="L4898" t="str">
            <v>KQ-48-00</v>
          </cell>
          <cell r="M4898" t="str">
            <v>Кабель КИПиА, м</v>
          </cell>
          <cell r="N4898">
            <v>1</v>
          </cell>
          <cell r="O4898" t="str">
            <v>KQ-48-01</v>
          </cell>
          <cell r="P4898" t="str">
            <v>Монтаж кабеля КИПиА, м</v>
          </cell>
          <cell r="Q4898">
            <v>1</v>
          </cell>
        </row>
        <row r="4899">
          <cell r="E4899" t="str">
            <v>II00-03-01-40</v>
          </cell>
          <cell r="F4899" t="str">
            <v>Надземная прокладка кабеля, Группа (ОЭ)/(ББЭ), общее количество жил 61-64, сечением жилы от 1мм2 до 2,5 мм2, неогнестойкий</v>
          </cell>
          <cell r="G4899" t="str">
            <v>Aboveground cable installation, Group (OE)/(BBE), total number of cores: 61-64, core cross-section from 1 mm2 to 2.5 mm2, non-fireproof</v>
          </cell>
          <cell r="H4899" t="str">
            <v>м</v>
          </cell>
          <cell r="I4899" t="str">
            <v>m</v>
          </cell>
          <cell r="J4899">
            <v>0.40800000000000003</v>
          </cell>
          <cell r="K4899">
            <v>4.3999999999999991E-2</v>
          </cell>
          <cell r="L4899" t="str">
            <v>KQ-48-00</v>
          </cell>
          <cell r="M4899" t="str">
            <v>Кабель КИПиА, м</v>
          </cell>
          <cell r="N4899">
            <v>1</v>
          </cell>
          <cell r="O4899" t="str">
            <v>KQ-48-01</v>
          </cell>
          <cell r="P4899" t="str">
            <v>Монтаж кабеля КИПиА, м</v>
          </cell>
          <cell r="Q4899">
            <v>1</v>
          </cell>
        </row>
        <row r="4900">
          <cell r="E4900" t="str">
            <v>II00-03-01-41</v>
          </cell>
          <cell r="F4900" t="str">
            <v>Надземная прокладка кабеля, Группа (ОЭ)/(ББЭ), общее количество жил 1-4, сечением жилы до 1 мм2, огнестойкий</v>
          </cell>
          <cell r="G4900" t="str">
            <v>Aboveground cable installation, Group (OE)/(BBE), total number of cores: 1-4, core cross-section up to 1 mm2, flame-resistant</v>
          </cell>
          <cell r="H4900" t="str">
            <v>м</v>
          </cell>
          <cell r="I4900" t="str">
            <v>m</v>
          </cell>
          <cell r="J4900">
            <v>0.24199999999999999</v>
          </cell>
          <cell r="K4900">
            <v>3.0000000000000002E-2</v>
          </cell>
          <cell r="L4900" t="str">
            <v>KQ-48-00</v>
          </cell>
          <cell r="M4900" t="str">
            <v>Кабель КИПиА, м</v>
          </cell>
          <cell r="N4900">
            <v>1</v>
          </cell>
          <cell r="O4900" t="str">
            <v>KQ-48-01</v>
          </cell>
          <cell r="P4900" t="str">
            <v>Монтаж кабеля КИПиА, м</v>
          </cell>
          <cell r="Q4900">
            <v>1</v>
          </cell>
        </row>
        <row r="4901">
          <cell r="E4901" t="str">
            <v>II00-03-01-42</v>
          </cell>
          <cell r="F4901" t="str">
            <v>Надземная прокладка кабеля, Группа (ОЭ)/(ББЭ), общее количество жил 1-4, сечением жилы от 1мм2 до 2,5 мм2, огнестойкий</v>
          </cell>
          <cell r="G4901" t="str">
            <v>Aboveground cable installation, Group (OE)/(BBE), total number of cores: 1-4, core cross-section from 1 mm2 to 2.5 mm2, flame-resistant</v>
          </cell>
          <cell r="H4901" t="str">
            <v>м</v>
          </cell>
          <cell r="I4901" t="str">
            <v>m</v>
          </cell>
          <cell r="J4901">
            <v>0.25</v>
          </cell>
          <cell r="K4901">
            <v>3.0000000000000002E-2</v>
          </cell>
          <cell r="L4901" t="str">
            <v>KQ-48-00</v>
          </cell>
          <cell r="M4901" t="str">
            <v>Кабель КИПиА, м</v>
          </cell>
          <cell r="N4901">
            <v>1</v>
          </cell>
          <cell r="O4901" t="str">
            <v>KQ-48-01</v>
          </cell>
          <cell r="P4901" t="str">
            <v>Монтаж кабеля КИПиА, м</v>
          </cell>
          <cell r="Q4901">
            <v>1</v>
          </cell>
        </row>
        <row r="4902">
          <cell r="E4902" t="str">
            <v>II00-03-01-43</v>
          </cell>
          <cell r="F4902" t="str">
            <v>Надземная прокладка кабеля, Группа (ОЭ)/(ББЭ), общее количество жил 5-8, сечением жилы до 1 мм2, огнестойкий</v>
          </cell>
          <cell r="G4902" t="str">
            <v>Aboveground cable installation, Group (OE)/(BBE), total number of cores: 5-8, core cross-section up to 1 mm2, flame-resistant</v>
          </cell>
          <cell r="H4902" t="str">
            <v>м</v>
          </cell>
          <cell r="I4902" t="str">
            <v>m</v>
          </cell>
          <cell r="J4902">
            <v>0.25</v>
          </cell>
          <cell r="K4902">
            <v>3.0000000000000002E-2</v>
          </cell>
          <cell r="L4902" t="str">
            <v>KQ-48-00</v>
          </cell>
          <cell r="M4902" t="str">
            <v>Кабель КИПиА, м</v>
          </cell>
          <cell r="N4902">
            <v>1</v>
          </cell>
          <cell r="O4902" t="str">
            <v>KQ-48-01</v>
          </cell>
          <cell r="P4902" t="str">
            <v>Монтаж кабеля КИПиА, м</v>
          </cell>
          <cell r="Q4902">
            <v>1</v>
          </cell>
        </row>
        <row r="4903">
          <cell r="E4903" t="str">
            <v>II00-03-01-44</v>
          </cell>
          <cell r="F4903" t="str">
            <v>Надземная прокладка кабеля, Группа (ОЭ)/(ББЭ), общее количество жил 5-8, сечением жилы от 1мм2 до 2,5 мм2, огнестойкий</v>
          </cell>
          <cell r="G4903" t="str">
            <v>Aboveground cable installation, Group (OE)/(BBE), total number of cores: 5-8, core cross-section from 1 mm2 to 2.5 mm2, flame-resistant</v>
          </cell>
          <cell r="H4903" t="str">
            <v>м</v>
          </cell>
          <cell r="I4903" t="str">
            <v>m</v>
          </cell>
          <cell r="J4903">
            <v>0.25</v>
          </cell>
          <cell r="K4903">
            <v>3.0000000000000002E-2</v>
          </cell>
          <cell r="L4903" t="str">
            <v>KQ-48-00</v>
          </cell>
          <cell r="M4903" t="str">
            <v>Кабель КИПиА, м</v>
          </cell>
          <cell r="N4903">
            <v>1</v>
          </cell>
          <cell r="O4903" t="str">
            <v>KQ-48-01</v>
          </cell>
          <cell r="P4903" t="str">
            <v>Монтаж кабеля КИПиА, м</v>
          </cell>
          <cell r="Q4903">
            <v>1</v>
          </cell>
        </row>
        <row r="4904">
          <cell r="E4904" t="str">
            <v>II00-03-01-45</v>
          </cell>
          <cell r="F4904" t="str">
            <v>Надземная прокладка кабеля, Группа (ОЭ)/(ББЭ), общее количество жил 9-12, сечением жилы до 1 мм2, огнестойкий</v>
          </cell>
          <cell r="G4904" t="str">
            <v>Aboveground cable installation, Group (OE)/(BBE), total number of cores: 9-12, core cross-section up to 1 mm2, flame-resistant</v>
          </cell>
          <cell r="H4904" t="str">
            <v>м</v>
          </cell>
          <cell r="I4904" t="str">
            <v>m</v>
          </cell>
          <cell r="J4904">
            <v>0.25</v>
          </cell>
          <cell r="K4904">
            <v>3.0000000000000002E-2</v>
          </cell>
          <cell r="L4904" t="str">
            <v>KQ-48-00</v>
          </cell>
          <cell r="M4904" t="str">
            <v>Кабель КИПиА, м</v>
          </cell>
          <cell r="N4904">
            <v>1</v>
          </cell>
          <cell r="O4904" t="str">
            <v>KQ-48-01</v>
          </cell>
          <cell r="P4904" t="str">
            <v>Монтаж кабеля КИПиА, м</v>
          </cell>
          <cell r="Q4904">
            <v>1</v>
          </cell>
        </row>
        <row r="4905">
          <cell r="E4905" t="str">
            <v>II00-03-01-46</v>
          </cell>
          <cell r="F4905" t="str">
            <v>Надземная прокладка кабеля, Группа (ОЭ)/(ББЭ), общее количество жил 9-12, сечением жилы от 1мм2 до 2,5 мм2, огнестойкий</v>
          </cell>
          <cell r="G4905" t="str">
            <v>Aboveground cable installation, Group (OE)/(BBE), total number of cores: 9-12, core cross-section from 1 mm2 to 2.5 mm2, flame-resistant</v>
          </cell>
          <cell r="H4905" t="str">
            <v>м</v>
          </cell>
          <cell r="I4905" t="str">
            <v>m</v>
          </cell>
          <cell r="J4905">
            <v>0.29699999999999999</v>
          </cell>
          <cell r="K4905">
            <v>3.5000000000000003E-2</v>
          </cell>
          <cell r="L4905" t="str">
            <v>KQ-48-00</v>
          </cell>
          <cell r="M4905" t="str">
            <v>Кабель КИПиА, м</v>
          </cell>
          <cell r="N4905">
            <v>1</v>
          </cell>
          <cell r="O4905" t="str">
            <v>KQ-48-01</v>
          </cell>
          <cell r="P4905" t="str">
            <v>Монтаж кабеля КИПиА, м</v>
          </cell>
          <cell r="Q4905">
            <v>1</v>
          </cell>
        </row>
        <row r="4906">
          <cell r="E4906" t="str">
            <v>II00-03-01-47</v>
          </cell>
          <cell r="F4906" t="str">
            <v>Надземная прокладка кабеля, Группа (ОЭ)/(ББЭ), общее количество жил 13-16, сечением жилы до 1 мм2, огнестойкий</v>
          </cell>
          <cell r="G4906" t="str">
            <v>Aboveground cable installation, Group (OE)/(BBE), total number of cores: 13-16, core cross-section up to 1 mm2, flame-resistant</v>
          </cell>
          <cell r="H4906" t="str">
            <v>м</v>
          </cell>
          <cell r="I4906" t="str">
            <v>m</v>
          </cell>
          <cell r="J4906">
            <v>0.25</v>
          </cell>
          <cell r="K4906">
            <v>3.0000000000000002E-2</v>
          </cell>
          <cell r="L4906" t="str">
            <v>KQ-48-00</v>
          </cell>
          <cell r="M4906" t="str">
            <v>Кабель КИПиА, м</v>
          </cell>
          <cell r="N4906">
            <v>1</v>
          </cell>
          <cell r="O4906" t="str">
            <v>KQ-48-01</v>
          </cell>
          <cell r="P4906" t="str">
            <v>Монтаж кабеля КИПиА, м</v>
          </cell>
          <cell r="Q4906">
            <v>1</v>
          </cell>
        </row>
        <row r="4907">
          <cell r="E4907" t="str">
            <v>II00-03-01-48</v>
          </cell>
          <cell r="F4907" t="str">
            <v>Надземная прокладка кабеля, Группа (ОЭ)/(ББЭ), общее количество жил 13-16, сечением жилы от 1мм2 до 2,5 мм2, огнестойкий</v>
          </cell>
          <cell r="G4907" t="str">
            <v>Aboveground cable installation, Group (OE)/(BBE), total number of cores: 13-16, core cross-section from 1 mm2 to 2.5 mm2, flame-resistant</v>
          </cell>
          <cell r="H4907" t="str">
            <v>м</v>
          </cell>
          <cell r="I4907" t="str">
            <v>m</v>
          </cell>
          <cell r="J4907">
            <v>0.29699999999999999</v>
          </cell>
          <cell r="K4907">
            <v>3.5000000000000003E-2</v>
          </cell>
          <cell r="L4907" t="str">
            <v>KQ-48-00</v>
          </cell>
          <cell r="M4907" t="str">
            <v>Кабель КИПиА, м</v>
          </cell>
          <cell r="N4907">
            <v>1</v>
          </cell>
          <cell r="O4907" t="str">
            <v>KQ-48-01</v>
          </cell>
          <cell r="P4907" t="str">
            <v>Монтаж кабеля КИПиА, м</v>
          </cell>
          <cell r="Q4907">
            <v>1</v>
          </cell>
        </row>
        <row r="4908">
          <cell r="E4908" t="str">
            <v>II00-03-01-49</v>
          </cell>
          <cell r="F4908" t="str">
            <v>Надземная прокладка кабеля, Группа (ОЭ)/(ББЭ), общее количество жил 17-20, сечением жилы до 1 мм2, огнестойкий</v>
          </cell>
          <cell r="G4908" t="str">
            <v>Aboveground cable installation, Group (OE)/(BBE), total number of cores: 17-20, core cross-section up to 1 mm2, flame-resistant</v>
          </cell>
          <cell r="H4908" t="str">
            <v>м</v>
          </cell>
          <cell r="I4908" t="str">
            <v>m</v>
          </cell>
          <cell r="J4908">
            <v>0.29699999999999999</v>
          </cell>
          <cell r="K4908">
            <v>3.5000000000000003E-2</v>
          </cell>
          <cell r="L4908" t="str">
            <v>KQ-48-00</v>
          </cell>
          <cell r="M4908" t="str">
            <v>Кабель КИПиА, м</v>
          </cell>
          <cell r="N4908">
            <v>1</v>
          </cell>
          <cell r="O4908" t="str">
            <v>KQ-48-01</v>
          </cell>
          <cell r="P4908" t="str">
            <v>Монтаж кабеля КИПиА, м</v>
          </cell>
          <cell r="Q4908">
            <v>1</v>
          </cell>
        </row>
        <row r="4909">
          <cell r="E4909" t="str">
            <v>II00-03-01-50</v>
          </cell>
          <cell r="F4909" t="str">
            <v>Надземная прокладка кабеля, Группа (ОЭ)/(ББЭ), общее количество жил 17-20, сечением жилы от 1мм2 до 2,5 мм2, огнестойкий</v>
          </cell>
          <cell r="G4909" t="str">
            <v>Aboveground cable installation, Group (OE)/(BBE), total number of cores: 17-20, core cross-section from 1 mm2 to 2.5 mm2, flame-resistant</v>
          </cell>
          <cell r="H4909" t="str">
            <v>м</v>
          </cell>
          <cell r="I4909" t="str">
            <v>m</v>
          </cell>
          <cell r="J4909">
            <v>0.29699999999999999</v>
          </cell>
          <cell r="K4909">
            <v>3.5000000000000003E-2</v>
          </cell>
          <cell r="L4909" t="str">
            <v>KQ-48-00</v>
          </cell>
          <cell r="M4909" t="str">
            <v>Кабель КИПиА, м</v>
          </cell>
          <cell r="N4909">
            <v>1</v>
          </cell>
          <cell r="O4909" t="str">
            <v>KQ-48-01</v>
          </cell>
          <cell r="P4909" t="str">
            <v>Монтаж кабеля КИПиА, м</v>
          </cell>
          <cell r="Q4909">
            <v>1</v>
          </cell>
        </row>
        <row r="4910">
          <cell r="E4910" t="str">
            <v>II00-03-01-51</v>
          </cell>
          <cell r="F4910" t="str">
            <v>Надземная прокладка кабеля, Группа (ОЭ)/(ББЭ), общее количество жил 21-24, сечением жилы до 1 мм2, огнестойкий</v>
          </cell>
          <cell r="G4910" t="str">
            <v>Aboveground cable installation, Group (OE)/(BBE), total number of cores: 21-24, core cross-section up to 1 mm2, flame-resistant</v>
          </cell>
          <cell r="H4910" t="str">
            <v>м</v>
          </cell>
          <cell r="I4910" t="str">
            <v>m</v>
          </cell>
          <cell r="J4910">
            <v>0.29699999999999999</v>
          </cell>
          <cell r="K4910">
            <v>3.5000000000000003E-2</v>
          </cell>
          <cell r="L4910" t="str">
            <v>KQ-48-00</v>
          </cell>
          <cell r="M4910" t="str">
            <v>Кабель КИПиА, м</v>
          </cell>
          <cell r="N4910">
            <v>1</v>
          </cell>
          <cell r="O4910" t="str">
            <v>KQ-48-01</v>
          </cell>
          <cell r="P4910" t="str">
            <v>Монтаж кабеля КИПиА, м</v>
          </cell>
          <cell r="Q4910">
            <v>1</v>
          </cell>
        </row>
        <row r="4911">
          <cell r="E4911" t="str">
            <v>II00-03-01-52</v>
          </cell>
          <cell r="F4911" t="str">
            <v>Надземная прокладка кабеля, Группа (ОЭ)/(ББЭ), общее количество жил 21-24, сечением жилы от 1мм2 до 2,5 мм2, огнестойкий</v>
          </cell>
          <cell r="G4911" t="str">
            <v>Aboveground cable installation, Group (OE)/(BBE), total number of cores: 21-24, core cross-section from 1 mm2 to 2.5 mm2, flame-resistant</v>
          </cell>
          <cell r="H4911" t="str">
            <v>м</v>
          </cell>
          <cell r="I4911" t="str">
            <v>m</v>
          </cell>
          <cell r="J4911">
            <v>0.29699999999999999</v>
          </cell>
          <cell r="K4911">
            <v>3.5000000000000003E-2</v>
          </cell>
          <cell r="L4911" t="str">
            <v>KQ-48-00</v>
          </cell>
          <cell r="M4911" t="str">
            <v>Кабель КИПиА, м</v>
          </cell>
          <cell r="N4911">
            <v>1</v>
          </cell>
          <cell r="O4911" t="str">
            <v>KQ-48-01</v>
          </cell>
          <cell r="P4911" t="str">
            <v>Монтаж кабеля КИПиА, м</v>
          </cell>
          <cell r="Q4911">
            <v>1</v>
          </cell>
        </row>
        <row r="4912">
          <cell r="E4912" t="str">
            <v>II00-03-01-53</v>
          </cell>
          <cell r="F4912" t="str">
            <v>Надземная прокладка кабеля, Группа (ОЭ)/(ББЭ), общее количество жил 25-28, сечением жилы до 1 мм2, огнестойкий</v>
          </cell>
          <cell r="G4912" t="str">
            <v>Aboveground cable installation, Group (OE)/(BBE), total number of cores: 25-28, core cross-section up to 1 mm2, flame-resistant</v>
          </cell>
          <cell r="H4912" t="str">
            <v>м</v>
          </cell>
          <cell r="I4912" t="str">
            <v>m</v>
          </cell>
          <cell r="J4912">
            <v>0.29699999999999999</v>
          </cell>
          <cell r="K4912">
            <v>3.5000000000000003E-2</v>
          </cell>
          <cell r="L4912" t="str">
            <v>KQ-48-00</v>
          </cell>
          <cell r="M4912" t="str">
            <v>Кабель КИПиА, м</v>
          </cell>
          <cell r="N4912">
            <v>1</v>
          </cell>
          <cell r="O4912" t="str">
            <v>KQ-48-01</v>
          </cell>
          <cell r="P4912" t="str">
            <v>Монтаж кабеля КИПиА, м</v>
          </cell>
          <cell r="Q4912">
            <v>1</v>
          </cell>
        </row>
        <row r="4913">
          <cell r="E4913" t="str">
            <v>II00-03-01-54</v>
          </cell>
          <cell r="F4913" t="str">
            <v>Надземная прокладка кабеля, Группа (ОЭ)/(ББЭ), общее количество жил 25-28, сечением жилы от 1мм2 до 2,5 мм2, огнестойкий</v>
          </cell>
          <cell r="G4913" t="str">
            <v>Aboveground cable installation, Group (OE)/(BBE), total number of cores: 25-28, core cross-section from 1 mm2 to 2.5 mm2, flame-resistant</v>
          </cell>
          <cell r="H4913" t="str">
            <v>м</v>
          </cell>
          <cell r="I4913" t="str">
            <v>m</v>
          </cell>
          <cell r="J4913">
            <v>0.36899999999999999</v>
          </cell>
          <cell r="K4913">
            <v>3.9E-2</v>
          </cell>
          <cell r="L4913" t="str">
            <v>KQ-48-00</v>
          </cell>
          <cell r="M4913" t="str">
            <v>Кабель КИПиА, м</v>
          </cell>
          <cell r="N4913">
            <v>1</v>
          </cell>
          <cell r="O4913" t="str">
            <v>KQ-48-01</v>
          </cell>
          <cell r="P4913" t="str">
            <v>Монтаж кабеля КИПиА, м</v>
          </cell>
          <cell r="Q4913">
            <v>1</v>
          </cell>
        </row>
        <row r="4914">
          <cell r="E4914" t="str">
            <v>II00-03-01-55</v>
          </cell>
          <cell r="F4914" t="str">
            <v>Надземная прокладка кабеля, Группа (ОЭ)/(ББЭ), общее количество жил 29-32, сечением жилы до 1 мм2, огнестойкий</v>
          </cell>
          <cell r="G4914" t="str">
            <v>Aboveground cable installation, Group (OE)/(BBE), total number of cores: 29-32, core cross-section up to 1 mm2, flame-resistant</v>
          </cell>
          <cell r="H4914" t="str">
            <v>м</v>
          </cell>
          <cell r="I4914" t="str">
            <v>m</v>
          </cell>
          <cell r="J4914">
            <v>0.29699999999999999</v>
          </cell>
          <cell r="K4914">
            <v>3.5000000000000003E-2</v>
          </cell>
          <cell r="L4914" t="str">
            <v>KQ-48-00</v>
          </cell>
          <cell r="M4914" t="str">
            <v>Кабель КИПиА, м</v>
          </cell>
          <cell r="N4914">
            <v>1</v>
          </cell>
          <cell r="O4914" t="str">
            <v>KQ-48-01</v>
          </cell>
          <cell r="P4914" t="str">
            <v>Монтаж кабеля КИПиА, м</v>
          </cell>
          <cell r="Q4914">
            <v>1</v>
          </cell>
        </row>
        <row r="4915">
          <cell r="E4915" t="str">
            <v>II00-03-01-56</v>
          </cell>
          <cell r="F4915" t="str">
            <v>Надземная прокладка кабеля, Группа (ОЭ)/(ББЭ), общее количество жил 29-32, сечением жилы от 1мм2 до 2,5 мм2, огнестойкий</v>
          </cell>
          <cell r="G4915" t="str">
            <v>Aboveground cable installation, Group (OE)/(BBE), total number of cores: 29-32, core cross-section from 1 mm2 to 2.5 mm2, flame-resistant</v>
          </cell>
          <cell r="H4915" t="str">
            <v>м</v>
          </cell>
          <cell r="I4915" t="str">
            <v>m</v>
          </cell>
          <cell r="J4915">
            <v>0.36899999999999999</v>
          </cell>
          <cell r="K4915">
            <v>3.9E-2</v>
          </cell>
          <cell r="L4915" t="str">
            <v>KQ-48-00</v>
          </cell>
          <cell r="M4915" t="str">
            <v>Кабель КИПиА, м</v>
          </cell>
          <cell r="N4915">
            <v>1</v>
          </cell>
          <cell r="O4915" t="str">
            <v>KQ-48-01</v>
          </cell>
          <cell r="P4915" t="str">
            <v>Монтаж кабеля КИПиА, м</v>
          </cell>
          <cell r="Q4915">
            <v>1</v>
          </cell>
        </row>
        <row r="4916">
          <cell r="E4916" t="str">
            <v>II00-03-01-57</v>
          </cell>
          <cell r="F4916" t="str">
            <v>Надземная прокладка кабеля, Группа (ОЭ)/(ББЭ), общее количество жил 33-36, сечением жилы до 1 мм2, огнестойкий</v>
          </cell>
          <cell r="G4916" t="str">
            <v>Aboveground cable installation, Group (OE)/(BBE), total number of cores: 33-36, core cross-section up to 1 mm2, flame-resistant</v>
          </cell>
          <cell r="H4916" t="str">
            <v>м</v>
          </cell>
          <cell r="I4916" t="str">
            <v>m</v>
          </cell>
          <cell r="J4916">
            <v>0.29699999999999999</v>
          </cell>
          <cell r="K4916">
            <v>3.5000000000000003E-2</v>
          </cell>
          <cell r="L4916" t="str">
            <v>KQ-48-00</v>
          </cell>
          <cell r="M4916" t="str">
            <v>Кабель КИПиА, м</v>
          </cell>
          <cell r="N4916">
            <v>1</v>
          </cell>
          <cell r="O4916" t="str">
            <v>KQ-48-01</v>
          </cell>
          <cell r="P4916" t="str">
            <v>Монтаж кабеля КИПиА, м</v>
          </cell>
          <cell r="Q4916">
            <v>1</v>
          </cell>
        </row>
        <row r="4917">
          <cell r="E4917" t="str">
            <v>II00-03-01-58</v>
          </cell>
          <cell r="F4917" t="str">
            <v>Надземная прокладка кабеля, Группа (ОЭ)/(ББЭ), общее количество жил 33-36, сечением жилы от 1мм2 до 2,5 мм2, огнестойкий</v>
          </cell>
          <cell r="G4917" t="str">
            <v>Aboveground cable installation, Group (OE)/(BBE), total number of cores: 33-36, core cross-section from 1 mm2 to 2.5 mm2, flame-resistant</v>
          </cell>
          <cell r="H4917" t="str">
            <v>м</v>
          </cell>
          <cell r="I4917" t="str">
            <v>m</v>
          </cell>
          <cell r="J4917">
            <v>0.36899999999999999</v>
          </cell>
          <cell r="K4917">
            <v>3.9E-2</v>
          </cell>
          <cell r="L4917" t="str">
            <v>KQ-48-00</v>
          </cell>
          <cell r="M4917" t="str">
            <v>Кабель КИПиА, м</v>
          </cell>
          <cell r="N4917">
            <v>1</v>
          </cell>
          <cell r="O4917" t="str">
            <v>KQ-48-01</v>
          </cell>
          <cell r="P4917" t="str">
            <v>Монтаж кабеля КИПиА, м</v>
          </cell>
          <cell r="Q4917">
            <v>1</v>
          </cell>
        </row>
        <row r="4918">
          <cell r="E4918" t="str">
            <v>II00-03-01-59</v>
          </cell>
          <cell r="F4918" t="str">
            <v>Надземная прокладка кабеля, Группа (ОЭ)/(ББЭ), общее количество жил 37-40, сечением жилы до 1 мм2, огнестойкий</v>
          </cell>
          <cell r="G4918" t="str">
            <v>Aboveground cable installation, Group (OE)/(BBE), total number of cores: 37-40, core cross-section up to 1 mm2, flame-resistant</v>
          </cell>
          <cell r="H4918" t="str">
            <v>м</v>
          </cell>
          <cell r="I4918" t="str">
            <v>m</v>
          </cell>
          <cell r="J4918">
            <v>0.29699999999999999</v>
          </cell>
          <cell r="K4918">
            <v>3.5000000000000003E-2</v>
          </cell>
          <cell r="L4918" t="str">
            <v>KQ-48-00</v>
          </cell>
          <cell r="M4918" t="str">
            <v>Кабель КИПиА, м</v>
          </cell>
          <cell r="N4918">
            <v>1</v>
          </cell>
          <cell r="O4918" t="str">
            <v>KQ-48-01</v>
          </cell>
          <cell r="P4918" t="str">
            <v>Монтаж кабеля КИПиА, м</v>
          </cell>
          <cell r="Q4918">
            <v>1</v>
          </cell>
        </row>
        <row r="4919">
          <cell r="E4919" t="str">
            <v>II00-03-01-60</v>
          </cell>
          <cell r="F4919" t="str">
            <v>Надземная прокладка кабеля, Группа (ОЭ)/(ББЭ), общее количество жил 37-40, сечением жилы от 1мм2 до 2,5 мм2, огнестойкий</v>
          </cell>
          <cell r="G4919" t="str">
            <v>Aboveground cable installation, Group (OE)/(BBE), total number of cores: 37-40, core cross-section from 1 mm2 to 2.5 mm2, flame-resistant</v>
          </cell>
          <cell r="H4919" t="str">
            <v>м</v>
          </cell>
          <cell r="I4919" t="str">
            <v>m</v>
          </cell>
          <cell r="J4919">
            <v>0.36899999999999999</v>
          </cell>
          <cell r="K4919">
            <v>3.9E-2</v>
          </cell>
          <cell r="L4919" t="str">
            <v>KQ-48-00</v>
          </cell>
          <cell r="M4919" t="str">
            <v>Кабель КИПиА, м</v>
          </cell>
          <cell r="N4919">
            <v>1</v>
          </cell>
          <cell r="O4919" t="str">
            <v>KQ-48-01</v>
          </cell>
          <cell r="P4919" t="str">
            <v>Монтаж кабеля КИПиА, м</v>
          </cell>
          <cell r="Q4919">
            <v>1</v>
          </cell>
        </row>
        <row r="4920">
          <cell r="E4920" t="str">
            <v>II00-03-01-61</v>
          </cell>
          <cell r="F4920" t="str">
            <v>Надземная прокладка кабеля, Группа (ОЭ)/(ББЭ), общее количество жил 41-44, сечением жилы до 1 мм2, огнестойкий</v>
          </cell>
          <cell r="G4920" t="str">
            <v>Aboveground cable installation, Group (OE)/(BBE), total number of cores: 41-44, core cross-section up to 1 mm2, flame-resistant</v>
          </cell>
          <cell r="H4920" t="str">
            <v>м</v>
          </cell>
          <cell r="I4920" t="str">
            <v>m</v>
          </cell>
          <cell r="J4920">
            <v>0.36899999999999999</v>
          </cell>
          <cell r="K4920">
            <v>3.9E-2</v>
          </cell>
          <cell r="L4920" t="str">
            <v>KQ-48-00</v>
          </cell>
          <cell r="M4920" t="str">
            <v>Кабель КИПиА, м</v>
          </cell>
          <cell r="N4920">
            <v>1</v>
          </cell>
          <cell r="O4920" t="str">
            <v>KQ-48-01</v>
          </cell>
          <cell r="P4920" t="str">
            <v>Монтаж кабеля КИПиА, м</v>
          </cell>
          <cell r="Q4920">
            <v>1</v>
          </cell>
        </row>
        <row r="4921">
          <cell r="E4921" t="str">
            <v>II00-03-01-62</v>
          </cell>
          <cell r="F4921" t="str">
            <v>Надземная прокладка кабеля, Группа (ОЭ)/(ББЭ), общее количество жил 41-44, сечением жилы от 1мм2 до 2,5 мм2, огнестойкий</v>
          </cell>
          <cell r="G4921" t="str">
            <v>Aboveground cable installation, Group (OE)/(BBE), total number of cores: 41-44, core cross-section from 1 mm2 to 2.5 mm2, flame-resistant</v>
          </cell>
          <cell r="H4921" t="str">
            <v>м</v>
          </cell>
          <cell r="I4921" t="str">
            <v>m</v>
          </cell>
          <cell r="J4921">
            <v>0.40800000000000003</v>
          </cell>
          <cell r="K4921">
            <v>4.3999999999999991E-2</v>
          </cell>
          <cell r="L4921" t="str">
            <v>KQ-48-00</v>
          </cell>
          <cell r="M4921" t="str">
            <v>Кабель КИПиА, м</v>
          </cell>
          <cell r="N4921">
            <v>1</v>
          </cell>
          <cell r="O4921" t="str">
            <v>KQ-48-01</v>
          </cell>
          <cell r="P4921" t="str">
            <v>Монтаж кабеля КИПиА, м</v>
          </cell>
          <cell r="Q4921">
            <v>1</v>
          </cell>
        </row>
        <row r="4922">
          <cell r="E4922" t="str">
            <v>II00-03-01-63</v>
          </cell>
          <cell r="F4922" t="str">
            <v>Надземная прокладка кабеля, Группа (ОЭ)/(ББЭ), общее количество жил 45-48, сечением жилы до 1 мм2, огнестойкий</v>
          </cell>
          <cell r="G4922" t="str">
            <v>Aboveground cable installation, Group (OE)/(BBE), total number of cores: 45-48, core cross-section up to 1 mm2, flame-resistant</v>
          </cell>
          <cell r="H4922" t="str">
            <v>м</v>
          </cell>
          <cell r="I4922" t="str">
            <v>m</v>
          </cell>
          <cell r="J4922">
            <v>0.36899999999999999</v>
          </cell>
          <cell r="K4922">
            <v>3.9E-2</v>
          </cell>
          <cell r="L4922" t="str">
            <v>KQ-48-00</v>
          </cell>
          <cell r="M4922" t="str">
            <v>Кабель КИПиА, м</v>
          </cell>
          <cell r="N4922">
            <v>1</v>
          </cell>
          <cell r="O4922" t="str">
            <v>KQ-48-01</v>
          </cell>
          <cell r="P4922" t="str">
            <v>Монтаж кабеля КИПиА, м</v>
          </cell>
          <cell r="Q4922">
            <v>1</v>
          </cell>
        </row>
        <row r="4923">
          <cell r="E4923" t="str">
            <v>II00-03-01-64</v>
          </cell>
          <cell r="F4923" t="str">
            <v>Надземная прокладка кабеля, Группа (ОЭ)/(ББЭ), общее количество жил 45-48, сечением жилы от 1мм2 до 2,5 мм2, огнестойкий</v>
          </cell>
          <cell r="G4923" t="str">
            <v>Aboveground cable installation, Group (OE)/(BBE), total number of cores: 45-48, core cross-section from 1 mm2 to 2.5 mm2, flame-resistant</v>
          </cell>
          <cell r="H4923" t="str">
            <v>м</v>
          </cell>
          <cell r="I4923" t="str">
            <v>m</v>
          </cell>
          <cell r="J4923">
            <v>0.40800000000000003</v>
          </cell>
          <cell r="K4923">
            <v>4.3999999999999991E-2</v>
          </cell>
          <cell r="L4923" t="str">
            <v>KQ-48-00</v>
          </cell>
          <cell r="M4923" t="str">
            <v>Кабель КИПиА, м</v>
          </cell>
          <cell r="N4923">
            <v>1</v>
          </cell>
          <cell r="O4923" t="str">
            <v>KQ-48-01</v>
          </cell>
          <cell r="P4923" t="str">
            <v>Монтаж кабеля КИПиА, м</v>
          </cell>
          <cell r="Q4923">
            <v>1</v>
          </cell>
        </row>
        <row r="4924">
          <cell r="E4924" t="str">
            <v>II00-03-01-65</v>
          </cell>
          <cell r="F4924" t="str">
            <v>Надземная прокладка кабеля, Группа (ОЭ)/(ББЭ), общее количество жил 49-52, сечением жилы до 1 мм2, огнестойкий</v>
          </cell>
          <cell r="G4924" t="str">
            <v>Aboveground cable installation, Group (OE)/(BBE), total number of cores: 49-52, core cross-section up to 1 mm2, flame-resistant</v>
          </cell>
          <cell r="H4924" t="str">
            <v>м</v>
          </cell>
          <cell r="I4924" t="str">
            <v>m</v>
          </cell>
          <cell r="J4924">
            <v>0.36899999999999999</v>
          </cell>
          <cell r="K4924">
            <v>3.9E-2</v>
          </cell>
          <cell r="L4924" t="str">
            <v>KQ-48-00</v>
          </cell>
          <cell r="M4924" t="str">
            <v>Кабель КИПиА, м</v>
          </cell>
          <cell r="N4924">
            <v>1</v>
          </cell>
          <cell r="O4924" t="str">
            <v>KQ-48-01</v>
          </cell>
          <cell r="P4924" t="str">
            <v>Монтаж кабеля КИПиА, м</v>
          </cell>
          <cell r="Q4924">
            <v>1</v>
          </cell>
        </row>
        <row r="4925">
          <cell r="E4925" t="str">
            <v>II00-03-01-66</v>
          </cell>
          <cell r="F4925" t="str">
            <v>Надземная прокладка кабеля, Группа (ОЭ)/(ББЭ), общее количество жил 49-52, сечением жилы от 1мм2 до 2,5 мм2, огнестойкий</v>
          </cell>
          <cell r="G4925" t="str">
            <v>Aboveground cable installation, Group (OE)/(BBE), total number of cores: 49-52, core cross-section from 1 mm2 to 2.5 mm2, flame-resistant</v>
          </cell>
          <cell r="H4925" t="str">
            <v>м</v>
          </cell>
          <cell r="I4925" t="str">
            <v>m</v>
          </cell>
          <cell r="J4925">
            <v>0.40800000000000003</v>
          </cell>
          <cell r="K4925">
            <v>4.3999999999999991E-2</v>
          </cell>
          <cell r="L4925" t="str">
            <v>KQ-48-00</v>
          </cell>
          <cell r="M4925" t="str">
            <v>Кабель КИПиА, м</v>
          </cell>
          <cell r="N4925">
            <v>1</v>
          </cell>
          <cell r="O4925" t="str">
            <v>KQ-48-01</v>
          </cell>
          <cell r="P4925" t="str">
            <v>Монтаж кабеля КИПиА, м</v>
          </cell>
          <cell r="Q4925">
            <v>1</v>
          </cell>
        </row>
        <row r="4926">
          <cell r="E4926" t="str">
            <v>II00-03-01-67</v>
          </cell>
          <cell r="F4926" t="str">
            <v>Надземная прокладка кабеля, Группа (ОЭ)/(ББЭ), общее количество жил 53-56, сечением жилы до 1 мм2, огнестойкий</v>
          </cell>
          <cell r="G4926" t="str">
            <v>Aboveground cable installation, Group (OE)/(BBE), total number of cores: 53-56, core cross-section up to 1 mm2, flame-resistant</v>
          </cell>
          <cell r="H4926" t="str">
            <v>м</v>
          </cell>
          <cell r="I4926" t="str">
            <v>m</v>
          </cell>
          <cell r="J4926">
            <v>0.36899999999999999</v>
          </cell>
          <cell r="K4926">
            <v>3.9E-2</v>
          </cell>
          <cell r="L4926" t="str">
            <v>KQ-48-00</v>
          </cell>
          <cell r="M4926" t="str">
            <v>Кабель КИПиА, м</v>
          </cell>
          <cell r="N4926">
            <v>1</v>
          </cell>
          <cell r="O4926" t="str">
            <v>KQ-48-01</v>
          </cell>
          <cell r="P4926" t="str">
            <v>Монтаж кабеля КИПиА, м</v>
          </cell>
          <cell r="Q4926">
            <v>1</v>
          </cell>
        </row>
        <row r="4927">
          <cell r="E4927" t="str">
            <v>II00-03-01-68</v>
          </cell>
          <cell r="F4927" t="str">
            <v>Надземная прокладка кабеля, Группа (ОЭ)/(ББЭ), общее количество жил 53-56, сечением жилы от 1мм2 до 2,5 мм2, огнестойкий</v>
          </cell>
          <cell r="G4927" t="str">
            <v>Aboveground cable installation, Group (OE)/(BBE), total number of cores: 53-56, core cross-section from 1 mm2 to 2.5 mm2, flame-resistant</v>
          </cell>
          <cell r="H4927" t="str">
            <v>м</v>
          </cell>
          <cell r="I4927" t="str">
            <v>m</v>
          </cell>
          <cell r="J4927">
            <v>0.40800000000000003</v>
          </cell>
          <cell r="K4927">
            <v>4.3999999999999991E-2</v>
          </cell>
          <cell r="L4927" t="str">
            <v>KQ-48-00</v>
          </cell>
          <cell r="M4927" t="str">
            <v>Кабель КИПиА, м</v>
          </cell>
          <cell r="N4927">
            <v>1</v>
          </cell>
          <cell r="O4927" t="str">
            <v>KQ-48-01</v>
          </cell>
          <cell r="P4927" t="str">
            <v>Монтаж кабеля КИПиА, м</v>
          </cell>
          <cell r="Q4927">
            <v>1</v>
          </cell>
        </row>
        <row r="4928">
          <cell r="E4928" t="str">
            <v>II00-03-01-69</v>
          </cell>
          <cell r="F4928" t="str">
            <v>Надземная прокладка кабеля, Группа (ОЭ)/(ББЭ), общее количество жил 57-60, сечением жилы до 1 мм2, огнестойкий</v>
          </cell>
          <cell r="G4928" t="str">
            <v>Aboveground cable installation, Group (OE)/(BBE), total number of cores: 57-60, core cross-section up to 1 mm2, flame-resistant</v>
          </cell>
          <cell r="H4928" t="str">
            <v>м</v>
          </cell>
          <cell r="I4928" t="str">
            <v>m</v>
          </cell>
          <cell r="J4928">
            <v>0.36899999999999999</v>
          </cell>
          <cell r="K4928">
            <v>3.9E-2</v>
          </cell>
          <cell r="L4928" t="str">
            <v>KQ-48-00</v>
          </cell>
          <cell r="M4928" t="str">
            <v>Кабель КИПиА, м</v>
          </cell>
          <cell r="N4928">
            <v>1</v>
          </cell>
          <cell r="O4928" t="str">
            <v>KQ-48-01</v>
          </cell>
          <cell r="P4928" t="str">
            <v>Монтаж кабеля КИПиА, м</v>
          </cell>
          <cell r="Q4928">
            <v>1</v>
          </cell>
        </row>
        <row r="4929">
          <cell r="E4929" t="str">
            <v>II00-03-01-70</v>
          </cell>
          <cell r="F4929" t="str">
            <v>Надземная прокладка кабеля, Группа (ОЭ)/(ББЭ), общее количество жил 57-60, сечением жилы от 1мм2 до 2,5 мм2, огнестойкий</v>
          </cell>
          <cell r="G4929" t="str">
            <v>Aboveground cable installation, Group (OE)/(BBE), total number of cores: 57-60, core cross-section from 1 mm2 to 2.5 mm2, flame-resistant</v>
          </cell>
          <cell r="H4929" t="str">
            <v>м</v>
          </cell>
          <cell r="I4929" t="str">
            <v>m</v>
          </cell>
          <cell r="J4929">
            <v>0.40800000000000003</v>
          </cell>
          <cell r="K4929">
            <v>4.3999999999999991E-2</v>
          </cell>
          <cell r="L4929" t="str">
            <v>KQ-48-00</v>
          </cell>
          <cell r="M4929" t="str">
            <v>Кабель КИПиА, м</v>
          </cell>
          <cell r="N4929">
            <v>1</v>
          </cell>
          <cell r="O4929" t="str">
            <v>KQ-48-01</v>
          </cell>
          <cell r="P4929" t="str">
            <v>Монтаж кабеля КИПиА, м</v>
          </cell>
          <cell r="Q4929">
            <v>1</v>
          </cell>
        </row>
        <row r="4930">
          <cell r="E4930" t="str">
            <v>II00-03-01-71</v>
          </cell>
          <cell r="F4930" t="str">
            <v>Надземная прокладка кабеля, Группа (ОЭ)/(ББЭ), общее количество жил 61-64, сечением жилы до 1 мм2, огнестойкий</v>
          </cell>
          <cell r="G4930" t="str">
            <v>Aboveground cable installation, Group (OE)/(BBE), total number of cores: 61-64, core cross-section up to 1 mm2, flame-resistant</v>
          </cell>
          <cell r="H4930" t="str">
            <v>м</v>
          </cell>
          <cell r="I4930" t="str">
            <v>m</v>
          </cell>
          <cell r="J4930">
            <v>0.36899999999999999</v>
          </cell>
          <cell r="K4930">
            <v>3.9E-2</v>
          </cell>
          <cell r="L4930" t="str">
            <v>KQ-48-00</v>
          </cell>
          <cell r="M4930" t="str">
            <v>Кабель КИПиА, м</v>
          </cell>
          <cell r="N4930">
            <v>1</v>
          </cell>
          <cell r="O4930" t="str">
            <v>KQ-48-01</v>
          </cell>
          <cell r="P4930" t="str">
            <v>Монтаж кабеля КИПиА, м</v>
          </cell>
          <cell r="Q4930">
            <v>1</v>
          </cell>
        </row>
        <row r="4931">
          <cell r="E4931" t="str">
            <v>II00-03-01-72</v>
          </cell>
          <cell r="F4931" t="str">
            <v>Надземная прокладка кабеля, Группа (ОЭ)/(ББЭ), общее количество жил 61-64, сечением жилы от 1мм2 до 2,5 мм2, огнестойкий</v>
          </cell>
          <cell r="G4931" t="str">
            <v>Aboveground cable installation, Group (OE)/(BBE), total number of cores: 61-64, core cross-section from 1 mm2 to 2.5 mm2, flame-resistant</v>
          </cell>
          <cell r="H4931" t="str">
            <v>м</v>
          </cell>
          <cell r="I4931" t="str">
            <v>m</v>
          </cell>
          <cell r="J4931">
            <v>0.42199999999999999</v>
          </cell>
          <cell r="K4931">
            <v>4.3999999999999991E-2</v>
          </cell>
          <cell r="L4931" t="str">
            <v>KQ-48-00</v>
          </cell>
          <cell r="M4931" t="str">
            <v>Кабель КИПиА, м</v>
          </cell>
          <cell r="N4931">
            <v>1</v>
          </cell>
          <cell r="O4931" t="str">
            <v>KQ-48-01</v>
          </cell>
          <cell r="P4931" t="str">
            <v>Монтаж кабеля КИПиА, м</v>
          </cell>
          <cell r="Q4931">
            <v>1</v>
          </cell>
        </row>
        <row r="4932">
          <cell r="E4932" t="str">
            <v>II00-03-02</v>
          </cell>
          <cell r="F4932" t="str">
            <v>Монтаж кабеля, подземная прокладка, с общим экранированием или без брони и экрана - Группа (ОЭ)/(ББЭ)</v>
          </cell>
          <cell r="G4932" t="str">
            <v>Сabling, underground installation, with total shielding or without armor and shielding - (OE)/(BBE) Group</v>
          </cell>
        </row>
        <row r="4933">
          <cell r="E4933" t="str">
            <v>II00-03-02-9</v>
          </cell>
          <cell r="F4933" t="str">
            <v>Подземная прокладка кабеля, Группа (ОЭ)/(ББЭ), общее количество жил 1-4, сечением жилы до 1 мм2, неогнестойкий</v>
          </cell>
          <cell r="G4933" t="str">
            <v>Underground cable installation, Group (OE)/(BBE), total number of cores: 1-4, core cross-section up to 1 mm2, non-fireproof</v>
          </cell>
          <cell r="H4933" t="str">
            <v>м</v>
          </cell>
          <cell r="I4933" t="str">
            <v>m</v>
          </cell>
          <cell r="J4933">
            <v>0.188</v>
          </cell>
          <cell r="K4933">
            <v>1.9999999999999997E-2</v>
          </cell>
          <cell r="L4933" t="str">
            <v>KQ-48-00</v>
          </cell>
          <cell r="M4933" t="str">
            <v>Кабель КИПиА, м</v>
          </cell>
          <cell r="N4933">
            <v>1</v>
          </cell>
          <cell r="O4933" t="str">
            <v>KQ-48-01</v>
          </cell>
          <cell r="P4933" t="str">
            <v>Монтаж кабеля КИПиА, м</v>
          </cell>
          <cell r="Q4933">
            <v>1</v>
          </cell>
        </row>
        <row r="4934">
          <cell r="E4934" t="str">
            <v>II00-03-02-10</v>
          </cell>
          <cell r="F4934" t="str">
            <v>Подземная прокладка кабеля, Группа (ОЭ)/(ББЭ), общее количество жил 1-4, сечением жилы от 1мм2 до 2,5 мм2, неогнестойкий</v>
          </cell>
          <cell r="G4934" t="str">
            <v>Underground cable installation, Group (OE)/(BBE), total number of cores: 1-4, core cross-section from 1 mm2 to 2.5 mm2, non-fireproof</v>
          </cell>
          <cell r="H4934" t="str">
            <v>м</v>
          </cell>
          <cell r="I4934" t="str">
            <v>m</v>
          </cell>
          <cell r="J4934">
            <v>0.188</v>
          </cell>
          <cell r="K4934">
            <v>1.9999999999999997E-2</v>
          </cell>
          <cell r="L4934" t="str">
            <v>KQ-48-00</v>
          </cell>
          <cell r="M4934" t="str">
            <v>Кабель КИПиА, м</v>
          </cell>
          <cell r="N4934">
            <v>1</v>
          </cell>
          <cell r="O4934" t="str">
            <v>KQ-48-01</v>
          </cell>
          <cell r="P4934" t="str">
            <v>Монтаж кабеля КИПиА, м</v>
          </cell>
          <cell r="Q4934">
            <v>1</v>
          </cell>
        </row>
        <row r="4935">
          <cell r="E4935" t="str">
            <v>II00-03-02-11</v>
          </cell>
          <cell r="F4935" t="str">
            <v>Подземная прокладка кабеля, Группа (ОЭ)/(ББЭ), общее количество жил 5-8, сечением жилы до 1 мм2, неогнестойкий</v>
          </cell>
          <cell r="G4935" t="str">
            <v>Underground cable installation, Group (OE)/(BBE), total number of cores: 5-8, core cross-section up to 1 mm2, non-fireproof</v>
          </cell>
          <cell r="H4935" t="str">
            <v>м</v>
          </cell>
          <cell r="I4935" t="str">
            <v>m</v>
          </cell>
          <cell r="J4935">
            <v>0.188</v>
          </cell>
          <cell r="K4935">
            <v>1.9999999999999997E-2</v>
          </cell>
          <cell r="L4935" t="str">
            <v>KQ-48-00</v>
          </cell>
          <cell r="M4935" t="str">
            <v>Кабель КИПиА, м</v>
          </cell>
          <cell r="N4935">
            <v>1</v>
          </cell>
          <cell r="O4935" t="str">
            <v>KQ-48-01</v>
          </cell>
          <cell r="P4935" t="str">
            <v>Монтаж кабеля КИПиА, м</v>
          </cell>
          <cell r="Q4935">
            <v>1</v>
          </cell>
        </row>
        <row r="4936">
          <cell r="E4936" t="str">
            <v>II00-03-02-12</v>
          </cell>
          <cell r="F4936" t="str">
            <v>Подземная прокладка кабеля, Группа (ОЭ)/(ББЭ), общее количество жил 5-8, сечением жилы от 1мм2 до 2,5 мм2, неогнестойкий</v>
          </cell>
          <cell r="G4936" t="str">
            <v>Underground cable installation, Group (OE)/(BBE), total number of cores: 5-8, core cross-section from 1 mm2 to 2.5 mm2, non-fireproof</v>
          </cell>
          <cell r="H4936" t="str">
            <v>м</v>
          </cell>
          <cell r="I4936" t="str">
            <v>m</v>
          </cell>
          <cell r="J4936">
            <v>0.20200000000000001</v>
          </cell>
          <cell r="K4936">
            <v>2.1999999999999999E-2</v>
          </cell>
          <cell r="L4936" t="str">
            <v>KQ-48-00</v>
          </cell>
          <cell r="M4936" t="str">
            <v>Кабель КИПиА, м</v>
          </cell>
          <cell r="N4936">
            <v>1</v>
          </cell>
          <cell r="O4936" t="str">
            <v>KQ-48-01</v>
          </cell>
          <cell r="P4936" t="str">
            <v>Монтаж кабеля КИПиА, м</v>
          </cell>
          <cell r="Q4936">
            <v>1</v>
          </cell>
        </row>
        <row r="4937">
          <cell r="E4937" t="str">
            <v>II00-03-02-13</v>
          </cell>
          <cell r="F4937" t="str">
            <v>Подземная прокладка кабеля, Группа (ОЭ)/(ББЭ), общее количество жил 9-12, сечением жилы до 1 мм2, неогнестойкий</v>
          </cell>
          <cell r="G4937" t="str">
            <v>Underground cable installation, Group (OE)/(BBE), total number of cores: 9-12, core cross-section up to 1 mm2, non-fireproof</v>
          </cell>
          <cell r="H4937" t="str">
            <v>м</v>
          </cell>
          <cell r="I4937" t="str">
            <v>m</v>
          </cell>
          <cell r="J4937">
            <v>0.188</v>
          </cell>
          <cell r="K4937">
            <v>1.9999999999999997E-2</v>
          </cell>
          <cell r="L4937" t="str">
            <v>KQ-48-00</v>
          </cell>
          <cell r="M4937" t="str">
            <v>Кабель КИПиА, м</v>
          </cell>
          <cell r="N4937">
            <v>1</v>
          </cell>
          <cell r="O4937" t="str">
            <v>KQ-48-01</v>
          </cell>
          <cell r="P4937" t="str">
            <v>Монтаж кабеля КИПиА, м</v>
          </cell>
          <cell r="Q4937">
            <v>1</v>
          </cell>
        </row>
        <row r="4938">
          <cell r="E4938" t="str">
            <v>II00-03-02-14</v>
          </cell>
          <cell r="F4938" t="str">
            <v>Подземная прокладка кабеля, Группа (ОЭ)/(ББЭ), общее количество жил 9-12, сечением жилы от 1мм2 до 2,5 мм2, неогнестойкий</v>
          </cell>
          <cell r="G4938" t="str">
            <v>Underground cable installation, Group (OE)/(BBE), total number of cores: 9-12, core cross-section from 1 mm2 to 2.5 mm2, non-fireproof</v>
          </cell>
          <cell r="H4938" t="str">
            <v>м</v>
          </cell>
          <cell r="I4938" t="str">
            <v>m</v>
          </cell>
          <cell r="J4938">
            <v>0.20200000000000001</v>
          </cell>
          <cell r="K4938">
            <v>2.1999999999999999E-2</v>
          </cell>
          <cell r="L4938" t="str">
            <v>KQ-48-00</v>
          </cell>
          <cell r="M4938" t="str">
            <v>Кабель КИПиА, м</v>
          </cell>
          <cell r="N4938">
            <v>1</v>
          </cell>
          <cell r="O4938" t="str">
            <v>KQ-48-01</v>
          </cell>
          <cell r="P4938" t="str">
            <v>Монтаж кабеля КИПиА, м</v>
          </cell>
          <cell r="Q4938">
            <v>1</v>
          </cell>
        </row>
        <row r="4939">
          <cell r="E4939" t="str">
            <v>II00-03-02-15</v>
          </cell>
          <cell r="F4939" t="str">
            <v>Подземная прокладка кабеля, Группа (ОЭ)/(ББЭ), общее количество жил 13-16, сечением жилы до 1 мм2, неогнестойкий</v>
          </cell>
          <cell r="G4939" t="str">
            <v>Underground cable installation, Group (OE)/(BBE), total number of cores: 13-16, core cross-section up to 1 mm2, non-fireproof</v>
          </cell>
          <cell r="H4939" t="str">
            <v>м</v>
          </cell>
          <cell r="I4939" t="str">
            <v>m</v>
          </cell>
          <cell r="J4939">
            <v>0.20200000000000001</v>
          </cell>
          <cell r="K4939">
            <v>2.1999999999999999E-2</v>
          </cell>
          <cell r="L4939" t="str">
            <v>KQ-48-00</v>
          </cell>
          <cell r="M4939" t="str">
            <v>Кабель КИПиА, м</v>
          </cell>
          <cell r="N4939">
            <v>1</v>
          </cell>
          <cell r="O4939" t="str">
            <v>KQ-48-01</v>
          </cell>
          <cell r="P4939" t="str">
            <v>Монтаж кабеля КИПиА, м</v>
          </cell>
          <cell r="Q4939">
            <v>1</v>
          </cell>
        </row>
        <row r="4940">
          <cell r="E4940" t="str">
            <v>II00-03-02-16</v>
          </cell>
          <cell r="F4940" t="str">
            <v>Подземная прокладка кабеля, Группа (ОЭ)/(ББЭ), общее количество жил 13-16, сечением жилы от 1мм2 до 2,5 мм2, неогнестойкий</v>
          </cell>
          <cell r="G4940" t="str">
            <v>Underground cable installation, Group (OE)/(BBE), total number of cores: 13-16, core cross-section from 1 mm2 to 2.5 mm2, non-fireproof</v>
          </cell>
          <cell r="H4940" t="str">
            <v>м</v>
          </cell>
          <cell r="I4940" t="str">
            <v>m</v>
          </cell>
          <cell r="J4940">
            <v>0.20200000000000001</v>
          </cell>
          <cell r="K4940">
            <v>2.1999999999999999E-2</v>
          </cell>
          <cell r="L4940" t="str">
            <v>KQ-48-00</v>
          </cell>
          <cell r="M4940" t="str">
            <v>Кабель КИПиА, м</v>
          </cell>
          <cell r="N4940">
            <v>1</v>
          </cell>
          <cell r="O4940" t="str">
            <v>KQ-48-01</v>
          </cell>
          <cell r="P4940" t="str">
            <v>Монтаж кабеля КИПиА, м</v>
          </cell>
          <cell r="Q4940">
            <v>1</v>
          </cell>
        </row>
        <row r="4941">
          <cell r="E4941" t="str">
            <v>II00-03-02-17</v>
          </cell>
          <cell r="F4941" t="str">
            <v>Подземная прокладка кабеля, Группа (ОЭ)/(ББЭ), общее количество жил 17-20, сечением жилы до 1 мм2, неогнестойкий</v>
          </cell>
          <cell r="G4941" t="str">
            <v>Underground cable installation, Group (OE)/(BBE), total number of cores: 17-20, core cross-section up to 1 mm2, non-fireproof</v>
          </cell>
          <cell r="H4941" t="str">
            <v>м</v>
          </cell>
          <cell r="I4941" t="str">
            <v>m</v>
          </cell>
          <cell r="J4941">
            <v>0.20200000000000001</v>
          </cell>
          <cell r="K4941">
            <v>2.1999999999999999E-2</v>
          </cell>
          <cell r="L4941" t="str">
            <v>KQ-48-00</v>
          </cell>
          <cell r="M4941" t="str">
            <v>Кабель КИПиА, м</v>
          </cell>
          <cell r="N4941">
            <v>1</v>
          </cell>
          <cell r="O4941" t="str">
            <v>KQ-48-01</v>
          </cell>
          <cell r="P4941" t="str">
            <v>Монтаж кабеля КИПиА, м</v>
          </cell>
          <cell r="Q4941">
            <v>1</v>
          </cell>
        </row>
        <row r="4942">
          <cell r="E4942" t="str">
            <v>II00-03-02-18</v>
          </cell>
          <cell r="F4942" t="str">
            <v>Подземная прокладка кабеля, Группа (ОЭ)/(ББЭ), общее количество жил 17-20, сечением жилы от 1мм2 до 2,5 мм2, неогнестойкий</v>
          </cell>
          <cell r="G4942" t="str">
            <v>Underground cable installation, Group (OE)/(BBE), total number of cores: 17-20, core cross-section from 1 mm2 to 2.5 mm2, non-fireproof</v>
          </cell>
          <cell r="H4942" t="str">
            <v>м</v>
          </cell>
          <cell r="I4942" t="str">
            <v>m</v>
          </cell>
          <cell r="J4942">
            <v>0.188</v>
          </cell>
          <cell r="K4942">
            <v>1.9999999999999997E-2</v>
          </cell>
          <cell r="L4942" t="str">
            <v>KQ-48-00</v>
          </cell>
          <cell r="M4942" t="str">
            <v>Кабель КИПиА, м</v>
          </cell>
          <cell r="N4942">
            <v>1</v>
          </cell>
          <cell r="O4942" t="str">
            <v>KQ-48-01</v>
          </cell>
          <cell r="P4942" t="str">
            <v>Монтаж кабеля КИПиА, м</v>
          </cell>
          <cell r="Q4942">
            <v>1</v>
          </cell>
        </row>
        <row r="4943">
          <cell r="E4943" t="str">
            <v>II00-03-02-19</v>
          </cell>
          <cell r="F4943" t="str">
            <v>Подземная прокладка кабеля, Группа (ОЭ)/(ББЭ), общее количество жил 21-24, сечением жилы до 1 мм2, неогнестойкий</v>
          </cell>
          <cell r="G4943" t="str">
            <v>Underground cable installation, Group (OE)/(BBE), total number of cores: 21-24, core cross-section up to 1 mm2, non-fireproof</v>
          </cell>
          <cell r="H4943" t="str">
            <v>м</v>
          </cell>
          <cell r="I4943" t="str">
            <v>m</v>
          </cell>
          <cell r="J4943">
            <v>0.20200000000000001</v>
          </cell>
          <cell r="K4943">
            <v>2.1999999999999999E-2</v>
          </cell>
          <cell r="L4943" t="str">
            <v>KQ-48-00</v>
          </cell>
          <cell r="M4943" t="str">
            <v>Кабель КИПиА, м</v>
          </cell>
          <cell r="N4943">
            <v>1</v>
          </cell>
          <cell r="O4943" t="str">
            <v>KQ-48-01</v>
          </cell>
          <cell r="P4943" t="str">
            <v>Монтаж кабеля КИПиА, м</v>
          </cell>
          <cell r="Q4943">
            <v>1</v>
          </cell>
        </row>
        <row r="4944">
          <cell r="E4944" t="str">
            <v>II00-03-02-20</v>
          </cell>
          <cell r="F4944" t="str">
            <v>Подземная прокладка кабеля, Группа (ОЭ)/(ББЭ), общее количество жил 21-24, сечением жилы от 1мм2 до 2,5 мм2, неогнестойкий</v>
          </cell>
          <cell r="G4944" t="str">
            <v>Underground cable installation, Group (OE)/(BBE), total number of cores: 21-24, core cross-section from 1 mm2 to 2.5 mm2, non-fireproof</v>
          </cell>
          <cell r="H4944" t="str">
            <v>м</v>
          </cell>
          <cell r="I4944" t="str">
            <v>m</v>
          </cell>
          <cell r="J4944">
            <v>0.188</v>
          </cell>
          <cell r="K4944">
            <v>1.9999999999999997E-2</v>
          </cell>
          <cell r="L4944" t="str">
            <v>KQ-48-00</v>
          </cell>
          <cell r="M4944" t="str">
            <v>Кабель КИПиА, м</v>
          </cell>
          <cell r="N4944">
            <v>1</v>
          </cell>
          <cell r="O4944" t="str">
            <v>KQ-48-01</v>
          </cell>
          <cell r="P4944" t="str">
            <v>Монтаж кабеля КИПиА, м</v>
          </cell>
          <cell r="Q4944">
            <v>1</v>
          </cell>
        </row>
        <row r="4945">
          <cell r="E4945" t="str">
            <v>II00-03-02-21</v>
          </cell>
          <cell r="F4945" t="str">
            <v>Подземная прокладка кабеля, Группа (ОЭ)/(ББЭ), общее количество жил 25-28, сечением жилы до 1 мм2, неогнестойкий</v>
          </cell>
          <cell r="G4945" t="str">
            <v>Underground cable installation, Group (OE)/(BBE), total number of cores: 25-28, core cross-section up to 1 mm2, non-fireproof</v>
          </cell>
          <cell r="H4945" t="str">
            <v>м</v>
          </cell>
          <cell r="I4945" t="str">
            <v>m</v>
          </cell>
          <cell r="J4945">
            <v>0.20200000000000001</v>
          </cell>
          <cell r="K4945">
            <v>2.1999999999999999E-2</v>
          </cell>
          <cell r="L4945" t="str">
            <v>KQ-48-00</v>
          </cell>
          <cell r="M4945" t="str">
            <v>Кабель КИПиА, м</v>
          </cell>
          <cell r="N4945">
            <v>1</v>
          </cell>
          <cell r="O4945" t="str">
            <v>KQ-48-01</v>
          </cell>
          <cell r="P4945" t="str">
            <v>Монтаж кабеля КИПиА, м</v>
          </cell>
          <cell r="Q4945">
            <v>1</v>
          </cell>
        </row>
        <row r="4946">
          <cell r="E4946" t="str">
            <v>II00-03-02-22</v>
          </cell>
          <cell r="F4946" t="str">
            <v>Подземная прокладка кабеля, Группа (ОЭ)/(ББЭ), общее количество жил 25-28, сечением жилы от 1мм2 до 2,5 мм2, неогнестойкий</v>
          </cell>
          <cell r="G4946" t="str">
            <v>Underground cable installation, Group (OE)/(BBE), total number of cores: 25-28, core cross-section from 1 mm2 to 2.5 mm2, non-fireproof</v>
          </cell>
          <cell r="H4946" t="str">
            <v>м</v>
          </cell>
          <cell r="I4946" t="str">
            <v>m</v>
          </cell>
          <cell r="J4946">
            <v>0.188</v>
          </cell>
          <cell r="K4946">
            <v>1.9999999999999997E-2</v>
          </cell>
          <cell r="L4946" t="str">
            <v>KQ-48-00</v>
          </cell>
          <cell r="M4946" t="str">
            <v>Кабель КИПиА, м</v>
          </cell>
          <cell r="N4946">
            <v>1</v>
          </cell>
          <cell r="O4946" t="str">
            <v>KQ-48-01</v>
          </cell>
          <cell r="P4946" t="str">
            <v>Монтаж кабеля КИПиА, м</v>
          </cell>
          <cell r="Q4946">
            <v>1</v>
          </cell>
        </row>
        <row r="4947">
          <cell r="E4947" t="str">
            <v>II00-03-02-23</v>
          </cell>
          <cell r="F4947" t="str">
            <v>Подземная прокладка кабеля, Группа (ОЭ)/(ББЭ), общее количество жил 29-32, сечением жилы до 1 мм2, неогнестойкий</v>
          </cell>
          <cell r="G4947" t="str">
            <v>Underground cable installation, Group (OE)/(BBE), total number of cores: 29-32, core cross-section up to 1 mm2, non-fireproof</v>
          </cell>
          <cell r="H4947" t="str">
            <v>м</v>
          </cell>
          <cell r="I4947" t="str">
            <v>m</v>
          </cell>
          <cell r="J4947">
            <v>0.20200000000000001</v>
          </cell>
          <cell r="K4947">
            <v>2.1999999999999999E-2</v>
          </cell>
          <cell r="L4947" t="str">
            <v>KQ-48-00</v>
          </cell>
          <cell r="M4947" t="str">
            <v>Кабель КИПиА, м</v>
          </cell>
          <cell r="N4947">
            <v>1</v>
          </cell>
          <cell r="O4947" t="str">
            <v>KQ-48-01</v>
          </cell>
          <cell r="P4947" t="str">
            <v>Монтаж кабеля КИПиА, м</v>
          </cell>
          <cell r="Q4947">
            <v>1</v>
          </cell>
        </row>
        <row r="4948">
          <cell r="E4948" t="str">
            <v>II00-03-02-24</v>
          </cell>
          <cell r="F4948" t="str">
            <v>Подземная прокладка кабеля, Группа (ОЭ)/(ББЭ), общее количество жил 29-32, сечением жилы от 1мм2 до 2,5 мм2, неогнестойкий</v>
          </cell>
          <cell r="G4948" t="str">
            <v>Underground cable installation, Group (OE)/(BBE), total number of cores: 29-32, core cross-section from 1 mm2 to 2.5 mm2, non-fireproof</v>
          </cell>
          <cell r="H4948" t="str">
            <v>м</v>
          </cell>
          <cell r="I4948" t="str">
            <v>m</v>
          </cell>
          <cell r="J4948">
            <v>0.188</v>
          </cell>
          <cell r="K4948">
            <v>1.9999999999999997E-2</v>
          </cell>
          <cell r="L4948" t="str">
            <v>KQ-48-00</v>
          </cell>
          <cell r="M4948" t="str">
            <v>Кабель КИПиА, м</v>
          </cell>
          <cell r="N4948">
            <v>1</v>
          </cell>
          <cell r="O4948" t="str">
            <v>KQ-48-01</v>
          </cell>
          <cell r="P4948" t="str">
            <v>Монтаж кабеля КИПиА, м</v>
          </cell>
          <cell r="Q4948">
            <v>1</v>
          </cell>
        </row>
        <row r="4949">
          <cell r="E4949" t="str">
            <v>II00-03-02-25</v>
          </cell>
          <cell r="F4949" t="str">
            <v>Подземная прокладка кабеля, Группа (ОЭ)/(ББЭ), общее количество жил 33-36, сечением жилы до 1 мм2, неогнестойкий</v>
          </cell>
          <cell r="G4949" t="str">
            <v>Underground cable installation, Group (OE)/(BBE), total number of cores: 33-36, core cross-section up to 1 mm2, non-fireproof</v>
          </cell>
          <cell r="H4949" t="str">
            <v>м</v>
          </cell>
          <cell r="I4949" t="str">
            <v>m</v>
          </cell>
          <cell r="J4949">
            <v>0.20200000000000001</v>
          </cell>
          <cell r="K4949">
            <v>2.1999999999999999E-2</v>
          </cell>
          <cell r="L4949" t="str">
            <v>KQ-48-00</v>
          </cell>
          <cell r="M4949" t="str">
            <v>Кабель КИПиА, м</v>
          </cell>
          <cell r="N4949">
            <v>1</v>
          </cell>
          <cell r="O4949" t="str">
            <v>KQ-48-01</v>
          </cell>
          <cell r="P4949" t="str">
            <v>Монтаж кабеля КИПиА, м</v>
          </cell>
          <cell r="Q4949">
            <v>1</v>
          </cell>
        </row>
        <row r="4950">
          <cell r="E4950" t="str">
            <v>II00-03-02-26</v>
          </cell>
          <cell r="F4950" t="str">
            <v>Подземная прокладка кабеля, Группа (ОЭ)/(ББЭ), общее количество жил 33-36, сечением жилы от 1мм2 до 2,5 мм2, неогнестойкий</v>
          </cell>
          <cell r="G4950" t="str">
            <v>Underground cable installation, Group (OE)/(BBE), total number of cores: 33-36, core cross-section from 1 mm2 to 2.5 mm2, non-fireproof</v>
          </cell>
          <cell r="H4950" t="str">
            <v>м</v>
          </cell>
          <cell r="I4950" t="str">
            <v>m</v>
          </cell>
          <cell r="J4950">
            <v>0.188</v>
          </cell>
          <cell r="K4950">
            <v>1.9999999999999997E-2</v>
          </cell>
          <cell r="L4950" t="str">
            <v>KQ-48-00</v>
          </cell>
          <cell r="M4950" t="str">
            <v>Кабель КИПиА, м</v>
          </cell>
          <cell r="N4950">
            <v>1</v>
          </cell>
          <cell r="O4950" t="str">
            <v>KQ-48-01</v>
          </cell>
          <cell r="P4950" t="str">
            <v>Монтаж кабеля КИПиА, м</v>
          </cell>
          <cell r="Q4950">
            <v>1</v>
          </cell>
        </row>
        <row r="4951">
          <cell r="E4951" t="str">
            <v>II00-03-02-27</v>
          </cell>
          <cell r="F4951" t="str">
            <v>Подземная прокладка кабеля, Группа (ОЭ)/(ББЭ), общее количество жил 37-40, сечением жилы до 1 мм2, неогнестойкий</v>
          </cell>
          <cell r="G4951" t="str">
            <v>Underground cable installation, Group (OE)/(BBE), total number of cores: 37-40, core cross-section up to 1 mm2, non-fireproof</v>
          </cell>
          <cell r="H4951" t="str">
            <v>м</v>
          </cell>
          <cell r="I4951" t="str">
            <v>m</v>
          </cell>
          <cell r="J4951">
            <v>0.188</v>
          </cell>
          <cell r="K4951">
            <v>1.9999999999999997E-2</v>
          </cell>
          <cell r="L4951" t="str">
            <v>KQ-48-00</v>
          </cell>
          <cell r="M4951" t="str">
            <v>Кабель КИПиА, м</v>
          </cell>
          <cell r="N4951">
            <v>1</v>
          </cell>
          <cell r="O4951" t="str">
            <v>KQ-48-01</v>
          </cell>
          <cell r="P4951" t="str">
            <v>Монтаж кабеля КИПиА, м</v>
          </cell>
          <cell r="Q4951">
            <v>1</v>
          </cell>
        </row>
        <row r="4952">
          <cell r="E4952" t="str">
            <v>II00-03-02-28</v>
          </cell>
          <cell r="F4952" t="str">
            <v>Подземная прокладка кабеля, Группа (ОЭ)/(ББЭ), общее количество жил 37-40, сечением жилы от 1мм2 до 2,5 мм2, неогнестойкий</v>
          </cell>
          <cell r="G4952" t="str">
            <v>Underground cable installation, Group (OE)/(BBE), total number of cores: 37-40, core cross-section from 1 mm2 to 2.5 mm2, non-fireproof</v>
          </cell>
          <cell r="H4952" t="str">
            <v>м</v>
          </cell>
          <cell r="I4952" t="str">
            <v>m</v>
          </cell>
          <cell r="J4952">
            <v>0.188</v>
          </cell>
          <cell r="K4952">
            <v>1.9999999999999997E-2</v>
          </cell>
          <cell r="L4952" t="str">
            <v>KQ-48-00</v>
          </cell>
          <cell r="M4952" t="str">
            <v>Кабель КИПиА, м</v>
          </cell>
          <cell r="N4952">
            <v>1</v>
          </cell>
          <cell r="O4952" t="str">
            <v>KQ-48-01</v>
          </cell>
          <cell r="P4952" t="str">
            <v>Монтаж кабеля КИПиА, м</v>
          </cell>
          <cell r="Q4952">
            <v>1</v>
          </cell>
        </row>
        <row r="4953">
          <cell r="E4953" t="str">
            <v>II00-03-02-29</v>
          </cell>
          <cell r="F4953" t="str">
            <v>Подземная прокладка кабеля, Группа (ОЭ)/(ББЭ), общее количество жил 41-44, сечением жилы до 1 мм2, неогнестойкий</v>
          </cell>
          <cell r="G4953" t="str">
            <v>Underground cable installation, Group (OE)/(BBE), total number of cores: 41-44, core cross-section up to 1 mm2, non-fireproof</v>
          </cell>
          <cell r="H4953" t="str">
            <v>м</v>
          </cell>
          <cell r="I4953" t="str">
            <v>m</v>
          </cell>
          <cell r="J4953">
            <v>0.188</v>
          </cell>
          <cell r="K4953">
            <v>1.9999999999999997E-2</v>
          </cell>
          <cell r="L4953" t="str">
            <v>KQ-48-00</v>
          </cell>
          <cell r="M4953" t="str">
            <v>Кабель КИПиА, м</v>
          </cell>
          <cell r="N4953">
            <v>1</v>
          </cell>
          <cell r="O4953" t="str">
            <v>KQ-48-01</v>
          </cell>
          <cell r="P4953" t="str">
            <v>Монтаж кабеля КИПиА, м</v>
          </cell>
          <cell r="Q4953">
            <v>1</v>
          </cell>
        </row>
        <row r="4954">
          <cell r="E4954" t="str">
            <v>II00-03-02-30</v>
          </cell>
          <cell r="F4954" t="str">
            <v>Подземная прокладка кабеля, Группа (ОЭ)/(ББЭ), общее количество жил 41-44, сечением жилы от 1мм2 до 2,5 мм2, неогнестойкий</v>
          </cell>
          <cell r="G4954" t="str">
            <v>Underground cable installation, Group (OE)/(BBE), total number of cores: 41-44, core cross-section from 1 mm2 to 2.5 mm2, non-fireproof</v>
          </cell>
          <cell r="H4954" t="str">
            <v>м</v>
          </cell>
          <cell r="I4954" t="str">
            <v>m</v>
          </cell>
          <cell r="J4954">
            <v>0.20200000000000001</v>
          </cell>
          <cell r="K4954">
            <v>2.1999999999999999E-2</v>
          </cell>
          <cell r="L4954" t="str">
            <v>KQ-48-00</v>
          </cell>
          <cell r="M4954" t="str">
            <v>Кабель КИПиА, м</v>
          </cell>
          <cell r="N4954">
            <v>1</v>
          </cell>
          <cell r="O4954" t="str">
            <v>KQ-48-01</v>
          </cell>
          <cell r="P4954" t="str">
            <v>Монтаж кабеля КИПиА, м</v>
          </cell>
          <cell r="Q4954">
            <v>1</v>
          </cell>
        </row>
        <row r="4955">
          <cell r="E4955" t="str">
            <v>II00-03-02-31</v>
          </cell>
          <cell r="F4955" t="str">
            <v>Подземная прокладка кабеля, Группа (ОЭ)/(ББЭ), общее количество жил 45-48, сечением жилы до 1 мм2, неогнестойкий</v>
          </cell>
          <cell r="G4955" t="str">
            <v>Underground cable installation, Group (OE)/(BBE), total number of cores: 45-48, core cross-section up to 1 mm2, non-fireproof</v>
          </cell>
          <cell r="H4955" t="str">
            <v>м</v>
          </cell>
          <cell r="I4955" t="str">
            <v>m</v>
          </cell>
          <cell r="J4955">
            <v>0.188</v>
          </cell>
          <cell r="K4955">
            <v>1.9999999999999997E-2</v>
          </cell>
          <cell r="L4955" t="str">
            <v>KQ-48-00</v>
          </cell>
          <cell r="M4955" t="str">
            <v>Кабель КИПиА, м</v>
          </cell>
          <cell r="N4955">
            <v>1</v>
          </cell>
          <cell r="O4955" t="str">
            <v>KQ-48-01</v>
          </cell>
          <cell r="P4955" t="str">
            <v>Монтаж кабеля КИПиА, м</v>
          </cell>
          <cell r="Q4955">
            <v>1</v>
          </cell>
        </row>
        <row r="4956">
          <cell r="E4956" t="str">
            <v>II00-03-02-32</v>
          </cell>
          <cell r="F4956" t="str">
            <v>Подземная прокладка кабеля, Группа (ОЭ)/(ББЭ), общее количество жил 45-48, сечением жилы от 1мм2 до 2,5 мм2, неогнестойкий</v>
          </cell>
          <cell r="G4956" t="str">
            <v>Underground cable installation, Group (OE)/(BBE), total number of cores: 45-48, core cross-section from 1 mm2 to 2.5 mm2, non-fireproof</v>
          </cell>
          <cell r="H4956" t="str">
            <v>м</v>
          </cell>
          <cell r="I4956" t="str">
            <v>m</v>
          </cell>
          <cell r="J4956">
            <v>0.20200000000000001</v>
          </cell>
          <cell r="K4956">
            <v>2.1999999999999999E-2</v>
          </cell>
          <cell r="L4956" t="str">
            <v>KQ-48-00</v>
          </cell>
          <cell r="M4956" t="str">
            <v>Кабель КИПиА, м</v>
          </cell>
          <cell r="N4956">
            <v>1</v>
          </cell>
          <cell r="O4956" t="str">
            <v>KQ-48-01</v>
          </cell>
          <cell r="P4956" t="str">
            <v>Монтаж кабеля КИПиА, м</v>
          </cell>
          <cell r="Q4956">
            <v>1</v>
          </cell>
        </row>
        <row r="4957">
          <cell r="E4957" t="str">
            <v>II00-03-02-33</v>
          </cell>
          <cell r="F4957" t="str">
            <v>Подземная прокладка кабеля, Группа (ОЭ)/(ББЭ), общее количество жил 49-52, сечением жилы до 1 мм2, неогнестойкий</v>
          </cell>
          <cell r="G4957" t="str">
            <v>Underground cable installation, Group (OE)/(BBE), total number of cores: 49-52, core cross-section up to 1 mm2, non-fireproof</v>
          </cell>
          <cell r="H4957" t="str">
            <v>м</v>
          </cell>
          <cell r="I4957" t="str">
            <v>m</v>
          </cell>
          <cell r="J4957">
            <v>0.188</v>
          </cell>
          <cell r="K4957">
            <v>1.9999999999999997E-2</v>
          </cell>
          <cell r="L4957" t="str">
            <v>KQ-48-00</v>
          </cell>
          <cell r="M4957" t="str">
            <v>Кабель КИПиА, м</v>
          </cell>
          <cell r="N4957">
            <v>1</v>
          </cell>
          <cell r="O4957" t="str">
            <v>KQ-48-01</v>
          </cell>
          <cell r="P4957" t="str">
            <v>Монтаж кабеля КИПиА, м</v>
          </cell>
          <cell r="Q4957">
            <v>1</v>
          </cell>
        </row>
        <row r="4958">
          <cell r="E4958" t="str">
            <v>II00-03-02-34</v>
          </cell>
          <cell r="F4958" t="str">
            <v>Подземная прокладка кабеля, Группа (ОЭ)/(ББЭ), общее количество жил 49-52, сечением жилы от 1мм2 до 2,5 мм2, неогнестойкий</v>
          </cell>
          <cell r="G4958" t="str">
            <v>Underground cable installation, Group (OE)/(BBE), total number of cores: 49-52, core cross-section from 1 mm2 to 2.5 mm2, non-fireproof</v>
          </cell>
          <cell r="H4958" t="str">
            <v>м</v>
          </cell>
          <cell r="I4958" t="str">
            <v>m</v>
          </cell>
          <cell r="J4958">
            <v>0.20200000000000001</v>
          </cell>
          <cell r="K4958">
            <v>2.1999999999999999E-2</v>
          </cell>
          <cell r="L4958" t="str">
            <v>KQ-48-00</v>
          </cell>
          <cell r="M4958" t="str">
            <v>Кабель КИПиА, м</v>
          </cell>
          <cell r="N4958">
            <v>1</v>
          </cell>
          <cell r="O4958" t="str">
            <v>KQ-48-01</v>
          </cell>
          <cell r="P4958" t="str">
            <v>Монтаж кабеля КИПиА, м</v>
          </cell>
          <cell r="Q4958">
            <v>1</v>
          </cell>
        </row>
        <row r="4959">
          <cell r="E4959" t="str">
            <v>II00-03-02-35</v>
          </cell>
          <cell r="F4959" t="str">
            <v>Подземная прокладка кабеля, Группа (ОЭ)/(ББЭ), общее количество жил 53-56, сечением жилы до 1 мм2, неогнестойкий</v>
          </cell>
          <cell r="G4959" t="str">
            <v>Underground cable installation, Group (OE)/(BBE), total number of cores: 53-56, core cross-section up to 1 mm2, non-fireproof</v>
          </cell>
          <cell r="H4959" t="str">
            <v>м</v>
          </cell>
          <cell r="I4959" t="str">
            <v>m</v>
          </cell>
          <cell r="J4959">
            <v>0.188</v>
          </cell>
          <cell r="K4959">
            <v>1.9999999999999997E-2</v>
          </cell>
          <cell r="L4959" t="str">
            <v>KQ-48-00</v>
          </cell>
          <cell r="M4959" t="str">
            <v>Кабель КИПиА, м</v>
          </cell>
          <cell r="N4959">
            <v>1</v>
          </cell>
          <cell r="O4959" t="str">
            <v>KQ-48-01</v>
          </cell>
          <cell r="P4959" t="str">
            <v>Монтаж кабеля КИПиА, м</v>
          </cell>
          <cell r="Q4959">
            <v>1</v>
          </cell>
        </row>
        <row r="4960">
          <cell r="E4960" t="str">
            <v>II00-03-02-36</v>
          </cell>
          <cell r="F4960" t="str">
            <v>Подземная прокладка кабеля, Группа (ОЭ)/(ББЭ), общее количество жил 53-56, сечением жилы от 1мм2 до 2,5 мм2, неогнестойкий</v>
          </cell>
          <cell r="G4960" t="str">
            <v>Underground cable installation, Group (OE)/(BBE), total number of cores: 53-56, core cross-section from 1 mm2 to 2.5 mm2, non-fireproof</v>
          </cell>
          <cell r="H4960" t="str">
            <v>м</v>
          </cell>
          <cell r="I4960" t="str">
            <v>m</v>
          </cell>
          <cell r="J4960">
            <v>0.20200000000000001</v>
          </cell>
          <cell r="K4960">
            <v>2.1999999999999999E-2</v>
          </cell>
          <cell r="L4960" t="str">
            <v>KQ-48-00</v>
          </cell>
          <cell r="M4960" t="str">
            <v>Кабель КИПиА, м</v>
          </cell>
          <cell r="N4960">
            <v>1</v>
          </cell>
          <cell r="O4960" t="str">
            <v>KQ-48-01</v>
          </cell>
          <cell r="P4960" t="str">
            <v>Монтаж кабеля КИПиА, м</v>
          </cell>
          <cell r="Q4960">
            <v>1</v>
          </cell>
        </row>
        <row r="4961">
          <cell r="E4961" t="str">
            <v>II00-03-02-37</v>
          </cell>
          <cell r="F4961" t="str">
            <v>Подземная прокладка кабеля, Группа (ОЭ)/(ББЭ), общее количество жил 57-60, сечением жилы до 1 мм2, неогнестойкий</v>
          </cell>
          <cell r="G4961" t="str">
            <v>Underground cable installation, Group (OE)/(BBE), total number of cores: 57-60, core cross-section up to 1 mm2, non-fireproof</v>
          </cell>
          <cell r="H4961" t="str">
            <v>м</v>
          </cell>
          <cell r="I4961" t="str">
            <v>m</v>
          </cell>
          <cell r="J4961">
            <v>0.188</v>
          </cell>
          <cell r="K4961">
            <v>1.9999999999999997E-2</v>
          </cell>
          <cell r="L4961" t="str">
            <v>KQ-48-00</v>
          </cell>
          <cell r="M4961" t="str">
            <v>Кабель КИПиА, м</v>
          </cell>
          <cell r="N4961">
            <v>1</v>
          </cell>
          <cell r="O4961" t="str">
            <v>KQ-48-01</v>
          </cell>
          <cell r="P4961" t="str">
            <v>Монтаж кабеля КИПиА, м</v>
          </cell>
          <cell r="Q4961">
            <v>1</v>
          </cell>
        </row>
        <row r="4962">
          <cell r="E4962" t="str">
            <v>II00-03-02-38</v>
          </cell>
          <cell r="F4962" t="str">
            <v>Подземная прокладка кабеля, Группа (ОЭ)/(ББЭ), общее количество жил 57-60, сечением жилы от 1мм2 до 2,5 мм2, неогнестойкий</v>
          </cell>
          <cell r="G4962" t="str">
            <v>Underground cable installation, Group (OE)/(BBE), total number of cores: 57-60, core cross-section from 1 mm2 to 2.5 mm2, non-fireproof</v>
          </cell>
          <cell r="H4962" t="str">
            <v>м</v>
          </cell>
          <cell r="I4962" t="str">
            <v>m</v>
          </cell>
          <cell r="J4962">
            <v>0.20200000000000001</v>
          </cell>
          <cell r="K4962">
            <v>2.1999999999999999E-2</v>
          </cell>
          <cell r="L4962" t="str">
            <v>KQ-48-00</v>
          </cell>
          <cell r="M4962" t="str">
            <v>Кабель КИПиА, м</v>
          </cell>
          <cell r="N4962">
            <v>1</v>
          </cell>
          <cell r="O4962" t="str">
            <v>KQ-48-01</v>
          </cell>
          <cell r="P4962" t="str">
            <v>Монтаж кабеля КИПиА, м</v>
          </cell>
          <cell r="Q4962">
            <v>1</v>
          </cell>
        </row>
        <row r="4963">
          <cell r="E4963" t="str">
            <v>II00-03-02-39</v>
          </cell>
          <cell r="F4963" t="str">
            <v>Подземная прокладка кабеля, Группа (ОЭ)/(ББЭ), общее количество жил 61-64, сечением жилы до 1 мм2, неогнестойкий</v>
          </cell>
          <cell r="G4963" t="str">
            <v>Underground cable installation, Group (OE)/(BBE), total number of cores: 61-64, core cross-section up to 1 mm2, non-fireproof</v>
          </cell>
          <cell r="H4963" t="str">
            <v>м</v>
          </cell>
          <cell r="I4963" t="str">
            <v>m</v>
          </cell>
          <cell r="J4963">
            <v>0.188</v>
          </cell>
          <cell r="K4963">
            <v>1.9999999999999997E-2</v>
          </cell>
          <cell r="L4963" t="str">
            <v>KQ-48-00</v>
          </cell>
          <cell r="M4963" t="str">
            <v>Кабель КИПиА, м</v>
          </cell>
          <cell r="N4963">
            <v>1</v>
          </cell>
          <cell r="O4963" t="str">
            <v>KQ-48-01</v>
          </cell>
          <cell r="P4963" t="str">
            <v>Монтаж кабеля КИПиА, м</v>
          </cell>
          <cell r="Q4963">
            <v>1</v>
          </cell>
        </row>
        <row r="4964">
          <cell r="E4964" t="str">
            <v>II00-03-02-40</v>
          </cell>
          <cell r="F4964" t="str">
            <v>Подземная прокладка кабеля, Группа (ОЭ)/(ББЭ), общее количество жил 61-64, сечением жилы от 1мм2 до 2,5 мм2, неогнестойкий</v>
          </cell>
          <cell r="G4964" t="str">
            <v>Underground cable installation, Group (OE)/(BBE), total number of cores: 61-64, core cross-section from 1 mm2 to 2.5 mm2, non-fireproof</v>
          </cell>
          <cell r="H4964" t="str">
            <v>м</v>
          </cell>
          <cell r="I4964" t="str">
            <v>m</v>
          </cell>
          <cell r="J4964">
            <v>0.24</v>
          </cell>
          <cell r="K4964">
            <v>2.2000000000000002E-2</v>
          </cell>
          <cell r="L4964" t="str">
            <v>KQ-48-00</v>
          </cell>
          <cell r="M4964" t="str">
            <v>Кабель КИПиА, м</v>
          </cell>
          <cell r="N4964">
            <v>1</v>
          </cell>
          <cell r="O4964" t="str">
            <v>KQ-48-01</v>
          </cell>
          <cell r="P4964" t="str">
            <v>Монтаж кабеля КИПиА, м</v>
          </cell>
          <cell r="Q4964">
            <v>1</v>
          </cell>
        </row>
        <row r="4965">
          <cell r="E4965" t="str">
            <v>II00-03-02-41</v>
          </cell>
          <cell r="F4965" t="str">
            <v>Подземная прокладка кабеля, Группа (ОЭ)/(ББЭ), общее количество жил 1-4, сечением жилы до 1 мм2, огнестойкий</v>
          </cell>
          <cell r="G4965" t="str">
            <v>Underground cable installation, Group (OE)/(BBE), total number of cores: 1-4, core cross-section up to 1 mm2, fire-resistant</v>
          </cell>
          <cell r="H4965" t="str">
            <v>м</v>
          </cell>
          <cell r="I4965" t="str">
            <v>m</v>
          </cell>
          <cell r="J4965">
            <v>0.188</v>
          </cell>
          <cell r="K4965">
            <v>1.9999999999999997E-2</v>
          </cell>
          <cell r="L4965" t="str">
            <v>KQ-48-00</v>
          </cell>
          <cell r="M4965" t="str">
            <v>Кабель КИПиА, м</v>
          </cell>
          <cell r="N4965">
            <v>1</v>
          </cell>
          <cell r="O4965" t="str">
            <v>KQ-48-01</v>
          </cell>
          <cell r="P4965" t="str">
            <v>Монтаж кабеля КИПиА, м</v>
          </cell>
          <cell r="Q4965">
            <v>1</v>
          </cell>
        </row>
        <row r="4966">
          <cell r="E4966" t="str">
            <v>II00-03-02-42</v>
          </cell>
          <cell r="F4966" t="str">
            <v>Подземная прокладка кабеля, Группа (ОЭ)/(ББЭ), общее количество жил 1-4, сечением жилы от 1мм2 до 2,5 мм2, огнестойкий</v>
          </cell>
          <cell r="G4966" t="str">
            <v>Underground cable installation, Group (OE)/(BBE), total number of cores: 1-4, core cross-section from 1 mm2 to 2.5 mm2, flame-resistant</v>
          </cell>
          <cell r="H4966" t="str">
            <v>м</v>
          </cell>
          <cell r="I4966" t="str">
            <v>m</v>
          </cell>
          <cell r="J4966">
            <v>0.20200000000000001</v>
          </cell>
          <cell r="K4966">
            <v>2.1999999999999999E-2</v>
          </cell>
          <cell r="L4966" t="str">
            <v>KQ-48-00</v>
          </cell>
          <cell r="M4966" t="str">
            <v>Кабель КИПиА, м</v>
          </cell>
          <cell r="N4966">
            <v>1</v>
          </cell>
          <cell r="O4966" t="str">
            <v>KQ-48-01</v>
          </cell>
          <cell r="P4966" t="str">
            <v>Монтаж кабеля КИПиА, м</v>
          </cell>
          <cell r="Q4966">
            <v>1</v>
          </cell>
        </row>
        <row r="4967">
          <cell r="E4967" t="str">
            <v>II00-03-02-43</v>
          </cell>
          <cell r="F4967" t="str">
            <v>Подземная прокладка кабеля, Группа (ОЭ)/(ББЭ), общее количество жил 5-8, сечением жилы до 1 мм2, огнестойкий</v>
          </cell>
          <cell r="G4967" t="str">
            <v>Underground cable installation, Group (OE)/(BBE), total number of cores: 5-8, core cross-section up to 1 mm2, flame-resistant</v>
          </cell>
          <cell r="H4967" t="str">
            <v>м</v>
          </cell>
          <cell r="I4967" t="str">
            <v>m</v>
          </cell>
          <cell r="J4967">
            <v>0.20200000000000001</v>
          </cell>
          <cell r="K4967">
            <v>2.1999999999999999E-2</v>
          </cell>
          <cell r="L4967" t="str">
            <v>KQ-48-00</v>
          </cell>
          <cell r="M4967" t="str">
            <v>Кабель КИПиА, м</v>
          </cell>
          <cell r="N4967">
            <v>1</v>
          </cell>
          <cell r="O4967" t="str">
            <v>KQ-48-01</v>
          </cell>
          <cell r="P4967" t="str">
            <v>Монтаж кабеля КИПиА, м</v>
          </cell>
          <cell r="Q4967">
            <v>1</v>
          </cell>
        </row>
        <row r="4968">
          <cell r="E4968" t="str">
            <v>II00-03-02-44</v>
          </cell>
          <cell r="F4968" t="str">
            <v>Подземная прокладка кабеля, Группа (ОЭ)/(ББЭ), общее количество жил 5-8, сечением жилы от 1мм2 до 2,5 мм2, огнестойкий</v>
          </cell>
          <cell r="G4968" t="str">
            <v>Underground cable installation, Group (OE)/(BBE), total number of cores: 5-8, core cross-section from 1 mm2 to 2.5 mm2, flame-resistant</v>
          </cell>
          <cell r="H4968" t="str">
            <v>м</v>
          </cell>
          <cell r="I4968" t="str">
            <v>m</v>
          </cell>
          <cell r="J4968">
            <v>0.20200000000000001</v>
          </cell>
          <cell r="K4968">
            <v>2.1999999999999999E-2</v>
          </cell>
          <cell r="L4968" t="str">
            <v>KQ-48-00</v>
          </cell>
          <cell r="M4968" t="str">
            <v>Кабель КИПиА, м</v>
          </cell>
          <cell r="N4968">
            <v>1</v>
          </cell>
          <cell r="O4968" t="str">
            <v>KQ-48-01</v>
          </cell>
          <cell r="P4968" t="str">
            <v>Монтаж кабеля КИПиА, м</v>
          </cell>
          <cell r="Q4968">
            <v>1</v>
          </cell>
        </row>
        <row r="4969">
          <cell r="E4969" t="str">
            <v>II00-03-02-45</v>
          </cell>
          <cell r="F4969" t="str">
            <v>Подземная прокладка кабеля, Группа (ОЭ)/(ББЭ), общее количество жил 9-12, сечением жилы до 1 мм2, огнестойкий</v>
          </cell>
          <cell r="G4969" t="str">
            <v>Underground cable installation, Group (OE)/(BBE), total number of cores: 9-12, core cross-section up to 1 mm2, flame-resistant</v>
          </cell>
          <cell r="H4969" t="str">
            <v>м</v>
          </cell>
          <cell r="I4969" t="str">
            <v>m</v>
          </cell>
          <cell r="J4969">
            <v>0.20200000000000001</v>
          </cell>
          <cell r="K4969">
            <v>2.1999999999999999E-2</v>
          </cell>
          <cell r="L4969" t="str">
            <v>KQ-48-00</v>
          </cell>
          <cell r="M4969" t="str">
            <v>Кабель КИПиА, м</v>
          </cell>
          <cell r="N4969">
            <v>1</v>
          </cell>
          <cell r="O4969" t="str">
            <v>KQ-48-01</v>
          </cell>
          <cell r="P4969" t="str">
            <v>Монтаж кабеля КИПиА, м</v>
          </cell>
          <cell r="Q4969">
            <v>1</v>
          </cell>
        </row>
        <row r="4970">
          <cell r="E4970" t="str">
            <v>II00-03-02-46</v>
          </cell>
          <cell r="F4970" t="str">
            <v>Подземная прокладка кабеля, Группа (ОЭ)/(ББЭ), общее количество жил 9-12, сечением жилы от 1мм2 до 2,5 мм2, огнестойкий</v>
          </cell>
          <cell r="G4970" t="str">
            <v>Underground cable installation, Group (OE)/(BBE), total number of cores: 9-12, core cross-section from 1 mm2 to 2.5 mm2, flame-resistant</v>
          </cell>
          <cell r="H4970" t="str">
            <v>м</v>
          </cell>
          <cell r="I4970" t="str">
            <v>m</v>
          </cell>
          <cell r="J4970">
            <v>0.188</v>
          </cell>
          <cell r="K4970">
            <v>1.9999999999999997E-2</v>
          </cell>
          <cell r="L4970" t="str">
            <v>KQ-48-00</v>
          </cell>
          <cell r="M4970" t="str">
            <v>Кабель КИПиА, м</v>
          </cell>
          <cell r="N4970">
            <v>1</v>
          </cell>
          <cell r="O4970" t="str">
            <v>KQ-48-01</v>
          </cell>
          <cell r="P4970" t="str">
            <v>Монтаж кабеля КИПиА, м</v>
          </cell>
          <cell r="Q4970">
            <v>1</v>
          </cell>
        </row>
        <row r="4971">
          <cell r="E4971" t="str">
            <v>II00-03-02-47</v>
          </cell>
          <cell r="F4971" t="str">
            <v>Подземная прокладка кабеля, Группа (ОЭ)/(ББЭ), общее количество жил 13-16, сечением жилы до 1 мм2, огнестойкий</v>
          </cell>
          <cell r="G4971" t="str">
            <v>Underground cable installation, Group (OE)/(BBE), total number of cores: 13-16, core cross-section up to 1 mm2, flame-resistant</v>
          </cell>
          <cell r="H4971" t="str">
            <v>м</v>
          </cell>
          <cell r="I4971" t="str">
            <v>m</v>
          </cell>
          <cell r="J4971">
            <v>0.20200000000000001</v>
          </cell>
          <cell r="K4971">
            <v>2.1999999999999999E-2</v>
          </cell>
          <cell r="L4971" t="str">
            <v>KQ-48-00</v>
          </cell>
          <cell r="M4971" t="str">
            <v>Кабель КИПиА, м</v>
          </cell>
          <cell r="N4971">
            <v>1</v>
          </cell>
          <cell r="O4971" t="str">
            <v>KQ-48-01</v>
          </cell>
          <cell r="P4971" t="str">
            <v>Монтаж кабеля КИПиА, м</v>
          </cell>
          <cell r="Q4971">
            <v>1</v>
          </cell>
        </row>
        <row r="4972">
          <cell r="E4972" t="str">
            <v>II00-03-02-48</v>
          </cell>
          <cell r="F4972" t="str">
            <v>Подземная прокладка кабеля, Группа (ОЭ)/(ББЭ), общее количество жил 13-16, сечением жилы от 1мм2 до 2,5 мм2, огнестойкий</v>
          </cell>
          <cell r="G4972" t="str">
            <v>Underground cable installation, Group (OE)/(BBE), total number of cores: 13-16, core cross-section from 1 mm2 to 2.5 mm2, flame-resistant</v>
          </cell>
          <cell r="H4972" t="str">
            <v>м</v>
          </cell>
          <cell r="I4972" t="str">
            <v>m</v>
          </cell>
          <cell r="J4972">
            <v>0.188</v>
          </cell>
          <cell r="K4972">
            <v>1.9999999999999997E-2</v>
          </cell>
          <cell r="L4972" t="str">
            <v>KQ-48-00</v>
          </cell>
          <cell r="M4972" t="str">
            <v>Кабель КИПиА, м</v>
          </cell>
          <cell r="N4972">
            <v>1</v>
          </cell>
          <cell r="O4972" t="str">
            <v>KQ-48-01</v>
          </cell>
          <cell r="P4972" t="str">
            <v>Монтаж кабеля КИПиА, м</v>
          </cell>
          <cell r="Q4972">
            <v>1</v>
          </cell>
        </row>
        <row r="4973">
          <cell r="E4973" t="str">
            <v>II00-03-02-49</v>
          </cell>
          <cell r="F4973" t="str">
            <v>Подземная прокладка кабеля, Группа (ОЭ)/(ББЭ), общее количество жил 17-20, сечением жилы до 1 мм2, огнестойкий</v>
          </cell>
          <cell r="G4973" t="str">
            <v>Underground cable installation, Group (OE)/(BBE), total number of cores: 17-20, core cross-section up to 1 mm2, flame-resistant</v>
          </cell>
          <cell r="H4973" t="str">
            <v>м</v>
          </cell>
          <cell r="I4973" t="str">
            <v>m</v>
          </cell>
          <cell r="J4973">
            <v>0.188</v>
          </cell>
          <cell r="K4973">
            <v>1.9999999999999997E-2</v>
          </cell>
          <cell r="L4973" t="str">
            <v>KQ-48-00</v>
          </cell>
          <cell r="M4973" t="str">
            <v>Кабель КИПиА, м</v>
          </cell>
          <cell r="N4973">
            <v>1</v>
          </cell>
          <cell r="O4973" t="str">
            <v>KQ-48-01</v>
          </cell>
          <cell r="P4973" t="str">
            <v>Монтаж кабеля КИПиА, м</v>
          </cell>
          <cell r="Q4973">
            <v>1</v>
          </cell>
        </row>
        <row r="4974">
          <cell r="E4974" t="str">
            <v>II00-03-02-50</v>
          </cell>
          <cell r="F4974" t="str">
            <v>Подземная прокладка кабеля, Группа (ОЭ)/(ББЭ), общее количество жил 17-20, сечением жилы от 1мм2 до 2,5 мм2, огнестойкий</v>
          </cell>
          <cell r="G4974" t="str">
            <v>Underground cable installation, Group (OE)/(BBE), total number of cores: 17-20, core cross-section from 1 mm2 to 2.5 mm2, flame-resistant</v>
          </cell>
          <cell r="H4974" t="str">
            <v>м</v>
          </cell>
          <cell r="I4974" t="str">
            <v>m</v>
          </cell>
          <cell r="J4974">
            <v>0.188</v>
          </cell>
          <cell r="K4974">
            <v>1.9999999999999997E-2</v>
          </cell>
          <cell r="L4974" t="str">
            <v>KQ-48-00</v>
          </cell>
          <cell r="M4974" t="str">
            <v>Кабель КИПиА, м</v>
          </cell>
          <cell r="N4974">
            <v>1</v>
          </cell>
          <cell r="O4974" t="str">
            <v>KQ-48-01</v>
          </cell>
          <cell r="P4974" t="str">
            <v>Монтаж кабеля КИПиА, м</v>
          </cell>
          <cell r="Q4974">
            <v>1</v>
          </cell>
        </row>
        <row r="4975">
          <cell r="E4975" t="str">
            <v>II00-03-02-51</v>
          </cell>
          <cell r="F4975" t="str">
            <v>Подземная прокладка кабеля, Группа (ОЭ)/(ББЭ), общее количество жил 21-24, сечением жилы до 1 мм2, огнестойкий</v>
          </cell>
          <cell r="G4975" t="str">
            <v>Underground cable installation, Group (OE)/(BBE), total number of cores: 21-24, core cross-section up to 1 mm2, flame-resistant</v>
          </cell>
          <cell r="H4975" t="str">
            <v>м</v>
          </cell>
          <cell r="I4975" t="str">
            <v>m</v>
          </cell>
          <cell r="J4975">
            <v>0.188</v>
          </cell>
          <cell r="K4975">
            <v>1.9999999999999997E-2</v>
          </cell>
          <cell r="L4975" t="str">
            <v>KQ-48-00</v>
          </cell>
          <cell r="M4975" t="str">
            <v>Кабель КИПиА, м</v>
          </cell>
          <cell r="N4975">
            <v>1</v>
          </cell>
          <cell r="O4975" t="str">
            <v>KQ-48-01</v>
          </cell>
          <cell r="P4975" t="str">
            <v>Монтаж кабеля КИПиА, м</v>
          </cell>
          <cell r="Q4975">
            <v>1</v>
          </cell>
        </row>
        <row r="4976">
          <cell r="E4976" t="str">
            <v>II00-03-02-52</v>
          </cell>
          <cell r="F4976" t="str">
            <v>Подземная прокладка кабеля, Группа (ОЭ)/(ББЭ), общее количество жил 21-24, сечением жилы от 1мм2 до 2,5 мм2, огнестойкий</v>
          </cell>
          <cell r="G4976" t="str">
            <v>Underground cable installation, Group (OE)/(BBE), total number of cores: 21-24, core cross-section from 1 mm2 to 2.5 mm2, flame-resistant</v>
          </cell>
          <cell r="H4976" t="str">
            <v>м</v>
          </cell>
          <cell r="I4976" t="str">
            <v>m</v>
          </cell>
          <cell r="J4976">
            <v>0.188</v>
          </cell>
          <cell r="K4976">
            <v>1.9999999999999997E-2</v>
          </cell>
          <cell r="L4976" t="str">
            <v>KQ-48-00</v>
          </cell>
          <cell r="M4976" t="str">
            <v>Кабель КИПиА, м</v>
          </cell>
          <cell r="N4976">
            <v>1</v>
          </cell>
          <cell r="O4976" t="str">
            <v>KQ-48-01</v>
          </cell>
          <cell r="P4976" t="str">
            <v>Монтаж кабеля КИПиА, м</v>
          </cell>
          <cell r="Q4976">
            <v>1</v>
          </cell>
        </row>
        <row r="4977">
          <cell r="E4977" t="str">
            <v>II00-03-02-53</v>
          </cell>
          <cell r="F4977" t="str">
            <v>Подземная прокладка кабеля, Группа (ОЭ)/(ББЭ), общее количество жил 25-28, сечением жилы до 1 мм2, огнестойкий</v>
          </cell>
          <cell r="G4977" t="str">
            <v>Underground cable installation, Group (OE)/(BBE), total number of cores: 25-28, core cross-section up to 1 mm2, flame-resistant</v>
          </cell>
          <cell r="H4977" t="str">
            <v>м</v>
          </cell>
          <cell r="I4977" t="str">
            <v>m</v>
          </cell>
          <cell r="J4977">
            <v>0.188</v>
          </cell>
          <cell r="K4977">
            <v>1.9999999999999997E-2</v>
          </cell>
          <cell r="L4977" t="str">
            <v>KQ-48-00</v>
          </cell>
          <cell r="M4977" t="str">
            <v>Кабель КИПиА, м</v>
          </cell>
          <cell r="N4977">
            <v>1</v>
          </cell>
          <cell r="O4977" t="str">
            <v>KQ-48-01</v>
          </cell>
          <cell r="P4977" t="str">
            <v>Монтаж кабеля КИПиА, м</v>
          </cell>
          <cell r="Q4977">
            <v>1</v>
          </cell>
        </row>
        <row r="4978">
          <cell r="E4978" t="str">
            <v>II00-03-02-54</v>
          </cell>
          <cell r="F4978" t="str">
            <v>Подземная прокладка кабеля, Группа (ОЭ)/(ББЭ), общее количество жил 25-28, сечением жилы от 1мм2 до 2,5 мм2, огнестойкий</v>
          </cell>
          <cell r="G4978" t="str">
            <v>Underground cable installation, Group (OE)/(BBE), total number of cores: 25-28, core cross-section from 1 mm2 to 2.5 mm2, flame-resistant</v>
          </cell>
          <cell r="H4978" t="str">
            <v>м</v>
          </cell>
          <cell r="I4978" t="str">
            <v>m</v>
          </cell>
          <cell r="J4978">
            <v>0.20200000000000001</v>
          </cell>
          <cell r="K4978">
            <v>2.1999999999999999E-2</v>
          </cell>
          <cell r="L4978" t="str">
            <v>KQ-48-00</v>
          </cell>
          <cell r="M4978" t="str">
            <v>Кабель КИПиА, м</v>
          </cell>
          <cell r="N4978">
            <v>1</v>
          </cell>
          <cell r="O4978" t="str">
            <v>KQ-48-01</v>
          </cell>
          <cell r="P4978" t="str">
            <v>Монтаж кабеля КИПиА, м</v>
          </cell>
          <cell r="Q4978">
            <v>1</v>
          </cell>
        </row>
        <row r="4979">
          <cell r="E4979" t="str">
            <v>II00-03-02-55</v>
          </cell>
          <cell r="F4979" t="str">
            <v>Подземная прокладка кабеля, Группа (ОЭ)/(ББЭ), общее количество жил 29-32, сечением жилы до 1 мм2, огнестойкий</v>
          </cell>
          <cell r="G4979" t="str">
            <v>Underground cable installation, Group (OE)/(BBE), total number of cores: 29-32, core cross-section up to 1 mm2, flame-resistant</v>
          </cell>
          <cell r="H4979" t="str">
            <v>м</v>
          </cell>
          <cell r="I4979" t="str">
            <v>m</v>
          </cell>
          <cell r="J4979">
            <v>0.188</v>
          </cell>
          <cell r="K4979">
            <v>1.9999999999999997E-2</v>
          </cell>
          <cell r="L4979" t="str">
            <v>KQ-48-00</v>
          </cell>
          <cell r="M4979" t="str">
            <v>Кабель КИПиА, м</v>
          </cell>
          <cell r="N4979">
            <v>1</v>
          </cell>
          <cell r="O4979" t="str">
            <v>KQ-48-01</v>
          </cell>
          <cell r="P4979" t="str">
            <v>Монтаж кабеля КИПиА, м</v>
          </cell>
          <cell r="Q4979">
            <v>1</v>
          </cell>
        </row>
        <row r="4980">
          <cell r="E4980" t="str">
            <v>II00-03-02-56</v>
          </cell>
          <cell r="F4980" t="str">
            <v>Подземная прокладка кабеля, Группа (ОЭ)/(ББЭ), общее количество жил 29-32, сечением жилы от 1мм2 до 2,5 мм2, огнестойкий</v>
          </cell>
          <cell r="G4980" t="str">
            <v>Underground cable installation, Group (OE)/(BBE), total number of cores: 29-32, core cross-section from 1 mm2 to 2.5 mm2, flame-resistant</v>
          </cell>
          <cell r="H4980" t="str">
            <v>м</v>
          </cell>
          <cell r="I4980" t="str">
            <v>m</v>
          </cell>
          <cell r="J4980">
            <v>0.20200000000000001</v>
          </cell>
          <cell r="K4980">
            <v>2.1999999999999999E-2</v>
          </cell>
          <cell r="L4980" t="str">
            <v>KQ-48-00</v>
          </cell>
          <cell r="M4980" t="str">
            <v>Кабель КИПиА, м</v>
          </cell>
          <cell r="N4980">
            <v>1</v>
          </cell>
          <cell r="O4980" t="str">
            <v>KQ-48-01</v>
          </cell>
          <cell r="P4980" t="str">
            <v>Монтаж кабеля КИПиА, м</v>
          </cell>
          <cell r="Q4980">
            <v>1</v>
          </cell>
        </row>
        <row r="4981">
          <cell r="E4981" t="str">
            <v>II00-03-02-57</v>
          </cell>
          <cell r="F4981" t="str">
            <v>Подземная прокладка кабеля, Группа (ОЭ)/(ББЭ), общее количество жил 33-36, сечением жилы до 1 мм2, огнестойкий</v>
          </cell>
          <cell r="G4981" t="str">
            <v>Underground cable installation, Group (OE)/(BBE), total number of cores: 33-36, core cross-section up to 1 mm2, flame-resistant</v>
          </cell>
          <cell r="H4981" t="str">
            <v>м</v>
          </cell>
          <cell r="I4981" t="str">
            <v>m</v>
          </cell>
          <cell r="J4981">
            <v>0.188</v>
          </cell>
          <cell r="K4981">
            <v>1.9999999999999997E-2</v>
          </cell>
          <cell r="L4981" t="str">
            <v>KQ-48-00</v>
          </cell>
          <cell r="M4981" t="str">
            <v>Кабель КИПиА, м</v>
          </cell>
          <cell r="N4981">
            <v>1</v>
          </cell>
          <cell r="O4981" t="str">
            <v>KQ-48-01</v>
          </cell>
          <cell r="P4981" t="str">
            <v>Монтаж кабеля КИПиА, м</v>
          </cell>
          <cell r="Q4981">
            <v>1</v>
          </cell>
        </row>
        <row r="4982">
          <cell r="E4982" t="str">
            <v>II00-03-02-58</v>
          </cell>
          <cell r="F4982" t="str">
            <v>Подземная прокладка кабеля, Группа (ОЭ)/(ББЭ), общее количество жил 33-36, сечением жилы от 1мм2 до 2,5 мм2, огнестойкий</v>
          </cell>
          <cell r="G4982" t="str">
            <v>Underground cable installation, Group (OE)/(BBE), total number of cores: 33-36, core cross-section from 1 mm2 to 2.5 mm2, flame-resistant</v>
          </cell>
          <cell r="H4982" t="str">
            <v>м</v>
          </cell>
          <cell r="I4982" t="str">
            <v>m</v>
          </cell>
          <cell r="J4982">
            <v>0.20200000000000001</v>
          </cell>
          <cell r="K4982">
            <v>2.1999999999999999E-2</v>
          </cell>
          <cell r="L4982" t="str">
            <v>KQ-48-00</v>
          </cell>
          <cell r="M4982" t="str">
            <v>Кабель КИПиА, м</v>
          </cell>
          <cell r="N4982">
            <v>1</v>
          </cell>
          <cell r="O4982" t="str">
            <v>KQ-48-01</v>
          </cell>
          <cell r="P4982" t="str">
            <v>Монтаж кабеля КИПиА, м</v>
          </cell>
          <cell r="Q4982">
            <v>1</v>
          </cell>
        </row>
        <row r="4983">
          <cell r="E4983" t="str">
            <v>II00-03-02-59</v>
          </cell>
          <cell r="F4983" t="str">
            <v>Подземная прокладка кабеля, Группа (ОЭ)/(ББЭ), общее количество жил 37-40, сечением жилы до 1 мм2, огнестойкий</v>
          </cell>
          <cell r="G4983" t="str">
            <v>Underground cable installation, Group (OE)/(BBE), total number of cores: 37-40, core cross-section up to 1 mm2, flame-resistant</v>
          </cell>
          <cell r="H4983" t="str">
            <v>м</v>
          </cell>
          <cell r="I4983" t="str">
            <v>m</v>
          </cell>
          <cell r="J4983">
            <v>0.188</v>
          </cell>
          <cell r="K4983">
            <v>1.9999999999999997E-2</v>
          </cell>
          <cell r="L4983" t="str">
            <v>KQ-48-00</v>
          </cell>
          <cell r="M4983" t="str">
            <v>Кабель КИПиА, м</v>
          </cell>
          <cell r="N4983">
            <v>1</v>
          </cell>
          <cell r="O4983" t="str">
            <v>KQ-48-01</v>
          </cell>
          <cell r="P4983" t="str">
            <v>Монтаж кабеля КИПиА, м</v>
          </cell>
          <cell r="Q4983">
            <v>1</v>
          </cell>
        </row>
        <row r="4984">
          <cell r="E4984" t="str">
            <v>II00-03-02-60</v>
          </cell>
          <cell r="F4984" t="str">
            <v>Подземная прокладка кабеля, Группа (ОЭ)/(ББЭ), общее количество жил 37-40, сечением жилы от 1мм2 до 2,5 мм2, огнестойкий</v>
          </cell>
          <cell r="G4984" t="str">
            <v>Underground cable installation, Group (OE)/(BBE), total number of cores: 37-40, core cross-section from 1 mm2 to 2.5 mm2, flame-resistant</v>
          </cell>
          <cell r="H4984" t="str">
            <v>м</v>
          </cell>
          <cell r="I4984" t="str">
            <v>m</v>
          </cell>
          <cell r="J4984">
            <v>0.20200000000000001</v>
          </cell>
          <cell r="K4984">
            <v>2.1999999999999999E-2</v>
          </cell>
          <cell r="L4984" t="str">
            <v>KQ-48-00</v>
          </cell>
          <cell r="M4984" t="str">
            <v>Кабель КИПиА, м</v>
          </cell>
          <cell r="N4984">
            <v>1</v>
          </cell>
          <cell r="O4984" t="str">
            <v>KQ-48-01</v>
          </cell>
          <cell r="P4984" t="str">
            <v>Монтаж кабеля КИПиА, м</v>
          </cell>
          <cell r="Q4984">
            <v>1</v>
          </cell>
        </row>
        <row r="4985">
          <cell r="E4985" t="str">
            <v>II00-03-02-61</v>
          </cell>
          <cell r="F4985" t="str">
            <v>Подземная прокладка кабеля, Группа (ОЭ)/(ББЭ), общее количество жил 41-44, сечением жилы до 1 мм2, огнестойкий</v>
          </cell>
          <cell r="G4985" t="str">
            <v>Underground cable installation, Group (OE)/(BBE), total number of cores: 41-44, core cross-section up to 1 mm2, flame-resistant</v>
          </cell>
          <cell r="H4985" t="str">
            <v>м</v>
          </cell>
          <cell r="I4985" t="str">
            <v>m</v>
          </cell>
          <cell r="J4985">
            <v>0.20200000000000001</v>
          </cell>
          <cell r="K4985">
            <v>2.1999999999999999E-2</v>
          </cell>
          <cell r="L4985" t="str">
            <v>KQ-48-00</v>
          </cell>
          <cell r="M4985" t="str">
            <v>Кабель КИПиА, м</v>
          </cell>
          <cell r="N4985">
            <v>1</v>
          </cell>
          <cell r="O4985" t="str">
            <v>KQ-48-01</v>
          </cell>
          <cell r="P4985" t="str">
            <v>Монтаж кабеля КИПиА, м</v>
          </cell>
          <cell r="Q4985">
            <v>1</v>
          </cell>
        </row>
        <row r="4986">
          <cell r="E4986" t="str">
            <v>II00-03-02-62</v>
          </cell>
          <cell r="F4986" t="str">
            <v>Подземная прокладка кабеля, Группа (ОЭ)/(ББЭ), общее количество жил 41-44, сечением жилы от 1мм2 до 2,5 мм2, огнестойкий</v>
          </cell>
          <cell r="G4986" t="str">
            <v>Underground cable installation, Group (OE)/(BBE), total number of cores: 41-44, core cross-section from 1 mm2 to 2.5 mm2, flame-resistant</v>
          </cell>
          <cell r="H4986" t="str">
            <v>м</v>
          </cell>
          <cell r="I4986" t="str">
            <v>m</v>
          </cell>
          <cell r="J4986">
            <v>0.24</v>
          </cell>
          <cell r="K4986">
            <v>2.2000000000000002E-2</v>
          </cell>
          <cell r="L4986" t="str">
            <v>KQ-48-00</v>
          </cell>
          <cell r="M4986" t="str">
            <v>Кабель КИПиА, м</v>
          </cell>
          <cell r="N4986">
            <v>1</v>
          </cell>
          <cell r="O4986" t="str">
            <v>KQ-48-01</v>
          </cell>
          <cell r="P4986" t="str">
            <v>Монтаж кабеля КИПиА, м</v>
          </cell>
          <cell r="Q4986">
            <v>1</v>
          </cell>
        </row>
        <row r="4987">
          <cell r="E4987" t="str">
            <v>II00-03-02-63</v>
          </cell>
          <cell r="F4987" t="str">
            <v>Подземная прокладка кабеля, Группа (ОЭ)/(ББЭ), общее количество жил 45-48, сечением жилы до 1 мм2, огнестойкий</v>
          </cell>
          <cell r="G4987" t="str">
            <v>Underground cable installation, Group (OE)/(BBE), total number of cores: 45-48, core cross-section up to 1 mm2, flame-resistant</v>
          </cell>
          <cell r="H4987" t="str">
            <v>м</v>
          </cell>
          <cell r="I4987" t="str">
            <v>m</v>
          </cell>
          <cell r="J4987">
            <v>0.20200000000000001</v>
          </cell>
          <cell r="K4987">
            <v>2.1999999999999999E-2</v>
          </cell>
          <cell r="L4987" t="str">
            <v>KQ-48-00</v>
          </cell>
          <cell r="M4987" t="str">
            <v>Кабель КИПиА, м</v>
          </cell>
          <cell r="N4987">
            <v>1</v>
          </cell>
          <cell r="O4987" t="str">
            <v>KQ-48-01</v>
          </cell>
          <cell r="P4987" t="str">
            <v>Монтаж кабеля КИПиА, м</v>
          </cell>
          <cell r="Q4987">
            <v>1</v>
          </cell>
        </row>
        <row r="4988">
          <cell r="E4988" t="str">
            <v>II00-03-02-64</v>
          </cell>
          <cell r="F4988" t="str">
            <v>Подземная прокладка кабеля, Группа (ОЭ)/(ББЭ), общее количество жил 45-48, сечением жилы от 1мм2 до 2,5 мм2, огнестойкий</v>
          </cell>
          <cell r="G4988" t="str">
            <v>Underground cable installation, Group (OE)/(BBE), total number of cores: 45-48, core cross-section from 1 mm2 to 2.5 mm2, flame-resistant</v>
          </cell>
          <cell r="H4988" t="str">
            <v>м</v>
          </cell>
          <cell r="I4988" t="str">
            <v>m</v>
          </cell>
          <cell r="J4988">
            <v>0.24</v>
          </cell>
          <cell r="K4988">
            <v>2.2000000000000002E-2</v>
          </cell>
          <cell r="L4988" t="str">
            <v>KQ-48-00</v>
          </cell>
          <cell r="M4988" t="str">
            <v>Кабель КИПиА, м</v>
          </cell>
          <cell r="N4988">
            <v>1</v>
          </cell>
          <cell r="O4988" t="str">
            <v>KQ-48-01</v>
          </cell>
          <cell r="P4988" t="str">
            <v>Монтаж кабеля КИПиА, м</v>
          </cell>
          <cell r="Q4988">
            <v>1</v>
          </cell>
        </row>
        <row r="4989">
          <cell r="E4989" t="str">
            <v>II00-03-02-65</v>
          </cell>
          <cell r="F4989" t="str">
            <v>Подземная прокладка кабеля, Группа (ОЭ)/(ББЭ), общее количество жил 49-52, сечением жилы до 1 мм2, огнестойкий</v>
          </cell>
          <cell r="G4989" t="str">
            <v>Underground cable installation, Group (OE)/(BBE), total number of cores: 49-52, core cross-section up to 1 mm2, flame-resistant</v>
          </cell>
          <cell r="H4989" t="str">
            <v>м</v>
          </cell>
          <cell r="I4989" t="str">
            <v>m</v>
          </cell>
          <cell r="J4989">
            <v>0.20200000000000001</v>
          </cell>
          <cell r="K4989">
            <v>2.1999999999999999E-2</v>
          </cell>
          <cell r="L4989" t="str">
            <v>KQ-48-00</v>
          </cell>
          <cell r="M4989" t="str">
            <v>Кабель КИПиА, м</v>
          </cell>
          <cell r="N4989">
            <v>1</v>
          </cell>
          <cell r="O4989" t="str">
            <v>KQ-48-01</v>
          </cell>
          <cell r="P4989" t="str">
            <v>Монтаж кабеля КИПиА, м</v>
          </cell>
          <cell r="Q4989">
            <v>1</v>
          </cell>
        </row>
        <row r="4990">
          <cell r="E4990" t="str">
            <v>II00-03-02-66</v>
          </cell>
          <cell r="F4990" t="str">
            <v>Подземная прокладка кабеля, Группа (ОЭ)/(ББЭ), общее количество жил 49-52, сечением жилы от 1мм2 до 2,5 мм2, огнестойкий</v>
          </cell>
          <cell r="G4990" t="str">
            <v>Underground cable installation, Group (OE)/(BBE), total number of cores: 49-52, core cross-section from 1 mm2 to 2.5 mm2, flame-resistant</v>
          </cell>
          <cell r="H4990" t="str">
            <v>м</v>
          </cell>
          <cell r="I4990" t="str">
            <v>m</v>
          </cell>
          <cell r="J4990">
            <v>0.24</v>
          </cell>
          <cell r="K4990">
            <v>2.2000000000000002E-2</v>
          </cell>
          <cell r="L4990" t="str">
            <v>KQ-48-00</v>
          </cell>
          <cell r="M4990" t="str">
            <v>Кабель КИПиА, м</v>
          </cell>
          <cell r="N4990">
            <v>1</v>
          </cell>
          <cell r="O4990" t="str">
            <v>KQ-48-01</v>
          </cell>
          <cell r="P4990" t="str">
            <v>Монтаж кабеля КИПиА, м</v>
          </cell>
          <cell r="Q4990">
            <v>1</v>
          </cell>
        </row>
        <row r="4991">
          <cell r="E4991" t="str">
            <v>II00-03-02-67</v>
          </cell>
          <cell r="F4991" t="str">
            <v>Подземная прокладка кабеля, Группа (ОЭ)/(ББЭ), общее количество жил 53-56, сечением жилы до 1 мм2, огнестойкий</v>
          </cell>
          <cell r="G4991" t="str">
            <v>Underground cable installation, Group (OE)/(BBE), total number of cores: 53-56, core cross-section up to 1 mm2, flame-resistant</v>
          </cell>
          <cell r="H4991" t="str">
            <v>м</v>
          </cell>
          <cell r="I4991" t="str">
            <v>m</v>
          </cell>
          <cell r="J4991">
            <v>0.20200000000000001</v>
          </cell>
          <cell r="K4991">
            <v>2.1999999999999999E-2</v>
          </cell>
          <cell r="L4991" t="str">
            <v>KQ-48-00</v>
          </cell>
          <cell r="M4991" t="str">
            <v>Кабель КИПиА, м</v>
          </cell>
          <cell r="N4991">
            <v>1</v>
          </cell>
          <cell r="O4991" t="str">
            <v>KQ-48-01</v>
          </cell>
          <cell r="P4991" t="str">
            <v>Монтаж кабеля КИПиА, м</v>
          </cell>
          <cell r="Q4991">
            <v>1</v>
          </cell>
        </row>
        <row r="4992">
          <cell r="E4992" t="str">
            <v>II00-03-02-68</v>
          </cell>
          <cell r="F4992" t="str">
            <v>Подземная прокладка кабеля, Группа (ОЭ)/(ББЭ), общее количество жил 53-56, сечением жилы от 1мм2 до 2,5 мм2, огнестойкий</v>
          </cell>
          <cell r="G4992" t="str">
            <v>Underground cable installation, Group (OE)/(BBE), total number of cores: 53-56, core cross-section from 1 mm2 to 2.5 mm2, flame-resistant</v>
          </cell>
          <cell r="H4992" t="str">
            <v>м</v>
          </cell>
          <cell r="I4992" t="str">
            <v>m</v>
          </cell>
          <cell r="J4992">
            <v>0.24</v>
          </cell>
          <cell r="K4992">
            <v>2.2000000000000002E-2</v>
          </cell>
          <cell r="L4992" t="str">
            <v>KQ-48-00</v>
          </cell>
          <cell r="M4992" t="str">
            <v>Кабель КИПиА, м</v>
          </cell>
          <cell r="N4992">
            <v>1</v>
          </cell>
          <cell r="O4992" t="str">
            <v>KQ-48-01</v>
          </cell>
          <cell r="P4992" t="str">
            <v>Монтаж кабеля КИПиА, м</v>
          </cell>
          <cell r="Q4992">
            <v>1</v>
          </cell>
        </row>
        <row r="4993">
          <cell r="E4993" t="str">
            <v>II00-03-02-69</v>
          </cell>
          <cell r="F4993" t="str">
            <v>Подземная прокладка кабеля, Группа (ОЭ)/(ББЭ), общее количество жил 57-60, сечением жилы до 1 мм2, огнестойкий</v>
          </cell>
          <cell r="G4993" t="str">
            <v>Underground cable installation, Group (OE)/(BBE), total number of cores: 57-60, core cross-section up to 1 mm2, flame-resistant</v>
          </cell>
          <cell r="H4993" t="str">
            <v>м</v>
          </cell>
          <cell r="I4993" t="str">
            <v>m</v>
          </cell>
          <cell r="J4993">
            <v>0.20200000000000001</v>
          </cell>
          <cell r="K4993">
            <v>2.1999999999999999E-2</v>
          </cell>
          <cell r="L4993" t="str">
            <v>KQ-48-00</v>
          </cell>
          <cell r="M4993" t="str">
            <v>Кабель КИПиА, м</v>
          </cell>
          <cell r="N4993">
            <v>1</v>
          </cell>
          <cell r="O4993" t="str">
            <v>KQ-48-01</v>
          </cell>
          <cell r="P4993" t="str">
            <v>Монтаж кабеля КИПиА, м</v>
          </cell>
          <cell r="Q4993">
            <v>1</v>
          </cell>
        </row>
        <row r="4994">
          <cell r="E4994" t="str">
            <v>II00-03-02-70</v>
          </cell>
          <cell r="F4994" t="str">
            <v>Подземная прокладка кабеля, Группа (ОЭ)/(ББЭ), общее количество жил 57-60, сечением жилы от 1мм2 до 2,5 мм2, огнестойкий</v>
          </cell>
          <cell r="G4994" t="str">
            <v>Underground cable installation, Group (OE)/(BBE), total number of cores: 57-60, core cross-section from 1 mm2 to 2.5 mm2, flame-resistant</v>
          </cell>
          <cell r="H4994" t="str">
            <v>м</v>
          </cell>
          <cell r="I4994" t="str">
            <v>m</v>
          </cell>
          <cell r="J4994">
            <v>0.24</v>
          </cell>
          <cell r="K4994">
            <v>2.2000000000000002E-2</v>
          </cell>
          <cell r="L4994" t="str">
            <v>KQ-48-00</v>
          </cell>
          <cell r="M4994" t="str">
            <v>Кабель КИПиА, м</v>
          </cell>
          <cell r="N4994">
            <v>1</v>
          </cell>
          <cell r="O4994" t="str">
            <v>KQ-48-01</v>
          </cell>
          <cell r="P4994" t="str">
            <v>Монтаж кабеля КИПиА, м</v>
          </cell>
          <cell r="Q4994">
            <v>1</v>
          </cell>
        </row>
        <row r="4995">
          <cell r="E4995" t="str">
            <v>II00-03-02-71</v>
          </cell>
          <cell r="F4995" t="str">
            <v>Подземная прокладка кабеля, Группа (ОЭ)/(ББЭ), общее количество жил 61-64, сечением жилы до 1 мм2, огнестойкий</v>
          </cell>
          <cell r="G4995" t="str">
            <v>Underground cable installation, Group (OE)/(BBE), total number of cores: 61-64, core cross-section up to 1 mm2, flame-resistant</v>
          </cell>
          <cell r="H4995" t="str">
            <v>м</v>
          </cell>
          <cell r="I4995" t="str">
            <v>m</v>
          </cell>
          <cell r="J4995">
            <v>0.20200000000000001</v>
          </cell>
          <cell r="K4995">
            <v>2.1999999999999999E-2</v>
          </cell>
          <cell r="L4995" t="str">
            <v>KQ-48-00</v>
          </cell>
          <cell r="M4995" t="str">
            <v>Кабель КИПиА, м</v>
          </cell>
          <cell r="N4995">
            <v>1</v>
          </cell>
          <cell r="O4995" t="str">
            <v>KQ-48-01</v>
          </cell>
          <cell r="P4995" t="str">
            <v>Монтаж кабеля КИПиА, м</v>
          </cell>
          <cell r="Q4995">
            <v>1</v>
          </cell>
        </row>
        <row r="4996">
          <cell r="E4996" t="str">
            <v>II00-03-02-72</v>
          </cell>
          <cell r="F4996" t="str">
            <v>Подземная прокладка кабеля,Группа (ОЭ)/(ББЭ), общее количество жил 61-64, сечением жилы от 1мм2 до 2,5 мм2, огнестойкий</v>
          </cell>
          <cell r="G4996" t="str">
            <v>Underground cable installation, Group (OE)/(BBE), total number of cores: 61-64, core cross-section from 1 mm2 to 2.5 mm2, flame-resistant</v>
          </cell>
          <cell r="H4996" t="str">
            <v>м</v>
          </cell>
          <cell r="I4996" t="str">
            <v>m</v>
          </cell>
          <cell r="J4996">
            <v>0.248</v>
          </cell>
          <cell r="K4996">
            <v>2.4999999999999998E-2</v>
          </cell>
          <cell r="L4996" t="str">
            <v>KQ-48-00</v>
          </cell>
          <cell r="M4996" t="str">
            <v>Кабель КИПиА, м</v>
          </cell>
          <cell r="N4996">
            <v>1</v>
          </cell>
          <cell r="O4996" t="str">
            <v>KQ-48-01</v>
          </cell>
          <cell r="P4996" t="str">
            <v>Монтаж кабеля КИПиА, м</v>
          </cell>
          <cell r="Q4996">
            <v>1</v>
          </cell>
        </row>
        <row r="4997">
          <cell r="E4997" t="str">
            <v>II00-03-03</v>
          </cell>
          <cell r="F4997" t="str">
            <v>Монтаж кабеля, надземная прокладка, кабель комбинации общего и индивидуального экранирования с любым типом бронирования или без него- Группа (Б)/(Б+ОЭ)/(ОЭ+ИЭ)/(Б+ОЭ+ИЭ)</v>
          </cell>
          <cell r="G4997" t="str">
            <v>Cable Installation, Aboveground Laying, Cable Combination of Total and Individual Shielding with or without Any Type of Armor - Group (B)/(B+OE)/(OE+IE)/(B+OE+IE)</v>
          </cell>
        </row>
        <row r="4998">
          <cell r="E4998" t="str">
            <v>II00-03-03-4</v>
          </cell>
          <cell r="F4998" t="str">
            <v>Надземная прокладка кабеля, Группа(Б)/(Б+ОЭ)/(ОЭ+ИЭ)/(Б+ОЭ+ИЭ), общее количество жил 1-4, сечением жилы до 1 мм2, неогнестойкий</v>
          </cell>
          <cell r="G4998" t="str">
            <v>Aboveground cable installation, Group (B)/(B + OE)/(OE + IE)/(B + OE + IE), total number of cores: 1-4, core cross-section up to 1 mm2, non-fireproof</v>
          </cell>
          <cell r="H4998" t="str">
            <v>м</v>
          </cell>
          <cell r="I4998" t="str">
            <v>m</v>
          </cell>
          <cell r="J4998">
            <v>0.24199999999999999</v>
          </cell>
          <cell r="K4998">
            <v>3.0000000000000002E-2</v>
          </cell>
          <cell r="L4998" t="str">
            <v>KQ-48-00</v>
          </cell>
          <cell r="M4998" t="str">
            <v>Кабель КИПиА, м</v>
          </cell>
          <cell r="N4998">
            <v>1</v>
          </cell>
          <cell r="O4998" t="str">
            <v>KQ-48-01</v>
          </cell>
          <cell r="P4998" t="str">
            <v>Монтаж кабеля КИПиА, м</v>
          </cell>
          <cell r="Q4998">
            <v>1</v>
          </cell>
        </row>
        <row r="4999">
          <cell r="E4999" t="str">
            <v>II00-03-03-5</v>
          </cell>
          <cell r="F4999" t="str">
            <v>Надземная прокладка кабеля, Группа (Б)/(Б+ОЭ)/(ОЭ+ИЭ)/(Б+ОЭ+ИЭ), общее количество жил 1-4, сечением жилы от 1мм2 до 2,5 мм2, неогнестойкий</v>
          </cell>
          <cell r="G4999" t="str">
            <v>Aboveground cable installation, Group (B)/(B + OE)/(OE + IE)/(B + OE + IE), total number of cores: 1-4, core cross-section from 1 mm2 to 2.5 mm2, non-fireproof</v>
          </cell>
          <cell r="H4999" t="str">
            <v>м</v>
          </cell>
          <cell r="I4999" t="str">
            <v>m</v>
          </cell>
          <cell r="J4999">
            <v>0.24199999999999999</v>
          </cell>
          <cell r="K4999">
            <v>3.0000000000000002E-2</v>
          </cell>
          <cell r="L4999" t="str">
            <v>KQ-48-00</v>
          </cell>
          <cell r="M4999" t="str">
            <v>Кабель КИПиА, м</v>
          </cell>
          <cell r="N4999">
            <v>1</v>
          </cell>
          <cell r="O4999" t="str">
            <v>KQ-48-01</v>
          </cell>
          <cell r="P4999" t="str">
            <v>Монтаж кабеля КИПиА, м</v>
          </cell>
          <cell r="Q4999">
            <v>1</v>
          </cell>
        </row>
        <row r="5000">
          <cell r="E5000" t="str">
            <v>II00-03-03-6</v>
          </cell>
          <cell r="F5000" t="str">
            <v>Надземная прокладка кабеля, Группа (Б)/(Б+ОЭ)/(ОЭ+ИЭ)/(Б+ОЭ+ИЭ), общее количество жил 5-8, сечением жилы до 1 мм2, неогнестойкий</v>
          </cell>
          <cell r="G5000" t="str">
            <v>Aboveground cable installation, Group (B)/(B + OE)/(OE + IE)/(B + OE + IE), total number of cores: 5-8, core cross-section up to 1 mm2, non-fireproof</v>
          </cell>
          <cell r="H5000" t="str">
            <v>м</v>
          </cell>
          <cell r="I5000" t="str">
            <v>m</v>
          </cell>
          <cell r="J5000">
            <v>0.25</v>
          </cell>
          <cell r="K5000">
            <v>3.0000000000000002E-2</v>
          </cell>
          <cell r="L5000" t="str">
            <v>KQ-48-00</v>
          </cell>
          <cell r="M5000" t="str">
            <v>Кабель КИПиА, м</v>
          </cell>
          <cell r="N5000">
            <v>1</v>
          </cell>
          <cell r="O5000" t="str">
            <v>KQ-48-01</v>
          </cell>
          <cell r="P5000" t="str">
            <v>Монтаж кабеля КИПиА, м</v>
          </cell>
          <cell r="Q5000">
            <v>1</v>
          </cell>
        </row>
        <row r="5001">
          <cell r="E5001" t="str">
            <v>II00-03-03-7</v>
          </cell>
          <cell r="F5001" t="str">
            <v>Надземная прокладка кабеля, Группа (Б)/(Б+ОЭ)/(ОЭ+ИЭ)/(Б+ОЭ+ИЭ), общее количество жил 5-8, сечением жилы от 1мм2 до 2,5 мм2, неогнестойкий</v>
          </cell>
          <cell r="G5001" t="str">
            <v>Aboveground cable installation, Group (B)/(B + OE)/(OE + IE)/(B + OE + IE), total number of cores: 5-8, core cross-section from 1 mm2 to 2.5 mm2, non-fireproof</v>
          </cell>
          <cell r="H5001" t="str">
            <v>м</v>
          </cell>
          <cell r="I5001" t="str">
            <v>m</v>
          </cell>
          <cell r="J5001">
            <v>0.25</v>
          </cell>
          <cell r="K5001">
            <v>3.0000000000000002E-2</v>
          </cell>
          <cell r="L5001" t="str">
            <v>KQ-48-00</v>
          </cell>
          <cell r="M5001" t="str">
            <v>Кабель КИПиА, м</v>
          </cell>
          <cell r="N5001">
            <v>1</v>
          </cell>
          <cell r="O5001" t="str">
            <v>KQ-48-01</v>
          </cell>
          <cell r="P5001" t="str">
            <v>Монтаж кабеля КИПиА, м</v>
          </cell>
          <cell r="Q5001">
            <v>1</v>
          </cell>
        </row>
        <row r="5002">
          <cell r="E5002" t="str">
            <v>II00-03-03-8</v>
          </cell>
          <cell r="F5002" t="str">
            <v>Надземная прокладка кабеля,Группа (Б)/(Б+ОЭ)/(ОЭ+ИЭ)/(Б+ОЭ+ИЭ), общее количество жил 9-12, сечением жилы до 1 мм2, неогнестойкий</v>
          </cell>
          <cell r="G5002" t="str">
            <v>Aboveground cable installation, Group (B)/(B + OE)/(OE + IE)/(B + OE + IE), total number of cores: 9-12, core cross-section up to 1 mm2, non-fireproof</v>
          </cell>
          <cell r="H5002" t="str">
            <v>м</v>
          </cell>
          <cell r="I5002" t="str">
            <v>m</v>
          </cell>
          <cell r="J5002">
            <v>0.25</v>
          </cell>
          <cell r="K5002">
            <v>3.0000000000000002E-2</v>
          </cell>
          <cell r="L5002" t="str">
            <v>KQ-48-00</v>
          </cell>
          <cell r="M5002" t="str">
            <v>Кабель КИПиА, м</v>
          </cell>
          <cell r="N5002">
            <v>1</v>
          </cell>
          <cell r="O5002" t="str">
            <v>KQ-48-01</v>
          </cell>
          <cell r="P5002" t="str">
            <v>Монтаж кабеля КИПиА, м</v>
          </cell>
          <cell r="Q5002">
            <v>1</v>
          </cell>
        </row>
        <row r="5003">
          <cell r="E5003" t="str">
            <v>II00-03-03-9</v>
          </cell>
          <cell r="F5003" t="str">
            <v>Надземная прокладка кабеля, Группа (Б)/(Б+ОЭ)/(ОЭ+ИЭ)/(Б+ОЭ+ИЭ), общее количество жил 9-12, сечением жилы от 1мм2 до 2,5 мм2, неогнестойкий</v>
          </cell>
          <cell r="G5003" t="str">
            <v>Aboveground cable installation, Group (B)/(B + OE)/(OE + IE)/(B + OE + IE), total number of cores: 9-12, core cross-section from 1 mm2 to 2.5 mm2, non-fireproof</v>
          </cell>
          <cell r="H5003" t="str">
            <v>м</v>
          </cell>
          <cell r="I5003" t="str">
            <v>m</v>
          </cell>
          <cell r="J5003">
            <v>0.29699999999999999</v>
          </cell>
          <cell r="K5003">
            <v>3.5000000000000003E-2</v>
          </cell>
          <cell r="L5003" t="str">
            <v>KQ-48-00</v>
          </cell>
          <cell r="M5003" t="str">
            <v>Кабель КИПиА, м</v>
          </cell>
          <cell r="N5003">
            <v>1</v>
          </cell>
          <cell r="O5003" t="str">
            <v>KQ-48-01</v>
          </cell>
          <cell r="P5003" t="str">
            <v>Монтаж кабеля КИПиА, м</v>
          </cell>
          <cell r="Q5003">
            <v>1</v>
          </cell>
        </row>
        <row r="5004">
          <cell r="E5004" t="str">
            <v>II00-03-03-10</v>
          </cell>
          <cell r="F5004" t="str">
            <v>Надземная прокладка кабеля,Группа (Б)/(Б+ОЭ)/(ОЭ+ИЭ)/(Б+ОЭ+ИЭ), общее количество жил 13-16, сечением жилы до 1 мм2, неогнестойкий</v>
          </cell>
          <cell r="G5004" t="str">
            <v>Aboveground cable installation, Group (B)/(B + OE)/(OE + IE)/(B + OE + IE), total number of cores: 13-16, core cross-section up to 1 mm2, non-fireproof</v>
          </cell>
          <cell r="H5004" t="str">
            <v>м</v>
          </cell>
          <cell r="I5004" t="str">
            <v>m</v>
          </cell>
          <cell r="J5004">
            <v>0.25</v>
          </cell>
          <cell r="K5004">
            <v>3.0000000000000002E-2</v>
          </cell>
          <cell r="L5004" t="str">
            <v>KQ-48-00</v>
          </cell>
          <cell r="M5004" t="str">
            <v>Кабель КИПиА, м</v>
          </cell>
          <cell r="N5004">
            <v>1</v>
          </cell>
          <cell r="O5004" t="str">
            <v>KQ-48-01</v>
          </cell>
          <cell r="P5004" t="str">
            <v>Монтаж кабеля КИПиА, м</v>
          </cell>
          <cell r="Q5004">
            <v>1</v>
          </cell>
        </row>
        <row r="5005">
          <cell r="E5005" t="str">
            <v>II00-03-03-11</v>
          </cell>
          <cell r="F5005" t="str">
            <v>Надземная прокладка кабеля, Группа (Б)/(Б+ОЭ)/(ОЭ+ИЭ)/(Б+ОЭ+ИЭ), общее количество жил 13-16, сечением жилы от 1мм2 до 2,5 мм2, неогнестойкий</v>
          </cell>
          <cell r="G5005" t="str">
            <v>Aboveground cable installation, Group (B)/(B + OE)/(OE + IE)/(B + OE + IE), total number of cores: 13-16, core cross-section from 1 mm2 to 2.5 mm2, non-fireproof</v>
          </cell>
          <cell r="H5005" t="str">
            <v>м</v>
          </cell>
          <cell r="I5005" t="str">
            <v>m</v>
          </cell>
          <cell r="J5005">
            <v>0.29699999999999999</v>
          </cell>
          <cell r="K5005">
            <v>3.5000000000000003E-2</v>
          </cell>
          <cell r="L5005" t="str">
            <v>KQ-48-00</v>
          </cell>
          <cell r="M5005" t="str">
            <v>Кабель КИПиА, м</v>
          </cell>
          <cell r="N5005">
            <v>1</v>
          </cell>
          <cell r="O5005" t="str">
            <v>KQ-48-01</v>
          </cell>
          <cell r="P5005" t="str">
            <v>Монтаж кабеля КИПиА, м</v>
          </cell>
          <cell r="Q5005">
            <v>1</v>
          </cell>
        </row>
        <row r="5006">
          <cell r="E5006" t="str">
            <v>II00-03-03-12</v>
          </cell>
          <cell r="F5006" t="str">
            <v>Надземная прокладка кабеля, Группа(Б)/(Б+ОЭ)/(ОЭ+ИЭ)/(Б+ОЭ+ИЭ), общее количество жил 17-20, сечением жилы до 1 мм2, неогнестойкий</v>
          </cell>
          <cell r="G5006" t="str">
            <v>Aboveground cable installation, Group (B)/(B + OE)/(OE + IE)/(B + OE + IE), total number of cores: 17-20, core cross-section up to 1 mm2, non-fireproof</v>
          </cell>
          <cell r="H5006" t="str">
            <v>м</v>
          </cell>
          <cell r="I5006" t="str">
            <v>m</v>
          </cell>
          <cell r="J5006">
            <v>0.25</v>
          </cell>
          <cell r="K5006">
            <v>3.0000000000000002E-2</v>
          </cell>
          <cell r="L5006" t="str">
            <v>KQ-48-00</v>
          </cell>
          <cell r="M5006" t="str">
            <v>Кабель КИПиА, м</v>
          </cell>
          <cell r="N5006">
            <v>1</v>
          </cell>
          <cell r="O5006" t="str">
            <v>KQ-48-01</v>
          </cell>
          <cell r="P5006" t="str">
            <v>Монтаж кабеля КИПиА, м</v>
          </cell>
          <cell r="Q5006">
            <v>1</v>
          </cell>
        </row>
        <row r="5007">
          <cell r="E5007" t="str">
            <v>II00-03-03-13</v>
          </cell>
          <cell r="F5007" t="str">
            <v>Надземная прокладка кабеля, Группа (Б)/(Б+ОЭ)/(ОЭ+ИЭ)/(Б+ОЭ+ИЭ), общее количество жил 17-20, сечением жилы от 1мм2 до 2,5 мм2, неогнестойкий</v>
          </cell>
          <cell r="G5007" t="str">
            <v>Aboveground cable installation, Group (B)/(B + OE)/(OE + IE)/(B + OE + IE), total number of cores: 17-20, core cross-section from 1 mm2 to 2.5 mm2, non-fireproof</v>
          </cell>
          <cell r="H5007" t="str">
            <v>м</v>
          </cell>
          <cell r="I5007" t="str">
            <v>m</v>
          </cell>
          <cell r="J5007">
            <v>0.29699999999999999</v>
          </cell>
          <cell r="K5007">
            <v>3.5000000000000003E-2</v>
          </cell>
          <cell r="L5007" t="str">
            <v>KQ-48-00</v>
          </cell>
          <cell r="M5007" t="str">
            <v>Кабель КИПиА, м</v>
          </cell>
          <cell r="N5007">
            <v>1</v>
          </cell>
          <cell r="O5007" t="str">
            <v>KQ-48-01</v>
          </cell>
          <cell r="P5007" t="str">
            <v>Монтаж кабеля КИПиА, м</v>
          </cell>
          <cell r="Q5007">
            <v>1</v>
          </cell>
        </row>
        <row r="5008">
          <cell r="E5008" t="str">
            <v>II00-03-03-14</v>
          </cell>
          <cell r="F5008" t="str">
            <v>Надземная прокладка кабеля, Группа (Б)/(Б+ОЭ)/(ОЭ+ИЭ)/(Б+ОЭ+ИЭ), общее количество жил 21-24, сечением жилы до 1 мм2, неогнестойкий</v>
          </cell>
          <cell r="G5008" t="str">
            <v>Aboveground cable installation, Group (B)/(B + OE)/(OE + IE)/(B + OE + IE), total number of cores: 21-24, core cross-section up to 1 mm2, non-fireproof</v>
          </cell>
          <cell r="H5008" t="str">
            <v>м</v>
          </cell>
          <cell r="I5008" t="str">
            <v>m</v>
          </cell>
          <cell r="J5008">
            <v>0.29699999999999999</v>
          </cell>
          <cell r="K5008">
            <v>3.5000000000000003E-2</v>
          </cell>
          <cell r="L5008" t="str">
            <v>KQ-48-00</v>
          </cell>
          <cell r="M5008" t="str">
            <v>Кабель КИПиА, м</v>
          </cell>
          <cell r="N5008">
            <v>1</v>
          </cell>
          <cell r="O5008" t="str">
            <v>KQ-48-01</v>
          </cell>
          <cell r="P5008" t="str">
            <v>Монтаж кабеля КИПиА, м</v>
          </cell>
          <cell r="Q5008">
            <v>1</v>
          </cell>
        </row>
        <row r="5009">
          <cell r="E5009" t="str">
            <v>II00-03-03-15</v>
          </cell>
          <cell r="F5009" t="str">
            <v>Надземная прокладка кабеля, Группа (Б)/(Б+ОЭ)/(ОЭ+ИЭ)/(Б+ОЭ+ИЭ), общее количество жил 21-24, сечением жилы от 1мм2 до 2,5 мм2, неогнестойкий</v>
          </cell>
          <cell r="G5009" t="str">
            <v>Aboveground cable installation, Group (B)/(B + OE)/(OE + IE)/(B + OE + IE), total number of cores: 21-24, core cross-section from 1 mm2 to 2.5 mm2, non-fireproof</v>
          </cell>
          <cell r="H5009" t="str">
            <v>м</v>
          </cell>
          <cell r="I5009" t="str">
            <v>m</v>
          </cell>
          <cell r="J5009">
            <v>0.29699999999999999</v>
          </cell>
          <cell r="K5009">
            <v>3.5000000000000003E-2</v>
          </cell>
          <cell r="L5009" t="str">
            <v>KQ-48-00</v>
          </cell>
          <cell r="M5009" t="str">
            <v>Кабель КИПиА, м</v>
          </cell>
          <cell r="N5009">
            <v>1</v>
          </cell>
          <cell r="O5009" t="str">
            <v>KQ-48-01</v>
          </cell>
          <cell r="P5009" t="str">
            <v>Монтаж кабеля КИПиА, м</v>
          </cell>
          <cell r="Q5009">
            <v>1</v>
          </cell>
        </row>
        <row r="5010">
          <cell r="E5010" t="str">
            <v>II00-03-03-16</v>
          </cell>
          <cell r="F5010" t="str">
            <v>Надземная прокладка кабеля, Группа (Б)/(Б+ОЭ)/(ОЭ+ИЭ)/(Б+ОЭ+ИЭ), общее количество жил 25-28, сечением жилы до 1 мм2, неогнестойкий</v>
          </cell>
          <cell r="G5010" t="str">
            <v>Aboveground cable installation, Group (B)/(B + OE)/(OE + IE)/(B + OE + IE), total number of cores: 25-28, core cross-section up to 1 mm2, non-fireproof</v>
          </cell>
          <cell r="H5010" t="str">
            <v>м</v>
          </cell>
          <cell r="I5010" t="str">
            <v>m</v>
          </cell>
          <cell r="J5010">
            <v>0.29699999999999999</v>
          </cell>
          <cell r="K5010">
            <v>3.5000000000000003E-2</v>
          </cell>
          <cell r="L5010" t="str">
            <v>KQ-48-00</v>
          </cell>
          <cell r="M5010" t="str">
            <v>Кабель КИПиА, м</v>
          </cell>
          <cell r="N5010">
            <v>1</v>
          </cell>
          <cell r="O5010" t="str">
            <v>KQ-48-01</v>
          </cell>
          <cell r="P5010" t="str">
            <v>Монтаж кабеля КИПиА, м</v>
          </cell>
          <cell r="Q5010">
            <v>1</v>
          </cell>
        </row>
        <row r="5011">
          <cell r="E5011" t="str">
            <v>II00-03-03-17</v>
          </cell>
          <cell r="F5011" t="str">
            <v>Надземная прокладка кабеля, Группа (Б)/(Б+ОЭ)/(ОЭ+ИЭ)/(Б+ОЭ+ИЭ) общее количество жил 25-28, сечением жилы от 1мм2 до 2,5 мм2, неогнестойкий</v>
          </cell>
          <cell r="G5011" t="str">
            <v>Aboveground cable installation, Group (B)/(B + OE)/(OE + IE)/(B + OE + IE), total number of cores: 25-28, core cross-section from 1 mm2 to 2.5 mm2, non-fireproof</v>
          </cell>
          <cell r="H5011" t="str">
            <v>м</v>
          </cell>
          <cell r="I5011" t="str">
            <v>m</v>
          </cell>
          <cell r="J5011">
            <v>0.29699999999999999</v>
          </cell>
          <cell r="K5011">
            <v>3.5000000000000003E-2</v>
          </cell>
          <cell r="L5011" t="str">
            <v>KQ-48-00</v>
          </cell>
          <cell r="M5011" t="str">
            <v>Кабель КИПиА, м</v>
          </cell>
          <cell r="N5011">
            <v>1</v>
          </cell>
          <cell r="O5011" t="str">
            <v>KQ-48-01</v>
          </cell>
          <cell r="P5011" t="str">
            <v>Монтаж кабеля КИПиА, м</v>
          </cell>
          <cell r="Q5011">
            <v>1</v>
          </cell>
        </row>
        <row r="5012">
          <cell r="E5012" t="str">
            <v>II00-03-03-18</v>
          </cell>
          <cell r="F5012" t="str">
            <v>Надземная прокладка кабеля, Группа (Б)/(Б+ОЭ)/(ОЭ+ИЭ)/(Б+ОЭ+ИЭ), общее количество жил 29-32, сечением жилы до 1 мм2, неогнестойкий</v>
          </cell>
          <cell r="G5012" t="str">
            <v>Aboveground cable installation, Group (B)/(B + OE)/(OE + IE)/(B + OE + IE), total number of cores: 29-32, core cross-section up to 1 mm2, non-fireproof</v>
          </cell>
          <cell r="H5012" t="str">
            <v>м</v>
          </cell>
          <cell r="I5012" t="str">
            <v>m</v>
          </cell>
          <cell r="J5012">
            <v>0.29699999999999999</v>
          </cell>
          <cell r="K5012">
            <v>3.5000000000000003E-2</v>
          </cell>
          <cell r="L5012" t="str">
            <v>KQ-48-00</v>
          </cell>
          <cell r="M5012" t="str">
            <v>Кабель КИПиА, м</v>
          </cell>
          <cell r="N5012">
            <v>1</v>
          </cell>
          <cell r="O5012" t="str">
            <v>KQ-48-01</v>
          </cell>
          <cell r="P5012" t="str">
            <v>Монтаж кабеля КИПиА, м</v>
          </cell>
          <cell r="Q5012">
            <v>1</v>
          </cell>
        </row>
        <row r="5013">
          <cell r="E5013" t="str">
            <v>II00-03-03-19</v>
          </cell>
          <cell r="F5013" t="str">
            <v>Надземная прокладка кабеля, Группа (Б)/(Б+ОЭ)/(ОЭ+ИЭ)/(Б+ОЭ+ИЭ), общее количество жил 29-32, сечением жилы от 1мм2 до 2,5 мм2, неогнестойкий</v>
          </cell>
          <cell r="G5013" t="str">
            <v>Aboveground cable installation, Group (B)/(B + OE)/(OE + IE)/(B + OE + IE), total number of cores: 29-32, core cross-section from 1 mm2 to 2.5 mm2, non-fireproof</v>
          </cell>
          <cell r="H5013" t="str">
            <v>м</v>
          </cell>
          <cell r="I5013" t="str">
            <v>m</v>
          </cell>
          <cell r="J5013">
            <v>0.36899999999999999</v>
          </cell>
          <cell r="K5013">
            <v>3.9E-2</v>
          </cell>
          <cell r="L5013" t="str">
            <v>KQ-48-00</v>
          </cell>
          <cell r="M5013" t="str">
            <v>Кабель КИПиА, м</v>
          </cell>
          <cell r="N5013">
            <v>1</v>
          </cell>
          <cell r="O5013" t="str">
            <v>KQ-48-01</v>
          </cell>
          <cell r="P5013" t="str">
            <v>Монтаж кабеля КИПиА, м</v>
          </cell>
          <cell r="Q5013">
            <v>1</v>
          </cell>
        </row>
        <row r="5014">
          <cell r="E5014" t="str">
            <v>II00-03-03-20</v>
          </cell>
          <cell r="F5014" t="str">
            <v>Надземная прокладка кабеля, Группа (Б)/(Б+ОЭ)/(ОЭ+ИЭ)/(Б+ОЭ+ИЭ), общее количество жил 33-36, сечением жилы до 1 мм2, неогнестойкий</v>
          </cell>
          <cell r="G5014" t="str">
            <v>Aboveground cable installation, Group (B)/(B + OE)/(OE + IE)/(B + OE + IE), total number of cores: 33-36, core cross-section up to 1 mm2, non-fireproof</v>
          </cell>
          <cell r="H5014" t="str">
            <v>м</v>
          </cell>
          <cell r="I5014" t="str">
            <v>m</v>
          </cell>
          <cell r="J5014">
            <v>0.29699999999999999</v>
          </cell>
          <cell r="K5014">
            <v>3.5000000000000003E-2</v>
          </cell>
          <cell r="L5014" t="str">
            <v>KQ-48-00</v>
          </cell>
          <cell r="M5014" t="str">
            <v>Кабель КИПиА, м</v>
          </cell>
          <cell r="N5014">
            <v>1</v>
          </cell>
          <cell r="O5014" t="str">
            <v>KQ-48-01</v>
          </cell>
          <cell r="P5014" t="str">
            <v>Монтаж кабеля КИПиА, м</v>
          </cell>
          <cell r="Q5014">
            <v>1</v>
          </cell>
        </row>
        <row r="5015">
          <cell r="E5015" t="str">
            <v>II00-03-03-21</v>
          </cell>
          <cell r="F5015" t="str">
            <v>Надземная прокладка кабеля, Группа (Б)/(Б+ОЭ)/(ОЭ+ИЭ)/(Б+ОЭ+ИЭ), общее количество жил 33-36, сечением жилы от 1мм2 до 2,5 мм2, неогнестойкий</v>
          </cell>
          <cell r="G5015" t="str">
            <v>Aboveground cable installation, Group (B)/(B + OE)/(OE + IE)/(B + OE + IE), total number of cores: 33-36, core cross-section from 1 mm2 to 2.5 mm2, non-fireproof</v>
          </cell>
          <cell r="H5015" t="str">
            <v>м</v>
          </cell>
          <cell r="I5015" t="str">
            <v>m</v>
          </cell>
          <cell r="J5015">
            <v>0.36899999999999999</v>
          </cell>
          <cell r="K5015">
            <v>3.9E-2</v>
          </cell>
          <cell r="L5015" t="str">
            <v>KQ-48-00</v>
          </cell>
          <cell r="M5015" t="str">
            <v>Кабель КИПиА, м</v>
          </cell>
          <cell r="N5015">
            <v>1</v>
          </cell>
          <cell r="O5015" t="str">
            <v>KQ-48-01</v>
          </cell>
          <cell r="P5015" t="str">
            <v>Монтаж кабеля КИПиА, м</v>
          </cell>
          <cell r="Q5015">
            <v>1</v>
          </cell>
        </row>
        <row r="5016">
          <cell r="E5016" t="str">
            <v>II00-03-03-22</v>
          </cell>
          <cell r="F5016" t="str">
            <v>Надземная прокладка кабеля, Группа (Б)/(Б+ОЭ)/(ОЭ+ИЭ)/(Б+ОЭ+ИЭ), общее количество жил 37-40, сечением жилы до 1 мм2, неогнестойкий</v>
          </cell>
          <cell r="G5016" t="str">
            <v>Aboveground cable installation, Group (B)/(B + OE)/(OE + IE)/(B + OE + IE), total number of cores: 37-40, core cross-section up to 1 mm2, non-fireproof</v>
          </cell>
          <cell r="H5016" t="str">
            <v>м</v>
          </cell>
          <cell r="I5016" t="str">
            <v>m</v>
          </cell>
          <cell r="J5016">
            <v>0.29699999999999999</v>
          </cell>
          <cell r="K5016">
            <v>3.5000000000000003E-2</v>
          </cell>
          <cell r="L5016" t="str">
            <v>KQ-48-00</v>
          </cell>
          <cell r="M5016" t="str">
            <v>Кабель КИПиА, м</v>
          </cell>
          <cell r="N5016">
            <v>1</v>
          </cell>
          <cell r="O5016" t="str">
            <v>KQ-48-01</v>
          </cell>
          <cell r="P5016" t="str">
            <v>Монтаж кабеля КИПиА, м</v>
          </cell>
          <cell r="Q5016">
            <v>1</v>
          </cell>
        </row>
        <row r="5017">
          <cell r="E5017" t="str">
            <v>II00-03-03-23</v>
          </cell>
          <cell r="F5017" t="str">
            <v>Надземная прокладка кабеля, Группа (Б)/(Б+ОЭ)/(ОЭ+ИЭ)/(Б+ОЭ+ИЭ), общее количество жил 37-40, сечением жилы от 1мм2 до 2,5 мм2, неогнестойкий</v>
          </cell>
          <cell r="G5017" t="str">
            <v>Aboveground cable installation, Group (B)/(B + OE)/(OE + IE)/(B + OE + IE), total number of cores: 37-40, core cross-section from 1 mm2 to 2.5 mm2, non-fireproof</v>
          </cell>
          <cell r="H5017" t="str">
            <v>м</v>
          </cell>
          <cell r="I5017" t="str">
            <v>m</v>
          </cell>
          <cell r="J5017">
            <v>0.36899999999999999</v>
          </cell>
          <cell r="K5017">
            <v>3.9E-2</v>
          </cell>
          <cell r="L5017" t="str">
            <v>KQ-48-00</v>
          </cell>
          <cell r="M5017" t="str">
            <v>Кабель КИПиА, м</v>
          </cell>
          <cell r="N5017">
            <v>1</v>
          </cell>
          <cell r="O5017" t="str">
            <v>KQ-48-01</v>
          </cell>
          <cell r="P5017" t="str">
            <v>Монтаж кабеля КИПиА, м</v>
          </cell>
          <cell r="Q5017">
            <v>1</v>
          </cell>
        </row>
        <row r="5018">
          <cell r="E5018" t="str">
            <v>II00-03-03-24</v>
          </cell>
          <cell r="F5018" t="str">
            <v>Надземная прокладка кабеля, Группа (Б)/(Б+ОЭ)/(ОЭ+ИЭ)/(Б+ОЭ+ИЭ), общее количество жил 41-44, сечением жилы до 1 мм2, неогнестойкий</v>
          </cell>
          <cell r="G5018" t="str">
            <v>Aboveground cable installation, Group (B)/(B + OE)/(OE + IE)/(B + OE + IE), total number of cores: 41-44, core cross-section up to 1 mm2, non-fireproof</v>
          </cell>
          <cell r="H5018" t="str">
            <v>м</v>
          </cell>
          <cell r="I5018" t="str">
            <v>m</v>
          </cell>
          <cell r="J5018">
            <v>0.29699999999999999</v>
          </cell>
          <cell r="K5018">
            <v>3.5000000000000003E-2</v>
          </cell>
          <cell r="L5018" t="str">
            <v>KQ-48-00</v>
          </cell>
          <cell r="M5018" t="str">
            <v>Кабель КИПиА, м</v>
          </cell>
          <cell r="N5018">
            <v>1</v>
          </cell>
          <cell r="O5018" t="str">
            <v>KQ-48-01</v>
          </cell>
          <cell r="P5018" t="str">
            <v>Монтаж кабеля КИПиА, м</v>
          </cell>
          <cell r="Q5018">
            <v>1</v>
          </cell>
        </row>
        <row r="5019">
          <cell r="E5019" t="str">
            <v>II00-03-03-25</v>
          </cell>
          <cell r="F5019" t="str">
            <v>Надземная прокладка кабеля, Группа (Б)/(Б+ОЭ)/(ОЭ+ИЭ)/(Б+ОЭ+ИЭ), общее количество жил 41-44, сечением жилы от 1мм2 до 2,5 мм2, неогнестойкий</v>
          </cell>
          <cell r="G5019" t="str">
            <v>Aboveground cable installation, Group (B)/(B + OE)/(OE + IE)/(B + OE + IE), total number of cores: 41-44, core cross-section from 1 mm2 to 2.5 mm2, non-fireproof</v>
          </cell>
          <cell r="H5019" t="str">
            <v>м</v>
          </cell>
          <cell r="I5019" t="str">
            <v>m</v>
          </cell>
          <cell r="J5019">
            <v>0.36899999999999999</v>
          </cell>
          <cell r="K5019">
            <v>3.9E-2</v>
          </cell>
          <cell r="L5019" t="str">
            <v>KQ-48-00</v>
          </cell>
          <cell r="M5019" t="str">
            <v>Кабель КИПиА, м</v>
          </cell>
          <cell r="N5019">
            <v>1</v>
          </cell>
          <cell r="O5019" t="str">
            <v>KQ-48-01</v>
          </cell>
          <cell r="P5019" t="str">
            <v>Монтаж кабеля КИПиА, м</v>
          </cell>
          <cell r="Q5019">
            <v>1</v>
          </cell>
        </row>
        <row r="5020">
          <cell r="E5020" t="str">
            <v>II00-03-03-26</v>
          </cell>
          <cell r="F5020" t="str">
            <v>Надземная прокладка кабеля, Группа (Б)/(Б+ОЭ)/(ОЭ+ИЭ)/(Б+ОЭ+ИЭ), общее количество жил 45-48, сечением жилы до 1 мм2, неогнестойкий</v>
          </cell>
          <cell r="G5020" t="str">
            <v>Aboveground cable installation, Group (B)/(B + OE)/(OE + IE)/(B + OE + IE), total number of cores: 45-48, core cross-section up to 1 mm2, non-fireproof</v>
          </cell>
          <cell r="H5020" t="str">
            <v>м</v>
          </cell>
          <cell r="I5020" t="str">
            <v>m</v>
          </cell>
          <cell r="J5020">
            <v>0.29699999999999999</v>
          </cell>
          <cell r="K5020">
            <v>3.5000000000000003E-2</v>
          </cell>
          <cell r="L5020" t="str">
            <v>KQ-48-00</v>
          </cell>
          <cell r="M5020" t="str">
            <v>Кабель КИПиА, м</v>
          </cell>
          <cell r="N5020">
            <v>1</v>
          </cell>
          <cell r="O5020" t="str">
            <v>KQ-48-01</v>
          </cell>
          <cell r="P5020" t="str">
            <v>Монтаж кабеля КИПиА, м</v>
          </cell>
          <cell r="Q5020">
            <v>1</v>
          </cell>
        </row>
        <row r="5021">
          <cell r="E5021" t="str">
            <v>II00-03-03-27</v>
          </cell>
          <cell r="F5021" t="str">
            <v>Надземная прокладка кабеля, Группа (Б)/(Б+ОЭ)/(ОЭ+ИЭ)/(Б+ОЭ+ИЭ), общее количество жил 45-48, сечением жилы от 1мм2 до 2,5 мм2, неогнестойкий</v>
          </cell>
          <cell r="G5021" t="str">
            <v>Aboveground cable installation, Group (B)/(B + OE)/(OE + IE)/(B + OE + IE), total number of cores: 45-48, core cross-section from 1 mm2 to 2.5 mm2, non-fireproof</v>
          </cell>
          <cell r="H5021" t="str">
            <v>м</v>
          </cell>
          <cell r="I5021" t="str">
            <v>m</v>
          </cell>
          <cell r="J5021">
            <v>0.36899999999999999</v>
          </cell>
          <cell r="K5021">
            <v>3.9E-2</v>
          </cell>
          <cell r="L5021" t="str">
            <v>KQ-48-00</v>
          </cell>
          <cell r="M5021" t="str">
            <v>Кабель КИПиА, м</v>
          </cell>
          <cell r="N5021">
            <v>1</v>
          </cell>
          <cell r="O5021" t="str">
            <v>KQ-48-01</v>
          </cell>
          <cell r="P5021" t="str">
            <v>Монтаж кабеля КИПиА, м</v>
          </cell>
          <cell r="Q5021">
            <v>1</v>
          </cell>
        </row>
        <row r="5022">
          <cell r="E5022" t="str">
            <v>II00-03-03-28</v>
          </cell>
          <cell r="F5022" t="str">
            <v>Надземная прокладка кабеля, Группа (Б)/(Б+ОЭ)/(ОЭ+ИЭ)/(Б+ОЭ+ИЭ), общее количество жил 49-52, сечением жилы до 1 мм2, неогнестойкий</v>
          </cell>
          <cell r="G5022" t="str">
            <v>Aboveground cable installation, Group (B)/(B + OE)/(OE + IE)/(B + OE + IE), total number of cores: 49-52, core cross-section up to 1 mm2, non-fireproof</v>
          </cell>
          <cell r="H5022" t="str">
            <v>м</v>
          </cell>
          <cell r="I5022" t="str">
            <v>m</v>
          </cell>
          <cell r="J5022">
            <v>0.29699999999999999</v>
          </cell>
          <cell r="K5022">
            <v>3.5000000000000003E-2</v>
          </cell>
          <cell r="L5022" t="str">
            <v>KQ-48-00</v>
          </cell>
          <cell r="M5022" t="str">
            <v>Кабель КИПиА, м</v>
          </cell>
          <cell r="N5022">
            <v>1</v>
          </cell>
          <cell r="O5022" t="str">
            <v>KQ-48-01</v>
          </cell>
          <cell r="P5022" t="str">
            <v>Монтаж кабеля КИПиА, м</v>
          </cell>
          <cell r="Q5022">
            <v>1</v>
          </cell>
        </row>
        <row r="5023">
          <cell r="E5023" t="str">
            <v>II00-03-03-29</v>
          </cell>
          <cell r="F5023" t="str">
            <v>Надземная прокладка кабеля, Группа (Б)/(Б+ОЭ)/(ОЭ+ИЭ)/(Б+ОЭ+ИЭ), общее количество жил 49-52, сечением жилы от 1мм2 до 2,5 мм2, неогнестойкий</v>
          </cell>
          <cell r="G5023" t="str">
            <v>Aboveground cable installation, Group (B)/(B + OE)/(OE + IE)/(B + OE + IE), total number of cores: 49-52, core cross-section from 1 mm2 to 2.5 mm2, non-fireproof</v>
          </cell>
          <cell r="H5023" t="str">
            <v>м</v>
          </cell>
          <cell r="I5023" t="str">
            <v>m</v>
          </cell>
          <cell r="J5023">
            <v>0.40800000000000003</v>
          </cell>
          <cell r="K5023">
            <v>4.3999999999999991E-2</v>
          </cell>
          <cell r="L5023" t="str">
            <v>KQ-48-00</v>
          </cell>
          <cell r="M5023" t="str">
            <v>Кабель КИПиА, м</v>
          </cell>
          <cell r="N5023">
            <v>1</v>
          </cell>
          <cell r="O5023" t="str">
            <v>KQ-48-01</v>
          </cell>
          <cell r="P5023" t="str">
            <v>Монтаж кабеля КИПиА, м</v>
          </cell>
          <cell r="Q5023">
            <v>1</v>
          </cell>
        </row>
        <row r="5024">
          <cell r="E5024" t="str">
            <v>II00-03-03-30</v>
          </cell>
          <cell r="F5024" t="str">
            <v>Надземная прокладка кабеля, Группа (Б)/(Б+ОЭ)/(ОЭ+ИЭ)/(Б+ОЭ+ИЭ), общее количество жил 53-56, сечением жилы до 1 мм2, неогнестойкий</v>
          </cell>
          <cell r="G5024" t="str">
            <v>Aboveground cable installation, Group (B)/(B + OE)/(OE + IE)/(B + OE + IE), total number of cores: 53-56, core cross-section up to 1 mm2, non-fireproof</v>
          </cell>
          <cell r="H5024" t="str">
            <v>м</v>
          </cell>
          <cell r="I5024" t="str">
            <v>m</v>
          </cell>
          <cell r="J5024">
            <v>0.29699999999999999</v>
          </cell>
          <cell r="K5024">
            <v>3.5000000000000003E-2</v>
          </cell>
          <cell r="L5024" t="str">
            <v>KQ-48-00</v>
          </cell>
          <cell r="M5024" t="str">
            <v>Кабель КИПиА, м</v>
          </cell>
          <cell r="N5024">
            <v>1</v>
          </cell>
          <cell r="O5024" t="str">
            <v>KQ-48-01</v>
          </cell>
          <cell r="P5024" t="str">
            <v>Монтаж кабеля КИПиА, м</v>
          </cell>
          <cell r="Q5024">
            <v>1</v>
          </cell>
        </row>
        <row r="5025">
          <cell r="E5025" t="str">
            <v>II00-03-03-31</v>
          </cell>
          <cell r="F5025" t="str">
            <v>Надземная прокладка кабеля, Группа (Б)/(Б+ОЭ)/(ОЭ+ИЭ)/(Б+ОЭ+ИЭ), общее количество жил 53-56, сечением жилы от 1мм2 до 2,5 мм2, неогнестойкий</v>
          </cell>
          <cell r="G5025" t="str">
            <v>Aboveground cable installation, Group (B)/(B + OE)/(OE + IE)/(B + OE + IE), total number of cores: 53-56, core cross-section from 1 mm2 to 2.5 mm2, non-fireproof</v>
          </cell>
          <cell r="H5025" t="str">
            <v>м</v>
          </cell>
          <cell r="I5025" t="str">
            <v>m</v>
          </cell>
          <cell r="J5025">
            <v>0.40800000000000003</v>
          </cell>
          <cell r="K5025">
            <v>4.3999999999999991E-2</v>
          </cell>
          <cell r="L5025" t="str">
            <v>KQ-48-00</v>
          </cell>
          <cell r="M5025" t="str">
            <v>Кабель КИПиА, м</v>
          </cell>
          <cell r="N5025">
            <v>1</v>
          </cell>
          <cell r="O5025" t="str">
            <v>KQ-48-01</v>
          </cell>
          <cell r="P5025" t="str">
            <v>Монтаж кабеля КИПиА, м</v>
          </cell>
          <cell r="Q5025">
            <v>1</v>
          </cell>
        </row>
        <row r="5026">
          <cell r="E5026" t="str">
            <v>II00-03-03-32</v>
          </cell>
          <cell r="F5026" t="str">
            <v>Надземная прокладка кабеля, Группа (Б)/(Б+ОЭ)/(ОЭ+ИЭ)/(Б+ОЭ+ИЭ), общее количество жил 57-60, сечением жилы до 1 мм2, неогнестойкий</v>
          </cell>
          <cell r="G5026" t="str">
            <v>Aboveground cable installation, Group (B)/(B + OE)/(OE + IE)/(B + OE + IE), total number of cores: 57-60, core cross-section up to 1 mm2, non-fireproof</v>
          </cell>
          <cell r="H5026" t="str">
            <v>м</v>
          </cell>
          <cell r="I5026" t="str">
            <v>m</v>
          </cell>
          <cell r="J5026">
            <v>0.36899999999999999</v>
          </cell>
          <cell r="K5026">
            <v>3.9E-2</v>
          </cell>
          <cell r="L5026" t="str">
            <v>KQ-48-00</v>
          </cell>
          <cell r="M5026" t="str">
            <v>Кабель КИПиА, м</v>
          </cell>
          <cell r="N5026">
            <v>1</v>
          </cell>
          <cell r="O5026" t="str">
            <v>KQ-48-01</v>
          </cell>
          <cell r="P5026" t="str">
            <v>Монтаж кабеля КИПиА, м</v>
          </cell>
          <cell r="Q5026">
            <v>1</v>
          </cell>
        </row>
        <row r="5027">
          <cell r="E5027" t="str">
            <v>II00-03-03-33</v>
          </cell>
          <cell r="F5027" t="str">
            <v>Надземная прокладка кабеля, Группа (Б)/(Б+ОЭ)/(ОЭ+ИЭ)/(Б+ОЭ+ИЭ), общее количество жил 57-60, сечением жилы от 1мм2 до 2,5 мм2, неогнестойкий</v>
          </cell>
          <cell r="G5027" t="str">
            <v>Aboveground cable installation, Group (B)/(B + OE)/(OE + IE)/(B + OE + IE), total number of cores: 57-60, core cross-section from 1 mm2 to 2.5 mm2, non-fireproof</v>
          </cell>
          <cell r="H5027" t="str">
            <v>м</v>
          </cell>
          <cell r="I5027" t="str">
            <v>m</v>
          </cell>
          <cell r="J5027">
            <v>0.40800000000000003</v>
          </cell>
          <cell r="K5027">
            <v>4.3999999999999991E-2</v>
          </cell>
          <cell r="L5027" t="str">
            <v>KQ-48-00</v>
          </cell>
          <cell r="M5027" t="str">
            <v>Кабель КИПиА, м</v>
          </cell>
          <cell r="N5027">
            <v>1</v>
          </cell>
          <cell r="O5027" t="str">
            <v>KQ-48-01</v>
          </cell>
          <cell r="P5027" t="str">
            <v>Монтаж кабеля КИПиА, м</v>
          </cell>
          <cell r="Q5027">
            <v>1</v>
          </cell>
        </row>
        <row r="5028">
          <cell r="E5028" t="str">
            <v>II00-03-03-34</v>
          </cell>
          <cell r="F5028" t="str">
            <v>Надземная прокладка кабеля, Группа (Б)/(Б+ОЭ)/(ОЭ+ИЭ)/(Б+ОЭ+ИЭ), общее количество жил 61-64, сечением жилы до 1 мм2, неогнестойкий</v>
          </cell>
          <cell r="G5028" t="str">
            <v>Aboveground cable installation, Group (B)/(B + OE)/(OE + IE)/(B + OE + IE), total number of cores: 61-64, core cross-section up to 1 mm2, non-fireproof</v>
          </cell>
          <cell r="H5028" t="str">
            <v>м</v>
          </cell>
          <cell r="I5028" t="str">
            <v>m</v>
          </cell>
          <cell r="J5028">
            <v>0.36899999999999999</v>
          </cell>
          <cell r="K5028">
            <v>3.9E-2</v>
          </cell>
          <cell r="L5028" t="str">
            <v>KQ-48-00</v>
          </cell>
          <cell r="M5028" t="str">
            <v>Кабель КИПиА, м</v>
          </cell>
          <cell r="N5028">
            <v>1</v>
          </cell>
          <cell r="O5028" t="str">
            <v>KQ-48-01</v>
          </cell>
          <cell r="P5028" t="str">
            <v>Монтаж кабеля КИПиА, м</v>
          </cell>
          <cell r="Q5028">
            <v>1</v>
          </cell>
        </row>
        <row r="5029">
          <cell r="E5029" t="str">
            <v>II00-03-03-35</v>
          </cell>
          <cell r="F5029" t="str">
            <v>Надземная прокладка кабеля, Группа (Б)/(Б+ОЭ)/(ОЭ+ИЭ)/(Б+ОЭ+ИЭ), общее количество жил 61-64, сечением жилы от 1мм2 до 2,5 мм2, неогнестойкий</v>
          </cell>
          <cell r="G5029" t="str">
            <v>Aboveground cable installation, Group (B)/(B + OE)/(OE + IE)/(B + OE + IE), total number of cores: 61-64, core cross-section from 1 mm2 to 2.5 mm2, non-fireproof</v>
          </cell>
          <cell r="H5029" t="str">
            <v>м</v>
          </cell>
          <cell r="I5029" t="str">
            <v>m</v>
          </cell>
          <cell r="J5029">
            <v>0.40800000000000003</v>
          </cell>
          <cell r="K5029">
            <v>4.3999999999999991E-2</v>
          </cell>
          <cell r="L5029" t="str">
            <v>KQ-48-00</v>
          </cell>
          <cell r="M5029" t="str">
            <v>Кабель КИПиА, м</v>
          </cell>
          <cell r="N5029">
            <v>1</v>
          </cell>
          <cell r="O5029" t="str">
            <v>KQ-48-01</v>
          </cell>
          <cell r="P5029" t="str">
            <v>Монтаж кабеля КИПиА, м</v>
          </cell>
          <cell r="Q5029">
            <v>1</v>
          </cell>
        </row>
        <row r="5030">
          <cell r="E5030" t="str">
            <v>II00-03-03-36</v>
          </cell>
          <cell r="F5030" t="str">
            <v>Надземная прокладка кабеля, Группа (Б)/(Б+ОЭ)/(ОЭ+ИЭ)/(Б+ОЭ+ИЭ), общее количество жил 1-4, сечением жилы до 1 мм2, огнестойкий</v>
          </cell>
          <cell r="G5030" t="str">
            <v>Aboveground cable installation, Group (B)/(B + OE)/(OE + IE)/(B + OE + IE), total number of cores: 1-4, core cross-section up to 1 mm2, flame-resistant</v>
          </cell>
          <cell r="H5030" t="str">
            <v>м</v>
          </cell>
          <cell r="I5030" t="str">
            <v>m</v>
          </cell>
          <cell r="J5030">
            <v>0.25</v>
          </cell>
          <cell r="K5030">
            <v>3.0000000000000002E-2</v>
          </cell>
          <cell r="L5030" t="str">
            <v>KQ-48-00</v>
          </cell>
          <cell r="M5030" t="str">
            <v>Кабель КИПиА, м</v>
          </cell>
          <cell r="N5030">
            <v>1</v>
          </cell>
          <cell r="O5030" t="str">
            <v>KQ-48-01</v>
          </cell>
          <cell r="P5030" t="str">
            <v>Монтаж кабеля КИПиА, м</v>
          </cell>
          <cell r="Q5030">
            <v>1</v>
          </cell>
        </row>
        <row r="5031">
          <cell r="E5031" t="str">
            <v>II00-03-03-37</v>
          </cell>
          <cell r="F5031" t="str">
            <v>Надземная прокладка кабеля, Группа (Б)/(Б+ОЭ)/(ОЭ+ИЭ)/(Б+ОЭ+ИЭ), общее количество жил 1-4, сечением жилы от 1мм2 до 2,5 мм2, огнестойкий</v>
          </cell>
          <cell r="G5031" t="str">
            <v>Aboveground cable installation, Group (B)/(B + OE)/(OE + IE)/(B + OE + IE), total number of cores: 1-4, core cross-section from 1 mm2 to 2.5 mm2, flame-resistant</v>
          </cell>
          <cell r="H5031" t="str">
            <v>м</v>
          </cell>
          <cell r="I5031" t="str">
            <v>m</v>
          </cell>
          <cell r="J5031">
            <v>0.25</v>
          </cell>
          <cell r="K5031">
            <v>3.0000000000000002E-2</v>
          </cell>
          <cell r="L5031" t="str">
            <v>KQ-48-00</v>
          </cell>
          <cell r="M5031" t="str">
            <v>Кабель КИПиА, м</v>
          </cell>
          <cell r="N5031">
            <v>1</v>
          </cell>
          <cell r="O5031" t="str">
            <v>KQ-48-01</v>
          </cell>
          <cell r="P5031" t="str">
            <v>Монтаж кабеля КИПиА, м</v>
          </cell>
          <cell r="Q5031">
            <v>1</v>
          </cell>
        </row>
        <row r="5032">
          <cell r="E5032" t="str">
            <v>II00-03-03-38</v>
          </cell>
          <cell r="F5032" t="str">
            <v>Надземная прокладка кабеля, Группа (Б)/(Б+ОЭ)/(ОЭ+ИЭ)/(Б+ОЭ+ИЭ), общее количество жил 5-8, сечением жилы до 1 мм2, огнестойкий</v>
          </cell>
          <cell r="G5032" t="str">
            <v>Aboveground cable installation, Group (B)/(B + OE)/(OE + IE)/(B + OE + IE), total number of cores: 5-8, core cross-section up to 1 mm2, flame-resistant</v>
          </cell>
          <cell r="H5032" t="str">
            <v>м</v>
          </cell>
          <cell r="I5032" t="str">
            <v>m</v>
          </cell>
          <cell r="J5032">
            <v>0.25</v>
          </cell>
          <cell r="K5032">
            <v>3.0000000000000002E-2</v>
          </cell>
          <cell r="L5032" t="str">
            <v>KQ-48-00</v>
          </cell>
          <cell r="M5032" t="str">
            <v>Кабель КИПиА, м</v>
          </cell>
          <cell r="N5032">
            <v>1</v>
          </cell>
          <cell r="O5032" t="str">
            <v>KQ-48-01</v>
          </cell>
          <cell r="P5032" t="str">
            <v>Монтаж кабеля КИПиА, м</v>
          </cell>
          <cell r="Q5032">
            <v>1</v>
          </cell>
        </row>
        <row r="5033">
          <cell r="E5033" t="str">
            <v>II00-03-03-39</v>
          </cell>
          <cell r="F5033" t="str">
            <v>Надземная прокладка кабеля, Группа (Б)/(Б+ОЭ)/(ОЭ+ИЭ)/(Б+ОЭ+ИЭ), общее количество жил 5-8, сечением жилы от 1мм2 до 2,5 мм2, огнестойкий</v>
          </cell>
          <cell r="G5033" t="str">
            <v>Aboveground cable installation, Group (B)/(B + OE)/(OE + IE)/(B + OE + IE), total number of cores: 5-8, core cross-section from 1 mm2 to 2.5 mm2, flame-resistant</v>
          </cell>
          <cell r="H5033" t="str">
            <v>м</v>
          </cell>
          <cell r="I5033" t="str">
            <v>m</v>
          </cell>
          <cell r="J5033">
            <v>0.29699999999999999</v>
          </cell>
          <cell r="K5033">
            <v>3.5000000000000003E-2</v>
          </cell>
          <cell r="L5033" t="str">
            <v>KQ-48-00</v>
          </cell>
          <cell r="M5033" t="str">
            <v>Кабель КИПиА, м</v>
          </cell>
          <cell r="N5033">
            <v>1</v>
          </cell>
          <cell r="O5033" t="str">
            <v>KQ-48-01</v>
          </cell>
          <cell r="P5033" t="str">
            <v>Монтаж кабеля КИПиА, м</v>
          </cell>
          <cell r="Q5033">
            <v>1</v>
          </cell>
        </row>
        <row r="5034">
          <cell r="E5034" t="str">
            <v>II00-03-03-40</v>
          </cell>
          <cell r="F5034" t="str">
            <v>Надземная прокладка кабеля, Группа (Б)/(Б+ОЭ)/(ОЭ+ИЭ)/(Б+ОЭ+ИЭ), общее количество жил 9-12, сечением жилы до 1 мм2, огнестойкий</v>
          </cell>
          <cell r="G5034" t="str">
            <v>Aboveground cable installation, Group (B)/(B + OE)/(OE + IE)/(B + OE + IE), total number of cores: 9-12, core cross-section up to 1 mm2, flame-resistant</v>
          </cell>
          <cell r="H5034" t="str">
            <v>м</v>
          </cell>
          <cell r="I5034" t="str">
            <v>m</v>
          </cell>
          <cell r="J5034">
            <v>0.29699999999999999</v>
          </cell>
          <cell r="K5034">
            <v>3.5000000000000003E-2</v>
          </cell>
          <cell r="L5034" t="str">
            <v>KQ-48-00</v>
          </cell>
          <cell r="M5034" t="str">
            <v>Кабель КИПиА, м</v>
          </cell>
          <cell r="N5034">
            <v>1</v>
          </cell>
          <cell r="O5034" t="str">
            <v>KQ-48-01</v>
          </cell>
          <cell r="P5034" t="str">
            <v>Монтаж кабеля КИПиА, м</v>
          </cell>
          <cell r="Q5034">
            <v>1</v>
          </cell>
        </row>
        <row r="5035">
          <cell r="E5035" t="str">
            <v>II00-03-03-41</v>
          </cell>
          <cell r="F5035" t="str">
            <v>Надземная прокладка кабеля, Группа (Б)/(Б+ОЭ)/(ОЭ+ИЭ)/(Б+ОЭ+ИЭ), общее количество жил 9-12, сечением жилы от 1мм2 до 2,5 мм2, огнестойкий</v>
          </cell>
          <cell r="G5035" t="str">
            <v>Aboveground cable installation, Group (B)/(B + OE)/(OE + IE)/(B + OE + IE), total number of cores: 9-12, core cross-section from 1 mm2 to 2.5 mm2, flame-resistant</v>
          </cell>
          <cell r="H5035" t="str">
            <v>м</v>
          </cell>
          <cell r="I5035" t="str">
            <v>m</v>
          </cell>
          <cell r="J5035">
            <v>0.29699999999999999</v>
          </cell>
          <cell r="K5035">
            <v>3.5000000000000003E-2</v>
          </cell>
          <cell r="L5035" t="str">
            <v>KQ-48-00</v>
          </cell>
          <cell r="M5035" t="str">
            <v>Кабель КИПиА, м</v>
          </cell>
          <cell r="N5035">
            <v>1</v>
          </cell>
          <cell r="O5035" t="str">
            <v>KQ-48-01</v>
          </cell>
          <cell r="P5035" t="str">
            <v>Монтаж кабеля КИПиА, м</v>
          </cell>
          <cell r="Q5035">
            <v>1</v>
          </cell>
        </row>
        <row r="5036">
          <cell r="E5036" t="str">
            <v>II00-03-03-42</v>
          </cell>
          <cell r="F5036" t="str">
            <v>Надземная прокладка кабеля, Группа (Б)/(Б+ОЭ)/(ОЭ+ИЭ)/(Б+ОЭ+ИЭ), общее количество жил 13-16, сечением жилы до 1 мм2, огнестойкий</v>
          </cell>
          <cell r="G5036" t="str">
            <v>Aboveground cable installation, Group (B)/(B + OE)/(OE + IE)/(B + OE + IE), total number of cores: 13-16, core cross-section up to 1 mm2, flame-resistant</v>
          </cell>
          <cell r="H5036" t="str">
            <v>м</v>
          </cell>
          <cell r="I5036" t="str">
            <v>m</v>
          </cell>
          <cell r="J5036">
            <v>0.29699999999999999</v>
          </cell>
          <cell r="K5036">
            <v>3.5000000000000003E-2</v>
          </cell>
          <cell r="L5036" t="str">
            <v>KQ-48-00</v>
          </cell>
          <cell r="M5036" t="str">
            <v>Кабель КИПиА, м</v>
          </cell>
          <cell r="N5036">
            <v>1</v>
          </cell>
          <cell r="O5036" t="str">
            <v>KQ-48-01</v>
          </cell>
          <cell r="P5036" t="str">
            <v>Монтаж кабеля КИПиА, м</v>
          </cell>
          <cell r="Q5036">
            <v>1</v>
          </cell>
        </row>
        <row r="5037">
          <cell r="E5037" t="str">
            <v>II00-03-03-43</v>
          </cell>
          <cell r="F5037" t="str">
            <v>Надземная прокладка кабеля, Группа (Б)/(Б+ОЭ)/(ОЭ+ИЭ)/(Б+ОЭ+ИЭ), общее количество жил 13-16, сечением жилы от 1мм2 до 2,5 мм2, огнестойкий</v>
          </cell>
          <cell r="G5037" t="str">
            <v>Aboveground cable installation, Group (B)/(B + OE)/(OE + IE)/(B + OE + IE), total number of cores: 13-16, core cross-section from 1 mm2 to 2.5 mm2, flame-resistant</v>
          </cell>
          <cell r="H5037" t="str">
            <v>м</v>
          </cell>
          <cell r="I5037" t="str">
            <v>m</v>
          </cell>
          <cell r="J5037">
            <v>0.29699999999999999</v>
          </cell>
          <cell r="K5037">
            <v>3.5000000000000003E-2</v>
          </cell>
          <cell r="L5037" t="str">
            <v>KQ-48-00</v>
          </cell>
          <cell r="M5037" t="str">
            <v>Кабель КИПиА, м</v>
          </cell>
          <cell r="N5037">
            <v>1</v>
          </cell>
          <cell r="O5037" t="str">
            <v>KQ-48-01</v>
          </cell>
          <cell r="P5037" t="str">
            <v>Монтаж кабеля КИПиА, м</v>
          </cell>
          <cell r="Q5037">
            <v>1</v>
          </cell>
        </row>
        <row r="5038">
          <cell r="E5038" t="str">
            <v>II00-03-03-44</v>
          </cell>
          <cell r="F5038" t="str">
            <v>Надземная прокладка кабеля, Группа (Б)/(Б+ОЭ)/(ОЭ+ИЭ)/(Б+ОЭ+ИЭ), общее количество жил 17-20, сечением жилы до 1 мм2, огнестойкий</v>
          </cell>
          <cell r="G5038" t="str">
            <v>Aboveground cable installation, Group (B)/(B + OE)/(OE + IE)/(B + OE + IE), total number of cores: 17-20, core cross-section up to 1 mm2, flame-resistant</v>
          </cell>
          <cell r="H5038" t="str">
            <v>м</v>
          </cell>
          <cell r="I5038" t="str">
            <v>m</v>
          </cell>
          <cell r="J5038">
            <v>0.29699999999999999</v>
          </cell>
          <cell r="K5038">
            <v>3.5000000000000003E-2</v>
          </cell>
          <cell r="L5038" t="str">
            <v>KQ-48-00</v>
          </cell>
          <cell r="M5038" t="str">
            <v>Кабель КИПиА, м</v>
          </cell>
          <cell r="N5038">
            <v>1</v>
          </cell>
          <cell r="O5038" t="str">
            <v>KQ-48-01</v>
          </cell>
          <cell r="P5038" t="str">
            <v>Монтаж кабеля КИПиА, м</v>
          </cell>
          <cell r="Q5038">
            <v>1</v>
          </cell>
        </row>
        <row r="5039">
          <cell r="E5039" t="str">
            <v>II00-03-03-45</v>
          </cell>
          <cell r="F5039" t="str">
            <v>Надземная прокладка кабеля, Группа (Б)/(Б+ОЭ)/(ОЭ+ИЭ)/(Б+ОЭ+ИЭ), общее количество жил 17-20, сечением жилы от 1мм2 до 2,5 мм2, огнестойкий</v>
          </cell>
          <cell r="G5039" t="str">
            <v>Aboveground cable installation, Group (B)/(B + OE)/(OE + IE)/(B + OE + IE), total number of cores: 17-20, core cross-section from 1 mm2 to 2.5 mm2, flame-resistant</v>
          </cell>
          <cell r="H5039" t="str">
            <v>м</v>
          </cell>
          <cell r="I5039" t="str">
            <v>m</v>
          </cell>
          <cell r="J5039">
            <v>0.36899999999999999</v>
          </cell>
          <cell r="K5039">
            <v>3.9E-2</v>
          </cell>
          <cell r="L5039" t="str">
            <v>KQ-48-00</v>
          </cell>
          <cell r="M5039" t="str">
            <v>Кабель КИПиА, м</v>
          </cell>
          <cell r="N5039">
            <v>1</v>
          </cell>
          <cell r="O5039" t="str">
            <v>KQ-48-01</v>
          </cell>
          <cell r="P5039" t="str">
            <v>Монтаж кабеля КИПиА, м</v>
          </cell>
          <cell r="Q5039">
            <v>1</v>
          </cell>
        </row>
        <row r="5040">
          <cell r="E5040" t="str">
            <v>II00-03-03-46</v>
          </cell>
          <cell r="F5040" t="str">
            <v>Надземная прокладка кабеля, Группа (Б)/(Б+ОЭ)/(ОЭ+ИЭ)/(Б+ОЭ+ИЭ), общее количество жил 21-24, сечением жилы до 1 мм2, огнестойкий</v>
          </cell>
          <cell r="G5040" t="str">
            <v>Aboveground cable installation, Group (B)/(B + OE)/(OE + IE)/(B + OE + IE), total number of cores: 21-24, core cross-section up to 1 mm2, flame-resistant</v>
          </cell>
          <cell r="H5040" t="str">
            <v>м</v>
          </cell>
          <cell r="I5040" t="str">
            <v>m</v>
          </cell>
          <cell r="J5040">
            <v>0.29699999999999999</v>
          </cell>
          <cell r="K5040">
            <v>3.5000000000000003E-2</v>
          </cell>
          <cell r="L5040" t="str">
            <v>KQ-48-00</v>
          </cell>
          <cell r="M5040" t="str">
            <v>Кабель КИПиА, м</v>
          </cell>
          <cell r="N5040">
            <v>1</v>
          </cell>
          <cell r="O5040" t="str">
            <v>KQ-48-01</v>
          </cell>
          <cell r="P5040" t="str">
            <v>Монтаж кабеля КИПиА, м</v>
          </cell>
          <cell r="Q5040">
            <v>1</v>
          </cell>
        </row>
        <row r="5041">
          <cell r="E5041" t="str">
            <v>II00-03-03-47</v>
          </cell>
          <cell r="F5041" t="str">
            <v>Надземная прокладка кабеля, Группа (Б)/(Б+ОЭ)/(ОЭ+ИЭ)/(Б+ОЭ+ИЭ), общее количество жил 21-24, сечением жилы от 1мм2 до 2,5 мм2, огнестойкий</v>
          </cell>
          <cell r="G5041" t="str">
            <v>Aboveground cable installation, Group (B)/(B + OE)/(OE + IE)/(B + OE + IE), total number of cores: 21-24, core cross-section from 1 mm2 to 2.5 mm2, flame-resistant</v>
          </cell>
          <cell r="H5041" t="str">
            <v>м</v>
          </cell>
          <cell r="I5041" t="str">
            <v>m</v>
          </cell>
          <cell r="J5041">
            <v>0.36899999999999999</v>
          </cell>
          <cell r="K5041">
            <v>3.9E-2</v>
          </cell>
          <cell r="L5041" t="str">
            <v>KQ-48-00</v>
          </cell>
          <cell r="M5041" t="str">
            <v>Кабель КИПиА, м</v>
          </cell>
          <cell r="N5041">
            <v>1</v>
          </cell>
          <cell r="O5041" t="str">
            <v>KQ-48-01</v>
          </cell>
          <cell r="P5041" t="str">
            <v>Монтаж кабеля КИПиА, м</v>
          </cell>
          <cell r="Q5041">
            <v>1</v>
          </cell>
        </row>
        <row r="5042">
          <cell r="E5042" t="str">
            <v>II00-03-03-48</v>
          </cell>
          <cell r="F5042" t="str">
            <v>Надземная прокладка кабеля, Группа (Б)/(Б+ОЭ)/(ОЭ+ИЭ)/(Б+ОЭ+ИЭ), общее количество жил 25-28, сечением жилы до 1 мм2, огнестойкий</v>
          </cell>
          <cell r="G5042" t="str">
            <v>Aboveground cable installation, Group (B)/(B + OE)/(OE + IE)/(B + OE + IE), total number of cores: 25-28, core cross-section up to 1 mm2, flame-resistant</v>
          </cell>
          <cell r="H5042" t="str">
            <v>м</v>
          </cell>
          <cell r="I5042" t="str">
            <v>m</v>
          </cell>
          <cell r="J5042">
            <v>0.29699999999999999</v>
          </cell>
          <cell r="K5042">
            <v>3.5000000000000003E-2</v>
          </cell>
          <cell r="L5042" t="str">
            <v>KQ-48-00</v>
          </cell>
          <cell r="M5042" t="str">
            <v>Кабель КИПиА, м</v>
          </cell>
          <cell r="N5042">
            <v>1</v>
          </cell>
          <cell r="O5042" t="str">
            <v>KQ-48-01</v>
          </cell>
          <cell r="P5042" t="str">
            <v>Монтаж кабеля КИПиА, м</v>
          </cell>
          <cell r="Q5042">
            <v>1</v>
          </cell>
        </row>
        <row r="5043">
          <cell r="E5043" t="str">
            <v>II00-03-03-49</v>
          </cell>
          <cell r="F5043" t="str">
            <v>Надземная прокладка кабеля, Группа (Б)/(Б+ОЭ)/(ОЭ+ИЭ)/(Б+ОЭ+ИЭ), общее количество жил 25-28, сечением жилы от 1мм2 до 2,5 мм2, огнестойкий</v>
          </cell>
          <cell r="G5043" t="str">
            <v>Aboveground cable installation, Group (B)/(B + OE)/(OE + IE)/(B + OE + IE), total number of cores: 25-28, core cross-section from 1 mm2 to 2.5 mm2, flame-resistant</v>
          </cell>
          <cell r="H5043" t="str">
            <v>м</v>
          </cell>
          <cell r="I5043" t="str">
            <v>m</v>
          </cell>
          <cell r="J5043">
            <v>0.36899999999999999</v>
          </cell>
          <cell r="K5043">
            <v>3.9E-2</v>
          </cell>
          <cell r="L5043" t="str">
            <v>KQ-48-00</v>
          </cell>
          <cell r="M5043" t="str">
            <v>Кабель КИПиА, м</v>
          </cell>
          <cell r="N5043">
            <v>1</v>
          </cell>
          <cell r="O5043" t="str">
            <v>KQ-48-01</v>
          </cell>
          <cell r="P5043" t="str">
            <v>Монтаж кабеля КИПиА, м</v>
          </cell>
          <cell r="Q5043">
            <v>1</v>
          </cell>
        </row>
        <row r="5044">
          <cell r="E5044" t="str">
            <v>II00-03-03-50</v>
          </cell>
          <cell r="F5044" t="str">
            <v>Надземная прокладка кабеля, Группа (Б)/(Б+ОЭ)/(ОЭ+ИЭ)/(Б+ОЭ+ИЭ), общее количество жил 29-32, сечением жилы до 1 мм2, огнестойкий</v>
          </cell>
          <cell r="G5044" t="str">
            <v>Aboveground cable installation, Group (B)/(B + OE)/(OE + IE)/(B + OE + IE), total number of cores: 29-32, core cross-section up to 1 mm2, flame-resistant</v>
          </cell>
          <cell r="H5044" t="str">
            <v>м</v>
          </cell>
          <cell r="I5044" t="str">
            <v>m</v>
          </cell>
          <cell r="J5044">
            <v>0.29699999999999999</v>
          </cell>
          <cell r="K5044">
            <v>3.5000000000000003E-2</v>
          </cell>
          <cell r="L5044" t="str">
            <v>KQ-48-00</v>
          </cell>
          <cell r="M5044" t="str">
            <v>Кабель КИПиА, м</v>
          </cell>
          <cell r="N5044">
            <v>1</v>
          </cell>
          <cell r="O5044" t="str">
            <v>KQ-48-01</v>
          </cell>
          <cell r="P5044" t="str">
            <v>Монтаж кабеля КИПиА, м</v>
          </cell>
          <cell r="Q5044">
            <v>1</v>
          </cell>
        </row>
        <row r="5045">
          <cell r="E5045" t="str">
            <v>II00-03-03-51</v>
          </cell>
          <cell r="F5045" t="str">
            <v>Надземная прокладка кабеля, Группа (Б)/(Б+ОЭ)/(ОЭ+ИЭ)/(Б+ОЭ+ИЭ), общее количество жил 29-32, сечением жилы от 1мм2 до 2,5 мм2, огнестойкий</v>
          </cell>
          <cell r="G5045" t="str">
            <v>Aboveground cable installation, Group (B)/(B + OE)/(OE + IE)/(B + OE + IE), total number of cores: 29-32, core cross-section from 1 mm2 to 2.5 mm2, flame-resistant</v>
          </cell>
          <cell r="H5045" t="str">
            <v>м</v>
          </cell>
          <cell r="I5045" t="str">
            <v>m</v>
          </cell>
          <cell r="J5045">
            <v>0.36899999999999999</v>
          </cell>
          <cell r="K5045">
            <v>3.9E-2</v>
          </cell>
          <cell r="L5045" t="str">
            <v>KQ-48-00</v>
          </cell>
          <cell r="M5045" t="str">
            <v>Кабель КИПиА, м</v>
          </cell>
          <cell r="N5045">
            <v>1</v>
          </cell>
          <cell r="O5045" t="str">
            <v>KQ-48-01</v>
          </cell>
          <cell r="P5045" t="str">
            <v>Монтаж кабеля КИПиА, м</v>
          </cell>
          <cell r="Q5045">
            <v>1</v>
          </cell>
        </row>
        <row r="5046">
          <cell r="E5046" t="str">
            <v>II00-03-03-52</v>
          </cell>
          <cell r="F5046" t="str">
            <v>Надземная прокладка кабеля, Группа (Б)/(Б+ОЭ)/(ОЭ+ИЭ)/(Б+ОЭ+ИЭ), общее количество жил 33-36, сечением жилы до 1 мм2, огнестойкий</v>
          </cell>
          <cell r="G5046" t="str">
            <v>Aboveground cable installation, Group (B)/(B + OE)/(OE + IE)/(B + OE + IE), total number of cores: 33-36, core cross-section up to 1 mm2, flame-resistant</v>
          </cell>
          <cell r="H5046" t="str">
            <v>м</v>
          </cell>
          <cell r="I5046" t="str">
            <v>m</v>
          </cell>
          <cell r="J5046">
            <v>0.36899999999999999</v>
          </cell>
          <cell r="K5046">
            <v>3.9E-2</v>
          </cell>
          <cell r="L5046" t="str">
            <v>KQ-48-00</v>
          </cell>
          <cell r="M5046" t="str">
            <v>Кабель КИПиА, м</v>
          </cell>
          <cell r="N5046">
            <v>1</v>
          </cell>
          <cell r="O5046" t="str">
            <v>KQ-48-01</v>
          </cell>
          <cell r="P5046" t="str">
            <v>Монтаж кабеля КИПиА, м</v>
          </cell>
          <cell r="Q5046">
            <v>1</v>
          </cell>
        </row>
        <row r="5047">
          <cell r="E5047" t="str">
            <v>II00-03-03-53</v>
          </cell>
          <cell r="F5047" t="str">
            <v>Надземная прокладка кабеля, Группа (Б)/(Б+ОЭ)/(ОЭ+ИЭ)/(Б+ОЭ+ИЭ), общее количество жил 33-36, сечением жилы от 1мм2 до 2,5 мм2, огнестойкий</v>
          </cell>
          <cell r="G5047" t="str">
            <v>Aboveground cable installation, Group (B)/(B + OE)/(OE + IE)/(B + OE + IE), total number of cores: 33-36, core cross-section from 1 mm2 to 2.5 mm2, flame-resistant</v>
          </cell>
          <cell r="H5047" t="str">
            <v>м</v>
          </cell>
          <cell r="I5047" t="str">
            <v>m</v>
          </cell>
          <cell r="J5047">
            <v>0.40800000000000003</v>
          </cell>
          <cell r="K5047">
            <v>4.3999999999999991E-2</v>
          </cell>
          <cell r="L5047" t="str">
            <v>KQ-48-00</v>
          </cell>
          <cell r="M5047" t="str">
            <v>Кабель КИПиА, м</v>
          </cell>
          <cell r="N5047">
            <v>1</v>
          </cell>
          <cell r="O5047" t="str">
            <v>KQ-48-01</v>
          </cell>
          <cell r="P5047" t="str">
            <v>Монтаж кабеля КИПиА, м</v>
          </cell>
          <cell r="Q5047">
            <v>1</v>
          </cell>
        </row>
        <row r="5048">
          <cell r="E5048" t="str">
            <v>II00-03-03-54</v>
          </cell>
          <cell r="F5048" t="str">
            <v>Надземная прокладка кабеля, Группа (Б)/(Б+ОЭ)/(ОЭ+ИЭ)/(Б+ОЭ+ИЭ), общее количество жил 37-40, сечением жилы до 1 мм2, огнестойкий</v>
          </cell>
          <cell r="G5048" t="str">
            <v>Aboveground cable installation, Group (B)/(B + OE)/(OE + IE)/(B + OE + IE), total number of cores: 37-40, core cross-section up to 1 mm2, flame-resistant</v>
          </cell>
          <cell r="H5048" t="str">
            <v>м</v>
          </cell>
          <cell r="I5048" t="str">
            <v>m</v>
          </cell>
          <cell r="J5048">
            <v>0.36899999999999999</v>
          </cell>
          <cell r="K5048">
            <v>3.9E-2</v>
          </cell>
          <cell r="L5048" t="str">
            <v>KQ-48-00</v>
          </cell>
          <cell r="M5048" t="str">
            <v>Кабель КИПиА, м</v>
          </cell>
          <cell r="N5048">
            <v>1</v>
          </cell>
          <cell r="O5048" t="str">
            <v>KQ-48-01</v>
          </cell>
          <cell r="P5048" t="str">
            <v>Монтаж кабеля КИПиА, м</v>
          </cell>
          <cell r="Q5048">
            <v>1</v>
          </cell>
        </row>
        <row r="5049">
          <cell r="E5049" t="str">
            <v>II00-03-03-55</v>
          </cell>
          <cell r="F5049" t="str">
            <v>Надземная прокладка кабеля, Группа (Б)/(Б+ОЭ)/(ОЭ+ИЭ)/(Б+ОЭ+ИЭ), общее количество жил 37-40, сечением жилы от 1мм2 до 2,5 мм2, огнестойкий</v>
          </cell>
          <cell r="G5049" t="str">
            <v>Aboveground cable installation, Group (B)/(B + OE)/(OE + IE)/(B + OE + IE), total number of cores: 37-40, core cross-section from 1 mm2 to 2.5 mm2, flame-resistant</v>
          </cell>
          <cell r="H5049" t="str">
            <v>м</v>
          </cell>
          <cell r="I5049" t="str">
            <v>m</v>
          </cell>
          <cell r="J5049">
            <v>0.40800000000000003</v>
          </cell>
          <cell r="K5049">
            <v>4.3999999999999991E-2</v>
          </cell>
          <cell r="L5049" t="str">
            <v>KQ-48-00</v>
          </cell>
          <cell r="M5049" t="str">
            <v>Кабель КИПиА, м</v>
          </cell>
          <cell r="N5049">
            <v>1</v>
          </cell>
          <cell r="O5049" t="str">
            <v>KQ-48-01</v>
          </cell>
          <cell r="P5049" t="str">
            <v>Монтаж кабеля КИПиА, м</v>
          </cell>
          <cell r="Q5049">
            <v>1</v>
          </cell>
        </row>
        <row r="5050">
          <cell r="E5050" t="str">
            <v>II00-03-03-56</v>
          </cell>
          <cell r="F5050" t="str">
            <v>Надземная прокладка кабеля, Группа (Б)/(Б+ОЭ)/(ОЭ+ИЭ)/(Б+ОЭ+ИЭ), общее количество жил 41-44, сечением жилы до 1 мм2, огнестойкий</v>
          </cell>
          <cell r="G5050" t="str">
            <v>Aboveground cable installation, Group (B)/(B + OE)/(OE + IE)/(B + OE + IE), total number of cores: 41-44, core cross-section up to 1 mm2, flame-resistant</v>
          </cell>
          <cell r="H5050" t="str">
            <v>м</v>
          </cell>
          <cell r="I5050" t="str">
            <v>m</v>
          </cell>
          <cell r="J5050">
            <v>0.36899999999999999</v>
          </cell>
          <cell r="K5050">
            <v>3.9E-2</v>
          </cell>
          <cell r="L5050" t="str">
            <v>KQ-48-00</v>
          </cell>
          <cell r="M5050" t="str">
            <v>Кабель КИПиА, м</v>
          </cell>
          <cell r="N5050">
            <v>1</v>
          </cell>
          <cell r="O5050" t="str">
            <v>KQ-48-01</v>
          </cell>
          <cell r="P5050" t="str">
            <v>Монтаж кабеля КИПиА, м</v>
          </cell>
          <cell r="Q5050">
            <v>1</v>
          </cell>
        </row>
        <row r="5051">
          <cell r="E5051" t="str">
            <v>II00-03-03-57</v>
          </cell>
          <cell r="F5051" t="str">
            <v>Надземная прокладка кабеля, Группа (Б)/(Б+ОЭ)/(ОЭ+ИЭ)/(Б+ОЭ+ИЭ), общее количество жил 41-44, сечением жилы от 1мм2 до 2,5 мм2, огнестойкий</v>
          </cell>
          <cell r="G5051" t="str">
            <v>Aboveground cable installation, Group (B)/(B + OE)/(OE + IE)/(B + OE + IE), total number of cores: 41-44, core cross-section from 1 mm2 to 2.5 mm2, flame-resistant</v>
          </cell>
          <cell r="H5051" t="str">
            <v>м</v>
          </cell>
          <cell r="I5051" t="str">
            <v>m</v>
          </cell>
          <cell r="J5051">
            <v>0.40800000000000003</v>
          </cell>
          <cell r="K5051">
            <v>4.3999999999999991E-2</v>
          </cell>
          <cell r="L5051" t="str">
            <v>KQ-48-00</v>
          </cell>
          <cell r="M5051" t="str">
            <v>Кабель КИПиА, м</v>
          </cell>
          <cell r="N5051">
            <v>1</v>
          </cell>
          <cell r="O5051" t="str">
            <v>KQ-48-01</v>
          </cell>
          <cell r="P5051" t="str">
            <v>Монтаж кабеля КИПиА, м</v>
          </cell>
          <cell r="Q5051">
            <v>1</v>
          </cell>
        </row>
        <row r="5052">
          <cell r="E5052" t="str">
            <v>II00-03-03-58</v>
          </cell>
          <cell r="F5052" t="str">
            <v>Надземная прокладка кабеля, Группа (Б)/(Б+ОЭ)/(ОЭ+ИЭ)/(Б+ОЭ+ИЭ), общее количество жил 45-48, сечением жилы до 1 мм2, огнестойкий</v>
          </cell>
          <cell r="G5052" t="str">
            <v>Aboveground cable installation, Group (B)/(B + OE)/(OE + IE)/(B + OE + IE), total number of cores: 45-48, core cross-section up to 1 mm2, flame-resistant</v>
          </cell>
          <cell r="H5052" t="str">
            <v>м</v>
          </cell>
          <cell r="I5052" t="str">
            <v>m</v>
          </cell>
          <cell r="J5052">
            <v>0.36899999999999999</v>
          </cell>
          <cell r="K5052">
            <v>3.9E-2</v>
          </cell>
          <cell r="L5052" t="str">
            <v>KQ-48-00</v>
          </cell>
          <cell r="M5052" t="str">
            <v>Кабель КИПиА, м</v>
          </cell>
          <cell r="N5052">
            <v>1</v>
          </cell>
          <cell r="O5052" t="str">
            <v>KQ-48-01</v>
          </cell>
          <cell r="P5052" t="str">
            <v>Монтаж кабеля КИПиА, м</v>
          </cell>
          <cell r="Q5052">
            <v>1</v>
          </cell>
        </row>
        <row r="5053">
          <cell r="E5053" t="str">
            <v>II00-03-03-59</v>
          </cell>
          <cell r="F5053" t="str">
            <v>Надземная прокладка кабеля, Группа (Б)/(Б+ОЭ)/(ОЭ+ИЭ)/(Б+ОЭ+ИЭ), общее количество жил 45-48, сечением жилы от 1мм2 до 2,5 мм2, огнестойкий</v>
          </cell>
          <cell r="G5053" t="str">
            <v>Aboveground cable installation, Group (B)/(B + OE)/(OE + IE)/(B + OE + IE), total number of cores: 45-48, core cross-section from 1 mm2 to 2.5 mm2, flame-resistant</v>
          </cell>
          <cell r="H5053" t="str">
            <v>м</v>
          </cell>
          <cell r="I5053" t="str">
            <v>m</v>
          </cell>
          <cell r="J5053">
            <v>0.40800000000000003</v>
          </cell>
          <cell r="K5053">
            <v>4.3999999999999991E-2</v>
          </cell>
          <cell r="L5053" t="str">
            <v>KQ-48-00</v>
          </cell>
          <cell r="M5053" t="str">
            <v>Кабель КИПиА, м</v>
          </cell>
          <cell r="N5053">
            <v>1</v>
          </cell>
          <cell r="O5053" t="str">
            <v>KQ-48-01</v>
          </cell>
          <cell r="P5053" t="str">
            <v>Монтаж кабеля КИПиА, м</v>
          </cell>
          <cell r="Q5053">
            <v>1</v>
          </cell>
        </row>
        <row r="5054">
          <cell r="E5054" t="str">
            <v>II00-03-03-60</v>
          </cell>
          <cell r="F5054" t="str">
            <v>Надземная прокладка кабеля, Группа (Б)/(Б+ОЭ)/(ОЭ+ИЭ)/(Б+ОЭ+ИЭ), общее количество жил 49-52, сечением жилы до 1 мм2, огнестойкий</v>
          </cell>
          <cell r="G5054" t="str">
            <v>Aboveground cable installation, Group (B)/(B + OE)/(OE + IE)/(B + OE + IE), total number of cores: 49-52, core cross-section up to 1 mm2, flame-resistant</v>
          </cell>
          <cell r="H5054" t="str">
            <v>м</v>
          </cell>
          <cell r="I5054" t="str">
            <v>m</v>
          </cell>
          <cell r="J5054">
            <v>0.36899999999999999</v>
          </cell>
          <cell r="K5054">
            <v>3.9E-2</v>
          </cell>
          <cell r="L5054" t="str">
            <v>KQ-48-00</v>
          </cell>
          <cell r="M5054" t="str">
            <v>Кабель КИПиА, м</v>
          </cell>
          <cell r="N5054">
            <v>1</v>
          </cell>
          <cell r="O5054" t="str">
            <v>KQ-48-01</v>
          </cell>
          <cell r="P5054" t="str">
            <v>Монтаж кабеля КИПиА, м</v>
          </cell>
          <cell r="Q5054">
            <v>1</v>
          </cell>
        </row>
        <row r="5055">
          <cell r="E5055" t="str">
            <v>II00-03-03-61</v>
          </cell>
          <cell r="F5055" t="str">
            <v>Надземная прокладка кабеля, Группа (Б)/(Б+ОЭ)/(ОЭ+ИЭ)/(Б+ОЭ+ИЭ), общее количество жил 49-52, сечением жилы от 1мм2 до 2,5 мм2, огнестойкий</v>
          </cell>
          <cell r="G5055" t="str">
            <v>Aboveground cable installation, Group (B)/(B + OE)/(OE + IE)/(B + OE + IE), total number of cores: 49-52, core cross-section from 1 mm2 to 2.5 mm2, flame-resistant</v>
          </cell>
          <cell r="H5055" t="str">
            <v>м</v>
          </cell>
          <cell r="I5055" t="str">
            <v>m</v>
          </cell>
          <cell r="J5055">
            <v>0.42199999999999999</v>
          </cell>
          <cell r="K5055">
            <v>4.3999999999999991E-2</v>
          </cell>
          <cell r="L5055" t="str">
            <v>KQ-48-00</v>
          </cell>
          <cell r="M5055" t="str">
            <v>Кабель КИПиА, м</v>
          </cell>
          <cell r="N5055">
            <v>1</v>
          </cell>
          <cell r="O5055" t="str">
            <v>KQ-48-01</v>
          </cell>
          <cell r="P5055" t="str">
            <v>Монтаж кабеля КИПиА, м</v>
          </cell>
          <cell r="Q5055">
            <v>1</v>
          </cell>
        </row>
        <row r="5056">
          <cell r="E5056" t="str">
            <v>II00-03-03-62</v>
          </cell>
          <cell r="F5056" t="str">
            <v>Надземная прокладка кабеля, Группа (Б)/(Б+ОЭ)/(ОЭ+ИЭ)/(Б+ОЭ+ИЭ), общее количество жил 53-56, сечением жилы до 1 мм2, огнестойкий</v>
          </cell>
          <cell r="G5056" t="str">
            <v>Aboveground cable installation, Group (B)/(B + OE)/(OE + IE)/(B + OE + IE), total number of cores: 53-56, core cross-section up to 1 mm2, flame-resistant</v>
          </cell>
          <cell r="H5056" t="str">
            <v>м</v>
          </cell>
          <cell r="I5056" t="str">
            <v>m</v>
          </cell>
          <cell r="J5056">
            <v>0.36899999999999999</v>
          </cell>
          <cell r="K5056">
            <v>3.9E-2</v>
          </cell>
          <cell r="L5056" t="str">
            <v>KQ-48-00</v>
          </cell>
          <cell r="M5056" t="str">
            <v>Кабель КИПиА, м</v>
          </cell>
          <cell r="N5056">
            <v>1</v>
          </cell>
          <cell r="O5056" t="str">
            <v>KQ-48-01</v>
          </cell>
          <cell r="P5056" t="str">
            <v>Монтаж кабеля КИПиА, м</v>
          </cell>
          <cell r="Q5056">
            <v>1</v>
          </cell>
        </row>
        <row r="5057">
          <cell r="E5057" t="str">
            <v>II00-03-03-63</v>
          </cell>
          <cell r="F5057" t="str">
            <v>Надземная прокладка кабеля, Группа (Б)/(Б+ОЭ)/(ОЭ+ИЭ)/(Б+ОЭ+ИЭ), общее количество жил 53-56, сечением жилы от 1мм2 до 2,5 мм2, огнестойкий</v>
          </cell>
          <cell r="G5057" t="str">
            <v>Aboveground cable installation, Group (B)/(B + OE)/(OE + IE)/(B + OE + IE), total number of cores: 53-56, core cross-section from 1 mm2 to 2.5 mm2, flame-resistant</v>
          </cell>
          <cell r="H5057" t="str">
            <v>м</v>
          </cell>
          <cell r="I5057" t="str">
            <v>m</v>
          </cell>
          <cell r="J5057">
            <v>0.42199999999999999</v>
          </cell>
          <cell r="K5057">
            <v>4.3999999999999991E-2</v>
          </cell>
          <cell r="L5057" t="str">
            <v>KQ-48-00</v>
          </cell>
          <cell r="M5057" t="str">
            <v>Кабель КИПиА, м</v>
          </cell>
          <cell r="N5057">
            <v>1</v>
          </cell>
          <cell r="O5057" t="str">
            <v>KQ-48-01</v>
          </cell>
          <cell r="P5057" t="str">
            <v>Монтаж кабеля КИПиА, м</v>
          </cell>
          <cell r="Q5057">
            <v>1</v>
          </cell>
        </row>
        <row r="5058">
          <cell r="E5058" t="str">
            <v>II00-03-03-64</v>
          </cell>
          <cell r="F5058" t="str">
            <v>Надземная прокладка кабеля, Группа (Б)/(Б+ОЭ)/(ОЭ+ИЭ)/(Б+ОЭ+ИЭ), общее количество жил 57-60, сечением жилы до 1 мм2, огнестойкий</v>
          </cell>
          <cell r="G5058" t="str">
            <v>Aboveground cable installation, Group (B)/(B + OE)/(OE + IE)/(B + OE + IE), total number of cores: 57-60, core cross-section up to 1 mm2, flame-resistant</v>
          </cell>
          <cell r="H5058" t="str">
            <v>м</v>
          </cell>
          <cell r="I5058" t="str">
            <v>m</v>
          </cell>
          <cell r="J5058">
            <v>0.40800000000000003</v>
          </cell>
          <cell r="K5058">
            <v>4.3999999999999991E-2</v>
          </cell>
          <cell r="L5058" t="str">
            <v>KQ-48-00</v>
          </cell>
          <cell r="M5058" t="str">
            <v>Кабель КИПиА, м</v>
          </cell>
          <cell r="N5058">
            <v>1</v>
          </cell>
          <cell r="O5058" t="str">
            <v>KQ-48-01</v>
          </cell>
          <cell r="P5058" t="str">
            <v>Монтаж кабеля КИПиА, м</v>
          </cell>
          <cell r="Q5058">
            <v>1</v>
          </cell>
        </row>
        <row r="5059">
          <cell r="E5059" t="str">
            <v>II00-03-03-65</v>
          </cell>
          <cell r="F5059" t="str">
            <v>Надземная прокладка кабеля, Группа (Б)/(Б+ОЭ)/(ОЭ+ИЭ)/(Б+ОЭ+ИЭ), общее количество жил 57-60, сечением жилы от 1мм2 до 2,5 мм2, огнестойкий</v>
          </cell>
          <cell r="G5059" t="str">
            <v>Aboveground cable installation, Group (B)/(B + OE)/(OE + IE)/(B + OE + IE), total number of cores: 57-60, core cross-section from 1 mm2 to 2.5 mm2, flame-resistant</v>
          </cell>
          <cell r="H5059" t="str">
            <v>м</v>
          </cell>
          <cell r="I5059" t="str">
            <v>m</v>
          </cell>
          <cell r="J5059">
            <v>0.42199999999999999</v>
          </cell>
          <cell r="K5059">
            <v>4.3999999999999991E-2</v>
          </cell>
          <cell r="L5059" t="str">
            <v>KQ-48-00</v>
          </cell>
          <cell r="M5059" t="str">
            <v>Кабель КИПиА, м</v>
          </cell>
          <cell r="N5059">
            <v>1</v>
          </cell>
          <cell r="O5059" t="str">
            <v>KQ-48-01</v>
          </cell>
          <cell r="P5059" t="str">
            <v>Монтаж кабеля КИПиА, м</v>
          </cell>
          <cell r="Q5059">
            <v>1</v>
          </cell>
        </row>
        <row r="5060">
          <cell r="E5060" t="str">
            <v>II00-03-03-66</v>
          </cell>
          <cell r="F5060" t="str">
            <v>Надземная прокладка кабеля, Группа (Б)/(Б+ОЭ)/(ОЭ+ИЭ)/(Б+ОЭ+ИЭ), общее количество жил 61-64, сечением жилы до 1 мм2, огнестойкий</v>
          </cell>
          <cell r="G5060" t="str">
            <v>Aboveground cable installation, Group (B)/(B + OE)/(OE + IE)/(B + OE + IE), total number of cores: 61-64, core cross-section up to 1 mm2, flame-resistant</v>
          </cell>
          <cell r="H5060" t="str">
            <v>м</v>
          </cell>
          <cell r="I5060" t="str">
            <v>m</v>
          </cell>
          <cell r="J5060">
            <v>0.40800000000000003</v>
          </cell>
          <cell r="K5060">
            <v>4.3999999999999991E-2</v>
          </cell>
          <cell r="L5060" t="str">
            <v>KQ-48-00</v>
          </cell>
          <cell r="M5060" t="str">
            <v>Кабель КИПиА, м</v>
          </cell>
          <cell r="N5060">
            <v>1</v>
          </cell>
          <cell r="O5060" t="str">
            <v>KQ-48-01</v>
          </cell>
          <cell r="P5060" t="str">
            <v>Монтаж кабеля КИПиА, м</v>
          </cell>
          <cell r="Q5060">
            <v>1</v>
          </cell>
        </row>
        <row r="5061">
          <cell r="E5061" t="str">
            <v>II00-03-03-67</v>
          </cell>
          <cell r="F5061" t="str">
            <v>Надземная прокладка кабеля, Группа (Б)/(Б+ОЭ)/(ОЭ+ИЭ)/(Б+ОЭ+ИЭ), общее количество жил 61-64, сечением жилы от 1мм2 до 2,5 мм2, огнестойкий</v>
          </cell>
          <cell r="G5061" t="str">
            <v>Aboveground cable installation, Group (B)/(B + OE)/(OE + IE)/(B + OE + IE), total number of cores: 61-64, core cross-section from 1 mm2 to 2.5 mm2, flame-resistant</v>
          </cell>
          <cell r="H5061" t="str">
            <v>м</v>
          </cell>
          <cell r="I5061" t="str">
            <v>m</v>
          </cell>
          <cell r="J5061">
            <v>0.435</v>
          </cell>
          <cell r="K5061">
            <v>4.7999999999999994E-2</v>
          </cell>
          <cell r="L5061" t="str">
            <v>KQ-48-00</v>
          </cell>
          <cell r="M5061" t="str">
            <v>Кабель КИПиА, м</v>
          </cell>
          <cell r="N5061">
            <v>1</v>
          </cell>
          <cell r="O5061" t="str">
            <v>KQ-48-01</v>
          </cell>
          <cell r="P5061" t="str">
            <v>Монтаж кабеля КИПиА, м</v>
          </cell>
          <cell r="Q5061">
            <v>1</v>
          </cell>
        </row>
        <row r="5062">
          <cell r="E5062" t="str">
            <v>II00-03-04</v>
          </cell>
          <cell r="F5062" t="str">
            <v>Монтаж кабеля, подземная прокладка, кабель кабель комбинации общего и индивидуального экранирования с любым типом бронирования или без него- Группа (Б)/(Б+ОЭ)/(ОЭ+ИЭ)/(Б+ОЭ+ИЭ)</v>
          </cell>
          <cell r="G5062" t="str">
            <v>Cable Installation, Underground installation, Cable Combination of Total and Individual Shielding with or without Any Type of Armor - Group (B)/(B+OE)/(OE+IE)/(B+OE+IE)</v>
          </cell>
        </row>
        <row r="5063">
          <cell r="E5063" t="str">
            <v>II00-03-04-4</v>
          </cell>
          <cell r="F5063" t="str">
            <v>Подземная прокладка кабеля, Группа (Б)/(Б+ОЭ)/(ОЭ+ИЭ)/(Б+ОЭ+ИЭ), общее количество жил 1-4, сечением жилы до 1 мм2, неогнестойкий</v>
          </cell>
          <cell r="G5063" t="str">
            <v>Underground cable installation, Group (B)/(B + OE)/(OE + IE)/(B + OE + IE), total number of cores: 1-4, core cross-section up to 1 mm2, non-fireproof</v>
          </cell>
          <cell r="H5063" t="str">
            <v>м</v>
          </cell>
          <cell r="I5063" t="str">
            <v>m</v>
          </cell>
          <cell r="J5063">
            <v>0.188</v>
          </cell>
          <cell r="K5063">
            <v>1.9999999999999997E-2</v>
          </cell>
          <cell r="L5063" t="str">
            <v>KQ-48-00</v>
          </cell>
          <cell r="M5063" t="str">
            <v>Кабель КИПиА, м</v>
          </cell>
          <cell r="N5063">
            <v>1</v>
          </cell>
          <cell r="O5063" t="str">
            <v>KQ-48-01</v>
          </cell>
          <cell r="P5063" t="str">
            <v>Монтаж кабеля КИПиА, м</v>
          </cell>
          <cell r="Q5063">
            <v>1</v>
          </cell>
        </row>
        <row r="5064">
          <cell r="E5064" t="str">
            <v>II00-03-04-5</v>
          </cell>
          <cell r="F5064" t="str">
            <v>Подземная прокладка кабеля, Группа (Б)/(Б+ОЭ)/(ОЭ+ИЭ)/(Б+ОЭ+ИЭ), общее количество жил 1-4, сечением жилы от 1мм2 до 2,5 мм2, неогнестойкий</v>
          </cell>
          <cell r="G5064" t="str">
            <v>Underground cable installation, Group (B)/(B + OE)/(OE + IE)/(B + OE + IE), total number of cores: 1-4, core cross-section from 1 mm2 to 2.5 mm2, non-fireproof</v>
          </cell>
          <cell r="H5064" t="str">
            <v>м</v>
          </cell>
          <cell r="I5064" t="str">
            <v>m</v>
          </cell>
          <cell r="J5064">
            <v>0.20200000000000001</v>
          </cell>
          <cell r="K5064">
            <v>2.1999999999999999E-2</v>
          </cell>
          <cell r="L5064" t="str">
            <v>KQ-48-00</v>
          </cell>
          <cell r="M5064" t="str">
            <v>Кабель КИПиА, м</v>
          </cell>
          <cell r="N5064">
            <v>1</v>
          </cell>
          <cell r="O5064" t="str">
            <v>KQ-48-01</v>
          </cell>
          <cell r="P5064" t="str">
            <v>Монтаж кабеля КИПиА, м</v>
          </cell>
          <cell r="Q5064">
            <v>1</v>
          </cell>
        </row>
        <row r="5065">
          <cell r="E5065" t="str">
            <v>II00-03-04-6</v>
          </cell>
          <cell r="F5065" t="str">
            <v>Подземная прокладка кабеля, Группа (Б)/(Б+ОЭ)/(ОЭ+ИЭ)/(Б+ОЭ+ИЭ), общее количество жил 5-8, сечением жилы до 1 мм2, неогнестойкий</v>
          </cell>
          <cell r="G5065" t="str">
            <v>Underground cable installation, Group (B)/(B + OE)/(OE + IE)/(B + OE + IE), total number of cores: 5-8, core cross-section up to 1 mm2, non-fireproof</v>
          </cell>
          <cell r="H5065" t="str">
            <v>м</v>
          </cell>
          <cell r="I5065" t="str">
            <v>m</v>
          </cell>
          <cell r="J5065">
            <v>0.20200000000000001</v>
          </cell>
          <cell r="K5065">
            <v>2.1999999999999999E-2</v>
          </cell>
          <cell r="L5065" t="str">
            <v>KQ-48-00</v>
          </cell>
          <cell r="M5065" t="str">
            <v>Кабель КИПиА, м</v>
          </cell>
          <cell r="N5065">
            <v>1</v>
          </cell>
          <cell r="O5065" t="str">
            <v>KQ-48-01</v>
          </cell>
          <cell r="P5065" t="str">
            <v>Монтаж кабеля КИПиА, м</v>
          </cell>
          <cell r="Q5065">
            <v>1</v>
          </cell>
        </row>
        <row r="5066">
          <cell r="E5066" t="str">
            <v>II00-03-04-7</v>
          </cell>
          <cell r="F5066" t="str">
            <v>Подземная прокладка кабеля, Группа (Б)/(Б+ОЭ)/(ОЭ+ИЭ)/(Б+ОЭ+ИЭ), общее количество жил 5-8, сечением жилы от 1мм2 до 2,5 мм2, неогнестойкий</v>
          </cell>
          <cell r="G5066" t="str">
            <v>Underground cable installation, Group (B)/(B + OE)/(OE + IE)/(B + OE + IE), total number of cores: 5-8, core cross-section from 1 mm2 to 2.5 mm2, non-fireproof</v>
          </cell>
          <cell r="H5066" t="str">
            <v>м</v>
          </cell>
          <cell r="I5066" t="str">
            <v>m</v>
          </cell>
          <cell r="J5066">
            <v>0.20200000000000001</v>
          </cell>
          <cell r="K5066">
            <v>2.1999999999999999E-2</v>
          </cell>
          <cell r="L5066" t="str">
            <v>KQ-48-00</v>
          </cell>
          <cell r="M5066" t="str">
            <v>Кабель КИПиА, м</v>
          </cell>
          <cell r="N5066">
            <v>1</v>
          </cell>
          <cell r="O5066" t="str">
            <v>KQ-48-01</v>
          </cell>
          <cell r="P5066" t="str">
            <v>Монтаж кабеля КИПиА, м</v>
          </cell>
          <cell r="Q5066">
            <v>1</v>
          </cell>
        </row>
        <row r="5067">
          <cell r="E5067" t="str">
            <v>II00-03-04-8</v>
          </cell>
          <cell r="F5067" t="str">
            <v>Подземная прокладка кабеля, Группа (Б)/(Б+ОЭ)/(ОЭ+ИЭ)/(Б+ОЭ+ИЭ), общее количество жил 9-12, сечением жилы до 1 мм2, неогнестойкий</v>
          </cell>
          <cell r="G5067" t="str">
            <v>Underground cable installation, Group (B)/(B + OE)/(OE + IE)/(B + OE + IE), total number of cores: 9-12, core cross-section up to 1 mm2, non-fireproof</v>
          </cell>
          <cell r="H5067" t="str">
            <v>м</v>
          </cell>
          <cell r="I5067" t="str">
            <v>m</v>
          </cell>
          <cell r="J5067">
            <v>0.20200000000000001</v>
          </cell>
          <cell r="K5067">
            <v>2.1999999999999999E-2</v>
          </cell>
          <cell r="L5067" t="str">
            <v>KQ-48-00</v>
          </cell>
          <cell r="M5067" t="str">
            <v>Кабель КИПиА, м</v>
          </cell>
          <cell r="N5067">
            <v>1</v>
          </cell>
          <cell r="O5067" t="str">
            <v>KQ-48-01</v>
          </cell>
          <cell r="P5067" t="str">
            <v>Монтаж кабеля КИПиА, м</v>
          </cell>
          <cell r="Q5067">
            <v>1</v>
          </cell>
        </row>
        <row r="5068">
          <cell r="E5068" t="str">
            <v>II00-03-04-9</v>
          </cell>
          <cell r="F5068" t="str">
            <v>Подземная прокладка кабеля, Группа (Б)/(Б+ОЭ)/(ОЭ+ИЭ)/(Б+ОЭ+ИЭ), общее количество жил 9-12, сечением жилы от 1мм2 до 2,5 мм2, неогнестойкий</v>
          </cell>
          <cell r="G5068" t="str">
            <v>Underground cable installation, Group (B)/(B + OE)/(OE + IE)/(B + OE + IE), total number of cores: 9-12, core cross-section from 1 mm2 to 2.5 mm2, non-fireproof</v>
          </cell>
          <cell r="H5068" t="str">
            <v>м</v>
          </cell>
          <cell r="I5068" t="str">
            <v>m</v>
          </cell>
          <cell r="J5068">
            <v>0.188</v>
          </cell>
          <cell r="K5068">
            <v>1.9999999999999997E-2</v>
          </cell>
          <cell r="L5068" t="str">
            <v>KQ-48-00</v>
          </cell>
          <cell r="M5068" t="str">
            <v>Кабель КИПиА, м</v>
          </cell>
          <cell r="N5068">
            <v>1</v>
          </cell>
          <cell r="O5068" t="str">
            <v>KQ-48-01</v>
          </cell>
          <cell r="P5068" t="str">
            <v>Монтаж кабеля КИПиА, м</v>
          </cell>
          <cell r="Q5068">
            <v>1</v>
          </cell>
        </row>
        <row r="5069">
          <cell r="E5069" t="str">
            <v>II00-03-04-10</v>
          </cell>
          <cell r="F5069" t="str">
            <v>Подземная прокладка кабеля, Группа (Б)/(Б+ОЭ)/(ОЭ+ИЭ)/(Б+ОЭ+ИЭ), общее количество жил 13-16, сечением жилы до 1 мм2, неогнестойкий</v>
          </cell>
          <cell r="G5069" t="str">
            <v>Underground cable installation, Group (B)/(B + OE)/(OE + IE)/(B + OE + IE), total number of cores: 13-16, core cross-section up to 1 mm2, non-fireproof</v>
          </cell>
          <cell r="H5069" t="str">
            <v>м</v>
          </cell>
          <cell r="I5069" t="str">
            <v>m</v>
          </cell>
          <cell r="J5069">
            <v>0.20200000000000001</v>
          </cell>
          <cell r="K5069">
            <v>2.1999999999999999E-2</v>
          </cell>
          <cell r="L5069" t="str">
            <v>KQ-48-00</v>
          </cell>
          <cell r="M5069" t="str">
            <v>Кабель КИПиА, м</v>
          </cell>
          <cell r="N5069">
            <v>1</v>
          </cell>
          <cell r="O5069" t="str">
            <v>KQ-48-01</v>
          </cell>
          <cell r="P5069" t="str">
            <v>Монтаж кабеля КИПиА, м</v>
          </cell>
          <cell r="Q5069">
            <v>1</v>
          </cell>
        </row>
        <row r="5070">
          <cell r="E5070" t="str">
            <v>II00-03-04-11</v>
          </cell>
          <cell r="F5070" t="str">
            <v>Подземная прокладка кабеля, Группа (Б)/(Б+ОЭ)/(ОЭ+ИЭ)/(Б+ОЭ+ИЭ), общее количество жил 13-16, сечением жилы от 1мм2 до 2,5 мм2, неогнестойкий</v>
          </cell>
          <cell r="G5070" t="str">
            <v>Underground cable installation, Group (B)/(B + OE)/(OE + IE)/(B + OE + IE), total number of cores: 13-16, core cross-section from 1 mm2 to 2.5 mm2, non-fireproof</v>
          </cell>
          <cell r="H5070" t="str">
            <v>м</v>
          </cell>
          <cell r="I5070" t="str">
            <v>m</v>
          </cell>
          <cell r="J5070">
            <v>0.188</v>
          </cell>
          <cell r="K5070">
            <v>1.9999999999999997E-2</v>
          </cell>
          <cell r="L5070" t="str">
            <v>KQ-48-00</v>
          </cell>
          <cell r="M5070" t="str">
            <v>Кабель КИПиА, м</v>
          </cell>
          <cell r="N5070">
            <v>1</v>
          </cell>
          <cell r="O5070" t="str">
            <v>KQ-48-01</v>
          </cell>
          <cell r="P5070" t="str">
            <v>Монтаж кабеля КИПиА, м</v>
          </cell>
          <cell r="Q5070">
            <v>1</v>
          </cell>
        </row>
        <row r="5071">
          <cell r="E5071" t="str">
            <v>II00-03-04-12</v>
          </cell>
          <cell r="F5071" t="str">
            <v>Подземная прокладка кабеля, Группа (Б)/(Б+ОЭ)/(ОЭ+ИЭ)/(Б+ОЭ+ИЭ), общее количество жил 17-20, сечением жилы до 1 мм2, неогнестойкий</v>
          </cell>
          <cell r="G5071" t="str">
            <v>Underground cable installation, Group (B)/(B + OE)/(OE + IE)/(B + OE + IE), total number of cores: 17-20, core cross-section up to 1 mm2, non-fireproof</v>
          </cell>
          <cell r="H5071" t="str">
            <v>м</v>
          </cell>
          <cell r="I5071" t="str">
            <v>m</v>
          </cell>
          <cell r="J5071">
            <v>0.188</v>
          </cell>
          <cell r="K5071">
            <v>1.9999999999999997E-2</v>
          </cell>
          <cell r="L5071" t="str">
            <v>KQ-48-00</v>
          </cell>
          <cell r="M5071" t="str">
            <v>Кабель КИПиА, м</v>
          </cell>
          <cell r="N5071">
            <v>1</v>
          </cell>
          <cell r="O5071" t="str">
            <v>KQ-48-01</v>
          </cell>
          <cell r="P5071" t="str">
            <v>Монтаж кабеля КИПиА, м</v>
          </cell>
          <cell r="Q5071">
            <v>1</v>
          </cell>
        </row>
        <row r="5072">
          <cell r="E5072" t="str">
            <v>II00-03-04-13</v>
          </cell>
          <cell r="F5072" t="str">
            <v>Подземная прокладка кабеля, Группа (Б)/(Б+ОЭ)/(ОЭ+ИЭ)/(Б+ОЭ+ИЭ), общее количество жил 17-20, сечением жилы от 1мм2 до 2,5 мм2, неогнестойкий</v>
          </cell>
          <cell r="G5072" t="str">
            <v>Underground cable installation, Group (B)/(B + OE)/(OE + IE)/(B + OE + IE), total number of cores: 17-20, core cross-section from 1 mm2 to 2.5 mm2, non-fireproof</v>
          </cell>
          <cell r="H5072" t="str">
            <v>м</v>
          </cell>
          <cell r="I5072" t="str">
            <v>m</v>
          </cell>
          <cell r="J5072">
            <v>0.188</v>
          </cell>
          <cell r="K5072">
            <v>1.9999999999999997E-2</v>
          </cell>
          <cell r="L5072" t="str">
            <v>KQ-48-00</v>
          </cell>
          <cell r="M5072" t="str">
            <v>Кабель КИПиА, м</v>
          </cell>
          <cell r="N5072">
            <v>1</v>
          </cell>
          <cell r="O5072" t="str">
            <v>KQ-48-01</v>
          </cell>
          <cell r="P5072" t="str">
            <v>Монтаж кабеля КИПиА, м</v>
          </cell>
          <cell r="Q5072">
            <v>1</v>
          </cell>
        </row>
        <row r="5073">
          <cell r="E5073" t="str">
            <v>II00-03-04-14</v>
          </cell>
          <cell r="F5073" t="str">
            <v>Подземная прокладка кабеля, Группа (Б)/(Б+ОЭ)/(ОЭ+ИЭ)/(Б+ОЭ+ИЭ), общее количество жил 21-24, сечением жилы до 1 мм2, неогнестойкий</v>
          </cell>
          <cell r="G5073" t="str">
            <v>Underground cable installation, Group (B)/(B + OE)/(OE + IE)/(B + OE + IE), total number of cores: 21-24, core cross-section up to 1 mm2, non-fireproof</v>
          </cell>
          <cell r="H5073" t="str">
            <v>м</v>
          </cell>
          <cell r="I5073" t="str">
            <v>m</v>
          </cell>
          <cell r="J5073">
            <v>0.188</v>
          </cell>
          <cell r="K5073">
            <v>1.9999999999999997E-2</v>
          </cell>
          <cell r="L5073" t="str">
            <v>KQ-48-00</v>
          </cell>
          <cell r="M5073" t="str">
            <v>Кабель КИПиА, м</v>
          </cell>
          <cell r="N5073">
            <v>1</v>
          </cell>
          <cell r="O5073" t="str">
            <v>KQ-48-01</v>
          </cell>
          <cell r="P5073" t="str">
            <v>Монтаж кабеля КИПиА, м</v>
          </cell>
          <cell r="Q5073">
            <v>1</v>
          </cell>
        </row>
        <row r="5074">
          <cell r="E5074" t="str">
            <v>II00-03-04-15</v>
          </cell>
          <cell r="F5074" t="str">
            <v>Подземная прокладка кабеля, Группа (Б)/(Б+ОЭ)/(ОЭ+ИЭ)/(Б+ОЭ+ИЭ), общее количество жил 21-24, сечением жилы от 1мм2 до 2,5 мм2, неогнестойкий</v>
          </cell>
          <cell r="G5074" t="str">
            <v>Underground cable installation, Group (B)/(B + OE)/(OE + IE)/(B + OE + IE), total number of cores: 21-24, core cross-section from 1 mm2 to 2.5 mm2, non-fireproof</v>
          </cell>
          <cell r="H5074" t="str">
            <v>м</v>
          </cell>
          <cell r="I5074" t="str">
            <v>m</v>
          </cell>
          <cell r="J5074">
            <v>0.188</v>
          </cell>
          <cell r="K5074">
            <v>1.9999999999999997E-2</v>
          </cell>
          <cell r="L5074" t="str">
            <v>KQ-48-00</v>
          </cell>
          <cell r="M5074" t="str">
            <v>Кабель КИПиА, м</v>
          </cell>
          <cell r="N5074">
            <v>1</v>
          </cell>
          <cell r="O5074" t="str">
            <v>KQ-48-01</v>
          </cell>
          <cell r="P5074" t="str">
            <v>Монтаж кабеля КИПиА, м</v>
          </cell>
          <cell r="Q5074">
            <v>1</v>
          </cell>
        </row>
        <row r="5075">
          <cell r="E5075" t="str">
            <v>II00-03-04-16</v>
          </cell>
          <cell r="F5075" t="str">
            <v>Подземная прокладка кабеля, Группа (Б)/(Б+ОЭ)/(ОЭ+ИЭ)/(Б+ОЭ+ИЭ), общее количество жил 25-28, сечением жилы до 1 мм2, неогнестойкий</v>
          </cell>
          <cell r="G5075" t="str">
            <v>Underground cable installation, Group (B)/(B + OE)/(OE + IE)/(B + OE + IE), total number of cores: 25-28, core cross-section up to 1 mm2, non-fireproof</v>
          </cell>
          <cell r="H5075" t="str">
            <v>м</v>
          </cell>
          <cell r="I5075" t="str">
            <v>m</v>
          </cell>
          <cell r="J5075">
            <v>0.188</v>
          </cell>
          <cell r="K5075">
            <v>1.9999999999999997E-2</v>
          </cell>
          <cell r="L5075" t="str">
            <v>KQ-48-00</v>
          </cell>
          <cell r="M5075" t="str">
            <v>Кабель КИПиА, м</v>
          </cell>
          <cell r="N5075">
            <v>1</v>
          </cell>
          <cell r="O5075" t="str">
            <v>KQ-48-01</v>
          </cell>
          <cell r="P5075" t="str">
            <v>Монтаж кабеля КИПиА, м</v>
          </cell>
          <cell r="Q5075">
            <v>1</v>
          </cell>
        </row>
        <row r="5076">
          <cell r="E5076" t="str">
            <v>II00-03-04-17</v>
          </cell>
          <cell r="F5076" t="str">
            <v>Подземная прокладка кабеля, Группа (Б)/(Б+ОЭ)/(ОЭ+ИЭ)/(Б+ОЭ+ИЭ) общее количество жил 25-28, сечением жилы от 1мм2 до 2,5 мм2, неогнестойкий</v>
          </cell>
          <cell r="G5076" t="str">
            <v>Underground cable installation, Group (B)/(B + OE)/(OE + IE)/(B + OE + IE), total number of cores: 25-28, core cross-section from 1 mm2 to 2.5 mm2, non-fireproof</v>
          </cell>
          <cell r="H5076" t="str">
            <v>м</v>
          </cell>
          <cell r="I5076" t="str">
            <v>m</v>
          </cell>
          <cell r="J5076">
            <v>0.188</v>
          </cell>
          <cell r="K5076">
            <v>1.9999999999999997E-2</v>
          </cell>
          <cell r="L5076" t="str">
            <v>KQ-48-00</v>
          </cell>
          <cell r="M5076" t="str">
            <v>Кабель КИПиА, м</v>
          </cell>
          <cell r="N5076">
            <v>1</v>
          </cell>
          <cell r="O5076" t="str">
            <v>KQ-48-01</v>
          </cell>
          <cell r="P5076" t="str">
            <v>Монтаж кабеля КИПиА, м</v>
          </cell>
          <cell r="Q5076">
            <v>1</v>
          </cell>
        </row>
        <row r="5077">
          <cell r="E5077" t="str">
            <v>II00-03-04-18</v>
          </cell>
          <cell r="F5077" t="str">
            <v>Подземная прокладка кабеля, Группа (Б)/(Б+ОЭ)/(ОЭ+ИЭ)/(Б+ОЭ+ИЭ), общее количество жил 29-32, сечением жилы до 1 мм2, неогнестойкий</v>
          </cell>
          <cell r="G5077" t="str">
            <v>Underground cable installation, Group (B)/(B + OE)/(OE + IE)/(B + OE + IE), total number of cores: 29-32, core cross-section up to 1 mm2, non-fireproof</v>
          </cell>
          <cell r="H5077" t="str">
            <v>м</v>
          </cell>
          <cell r="I5077" t="str">
            <v>m</v>
          </cell>
          <cell r="J5077">
            <v>0.188</v>
          </cell>
          <cell r="K5077">
            <v>1.9999999999999997E-2</v>
          </cell>
          <cell r="L5077" t="str">
            <v>KQ-48-00</v>
          </cell>
          <cell r="M5077" t="str">
            <v>Кабель КИПиА, м</v>
          </cell>
          <cell r="N5077">
            <v>1</v>
          </cell>
          <cell r="O5077" t="str">
            <v>KQ-48-01</v>
          </cell>
          <cell r="P5077" t="str">
            <v>Монтаж кабеля КИПиА, м</v>
          </cell>
          <cell r="Q5077">
            <v>1</v>
          </cell>
        </row>
        <row r="5078">
          <cell r="E5078" t="str">
            <v>II00-03-04-19</v>
          </cell>
          <cell r="F5078" t="str">
            <v>Подземная прокладка кабеля, Группа (Б)/(Б+ОЭ)/(ОЭ+ИЭ)/(Б+ОЭ+ИЭ), общее количество жил 29-32, сечением жилы от 1мм2 до 2,5 мм2, неогнестойкий</v>
          </cell>
          <cell r="G5078" t="str">
            <v>Underground cable installation, Group (B)/(B + OE)/(OE + IE)/(B + OE + IE), total number of cores: 29-32, core cross-section from 1 mm2 to 2.5 mm2, non-fireproof</v>
          </cell>
          <cell r="H5078" t="str">
            <v>м</v>
          </cell>
          <cell r="I5078" t="str">
            <v>m</v>
          </cell>
          <cell r="J5078">
            <v>0.20200000000000001</v>
          </cell>
          <cell r="K5078">
            <v>2.1999999999999999E-2</v>
          </cell>
          <cell r="L5078" t="str">
            <v>KQ-48-00</v>
          </cell>
          <cell r="M5078" t="str">
            <v>Кабель КИПиА, м</v>
          </cell>
          <cell r="N5078">
            <v>1</v>
          </cell>
          <cell r="O5078" t="str">
            <v>KQ-48-01</v>
          </cell>
          <cell r="P5078" t="str">
            <v>Монтаж кабеля КИПиА, м</v>
          </cell>
          <cell r="Q5078">
            <v>1</v>
          </cell>
        </row>
        <row r="5079">
          <cell r="E5079" t="str">
            <v>II00-03-04-20</v>
          </cell>
          <cell r="F5079" t="str">
            <v>Подземная прокладка кабеля, Группа (Б)/(Б+ОЭ)/(ОЭ+ИЭ)/(Б+ОЭ+ИЭ), общее количество жил 33-36, сечением жилы до 1 мм2, неогнестойкий</v>
          </cell>
          <cell r="G5079" t="str">
            <v>Underground cable installation, Group (B)/(B + OE)/(OE + IE)/(B + OE + IE), total number of cores: 33-36, core cross-section up to 1 mm2, non-fireproof</v>
          </cell>
          <cell r="H5079" t="str">
            <v>м</v>
          </cell>
          <cell r="I5079" t="str">
            <v>m</v>
          </cell>
          <cell r="J5079">
            <v>0.188</v>
          </cell>
          <cell r="K5079">
            <v>1.9999999999999997E-2</v>
          </cell>
          <cell r="L5079" t="str">
            <v>KQ-48-00</v>
          </cell>
          <cell r="M5079" t="str">
            <v>Кабель КИПиА, м</v>
          </cell>
          <cell r="N5079">
            <v>1</v>
          </cell>
          <cell r="O5079" t="str">
            <v>KQ-48-01</v>
          </cell>
          <cell r="P5079" t="str">
            <v>Монтаж кабеля КИПиА, м</v>
          </cell>
          <cell r="Q5079">
            <v>1</v>
          </cell>
        </row>
        <row r="5080">
          <cell r="E5080" t="str">
            <v>II00-03-04-21</v>
          </cell>
          <cell r="F5080" t="str">
            <v>Подземная прокладка кабеля, Группа (Б)/(Б+ОЭ)/(ОЭ+ИЭ)/(Б+ОЭ+ИЭ), общее количество жил 33-36, сечением жилы от 1мм2 до 2,5 мм2, неогнестойкий</v>
          </cell>
          <cell r="G5080" t="str">
            <v>Underground cable installation, Group (B)/(B + OE)/(OE + IE)/(B + OE + IE), total number of cores: 33-36, core cross-section from 1 mm2 to 2.5 mm2, non-fireproof</v>
          </cell>
          <cell r="H5080" t="str">
            <v>м</v>
          </cell>
          <cell r="I5080" t="str">
            <v>m</v>
          </cell>
          <cell r="J5080">
            <v>0.20200000000000001</v>
          </cell>
          <cell r="K5080">
            <v>2.1999999999999999E-2</v>
          </cell>
          <cell r="L5080" t="str">
            <v>KQ-48-00</v>
          </cell>
          <cell r="M5080" t="str">
            <v>Кабель КИПиА, м</v>
          </cell>
          <cell r="N5080">
            <v>1</v>
          </cell>
          <cell r="O5080" t="str">
            <v>KQ-48-01</v>
          </cell>
          <cell r="P5080" t="str">
            <v>Монтаж кабеля КИПиА, м</v>
          </cell>
          <cell r="Q5080">
            <v>1</v>
          </cell>
        </row>
        <row r="5081">
          <cell r="E5081" t="str">
            <v>II00-03-04-22</v>
          </cell>
          <cell r="F5081" t="str">
            <v>Подземная прокладка кабеля, Группа (Б)/(Б+ОЭ)/(ОЭ+ИЭ)/(Б+ОЭ+ИЭ), общее количество жил 37-40, сечением жилы до 1 мм2, неогнестойкий</v>
          </cell>
          <cell r="G5081" t="str">
            <v>Underground cable installation, Group (B)/(B + OE)/(OE + IE)/(B + OE + IE), total number of cores: 37-40, core cross-section up to 1 mm2, non-fireproof</v>
          </cell>
          <cell r="H5081" t="str">
            <v>м</v>
          </cell>
          <cell r="I5081" t="str">
            <v>m</v>
          </cell>
          <cell r="J5081">
            <v>0.188</v>
          </cell>
          <cell r="K5081">
            <v>1.9999999999999997E-2</v>
          </cell>
          <cell r="L5081" t="str">
            <v>KQ-48-00</v>
          </cell>
          <cell r="M5081" t="str">
            <v>Кабель КИПиА, м</v>
          </cell>
          <cell r="N5081">
            <v>1</v>
          </cell>
          <cell r="O5081" t="str">
            <v>KQ-48-01</v>
          </cell>
          <cell r="P5081" t="str">
            <v>Монтаж кабеля КИПиА, м</v>
          </cell>
          <cell r="Q5081">
            <v>1</v>
          </cell>
        </row>
        <row r="5082">
          <cell r="E5082" t="str">
            <v>II00-03-04-23</v>
          </cell>
          <cell r="F5082" t="str">
            <v>Подземная прокладка кабеля, Группа (Б)/(Б+ОЭ)/(ОЭ+ИЭ)/(Б+ОЭ+ИЭ), общее количество жил 37-40, сечением жилы от 1мм2 до 2,5 мм2, неогнестойкий</v>
          </cell>
          <cell r="G5082" t="str">
            <v>Underground cable installation, Group (B)/(B + OE)/(OE + IE)/(B + OE + IE), total number of cores: 37-40, core cross-section from 1 mm2 to 2.5 mm2, non-fireproof</v>
          </cell>
          <cell r="H5082" t="str">
            <v>м</v>
          </cell>
          <cell r="I5082" t="str">
            <v>m</v>
          </cell>
          <cell r="J5082">
            <v>0.20200000000000001</v>
          </cell>
          <cell r="K5082">
            <v>2.1999999999999999E-2</v>
          </cell>
          <cell r="L5082" t="str">
            <v>KQ-48-00</v>
          </cell>
          <cell r="M5082" t="str">
            <v>Кабель КИПиА, м</v>
          </cell>
          <cell r="N5082">
            <v>1</v>
          </cell>
          <cell r="O5082" t="str">
            <v>KQ-48-01</v>
          </cell>
          <cell r="P5082" t="str">
            <v>Монтаж кабеля КИПиА, м</v>
          </cell>
          <cell r="Q5082">
            <v>1</v>
          </cell>
        </row>
        <row r="5083">
          <cell r="E5083" t="str">
            <v>II00-03-04-24</v>
          </cell>
          <cell r="F5083" t="str">
            <v>Подземная прокладка кабеля, Группа (Б)/(Б+ОЭ)/(ОЭ+ИЭ)/(Б+ОЭ+ИЭ), общее количество жил 41-44, сечением жилы до 1 мм2, неогнестойкий</v>
          </cell>
          <cell r="G5083" t="str">
            <v>Underground cable installation, Group (B)/(B + OE)/(OE + IE)/(B + OE + IE), total number of cores: 41-44, core cross-section up to 1 mm2, non-fireproof</v>
          </cell>
          <cell r="H5083" t="str">
            <v>м</v>
          </cell>
          <cell r="I5083" t="str">
            <v>m</v>
          </cell>
          <cell r="J5083">
            <v>0.188</v>
          </cell>
          <cell r="K5083">
            <v>1.9999999999999997E-2</v>
          </cell>
          <cell r="L5083" t="str">
            <v>KQ-48-00</v>
          </cell>
          <cell r="M5083" t="str">
            <v>Кабель КИПиА, м</v>
          </cell>
          <cell r="N5083">
            <v>1</v>
          </cell>
          <cell r="O5083" t="str">
            <v>KQ-48-01</v>
          </cell>
          <cell r="P5083" t="str">
            <v>Монтаж кабеля КИПиА, м</v>
          </cell>
          <cell r="Q5083">
            <v>1</v>
          </cell>
        </row>
        <row r="5084">
          <cell r="E5084" t="str">
            <v>II00-03-04-25</v>
          </cell>
          <cell r="F5084" t="str">
            <v>Подземная прокладка кабеля, Группа (Б)/(Б+ОЭ)/(ОЭ+ИЭ)/(Б+ОЭ+ИЭ), общее количество жил 41-44, сечением жилы от 1мм2 до 2,5 мм2, неогнестойкий</v>
          </cell>
          <cell r="G5084" t="str">
            <v>Underground cable installation, Group (B)/(B + OE)/(OE + IE)/(B + OE + IE), total number of cores: 41-44, core cross-section from 1 mm2 to 2.5 mm2, non-fireproof</v>
          </cell>
          <cell r="H5084" t="str">
            <v>м</v>
          </cell>
          <cell r="I5084" t="str">
            <v>m</v>
          </cell>
          <cell r="J5084">
            <v>0.20200000000000001</v>
          </cell>
          <cell r="K5084">
            <v>2.1999999999999999E-2</v>
          </cell>
          <cell r="L5084" t="str">
            <v>KQ-48-00</v>
          </cell>
          <cell r="M5084" t="str">
            <v>Кабель КИПиА, м</v>
          </cell>
          <cell r="N5084">
            <v>1</v>
          </cell>
          <cell r="O5084" t="str">
            <v>KQ-48-01</v>
          </cell>
          <cell r="P5084" t="str">
            <v>Монтаж кабеля КИПиА, м</v>
          </cell>
          <cell r="Q5084">
            <v>1</v>
          </cell>
        </row>
        <row r="5085">
          <cell r="E5085" t="str">
            <v>II00-03-04-26</v>
          </cell>
          <cell r="F5085" t="str">
            <v>Подземная прокладка кабеля, Группа (Б)/(Б+ОЭ)/(ОЭ+ИЭ)/(Б+ОЭ+ИЭ), общее количество жил 45-48, сечением жилы до 1 мм2, неогнестойкий</v>
          </cell>
          <cell r="G5085" t="str">
            <v>Underground cable installation, Group (B)/(B + OE)/(OE + IE)/(B + OE + IE), total number of cores: 45-48, core cross-section up to 1 mm2, non-fireproof</v>
          </cell>
          <cell r="H5085" t="str">
            <v>м</v>
          </cell>
          <cell r="I5085" t="str">
            <v>m</v>
          </cell>
          <cell r="J5085">
            <v>0.188</v>
          </cell>
          <cell r="K5085">
            <v>1.9999999999999997E-2</v>
          </cell>
          <cell r="L5085" t="str">
            <v>KQ-48-00</v>
          </cell>
          <cell r="M5085" t="str">
            <v>Кабель КИПиА, м</v>
          </cell>
          <cell r="N5085">
            <v>1</v>
          </cell>
          <cell r="O5085" t="str">
            <v>KQ-48-01</v>
          </cell>
          <cell r="P5085" t="str">
            <v>Монтаж кабеля КИПиА, м</v>
          </cell>
          <cell r="Q5085">
            <v>1</v>
          </cell>
        </row>
        <row r="5086">
          <cell r="E5086" t="str">
            <v>II00-03-04-27</v>
          </cell>
          <cell r="F5086" t="str">
            <v>Подземная прокладка кабеля, Группа (Б)/(Б+ОЭ)/(ОЭ+ИЭ)/(Б+ОЭ+ИЭ), общее количество жил 45-48, сечением жилы от 1мм2 до 2,5 мм2, неогнестойкий</v>
          </cell>
          <cell r="G5086" t="str">
            <v>Underground cable installation, Group (B)/(B + OE)/(OE + IE)/(B + OE + IE), total number of cores: 45-48, core cross-section from 1 mm2 to 2.5 mm2, non-fireproof</v>
          </cell>
          <cell r="H5086" t="str">
            <v>м</v>
          </cell>
          <cell r="I5086" t="str">
            <v>m</v>
          </cell>
          <cell r="J5086">
            <v>0.24</v>
          </cell>
          <cell r="K5086">
            <v>2.2000000000000002E-2</v>
          </cell>
          <cell r="L5086" t="str">
            <v>KQ-48-00</v>
          </cell>
          <cell r="M5086" t="str">
            <v>Кабель КИПиА, м</v>
          </cell>
          <cell r="N5086">
            <v>1</v>
          </cell>
          <cell r="O5086" t="str">
            <v>KQ-48-01</v>
          </cell>
          <cell r="P5086" t="str">
            <v>Монтаж кабеля КИПиА, м</v>
          </cell>
          <cell r="Q5086">
            <v>1</v>
          </cell>
        </row>
        <row r="5087">
          <cell r="E5087" t="str">
            <v>II00-03-04-28</v>
          </cell>
          <cell r="F5087" t="str">
            <v>Подземная прокладка кабеля, Группа (Б)/(Б+ОЭ)/(ОЭ+ИЭ)/(Б+ОЭ+ИЭ), общее количество жил 49-52, сечением жилы до 1 мм2, неогнестойкий</v>
          </cell>
          <cell r="G5087" t="str">
            <v>Underground cable installation, Group (B)/(B + OE)/(OE + IE)/(B + OE + IE), total number of cores: 49-52, core cross-section up to 1 mm2, non-fireproof</v>
          </cell>
          <cell r="H5087" t="str">
            <v>м</v>
          </cell>
          <cell r="I5087" t="str">
            <v>m</v>
          </cell>
          <cell r="J5087">
            <v>0.188</v>
          </cell>
          <cell r="K5087">
            <v>1.9999999999999997E-2</v>
          </cell>
          <cell r="L5087" t="str">
            <v>KQ-48-00</v>
          </cell>
          <cell r="M5087" t="str">
            <v>Кабель КИПиА, м</v>
          </cell>
          <cell r="N5087">
            <v>1</v>
          </cell>
          <cell r="O5087" t="str">
            <v>KQ-48-01</v>
          </cell>
          <cell r="P5087" t="str">
            <v>Монтаж кабеля КИПиА, м</v>
          </cell>
          <cell r="Q5087">
            <v>1</v>
          </cell>
        </row>
        <row r="5088">
          <cell r="E5088" t="str">
            <v>II00-03-04-29</v>
          </cell>
          <cell r="F5088" t="str">
            <v>Подземная прокладка кабеля, Группа (Б)/(Б+ОЭ)/(ОЭ+ИЭ)/(Б+ОЭ+ИЭ), общее количество жил 49-52, сечением жилы от 1мм2 до 2,5 мм2, неогнестойкий</v>
          </cell>
          <cell r="G5088" t="str">
            <v>Underground cable installation, Group (B)/(B + OE)/(OE + IE)/(B + OE + IE), total number of cores: 49-52, core cross-section from 1 mm2 to 2.5 mm2, non-fireproof</v>
          </cell>
          <cell r="H5088" t="str">
            <v>м</v>
          </cell>
          <cell r="I5088" t="str">
            <v>m</v>
          </cell>
          <cell r="J5088">
            <v>0.24</v>
          </cell>
          <cell r="K5088">
            <v>2.2000000000000002E-2</v>
          </cell>
          <cell r="L5088" t="str">
            <v>KQ-48-00</v>
          </cell>
          <cell r="M5088" t="str">
            <v>Кабель КИПиА, м</v>
          </cell>
          <cell r="N5088">
            <v>1</v>
          </cell>
          <cell r="O5088" t="str">
            <v>KQ-48-01</v>
          </cell>
          <cell r="P5088" t="str">
            <v>Монтаж кабеля КИПиА, м</v>
          </cell>
          <cell r="Q5088">
            <v>1</v>
          </cell>
        </row>
        <row r="5089">
          <cell r="E5089" t="str">
            <v>II00-03-04-30</v>
          </cell>
          <cell r="F5089" t="str">
            <v>Подземная прокладка кабеля, Группа (Б)/(Б+ОЭ)/(ОЭ+ИЭ)/(Б+ОЭ+ИЭ), общее количество жил 53-56, сечением жилы до 1 мм2, неогнестойкий</v>
          </cell>
          <cell r="G5089" t="str">
            <v>Underground cable installation, Group (B)/(B + OE)/(OE + IE)/(B + OE + IE), total number of cores: 53-56, core cross-section up to 1 mm2, non-fireproof</v>
          </cell>
          <cell r="H5089" t="str">
            <v>м</v>
          </cell>
          <cell r="I5089" t="str">
            <v>m</v>
          </cell>
          <cell r="J5089">
            <v>0.20200000000000001</v>
          </cell>
          <cell r="K5089">
            <v>2.1999999999999999E-2</v>
          </cell>
          <cell r="L5089" t="str">
            <v>KQ-48-00</v>
          </cell>
          <cell r="M5089" t="str">
            <v>Кабель КИПиА, м</v>
          </cell>
          <cell r="N5089">
            <v>1</v>
          </cell>
          <cell r="O5089" t="str">
            <v>KQ-48-01</v>
          </cell>
          <cell r="P5089" t="str">
            <v>Монтаж кабеля КИПиА, м</v>
          </cell>
          <cell r="Q5089">
            <v>1</v>
          </cell>
        </row>
        <row r="5090">
          <cell r="E5090" t="str">
            <v>II00-03-04-31</v>
          </cell>
          <cell r="F5090" t="str">
            <v>Подземная прокладка кабеля, Группа (Б)/(Б+ОЭ)/(ОЭ+ИЭ)/(Б+ОЭ+ИЭ), общее количество жил 53-56, сечением жилы от 1мм2 до 2,5 мм2, неогнестойкий</v>
          </cell>
          <cell r="G5090" t="str">
            <v>Underground cable installation, Group (B)/(B + OE)/(OE + IE)/(B + OE + IE), total number of cores: 53-56, core cross-section from 1 mm2 to 2.5 mm2, non-fireproof</v>
          </cell>
          <cell r="H5090" t="str">
            <v>м</v>
          </cell>
          <cell r="I5090" t="str">
            <v>m</v>
          </cell>
          <cell r="J5090">
            <v>0.24</v>
          </cell>
          <cell r="K5090">
            <v>2.2000000000000002E-2</v>
          </cell>
          <cell r="L5090" t="str">
            <v>KQ-48-00</v>
          </cell>
          <cell r="M5090" t="str">
            <v>Кабель КИПиА, м</v>
          </cell>
          <cell r="N5090">
            <v>1</v>
          </cell>
          <cell r="O5090" t="str">
            <v>KQ-48-01</v>
          </cell>
          <cell r="P5090" t="str">
            <v>Монтаж кабеля КИПиА, м</v>
          </cell>
          <cell r="Q5090">
            <v>1</v>
          </cell>
        </row>
        <row r="5091">
          <cell r="E5091" t="str">
            <v>II00-03-04-32</v>
          </cell>
          <cell r="F5091" t="str">
            <v>Подземная прокладка кабеля, Группа (Б)/(Б+ОЭ)/(ОЭ+ИЭ)/(Б+ОЭ+ИЭ), общее количество жил 57-60, сечением жилы до 1 мм2, неогнестойкий</v>
          </cell>
          <cell r="G5091" t="str">
            <v>Underground cable installation, Group (B)/(B + OE)/(OE + IE)/(B + OE + IE), total number of cores: 57-60, core cross-section up to 1 mm2, non-fireproof</v>
          </cell>
          <cell r="H5091" t="str">
            <v>м</v>
          </cell>
          <cell r="I5091" t="str">
            <v>m</v>
          </cell>
          <cell r="J5091">
            <v>0.20200000000000001</v>
          </cell>
          <cell r="K5091">
            <v>2.1999999999999999E-2</v>
          </cell>
          <cell r="L5091" t="str">
            <v>KQ-48-00</v>
          </cell>
          <cell r="M5091" t="str">
            <v>Кабель КИПиА, м</v>
          </cell>
          <cell r="N5091">
            <v>1</v>
          </cell>
          <cell r="O5091" t="str">
            <v>KQ-48-01</v>
          </cell>
          <cell r="P5091" t="str">
            <v>Монтаж кабеля КИПиА, м</v>
          </cell>
          <cell r="Q5091">
            <v>1</v>
          </cell>
        </row>
        <row r="5092">
          <cell r="E5092" t="str">
            <v>II00-03-04-33</v>
          </cell>
          <cell r="F5092" t="str">
            <v>Подземная прокладка кабеля, Группа (Б)/(Б+ОЭ)/(ОЭ+ИЭ)/(Б+ОЭ+ИЭ), общее количество жил 57-60, сечением жилы от 1мм2 до 2,5 мм2, неогнестойкий</v>
          </cell>
          <cell r="G5092" t="str">
            <v>Underground cable installation, Group (B)/(B + OE)/(OE + IE)/(B + OE + IE), total number of cores: 57-60, core cross-section from 1 mm2 to 2.5 mm2, non-fireproof</v>
          </cell>
          <cell r="H5092" t="str">
            <v>м</v>
          </cell>
          <cell r="I5092" t="str">
            <v>m</v>
          </cell>
          <cell r="J5092">
            <v>0.24</v>
          </cell>
          <cell r="K5092">
            <v>2.2000000000000002E-2</v>
          </cell>
          <cell r="L5092" t="str">
            <v>KQ-48-00</v>
          </cell>
          <cell r="M5092" t="str">
            <v>Кабель КИПиА, м</v>
          </cell>
          <cell r="N5092">
            <v>1</v>
          </cell>
          <cell r="O5092" t="str">
            <v>KQ-48-01</v>
          </cell>
          <cell r="P5092" t="str">
            <v>Монтаж кабеля КИПиА, м</v>
          </cell>
          <cell r="Q5092">
            <v>1</v>
          </cell>
        </row>
        <row r="5093">
          <cell r="E5093" t="str">
            <v>II00-03-04-34</v>
          </cell>
          <cell r="F5093" t="str">
            <v>Подземная прокладка кабеля, Группа (Б)/(Б+ОЭ)/(ОЭ+ИЭ)/(Б+ОЭ+ИЭ), общее количество жил 61-64, сечением жилы до 1 мм2, неогнестойкий</v>
          </cell>
          <cell r="G5093" t="str">
            <v>Underground cable installation, Group (B)/(B + OE)/(OE + IE)/(B + OE + IE), total number of cores: 61-64, core cross-section up to 1 mm2, non-fireproof</v>
          </cell>
          <cell r="H5093" t="str">
            <v>м</v>
          </cell>
          <cell r="I5093" t="str">
            <v>m</v>
          </cell>
          <cell r="J5093">
            <v>0.20200000000000001</v>
          </cell>
          <cell r="K5093">
            <v>2.1999999999999999E-2</v>
          </cell>
          <cell r="L5093" t="str">
            <v>KQ-48-00</v>
          </cell>
          <cell r="M5093" t="str">
            <v>Кабель КИПиА, м</v>
          </cell>
          <cell r="N5093">
            <v>1</v>
          </cell>
          <cell r="O5093" t="str">
            <v>KQ-48-01</v>
          </cell>
          <cell r="P5093" t="str">
            <v>Монтаж кабеля КИПиА, м</v>
          </cell>
          <cell r="Q5093">
            <v>1</v>
          </cell>
        </row>
        <row r="5094">
          <cell r="E5094" t="str">
            <v>II00-03-04-35</v>
          </cell>
          <cell r="F5094" t="str">
            <v>Подземная прокладка кабеля, Группа (Б)/(Б+ОЭ)/(ОЭ+ИЭ)/(Б+ОЭ+ИЭ), общее количество жил 61-64, сечением жилы от 1мм2 до 2,5 мм2, неогнестойкий</v>
          </cell>
          <cell r="G5094" t="str">
            <v>Underground cable installation, Group (B)/(B + OE)/(OE + IE)/(B + OE + IE), total number of cores: 61-64, core cross-section from 1 mm2 to 2.5 mm2, non-fireproof</v>
          </cell>
          <cell r="H5094" t="str">
            <v>м</v>
          </cell>
          <cell r="I5094" t="str">
            <v>m</v>
          </cell>
          <cell r="J5094">
            <v>0.24</v>
          </cell>
          <cell r="K5094">
            <v>2.2000000000000002E-2</v>
          </cell>
          <cell r="L5094" t="str">
            <v>KQ-48-00</v>
          </cell>
          <cell r="M5094" t="str">
            <v>Кабель КИПиА, м</v>
          </cell>
          <cell r="N5094">
            <v>1</v>
          </cell>
          <cell r="O5094" t="str">
            <v>KQ-48-01</v>
          </cell>
          <cell r="P5094" t="str">
            <v>Монтаж кабеля КИПиА, м</v>
          </cell>
          <cell r="Q5094">
            <v>1</v>
          </cell>
        </row>
        <row r="5095">
          <cell r="E5095" t="str">
            <v>II00-03-04-36</v>
          </cell>
          <cell r="F5095" t="str">
            <v>Подземная прокладка кабеля, Группа (Б)/(Б+ОЭ)/(ОЭ+ИЭ)/(Б+ОЭ+ИЭ), общее количество жил 1-4, сечением жилы до 1 мм2, огнестойкий</v>
          </cell>
          <cell r="G5095" t="str">
            <v>Underground cable installation, Group (B)/(B + OE)/(OE + IE)/(B + OE + IE), total number of cores: 1-4, core cross-section up to 1 mm2, flame-resistant</v>
          </cell>
          <cell r="H5095" t="str">
            <v>м</v>
          </cell>
          <cell r="I5095" t="str">
            <v>m</v>
          </cell>
          <cell r="J5095">
            <v>0.20200000000000001</v>
          </cell>
          <cell r="K5095">
            <v>2.1999999999999999E-2</v>
          </cell>
          <cell r="L5095" t="str">
            <v>KQ-48-00</v>
          </cell>
          <cell r="M5095" t="str">
            <v>Кабель КИПиА, м</v>
          </cell>
          <cell r="N5095">
            <v>1</v>
          </cell>
          <cell r="O5095" t="str">
            <v>KQ-48-01</v>
          </cell>
          <cell r="P5095" t="str">
            <v>Монтаж кабеля КИПиА, м</v>
          </cell>
          <cell r="Q5095">
            <v>1</v>
          </cell>
        </row>
        <row r="5096">
          <cell r="E5096" t="str">
            <v>II00-03-04-37</v>
          </cell>
          <cell r="F5096" t="str">
            <v>Подземная прокладка кабеля, Группа (Б)/(Б+ОЭ)/(ОЭ+ИЭ)/(Б+ОЭ+ИЭ), общее количество жил 1-4, сечением жилы от 1мм2 до 2,5 мм2, огнестойкий</v>
          </cell>
          <cell r="G5096" t="str">
            <v>Underground cable installation, Group (B)/(B + OE)/(OE + IE)/(B + OE + IE), total number of cores: 1-4, core cross-section from 1 mm2 to 2.5 mm2, flame-resistant</v>
          </cell>
          <cell r="H5096" t="str">
            <v>м</v>
          </cell>
          <cell r="I5096" t="str">
            <v>m</v>
          </cell>
          <cell r="J5096">
            <v>0.20200000000000001</v>
          </cell>
          <cell r="K5096">
            <v>2.1999999999999999E-2</v>
          </cell>
          <cell r="L5096" t="str">
            <v>KQ-48-00</v>
          </cell>
          <cell r="M5096" t="str">
            <v>Кабель КИПиА, м</v>
          </cell>
          <cell r="N5096">
            <v>1</v>
          </cell>
          <cell r="O5096" t="str">
            <v>KQ-48-01</v>
          </cell>
          <cell r="P5096" t="str">
            <v>Монтаж кабеля КИПиА, м</v>
          </cell>
          <cell r="Q5096">
            <v>1</v>
          </cell>
        </row>
        <row r="5097">
          <cell r="E5097" t="str">
            <v>II00-03-04-38</v>
          </cell>
          <cell r="F5097" t="str">
            <v>Подземная прокладка кабеля, Группа (Б)/(Б+ОЭ)/(ОЭ+ИЭ)/(Б+ОЭ+ИЭ), общее количество жил 5-8, сечением жилы до 1 мм2, огнестойкий</v>
          </cell>
          <cell r="G5097" t="str">
            <v>Underground cable installation, Group (B)/(B + OE)/(OE + IE)/(B + OE + IE), total number of cores: 5-8, core cross-section up to 1 mm2, flame-resistant</v>
          </cell>
          <cell r="H5097" t="str">
            <v>м</v>
          </cell>
          <cell r="I5097" t="str">
            <v>m</v>
          </cell>
          <cell r="J5097">
            <v>0.188</v>
          </cell>
          <cell r="K5097">
            <v>1.9999999999999997E-2</v>
          </cell>
          <cell r="L5097" t="str">
            <v>KQ-48-00</v>
          </cell>
          <cell r="M5097" t="str">
            <v>Кабель КИПиА, м</v>
          </cell>
          <cell r="N5097">
            <v>1</v>
          </cell>
          <cell r="O5097" t="str">
            <v>KQ-48-01</v>
          </cell>
          <cell r="P5097" t="str">
            <v>Монтаж кабеля КИПиА, м</v>
          </cell>
          <cell r="Q5097">
            <v>1</v>
          </cell>
        </row>
        <row r="5098">
          <cell r="E5098" t="str">
            <v>II00-03-04-39</v>
          </cell>
          <cell r="F5098" t="str">
            <v>Подземная прокладка кабеля, Группа (Б)/(Б+ОЭ)/(ОЭ+ИЭ)/(Б+ОЭ+ИЭ), общее количество жил 5-8, сечением жилы от 1мм2 до 2,5 мм2, огнестойкий</v>
          </cell>
          <cell r="G5098" t="str">
            <v>Underground cable installation, Group (B)/(B + OE)/(OE + IE)/(B + OE + IE), total number of cores: 5-8, core cross-section from 1 mm2 to 2.5 mm2, flame-resistant</v>
          </cell>
          <cell r="H5098" t="str">
            <v>м</v>
          </cell>
          <cell r="I5098" t="str">
            <v>m</v>
          </cell>
          <cell r="J5098">
            <v>0.188</v>
          </cell>
          <cell r="K5098">
            <v>1.9999999999999997E-2</v>
          </cell>
          <cell r="L5098" t="str">
            <v>KQ-48-00</v>
          </cell>
          <cell r="M5098" t="str">
            <v>Кабель КИПиА, м</v>
          </cell>
          <cell r="N5098">
            <v>1</v>
          </cell>
          <cell r="O5098" t="str">
            <v>KQ-48-01</v>
          </cell>
          <cell r="P5098" t="str">
            <v>Монтаж кабеля КИПиА, м</v>
          </cell>
          <cell r="Q5098">
            <v>1</v>
          </cell>
        </row>
        <row r="5099">
          <cell r="E5099" t="str">
            <v>II00-03-04-40</v>
          </cell>
          <cell r="F5099" t="str">
            <v>Подземная прокладка кабеля, Группа (Б)/(Б+ОЭ)/(ОЭ+ИЭ)/(Б+ОЭ+ИЭ), общее количество жил 9-12, сечением жилы до 1 мм2, огнестойкий</v>
          </cell>
          <cell r="G5099" t="str">
            <v>Underground cable installation, Group (B)/(B + OE)/(OE + IE)/(B + OE + IE), total number of cores: 9-12, core cross-section up to 1 mm2, flame-resistant</v>
          </cell>
          <cell r="H5099" t="str">
            <v>м</v>
          </cell>
          <cell r="I5099" t="str">
            <v>m</v>
          </cell>
          <cell r="J5099">
            <v>0.188</v>
          </cell>
          <cell r="K5099">
            <v>1.9999999999999997E-2</v>
          </cell>
          <cell r="L5099" t="str">
            <v>KQ-48-00</v>
          </cell>
          <cell r="M5099" t="str">
            <v>Кабель КИПиА, м</v>
          </cell>
          <cell r="N5099">
            <v>1</v>
          </cell>
          <cell r="O5099" t="str">
            <v>KQ-48-01</v>
          </cell>
          <cell r="P5099" t="str">
            <v>Монтаж кабеля КИПиА, м</v>
          </cell>
          <cell r="Q5099">
            <v>1</v>
          </cell>
        </row>
        <row r="5100">
          <cell r="E5100" t="str">
            <v>II00-03-04-41</v>
          </cell>
          <cell r="F5100" t="str">
            <v>Подземная прокладка кабеля, Группа (Б)/(Б+ОЭ)/(ОЭ+ИЭ)/(Б+ОЭ+ИЭ), общее количество жил 9-12, сечением жилы от 1мм2 до 2,5 мм2, огнестойкий</v>
          </cell>
          <cell r="G5100" t="str">
            <v>Underground cable installation, Group (B)/(B + OE)/(OE + IE)/(B + OE + IE), total number of cores: 9-12, core cross-section from 1 mm2 to 2.5 mm2, flame-resistant</v>
          </cell>
          <cell r="H5100" t="str">
            <v>м</v>
          </cell>
          <cell r="I5100" t="str">
            <v>m</v>
          </cell>
          <cell r="J5100">
            <v>0.188</v>
          </cell>
          <cell r="K5100">
            <v>1.9999999999999997E-2</v>
          </cell>
          <cell r="L5100" t="str">
            <v>KQ-48-00</v>
          </cell>
          <cell r="M5100" t="str">
            <v>Кабель КИПиА, м</v>
          </cell>
          <cell r="N5100">
            <v>1</v>
          </cell>
          <cell r="O5100" t="str">
            <v>KQ-48-01</v>
          </cell>
          <cell r="P5100" t="str">
            <v>Монтаж кабеля КИПиА, м</v>
          </cell>
          <cell r="Q5100">
            <v>1</v>
          </cell>
        </row>
        <row r="5101">
          <cell r="E5101" t="str">
            <v>II00-03-04-42</v>
          </cell>
          <cell r="F5101" t="str">
            <v>Подземная прокладка кабеля, Группа (Б)/(Б+ОЭ)/(ОЭ+ИЭ)/(Б+ОЭ+ИЭ), общее количество жил 13-16, сечением жилы до 1 мм2, огнестойкий</v>
          </cell>
          <cell r="G5101" t="str">
            <v>Underground cable installation, Group (B)/(B + OE)/(OE + IE)/(B + OE + IE), total number of cores: 13-16, core cross-section up to 1 mm2, flame-resistant</v>
          </cell>
          <cell r="H5101" t="str">
            <v>м</v>
          </cell>
          <cell r="I5101" t="str">
            <v>m</v>
          </cell>
          <cell r="J5101">
            <v>0.188</v>
          </cell>
          <cell r="K5101">
            <v>1.9999999999999997E-2</v>
          </cell>
          <cell r="L5101" t="str">
            <v>KQ-48-00</v>
          </cell>
          <cell r="M5101" t="str">
            <v>Кабель КИПиА, м</v>
          </cell>
          <cell r="N5101">
            <v>1</v>
          </cell>
          <cell r="O5101" t="str">
            <v>KQ-48-01</v>
          </cell>
          <cell r="P5101" t="str">
            <v>Монтаж кабеля КИПиА, м</v>
          </cell>
          <cell r="Q5101">
            <v>1</v>
          </cell>
        </row>
        <row r="5102">
          <cell r="E5102" t="str">
            <v>II00-03-04-43</v>
          </cell>
          <cell r="F5102" t="str">
            <v>Подземная прокладка кабеля, Группа (Б)/(Б+ОЭ)/(ОЭ+ИЭ)/(Б+ОЭ+ИЭ), общее количество жил 13-16, сечением жилы от 1мм2 до 2,5 мм2, огнестойкий</v>
          </cell>
          <cell r="G5102" t="str">
            <v>Underground cable installation, Group (B)/(B + OE)/(OE + IE)/(B + OE + IE), total number of cores: 13-16, core cross-section from 1 mm2 to 2.5 mm2, flame-resistant</v>
          </cell>
          <cell r="H5102" t="str">
            <v>м</v>
          </cell>
          <cell r="I5102" t="str">
            <v>m</v>
          </cell>
          <cell r="J5102">
            <v>0.188</v>
          </cell>
          <cell r="K5102">
            <v>1.9999999999999997E-2</v>
          </cell>
          <cell r="L5102" t="str">
            <v>KQ-48-00</v>
          </cell>
          <cell r="M5102" t="str">
            <v>Кабель КИПиА, м</v>
          </cell>
          <cell r="N5102">
            <v>1</v>
          </cell>
          <cell r="O5102" t="str">
            <v>KQ-48-01</v>
          </cell>
          <cell r="P5102" t="str">
            <v>Монтаж кабеля КИПиА, м</v>
          </cell>
          <cell r="Q5102">
            <v>1</v>
          </cell>
        </row>
        <row r="5103">
          <cell r="E5103" t="str">
            <v>II00-03-04-44</v>
          </cell>
          <cell r="F5103" t="str">
            <v>Подземная прокладка кабеля, Группа (Б)/(Б+ОЭ)/(ОЭ+ИЭ)/(Б+ОЭ+ИЭ), общее количество жил 17-20, сечением жилы до 1 мм2, огнестойкий</v>
          </cell>
          <cell r="G5103" t="str">
            <v>Underground cable installation, Group (B)/(B + OE)/(OE + IE)/(B + OE + IE), total number of cores: 17-20, core cross-section up to 1 mm2, flame-resistant</v>
          </cell>
          <cell r="H5103" t="str">
            <v>м</v>
          </cell>
          <cell r="I5103" t="str">
            <v>m</v>
          </cell>
          <cell r="J5103">
            <v>0.188</v>
          </cell>
          <cell r="K5103">
            <v>1.9999999999999997E-2</v>
          </cell>
          <cell r="L5103" t="str">
            <v>KQ-48-00</v>
          </cell>
          <cell r="M5103" t="str">
            <v>Кабель КИПиА, м</v>
          </cell>
          <cell r="N5103">
            <v>1</v>
          </cell>
          <cell r="O5103" t="str">
            <v>KQ-48-01</v>
          </cell>
          <cell r="P5103" t="str">
            <v>Монтаж кабеля КИПиА, м</v>
          </cell>
          <cell r="Q5103">
            <v>1</v>
          </cell>
        </row>
        <row r="5104">
          <cell r="E5104" t="str">
            <v>II00-03-04-45</v>
          </cell>
          <cell r="F5104" t="str">
            <v>Подземная прокладка кабеля, Группа (Б)/(Б+ОЭ)/(ОЭ+ИЭ)/(Б+ОЭ+ИЭ), общее количество жил 17-20, сечением жилы от 1мм2 до 2,5 мм2, огнестойкий</v>
          </cell>
          <cell r="G5104" t="str">
            <v>Underground cable installation, Group (B)/(B + OE)/(OE + IE)/(B + OE + IE), total number of cores: 17-20, core cross-section from 1 mm2 to 2.5 mm2, flame-resistant</v>
          </cell>
          <cell r="H5104" t="str">
            <v>м</v>
          </cell>
          <cell r="I5104" t="str">
            <v>m</v>
          </cell>
          <cell r="J5104">
            <v>0.20200000000000001</v>
          </cell>
          <cell r="K5104">
            <v>2.1999999999999999E-2</v>
          </cell>
          <cell r="L5104" t="str">
            <v>KQ-48-00</v>
          </cell>
          <cell r="M5104" t="str">
            <v>Кабель КИПиА, м</v>
          </cell>
          <cell r="N5104">
            <v>1</v>
          </cell>
          <cell r="O5104" t="str">
            <v>KQ-48-01</v>
          </cell>
          <cell r="P5104" t="str">
            <v>Монтаж кабеля КИПиА, м</v>
          </cell>
          <cell r="Q5104">
            <v>1</v>
          </cell>
        </row>
        <row r="5105">
          <cell r="E5105" t="str">
            <v>II00-03-04-46</v>
          </cell>
          <cell r="F5105" t="str">
            <v>Подземная прокладка кабеля, Группа (Б)/(Б+ОЭ)/(ОЭ+ИЭ)/(Б+ОЭ+ИЭ), общее количество жил 21-24, сечением жилы до 1 мм2, огнестойкий</v>
          </cell>
          <cell r="G5105" t="str">
            <v>Underground cable installation, Group (B)/(B + OE)/(OE + IE)/(B + OE + IE), total number of cores: 21-24, core cross-section up to 1 mm2, flame-resistant</v>
          </cell>
          <cell r="H5105" t="str">
            <v>м</v>
          </cell>
          <cell r="I5105" t="str">
            <v>m</v>
          </cell>
          <cell r="J5105">
            <v>0.188</v>
          </cell>
          <cell r="K5105">
            <v>1.9999999999999997E-2</v>
          </cell>
          <cell r="L5105" t="str">
            <v>KQ-48-00</v>
          </cell>
          <cell r="M5105" t="str">
            <v>Кабель КИПиА, м</v>
          </cell>
          <cell r="N5105">
            <v>1</v>
          </cell>
          <cell r="O5105" t="str">
            <v>KQ-48-01</v>
          </cell>
          <cell r="P5105" t="str">
            <v>Монтаж кабеля КИПиА, м</v>
          </cell>
          <cell r="Q5105">
            <v>1</v>
          </cell>
        </row>
        <row r="5106">
          <cell r="E5106" t="str">
            <v>II00-03-04-47</v>
          </cell>
          <cell r="F5106" t="str">
            <v>Подземная прокладка кабеля, Группа (Б)/(Б+ОЭ)/(ОЭ+ИЭ)/(Б+ОЭ+ИЭ), общее количество жил 21-24, сечением жилы от 1мм2 до 2,5 мм2, огнестойкий</v>
          </cell>
          <cell r="G5106" t="str">
            <v>Underground cable installation, Group (B)/(B + OE)/(OE + IE)/(B + OE + IE), total number of cores: 21-24, core cross-section from 1 mm2 to 2.5 mm2, flame-resistant</v>
          </cell>
          <cell r="H5106" t="str">
            <v>м</v>
          </cell>
          <cell r="I5106" t="str">
            <v>m</v>
          </cell>
          <cell r="J5106">
            <v>0.20200000000000001</v>
          </cell>
          <cell r="K5106">
            <v>2.1999999999999999E-2</v>
          </cell>
          <cell r="L5106" t="str">
            <v>KQ-48-00</v>
          </cell>
          <cell r="M5106" t="str">
            <v>Кабель КИПиА, м</v>
          </cell>
          <cell r="N5106">
            <v>1</v>
          </cell>
          <cell r="O5106" t="str">
            <v>KQ-48-01</v>
          </cell>
          <cell r="P5106" t="str">
            <v>Монтаж кабеля КИПиА, м</v>
          </cell>
          <cell r="Q5106">
            <v>1</v>
          </cell>
        </row>
        <row r="5107">
          <cell r="E5107" t="str">
            <v>II00-03-04-48</v>
          </cell>
          <cell r="F5107" t="str">
            <v>Подземная прокладка кабеля, Группа (Б)/(Б+ОЭ)/(ОЭ+ИЭ)/(Б+ОЭ+ИЭ), общее количество жил 25-28, сечением жилы до 1 мм2, огнестойкий</v>
          </cell>
          <cell r="G5107" t="str">
            <v>Underground cable installation, Group (B)/(B + OE)/(OE + IE)/(B + OE + IE), total number of cores: 25-28, core cross-section up to 1 mm2, flame-resistant</v>
          </cell>
          <cell r="H5107" t="str">
            <v>м</v>
          </cell>
          <cell r="I5107" t="str">
            <v>m</v>
          </cell>
          <cell r="J5107">
            <v>0.188</v>
          </cell>
          <cell r="K5107">
            <v>1.9999999999999997E-2</v>
          </cell>
          <cell r="L5107" t="str">
            <v>KQ-48-00</v>
          </cell>
          <cell r="M5107" t="str">
            <v>Кабель КИПиА, м</v>
          </cell>
          <cell r="N5107">
            <v>1</v>
          </cell>
          <cell r="O5107" t="str">
            <v>KQ-48-01</v>
          </cell>
          <cell r="P5107" t="str">
            <v>Монтаж кабеля КИПиА, м</v>
          </cell>
          <cell r="Q5107">
            <v>1</v>
          </cell>
        </row>
        <row r="5108">
          <cell r="E5108" t="str">
            <v>II00-03-04-49</v>
          </cell>
          <cell r="F5108" t="str">
            <v>Подземная прокладка кабеля, Группа (Б)/(Б+ОЭ)/(ОЭ+ИЭ)/(Б+ОЭ+ИЭ), общее количество жил 25-28, сечением жилы от 1мм2 до 2,5 мм2, огнестойкий</v>
          </cell>
          <cell r="G5108" t="str">
            <v>Underground cable installation, Group (B)/(B + OE)/(OE + IE)/(B + OE + IE), total number of cores: 25-28, core cross-section from 1 mm2 to 2.5 mm2, flame-resistant</v>
          </cell>
          <cell r="H5108" t="str">
            <v>м</v>
          </cell>
          <cell r="I5108" t="str">
            <v>m</v>
          </cell>
          <cell r="J5108">
            <v>0.20200000000000001</v>
          </cell>
          <cell r="K5108">
            <v>2.1999999999999999E-2</v>
          </cell>
          <cell r="L5108" t="str">
            <v>KQ-48-00</v>
          </cell>
          <cell r="M5108" t="str">
            <v>Кабель КИПиА, м</v>
          </cell>
          <cell r="N5108">
            <v>1</v>
          </cell>
          <cell r="O5108" t="str">
            <v>KQ-48-01</v>
          </cell>
          <cell r="P5108" t="str">
            <v>Монтаж кабеля КИПиА, м</v>
          </cell>
          <cell r="Q5108">
            <v>1</v>
          </cell>
        </row>
        <row r="5109">
          <cell r="E5109" t="str">
            <v>II00-03-04-50</v>
          </cell>
          <cell r="F5109" t="str">
            <v>Подземная прокладка кабеля, Группа (Б)/(Б+ОЭ)/(ОЭ+ИЭ)/(Б+ОЭ+ИЭ), общее количество жил 29-32, сечением жилы до 1 мм2, огнестойкий</v>
          </cell>
          <cell r="G5109" t="str">
            <v>Underground cable installation, Group (B)/(B + OE)/(OE + IE)/(B + OE + IE), total number of cores: 29-32, core cross-section up to 1 mm2, flame-resistant</v>
          </cell>
          <cell r="H5109" t="str">
            <v>м</v>
          </cell>
          <cell r="I5109" t="str">
            <v>m</v>
          </cell>
          <cell r="J5109">
            <v>0.20200000000000001</v>
          </cell>
          <cell r="K5109">
            <v>2.1999999999999999E-2</v>
          </cell>
          <cell r="L5109" t="str">
            <v>KQ-48-00</v>
          </cell>
          <cell r="M5109" t="str">
            <v>Кабель КИПиА, м</v>
          </cell>
          <cell r="N5109">
            <v>1</v>
          </cell>
          <cell r="O5109" t="str">
            <v>KQ-48-01</v>
          </cell>
          <cell r="P5109" t="str">
            <v>Монтаж кабеля КИПиА, м</v>
          </cell>
          <cell r="Q5109">
            <v>1</v>
          </cell>
        </row>
        <row r="5110">
          <cell r="E5110" t="str">
            <v>II00-03-04-51</v>
          </cell>
          <cell r="F5110" t="str">
            <v>Подземная прокладка кабеля, Группа (Б)/(Б+ОЭ)/(ОЭ+ИЭ)/(Б+ОЭ+ИЭ), общее количество жил 29-32, сечением жилы от 1мм2 до 2,5 мм2, огнестойкий</v>
          </cell>
          <cell r="G5110" t="str">
            <v>Underground cable installation, Group (B)/(B + OE)/(OE + IE)/(B + OE + IE), total number of cores: 29-32, core cross-section from 1 mm2 to 2.5 mm2, flame-resistant</v>
          </cell>
          <cell r="H5110" t="str">
            <v>м</v>
          </cell>
          <cell r="I5110" t="str">
            <v>m</v>
          </cell>
          <cell r="J5110">
            <v>0.24</v>
          </cell>
          <cell r="K5110">
            <v>2.2000000000000002E-2</v>
          </cell>
          <cell r="L5110" t="str">
            <v>KQ-48-00</v>
          </cell>
          <cell r="M5110" t="str">
            <v>Кабель КИПиА, м</v>
          </cell>
          <cell r="N5110">
            <v>1</v>
          </cell>
          <cell r="O5110" t="str">
            <v>KQ-48-01</v>
          </cell>
          <cell r="P5110" t="str">
            <v>Монтаж кабеля КИПиА, м</v>
          </cell>
          <cell r="Q5110">
            <v>1</v>
          </cell>
        </row>
        <row r="5111">
          <cell r="E5111" t="str">
            <v>II00-03-04-52</v>
          </cell>
          <cell r="F5111" t="str">
            <v>Подземная прокладка кабеля, Группа (Б)/(Б+ОЭ)/(ОЭ+ИЭ)/(Б+ОЭ+ИЭ), общее количество жил 33-36, сечением жилы до 1 мм2, огнестойкий</v>
          </cell>
          <cell r="G5111" t="str">
            <v>Underground cable installation, Group (B)/(B + OE)/(OE + IE)/(B + OE + IE), total number of cores: 33-36, core cross-section up to 1 mm2, flame-resistant</v>
          </cell>
          <cell r="H5111" t="str">
            <v>м</v>
          </cell>
          <cell r="I5111" t="str">
            <v>m</v>
          </cell>
          <cell r="J5111">
            <v>0.20200000000000001</v>
          </cell>
          <cell r="K5111">
            <v>2.1999999999999999E-2</v>
          </cell>
          <cell r="L5111" t="str">
            <v>KQ-48-00</v>
          </cell>
          <cell r="M5111" t="str">
            <v>Кабель КИПиА, м</v>
          </cell>
          <cell r="N5111">
            <v>1</v>
          </cell>
          <cell r="O5111" t="str">
            <v>KQ-48-01</v>
          </cell>
          <cell r="P5111" t="str">
            <v>Монтаж кабеля КИПиА, м</v>
          </cell>
          <cell r="Q5111">
            <v>1</v>
          </cell>
        </row>
        <row r="5112">
          <cell r="E5112" t="str">
            <v>II00-03-04-53</v>
          </cell>
          <cell r="F5112" t="str">
            <v>Подземная прокладка кабеля, Группа (Б)/(Б+ОЭ)/(ОЭ+ИЭ)/(Б+ОЭ+ИЭ), общее количество жил 33-36, сечением жилы от 1мм2 до 2,5 мм2, огнестойкий</v>
          </cell>
          <cell r="G5112" t="str">
            <v>Underground cable installation, Group (B)/(B + OE)/(OE + IE)/(B + OE + IE), total number of cores: 33-36, core cross-section from 1 mm2 to 2.5 mm2, flame-resistant</v>
          </cell>
          <cell r="H5112" t="str">
            <v>м</v>
          </cell>
          <cell r="I5112" t="str">
            <v>m</v>
          </cell>
          <cell r="J5112">
            <v>0.24</v>
          </cell>
          <cell r="K5112">
            <v>2.2000000000000002E-2</v>
          </cell>
          <cell r="L5112" t="str">
            <v>KQ-48-00</v>
          </cell>
          <cell r="M5112" t="str">
            <v>Кабель КИПиА, м</v>
          </cell>
          <cell r="N5112">
            <v>1</v>
          </cell>
          <cell r="O5112" t="str">
            <v>KQ-48-01</v>
          </cell>
          <cell r="P5112" t="str">
            <v>Монтаж кабеля КИПиА, м</v>
          </cell>
          <cell r="Q5112">
            <v>1</v>
          </cell>
        </row>
        <row r="5113">
          <cell r="E5113" t="str">
            <v>II00-03-04-54</v>
          </cell>
          <cell r="F5113" t="str">
            <v>Подземная прокладка кабеля, Группа (Б)/(Б+ОЭ)/(ОЭ+ИЭ)/(Б+ОЭ+ИЭ), общее количество жил 37-40, сечением жилы до 1 мм2, огнестойкий</v>
          </cell>
          <cell r="G5113" t="str">
            <v>Underground cable installation, Group (B)/(B + OE)/(OE + IE)/(B + OE + IE), total number of cores: 37-40, core cross-section up to 1 mm2, flame-resistant</v>
          </cell>
          <cell r="H5113" t="str">
            <v>м</v>
          </cell>
          <cell r="I5113" t="str">
            <v>m</v>
          </cell>
          <cell r="J5113">
            <v>0.20200000000000001</v>
          </cell>
          <cell r="K5113">
            <v>2.1999999999999999E-2</v>
          </cell>
          <cell r="L5113" t="str">
            <v>KQ-48-00</v>
          </cell>
          <cell r="M5113" t="str">
            <v>Кабель КИПиА, м</v>
          </cell>
          <cell r="N5113">
            <v>1</v>
          </cell>
          <cell r="O5113" t="str">
            <v>KQ-48-01</v>
          </cell>
          <cell r="P5113" t="str">
            <v>Монтаж кабеля КИПиА, м</v>
          </cell>
          <cell r="Q5113">
            <v>1</v>
          </cell>
        </row>
        <row r="5114">
          <cell r="E5114" t="str">
            <v>II00-03-04-55</v>
          </cell>
          <cell r="F5114" t="str">
            <v>Подземная прокладка кабеля, Группа (Б)/(Б+ОЭ)/(ОЭ+ИЭ)/(Б+ОЭ+ИЭ), общее количество жил 37-40, сечением жилы от 1мм2 до 2,5 мм2, огнестойкий</v>
          </cell>
          <cell r="G5114" t="str">
            <v>Underground cable installation, Group (B)/(B + OE)/(OE + IE)/(B + OE + IE), total number of cores: 37-40, core cross-section from 1 mm2 to 2.5 mm2, flame-resistant</v>
          </cell>
          <cell r="H5114" t="str">
            <v>м</v>
          </cell>
          <cell r="I5114" t="str">
            <v>m</v>
          </cell>
          <cell r="J5114">
            <v>0.24</v>
          </cell>
          <cell r="K5114">
            <v>2.2000000000000002E-2</v>
          </cell>
          <cell r="L5114" t="str">
            <v>KQ-48-00</v>
          </cell>
          <cell r="M5114" t="str">
            <v>Кабель КИПиА, м</v>
          </cell>
          <cell r="N5114">
            <v>1</v>
          </cell>
          <cell r="O5114" t="str">
            <v>KQ-48-01</v>
          </cell>
          <cell r="P5114" t="str">
            <v>Монтаж кабеля КИПиА, м</v>
          </cell>
          <cell r="Q5114">
            <v>1</v>
          </cell>
        </row>
        <row r="5115">
          <cell r="E5115" t="str">
            <v>II00-03-04-56</v>
          </cell>
          <cell r="F5115" t="str">
            <v>Подземная прокладка кабеля, Группа (Б)/(Б+ОЭ)/(ОЭ+ИЭ)/(Б+ОЭ+ИЭ), общее количество жил 41-44, сечением жилы до 1 мм2, огнестойкий</v>
          </cell>
          <cell r="G5115" t="str">
            <v>Underground cable installation, Group (B)/(B + OE)/(OE + IE)/(B + OE + IE), total number of cores: 41-44, core cross-section up to 1 mm2, flame-resistant</v>
          </cell>
          <cell r="H5115" t="str">
            <v>м</v>
          </cell>
          <cell r="I5115" t="str">
            <v>m</v>
          </cell>
          <cell r="J5115">
            <v>0.20200000000000001</v>
          </cell>
          <cell r="K5115">
            <v>2.1999999999999999E-2</v>
          </cell>
          <cell r="L5115" t="str">
            <v>KQ-48-00</v>
          </cell>
          <cell r="M5115" t="str">
            <v>Кабель КИПиА, м</v>
          </cell>
          <cell r="N5115">
            <v>1</v>
          </cell>
          <cell r="O5115" t="str">
            <v>KQ-48-01</v>
          </cell>
          <cell r="P5115" t="str">
            <v>Монтаж кабеля КИПиА, м</v>
          </cell>
          <cell r="Q5115">
            <v>1</v>
          </cell>
        </row>
        <row r="5116">
          <cell r="E5116" t="str">
            <v>II00-03-04-57</v>
          </cell>
          <cell r="F5116" t="str">
            <v>Подземная прокладка кабеля, Группа (Б)/(Б+ОЭ)/(ОЭ+ИЭ)/(Б+ОЭ+ИЭ), общее количество жил 41-44, сечением жилы от 1мм2 до 2,5 мм2, огнестойкий</v>
          </cell>
          <cell r="G5116" t="str">
            <v>Underground cable installation, Group (B)/(B + OE)/(OE + IE)/(B + OE + IE), total number of cores: 41-44, core cross-section from 1 mm2 to 2.5 mm2, flame-resistant</v>
          </cell>
          <cell r="H5116" t="str">
            <v>м</v>
          </cell>
          <cell r="I5116" t="str">
            <v>m</v>
          </cell>
          <cell r="J5116">
            <v>0.248</v>
          </cell>
          <cell r="K5116">
            <v>2.4999999999999998E-2</v>
          </cell>
          <cell r="L5116" t="str">
            <v>KQ-48-00</v>
          </cell>
          <cell r="M5116" t="str">
            <v>Кабель КИПиА, м</v>
          </cell>
          <cell r="N5116">
            <v>1</v>
          </cell>
          <cell r="O5116" t="str">
            <v>KQ-48-01</v>
          </cell>
          <cell r="P5116" t="str">
            <v>Монтаж кабеля КИПиА, м</v>
          </cell>
          <cell r="Q5116">
            <v>1</v>
          </cell>
        </row>
        <row r="5117">
          <cell r="E5117" t="str">
            <v>II00-03-04-58</v>
          </cell>
          <cell r="F5117" t="str">
            <v>Подземная прокладка кабеля, Группа (Б)/(Б+ОЭ)/(ОЭ+ИЭ)/(Б+ОЭ+ИЭ), общее количество жил 45-48, сечением жилы до 1 мм2, огнестойкий</v>
          </cell>
          <cell r="G5117" t="str">
            <v>Underground cable installation, Group (B)/(B + OE)/(OE + IE)/(B + OE + IE), total number of cores: 45-48, core cross-section up to 1 mm2, flame-resistant</v>
          </cell>
          <cell r="H5117" t="str">
            <v>м</v>
          </cell>
          <cell r="I5117" t="str">
            <v>m</v>
          </cell>
          <cell r="J5117">
            <v>0.20200000000000001</v>
          </cell>
          <cell r="K5117">
            <v>2.1999999999999999E-2</v>
          </cell>
          <cell r="L5117" t="str">
            <v>KQ-48-00</v>
          </cell>
          <cell r="M5117" t="str">
            <v>Кабель КИПиА, м</v>
          </cell>
          <cell r="N5117">
            <v>1</v>
          </cell>
          <cell r="O5117" t="str">
            <v>KQ-48-01</v>
          </cell>
          <cell r="P5117" t="str">
            <v>Монтаж кабеля КИПиА, м</v>
          </cell>
          <cell r="Q5117">
            <v>1</v>
          </cell>
        </row>
        <row r="5118">
          <cell r="E5118" t="str">
            <v>II00-03-04-59</v>
          </cell>
          <cell r="F5118" t="str">
            <v>Подземная прокладка кабеля, Группа (Б)/(Б+ОЭ)/(ОЭ+ИЭ)/(Б+ОЭ+ИЭ), общее количество жил 45-48, сечением жилы от 1мм2 до 2,5 мм2, огнестойкий</v>
          </cell>
          <cell r="G5118" t="str">
            <v>Underground cable installation, Group (B)/(B + OE)/(OE + IE)/(B + OE + IE), total number of cores: 45-48, core cross-section from 1 mm2 to 2.5 mm2, flame-resistant</v>
          </cell>
          <cell r="H5118" t="str">
            <v>м</v>
          </cell>
          <cell r="I5118" t="str">
            <v>m</v>
          </cell>
          <cell r="J5118">
            <v>0.248</v>
          </cell>
          <cell r="K5118">
            <v>2.4999999999999998E-2</v>
          </cell>
          <cell r="L5118" t="str">
            <v>KQ-48-00</v>
          </cell>
          <cell r="M5118" t="str">
            <v>Кабель КИПиА, м</v>
          </cell>
          <cell r="N5118">
            <v>1</v>
          </cell>
          <cell r="O5118" t="str">
            <v>KQ-48-01</v>
          </cell>
          <cell r="P5118" t="str">
            <v>Монтаж кабеля КИПиА, м</v>
          </cell>
          <cell r="Q5118">
            <v>1</v>
          </cell>
        </row>
        <row r="5119">
          <cell r="E5119" t="str">
            <v>II00-03-04-60</v>
          </cell>
          <cell r="F5119" t="str">
            <v>Подземная прокладка кабеля, Группа (Б)/(Б+ОЭ)/(ОЭ+ИЭ)/(Б+ОЭ+ИЭ), общее количество жил 49-52, сечением жилы до 1 мм2, огнестойкий</v>
          </cell>
          <cell r="G5119" t="str">
            <v>Underground cable installation, Group (B)/(B + OE)/(OE + IE)/(B + OE + IE), total number of cores: 49-52, core cross-section up to 1 mm2, flame-resistant</v>
          </cell>
          <cell r="H5119" t="str">
            <v>м</v>
          </cell>
          <cell r="I5119" t="str">
            <v>m</v>
          </cell>
          <cell r="J5119">
            <v>0.24</v>
          </cell>
          <cell r="K5119">
            <v>2.2000000000000002E-2</v>
          </cell>
          <cell r="L5119" t="str">
            <v>KQ-48-00</v>
          </cell>
          <cell r="M5119" t="str">
            <v>Кабель КИПиА, м</v>
          </cell>
          <cell r="N5119">
            <v>1</v>
          </cell>
          <cell r="O5119" t="str">
            <v>KQ-48-01</v>
          </cell>
          <cell r="P5119" t="str">
            <v>Монтаж кабеля КИПиА, м</v>
          </cell>
          <cell r="Q5119">
            <v>1</v>
          </cell>
        </row>
        <row r="5120">
          <cell r="E5120" t="str">
            <v>II00-03-04-61</v>
          </cell>
          <cell r="F5120" t="str">
            <v>Подземная прокладка кабеля, Группа (Б)/(Б+ОЭ)/(ОЭ+ИЭ)/(Б+ОЭ+ИЭ), общее количество жил 49-52, сечением жилы от 1мм2 до 2,5 мм2, огнестойкий</v>
          </cell>
          <cell r="G5120" t="str">
            <v>Underground cable installation, Group (B)/(B + OE)/(OE + IE)/(B + OE + IE), total number of cores: 49-52, core cross-section from 1 mm2 to 2.5 mm2, flame-resistant</v>
          </cell>
          <cell r="H5120" t="str">
            <v>м</v>
          </cell>
          <cell r="I5120" t="str">
            <v>m</v>
          </cell>
          <cell r="J5120">
            <v>0.248</v>
          </cell>
          <cell r="K5120">
            <v>2.4999999999999998E-2</v>
          </cell>
          <cell r="L5120" t="str">
            <v>KQ-48-00</v>
          </cell>
          <cell r="M5120" t="str">
            <v>Кабель КИПиА, м</v>
          </cell>
          <cell r="N5120">
            <v>1</v>
          </cell>
          <cell r="O5120" t="str">
            <v>KQ-48-01</v>
          </cell>
          <cell r="P5120" t="str">
            <v>Монтаж кабеля КИПиА, м</v>
          </cell>
          <cell r="Q5120">
            <v>1</v>
          </cell>
        </row>
        <row r="5121">
          <cell r="E5121" t="str">
            <v>II00-03-04-62</v>
          </cell>
          <cell r="F5121" t="str">
            <v>Подземная прокладка кабеля, Группа (Б)/(Б+ОЭ)/(ОЭ+ИЭ)/(Б+ОЭ+ИЭ), общее количество жил 53-56, сечением жилы до 1 мм2, огнестойкий</v>
          </cell>
          <cell r="G5121" t="str">
            <v>Underground cable installation, Group (B)/(B + OE)/(OE + IE)/(B + OE + IE), total number of cores: 53-56, core cross-section up to 1 mm2, flame-resistant</v>
          </cell>
          <cell r="H5121" t="str">
            <v>м</v>
          </cell>
          <cell r="I5121" t="str">
            <v>m</v>
          </cell>
          <cell r="J5121">
            <v>0.24</v>
          </cell>
          <cell r="K5121">
            <v>2.2000000000000002E-2</v>
          </cell>
          <cell r="L5121" t="str">
            <v>KQ-48-00</v>
          </cell>
          <cell r="M5121" t="str">
            <v>Кабель КИПиА, м</v>
          </cell>
          <cell r="N5121">
            <v>1</v>
          </cell>
          <cell r="O5121" t="str">
            <v>KQ-48-01</v>
          </cell>
          <cell r="P5121" t="str">
            <v>Монтаж кабеля КИПиА, м</v>
          </cell>
          <cell r="Q5121">
            <v>1</v>
          </cell>
        </row>
        <row r="5122">
          <cell r="E5122" t="str">
            <v>II00-03-04-63</v>
          </cell>
          <cell r="F5122" t="str">
            <v>Подземная прокладка кабеля, Группа (Б)/(Б+ОЭ)/(ОЭ+ИЭ)/(Б+ОЭ+ИЭ), общее количество жил 53-56, сечением жилы от 1мм2 до 2,5 мм2, огнестойкий</v>
          </cell>
          <cell r="G5122" t="str">
            <v>Underground cable installation, Group (B)/(B + OE)/(OE + IE)/(B + OE + IE), total number of cores: 53-56, core cross-section from 1 mm2 to 2.5 mm2, flame-resistant</v>
          </cell>
          <cell r="H5122" t="str">
            <v>м</v>
          </cell>
          <cell r="I5122" t="str">
            <v>m</v>
          </cell>
          <cell r="J5122">
            <v>0.248</v>
          </cell>
          <cell r="K5122">
            <v>2.4999999999999998E-2</v>
          </cell>
          <cell r="L5122" t="str">
            <v>KQ-48-00</v>
          </cell>
          <cell r="M5122" t="str">
            <v>Кабель КИПиА, м</v>
          </cell>
          <cell r="N5122">
            <v>1</v>
          </cell>
          <cell r="O5122" t="str">
            <v>KQ-48-01</v>
          </cell>
          <cell r="P5122" t="str">
            <v>Монтаж кабеля КИПиА, м</v>
          </cell>
          <cell r="Q5122">
            <v>1</v>
          </cell>
        </row>
        <row r="5123">
          <cell r="E5123" t="str">
            <v>II00-03-04-64</v>
          </cell>
          <cell r="F5123" t="str">
            <v>Подземная прокладка кабеля, Группа (Б)/(Б+ОЭ)/(ОЭ+ИЭ)/(Б+ОЭ+ИЭ), общее количество жил 57-60, сечением жилы до 1 мм2, огнестойкий</v>
          </cell>
          <cell r="G5123" t="str">
            <v>Underground cable installation, Group (B)/(B + OE)/(OE + IE)/(B + OE + IE), total number of cores: 57-60, core cross-section up to 1 mm2, flame-resistant</v>
          </cell>
          <cell r="H5123" t="str">
            <v>м</v>
          </cell>
          <cell r="I5123" t="str">
            <v>m</v>
          </cell>
          <cell r="J5123">
            <v>0.24</v>
          </cell>
          <cell r="K5123">
            <v>2.2000000000000002E-2</v>
          </cell>
          <cell r="L5123" t="str">
            <v>KQ-48-00</v>
          </cell>
          <cell r="M5123" t="str">
            <v>Кабель КИПиА, м</v>
          </cell>
          <cell r="N5123">
            <v>1</v>
          </cell>
          <cell r="O5123" t="str">
            <v>KQ-48-01</v>
          </cell>
          <cell r="P5123" t="str">
            <v>Монтаж кабеля КИПиА, м</v>
          </cell>
          <cell r="Q5123">
            <v>1</v>
          </cell>
        </row>
        <row r="5124">
          <cell r="E5124" t="str">
            <v>II00-03-04-65</v>
          </cell>
          <cell r="F5124" t="str">
            <v>Подземная прокладка кабеля, Группа (Б)/(Б+ОЭ)/(ОЭ+ИЭ)/(Б+ОЭ+ИЭ), общее количество жил 57-60, сечением жилы от 1мм2 до 2,5 мм2, огнестойкий</v>
          </cell>
          <cell r="G5124" t="str">
            <v>Underground cable installation, Group (B)/(B + OE)/(OE + IE)/(B + OE + IE), total number of cores: 57-60, core cross-section from 1 mm2 to 2.5 mm2, flame-resistant</v>
          </cell>
          <cell r="H5124" t="str">
            <v>м</v>
          </cell>
          <cell r="I5124" t="str">
            <v>m</v>
          </cell>
          <cell r="J5124">
            <v>0.25600000000000001</v>
          </cell>
          <cell r="K5124">
            <v>2.5999999999999999E-2</v>
          </cell>
          <cell r="L5124" t="str">
            <v>KQ-48-00</v>
          </cell>
          <cell r="M5124" t="str">
            <v>Кабель КИПиА, м</v>
          </cell>
          <cell r="N5124">
            <v>1</v>
          </cell>
          <cell r="O5124" t="str">
            <v>KQ-48-01</v>
          </cell>
          <cell r="P5124" t="str">
            <v>Монтаж кабеля КИПиА, м</v>
          </cell>
          <cell r="Q5124">
            <v>1</v>
          </cell>
        </row>
        <row r="5125">
          <cell r="E5125" t="str">
            <v>II00-03-04-66</v>
          </cell>
          <cell r="F5125" t="str">
            <v>Подземная прокладка кабеля, Группа (Б)/(Б+ОЭ)/(ОЭ+ИЭ)/(Б+ОЭ+ИЭ), общее количество жил 61-64, сечением жилы до 1 мм2, огнестойкий</v>
          </cell>
          <cell r="G5125" t="str">
            <v>Underground cable installation, Group (B)/(B + OE)/(OE + IE)/(B + OE + IE), total number of cores: 61-64, core cross-section up to 1 mm2, flame-resistant</v>
          </cell>
          <cell r="H5125" t="str">
            <v>м</v>
          </cell>
          <cell r="I5125" t="str">
            <v>m</v>
          </cell>
          <cell r="J5125">
            <v>0.24</v>
          </cell>
          <cell r="K5125">
            <v>2.2000000000000002E-2</v>
          </cell>
          <cell r="L5125" t="str">
            <v>KQ-48-00</v>
          </cell>
          <cell r="M5125" t="str">
            <v>Кабель КИПиА, м</v>
          </cell>
          <cell r="N5125">
            <v>1</v>
          </cell>
          <cell r="O5125" t="str">
            <v>KQ-48-01</v>
          </cell>
          <cell r="P5125" t="str">
            <v>Монтаж кабеля КИПиА, м</v>
          </cell>
          <cell r="Q5125">
            <v>1</v>
          </cell>
        </row>
        <row r="5126">
          <cell r="E5126" t="str">
            <v>II00-03-04-67</v>
          </cell>
          <cell r="F5126" t="str">
            <v>Подземная прокладка кабеля, Группа (Б)/(Б+ОЭ)/(ОЭ+ИЭ)/(Б+ОЭ+ИЭ), общее количество жил 61-64, сечением жилы от 1мм2 до 2,5 мм2, огнестойкий</v>
          </cell>
          <cell r="G5126" t="str">
            <v>Underground cable installation, Group (B)/(B + OE)/(OE + IE)/(B + OE + IE), total number of cores: 61-64, core cross-section from 1 mm2 to 2.5 mm2, flame-resistant</v>
          </cell>
          <cell r="H5126" t="str">
            <v>м</v>
          </cell>
          <cell r="I5126" t="str">
            <v>m</v>
          </cell>
          <cell r="J5126">
            <v>0.25600000000000001</v>
          </cell>
          <cell r="K5126">
            <v>2.5999999999999999E-2</v>
          </cell>
          <cell r="L5126" t="str">
            <v>KQ-48-00</v>
          </cell>
          <cell r="M5126" t="str">
            <v>Кабель КИПиА, м</v>
          </cell>
          <cell r="N5126">
            <v>1</v>
          </cell>
          <cell r="O5126" t="str">
            <v>KQ-48-01</v>
          </cell>
          <cell r="P5126" t="str">
            <v>Монтаж кабеля КИПиА, м</v>
          </cell>
          <cell r="Q5126">
            <v>1</v>
          </cell>
        </row>
        <row r="5127">
          <cell r="E5127" t="str">
            <v>II00-03-05</v>
          </cell>
          <cell r="F5127" t="str">
            <v>Монтаж оптического, не бронированного, кабеля надземной прокладки</v>
          </cell>
          <cell r="G5127" t="str">
            <v>Optic cable installation, unarmored, AG laying</v>
          </cell>
        </row>
        <row r="5128">
          <cell r="E5128" t="str">
            <v>II00-03-05-1</v>
          </cell>
          <cell r="F5128" t="str">
            <v>Монтаж оптического, не бронированного, кабеля надземной прокладки с количеством волокон от 4 до 8 шт.</v>
          </cell>
          <cell r="G5128" t="str">
            <v>Optic cable installation, unarmored, AG laying, quantity of fibers: from 4 to 8</v>
          </cell>
          <cell r="H5128" t="str">
            <v>м</v>
          </cell>
          <cell r="I5128" t="str">
            <v>m</v>
          </cell>
          <cell r="J5128">
            <v>0.25062499999999999</v>
          </cell>
          <cell r="K5128">
            <v>5.7300000000000004E-2</v>
          </cell>
          <cell r="L5128" t="str">
            <v>KQ-48-00</v>
          </cell>
          <cell r="M5128" t="str">
            <v>Кабель КИПиА, м</v>
          </cell>
          <cell r="N5128">
            <v>1</v>
          </cell>
          <cell r="O5128" t="str">
            <v>KQ-48-02</v>
          </cell>
          <cell r="P5128" t="str">
            <v>Монтаж оптического кабеля, м</v>
          </cell>
          <cell r="Q5128">
            <v>1</v>
          </cell>
        </row>
        <row r="5129">
          <cell r="E5129" t="str">
            <v>II00-03-05-2</v>
          </cell>
          <cell r="F5129" t="str">
            <v>Монтаж оптического, не бронированного, кабеля надземной прокладки с количеством волокон от 10 до 24 шт.</v>
          </cell>
          <cell r="G5129" t="str">
            <v>Optic cable installation, unarmored, AG laying, quantity of fibers: from 10 to 24</v>
          </cell>
          <cell r="H5129" t="str">
            <v>м</v>
          </cell>
          <cell r="I5129" t="str">
            <v>m</v>
          </cell>
          <cell r="J5129">
            <v>0.27474999999999999</v>
          </cell>
          <cell r="K5129">
            <v>4.7750000000000001E-2</v>
          </cell>
          <cell r="L5129" t="str">
            <v>KQ-48-00</v>
          </cell>
          <cell r="M5129" t="str">
            <v>Кабель КИПиА, м</v>
          </cell>
          <cell r="N5129">
            <v>1</v>
          </cell>
          <cell r="O5129" t="str">
            <v>KQ-48-02</v>
          </cell>
          <cell r="P5129" t="str">
            <v>Монтаж оптического кабеля, м</v>
          </cell>
          <cell r="Q5129">
            <v>1</v>
          </cell>
        </row>
        <row r="5130">
          <cell r="E5130" t="str">
            <v>II00-03-05-3</v>
          </cell>
          <cell r="F5130" t="str">
            <v>Монтаж оптического, не бронированного, кабеля надземной прокладки с количеством волокон от 25 до 48 шт.</v>
          </cell>
          <cell r="G5130" t="str">
            <v>Optic cable installation, unarmored, AG laying, quantity of fibers: from 25 to 48</v>
          </cell>
          <cell r="H5130" t="str">
            <v>м</v>
          </cell>
          <cell r="I5130" t="str">
            <v>m</v>
          </cell>
          <cell r="J5130">
            <v>0.31362499999999993</v>
          </cell>
          <cell r="K5130">
            <v>4.7750000000000001E-2</v>
          </cell>
          <cell r="L5130" t="str">
            <v>KQ-48-00</v>
          </cell>
          <cell r="M5130" t="str">
            <v>Кабель КИПиА, м</v>
          </cell>
          <cell r="N5130">
            <v>1</v>
          </cell>
          <cell r="O5130" t="str">
            <v>KQ-48-02</v>
          </cell>
          <cell r="P5130" t="str">
            <v>Монтаж оптического кабеля, м</v>
          </cell>
          <cell r="Q5130">
            <v>1</v>
          </cell>
        </row>
        <row r="5131">
          <cell r="E5131" t="str">
            <v>II00-03-05-9</v>
          </cell>
          <cell r="F5131" t="str">
            <v>Монтаж оптического, не бронированного, кабеля надземной прокладки с количеством волокон от 48 до 96 шт.</v>
          </cell>
          <cell r="G5131" t="str">
            <v>Optic cable installation, unarmored, AG laying, quantity of fibers: from 48 to 96</v>
          </cell>
          <cell r="H5131" t="str">
            <v>м</v>
          </cell>
          <cell r="I5131" t="str">
            <v>m</v>
          </cell>
          <cell r="J5131">
            <v>0.34299999999999997</v>
          </cell>
          <cell r="K5131">
            <v>4.7750000000000001E-2</v>
          </cell>
          <cell r="L5131" t="str">
            <v>KQ-48-00</v>
          </cell>
          <cell r="M5131" t="str">
            <v>Кабель КИПиА, м</v>
          </cell>
          <cell r="N5131">
            <v>1</v>
          </cell>
          <cell r="O5131" t="str">
            <v>KQ-48-02</v>
          </cell>
          <cell r="P5131" t="str">
            <v>Монтаж оптического кабеля, м</v>
          </cell>
          <cell r="Q5131">
            <v>1</v>
          </cell>
        </row>
        <row r="5132">
          <cell r="E5132" t="str">
            <v>II00-03-06</v>
          </cell>
          <cell r="F5132" t="str">
            <v>Монтаж оптического, бронированного, кабеля надземной прокладки</v>
          </cell>
          <cell r="G5132" t="str">
            <v>Optic cable installation, armored, AG laying</v>
          </cell>
        </row>
        <row r="5133">
          <cell r="E5133" t="str">
            <v>II00-03-06-1</v>
          </cell>
          <cell r="F5133" t="str">
            <v>Монтаж оптического, бронированного, кабеля надземной прокладки с количеством волокон от 4 до 8 шт</v>
          </cell>
          <cell r="G5133" t="str">
            <v>Optic cable installation, armored, AG laying, quantity of fibers: from 4 to 8</v>
          </cell>
          <cell r="H5133" t="str">
            <v>м</v>
          </cell>
          <cell r="I5133" t="str">
            <v>m</v>
          </cell>
          <cell r="J5133">
            <v>0.25062499999999999</v>
          </cell>
          <cell r="K5133">
            <v>4.7750000000000001E-2</v>
          </cell>
          <cell r="L5133" t="str">
            <v>KQ-48-00</v>
          </cell>
          <cell r="M5133" t="str">
            <v>Кабель КИПиА, м</v>
          </cell>
          <cell r="N5133">
            <v>1</v>
          </cell>
          <cell r="O5133" t="str">
            <v>KQ-48-02</v>
          </cell>
          <cell r="P5133" t="str">
            <v>Монтаж оптического кабеля, м</v>
          </cell>
          <cell r="Q5133">
            <v>1</v>
          </cell>
        </row>
        <row r="5134">
          <cell r="E5134" t="str">
            <v>II00-03-06-2</v>
          </cell>
          <cell r="F5134" t="str">
            <v>Монтаж оптического, бронированного, кабеля надземной прокладки с количеством волокон от 10 до 24 шт</v>
          </cell>
          <cell r="G5134" t="str">
            <v>Optic cable installation, armored, AG laying, quantity of fibers: from 10 to 24</v>
          </cell>
          <cell r="H5134" t="str">
            <v>м</v>
          </cell>
          <cell r="I5134" t="str">
            <v>m</v>
          </cell>
          <cell r="J5134">
            <v>0.27474999999999999</v>
          </cell>
          <cell r="K5134">
            <v>4.7750000000000001E-2</v>
          </cell>
          <cell r="L5134" t="str">
            <v>KQ-48-00</v>
          </cell>
          <cell r="M5134" t="str">
            <v>Кабель КИПиА, м</v>
          </cell>
          <cell r="N5134">
            <v>1</v>
          </cell>
          <cell r="O5134" t="str">
            <v>KQ-48-02</v>
          </cell>
          <cell r="P5134" t="str">
            <v>Монтаж оптического кабеля, м</v>
          </cell>
          <cell r="Q5134">
            <v>1</v>
          </cell>
        </row>
        <row r="5135">
          <cell r="E5135" t="str">
            <v>II00-03-06-3</v>
          </cell>
          <cell r="F5135" t="str">
            <v>Монтаж оптического, бронированного, кабеля надземной прокладки с количеством волокон от 25 до 48 шт</v>
          </cell>
          <cell r="G5135" t="str">
            <v>Optic cable installation, armored, AG laying, quantity of fibers: from 25 to 48</v>
          </cell>
          <cell r="H5135" t="str">
            <v>м</v>
          </cell>
          <cell r="I5135" t="str">
            <v>m</v>
          </cell>
          <cell r="J5135">
            <v>0.31362499999999993</v>
          </cell>
          <cell r="K5135">
            <v>4.7750000000000001E-2</v>
          </cell>
          <cell r="L5135" t="str">
            <v>KQ-48-00</v>
          </cell>
          <cell r="M5135" t="str">
            <v>Кабель КИПиА, м</v>
          </cell>
          <cell r="N5135">
            <v>1</v>
          </cell>
          <cell r="O5135" t="str">
            <v>KQ-48-02</v>
          </cell>
          <cell r="P5135" t="str">
            <v>Монтаж оптического кабеля, м</v>
          </cell>
          <cell r="Q5135">
            <v>1</v>
          </cell>
        </row>
        <row r="5136">
          <cell r="E5136" t="str">
            <v>II00-03-06-4</v>
          </cell>
          <cell r="F5136" t="str">
            <v>Монтаж оптического, бронированного, кабеля надземной прокладки с количеством волокон от 48 до 96 шт</v>
          </cell>
          <cell r="G5136" t="str">
            <v>Optic cable installation, armored, AG laying, quantity of fibers: from 48 to 96</v>
          </cell>
          <cell r="H5136" t="str">
            <v>м</v>
          </cell>
          <cell r="I5136" t="str">
            <v>m</v>
          </cell>
          <cell r="J5136">
            <v>0.34299999999999997</v>
          </cell>
          <cell r="K5136">
            <v>4.7750000000000001E-2</v>
          </cell>
          <cell r="L5136" t="str">
            <v>KQ-48-00</v>
          </cell>
          <cell r="M5136" t="str">
            <v>Кабель КИПиА, м</v>
          </cell>
          <cell r="N5136">
            <v>1</v>
          </cell>
          <cell r="O5136" t="str">
            <v>KQ-48-02</v>
          </cell>
          <cell r="P5136" t="str">
            <v>Монтаж оптического кабеля, м</v>
          </cell>
          <cell r="Q5136">
            <v>1</v>
          </cell>
        </row>
        <row r="5137">
          <cell r="E5137" t="str">
            <v>II00-03-07</v>
          </cell>
          <cell r="F5137" t="str">
            <v>Монтаж оптического, не бронированного, кабеля подземной прокладки</v>
          </cell>
          <cell r="G5137" t="str">
            <v>Optic cable installation, unarmored, UG laying</v>
          </cell>
        </row>
        <row r="5138">
          <cell r="E5138" t="str">
            <v>II00-03-07-1</v>
          </cell>
          <cell r="F5138" t="str">
            <v>Монтаж оптического, не бронированного, кабеля подземной прокладки с количеством волокон от 4 до 8 шт</v>
          </cell>
          <cell r="G5138" t="str">
            <v>Optic cable installation, unarmored, UG laying, quantity of fibers: from 4 to 8</v>
          </cell>
          <cell r="H5138" t="str">
            <v>м</v>
          </cell>
          <cell r="I5138" t="str">
            <v>m</v>
          </cell>
          <cell r="J5138">
            <v>0.24406250000000004</v>
          </cell>
          <cell r="K5138">
            <v>0.10000000000000002</v>
          </cell>
          <cell r="L5138" t="str">
            <v>KQ-48-00</v>
          </cell>
          <cell r="M5138" t="str">
            <v>Кабель КИПиА, м</v>
          </cell>
          <cell r="N5138">
            <v>1</v>
          </cell>
          <cell r="O5138" t="str">
            <v>KQ-48-02</v>
          </cell>
          <cell r="P5138" t="str">
            <v>Монтаж оптического кабеля, м</v>
          </cell>
          <cell r="Q5138">
            <v>1</v>
          </cell>
        </row>
        <row r="5139">
          <cell r="E5139" t="str">
            <v>II00-03-07-2</v>
          </cell>
          <cell r="F5139" t="str">
            <v>Монтаж оптического, не бронированного, кабеля подземной прокладки с количеством волокон от 10 до 24 шт</v>
          </cell>
          <cell r="G5139" t="str">
            <v>Optic cable installation, unarmored, UG laying, quantity of fibers: from 10 to 24</v>
          </cell>
          <cell r="H5139" t="str">
            <v>м</v>
          </cell>
          <cell r="I5139" t="str">
            <v>m</v>
          </cell>
          <cell r="J5139">
            <v>0.25612499999999999</v>
          </cell>
          <cell r="K5139">
            <v>0.10000000000000002</v>
          </cell>
          <cell r="L5139" t="str">
            <v>KQ-48-00</v>
          </cell>
          <cell r="M5139" t="str">
            <v>Кабель КИПиА, м</v>
          </cell>
          <cell r="N5139">
            <v>1</v>
          </cell>
          <cell r="O5139" t="str">
            <v>KQ-48-02</v>
          </cell>
          <cell r="P5139" t="str">
            <v>Монтаж оптического кабеля, м</v>
          </cell>
          <cell r="Q5139">
            <v>1</v>
          </cell>
        </row>
        <row r="5140">
          <cell r="E5140" t="str">
            <v>II00-03-07-3</v>
          </cell>
          <cell r="F5140" t="str">
            <v>Монтаж оптического, не бронированного, кабеля подземной прокладки с количеством волокон от 25 до 48 шт</v>
          </cell>
          <cell r="G5140" t="str">
            <v>Optic cable installation, unarmored, UG laying, quantity of fibers: from 25 to 48</v>
          </cell>
          <cell r="H5140" t="str">
            <v>м</v>
          </cell>
          <cell r="I5140" t="str">
            <v>m</v>
          </cell>
          <cell r="J5140">
            <v>0.25462499999999999</v>
          </cell>
          <cell r="K5140">
            <v>0.10000000000000002</v>
          </cell>
          <cell r="L5140" t="str">
            <v>KQ-48-00</v>
          </cell>
          <cell r="M5140" t="str">
            <v>Кабель КИПиА, м</v>
          </cell>
          <cell r="N5140">
            <v>1</v>
          </cell>
          <cell r="O5140" t="str">
            <v>KQ-48-02</v>
          </cell>
          <cell r="P5140" t="str">
            <v>Монтаж оптического кабеля, м</v>
          </cell>
          <cell r="Q5140">
            <v>1</v>
          </cell>
        </row>
        <row r="5141">
          <cell r="E5141" t="str">
            <v>II00-03-07-4</v>
          </cell>
          <cell r="F5141" t="str">
            <v>Монтаж оптического, не бронированного, кабеля подземной прокладки с количеством волокон от 48 до 96 шт</v>
          </cell>
          <cell r="G5141" t="str">
            <v>Optic cable installation, unarmored, UG laying, quantity of fibers: from 48 to 96</v>
          </cell>
          <cell r="H5141" t="str">
            <v>м</v>
          </cell>
          <cell r="I5141" t="str">
            <v>m</v>
          </cell>
          <cell r="J5141">
            <v>0.26915</v>
          </cell>
          <cell r="K5141">
            <v>0.10000000000000002</v>
          </cell>
          <cell r="L5141" t="str">
            <v>KQ-48-00</v>
          </cell>
          <cell r="M5141" t="str">
            <v>Кабель КИПиА, м</v>
          </cell>
          <cell r="N5141">
            <v>1</v>
          </cell>
          <cell r="O5141" t="str">
            <v>KQ-48-02</v>
          </cell>
          <cell r="P5141" t="str">
            <v>Монтаж оптического кабеля, м</v>
          </cell>
          <cell r="Q5141">
            <v>1</v>
          </cell>
        </row>
        <row r="5142">
          <cell r="E5142" t="str">
            <v>II00-03-08</v>
          </cell>
          <cell r="F5142" t="str">
            <v>Монтаж оптического, бронированного, кабеля подземной прокладки</v>
          </cell>
          <cell r="G5142" t="str">
            <v>Optic cable installation, armored, UG laying</v>
          </cell>
        </row>
        <row r="5143">
          <cell r="E5143" t="str">
            <v>II00-03-08-1</v>
          </cell>
          <cell r="F5143" t="str">
            <v>Монтаж оптического, бронированного, кабеля подземной прокладки с количеством волокон от 4 до 8 шт</v>
          </cell>
          <cell r="G5143" t="str">
            <v>Optic cable installation, armored, UG laying, quantity of fibers: from 4 to 8</v>
          </cell>
          <cell r="H5143" t="str">
            <v>м</v>
          </cell>
          <cell r="I5143" t="str">
            <v>m</v>
          </cell>
          <cell r="J5143">
            <v>0.24406250000000004</v>
          </cell>
          <cell r="K5143">
            <v>0.10000000000000002</v>
          </cell>
          <cell r="L5143" t="str">
            <v>KQ-48-00</v>
          </cell>
          <cell r="M5143" t="str">
            <v>Кабель КИПиА, м</v>
          </cell>
          <cell r="N5143">
            <v>1</v>
          </cell>
          <cell r="O5143" t="str">
            <v>KQ-48-02</v>
          </cell>
          <cell r="P5143" t="str">
            <v>Монтаж оптического кабеля, м</v>
          </cell>
          <cell r="Q5143">
            <v>1</v>
          </cell>
        </row>
        <row r="5144">
          <cell r="E5144" t="str">
            <v>II00-03-08-2</v>
          </cell>
          <cell r="F5144" t="str">
            <v>Монтаж оптического, бронированного, кабеля подземной прокладки с количеством волокон от 10 до 24 шт</v>
          </cell>
          <cell r="G5144" t="str">
            <v>Optic cable installation, armored, UG laying, quantity of fibers: from 10 to 24</v>
          </cell>
          <cell r="H5144" t="str">
            <v>м</v>
          </cell>
          <cell r="I5144" t="str">
            <v>m</v>
          </cell>
          <cell r="J5144">
            <v>0.25612499999999999</v>
          </cell>
          <cell r="K5144">
            <v>0.10000000000000002</v>
          </cell>
          <cell r="L5144" t="str">
            <v>KQ-48-00</v>
          </cell>
          <cell r="M5144" t="str">
            <v>Кабель КИПиА, м</v>
          </cell>
          <cell r="N5144">
            <v>1</v>
          </cell>
          <cell r="O5144" t="str">
            <v>KQ-48-02</v>
          </cell>
          <cell r="P5144" t="str">
            <v>Монтаж оптического кабеля, м</v>
          </cell>
          <cell r="Q5144">
            <v>1</v>
          </cell>
        </row>
        <row r="5145">
          <cell r="E5145" t="str">
            <v>II00-03-08-3</v>
          </cell>
          <cell r="F5145" t="str">
            <v>Монтаж оптического, бронированного, кабеля подземной прокладки с количеством волокон от 25 до 48 шт</v>
          </cell>
          <cell r="G5145" t="str">
            <v>Optic cable installation, armored, UG laying, quantity of fibers: from 25 to 48</v>
          </cell>
          <cell r="H5145" t="str">
            <v>м</v>
          </cell>
          <cell r="I5145" t="str">
            <v>m</v>
          </cell>
          <cell r="J5145">
            <v>0.25462499999999999</v>
          </cell>
          <cell r="K5145">
            <v>0.10000000000000002</v>
          </cell>
          <cell r="L5145" t="str">
            <v>KQ-48-00</v>
          </cell>
          <cell r="M5145" t="str">
            <v>Кабель КИПиА, м</v>
          </cell>
          <cell r="N5145">
            <v>1</v>
          </cell>
          <cell r="O5145" t="str">
            <v>KQ-48-02</v>
          </cell>
          <cell r="P5145" t="str">
            <v>Монтаж оптического кабеля, м</v>
          </cell>
          <cell r="Q5145">
            <v>1</v>
          </cell>
        </row>
        <row r="5146">
          <cell r="E5146" t="str">
            <v>II00-03-08-4</v>
          </cell>
          <cell r="F5146" t="str">
            <v>Монтаж оптического, бронированного, кабеля подземной прокладки с количеством волокон от 48 до 96 шт</v>
          </cell>
          <cell r="G5146" t="str">
            <v>Optic cable installation, armored, UG laying, quantity of fibers: from 48 to 96</v>
          </cell>
          <cell r="H5146" t="str">
            <v>м</v>
          </cell>
          <cell r="I5146" t="str">
            <v>m</v>
          </cell>
          <cell r="J5146">
            <v>0.26915</v>
          </cell>
          <cell r="K5146">
            <v>0.10000000000000002</v>
          </cell>
          <cell r="L5146" t="str">
            <v>KQ-48-00</v>
          </cell>
          <cell r="M5146" t="str">
            <v>Кабель КИПиА, м</v>
          </cell>
          <cell r="N5146">
            <v>1</v>
          </cell>
          <cell r="O5146" t="str">
            <v>KQ-48-02</v>
          </cell>
          <cell r="P5146" t="str">
            <v>Монтаж оптического кабеля, м</v>
          </cell>
          <cell r="Q5146">
            <v>1</v>
          </cell>
        </row>
        <row r="5147">
          <cell r="E5147" t="str">
            <v>II00-03-11</v>
          </cell>
          <cell r="F5147" t="str">
            <v>Прокладка коаксиального и специального кабеля</v>
          </cell>
          <cell r="G5147" t="str">
            <v>Coaxial and special cable laying</v>
          </cell>
        </row>
        <row r="5148">
          <cell r="E5148" t="str">
            <v>II00-03-11-1</v>
          </cell>
          <cell r="F5148" t="str">
            <v>Наземная прокладка коаксиального и специального, небронированного кабеля</v>
          </cell>
          <cell r="G5148" t="str">
            <v>Aboveground laying of coaxial and special, unarmored cable</v>
          </cell>
          <cell r="H5148" t="str">
            <v>м</v>
          </cell>
          <cell r="I5148" t="str">
            <v>m</v>
          </cell>
          <cell r="J5148">
            <v>0.24144102400000003</v>
          </cell>
          <cell r="K5148">
            <v>2.8972922880000009E-2</v>
          </cell>
          <cell r="L5148" t="str">
            <v>KQ-48-00</v>
          </cell>
          <cell r="M5148" t="str">
            <v>Кабель КИПиА, м</v>
          </cell>
          <cell r="N5148">
            <v>1</v>
          </cell>
          <cell r="O5148" t="str">
            <v>KQ-48-01</v>
          </cell>
          <cell r="P5148" t="str">
            <v>Монтаж кабеля КИПиА, м</v>
          </cell>
          <cell r="Q5148">
            <v>1</v>
          </cell>
        </row>
        <row r="5149">
          <cell r="E5149" t="str">
            <v>II00-03-11-2</v>
          </cell>
          <cell r="F5149" t="str">
            <v>Наземная прокладка коаксиального и специального, бронированного кабеля</v>
          </cell>
          <cell r="G5149" t="str">
            <v>Aboveground laying of coaxial and special, armored cable</v>
          </cell>
          <cell r="H5149" t="str">
            <v>м</v>
          </cell>
          <cell r="I5149" t="str">
            <v>m</v>
          </cell>
          <cell r="J5149">
            <v>0.24915404799999999</v>
          </cell>
          <cell r="K5149">
            <v>2.9898485760000003E-2</v>
          </cell>
          <cell r="L5149" t="str">
            <v>KQ-48-00</v>
          </cell>
          <cell r="M5149" t="str">
            <v>Кабель КИПиА, м</v>
          </cell>
          <cell r="N5149">
            <v>1</v>
          </cell>
          <cell r="O5149" t="str">
            <v>KQ-48-01</v>
          </cell>
          <cell r="P5149" t="str">
            <v>Монтаж кабеля КИПиА, м</v>
          </cell>
          <cell r="Q5149">
            <v>1</v>
          </cell>
        </row>
        <row r="5150">
          <cell r="E5150" t="str">
            <v>II00-03-11-3</v>
          </cell>
          <cell r="F5150" t="str">
            <v>Подземная прокладка коаксиального и специального, небронированного кабеля</v>
          </cell>
          <cell r="G5150" t="str">
            <v>Underground laying of coaxial and special, unarmored cable</v>
          </cell>
          <cell r="H5150" t="str">
            <v>м</v>
          </cell>
          <cell r="I5150" t="str">
            <v>m</v>
          </cell>
          <cell r="J5150">
            <v>0.21399999999999997</v>
          </cell>
          <cell r="K5150">
            <v>2.5680000000000005E-2</v>
          </cell>
          <cell r="L5150" t="str">
            <v>KQ-48-00</v>
          </cell>
          <cell r="M5150" t="str">
            <v>Кабель КИПиА, м</v>
          </cell>
          <cell r="N5150">
            <v>1</v>
          </cell>
          <cell r="O5150" t="str">
            <v>KQ-48-01</v>
          </cell>
          <cell r="P5150" t="str">
            <v>Монтаж кабеля КИПиА, м</v>
          </cell>
          <cell r="Q5150">
            <v>1</v>
          </cell>
        </row>
        <row r="5151">
          <cell r="E5151" t="str">
            <v>II00-03-11-4</v>
          </cell>
          <cell r="F5151" t="str">
            <v>Подземная прокладка коаксиального и специального, бронированного кабеля</v>
          </cell>
          <cell r="G5151" t="str">
            <v>Underground laying of coaxial and special, armored cable</v>
          </cell>
          <cell r="H5151" t="str">
            <v>м</v>
          </cell>
          <cell r="I5151" t="str">
            <v>m</v>
          </cell>
          <cell r="J5151">
            <v>0.20012959999999996</v>
          </cell>
          <cell r="K5151">
            <v>2.4015551999999999E-2</v>
          </cell>
          <cell r="L5151" t="str">
            <v>KQ-48-00</v>
          </cell>
          <cell r="M5151" t="str">
            <v>Кабель КИПиА, м</v>
          </cell>
          <cell r="N5151">
            <v>1</v>
          </cell>
          <cell r="O5151" t="str">
            <v>KQ-48-01</v>
          </cell>
          <cell r="P5151" t="str">
            <v>Монтаж кабеля КИПиА, м</v>
          </cell>
          <cell r="Q5151">
            <v>1</v>
          </cell>
        </row>
        <row r="5152">
          <cell r="E5152" t="str">
            <v>II00-03-12</v>
          </cell>
          <cell r="F5152" t="str">
            <v>Монтаж и подключение патч-кордов</v>
          </cell>
          <cell r="G5152" t="str">
            <v>Patch cord installation and hook-up</v>
          </cell>
        </row>
        <row r="5153">
          <cell r="E5153" t="str">
            <v>II00-03-12-1</v>
          </cell>
          <cell r="F5153" t="str">
            <v>Монтаж и подключение патч-кордов до 5 м</v>
          </cell>
          <cell r="G5153" t="str">
            <v>Patch cord installation and hook-up, up to 5 m</v>
          </cell>
          <cell r="H5153" t="str">
            <v>шт.</v>
          </cell>
          <cell r="I5153" t="str">
            <v>pcs.</v>
          </cell>
          <cell r="J5153">
            <v>0.6784</v>
          </cell>
          <cell r="K5153">
            <v>0</v>
          </cell>
          <cell r="L5153" t="str">
            <v>KQ-48-00</v>
          </cell>
          <cell r="M5153" t="str">
            <v>Кабель КИПиА, м</v>
          </cell>
          <cell r="N5153">
            <v>5</v>
          </cell>
          <cell r="O5153" t="str">
            <v>KQ-48-03</v>
          </cell>
          <cell r="P5153" t="str">
            <v>Монтаж и подключение патч-кордов, м</v>
          </cell>
          <cell r="Q5153">
            <v>5</v>
          </cell>
        </row>
        <row r="5154">
          <cell r="E5154" t="str">
            <v>II00-03-12-2</v>
          </cell>
          <cell r="F5154" t="str">
            <v>Монтаж и подключение патч-кордов свыше 5 м до 10 м</v>
          </cell>
          <cell r="G5154" t="str">
            <v>Patch cord installation and hook-up, from 5 m to 10 m</v>
          </cell>
          <cell r="H5154" t="str">
            <v>шт.</v>
          </cell>
          <cell r="I5154" t="str">
            <v>pcs.</v>
          </cell>
          <cell r="J5154">
            <v>1.3568</v>
          </cell>
          <cell r="K5154">
            <v>2.1737713280000001E-2</v>
          </cell>
          <cell r="L5154" t="str">
            <v>KQ-48-00</v>
          </cell>
          <cell r="M5154" t="str">
            <v>Кабель КИПиА, м</v>
          </cell>
          <cell r="N5154">
            <v>10</v>
          </cell>
          <cell r="O5154" t="str">
            <v>KQ-48-03</v>
          </cell>
          <cell r="P5154" t="str">
            <v>Монтаж и подключение патч-кордов, м</v>
          </cell>
          <cell r="Q5154">
            <v>10</v>
          </cell>
        </row>
        <row r="5155">
          <cell r="E5155" t="str">
            <v>II00-03-12-3</v>
          </cell>
          <cell r="F5155" t="str">
            <v>Монтаж и подключение патч-кордов свыше 10 м до 20 м</v>
          </cell>
          <cell r="G5155" t="str">
            <v>Patch cord installation and hook-up, from 10 m to 20 m</v>
          </cell>
          <cell r="H5155" t="str">
            <v>шт.</v>
          </cell>
          <cell r="I5155" t="str">
            <v>pcs.</v>
          </cell>
          <cell r="J5155">
            <v>2.7136</v>
          </cell>
          <cell r="K5155">
            <v>2.1737713280000001E-2</v>
          </cell>
          <cell r="L5155" t="str">
            <v>KQ-48-00</v>
          </cell>
          <cell r="M5155" t="str">
            <v>Кабель КИПиА, м</v>
          </cell>
          <cell r="N5155">
            <v>20</v>
          </cell>
          <cell r="O5155" t="str">
            <v>KQ-48-03</v>
          </cell>
          <cell r="P5155" t="str">
            <v>Монтаж и подключение патч-кордов, м</v>
          </cell>
          <cell r="Q5155">
            <v>20</v>
          </cell>
        </row>
        <row r="5156">
          <cell r="E5156" t="str">
            <v>II00-03-12-4</v>
          </cell>
          <cell r="F5156" t="str">
            <v>Монтаж и подключение патч-кордов свыше 20 м до 50 м</v>
          </cell>
          <cell r="G5156" t="str">
            <v>Patch cord installation and hook-up, from 20 m to 50 m</v>
          </cell>
          <cell r="H5156" t="str">
            <v>шт.</v>
          </cell>
          <cell r="I5156" t="str">
            <v>pcs.</v>
          </cell>
          <cell r="J5156">
            <v>6.7839999999999998</v>
          </cell>
          <cell r="K5156">
            <v>2.1737713280000001E-2</v>
          </cell>
          <cell r="L5156" t="str">
            <v>KQ-48-00</v>
          </cell>
          <cell r="M5156" t="str">
            <v>Кабель КИПиА, м</v>
          </cell>
          <cell r="N5156">
            <v>50</v>
          </cell>
          <cell r="O5156" t="str">
            <v>KQ-48-03</v>
          </cell>
          <cell r="P5156" t="str">
            <v>Монтаж и подключение патч-кордов, м</v>
          </cell>
          <cell r="Q5156">
            <v>50</v>
          </cell>
        </row>
        <row r="5157">
          <cell r="E5157" t="str">
            <v>II00-03-12-5</v>
          </cell>
          <cell r="F5157" t="str">
            <v>Монтаж и подключение патч-кордов свыше 50 м до 100 м</v>
          </cell>
          <cell r="G5157" t="str">
            <v>Patch cord installation and hook-up, from 50 m to 100 m</v>
          </cell>
          <cell r="H5157" t="str">
            <v>шт.</v>
          </cell>
          <cell r="I5157" t="str">
            <v>pcs.</v>
          </cell>
          <cell r="J5157">
            <v>13.568</v>
          </cell>
          <cell r="K5157">
            <v>2.1737713280000001E-2</v>
          </cell>
          <cell r="L5157" t="str">
            <v>KQ-48-00</v>
          </cell>
          <cell r="M5157" t="str">
            <v>Кабель КИПиА, м</v>
          </cell>
          <cell r="N5157">
            <v>100</v>
          </cell>
          <cell r="O5157" t="str">
            <v>KQ-48-03</v>
          </cell>
          <cell r="P5157" t="str">
            <v>Монтаж и подключение патч-кордов, м</v>
          </cell>
          <cell r="Q5157">
            <v>100</v>
          </cell>
        </row>
        <row r="5158">
          <cell r="E5158" t="str">
            <v>II00-03-12-6</v>
          </cell>
          <cell r="F5158" t="str">
            <v>Монтаж и подключение патч-кордов свыше 100 м до 150 м</v>
          </cell>
          <cell r="G5158" t="str">
            <v>Patch cord installation and hook-up, from 100 m to 150 m</v>
          </cell>
          <cell r="H5158" t="str">
            <v>шт.</v>
          </cell>
          <cell r="I5158" t="str">
            <v>pcs.</v>
          </cell>
          <cell r="J5158">
            <v>20.352</v>
          </cell>
          <cell r="K5158">
            <v>2.1737713280000001E-2</v>
          </cell>
          <cell r="L5158" t="str">
            <v>KQ-48-00</v>
          </cell>
          <cell r="M5158" t="str">
            <v>Кабель КИПиА, м</v>
          </cell>
          <cell r="N5158">
            <v>150</v>
          </cell>
          <cell r="O5158" t="str">
            <v>KQ-48-03</v>
          </cell>
          <cell r="P5158" t="str">
            <v>Монтаж и подключение патч-кордов, м</v>
          </cell>
          <cell r="Q5158">
            <v>150</v>
          </cell>
        </row>
        <row r="5159">
          <cell r="E5159" t="str">
            <v>II00-03-12-7</v>
          </cell>
          <cell r="F5159" t="str">
            <v>Монтаж и подключение патч-кордов свыше 150 м до 200 м</v>
          </cell>
          <cell r="G5159" t="str">
            <v>Patch cord installation and hook-up, from 150 m to 200 m</v>
          </cell>
          <cell r="H5159" t="str">
            <v>шт.</v>
          </cell>
          <cell r="I5159" t="str">
            <v>pcs.</v>
          </cell>
          <cell r="J5159">
            <v>27.135999999999999</v>
          </cell>
          <cell r="K5159">
            <v>2.1737713280000001E-2</v>
          </cell>
          <cell r="L5159" t="str">
            <v>KQ-48-00</v>
          </cell>
          <cell r="M5159" t="str">
            <v>Кабель КИПиА, м</v>
          </cell>
          <cell r="N5159">
            <v>200</v>
          </cell>
          <cell r="O5159" t="str">
            <v>KQ-48-03</v>
          </cell>
          <cell r="P5159" t="str">
            <v>Монтаж и подключение патч-кордов, м</v>
          </cell>
          <cell r="Q5159">
            <v>200</v>
          </cell>
        </row>
        <row r="5160">
          <cell r="E5160" t="str">
            <v>II00-04</v>
          </cell>
          <cell r="F5160" t="str">
            <v>Расключение кабеля</v>
          </cell>
          <cell r="G5160" t="str">
            <v>Cable termination</v>
          </cell>
        </row>
        <row r="5161">
          <cell r="E5161" t="str">
            <v>II00-04-01</v>
          </cell>
          <cell r="F5161" t="str">
            <v>Расключение медного кабеля без брони и экрана, кабеля только с броней, кабеля только с экраном, кабеля с броней и общим экраном, Группа ББЭ/ОЭ/Б/(Б+ОЭ) (1 конец кабеля)</v>
          </cell>
          <cell r="G5161" t="str">
            <v>Termination of Copper Cable without Armor and Shield, Cable with Armor Only, Cable with Shield Only, Cable with Armor and Total Shield, Group BBE/OE/B/(B+OE) (1 cable end)</v>
          </cell>
        </row>
        <row r="5162">
          <cell r="E5162" t="str">
            <v>II00-04-01-7</v>
          </cell>
          <cell r="F5162" t="str">
            <v>Расключение медного кабеля, Группа ББЭ/ОЭ/Б/(Б+ОЭ), общее количество жил 1-4, сечением жилы до 1 мм2</v>
          </cell>
          <cell r="G5162" t="str">
            <v>Termination of copper cable, Group BBE/OE/B/(B+OE), total number of cores: 1-4, core cross-section up to 1 mm2</v>
          </cell>
          <cell r="H5162" t="str">
            <v>шт.</v>
          </cell>
          <cell r="I5162" t="str">
            <v>pcs.</v>
          </cell>
          <cell r="J5162">
            <v>0.89300000000000002</v>
          </cell>
          <cell r="K5162">
            <v>7.4999999999999997E-2</v>
          </cell>
          <cell r="L5162" t="str">
            <v>KQ-48-00</v>
          </cell>
          <cell r="M5162" t="str">
            <v>Кабель КИПиА, м</v>
          </cell>
          <cell r="N5162">
            <v>0</v>
          </cell>
          <cell r="O5162" t="str">
            <v>KQ-48-04</v>
          </cell>
          <cell r="P5162" t="str">
            <v>Расключение кабеля КИПиА, шт. (конец кабеля)</v>
          </cell>
          <cell r="Q5162">
            <v>1</v>
          </cell>
        </row>
        <row r="5163">
          <cell r="E5163" t="str">
            <v>II00-04-01-8</v>
          </cell>
          <cell r="F5163" t="str">
            <v>Расключение медного кабеля, Группа ББЭ/ОЭ/Б/(Б+ОЭ), общее количество жил 1-4, сечением жилы от 1 мм2 до 2,5 мм2</v>
          </cell>
          <cell r="G5163" t="str">
            <v>Termination of copper cable, Group BBE/OE/B/(B+OE), total number of cores: 1-4, core cross-section from 1 mm2 to 2.5 mm2</v>
          </cell>
          <cell r="H5163" t="str">
            <v>шт.</v>
          </cell>
          <cell r="I5163" t="str">
            <v>pcs.</v>
          </cell>
          <cell r="J5163">
            <v>1.7269999999999999</v>
          </cell>
          <cell r="K5163">
            <v>7.4999999999999997E-2</v>
          </cell>
          <cell r="L5163" t="str">
            <v>KQ-48-00</v>
          </cell>
          <cell r="M5163" t="str">
            <v>Кабель КИПиА, м</v>
          </cell>
          <cell r="N5163">
            <v>0</v>
          </cell>
          <cell r="O5163" t="str">
            <v>KQ-48-04</v>
          </cell>
          <cell r="P5163" t="str">
            <v>Расключение кабеля КИПиА, шт. (конец кабеля)</v>
          </cell>
          <cell r="Q5163">
            <v>1</v>
          </cell>
        </row>
        <row r="5164">
          <cell r="E5164" t="str">
            <v>II00-04-01-9</v>
          </cell>
          <cell r="F5164" t="str">
            <v>Расключение медного кабеля, Группа ББЭ/ОЭ/Б/(Б+ОЭ), общее количество жил 5-8, сечением жилы до 1 мм2</v>
          </cell>
          <cell r="G5164" t="str">
            <v>Termination of copper cable, Group BBE/OE/B/(B+OE), total number of cores: 5-8, core cross-section up to 1 mm2</v>
          </cell>
          <cell r="H5164" t="str">
            <v>шт.</v>
          </cell>
          <cell r="I5164" t="str">
            <v>pcs.</v>
          </cell>
          <cell r="J5164">
            <v>2.78</v>
          </cell>
          <cell r="K5164">
            <v>7.4999999999999997E-2</v>
          </cell>
          <cell r="L5164" t="str">
            <v>KQ-48-00</v>
          </cell>
          <cell r="M5164" t="str">
            <v>Кабель КИПиА, м</v>
          </cell>
          <cell r="N5164">
            <v>0</v>
          </cell>
          <cell r="O5164" t="str">
            <v>KQ-48-04</v>
          </cell>
          <cell r="P5164" t="str">
            <v>Расключение кабеля КИПиА, шт. (конец кабеля)</v>
          </cell>
          <cell r="Q5164">
            <v>1</v>
          </cell>
        </row>
        <row r="5165">
          <cell r="E5165" t="str">
            <v>II00-04-01-10</v>
          </cell>
          <cell r="F5165" t="str">
            <v>Расключение медного кабеля, Группа ББЭ/ОЭ/Б/(Б+ОЭ), общее количество жил 5-8, сечением жилы от 1 мм2 до 2,5 мм2</v>
          </cell>
          <cell r="G5165" t="str">
            <v>Termination of copper cable, Group BBE/OE/B/(B+OE), total number of cores: 5-8, core cross-section from 1 mm2 to 2.5 mm2</v>
          </cell>
          <cell r="H5165" t="str">
            <v>шт.</v>
          </cell>
          <cell r="I5165" t="str">
            <v>pcs.</v>
          </cell>
          <cell r="J5165">
            <v>2.9629999999999996</v>
          </cell>
          <cell r="K5165">
            <v>7.4999999999999997E-2</v>
          </cell>
          <cell r="L5165" t="str">
            <v>KQ-48-00</v>
          </cell>
          <cell r="M5165" t="str">
            <v>Кабель КИПиА, м</v>
          </cell>
          <cell r="N5165">
            <v>0</v>
          </cell>
          <cell r="O5165" t="str">
            <v>KQ-48-04</v>
          </cell>
          <cell r="P5165" t="str">
            <v>Расключение кабеля КИПиА, шт. (конец кабеля)</v>
          </cell>
          <cell r="Q5165">
            <v>1</v>
          </cell>
        </row>
        <row r="5166">
          <cell r="E5166" t="str">
            <v>II00-04-01-11</v>
          </cell>
          <cell r="F5166" t="str">
            <v>Расключение медного кабеля, Группа ББЭ/ОЭ/Б/(Б+ОЭ), общее количество жил 9-12, сечением жилы до 1 мм2</v>
          </cell>
          <cell r="G5166" t="str">
            <v>Termination of copper cable, Group BBE/OE/B/(B+OE), total number of cores: 9-12, core cross-section up to 1 mm2</v>
          </cell>
          <cell r="H5166" t="str">
            <v>шт.</v>
          </cell>
          <cell r="I5166" t="str">
            <v>pcs.</v>
          </cell>
          <cell r="J5166">
            <v>3.0359999999999996</v>
          </cell>
          <cell r="K5166">
            <v>7.4999999999999997E-2</v>
          </cell>
          <cell r="L5166" t="str">
            <v>KQ-48-00</v>
          </cell>
          <cell r="M5166" t="str">
            <v>Кабель КИПиА, м</v>
          </cell>
          <cell r="N5166">
            <v>0</v>
          </cell>
          <cell r="O5166" t="str">
            <v>KQ-48-04</v>
          </cell>
          <cell r="P5166" t="str">
            <v>Расключение кабеля КИПиА, шт. (конец кабеля)</v>
          </cell>
          <cell r="Q5166">
            <v>1</v>
          </cell>
        </row>
        <row r="5167">
          <cell r="E5167" t="str">
            <v>II00-04-01-12</v>
          </cell>
          <cell r="F5167" t="str">
            <v>Расключение медного кабеля, Группа ББЭ/ОЭ/Б/(Б+ОЭ), общее количество жил 9-12, сечением жилы от 1 мм2 до 2,5 мм2</v>
          </cell>
          <cell r="G5167" t="str">
            <v>Termination of copper cable, Group BBE/OE/B/(B+OE), total number of cores: 9-12, core cross-section from 1 mm2 to 2.5 mm2</v>
          </cell>
          <cell r="H5167" t="str">
            <v>шт.</v>
          </cell>
          <cell r="I5167" t="str">
            <v>pcs.</v>
          </cell>
          <cell r="J5167">
            <v>3.3109999999999995</v>
          </cell>
          <cell r="K5167">
            <v>7.4999999999999997E-2</v>
          </cell>
          <cell r="L5167" t="str">
            <v>KQ-48-00</v>
          </cell>
          <cell r="M5167" t="str">
            <v>Кабель КИПиА, м</v>
          </cell>
          <cell r="N5167">
            <v>0</v>
          </cell>
          <cell r="O5167" t="str">
            <v>KQ-48-04</v>
          </cell>
          <cell r="P5167" t="str">
            <v>Расключение кабеля КИПиА, шт. (конец кабеля)</v>
          </cell>
          <cell r="Q5167">
            <v>1</v>
          </cell>
        </row>
        <row r="5168">
          <cell r="E5168" t="str">
            <v>II00-04-01-13</v>
          </cell>
          <cell r="F5168" t="str">
            <v>Расключение медного кабеля, Группа ББЭ/ОЭ/Б/(Б+ОЭ), общее количество жил 13-16, сечением жилы до 1 мм2</v>
          </cell>
          <cell r="G5168" t="str">
            <v>Termination of copper cable, Group BBE/OE/B/(B+OE), total number of cores: 13-16, core cross-section up to 1 mm2</v>
          </cell>
          <cell r="H5168" t="str">
            <v>шт.</v>
          </cell>
          <cell r="I5168" t="str">
            <v>pcs.</v>
          </cell>
          <cell r="J5168">
            <v>3.2919999999999998</v>
          </cell>
          <cell r="K5168">
            <v>7.4999999999999997E-2</v>
          </cell>
          <cell r="L5168" t="str">
            <v>KQ-48-00</v>
          </cell>
          <cell r="M5168" t="str">
            <v>Кабель КИПиА, м</v>
          </cell>
          <cell r="N5168">
            <v>0</v>
          </cell>
          <cell r="O5168" t="str">
            <v>KQ-48-04</v>
          </cell>
          <cell r="P5168" t="str">
            <v>Расключение кабеля КИПиА, шт. (конец кабеля)</v>
          </cell>
          <cell r="Q5168">
            <v>1</v>
          </cell>
        </row>
        <row r="5169">
          <cell r="E5169" t="str">
            <v>II00-04-01-14</v>
          </cell>
          <cell r="F5169" t="str">
            <v>Расключение медного кабеля, Группа ББЭ/ОЭ/Б/(Б+ОЭ), общее количество жил 13-16, сечением жилы от 1 мм2 до 2,5 мм2</v>
          </cell>
          <cell r="G5169" t="str">
            <v>Termination of copper cable, Group BBE/OE/B/(B+OE), total number of cores: 13-16, core cross-section from 1 mm2 to 2.5 mm2</v>
          </cell>
          <cell r="H5169" t="str">
            <v>шт.</v>
          </cell>
          <cell r="I5169" t="str">
            <v>pcs.</v>
          </cell>
          <cell r="J5169">
            <v>3.6589999999999998</v>
          </cell>
          <cell r="K5169">
            <v>7.4999999999999997E-2</v>
          </cell>
          <cell r="L5169" t="str">
            <v>KQ-48-00</v>
          </cell>
          <cell r="M5169" t="str">
            <v>Кабель КИПиА, м</v>
          </cell>
          <cell r="N5169">
            <v>0</v>
          </cell>
          <cell r="O5169" t="str">
            <v>KQ-48-04</v>
          </cell>
          <cell r="P5169" t="str">
            <v>Расключение кабеля КИПиА, шт. (конец кабеля)</v>
          </cell>
          <cell r="Q5169">
            <v>1</v>
          </cell>
        </row>
        <row r="5170">
          <cell r="E5170" t="str">
            <v>II00-04-01-15</v>
          </cell>
          <cell r="F5170" t="str">
            <v>Расключение медного кабеля, Группа ББЭ/ОЭ/Б/(Б+ОЭ), общее количество жил 17-20, сечением жилы до 1 мм2</v>
          </cell>
          <cell r="G5170" t="str">
            <v>Termination of copper cable, Group BBE/OE/B/(B+OE), total number of cores: 17-20, core cross-section up to 1 mm2</v>
          </cell>
          <cell r="H5170" t="str">
            <v>шт.</v>
          </cell>
          <cell r="I5170" t="str">
            <v>pcs.</v>
          </cell>
          <cell r="J5170">
            <v>3.5479999999999996</v>
          </cell>
          <cell r="K5170">
            <v>7.4999999999999997E-2</v>
          </cell>
          <cell r="L5170" t="str">
            <v>KQ-48-00</v>
          </cell>
          <cell r="M5170" t="str">
            <v>Кабель КИПиА, м</v>
          </cell>
          <cell r="N5170">
            <v>0</v>
          </cell>
          <cell r="O5170" t="str">
            <v>KQ-48-04</v>
          </cell>
          <cell r="P5170" t="str">
            <v>Расключение кабеля КИПиА, шт. (конец кабеля)</v>
          </cell>
          <cell r="Q5170">
            <v>1</v>
          </cell>
        </row>
        <row r="5171">
          <cell r="E5171" t="str">
            <v>II00-04-01-16</v>
          </cell>
          <cell r="F5171" t="str">
            <v>Расключение медного кабеля, Группа ББЭ/ОЭ/Б/(Б+ОЭ), общее количество жил 17-20, сечением жилы от 1 мм2 до 2,5 мм2</v>
          </cell>
          <cell r="G5171" t="str">
            <v>Termination of copper cable, Group BBE/OE/B/(B+OE), total number of cores: 17-20, core cross-section from 1 mm2 to 2.5 mm2</v>
          </cell>
          <cell r="H5171" t="str">
            <v>шт.</v>
          </cell>
          <cell r="I5171" t="str">
            <v>pcs.</v>
          </cell>
          <cell r="J5171">
            <v>4.0060000000000002</v>
          </cell>
          <cell r="K5171">
            <v>7.4999999999999997E-2</v>
          </cell>
          <cell r="L5171" t="str">
            <v>KQ-48-00</v>
          </cell>
          <cell r="M5171" t="str">
            <v>Кабель КИПиА, м</v>
          </cell>
          <cell r="N5171">
            <v>0</v>
          </cell>
          <cell r="O5171" t="str">
            <v>KQ-48-04</v>
          </cell>
          <cell r="P5171" t="str">
            <v>Расключение кабеля КИПиА, шт. (конец кабеля)</v>
          </cell>
          <cell r="Q5171">
            <v>1</v>
          </cell>
        </row>
        <row r="5172">
          <cell r="E5172" t="str">
            <v>II00-04-01-17</v>
          </cell>
          <cell r="F5172" t="str">
            <v>Расключение медного кабеля, Группа ББЭ/ОЭ/Б/(Б+ОЭ), общее количество жил 21-24, сечением жилы до 1 мм2</v>
          </cell>
          <cell r="G5172" t="str">
            <v>Termination of copper cable, Group BBE/OE/B/(B+OE), total number of cores: 21-24, core cross-section up to 1 mm2</v>
          </cell>
          <cell r="H5172" t="str">
            <v>шт.</v>
          </cell>
          <cell r="I5172" t="str">
            <v>pcs.</v>
          </cell>
          <cell r="J5172">
            <v>3.8039999999999998</v>
          </cell>
          <cell r="K5172">
            <v>7.4999999999999997E-2</v>
          </cell>
          <cell r="L5172" t="str">
            <v>KQ-48-00</v>
          </cell>
          <cell r="M5172" t="str">
            <v>Кабель КИПиА, м</v>
          </cell>
          <cell r="N5172">
            <v>0</v>
          </cell>
          <cell r="O5172" t="str">
            <v>KQ-48-04</v>
          </cell>
          <cell r="P5172" t="str">
            <v>Расключение кабеля КИПиА, шт. (конец кабеля)</v>
          </cell>
          <cell r="Q5172">
            <v>1</v>
          </cell>
        </row>
        <row r="5173">
          <cell r="E5173" t="str">
            <v>II00-04-01-18</v>
          </cell>
          <cell r="F5173" t="str">
            <v>Расключение медного кабеля, Группа ББЭ/ОЭ/Б/(Б+ОЭ), общее количество жил 21-24, сечением жилы от 1 мм2 до 2,5 мм2</v>
          </cell>
          <cell r="G5173" t="str">
            <v>Termination of copper cable, Group BBE/OE/B/(B+OE), total number of cores: 21-24, core cross-section from 1 mm2 to 2.5 mm2</v>
          </cell>
          <cell r="H5173" t="str">
            <v>шт.</v>
          </cell>
          <cell r="I5173" t="str">
            <v>pcs.</v>
          </cell>
          <cell r="J5173">
            <v>4.3540000000000001</v>
          </cell>
          <cell r="K5173">
            <v>7.4999999999999997E-2</v>
          </cell>
          <cell r="L5173" t="str">
            <v>KQ-48-00</v>
          </cell>
          <cell r="M5173" t="str">
            <v>Кабель КИПиА, м</v>
          </cell>
          <cell r="N5173">
            <v>0</v>
          </cell>
          <cell r="O5173" t="str">
            <v>KQ-48-04</v>
          </cell>
          <cell r="P5173" t="str">
            <v>Расключение кабеля КИПиА, шт. (конец кабеля)</v>
          </cell>
          <cell r="Q5173">
            <v>1</v>
          </cell>
        </row>
        <row r="5174">
          <cell r="E5174" t="str">
            <v>II00-04-01-19</v>
          </cell>
          <cell r="F5174" t="str">
            <v>Расключение медного кабеля, Группа ББЭ/ОЭ/Б/(Б+ОЭ), общее количество жил 25-28, сечением жилы до 1 мм2</v>
          </cell>
          <cell r="G5174" t="str">
            <v>Termination of copper cable, Group BBE/OE/B/(B+OE), total number of cores: 25-28, core cross-section up to 1 mm2</v>
          </cell>
          <cell r="H5174" t="str">
            <v>шт.</v>
          </cell>
          <cell r="I5174" t="str">
            <v>pcs.</v>
          </cell>
          <cell r="J5174">
            <v>4.0599999999999996</v>
          </cell>
          <cell r="K5174">
            <v>7.4999999999999997E-2</v>
          </cell>
          <cell r="L5174" t="str">
            <v>KQ-48-00</v>
          </cell>
          <cell r="M5174" t="str">
            <v>Кабель КИПиА, м</v>
          </cell>
          <cell r="N5174">
            <v>0</v>
          </cell>
          <cell r="O5174" t="str">
            <v>KQ-48-04</v>
          </cell>
          <cell r="P5174" t="str">
            <v>Расключение кабеля КИПиА, шт. (конец кабеля)</v>
          </cell>
          <cell r="Q5174">
            <v>1</v>
          </cell>
        </row>
        <row r="5175">
          <cell r="E5175" t="str">
            <v>II00-04-01-20</v>
          </cell>
          <cell r="F5175" t="str">
            <v>Расключение медного кабеля, Группа ББЭ/ОЭ/Б/(Б+ОЭ), общее количество жил 25-28, сечением жилы от 1 мм2 до 2,5 мм2</v>
          </cell>
          <cell r="G5175" t="str">
            <v>Termination of copper cable, Group BBE/OE/B/(B+OE), total number of cores: 25-28, core cross-section from 1 mm2 to 2.5 mm2</v>
          </cell>
          <cell r="H5175" t="str">
            <v>шт.</v>
          </cell>
          <cell r="I5175" t="str">
            <v>pcs.</v>
          </cell>
          <cell r="J5175">
            <v>5.59</v>
          </cell>
          <cell r="K5175">
            <v>7.4999999999999997E-2</v>
          </cell>
          <cell r="L5175" t="str">
            <v>KQ-48-00</v>
          </cell>
          <cell r="M5175" t="str">
            <v>Кабель КИПиА, м</v>
          </cell>
          <cell r="N5175">
            <v>0</v>
          </cell>
          <cell r="O5175" t="str">
            <v>KQ-48-04</v>
          </cell>
          <cell r="P5175" t="str">
            <v>Расключение кабеля КИПиА, шт. (конец кабеля)</v>
          </cell>
          <cell r="Q5175">
            <v>1</v>
          </cell>
        </row>
        <row r="5176">
          <cell r="E5176" t="str">
            <v>II00-04-01-21</v>
          </cell>
          <cell r="F5176" t="str">
            <v>Расключение медного кабеля, Группа ББЭ/ОЭ/Б/(Б+ОЭ), общее количество жил 29-32, сечением жилы до 1 мм2</v>
          </cell>
          <cell r="G5176" t="str">
            <v>Termination of copper cable, Group BBE/OE/B/(B+OE), total number of cores: 29-32, core cross-section up to 1 mm2</v>
          </cell>
          <cell r="H5176" t="str">
            <v>шт.</v>
          </cell>
          <cell r="I5176" t="str">
            <v>pcs.</v>
          </cell>
          <cell r="J5176">
            <v>4.3159999999999998</v>
          </cell>
          <cell r="K5176">
            <v>7.4999999999999997E-2</v>
          </cell>
          <cell r="L5176" t="str">
            <v>KQ-48-00</v>
          </cell>
          <cell r="M5176" t="str">
            <v>Кабель КИПиА, м</v>
          </cell>
          <cell r="N5176">
            <v>0</v>
          </cell>
          <cell r="O5176" t="str">
            <v>KQ-48-04</v>
          </cell>
          <cell r="P5176" t="str">
            <v>Расключение кабеля КИПиА, шт. (конец кабеля)</v>
          </cell>
          <cell r="Q5176">
            <v>1</v>
          </cell>
        </row>
        <row r="5177">
          <cell r="E5177" t="str">
            <v>II00-04-01-22</v>
          </cell>
          <cell r="F5177" t="str">
            <v>Расключение медного кабеля, Группа ББЭ/ОЭ/Б/(Б+ОЭ), общее количество жил 29-32, сечением жилы от 1 мм2 до 2,5 мм2</v>
          </cell>
          <cell r="G5177" t="str">
            <v>Termination of copper cable, Group BBE/OE/B/(B+OE), total number of cores: 29-32, core cross-section from 1 mm2 to 2.5 mm2</v>
          </cell>
          <cell r="H5177" t="str">
            <v>шт.</v>
          </cell>
          <cell r="I5177" t="str">
            <v>pcs.</v>
          </cell>
          <cell r="J5177">
            <v>5.9379999999999997</v>
          </cell>
          <cell r="K5177">
            <v>7.4999999999999997E-2</v>
          </cell>
          <cell r="L5177" t="str">
            <v>KQ-48-00</v>
          </cell>
          <cell r="M5177" t="str">
            <v>Кабель КИПиА, м</v>
          </cell>
          <cell r="N5177">
            <v>0</v>
          </cell>
          <cell r="O5177" t="str">
            <v>KQ-48-04</v>
          </cell>
          <cell r="P5177" t="str">
            <v>Расключение кабеля КИПиА, шт. (конец кабеля)</v>
          </cell>
          <cell r="Q5177">
            <v>1</v>
          </cell>
        </row>
        <row r="5178">
          <cell r="E5178" t="str">
            <v>II00-04-01-23</v>
          </cell>
          <cell r="F5178" t="str">
            <v>Расключение медного кабеля, Группа ББЭ/ОЭ/Б/(Б+ОЭ), общее количество жил 33-36, сечением жилы до 1 мм2</v>
          </cell>
          <cell r="G5178" t="str">
            <v>Termination of copper cable, Group BBE/OE/B/(B+OE), total number of cores: 33-36, core cross-section up to 1 mm2</v>
          </cell>
          <cell r="H5178" t="str">
            <v>шт.</v>
          </cell>
          <cell r="I5178" t="str">
            <v>pcs.</v>
          </cell>
          <cell r="J5178">
            <v>4.5720000000000001</v>
          </cell>
          <cell r="K5178">
            <v>7.4999999999999997E-2</v>
          </cell>
          <cell r="L5178" t="str">
            <v>KQ-48-00</v>
          </cell>
          <cell r="M5178" t="str">
            <v>Кабель КИПиА, м</v>
          </cell>
          <cell r="N5178">
            <v>0</v>
          </cell>
          <cell r="O5178" t="str">
            <v>KQ-48-04</v>
          </cell>
          <cell r="P5178" t="str">
            <v>Расключение кабеля КИПиА, шт. (конец кабеля)</v>
          </cell>
          <cell r="Q5178">
            <v>1</v>
          </cell>
        </row>
        <row r="5179">
          <cell r="E5179" t="str">
            <v>II00-04-01-24</v>
          </cell>
          <cell r="F5179" t="str">
            <v>Расключение медного кабеля, Группа ББЭ/ОЭ/Б/(Б+ОЭ), общее количество жил 33-36, сечением жилы от 1 мм2 до 2,5 мм2</v>
          </cell>
          <cell r="G5179" t="str">
            <v>Termination of copper cable, Group BBE/OE/B/(B+OE), total number of cores: 33-36, core cross-section from 1 mm2 to 2.5 mm2</v>
          </cell>
          <cell r="H5179" t="str">
            <v>шт.</v>
          </cell>
          <cell r="I5179" t="str">
            <v>pcs.</v>
          </cell>
          <cell r="J5179">
            <v>6.2850000000000001</v>
          </cell>
          <cell r="K5179">
            <v>7.4999999999999997E-2</v>
          </cell>
          <cell r="L5179" t="str">
            <v>KQ-48-00</v>
          </cell>
          <cell r="M5179" t="str">
            <v>Кабель КИПиА, м</v>
          </cell>
          <cell r="N5179">
            <v>0</v>
          </cell>
          <cell r="O5179" t="str">
            <v>KQ-48-04</v>
          </cell>
          <cell r="P5179" t="str">
            <v>Расключение кабеля КИПиА, шт. (конец кабеля)</v>
          </cell>
          <cell r="Q5179">
            <v>1</v>
          </cell>
        </row>
        <row r="5180">
          <cell r="E5180" t="str">
            <v>II00-04-01-25</v>
          </cell>
          <cell r="F5180" t="str">
            <v>Расключение медного кабеля, Группа ББЭ/ОЭ/Б/(Б+ОЭ), общее количество жил 37-40, сечением жилы до 1 мм2</v>
          </cell>
          <cell r="G5180" t="str">
            <v>Termination of copper cable, Group BBE/OE/B/(B+OE), total number of cores: 37-40, core cross-section up to 1 mm2</v>
          </cell>
          <cell r="H5180" t="str">
            <v>шт.</v>
          </cell>
          <cell r="I5180" t="str">
            <v>pcs.</v>
          </cell>
          <cell r="J5180">
            <v>5.7170000000000005</v>
          </cell>
          <cell r="K5180">
            <v>7.4999999999999997E-2</v>
          </cell>
          <cell r="L5180" t="str">
            <v>KQ-48-00</v>
          </cell>
          <cell r="M5180" t="str">
            <v>Кабель КИПиА, м</v>
          </cell>
          <cell r="N5180">
            <v>0</v>
          </cell>
          <cell r="O5180" t="str">
            <v>KQ-48-04</v>
          </cell>
          <cell r="P5180" t="str">
            <v>Расключение кабеля КИПиА, шт. (конец кабеля)</v>
          </cell>
          <cell r="Q5180">
            <v>1</v>
          </cell>
        </row>
        <row r="5181">
          <cell r="E5181" t="str">
            <v>II00-04-01-26</v>
          </cell>
          <cell r="F5181" t="str">
            <v>Расключение медного кабеля, Группа ББЭ/ОЭ/Б/(Б+ОЭ), общее количество жил 37-40, сечением жилы от 1 мм2 до 2,5 мм2</v>
          </cell>
          <cell r="G5181" t="str">
            <v>Termination of copper cable, Group BBE/OE/B/(B+OE), total number of cores: 37-40, core cross-section from 1 mm2 to 2.5 mm2</v>
          </cell>
          <cell r="H5181" t="str">
            <v>шт.</v>
          </cell>
          <cell r="I5181" t="str">
            <v>pcs.</v>
          </cell>
          <cell r="J5181">
            <v>6.633</v>
          </cell>
          <cell r="K5181">
            <v>7.4999999999999997E-2</v>
          </cell>
          <cell r="L5181" t="str">
            <v>KQ-48-00</v>
          </cell>
          <cell r="M5181" t="str">
            <v>Кабель КИПиА, м</v>
          </cell>
          <cell r="N5181">
            <v>0</v>
          </cell>
          <cell r="O5181" t="str">
            <v>KQ-48-04</v>
          </cell>
          <cell r="P5181" t="str">
            <v>Расключение кабеля КИПиА, шт. (конец кабеля)</v>
          </cell>
          <cell r="Q5181">
            <v>1</v>
          </cell>
        </row>
        <row r="5182">
          <cell r="E5182" t="str">
            <v>II00-04-01-27</v>
          </cell>
          <cell r="F5182" t="str">
            <v>Расключение медного кабеля, Группа ББЭ/ОЭ/Б/(Б+ОЭ), общее количество жил 41-44, сечением жилы до 1 мм2</v>
          </cell>
          <cell r="G5182" t="str">
            <v>Termination of copper cable, Group BBE/OE/B/(B+OE), total number of cores: 41-44, core cross-section up to 1 mm2</v>
          </cell>
          <cell r="H5182" t="str">
            <v>шт.</v>
          </cell>
          <cell r="I5182" t="str">
            <v>pcs.</v>
          </cell>
          <cell r="J5182">
            <v>5.9729999999999999</v>
          </cell>
          <cell r="K5182">
            <v>7.4999999999999997E-2</v>
          </cell>
          <cell r="L5182" t="str">
            <v>KQ-48-00</v>
          </cell>
          <cell r="M5182" t="str">
            <v>Кабель КИПиА, м</v>
          </cell>
          <cell r="N5182">
            <v>0</v>
          </cell>
          <cell r="O5182" t="str">
            <v>KQ-48-04</v>
          </cell>
          <cell r="P5182" t="str">
            <v>Расключение кабеля КИПиА, шт. (конец кабеля)</v>
          </cell>
          <cell r="Q5182">
            <v>1</v>
          </cell>
        </row>
        <row r="5183">
          <cell r="E5183" t="str">
            <v>II00-04-01-28</v>
          </cell>
          <cell r="F5183" t="str">
            <v>Расключение медного кабеля, Группа ББЭ/ОЭ/Б/(Б+ОЭ), общее количество жил 41-44, сечением жилы от 1 мм2 до 2,5 мм2</v>
          </cell>
          <cell r="G5183" t="str">
            <v>Termination of copper cable, Group BBE/OE/B/(B+OE), total number of cores: 41-44, core cross-section from 1 mm2 to 2.5 mm2</v>
          </cell>
          <cell r="H5183" t="str">
            <v>шт.</v>
          </cell>
          <cell r="I5183" t="str">
            <v>pcs.</v>
          </cell>
          <cell r="J5183">
            <v>6.9809999999999999</v>
          </cell>
          <cell r="K5183">
            <v>7.4999999999999997E-2</v>
          </cell>
          <cell r="L5183" t="str">
            <v>KQ-48-00</v>
          </cell>
          <cell r="M5183" t="str">
            <v>Кабель КИПиА, м</v>
          </cell>
          <cell r="N5183">
            <v>0</v>
          </cell>
          <cell r="O5183" t="str">
            <v>KQ-48-04</v>
          </cell>
          <cell r="P5183" t="str">
            <v>Расключение кабеля КИПиА, шт. (конец кабеля)</v>
          </cell>
          <cell r="Q5183">
            <v>1</v>
          </cell>
        </row>
        <row r="5184">
          <cell r="E5184" t="str">
            <v>II00-04-01-29</v>
          </cell>
          <cell r="F5184" t="str">
            <v>Расключение медного кабеля, Группа ББЭ/ОЭ/Б/(Б+ОЭ), общее количество жил 45-48, сечением жилы до 1 мм2</v>
          </cell>
          <cell r="G5184" t="str">
            <v>Termination of copper cable, Group BBE/OE/B/(B+OE), total number of cores: 45-48, core cross-section up to 1 mm2</v>
          </cell>
          <cell r="H5184" t="str">
            <v>шт.</v>
          </cell>
          <cell r="I5184" t="str">
            <v>pcs.</v>
          </cell>
          <cell r="J5184">
            <v>6.2290000000000001</v>
          </cell>
          <cell r="K5184">
            <v>7.4999999999999997E-2</v>
          </cell>
          <cell r="L5184" t="str">
            <v>KQ-48-00</v>
          </cell>
          <cell r="M5184" t="str">
            <v>Кабель КИПиА, м</v>
          </cell>
          <cell r="N5184">
            <v>0</v>
          </cell>
          <cell r="O5184" t="str">
            <v>KQ-48-04</v>
          </cell>
          <cell r="P5184" t="str">
            <v>Расключение кабеля КИПиА, шт. (конец кабеля)</v>
          </cell>
          <cell r="Q5184">
            <v>1</v>
          </cell>
        </row>
        <row r="5185">
          <cell r="E5185" t="str">
            <v>II00-04-01-30</v>
          </cell>
          <cell r="F5185" t="str">
            <v>Расключение медного кабеля, Группа ББЭ/ОЭ/Б/(Б+ОЭ), общее количество жил 45-48, сечением жилы от 1 мм2 до 2,5 мм2</v>
          </cell>
          <cell r="G5185" t="str">
            <v>Termination of copper cable, Group BBE/OE/B/(B+OE), total number of cores: 45-48, core cross-section from 1 mm2 to 2.5 mm2</v>
          </cell>
          <cell r="H5185" t="str">
            <v>шт.</v>
          </cell>
          <cell r="I5185" t="str">
            <v>pcs.</v>
          </cell>
          <cell r="J5185">
            <v>7.3280000000000003</v>
          </cell>
          <cell r="K5185">
            <v>7.4999999999999997E-2</v>
          </cell>
          <cell r="L5185" t="str">
            <v>KQ-48-00</v>
          </cell>
          <cell r="M5185" t="str">
            <v>Кабель КИПиА, м</v>
          </cell>
          <cell r="N5185">
            <v>0</v>
          </cell>
          <cell r="O5185" t="str">
            <v>KQ-48-04</v>
          </cell>
          <cell r="P5185" t="str">
            <v>Расключение кабеля КИПиА, шт. (конец кабеля)</v>
          </cell>
          <cell r="Q5185">
            <v>1</v>
          </cell>
        </row>
        <row r="5186">
          <cell r="E5186" t="str">
            <v>II00-04-01-31</v>
          </cell>
          <cell r="F5186" t="str">
            <v>Расключение медного кабеля, Группа ББЭ/ОЭ/Б/(Б+ОЭ), общее количество жил 49-52, сечением жилы до 1 мм2</v>
          </cell>
          <cell r="G5186" t="str">
            <v>Termination of copper cable, Group BBE/OE/B/(B+OE), total number of cores: 49-52, core cross-section up to 1 mm2</v>
          </cell>
          <cell r="H5186" t="str">
            <v>шт.</v>
          </cell>
          <cell r="I5186" t="str">
            <v>pcs.</v>
          </cell>
          <cell r="J5186">
            <v>6.4850000000000003</v>
          </cell>
          <cell r="K5186">
            <v>7.4999999999999997E-2</v>
          </cell>
          <cell r="L5186" t="str">
            <v>KQ-48-00</v>
          </cell>
          <cell r="M5186" t="str">
            <v>Кабель КИПиА, м</v>
          </cell>
          <cell r="N5186">
            <v>0</v>
          </cell>
          <cell r="O5186" t="str">
            <v>KQ-48-04</v>
          </cell>
          <cell r="P5186" t="str">
            <v>Расключение кабеля КИПиА, шт. (конец кабеля)</v>
          </cell>
          <cell r="Q5186">
            <v>1</v>
          </cell>
        </row>
        <row r="5187">
          <cell r="E5187" t="str">
            <v>II00-04-01-32</v>
          </cell>
          <cell r="F5187" t="str">
            <v>Расключение медного кабеля, Группа ББЭ/ОЭ/Б/(Б+ОЭ), общее количество жил 49-52, сечением жилы от 1 мм2 до 2,5 мм2</v>
          </cell>
          <cell r="G5187" t="str">
            <v>Termination of copper cable, Group BBE/OE/B/(B+OE), total number of cores: 49-52, core cross-section from 1 mm2 to 2.5 mm2</v>
          </cell>
          <cell r="H5187" t="str">
            <v>шт.</v>
          </cell>
          <cell r="I5187" t="str">
            <v>pcs.</v>
          </cell>
          <cell r="J5187">
            <v>7.6760000000000002</v>
          </cell>
          <cell r="K5187">
            <v>7.4999999999999997E-2</v>
          </cell>
          <cell r="L5187" t="str">
            <v>KQ-48-00</v>
          </cell>
          <cell r="M5187" t="str">
            <v>Кабель КИПиА, м</v>
          </cell>
          <cell r="N5187">
            <v>0</v>
          </cell>
          <cell r="O5187" t="str">
            <v>KQ-48-04</v>
          </cell>
          <cell r="P5187" t="str">
            <v>Расключение кабеля КИПиА, шт. (конец кабеля)</v>
          </cell>
          <cell r="Q5187">
            <v>1</v>
          </cell>
        </row>
        <row r="5188">
          <cell r="E5188" t="str">
            <v>II00-04-01-33</v>
          </cell>
          <cell r="F5188" t="str">
            <v>Расключение медного кабеля, Группа ББЭ/ОЭ/Б/(Б+ОЭ), общее количество жил 54-56, сечением жилы до 1 мм2</v>
          </cell>
          <cell r="G5188" t="str">
            <v>Termination of copper cable, Group BBE/OE/B/(B+OE), total number of cores: 54-56, core cross-section up to 1 mm2</v>
          </cell>
          <cell r="H5188" t="str">
            <v>шт.</v>
          </cell>
          <cell r="I5188" t="str">
            <v>pcs.</v>
          </cell>
          <cell r="J5188">
            <v>6.7410000000000005</v>
          </cell>
          <cell r="K5188">
            <v>7.4999999999999997E-2</v>
          </cell>
          <cell r="L5188" t="str">
            <v>KQ-48-00</v>
          </cell>
          <cell r="M5188" t="str">
            <v>Кабель КИПиА, м</v>
          </cell>
          <cell r="N5188">
            <v>0</v>
          </cell>
          <cell r="O5188" t="str">
            <v>KQ-48-04</v>
          </cell>
          <cell r="P5188" t="str">
            <v>Расключение кабеля КИПиА, шт. (конец кабеля)</v>
          </cell>
          <cell r="Q5188">
            <v>1</v>
          </cell>
        </row>
        <row r="5189">
          <cell r="E5189" t="str">
            <v>II00-04-01-34</v>
          </cell>
          <cell r="F5189" t="str">
            <v>Расключение медного кабеля, Группа ББЭ/ОЭ/Б/(Б+ОЭ), общее количество жил 54-56, сечением жилы от 1 мм2 до 2,5 мм2</v>
          </cell>
          <cell r="G5189" t="str">
            <v>Termination of copper cable, Group BBE/OE/B/(B+OE), total number of cores: 54-56, core cross-section from 1 mm2 to 2.5 mm2</v>
          </cell>
          <cell r="H5189" t="str">
            <v>шт.</v>
          </cell>
          <cell r="I5189" t="str">
            <v>pcs.</v>
          </cell>
          <cell r="J5189">
            <v>8.0240000000000009</v>
          </cell>
          <cell r="K5189">
            <v>7.4999999999999997E-2</v>
          </cell>
          <cell r="L5189" t="str">
            <v>KQ-48-00</v>
          </cell>
          <cell r="M5189" t="str">
            <v>Кабель КИПиА, м</v>
          </cell>
          <cell r="N5189">
            <v>0</v>
          </cell>
          <cell r="O5189" t="str">
            <v>KQ-48-04</v>
          </cell>
          <cell r="P5189" t="str">
            <v>Расключение кабеля КИПиА, шт. (конец кабеля)</v>
          </cell>
          <cell r="Q5189">
            <v>1</v>
          </cell>
        </row>
        <row r="5190">
          <cell r="E5190" t="str">
            <v>II00-04-01-35</v>
          </cell>
          <cell r="F5190" t="str">
            <v>Расключение медного кабеля, Группа ББЭ/ОЭ/Б/(Б+ОЭ), общее количество жил 57-60, сечением жилы до 1 мм2</v>
          </cell>
          <cell r="G5190" t="str">
            <v>Termination of copper cable, Group BBE/OE/B/(B+OE), total number of cores: 57-60, core cross-section up to 1 mm2</v>
          </cell>
          <cell r="H5190" t="str">
            <v>шт.</v>
          </cell>
          <cell r="I5190" t="str">
            <v>pcs.</v>
          </cell>
          <cell r="J5190">
            <v>6.9969999999999999</v>
          </cell>
          <cell r="K5190">
            <v>7.4999999999999997E-2</v>
          </cell>
          <cell r="L5190" t="str">
            <v>KQ-48-00</v>
          </cell>
          <cell r="M5190" t="str">
            <v>Кабель КИПиА, м</v>
          </cell>
          <cell r="N5190">
            <v>0</v>
          </cell>
          <cell r="O5190" t="str">
            <v>KQ-48-04</v>
          </cell>
          <cell r="P5190" t="str">
            <v>Расключение кабеля КИПиА, шт. (конец кабеля)</v>
          </cell>
          <cell r="Q5190">
            <v>1</v>
          </cell>
        </row>
        <row r="5191">
          <cell r="E5191" t="str">
            <v>II00-04-01-36</v>
          </cell>
          <cell r="F5191" t="str">
            <v>Расключение медного кабеля, Группа ББЭ/ОЭ/Б/(Б+ОЭ), общее количество жил 57-60, сечением жилы от 1 мм2 до 2,5 мм2</v>
          </cell>
          <cell r="G5191" t="str">
            <v>Termination of copper cable, Group BBE/OE/B/(B+OE), total number of cores: 57-60, core cross-section from 1 mm2 to 2.5 mm2</v>
          </cell>
          <cell r="H5191" t="str">
            <v>шт.</v>
          </cell>
          <cell r="I5191" t="str">
            <v>pcs.</v>
          </cell>
          <cell r="J5191">
            <v>8.3709999999999987</v>
          </cell>
          <cell r="K5191">
            <v>7.4999999999999997E-2</v>
          </cell>
          <cell r="L5191" t="str">
            <v>KQ-48-00</v>
          </cell>
          <cell r="M5191" t="str">
            <v>Кабель КИПиА, м</v>
          </cell>
          <cell r="N5191">
            <v>0</v>
          </cell>
          <cell r="O5191" t="str">
            <v>KQ-48-04</v>
          </cell>
          <cell r="P5191" t="str">
            <v>Расключение кабеля КИПиА, шт. (конец кабеля)</v>
          </cell>
          <cell r="Q5191">
            <v>1</v>
          </cell>
        </row>
        <row r="5192">
          <cell r="E5192" t="str">
            <v>II00-04-01-37</v>
          </cell>
          <cell r="F5192" t="str">
            <v>Расключение медного кабеля, Группа ББЭ/ОЭ/Б/(Б+ОЭ), общее количество жил 61-64, сечением жилы до 1 мм2</v>
          </cell>
          <cell r="G5192" t="str">
            <v>Termination of copper cable, Group BBE/OE/B/(B+OE), total number of cores: 61-64, core cross-section up to 1 mm2</v>
          </cell>
          <cell r="H5192" t="str">
            <v>шт.</v>
          </cell>
          <cell r="I5192" t="str">
            <v>pcs.</v>
          </cell>
          <cell r="J5192">
            <v>7.2530000000000001</v>
          </cell>
          <cell r="K5192">
            <v>7.4999999999999997E-2</v>
          </cell>
          <cell r="L5192" t="str">
            <v>KQ-48-00</v>
          </cell>
          <cell r="M5192" t="str">
            <v>Кабель КИПиА, м</v>
          </cell>
          <cell r="N5192">
            <v>0</v>
          </cell>
          <cell r="O5192" t="str">
            <v>KQ-48-04</v>
          </cell>
          <cell r="P5192" t="str">
            <v>Расключение кабеля КИПиА, шт. (конец кабеля)</v>
          </cell>
          <cell r="Q5192">
            <v>1</v>
          </cell>
        </row>
        <row r="5193">
          <cell r="E5193" t="str">
            <v>II00-04-01-38</v>
          </cell>
          <cell r="F5193" t="str">
            <v>Расключение медного кабеля, Группа ББЭ/ОЭ/Б/(Б+ОЭ), общее количество жил 61-64, сечением жилы от 1 мм2 до 2,5 мм2</v>
          </cell>
          <cell r="G5193" t="str">
            <v>Termination of copper cable, Group BBE/OE/B/(B+OE), total number of cores: 61-64, core cross-section from 1 mm2 to 2.5 mm2</v>
          </cell>
          <cell r="H5193" t="str">
            <v>шт.</v>
          </cell>
          <cell r="I5193" t="str">
            <v>pcs.</v>
          </cell>
          <cell r="J5193">
            <v>8.7189999999999994</v>
          </cell>
          <cell r="K5193">
            <v>7.4999999999999997E-2</v>
          </cell>
          <cell r="L5193" t="str">
            <v>KQ-48-00</v>
          </cell>
          <cell r="M5193" t="str">
            <v>Кабель КИПиА, м</v>
          </cell>
          <cell r="N5193">
            <v>0</v>
          </cell>
          <cell r="O5193" t="str">
            <v>KQ-48-04</v>
          </cell>
          <cell r="P5193" t="str">
            <v>Расключение кабеля КИПиА, шт. (конец кабеля)</v>
          </cell>
          <cell r="Q5193">
            <v>1</v>
          </cell>
        </row>
        <row r="5194">
          <cell r="E5194" t="str">
            <v>II00-04-02</v>
          </cell>
          <cell r="F5194" t="str">
            <v>Расключение медного небронированного кабеля с общим и индивидуальным экранированием, бронированного кабеля с общим и индивидуальным экранированием, Группа - (ОЭ+ИЭ)/(Б+ОЭ+ИЭ) (1 конец кабеля)</v>
          </cell>
          <cell r="G5194" t="str">
            <v>Termination of Unarmored Copper Cable with Total and Individual Shielding, Armored Cable with Total and Individual Shielding, Group - (OE+IE)/(B+OE+IE) (1 cable end)</v>
          </cell>
        </row>
        <row r="5195">
          <cell r="E5195" t="str">
            <v>II00-04-02-7</v>
          </cell>
          <cell r="F5195" t="str">
            <v>Расключение медного кабеля, Группа (ОЭ+ИЭ)/(Б+ОЭ+ИЭ) , общее количество жил 1-4, сечением жилы до 1 мм2</v>
          </cell>
          <cell r="G5195" t="str">
            <v>Termination of copper cable, Group (OE+IE)/(B+OE+IE), total number of cores: 1-4, core cross-section up to 1 mm2</v>
          </cell>
          <cell r="H5195" t="str">
            <v>шт.</v>
          </cell>
          <cell r="I5195" t="str">
            <v>pcs.</v>
          </cell>
          <cell r="J5195">
            <v>0.90100000000000002</v>
          </cell>
          <cell r="K5195">
            <v>7.4999999999999997E-2</v>
          </cell>
          <cell r="L5195" t="str">
            <v>KQ-48-00</v>
          </cell>
          <cell r="M5195" t="str">
            <v>Кабель КИПиА, м</v>
          </cell>
          <cell r="N5195">
            <v>0</v>
          </cell>
          <cell r="O5195" t="str">
            <v>KQ-48-04</v>
          </cell>
          <cell r="P5195" t="str">
            <v>Расключение кабеля КИПиА, шт. (конец кабеля)</v>
          </cell>
          <cell r="Q5195">
            <v>1</v>
          </cell>
        </row>
        <row r="5196">
          <cell r="E5196" t="str">
            <v>II00-04-02-8</v>
          </cell>
          <cell r="F5196" t="str">
            <v>Расключение медного кабеля, Группа (ОЭ+ИЭ)/(Б+ОЭ+ИЭ) , общее количество жил 1-4, сечением жилы от 1 мм2 до 2,5 мм2</v>
          </cell>
          <cell r="G5196" t="str">
            <v>Termination of copper cable, Group (OE+IE)/(B+OE+IE), total number of cores: 1-4, core cross-section from 1 mm2 to 2.5 mm2</v>
          </cell>
          <cell r="H5196" t="str">
            <v>шт.</v>
          </cell>
          <cell r="I5196" t="str">
            <v>pcs.</v>
          </cell>
          <cell r="J5196">
            <v>2.6319999999999997</v>
          </cell>
          <cell r="K5196">
            <v>7.4999999999999997E-2</v>
          </cell>
          <cell r="L5196" t="str">
            <v>KQ-48-00</v>
          </cell>
          <cell r="M5196" t="str">
            <v>Кабель КИПиА, м</v>
          </cell>
          <cell r="N5196">
            <v>0</v>
          </cell>
          <cell r="O5196" t="str">
            <v>KQ-48-04</v>
          </cell>
          <cell r="P5196" t="str">
            <v>Расключение кабеля КИПиА, шт. (конец кабеля)</v>
          </cell>
          <cell r="Q5196">
            <v>1</v>
          </cell>
        </row>
        <row r="5197">
          <cell r="E5197" t="str">
            <v>II00-04-02-9</v>
          </cell>
          <cell r="F5197" t="str">
            <v>Расключение медного кабеля, Группа (ОЭ+ИЭ)/(Б+ОЭ+ИЭ) , общее количество жил 5-8, сечением жилы до 1 мм2</v>
          </cell>
          <cell r="G5197" t="str">
            <v>Termination of copper cable, Group (OE+IE)/(B+OE+IE), total number of cores: 5-8, core cross-section up to 1 mm2</v>
          </cell>
          <cell r="H5197" t="str">
            <v>шт.</v>
          </cell>
          <cell r="I5197" t="str">
            <v>pcs.</v>
          </cell>
          <cell r="J5197">
            <v>2.8119999999999998</v>
          </cell>
          <cell r="K5197">
            <v>7.4999999999999997E-2</v>
          </cell>
          <cell r="L5197" t="str">
            <v>KQ-48-00</v>
          </cell>
          <cell r="M5197" t="str">
            <v>Кабель КИПиА, м</v>
          </cell>
          <cell r="N5197">
            <v>0</v>
          </cell>
          <cell r="O5197" t="str">
            <v>KQ-48-04</v>
          </cell>
          <cell r="P5197" t="str">
            <v>Расключение кабеля КИПиА, шт. (конец кабеля)</v>
          </cell>
          <cell r="Q5197">
            <v>1</v>
          </cell>
        </row>
        <row r="5198">
          <cell r="E5198" t="str">
            <v>II00-04-02-10</v>
          </cell>
          <cell r="F5198" t="str">
            <v>Расключение медного кабеля, Группа (ОЭ+ИЭ)/(Б+ОЭ+ИЭ) , общее количество жил 5-8, сечением жилы от 1 мм2 до 2,5 мм2</v>
          </cell>
          <cell r="G5198" t="str">
            <v>Termination of copper cable, Group (OE+IE)/(B+OE+IE), total number of cores: 5-8, core cross-section from 1 mm2 to 2.5 mm2</v>
          </cell>
          <cell r="H5198" t="str">
            <v>шт.</v>
          </cell>
          <cell r="I5198" t="str">
            <v>pcs.</v>
          </cell>
          <cell r="J5198">
            <v>2.9949999999999997</v>
          </cell>
          <cell r="K5198">
            <v>7.4999999999999997E-2</v>
          </cell>
          <cell r="L5198" t="str">
            <v>KQ-48-00</v>
          </cell>
          <cell r="M5198" t="str">
            <v>Кабель КИПиА, м</v>
          </cell>
          <cell r="N5198">
            <v>0</v>
          </cell>
          <cell r="O5198" t="str">
            <v>KQ-48-04</v>
          </cell>
          <cell r="P5198" t="str">
            <v>Расключение кабеля КИПиА, шт. (конец кабеля)</v>
          </cell>
          <cell r="Q5198">
            <v>1</v>
          </cell>
        </row>
        <row r="5199">
          <cell r="E5199" t="str">
            <v>II00-04-02-11</v>
          </cell>
          <cell r="F5199" t="str">
            <v>Расключение медного кабеля,Группа (ОЭ+ИЭ)/(Б+ОЭ+ИЭ) , общее количество жил 9-12, сечением жилы до 1 мм2</v>
          </cell>
          <cell r="G5199" t="str">
            <v>Termination of copper cable, Group (OE+IE)/(B+OE+IE), total number of cores: 9-12, core cross-section up to 1 mm2</v>
          </cell>
          <cell r="H5199" t="str">
            <v>шт.</v>
          </cell>
          <cell r="I5199" t="str">
            <v>pcs.</v>
          </cell>
          <cell r="J5199">
            <v>3.0839999999999996</v>
          </cell>
          <cell r="K5199">
            <v>7.4999999999999997E-2</v>
          </cell>
          <cell r="L5199" t="str">
            <v>KQ-48-00</v>
          </cell>
          <cell r="M5199" t="str">
            <v>Кабель КИПиА, м</v>
          </cell>
          <cell r="N5199">
            <v>0</v>
          </cell>
          <cell r="O5199" t="str">
            <v>KQ-48-04</v>
          </cell>
          <cell r="P5199" t="str">
            <v>Расключение кабеля КИПиА, шт. (конец кабеля)</v>
          </cell>
          <cell r="Q5199">
            <v>1</v>
          </cell>
        </row>
        <row r="5200">
          <cell r="E5200" t="str">
            <v>II00-04-02-12</v>
          </cell>
          <cell r="F5200" t="str">
            <v>Расключение медного кабеля, Группа (ОЭ+ИЭ)/(Б+ОЭ+ИЭ) , общее количество жил 9-12, сечением жилы от 1 мм2 до 2,5 мм2</v>
          </cell>
          <cell r="G5200" t="str">
            <v>Termination of copper cable, Group (OE+IE)/(B+OE+IE), total number of cores: 9-12, core cross-section from 1 mm2 to 2.5 mm2</v>
          </cell>
          <cell r="H5200" t="str">
            <v>шт.</v>
          </cell>
          <cell r="I5200" t="str">
            <v>pcs.</v>
          </cell>
          <cell r="J5200">
            <v>3.3589999999999995</v>
          </cell>
          <cell r="K5200">
            <v>7.4999999999999997E-2</v>
          </cell>
          <cell r="L5200" t="str">
            <v>KQ-48-00</v>
          </cell>
          <cell r="M5200" t="str">
            <v>Кабель КИПиА, м</v>
          </cell>
          <cell r="N5200">
            <v>0</v>
          </cell>
          <cell r="O5200" t="str">
            <v>KQ-48-04</v>
          </cell>
          <cell r="P5200" t="str">
            <v>Расключение кабеля КИПиА, шт. (конец кабеля)</v>
          </cell>
          <cell r="Q5200">
            <v>1</v>
          </cell>
        </row>
        <row r="5201">
          <cell r="E5201" t="str">
            <v>II00-04-02-13</v>
          </cell>
          <cell r="F5201" t="str">
            <v>Расключение медного кабеля, Группа (ОЭ+ИЭ)/(Б+ОЭ+ИЭ) , общее количество жил 13-16, сечением жилы до 1 мм2</v>
          </cell>
          <cell r="G5201" t="str">
            <v>Termination of copper cable, Group (OE+IE)/(B+OE+IE), total number of cores: 13-16, core cross-section up to 1 mm2</v>
          </cell>
          <cell r="H5201" t="str">
            <v>шт.</v>
          </cell>
          <cell r="I5201" t="str">
            <v>pcs.</v>
          </cell>
          <cell r="J5201">
            <v>3.3559999999999999</v>
          </cell>
          <cell r="K5201">
            <v>7.4999999999999997E-2</v>
          </cell>
          <cell r="L5201" t="str">
            <v>KQ-48-00</v>
          </cell>
          <cell r="M5201" t="str">
            <v>Кабель КИПиА, м</v>
          </cell>
          <cell r="N5201">
            <v>0</v>
          </cell>
          <cell r="O5201" t="str">
            <v>KQ-48-04</v>
          </cell>
          <cell r="P5201" t="str">
            <v>Расключение кабеля КИПиА, шт. (конец кабеля)</v>
          </cell>
          <cell r="Q5201">
            <v>1</v>
          </cell>
        </row>
        <row r="5202">
          <cell r="E5202" t="str">
            <v>II00-04-02-14</v>
          </cell>
          <cell r="F5202" t="str">
            <v>Расключение медного кабеля, Группа (ОЭ+ИЭ)/(Б+ОЭ+ИЭ) , общее количество жил 13-16, сечением жилы от 1 мм2 до 2,5 мм2</v>
          </cell>
          <cell r="G5202" t="str">
            <v>Termination of copper cable, Group (OE+IE)/(B+OE+IE), total number of cores: 13-16, core cross-section from 1 mm2 to 2.5 mm2</v>
          </cell>
          <cell r="H5202" t="str">
            <v>шт.</v>
          </cell>
          <cell r="I5202" t="str">
            <v>pcs.</v>
          </cell>
          <cell r="J5202">
            <v>3.7229999999999999</v>
          </cell>
          <cell r="K5202">
            <v>7.4999999999999997E-2</v>
          </cell>
          <cell r="L5202" t="str">
            <v>KQ-48-00</v>
          </cell>
          <cell r="M5202" t="str">
            <v>Кабель КИПиА, м</v>
          </cell>
          <cell r="N5202">
            <v>0</v>
          </cell>
          <cell r="O5202" t="str">
            <v>KQ-48-04</v>
          </cell>
          <cell r="P5202" t="str">
            <v>Расключение кабеля КИПиА, шт. (конец кабеля)</v>
          </cell>
          <cell r="Q5202">
            <v>1</v>
          </cell>
        </row>
        <row r="5203">
          <cell r="E5203" t="str">
            <v>II00-04-02-15</v>
          </cell>
          <cell r="F5203" t="str">
            <v>Расключение медного кабеля, Группа (ОЭ+ИЭ)/(Б+ОЭ+ИЭ) , общее количество жил 17-20, сечением жилы до 1 мм2</v>
          </cell>
          <cell r="G5203" t="str">
            <v>Termination of copper cable, Group (OE+IE)/(B+OE+IE), total number of cores: 17-20, core cross-section up to 1 mm2</v>
          </cell>
          <cell r="H5203" t="str">
            <v>шт.</v>
          </cell>
          <cell r="I5203" t="str">
            <v>pcs.</v>
          </cell>
          <cell r="J5203">
            <v>3.6279999999999997</v>
          </cell>
          <cell r="K5203">
            <v>7.4999999999999997E-2</v>
          </cell>
          <cell r="L5203" t="str">
            <v>KQ-48-00</v>
          </cell>
          <cell r="M5203" t="str">
            <v>Кабель КИПиА, м</v>
          </cell>
          <cell r="N5203">
            <v>0</v>
          </cell>
          <cell r="O5203" t="str">
            <v>KQ-48-04</v>
          </cell>
          <cell r="P5203" t="str">
            <v>Расключение кабеля КИПиА, шт. (конец кабеля)</v>
          </cell>
          <cell r="Q5203">
            <v>1</v>
          </cell>
        </row>
        <row r="5204">
          <cell r="E5204" t="str">
            <v>II00-04-02-16</v>
          </cell>
          <cell r="F5204" t="str">
            <v>Расключение медного кабеля, Группа (ОЭ+ИЭ)/(Б+ОЭ+ИЭ) , общее количество жил 17-20, сечением жилы от 1 мм2 до 2,5 мм2</v>
          </cell>
          <cell r="G5204" t="str">
            <v>Termination of copper cable, Group (OE+IE)/(B+OE+IE), total number of cores: 17-20, core cross-section from 1 mm2 to 2.5 mm2</v>
          </cell>
          <cell r="H5204" t="str">
            <v>шт.</v>
          </cell>
          <cell r="I5204" t="str">
            <v>pcs.</v>
          </cell>
          <cell r="J5204">
            <v>4.9750000000000005</v>
          </cell>
          <cell r="K5204">
            <v>7.4999999999999997E-2</v>
          </cell>
          <cell r="L5204" t="str">
            <v>KQ-48-00</v>
          </cell>
          <cell r="M5204" t="str">
            <v>Кабель КИПиА, м</v>
          </cell>
          <cell r="N5204">
            <v>0</v>
          </cell>
          <cell r="O5204" t="str">
            <v>KQ-48-04</v>
          </cell>
          <cell r="P5204" t="str">
            <v>Расключение кабеля КИПиА, шт. (конец кабеля)</v>
          </cell>
          <cell r="Q5204">
            <v>1</v>
          </cell>
        </row>
        <row r="5205">
          <cell r="E5205" t="str">
            <v>II00-04-02-17</v>
          </cell>
          <cell r="F5205" t="str">
            <v>Расключение медного кабеля, Группа (ОЭ+ИЭ)/(Б+ОЭ+ИЭ), общее количество жил 21-24, сечением жилы до 1 мм2</v>
          </cell>
          <cell r="G5205" t="str">
            <v>Termination of copper cable, Group (OE+IE)/(B+OE+IE), total number of cores: 21-24, core cross-section up to 1 mm2</v>
          </cell>
          <cell r="H5205" t="str">
            <v>шт.</v>
          </cell>
          <cell r="I5205" t="str">
            <v>pcs.</v>
          </cell>
          <cell r="J5205">
            <v>3.9</v>
          </cell>
          <cell r="K5205">
            <v>7.4999999999999997E-2</v>
          </cell>
          <cell r="L5205" t="str">
            <v>KQ-48-00</v>
          </cell>
          <cell r="M5205" t="str">
            <v>Кабель КИПиА, м</v>
          </cell>
          <cell r="N5205">
            <v>0</v>
          </cell>
          <cell r="O5205" t="str">
            <v>KQ-48-04</v>
          </cell>
          <cell r="P5205" t="str">
            <v>Расключение кабеля КИПиА, шт. (конец кабеля)</v>
          </cell>
          <cell r="Q5205">
            <v>1</v>
          </cell>
        </row>
        <row r="5206">
          <cell r="E5206" t="str">
            <v>II00-04-02-18</v>
          </cell>
          <cell r="F5206" t="str">
            <v>Расключение медного кабеля, Группа (ОЭ+ИЭ)/(Б+ОЭ+ИЭ) , общее количество жил 21-24, сечением жилы от 1 мм2 до 2,5 мм2</v>
          </cell>
          <cell r="G5206" t="str">
            <v>Termination of copper cable, Group (OE+IE)/(B+OE+IE), total number of cores: 21-24, core cross-section from 1 mm2 to 2.5 mm2</v>
          </cell>
          <cell r="H5206" t="str">
            <v>шт.</v>
          </cell>
          <cell r="I5206" t="str">
            <v>pcs.</v>
          </cell>
          <cell r="J5206">
            <v>5.3380000000000001</v>
          </cell>
          <cell r="K5206">
            <v>7.4999999999999997E-2</v>
          </cell>
          <cell r="L5206" t="str">
            <v>KQ-48-00</v>
          </cell>
          <cell r="M5206" t="str">
            <v>Кабель КИПиА, м</v>
          </cell>
          <cell r="N5206">
            <v>0</v>
          </cell>
          <cell r="O5206" t="str">
            <v>KQ-48-04</v>
          </cell>
          <cell r="P5206" t="str">
            <v>Расключение кабеля КИПиА, шт. (конец кабеля)</v>
          </cell>
          <cell r="Q5206">
            <v>1</v>
          </cell>
        </row>
        <row r="5207">
          <cell r="E5207" t="str">
            <v>II00-04-02-19</v>
          </cell>
          <cell r="F5207" t="str">
            <v>Расключение медного кабеля, Группа (ОЭ+ИЭ)/(Б+ОЭ+ИЭ) , общее количество жил 25-28, сечением жилы до 1 мм2</v>
          </cell>
          <cell r="G5207" t="str">
            <v>Termination of copper cable, Group (OE+IE)/(B+OE+IE), total number of cores: 25-28, core cross-section up to 1 mm2</v>
          </cell>
          <cell r="H5207" t="str">
            <v>шт.</v>
          </cell>
          <cell r="I5207" t="str">
            <v>pcs.</v>
          </cell>
          <cell r="J5207">
            <v>4.1719999999999997</v>
          </cell>
          <cell r="K5207">
            <v>7.4999999999999997E-2</v>
          </cell>
          <cell r="L5207" t="str">
            <v>KQ-48-00</v>
          </cell>
          <cell r="M5207" t="str">
            <v>Кабель КИПиА, м</v>
          </cell>
          <cell r="N5207">
            <v>0</v>
          </cell>
          <cell r="O5207" t="str">
            <v>KQ-48-04</v>
          </cell>
          <cell r="P5207" t="str">
            <v>Расключение кабеля КИПиА, шт. (конец кабеля)</v>
          </cell>
          <cell r="Q5207">
            <v>1</v>
          </cell>
        </row>
        <row r="5208">
          <cell r="E5208" t="str">
            <v>II00-04-02-20</v>
          </cell>
          <cell r="F5208" t="str">
            <v>Расключение медного кабеля, Группа (ОЭ+ИЭ)/(Б+ОЭ+ИЭ) , общее количество жил 25-28, сечением жилы от 1 мм2 до 2,5 мм2</v>
          </cell>
          <cell r="G5208" t="str">
            <v>Termination of copper cable, Group (OE+IE)/(B+OE+IE), total number of cores: 25-28, core cross-section from 1 mm2 to 2.5 mm2</v>
          </cell>
          <cell r="H5208" t="str">
            <v>шт.</v>
          </cell>
          <cell r="I5208" t="str">
            <v>pcs.</v>
          </cell>
          <cell r="J5208">
            <v>5.702</v>
          </cell>
          <cell r="K5208">
            <v>7.4999999999999997E-2</v>
          </cell>
          <cell r="L5208" t="str">
            <v>KQ-48-00</v>
          </cell>
          <cell r="M5208" t="str">
            <v>Кабель КИПиА, м</v>
          </cell>
          <cell r="N5208">
            <v>0</v>
          </cell>
          <cell r="O5208" t="str">
            <v>KQ-48-04</v>
          </cell>
          <cell r="P5208" t="str">
            <v>Расключение кабеля КИПиА, шт. (конец кабеля)</v>
          </cell>
          <cell r="Q5208">
            <v>1</v>
          </cell>
        </row>
        <row r="5209">
          <cell r="E5209" t="str">
            <v>II00-04-02-21</v>
          </cell>
          <cell r="F5209" t="str">
            <v>Расключение медного кабеля, Группа (ОЭ+ИЭ)/(Б+ОЭ+ИЭ) , общее количество жил 29-32, сечением жилы до 1 мм2</v>
          </cell>
          <cell r="G5209" t="str">
            <v>Termination of copper cable, Group (OE+IE)/(B+OE+IE), total number of cores: 29-32, core cross-section up to 1 mm2</v>
          </cell>
          <cell r="H5209" t="str">
            <v>шт.</v>
          </cell>
          <cell r="I5209" t="str">
            <v>pcs.</v>
          </cell>
          <cell r="J5209">
            <v>5.3330000000000002</v>
          </cell>
          <cell r="K5209">
            <v>7.4999999999999997E-2</v>
          </cell>
          <cell r="L5209" t="str">
            <v>KQ-48-00</v>
          </cell>
          <cell r="M5209" t="str">
            <v>Кабель КИПиА, м</v>
          </cell>
          <cell r="N5209">
            <v>0</v>
          </cell>
          <cell r="O5209" t="str">
            <v>KQ-48-04</v>
          </cell>
          <cell r="P5209" t="str">
            <v>Расключение кабеля КИПиА, шт. (конец кабеля)</v>
          </cell>
          <cell r="Q5209">
            <v>1</v>
          </cell>
        </row>
        <row r="5210">
          <cell r="E5210" t="str">
            <v>II00-04-02-22</v>
          </cell>
          <cell r="F5210" t="str">
            <v>Расключение медного кабеля, Группа (ОЭ+ИЭ)/(Б+ОЭ+ИЭ) , общее количество жил 29-32, сечением жилы от 1 мм2 до 2,5 мм2</v>
          </cell>
          <cell r="G5210" t="str">
            <v>Termination of copper cable, Group (OE+IE)/(B+OE+IE), total number of cores: 29-32, core cross-section from 1 mm2 to 2.5 mm2</v>
          </cell>
          <cell r="H5210" t="str">
            <v>шт.</v>
          </cell>
          <cell r="I5210" t="str">
            <v>pcs.</v>
          </cell>
          <cell r="J5210">
            <v>6.0659999999999998</v>
          </cell>
          <cell r="K5210">
            <v>7.4999999999999997E-2</v>
          </cell>
          <cell r="L5210" t="str">
            <v>KQ-48-00</v>
          </cell>
          <cell r="M5210" t="str">
            <v>Кабель КИПиА, м</v>
          </cell>
          <cell r="N5210">
            <v>0</v>
          </cell>
          <cell r="O5210" t="str">
            <v>KQ-48-04</v>
          </cell>
          <cell r="P5210" t="str">
            <v>Расключение кабеля КИПиА, шт. (конец кабеля)</v>
          </cell>
          <cell r="Q5210">
            <v>1</v>
          </cell>
        </row>
        <row r="5211">
          <cell r="E5211" t="str">
            <v>II00-04-02-23</v>
          </cell>
          <cell r="F5211" t="str">
            <v>Расключение медного кабеля, Группа (ОЭ+ИЭ)/(Б+ОЭ+ИЭ) , общее количество жил 33-36, сечением жилы до 1 мм2</v>
          </cell>
          <cell r="G5211" t="str">
            <v>Termination of copper cable, Group (OE+IE)/(B+OE+IE), total number of cores: 33-36, core cross-section up to 1 mm2</v>
          </cell>
          <cell r="H5211" t="str">
            <v>шт.</v>
          </cell>
          <cell r="I5211" t="str">
            <v>pcs.</v>
          </cell>
          <cell r="J5211">
            <v>5.6050000000000004</v>
          </cell>
          <cell r="K5211">
            <v>7.4999999999999997E-2</v>
          </cell>
          <cell r="L5211" t="str">
            <v>KQ-48-00</v>
          </cell>
          <cell r="M5211" t="str">
            <v>Кабель КИПиА, м</v>
          </cell>
          <cell r="N5211">
            <v>0</v>
          </cell>
          <cell r="O5211" t="str">
            <v>KQ-48-04</v>
          </cell>
          <cell r="P5211" t="str">
            <v>Расключение кабеля КИПиА, шт. (конец кабеля)</v>
          </cell>
          <cell r="Q5211">
            <v>1</v>
          </cell>
        </row>
        <row r="5212">
          <cell r="E5212" t="str">
            <v>II00-04-02-24</v>
          </cell>
          <cell r="F5212" t="str">
            <v>Расключение медного кабеля, Группа (ОЭ+ИЭ)/(Б+ОЭ+ИЭ) , общее количество жил 33-36, сечением жилы от 1 мм2 до 2,5 мм2</v>
          </cell>
          <cell r="G5212" t="str">
            <v>Termination of copper cable, Group (OE+IE)/(B+OE+IE), total number of cores: 33-36, core cross-section from 1 mm2 to 2.5 mm2</v>
          </cell>
          <cell r="H5212" t="str">
            <v>шт.</v>
          </cell>
          <cell r="I5212" t="str">
            <v>pcs.</v>
          </cell>
          <cell r="J5212">
            <v>6.4290000000000003</v>
          </cell>
          <cell r="K5212">
            <v>7.4999999999999997E-2</v>
          </cell>
          <cell r="L5212" t="str">
            <v>KQ-48-00</v>
          </cell>
          <cell r="M5212" t="str">
            <v>Кабель КИПиА, м</v>
          </cell>
          <cell r="N5212">
            <v>0</v>
          </cell>
          <cell r="O5212" t="str">
            <v>KQ-48-04</v>
          </cell>
          <cell r="P5212" t="str">
            <v>Расключение кабеля КИПиА, шт. (конец кабеля)</v>
          </cell>
          <cell r="Q5212">
            <v>1</v>
          </cell>
        </row>
        <row r="5213">
          <cell r="E5213" t="str">
            <v>II00-04-02-25</v>
          </cell>
          <cell r="F5213" t="str">
            <v>Расключение медного кабеля, Группа (ОЭ+ИЭ)/(Б+ОЭ+ИЭ) , общее количество жил 37-40, сечением жилы до 1 мм2</v>
          </cell>
          <cell r="G5213" t="str">
            <v>Termination of copper cable, Group (OE+IE)/(B+OE+IE), total number of cores: 37-40, core cross-section up to 1 mm2</v>
          </cell>
          <cell r="H5213" t="str">
            <v>шт.</v>
          </cell>
          <cell r="I5213" t="str">
            <v>pcs.</v>
          </cell>
          <cell r="J5213">
            <v>5.8769999999999998</v>
          </cell>
          <cell r="K5213">
            <v>7.4999999999999997E-2</v>
          </cell>
          <cell r="L5213" t="str">
            <v>KQ-48-00</v>
          </cell>
          <cell r="M5213" t="str">
            <v>Кабель КИПиА, м</v>
          </cell>
          <cell r="N5213">
            <v>0</v>
          </cell>
          <cell r="O5213" t="str">
            <v>KQ-48-04</v>
          </cell>
          <cell r="P5213" t="str">
            <v>Расключение кабеля КИПиА, шт. (конец кабеля)</v>
          </cell>
          <cell r="Q5213">
            <v>1</v>
          </cell>
        </row>
        <row r="5214">
          <cell r="E5214" t="str">
            <v>II00-04-02-26</v>
          </cell>
          <cell r="F5214" t="str">
            <v>Расключение медного кабеля, Группа (ОЭ+ИЭ)/(Б+ОЭ+ИЭ) , общее количество жил 37-40, сечением жилы от 1 мм2 до 2,5 мм2</v>
          </cell>
          <cell r="G5214" t="str">
            <v>Termination of copper cable, Group (OE+IE)/(B+OE+IE), total number of cores: 37-40, core cross-section from 1 mm2 to 2.5 mm2</v>
          </cell>
          <cell r="H5214" t="str">
            <v>шт.</v>
          </cell>
          <cell r="I5214" t="str">
            <v>pcs.</v>
          </cell>
          <cell r="J5214">
            <v>6.7930000000000001</v>
          </cell>
          <cell r="K5214">
            <v>7.4999999999999997E-2</v>
          </cell>
          <cell r="L5214" t="str">
            <v>KQ-48-00</v>
          </cell>
          <cell r="M5214" t="str">
            <v>Кабель КИПиА, м</v>
          </cell>
          <cell r="N5214">
            <v>0</v>
          </cell>
          <cell r="O5214" t="str">
            <v>KQ-48-04</v>
          </cell>
          <cell r="P5214" t="str">
            <v>Расключение кабеля КИПиА, шт. (конец кабеля)</v>
          </cell>
          <cell r="Q5214">
            <v>1</v>
          </cell>
        </row>
        <row r="5215">
          <cell r="E5215" t="str">
            <v>II00-04-02-27</v>
          </cell>
          <cell r="F5215" t="str">
            <v>Расключение медного кабеля, Группа (ОЭ+ИЭ)/(Б+ОЭ+ИЭ) , общее количество жил 41-44, сечением жилы до 1 мм2</v>
          </cell>
          <cell r="G5215" t="str">
            <v>Termination of copper cable, Group (OE+IE)/(B+OE+IE), total number of cores: 41-44, core cross-section up to 1 mm2</v>
          </cell>
          <cell r="H5215" t="str">
            <v>шт.</v>
          </cell>
          <cell r="I5215" t="str">
            <v>pcs.</v>
          </cell>
          <cell r="J5215">
            <v>6.149</v>
          </cell>
          <cell r="K5215">
            <v>7.4999999999999997E-2</v>
          </cell>
          <cell r="L5215" t="str">
            <v>KQ-48-00</v>
          </cell>
          <cell r="M5215" t="str">
            <v>Кабель КИПиА, м</v>
          </cell>
          <cell r="N5215">
            <v>0</v>
          </cell>
          <cell r="O5215" t="str">
            <v>KQ-48-04</v>
          </cell>
          <cell r="P5215" t="str">
            <v>Расключение кабеля КИПиА, шт. (конец кабеля)</v>
          </cell>
          <cell r="Q5215">
            <v>1</v>
          </cell>
        </row>
        <row r="5216">
          <cell r="E5216" t="str">
            <v>II00-04-02-28</v>
          </cell>
          <cell r="F5216" t="str">
            <v>Расключение медного кабеля, Группа (ОЭ+ИЭ)/(Б+ОЭ+ИЭ) , общее количество жил 41-44, сечением жилы от 1 мм2 до 2,5 мм2</v>
          </cell>
          <cell r="G5216" t="str">
            <v>Termination of copper cable, Group (OE+IE)/(B+OE+IE), total number of cores: 41-44, core cross-section from 1 mm2 to 2.5 mm2</v>
          </cell>
          <cell r="H5216" t="str">
            <v>шт.</v>
          </cell>
          <cell r="I5216" t="str">
            <v>pcs.</v>
          </cell>
          <cell r="J5216">
            <v>8.0449999999999999</v>
          </cell>
          <cell r="K5216">
            <v>7.4999999999999997E-2</v>
          </cell>
          <cell r="L5216" t="str">
            <v>KQ-48-00</v>
          </cell>
          <cell r="M5216" t="str">
            <v>Кабель КИПиА, м</v>
          </cell>
          <cell r="N5216">
            <v>0</v>
          </cell>
          <cell r="O5216" t="str">
            <v>KQ-48-04</v>
          </cell>
          <cell r="P5216" t="str">
            <v>Расключение кабеля КИПиА, шт. (конец кабеля)</v>
          </cell>
          <cell r="Q5216">
            <v>1</v>
          </cell>
        </row>
        <row r="5217">
          <cell r="E5217" t="str">
            <v>II00-04-02-29</v>
          </cell>
          <cell r="F5217" t="str">
            <v>Расключение медного кабеля, Группа (ОЭ+ИЭ)/(Б+ОЭ+ИЭ) , общее количество жил 45-48, сечением жилы до 1 мм2</v>
          </cell>
          <cell r="G5217" t="str">
            <v>Termination of copper cable, Group (OE+IE)/(B+OE+IE), total number of cores: 45-48, core cross-section up to 1 mm2</v>
          </cell>
          <cell r="H5217" t="str">
            <v>шт.</v>
          </cell>
          <cell r="I5217" t="str">
            <v>pcs.</v>
          </cell>
          <cell r="J5217">
            <v>6.4210000000000003</v>
          </cell>
          <cell r="K5217">
            <v>7.4999999999999997E-2</v>
          </cell>
          <cell r="L5217" t="str">
            <v>KQ-48-00</v>
          </cell>
          <cell r="M5217" t="str">
            <v>Кабель КИПиА, м</v>
          </cell>
          <cell r="N5217">
            <v>0</v>
          </cell>
          <cell r="O5217" t="str">
            <v>KQ-48-04</v>
          </cell>
          <cell r="P5217" t="str">
            <v>Расключение кабеля КИПиА, шт. (конец кабеля)</v>
          </cell>
          <cell r="Q5217">
            <v>1</v>
          </cell>
        </row>
        <row r="5218">
          <cell r="E5218" t="str">
            <v>II00-04-02-30</v>
          </cell>
          <cell r="F5218" t="str">
            <v>Расключение медного кабеля, Группа (ОЭ+ИЭ)/(Б+ОЭ+ИЭ) , общее количество жил 45-48, сечением жилы от 1 мм2 до 2,5 мм2</v>
          </cell>
          <cell r="G5218" t="str">
            <v>Termination of copper cable, Group (OE+IE)/(B+OE+IE), total number of cores: 45-48, core cross-section from 1 mm2 to 2.5 mm2</v>
          </cell>
          <cell r="H5218" t="str">
            <v>шт.</v>
          </cell>
          <cell r="I5218" t="str">
            <v>pcs.</v>
          </cell>
          <cell r="J5218">
            <v>7.5200000000000005</v>
          </cell>
          <cell r="K5218">
            <v>7.4999999999999997E-2</v>
          </cell>
          <cell r="L5218" t="str">
            <v>KQ-48-00</v>
          </cell>
          <cell r="M5218" t="str">
            <v>Кабель КИПиА, м</v>
          </cell>
          <cell r="N5218">
            <v>0</v>
          </cell>
          <cell r="O5218" t="str">
            <v>KQ-48-04</v>
          </cell>
          <cell r="P5218" t="str">
            <v>Расключение кабеля КИПиА, шт. (конец кабеля)</v>
          </cell>
          <cell r="Q5218">
            <v>1</v>
          </cell>
        </row>
        <row r="5219">
          <cell r="E5219" t="str">
            <v>II00-04-02-31</v>
          </cell>
          <cell r="F5219" t="str">
            <v>Расключение медного кабеля, Группа (ОЭ+ИЭ)/(Б+ОЭ+ИЭ) , общее количество жил 49-52, сечением жилы до 1 мм2</v>
          </cell>
          <cell r="G5219" t="str">
            <v>Termination of copper cable, Group (OE+IE)/(B+OE+IE), total number of cores: 49-52, core cross-section up to 1 mm2</v>
          </cell>
          <cell r="H5219" t="str">
            <v>шт.</v>
          </cell>
          <cell r="I5219" t="str">
            <v>pcs.</v>
          </cell>
          <cell r="J5219">
            <v>6.6930000000000005</v>
          </cell>
          <cell r="K5219">
            <v>7.4999999999999997E-2</v>
          </cell>
          <cell r="L5219" t="str">
            <v>KQ-48-00</v>
          </cell>
          <cell r="M5219" t="str">
            <v>Кабель КИПиА, м</v>
          </cell>
          <cell r="N5219">
            <v>0</v>
          </cell>
          <cell r="O5219" t="str">
            <v>KQ-48-04</v>
          </cell>
          <cell r="P5219" t="str">
            <v>Расключение кабеля КИПиА, шт. (конец кабеля)</v>
          </cell>
          <cell r="Q5219">
            <v>1</v>
          </cell>
        </row>
        <row r="5220">
          <cell r="E5220" t="str">
            <v>II00-04-02-32</v>
          </cell>
          <cell r="F5220" t="str">
            <v>Расключение медного кабеля, Группа (ОЭ+ИЭ)/(Б+ОЭ+ИЭ) , общее количество жил 49-52, сечением жилы от 1 мм2 до 2,5 мм2</v>
          </cell>
          <cell r="G5220" t="str">
            <v>Termination of copper cable, Group (OE+IE)/(B+OE+IE), total number of cores: 49-52, core cross-section from 1 mm2 to 2.5 mm2</v>
          </cell>
          <cell r="H5220" t="str">
            <v>шт.</v>
          </cell>
          <cell r="I5220" t="str">
            <v>pcs.</v>
          </cell>
          <cell r="J5220">
            <v>8.7719999999999985</v>
          </cell>
          <cell r="K5220">
            <v>7.4999999999999997E-2</v>
          </cell>
          <cell r="L5220" t="str">
            <v>KQ-48-00</v>
          </cell>
          <cell r="M5220" t="str">
            <v>Кабель КИПиА, м</v>
          </cell>
          <cell r="N5220">
            <v>0</v>
          </cell>
          <cell r="O5220" t="str">
            <v>KQ-48-04</v>
          </cell>
          <cell r="P5220" t="str">
            <v>Расключение кабеля КИПиА, шт. (конец кабеля)</v>
          </cell>
          <cell r="Q5220">
            <v>1</v>
          </cell>
        </row>
        <row r="5221">
          <cell r="E5221" t="str">
            <v>II00-04-02-33</v>
          </cell>
          <cell r="F5221" t="str">
            <v>Расключение медного кабеля, Группа (ОЭ+ИЭ)/(Б+ОЭ+ИЭ) , общее количество жил 54-56, сечением жилы до 1 мм2</v>
          </cell>
          <cell r="G5221" t="str">
            <v>Termination of copper cable, Group (OE+IE)/(B+OE+IE), total number of cores: 54-56, core cross-section up to 1 mm2</v>
          </cell>
          <cell r="H5221" t="str">
            <v>шт.</v>
          </cell>
          <cell r="I5221" t="str">
            <v>pcs.</v>
          </cell>
          <cell r="J5221">
            <v>6.9649999999999999</v>
          </cell>
          <cell r="K5221">
            <v>7.4999999999999997E-2</v>
          </cell>
          <cell r="L5221" t="str">
            <v>KQ-48-00</v>
          </cell>
          <cell r="M5221" t="str">
            <v>Кабель КИПиА, м</v>
          </cell>
          <cell r="N5221">
            <v>0</v>
          </cell>
          <cell r="O5221" t="str">
            <v>KQ-48-04</v>
          </cell>
          <cell r="P5221" t="str">
            <v>Расключение кабеля КИПиА, шт. (конец кабеля)</v>
          </cell>
          <cell r="Q5221">
            <v>1</v>
          </cell>
        </row>
        <row r="5222">
          <cell r="E5222" t="str">
            <v>II00-04-02-34</v>
          </cell>
          <cell r="F5222" t="str">
            <v>Расключение медного кабеля, Группа (ОЭ+ИЭ)/(Б+ОЭ+ИЭ) , общее количество жил 54-56, сечением жилы от 1 мм2 до 2,5 мм2</v>
          </cell>
          <cell r="G5222" t="str">
            <v>Termination of copper cable, Group (OE+IE)/(B+OE+IE), total number of cores: 54-56, core cross-section from 1 mm2 to 2.5 mm2</v>
          </cell>
          <cell r="H5222" t="str">
            <v>шт.</v>
          </cell>
          <cell r="I5222" t="str">
            <v>pcs.</v>
          </cell>
          <cell r="J5222">
            <v>9.1359999999999992</v>
          </cell>
          <cell r="K5222">
            <v>7.4999999999999997E-2</v>
          </cell>
          <cell r="L5222" t="str">
            <v>KQ-48-00</v>
          </cell>
          <cell r="M5222" t="str">
            <v>Кабель КИПиА, м</v>
          </cell>
          <cell r="N5222">
            <v>0</v>
          </cell>
          <cell r="O5222" t="str">
            <v>KQ-48-04</v>
          </cell>
          <cell r="P5222" t="str">
            <v>Расключение кабеля КИПиА, шт. (конец кабеля)</v>
          </cell>
          <cell r="Q5222">
            <v>1</v>
          </cell>
        </row>
        <row r="5223">
          <cell r="E5223" t="str">
            <v>II00-04-02-35</v>
          </cell>
          <cell r="F5223" t="str">
            <v>Расключение медного кабеля, Группа (ОЭ+ИЭ)/(Б+ОЭ+ИЭ) , общее количество жил 57-60, сечением жилы до 1 мм2</v>
          </cell>
          <cell r="G5223" t="str">
            <v>Termination of copper cable, Group (OE+IE)/(B+OE+IE), total number of cores: 57-60, core cross-section up to 1 mm2</v>
          </cell>
          <cell r="H5223" t="str">
            <v>шт.</v>
          </cell>
          <cell r="I5223" t="str">
            <v>pcs.</v>
          </cell>
          <cell r="J5223">
            <v>7.2370000000000001</v>
          </cell>
          <cell r="K5223">
            <v>7.4999999999999997E-2</v>
          </cell>
          <cell r="L5223" t="str">
            <v>KQ-48-00</v>
          </cell>
          <cell r="M5223" t="str">
            <v>Кабель КИПиА, м</v>
          </cell>
          <cell r="N5223">
            <v>0</v>
          </cell>
          <cell r="O5223" t="str">
            <v>KQ-48-04</v>
          </cell>
          <cell r="P5223" t="str">
            <v>Расключение кабеля КИПиА, шт. (конец кабеля)</v>
          </cell>
          <cell r="Q5223">
            <v>1</v>
          </cell>
        </row>
        <row r="5224">
          <cell r="E5224" t="str">
            <v>II00-04-02-36</v>
          </cell>
          <cell r="F5224" t="str">
            <v>Расключение медного кабеля, Группа (ОЭ+ИЭ)/(Б+ОЭ+ИЭ) , общее количество жил 57-60, сечением жилы от 1 мм2 до 2,5 мм2</v>
          </cell>
          <cell r="G5224" t="str">
            <v>Termination of copper cable, Group (OE+IE)/(B+OE+IE), total number of cores: 57-60, core cross-section from 1 mm2 to 2.5 mm2</v>
          </cell>
          <cell r="H5224" t="str">
            <v>шт.</v>
          </cell>
          <cell r="I5224" t="str">
            <v>pcs.</v>
          </cell>
          <cell r="J5224">
            <v>9.5</v>
          </cell>
          <cell r="K5224">
            <v>7.4999999999999997E-2</v>
          </cell>
          <cell r="L5224" t="str">
            <v>KQ-48-00</v>
          </cell>
          <cell r="M5224" t="str">
            <v>Кабель КИПиА, м</v>
          </cell>
          <cell r="N5224">
            <v>0</v>
          </cell>
          <cell r="O5224" t="str">
            <v>KQ-48-04</v>
          </cell>
          <cell r="P5224" t="str">
            <v>Расключение кабеля КИПиА, шт. (конец кабеля)</v>
          </cell>
          <cell r="Q5224">
            <v>1</v>
          </cell>
        </row>
        <row r="5225">
          <cell r="E5225" t="str">
            <v>II00-04-02-37</v>
          </cell>
          <cell r="F5225" t="str">
            <v>Расключение медного кабеля, Группа (ОЭ+ИЭ)/(Б+ОЭ+ИЭ) , общее количество жил 61-64, сечением жилы до 1 мм2</v>
          </cell>
          <cell r="G5225" t="str">
            <v>Termination of copper cable, Group (OE+IE)/(B+OE+IE), total number of cores: 61-64, core cross-section up to 1 mm2</v>
          </cell>
          <cell r="H5225" t="str">
            <v>шт.</v>
          </cell>
          <cell r="I5225" t="str">
            <v>pcs.</v>
          </cell>
          <cell r="J5225">
            <v>7.5090000000000003</v>
          </cell>
          <cell r="K5225">
            <v>7.4999999999999997E-2</v>
          </cell>
          <cell r="L5225" t="str">
            <v>KQ-48-00</v>
          </cell>
          <cell r="M5225" t="str">
            <v>Кабель КИПиА, м</v>
          </cell>
          <cell r="N5225">
            <v>0</v>
          </cell>
          <cell r="O5225" t="str">
            <v>KQ-48-04</v>
          </cell>
          <cell r="P5225" t="str">
            <v>Расключение кабеля КИПиА, шт. (конец кабеля)</v>
          </cell>
          <cell r="Q5225">
            <v>1</v>
          </cell>
        </row>
        <row r="5226">
          <cell r="E5226" t="str">
            <v>II00-04-02-38</v>
          </cell>
          <cell r="F5226" t="str">
            <v>Расключение медного кабеля, Группа (ОЭ+ИЭ)/(Б+ОЭ+ИЭ) , общее количество жил 61-64, сечением жилы от 1 мм2 до 2,5 мм2</v>
          </cell>
          <cell r="G5226" t="str">
            <v>Termination of copper cable, Group (OE+IE)/(B+OE+IE), total number of cores: 61-64, core cross-section from 1 mm2 to 2.5 mm2</v>
          </cell>
          <cell r="H5226" t="str">
            <v>шт.</v>
          </cell>
          <cell r="I5226" t="str">
            <v>pcs.</v>
          </cell>
          <cell r="J5226">
            <v>9.8629999999999995</v>
          </cell>
          <cell r="K5226">
            <v>7.4999999999999997E-2</v>
          </cell>
          <cell r="L5226" t="str">
            <v>KQ-48-00</v>
          </cell>
          <cell r="M5226" t="str">
            <v>Кабель КИПиА, м</v>
          </cell>
          <cell r="N5226">
            <v>0</v>
          </cell>
          <cell r="O5226" t="str">
            <v>KQ-48-04</v>
          </cell>
          <cell r="P5226" t="str">
            <v>Расключение кабеля КИПиА, шт. (конец кабеля)</v>
          </cell>
          <cell r="Q5226">
            <v>1</v>
          </cell>
        </row>
        <row r="5227">
          <cell r="E5227" t="str">
            <v>II00-04-04</v>
          </cell>
          <cell r="F5227" t="str">
            <v>Расключение небронированного оптического кабеля</v>
          </cell>
          <cell r="G5227" t="str">
            <v>Termination of an unarmored optical cable</v>
          </cell>
        </row>
        <row r="5228">
          <cell r="E5228" t="str">
            <v>II00-04-04-4</v>
          </cell>
          <cell r="F5228" t="str">
            <v>Монтаж соединительной муфты на небронированный оптический кабель с количеством волокон от 4 до 8 шт</v>
          </cell>
          <cell r="G5228" t="str">
            <v>Installation of a coupling sleeve on an unarmored optic cable with 4-8 fibers</v>
          </cell>
          <cell r="H5228" t="str">
            <v>шт.</v>
          </cell>
          <cell r="I5228" t="str">
            <v>pcs.</v>
          </cell>
          <cell r="J5228">
            <v>6.5519999999999996</v>
          </cell>
          <cell r="K5228">
            <v>0.3</v>
          </cell>
          <cell r="L5228" t="str">
            <v>KQ-48-00</v>
          </cell>
          <cell r="M5228" t="str">
            <v>Кабель КИПиА, м</v>
          </cell>
          <cell r="N5228">
            <v>0</v>
          </cell>
          <cell r="O5228" t="str">
            <v>KQ-48-05</v>
          </cell>
          <cell r="P5228" t="str">
            <v>Расключение оптического кабеля, шт. (конец кабеля)</v>
          </cell>
          <cell r="Q5228">
            <v>1</v>
          </cell>
        </row>
        <row r="5229">
          <cell r="E5229" t="str">
            <v>II00-04-04-5</v>
          </cell>
          <cell r="F5229" t="str">
            <v>Монтаж соединительной муфты на небронированный оптический кабель с количеством волокон от 10 до 24 шт</v>
          </cell>
          <cell r="G5229" t="str">
            <v>Installation of a coupling sleeve on an unarmored optic cable with 10-24 fibers</v>
          </cell>
          <cell r="H5229" t="str">
            <v>шт.</v>
          </cell>
          <cell r="I5229" t="str">
            <v>pcs.</v>
          </cell>
          <cell r="J5229">
            <v>10.071999999999999</v>
          </cell>
          <cell r="K5229">
            <v>0.3</v>
          </cell>
          <cell r="L5229" t="str">
            <v>KQ-48-00</v>
          </cell>
          <cell r="M5229" t="str">
            <v>Кабель КИПиА, м</v>
          </cell>
          <cell r="N5229">
            <v>0</v>
          </cell>
          <cell r="O5229" t="str">
            <v>KQ-48-05</v>
          </cell>
          <cell r="P5229" t="str">
            <v>Расключение оптического кабеля, шт. (конец кабеля)</v>
          </cell>
          <cell r="Q5229">
            <v>1</v>
          </cell>
        </row>
        <row r="5230">
          <cell r="E5230" t="str">
            <v>II00-04-04-6</v>
          </cell>
          <cell r="F5230" t="str">
            <v>Монтаж соединительной муфты на небронированный оптический кабель с количеством волокон от 25 до 48 шт</v>
          </cell>
          <cell r="G5230" t="str">
            <v>Installation of a coupling sleeve on an unarmored optic cable with 25-48 fibers</v>
          </cell>
          <cell r="H5230" t="str">
            <v>шт.</v>
          </cell>
          <cell r="I5230" t="str">
            <v>pcs.</v>
          </cell>
          <cell r="J5230">
            <v>15.352</v>
          </cell>
          <cell r="K5230">
            <v>0.3</v>
          </cell>
          <cell r="L5230" t="str">
            <v>KQ-48-00</v>
          </cell>
          <cell r="M5230" t="str">
            <v>Кабель КИПиА, м</v>
          </cell>
          <cell r="N5230">
            <v>0</v>
          </cell>
          <cell r="O5230" t="str">
            <v>KQ-48-05</v>
          </cell>
          <cell r="P5230" t="str">
            <v>Расключение оптического кабеля, шт. (конец кабеля)</v>
          </cell>
          <cell r="Q5230">
            <v>1</v>
          </cell>
        </row>
        <row r="5231">
          <cell r="E5231" t="str">
            <v>II00-04-04-8</v>
          </cell>
          <cell r="F5231" t="str">
            <v>Монтаж соединительной муфты небронированный оптический кабель с количеством волокон от 48 до 96 шт</v>
          </cell>
          <cell r="G5231" t="str">
            <v>Installation of a coupling sleeve on an unarmored optic cable with 48-96 fibers</v>
          </cell>
          <cell r="H5231" t="str">
            <v>шт.</v>
          </cell>
          <cell r="I5231" t="str">
            <v>pcs.</v>
          </cell>
          <cell r="J5231">
            <v>25.912000000000003</v>
          </cell>
          <cell r="K5231">
            <v>0.3</v>
          </cell>
          <cell r="L5231" t="str">
            <v>KQ-48-00</v>
          </cell>
          <cell r="M5231" t="str">
            <v>Кабель КИПиА, м</v>
          </cell>
          <cell r="N5231">
            <v>0</v>
          </cell>
          <cell r="O5231" t="str">
            <v>KQ-48-05</v>
          </cell>
          <cell r="P5231" t="str">
            <v>Расключение оптического кабеля, шт. (конец кабеля)</v>
          </cell>
          <cell r="Q5231">
            <v>1</v>
          </cell>
        </row>
        <row r="5232">
          <cell r="E5232" t="str">
            <v>II00-04-04-9</v>
          </cell>
          <cell r="F5232" t="str">
            <v>Присоединение одной жилы (волокно) небронированного  оптического кабеля</v>
          </cell>
          <cell r="G5232" t="str">
            <v>Connection of one core (fiber) of an unarmored optical cable</v>
          </cell>
          <cell r="H5232" t="str">
            <v xml:space="preserve"> волокно</v>
          </cell>
          <cell r="I5232" t="str">
            <v>fiber</v>
          </cell>
          <cell r="J5232">
            <v>0.28399999999999997</v>
          </cell>
          <cell r="K5232">
            <v>7.4999999999999997E-2</v>
          </cell>
          <cell r="L5232" t="str">
            <v>KQ-48-00</v>
          </cell>
          <cell r="M5232" t="str">
            <v>Кабель КИПиА, м</v>
          </cell>
          <cell r="N5232">
            <v>0</v>
          </cell>
          <cell r="O5232" t="str">
            <v>KQ-48-05</v>
          </cell>
          <cell r="P5232" t="str">
            <v>Расключение оптического кабеля, шт. (конец кабеля)</v>
          </cell>
          <cell r="Q5232">
            <v>4.1666666666666664E-2</v>
          </cell>
        </row>
        <row r="5233">
          <cell r="E5233" t="str">
            <v>II00-04-05</v>
          </cell>
          <cell r="F5233" t="str">
            <v>Расключение бронированного оптического кабеля</v>
          </cell>
          <cell r="G5233" t="str">
            <v>Termination of an armored optic cable</v>
          </cell>
        </row>
        <row r="5234">
          <cell r="E5234" t="str">
            <v>II00-04-05-4</v>
          </cell>
          <cell r="F5234" t="str">
            <v>Монтаж соединительной муфты на бронированный оптический кабель с количеством волокон от 4 до 8 шт</v>
          </cell>
          <cell r="G5234" t="str">
            <v>Installation of a coupling sleeve on an armored optic cable with 4-8 fibers</v>
          </cell>
          <cell r="H5234" t="str">
            <v>шт.</v>
          </cell>
          <cell r="I5234" t="str">
            <v>pcs.</v>
          </cell>
          <cell r="J5234">
            <v>7.7430000000000003</v>
          </cell>
          <cell r="K5234">
            <v>0.3</v>
          </cell>
          <cell r="L5234" t="str">
            <v>KQ-48-00</v>
          </cell>
          <cell r="M5234" t="str">
            <v>Кабель КИПиА, м</v>
          </cell>
          <cell r="N5234">
            <v>0</v>
          </cell>
          <cell r="O5234" t="str">
            <v>KQ-48-05</v>
          </cell>
          <cell r="P5234" t="str">
            <v>Расключение оптического кабеля, шт. (конец кабеля)</v>
          </cell>
          <cell r="Q5234">
            <v>1</v>
          </cell>
        </row>
        <row r="5235">
          <cell r="E5235" t="str">
            <v>II00-04-05-5</v>
          </cell>
          <cell r="F5235" t="str">
            <v>Монтаж соединительной муфты на бронированный оптический кабель с количеством волокон от 10 до 24 шт</v>
          </cell>
          <cell r="G5235" t="str">
            <v>Installation of a coupling sleeve on an armored optic cable with 10-24 fibers</v>
          </cell>
          <cell r="H5235" t="str">
            <v>шт.</v>
          </cell>
          <cell r="I5235" t="str">
            <v>pcs.</v>
          </cell>
          <cell r="J5235">
            <v>11.966999999999999</v>
          </cell>
          <cell r="K5235">
            <v>0.3</v>
          </cell>
          <cell r="L5235" t="str">
            <v>KQ-48-00</v>
          </cell>
          <cell r="M5235" t="str">
            <v>Кабель КИПиА, м</v>
          </cell>
          <cell r="N5235">
            <v>0</v>
          </cell>
          <cell r="O5235" t="str">
            <v>KQ-48-05</v>
          </cell>
          <cell r="P5235" t="str">
            <v>Расключение оптического кабеля, шт. (конец кабеля)</v>
          </cell>
          <cell r="Q5235">
            <v>1</v>
          </cell>
        </row>
        <row r="5236">
          <cell r="E5236" t="str">
            <v>II00-04-05-6</v>
          </cell>
          <cell r="F5236" t="str">
            <v>Монтаж соединительной муфты на бронированный оптический кабель с количеством волокон от 25 до 48 шт</v>
          </cell>
          <cell r="G5236" t="str">
            <v>Installation of a coupling sleeve on an armored optic cable with 25-48 fibers</v>
          </cell>
          <cell r="H5236" t="str">
            <v>шт.</v>
          </cell>
          <cell r="I5236" t="str">
            <v>pcs.</v>
          </cell>
          <cell r="J5236">
            <v>18.303000000000004</v>
          </cell>
          <cell r="K5236">
            <v>0.3</v>
          </cell>
          <cell r="L5236" t="str">
            <v>KQ-48-00</v>
          </cell>
          <cell r="M5236" t="str">
            <v>Кабель КИПиА, м</v>
          </cell>
          <cell r="N5236">
            <v>0</v>
          </cell>
          <cell r="O5236" t="str">
            <v>KQ-48-05</v>
          </cell>
          <cell r="P5236" t="str">
            <v>Расключение оптического кабеля, шт. (конец кабеля)</v>
          </cell>
          <cell r="Q5236">
            <v>1</v>
          </cell>
        </row>
        <row r="5237">
          <cell r="E5237" t="str">
            <v>II00-04-05-8</v>
          </cell>
          <cell r="F5237" t="str">
            <v>Монтаж соединительной муфты на бронированный оптический кабель с количеством волокон от 48 до 96 шт</v>
          </cell>
          <cell r="G5237" t="str">
            <v>Installation of a coupling sleeve on an armored optic cable with 48-96 fibers</v>
          </cell>
          <cell r="H5237" t="str">
            <v>шт.</v>
          </cell>
          <cell r="I5237" t="str">
            <v>pcs.</v>
          </cell>
          <cell r="J5237">
            <v>30.975000000000001</v>
          </cell>
          <cell r="K5237">
            <v>0.3</v>
          </cell>
          <cell r="L5237" t="str">
            <v>KQ-48-00</v>
          </cell>
          <cell r="M5237" t="str">
            <v>Кабель КИПиА, м</v>
          </cell>
          <cell r="N5237">
            <v>0</v>
          </cell>
          <cell r="O5237" t="str">
            <v>KQ-48-05</v>
          </cell>
          <cell r="P5237" t="str">
            <v>Расключение оптического кабеля, шт. (конец кабеля)</v>
          </cell>
          <cell r="Q5237">
            <v>1</v>
          </cell>
        </row>
        <row r="5238">
          <cell r="E5238" t="str">
            <v>II00-04-05-9</v>
          </cell>
          <cell r="F5238" t="str">
            <v>Присоединение одной жилы (волокно) бронированного  оптического кабеля</v>
          </cell>
          <cell r="G5238" t="str">
            <v>Connection of one core (fiber) of an armored optical cable</v>
          </cell>
          <cell r="H5238" t="str">
            <v>волокно</v>
          </cell>
          <cell r="I5238" t="str">
            <v>fiber</v>
          </cell>
          <cell r="J5238">
            <v>0.32699999999999996</v>
          </cell>
          <cell r="K5238">
            <v>7.4999999999999997E-2</v>
          </cell>
          <cell r="L5238" t="str">
            <v>KQ-48-00</v>
          </cell>
          <cell r="M5238" t="str">
            <v>Кабель КИПиА, м</v>
          </cell>
          <cell r="N5238">
            <v>0</v>
          </cell>
          <cell r="O5238" t="str">
            <v>KQ-48-05</v>
          </cell>
          <cell r="P5238" t="str">
            <v>Расключение оптического кабеля, шт. (конец кабеля)</v>
          </cell>
          <cell r="Q5238">
            <v>4.1666666666666664E-2</v>
          </cell>
        </row>
        <row r="5239">
          <cell r="E5239" t="str">
            <v>II00-04-07</v>
          </cell>
          <cell r="F5239" t="str">
            <v>Расключение коаксиального и специального кабеля (1 конец кабеля)</v>
          </cell>
          <cell r="G5239" t="str">
            <v>Termination of coaxial and special cables (1 cable end)</v>
          </cell>
        </row>
        <row r="5240">
          <cell r="E5240" t="str">
            <v>II00-04-07-1</v>
          </cell>
          <cell r="F5240" t="str">
            <v>Расключение коаксиального и специального, небронированного кабеля</v>
          </cell>
          <cell r="G5240" t="str">
            <v>Termination of a coaxial and special unarmored cable</v>
          </cell>
          <cell r="H5240" t="str">
            <v>шт.</v>
          </cell>
          <cell r="I5240" t="str">
            <v>pcs.</v>
          </cell>
          <cell r="J5240">
            <v>0.74399999999999999</v>
          </cell>
          <cell r="K5240">
            <v>7.4999999999999997E-2</v>
          </cell>
          <cell r="L5240" t="str">
            <v>KQ-48-00</v>
          </cell>
          <cell r="M5240" t="str">
            <v>Кабель КИПиА, м</v>
          </cell>
          <cell r="N5240">
            <v>0</v>
          </cell>
          <cell r="O5240" t="str">
            <v>KQ-48-04</v>
          </cell>
          <cell r="P5240" t="str">
            <v>Расключение кабеля КИПиА, шт. (конец кабеля)</v>
          </cell>
          <cell r="Q5240">
            <v>1</v>
          </cell>
        </row>
        <row r="5241">
          <cell r="E5241" t="str">
            <v>II00-04-07-2</v>
          </cell>
          <cell r="F5241" t="str">
            <v>Расключение коаксиального и специального, бронированного кабеля</v>
          </cell>
          <cell r="G5241" t="str">
            <v>Termination of a coaxial and special armored cable</v>
          </cell>
          <cell r="H5241" t="str">
            <v>шт.</v>
          </cell>
          <cell r="I5241" t="str">
            <v>pcs.</v>
          </cell>
          <cell r="J5241">
            <v>1.716</v>
          </cell>
          <cell r="K5241">
            <v>7.4999999999999997E-2</v>
          </cell>
          <cell r="L5241" t="str">
            <v>KQ-48-00</v>
          </cell>
          <cell r="M5241" t="str">
            <v>Кабель КИПиА, м</v>
          </cell>
          <cell r="N5241">
            <v>0</v>
          </cell>
          <cell r="O5241" t="str">
            <v>KQ-48-04</v>
          </cell>
          <cell r="P5241" t="str">
            <v>Расключение кабеля КИПиА, шт. (конец кабеля)</v>
          </cell>
          <cell r="Q5241">
            <v>1</v>
          </cell>
        </row>
        <row r="5242">
          <cell r="E5242" t="str">
            <v>II00-04-08</v>
          </cell>
          <cell r="F5242" t="str">
            <v>Расключение кабелей СКС (UTP) (1 конец кабеля)</v>
          </cell>
          <cell r="G5242" t="str">
            <v>Termination of SCS cables (UTP) (1 cable end)</v>
          </cell>
        </row>
        <row r="5243">
          <cell r="E5243" t="str">
            <v>II00-04-08-1</v>
          </cell>
          <cell r="F5243" t="str">
            <v>Расключение кабелей СКС (UTP) до 5 категории, 8 жил сечением до 0.6мм2</v>
          </cell>
          <cell r="G5243" t="str">
            <v>Termination of SCS cables (UTP) up to category 5, 8 cores with cross-section up to 0.6mm2</v>
          </cell>
          <cell r="H5243" t="str">
            <v>шт.</v>
          </cell>
          <cell r="I5243" t="str">
            <v>pcs.</v>
          </cell>
          <cell r="J5243">
            <v>0.83100000000000007</v>
          </cell>
          <cell r="K5243">
            <v>7.4999999999999997E-2</v>
          </cell>
          <cell r="L5243" t="str">
            <v>KQ-48-00</v>
          </cell>
          <cell r="M5243" t="str">
            <v>Кабель КИПиА, м</v>
          </cell>
          <cell r="N5243">
            <v>0</v>
          </cell>
          <cell r="O5243" t="str">
            <v>KQ-48-04</v>
          </cell>
          <cell r="P5243" t="str">
            <v>Расключение кабеля КИПиА, шт. (конец кабеля)</v>
          </cell>
          <cell r="Q5243">
            <v>1</v>
          </cell>
        </row>
        <row r="5244">
          <cell r="E5244" t="str">
            <v>II00-04-08-2</v>
          </cell>
          <cell r="F5244" t="str">
            <v>Расключение кабелей СКС (UTP) 6 категории, 8 жил сечением до 0.6мм2</v>
          </cell>
          <cell r="G5244" t="str">
            <v>Termination of SCS cables (UTP) category 6, 8 cores with cross-section up to 0.6mm2</v>
          </cell>
          <cell r="H5244" t="str">
            <v>шт.</v>
          </cell>
          <cell r="I5244" t="str">
            <v>pcs.</v>
          </cell>
          <cell r="J5244">
            <v>0.83100000000000007</v>
          </cell>
          <cell r="K5244">
            <v>7.4999999999999997E-2</v>
          </cell>
          <cell r="L5244" t="str">
            <v>KQ-48-00</v>
          </cell>
          <cell r="M5244" t="str">
            <v>Кабель КИПиА, м</v>
          </cell>
          <cell r="N5244">
            <v>0</v>
          </cell>
          <cell r="O5244" t="str">
            <v>KQ-48-04</v>
          </cell>
          <cell r="P5244" t="str">
            <v>Расключение кабеля КИПиА, шт. (конец кабеля)</v>
          </cell>
          <cell r="Q5244">
            <v>1</v>
          </cell>
        </row>
        <row r="5245">
          <cell r="E5245" t="str">
            <v>II00-05</v>
          </cell>
          <cell r="F5245" t="str">
            <v>Монтаж оборудования на строительной площадке</v>
          </cell>
          <cell r="G5245" t="str">
            <v>Equipment installation at the construction site</v>
          </cell>
        </row>
        <row r="5246">
          <cell r="E5246" t="str">
            <v>II00-05-01</v>
          </cell>
          <cell r="F5246" t="str">
            <v>Монтаж импульсной трубки</v>
          </cell>
          <cell r="G5246" t="str">
            <v>Pulse tube installation</v>
          </cell>
        </row>
        <row r="5247">
          <cell r="E5247" t="str">
            <v>II00-05-01-1</v>
          </cell>
          <cell r="F5247" t="str">
            <v>Трубка импульсная диаметром до 10 мм</v>
          </cell>
          <cell r="G5247" t="str">
            <v>Pulse tube, diameter up to 10 mm</v>
          </cell>
          <cell r="H5247" t="str">
            <v>м</v>
          </cell>
          <cell r="I5247" t="str">
            <v>m</v>
          </cell>
          <cell r="J5247">
            <v>0.26800000000000002</v>
          </cell>
          <cell r="K5247">
            <v>8.9600000000000013E-2</v>
          </cell>
          <cell r="L5247" t="str">
            <v>KQ-60-00</v>
          </cell>
          <cell r="M5247" t="str">
            <v>Оборудование и приборы КИПиА и слаботочных сетей, шт.</v>
          </cell>
          <cell r="N5247">
            <v>0</v>
          </cell>
          <cell r="O5247" t="str">
            <v>KQ-60-02</v>
          </cell>
          <cell r="P5247" t="str">
            <v>Монтаж импульсных трубок, м</v>
          </cell>
          <cell r="Q5247">
            <v>1</v>
          </cell>
        </row>
        <row r="5248">
          <cell r="E5248" t="str">
            <v>II00-05-01-4</v>
          </cell>
          <cell r="F5248" t="str">
            <v>Трубка импульсная диаметром от 10 мм до 16 мм</v>
          </cell>
          <cell r="G5248" t="str">
            <v>Pulse tube, diameter from 10 to 16 mm</v>
          </cell>
          <cell r="H5248" t="str">
            <v>м</v>
          </cell>
          <cell r="I5248" t="str">
            <v>m</v>
          </cell>
          <cell r="J5248">
            <v>0.34</v>
          </cell>
          <cell r="K5248">
            <v>0.09</v>
          </cell>
          <cell r="L5248" t="str">
            <v>KQ-60-00</v>
          </cell>
          <cell r="M5248" t="str">
            <v>Оборудование и приборы КИПиА и слаботочных сетей, шт.</v>
          </cell>
          <cell r="N5248">
            <v>0</v>
          </cell>
          <cell r="O5248" t="str">
            <v>KQ-60-02</v>
          </cell>
          <cell r="P5248" t="str">
            <v>Монтаж импульсных трубок, м</v>
          </cell>
          <cell r="Q5248">
            <v>1</v>
          </cell>
        </row>
        <row r="5249">
          <cell r="E5249" t="str">
            <v>II00-05-01-6</v>
          </cell>
          <cell r="F5249" t="str">
            <v>Трубка импульсная диаметром от 16 мм до 25 мм</v>
          </cell>
          <cell r="G5249" t="str">
            <v>Pulse tube, diameter from 16 to 25 mm</v>
          </cell>
          <cell r="H5249" t="str">
            <v>м</v>
          </cell>
          <cell r="I5249" t="str">
            <v>m</v>
          </cell>
          <cell r="J5249">
            <v>0.34</v>
          </cell>
          <cell r="K5249">
            <v>0.09</v>
          </cell>
          <cell r="L5249" t="str">
            <v>KQ-60-00</v>
          </cell>
          <cell r="M5249" t="str">
            <v>Оборудование и приборы КИПиА и слаботочных сетей, шт.</v>
          </cell>
          <cell r="N5249">
            <v>0</v>
          </cell>
          <cell r="O5249" t="str">
            <v>KQ-60-02</v>
          </cell>
          <cell r="P5249" t="str">
            <v>Монтаж импульсных трубок, м</v>
          </cell>
          <cell r="Q5249">
            <v>1</v>
          </cell>
        </row>
        <row r="5250">
          <cell r="E5250" t="str">
            <v>II00-05-01-7</v>
          </cell>
          <cell r="F5250" t="str">
            <v>Изделие для монтажа импульсной трубки (фитинг, соединитель, муфта, тройник, заглушка, переходник и т.п.) с наружной или внутренней резьбой, для трубки наружным диаметром до 25 мм</v>
          </cell>
          <cell r="G5250" t="str">
            <v>Articles for pulse tube mounting (fitting, connector, coupling, tee, plug, adapter, etc.) with male or female thread, for pipe of outside diameter up to 25 mm</v>
          </cell>
          <cell r="H5250" t="str">
            <v>шт.</v>
          </cell>
          <cell r="I5250" t="str">
            <v>pcs.</v>
          </cell>
          <cell r="J5250">
            <v>1.03</v>
          </cell>
          <cell r="K5250">
            <v>0.09</v>
          </cell>
          <cell r="L5250" t="str">
            <v>KQ-60-00</v>
          </cell>
          <cell r="M5250" t="str">
            <v>Оборудование и приборы КИПиА и слаботочных сетей, шт.</v>
          </cell>
          <cell r="N5250">
            <v>0</v>
          </cell>
          <cell r="O5250" t="str">
            <v>KQ-60-02</v>
          </cell>
          <cell r="P5250" t="str">
            <v>Монтаж импульсных трубок, м</v>
          </cell>
          <cell r="Q5250">
            <v>0</v>
          </cell>
        </row>
        <row r="5251">
          <cell r="E5251" t="str">
            <v>II00-05-01-8</v>
          </cell>
          <cell r="F5251" t="str">
            <v>Кран шаровой двухходовой с наружной или внутренней резьбой, для импульсной трубки КИП наружным диаметром до 25 мм</v>
          </cell>
          <cell r="G5251" t="str">
            <v>Two-way ball valve with male or female thread, for pulse tubes of instruments with an outer diameter of up to 25 mm</v>
          </cell>
          <cell r="H5251" t="str">
            <v>шт.</v>
          </cell>
          <cell r="I5251" t="str">
            <v>pcs.</v>
          </cell>
          <cell r="J5251">
            <v>4.8</v>
          </cell>
          <cell r="K5251">
            <v>0.56000000000000005</v>
          </cell>
          <cell r="L5251" t="str">
            <v>KQ-60-00</v>
          </cell>
          <cell r="M5251" t="str">
            <v>Оборудование и приборы КИПиА и слаботочных сетей, шт.</v>
          </cell>
          <cell r="N5251">
            <v>0</v>
          </cell>
          <cell r="O5251" t="str">
            <v>KQ-60-02</v>
          </cell>
          <cell r="P5251" t="str">
            <v>Монтаж импульсных трубок, м</v>
          </cell>
          <cell r="Q5251">
            <v>0</v>
          </cell>
        </row>
        <row r="5252">
          <cell r="E5252" t="str">
            <v>II00-05-01-9</v>
          </cell>
          <cell r="F5252" t="str">
            <v>Трубка импульсная предизолированная с электрическим обогревом диаметром до 10 мм</v>
          </cell>
          <cell r="G5252" t="str">
            <v>Pre-insulated pulse tube, up to 10 mm in diameter, with electric heat tracing</v>
          </cell>
          <cell r="H5252" t="str">
            <v>м</v>
          </cell>
          <cell r="I5252" t="str">
            <v>m</v>
          </cell>
          <cell r="J5252">
            <v>0.30927199999999999</v>
          </cell>
          <cell r="K5252">
            <v>8.9600000000000013E-2</v>
          </cell>
          <cell r="L5252" t="str">
            <v>KQ-60-00</v>
          </cell>
          <cell r="M5252" t="str">
            <v>Оборудование и приборы КИПиА и слаботочных сетей, шт.</v>
          </cell>
          <cell r="N5252">
            <v>0</v>
          </cell>
          <cell r="O5252" t="str">
            <v>KQ-60-02</v>
          </cell>
          <cell r="P5252" t="str">
            <v>Монтаж импульсных трубок, м</v>
          </cell>
          <cell r="Q5252">
            <v>1</v>
          </cell>
        </row>
        <row r="5253">
          <cell r="E5253" t="str">
            <v>II00-05-01-10</v>
          </cell>
          <cell r="F5253" t="str">
            <v>Трубка импульсная предизолированная с электрическим обогревом диаметром от 10 мм до 16 мм</v>
          </cell>
          <cell r="G5253" t="str">
            <v>Pre-insulated pulse tube, diameter from 10 mm to 16 mm, with electric heat tracing</v>
          </cell>
          <cell r="H5253" t="str">
            <v>м</v>
          </cell>
          <cell r="I5253" t="str">
            <v>m</v>
          </cell>
          <cell r="J5253">
            <v>0.39235999999999999</v>
          </cell>
          <cell r="K5253">
            <v>0.09</v>
          </cell>
          <cell r="L5253" t="str">
            <v>KQ-60-00</v>
          </cell>
          <cell r="M5253" t="str">
            <v>Оборудование и приборы КИПиА и слаботочных сетей, шт.</v>
          </cell>
          <cell r="N5253">
            <v>0</v>
          </cell>
          <cell r="O5253" t="str">
            <v>KQ-60-02</v>
          </cell>
          <cell r="P5253" t="str">
            <v>Монтаж импульсных трубок, м</v>
          </cell>
          <cell r="Q5253">
            <v>1</v>
          </cell>
        </row>
        <row r="5254">
          <cell r="E5254" t="str">
            <v>II00-05-01-11</v>
          </cell>
          <cell r="F5254" t="str">
            <v>Трубка импульсная предизолированная с электрическим обогревом диаметром от 16 мм до 25 мм</v>
          </cell>
          <cell r="G5254" t="str">
            <v>Pre-insulated pulse tube, diameter from 16 mm to 25 mm, with electric heat tracing</v>
          </cell>
          <cell r="H5254" t="str">
            <v>м</v>
          </cell>
          <cell r="I5254" t="str">
            <v>m</v>
          </cell>
          <cell r="J5254">
            <v>0.39235999999999999</v>
          </cell>
          <cell r="K5254">
            <v>0.09</v>
          </cell>
          <cell r="L5254" t="str">
            <v>KQ-60-00</v>
          </cell>
          <cell r="M5254" t="str">
            <v>Оборудование и приборы КИПиА и слаботочных сетей, шт.</v>
          </cell>
          <cell r="N5254">
            <v>0</v>
          </cell>
          <cell r="O5254" t="str">
            <v>KQ-60-02</v>
          </cell>
          <cell r="P5254" t="str">
            <v>Монтаж импульсных трубок, м</v>
          </cell>
          <cell r="Q5254">
            <v>1</v>
          </cell>
        </row>
        <row r="5255">
          <cell r="E5255" t="str">
            <v>II00-05-02</v>
          </cell>
          <cell r="F5255" t="str">
            <v>Установка КИП для измерения давления</v>
          </cell>
          <cell r="G5255" t="str">
            <v>Pressure instruments installation</v>
          </cell>
        </row>
        <row r="5256">
          <cell r="E5256" t="str">
            <v>II00-05-02-9</v>
          </cell>
          <cell r="F5256" t="str">
            <v>Преобразователь /датчик давления / сигнализатор давления / манометр (включая приборы дифференциального давления, включая резьбовое и фланцевое соединения) </v>
          </cell>
          <cell r="G5256" t="str">
            <v>Transducer / pressure transmitter / pressure switch / pressure gage (including differential pressure instrumentation, including threaded and flanged connections) </v>
          </cell>
          <cell r="H5256" t="str">
            <v>шт.</v>
          </cell>
          <cell r="I5256" t="str">
            <v>pcs.</v>
          </cell>
          <cell r="J5256">
            <v>1.865</v>
          </cell>
          <cell r="K5256">
            <v>0.06</v>
          </cell>
          <cell r="L5256" t="str">
            <v>KQ-60-00</v>
          </cell>
          <cell r="M5256" t="str">
            <v>Оборудование и приборы КИПиА и слаботочных сетей, шт.</v>
          </cell>
          <cell r="N5256">
            <v>1</v>
          </cell>
          <cell r="O5256" t="str">
            <v>KQ-60-01</v>
          </cell>
          <cell r="P5256" t="str">
            <v>Монтаж приборов КИПиА, шт.</v>
          </cell>
          <cell r="Q5256">
            <v>1</v>
          </cell>
        </row>
        <row r="5257">
          <cell r="E5257" t="str">
            <v>II00-05-02-10</v>
          </cell>
          <cell r="F5257" t="str">
            <v>Преобразователь /датчик давления / сигнализатор давления / манометр с изолирующей диафрагмой и капиллярной трубкой (включая укладку капиллярной трубки) </v>
          </cell>
          <cell r="G5257" t="str">
            <v>Transducer / pressure sensor / pressure switch / pressure gage with isolating diaphragm and capillary tube (including capillary tube laying) </v>
          </cell>
          <cell r="H5257" t="str">
            <v>шт.</v>
          </cell>
          <cell r="I5257" t="str">
            <v>pcs.</v>
          </cell>
          <cell r="J5257">
            <v>3.105</v>
          </cell>
          <cell r="K5257">
            <v>0.06</v>
          </cell>
          <cell r="L5257" t="str">
            <v>KQ-60-00</v>
          </cell>
          <cell r="M5257" t="str">
            <v>Оборудование и приборы КИПиА и слаботочных сетей, шт.</v>
          </cell>
          <cell r="N5257">
            <v>1</v>
          </cell>
          <cell r="O5257" t="str">
            <v>KQ-60-01</v>
          </cell>
          <cell r="P5257" t="str">
            <v>Монтаж приборов КИПиА, шт.</v>
          </cell>
          <cell r="Q5257">
            <v>1</v>
          </cell>
        </row>
        <row r="5258">
          <cell r="E5258" t="str">
            <v>II00-05-02-11</v>
          </cell>
          <cell r="F5258" t="str">
            <v>Преобразователь /датчик давления / сигнализатор дифференциального давления / дифференциальный манометр с изолирующей диафрагмой и капиллярной трубкой (включая укладку капиллярной трубки) </v>
          </cell>
          <cell r="G5258" t="str">
            <v>Transducer / pressure sensor / differential pressure switch / differential pressure gage with isolating diaphragm and capillary tube (including capillary tube laying) </v>
          </cell>
          <cell r="H5258" t="str">
            <v>шт.</v>
          </cell>
          <cell r="I5258" t="str">
            <v>pcs.</v>
          </cell>
          <cell r="J5258">
            <v>3.105</v>
          </cell>
          <cell r="K5258">
            <v>0.09</v>
          </cell>
          <cell r="L5258" t="str">
            <v>KQ-60-00</v>
          </cell>
          <cell r="M5258" t="str">
            <v>Оборудование и приборы КИПиА и слаботочных сетей, шт.</v>
          </cell>
          <cell r="N5258">
            <v>1</v>
          </cell>
          <cell r="O5258" t="str">
            <v>KQ-60-01</v>
          </cell>
          <cell r="P5258" t="str">
            <v>Монтаж приборов КИПиА, шт.</v>
          </cell>
          <cell r="Q5258">
            <v>1</v>
          </cell>
        </row>
        <row r="5259">
          <cell r="E5259" t="str">
            <v>II00-05-03</v>
          </cell>
          <cell r="F5259" t="str">
            <v>Установка КИП для измерения температуры</v>
          </cell>
          <cell r="G5259" t="str">
            <v>Temperature instruments installation</v>
          </cell>
        </row>
        <row r="5260">
          <cell r="E5260" t="str">
            <v>II00-05-03-5</v>
          </cell>
          <cell r="F5260" t="str">
            <v>КИП для измерения температуры с капиллярной трубкой</v>
          </cell>
          <cell r="G5260" t="str">
            <v>Instrument for temperature measurement with a capillary tube</v>
          </cell>
          <cell r="H5260" t="str">
            <v>шт.</v>
          </cell>
          <cell r="I5260" t="str">
            <v>pcs.</v>
          </cell>
          <cell r="J5260">
            <v>1.0349999999999999</v>
          </cell>
          <cell r="K5260">
            <v>0.06</v>
          </cell>
          <cell r="L5260" t="str">
            <v>KQ-60-00</v>
          </cell>
          <cell r="M5260" t="str">
            <v>Оборудование и приборы КИПиА и слаботочных сетей, шт.</v>
          </cell>
          <cell r="N5260">
            <v>1</v>
          </cell>
          <cell r="O5260" t="str">
            <v>KQ-60-01</v>
          </cell>
          <cell r="P5260" t="str">
            <v>Монтаж приборов КИПиА, шт.</v>
          </cell>
          <cell r="Q5260">
            <v>1</v>
          </cell>
        </row>
        <row r="5261">
          <cell r="E5261" t="str">
            <v>II00-05-03-6</v>
          </cell>
          <cell r="F5261" t="str">
            <v>Датчик температуры бесконтактный (инфракрасный, пирометр)</v>
          </cell>
          <cell r="G5261" t="str">
            <v>Non-contact temperature sensor (infrared, pyrometer)</v>
          </cell>
          <cell r="H5261" t="str">
            <v>шт.</v>
          </cell>
          <cell r="I5261" t="str">
            <v>pcs.</v>
          </cell>
          <cell r="J5261">
            <v>1.04</v>
          </cell>
          <cell r="K5261">
            <v>0.17100000000000001</v>
          </cell>
          <cell r="L5261" t="str">
            <v>KQ-60-00</v>
          </cell>
          <cell r="M5261" t="str">
            <v>Оборудование и приборы КИПиА и слаботочных сетей, шт.</v>
          </cell>
          <cell r="N5261">
            <v>1</v>
          </cell>
          <cell r="O5261" t="str">
            <v>KQ-60-01</v>
          </cell>
          <cell r="P5261" t="str">
            <v>Монтаж приборов КИПиА, шт.</v>
          </cell>
          <cell r="Q5261">
            <v>1</v>
          </cell>
        </row>
        <row r="5262">
          <cell r="E5262" t="str">
            <v>II00-05-03-10</v>
          </cell>
          <cell r="F5262" t="str">
            <v>КИП для измерения температуры (термопреобразователь сопротивления, термопара, электронный датчик, преобразователь температуры, реле температуры, термометр, многоточечный датчик температуры) с глубиной погружения до 1 метра</v>
          </cell>
          <cell r="G5262" t="str">
            <v>Instrument for temperature measurement (resistance thermometer, thermocouple, electronic transmitter, temperature transducer, temperature relay, thermometer, multipoint temperature sensor) with immersion depth up to 1 meter</v>
          </cell>
          <cell r="H5262" t="str">
            <v>шт.</v>
          </cell>
          <cell r="I5262" t="str">
            <v>pcs.</v>
          </cell>
          <cell r="J5262">
            <v>2.7629999999999999</v>
          </cell>
          <cell r="K5262">
            <v>0.4721999999999999</v>
          </cell>
          <cell r="L5262" t="str">
            <v>KQ-60-00</v>
          </cell>
          <cell r="M5262" t="str">
            <v>Оборудование и приборы КИПиА и слаботочных сетей, шт.</v>
          </cell>
          <cell r="N5262">
            <v>1</v>
          </cell>
          <cell r="O5262" t="str">
            <v>KQ-60-01</v>
          </cell>
          <cell r="P5262" t="str">
            <v>Монтаж приборов КИПиА, шт.</v>
          </cell>
          <cell r="Q5262">
            <v>1</v>
          </cell>
        </row>
        <row r="5263">
          <cell r="E5263" t="str">
            <v>II00-05-03-11</v>
          </cell>
          <cell r="F5263" t="str">
            <v>КИП для измерения температуры поверхности (термопреобразователь сопротивления, термопара, электронный датчик, преобразователь температуры), монтаж на поверхности</v>
          </cell>
          <cell r="G5263" t="str">
            <v>Surface temperature measurement instrument (resistance thermometer, thermocouple, electronic transmitter, temperature transducer), surface mounting</v>
          </cell>
          <cell r="H5263" t="str">
            <v>шт.</v>
          </cell>
          <cell r="I5263" t="str">
            <v>pcs.</v>
          </cell>
          <cell r="J5263">
            <v>0.52</v>
          </cell>
          <cell r="K5263">
            <v>0.06</v>
          </cell>
          <cell r="L5263" t="str">
            <v>KQ-60-00</v>
          </cell>
          <cell r="M5263" t="str">
            <v>Оборудование и приборы КИПиА и слаботочных сетей, шт.</v>
          </cell>
          <cell r="N5263">
            <v>1</v>
          </cell>
          <cell r="O5263" t="str">
            <v>KQ-60-01</v>
          </cell>
          <cell r="P5263" t="str">
            <v>Монтаж приборов КИПиА, шт.</v>
          </cell>
          <cell r="Q5263">
            <v>1</v>
          </cell>
        </row>
        <row r="5264">
          <cell r="E5264" t="str">
            <v>II00-05-03-12</v>
          </cell>
          <cell r="F5264" t="str">
            <v>КИП для измерения температуры (термопреобразователь сопротивления, термопара, электронный датчик, преобразователь температуры, реле температуры, термометр, многоточечный датчик температуры) с глубиной погружения от 1 до 5 метров</v>
          </cell>
          <cell r="G5264" t="str">
            <v>Instrument for temperature measurement (resistance thermometer, thermocouple, electronic transmitter, temperature transducer, temperature relay, thermometer, multipoint temperature sensor) with immersion depth of 1 to 5 meters</v>
          </cell>
          <cell r="H5264" t="str">
            <v>шт.</v>
          </cell>
          <cell r="I5264" t="str">
            <v>pcs.</v>
          </cell>
          <cell r="J5264">
            <v>3.1749999999999998</v>
          </cell>
          <cell r="K5264">
            <v>0.4721999999999999</v>
          </cell>
          <cell r="L5264" t="str">
            <v>KQ-60-00</v>
          </cell>
          <cell r="M5264" t="str">
            <v>Оборудование и приборы КИПиА и слаботочных сетей, шт.</v>
          </cell>
          <cell r="N5264">
            <v>1</v>
          </cell>
          <cell r="O5264" t="str">
            <v>KQ-60-01</v>
          </cell>
          <cell r="P5264" t="str">
            <v>Монтаж приборов КИПиА, шт.</v>
          </cell>
          <cell r="Q5264">
            <v>1</v>
          </cell>
        </row>
        <row r="5265">
          <cell r="E5265" t="str">
            <v>II00-05-03-13</v>
          </cell>
          <cell r="F5265" t="str">
            <v>КИП для измерения температуры (термопреобразователь сопротивления, термопара, электронный датчик, преобразователь температуры, реле температуры, термометр, многоточечный датчик температуры) с глубиной погружения более 5 метров</v>
          </cell>
          <cell r="G5265" t="str">
            <v>Instrument for temperature measurement (resistance thermometer, thermocouple, electronic transmitter, temperature transducer, temperature relay, thermometer, multipoint temperature sensor) with immersion depth more than 5 meters</v>
          </cell>
          <cell r="H5265" t="str">
            <v>шт.</v>
          </cell>
          <cell r="I5265" t="str">
            <v>pcs.</v>
          </cell>
          <cell r="J5265">
            <v>3.69</v>
          </cell>
          <cell r="K5265">
            <v>0.4721999999999999</v>
          </cell>
          <cell r="L5265" t="str">
            <v>KQ-60-00</v>
          </cell>
          <cell r="M5265" t="str">
            <v>Оборудование и приборы КИПиА и слаботочных сетей, шт.</v>
          </cell>
          <cell r="N5265">
            <v>1</v>
          </cell>
          <cell r="O5265" t="str">
            <v>KQ-60-01</v>
          </cell>
          <cell r="P5265" t="str">
            <v>Монтаж приборов КИПиА, шт.</v>
          </cell>
          <cell r="Q5265">
            <v>1</v>
          </cell>
        </row>
        <row r="5266">
          <cell r="E5266" t="str">
            <v>II00-05-03-14</v>
          </cell>
          <cell r="F5266" t="str">
            <v>КИП для измерения температуры воздуха (термопреобразователь сопротивления, электронный датчик, преобразователь температуры), монтаж на вертикальной поверхности</v>
          </cell>
          <cell r="G5266" t="str">
            <v>Air temperature measurement instrument (resistance thermometer, electronic transmitter, temperature transducer), vertical surface mounting</v>
          </cell>
          <cell r="H5266" t="str">
            <v>шт.</v>
          </cell>
          <cell r="I5266" t="str">
            <v>pcs.</v>
          </cell>
          <cell r="J5266">
            <v>2.4792999999999998</v>
          </cell>
          <cell r="K5266">
            <v>0.06</v>
          </cell>
          <cell r="L5266" t="str">
            <v>KQ-60-00</v>
          </cell>
          <cell r="M5266" t="str">
            <v>Оборудование и приборы КИПиА и слаботочных сетей, шт.</v>
          </cell>
          <cell r="N5266">
            <v>1</v>
          </cell>
          <cell r="O5266" t="str">
            <v>KQ-60-01</v>
          </cell>
          <cell r="P5266" t="str">
            <v>Монтаж приборов КИПиА, шт.</v>
          </cell>
          <cell r="Q5266">
            <v>1</v>
          </cell>
        </row>
        <row r="5267">
          <cell r="E5267" t="str">
            <v>II00-05-04</v>
          </cell>
          <cell r="F5267" t="str">
            <v>Установка КИП для измерения уровня</v>
          </cell>
          <cell r="G5267" t="str">
            <v>Level instruments installation</v>
          </cell>
        </row>
        <row r="5268">
          <cell r="E5268" t="str">
            <v>II00-05-04-11</v>
          </cell>
          <cell r="F5268" t="str">
            <v>Уровнемерная колонка (в том числе уровнемерная колонка с указателем уровня)</v>
          </cell>
          <cell r="G5268" t="str">
            <v>Stand pipe (including a stand pipe with a level indicator)</v>
          </cell>
          <cell r="H5268" t="str">
            <v>шт.</v>
          </cell>
          <cell r="I5268" t="str">
            <v>pcs.</v>
          </cell>
          <cell r="J5268">
            <v>6.25</v>
          </cell>
          <cell r="K5268">
            <v>1.7324999999999999</v>
          </cell>
          <cell r="L5268" t="str">
            <v>KQ-60-00</v>
          </cell>
          <cell r="M5268" t="str">
            <v>Оборудование и приборы КИПиА и слаботочных сетей, шт.</v>
          </cell>
          <cell r="N5268">
            <v>1</v>
          </cell>
          <cell r="O5268" t="str">
            <v>KQ-60-01</v>
          </cell>
          <cell r="P5268" t="str">
            <v>Монтаж приборов КИПиА, шт.</v>
          </cell>
          <cell r="Q5268">
            <v>1</v>
          </cell>
        </row>
        <row r="5269">
          <cell r="E5269" t="str">
            <v>II00-05-04-12</v>
          </cell>
          <cell r="F5269" t="str">
            <v>КИП для измерения уровня (всех типов) с длиной погружаемой части до 1 метра (включая резьбовое и фланцевое присоединения к процессу)</v>
          </cell>
          <cell r="G5269" t="str">
            <v>Instrument for level measurement (all types) with a submersible part length up to 1 meter (including threaded and flanged process connections)</v>
          </cell>
          <cell r="H5269" t="str">
            <v>шт.</v>
          </cell>
          <cell r="I5269" t="str">
            <v>pcs.</v>
          </cell>
          <cell r="J5269">
            <v>2.4830000000000001</v>
          </cell>
          <cell r="K5269">
            <v>0.18009999999999998</v>
          </cell>
          <cell r="L5269" t="str">
            <v>KQ-60-00</v>
          </cell>
          <cell r="M5269" t="str">
            <v>Оборудование и приборы КИПиА и слаботочных сетей, шт.</v>
          </cell>
          <cell r="N5269">
            <v>1</v>
          </cell>
          <cell r="O5269" t="str">
            <v>KQ-60-01</v>
          </cell>
          <cell r="P5269" t="str">
            <v>Монтаж приборов КИПиА, шт.</v>
          </cell>
          <cell r="Q5269">
            <v>1</v>
          </cell>
        </row>
        <row r="5270">
          <cell r="E5270" t="str">
            <v>II00-05-04-13</v>
          </cell>
          <cell r="F5270" t="str">
            <v>КИП для измерения уровня (всех типов) с длиной погружаемой части от 1 до 5 метров (включая резьбовое и фланцевое присоединения к процессу)</v>
          </cell>
          <cell r="G5270" t="str">
            <v>Instrument for level measurement (all types) with a submersible part length from 1 to 5 meters (including threaded and flanged process connections)</v>
          </cell>
          <cell r="H5270" t="str">
            <v>шт.</v>
          </cell>
          <cell r="I5270" t="str">
            <v>pcs.</v>
          </cell>
          <cell r="J5270">
            <v>2.895</v>
          </cell>
          <cell r="K5270">
            <v>0.18009999999999998</v>
          </cell>
          <cell r="L5270" t="str">
            <v>KQ-60-00</v>
          </cell>
          <cell r="M5270" t="str">
            <v>Оборудование и приборы КИПиА и слаботочных сетей, шт.</v>
          </cell>
          <cell r="N5270">
            <v>1</v>
          </cell>
          <cell r="O5270" t="str">
            <v>KQ-60-01</v>
          </cell>
          <cell r="P5270" t="str">
            <v>Монтаж приборов КИПиА, шт.</v>
          </cell>
          <cell r="Q5270">
            <v>1</v>
          </cell>
        </row>
        <row r="5271">
          <cell r="E5271" t="str">
            <v>II00-05-04-14</v>
          </cell>
          <cell r="F5271" t="str">
            <v>КИП для измерения уровня (всех типов) с длиной погружаемой части более 5 метров (включая резьбовое и фланцевое присоединения к процессу)</v>
          </cell>
          <cell r="G5271" t="str">
            <v>Instrument for level measurement (all types) with a submersible part length of more than 5 meters (including threaded and flanged process connections)</v>
          </cell>
          <cell r="H5271" t="str">
            <v>шт.</v>
          </cell>
          <cell r="I5271" t="str">
            <v>pcs.</v>
          </cell>
          <cell r="J5271">
            <v>3.41</v>
          </cell>
          <cell r="K5271">
            <v>0.3</v>
          </cell>
          <cell r="L5271" t="str">
            <v>KQ-60-00</v>
          </cell>
          <cell r="M5271" t="str">
            <v>Оборудование и приборы КИПиА и слаботочных сетей, шт.</v>
          </cell>
          <cell r="N5271">
            <v>1</v>
          </cell>
          <cell r="O5271" t="str">
            <v>KQ-60-01</v>
          </cell>
          <cell r="P5271" t="str">
            <v>Монтаж приборов КИПиА, шт.</v>
          </cell>
          <cell r="Q5271">
            <v>1</v>
          </cell>
        </row>
        <row r="5272">
          <cell r="E5272" t="str">
            <v>II00-05-05</v>
          </cell>
          <cell r="F5272" t="str">
            <v>Установка датчиков КИП</v>
          </cell>
          <cell r="G5272" t="str">
            <v>Installation of instrument sensors</v>
          </cell>
        </row>
        <row r="5273">
          <cell r="E5273" t="str">
            <v>II00-05-05-1</v>
          </cell>
          <cell r="F5273" t="str">
            <v>Датчик вибрации</v>
          </cell>
          <cell r="G5273" t="str">
            <v>Vibration probe</v>
          </cell>
          <cell r="H5273" t="str">
            <v>шт.</v>
          </cell>
          <cell r="I5273" t="str">
            <v>pcs.</v>
          </cell>
          <cell r="J5273">
            <v>1.03</v>
          </cell>
          <cell r="K5273">
            <v>0.06</v>
          </cell>
          <cell r="L5273" t="str">
            <v>KQ-60-00</v>
          </cell>
          <cell r="M5273" t="str">
            <v>Оборудование и приборы КИПиА и слаботочных сетей, шт.</v>
          </cell>
          <cell r="N5273">
            <v>1</v>
          </cell>
          <cell r="O5273" t="str">
            <v>KQ-60-01</v>
          </cell>
          <cell r="P5273" t="str">
            <v>Монтаж приборов КИПиА, шт.</v>
          </cell>
          <cell r="Q5273">
            <v>1</v>
          </cell>
        </row>
        <row r="5274">
          <cell r="E5274" t="str">
            <v>II00-05-05-2</v>
          </cell>
          <cell r="F5274" t="str">
            <v>Датчик осевого сдвига</v>
          </cell>
          <cell r="G5274" t="str">
            <v>Axial displacement probe</v>
          </cell>
          <cell r="H5274" t="str">
            <v>шт.</v>
          </cell>
          <cell r="I5274" t="str">
            <v>pcs.</v>
          </cell>
          <cell r="J5274">
            <v>0.623</v>
          </cell>
          <cell r="K5274">
            <v>0.06</v>
          </cell>
          <cell r="L5274" t="str">
            <v>KQ-60-00</v>
          </cell>
          <cell r="M5274" t="str">
            <v>Оборудование и приборы КИПиА и слаботочных сетей, шт.</v>
          </cell>
          <cell r="N5274">
            <v>1</v>
          </cell>
          <cell r="O5274" t="str">
            <v>KQ-60-01</v>
          </cell>
          <cell r="P5274" t="str">
            <v>Монтаж приборов КИПиА, шт.</v>
          </cell>
          <cell r="Q5274">
            <v>1</v>
          </cell>
        </row>
        <row r="5275">
          <cell r="E5275" t="str">
            <v>II00-05-05-3</v>
          </cell>
          <cell r="F5275" t="str">
            <v>Газоанализатор</v>
          </cell>
          <cell r="G5275" t="str">
            <v>Gas detector</v>
          </cell>
          <cell r="H5275" t="str">
            <v>шт.</v>
          </cell>
          <cell r="I5275" t="str">
            <v>pcs.</v>
          </cell>
          <cell r="J5275">
            <v>4.3600000000000003</v>
          </cell>
          <cell r="K5275">
            <v>0.28029999999999999</v>
          </cell>
          <cell r="L5275" t="str">
            <v>KQ-60-00</v>
          </cell>
          <cell r="M5275" t="str">
            <v>Оборудование и приборы КИПиА и слаботочных сетей, шт.</v>
          </cell>
          <cell r="N5275">
            <v>1</v>
          </cell>
          <cell r="O5275" t="str">
            <v>KQ-60-01</v>
          </cell>
          <cell r="P5275" t="str">
            <v>Монтаж приборов КИПиА, шт.</v>
          </cell>
          <cell r="Q5275">
            <v>1</v>
          </cell>
        </row>
        <row r="5276">
          <cell r="E5276" t="str">
            <v>II00-05-05-4</v>
          </cell>
          <cell r="F5276" t="str">
            <v>Выносной индикатор</v>
          </cell>
          <cell r="G5276" t="str">
            <v>Remote indicator</v>
          </cell>
          <cell r="H5276" t="str">
            <v>шт.</v>
          </cell>
          <cell r="I5276" t="str">
            <v>pcs.</v>
          </cell>
          <cell r="J5276">
            <v>1</v>
          </cell>
          <cell r="K5276">
            <v>0.06</v>
          </cell>
          <cell r="L5276" t="str">
            <v>KQ-60-00</v>
          </cell>
          <cell r="M5276" t="str">
            <v>Оборудование и приборы КИПиА и слаботочных сетей, шт.</v>
          </cell>
          <cell r="N5276">
            <v>1</v>
          </cell>
          <cell r="O5276" t="str">
            <v>KQ-60-01</v>
          </cell>
          <cell r="P5276" t="str">
            <v>Монтаж приборов КИПиА, шт.</v>
          </cell>
          <cell r="Q5276">
            <v>1</v>
          </cell>
        </row>
        <row r="5277">
          <cell r="E5277" t="str">
            <v>II00-05-07</v>
          </cell>
          <cell r="F5277" t="str">
            <v>Установка шкафов, распределительных коробок, локальных станций управления, кнопочных постов, переключателей</v>
          </cell>
          <cell r="G5277" t="str">
            <v>Installation of cabinets, marshalling boxes, local control stations, push-button stations, switches</v>
          </cell>
        </row>
        <row r="5278">
          <cell r="E5278" t="str">
            <v>II00-05-07-6</v>
          </cell>
          <cell r="F5278" t="str">
            <v>Монтаж местных шкафов весом до 50 кг</v>
          </cell>
          <cell r="G5278" t="str">
            <v>Installation of local cabinets, weight up to 50 kg</v>
          </cell>
          <cell r="H5278" t="str">
            <v>шт.</v>
          </cell>
          <cell r="I5278" t="str">
            <v>pcs.</v>
          </cell>
          <cell r="J5278">
            <v>5.5090000000000003</v>
          </cell>
          <cell r="K5278">
            <v>0.7915000000000002</v>
          </cell>
          <cell r="L5278" t="str">
            <v>KQ-58-00</v>
          </cell>
          <cell r="M5278" t="str">
            <v>Щитовое оборудование КИПиА и слаботочных сетей, шт.</v>
          </cell>
          <cell r="N5278">
            <v>1</v>
          </cell>
          <cell r="O5278" t="str">
            <v>KQ-58-01</v>
          </cell>
          <cell r="P5278" t="str">
            <v>Монтаж щитового оборудования КИПиА, шт.</v>
          </cell>
          <cell r="Q5278">
            <v>1</v>
          </cell>
        </row>
        <row r="5279">
          <cell r="E5279" t="str">
            <v>II00-05-07-7</v>
          </cell>
          <cell r="F5279" t="str">
            <v>Монтаж местных шкафов весом свыше 50 кг</v>
          </cell>
          <cell r="G5279" t="str">
            <v>Installation of local cabinets, weight over 50 kg</v>
          </cell>
          <cell r="H5279" t="str">
            <v>шт.</v>
          </cell>
          <cell r="I5279" t="str">
            <v>pcs.</v>
          </cell>
          <cell r="J5279">
            <v>7.569</v>
          </cell>
          <cell r="K5279">
            <v>1.3050000000000002</v>
          </cell>
          <cell r="L5279" t="str">
            <v>KQ-58-00</v>
          </cell>
          <cell r="M5279" t="str">
            <v>Щитовое оборудование КИПиА и слаботочных сетей, шт.</v>
          </cell>
          <cell r="N5279">
            <v>1</v>
          </cell>
          <cell r="O5279" t="str">
            <v>KQ-58-01</v>
          </cell>
          <cell r="P5279" t="str">
            <v>Монтаж щитового оборудования КИПиА, шт.</v>
          </cell>
          <cell r="Q5279">
            <v>1</v>
          </cell>
        </row>
        <row r="5280">
          <cell r="E5280" t="str">
            <v>II00-05-07-8</v>
          </cell>
          <cell r="F5280" t="str">
            <v>Ручной переключатель, кнопочный пост, локальная станция управления уличного или взрывозащищенного исполнения, габаритами до 80x80x80мм (ШхВхГ)</v>
          </cell>
          <cell r="G5280" t="str">
            <v>Manual switch, push-button station, local control station of outdoor or explosion-proof design, dimensions up to 80x80x80mm (WxHxD)</v>
          </cell>
          <cell r="H5280" t="str">
            <v>шт.</v>
          </cell>
          <cell r="I5280" t="str">
            <v>pcs.</v>
          </cell>
          <cell r="J5280">
            <v>3</v>
          </cell>
          <cell r="K5280">
            <v>0.12620000000000001</v>
          </cell>
          <cell r="L5280" t="str">
            <v>KQ-59-00</v>
          </cell>
          <cell r="M5280" t="str">
            <v>Оконечные и распределительные устройства силовых и слаботочных сетей, шт.</v>
          </cell>
          <cell r="N5280">
            <v>1</v>
          </cell>
          <cell r="O5280" t="str">
            <v>KQ-59-02</v>
          </cell>
          <cell r="P5280" t="str">
            <v>Монтаж оконечных и распределительных устройств слаботочных сетей, шт.</v>
          </cell>
          <cell r="Q5280">
            <v>1</v>
          </cell>
        </row>
        <row r="5281">
          <cell r="E5281" t="str">
            <v>II00-05-07-9</v>
          </cell>
          <cell r="F5281" t="str">
            <v>Ручной переключатель, кнопочный пост, локальная станция управления уличного или взрывозащищенного исполнения, габаритами до 150x200x100мм (ШхВхГ)</v>
          </cell>
          <cell r="G5281" t="str">
            <v>Manual switch, push-button station, local control station of outdoor or explosion-proof design, dimensions up to 150x200x100mm (WxHxD)</v>
          </cell>
          <cell r="H5281" t="str">
            <v>шт.</v>
          </cell>
          <cell r="I5281" t="str">
            <v>pcs.</v>
          </cell>
          <cell r="J5281">
            <v>3</v>
          </cell>
          <cell r="K5281">
            <v>0.12640000000000001</v>
          </cell>
          <cell r="L5281" t="str">
            <v>KQ-59-00</v>
          </cell>
          <cell r="M5281" t="str">
            <v>Оконечные и распределительные устройства силовых и слаботочных сетей, шт.</v>
          </cell>
          <cell r="N5281">
            <v>1</v>
          </cell>
          <cell r="O5281" t="str">
            <v>KQ-59-02</v>
          </cell>
          <cell r="P5281" t="str">
            <v>Монтаж оконечных и распределительных устройств слаботочных сетей, шт.</v>
          </cell>
          <cell r="Q5281">
            <v>1</v>
          </cell>
        </row>
        <row r="5282">
          <cell r="E5282" t="str">
            <v>II00-05-07-10</v>
          </cell>
          <cell r="F5282" t="str">
            <v>Ручной переключатель, кнопочный пост, локальная станция управления уличного или взрывозащищенного исполнения, до 300x300x150мм (ШхВхГ)</v>
          </cell>
          <cell r="G5282" t="str">
            <v>Manual switch, push-button station, local control station, of outdoor or explosion-proof design, dimensions up to 300x300x150mm (WхHхD)</v>
          </cell>
          <cell r="H5282" t="str">
            <v>шт.</v>
          </cell>
          <cell r="I5282" t="str">
            <v>pcs.</v>
          </cell>
          <cell r="J5282">
            <v>5</v>
          </cell>
          <cell r="K5282">
            <v>0.1285</v>
          </cell>
          <cell r="L5282" t="str">
            <v>KQ-59-00</v>
          </cell>
          <cell r="M5282" t="str">
            <v>Оконечные и распределительные устройства силовых и слаботочных сетей, шт.</v>
          </cell>
          <cell r="N5282">
            <v>1</v>
          </cell>
          <cell r="O5282" t="str">
            <v>KQ-59-02</v>
          </cell>
          <cell r="P5282" t="str">
            <v>Монтаж оконечных и распределительных устройств слаботочных сетей, шт.</v>
          </cell>
          <cell r="Q5282">
            <v>1</v>
          </cell>
        </row>
        <row r="5283">
          <cell r="E5283" t="str">
            <v>II00-05-07-11</v>
          </cell>
          <cell r="F5283" t="str">
            <v>Ручной переключатель, кнопочный пост, локальная станция управления невзрывозащищенного исполнения для применения в помещении, габаритами до 80x80x80мм (ШхВхГ)</v>
          </cell>
          <cell r="G5283" t="str">
            <v>Manual switch, push-button station, local control station of indoor and non-explosion-proof design, dimensions up to 80x80x80mm (WxHxD)</v>
          </cell>
          <cell r="H5283" t="str">
            <v>шт.</v>
          </cell>
          <cell r="I5283" t="str">
            <v>pcs.</v>
          </cell>
          <cell r="J5283">
            <v>2</v>
          </cell>
          <cell r="K5283">
            <v>0.108</v>
          </cell>
          <cell r="L5283" t="str">
            <v>KQ-59-00</v>
          </cell>
          <cell r="M5283" t="str">
            <v>Оконечные и распределительные устройства силовых и слаботочных сетей, шт.</v>
          </cell>
          <cell r="N5283">
            <v>1</v>
          </cell>
          <cell r="O5283" t="str">
            <v>KQ-59-02</v>
          </cell>
          <cell r="P5283" t="str">
            <v>Монтаж оконечных и распределительных устройств слаботочных сетей, шт.</v>
          </cell>
          <cell r="Q5283">
            <v>1</v>
          </cell>
        </row>
        <row r="5284">
          <cell r="E5284" t="str">
            <v>II00-05-07-12</v>
          </cell>
          <cell r="F5284" t="str">
            <v>Ручной переключатель, кнопочный пост, локальная станция управления невзрывозащищенного исполнения для применения в помещении, габаритами до 150x200x100мм (ШхВхГ)</v>
          </cell>
          <cell r="G5284" t="str">
            <v>Manual switch, push-button station, local control station of indoor and non-explosion-proof design, dimensions up to 150x200x100mm (WxHxD)</v>
          </cell>
          <cell r="H5284" t="str">
            <v>шт.</v>
          </cell>
          <cell r="I5284" t="str">
            <v>pcs.</v>
          </cell>
          <cell r="J5284">
            <v>2</v>
          </cell>
          <cell r="K5284">
            <v>0.1081</v>
          </cell>
          <cell r="L5284" t="str">
            <v>KQ-59-00</v>
          </cell>
          <cell r="M5284" t="str">
            <v>Оконечные и распределительные устройства силовых и слаботочных сетей, шт.</v>
          </cell>
          <cell r="N5284">
            <v>1</v>
          </cell>
          <cell r="O5284" t="str">
            <v>KQ-59-02</v>
          </cell>
          <cell r="P5284" t="str">
            <v>Монтаж оконечных и распределительных устройств слаботочных сетей, шт.</v>
          </cell>
          <cell r="Q5284">
            <v>1</v>
          </cell>
        </row>
        <row r="5285">
          <cell r="E5285" t="str">
            <v>II00-05-07-13</v>
          </cell>
          <cell r="F5285" t="str">
            <v>Ручной переключатель, кнопочный пост, локальная станция управления невзрывозащищенного исполнения для применения в помещении, до 300x300x150мм (ШхВхГ)</v>
          </cell>
          <cell r="G5285" t="str">
            <v>Manual switch, push-button station, local control station of indoor and non-explosion-proof design, dimensions up to 300x300x150mm (WxHxD)</v>
          </cell>
          <cell r="H5285" t="str">
            <v>шт.</v>
          </cell>
          <cell r="I5285" t="str">
            <v>pcs.</v>
          </cell>
          <cell r="J5285">
            <v>3</v>
          </cell>
          <cell r="K5285">
            <v>0.1082</v>
          </cell>
          <cell r="L5285" t="str">
            <v>KQ-59-00</v>
          </cell>
          <cell r="M5285" t="str">
            <v>Оконечные и распределительные устройства силовых и слаботочных сетей, шт.</v>
          </cell>
          <cell r="N5285">
            <v>1</v>
          </cell>
          <cell r="O5285" t="str">
            <v>KQ-59-02</v>
          </cell>
          <cell r="P5285" t="str">
            <v>Монтаж оконечных и распределительных устройств слаботочных сетей, шт.</v>
          </cell>
          <cell r="Q5285">
            <v>1</v>
          </cell>
        </row>
        <row r="5286">
          <cell r="E5286" t="str">
            <v>II00-05-07-14</v>
          </cell>
          <cell r="F5286" t="str">
            <v>Клеммная коробка уличного или взрывозащищенного исполнения, до 150x150x100мм (ШхВхГ)</v>
          </cell>
          <cell r="G5286" t="str">
            <v>Outdoor or explosion-proof terminal box, up to 150x150x100 mm (WxHxD)</v>
          </cell>
          <cell r="H5286" t="str">
            <v>шт.</v>
          </cell>
          <cell r="I5286" t="str">
            <v>pcs.</v>
          </cell>
          <cell r="J5286">
            <v>1</v>
          </cell>
          <cell r="K5286">
            <v>0.14000000000000001</v>
          </cell>
          <cell r="L5286" t="str">
            <v>KQ-59-00</v>
          </cell>
          <cell r="M5286" t="str">
            <v>Оконечные и распределительные устройства силовых и слаботочных сетей, шт.</v>
          </cell>
          <cell r="N5286">
            <v>1</v>
          </cell>
          <cell r="O5286" t="str">
            <v>KQ-59-02</v>
          </cell>
          <cell r="P5286" t="str">
            <v>Монтаж оконечных и распределительных устройств слаботочных сетей, шт.</v>
          </cell>
          <cell r="Q5286">
            <v>1</v>
          </cell>
        </row>
        <row r="5287">
          <cell r="E5287" t="str">
            <v>II00-05-07-15</v>
          </cell>
          <cell r="F5287" t="str">
            <v>Клеммная коробка уличного или взрывозащищенного исполнения, до 250x200x200мм (ШхВхГ)</v>
          </cell>
          <cell r="G5287" t="str">
            <v>Outdoor or explosion-proof terminal box, up to 250x200x200 mm (WxHxD)</v>
          </cell>
          <cell r="H5287" t="str">
            <v>шт.</v>
          </cell>
          <cell r="I5287" t="str">
            <v>pcs.</v>
          </cell>
          <cell r="J5287">
            <v>1</v>
          </cell>
          <cell r="K5287">
            <v>0.14000000000000001</v>
          </cell>
          <cell r="L5287" t="str">
            <v>KQ-59-00</v>
          </cell>
          <cell r="M5287" t="str">
            <v>Оконечные и распределительные устройства силовых и слаботочных сетей, шт.</v>
          </cell>
          <cell r="N5287">
            <v>1</v>
          </cell>
          <cell r="O5287" t="str">
            <v>KQ-59-02</v>
          </cell>
          <cell r="P5287" t="str">
            <v>Монтаж оконечных и распределительных устройств слаботочных сетей, шт.</v>
          </cell>
          <cell r="Q5287">
            <v>1</v>
          </cell>
        </row>
        <row r="5288">
          <cell r="E5288" t="str">
            <v>II00-05-07-16</v>
          </cell>
          <cell r="F5288" t="str">
            <v>Клеммная коробка уличного или взрывозащищенного исполнения, до 400x600x300мм (ШхВхГ)</v>
          </cell>
          <cell r="G5288" t="str">
            <v>Outdoor or explosion-proof terminal box, up to 400x600x300 mm (WxHxD)</v>
          </cell>
          <cell r="H5288" t="str">
            <v>шт.</v>
          </cell>
          <cell r="I5288" t="str">
            <v>pcs.</v>
          </cell>
          <cell r="J5288">
            <v>2</v>
          </cell>
          <cell r="K5288">
            <v>0.33</v>
          </cell>
          <cell r="L5288" t="str">
            <v>KQ-59-00</v>
          </cell>
          <cell r="M5288" t="str">
            <v>Оконечные и распределительные устройства силовых и слаботочных сетей, шт.</v>
          </cell>
          <cell r="N5288">
            <v>1</v>
          </cell>
          <cell r="O5288" t="str">
            <v>KQ-59-02</v>
          </cell>
          <cell r="P5288" t="str">
            <v>Монтаж оконечных и распределительных устройств слаботочных сетей, шт.</v>
          </cell>
          <cell r="Q5288">
            <v>1</v>
          </cell>
        </row>
        <row r="5289">
          <cell r="E5289" t="str">
            <v>II00-05-07-17</v>
          </cell>
          <cell r="F5289" t="str">
            <v>Клеммная коробка невзрывозащищенного исполнения для применения в помещении, до 150x150x100мм (ШхВхГ)</v>
          </cell>
          <cell r="G5289" t="str">
            <v>Non-explosion-proof terminal box for indoor use, up to 150x150x100mm (WxHxD)</v>
          </cell>
          <cell r="H5289" t="str">
            <v>шт.</v>
          </cell>
          <cell r="I5289" t="str">
            <v>pcs.</v>
          </cell>
          <cell r="J5289">
            <v>1</v>
          </cell>
          <cell r="K5289">
            <v>0.14000000000000001</v>
          </cell>
          <cell r="L5289" t="str">
            <v>KQ-59-00</v>
          </cell>
          <cell r="M5289" t="str">
            <v>Оконечные и распределительные устройства силовых и слаботочных сетей, шт.</v>
          </cell>
          <cell r="N5289">
            <v>1</v>
          </cell>
          <cell r="O5289" t="str">
            <v>KQ-59-02</v>
          </cell>
          <cell r="P5289" t="str">
            <v>Монтаж оконечных и распределительных устройств слаботочных сетей, шт.</v>
          </cell>
          <cell r="Q5289">
            <v>1</v>
          </cell>
        </row>
        <row r="5290">
          <cell r="E5290" t="str">
            <v>II00-05-07-18</v>
          </cell>
          <cell r="F5290" t="str">
            <v>Клеммная коробка невзрывозащищенного исполнения для применения в помещении, до 250x200x200мм (ШхВхГ)</v>
          </cell>
          <cell r="G5290" t="str">
            <v>Non-explosion-proof terminal box for indoor use, up to 250x200x200mm (WxHxD)</v>
          </cell>
          <cell r="H5290" t="str">
            <v>шт.</v>
          </cell>
          <cell r="I5290" t="str">
            <v>pcs.</v>
          </cell>
          <cell r="J5290">
            <v>1</v>
          </cell>
          <cell r="K5290">
            <v>0.14000000000000001</v>
          </cell>
          <cell r="L5290" t="str">
            <v>KQ-59-00</v>
          </cell>
          <cell r="M5290" t="str">
            <v>Оконечные и распределительные устройства силовых и слаботочных сетей, шт.</v>
          </cell>
          <cell r="N5290">
            <v>1</v>
          </cell>
          <cell r="O5290" t="str">
            <v>KQ-59-02</v>
          </cell>
          <cell r="P5290" t="str">
            <v>Монтаж оконечных и распределительных устройств слаботочных сетей, шт.</v>
          </cell>
          <cell r="Q5290">
            <v>1</v>
          </cell>
        </row>
        <row r="5291">
          <cell r="E5291" t="str">
            <v>II00-05-07-19</v>
          </cell>
          <cell r="F5291" t="str">
            <v>Клеммная коробка невзрывозащищенного исполнения для применения в помещении, до 400x600x300мм (ШхВхГ)</v>
          </cell>
          <cell r="G5291" t="str">
            <v>Non-explosion-proof terminal box for indoor use, up to 400x600x300mm (WxHxD)</v>
          </cell>
          <cell r="H5291" t="str">
            <v>шт.</v>
          </cell>
          <cell r="I5291" t="str">
            <v>pcs.</v>
          </cell>
          <cell r="J5291">
            <v>2</v>
          </cell>
          <cell r="K5291">
            <v>0.33</v>
          </cell>
          <cell r="L5291" t="str">
            <v>KQ-59-00</v>
          </cell>
          <cell r="M5291" t="str">
            <v>Оконечные и распределительные устройства силовых и слаботочных сетей, шт.</v>
          </cell>
          <cell r="N5291">
            <v>1</v>
          </cell>
          <cell r="O5291" t="str">
            <v>KQ-59-02</v>
          </cell>
          <cell r="P5291" t="str">
            <v>Монтаж оконечных и распределительных устройств слаботочных сетей, шт.</v>
          </cell>
          <cell r="Q5291">
            <v>1</v>
          </cell>
        </row>
        <row r="5292">
          <cell r="E5292" t="str">
            <v>II00-05-07-20</v>
          </cell>
          <cell r="F5292" t="str">
            <v>Монтаж обогреваемых шкафов для установки КИП (термобоксов) до 30 кг</v>
          </cell>
          <cell r="G5292" t="str">
            <v>Installation of heated instrument cabinets (thermal boxes) up to 30 kg</v>
          </cell>
          <cell r="H5292" t="str">
            <v>шт.</v>
          </cell>
          <cell r="I5292" t="str">
            <v>pcs.</v>
          </cell>
          <cell r="J5292">
            <v>5.15</v>
          </cell>
          <cell r="K5292">
            <v>0.73209999999999997</v>
          </cell>
          <cell r="L5292" t="str">
            <v>KQ-60-00</v>
          </cell>
          <cell r="M5292" t="str">
            <v>Оборудование и приборы КИПиА и слаботочных сетей, шт.</v>
          </cell>
          <cell r="N5292">
            <v>0</v>
          </cell>
          <cell r="O5292" t="str">
            <v>KQ-60-01</v>
          </cell>
          <cell r="P5292" t="str">
            <v>Монтаж приборов КИПиА, шт.</v>
          </cell>
          <cell r="Q5292">
            <v>0</v>
          </cell>
        </row>
        <row r="5293">
          <cell r="E5293" t="str">
            <v>II00-05-07-21</v>
          </cell>
          <cell r="F5293" t="str">
            <v>Монтаж обогреваемых шкафов для установки КИП (термобоксов) от 30 до 50 кг</v>
          </cell>
          <cell r="G5293" t="str">
            <v>Installation of heated instrument cabinets (thermal boxes) from 30 to 50 kg</v>
          </cell>
          <cell r="H5293" t="str">
            <v>шт.</v>
          </cell>
          <cell r="I5293" t="str">
            <v>pcs.</v>
          </cell>
          <cell r="J5293">
            <v>5.15</v>
          </cell>
          <cell r="K5293">
            <v>0.73350000000000004</v>
          </cell>
          <cell r="L5293" t="str">
            <v>KQ-60-00</v>
          </cell>
          <cell r="M5293" t="str">
            <v>Оборудование и приборы КИПиА и слаботочных сетей, шт.</v>
          </cell>
          <cell r="N5293">
            <v>0</v>
          </cell>
          <cell r="O5293" t="str">
            <v>KQ-60-01</v>
          </cell>
          <cell r="P5293" t="str">
            <v>Монтаж приборов КИПиА, шт.</v>
          </cell>
          <cell r="Q5293">
            <v>0</v>
          </cell>
        </row>
        <row r="5294">
          <cell r="E5294" t="str">
            <v>II00-05-07-22</v>
          </cell>
          <cell r="F5294" t="str">
            <v>Монтаж обогреваемых шкафов для установки КИП (термобоксов) более 50 кг</v>
          </cell>
          <cell r="G5294" t="str">
            <v>Installation of heated instrument cabinets (thermal boxes) over 50 kg</v>
          </cell>
          <cell r="H5294" t="str">
            <v>шт.</v>
          </cell>
          <cell r="I5294" t="str">
            <v>pcs.</v>
          </cell>
          <cell r="J5294">
            <v>7.21</v>
          </cell>
          <cell r="K5294">
            <v>1.2470000000000001</v>
          </cell>
          <cell r="L5294" t="str">
            <v>KQ-60-00</v>
          </cell>
          <cell r="M5294" t="str">
            <v>Оборудование и приборы КИПиА и слаботочных сетей, шт.</v>
          </cell>
          <cell r="N5294">
            <v>0</v>
          </cell>
          <cell r="O5294" t="str">
            <v>KQ-60-01</v>
          </cell>
          <cell r="P5294" t="str">
            <v>Монтаж приборов КИПиА, шт.</v>
          </cell>
          <cell r="Q5294">
            <v>0</v>
          </cell>
        </row>
        <row r="5295">
          <cell r="E5295" t="str">
            <v>II00-05-11</v>
          </cell>
          <cell r="F5295" t="str">
            <v>Дополнительные работы в части КИП при монтаже встраиваемых элементов (расходомеры)</v>
          </cell>
          <cell r="G5295" t="str">
            <v>Additional work related to instrumentation when installing add-in/integrated elements (flow meters)</v>
          </cell>
        </row>
        <row r="5296">
          <cell r="E5296" t="str">
            <v>II00-05-11-1</v>
          </cell>
          <cell r="F5296" t="str">
            <v>Дополнительные работы в части КИП при монтаже расходомеров всех типов (ультразвуковой, вихревой, кориолисовый и т.д., за исключением расходомеров переменного перепада давления), интегрированного исполнения</v>
          </cell>
          <cell r="G5296" t="str">
            <v>Additional instrumentation-related works related to installation of all types of flow meters (ultrasonic, vortex, Coriolis, etc., except for variable differential pressure flow meters), integrated design</v>
          </cell>
          <cell r="H5296" t="str">
            <v>шт.</v>
          </cell>
          <cell r="I5296" t="str">
            <v>pcs.</v>
          </cell>
          <cell r="J5296">
            <v>2.06</v>
          </cell>
          <cell r="K5296">
            <v>0.15</v>
          </cell>
          <cell r="L5296" t="str">
            <v>KQ-60-00</v>
          </cell>
          <cell r="M5296" t="str">
            <v>Оборудование и приборы КИПиА и слаботочных сетей, шт.</v>
          </cell>
          <cell r="N5296">
            <v>1</v>
          </cell>
          <cell r="O5296" t="str">
            <v>KQ-60-01</v>
          </cell>
          <cell r="P5296" t="str">
            <v>Монтаж приборов КИПиА, шт.</v>
          </cell>
          <cell r="Q5296">
            <v>1</v>
          </cell>
        </row>
        <row r="5297">
          <cell r="E5297" t="str">
            <v>II00-05-11-2</v>
          </cell>
          <cell r="F5297" t="str">
            <v>Дополнительные работы в части КИП при монтаже расходомеров всех типов (ультразвуковой, вихревой, кориолисовый и т.д. , за исключением расходомеров переменного перепада давления), разнесенного исполнения</v>
          </cell>
          <cell r="G5297" t="str">
            <v>Additional instrumentation-related works related to installation of all types of flow meters (ultrasonic, vortex, Coriolis, etc., except for variable differential pressure flow meters), spaced design</v>
          </cell>
          <cell r="H5297" t="str">
            <v>шт.</v>
          </cell>
          <cell r="I5297" t="str">
            <v>pcs.</v>
          </cell>
          <cell r="J5297">
            <v>2.0910000000000002</v>
          </cell>
          <cell r="K5297">
            <v>0.15</v>
          </cell>
          <cell r="L5297" t="str">
            <v>KQ-60-00</v>
          </cell>
          <cell r="M5297" t="str">
            <v>Оборудование и приборы КИПиА и слаботочных сетей, шт.</v>
          </cell>
          <cell r="N5297">
            <v>1</v>
          </cell>
          <cell r="O5297" t="str">
            <v>KQ-60-01</v>
          </cell>
          <cell r="P5297" t="str">
            <v>Монтаж приборов КИПиА, шт.</v>
          </cell>
          <cell r="Q5297">
            <v>1</v>
          </cell>
        </row>
        <row r="5298">
          <cell r="E5298" t="str">
            <v>II00-05-11-3</v>
          </cell>
          <cell r="F5298" t="str">
            <v>Дополнительные работы в части КИП при монтаже расходомеров переменного перепада давления (с комплектными импульсными линиями)</v>
          </cell>
          <cell r="G5298" t="str">
            <v>Additional instrumentation-related works related to installation of variable differential pressure flow meters (with pulse lines supplied as a package)</v>
          </cell>
          <cell r="H5298" t="str">
            <v>шт.</v>
          </cell>
          <cell r="I5298" t="str">
            <v>pcs.</v>
          </cell>
          <cell r="J5298">
            <v>10.01</v>
          </cell>
          <cell r="K5298">
            <v>0.56000000000000005</v>
          </cell>
          <cell r="L5298" t="str">
            <v>KQ-60-00</v>
          </cell>
          <cell r="M5298" t="str">
            <v>Оборудование и приборы КИПиА и слаботочных сетей, шт.</v>
          </cell>
          <cell r="N5298">
            <v>1</v>
          </cell>
          <cell r="O5298" t="str">
            <v>KQ-60-01</v>
          </cell>
          <cell r="P5298" t="str">
            <v>Монтаж приборов КИПиА, шт.</v>
          </cell>
          <cell r="Q5298">
            <v>1</v>
          </cell>
        </row>
        <row r="5299">
          <cell r="E5299" t="str">
            <v>II00-05-11-4</v>
          </cell>
          <cell r="F5299" t="str">
            <v>Дополнительные работы в части КИП при монтаже расходомеров переменного перепада давления (без комплектных импульсных линий)</v>
          </cell>
          <cell r="G5299" t="str">
            <v>Additional instrumentation-related works related to installation of variable differential pressure flow meters (without pulse lines supplied as a package)</v>
          </cell>
          <cell r="H5299" t="str">
            <v>шт.</v>
          </cell>
          <cell r="I5299" t="str">
            <v>pcs.</v>
          </cell>
          <cell r="J5299">
            <v>6.92</v>
          </cell>
          <cell r="K5299">
            <v>0.56000000000000005</v>
          </cell>
          <cell r="L5299" t="str">
            <v>KQ-60-00</v>
          </cell>
          <cell r="M5299" t="str">
            <v>Оборудование и приборы КИПиА и слаботочных сетей, шт.</v>
          </cell>
          <cell r="N5299">
            <v>1</v>
          </cell>
          <cell r="O5299" t="str">
            <v>KQ-60-01</v>
          </cell>
          <cell r="P5299" t="str">
            <v>Монтаж приборов КИПиА, шт.</v>
          </cell>
          <cell r="Q5299">
            <v>1</v>
          </cell>
        </row>
        <row r="5300">
          <cell r="E5300" t="str">
            <v>II00-05-12</v>
          </cell>
          <cell r="F5300" t="str">
            <v>Дополнительные работы в части КИП при монтаже отсечной запорной, запорно-регулирующей, регулирующей арматуры с приводом</v>
          </cell>
          <cell r="G5300" t="str">
            <v>Additional Work Related to Instrumentation when Installing Actuated Isolation Valves, Shutoff and Control Valves</v>
          </cell>
        </row>
        <row r="5301">
          <cell r="E5301" t="str">
            <v>II00-05-12-1</v>
          </cell>
          <cell r="F5301" t="str">
            <v>Регулирующая арматура с пневмоприводом</v>
          </cell>
          <cell r="G5301" t="str">
            <v>Pneumatically actuated control valves</v>
          </cell>
          <cell r="H5301" t="str">
            <v>шт.</v>
          </cell>
          <cell r="I5301" t="str">
            <v>pcs.</v>
          </cell>
          <cell r="J5301">
            <v>4.22</v>
          </cell>
          <cell r="K5301">
            <v>0.38</v>
          </cell>
          <cell r="L5301" t="str">
            <v>KQ-60-00</v>
          </cell>
          <cell r="M5301" t="str">
            <v>Оборудование и приборы КИПиА и слаботочных сетей, шт.</v>
          </cell>
          <cell r="N5301">
            <v>1</v>
          </cell>
          <cell r="O5301" t="str">
            <v>KQ-60-01</v>
          </cell>
          <cell r="P5301" t="str">
            <v>Монтаж приборов КИПиА, шт.</v>
          </cell>
          <cell r="Q5301">
            <v>1</v>
          </cell>
        </row>
        <row r="5302">
          <cell r="E5302" t="str">
            <v>II00-05-12-2</v>
          </cell>
          <cell r="F5302" t="str">
            <v>Запорная арматура с пневмоприводом</v>
          </cell>
          <cell r="G5302" t="str">
            <v>Pneumatically actuated shutoff valves</v>
          </cell>
          <cell r="H5302" t="str">
            <v>шт.</v>
          </cell>
          <cell r="I5302" t="str">
            <v>pcs.</v>
          </cell>
          <cell r="J5302">
            <v>4.22</v>
          </cell>
          <cell r="K5302">
            <v>0.38</v>
          </cell>
          <cell r="L5302" t="str">
            <v>KQ-60-00</v>
          </cell>
          <cell r="M5302" t="str">
            <v>Оборудование и приборы КИПиА и слаботочных сетей, шт.</v>
          </cell>
          <cell r="N5302">
            <v>1</v>
          </cell>
          <cell r="O5302" t="str">
            <v>KQ-60-01</v>
          </cell>
          <cell r="P5302" t="str">
            <v>Монтаж приборов КИПиА, шт.</v>
          </cell>
          <cell r="Q5302">
            <v>1</v>
          </cell>
        </row>
        <row r="5303">
          <cell r="E5303" t="str">
            <v>II00-05-12-3</v>
          </cell>
          <cell r="F5303" t="str">
            <v>Запорная арматура с пневмоприводом, с функцией проверки частичным ходом</v>
          </cell>
          <cell r="G5303" t="str">
            <v>Pneumatically actuated shutoff valves, with a partial stroke test function</v>
          </cell>
          <cell r="H5303" t="str">
            <v>шт.</v>
          </cell>
          <cell r="I5303" t="str">
            <v>pcs.</v>
          </cell>
          <cell r="J5303">
            <v>4.22</v>
          </cell>
          <cell r="K5303">
            <v>0.38</v>
          </cell>
          <cell r="L5303" t="str">
            <v>KQ-60-00</v>
          </cell>
          <cell r="M5303" t="str">
            <v>Оборудование и приборы КИПиА и слаботочных сетей, шт.</v>
          </cell>
          <cell r="N5303">
            <v>1</v>
          </cell>
          <cell r="O5303" t="str">
            <v>KQ-60-01</v>
          </cell>
          <cell r="P5303" t="str">
            <v>Монтаж приборов КИПиА, шт.</v>
          </cell>
          <cell r="Q5303">
            <v>1</v>
          </cell>
        </row>
        <row r="5304">
          <cell r="E5304" t="str">
            <v>II00-05-12-4</v>
          </cell>
          <cell r="F5304" t="str">
            <v>Запорно-регулирующая арматура с пневмоприводом</v>
          </cell>
          <cell r="G5304" t="str">
            <v>Pneumatically actuated shutoff and control valves</v>
          </cell>
          <cell r="H5304" t="str">
            <v>шт.</v>
          </cell>
          <cell r="I5304" t="str">
            <v>pcs.</v>
          </cell>
          <cell r="J5304">
            <v>4.22</v>
          </cell>
          <cell r="K5304">
            <v>0.38</v>
          </cell>
          <cell r="L5304" t="str">
            <v>KQ-60-00</v>
          </cell>
          <cell r="M5304" t="str">
            <v>Оборудование и приборы КИПиА и слаботочных сетей, шт.</v>
          </cell>
          <cell r="N5304">
            <v>1</v>
          </cell>
          <cell r="O5304" t="str">
            <v>KQ-60-01</v>
          </cell>
          <cell r="P5304" t="str">
            <v>Монтаж приборов КИПиА, шт.</v>
          </cell>
          <cell r="Q5304">
            <v>1</v>
          </cell>
        </row>
        <row r="5305">
          <cell r="E5305" t="str">
            <v>II00-05-12-5</v>
          </cell>
          <cell r="F5305" t="str">
            <v>Запорная, регулирующая, запорно-регулирующая арматура с электроприводом</v>
          </cell>
          <cell r="G5305" t="str">
            <v>Isolation, control, shutoff and control valves with an electric actuator</v>
          </cell>
          <cell r="H5305" t="str">
            <v>шт.</v>
          </cell>
          <cell r="I5305" t="str">
            <v>pcs.</v>
          </cell>
          <cell r="J5305">
            <v>4.22</v>
          </cell>
          <cell r="K5305">
            <v>0.38</v>
          </cell>
          <cell r="L5305" t="str">
            <v>KQ-60-00</v>
          </cell>
          <cell r="M5305" t="str">
            <v>Оборудование и приборы КИПиА и слаботочных сетей, шт.</v>
          </cell>
          <cell r="N5305">
            <v>1</v>
          </cell>
          <cell r="O5305" t="str">
            <v>KQ-60-01</v>
          </cell>
          <cell r="P5305" t="str">
            <v>Монтаж приборов КИПиА, шт.</v>
          </cell>
          <cell r="Q5305">
            <v>1</v>
          </cell>
        </row>
        <row r="5306">
          <cell r="E5306" t="str">
            <v>II00-05-13</v>
          </cell>
          <cell r="F5306" t="str">
            <v>Повторная поверка/калибровка КИП</v>
          </cell>
          <cell r="G5306" t="str">
            <v>Verification/recalibration of instruments</v>
          </cell>
        </row>
        <row r="5307">
          <cell r="E5307" t="str">
            <v>II00-05-13-1</v>
          </cell>
          <cell r="F5307" t="str">
            <v>Повторная поверка/калибровка приборов КИП</v>
          </cell>
          <cell r="G5307" t="str">
            <v>Verification/recalibration of instruments</v>
          </cell>
          <cell r="H5307" t="str">
            <v>шт.</v>
          </cell>
          <cell r="I5307" t="str">
            <v>pcs.</v>
          </cell>
          <cell r="J5307">
            <v>0.5</v>
          </cell>
          <cell r="K5307">
            <v>0</v>
          </cell>
          <cell r="L5307" t="str">
            <v>KQ-60-00</v>
          </cell>
          <cell r="M5307" t="str">
            <v>Оборудование и приборы КИПиА и слаботочных сетей, шт.</v>
          </cell>
          <cell r="N5307">
            <v>0</v>
          </cell>
          <cell r="O5307" t="str">
            <v>KQ-60-01</v>
          </cell>
          <cell r="P5307" t="str">
            <v>Монтаж приборов КИПиА, шт.</v>
          </cell>
          <cell r="Q5307">
            <v>0</v>
          </cell>
        </row>
        <row r="5308">
          <cell r="E5308" t="str">
            <v>II00-06</v>
          </cell>
          <cell r="F5308" t="str">
            <v>Монтажные работы в аппаратной, операторной, контроллерной</v>
          </cell>
          <cell r="G5308" t="str">
            <v>Installation activities in equipment rooms, control rooms, and instrumentation rooms</v>
          </cell>
        </row>
        <row r="5309">
          <cell r="E5309" t="str">
            <v>II00-06-01</v>
          </cell>
          <cell r="F5309" t="str">
            <v>Установка шкафов, панелей, консолей и компьютерного оборудования</v>
          </cell>
          <cell r="G5309" t="str">
            <v>Installation of cabinets, panels, consoles and computer equipment</v>
          </cell>
        </row>
        <row r="5310">
          <cell r="E5310" t="str">
            <v>II00-06-01-1</v>
          </cell>
          <cell r="F5310" t="str">
            <v>Шкаф, щит, кроссовый шкаф до 805 x 2200 x 805мм (ШхВхГ), до 350кг</v>
          </cell>
          <cell r="G5310" t="str">
            <v>Cabinet, board, marshalling cabinet, up to 805 x 2200 x 805mm (WхHхD), up to 350 kg</v>
          </cell>
          <cell r="H5310" t="str">
            <v>шт.</v>
          </cell>
          <cell r="I5310" t="str">
            <v>pcs.</v>
          </cell>
          <cell r="J5310">
            <v>4.9748999999999999</v>
          </cell>
          <cell r="K5310">
            <v>3.3733</v>
          </cell>
          <cell r="L5310" t="str">
            <v>KQ-58-00</v>
          </cell>
          <cell r="M5310" t="str">
            <v>Щитовое оборудование КИПиА и слаботочных сетей, шт.</v>
          </cell>
          <cell r="N5310">
            <v>1</v>
          </cell>
          <cell r="O5310" t="str">
            <v>KQ-58-01</v>
          </cell>
          <cell r="P5310" t="str">
            <v>Монтаж щитового оборудования КИПиА, шт.</v>
          </cell>
          <cell r="Q5310">
            <v>1</v>
          </cell>
        </row>
        <row r="5311">
          <cell r="E5311" t="str">
            <v>II00-06-01-2</v>
          </cell>
          <cell r="F5311" t="str">
            <v>Шкаф, щит, кроссовый шкаф до 1605 x 2200 x 805мм (ШхВхГ), до 800кг</v>
          </cell>
          <cell r="G5311" t="str">
            <v>Cabinet, board, marshalling cabinet, up to 1605 x 2200 x 805mm (WхHхD), up to 800 kg</v>
          </cell>
          <cell r="H5311" t="str">
            <v>шт.</v>
          </cell>
          <cell r="I5311" t="str">
            <v>pcs.</v>
          </cell>
          <cell r="J5311">
            <v>9.9189000000000007</v>
          </cell>
          <cell r="K5311">
            <v>6.7327999999999992</v>
          </cell>
          <cell r="L5311" t="str">
            <v>KQ-58-00</v>
          </cell>
          <cell r="M5311" t="str">
            <v>Щитовое оборудование КИПиА и слаботочных сетей, шт.</v>
          </cell>
          <cell r="N5311">
            <v>1</v>
          </cell>
          <cell r="O5311" t="str">
            <v>KQ-58-01</v>
          </cell>
          <cell r="P5311" t="str">
            <v>Монтаж щитового оборудования КИПиА, шт.</v>
          </cell>
          <cell r="Q5311">
            <v>1</v>
          </cell>
        </row>
        <row r="5312">
          <cell r="E5312" t="str">
            <v>II00-06-01-3</v>
          </cell>
          <cell r="F5312" t="str">
            <v>Оборудование до 20кг (системный блок, монитор, принтер и пр.оборудование)</v>
          </cell>
          <cell r="G5312" t="str">
            <v>Equipment up to 20 kg (desktop tower, display, printer, etc.)</v>
          </cell>
          <cell r="H5312" t="str">
            <v>шт.</v>
          </cell>
          <cell r="I5312" t="str">
            <v>pcs.</v>
          </cell>
          <cell r="J5312">
            <v>0.44</v>
          </cell>
          <cell r="K5312">
            <v>8.3333333333333329E-2</v>
          </cell>
          <cell r="L5312" t="str">
            <v>KQ-60-00</v>
          </cell>
          <cell r="M5312" t="str">
            <v>Оборудование и приборы КИПиА и слаботочных сетей, шт.</v>
          </cell>
          <cell r="N5312">
            <v>1</v>
          </cell>
          <cell r="O5312" t="str">
            <v>KQ-60-07</v>
          </cell>
          <cell r="P5312" t="str">
            <v>Монтаж мультимедийного оборудования и оргтехники, шт.</v>
          </cell>
          <cell r="Q5312">
            <v>1</v>
          </cell>
        </row>
        <row r="5313">
          <cell r="E5313" t="str">
            <v>II00-06-01-4</v>
          </cell>
          <cell r="F5313" t="str">
            <v>Шкаф, щит навесной до 50 кг</v>
          </cell>
          <cell r="G5313" t="str">
            <v>Cabinet, mounted board, up to 50 kg</v>
          </cell>
          <cell r="H5313" t="str">
            <v>шт.</v>
          </cell>
          <cell r="I5313" t="str">
            <v>pcs.</v>
          </cell>
          <cell r="J5313">
            <v>5.39</v>
          </cell>
          <cell r="K5313">
            <v>0.73350000000000004</v>
          </cell>
          <cell r="L5313" t="str">
            <v>KQ-58-00</v>
          </cell>
          <cell r="M5313" t="str">
            <v>Щитовое оборудование КИПиА и слаботочных сетей, шт.</v>
          </cell>
          <cell r="N5313">
            <v>1</v>
          </cell>
          <cell r="O5313" t="str">
            <v>KQ-58-01</v>
          </cell>
          <cell r="P5313" t="str">
            <v>Монтаж щитового оборудования КИПиА, шт.</v>
          </cell>
          <cell r="Q5313">
            <v>1</v>
          </cell>
        </row>
        <row r="5314">
          <cell r="E5314" t="str">
            <v>II00-06-01-5</v>
          </cell>
          <cell r="F5314" t="str">
            <v>Шкаф, щит навесной от 50 кг до 150кг</v>
          </cell>
          <cell r="G5314" t="str">
            <v>Cabinet, mounted board, from 50 kg to 150 kg</v>
          </cell>
          <cell r="H5314" t="str">
            <v>шт.</v>
          </cell>
          <cell r="I5314" t="str">
            <v>pcs.</v>
          </cell>
          <cell r="J5314">
            <v>9.51</v>
          </cell>
          <cell r="K5314">
            <v>1.8005</v>
          </cell>
          <cell r="L5314" t="str">
            <v>KQ-58-00</v>
          </cell>
          <cell r="M5314" t="str">
            <v>Щитовое оборудование КИПиА и слаботочных сетей, шт.</v>
          </cell>
          <cell r="N5314">
            <v>1</v>
          </cell>
          <cell r="O5314" t="str">
            <v>KQ-58-01</v>
          </cell>
          <cell r="P5314" t="str">
            <v>Монтаж щитового оборудования КИПиА, шт.</v>
          </cell>
          <cell r="Q5314">
            <v>1</v>
          </cell>
        </row>
        <row r="5315">
          <cell r="E5315" t="str">
            <v>II00-06-01-6</v>
          </cell>
          <cell r="F5315" t="str">
            <v>Монтаж сервера</v>
          </cell>
          <cell r="G5315" t="str">
            <v>Server installation</v>
          </cell>
          <cell r="H5315" t="str">
            <v>шт.</v>
          </cell>
          <cell r="I5315" t="str">
            <v>pcs.</v>
          </cell>
          <cell r="J5315">
            <v>2.06</v>
          </cell>
          <cell r="K5315">
            <v>1.0699999999999999E-2</v>
          </cell>
          <cell r="L5315" t="str">
            <v>KQ-58-00</v>
          </cell>
          <cell r="M5315" t="str">
            <v>Щитовое оборудование КИПиА и слаботочных сетей, шт.</v>
          </cell>
          <cell r="N5315">
            <v>0</v>
          </cell>
          <cell r="O5315" t="str">
            <v>KQ-58-02</v>
          </cell>
          <cell r="P5315" t="str">
            <v>Монтаж щитового оборудования телекоммуникационных сетей, шт.</v>
          </cell>
          <cell r="Q5315">
            <v>0</v>
          </cell>
        </row>
        <row r="5316">
          <cell r="E5316" t="str">
            <v>II00-06-01-7</v>
          </cell>
          <cell r="F5316" t="str">
            <v>Пульт оператора, консоль до 1000x1000x1200мм (ШхВхГ)</v>
          </cell>
          <cell r="G5316" t="str">
            <v>Operator panel, console, up to 1000x1000x1200mm (WхHхD)</v>
          </cell>
          <cell r="H5316" t="str">
            <v>шт.</v>
          </cell>
          <cell r="I5316" t="str">
            <v>pcs.</v>
          </cell>
          <cell r="J5316">
            <v>3.09</v>
          </cell>
          <cell r="K5316">
            <v>0.32150000000000001</v>
          </cell>
          <cell r="L5316" t="str">
            <v>KQ-59-00</v>
          </cell>
          <cell r="M5316" t="str">
            <v>Оконечные и распределительные устройства силовых и слаботочных сетей, шт.</v>
          </cell>
          <cell r="N5316">
            <v>1</v>
          </cell>
          <cell r="O5316" t="str">
            <v>KQ-59-02</v>
          </cell>
          <cell r="P5316" t="str">
            <v>Монтаж оконечных и распределительных устройств слаботочных сетей, шт.</v>
          </cell>
          <cell r="Q5316">
            <v>1</v>
          </cell>
        </row>
        <row r="5317">
          <cell r="E5317" t="str">
            <v>II00-06-01-16</v>
          </cell>
          <cell r="F5317" t="str">
            <v>Монтаж местных панелей весом до 50 кг</v>
          </cell>
          <cell r="G5317" t="str">
            <v>Installation of local panels, weight up to 50 kg</v>
          </cell>
          <cell r="H5317" t="str">
            <v>шт.</v>
          </cell>
          <cell r="I5317" t="str">
            <v>pcs.</v>
          </cell>
          <cell r="J5317">
            <v>5.15</v>
          </cell>
          <cell r="K5317">
            <v>0.73250000000000004</v>
          </cell>
          <cell r="L5317" t="str">
            <v>KQ-58-00</v>
          </cell>
          <cell r="M5317" t="str">
            <v>Щитовое оборудование КИПиА и слаботочных сетей, шт.</v>
          </cell>
          <cell r="N5317">
            <v>1</v>
          </cell>
          <cell r="O5317" t="str">
            <v>KQ-58-01</v>
          </cell>
          <cell r="P5317" t="str">
            <v>Монтаж щитового оборудования КИПиА, шт.</v>
          </cell>
          <cell r="Q5317">
            <v>1</v>
          </cell>
        </row>
        <row r="5318">
          <cell r="E5318" t="str">
            <v>II00-06-01-17</v>
          </cell>
          <cell r="F5318" t="str">
            <v>Монтаж местных панелей весом свыше 50 кг</v>
          </cell>
          <cell r="G5318" t="str">
            <v>Installation of local panels, weight over 50 kg</v>
          </cell>
          <cell r="H5318" t="str">
            <v>шт.</v>
          </cell>
          <cell r="I5318" t="str">
            <v>pcs.</v>
          </cell>
          <cell r="J5318">
            <v>7.21</v>
          </cell>
          <cell r="K5318">
            <v>1.2450000000000001</v>
          </cell>
          <cell r="L5318" t="str">
            <v>KQ-58-00</v>
          </cell>
          <cell r="M5318" t="str">
            <v>Щитовое оборудование КИПиА и слаботочных сетей, шт.</v>
          </cell>
          <cell r="N5318">
            <v>1</v>
          </cell>
          <cell r="O5318" t="str">
            <v>KQ-58-01</v>
          </cell>
          <cell r="P5318" t="str">
            <v>Монтаж щитового оборудования КИПиА, шт.</v>
          </cell>
          <cell r="Q5318">
            <v>1</v>
          </cell>
        </row>
        <row r="5319">
          <cell r="E5319" t="str">
            <v>II00-06-01-18</v>
          </cell>
          <cell r="F5319" t="str">
            <v>Шкаф, щит, кроссовый шкаф шириной свыше 2400 мм и весом свыше 800 кг.</v>
          </cell>
          <cell r="G5319" t="str">
            <v>Cabinet, panel, marshalling cabinet with width over 2400 mm and weight over 800 kg.</v>
          </cell>
          <cell r="H5319" t="str">
            <v>шт.</v>
          </cell>
          <cell r="I5319" t="str">
            <v>pcs.</v>
          </cell>
          <cell r="J5319">
            <v>14.838200000000001</v>
          </cell>
          <cell r="K5319">
            <v>10.0442</v>
          </cell>
          <cell r="L5319" t="str">
            <v>KQ-58-00</v>
          </cell>
          <cell r="M5319" t="str">
            <v>Щитовое оборудование КИПиА и слаботочных сетей, шт.</v>
          </cell>
          <cell r="N5319">
            <v>1</v>
          </cell>
          <cell r="O5319" t="str">
            <v>KQ-58-02</v>
          </cell>
          <cell r="P5319" t="str">
            <v>Монтаж щитового оборудования телекоммуникационных сетей, шт.</v>
          </cell>
          <cell r="Q5319">
            <v>1</v>
          </cell>
        </row>
        <row r="5320">
          <cell r="E5320" t="str">
            <v>II00-06-01-19</v>
          </cell>
          <cell r="F5320" t="str">
            <v>Пульт оператора, консоль шириной до 2400мм</v>
          </cell>
          <cell r="G5320" t="str">
            <v>Operator's panel, console up to 2400mm wide</v>
          </cell>
          <cell r="H5320" t="str">
            <v>шт.</v>
          </cell>
          <cell r="I5320" t="str">
            <v>pcs.</v>
          </cell>
          <cell r="J5320">
            <v>18.5</v>
          </cell>
          <cell r="K5320">
            <v>1.4300000000000002</v>
          </cell>
          <cell r="L5320" t="str">
            <v>KQ-59-00</v>
          </cell>
          <cell r="M5320" t="str">
            <v>Оконечные и распределительные устройства силовых и слаботочных сетей, шт.</v>
          </cell>
          <cell r="N5320">
            <v>1</v>
          </cell>
          <cell r="O5320" t="str">
            <v>KQ-59-02</v>
          </cell>
          <cell r="P5320" t="str">
            <v>Монтаж оконечных и распределительных устройств слаботочных сетей, шт.</v>
          </cell>
          <cell r="Q5320">
            <v>1</v>
          </cell>
        </row>
        <row r="5321">
          <cell r="E5321" t="str">
            <v>II00-06-01-20</v>
          </cell>
          <cell r="F5321" t="str">
            <v>Пульт оператора, консоль шириной свыше 2400мм</v>
          </cell>
          <cell r="G5321" t="str">
            <v>Operator's panel, console over 2400mm wide</v>
          </cell>
          <cell r="H5321" t="str">
            <v>шт.</v>
          </cell>
          <cell r="I5321" t="str">
            <v>pcs.</v>
          </cell>
          <cell r="J5321">
            <v>25.8</v>
          </cell>
          <cell r="K5321">
            <v>1.46</v>
          </cell>
          <cell r="L5321" t="str">
            <v>KQ-59-00</v>
          </cell>
          <cell r="M5321" t="str">
            <v>Оконечные и распределительные устройства силовых и слаботочных сетей, шт.</v>
          </cell>
          <cell r="N5321">
            <v>1</v>
          </cell>
          <cell r="O5321" t="str">
            <v>KQ-59-02</v>
          </cell>
          <cell r="P5321" t="str">
            <v>Монтаж оконечных и распределительных устройств слаботочных сетей, шт.</v>
          </cell>
          <cell r="Q5321">
            <v>1</v>
          </cell>
        </row>
        <row r="5322">
          <cell r="E5322" t="str">
            <v>II00-07</v>
          </cell>
          <cell r="F5322" t="str">
            <v>Монтаж Анализаторов</v>
          </cell>
          <cell r="G5322" t="str">
            <v>Installation of analyzers</v>
          </cell>
        </row>
        <row r="5323">
          <cell r="E5323" t="str">
            <v>II00-07-02</v>
          </cell>
          <cell r="F5323" t="str">
            <v>Установка анализаторов</v>
          </cell>
          <cell r="G5323" t="str">
            <v>Installation of analyzers</v>
          </cell>
        </row>
        <row r="5324">
          <cell r="E5324" t="str">
            <v>II00-07-02-1</v>
          </cell>
          <cell r="F5324" t="str">
            <v>Стойка анализатора, до 805x2200x805мм (ШхВхГ)</v>
          </cell>
          <cell r="G5324" t="str">
            <v>Analyzer rack, up to 805x2200x805mm (WхHхD)</v>
          </cell>
          <cell r="H5324" t="str">
            <v>шт.</v>
          </cell>
          <cell r="I5324" t="str">
            <v>pcs.</v>
          </cell>
          <cell r="J5324">
            <v>2.06</v>
          </cell>
          <cell r="K5324">
            <v>0.94399999999999995</v>
          </cell>
          <cell r="L5324" t="str">
            <v>KQ-58-00</v>
          </cell>
          <cell r="M5324" t="str">
            <v>Щитовое оборудование КИПиА и слаботочных сетей, шт.</v>
          </cell>
          <cell r="N5324">
            <v>1</v>
          </cell>
          <cell r="O5324" t="str">
            <v>KQ-58-01</v>
          </cell>
          <cell r="P5324" t="str">
            <v>Монтаж щитового оборудования КИПиА, шт.</v>
          </cell>
          <cell r="Q5324">
            <v>1</v>
          </cell>
        </row>
        <row r="5325">
          <cell r="E5325" t="str">
            <v>II00-07-02-2</v>
          </cell>
          <cell r="F5325" t="str">
            <v>Полевой шкаф анализатора, до 1605x2200x805мм (ШхВхГ)</v>
          </cell>
          <cell r="G5325" t="str">
            <v>Field analyzer cabinet, up to 1605x2200x805mm (WхHхD)</v>
          </cell>
          <cell r="H5325" t="str">
            <v>шт.</v>
          </cell>
          <cell r="I5325" t="str">
            <v>pcs.</v>
          </cell>
          <cell r="J5325">
            <v>16.5</v>
          </cell>
          <cell r="K5325">
            <v>2.6659999999999999</v>
          </cell>
          <cell r="L5325" t="str">
            <v>KQ-58-00</v>
          </cell>
          <cell r="M5325" t="str">
            <v>Щитовое оборудование КИПиА и слаботочных сетей, шт.</v>
          </cell>
          <cell r="N5325">
            <v>1</v>
          </cell>
          <cell r="O5325" t="str">
            <v>KQ-58-01</v>
          </cell>
          <cell r="P5325" t="str">
            <v>Монтаж щитового оборудования КИПиА, шт.</v>
          </cell>
          <cell r="Q5325">
            <v>1</v>
          </cell>
        </row>
        <row r="5326">
          <cell r="E5326" t="str">
            <v>II00-07-02-3</v>
          </cell>
          <cell r="F5326" t="str">
            <v>Анализатор измерения плотности</v>
          </cell>
          <cell r="G5326" t="str">
            <v>Density metering analyzer</v>
          </cell>
          <cell r="H5326" t="str">
            <v>шт.</v>
          </cell>
          <cell r="I5326" t="str">
            <v>pcs.</v>
          </cell>
          <cell r="J5326">
            <v>4.12</v>
          </cell>
          <cell r="K5326">
            <v>0.28129999999999999</v>
          </cell>
          <cell r="L5326" t="str">
            <v>KQ-60-00</v>
          </cell>
          <cell r="M5326" t="str">
            <v>Оборудование и приборы КИПиА и слаботочных сетей, шт.</v>
          </cell>
          <cell r="N5326">
            <v>1</v>
          </cell>
          <cell r="O5326" t="str">
            <v>KQ-60-01</v>
          </cell>
          <cell r="P5326" t="str">
            <v>Монтаж приборов КИПиА, шт.</v>
          </cell>
          <cell r="Q5326">
            <v>1</v>
          </cell>
        </row>
        <row r="5327">
          <cell r="E5327" t="str">
            <v>II00-07-02-4</v>
          </cell>
          <cell r="F5327" t="str">
            <v>Анализатор измерения проводимости</v>
          </cell>
          <cell r="G5327" t="str">
            <v>Conductivity analyzer</v>
          </cell>
          <cell r="H5327" t="str">
            <v>шт.</v>
          </cell>
          <cell r="I5327" t="str">
            <v>pcs.</v>
          </cell>
          <cell r="J5327">
            <v>4.12</v>
          </cell>
          <cell r="K5327">
            <v>0.28080000000000005</v>
          </cell>
          <cell r="L5327" t="str">
            <v>KQ-60-00</v>
          </cell>
          <cell r="M5327" t="str">
            <v>Оборудование и приборы КИПиА и слаботочных сетей, шт.</v>
          </cell>
          <cell r="N5327">
            <v>1</v>
          </cell>
          <cell r="O5327" t="str">
            <v>KQ-60-01</v>
          </cell>
          <cell r="P5327" t="str">
            <v>Монтаж приборов КИПиА, шт.</v>
          </cell>
          <cell r="Q5327">
            <v>1</v>
          </cell>
        </row>
        <row r="5328">
          <cell r="E5328" t="str">
            <v>II00-07-02-5</v>
          </cell>
          <cell r="F5328" t="str">
            <v>Анализатор измерения pH</v>
          </cell>
          <cell r="G5328" t="str">
            <v>pH Analyzer</v>
          </cell>
          <cell r="H5328" t="str">
            <v>шт.</v>
          </cell>
          <cell r="I5328" t="str">
            <v>pcs.</v>
          </cell>
          <cell r="J5328">
            <v>4.12</v>
          </cell>
          <cell r="K5328">
            <v>0.28129999999999999</v>
          </cell>
          <cell r="L5328" t="str">
            <v>KQ-60-00</v>
          </cell>
          <cell r="M5328" t="str">
            <v>Оборудование и приборы КИПиА и слаботочных сетей, шт.</v>
          </cell>
          <cell r="N5328">
            <v>1</v>
          </cell>
          <cell r="O5328" t="str">
            <v>KQ-60-01</v>
          </cell>
          <cell r="P5328" t="str">
            <v>Монтаж приборов КИПиА, шт.</v>
          </cell>
          <cell r="Q5328">
            <v>1</v>
          </cell>
        </row>
        <row r="5329">
          <cell r="E5329" t="str">
            <v>II00-07-02-6</v>
          </cell>
          <cell r="F5329" t="str">
            <v>Анализатор парамагнитный</v>
          </cell>
          <cell r="G5329" t="str">
            <v>Paramagnetic analyzer</v>
          </cell>
          <cell r="H5329" t="str">
            <v>шт.</v>
          </cell>
          <cell r="I5329" t="str">
            <v>pcs.</v>
          </cell>
          <cell r="J5329">
            <v>4.12</v>
          </cell>
          <cell r="K5329">
            <v>0.28129999999999999</v>
          </cell>
          <cell r="L5329" t="str">
            <v>KQ-60-00</v>
          </cell>
          <cell r="M5329" t="str">
            <v>Оборудование и приборы КИПиА и слаботочных сетей, шт.</v>
          </cell>
          <cell r="N5329">
            <v>1</v>
          </cell>
          <cell r="O5329" t="str">
            <v>KQ-60-01</v>
          </cell>
          <cell r="P5329" t="str">
            <v>Монтаж приборов КИПиА, шт.</v>
          </cell>
          <cell r="Q5329">
            <v>1</v>
          </cell>
        </row>
        <row r="5330">
          <cell r="E5330" t="str">
            <v>II00-07-02-7</v>
          </cell>
          <cell r="F5330" t="str">
            <v>Анализатор инфракрасный</v>
          </cell>
          <cell r="G5330" t="str">
            <v>Infra-red analyzer</v>
          </cell>
          <cell r="H5330" t="str">
            <v>шт.</v>
          </cell>
          <cell r="I5330" t="str">
            <v>pcs.</v>
          </cell>
          <cell r="J5330">
            <v>4.12</v>
          </cell>
          <cell r="K5330">
            <v>0.28050000000000003</v>
          </cell>
          <cell r="L5330" t="str">
            <v>KQ-60-00</v>
          </cell>
          <cell r="M5330" t="str">
            <v>Оборудование и приборы КИПиА и слаботочных сетей, шт.</v>
          </cell>
          <cell r="N5330">
            <v>1</v>
          </cell>
          <cell r="O5330" t="str">
            <v>KQ-60-01</v>
          </cell>
          <cell r="P5330" t="str">
            <v>Монтаж приборов КИПиА, шт.</v>
          </cell>
          <cell r="Q5330">
            <v>1</v>
          </cell>
        </row>
        <row r="5331">
          <cell r="E5331" t="str">
            <v>II00-07-02-8</v>
          </cell>
          <cell r="F5331" t="str">
            <v>Ручной отбор проб</v>
          </cell>
          <cell r="G5331" t="str">
            <v>Manual sampling</v>
          </cell>
          <cell r="H5331" t="str">
            <v>шт.</v>
          </cell>
          <cell r="I5331" t="str">
            <v>pcs.</v>
          </cell>
          <cell r="J5331">
            <v>2.06</v>
          </cell>
          <cell r="K5331">
            <v>8.3333333333333329E-2</v>
          </cell>
          <cell r="L5331" t="str">
            <v>KQ-60-00</v>
          </cell>
          <cell r="M5331" t="str">
            <v>Оборудование и приборы КИПиА и слаботочных сетей, шт.</v>
          </cell>
          <cell r="N5331">
            <v>1</v>
          </cell>
          <cell r="O5331" t="str">
            <v>KQ-60-01</v>
          </cell>
          <cell r="P5331" t="str">
            <v>Монтаж приборов КИПиА, шт.</v>
          </cell>
          <cell r="Q5331">
            <v>1</v>
          </cell>
        </row>
        <row r="5332">
          <cell r="E5332" t="str">
            <v>II00-07-02-9</v>
          </cell>
          <cell r="F5332" t="str">
            <v>Анализатор влажности</v>
          </cell>
          <cell r="G5332" t="str">
            <v>Humidity analyzer</v>
          </cell>
          <cell r="H5332" t="str">
            <v>шт.</v>
          </cell>
          <cell r="I5332" t="str">
            <v>pcs.</v>
          </cell>
          <cell r="J5332">
            <v>4.12</v>
          </cell>
          <cell r="K5332">
            <v>0.28010000000000002</v>
          </cell>
          <cell r="L5332" t="str">
            <v>KQ-60-00</v>
          </cell>
          <cell r="M5332" t="str">
            <v>Оборудование и приборы КИПиА и слаботочных сетей, шт.</v>
          </cell>
          <cell r="N5332">
            <v>1</v>
          </cell>
          <cell r="O5332" t="str">
            <v>KQ-60-01</v>
          </cell>
          <cell r="P5332" t="str">
            <v>Монтаж приборов КИПиА, шт.</v>
          </cell>
          <cell r="Q5332">
            <v>1</v>
          </cell>
        </row>
        <row r="5333">
          <cell r="E5333" t="str">
            <v>II00-07-02-10</v>
          </cell>
          <cell r="F5333" t="str">
            <v>Анализатор системы измерения выбросов и сбросов</v>
          </cell>
          <cell r="G5333" t="str">
            <v>Analyzer of emissions and discharges measurement system</v>
          </cell>
          <cell r="H5333" t="str">
            <v>шт.</v>
          </cell>
          <cell r="I5333" t="str">
            <v>pcs.</v>
          </cell>
          <cell r="J5333">
            <v>4.12</v>
          </cell>
          <cell r="K5333">
            <v>0.28050000000000003</v>
          </cell>
          <cell r="L5333" t="str">
            <v>KQ-60-00</v>
          </cell>
          <cell r="M5333" t="str">
            <v>Оборудование и приборы КИПиА и слаботочных сетей, шт.</v>
          </cell>
          <cell r="N5333">
            <v>1</v>
          </cell>
          <cell r="O5333" t="str">
            <v>KQ-60-01</v>
          </cell>
          <cell r="P5333" t="str">
            <v>Монтаж приборов КИПиА, шт.</v>
          </cell>
          <cell r="Q5333">
            <v>1</v>
          </cell>
        </row>
        <row r="5334">
          <cell r="E5334" t="str">
            <v>II00-07-02-11</v>
          </cell>
          <cell r="F5334" t="str">
            <v>Газовый хроматограф</v>
          </cell>
          <cell r="G5334" t="str">
            <v>Gas chromatograph</v>
          </cell>
          <cell r="H5334" t="str">
            <v>шт.</v>
          </cell>
          <cell r="I5334" t="str">
            <v>pcs.</v>
          </cell>
          <cell r="J5334">
            <v>11.3</v>
          </cell>
          <cell r="K5334">
            <v>0.80589999999999995</v>
          </cell>
          <cell r="L5334" t="str">
            <v>KQ-60-00</v>
          </cell>
          <cell r="M5334" t="str">
            <v>Оборудование и приборы КИПиА и слаботочных сетей, шт.</v>
          </cell>
          <cell r="N5334">
            <v>1</v>
          </cell>
          <cell r="O5334" t="str">
            <v>KQ-60-01</v>
          </cell>
          <cell r="P5334" t="str">
            <v>Монтаж приборов КИПиА, шт.</v>
          </cell>
          <cell r="Q5334">
            <v>1</v>
          </cell>
        </row>
        <row r="5335">
          <cell r="E5335" t="str">
            <v>II00-07-02-12</v>
          </cell>
          <cell r="F5335" t="str">
            <v>Устройство отбора проб</v>
          </cell>
          <cell r="G5335" t="str">
            <v>Sampling device</v>
          </cell>
          <cell r="H5335" t="str">
            <v>шт.</v>
          </cell>
          <cell r="I5335" t="str">
            <v>pcs.</v>
          </cell>
          <cell r="J5335">
            <v>1.03</v>
          </cell>
          <cell r="K5335">
            <v>8.3333333333333329E-2</v>
          </cell>
          <cell r="L5335" t="str">
            <v>KQ-60-00</v>
          </cell>
          <cell r="M5335" t="str">
            <v>Оборудование и приборы КИПиА и слаботочных сетей, шт.</v>
          </cell>
          <cell r="N5335">
            <v>1</v>
          </cell>
          <cell r="O5335" t="str">
            <v>KQ-60-01</v>
          </cell>
          <cell r="P5335" t="str">
            <v>Монтаж приборов КИПиА, шт.</v>
          </cell>
          <cell r="Q5335">
            <v>1</v>
          </cell>
        </row>
        <row r="5336">
          <cell r="E5336" t="str">
            <v>II00-07-02-13</v>
          </cell>
          <cell r="F5336" t="str">
            <v>Емкости с калибровочным газом</v>
          </cell>
          <cell r="G5336" t="str">
            <v>Calibration gas vessels</v>
          </cell>
          <cell r="H5336" t="str">
            <v>шт.</v>
          </cell>
          <cell r="I5336" t="str">
            <v>pcs.</v>
          </cell>
          <cell r="J5336">
            <v>1.03</v>
          </cell>
          <cell r="K5336">
            <v>3.8405999999999998</v>
          </cell>
          <cell r="L5336" t="str">
            <v>KQ-60-00</v>
          </cell>
          <cell r="M5336" t="str">
            <v>Оборудование и приборы КИПиА и слаботочных сетей, шт.</v>
          </cell>
          <cell r="N5336">
            <v>1</v>
          </cell>
          <cell r="O5336" t="str">
            <v>KQ-60-01</v>
          </cell>
          <cell r="P5336" t="str">
            <v>Монтаж приборов КИПиА, шт.</v>
          </cell>
          <cell r="Q5336">
            <v>1</v>
          </cell>
        </row>
        <row r="5337">
          <cell r="E5337" t="str">
            <v>II00-07-02-14</v>
          </cell>
          <cell r="F5337" t="str">
            <v>Хроматограф</v>
          </cell>
          <cell r="G5337" t="str">
            <v>Chromatograph</v>
          </cell>
          <cell r="H5337" t="str">
            <v>шт.</v>
          </cell>
          <cell r="I5337" t="str">
            <v>pcs.</v>
          </cell>
          <cell r="J5337">
            <v>11.3</v>
          </cell>
          <cell r="K5337">
            <v>0.80589999999999995</v>
          </cell>
          <cell r="L5337" t="str">
            <v>KQ-60-00</v>
          </cell>
          <cell r="M5337" t="str">
            <v>Оборудование и приборы КИПиА и слаботочных сетей, шт.</v>
          </cell>
          <cell r="N5337">
            <v>1</v>
          </cell>
          <cell r="O5337" t="str">
            <v>KQ-60-01</v>
          </cell>
          <cell r="P5337" t="str">
            <v>Монтаж приборов КИПиА, шт.</v>
          </cell>
          <cell r="Q5337">
            <v>1</v>
          </cell>
        </row>
        <row r="5338">
          <cell r="E5338" t="str">
            <v>II00-07-02-15</v>
          </cell>
          <cell r="F5338" t="str">
            <v>Полевой шкаф анализатора, от 1605х2200х805 до 2090x2560x1500 мм (ШхВхГ)</v>
          </cell>
          <cell r="G5338" t="str">
            <v>Field analyzer cabinet, from 1605х2200х805 mm to 2090x2560x1500 mm (WхHхD)</v>
          </cell>
          <cell r="H5338" t="str">
            <v>шт.</v>
          </cell>
          <cell r="I5338" t="str">
            <v>pcs.</v>
          </cell>
          <cell r="J5338">
            <v>16.5</v>
          </cell>
          <cell r="K5338">
            <v>2.68</v>
          </cell>
          <cell r="L5338" t="str">
            <v>KQ-58-00</v>
          </cell>
          <cell r="M5338" t="str">
            <v>Щитовое оборудование КИПиА и слаботочных сетей, шт.</v>
          </cell>
          <cell r="N5338">
            <v>1</v>
          </cell>
          <cell r="O5338" t="str">
            <v>KQ-58-01</v>
          </cell>
          <cell r="P5338" t="str">
            <v>Монтаж щитового оборудования КИПиА, шт.</v>
          </cell>
          <cell r="Q5338">
            <v>1</v>
          </cell>
        </row>
        <row r="5339">
          <cell r="E5339" t="str">
            <v>II00-07-02-16</v>
          </cell>
          <cell r="F5339" t="str">
            <v>Поточный анализатор нефтепродуктов</v>
          </cell>
          <cell r="G5339" t="str">
            <v>In-line analyzer for oil products</v>
          </cell>
          <cell r="H5339" t="str">
            <v>шт.</v>
          </cell>
          <cell r="I5339" t="str">
            <v>pcs.</v>
          </cell>
          <cell r="J5339">
            <v>4.12</v>
          </cell>
          <cell r="K5339">
            <v>0.28450000000000003</v>
          </cell>
          <cell r="L5339" t="str">
            <v>KQ-60-00</v>
          </cell>
          <cell r="M5339" t="str">
            <v>Оборудование и приборы КИПиА и слаботочных сетей, шт.</v>
          </cell>
          <cell r="N5339">
            <v>1</v>
          </cell>
          <cell r="O5339" t="str">
            <v>KQ-60-01</v>
          </cell>
          <cell r="P5339" t="str">
            <v>Монтаж приборов КИПиА, шт.</v>
          </cell>
          <cell r="Q5339">
            <v>1</v>
          </cell>
        </row>
        <row r="5340">
          <cell r="E5340" t="str">
            <v>II00-07-02-17</v>
          </cell>
          <cell r="F5340" t="str">
            <v>Поточный анализатор качества воды</v>
          </cell>
          <cell r="G5340" t="str">
            <v>In-line water quality analyzer</v>
          </cell>
          <cell r="H5340" t="str">
            <v>шт.</v>
          </cell>
          <cell r="I5340" t="str">
            <v>pcs.</v>
          </cell>
          <cell r="J5340">
            <v>4.12</v>
          </cell>
          <cell r="K5340">
            <v>0.28250000000000003</v>
          </cell>
          <cell r="L5340" t="str">
            <v>KQ-60-00</v>
          </cell>
          <cell r="M5340" t="str">
            <v>Оборудование и приборы КИПиА и слаботочных сетей, шт.</v>
          </cell>
          <cell r="N5340">
            <v>1</v>
          </cell>
          <cell r="O5340" t="str">
            <v>KQ-60-01</v>
          </cell>
          <cell r="P5340" t="str">
            <v>Монтаж приборов КИПиА, шт.</v>
          </cell>
          <cell r="Q5340">
            <v>1</v>
          </cell>
        </row>
        <row r="5341">
          <cell r="E5341" t="str">
            <v>II00-10</v>
          </cell>
          <cell r="F5341" t="str">
            <v>Монтаж телекоммуникационного оборудования</v>
          </cell>
          <cell r="G5341" t="str">
            <v>Installation of telecommunications equipment</v>
          </cell>
        </row>
        <row r="5342">
          <cell r="E5342" t="str">
            <v>II00-10-01</v>
          </cell>
          <cell r="F5342" t="str">
            <v>Система громкоговорящей связи и внутренней связи, полевое оборудование</v>
          </cell>
          <cell r="G5342" t="str">
            <v>Loud speaker communication system and intercom system, field equipment</v>
          </cell>
        </row>
        <row r="5343">
          <cell r="E5343" t="str">
            <v>II00-10-01-1</v>
          </cell>
          <cell r="F5343" t="str">
            <v>Станция внутренней связи наружного типа</v>
          </cell>
          <cell r="G5343" t="str">
            <v>Outdoor intercom station</v>
          </cell>
          <cell r="H5343" t="str">
            <v>шт.</v>
          </cell>
          <cell r="I5343" t="str">
            <v>pcs.</v>
          </cell>
          <cell r="J5343">
            <v>5.0999999999999996</v>
          </cell>
          <cell r="K5343">
            <v>0.2001</v>
          </cell>
          <cell r="L5343" t="str">
            <v>KQ-60-00</v>
          </cell>
          <cell r="M5343" t="str">
            <v>Оборудование и приборы КИПиА и слаботочных сетей, шт.</v>
          </cell>
          <cell r="N5343">
            <v>1</v>
          </cell>
          <cell r="O5343" t="str">
            <v>KQ-60-04</v>
          </cell>
          <cell r="P5343" t="str">
            <v>Монтаж оборудования оповещения и связи, шт.</v>
          </cell>
          <cell r="Q5343">
            <v>1</v>
          </cell>
        </row>
        <row r="5344">
          <cell r="E5344" t="str">
            <v>II00-10-01-2</v>
          </cell>
          <cell r="F5344" t="str">
            <v>Станция внутренней связи внутреннего типа</v>
          </cell>
          <cell r="G5344" t="str">
            <v>Indoor intercom station</v>
          </cell>
          <cell r="H5344" t="str">
            <v>шт.</v>
          </cell>
          <cell r="I5344" t="str">
            <v>pcs.</v>
          </cell>
          <cell r="J5344">
            <v>5.0999999999999996</v>
          </cell>
          <cell r="K5344">
            <v>0.2001</v>
          </cell>
          <cell r="L5344" t="str">
            <v>KQ-60-00</v>
          </cell>
          <cell r="M5344" t="str">
            <v>Оборудование и приборы КИПиА и слаботочных сетей, шт.</v>
          </cell>
          <cell r="N5344">
            <v>1</v>
          </cell>
          <cell r="O5344" t="str">
            <v>KQ-60-04</v>
          </cell>
          <cell r="P5344" t="str">
            <v>Монтаж оборудования оповещения и связи, шт.</v>
          </cell>
          <cell r="Q5344">
            <v>1</v>
          </cell>
        </row>
        <row r="5345">
          <cell r="E5345" t="str">
            <v>II00-10-01-3</v>
          </cell>
          <cell r="F5345" t="str">
            <v>Монтаж шумопоглощающего кожуха</v>
          </cell>
          <cell r="G5345" t="str">
            <v>Installation of an acoustic enclosure</v>
          </cell>
          <cell r="H5345" t="str">
            <v>шт.</v>
          </cell>
          <cell r="I5345" t="str">
            <v>pcs.</v>
          </cell>
          <cell r="J5345">
            <v>1</v>
          </cell>
          <cell r="K5345">
            <v>0.14000000000000001</v>
          </cell>
          <cell r="L5345" t="str">
            <v>KQ-60-00</v>
          </cell>
          <cell r="M5345" t="str">
            <v>Оборудование и приборы КИПиА и слаботочных сетей, шт.</v>
          </cell>
          <cell r="N5345">
            <v>0</v>
          </cell>
          <cell r="O5345" t="str">
            <v>KQ-60-04</v>
          </cell>
          <cell r="P5345" t="str">
            <v>Монтаж оборудования оповещения и связи, шт.</v>
          </cell>
          <cell r="Q5345">
            <v>0</v>
          </cell>
        </row>
        <row r="5346">
          <cell r="E5346" t="str">
            <v>II00-10-01-4</v>
          </cell>
          <cell r="F5346" t="str">
            <v>Монтаж проблесковых маяков</v>
          </cell>
          <cell r="G5346" t="str">
            <v>Installation of flashing beacons</v>
          </cell>
          <cell r="H5346" t="str">
            <v>шт.</v>
          </cell>
          <cell r="I5346" t="str">
            <v>pcs.</v>
          </cell>
          <cell r="J5346">
            <v>1.68</v>
          </cell>
          <cell r="K5346">
            <v>0.06</v>
          </cell>
          <cell r="L5346" t="str">
            <v>KQ-60-00</v>
          </cell>
          <cell r="M5346" t="str">
            <v>Оборудование и приборы КИПиА и слаботочных сетей, шт.</v>
          </cell>
          <cell r="N5346">
            <v>1</v>
          </cell>
          <cell r="O5346" t="str">
            <v>KQ-60-04</v>
          </cell>
          <cell r="P5346" t="str">
            <v>Монтаж оборудования оповещения и связи, шт.</v>
          </cell>
          <cell r="Q5346">
            <v>1</v>
          </cell>
        </row>
        <row r="5347">
          <cell r="E5347" t="str">
            <v>II00-10-01-5</v>
          </cell>
          <cell r="F5347" t="str">
            <v>Монтаж громкоговорителя наружного исполнения</v>
          </cell>
          <cell r="G5347" t="str">
            <v>Outdoor loudspeaker installation</v>
          </cell>
          <cell r="H5347" t="str">
            <v>шт.</v>
          </cell>
          <cell r="I5347" t="str">
            <v>pcs.</v>
          </cell>
          <cell r="J5347">
            <v>4.51</v>
          </cell>
          <cell r="K5347">
            <v>0.06</v>
          </cell>
          <cell r="L5347" t="str">
            <v>KQ-60-00</v>
          </cell>
          <cell r="M5347" t="str">
            <v>Оборудование и приборы КИПиА и слаботочных сетей, шт.</v>
          </cell>
          <cell r="N5347">
            <v>1</v>
          </cell>
          <cell r="O5347" t="str">
            <v>KQ-60-04</v>
          </cell>
          <cell r="P5347" t="str">
            <v>Монтаж оборудования оповещения и связи, шт.</v>
          </cell>
          <cell r="Q5347">
            <v>1</v>
          </cell>
        </row>
        <row r="5348">
          <cell r="E5348" t="str">
            <v>II00-10-01-6</v>
          </cell>
          <cell r="F5348" t="str">
            <v>Монтаж громкоговорителя внутреннего исполнения (накладной)</v>
          </cell>
          <cell r="G5348" t="str">
            <v>Indoor loudspeaker installation (surface-mounted)</v>
          </cell>
          <cell r="H5348" t="str">
            <v>шт.</v>
          </cell>
          <cell r="I5348" t="str">
            <v>pcs.</v>
          </cell>
          <cell r="J5348">
            <v>1.51</v>
          </cell>
          <cell r="K5348">
            <v>0.06</v>
          </cell>
          <cell r="L5348" t="str">
            <v>KQ-60-00</v>
          </cell>
          <cell r="M5348" t="str">
            <v>Оборудование и приборы КИПиА и слаботочных сетей, шт.</v>
          </cell>
          <cell r="N5348">
            <v>1</v>
          </cell>
          <cell r="O5348" t="str">
            <v>KQ-60-04</v>
          </cell>
          <cell r="P5348" t="str">
            <v>Монтаж оборудования оповещения и связи, шт.</v>
          </cell>
          <cell r="Q5348">
            <v>1</v>
          </cell>
        </row>
        <row r="5349">
          <cell r="E5349" t="str">
            <v>II00-10-01-7</v>
          </cell>
          <cell r="F5349" t="str">
            <v>Монтаж громкоговорителя внутреннего исполнения (врезной)</v>
          </cell>
          <cell r="G5349" t="str">
            <v>Indoor loudspeaker installation (cut-in/integrated)</v>
          </cell>
          <cell r="H5349" t="str">
            <v>шт.</v>
          </cell>
          <cell r="I5349" t="str">
            <v>pcs.</v>
          </cell>
          <cell r="J5349">
            <v>1.51</v>
          </cell>
          <cell r="K5349">
            <v>0.06</v>
          </cell>
          <cell r="L5349" t="str">
            <v>KQ-60-00</v>
          </cell>
          <cell r="M5349" t="str">
            <v>Оборудование и приборы КИПиА и слаботочных сетей, шт.</v>
          </cell>
          <cell r="N5349">
            <v>1</v>
          </cell>
          <cell r="O5349" t="str">
            <v>KQ-60-04</v>
          </cell>
          <cell r="P5349" t="str">
            <v>Монтаж оборудования оповещения и связи, шт.</v>
          </cell>
          <cell r="Q5349">
            <v>1</v>
          </cell>
        </row>
        <row r="5350">
          <cell r="E5350" t="str">
            <v>II00-10-02</v>
          </cell>
          <cell r="F5350" t="str">
            <v>Система видеонаблюдения</v>
          </cell>
          <cell r="G5350" t="str">
            <v>CCTV system</v>
          </cell>
        </row>
        <row r="5351">
          <cell r="E5351" t="str">
            <v>II00-10-02-1</v>
          </cell>
          <cell r="F5351" t="str">
            <v>Монтаж внутренней видеокамеры</v>
          </cell>
          <cell r="G5351" t="str">
            <v>Indoor camera installation</v>
          </cell>
          <cell r="H5351" t="str">
            <v>шт.</v>
          </cell>
          <cell r="I5351" t="str">
            <v>pcs.</v>
          </cell>
          <cell r="J5351">
            <v>3.11</v>
          </cell>
          <cell r="K5351">
            <v>5.568E-3</v>
          </cell>
          <cell r="L5351" t="str">
            <v>KQ-60-00</v>
          </cell>
          <cell r="M5351" t="str">
            <v>Оборудование и приборы КИПиА и слаботочных сетей, шт.</v>
          </cell>
          <cell r="N5351">
            <v>1</v>
          </cell>
          <cell r="O5351" t="str">
            <v>KQ-60-05</v>
          </cell>
          <cell r="P5351" t="str">
            <v>Монтаж оборудования видеонаблюдения, шт.</v>
          </cell>
          <cell r="Q5351">
            <v>1</v>
          </cell>
        </row>
        <row r="5352">
          <cell r="E5352" t="str">
            <v>II00-10-02-2</v>
          </cell>
          <cell r="F5352" t="str">
            <v>Монтаж наружной видеокамеры</v>
          </cell>
          <cell r="G5352" t="str">
            <v>Outdoor camera installation</v>
          </cell>
          <cell r="H5352" t="str">
            <v>шт.</v>
          </cell>
          <cell r="I5352" t="str">
            <v>pcs.</v>
          </cell>
          <cell r="J5352">
            <v>3.2844000000000002</v>
          </cell>
          <cell r="K5352">
            <v>5.568E-3</v>
          </cell>
          <cell r="L5352" t="str">
            <v>KQ-60-00</v>
          </cell>
          <cell r="M5352" t="str">
            <v>Оборудование и приборы КИПиА и слаботочных сетей, шт.</v>
          </cell>
          <cell r="N5352">
            <v>1</v>
          </cell>
          <cell r="O5352" t="str">
            <v>KQ-60-05</v>
          </cell>
          <cell r="P5352" t="str">
            <v>Монтаж оборудования видеонаблюдения, шт.</v>
          </cell>
          <cell r="Q5352">
            <v>1</v>
          </cell>
        </row>
        <row r="5353">
          <cell r="E5353" t="str">
            <v>II00-10-02-5</v>
          </cell>
          <cell r="F5353" t="str">
            <v>Монтаж внутренней PTZ видеокамеры </v>
          </cell>
          <cell r="G5353" t="str">
            <v>Indoor PTZ-camera installation </v>
          </cell>
          <cell r="H5353" t="str">
            <v>шт.</v>
          </cell>
          <cell r="I5353" t="str">
            <v>pcs.</v>
          </cell>
          <cell r="J5353">
            <v>3.11</v>
          </cell>
          <cell r="K5353">
            <v>5.568E-3</v>
          </cell>
          <cell r="L5353" t="str">
            <v>KQ-60-00</v>
          </cell>
          <cell r="M5353" t="str">
            <v>Оборудование и приборы КИПиА и слаботочных сетей, шт.</v>
          </cell>
          <cell r="N5353">
            <v>1</v>
          </cell>
          <cell r="O5353" t="str">
            <v>KQ-60-05</v>
          </cell>
          <cell r="P5353" t="str">
            <v>Монтаж оборудования видеонаблюдения, шт.</v>
          </cell>
          <cell r="Q5353">
            <v>1</v>
          </cell>
        </row>
        <row r="5354">
          <cell r="E5354" t="str">
            <v>II00-10-02-6</v>
          </cell>
          <cell r="F5354" t="str">
            <v>Монтаж наружной PTZ видеокамеры</v>
          </cell>
          <cell r="G5354" t="str">
            <v>Outdoor PTZ-camera installation</v>
          </cell>
          <cell r="H5354" t="str">
            <v>шт.</v>
          </cell>
          <cell r="I5354" t="str">
            <v>pcs.</v>
          </cell>
          <cell r="J5354">
            <v>3.2844000000000002</v>
          </cell>
          <cell r="K5354">
            <v>5.568E-3</v>
          </cell>
          <cell r="L5354" t="str">
            <v>KQ-60-00</v>
          </cell>
          <cell r="M5354" t="str">
            <v>Оборудование и приборы КИПиА и слаботочных сетей, шт.</v>
          </cell>
          <cell r="N5354">
            <v>1</v>
          </cell>
          <cell r="O5354" t="str">
            <v>KQ-60-05</v>
          </cell>
          <cell r="P5354" t="str">
            <v>Монтаж оборудования видеонаблюдения, шт.</v>
          </cell>
          <cell r="Q5354">
            <v>1</v>
          </cell>
        </row>
        <row r="5355">
          <cell r="E5355" t="str">
            <v>II00-10-02-8</v>
          </cell>
          <cell r="F5355" t="str">
            <v>Монтаж защитного кожуха</v>
          </cell>
          <cell r="G5355" t="str">
            <v>Mounting of a protective enclosure</v>
          </cell>
          <cell r="H5355" t="str">
            <v>шт.</v>
          </cell>
          <cell r="I5355" t="str">
            <v>pcs.</v>
          </cell>
          <cell r="J5355">
            <v>0.52</v>
          </cell>
          <cell r="K5355">
            <v>0.17400000000000004</v>
          </cell>
          <cell r="L5355" t="str">
            <v>KQ-60-00</v>
          </cell>
          <cell r="M5355" t="str">
            <v>Оборудование и приборы КИПиА и слаботочных сетей, шт.</v>
          </cell>
          <cell r="N5355">
            <v>0</v>
          </cell>
          <cell r="O5355" t="str">
            <v>KQ-60-05</v>
          </cell>
          <cell r="P5355" t="str">
            <v>Монтаж оборудования видеонаблюдения, шт.</v>
          </cell>
          <cell r="Q5355">
            <v>0</v>
          </cell>
        </row>
        <row r="5356">
          <cell r="E5356" t="str">
            <v>II00-10-02-10</v>
          </cell>
          <cell r="F5356" t="str">
            <v>Монтаж и подключение ЖК монитора 29"-47"</v>
          </cell>
          <cell r="G5356" t="str">
            <v>Installation and hook-up of a 29"-47” LCD display</v>
          </cell>
          <cell r="H5356" t="str">
            <v>шт.</v>
          </cell>
          <cell r="I5356" t="str">
            <v>pcs.</v>
          </cell>
          <cell r="J5356">
            <v>0.44</v>
          </cell>
          <cell r="K5356">
            <v>8.3333333333333329E-2</v>
          </cell>
          <cell r="L5356" t="str">
            <v>KQ-60-00</v>
          </cell>
          <cell r="M5356" t="str">
            <v>Оборудование и приборы КИПиА и слаботочных сетей, шт.</v>
          </cell>
          <cell r="N5356">
            <v>0</v>
          </cell>
          <cell r="O5356" t="str">
            <v>KQ-60-05</v>
          </cell>
          <cell r="P5356" t="str">
            <v>Монтаж оборудования видеонаблюдения, шт.</v>
          </cell>
          <cell r="Q5356">
            <v>0</v>
          </cell>
        </row>
        <row r="5357">
          <cell r="E5357" t="str">
            <v>II00-10-02-11</v>
          </cell>
          <cell r="F5357" t="str">
            <v>Монтаж видеорегистратора</v>
          </cell>
          <cell r="G5357" t="str">
            <v>Dashcam installation</v>
          </cell>
          <cell r="H5357" t="str">
            <v>шт.</v>
          </cell>
          <cell r="I5357" t="str">
            <v>pcs.</v>
          </cell>
          <cell r="J5357">
            <v>1.03</v>
          </cell>
          <cell r="K5357">
            <v>1.0070000000000001E-2</v>
          </cell>
          <cell r="L5357" t="str">
            <v>KQ-60-00</v>
          </cell>
          <cell r="M5357" t="str">
            <v>Оборудование и приборы КИПиА и слаботочных сетей, шт.</v>
          </cell>
          <cell r="N5357">
            <v>0</v>
          </cell>
          <cell r="O5357" t="str">
            <v>KQ-60-05</v>
          </cell>
          <cell r="P5357" t="str">
            <v>Монтаж оборудования видеонаблюдения, шт.</v>
          </cell>
          <cell r="Q5357">
            <v>0</v>
          </cell>
        </row>
        <row r="5358">
          <cell r="E5358" t="str">
            <v>II00-10-02-12</v>
          </cell>
          <cell r="F5358" t="str">
            <v>Монтаж PoE-инжектора</v>
          </cell>
          <cell r="G5358" t="str">
            <v>PoE injector installation</v>
          </cell>
          <cell r="H5358" t="str">
            <v>шт.</v>
          </cell>
          <cell r="I5358" t="str">
            <v>pcs.</v>
          </cell>
          <cell r="J5358">
            <v>1.03</v>
          </cell>
          <cell r="K5358">
            <v>0.01</v>
          </cell>
          <cell r="L5358" t="str">
            <v>KQ-60-00</v>
          </cell>
          <cell r="M5358" t="str">
            <v>Оборудование и приборы КИПиА и слаботочных сетей, шт.</v>
          </cell>
          <cell r="N5358">
            <v>0</v>
          </cell>
          <cell r="O5358" t="str">
            <v>KQ-60-05</v>
          </cell>
          <cell r="P5358" t="str">
            <v>Монтаж оборудования видеонаблюдения, шт.</v>
          </cell>
          <cell r="Q5358">
            <v>0</v>
          </cell>
        </row>
        <row r="5359">
          <cell r="E5359" t="str">
            <v>II00-10-02-13</v>
          </cell>
          <cell r="F5359" t="str">
            <v>Монтаж КВМ-удлинителя (приемник-передатчик)</v>
          </cell>
          <cell r="G5359" t="str">
            <v>KVM-extension installation (receiver-transmitter)</v>
          </cell>
          <cell r="H5359" t="str">
            <v>шт.</v>
          </cell>
          <cell r="I5359" t="str">
            <v>pcs.</v>
          </cell>
          <cell r="J5359">
            <v>1.03</v>
          </cell>
          <cell r="K5359">
            <v>1.035E-2</v>
          </cell>
          <cell r="L5359" t="str">
            <v>KQ-60-00</v>
          </cell>
          <cell r="M5359" t="str">
            <v>Оборудование и приборы КИПиА и слаботочных сетей, шт.</v>
          </cell>
          <cell r="N5359">
            <v>0</v>
          </cell>
          <cell r="O5359" t="str">
            <v>KQ-60-05</v>
          </cell>
          <cell r="P5359" t="str">
            <v>Монтаж оборудования видеонаблюдения, шт.</v>
          </cell>
          <cell r="Q5359">
            <v>0</v>
          </cell>
        </row>
        <row r="5360">
          <cell r="E5360" t="str">
            <v>II00-10-04</v>
          </cell>
          <cell r="F5360" t="str">
            <v>Установка и соединение антенной системы</v>
          </cell>
          <cell r="G5360" t="str">
            <v>Antenna system installation and hook-up</v>
          </cell>
        </row>
        <row r="5361">
          <cell r="E5361" t="str">
            <v>II00-10-04-1</v>
          </cell>
          <cell r="F5361" t="str">
            <v>Монтаж опоры для антенны связи наружной установки высотой до 6м</v>
          </cell>
          <cell r="G5361" t="str">
            <v>Outdoor telecom antenna support installation, height up to 6m</v>
          </cell>
          <cell r="H5361" t="str">
            <v>шт.</v>
          </cell>
          <cell r="I5361" t="str">
            <v>pcs.</v>
          </cell>
          <cell r="J5361">
            <v>1.03</v>
          </cell>
          <cell r="K5361">
            <v>0.59099999999999997</v>
          </cell>
          <cell r="L5361" t="str">
            <v>KQ-52-00</v>
          </cell>
          <cell r="M5361" t="str">
            <v>Опоры и мачты, шт.</v>
          </cell>
          <cell r="N5361">
            <v>1</v>
          </cell>
          <cell r="O5361" t="str">
            <v>KQ-52-01</v>
          </cell>
          <cell r="P5361" t="str">
            <v>Монтаж опор и мачт высотой до 12м, шт.</v>
          </cell>
          <cell r="Q5361">
            <v>1</v>
          </cell>
        </row>
        <row r="5362">
          <cell r="E5362" t="str">
            <v>II00-10-04-2</v>
          </cell>
          <cell r="F5362" t="str">
            <v>Монтаж опоры для антенны связи наружной установки высотой до 12м</v>
          </cell>
          <cell r="G5362" t="str">
            <v>Outdoor telecom antenna support installation, height up to 12m</v>
          </cell>
          <cell r="H5362" t="str">
            <v>шт.</v>
          </cell>
          <cell r="I5362" t="str">
            <v>pcs.</v>
          </cell>
          <cell r="J5362">
            <v>2.06</v>
          </cell>
          <cell r="K5362">
            <v>0.94399999999999995</v>
          </cell>
          <cell r="L5362" t="str">
            <v>KQ-52-00</v>
          </cell>
          <cell r="M5362" t="str">
            <v>Опоры и мачты, шт.</v>
          </cell>
          <cell r="N5362">
            <v>1</v>
          </cell>
          <cell r="O5362" t="str">
            <v>KQ-52-01</v>
          </cell>
          <cell r="P5362" t="str">
            <v>Монтаж опор и мачт высотой до 12м, шт.</v>
          </cell>
          <cell r="Q5362">
            <v>1</v>
          </cell>
        </row>
        <row r="5363">
          <cell r="E5363" t="str">
            <v>II00-10-04-3</v>
          </cell>
          <cell r="F5363" t="str">
            <v>Монтаж опоры для антенны связи наружной установки высотой до 18м</v>
          </cell>
          <cell r="G5363" t="str">
            <v>Outdoor telecom antenna support installation, height up to 18m</v>
          </cell>
          <cell r="H5363" t="str">
            <v>шт.</v>
          </cell>
          <cell r="I5363" t="str">
            <v>pcs.</v>
          </cell>
          <cell r="J5363">
            <v>2.06</v>
          </cell>
          <cell r="K5363">
            <v>1.5210000000000001</v>
          </cell>
          <cell r="L5363" t="str">
            <v>KQ-52-00</v>
          </cell>
          <cell r="M5363" t="str">
            <v>Опоры и мачты, шт.</v>
          </cell>
          <cell r="N5363">
            <v>1</v>
          </cell>
          <cell r="O5363" t="str">
            <v>KQ-52-02</v>
          </cell>
          <cell r="P5363" t="str">
            <v>Монтаж опор и мачт высотой свыше 12м, шт.</v>
          </cell>
          <cell r="Q5363">
            <v>1</v>
          </cell>
        </row>
        <row r="5364">
          <cell r="E5364" t="str">
            <v>II00-10-04-4</v>
          </cell>
          <cell r="F5364" t="str">
            <v>Монтаж опоры для антенны связи наружной установки высотой до 24м</v>
          </cell>
          <cell r="G5364" t="str">
            <v>Outdoor telecom antenna support installation, height up to 24m</v>
          </cell>
          <cell r="H5364" t="str">
            <v>шт.</v>
          </cell>
          <cell r="I5364" t="str">
            <v>pcs.</v>
          </cell>
          <cell r="J5364">
            <v>3.09</v>
          </cell>
          <cell r="K5364">
            <v>2.181</v>
          </cell>
          <cell r="L5364" t="str">
            <v>KQ-52-00</v>
          </cell>
          <cell r="M5364" t="str">
            <v>Опоры и мачты, шт.</v>
          </cell>
          <cell r="N5364">
            <v>1</v>
          </cell>
          <cell r="O5364" t="str">
            <v>KQ-52-02</v>
          </cell>
          <cell r="P5364" t="str">
            <v>Монтаж опор и мачт высотой свыше 12м, шт.</v>
          </cell>
          <cell r="Q5364">
            <v>1</v>
          </cell>
        </row>
        <row r="5365">
          <cell r="E5365" t="str">
            <v>II00-10-04-5</v>
          </cell>
          <cell r="F5365" t="str">
            <v>Монтаж опоры для антенны связи наружной установки высотой свыше 24м</v>
          </cell>
          <cell r="G5365" t="str">
            <v>Outdoor telecom antenna support installation, height above 24m</v>
          </cell>
          <cell r="H5365" t="str">
            <v>шт.</v>
          </cell>
          <cell r="I5365" t="str">
            <v>pcs.</v>
          </cell>
          <cell r="J5365">
            <v>3.09</v>
          </cell>
          <cell r="K5365">
            <v>2.181</v>
          </cell>
          <cell r="L5365" t="str">
            <v>KQ-52-00</v>
          </cell>
          <cell r="M5365" t="str">
            <v>Опоры и мачты, шт.</v>
          </cell>
          <cell r="N5365">
            <v>1</v>
          </cell>
          <cell r="O5365" t="str">
            <v>KQ-52-02</v>
          </cell>
          <cell r="P5365" t="str">
            <v>Монтаж опор и мачт высотой свыше 12м, шт.</v>
          </cell>
          <cell r="Q5365">
            <v>1</v>
          </cell>
        </row>
        <row r="5366">
          <cell r="E5366" t="str">
            <v>II00-10-04-6</v>
          </cell>
          <cell r="F5366" t="str">
            <v>Монтаж антенны на опору высотой до 6м</v>
          </cell>
          <cell r="G5366" t="str">
            <v>Installation of an antenna onto a support, height up to 6m</v>
          </cell>
          <cell r="H5366" t="str">
            <v>шт.</v>
          </cell>
          <cell r="I5366" t="str">
            <v>pcs.</v>
          </cell>
          <cell r="J5366">
            <v>5.8070279999999999</v>
          </cell>
          <cell r="K5366">
            <v>0.26840570000000002</v>
          </cell>
          <cell r="L5366" t="str">
            <v>KQ-60-00</v>
          </cell>
          <cell r="M5366" t="str">
            <v>Оборудование и приборы КИПиА и слаботочных сетей, шт.</v>
          </cell>
          <cell r="N5366">
            <v>1</v>
          </cell>
          <cell r="O5366" t="str">
            <v>KQ-60-04</v>
          </cell>
          <cell r="P5366" t="str">
            <v>Монтаж оборудования оповещения и связи, шт.</v>
          </cell>
          <cell r="Q5366">
            <v>1</v>
          </cell>
        </row>
        <row r="5367">
          <cell r="E5367" t="str">
            <v>II00-10-04-7</v>
          </cell>
          <cell r="F5367" t="str">
            <v>Монтаж антенны на опору высотой до 12м</v>
          </cell>
          <cell r="G5367" t="str">
            <v>Installation of an antenna onto a support, height up to 12m</v>
          </cell>
          <cell r="H5367" t="str">
            <v>шт.</v>
          </cell>
          <cell r="I5367" t="str">
            <v>pcs.</v>
          </cell>
          <cell r="J5367">
            <v>18.345079999999999</v>
          </cell>
          <cell r="K5367">
            <v>0.26840570000000002</v>
          </cell>
          <cell r="L5367" t="str">
            <v>KQ-60-00</v>
          </cell>
          <cell r="M5367" t="str">
            <v>Оборудование и приборы КИПиА и слаботочных сетей, шт.</v>
          </cell>
          <cell r="N5367">
            <v>1</v>
          </cell>
          <cell r="O5367" t="str">
            <v>KQ-60-04</v>
          </cell>
          <cell r="P5367" t="str">
            <v>Монтаж оборудования оповещения и связи, шт.</v>
          </cell>
          <cell r="Q5367">
            <v>1</v>
          </cell>
        </row>
        <row r="5368">
          <cell r="E5368" t="str">
            <v>II00-10-04-8</v>
          </cell>
          <cell r="F5368" t="str">
            <v>Монтаж антенны на опору высотой до 18м</v>
          </cell>
          <cell r="G5368" t="str">
            <v>Installation of an antenna onto a support, height up to 18m</v>
          </cell>
          <cell r="H5368" t="str">
            <v>шт.</v>
          </cell>
          <cell r="I5368" t="str">
            <v>pcs.</v>
          </cell>
          <cell r="J5368">
            <v>18.399134</v>
          </cell>
          <cell r="K5368">
            <v>0.60841210000000012</v>
          </cell>
          <cell r="L5368" t="str">
            <v>KQ-60-00</v>
          </cell>
          <cell r="M5368" t="str">
            <v>Оборудование и приборы КИПиА и слаботочных сетей, шт.</v>
          </cell>
          <cell r="N5368">
            <v>1</v>
          </cell>
          <cell r="O5368" t="str">
            <v>KQ-60-04</v>
          </cell>
          <cell r="P5368" t="str">
            <v>Монтаж оборудования оповещения и связи, шт.</v>
          </cell>
          <cell r="Q5368">
            <v>1</v>
          </cell>
        </row>
        <row r="5369">
          <cell r="E5369" t="str">
            <v>II00-10-04-9</v>
          </cell>
          <cell r="F5369" t="str">
            <v>Монтаж антенны на опору высотой до 24м</v>
          </cell>
          <cell r="G5369" t="str">
            <v>Installation of an antenna onto a support, height up to 24m</v>
          </cell>
          <cell r="H5369" t="str">
            <v>шт.</v>
          </cell>
          <cell r="I5369" t="str">
            <v>pcs.</v>
          </cell>
          <cell r="J5369">
            <v>18.399277999999999</v>
          </cell>
          <cell r="K5369">
            <v>0.60841520000000004</v>
          </cell>
          <cell r="L5369" t="str">
            <v>KQ-60-00</v>
          </cell>
          <cell r="M5369" t="str">
            <v>Оборудование и приборы КИПиА и слаботочных сетей, шт.</v>
          </cell>
          <cell r="N5369">
            <v>1</v>
          </cell>
          <cell r="O5369" t="str">
            <v>KQ-60-04</v>
          </cell>
          <cell r="P5369" t="str">
            <v>Монтаж оборудования оповещения и связи, шт.</v>
          </cell>
          <cell r="Q5369">
            <v>1</v>
          </cell>
        </row>
        <row r="5370">
          <cell r="E5370" t="str">
            <v>II00-10-04-10</v>
          </cell>
          <cell r="F5370" t="str">
            <v>Монтаж антенны на опору высотой свыше до 24м</v>
          </cell>
          <cell r="G5370" t="str">
            <v>Installation of an antenna onto a support, height above 24m</v>
          </cell>
          <cell r="H5370" t="str">
            <v>шт.</v>
          </cell>
          <cell r="I5370" t="str">
            <v>pcs.</v>
          </cell>
          <cell r="J5370">
            <v>18.399404000000001</v>
          </cell>
          <cell r="K5370">
            <v>0.60841920000000005</v>
          </cell>
          <cell r="L5370" t="str">
            <v>KQ-60-00</v>
          </cell>
          <cell r="M5370" t="str">
            <v>Оборудование и приборы КИПиА и слаботочных сетей, шт.</v>
          </cell>
          <cell r="N5370">
            <v>1</v>
          </cell>
          <cell r="O5370" t="str">
            <v>KQ-60-04</v>
          </cell>
          <cell r="P5370" t="str">
            <v>Монтаж оборудования оповещения и связи, шт.</v>
          </cell>
          <cell r="Q5370">
            <v>1</v>
          </cell>
        </row>
        <row r="5371">
          <cell r="E5371" t="str">
            <v>II00-10-04-11</v>
          </cell>
          <cell r="F5371" t="str">
            <v>Монтаж антенны в здании</v>
          </cell>
          <cell r="G5371" t="str">
            <v>Installation of an antenna in a building</v>
          </cell>
          <cell r="H5371" t="str">
            <v>шт.</v>
          </cell>
          <cell r="I5371" t="str">
            <v>pcs.</v>
          </cell>
          <cell r="J5371">
            <v>8.359</v>
          </cell>
          <cell r="K5371">
            <v>5.8251999999999998E-2</v>
          </cell>
          <cell r="L5371" t="str">
            <v>KQ-60-00</v>
          </cell>
          <cell r="M5371" t="str">
            <v>Оборудование и приборы КИПиА и слаботочных сетей, шт.</v>
          </cell>
          <cell r="N5371">
            <v>1</v>
          </cell>
          <cell r="O5371" t="str">
            <v>KQ-60-04</v>
          </cell>
          <cell r="P5371" t="str">
            <v>Монтаж оборудования оповещения и связи, шт.</v>
          </cell>
          <cell r="Q5371">
            <v>1</v>
          </cell>
        </row>
        <row r="5372">
          <cell r="E5372" t="str">
            <v>II00-10-04-13</v>
          </cell>
          <cell r="F5372" t="str">
            <v>Монтаж мачты связи</v>
          </cell>
          <cell r="G5372" t="str">
            <v>Communication tower mounting</v>
          </cell>
          <cell r="H5372" t="str">
            <v>т</v>
          </cell>
          <cell r="I5372" t="str">
            <v>t</v>
          </cell>
          <cell r="J5372">
            <v>27.059000000000001</v>
          </cell>
          <cell r="K5372">
            <v>12.187999999999999</v>
          </cell>
          <cell r="L5372" t="str">
            <v>KQ-52-00</v>
          </cell>
          <cell r="M5372" t="str">
            <v>Опоры и мачты, шт.</v>
          </cell>
          <cell r="N5372">
            <v>0.2</v>
          </cell>
          <cell r="O5372" t="str">
            <v>KQ-52-02</v>
          </cell>
          <cell r="P5372" t="str">
            <v>Монтаж опор и мачт высотой свыше 12м, шт.</v>
          </cell>
          <cell r="Q5372">
            <v>1</v>
          </cell>
        </row>
        <row r="5373">
          <cell r="E5373" t="str">
            <v>II00-10-04-14</v>
          </cell>
          <cell r="F5373" t="str">
            <v>Монтаж антенны точки доступа WIFI (установка в зданиях)</v>
          </cell>
          <cell r="G5373" t="str">
            <v>Installation of an antenna for WIFI access point (installation in buildings)</v>
          </cell>
          <cell r="H5373" t="str">
            <v>шт.</v>
          </cell>
          <cell r="I5373" t="str">
            <v>pcs.</v>
          </cell>
          <cell r="J5373">
            <v>2.0100000000000002</v>
          </cell>
          <cell r="K5373">
            <v>0.04</v>
          </cell>
          <cell r="L5373" t="str">
            <v>KQ-60-00</v>
          </cell>
          <cell r="M5373" t="str">
            <v>Оборудование и приборы КИПиА и слаботочных сетей, шт.</v>
          </cell>
          <cell r="N5373">
            <v>1</v>
          </cell>
          <cell r="O5373" t="str">
            <v>KQ-60-04</v>
          </cell>
          <cell r="P5373" t="str">
            <v>Монтаж оборудования оповещения и связи, шт.</v>
          </cell>
          <cell r="Q5373">
            <v>1</v>
          </cell>
        </row>
        <row r="5374">
          <cell r="E5374" t="str">
            <v>II00-10-04-15</v>
          </cell>
          <cell r="F5374" t="str">
            <v>Монтаж антенны ретранслятора сотовой связи (установка в зданиях)</v>
          </cell>
          <cell r="G5374" t="str">
            <v>Installation of an antenna for cellular retranslator (installation in buildings)</v>
          </cell>
          <cell r="H5374" t="str">
            <v>шт.</v>
          </cell>
          <cell r="I5374" t="str">
            <v>pcs.</v>
          </cell>
          <cell r="J5374">
            <v>1.74</v>
          </cell>
          <cell r="K5374">
            <v>0.03</v>
          </cell>
          <cell r="L5374" t="str">
            <v>KQ-60-00</v>
          </cell>
          <cell r="M5374" t="str">
            <v>Оборудование и приборы КИПиА и слаботочных сетей, шт.</v>
          </cell>
          <cell r="N5374">
            <v>1</v>
          </cell>
          <cell r="O5374" t="str">
            <v>KQ-60-04</v>
          </cell>
          <cell r="P5374" t="str">
            <v>Монтаж оборудования оповещения и связи, шт.</v>
          </cell>
          <cell r="Q5374">
            <v>1</v>
          </cell>
        </row>
        <row r="5375">
          <cell r="E5375" t="str">
            <v>II00-10-05</v>
          </cell>
          <cell r="F5375" t="str">
            <v>Монтаж оборудования и панелей в зданиях</v>
          </cell>
          <cell r="G5375" t="str">
            <v>Installation of equipment and panels in buildings</v>
          </cell>
        </row>
        <row r="5376">
          <cell r="E5376" t="str">
            <v>II00-10-05-1</v>
          </cell>
          <cell r="F5376" t="str">
            <v>Монтаж кроссового, телекоммуникационного шкафа до 100 кг</v>
          </cell>
          <cell r="G5376" t="str">
            <v>Installation of marshalling, telecom cabinet, up to 100 kg</v>
          </cell>
          <cell r="H5376" t="str">
            <v>шт.</v>
          </cell>
          <cell r="I5376" t="str">
            <v>pcs.</v>
          </cell>
          <cell r="J5376">
            <v>8.5589999999999993</v>
          </cell>
          <cell r="K5376">
            <v>7.0000000000000001E-3</v>
          </cell>
          <cell r="L5376" t="str">
            <v>KQ-58-00</v>
          </cell>
          <cell r="M5376" t="str">
            <v>Щитовое оборудование КИПиА и слаботочных сетей, шт.</v>
          </cell>
          <cell r="N5376">
            <v>1</v>
          </cell>
          <cell r="O5376" t="str">
            <v>KQ-58-02</v>
          </cell>
          <cell r="P5376" t="str">
            <v>Монтаж щитового оборудования телекоммуникационных сетей, шт.</v>
          </cell>
          <cell r="Q5376">
            <v>1</v>
          </cell>
        </row>
        <row r="5377">
          <cell r="E5377" t="str">
            <v>II00-10-05-2</v>
          </cell>
          <cell r="F5377" t="str">
            <v>Монтаж кроссового, телекоммуникационного шкафа от 101 до 300 кг</v>
          </cell>
          <cell r="G5377" t="str">
            <v>Installation of marshalling, telecom cabinet, from 101 up to 300 kg</v>
          </cell>
          <cell r="H5377" t="str">
            <v>шт.</v>
          </cell>
          <cell r="I5377" t="str">
            <v>pcs.</v>
          </cell>
          <cell r="J5377">
            <v>13.759</v>
          </cell>
          <cell r="K5377">
            <v>2.2189999999999999</v>
          </cell>
          <cell r="L5377" t="str">
            <v>KQ-58-00</v>
          </cell>
          <cell r="M5377" t="str">
            <v>Щитовое оборудование КИПиА и слаботочных сетей, шт.</v>
          </cell>
          <cell r="N5377">
            <v>1</v>
          </cell>
          <cell r="O5377" t="str">
            <v>KQ-58-02</v>
          </cell>
          <cell r="P5377" t="str">
            <v>Монтаж щитового оборудования телекоммуникационных сетей, шт.</v>
          </cell>
          <cell r="Q5377">
            <v>1</v>
          </cell>
        </row>
        <row r="5378">
          <cell r="E5378" t="str">
            <v>II00-10-05-3</v>
          </cell>
          <cell r="F5378" t="str">
            <v>Монтаж кроссового, телекоммуникационного шкафа свыше 301 кг</v>
          </cell>
          <cell r="G5378" t="str">
            <v>Installation of marshalling, telecom cabinet, above 301 kg</v>
          </cell>
          <cell r="H5378" t="str">
            <v>шт.</v>
          </cell>
          <cell r="I5378" t="str">
            <v>pcs.</v>
          </cell>
          <cell r="J5378">
            <v>16.859000000000002</v>
          </cell>
          <cell r="K5378">
            <v>2.7029999999999998</v>
          </cell>
          <cell r="L5378" t="str">
            <v>KQ-58-00</v>
          </cell>
          <cell r="M5378" t="str">
            <v>Щитовое оборудование КИПиА и слаботочных сетей, шт.</v>
          </cell>
          <cell r="N5378">
            <v>1</v>
          </cell>
          <cell r="O5378" t="str">
            <v>KQ-58-02</v>
          </cell>
          <cell r="P5378" t="str">
            <v>Монтаж щитового оборудования телекоммуникационных сетей, шт.</v>
          </cell>
          <cell r="Q5378">
            <v>1</v>
          </cell>
        </row>
        <row r="5379">
          <cell r="E5379" t="str">
            <v>II00-10-05-6</v>
          </cell>
          <cell r="F5379" t="str">
            <v>Монтаж коммутационной панели оптоволоконных линий (до 12 волокон)</v>
          </cell>
          <cell r="G5379" t="str">
            <v>Installation of fiber-optic line patch panel (up to 12 fibers)</v>
          </cell>
          <cell r="H5379" t="str">
            <v>шт.</v>
          </cell>
          <cell r="I5379" t="str">
            <v>pcs.</v>
          </cell>
          <cell r="J5379">
            <v>1.0900000000000001</v>
          </cell>
          <cell r="K5379">
            <v>1.035E-2</v>
          </cell>
          <cell r="L5379" t="str">
            <v>KQ-58-00</v>
          </cell>
          <cell r="M5379" t="str">
            <v>Щитовое оборудование КИПиА и слаботочных сетей, шт.</v>
          </cell>
          <cell r="N5379">
            <v>0</v>
          </cell>
          <cell r="O5379" t="str">
            <v>KQ-58-02</v>
          </cell>
          <cell r="P5379" t="str">
            <v>Монтаж щитового оборудования телекоммуникационных сетей, шт.</v>
          </cell>
          <cell r="Q5379">
            <v>0</v>
          </cell>
        </row>
        <row r="5380">
          <cell r="E5380" t="str">
            <v>II00-10-05-7</v>
          </cell>
          <cell r="F5380" t="str">
            <v>Монтаж коммутационной панели оптоволоконных линий (до 24 волокон)</v>
          </cell>
          <cell r="G5380" t="str">
            <v>Installation of fiber-optic line patch panel (up to 24 fibers)</v>
          </cell>
          <cell r="H5380" t="str">
            <v>шт.</v>
          </cell>
          <cell r="I5380" t="str">
            <v>pcs.</v>
          </cell>
          <cell r="J5380">
            <v>1.0900000000000001</v>
          </cell>
          <cell r="K5380">
            <v>1.035E-2</v>
          </cell>
          <cell r="L5380" t="str">
            <v>KQ-58-00</v>
          </cell>
          <cell r="M5380" t="str">
            <v>Щитовое оборудование КИПиА и слаботочных сетей, шт.</v>
          </cell>
          <cell r="N5380">
            <v>0</v>
          </cell>
          <cell r="O5380" t="str">
            <v>KQ-58-02</v>
          </cell>
          <cell r="P5380" t="str">
            <v>Монтаж щитового оборудования телекоммуникационных сетей, шт.</v>
          </cell>
          <cell r="Q5380">
            <v>0</v>
          </cell>
        </row>
        <row r="5381">
          <cell r="E5381" t="str">
            <v>II00-10-05-8</v>
          </cell>
          <cell r="F5381" t="str">
            <v>Монтаж коммутационной панели оптоволоконных линий (до 48 волокон)</v>
          </cell>
          <cell r="G5381" t="str">
            <v>Installation of fiber-optic line patch panel (up to 48 fibers)</v>
          </cell>
          <cell r="H5381" t="str">
            <v>шт.</v>
          </cell>
          <cell r="I5381" t="str">
            <v>pcs.</v>
          </cell>
          <cell r="J5381">
            <v>1.0900000000000001</v>
          </cell>
          <cell r="K5381">
            <v>1.035E-2</v>
          </cell>
          <cell r="L5381" t="str">
            <v>KQ-58-00</v>
          </cell>
          <cell r="M5381" t="str">
            <v>Щитовое оборудование КИПиА и слаботочных сетей, шт.</v>
          </cell>
          <cell r="N5381">
            <v>0</v>
          </cell>
          <cell r="O5381" t="str">
            <v>KQ-58-02</v>
          </cell>
          <cell r="P5381" t="str">
            <v>Монтаж щитового оборудования телекоммуникационных сетей, шт.</v>
          </cell>
          <cell r="Q5381">
            <v>0</v>
          </cell>
        </row>
        <row r="5382">
          <cell r="E5382" t="str">
            <v>II00-10-05-9</v>
          </cell>
          <cell r="F5382" t="str">
            <v>Монтаж коммутационной панели оптоволоконных линий (до 96 волокон)</v>
          </cell>
          <cell r="G5382" t="str">
            <v>Installation of fiber-optic line patch panel (up to 96 fibers)</v>
          </cell>
          <cell r="H5382" t="str">
            <v>шт.</v>
          </cell>
          <cell r="I5382" t="str">
            <v>pcs.</v>
          </cell>
          <cell r="J5382">
            <v>2.12</v>
          </cell>
          <cell r="K5382">
            <v>1.0699999999999999E-2</v>
          </cell>
          <cell r="L5382" t="str">
            <v>KQ-58-00</v>
          </cell>
          <cell r="M5382" t="str">
            <v>Щитовое оборудование КИПиА и слаботочных сетей, шт.</v>
          </cell>
          <cell r="N5382">
            <v>0</v>
          </cell>
          <cell r="O5382" t="str">
            <v>KQ-58-02</v>
          </cell>
          <cell r="P5382" t="str">
            <v>Монтаж щитового оборудования телекоммуникационных сетей, шт.</v>
          </cell>
          <cell r="Q5382">
            <v>0</v>
          </cell>
        </row>
        <row r="5383">
          <cell r="E5383" t="str">
            <v>II00-10-05-10</v>
          </cell>
          <cell r="F5383" t="str">
            <v>Монтаж консоли оператора</v>
          </cell>
          <cell r="G5383" t="str">
            <v>Operator console installation</v>
          </cell>
          <cell r="H5383" t="str">
            <v>шт.</v>
          </cell>
          <cell r="I5383" t="str">
            <v>pcs.</v>
          </cell>
          <cell r="J5383">
            <v>18.5</v>
          </cell>
          <cell r="K5383">
            <v>1.4359999999999999</v>
          </cell>
          <cell r="L5383" t="str">
            <v>KQ-59-00</v>
          </cell>
          <cell r="M5383" t="str">
            <v>Оконечные и распределительные устройства силовых и слаботочных сетей, шт.</v>
          </cell>
          <cell r="N5383">
            <v>1</v>
          </cell>
          <cell r="O5383" t="str">
            <v>KQ-59-02</v>
          </cell>
          <cell r="P5383" t="str">
            <v>Монтаж оконечных и распределительных устройств слаботочных сетей, шт.</v>
          </cell>
          <cell r="Q5383">
            <v>1</v>
          </cell>
        </row>
        <row r="5384">
          <cell r="E5384" t="str">
            <v>II00-10-05-11</v>
          </cell>
          <cell r="F5384" t="str">
            <v>Монтаж коммутатора /маршрутизатора /криптошлюза /межсетевого экрана</v>
          </cell>
          <cell r="G5384" t="str">
            <v>Installation of a switch /router/VPN gateway/network firewall</v>
          </cell>
          <cell r="H5384" t="str">
            <v>шт.</v>
          </cell>
          <cell r="I5384" t="str">
            <v>pcs.</v>
          </cell>
          <cell r="J5384">
            <v>1.03</v>
          </cell>
          <cell r="K5384">
            <v>1.035E-2</v>
          </cell>
          <cell r="L5384" t="str">
            <v>KQ-58-00</v>
          </cell>
          <cell r="M5384" t="str">
            <v>Щитовое оборудование КИПиА и слаботочных сетей, шт.</v>
          </cell>
          <cell r="N5384">
            <v>0</v>
          </cell>
          <cell r="O5384" t="str">
            <v>KQ-58-02</v>
          </cell>
          <cell r="P5384" t="str">
            <v>Монтаж щитового оборудования телекоммуникационных сетей, шт.</v>
          </cell>
          <cell r="Q5384">
            <v>0</v>
          </cell>
        </row>
        <row r="5385">
          <cell r="E5385" t="str">
            <v>II00-10-05-12</v>
          </cell>
          <cell r="F5385" t="str">
            <v>Монтаж медиаконвертера</v>
          </cell>
          <cell r="G5385" t="str">
            <v>Installation of a media converter</v>
          </cell>
          <cell r="H5385" t="str">
            <v>шт.</v>
          </cell>
          <cell r="I5385" t="str">
            <v>pcs.</v>
          </cell>
          <cell r="J5385">
            <v>1.03</v>
          </cell>
          <cell r="K5385">
            <v>1.035E-2</v>
          </cell>
          <cell r="L5385" t="str">
            <v>KQ-60-00</v>
          </cell>
          <cell r="M5385" t="str">
            <v>Оборудование и приборы КИПиА и слаботочных сетей, шт.</v>
          </cell>
          <cell r="N5385">
            <v>1</v>
          </cell>
          <cell r="O5385" t="str">
            <v>KQ-60-07</v>
          </cell>
          <cell r="P5385" t="str">
            <v>Монтаж мультимедийного оборудования и оргтехники, шт.</v>
          </cell>
          <cell r="Q5385">
            <v>1</v>
          </cell>
        </row>
        <row r="5386">
          <cell r="E5386" t="str">
            <v>II00-10-05-14</v>
          </cell>
          <cell r="F5386" t="str">
            <v>Монтаж преобразователь интерфейсов RS-485/RS-232 в Ethernet</v>
          </cell>
          <cell r="G5386" t="str">
            <v>Installation of RS-485/RS-232 to Ethernet interface converter</v>
          </cell>
          <cell r="H5386" t="str">
            <v>шт.</v>
          </cell>
          <cell r="I5386" t="str">
            <v>pcs.</v>
          </cell>
          <cell r="J5386">
            <v>1.2</v>
          </cell>
          <cell r="K5386">
            <v>1.4999999999999999E-2</v>
          </cell>
          <cell r="L5386" t="str">
            <v>KQ-58-00</v>
          </cell>
          <cell r="M5386" t="str">
            <v>Щитовое оборудование КИПиА и слаботочных сетей, шт.</v>
          </cell>
          <cell r="N5386">
            <v>0</v>
          </cell>
          <cell r="O5386" t="str">
            <v>KQ-58-02</v>
          </cell>
          <cell r="P5386" t="str">
            <v>Монтаж щитового оборудования телекоммуникационных сетей, шт.</v>
          </cell>
          <cell r="Q5386">
            <v>0</v>
          </cell>
        </row>
        <row r="5387">
          <cell r="E5387" t="str">
            <v>II00-10-05-19</v>
          </cell>
          <cell r="F5387" t="str">
            <v>Монтаж розетки телекоммуникационной (накладной монтаж)</v>
          </cell>
          <cell r="G5387" t="str">
            <v>Installation of a telecommunication outlet (surface-mount)</v>
          </cell>
          <cell r="H5387" t="str">
            <v>шт.</v>
          </cell>
          <cell r="I5387" t="str">
            <v>pcs.</v>
          </cell>
          <cell r="J5387">
            <v>0</v>
          </cell>
          <cell r="K5387">
            <v>0</v>
          </cell>
          <cell r="L5387" t="str">
            <v>KQ-59-00</v>
          </cell>
          <cell r="M5387" t="str">
            <v>Оконечные и распределительные устройства силовых и слаботочных сетей, шт.</v>
          </cell>
          <cell r="N5387">
            <v>1</v>
          </cell>
          <cell r="O5387" t="str">
            <v>KQ-59-02</v>
          </cell>
          <cell r="P5387" t="str">
            <v>Монтаж оконечных и распределительных устройств слаботочных сетей, шт.</v>
          </cell>
          <cell r="Q5387">
            <v>1</v>
          </cell>
        </row>
        <row r="5388">
          <cell r="E5388" t="str">
            <v>II00-10-05-15</v>
          </cell>
          <cell r="F5388" t="str">
            <v>Монтаж розетки телекоммуникационной (встраеваемой)</v>
          </cell>
          <cell r="G5388" t="str">
            <v>Installation of a telecommunication outlet (integrated)</v>
          </cell>
          <cell r="H5388" t="str">
            <v>шт.</v>
          </cell>
          <cell r="I5388" t="str">
            <v>pcs.</v>
          </cell>
          <cell r="J5388">
            <v>1</v>
          </cell>
          <cell r="K5388">
            <v>1.4999999999999999E-2</v>
          </cell>
          <cell r="L5388" t="str">
            <v>KQ-59-00</v>
          </cell>
          <cell r="M5388" t="str">
            <v>Оконечные и распределительные устройства силовых и слаботочных сетей, шт.</v>
          </cell>
          <cell r="N5388">
            <v>1</v>
          </cell>
          <cell r="O5388" t="str">
            <v>KQ-59-02</v>
          </cell>
          <cell r="P5388" t="str">
            <v>Монтаж оконечных и распределительных устройств слаботочных сетей, шт.</v>
          </cell>
          <cell r="Q5388">
            <v>1</v>
          </cell>
        </row>
        <row r="5389">
          <cell r="E5389" t="str">
            <v>II00-10-05-16</v>
          </cell>
          <cell r="F5389" t="str">
            <v>Монтаж автоматического выключателя</v>
          </cell>
          <cell r="G5389" t="str">
            <v>Installation of a circuit breaker</v>
          </cell>
          <cell r="H5389" t="str">
            <v>шт.</v>
          </cell>
          <cell r="I5389" t="str">
            <v>pcs.</v>
          </cell>
          <cell r="J5389">
            <v>0.52</v>
          </cell>
          <cell r="K5389">
            <v>1.4999999999999999E-2</v>
          </cell>
          <cell r="L5389" t="str">
            <v>KQ-58-00</v>
          </cell>
          <cell r="M5389" t="str">
            <v>Щитовое оборудование КИПиА и слаботочных сетей, шт.</v>
          </cell>
          <cell r="N5389">
            <v>0</v>
          </cell>
          <cell r="O5389" t="str">
            <v>KQ-58-01</v>
          </cell>
          <cell r="P5389" t="str">
            <v>Монтаж щитового оборудования КИПиА, шт.</v>
          </cell>
          <cell r="Q5389">
            <v>0</v>
          </cell>
        </row>
        <row r="5390">
          <cell r="E5390" t="str">
            <v>II00-10-05-17</v>
          </cell>
          <cell r="F5390" t="str">
            <v>Монтаж пульта управления климатом кондиционер/вентиляция/теплый пол/отопление (накладной монтаж)</v>
          </cell>
          <cell r="G5390" t="str">
            <v>Installation of a control panel for climate control system/air conditioner/ventilation/underfloor heating/heating system (surface-mount)</v>
          </cell>
          <cell r="H5390" t="str">
            <v>шт.</v>
          </cell>
          <cell r="I5390" t="str">
            <v>pcs.</v>
          </cell>
          <cell r="J5390">
            <v>1.6800000000000002</v>
          </cell>
          <cell r="K5390">
            <v>0.02</v>
          </cell>
          <cell r="L5390" t="str">
            <v>KQ-59-00</v>
          </cell>
          <cell r="M5390" t="str">
            <v>Оконечные и распределительные устройства силовых и слаботочных сетей, шт.</v>
          </cell>
          <cell r="N5390">
            <v>1</v>
          </cell>
          <cell r="O5390" t="str">
            <v>KQ-59-02</v>
          </cell>
          <cell r="P5390" t="str">
            <v>Монтаж оконечных и распределительных устройств слаботочных сетей, шт.</v>
          </cell>
          <cell r="Q5390">
            <v>1</v>
          </cell>
        </row>
        <row r="5391">
          <cell r="E5391" t="str">
            <v>II00-10-05-18</v>
          </cell>
          <cell r="F5391" t="str">
            <v>Монтаж пульта управления климатом кондиционер/вентиляция/теплый пол/отопление (встраиваемый монтаж)</v>
          </cell>
          <cell r="G5391" t="str">
            <v>Installation of a control panel for climate control system/air conditioner/ventilation/underfloor heating/heating system (integrated)</v>
          </cell>
          <cell r="H5391" t="str">
            <v>шт.</v>
          </cell>
          <cell r="I5391" t="str">
            <v>pcs.</v>
          </cell>
          <cell r="J5391">
            <v>1.33</v>
          </cell>
          <cell r="K5391">
            <v>0.02</v>
          </cell>
          <cell r="L5391" t="str">
            <v>KQ-59-00</v>
          </cell>
          <cell r="M5391" t="str">
            <v>Оконечные и распределительные устройства силовых и слаботочных сетей, шт.</v>
          </cell>
          <cell r="N5391">
            <v>1</v>
          </cell>
          <cell r="O5391" t="str">
            <v>KQ-59-02</v>
          </cell>
          <cell r="P5391" t="str">
            <v>Монтаж оконечных и распределительных устройств слаботочных сетей, шт.</v>
          </cell>
          <cell r="Q5391">
            <v>1</v>
          </cell>
        </row>
        <row r="5392">
          <cell r="E5392" t="str">
            <v>II00-12</v>
          </cell>
          <cell r="F5392" t="str">
            <v>Монтаж систем обеспечения безопасности</v>
          </cell>
          <cell r="G5392" t="str">
            <v>Installation of safety systems</v>
          </cell>
        </row>
        <row r="5393">
          <cell r="E5393" t="str">
            <v>II00-12-01</v>
          </cell>
          <cell r="F5393" t="str">
            <v>Монтаж систем обеспечения безопасности</v>
          </cell>
          <cell r="G5393" t="str">
            <v>Installation of safety systems</v>
          </cell>
        </row>
        <row r="5394">
          <cell r="E5394" t="str">
            <v>II00-12-01-1</v>
          </cell>
          <cell r="F5394" t="str">
            <v>Датчик пожарной сигнализации дыма / тепловой наружного исполнения</v>
          </cell>
          <cell r="G5394" t="str">
            <v>Fire alarm smoke / heat detector, outdoor design</v>
          </cell>
          <cell r="H5394" t="str">
            <v>шт.</v>
          </cell>
          <cell r="I5394" t="str">
            <v>pcs.</v>
          </cell>
          <cell r="J5394">
            <v>1.68</v>
          </cell>
          <cell r="K5394">
            <v>1.4999999999999999E-2</v>
          </cell>
          <cell r="L5394" t="str">
            <v>KQ-60-00</v>
          </cell>
          <cell r="M5394" t="str">
            <v>Оборудование и приборы КИПиА и слаботочных сетей, шт.</v>
          </cell>
          <cell r="N5394">
            <v>1</v>
          </cell>
          <cell r="O5394" t="str">
            <v>KQ-60-03</v>
          </cell>
          <cell r="P5394" t="str">
            <v>Монтаж приборов охранно-пожарной сигнализации, оповещения и связи, шт.</v>
          </cell>
          <cell r="Q5394">
            <v>1</v>
          </cell>
        </row>
        <row r="5395">
          <cell r="E5395" t="str">
            <v>II00-12-01-2</v>
          </cell>
          <cell r="F5395" t="str">
            <v>Датчик пожарной сигнализации дыма / тепловой внутреннего исполнения</v>
          </cell>
          <cell r="G5395" t="str">
            <v>Fire alarm smoke / heat detector, indoor design</v>
          </cell>
          <cell r="H5395" t="str">
            <v>шт.</v>
          </cell>
          <cell r="I5395" t="str">
            <v>pcs.</v>
          </cell>
          <cell r="J5395">
            <v>1.68</v>
          </cell>
          <cell r="K5395">
            <v>1.4999999999999999E-2</v>
          </cell>
          <cell r="L5395" t="str">
            <v>KQ-60-00</v>
          </cell>
          <cell r="M5395" t="str">
            <v>Оборудование и приборы КИПиА и слаботочных сетей, шт.</v>
          </cell>
          <cell r="N5395">
            <v>1</v>
          </cell>
          <cell r="O5395" t="str">
            <v>KQ-60-03</v>
          </cell>
          <cell r="P5395" t="str">
            <v>Монтаж приборов охранно-пожарной сигнализации, оповещения и связи, шт.</v>
          </cell>
          <cell r="Q5395">
            <v>1</v>
          </cell>
        </row>
        <row r="5396">
          <cell r="E5396" t="str">
            <v>II00-12-01-3</v>
          </cell>
          <cell r="F5396" t="str">
            <v>Датчик пожарной сигнализации инфракрасный / пламени наружного исполнения</v>
          </cell>
          <cell r="G5396" t="str">
            <v>Infrared/flame detector, outdoor design</v>
          </cell>
          <cell r="H5396" t="str">
            <v>шт.</v>
          </cell>
          <cell r="I5396" t="str">
            <v>pcs.</v>
          </cell>
          <cell r="J5396">
            <v>1.68</v>
          </cell>
          <cell r="K5396">
            <v>1.4999999999999999E-2</v>
          </cell>
          <cell r="L5396" t="str">
            <v>KQ-60-00</v>
          </cell>
          <cell r="M5396" t="str">
            <v>Оборудование и приборы КИПиА и слаботочных сетей, шт.</v>
          </cell>
          <cell r="N5396">
            <v>1</v>
          </cell>
          <cell r="O5396" t="str">
            <v>KQ-60-03</v>
          </cell>
          <cell r="P5396" t="str">
            <v>Монтаж приборов охранно-пожарной сигнализации, оповещения и связи, шт.</v>
          </cell>
          <cell r="Q5396">
            <v>1</v>
          </cell>
        </row>
        <row r="5397">
          <cell r="E5397" t="str">
            <v>II00-12-01-4</v>
          </cell>
          <cell r="F5397" t="str">
            <v>Датчик пожарной сигнализации инфракрасный / пламени внутреннего исполнения</v>
          </cell>
          <cell r="G5397" t="str">
            <v>Infrared/flame detector, indoor design</v>
          </cell>
          <cell r="H5397" t="str">
            <v>шт.</v>
          </cell>
          <cell r="I5397" t="str">
            <v>pcs.</v>
          </cell>
          <cell r="J5397">
            <v>0.84</v>
          </cell>
          <cell r="K5397">
            <v>1.4999999999999999E-2</v>
          </cell>
          <cell r="L5397" t="str">
            <v>KQ-60-00</v>
          </cell>
          <cell r="M5397" t="str">
            <v>Оборудование и приборы КИПиА и слаботочных сетей, шт.</v>
          </cell>
          <cell r="N5397">
            <v>1</v>
          </cell>
          <cell r="O5397" t="str">
            <v>KQ-60-03</v>
          </cell>
          <cell r="P5397" t="str">
            <v>Монтаж приборов охранно-пожарной сигнализации, оповещения и связи, шт.</v>
          </cell>
          <cell r="Q5397">
            <v>1</v>
          </cell>
        </row>
        <row r="5398">
          <cell r="E5398" t="str">
            <v>II00-12-01-5</v>
          </cell>
          <cell r="F5398" t="str">
            <v>Блок линейного теплового извещателя наружного исполнения</v>
          </cell>
          <cell r="G5398" t="str">
            <v>Linear heat detection unit, outdoor design</v>
          </cell>
          <cell r="H5398" t="str">
            <v>шт.</v>
          </cell>
          <cell r="I5398" t="str">
            <v>pcs.</v>
          </cell>
          <cell r="J5398">
            <v>4.8</v>
          </cell>
          <cell r="K5398">
            <v>1.4999999999999999E-2</v>
          </cell>
          <cell r="L5398" t="str">
            <v>KQ-60-00</v>
          </cell>
          <cell r="M5398" t="str">
            <v>Оборудование и приборы КИПиА и слаботочных сетей, шт.</v>
          </cell>
          <cell r="N5398">
            <v>1</v>
          </cell>
          <cell r="O5398" t="str">
            <v>KQ-60-03</v>
          </cell>
          <cell r="P5398" t="str">
            <v>Монтаж приборов охранно-пожарной сигнализации, оповещения и связи, шт.</v>
          </cell>
          <cell r="Q5398">
            <v>1</v>
          </cell>
        </row>
        <row r="5399">
          <cell r="E5399" t="str">
            <v>II00-12-01-6</v>
          </cell>
          <cell r="F5399" t="str">
            <v>Блок линейного теплового извещателя внутреннего исполнения</v>
          </cell>
          <cell r="G5399" t="str">
            <v>Linear heat detection unit, indoor design</v>
          </cell>
          <cell r="H5399" t="str">
            <v>шт.</v>
          </cell>
          <cell r="I5399" t="str">
            <v>pcs.</v>
          </cell>
          <cell r="J5399">
            <v>4.8</v>
          </cell>
          <cell r="K5399">
            <v>1.4999999999999999E-2</v>
          </cell>
          <cell r="L5399" t="str">
            <v>KQ-60-00</v>
          </cell>
          <cell r="M5399" t="str">
            <v>Оборудование и приборы КИПиА и слаботочных сетей, шт.</v>
          </cell>
          <cell r="N5399">
            <v>1</v>
          </cell>
          <cell r="O5399" t="str">
            <v>KQ-60-03</v>
          </cell>
          <cell r="P5399" t="str">
            <v>Монтаж приборов охранно-пожарной сигнализации, оповещения и связи, шт.</v>
          </cell>
          <cell r="Q5399">
            <v>1</v>
          </cell>
        </row>
        <row r="5400">
          <cell r="E5400" t="str">
            <v>II00-12-01-7</v>
          </cell>
          <cell r="F5400" t="str">
            <v>Термокабель для линейного теплового извещателя</v>
          </cell>
          <cell r="G5400" t="str">
            <v>Linear heat detection cable (heat trace cable)</v>
          </cell>
          <cell r="H5400" t="str">
            <v>м</v>
          </cell>
          <cell r="I5400" t="str">
            <v>m</v>
          </cell>
          <cell r="J5400">
            <v>0.1336</v>
          </cell>
          <cell r="K5400">
            <v>6.6601400000000005E-2</v>
          </cell>
          <cell r="L5400" t="str">
            <v>KQ-48-00</v>
          </cell>
          <cell r="M5400" t="str">
            <v>Кабель КИПиА, м</v>
          </cell>
          <cell r="N5400">
            <v>1</v>
          </cell>
          <cell r="O5400" t="str">
            <v>KQ-48-01</v>
          </cell>
          <cell r="P5400" t="str">
            <v>Монтаж кабеля КИПиА, м</v>
          </cell>
          <cell r="Q5400">
            <v>1</v>
          </cell>
        </row>
        <row r="5401">
          <cell r="E5401" t="str">
            <v>II00-12-01-8</v>
          </cell>
          <cell r="F5401" t="str">
            <v>Проблесковый маячок наружного исполнения</v>
          </cell>
          <cell r="G5401" t="str">
            <v>Flashing beacon, outdoor design</v>
          </cell>
          <cell r="H5401" t="str">
            <v>шт.</v>
          </cell>
          <cell r="I5401" t="str">
            <v>pcs.</v>
          </cell>
          <cell r="J5401">
            <v>1.68</v>
          </cell>
          <cell r="K5401">
            <v>1.4999999999999999E-2</v>
          </cell>
          <cell r="L5401" t="str">
            <v>KQ-60-00</v>
          </cell>
          <cell r="M5401" t="str">
            <v>Оборудование и приборы КИПиА и слаботочных сетей, шт.</v>
          </cell>
          <cell r="N5401">
            <v>1</v>
          </cell>
          <cell r="O5401" t="str">
            <v>KQ-60-03</v>
          </cell>
          <cell r="P5401" t="str">
            <v>Монтаж приборов охранно-пожарной сигнализации, оповещения и связи, шт.</v>
          </cell>
          <cell r="Q5401">
            <v>1</v>
          </cell>
        </row>
        <row r="5402">
          <cell r="E5402" t="str">
            <v>II00-12-01-9</v>
          </cell>
          <cell r="F5402" t="str">
            <v>Проблесковый маячок внутреннего исполнения</v>
          </cell>
          <cell r="G5402" t="str">
            <v>Flashing beacon, indoor design</v>
          </cell>
          <cell r="H5402" t="str">
            <v>шт.</v>
          </cell>
          <cell r="I5402" t="str">
            <v>pcs.</v>
          </cell>
          <cell r="J5402">
            <v>1.68</v>
          </cell>
          <cell r="K5402">
            <v>1.4999999999999999E-2</v>
          </cell>
          <cell r="L5402" t="str">
            <v>KQ-60-00</v>
          </cell>
          <cell r="M5402" t="str">
            <v>Оборудование и приборы КИПиА и слаботочных сетей, шт.</v>
          </cell>
          <cell r="N5402">
            <v>1</v>
          </cell>
          <cell r="O5402" t="str">
            <v>KQ-60-03</v>
          </cell>
          <cell r="P5402" t="str">
            <v>Монтаж приборов охранно-пожарной сигнализации, оповещения и связи, шт.</v>
          </cell>
          <cell r="Q5402">
            <v>1</v>
          </cell>
        </row>
        <row r="5403">
          <cell r="E5403" t="str">
            <v>II00-12-01-10</v>
          </cell>
          <cell r="F5403" t="str">
            <v>Сирена, звуковой оповещатель наружного исполнения</v>
          </cell>
          <cell r="G5403" t="str">
            <v>Horn, sound alarm, outdoor design</v>
          </cell>
          <cell r="H5403" t="str">
            <v>шт.</v>
          </cell>
          <cell r="I5403" t="str">
            <v>pcs.</v>
          </cell>
          <cell r="J5403">
            <v>4.51</v>
          </cell>
          <cell r="K5403">
            <v>1.4999999999999999E-2</v>
          </cell>
          <cell r="L5403" t="str">
            <v>KQ-60-00</v>
          </cell>
          <cell r="M5403" t="str">
            <v>Оборудование и приборы КИПиА и слаботочных сетей, шт.</v>
          </cell>
          <cell r="N5403">
            <v>1</v>
          </cell>
          <cell r="O5403" t="str">
            <v>KQ-60-03</v>
          </cell>
          <cell r="P5403" t="str">
            <v>Монтаж приборов охранно-пожарной сигнализации, оповещения и связи, шт.</v>
          </cell>
          <cell r="Q5403">
            <v>1</v>
          </cell>
        </row>
        <row r="5404">
          <cell r="E5404" t="str">
            <v>II00-12-01-11</v>
          </cell>
          <cell r="F5404" t="str">
            <v>Сирена, звуковой оповещатель внутреннего исполнения</v>
          </cell>
          <cell r="G5404" t="str">
            <v>Horn, sound alarm, indoor design</v>
          </cell>
          <cell r="H5404" t="str">
            <v>шт.</v>
          </cell>
          <cell r="I5404" t="str">
            <v>pcs.</v>
          </cell>
          <cell r="J5404">
            <v>1.51</v>
          </cell>
          <cell r="K5404">
            <v>1.4999999999999999E-2</v>
          </cell>
          <cell r="L5404" t="str">
            <v>KQ-60-00</v>
          </cell>
          <cell r="M5404" t="str">
            <v>Оборудование и приборы КИПиА и слаботочных сетей, шт.</v>
          </cell>
          <cell r="N5404">
            <v>1</v>
          </cell>
          <cell r="O5404" t="str">
            <v>KQ-60-03</v>
          </cell>
          <cell r="P5404" t="str">
            <v>Монтаж приборов охранно-пожарной сигнализации, оповещения и связи, шт.</v>
          </cell>
          <cell r="Q5404">
            <v>1</v>
          </cell>
        </row>
        <row r="5405">
          <cell r="E5405" t="str">
            <v>II00-12-01-12</v>
          </cell>
          <cell r="F5405" t="str">
            <v>Монтаж светового табло наружного исполнения</v>
          </cell>
          <cell r="G5405" t="str">
            <v>Installation of an indication panel, outdoor design</v>
          </cell>
          <cell r="H5405" t="str">
            <v>шт.</v>
          </cell>
          <cell r="I5405" t="str">
            <v>pcs.</v>
          </cell>
          <cell r="J5405">
            <v>1.51</v>
          </cell>
          <cell r="K5405">
            <v>1.4999999999999999E-2</v>
          </cell>
          <cell r="L5405" t="str">
            <v>KQ-60-00</v>
          </cell>
          <cell r="M5405" t="str">
            <v>Оборудование и приборы КИПиА и слаботочных сетей, шт.</v>
          </cell>
          <cell r="N5405">
            <v>1</v>
          </cell>
          <cell r="O5405" t="str">
            <v>KQ-60-03</v>
          </cell>
          <cell r="P5405" t="str">
            <v>Монтаж приборов охранно-пожарной сигнализации, оповещения и связи, шт.</v>
          </cell>
          <cell r="Q5405">
            <v>1</v>
          </cell>
        </row>
        <row r="5406">
          <cell r="E5406" t="str">
            <v>II00-12-01-13</v>
          </cell>
          <cell r="F5406" t="str">
            <v>Монтаж светового табло внутреннего исполнения</v>
          </cell>
          <cell r="G5406" t="str">
            <v>Installation of an indication panel, indoor design</v>
          </cell>
          <cell r="H5406" t="str">
            <v>шт.</v>
          </cell>
          <cell r="I5406" t="str">
            <v>pcs.</v>
          </cell>
          <cell r="J5406">
            <v>1.51</v>
          </cell>
          <cell r="K5406">
            <v>1.4999999999999999E-2</v>
          </cell>
          <cell r="L5406" t="str">
            <v>KQ-60-00</v>
          </cell>
          <cell r="M5406" t="str">
            <v>Оборудование и приборы КИПиА и слаботочных сетей, шт.</v>
          </cell>
          <cell r="N5406">
            <v>1</v>
          </cell>
          <cell r="O5406" t="str">
            <v>KQ-60-03</v>
          </cell>
          <cell r="P5406" t="str">
            <v>Монтаж приборов охранно-пожарной сигнализации, оповещения и связи, шт.</v>
          </cell>
          <cell r="Q5406">
            <v>1</v>
          </cell>
        </row>
        <row r="5407">
          <cell r="E5407" t="str">
            <v>II00-12-01-14</v>
          </cell>
          <cell r="F5407" t="str">
            <v>Извещатель пожарный ручной, кнопка наружного исполнения</v>
          </cell>
          <cell r="G5407" t="str">
            <v>Manual alarm call point, button, outdoor design</v>
          </cell>
          <cell r="H5407" t="str">
            <v>шт.</v>
          </cell>
          <cell r="I5407" t="str">
            <v>pcs.</v>
          </cell>
          <cell r="J5407">
            <v>0.84</v>
          </cell>
          <cell r="K5407">
            <v>1.4999999999999999E-2</v>
          </cell>
          <cell r="L5407" t="str">
            <v>KQ-60-00</v>
          </cell>
          <cell r="M5407" t="str">
            <v>Оборудование и приборы КИПиА и слаботочных сетей, шт.</v>
          </cell>
          <cell r="N5407">
            <v>0</v>
          </cell>
          <cell r="O5407" t="str">
            <v>KQ-60-03</v>
          </cell>
          <cell r="P5407" t="str">
            <v>Монтаж приборов охранно-пожарной сигнализации, оповещения и связи, шт.</v>
          </cell>
          <cell r="Q5407">
            <v>1</v>
          </cell>
        </row>
        <row r="5408">
          <cell r="E5408" t="str">
            <v>II00-12-01-15</v>
          </cell>
          <cell r="F5408" t="str">
            <v>Извещатель пожарный ручной, кнопка внутреннего исполнения</v>
          </cell>
          <cell r="G5408" t="str">
            <v>Manual alarm call point, button, indoor design</v>
          </cell>
          <cell r="H5408" t="str">
            <v>шт.</v>
          </cell>
          <cell r="I5408" t="str">
            <v>pcs.</v>
          </cell>
          <cell r="J5408">
            <v>0.84</v>
          </cell>
          <cell r="K5408">
            <v>1.4999999999999999E-2</v>
          </cell>
          <cell r="L5408" t="str">
            <v>KQ-60-00</v>
          </cell>
          <cell r="M5408" t="str">
            <v>Оборудование и приборы КИПиА и слаботочных сетей, шт.</v>
          </cell>
          <cell r="N5408">
            <v>0</v>
          </cell>
          <cell r="O5408" t="str">
            <v>KQ-60-03</v>
          </cell>
          <cell r="P5408" t="str">
            <v>Монтаж приборов охранно-пожарной сигнализации, оповещения и связи, шт.</v>
          </cell>
          <cell r="Q5408">
            <v>1</v>
          </cell>
        </row>
        <row r="5409">
          <cell r="E5409" t="str">
            <v>II00-12-01-16</v>
          </cell>
          <cell r="F5409" t="str">
            <v>Монтаж поста светозвуковой сигнализации наружного исполнения</v>
          </cell>
          <cell r="G5409" t="str">
            <v>Installation of a light and sound alarm station, outdoor design</v>
          </cell>
          <cell r="H5409" t="str">
            <v>шт.</v>
          </cell>
          <cell r="I5409" t="str">
            <v>pcs.</v>
          </cell>
          <cell r="J5409">
            <v>1.68</v>
          </cell>
          <cell r="K5409">
            <v>1.4999999999999999E-2</v>
          </cell>
          <cell r="L5409" t="str">
            <v>KQ-60-00</v>
          </cell>
          <cell r="M5409" t="str">
            <v>Оборудование и приборы КИПиА и слаботочных сетей, шт.</v>
          </cell>
          <cell r="N5409">
            <v>1</v>
          </cell>
          <cell r="O5409" t="str">
            <v>KQ-60-03</v>
          </cell>
          <cell r="P5409" t="str">
            <v>Монтаж приборов охранно-пожарной сигнализации, оповещения и связи, шт.</v>
          </cell>
          <cell r="Q5409">
            <v>1</v>
          </cell>
        </row>
        <row r="5410">
          <cell r="E5410" t="str">
            <v>II00-12-01-17</v>
          </cell>
          <cell r="F5410" t="str">
            <v>Монтаж поста светозвуковой сигнализации внутреннего исполнения</v>
          </cell>
          <cell r="G5410" t="str">
            <v>Installation of a light and sound alarm station, indoor design</v>
          </cell>
          <cell r="H5410" t="str">
            <v>шт.</v>
          </cell>
          <cell r="I5410" t="str">
            <v>pcs.</v>
          </cell>
          <cell r="J5410">
            <v>1.68</v>
          </cell>
          <cell r="K5410">
            <v>1.4999999999999999E-2</v>
          </cell>
          <cell r="L5410" t="str">
            <v>KQ-60-00</v>
          </cell>
          <cell r="M5410" t="str">
            <v>Оборудование и приборы КИПиА и слаботочных сетей, шт.</v>
          </cell>
          <cell r="N5410">
            <v>1</v>
          </cell>
          <cell r="O5410" t="str">
            <v>KQ-60-03</v>
          </cell>
          <cell r="P5410" t="str">
            <v>Монтаж приборов охранно-пожарной сигнализации, оповещения и связи, шт.</v>
          </cell>
          <cell r="Q5410">
            <v>1</v>
          </cell>
        </row>
        <row r="5411">
          <cell r="E5411" t="str">
            <v>II00-12-01-18</v>
          </cell>
          <cell r="F5411" t="str">
            <v>Пункт ручного оповещения наружного исполнения</v>
          </cell>
          <cell r="G5411" t="str">
            <v>Manual call point, outdoor design</v>
          </cell>
          <cell r="H5411" t="str">
            <v>шт.</v>
          </cell>
          <cell r="I5411" t="str">
            <v>pcs.</v>
          </cell>
          <cell r="J5411">
            <v>5.15</v>
          </cell>
          <cell r="K5411">
            <v>0.73035000000000005</v>
          </cell>
          <cell r="L5411" t="str">
            <v>KQ-60-00</v>
          </cell>
          <cell r="M5411" t="str">
            <v>Оборудование и приборы КИПиА и слаботочных сетей, шт.</v>
          </cell>
          <cell r="N5411">
            <v>1</v>
          </cell>
          <cell r="O5411" t="str">
            <v>KQ-60-03</v>
          </cell>
          <cell r="P5411" t="str">
            <v>Монтаж приборов охранно-пожарной сигнализации, оповещения и связи, шт.</v>
          </cell>
          <cell r="Q5411">
            <v>1</v>
          </cell>
        </row>
        <row r="5412">
          <cell r="E5412" t="str">
            <v>II00-12-01-19</v>
          </cell>
          <cell r="F5412" t="str">
            <v>Пункт ручного оповещения внутреннего исполнения</v>
          </cell>
          <cell r="G5412" t="str">
            <v>Manual call point, indoor design</v>
          </cell>
          <cell r="H5412" t="str">
            <v>шт.</v>
          </cell>
          <cell r="I5412" t="str">
            <v>pcs.</v>
          </cell>
          <cell r="J5412">
            <v>5.15</v>
          </cell>
          <cell r="K5412">
            <v>0.73035000000000005</v>
          </cell>
          <cell r="L5412" t="str">
            <v>KQ-60-00</v>
          </cell>
          <cell r="M5412" t="str">
            <v>Оборудование и приборы КИПиА и слаботочных сетей, шт.</v>
          </cell>
          <cell r="N5412">
            <v>1</v>
          </cell>
          <cell r="O5412" t="str">
            <v>KQ-60-03</v>
          </cell>
          <cell r="P5412" t="str">
            <v>Монтаж приборов охранно-пожарной сигнализации, оповещения и связи, шт.</v>
          </cell>
          <cell r="Q5412">
            <v>1</v>
          </cell>
        </row>
        <row r="5413">
          <cell r="E5413" t="str">
            <v>II00-12-01-20</v>
          </cell>
          <cell r="F5413" t="str">
            <v>Монтаж приемно-контрольного прибора на 1-4 зоны</v>
          </cell>
          <cell r="G5413" t="str">
            <v>Installation of a fire alarm and control panel covering 1-4 areas</v>
          </cell>
          <cell r="H5413" t="str">
            <v>шт.</v>
          </cell>
          <cell r="I5413" t="str">
            <v>pcs.</v>
          </cell>
          <cell r="J5413">
            <v>2.4</v>
          </cell>
          <cell r="K5413">
            <v>1.4999999999999999E-2</v>
          </cell>
          <cell r="L5413" t="str">
            <v>KQ-60-00</v>
          </cell>
          <cell r="M5413" t="str">
            <v>Оборудование и приборы КИПиА и слаботочных сетей, шт.</v>
          </cell>
          <cell r="N5413">
            <v>1</v>
          </cell>
          <cell r="O5413" t="str">
            <v>KQ-60-03</v>
          </cell>
          <cell r="P5413" t="str">
            <v>Монтаж приборов охранно-пожарной сигнализации, оповещения и связи, шт.</v>
          </cell>
          <cell r="Q5413">
            <v>0</v>
          </cell>
        </row>
        <row r="5414">
          <cell r="E5414" t="str">
            <v>II00-12-01-21</v>
          </cell>
          <cell r="F5414" t="str">
            <v>Монтаж приемно-контрольного прибора на 5-8 зон</v>
          </cell>
          <cell r="G5414" t="str">
            <v>Installation of a fire alarm and control panel covering 5-8 areas</v>
          </cell>
          <cell r="H5414" t="str">
            <v>шт.</v>
          </cell>
          <cell r="I5414" t="str">
            <v>pcs.</v>
          </cell>
          <cell r="J5414">
            <v>4.32</v>
          </cell>
          <cell r="K5414">
            <v>1.4999999999999999E-2</v>
          </cell>
          <cell r="L5414" t="str">
            <v>KQ-60-00</v>
          </cell>
          <cell r="M5414" t="str">
            <v>Оборудование и приборы КИПиА и слаботочных сетей, шт.</v>
          </cell>
          <cell r="N5414">
            <v>1</v>
          </cell>
          <cell r="O5414" t="str">
            <v>KQ-60-03</v>
          </cell>
          <cell r="P5414" t="str">
            <v>Монтаж приборов охранно-пожарной сигнализации, оповещения и связи, шт.</v>
          </cell>
          <cell r="Q5414">
            <v>0</v>
          </cell>
        </row>
        <row r="5415">
          <cell r="E5415" t="str">
            <v>II00-12-01-22</v>
          </cell>
          <cell r="F5415" t="str">
            <v>Монтаж приемно-контрольного прибора на 9 зон и более</v>
          </cell>
          <cell r="G5415" t="str">
            <v>Installation of a fire alarm and control panel covering 9 zones and more</v>
          </cell>
          <cell r="H5415" t="str">
            <v>шт.</v>
          </cell>
          <cell r="I5415" t="str">
            <v>pcs.</v>
          </cell>
          <cell r="J5415">
            <v>4.8600000000000003</v>
          </cell>
          <cell r="K5415">
            <v>1.4999999999999999E-2</v>
          </cell>
          <cell r="L5415" t="str">
            <v>KQ-60-00</v>
          </cell>
          <cell r="M5415" t="str">
            <v>Оборудование и приборы КИПиА и слаботочных сетей, шт.</v>
          </cell>
          <cell r="N5415">
            <v>1</v>
          </cell>
          <cell r="O5415" t="str">
            <v>KQ-60-03</v>
          </cell>
          <cell r="P5415" t="str">
            <v>Монтаж приборов охранно-пожарной сигнализации, оповещения и связи, шт.</v>
          </cell>
          <cell r="Q5415">
            <v>0</v>
          </cell>
        </row>
        <row r="5416">
          <cell r="E5416" t="str">
            <v>II00-12-01-23</v>
          </cell>
          <cell r="F5416" t="str">
            <v>Датчик загазованности наружного исполнения</v>
          </cell>
          <cell r="G5416" t="str">
            <v>Gas detector, outdoor design</v>
          </cell>
          <cell r="H5416" t="str">
            <v>шт.</v>
          </cell>
          <cell r="I5416" t="str">
            <v>pcs.</v>
          </cell>
          <cell r="J5416">
            <v>4.12</v>
          </cell>
          <cell r="K5416">
            <v>0.280252</v>
          </cell>
          <cell r="L5416" t="str">
            <v>KQ-60-00</v>
          </cell>
          <cell r="M5416" t="str">
            <v>Оборудование и приборы КИПиА и слаботочных сетей, шт.</v>
          </cell>
          <cell r="N5416">
            <v>1</v>
          </cell>
          <cell r="O5416" t="str">
            <v>KQ-60-03</v>
          </cell>
          <cell r="P5416" t="str">
            <v>Монтаж приборов охранно-пожарной сигнализации, оповещения и связи, шт.</v>
          </cell>
          <cell r="Q5416">
            <v>1</v>
          </cell>
        </row>
        <row r="5417">
          <cell r="E5417" t="str">
            <v>II00-12-01-24</v>
          </cell>
          <cell r="F5417" t="str">
            <v>Датчик загазованности внутреннего исполнения</v>
          </cell>
          <cell r="G5417" t="str">
            <v>Gas detector, indoor design</v>
          </cell>
          <cell r="H5417" t="str">
            <v>шт.</v>
          </cell>
          <cell r="I5417" t="str">
            <v>pcs.</v>
          </cell>
          <cell r="J5417">
            <v>4.12</v>
          </cell>
          <cell r="K5417">
            <v>0.280252</v>
          </cell>
          <cell r="L5417" t="str">
            <v>KQ-60-00</v>
          </cell>
          <cell r="M5417" t="str">
            <v>Оборудование и приборы КИПиА и слаботочных сетей, шт.</v>
          </cell>
          <cell r="N5417">
            <v>1</v>
          </cell>
          <cell r="O5417" t="str">
            <v>KQ-60-03</v>
          </cell>
          <cell r="P5417" t="str">
            <v>Монтаж приборов охранно-пожарной сигнализации, оповещения и связи, шт.</v>
          </cell>
          <cell r="Q5417">
            <v>1</v>
          </cell>
        </row>
        <row r="5418">
          <cell r="E5418" t="str">
            <v>II00-12-01-25</v>
          </cell>
          <cell r="F5418" t="str">
            <v>Линейный оптический дымовой извещатель наружного исполнения</v>
          </cell>
          <cell r="G5418" t="str">
            <v>Linear optical smoke detector, outdoor design</v>
          </cell>
          <cell r="H5418" t="str">
            <v>шт.</v>
          </cell>
          <cell r="I5418" t="str">
            <v>pcs.</v>
          </cell>
          <cell r="J5418">
            <v>1.68</v>
          </cell>
          <cell r="K5418">
            <v>1.4999999999999999E-2</v>
          </cell>
          <cell r="L5418" t="str">
            <v>KQ-60-00</v>
          </cell>
          <cell r="M5418" t="str">
            <v>Оборудование и приборы КИПиА и слаботочных сетей, шт.</v>
          </cell>
          <cell r="N5418">
            <v>1</v>
          </cell>
          <cell r="O5418" t="str">
            <v>KQ-60-03</v>
          </cell>
          <cell r="P5418" t="str">
            <v>Монтаж приборов охранно-пожарной сигнализации, оповещения и связи, шт.</v>
          </cell>
          <cell r="Q5418">
            <v>1</v>
          </cell>
        </row>
        <row r="5419">
          <cell r="E5419" t="str">
            <v>II00-12-01-26</v>
          </cell>
          <cell r="F5419" t="str">
            <v>Линейный оптический дымовой извещатель внутреннего исполнения</v>
          </cell>
          <cell r="G5419" t="str">
            <v>Linear optical smoke detector, indoor design</v>
          </cell>
          <cell r="H5419" t="str">
            <v>шт.</v>
          </cell>
          <cell r="I5419" t="str">
            <v>pcs.</v>
          </cell>
          <cell r="J5419">
            <v>1.68</v>
          </cell>
          <cell r="K5419">
            <v>1.4999999999999999E-2</v>
          </cell>
          <cell r="L5419" t="str">
            <v>KQ-60-00</v>
          </cell>
          <cell r="M5419" t="str">
            <v>Оборудование и приборы КИПиА и слаботочных сетей, шт.</v>
          </cell>
          <cell r="N5419">
            <v>1</v>
          </cell>
          <cell r="O5419" t="str">
            <v>KQ-60-03</v>
          </cell>
          <cell r="P5419" t="str">
            <v>Монтаж приборов охранно-пожарной сигнализации, оповещения и связи, шт.</v>
          </cell>
          <cell r="Q5419">
            <v>1</v>
          </cell>
        </row>
        <row r="5420">
          <cell r="E5420" t="str">
            <v>II00-12-01-27</v>
          </cell>
          <cell r="F5420" t="str">
            <v>Блок аспирационного извещателя</v>
          </cell>
          <cell r="G5420" t="str">
            <v>Aspiration detector unit</v>
          </cell>
          <cell r="H5420" t="str">
            <v>шт.</v>
          </cell>
          <cell r="I5420" t="str">
            <v>pcs.</v>
          </cell>
          <cell r="J5420">
            <v>1.68</v>
          </cell>
          <cell r="K5420">
            <v>1.4999999999999999E-2</v>
          </cell>
          <cell r="L5420" t="str">
            <v>KQ-60-00</v>
          </cell>
          <cell r="M5420" t="str">
            <v>Оборудование и приборы КИПиА и слаботочных сетей, шт.</v>
          </cell>
          <cell r="N5420">
            <v>1</v>
          </cell>
          <cell r="O5420" t="str">
            <v>KQ-60-03</v>
          </cell>
          <cell r="P5420" t="str">
            <v>Монтаж приборов охранно-пожарной сигнализации, оповещения и связи, шт.</v>
          </cell>
          <cell r="Q5420">
            <v>1</v>
          </cell>
        </row>
        <row r="5421">
          <cell r="E5421" t="str">
            <v>II00-12-01-28</v>
          </cell>
          <cell r="F5421" t="str">
            <v>Монтаж труб для аспирационного извещателя</v>
          </cell>
          <cell r="G5421" t="str">
            <v>Installation of pipes for aspiration detector</v>
          </cell>
          <cell r="H5421" t="str">
            <v>м</v>
          </cell>
          <cell r="I5421" t="str">
            <v>m</v>
          </cell>
          <cell r="J5421">
            <v>0.10299999999999999</v>
          </cell>
          <cell r="K5421">
            <v>1.4999999999999999E-2</v>
          </cell>
          <cell r="L5421" t="str">
            <v>KQ-60-00</v>
          </cell>
          <cell r="M5421" t="str">
            <v>Оборудование и приборы КИПиА и слаботочных сетей, шт.</v>
          </cell>
          <cell r="N5421">
            <v>0</v>
          </cell>
          <cell r="O5421" t="str">
            <v>KQ-60-02</v>
          </cell>
          <cell r="P5421" t="str">
            <v>Монтаж импульсных трубок, м</v>
          </cell>
          <cell r="Q5421">
            <v>1</v>
          </cell>
        </row>
        <row r="5422">
          <cell r="E5422" t="str">
            <v>II00-12-01-29</v>
          </cell>
          <cell r="F5422" t="str">
            <v>Монтаж пульта контроля и управления</v>
          </cell>
          <cell r="G5422" t="str">
            <v>Installation of monitoring and control panel</v>
          </cell>
          <cell r="H5422" t="str">
            <v>шт.</v>
          </cell>
          <cell r="I5422" t="str">
            <v>pcs.</v>
          </cell>
          <cell r="J5422">
            <v>4.8</v>
          </cell>
          <cell r="K5422">
            <v>1.4999999999999999E-2</v>
          </cell>
          <cell r="L5422" t="str">
            <v>KQ-60-00</v>
          </cell>
          <cell r="M5422" t="str">
            <v>Оборудование и приборы КИПиА и слаботочных сетей, шт.</v>
          </cell>
          <cell r="N5422">
            <v>1</v>
          </cell>
          <cell r="O5422" t="str">
            <v>KQ-60-03</v>
          </cell>
          <cell r="P5422" t="str">
            <v>Монтаж приборов охранно-пожарной сигнализации, оповещения и связи, шт.</v>
          </cell>
          <cell r="Q5422">
            <v>1</v>
          </cell>
        </row>
        <row r="5423">
          <cell r="E5423" t="str">
            <v>II00-12-01-30</v>
          </cell>
          <cell r="F5423" t="str">
            <v>Монтаж клавиатуры</v>
          </cell>
          <cell r="G5423" t="str">
            <v>Keyboard installation</v>
          </cell>
          <cell r="H5423" t="str">
            <v>шт.</v>
          </cell>
          <cell r="I5423" t="str">
            <v>pcs.</v>
          </cell>
          <cell r="J5423">
            <v>1.03</v>
          </cell>
          <cell r="K5423">
            <v>0.16</v>
          </cell>
          <cell r="L5423" t="str">
            <v>KQ-59-00</v>
          </cell>
          <cell r="M5423" t="str">
            <v>Оконечные и распределительные устройства силовых и слаботочных сетей, шт.</v>
          </cell>
          <cell r="N5423">
            <v>1</v>
          </cell>
          <cell r="O5423" t="str">
            <v>KQ-59-02</v>
          </cell>
          <cell r="P5423" t="str">
            <v>Монтаж оконечных и распределительных устройств слаботочных сетей, шт.</v>
          </cell>
          <cell r="Q5423">
            <v>1</v>
          </cell>
        </row>
        <row r="5424">
          <cell r="E5424" t="str">
            <v>II00-12-01-31</v>
          </cell>
          <cell r="F5424" t="str">
            <v>Монтаж модуля расширения</v>
          </cell>
          <cell r="G5424" t="str">
            <v>Expansion module installation</v>
          </cell>
          <cell r="H5424" t="str">
            <v>шт.</v>
          </cell>
          <cell r="I5424" t="str">
            <v>pcs.</v>
          </cell>
          <cell r="J5424">
            <v>1.2</v>
          </cell>
          <cell r="K5424">
            <v>1.4999999999999999E-2</v>
          </cell>
          <cell r="L5424" t="str">
            <v>KQ-60-00</v>
          </cell>
          <cell r="M5424" t="str">
            <v>Оборудование и приборы КИПиА и слаботочных сетей, шт.</v>
          </cell>
          <cell r="N5424">
            <v>0</v>
          </cell>
          <cell r="O5424" t="str">
            <v>KQ-60-04</v>
          </cell>
          <cell r="P5424" t="str">
            <v>Монтаж оборудования оповещения и связи, шт.</v>
          </cell>
          <cell r="Q5424">
            <v>0</v>
          </cell>
        </row>
        <row r="5425">
          <cell r="E5425" t="str">
            <v>II00-12-01-32</v>
          </cell>
          <cell r="F5425" t="str">
            <v>Монтаж GSM-модуля</v>
          </cell>
          <cell r="G5425" t="str">
            <v>GSM module installation</v>
          </cell>
          <cell r="H5425" t="str">
            <v>шт.</v>
          </cell>
          <cell r="I5425" t="str">
            <v>pcs.</v>
          </cell>
          <cell r="J5425">
            <v>1</v>
          </cell>
          <cell r="K5425">
            <v>1.4999999999999999E-2</v>
          </cell>
          <cell r="L5425" t="str">
            <v>KQ-60-00</v>
          </cell>
          <cell r="M5425" t="str">
            <v>Оборудование и приборы КИПиА и слаботочных сетей, шт.</v>
          </cell>
          <cell r="N5425">
            <v>0</v>
          </cell>
          <cell r="O5425" t="str">
            <v>KQ-60-04</v>
          </cell>
          <cell r="P5425" t="str">
            <v>Монтаж оборудования оповещения и связи, шт.</v>
          </cell>
          <cell r="Q5425">
            <v>0</v>
          </cell>
        </row>
        <row r="5426">
          <cell r="E5426" t="str">
            <v>II00-12-01-33</v>
          </cell>
          <cell r="F5426" t="str">
            <v>Монтаж выносной антенны</v>
          </cell>
          <cell r="G5426" t="str">
            <v>Remote antenna installation</v>
          </cell>
          <cell r="H5426" t="str">
            <v>шт.</v>
          </cell>
          <cell r="I5426" t="str">
            <v>pcs.</v>
          </cell>
          <cell r="J5426">
            <v>18.100000000000001</v>
          </cell>
          <cell r="K5426">
            <v>1.4999999999999999E-2</v>
          </cell>
          <cell r="L5426" t="str">
            <v>KQ-60-00</v>
          </cell>
          <cell r="M5426" t="str">
            <v>Оборудование и приборы КИПиА и слаботочных сетей, шт.</v>
          </cell>
          <cell r="N5426">
            <v>1</v>
          </cell>
          <cell r="O5426" t="str">
            <v>KQ-60-04</v>
          </cell>
          <cell r="P5426" t="str">
            <v>Монтаж оборудования оповещения и связи, шт.</v>
          </cell>
          <cell r="Q5426">
            <v>1</v>
          </cell>
        </row>
        <row r="5427">
          <cell r="E5427" t="str">
            <v>II00-12-01-34</v>
          </cell>
          <cell r="F5427" t="str">
            <v>Монтаж щита распределительного</v>
          </cell>
          <cell r="G5427" t="str">
            <v>Distribution panel installation</v>
          </cell>
          <cell r="H5427" t="str">
            <v>шт.</v>
          </cell>
          <cell r="I5427" t="str">
            <v>pcs.</v>
          </cell>
          <cell r="J5427">
            <v>33</v>
          </cell>
          <cell r="K5427">
            <v>2.1000000000000001E-2</v>
          </cell>
          <cell r="L5427" t="str">
            <v>KQ-58-00</v>
          </cell>
          <cell r="M5427" t="str">
            <v>Щитовое оборудование КИПиА и слаботочных сетей, шт.</v>
          </cell>
          <cell r="N5427">
            <v>1</v>
          </cell>
          <cell r="O5427" t="str">
            <v>KQ-58-01</v>
          </cell>
          <cell r="P5427" t="str">
            <v>Монтаж щитового оборудования КИПиА, шт.</v>
          </cell>
          <cell r="Q5427">
            <v>1</v>
          </cell>
        </row>
        <row r="5428">
          <cell r="E5428" t="str">
            <v>II00-12-01-35</v>
          </cell>
          <cell r="F5428" t="str">
            <v>Монтаж блока бесперебойного питания</v>
          </cell>
          <cell r="G5428" t="str">
            <v>UPS unit installation</v>
          </cell>
          <cell r="H5428" t="str">
            <v>шт.</v>
          </cell>
          <cell r="I5428" t="str">
            <v>pcs.</v>
          </cell>
          <cell r="J5428">
            <v>9.3000000000000007</v>
          </cell>
          <cell r="K5428">
            <v>0.40036050000000001</v>
          </cell>
          <cell r="L5428" t="str">
            <v>KQ-60-00</v>
          </cell>
          <cell r="M5428" t="str">
            <v>Оборудование и приборы КИПиА и слаботочных сетей, шт.</v>
          </cell>
          <cell r="N5428">
            <v>1</v>
          </cell>
          <cell r="O5428" t="str">
            <v>KQ-60-07</v>
          </cell>
          <cell r="P5428" t="str">
            <v>Монтаж мультимедийного оборудования и оргтехники, шт.</v>
          </cell>
          <cell r="Q5428">
            <v>1</v>
          </cell>
        </row>
        <row r="5429">
          <cell r="E5429" t="str">
            <v>II00-12-01-36</v>
          </cell>
          <cell r="F5429" t="str">
            <v>Монтаж РИП (резервного источника питания)</v>
          </cell>
          <cell r="G5429" t="str">
            <v>Backup power source installation</v>
          </cell>
          <cell r="H5429" t="str">
            <v>шт.</v>
          </cell>
          <cell r="I5429" t="str">
            <v>pcs.</v>
          </cell>
          <cell r="J5429">
            <v>9.3000000000000007</v>
          </cell>
          <cell r="K5429">
            <v>0.40036050000000001</v>
          </cell>
          <cell r="L5429" t="str">
            <v>KQ-60-00</v>
          </cell>
          <cell r="M5429" t="str">
            <v>Оборудование и приборы КИПиА и слаботочных сетей, шт.</v>
          </cell>
          <cell r="N5429">
            <v>1</v>
          </cell>
          <cell r="O5429" t="str">
            <v>KQ-60-03</v>
          </cell>
          <cell r="P5429" t="str">
            <v>Монтаж приборов охранно-пожарной сигнализации, оповещения и связи, шт.</v>
          </cell>
          <cell r="Q5429">
            <v>1</v>
          </cell>
        </row>
        <row r="5430">
          <cell r="E5430" t="str">
            <v>II00-12-01-37</v>
          </cell>
          <cell r="F5430" t="str">
            <v>Монтаж магнитоконтактного извещателя внутренней установки</v>
          </cell>
          <cell r="G5430" t="str">
            <v>Indoor magnetic contact transmitter installation</v>
          </cell>
          <cell r="H5430" t="str">
            <v>шт.</v>
          </cell>
          <cell r="I5430" t="str">
            <v>pcs.</v>
          </cell>
          <cell r="J5430">
            <v>0.84</v>
          </cell>
          <cell r="K5430">
            <v>1.4999999999999999E-2</v>
          </cell>
          <cell r="L5430" t="str">
            <v>KQ-59-00</v>
          </cell>
          <cell r="M5430" t="str">
            <v>Оконечные и распределительные устройства силовых и слаботочных сетей, шт.</v>
          </cell>
          <cell r="N5430">
            <v>1</v>
          </cell>
          <cell r="O5430" t="str">
            <v>KQ-59-02</v>
          </cell>
          <cell r="P5430" t="str">
            <v>Монтаж оконечных и распределительных устройств слаботочных сетей, шт.</v>
          </cell>
          <cell r="Q5430">
            <v>1</v>
          </cell>
        </row>
        <row r="5431">
          <cell r="E5431" t="str">
            <v>II00-12-01-38</v>
          </cell>
          <cell r="F5431" t="str">
            <v>Монтаж магнитоконтактного извещателя наружной установки</v>
          </cell>
          <cell r="G5431" t="str">
            <v>Outdoor magnetic contact transmitter installation</v>
          </cell>
          <cell r="H5431" t="str">
            <v>шт.</v>
          </cell>
          <cell r="I5431" t="str">
            <v>pcs.</v>
          </cell>
          <cell r="J5431">
            <v>0.84</v>
          </cell>
          <cell r="K5431">
            <v>1.4999999999999999E-2</v>
          </cell>
          <cell r="L5431" t="str">
            <v>KQ-59-00</v>
          </cell>
          <cell r="M5431" t="str">
            <v>Оконечные и распределительные устройства силовых и слаботочных сетей, шт.</v>
          </cell>
          <cell r="N5431">
            <v>1</v>
          </cell>
          <cell r="O5431" t="str">
            <v>KQ-59-02</v>
          </cell>
          <cell r="P5431" t="str">
            <v>Монтаж оконечных и распределительных устройств слаботочных сетей, шт.</v>
          </cell>
          <cell r="Q5431">
            <v>1</v>
          </cell>
        </row>
        <row r="5432">
          <cell r="E5432" t="str">
            <v>II00-12-01-39</v>
          </cell>
          <cell r="F5432" t="str">
            <v>Монтаж извещателя поверхностного вибрационного/емкостного</v>
          </cell>
          <cell r="G5432" t="str">
            <v>Installation of surface detector vibration/capacitance</v>
          </cell>
          <cell r="H5432" t="str">
            <v>шт.</v>
          </cell>
          <cell r="I5432" t="str">
            <v>pcs.</v>
          </cell>
          <cell r="J5432">
            <v>0.84</v>
          </cell>
          <cell r="K5432">
            <v>1.4999999999999999E-2</v>
          </cell>
          <cell r="L5432" t="str">
            <v>KQ-60-00</v>
          </cell>
          <cell r="M5432" t="str">
            <v>Оборудование и приборы КИПиА и слаботочных сетей, шт.</v>
          </cell>
          <cell r="N5432">
            <v>1</v>
          </cell>
          <cell r="O5432" t="str">
            <v>KQ-60-03</v>
          </cell>
          <cell r="P5432" t="str">
            <v>Монтаж приборов охранно-пожарной сигнализации, оповещения и связи, шт.</v>
          </cell>
          <cell r="Q5432">
            <v>1</v>
          </cell>
        </row>
        <row r="5433">
          <cell r="E5433" t="str">
            <v>II00-12-01-40</v>
          </cell>
          <cell r="F5433" t="str">
            <v>Монтаж извещателя охранного объемного оптико-электронного</v>
          </cell>
          <cell r="G5433" t="str">
            <v>Installation of space optical-electronic security detector</v>
          </cell>
          <cell r="H5433" t="str">
            <v>шт.</v>
          </cell>
          <cell r="I5433" t="str">
            <v>pcs.</v>
          </cell>
          <cell r="J5433">
            <v>0.84</v>
          </cell>
          <cell r="K5433">
            <v>1.4999999999999999E-2</v>
          </cell>
          <cell r="L5433" t="str">
            <v>KQ-60-00</v>
          </cell>
          <cell r="M5433" t="str">
            <v>Оборудование и приборы КИПиА и слаботочных сетей, шт.</v>
          </cell>
          <cell r="N5433">
            <v>1</v>
          </cell>
          <cell r="O5433" t="str">
            <v>KQ-60-03</v>
          </cell>
          <cell r="P5433" t="str">
            <v>Монтаж приборов охранно-пожарной сигнализации, оповещения и связи, шт.</v>
          </cell>
          <cell r="Q5433">
            <v>1</v>
          </cell>
        </row>
        <row r="5434">
          <cell r="E5434" t="str">
            <v>II00-12-01-41</v>
          </cell>
          <cell r="F5434" t="str">
            <v>Монтаж блока разветвительно-изолирующего</v>
          </cell>
          <cell r="G5434" t="str">
            <v>Installation of distribution-isolation unit</v>
          </cell>
          <cell r="H5434" t="str">
            <v>шт.</v>
          </cell>
          <cell r="I5434" t="str">
            <v>pcs.</v>
          </cell>
          <cell r="J5434">
            <v>0.5</v>
          </cell>
          <cell r="K5434">
            <v>1.4999999999999999E-2</v>
          </cell>
          <cell r="L5434" t="str">
            <v>KQ-60-00</v>
          </cell>
          <cell r="M5434" t="str">
            <v>Оборудование и приборы КИПиА и слаботочных сетей, шт.</v>
          </cell>
          <cell r="N5434">
            <v>0</v>
          </cell>
          <cell r="O5434" t="str">
            <v>KQ-60-03</v>
          </cell>
          <cell r="P5434" t="str">
            <v>Монтаж приборов охранно-пожарной сигнализации, оповещения и связи, шт.</v>
          </cell>
          <cell r="Q5434">
            <v>1</v>
          </cell>
        </row>
        <row r="5435">
          <cell r="E5435" t="str">
            <v>II00-12-01-42</v>
          </cell>
          <cell r="F5435" t="str">
            <v>Монтаж адресного расширителя</v>
          </cell>
          <cell r="G5435" t="str">
            <v>Expansion module installation</v>
          </cell>
          <cell r="H5435" t="str">
            <v>шт.</v>
          </cell>
          <cell r="I5435" t="str">
            <v>pcs.</v>
          </cell>
          <cell r="J5435">
            <v>1</v>
          </cell>
          <cell r="K5435">
            <v>1.4999999999999999E-2</v>
          </cell>
          <cell r="L5435" t="str">
            <v>KQ-60-00</v>
          </cell>
          <cell r="M5435" t="str">
            <v>Оборудование и приборы КИПиА и слаботочных сетей, шт.</v>
          </cell>
          <cell r="N5435">
            <v>0</v>
          </cell>
          <cell r="O5435" t="str">
            <v>KQ-60-03</v>
          </cell>
          <cell r="P5435" t="str">
            <v>Монтаж приборов охранно-пожарной сигнализации, оповещения и связи, шт.</v>
          </cell>
          <cell r="Q5435">
            <v>0</v>
          </cell>
        </row>
        <row r="5436">
          <cell r="E5436" t="str">
            <v>II00-12-01-43</v>
          </cell>
          <cell r="F5436" t="str">
            <v>Монтаж тревожной кнопки</v>
          </cell>
          <cell r="G5436" t="str">
            <v>Alarm button installation</v>
          </cell>
          <cell r="H5436" t="str">
            <v>шт.</v>
          </cell>
          <cell r="I5436" t="str">
            <v>pcs.</v>
          </cell>
          <cell r="J5436">
            <v>1</v>
          </cell>
          <cell r="K5436">
            <v>1.4999999999999999E-2</v>
          </cell>
          <cell r="L5436" t="str">
            <v>KQ-60-00</v>
          </cell>
          <cell r="M5436" t="str">
            <v>Оборудование и приборы КИПиА и слаботочных сетей, шт.</v>
          </cell>
          <cell r="N5436">
            <v>1</v>
          </cell>
          <cell r="O5436" t="str">
            <v>KQ-60-03</v>
          </cell>
          <cell r="P5436" t="str">
            <v>Монтаж приборов охранно-пожарной сигнализации, оповещения и связи, шт.</v>
          </cell>
          <cell r="Q5436">
            <v>1</v>
          </cell>
        </row>
        <row r="5437">
          <cell r="E5437" t="str">
            <v>II00-12-01-44</v>
          </cell>
          <cell r="F5437" t="str">
            <v>Монтаж комбинированного светозвукового оповещателя СЗУ</v>
          </cell>
          <cell r="G5437" t="str">
            <v>Installation of combined sound-and-light alarm</v>
          </cell>
          <cell r="H5437" t="str">
            <v>шт.</v>
          </cell>
          <cell r="I5437" t="str">
            <v>pcs.</v>
          </cell>
          <cell r="J5437">
            <v>1.68</v>
          </cell>
          <cell r="K5437">
            <v>1.4999999999999999E-2</v>
          </cell>
          <cell r="L5437" t="str">
            <v>KQ-60-00</v>
          </cell>
          <cell r="M5437" t="str">
            <v>Оборудование и приборы КИПиА и слаботочных сетей, шт.</v>
          </cell>
          <cell r="N5437">
            <v>1</v>
          </cell>
          <cell r="O5437" t="str">
            <v>KQ-60-03</v>
          </cell>
          <cell r="P5437" t="str">
            <v>Монтаж приборов охранно-пожарной сигнализации, оповещения и связи, шт.</v>
          </cell>
          <cell r="Q5437">
            <v>1</v>
          </cell>
        </row>
        <row r="5438">
          <cell r="E5438" t="str">
            <v>II00-12-01-45</v>
          </cell>
          <cell r="F5438" t="str">
            <v>Монтаж сейфа оружейного</v>
          </cell>
          <cell r="G5438" t="str">
            <v>Weapons safe installation</v>
          </cell>
          <cell r="H5438" t="str">
            <v>шт.</v>
          </cell>
          <cell r="I5438" t="str">
            <v>pcs.</v>
          </cell>
          <cell r="J5438">
            <v>8.1999999999999993</v>
          </cell>
          <cell r="K5438">
            <v>1.6616400000000002</v>
          </cell>
          <cell r="L5438" t="str">
            <v>KQ-70-00</v>
          </cell>
          <cell r="M5438" t="str">
            <v>Оснащение помещений, без ед. изм.</v>
          </cell>
          <cell r="N5438">
            <v>0</v>
          </cell>
          <cell r="O5438" t="str">
            <v>KQ-70-01</v>
          </cell>
          <cell r="P5438" t="str">
            <v>Установка свободностоящей мебели, шт.</v>
          </cell>
          <cell r="Q5438">
            <v>1</v>
          </cell>
        </row>
        <row r="5439">
          <cell r="E5439" t="str">
            <v>II00-12-01-46</v>
          </cell>
          <cell r="F5439" t="str">
            <v>Монтаж контроллера доступа в комплекте с источником питания</v>
          </cell>
          <cell r="G5439" t="str">
            <v>Installation of access controller complete with a power source</v>
          </cell>
          <cell r="H5439" t="str">
            <v>шт.</v>
          </cell>
          <cell r="I5439" t="str">
            <v>pcs.</v>
          </cell>
          <cell r="J5439">
            <v>4.8</v>
          </cell>
          <cell r="K5439">
            <v>1.4999999999999999E-2</v>
          </cell>
          <cell r="L5439" t="str">
            <v>KQ-59-00</v>
          </cell>
          <cell r="M5439" t="str">
            <v>Оконечные и распределительные устройства силовых и слаботочных сетей, шт.</v>
          </cell>
          <cell r="N5439">
            <v>1</v>
          </cell>
          <cell r="O5439" t="str">
            <v>KQ-59-02</v>
          </cell>
          <cell r="P5439" t="str">
            <v>Монтаж оконечных и распределительных устройств слаботочных сетей, шт.</v>
          </cell>
          <cell r="Q5439">
            <v>1</v>
          </cell>
        </row>
        <row r="5440">
          <cell r="E5440" t="str">
            <v>II00-12-01-47</v>
          </cell>
          <cell r="F5440" t="str">
            <v>Монтаж считывателя внутреннего</v>
          </cell>
          <cell r="G5440" t="str">
            <v>Indoor reader installation</v>
          </cell>
          <cell r="H5440" t="str">
            <v>шт.</v>
          </cell>
          <cell r="I5440" t="str">
            <v>pcs.</v>
          </cell>
          <cell r="J5440">
            <v>1</v>
          </cell>
          <cell r="K5440">
            <v>1.4999999999999999E-2</v>
          </cell>
          <cell r="L5440" t="str">
            <v>KQ-59-00</v>
          </cell>
          <cell r="M5440" t="str">
            <v>Оконечные и распределительные устройства силовых и слаботочных сетей, шт.</v>
          </cell>
          <cell r="N5440">
            <v>1</v>
          </cell>
          <cell r="O5440" t="str">
            <v>KQ-59-02</v>
          </cell>
          <cell r="P5440" t="str">
            <v>Монтаж оконечных и распределительных устройств слаботочных сетей, шт.</v>
          </cell>
          <cell r="Q5440">
            <v>1</v>
          </cell>
        </row>
        <row r="5441">
          <cell r="E5441" t="str">
            <v>II00-12-01-48</v>
          </cell>
          <cell r="F5441" t="str">
            <v>Монтаж считывателя наружного</v>
          </cell>
          <cell r="G5441" t="str">
            <v>Outdoor reader installation</v>
          </cell>
          <cell r="H5441" t="str">
            <v>шт.</v>
          </cell>
          <cell r="I5441" t="str">
            <v>pcs.</v>
          </cell>
          <cell r="J5441">
            <v>1</v>
          </cell>
          <cell r="K5441">
            <v>1.4999999999999999E-2</v>
          </cell>
          <cell r="L5441" t="str">
            <v>KQ-59-00</v>
          </cell>
          <cell r="M5441" t="str">
            <v>Оконечные и распределительные устройства силовых и слаботочных сетей, шт.</v>
          </cell>
          <cell r="N5441">
            <v>1</v>
          </cell>
          <cell r="O5441" t="str">
            <v>KQ-59-02</v>
          </cell>
          <cell r="P5441" t="str">
            <v>Монтаж оконечных и распределительных устройств слаботочных сетей, шт.</v>
          </cell>
          <cell r="Q5441">
            <v>1</v>
          </cell>
        </row>
        <row r="5442">
          <cell r="E5442" t="str">
            <v>II00-12-01-49</v>
          </cell>
          <cell r="F5442" t="str">
            <v>Монтаж замка электромагнитного</v>
          </cell>
          <cell r="G5442" t="str">
            <v>Installation of electromagnetic lock</v>
          </cell>
          <cell r="H5442" t="str">
            <v>шт.</v>
          </cell>
          <cell r="I5442" t="str">
            <v>pcs.</v>
          </cell>
          <cell r="J5442">
            <v>0.54</v>
          </cell>
          <cell r="K5442">
            <v>6.0274999999999995E-2</v>
          </cell>
          <cell r="L5442" t="str">
            <v>KQ-59-00</v>
          </cell>
          <cell r="M5442" t="str">
            <v>Оконечные и распределительные устройства силовых и слаботочных сетей, шт.</v>
          </cell>
          <cell r="N5442">
            <v>1</v>
          </cell>
          <cell r="O5442" t="str">
            <v>KQ-59-02</v>
          </cell>
          <cell r="P5442" t="str">
            <v>Монтаж оконечных и распределительных устройств слаботочных сетей, шт.</v>
          </cell>
          <cell r="Q5442">
            <v>1</v>
          </cell>
        </row>
        <row r="5443">
          <cell r="E5443" t="str">
            <v>II00-12-01-50</v>
          </cell>
          <cell r="F5443" t="str">
            <v>Монтаж защелки электромеханической</v>
          </cell>
          <cell r="G5443" t="str">
            <v>Installation of electric strike</v>
          </cell>
          <cell r="H5443" t="str">
            <v>шт.</v>
          </cell>
          <cell r="I5443" t="str">
            <v>pcs.</v>
          </cell>
          <cell r="J5443">
            <v>0.54</v>
          </cell>
          <cell r="K5443">
            <v>6.0274999999999995E-2</v>
          </cell>
          <cell r="L5443" t="str">
            <v>KQ-59-00</v>
          </cell>
          <cell r="M5443" t="str">
            <v>Оконечные и распределительные устройства силовых и слаботочных сетей, шт.</v>
          </cell>
          <cell r="N5443">
            <v>1</v>
          </cell>
          <cell r="O5443" t="str">
            <v>KQ-59-02</v>
          </cell>
          <cell r="P5443" t="str">
            <v>Монтаж оконечных и распределительных устройств слаботочных сетей, шт.</v>
          </cell>
          <cell r="Q5443">
            <v>1</v>
          </cell>
        </row>
        <row r="5444">
          <cell r="E5444" t="str">
            <v>II00-12-01-51</v>
          </cell>
          <cell r="F5444" t="str">
            <v>Монтаж устройства коммутационного</v>
          </cell>
          <cell r="G5444" t="str">
            <v>Installation of switching device</v>
          </cell>
          <cell r="H5444" t="str">
            <v>шт.</v>
          </cell>
          <cell r="I5444" t="str">
            <v>pcs.</v>
          </cell>
          <cell r="J5444">
            <v>2</v>
          </cell>
          <cell r="K5444">
            <v>1.4999999999999999E-2</v>
          </cell>
          <cell r="L5444" t="str">
            <v>KQ-60-00</v>
          </cell>
          <cell r="M5444" t="str">
            <v>Оборудование и приборы КИПиА и слаботочных сетей, шт.</v>
          </cell>
          <cell r="N5444">
            <v>1</v>
          </cell>
          <cell r="O5444" t="str">
            <v>KQ-60-04</v>
          </cell>
          <cell r="P5444" t="str">
            <v>Монтаж оборудования оповещения и связи, шт.</v>
          </cell>
          <cell r="Q5444">
            <v>0</v>
          </cell>
        </row>
        <row r="5445">
          <cell r="E5445" t="str">
            <v>II00-12-01-52</v>
          </cell>
          <cell r="F5445" t="str">
            <v>Монтаж кнопки аварийного открывания двери</v>
          </cell>
          <cell r="G5445" t="str">
            <v>Installation of emergency door release button</v>
          </cell>
          <cell r="H5445" t="str">
            <v>шт.</v>
          </cell>
          <cell r="I5445" t="str">
            <v>pcs.</v>
          </cell>
          <cell r="J5445">
            <v>1</v>
          </cell>
          <cell r="K5445">
            <v>1.4999999999999999E-2</v>
          </cell>
          <cell r="L5445" t="str">
            <v>KQ-59-00</v>
          </cell>
          <cell r="M5445" t="str">
            <v>Оконечные и распределительные устройства силовых и слаботочных сетей, шт.</v>
          </cell>
          <cell r="N5445">
            <v>1</v>
          </cell>
          <cell r="O5445" t="str">
            <v>KQ-59-02</v>
          </cell>
          <cell r="P5445" t="str">
            <v>Монтаж оконечных и распределительных устройств слаботочных сетей, шт.</v>
          </cell>
          <cell r="Q5445">
            <v>1</v>
          </cell>
        </row>
        <row r="5446">
          <cell r="E5446" t="str">
            <v>II00-12-01-53</v>
          </cell>
          <cell r="F5446" t="str">
            <v>Монтаж турникета полуростового на 1 проход</v>
          </cell>
          <cell r="G5446" t="str">
            <v>Installation of half-height turnstile for 1 passage</v>
          </cell>
          <cell r="H5446" t="str">
            <v>шт.</v>
          </cell>
          <cell r="I5446" t="str">
            <v>pcs.</v>
          </cell>
          <cell r="J5446">
            <v>2.83</v>
          </cell>
          <cell r="K5446">
            <v>9.1000000000000004E-3</v>
          </cell>
          <cell r="L5446" t="str">
            <v>KQ-60-00</v>
          </cell>
          <cell r="M5446" t="str">
            <v>Оборудование и приборы КИПиА и слаботочных сетей, шт.</v>
          </cell>
          <cell r="N5446">
            <v>1</v>
          </cell>
          <cell r="O5446" t="str">
            <v>KQ-60-06</v>
          </cell>
          <cell r="P5446" t="str">
            <v>Монтаж преграждающих исполнительных устройств СКУД, шт.</v>
          </cell>
          <cell r="Q5446">
            <v>1</v>
          </cell>
        </row>
        <row r="5447">
          <cell r="E5447" t="str">
            <v>II00-12-01-54</v>
          </cell>
          <cell r="F5447" t="str">
            <v>Монтаж турникета полуростового на 2 прохода</v>
          </cell>
          <cell r="G5447" t="str">
            <v>Installation of half-height turnstile for 2 passages</v>
          </cell>
          <cell r="H5447" t="str">
            <v>шт.</v>
          </cell>
          <cell r="I5447" t="str">
            <v>pcs.</v>
          </cell>
          <cell r="J5447">
            <v>5.66</v>
          </cell>
          <cell r="K5447">
            <v>1.3509999999999999E-2</v>
          </cell>
          <cell r="L5447" t="str">
            <v>KQ-60-00</v>
          </cell>
          <cell r="M5447" t="str">
            <v>Оборудование и приборы КИПиА и слаботочных сетей, шт.</v>
          </cell>
          <cell r="N5447">
            <v>1</v>
          </cell>
          <cell r="O5447" t="str">
            <v>KQ-60-06</v>
          </cell>
          <cell r="P5447" t="str">
            <v>Монтаж преграждающих исполнительных устройств СКУД, шт.</v>
          </cell>
          <cell r="Q5447">
            <v>1</v>
          </cell>
        </row>
        <row r="5448">
          <cell r="E5448" t="str">
            <v>II00-12-01-55</v>
          </cell>
          <cell r="F5448" t="str">
            <v>Монтаж турникета полноростового на 1 проход</v>
          </cell>
          <cell r="G5448" t="str">
            <v>Installation of full-height turnstile for 1 passage</v>
          </cell>
          <cell r="H5448" t="str">
            <v>шт.</v>
          </cell>
          <cell r="I5448" t="str">
            <v>pcs.</v>
          </cell>
          <cell r="J5448">
            <v>4.18</v>
          </cell>
          <cell r="K5448">
            <v>9.1000000000000004E-3</v>
          </cell>
          <cell r="L5448" t="str">
            <v>KQ-60-00</v>
          </cell>
          <cell r="M5448" t="str">
            <v>Оборудование и приборы КИПиА и слаботочных сетей, шт.</v>
          </cell>
          <cell r="N5448">
            <v>1</v>
          </cell>
          <cell r="O5448" t="str">
            <v>KQ-60-06</v>
          </cell>
          <cell r="P5448" t="str">
            <v>Монтаж преграждающих исполнительных устройств СКУД, шт.</v>
          </cell>
          <cell r="Q5448">
            <v>1</v>
          </cell>
        </row>
        <row r="5449">
          <cell r="E5449" t="str">
            <v>II00-12-01-56</v>
          </cell>
          <cell r="F5449" t="str">
            <v>Монтаж турникета полноростового на 2 прохода</v>
          </cell>
          <cell r="G5449" t="str">
            <v>Installation of full-height turnstile for 2 passages</v>
          </cell>
          <cell r="H5449" t="str">
            <v>шт.</v>
          </cell>
          <cell r="I5449" t="str">
            <v>pcs.</v>
          </cell>
          <cell r="J5449">
            <v>8.36</v>
          </cell>
          <cell r="K5449">
            <v>1.3509999999999999E-2</v>
          </cell>
          <cell r="L5449" t="str">
            <v>KQ-60-00</v>
          </cell>
          <cell r="M5449" t="str">
            <v>Оборудование и приборы КИПиА и слаботочных сетей, шт.</v>
          </cell>
          <cell r="N5449">
            <v>1</v>
          </cell>
          <cell r="O5449" t="str">
            <v>KQ-60-06</v>
          </cell>
          <cell r="P5449" t="str">
            <v>Монтаж преграждающих исполнительных устройств СКУД, шт.</v>
          </cell>
          <cell r="Q5449">
            <v>1</v>
          </cell>
        </row>
        <row r="5450">
          <cell r="E5450" t="str">
            <v>II00-12-01-57</v>
          </cell>
          <cell r="F5450" t="str">
            <v>Монтаж турникета полноростового на 3 прохода</v>
          </cell>
          <cell r="G5450" t="str">
            <v>Installation of full-height turnstile for 3 passages</v>
          </cell>
          <cell r="H5450" t="str">
            <v>шт.</v>
          </cell>
          <cell r="I5450" t="str">
            <v>pcs.</v>
          </cell>
          <cell r="J5450">
            <v>12.54</v>
          </cell>
          <cell r="K5450">
            <v>2.6249999999999999E-2</v>
          </cell>
          <cell r="L5450" t="str">
            <v>KQ-60-00</v>
          </cell>
          <cell r="M5450" t="str">
            <v>Оборудование и приборы КИПиА и слаботочных сетей, шт.</v>
          </cell>
          <cell r="N5450">
            <v>1</v>
          </cell>
          <cell r="O5450" t="str">
            <v>KQ-60-06</v>
          </cell>
          <cell r="P5450" t="str">
            <v>Монтаж преграждающих исполнительных устройств СКУД, шт.</v>
          </cell>
          <cell r="Q5450">
            <v>1</v>
          </cell>
        </row>
        <row r="5451">
          <cell r="E5451" t="str">
            <v>II00-12-01-58</v>
          </cell>
          <cell r="F5451" t="str">
            <v>Монтаж пульта управления турникетом</v>
          </cell>
          <cell r="G5451" t="str">
            <v>Installation of a turnstile control station</v>
          </cell>
          <cell r="H5451" t="str">
            <v>шт.</v>
          </cell>
          <cell r="I5451" t="str">
            <v>pcs.</v>
          </cell>
          <cell r="J5451">
            <v>7.2</v>
          </cell>
          <cell r="K5451">
            <v>0.03</v>
          </cell>
          <cell r="L5451" t="str">
            <v>KQ-59-00</v>
          </cell>
          <cell r="M5451" t="str">
            <v>Оконечные и распределительные устройства силовых и слаботочных сетей, шт.</v>
          </cell>
          <cell r="N5451">
            <v>1</v>
          </cell>
          <cell r="O5451" t="str">
            <v>KQ-59-02</v>
          </cell>
          <cell r="P5451" t="str">
            <v>Монтаж оконечных и распределительных устройств слаботочных сетей, шт.</v>
          </cell>
          <cell r="Q5451">
            <v>1</v>
          </cell>
        </row>
        <row r="5452">
          <cell r="E5452" t="str">
            <v>II00-12-01-59</v>
          </cell>
          <cell r="F5452" t="str">
            <v>Монтаж картоприемника</v>
          </cell>
          <cell r="G5452" t="str">
            <v>Card box installation</v>
          </cell>
          <cell r="H5452" t="str">
            <v>шт.</v>
          </cell>
          <cell r="I5452" t="str">
            <v>pcs.</v>
          </cell>
          <cell r="J5452">
            <v>2.83</v>
          </cell>
          <cell r="K5452">
            <v>0.03</v>
          </cell>
          <cell r="L5452" t="str">
            <v>KQ-59-00</v>
          </cell>
          <cell r="M5452" t="str">
            <v>Оконечные и распределительные устройства силовых и слаботочных сетей, шт.</v>
          </cell>
          <cell r="N5452">
            <v>1</v>
          </cell>
          <cell r="O5452" t="str">
            <v>KQ-59-02</v>
          </cell>
          <cell r="P5452" t="str">
            <v>Монтаж оконечных и распределительных устройств слаботочных сетей, шт.</v>
          </cell>
          <cell r="Q5452">
            <v>1</v>
          </cell>
        </row>
        <row r="5453">
          <cell r="E5453" t="str">
            <v>II00-12-01-60</v>
          </cell>
          <cell r="F5453" t="str">
            <v>Монтаж ограждения высота не менее 1200 мм, ширина 1000 мм (м/п)</v>
          </cell>
          <cell r="G5453" t="str">
            <v>Installation of a fence, height not less than 1200mm, width: 1000 mm (l.m.)</v>
          </cell>
          <cell r="H5453" t="str">
            <v>шт.</v>
          </cell>
          <cell r="I5453" t="str">
            <v>pcs.</v>
          </cell>
          <cell r="J5453">
            <v>1.2</v>
          </cell>
          <cell r="K5453">
            <v>8.3333333333333329E-2</v>
          </cell>
          <cell r="L5453" t="str">
            <v>KQ-60-00</v>
          </cell>
          <cell r="M5453" t="str">
            <v>Оборудование и приборы КИПиА и слаботочных сетей, шт.</v>
          </cell>
          <cell r="N5453">
            <v>1</v>
          </cell>
          <cell r="O5453" t="str">
            <v>KQ-60-06</v>
          </cell>
          <cell r="P5453" t="str">
            <v>Монтаж преграждающих исполнительных устройств СКУД, шт.</v>
          </cell>
          <cell r="Q5453">
            <v>1</v>
          </cell>
        </row>
        <row r="5454">
          <cell r="E5454" t="str">
            <v>II00-12-01-61</v>
          </cell>
          <cell r="F5454" t="str">
            <v>Металлодетектор стационарный панельный</v>
          </cell>
          <cell r="G5454" t="str">
            <v>Stationary panel metal detector</v>
          </cell>
          <cell r="H5454" t="str">
            <v>шт.</v>
          </cell>
          <cell r="I5454" t="str">
            <v>pcs.</v>
          </cell>
          <cell r="J5454">
            <v>1.2</v>
          </cell>
          <cell r="K5454">
            <v>0.5</v>
          </cell>
          <cell r="L5454" t="str">
            <v>KQ-60-00</v>
          </cell>
          <cell r="M5454" t="str">
            <v>Оборудование и приборы КИПиА и слаботочных сетей, шт.</v>
          </cell>
          <cell r="N5454">
            <v>1</v>
          </cell>
          <cell r="O5454" t="str">
            <v>KQ-60-06</v>
          </cell>
          <cell r="P5454" t="str">
            <v>Монтаж преграждающих исполнительных устройств СКУД, шт.</v>
          </cell>
          <cell r="Q5454">
            <v>1</v>
          </cell>
        </row>
        <row r="5455">
          <cell r="E5455" t="str">
            <v>II00-12-01-62</v>
          </cell>
          <cell r="F5455" t="str">
            <v>Монтаж блок вызова видеодомофона</v>
          </cell>
          <cell r="G5455" t="str">
            <v>Video intercom calling unit installation</v>
          </cell>
          <cell r="H5455" t="str">
            <v>шт.</v>
          </cell>
          <cell r="I5455" t="str">
            <v>pcs.</v>
          </cell>
          <cell r="J5455">
            <v>4.5599999999999996</v>
          </cell>
          <cell r="K5455">
            <v>8.3333333333333329E-2</v>
          </cell>
          <cell r="L5455" t="str">
            <v>KQ-60-00</v>
          </cell>
          <cell r="M5455" t="str">
            <v>Оборудование и приборы КИПиА и слаботочных сетей, шт.</v>
          </cell>
          <cell r="N5455">
            <v>1</v>
          </cell>
          <cell r="O5455" t="str">
            <v>KQ-60-03</v>
          </cell>
          <cell r="P5455" t="str">
            <v>Монтаж приборов охранно-пожарной сигнализации, оповещения и связи, шт.</v>
          </cell>
          <cell r="Q5455">
            <v>1</v>
          </cell>
        </row>
        <row r="5456">
          <cell r="E5456" t="str">
            <v>II00-12-01-63</v>
          </cell>
          <cell r="F5456" t="str">
            <v>Монтаж абонентской панели видеодомофона</v>
          </cell>
          <cell r="G5456" t="str">
            <v>Video intercom recipient panel installation</v>
          </cell>
          <cell r="H5456" t="str">
            <v>шт.</v>
          </cell>
          <cell r="I5456" t="str">
            <v>pcs.</v>
          </cell>
          <cell r="J5456">
            <v>1</v>
          </cell>
          <cell r="K5456">
            <v>8.3333333333333329E-2</v>
          </cell>
          <cell r="L5456" t="str">
            <v>KQ-60-00</v>
          </cell>
          <cell r="M5456" t="str">
            <v>Оборудование и приборы КИПиА и слаботочных сетей, шт.</v>
          </cell>
          <cell r="N5456">
            <v>1</v>
          </cell>
          <cell r="O5456" t="str">
            <v>KQ-60-03</v>
          </cell>
          <cell r="P5456" t="str">
            <v>Монтаж приборов охранно-пожарной сигнализации, оповещения и связи, шт.</v>
          </cell>
          <cell r="Q5456">
            <v>1</v>
          </cell>
        </row>
        <row r="5457">
          <cell r="E5457" t="str">
            <v>II00-12-01-64</v>
          </cell>
          <cell r="F5457" t="str">
            <v>Монтаж шкафа системы оповещения</v>
          </cell>
          <cell r="G5457" t="str">
            <v>Public address system cabinet installation</v>
          </cell>
          <cell r="H5457" t="str">
            <v>шт.</v>
          </cell>
          <cell r="I5457" t="str">
            <v>pcs.</v>
          </cell>
          <cell r="J5457">
            <v>5.15</v>
          </cell>
          <cell r="K5457">
            <v>0.73209999999999997</v>
          </cell>
          <cell r="L5457" t="str">
            <v>KQ-58-00</v>
          </cell>
          <cell r="M5457" t="str">
            <v>Щитовое оборудование КИПиА и слаботочных сетей, шт.</v>
          </cell>
          <cell r="N5457">
            <v>1</v>
          </cell>
          <cell r="O5457" t="str">
            <v>KQ-58-01</v>
          </cell>
          <cell r="P5457" t="str">
            <v>Монтаж щитового оборудования КИПиА, шт.</v>
          </cell>
          <cell r="Q5457">
            <v>1</v>
          </cell>
        </row>
        <row r="5458">
          <cell r="E5458" t="str">
            <v>II00-12-01-65</v>
          </cell>
          <cell r="F5458" t="str">
            <v>Монтаж микрофонной панели</v>
          </cell>
          <cell r="G5458" t="str">
            <v>Microphone panel installation</v>
          </cell>
          <cell r="H5458" t="str">
            <v>шт.</v>
          </cell>
          <cell r="I5458" t="str">
            <v>pcs.</v>
          </cell>
          <cell r="J5458">
            <v>2.1</v>
          </cell>
          <cell r="K5458">
            <v>8.0140000000000003E-2</v>
          </cell>
          <cell r="L5458" t="str">
            <v>KQ-60-00</v>
          </cell>
          <cell r="M5458" t="str">
            <v>Оборудование и приборы КИПиА и слаботочных сетей, шт.</v>
          </cell>
          <cell r="N5458">
            <v>0</v>
          </cell>
          <cell r="O5458" t="str">
            <v>KQ-60-03</v>
          </cell>
          <cell r="P5458" t="str">
            <v>Монтаж приборов охранно-пожарной сигнализации, оповещения и связи, шт.</v>
          </cell>
          <cell r="Q5458">
            <v>1</v>
          </cell>
        </row>
        <row r="5459">
          <cell r="E5459" t="str">
            <v>II00-12-01-66</v>
          </cell>
          <cell r="F5459" t="str">
            <v>Монтаж громкоговорителя, в комплекте с коробкой</v>
          </cell>
          <cell r="G5459" t="str">
            <v>Installation of loudspeaker, complete with a box</v>
          </cell>
          <cell r="H5459" t="str">
            <v>шт.</v>
          </cell>
          <cell r="I5459" t="str">
            <v>pcs.</v>
          </cell>
          <cell r="J5459">
            <v>2.5099999999999998</v>
          </cell>
          <cell r="K5459">
            <v>0.1401</v>
          </cell>
          <cell r="L5459" t="str">
            <v>KQ-60-00</v>
          </cell>
          <cell r="M5459" t="str">
            <v>Оборудование и приборы КИПиА и слаботочных сетей, шт.</v>
          </cell>
          <cell r="N5459">
            <v>1</v>
          </cell>
          <cell r="O5459" t="str">
            <v>KQ-60-03</v>
          </cell>
          <cell r="P5459" t="str">
            <v>Монтаж приборов охранно-пожарной сигнализации, оповещения и связи, шт.</v>
          </cell>
          <cell r="Q5459">
            <v>1</v>
          </cell>
        </row>
        <row r="5460">
          <cell r="E5460" t="str">
            <v>II00-12-01-67</v>
          </cell>
          <cell r="F5460" t="str">
            <v>Блок индикации с клавиатурой</v>
          </cell>
          <cell r="G5460" t="str">
            <v>Indicator unit with a keyboard</v>
          </cell>
          <cell r="H5460" t="str">
            <v>шт.</v>
          </cell>
          <cell r="I5460" t="str">
            <v>pcs.</v>
          </cell>
          <cell r="J5460">
            <v>2.4</v>
          </cell>
          <cell r="K5460">
            <v>8.3333333333333329E-2</v>
          </cell>
          <cell r="L5460" t="str">
            <v>KQ-60-00</v>
          </cell>
          <cell r="M5460" t="str">
            <v>Оборудование и приборы КИПиА и слаботочных сетей, шт.</v>
          </cell>
          <cell r="N5460">
            <v>1</v>
          </cell>
          <cell r="O5460" t="str">
            <v>KQ-60-03</v>
          </cell>
          <cell r="P5460" t="str">
            <v>Монтаж приборов охранно-пожарной сигнализации, оповещения и связи, шт.</v>
          </cell>
          <cell r="Q5460">
            <v>1</v>
          </cell>
        </row>
        <row r="5461">
          <cell r="E5461" t="str">
            <v>II00-12-01-68</v>
          </cell>
          <cell r="F5461" t="str">
            <v>Монтаж блока вибрационного средства обнаружения</v>
          </cell>
          <cell r="G5461" t="str">
            <v>Installation of a vibration detecting package</v>
          </cell>
          <cell r="H5461" t="str">
            <v>шт.</v>
          </cell>
          <cell r="I5461" t="str">
            <v>pcs.</v>
          </cell>
          <cell r="J5461">
            <v>3.6</v>
          </cell>
          <cell r="K5461">
            <v>8.3333333333333329E-2</v>
          </cell>
          <cell r="L5461" t="str">
            <v>KQ-60-00</v>
          </cell>
          <cell r="M5461" t="str">
            <v>Оборудование и приборы КИПиА и слаботочных сетей, шт.</v>
          </cell>
          <cell r="N5461">
            <v>1</v>
          </cell>
          <cell r="O5461" t="str">
            <v>KQ-60-03</v>
          </cell>
          <cell r="P5461" t="str">
            <v>Монтаж приборов охранно-пожарной сигнализации, оповещения и связи, шт.</v>
          </cell>
          <cell r="Q5461">
            <v>1</v>
          </cell>
        </row>
        <row r="5462">
          <cell r="E5462" t="str">
            <v>II00-12-01-69</v>
          </cell>
          <cell r="F5462" t="str">
            <v>Кабель вибрационного средства обнаружения</v>
          </cell>
          <cell r="G5462" t="str">
            <v>Cable for vibration detecting device</v>
          </cell>
          <cell r="H5462" t="str">
            <v>м</v>
          </cell>
          <cell r="I5462" t="str">
            <v>m</v>
          </cell>
          <cell r="J5462">
            <v>0.1</v>
          </cell>
          <cell r="K5462">
            <v>2.5000000000000001E-2</v>
          </cell>
          <cell r="L5462" t="str">
            <v>KQ-48-00</v>
          </cell>
          <cell r="M5462" t="str">
            <v>Кабель КИПиА, м</v>
          </cell>
          <cell r="N5462">
            <v>1</v>
          </cell>
          <cell r="O5462" t="str">
            <v>KQ-48-01</v>
          </cell>
          <cell r="P5462" t="str">
            <v>Монтаж кабеля КИПиА, м</v>
          </cell>
          <cell r="Q5462">
            <v>1</v>
          </cell>
        </row>
        <row r="5463">
          <cell r="E5463" t="str">
            <v>II00-12-01-70</v>
          </cell>
          <cell r="F5463" t="str">
            <v>Монтаж извещателя охранного радиоволнового</v>
          </cell>
          <cell r="G5463" t="str">
            <v>Installation of radio-wave security detector</v>
          </cell>
          <cell r="H5463" t="str">
            <v>шт.</v>
          </cell>
          <cell r="I5463" t="str">
            <v>pcs.</v>
          </cell>
          <cell r="J5463">
            <v>0.84</v>
          </cell>
          <cell r="K5463">
            <v>8.3333333333333329E-2</v>
          </cell>
          <cell r="L5463" t="str">
            <v>KQ-60-00</v>
          </cell>
          <cell r="M5463" t="str">
            <v>Оборудование и приборы КИПиА и слаботочных сетей, шт.</v>
          </cell>
          <cell r="N5463">
            <v>1</v>
          </cell>
          <cell r="O5463" t="str">
            <v>KQ-60-03</v>
          </cell>
          <cell r="P5463" t="str">
            <v>Монтаж приборов охранно-пожарной сигнализации, оповещения и связи, шт.</v>
          </cell>
          <cell r="Q5463">
            <v>1</v>
          </cell>
        </row>
        <row r="5464">
          <cell r="E5464" t="str">
            <v>II00-12-01-71</v>
          </cell>
          <cell r="F5464" t="str">
            <v>Монтаж светофора, электронного табло</v>
          </cell>
          <cell r="G5464" t="str">
            <v>Installation of signal lights, visual display units</v>
          </cell>
          <cell r="H5464" t="str">
            <v>шт.</v>
          </cell>
          <cell r="I5464" t="str">
            <v>pcs.</v>
          </cell>
          <cell r="J5464">
            <v>2</v>
          </cell>
          <cell r="K5464">
            <v>8.3333333333333329E-2</v>
          </cell>
          <cell r="L5464" t="str">
            <v>KQ-60-00</v>
          </cell>
          <cell r="M5464" t="str">
            <v>Оборудование и приборы КИПиА и слаботочных сетей, шт.</v>
          </cell>
          <cell r="N5464">
            <v>1</v>
          </cell>
          <cell r="O5464" t="str">
            <v>KQ-60-03</v>
          </cell>
          <cell r="P5464" t="str">
            <v>Монтаж приборов охранно-пожарной сигнализации, оповещения и связи, шт.</v>
          </cell>
          <cell r="Q5464">
            <v>1</v>
          </cell>
        </row>
        <row r="5465">
          <cell r="E5465" t="str">
            <v>II00-12-01-72</v>
          </cell>
          <cell r="F5465" t="str">
            <v>Монтаж пульта управления шлагбаумом для проезда</v>
          </cell>
          <cell r="G5465" t="str">
            <v>Installation of a boom barrier control station for driveway</v>
          </cell>
          <cell r="H5465" t="str">
            <v>шт.</v>
          </cell>
          <cell r="I5465" t="str">
            <v>pcs.</v>
          </cell>
          <cell r="J5465">
            <v>2</v>
          </cell>
          <cell r="K5465">
            <v>8.3333333333333329E-2</v>
          </cell>
          <cell r="L5465" t="str">
            <v>KQ-59-00</v>
          </cell>
          <cell r="M5465" t="str">
            <v>Оконечные и распределительные устройства силовых и слаботочных сетей, шт.</v>
          </cell>
          <cell r="N5465">
            <v>1</v>
          </cell>
          <cell r="O5465" t="str">
            <v>KQ-59-02</v>
          </cell>
          <cell r="P5465" t="str">
            <v>Монтаж оконечных и распределительных устройств слаботочных сетей, шт.</v>
          </cell>
          <cell r="Q5465">
            <v>1</v>
          </cell>
        </row>
        <row r="5466">
          <cell r="E5466" t="str">
            <v>II00-12-01-73</v>
          </cell>
          <cell r="F5466" t="str">
            <v>Монтаж пульта управления дорожным блокиратором</v>
          </cell>
          <cell r="G5466" t="str">
            <v>Road blocker control station installation</v>
          </cell>
          <cell r="H5466" t="str">
            <v>шт.</v>
          </cell>
          <cell r="I5466" t="str">
            <v>pcs.</v>
          </cell>
          <cell r="J5466">
            <v>2</v>
          </cell>
          <cell r="K5466">
            <v>8.3333333333333329E-2</v>
          </cell>
          <cell r="L5466" t="str">
            <v>KQ-59-00</v>
          </cell>
          <cell r="M5466" t="str">
            <v>Оконечные и распределительные устройства силовых и слаботочных сетей, шт.</v>
          </cell>
          <cell r="N5466">
            <v>1</v>
          </cell>
          <cell r="O5466" t="str">
            <v>KQ-59-02</v>
          </cell>
          <cell r="P5466" t="str">
            <v>Монтаж оконечных и распределительных устройств слаботочных сетей, шт.</v>
          </cell>
          <cell r="Q5466">
            <v>1</v>
          </cell>
        </row>
        <row r="5467">
          <cell r="E5467" t="str">
            <v>II00-12-01-74</v>
          </cell>
          <cell r="F5467" t="str">
            <v>Монтаж шлагбаума для установки на КПП</v>
          </cell>
          <cell r="G5467" t="str">
            <v>Installation of boom barrier at a check point</v>
          </cell>
          <cell r="H5467" t="str">
            <v>шт.</v>
          </cell>
          <cell r="I5467" t="str">
            <v>pcs.</v>
          </cell>
          <cell r="J5467">
            <v>6.83</v>
          </cell>
          <cell r="K5467">
            <v>0.19339999999999999</v>
          </cell>
          <cell r="L5467" t="str">
            <v>KQ-60-00</v>
          </cell>
          <cell r="M5467" t="str">
            <v>Оборудование и приборы КИПиА и слаботочных сетей, шт.</v>
          </cell>
          <cell r="N5467">
            <v>1</v>
          </cell>
          <cell r="O5467" t="str">
            <v>KQ-60-06</v>
          </cell>
          <cell r="P5467" t="str">
            <v>Монтаж преграждающих исполнительных устройств СКУД, шт.</v>
          </cell>
          <cell r="Q5467">
            <v>1</v>
          </cell>
        </row>
        <row r="5468">
          <cell r="E5468" t="str">
            <v>II00-12-01-75</v>
          </cell>
          <cell r="F5468" t="str">
            <v>Монтаж противотаранного устройства шлагбаумного типа</v>
          </cell>
          <cell r="G5468" t="str">
            <v>Installation of barrier-type anti-ram device</v>
          </cell>
          <cell r="H5468" t="str">
            <v>шт.</v>
          </cell>
          <cell r="I5468" t="str">
            <v>pcs.</v>
          </cell>
          <cell r="J5468">
            <v>11.76</v>
          </cell>
          <cell r="K5468">
            <v>1.75</v>
          </cell>
          <cell r="L5468" t="str">
            <v>KQ-07-00</v>
          </cell>
          <cell r="M5468" t="str">
            <v>Периметральное ограждение, м</v>
          </cell>
          <cell r="N5468">
            <v>6</v>
          </cell>
          <cell r="O5468" t="str">
            <v>KQ-07-01</v>
          </cell>
          <cell r="P5468" t="str">
            <v>Устройство периметрального ограждения, м</v>
          </cell>
          <cell r="Q5468">
            <v>6</v>
          </cell>
        </row>
        <row r="5469">
          <cell r="E5469" t="str">
            <v>II00-12-01-76</v>
          </cell>
          <cell r="F5469" t="str">
            <v>Монтаж искусственной дорожной неровности</v>
          </cell>
          <cell r="G5469" t="str">
            <v>Speed control bump construction</v>
          </cell>
          <cell r="H5469" t="str">
            <v>м</v>
          </cell>
          <cell r="I5469" t="str">
            <v>m</v>
          </cell>
          <cell r="J5469">
            <v>4.6950000000000003</v>
          </cell>
          <cell r="K5469">
            <v>1.29</v>
          </cell>
          <cell r="L5469" t="str">
            <v>KQ-71-00</v>
          </cell>
          <cell r="M5469" t="str">
            <v>Дороги и покрытия, м2</v>
          </cell>
          <cell r="N5469">
            <v>0</v>
          </cell>
          <cell r="O5469" t="str">
            <v>KQ-71-10</v>
          </cell>
          <cell r="P5469" t="str">
            <v>Устройство элементов обеспечения БДД, шт.</v>
          </cell>
          <cell r="Q5469">
            <v>0.16666666666666666</v>
          </cell>
        </row>
        <row r="5470">
          <cell r="E5470" t="str">
            <v>II00-12-01-77</v>
          </cell>
          <cell r="F5470" t="str">
            <v>Монтаж предупреждающей таблички до 600х400</v>
          </cell>
          <cell r="G5470" t="str">
            <v>Installation of a warning sign, up to 600х400</v>
          </cell>
          <cell r="H5470" t="str">
            <v>шт.</v>
          </cell>
          <cell r="I5470" t="str">
            <v>pcs.</v>
          </cell>
          <cell r="J5470">
            <v>0.61</v>
          </cell>
          <cell r="K5470">
            <v>8.3333333333333329E-2</v>
          </cell>
          <cell r="L5470" t="str">
            <v>KQ-59-00</v>
          </cell>
          <cell r="M5470" t="str">
            <v>Оконечные и распределительные устройства силовых и слаботочных сетей, шт.</v>
          </cell>
          <cell r="N5470">
            <v>0</v>
          </cell>
          <cell r="O5470" t="str">
            <v>KQ-59-02</v>
          </cell>
          <cell r="P5470" t="str">
            <v>Монтаж оконечных и распределительных устройств слаботочных сетей, шт.</v>
          </cell>
          <cell r="Q5470">
            <v>0</v>
          </cell>
        </row>
        <row r="5471">
          <cell r="E5471" t="str">
            <v>II00-12-01-78</v>
          </cell>
          <cell r="F5471" t="str">
            <v>Монтаж колесоотбойника</v>
          </cell>
          <cell r="G5471" t="str">
            <v>Parking bumper installation</v>
          </cell>
          <cell r="H5471" t="str">
            <v>м</v>
          </cell>
          <cell r="I5471" t="str">
            <v>m</v>
          </cell>
          <cell r="J5471">
            <v>2.25</v>
          </cell>
          <cell r="K5471">
            <v>0.16</v>
          </cell>
          <cell r="L5471" t="str">
            <v>KQ-71-00</v>
          </cell>
          <cell r="M5471" t="str">
            <v>Дороги и покрытия, м2</v>
          </cell>
          <cell r="N5471">
            <v>0</v>
          </cell>
          <cell r="O5471" t="str">
            <v>KQ-71-10</v>
          </cell>
          <cell r="P5471" t="str">
            <v>Устройство элементов обеспечения БДД, шт.</v>
          </cell>
          <cell r="Q5471">
            <v>0.16666666666666666</v>
          </cell>
        </row>
        <row r="5472">
          <cell r="E5472" t="str">
            <v>II00-12-01-79</v>
          </cell>
          <cell r="F5472" t="str">
            <v>Монтаж противотаранного дорожного столба (по типу ДСС-275/18/800)</v>
          </cell>
          <cell r="G5472" t="str">
            <v>Installation of anti-ram road bollard (DSS-275/18/800 type)</v>
          </cell>
          <cell r="H5472" t="str">
            <v>шт.</v>
          </cell>
          <cell r="I5472" t="str">
            <v>pcs.</v>
          </cell>
          <cell r="J5472">
            <v>10.83</v>
          </cell>
          <cell r="K5472">
            <v>1.6919999999999999</v>
          </cell>
          <cell r="L5472" t="str">
            <v>KQ-07-00</v>
          </cell>
          <cell r="M5472" t="str">
            <v>Периметральное ограждение, м</v>
          </cell>
          <cell r="N5472">
            <v>0</v>
          </cell>
          <cell r="O5472" t="str">
            <v>KQ-07-01</v>
          </cell>
          <cell r="P5472" t="str">
            <v>Устройство периметрального ограждения, м</v>
          </cell>
          <cell r="Q5472">
            <v>0</v>
          </cell>
        </row>
        <row r="5473">
          <cell r="E5473" t="str">
            <v>II00-12-01-80</v>
          </cell>
          <cell r="F5473" t="str">
            <v>Монтаж противотаранного устройства накладного до 4 м</v>
          </cell>
          <cell r="G5473" t="str">
            <v>Installation of surface-mounted anti-ram device, up to 4 m.</v>
          </cell>
          <cell r="H5473" t="str">
            <v>шт.</v>
          </cell>
          <cell r="I5473" t="str">
            <v>pcs.</v>
          </cell>
          <cell r="J5473">
            <v>24.95</v>
          </cell>
          <cell r="K5473">
            <v>3.17</v>
          </cell>
          <cell r="L5473" t="str">
            <v>KQ-07-00</v>
          </cell>
          <cell r="M5473" t="str">
            <v>Периметральное ограждение, м</v>
          </cell>
          <cell r="N5473">
            <v>0</v>
          </cell>
          <cell r="O5473" t="str">
            <v>KQ-07-01</v>
          </cell>
          <cell r="P5473" t="str">
            <v>Устройство периметрального ограждения, м</v>
          </cell>
          <cell r="Q5473">
            <v>0</v>
          </cell>
        </row>
        <row r="5474">
          <cell r="E5474" t="str">
            <v>II00-12-01-81</v>
          </cell>
          <cell r="F5474" t="str">
            <v>Монтаж противотаранного устройства подземного типа до 4 м</v>
          </cell>
          <cell r="G5474" t="str">
            <v>Installation of underground anti-ram device, up to 4 m.</v>
          </cell>
          <cell r="H5474" t="str">
            <v>шт.</v>
          </cell>
          <cell r="I5474" t="str">
            <v>pcs.</v>
          </cell>
          <cell r="J5474">
            <v>24.95</v>
          </cell>
          <cell r="K5474">
            <v>3.17</v>
          </cell>
          <cell r="L5474" t="str">
            <v>KQ-07-00</v>
          </cell>
          <cell r="M5474" t="str">
            <v>Периметральное ограждение, м</v>
          </cell>
          <cell r="N5474">
            <v>0</v>
          </cell>
          <cell r="O5474" t="str">
            <v>KQ-07-01</v>
          </cell>
          <cell r="P5474" t="str">
            <v>Устройство периметрального ограждения, м</v>
          </cell>
          <cell r="Q5474">
            <v>0</v>
          </cell>
        </row>
        <row r="5475">
          <cell r="E5475" t="str">
            <v>II00-13</v>
          </cell>
          <cell r="F5475" t="str">
            <v>Монтаж систем мультимедионого оборудования</v>
          </cell>
          <cell r="G5475" t="str">
            <v>Installation of multimedia systems</v>
          </cell>
        </row>
        <row r="5476">
          <cell r="E5476" t="str">
            <v>II00-13-02</v>
          </cell>
          <cell r="F5476" t="str">
            <v>Монтаж экранов/панелей</v>
          </cell>
          <cell r="G5476" t="str">
            <v>Installation of screens/panels</v>
          </cell>
        </row>
        <row r="5477">
          <cell r="E5477" t="str">
            <v>II00-13-02-01</v>
          </cell>
          <cell r="F5477" t="str">
            <v>Монтаж TV панели до 65"</v>
          </cell>
          <cell r="G5477" t="str">
            <v>Installation of TV screens up to 65"</v>
          </cell>
          <cell r="H5477" t="str">
            <v>шт.</v>
          </cell>
          <cell r="I5477" t="str">
            <v>pcs.</v>
          </cell>
          <cell r="J5477">
            <v>1.74</v>
          </cell>
          <cell r="K5477">
            <v>0.08</v>
          </cell>
          <cell r="L5477" t="str">
            <v>KQ-60-00</v>
          </cell>
          <cell r="M5477" t="str">
            <v>Оборудование и приборы КИПиА и слаботочных сетей, шт.</v>
          </cell>
          <cell r="N5477">
            <v>1</v>
          </cell>
          <cell r="O5477" t="str">
            <v>KQ-60-07</v>
          </cell>
          <cell r="P5477" t="str">
            <v>Монтаж мультимедийного оборудования и оргтехники, шт.</v>
          </cell>
          <cell r="Q5477">
            <v>1</v>
          </cell>
        </row>
        <row r="5478">
          <cell r="E5478" t="str">
            <v>II00-13-02-02</v>
          </cell>
          <cell r="F5478" t="str">
            <v>Монтаж TV панели свыше 65"</v>
          </cell>
          <cell r="G5478" t="str">
            <v>Installation of TV screens over 65"</v>
          </cell>
          <cell r="H5478" t="str">
            <v>шт.</v>
          </cell>
          <cell r="I5478" t="str">
            <v>pcs.</v>
          </cell>
          <cell r="J5478">
            <v>3.0700000000000003</v>
          </cell>
          <cell r="K5478">
            <v>0.11</v>
          </cell>
          <cell r="L5478" t="str">
            <v>KQ-60-00</v>
          </cell>
          <cell r="M5478" t="str">
            <v>Оборудование и приборы КИПиА и слаботочных сетей, шт.</v>
          </cell>
          <cell r="N5478">
            <v>1</v>
          </cell>
          <cell r="O5478" t="str">
            <v>KQ-60-07</v>
          </cell>
          <cell r="P5478" t="str">
            <v>Монтаж мультимедийного оборудования и оргтехники, шт.</v>
          </cell>
          <cell r="Q5478">
            <v>1</v>
          </cell>
        </row>
        <row r="5479">
          <cell r="E5479" t="str">
            <v>II00-13-02-03</v>
          </cell>
          <cell r="F5479" t="str">
            <v>Монтаж видеостен на основе LED/OLED/QLED/TFT панелей</v>
          </cell>
          <cell r="G5479" t="str">
            <v>Installation of video walls based on LED/OLED/QLED/TFT panels</v>
          </cell>
          <cell r="H5479" t="str">
            <v>м2</v>
          </cell>
          <cell r="I5479" t="str">
            <v>m2</v>
          </cell>
          <cell r="J5479">
            <v>0</v>
          </cell>
          <cell r="K5479">
            <v>0</v>
          </cell>
          <cell r="L5479" t="str">
            <v>KQ-60-00</v>
          </cell>
          <cell r="M5479" t="str">
            <v>Оборудование и приборы КИПиА и слаботочных сетей, шт.</v>
          </cell>
          <cell r="N5479">
            <v>0.13513513513513511</v>
          </cell>
          <cell r="O5479" t="str">
            <v>KQ-60-07</v>
          </cell>
          <cell r="P5479" t="str">
            <v>Монтаж мультимедийного оборудования и оргтехники, шт.</v>
          </cell>
          <cell r="Q5479">
            <v>0.13513513513513511</v>
          </cell>
        </row>
        <row r="5480">
          <cell r="E5480" t="str">
            <v>II00-13-03</v>
          </cell>
          <cell r="F5480" t="str">
            <v>Монтаж видеопроекторов</v>
          </cell>
          <cell r="G5480" t="str">
            <v>Installation of video projector</v>
          </cell>
        </row>
        <row r="5481">
          <cell r="E5481" t="str">
            <v>II00-13-03-01</v>
          </cell>
          <cell r="F5481" t="str">
            <v>Монтаж подвесного видеопроектора</v>
          </cell>
          <cell r="G5481" t="str">
            <v>Installation of a suspending video projector</v>
          </cell>
          <cell r="H5481" t="str">
            <v>шт.</v>
          </cell>
          <cell r="I5481" t="str">
            <v>pcs.</v>
          </cell>
          <cell r="J5481">
            <v>1.25</v>
          </cell>
          <cell r="K5481">
            <v>0.16</v>
          </cell>
          <cell r="L5481" t="str">
            <v>KQ-60-00</v>
          </cell>
          <cell r="M5481" t="str">
            <v>Оборудование и приборы КИПиА и слаботочных сетей, шт.</v>
          </cell>
          <cell r="N5481">
            <v>1</v>
          </cell>
          <cell r="O5481" t="str">
            <v>KQ-60-07</v>
          </cell>
          <cell r="P5481" t="str">
            <v>Монтаж мультимедийного оборудования и оргтехники, шт.</v>
          </cell>
          <cell r="Q5481">
            <v>1</v>
          </cell>
        </row>
        <row r="5482">
          <cell r="E5482" t="str">
            <v>II00-13-03-02</v>
          </cell>
          <cell r="F5482" t="str">
            <v>Монтаж напольного видеопроектора</v>
          </cell>
          <cell r="G5482" t="str">
            <v>Installation of a floor-based video projector</v>
          </cell>
          <cell r="H5482" t="str">
            <v>шт.</v>
          </cell>
          <cell r="I5482" t="str">
            <v>pcs.</v>
          </cell>
          <cell r="J5482">
            <v>0</v>
          </cell>
          <cell r="K5482">
            <v>0</v>
          </cell>
          <cell r="L5482" t="str">
            <v>KQ-60-00</v>
          </cell>
          <cell r="M5482" t="str">
            <v>Оборудование и приборы КИПиА и слаботочных сетей, шт.</v>
          </cell>
          <cell r="N5482">
            <v>1</v>
          </cell>
          <cell r="O5482" t="str">
            <v>KQ-60-07</v>
          </cell>
          <cell r="P5482" t="str">
            <v>Монтаж мультимедийного оборудования и оргтехники, шт.</v>
          </cell>
          <cell r="Q5482">
            <v>1</v>
          </cell>
        </row>
        <row r="5483">
          <cell r="E5483" t="str">
            <v>II00-13-03-03</v>
          </cell>
          <cell r="F5483" t="str">
            <v>Монтаж экрана механизированного</v>
          </cell>
          <cell r="G5483" t="str">
            <v>Installation of a mechanized screen</v>
          </cell>
          <cell r="H5483" t="str">
            <v>м2</v>
          </cell>
          <cell r="I5483" t="str">
            <v>m2</v>
          </cell>
          <cell r="J5483">
            <v>4.6950000000000003</v>
          </cell>
          <cell r="K5483">
            <v>0.2</v>
          </cell>
          <cell r="L5483" t="str">
            <v>KQ-60-00</v>
          </cell>
          <cell r="M5483" t="str">
            <v>Оборудование и приборы КИПиА и слаботочных сетей, шт.</v>
          </cell>
          <cell r="N5483">
            <v>0</v>
          </cell>
          <cell r="O5483" t="str">
            <v>KQ-60-07</v>
          </cell>
          <cell r="P5483" t="str">
            <v>Монтаж мультимедийного оборудования и оргтехники, шт.</v>
          </cell>
          <cell r="Q5483">
            <v>0</v>
          </cell>
        </row>
        <row r="5484">
          <cell r="E5484" t="str">
            <v>II00-13-03-04</v>
          </cell>
          <cell r="F5484" t="str">
            <v>Монтаж экрана стационарного</v>
          </cell>
          <cell r="G5484" t="str">
            <v>Installation of a stationary screen</v>
          </cell>
          <cell r="H5484" t="str">
            <v>м2</v>
          </cell>
          <cell r="I5484" t="str">
            <v>m2</v>
          </cell>
          <cell r="J5484">
            <v>0</v>
          </cell>
          <cell r="K5484">
            <v>0</v>
          </cell>
          <cell r="L5484" t="str">
            <v>KQ-60-00</v>
          </cell>
          <cell r="M5484" t="str">
            <v>Оборудование и приборы КИПиА и слаботочных сетей, шт.</v>
          </cell>
          <cell r="N5484">
            <v>0</v>
          </cell>
          <cell r="O5484" t="str">
            <v>KQ-60-07</v>
          </cell>
          <cell r="P5484" t="str">
            <v>Монтаж мультимедийного оборудования и оргтехники, шт.</v>
          </cell>
          <cell r="Q5484">
            <v>0</v>
          </cell>
        </row>
        <row r="5485">
          <cell r="E5485" t="str">
            <v>ET00</v>
          </cell>
          <cell r="F5485" t="str">
            <v>Система электрообогрева</v>
          </cell>
          <cell r="G5485" t="str">
            <v>Electric heat tracing system</v>
          </cell>
        </row>
        <row r="5486">
          <cell r="E5486" t="str">
            <v>ET00-01</v>
          </cell>
          <cell r="F5486" t="str">
            <v>Монтаж греющего кабеля</v>
          </cell>
          <cell r="G5486" t="str">
            <v>Heating cable installation</v>
          </cell>
        </row>
        <row r="5487">
          <cell r="E5487" t="str">
            <v>ET00-01-01</v>
          </cell>
          <cell r="F5487" t="str">
            <v>Саморегулирующий кабель электрообогрева</v>
          </cell>
          <cell r="G5487" t="str">
            <v>Self-regulating electric heat tracing cable</v>
          </cell>
        </row>
        <row r="5488">
          <cell r="E5488" t="str">
            <v>ET00-01-01-1</v>
          </cell>
          <cell r="F5488" t="str">
            <v>Монтаж саморегулирующего греющего кабеля</v>
          </cell>
          <cell r="G5488" t="str">
            <v>Installation of self-regulating electric heat tracing cable</v>
          </cell>
          <cell r="H5488" t="str">
            <v>м</v>
          </cell>
          <cell r="I5488" t="str">
            <v>m</v>
          </cell>
          <cell r="J5488">
            <v>0.30326912</v>
          </cell>
          <cell r="K5488">
            <v>3.0761984000000003E-2</v>
          </cell>
          <cell r="L5488" t="str">
            <v>KQ-50-00</v>
          </cell>
          <cell r="M5488" t="str">
            <v>Кабель греющий, м</v>
          </cell>
          <cell r="N5488">
            <v>1</v>
          </cell>
          <cell r="O5488" t="str">
            <v>KQ-50-01</v>
          </cell>
          <cell r="P5488" t="str">
            <v>Монтаж греющего кабеля, м</v>
          </cell>
          <cell r="Q5488">
            <v>1</v>
          </cell>
        </row>
        <row r="5489">
          <cell r="E5489" t="str">
            <v>ET00-01-01-3</v>
          </cell>
          <cell r="F5489" t="str">
            <v>Монтаж саморегулирующего греющего кабеля на элементах водосточной системы и кровле</v>
          </cell>
          <cell r="G5489" t="str">
            <v>Installation of self-regulating electric heat tracing cable on the elements of the water drain system and the roof</v>
          </cell>
          <cell r="H5489" t="str">
            <v>м</v>
          </cell>
          <cell r="I5489" t="str">
            <v>m</v>
          </cell>
          <cell r="J5489">
            <v>0.31</v>
          </cell>
          <cell r="K5489">
            <v>0.03</v>
          </cell>
          <cell r="L5489" t="str">
            <v>KQ-50-00</v>
          </cell>
          <cell r="M5489" t="str">
            <v>Кабель греющий, м</v>
          </cell>
          <cell r="N5489">
            <v>1</v>
          </cell>
          <cell r="O5489" t="str">
            <v>KQ-50-01</v>
          </cell>
          <cell r="P5489" t="str">
            <v>Монтаж греющего кабеля, м</v>
          </cell>
          <cell r="Q5489">
            <v>1</v>
          </cell>
        </row>
        <row r="5490">
          <cell r="E5490" t="str">
            <v>ET00-01-01-4</v>
          </cell>
          <cell r="F5490" t="str">
            <v>Монтаж саморегулирующего греющего кабеля для заливки в бетон</v>
          </cell>
          <cell r="G5490" t="str">
            <v>Installation of self-regulating electric heat tracing cable for grouting into concrete</v>
          </cell>
          <cell r="H5490" t="str">
            <v>м</v>
          </cell>
          <cell r="I5490" t="str">
            <v>m</v>
          </cell>
          <cell r="J5490">
            <v>0.28731647999999999</v>
          </cell>
          <cell r="K5490">
            <v>2.7861504000000002E-2</v>
          </cell>
          <cell r="L5490" t="str">
            <v>KQ-50-00</v>
          </cell>
          <cell r="M5490" t="str">
            <v>Кабель греющий, м</v>
          </cell>
          <cell r="N5490">
            <v>1</v>
          </cell>
          <cell r="O5490" t="str">
            <v>KQ-50-01</v>
          </cell>
          <cell r="P5490" t="str">
            <v>Монтаж греющего кабеля, м</v>
          </cell>
          <cell r="Q5490">
            <v>1</v>
          </cell>
        </row>
        <row r="5491">
          <cell r="E5491" t="str">
            <v>ET00-01-01-5</v>
          </cell>
          <cell r="F5491" t="str">
            <v>Монтаж саморегулирующего греющего кабеля на трубопровод</v>
          </cell>
          <cell r="G5491" t="str">
            <v>Installation of self-regulating heating cable on the pipeline</v>
          </cell>
          <cell r="H5491" t="str">
            <v>м</v>
          </cell>
          <cell r="I5491" t="str">
            <v>m</v>
          </cell>
          <cell r="J5491">
            <v>0.24</v>
          </cell>
          <cell r="K5491">
            <v>0.03</v>
          </cell>
          <cell r="L5491" t="str">
            <v>KQ-50-00</v>
          </cell>
          <cell r="M5491" t="str">
            <v>Кабель греющий, м</v>
          </cell>
          <cell r="N5491">
            <v>1</v>
          </cell>
          <cell r="O5491" t="str">
            <v>KQ-50-01</v>
          </cell>
          <cell r="P5491" t="str">
            <v>Монтаж греющего кабеля, м</v>
          </cell>
          <cell r="Q5491">
            <v>1</v>
          </cell>
        </row>
        <row r="5492">
          <cell r="E5492" t="str">
            <v>ET00-01-01-6</v>
          </cell>
          <cell r="F5492" t="str">
            <v>Монтаж саморегулирующего греющего кабеля на оборудование</v>
          </cell>
          <cell r="G5492" t="str">
            <v>Installation of self-regulating heating cable on the equipment</v>
          </cell>
          <cell r="H5492" t="str">
            <v>м</v>
          </cell>
          <cell r="I5492" t="str">
            <v>m</v>
          </cell>
          <cell r="J5492">
            <v>0.43</v>
          </cell>
          <cell r="K5492">
            <v>0.03</v>
          </cell>
          <cell r="L5492" t="str">
            <v>KQ-50-00</v>
          </cell>
          <cell r="M5492" t="str">
            <v>Кабель греющий, м</v>
          </cell>
          <cell r="N5492">
            <v>1</v>
          </cell>
          <cell r="O5492" t="str">
            <v>KQ-50-01</v>
          </cell>
          <cell r="P5492" t="str">
            <v>Монтаж греющего кабеля, м</v>
          </cell>
          <cell r="Q5492">
            <v>1</v>
          </cell>
        </row>
        <row r="5493">
          <cell r="E5493" t="str">
            <v>ET00-01-02</v>
          </cell>
          <cell r="F5493" t="str">
            <v>Греющий кабель с полимерной/минеральной изоляцией</v>
          </cell>
          <cell r="G5493" t="str">
            <v>Heating cables with a polymer/mineral insulation</v>
          </cell>
        </row>
        <row r="5494">
          <cell r="E5494" t="str">
            <v>ET00-01-02-1</v>
          </cell>
          <cell r="F5494" t="str">
            <v>Монтаж греющего кабеля с полимерной/минеральной изоляцией</v>
          </cell>
          <cell r="G5494" t="str">
            <v>Installation of heating cables with a polymer/mineral insulation</v>
          </cell>
          <cell r="H5494" t="str">
            <v>м</v>
          </cell>
          <cell r="I5494" t="str">
            <v>m</v>
          </cell>
          <cell r="J5494">
            <v>0.38</v>
          </cell>
          <cell r="K5494">
            <v>0.05</v>
          </cell>
          <cell r="L5494" t="str">
            <v>KQ-50-00</v>
          </cell>
          <cell r="M5494" t="str">
            <v>Кабель греющий, м</v>
          </cell>
          <cell r="N5494">
            <v>1</v>
          </cell>
          <cell r="O5494" t="str">
            <v>KQ-50-01</v>
          </cell>
          <cell r="P5494" t="str">
            <v>Монтаж греющего кабеля, м</v>
          </cell>
          <cell r="Q5494">
            <v>1</v>
          </cell>
        </row>
        <row r="5495">
          <cell r="E5495" t="str">
            <v>ET00-01-03</v>
          </cell>
          <cell r="F5495" t="str">
            <v>Элементы для обеспечения работоспособности и контроля системы электрообогрева</v>
          </cell>
          <cell r="G5495" t="str">
            <v>Items ensuring operability of and control over the electrical heat tracing system</v>
          </cell>
        </row>
        <row r="5496">
          <cell r="E5496" t="str">
            <v>ET00-01-03-1</v>
          </cell>
          <cell r="F5496" t="str">
            <v>Монтаж распределительной коробки для греющего кабеля</v>
          </cell>
          <cell r="G5496" t="str">
            <v>Installation of a heating cable junction box</v>
          </cell>
          <cell r="H5496" t="str">
            <v>шт.</v>
          </cell>
          <cell r="I5496" t="str">
            <v>pcs.</v>
          </cell>
          <cell r="J5496">
            <v>2.27</v>
          </cell>
          <cell r="K5496">
            <v>0.14000000000000001</v>
          </cell>
          <cell r="L5496" t="str">
            <v>KQ-59-00</v>
          </cell>
          <cell r="M5496" t="str">
            <v>Оконечные и распределительные устройства силовых и слаботочных сетей, шт.</v>
          </cell>
          <cell r="N5496">
            <v>1</v>
          </cell>
          <cell r="O5496" t="str">
            <v>KQ-59-01</v>
          </cell>
          <cell r="P5496" t="str">
            <v>Монтаж оконечных и распределительных устройств силовых сетей, шт.</v>
          </cell>
          <cell r="Q5496">
            <v>1</v>
          </cell>
        </row>
        <row r="5497">
          <cell r="E5497" t="str">
            <v>ET00-01-03-2</v>
          </cell>
          <cell r="F5497" t="str">
            <v>Монтаж контроллера / датчика температуры системы электрообогрева</v>
          </cell>
          <cell r="G5497" t="str">
            <v>Installation of the controller / temperature sensor of the electric heating system</v>
          </cell>
          <cell r="H5497" t="str">
            <v>шт.</v>
          </cell>
          <cell r="I5497" t="str">
            <v>pcs.</v>
          </cell>
          <cell r="J5497">
            <v>5.7628000000000004</v>
          </cell>
          <cell r="K5497">
            <v>0.21337600000000001</v>
          </cell>
          <cell r="L5497" t="str">
            <v>KQ-60-00</v>
          </cell>
          <cell r="M5497" t="str">
            <v>Оборудование и приборы КИПиА и слаботочных сетей, шт.</v>
          </cell>
          <cell r="N5497">
            <v>1</v>
          </cell>
          <cell r="O5497" t="str">
            <v>KQ-60-01</v>
          </cell>
          <cell r="P5497" t="str">
            <v>Монтаж приборов КИПиА, шт.</v>
          </cell>
          <cell r="Q5497">
            <v>1</v>
          </cell>
        </row>
        <row r="5498">
          <cell r="E5498" t="str">
            <v>ET00-01-03-3</v>
          </cell>
          <cell r="F5498" t="str">
            <v>Устройство концевой заделки (оконцевание жил греющего кабеля)</v>
          </cell>
          <cell r="G5498" t="str">
            <v>End terminations (termination of heating cable conductors)</v>
          </cell>
          <cell r="H5498" t="str">
            <v>шт.</v>
          </cell>
          <cell r="I5498" t="str">
            <v>pcs.</v>
          </cell>
          <cell r="J5498">
            <v>1.4470000000000001</v>
          </cell>
          <cell r="K5498">
            <v>7.4999999999999997E-2</v>
          </cell>
          <cell r="L5498" t="str">
            <v>KQ-50-00</v>
          </cell>
          <cell r="M5498" t="str">
            <v>Кабель греющий, м</v>
          </cell>
          <cell r="N5498">
            <v>0</v>
          </cell>
          <cell r="O5498" t="str">
            <v>KQ-50-02</v>
          </cell>
          <cell r="P5498" t="str">
            <v>Расключение греющего кабеля, шт. (конец кабеля)</v>
          </cell>
          <cell r="Q5498">
            <v>1</v>
          </cell>
        </row>
        <row r="5499">
          <cell r="E5499" t="str">
            <v>ET00-01-03-4</v>
          </cell>
          <cell r="F5499" t="str">
            <v>Ввод греющего кабеля в коробку и его расключение</v>
          </cell>
          <cell r="G5499" t="str">
            <v>Inserting of the heating cable into the box and its termination</v>
          </cell>
          <cell r="H5499" t="str">
            <v>шт.</v>
          </cell>
          <cell r="I5499" t="str">
            <v>pcs.</v>
          </cell>
          <cell r="J5499">
            <v>0.86699999999999999</v>
          </cell>
          <cell r="K5499">
            <v>7.4999999999999997E-2</v>
          </cell>
          <cell r="L5499" t="str">
            <v>KQ-50-00</v>
          </cell>
          <cell r="M5499" t="str">
            <v>Кабель греющий, м</v>
          </cell>
          <cell r="N5499">
            <v>0</v>
          </cell>
          <cell r="O5499" t="str">
            <v>KQ-50-02</v>
          </cell>
          <cell r="P5499" t="str">
            <v>Расключение греющего кабеля, шт. (конец кабеля)</v>
          </cell>
          <cell r="Q5499">
            <v>1</v>
          </cell>
        </row>
        <row r="5500">
          <cell r="E5500" t="str">
            <v>ET00-01-04</v>
          </cell>
          <cell r="F5500" t="str">
            <v>Греющий кабель постоянной мощности (резистивный)</v>
          </cell>
          <cell r="G5500" t="str">
            <v>Constant wattage heating cable (resistive)</v>
          </cell>
        </row>
        <row r="5501">
          <cell r="E5501" t="str">
            <v>ET00-01-04-1</v>
          </cell>
          <cell r="F5501" t="str">
            <v>Монтаж греющего кабеля постоянной мощности для заливки в бетон</v>
          </cell>
          <cell r="G5501" t="str">
            <v>Installation of constant wattage heating cable for pouring into concrete</v>
          </cell>
          <cell r="H5501" t="str">
            <v>м</v>
          </cell>
          <cell r="I5501" t="str">
            <v>m</v>
          </cell>
          <cell r="J5501">
            <v>0.2</v>
          </cell>
          <cell r="K5501">
            <v>0.02</v>
          </cell>
          <cell r="L5501" t="str">
            <v>KQ-50-00</v>
          </cell>
          <cell r="M5501" t="str">
            <v>Кабель греющий, м</v>
          </cell>
          <cell r="N5501">
            <v>1</v>
          </cell>
          <cell r="O5501" t="str">
            <v>KQ-50-01</v>
          </cell>
          <cell r="P5501" t="str">
            <v>Монтаж греющего кабеля, м</v>
          </cell>
          <cell r="Q5501">
            <v>1</v>
          </cell>
        </row>
        <row r="5502">
          <cell r="E5502" t="str">
            <v>ET00-02</v>
          </cell>
          <cell r="F5502" t="str">
            <v>Монтаж локальных распределительных панелей питания/управления на строительной площадке</v>
          </cell>
          <cell r="G5502" t="str">
            <v>Installation of local distribution power / control panels at the construction site</v>
          </cell>
        </row>
        <row r="5503">
          <cell r="E5503" t="str">
            <v>ET00-02-01</v>
          </cell>
          <cell r="F5503" t="str">
            <v>Распределительные шкаф, щиты, панели для систем электрообогрева</v>
          </cell>
          <cell r="G5503" t="str">
            <v>Marshalling cabinet, boards, panels, for electrical heat tracing system</v>
          </cell>
        </row>
        <row r="5504">
          <cell r="E5504" t="str">
            <v>ET00-02-01-1</v>
          </cell>
          <cell r="F5504" t="str">
            <v>Монтаж панели распределения/управления электрообогревом высотой до 1200 мм, шириной до 1000 мм массой до 100кг</v>
          </cell>
          <cell r="G5504" t="str">
            <v>Installation of a power distribution/electric heat tracing control panel, height up to 1200 mm, width up to 1000 mm, weight up to 100 kg</v>
          </cell>
          <cell r="H5504" t="str">
            <v>шт.</v>
          </cell>
          <cell r="I5504" t="str">
            <v>pcs.</v>
          </cell>
          <cell r="J5504">
            <v>3.21</v>
          </cell>
          <cell r="K5504">
            <v>1.52</v>
          </cell>
          <cell r="L5504" t="str">
            <v>KQ-57-00</v>
          </cell>
          <cell r="M5504" t="str">
            <v>Щитовое оборудование до 1 кВ, шт.</v>
          </cell>
          <cell r="N5504">
            <v>1</v>
          </cell>
          <cell r="O5504" t="str">
            <v>KQ-57-02</v>
          </cell>
          <cell r="P5504" t="str">
            <v>Монтаж силовых шкафов электрообогрева, шт.</v>
          </cell>
          <cell r="Q5504">
            <v>1</v>
          </cell>
        </row>
        <row r="5505">
          <cell r="E5505" t="str">
            <v>ET00-02-01-3</v>
          </cell>
          <cell r="F5505" t="str">
            <v>Монтаж распределительной панели питания/управления электрообогревом, высота до 1200 мм, ширина от 1000 до 2000 мм, массой до 500кг</v>
          </cell>
          <cell r="G5505" t="str">
            <v>Installation of a power distribution/electric heat tracing control panel, height up to 1200 mm, width from 1000 mm to 2000 mm, weight up to 500 kg</v>
          </cell>
          <cell r="H5505" t="str">
            <v>шт.</v>
          </cell>
          <cell r="I5505" t="str">
            <v>pcs.</v>
          </cell>
          <cell r="J5505">
            <v>12.48</v>
          </cell>
          <cell r="K5505">
            <v>4</v>
          </cell>
          <cell r="L5505" t="str">
            <v>KQ-57-00</v>
          </cell>
          <cell r="M5505" t="str">
            <v>Щитовое оборудование до 1 кВ, шт.</v>
          </cell>
          <cell r="N5505">
            <v>1</v>
          </cell>
          <cell r="O5505" t="str">
            <v>KQ-57-02</v>
          </cell>
          <cell r="P5505" t="str">
            <v>Монтаж силовых шкафов электрообогрева, шт.</v>
          </cell>
          <cell r="Q5505">
            <v>1</v>
          </cell>
        </row>
        <row r="5506">
          <cell r="E5506" t="str">
            <v>ET00-02-01-4</v>
          </cell>
          <cell r="F5506" t="str">
            <v>Монтаж распределительной панели питания/управления электрообогревом, высота до 1200 мм, ширина от 2000 до 4000 мм, массой до 1000кг</v>
          </cell>
          <cell r="G5506" t="str">
            <v>Installation of a power distribution/electric heat tracing control panel, height up to 1200 mm, width from 2000 mm to 4000 mm, weight up to 1000 kg</v>
          </cell>
          <cell r="H5506" t="str">
            <v>шт.</v>
          </cell>
          <cell r="I5506" t="str">
            <v>pcs.</v>
          </cell>
          <cell r="J5506">
            <v>24.84</v>
          </cell>
          <cell r="K5506">
            <v>16.71</v>
          </cell>
          <cell r="L5506" t="str">
            <v>KQ-57-00</v>
          </cell>
          <cell r="M5506" t="str">
            <v>Щитовое оборудование до 1 кВ, шт.</v>
          </cell>
          <cell r="N5506">
            <v>1</v>
          </cell>
          <cell r="O5506" t="str">
            <v>KQ-57-02</v>
          </cell>
          <cell r="P5506" t="str">
            <v>Монтаж силовых шкафов электрообогрева, шт.</v>
          </cell>
          <cell r="Q5506">
            <v>1</v>
          </cell>
        </row>
        <row r="5507">
          <cell r="E5507" t="str">
            <v>ET00-02-01-5</v>
          </cell>
          <cell r="F5507" t="str">
            <v>Монтаж распределительной панели питания/управления электрообогревом, высота до 2100 мм, ширина от 1000 до 2000 мм, массой до 500кг</v>
          </cell>
          <cell r="G5507" t="str">
            <v>Installation of a power distribution/electric heat tracing control panel, height up to 2100 mm, width from 1000 mm to 2000 mm, weight up to 500 kg</v>
          </cell>
          <cell r="H5507" t="str">
            <v>шт.</v>
          </cell>
          <cell r="I5507" t="str">
            <v>pcs.</v>
          </cell>
          <cell r="J5507">
            <v>8.6199999999999992</v>
          </cell>
          <cell r="K5507">
            <v>2.27</v>
          </cell>
          <cell r="L5507" t="str">
            <v>KQ-57-00</v>
          </cell>
          <cell r="M5507" t="str">
            <v>Щитовое оборудование до 1 кВ, шт.</v>
          </cell>
          <cell r="N5507">
            <v>1</v>
          </cell>
          <cell r="O5507" t="str">
            <v>KQ-57-02</v>
          </cell>
          <cell r="P5507" t="str">
            <v>Монтаж силовых шкафов электрообогрева, шт.</v>
          </cell>
          <cell r="Q5507">
            <v>1</v>
          </cell>
        </row>
        <row r="5508">
          <cell r="E5508" t="str">
            <v>ET00-02-01-6</v>
          </cell>
          <cell r="F5508" t="str">
            <v>Монтаж распределительной панели питания/управления электрообогревом, высота до 2100 мм, ширина от 2000 до 4000 мм, массой до 1000кг</v>
          </cell>
          <cell r="G5508" t="str">
            <v>Installation of a power distribution/electric heat tracing control panel, height up to 2100 mm, width from 2000 mm to 4000 mm, weight up to 1000 kg</v>
          </cell>
          <cell r="H5508" t="str">
            <v>шт.</v>
          </cell>
          <cell r="I5508" t="str">
            <v>pcs.</v>
          </cell>
          <cell r="J5508">
            <v>0</v>
          </cell>
          <cell r="K5508">
            <v>0</v>
          </cell>
          <cell r="L5508" t="str">
            <v>KQ-57-00</v>
          </cell>
          <cell r="M5508" t="str">
            <v>Щитовое оборудование до 1 кВ, шт.</v>
          </cell>
          <cell r="N5508">
            <v>1</v>
          </cell>
          <cell r="O5508" t="str">
            <v>KQ-57-02</v>
          </cell>
          <cell r="P5508" t="str">
            <v>Монтаж силовых шкафов электрообогрева, шт.</v>
          </cell>
          <cell r="Q5508">
            <v>1</v>
          </cell>
        </row>
        <row r="5509">
          <cell r="E5509" t="str">
            <v>PL00</v>
          </cell>
          <cell r="F5509" t="str">
            <v>Линии электропередачи</v>
          </cell>
          <cell r="G5509" t="str">
            <v>Power Lines</v>
          </cell>
        </row>
        <row r="5510">
          <cell r="E5510" t="str">
            <v>PL00-01</v>
          </cell>
          <cell r="F5510" t="str">
            <v>Устройство опор</v>
          </cell>
          <cell r="G5510" t="str">
            <v>Installation of supports</v>
          </cell>
        </row>
        <row r="5511">
          <cell r="E5511" t="str">
            <v>PL00-01-01</v>
          </cell>
          <cell r="F5511" t="str">
            <v>Устройство опор без траверс под монтаж СИП НИЗКОГО напряжения</v>
          </cell>
          <cell r="G5511" t="str">
            <v>Installation of supports without spreader bars for LV self-supporting insulated wire installation</v>
          </cell>
        </row>
        <row r="5512">
          <cell r="E5512" t="str">
            <v>PL00-01-01-1</v>
          </cell>
          <cell r="F5512" t="str">
            <v>Устройство железобетонных опор без траверс под кабель СИП, длиной до 12 м</v>
          </cell>
          <cell r="G5512" t="str">
            <v>Installation of reinforced concrete supports without cross bars for self-supporting insulated wire cables, up to 12 m long</v>
          </cell>
          <cell r="H5512" t="str">
            <v>шт.</v>
          </cell>
          <cell r="I5512" t="str">
            <v>pcs.</v>
          </cell>
          <cell r="J5512">
            <v>0</v>
          </cell>
          <cell r="K5512">
            <v>0</v>
          </cell>
          <cell r="L5512" t="str">
            <v>KQ-52-00</v>
          </cell>
          <cell r="M5512" t="str">
            <v>Опоры и мачты, шт.</v>
          </cell>
          <cell r="N5512">
            <v>1</v>
          </cell>
          <cell r="O5512" t="str">
            <v>KQ-52-01</v>
          </cell>
          <cell r="P5512" t="str">
            <v>Монтаж опор и мачт высотой до 12м, шт.</v>
          </cell>
          <cell r="Q5512">
            <v>1</v>
          </cell>
        </row>
        <row r="5513">
          <cell r="E5513" t="str">
            <v>PL00-01-01-2</v>
          </cell>
          <cell r="F5513" t="str">
            <v>Устройство металлических опор без траверс под кабель СИП, длиной до 12 м</v>
          </cell>
          <cell r="G5513" t="str">
            <v>Installation of steel supports without cross bars for self-supporting insulated wire cables, up to 12 m long</v>
          </cell>
          <cell r="H5513" t="str">
            <v>шт.</v>
          </cell>
          <cell r="I5513" t="str">
            <v>pcs.</v>
          </cell>
          <cell r="J5513">
            <v>30</v>
          </cell>
          <cell r="K5513">
            <v>3</v>
          </cell>
          <cell r="L5513" t="str">
            <v>KQ-52-00</v>
          </cell>
          <cell r="M5513" t="str">
            <v>Опоры и мачты, шт.</v>
          </cell>
          <cell r="N5513">
            <v>1</v>
          </cell>
          <cell r="O5513" t="str">
            <v>KQ-52-01</v>
          </cell>
          <cell r="P5513" t="str">
            <v>Монтаж опор и мачт высотой до 12м, шт.</v>
          </cell>
          <cell r="Q5513">
            <v>1</v>
          </cell>
        </row>
        <row r="5514">
          <cell r="E5514" t="str">
            <v>PL00-01-02</v>
          </cell>
          <cell r="F5514" t="str">
            <v>Устройство железобетонных опор ВЛ</v>
          </cell>
          <cell r="G5514" t="str">
            <v>Installation of reinforced concrete supports for overhead lines</v>
          </cell>
        </row>
        <row r="5515">
          <cell r="E5515" t="str">
            <v>PL00-01-02-1</v>
          </cell>
          <cell r="F5515" t="str">
            <v>Устройство железобетонных опор одностоечных</v>
          </cell>
          <cell r="G5515" t="str">
            <v>Installation of reinforced concrete single-pole supports</v>
          </cell>
          <cell r="H5515" t="str">
            <v>шт.</v>
          </cell>
          <cell r="I5515" t="str">
            <v>pcs.</v>
          </cell>
          <cell r="J5515">
            <v>17.333333333333332</v>
          </cell>
          <cell r="K5515">
            <v>8.5</v>
          </cell>
          <cell r="L5515" t="str">
            <v>KQ-52-00</v>
          </cell>
          <cell r="M5515" t="str">
            <v>Опоры и мачты, шт.</v>
          </cell>
          <cell r="N5515">
            <v>1</v>
          </cell>
          <cell r="O5515" t="str">
            <v>KQ-52-01</v>
          </cell>
          <cell r="P5515" t="str">
            <v>Монтаж опор и мачт высотой до 12м, шт.</v>
          </cell>
          <cell r="Q5515">
            <v>1</v>
          </cell>
        </row>
        <row r="5516">
          <cell r="E5516" t="str">
            <v>PL00-01-02-2</v>
          </cell>
          <cell r="F5516" t="str">
            <v>Устройство железобетонных опор одностоечных с одним подкосом</v>
          </cell>
          <cell r="G5516" t="str">
            <v>Installation of reinforced concrete single-pole supports with one strut</v>
          </cell>
          <cell r="H5516" t="str">
            <v>шт.</v>
          </cell>
          <cell r="I5516" t="str">
            <v>pcs.</v>
          </cell>
          <cell r="J5516">
            <v>20.799999999999997</v>
          </cell>
          <cell r="K5516">
            <v>10.199999999999999</v>
          </cell>
          <cell r="L5516" t="str">
            <v>KQ-52-00</v>
          </cell>
          <cell r="M5516" t="str">
            <v>Опоры и мачты, шт.</v>
          </cell>
          <cell r="N5516">
            <v>1</v>
          </cell>
          <cell r="O5516" t="str">
            <v>KQ-52-01</v>
          </cell>
          <cell r="P5516" t="str">
            <v>Монтаж опор и мачт высотой до 12м, шт.</v>
          </cell>
          <cell r="Q5516">
            <v>1</v>
          </cell>
        </row>
        <row r="5517">
          <cell r="E5517" t="str">
            <v>PL00-01-02-3</v>
          </cell>
          <cell r="F5517" t="str">
            <v>Устройство железобетонных опор одностоечных с двумя подкосами</v>
          </cell>
          <cell r="G5517" t="str">
            <v>Installation of reinforced concrete single-pole supports with two struts</v>
          </cell>
          <cell r="H5517" t="str">
            <v>шт.</v>
          </cell>
          <cell r="I5517" t="str">
            <v>pcs.</v>
          </cell>
          <cell r="J5517">
            <v>0</v>
          </cell>
          <cell r="K5517">
            <v>0</v>
          </cell>
          <cell r="L5517" t="str">
            <v>KQ-52-00</v>
          </cell>
          <cell r="M5517" t="str">
            <v>Опоры и мачты, шт.</v>
          </cell>
          <cell r="N5517">
            <v>1</v>
          </cell>
          <cell r="O5517" t="str">
            <v>KQ-52-01</v>
          </cell>
          <cell r="P5517" t="str">
            <v>Монтаж опор и мачт высотой до 12м, шт.</v>
          </cell>
          <cell r="Q5517">
            <v>1</v>
          </cell>
        </row>
        <row r="5518">
          <cell r="E5518" t="str">
            <v>PL00-01-02-4</v>
          </cell>
          <cell r="F5518" t="str">
            <v>Установка одностоечных промежуточных опор с железобетонными вибрированными стойками без тросостойки</v>
          </cell>
          <cell r="G5518" t="str">
            <v>Installation of single-pole intermediate supports with reinforced concrete vibrated posts without an earth wire support</v>
          </cell>
          <cell r="H5518" t="str">
            <v>шт.</v>
          </cell>
          <cell r="I5518" t="str">
            <v>pcs.</v>
          </cell>
          <cell r="J5518">
            <v>7.0362000000000009</v>
          </cell>
          <cell r="K5518">
            <v>2</v>
          </cell>
          <cell r="L5518" t="str">
            <v>KQ-52-00</v>
          </cell>
          <cell r="M5518" t="str">
            <v>Опоры и мачты, шт.</v>
          </cell>
          <cell r="N5518">
            <v>1</v>
          </cell>
          <cell r="O5518" t="str">
            <v>KQ-52-01</v>
          </cell>
          <cell r="P5518" t="str">
            <v>Монтаж опор и мачт высотой до 12м, шт.</v>
          </cell>
          <cell r="Q5518">
            <v>1</v>
          </cell>
        </row>
        <row r="5519">
          <cell r="E5519" t="str">
            <v>PL00-01-02-5</v>
          </cell>
          <cell r="F5519" t="str">
            <v>Установка одностоечных промежуточных опор с железобетонными вибрированными стойками с тросостойкой</v>
          </cell>
          <cell r="G5519" t="str">
            <v>Installation of single-pole intermediate supports with reinforced concrete vibrated posts with an earth wire support</v>
          </cell>
          <cell r="H5519" t="str">
            <v>шт.</v>
          </cell>
          <cell r="I5519" t="str">
            <v>pcs.</v>
          </cell>
          <cell r="J5519">
            <v>0</v>
          </cell>
          <cell r="K5519">
            <v>0</v>
          </cell>
          <cell r="L5519" t="str">
            <v>KQ-52-00</v>
          </cell>
          <cell r="M5519" t="str">
            <v>Опоры и мачты, шт.</v>
          </cell>
          <cell r="N5519">
            <v>1</v>
          </cell>
          <cell r="O5519" t="str">
            <v>KQ-52-01</v>
          </cell>
          <cell r="P5519" t="str">
            <v>Монтаж опор и мачт высотой до 12м, шт.</v>
          </cell>
          <cell r="Q5519">
            <v>1</v>
          </cell>
        </row>
        <row r="5520">
          <cell r="E5520" t="str">
            <v>PL00-01-02-6</v>
          </cell>
          <cell r="F5520" t="str">
            <v>Установка одностоечных анкерных опор с железобетонными вибрированными стойками без тросостойки</v>
          </cell>
          <cell r="G5520" t="str">
            <v>Installation of single-pole anchor supports with reinforced concrete vibrated posts without an earth wire support</v>
          </cell>
          <cell r="H5520" t="str">
            <v>шт.</v>
          </cell>
          <cell r="I5520" t="str">
            <v>pcs.</v>
          </cell>
          <cell r="J5520">
            <v>6.95</v>
          </cell>
          <cell r="K5520">
            <v>2</v>
          </cell>
          <cell r="L5520" t="str">
            <v>KQ-52-00</v>
          </cell>
          <cell r="M5520" t="str">
            <v>Опоры и мачты, шт.</v>
          </cell>
          <cell r="N5520">
            <v>1</v>
          </cell>
          <cell r="O5520" t="str">
            <v>KQ-52-01</v>
          </cell>
          <cell r="P5520" t="str">
            <v>Монтаж опор и мачт высотой до 12м, шт.</v>
          </cell>
          <cell r="Q5520">
            <v>1</v>
          </cell>
        </row>
        <row r="5521">
          <cell r="E5521" t="str">
            <v>PL00-01-02-7</v>
          </cell>
          <cell r="F5521" t="str">
            <v>Установка одностоечных анкерных опор с железобетонными вибрированными стойками с тросостойкой</v>
          </cell>
          <cell r="G5521" t="str">
            <v>Installation of single-pole anchor supports with reinforced concrete vibrated posts with an earth wire support</v>
          </cell>
          <cell r="H5521" t="str">
            <v>шт.</v>
          </cell>
          <cell r="I5521" t="str">
            <v>pcs.</v>
          </cell>
          <cell r="J5521">
            <v>0</v>
          </cell>
          <cell r="K5521">
            <v>0</v>
          </cell>
          <cell r="L5521" t="str">
            <v>KQ-52-00</v>
          </cell>
          <cell r="M5521" t="str">
            <v>Опоры и мачты, шт.</v>
          </cell>
          <cell r="N5521">
            <v>1</v>
          </cell>
          <cell r="O5521" t="str">
            <v>KQ-52-01</v>
          </cell>
          <cell r="P5521" t="str">
            <v>Монтаж опор и мачт высотой до 12м, шт.</v>
          </cell>
          <cell r="Q5521">
            <v>1</v>
          </cell>
        </row>
        <row r="5522">
          <cell r="E5522" t="str">
            <v>PL00-01-02-8</v>
          </cell>
          <cell r="F5522" t="str">
            <v>Установка основания под опору</v>
          </cell>
          <cell r="G5522" t="str">
            <v>Installation of the base for the support</v>
          </cell>
          <cell r="H5522" t="str">
            <v>шт.</v>
          </cell>
          <cell r="I5522" t="str">
            <v>pcs.</v>
          </cell>
          <cell r="J5522">
            <v>11.49</v>
          </cell>
          <cell r="K5522">
            <v>1.23</v>
          </cell>
          <cell r="L5522" t="str">
            <v>KQ-52-00</v>
          </cell>
          <cell r="M5522" t="str">
            <v>Опоры и мачты, шт.</v>
          </cell>
          <cell r="N5522">
            <v>1</v>
          </cell>
          <cell r="O5522" t="str">
            <v>KQ-52-01</v>
          </cell>
          <cell r="P5522" t="str">
            <v>Монтаж опор и мачт высотой до 12м, шт.</v>
          </cell>
          <cell r="Q5522">
            <v>0</v>
          </cell>
        </row>
        <row r="5523">
          <cell r="E5523" t="str">
            <v>PL00-01-03</v>
          </cell>
          <cell r="F5523" t="str">
            <v>Устройство стальных опор ВЛ</v>
          </cell>
          <cell r="G5523" t="str">
            <v>Installation of steel supports for overhead lines</v>
          </cell>
        </row>
        <row r="5524">
          <cell r="E5524" t="str">
            <v>PL00-01-03-9</v>
          </cell>
          <cell r="F5524" t="str">
            <v>Установка стальных опор промежуточных: на оттяжках, П-образных массой до 8 т</v>
          </cell>
          <cell r="G5524" t="str">
            <v>Installation of intermediate steel supports: with guys, U-shaped, weighing up to 8 tons</v>
          </cell>
          <cell r="H5524" t="str">
            <v>т</v>
          </cell>
          <cell r="I5524" t="str">
            <v>t</v>
          </cell>
          <cell r="J5524">
            <v>0</v>
          </cell>
          <cell r="K5524">
            <v>0</v>
          </cell>
          <cell r="L5524" t="str">
            <v>KQ-52-00</v>
          </cell>
          <cell r="M5524" t="str">
            <v>Опоры и мачты, шт.</v>
          </cell>
          <cell r="N5524">
            <v>1.5896671634376554</v>
          </cell>
          <cell r="O5524" t="str">
            <v>KQ-52-02</v>
          </cell>
          <cell r="P5524" t="str">
            <v>Монтаж опор и мачт высотой свыше 12м, шт.</v>
          </cell>
          <cell r="Q5524">
            <v>1.5896671634376554</v>
          </cell>
        </row>
        <row r="5525">
          <cell r="E5525" t="str">
            <v>PL00-01-03-14</v>
          </cell>
          <cell r="F5525" t="str">
            <v>Установка стальных решетчатых опор промежуточных: свободностоящих, одностоечных массой до 15 т</v>
          </cell>
          <cell r="G5525" t="str">
            <v>Installation of intermediate steel lattice towers: standalone, single pole weight up to 15 tons</v>
          </cell>
          <cell r="H5525" t="str">
            <v>т</v>
          </cell>
          <cell r="I5525" t="str">
            <v>t</v>
          </cell>
          <cell r="J5525">
            <v>32.049999999999997</v>
          </cell>
          <cell r="K5525">
            <v>16.599999999999998</v>
          </cell>
          <cell r="L5525" t="str">
            <v>KQ-52-00</v>
          </cell>
          <cell r="M5525" t="str">
            <v>Опоры и мачты, шт.</v>
          </cell>
          <cell r="N5525">
            <v>0.79483358171882768</v>
          </cell>
          <cell r="O5525" t="str">
            <v>KQ-52-02</v>
          </cell>
          <cell r="P5525" t="str">
            <v>Монтаж опор и мачт высотой свыше 12м, шт.</v>
          </cell>
          <cell r="Q5525">
            <v>0.79483358171882768</v>
          </cell>
        </row>
        <row r="5526">
          <cell r="E5526" t="str">
            <v>PL00-01-03-15</v>
          </cell>
          <cell r="F5526" t="str">
            <v>Установка стальных решетчатых опор анкерно-угловых, свободностоящих массой до 15 т</v>
          </cell>
          <cell r="G5526" t="str">
            <v>Installation of steel lattice towers: angle and anchor, standalone, weight up to 15 tons</v>
          </cell>
          <cell r="H5526" t="str">
            <v>т</v>
          </cell>
          <cell r="I5526" t="str">
            <v>t</v>
          </cell>
          <cell r="J5526">
            <v>34.625</v>
          </cell>
          <cell r="K5526">
            <v>18.100000000000001</v>
          </cell>
          <cell r="L5526" t="str">
            <v>KQ-52-00</v>
          </cell>
          <cell r="M5526" t="str">
            <v>Опоры и мачты, шт.</v>
          </cell>
          <cell r="N5526">
            <v>0.79483358171882768</v>
          </cell>
          <cell r="O5526" t="str">
            <v>KQ-52-02</v>
          </cell>
          <cell r="P5526" t="str">
            <v>Монтаж опор и мачт высотой свыше 12м, шт.</v>
          </cell>
          <cell r="Q5526">
            <v>0.79483358171882768</v>
          </cell>
        </row>
        <row r="5527">
          <cell r="E5527" t="str">
            <v>PL00-01-03-16</v>
          </cell>
          <cell r="F5527" t="str">
            <v>Установка стальных решетчатых опор анкерно-угловых, свободностоящих массой до 25 т</v>
          </cell>
          <cell r="G5527" t="str">
            <v>Installation of steel lattice towers: angle and anchor, standalone, weight up to 25 tons</v>
          </cell>
          <cell r="H5527" t="str">
            <v>т</v>
          </cell>
          <cell r="I5527" t="str">
            <v>t</v>
          </cell>
          <cell r="J5527">
            <v>0</v>
          </cell>
          <cell r="K5527">
            <v>0</v>
          </cell>
          <cell r="L5527" t="str">
            <v>KQ-52-00</v>
          </cell>
          <cell r="M5527" t="str">
            <v>Опоры и мачты, шт.</v>
          </cell>
          <cell r="N5527">
            <v>5.2860109495941101</v>
          </cell>
          <cell r="O5527" t="str">
            <v>KQ-52-02</v>
          </cell>
          <cell r="P5527" t="str">
            <v>Монтаж опор и мачт высотой свыше 12м, шт.</v>
          </cell>
          <cell r="Q5527">
            <v>5.2860109495941101</v>
          </cell>
        </row>
        <row r="5528">
          <cell r="E5528" t="str">
            <v>PL00-01-03-18</v>
          </cell>
          <cell r="F5528" t="str">
            <v>Установка стальных опор анкерных свободностоящих, одностоечных массой до 2т</v>
          </cell>
          <cell r="G5528" t="str">
            <v>Installation of steel anchor rigid single-pole supports, weight: up to 2 tons</v>
          </cell>
          <cell r="H5528" t="str">
            <v>т</v>
          </cell>
          <cell r="I5528" t="str">
            <v>t</v>
          </cell>
          <cell r="J5528">
            <v>21.425000000000001</v>
          </cell>
          <cell r="K5528">
            <v>10.4</v>
          </cell>
          <cell r="L5528" t="str">
            <v>KQ-52-00</v>
          </cell>
          <cell r="M5528" t="str">
            <v>Опоры и мачты, шт.</v>
          </cell>
          <cell r="N5528">
            <v>5.2860109495941101</v>
          </cell>
          <cell r="O5528" t="str">
            <v>KQ-52-01</v>
          </cell>
          <cell r="P5528" t="str">
            <v>Монтаж опор и мачт высотой до 12м, шт.</v>
          </cell>
          <cell r="Q5528">
            <v>5.2860109495941101</v>
          </cell>
        </row>
        <row r="5529">
          <cell r="E5529" t="str">
            <v>PL00-01-03-19</v>
          </cell>
          <cell r="F5529" t="str">
            <v>Установка стальных опор анкерных свободностоящих с подкосом массой до 2т</v>
          </cell>
          <cell r="G5529" t="str">
            <v>Installation of steel anchor strutted supports, weight: up to 2 tons</v>
          </cell>
          <cell r="H5529" t="str">
            <v>т</v>
          </cell>
          <cell r="I5529" t="str">
            <v>t</v>
          </cell>
          <cell r="J5529">
            <v>25.425000000000001</v>
          </cell>
          <cell r="K5529">
            <v>11.200000000000001</v>
          </cell>
          <cell r="L5529" t="str">
            <v>KQ-52-00</v>
          </cell>
          <cell r="M5529" t="str">
            <v>Опоры и мачты, шт.</v>
          </cell>
          <cell r="N5529">
            <v>5.2860109495941101</v>
          </cell>
          <cell r="O5529" t="str">
            <v>KQ-52-01</v>
          </cell>
          <cell r="P5529" t="str">
            <v>Монтаж опор и мачт высотой до 12м, шт.</v>
          </cell>
          <cell r="Q5529">
            <v>5.2860109495941101</v>
          </cell>
        </row>
        <row r="5530">
          <cell r="E5530" t="str">
            <v>PL00-02</v>
          </cell>
          <cell r="F5530" t="str">
            <v>Трансформаторные подстанции и линейное оборудование</v>
          </cell>
          <cell r="G5530" t="str">
            <v>Transformer substations and line equipment</v>
          </cell>
        </row>
        <row r="5531">
          <cell r="E5531" t="str">
            <v>PL00-02-01</v>
          </cell>
          <cell r="F5531" t="str">
            <v>Трансформаторные подстанции и линейное оборудование</v>
          </cell>
          <cell r="G5531" t="str">
            <v>Transformer substations and line equipment</v>
          </cell>
        </row>
        <row r="5532">
          <cell r="E5532" t="str">
            <v>PL00-02-01-1</v>
          </cell>
          <cell r="F5532" t="str">
            <v>Установка столбовых трансформаторных подстанций мощностью до 100 кВА</v>
          </cell>
          <cell r="G5532" t="str">
            <v>Installation of pole-mounted transformer substations, up to 100 kVA</v>
          </cell>
          <cell r="H5532" t="str">
            <v>комплект</v>
          </cell>
          <cell r="I5532" t="str">
            <v>package</v>
          </cell>
          <cell r="J5532">
            <v>89.200625000000002</v>
          </cell>
          <cell r="K5532">
            <v>23.2</v>
          </cell>
          <cell r="L5532" t="str">
            <v>KQ-54-00</v>
          </cell>
          <cell r="M5532" t="str">
            <v>Оборудование трансформаторных подстанций, шт.</v>
          </cell>
          <cell r="N5532">
            <v>1</v>
          </cell>
          <cell r="O5532" t="str">
            <v>KQ-54-03</v>
          </cell>
          <cell r="P5532" t="str">
            <v>Монтаж комплектных трансформаторных подстанций, шт.</v>
          </cell>
          <cell r="Q5532">
            <v>1</v>
          </cell>
        </row>
        <row r="5533">
          <cell r="E5533" t="str">
            <v>PL00-02-01-2</v>
          </cell>
          <cell r="F5533" t="str">
            <v>Установка мачтовых трансформаторных подстанций мощностью до 250 кВА</v>
          </cell>
          <cell r="G5533" t="str">
            <v>Installation of mast-mounted transformer substations, up to 250 kVA</v>
          </cell>
          <cell r="H5533" t="str">
            <v>комплект</v>
          </cell>
          <cell r="I5533" t="str">
            <v>package</v>
          </cell>
          <cell r="J5533">
            <v>125</v>
          </cell>
          <cell r="K5533">
            <v>25</v>
          </cell>
          <cell r="L5533" t="str">
            <v>KQ-54-00</v>
          </cell>
          <cell r="M5533" t="str">
            <v>Оборудование трансформаторных подстанций, шт.</v>
          </cell>
          <cell r="N5533">
            <v>1</v>
          </cell>
          <cell r="O5533" t="str">
            <v>KQ-54-03</v>
          </cell>
          <cell r="P5533" t="str">
            <v>Монтаж комплектных трансформаторных подстанций, шт.</v>
          </cell>
          <cell r="Q5533">
            <v>1</v>
          </cell>
        </row>
        <row r="5534">
          <cell r="E5534" t="str">
            <v>PL00-02-01-6</v>
          </cell>
          <cell r="F5534" t="str">
            <v>Установка оборудования для комплектных трансформаторных подстанций шкафного типа</v>
          </cell>
          <cell r="G5534" t="str">
            <v>Installation of equipment for packaged cabinet-type transformer substations</v>
          </cell>
          <cell r="H5534" t="str">
            <v>комплект</v>
          </cell>
          <cell r="I5534" t="str">
            <v>package</v>
          </cell>
          <cell r="J5534">
            <v>12.1</v>
          </cell>
          <cell r="K5534">
            <v>1.9</v>
          </cell>
          <cell r="L5534" t="str">
            <v>KQ-54-00</v>
          </cell>
          <cell r="M5534" t="str">
            <v>Оборудование трансформаторных подстанций, шт.</v>
          </cell>
          <cell r="N5534">
            <v>0</v>
          </cell>
          <cell r="O5534" t="str">
            <v>KQ-54-03</v>
          </cell>
          <cell r="P5534" t="str">
            <v>Монтаж комплектных трансформаторных подстанций, шт.</v>
          </cell>
          <cell r="Q5534">
            <v>0</v>
          </cell>
        </row>
        <row r="5535">
          <cell r="E5535" t="str">
            <v>PL00-02-01-15</v>
          </cell>
          <cell r="F5535" t="str">
            <v>Установка разрядников</v>
          </cell>
          <cell r="G5535" t="str">
            <v>Installation of arresters</v>
          </cell>
          <cell r="H5535" t="str">
            <v>комплект</v>
          </cell>
          <cell r="I5535" t="str">
            <v>package</v>
          </cell>
          <cell r="J5535">
            <v>0</v>
          </cell>
          <cell r="K5535">
            <v>0</v>
          </cell>
          <cell r="L5535" t="str">
            <v>KQ-54-00</v>
          </cell>
          <cell r="M5535" t="str">
            <v>Оборудование трансформаторных подстанций, шт.</v>
          </cell>
          <cell r="N5535">
            <v>0</v>
          </cell>
          <cell r="O5535" t="str">
            <v>KQ-54-03</v>
          </cell>
          <cell r="P5535" t="str">
            <v>Монтаж комплектных трансформаторных подстанций, шт.</v>
          </cell>
          <cell r="Q5535">
            <v>0</v>
          </cell>
        </row>
        <row r="5536">
          <cell r="E5536" t="str">
            <v>PL00-02-01-16</v>
          </cell>
          <cell r="F5536" t="str">
            <v>Установка разъединителей</v>
          </cell>
          <cell r="G5536" t="str">
            <v>Installation of circuit breakers</v>
          </cell>
          <cell r="H5536" t="str">
            <v>комплект</v>
          </cell>
          <cell r="I5536" t="str">
            <v>package</v>
          </cell>
          <cell r="J5536">
            <v>8.2799999999999994</v>
          </cell>
          <cell r="K5536">
            <v>0.126</v>
          </cell>
          <cell r="L5536" t="str">
            <v>KQ-54-00</v>
          </cell>
          <cell r="M5536" t="str">
            <v>Оборудование трансформаторных подстанций, шт.</v>
          </cell>
          <cell r="N5536">
            <v>0</v>
          </cell>
          <cell r="O5536" t="str">
            <v>KQ-54-03</v>
          </cell>
          <cell r="P5536" t="str">
            <v>Монтаж комплектных трансформаторных подстанций, шт.</v>
          </cell>
          <cell r="Q5536">
            <v>0</v>
          </cell>
        </row>
        <row r="5537">
          <cell r="E5537" t="str">
            <v>PL00-02-01-20</v>
          </cell>
          <cell r="F5537" t="str">
            <v>Установка комплектных трансформаторных подстанций мощность до 630 кВА</v>
          </cell>
          <cell r="G5537" t="str">
            <v>Installation of packaged transformer substations, up to 630 kVA</v>
          </cell>
          <cell r="H5537" t="str">
            <v>комплект</v>
          </cell>
          <cell r="I5537" t="str">
            <v>package</v>
          </cell>
          <cell r="J5537">
            <v>204.57</v>
          </cell>
          <cell r="K5537">
            <v>32.36</v>
          </cell>
          <cell r="L5537" t="str">
            <v>KQ-54-00</v>
          </cell>
          <cell r="M5537" t="str">
            <v>Оборудование трансформаторных подстанций, шт.</v>
          </cell>
          <cell r="N5537">
            <v>1</v>
          </cell>
          <cell r="O5537" t="str">
            <v>KQ-54-03</v>
          </cell>
          <cell r="P5537" t="str">
            <v>Монтаж комплектных трансформаторных подстанций, шт.</v>
          </cell>
          <cell r="Q5537">
            <v>1</v>
          </cell>
        </row>
        <row r="5538">
          <cell r="E5538" t="str">
            <v>PL00-02-01-21</v>
          </cell>
          <cell r="F5538" t="str">
            <v>Установка комплектных трансформаторных подстанций типа мощность от 630 кВА до 2500 кВА</v>
          </cell>
          <cell r="G5538" t="str">
            <v>Installation of packaged transformer substations, from 630 kVA to 2500 kVA</v>
          </cell>
          <cell r="H5538" t="str">
            <v>комплект</v>
          </cell>
          <cell r="I5538" t="str">
            <v>package</v>
          </cell>
          <cell r="J5538">
            <v>250</v>
          </cell>
          <cell r="K5538">
            <v>37.5</v>
          </cell>
          <cell r="L5538" t="str">
            <v>KQ-54-00</v>
          </cell>
          <cell r="M5538" t="str">
            <v>Оборудование трансформаторных подстанций, шт.</v>
          </cell>
          <cell r="N5538">
            <v>1</v>
          </cell>
          <cell r="O5538" t="str">
            <v>KQ-54-03</v>
          </cell>
          <cell r="P5538" t="str">
            <v>Монтаж комплектных трансформаторных подстанций, шт.</v>
          </cell>
          <cell r="Q5538">
            <v>1</v>
          </cell>
        </row>
        <row r="5539">
          <cell r="E5539" t="str">
            <v>PL00-03</v>
          </cell>
          <cell r="F5539" t="str">
            <v>Подвеска проводов и грозозащитных тросов</v>
          </cell>
          <cell r="G5539" t="str">
            <v>Suspending of wires and lightning protection cables</v>
          </cell>
        </row>
        <row r="5540">
          <cell r="E5540" t="str">
            <v>PL00-03-01</v>
          </cell>
          <cell r="F5540" t="str">
            <v>Монтаж СИП</v>
          </cell>
          <cell r="G5540" t="str">
            <v>Installation of self-supporting insulated wires</v>
          </cell>
        </row>
        <row r="5541">
          <cell r="E5541" t="str">
            <v>PL00-03-01-6</v>
          </cell>
          <cell r="F5541" t="str">
            <v>Монтаж СИП НИЗКОГО напряжения,2-5 жильный, сечением одной жилы до 50мм2</v>
          </cell>
          <cell r="G5541" t="str">
            <v>Installation of LV self-supporting insulated wire, 2-5-cores, with one conductor cross-section up to 50 mm2</v>
          </cell>
          <cell r="H5541" t="str">
            <v>м</v>
          </cell>
          <cell r="I5541" t="str">
            <v>m</v>
          </cell>
          <cell r="J5541">
            <v>0.25</v>
          </cell>
          <cell r="K5541">
            <v>0.04</v>
          </cell>
          <cell r="L5541" t="str">
            <v>KQ-53-00</v>
          </cell>
          <cell r="M5541" t="str">
            <v>Воздушные линии электропередач и связи, м</v>
          </cell>
          <cell r="N5541">
            <v>1</v>
          </cell>
          <cell r="O5541" t="str">
            <v>KQ-53-01</v>
          </cell>
          <cell r="P5541" t="str">
            <v>Монтаж проводника воздушной линии электропередач до 1 кВ, м</v>
          </cell>
          <cell r="Q5541">
            <v>1</v>
          </cell>
        </row>
        <row r="5542">
          <cell r="E5542" t="str">
            <v>PL00-03-01-7</v>
          </cell>
          <cell r="F5542" t="str">
            <v>Монтаж СИП НИЗКОГО напряжения,2-5 жильный, сечением одной жилы от 50мм2 до 120 мм2</v>
          </cell>
          <cell r="G5542" t="str">
            <v>Installation of LV self-supporting insulated wire, 2-5-cores, with one conductor cross-section from 50 mm2 to 120 mm2</v>
          </cell>
          <cell r="H5542" t="str">
            <v>м</v>
          </cell>
          <cell r="I5542" t="str">
            <v>m</v>
          </cell>
          <cell r="J5542">
            <v>0.32624999999999998</v>
          </cell>
          <cell r="K5542">
            <v>0.09</v>
          </cell>
          <cell r="L5542" t="str">
            <v>KQ-53-00</v>
          </cell>
          <cell r="M5542" t="str">
            <v>Воздушные линии электропередач и связи, м</v>
          </cell>
          <cell r="N5542">
            <v>1</v>
          </cell>
          <cell r="O5542" t="str">
            <v>KQ-53-01</v>
          </cell>
          <cell r="P5542" t="str">
            <v>Монтаж проводника воздушной линии электропередач до 1 кВ, м</v>
          </cell>
          <cell r="Q5542">
            <v>1</v>
          </cell>
        </row>
        <row r="5543">
          <cell r="E5543" t="str">
            <v>PL00-03-01-8</v>
          </cell>
          <cell r="F5543" t="str">
            <v>Монтаж СИП НИЗКОГО напряжения,2-5 жильный, сечением одной жилы свыше 120 мм2</v>
          </cell>
          <cell r="G5543" t="str">
            <v>Installation of LV self-supporting insulated wire, 2-5-cores, with one conductor cross-section over 120 mm2</v>
          </cell>
          <cell r="H5543" t="str">
            <v>м</v>
          </cell>
          <cell r="I5543" t="str">
            <v>m</v>
          </cell>
          <cell r="J5543">
            <v>0.43</v>
          </cell>
          <cell r="K5543">
            <v>0.12</v>
          </cell>
          <cell r="L5543" t="str">
            <v>KQ-53-00</v>
          </cell>
          <cell r="M5543" t="str">
            <v>Воздушные линии электропередач и связи, м</v>
          </cell>
          <cell r="N5543">
            <v>1</v>
          </cell>
          <cell r="O5543" t="str">
            <v>KQ-53-01</v>
          </cell>
          <cell r="P5543" t="str">
            <v>Монтаж проводника воздушной линии электропередач до 1 кВ, м</v>
          </cell>
          <cell r="Q5543">
            <v>1</v>
          </cell>
        </row>
        <row r="5544">
          <cell r="E5544" t="str">
            <v>PL00-03-01-9</v>
          </cell>
          <cell r="F5544" t="str">
            <v>Монтаж СИП СРЕДНЕГО напряжения,1-жильный, сечением одной жилы до 50мм2</v>
          </cell>
          <cell r="G5544" t="str">
            <v>Installation of MV self-supporting insulated wire, 1-core, with one conductor cross-section up to 50 mm2</v>
          </cell>
          <cell r="H5544" t="str">
            <v>м</v>
          </cell>
          <cell r="I5544" t="str">
            <v>m</v>
          </cell>
          <cell r="J5544">
            <v>0</v>
          </cell>
          <cell r="K5544">
            <v>0</v>
          </cell>
          <cell r="L5544" t="str">
            <v>KQ-53-00</v>
          </cell>
          <cell r="M5544" t="str">
            <v>Воздушные линии электропередач и связи, м</v>
          </cell>
          <cell r="N5544">
            <v>1</v>
          </cell>
          <cell r="O5544" t="str">
            <v>KQ-53-02</v>
          </cell>
          <cell r="P5544" t="str">
            <v>Монтаж проводника воздушной линии электропередач от 1 до 35 кВ, м</v>
          </cell>
          <cell r="Q5544">
            <v>1</v>
          </cell>
        </row>
        <row r="5545">
          <cell r="E5545" t="str">
            <v>PL00-03-01-10</v>
          </cell>
          <cell r="F5545" t="str">
            <v>Монтаж СИП СРЕДНЕГО напряжения,1-жильный, сечением одной жилы от 50мм2 до 120 мм2</v>
          </cell>
          <cell r="G5545" t="str">
            <v>Installation of MV self-supporting insulated wire, 1-core, with one conductor cross-section from 50 mm2 to 120 mm2</v>
          </cell>
          <cell r="H5545" t="str">
            <v>м</v>
          </cell>
          <cell r="I5545" t="str">
            <v>m</v>
          </cell>
          <cell r="J5545">
            <v>0.3</v>
          </cell>
          <cell r="K5545">
            <v>4.4999999999999998E-2</v>
          </cell>
          <cell r="L5545" t="str">
            <v>KQ-53-00</v>
          </cell>
          <cell r="M5545" t="str">
            <v>Воздушные линии электропередач и связи, м</v>
          </cell>
          <cell r="N5545">
            <v>1</v>
          </cell>
          <cell r="O5545" t="str">
            <v>KQ-53-02</v>
          </cell>
          <cell r="P5545" t="str">
            <v>Монтаж проводника воздушной линии электропередач от 1 до 35 кВ, м</v>
          </cell>
          <cell r="Q5545">
            <v>1</v>
          </cell>
        </row>
        <row r="5546">
          <cell r="E5546" t="str">
            <v>PL00-03-01-11</v>
          </cell>
          <cell r="F5546" t="str">
            <v>Монтаж СИП СРЕДНЕГО напряжения,1-жильный, сечением одной жилы свыше 120 мм2</v>
          </cell>
          <cell r="G5546" t="str">
            <v>Installation of MV self-supporting insulated wire, 1-core, with one conductor cross-section over 120 mm2</v>
          </cell>
          <cell r="H5546" t="str">
            <v>м</v>
          </cell>
          <cell r="I5546" t="str">
            <v>m</v>
          </cell>
          <cell r="J5546">
            <v>0</v>
          </cell>
          <cell r="K5546">
            <v>0</v>
          </cell>
          <cell r="L5546" t="str">
            <v>KQ-53-00</v>
          </cell>
          <cell r="M5546" t="str">
            <v>Воздушные линии электропередач и связи, м</v>
          </cell>
          <cell r="N5546">
            <v>1</v>
          </cell>
          <cell r="O5546" t="str">
            <v>KQ-53-02</v>
          </cell>
          <cell r="P5546" t="str">
            <v>Монтаж проводника воздушной линии электропередач от 1 до 35 кВ, м</v>
          </cell>
          <cell r="Q5546">
            <v>1</v>
          </cell>
        </row>
        <row r="5547">
          <cell r="E5547" t="str">
            <v>PL00-03-02</v>
          </cell>
          <cell r="F5547" t="str">
            <v>Подвеска проводов неизолированных</v>
          </cell>
          <cell r="G5547" t="str">
            <v>Suspension of uninsulated wires</v>
          </cell>
        </row>
        <row r="5548">
          <cell r="E5548" t="str">
            <v>PL00-03-02-14</v>
          </cell>
          <cell r="F5548" t="str">
            <v>Подвеска проводов ВЛ СРЕДНЕГО напряжения до 35 мм2(3 провода на км линии)</v>
          </cell>
          <cell r="G5548" t="str">
            <v>Suspension of MV overhead wires up to 35 mm2 (3 wires per km of line)</v>
          </cell>
          <cell r="H5548" t="str">
            <v>м</v>
          </cell>
          <cell r="I5548" t="str">
            <v>m</v>
          </cell>
          <cell r="J5548">
            <v>0</v>
          </cell>
          <cell r="K5548">
            <v>0</v>
          </cell>
          <cell r="L5548" t="str">
            <v>KQ-53-00</v>
          </cell>
          <cell r="M5548" t="str">
            <v>Воздушные линии электропередач и связи, м</v>
          </cell>
          <cell r="N5548">
            <v>1</v>
          </cell>
          <cell r="O5548" t="str">
            <v>KQ-53-02</v>
          </cell>
          <cell r="P5548" t="str">
            <v>Монтаж проводника воздушной линии электропередач от 1 до 35 кВ, м</v>
          </cell>
          <cell r="Q5548">
            <v>1</v>
          </cell>
        </row>
        <row r="5549">
          <cell r="E5549" t="str">
            <v>PL00-03-02-15</v>
          </cell>
          <cell r="F5549" t="str">
            <v>Подвеска проводов ВЛ СРЕДНЕГО напряжения от 35 мм2 до 70 мм2 (3 провода на км линии)</v>
          </cell>
          <cell r="G5549" t="str">
            <v>Suspension of MV overhead wires from 35 mm2 to 70 mm2 (3 wires per km of line)</v>
          </cell>
          <cell r="H5549" t="str">
            <v>м</v>
          </cell>
          <cell r="I5549" t="str">
            <v>m</v>
          </cell>
          <cell r="J5549">
            <v>0</v>
          </cell>
          <cell r="K5549">
            <v>0</v>
          </cell>
          <cell r="L5549" t="str">
            <v>KQ-53-00</v>
          </cell>
          <cell r="M5549" t="str">
            <v>Воздушные линии электропередач и связи, м</v>
          </cell>
          <cell r="N5549">
            <v>1</v>
          </cell>
          <cell r="O5549" t="str">
            <v>KQ-53-02</v>
          </cell>
          <cell r="P5549" t="str">
            <v>Монтаж проводника воздушной линии электропередач от 1 до 35 кВ, м</v>
          </cell>
          <cell r="Q5549">
            <v>1</v>
          </cell>
        </row>
        <row r="5550">
          <cell r="E5550" t="str">
            <v>PL00-03-02-16</v>
          </cell>
          <cell r="F5550" t="str">
            <v>Подвеска проводов ВЛ СРЕДНЕГО напряжения от 70 мм2 до 120 мм2 (3 провода на км линии)</v>
          </cell>
          <cell r="G5550" t="str">
            <v>Suspension of MV overhead wires from 70 mm2 to 120 mm2 (3 wires per km of line)</v>
          </cell>
          <cell r="H5550" t="str">
            <v>м</v>
          </cell>
          <cell r="I5550" t="str">
            <v>m</v>
          </cell>
          <cell r="J5550">
            <v>0.38624999999999998</v>
          </cell>
          <cell r="K5550">
            <v>0.11000000000000001</v>
          </cell>
          <cell r="L5550" t="str">
            <v>KQ-53-00</v>
          </cell>
          <cell r="M5550" t="str">
            <v>Воздушные линии электропередач и связи, м</v>
          </cell>
          <cell r="N5550">
            <v>1</v>
          </cell>
          <cell r="O5550" t="str">
            <v>KQ-53-02</v>
          </cell>
          <cell r="P5550" t="str">
            <v>Монтаж проводника воздушной линии электропередач от 1 до 35 кВ, м</v>
          </cell>
          <cell r="Q5550">
            <v>1</v>
          </cell>
        </row>
        <row r="5551">
          <cell r="E5551" t="str">
            <v>PL00-03-02-17</v>
          </cell>
          <cell r="F5551" t="str">
            <v>Подвеска проводов ВЛ СРЕДНЕГО напряжения от 120 мм2 до 240 мм2 (3 провода на км линии)</v>
          </cell>
          <cell r="G5551" t="str">
            <v>Suspension of MV overhead wires from 120 mm2 to 240 mm2 (3 wires per km of line)</v>
          </cell>
          <cell r="H5551" t="str">
            <v>м</v>
          </cell>
          <cell r="I5551" t="str">
            <v>m</v>
          </cell>
          <cell r="J5551">
            <v>0</v>
          </cell>
          <cell r="K5551">
            <v>0</v>
          </cell>
          <cell r="L5551" t="str">
            <v>KQ-53-00</v>
          </cell>
          <cell r="M5551" t="str">
            <v>Воздушные линии электропередач и связи, м</v>
          </cell>
          <cell r="N5551">
            <v>1</v>
          </cell>
          <cell r="O5551" t="str">
            <v>KQ-53-02</v>
          </cell>
          <cell r="P5551" t="str">
            <v>Монтаж проводника воздушной линии электропередач от 1 до 35 кВ, м</v>
          </cell>
          <cell r="Q5551">
            <v>1</v>
          </cell>
        </row>
        <row r="5552">
          <cell r="E5552" t="str">
            <v>PL00-03-02-18</v>
          </cell>
          <cell r="F5552" t="str">
            <v>Подвеска проводов ВЛ СРЕДНЕГО напряжения свыше 240 мм2 (3 провода на км линии)</v>
          </cell>
          <cell r="G5552" t="str">
            <v>Suspension of MV overhead wires over 240 mm2 (3 wires per km of line)</v>
          </cell>
          <cell r="H5552" t="str">
            <v>м</v>
          </cell>
          <cell r="I5552" t="str">
            <v>m</v>
          </cell>
          <cell r="J5552">
            <v>0</v>
          </cell>
          <cell r="K5552">
            <v>0</v>
          </cell>
          <cell r="L5552" t="str">
            <v>KQ-53-00</v>
          </cell>
          <cell r="M5552" t="str">
            <v>Воздушные линии электропередач и связи, м</v>
          </cell>
          <cell r="N5552">
            <v>1</v>
          </cell>
          <cell r="O5552" t="str">
            <v>KQ-53-02</v>
          </cell>
          <cell r="P5552" t="str">
            <v>Монтаж проводника воздушной линии электропередач от 1 до 35 кВ, м</v>
          </cell>
          <cell r="Q5552">
            <v>1</v>
          </cell>
        </row>
        <row r="5553">
          <cell r="E5553" t="str">
            <v>PL00-03-02-19</v>
          </cell>
          <cell r="F5553" t="str">
            <v>Подвеска тросов для ВЛ СРЕДНЕГО напряжения</v>
          </cell>
          <cell r="G5553" t="str">
            <v>Cable suspension for MEDIUM voltage overhead lines</v>
          </cell>
          <cell r="H5553" t="str">
            <v>м</v>
          </cell>
          <cell r="I5553" t="str">
            <v>m</v>
          </cell>
          <cell r="J5553">
            <v>0.19312499999999999</v>
          </cell>
          <cell r="K5553">
            <v>4.6249999999999999E-2</v>
          </cell>
          <cell r="L5553" t="str">
            <v>KQ-53-00</v>
          </cell>
          <cell r="M5553" t="str">
            <v>Воздушные линии электропередач и связи, м</v>
          </cell>
          <cell r="N5553">
            <v>1</v>
          </cell>
          <cell r="O5553" t="str">
            <v>KQ-53-02</v>
          </cell>
          <cell r="P5553" t="str">
            <v>Монтаж проводника воздушной линии электропередач от 1 до 35 кВ, м</v>
          </cell>
          <cell r="Q5553">
            <v>0</v>
          </cell>
        </row>
        <row r="5554">
          <cell r="E5554" t="str">
            <v>PL00-03-02-20</v>
          </cell>
          <cell r="F5554" t="str">
            <v>Подвеска проводов одноцепной ВЛ ВЫСОКОГО напряжения сечением до 120мм2, без пересечений с препятствиями при длине анкерного пролета до 1 км (3 провода на км линии)</v>
          </cell>
          <cell r="G5554" t="str">
            <v>Suspension of single-circuit HV overhead lines with a cross-section up to 120 mm2, without crossing any obstacles, for the length of the anchor span up to 1 km (3 wires per km of line)</v>
          </cell>
          <cell r="H5554" t="str">
            <v>км</v>
          </cell>
          <cell r="I5554" t="str">
            <v>km</v>
          </cell>
          <cell r="J5554">
            <v>0</v>
          </cell>
          <cell r="K5554">
            <v>0</v>
          </cell>
          <cell r="L5554" t="str">
            <v>KQ-53-00</v>
          </cell>
          <cell r="M5554" t="str">
            <v>Воздушные линии электропередач и связи, м</v>
          </cell>
          <cell r="N5554">
            <v>1000</v>
          </cell>
          <cell r="O5554" t="str">
            <v>KQ-53-03</v>
          </cell>
          <cell r="P5554" t="str">
            <v>Монтаж проводника воздушной линии электропередач свыше 35 кВ, м</v>
          </cell>
          <cell r="Q5554">
            <v>1000</v>
          </cell>
        </row>
        <row r="5555">
          <cell r="E5555" t="str">
            <v>PL00-03-02-21</v>
          </cell>
          <cell r="F5555" t="str">
            <v>Подвеска проводов одноцепной ВЛ ВЫСОКОГО напряжения сечением свыше 120мм2 до 240 мм2, без пересечений с препятствиями при длине анкерного пролета до 1 км (3 провода на км линии)</v>
          </cell>
          <cell r="G5555" t="str">
            <v>Suspension of single-circuit HV overhead lines with a cross-section over 120 mm2 to 240 mm2, without crossing any obstacles, for the length of the anchor span up to 1 km (3 wires per km of line)</v>
          </cell>
          <cell r="H5555" t="str">
            <v>км</v>
          </cell>
          <cell r="I5555" t="str">
            <v>km</v>
          </cell>
          <cell r="J5555">
            <v>0</v>
          </cell>
          <cell r="K5555">
            <v>0</v>
          </cell>
          <cell r="L5555" t="str">
            <v>KQ-53-00</v>
          </cell>
          <cell r="M5555" t="str">
            <v>Воздушные линии электропередач и связи, м</v>
          </cell>
          <cell r="N5555">
            <v>1000</v>
          </cell>
          <cell r="O5555" t="str">
            <v>KQ-53-03</v>
          </cell>
          <cell r="P5555" t="str">
            <v>Монтаж проводника воздушной линии электропередач свыше 35 кВ, м</v>
          </cell>
          <cell r="Q5555">
            <v>1000</v>
          </cell>
        </row>
        <row r="5556">
          <cell r="E5556" t="str">
            <v>PL00-03-02-22</v>
          </cell>
          <cell r="F5556" t="str">
            <v>Подвеска проводов одноцепной ВЛ ВЫСОКОГО напряжения сечением свыше 240 мм2, без пересечений с препятствиями при длине анкерного пролета до 1 км (3 провода на км линии)</v>
          </cell>
          <cell r="G5556" t="str">
            <v>Suspension of single-circuit HV overhead lines with a cross-section over 240 mm2, without crossing any obstacles, for the length of the anchor span up to 1 km (3 wires per km of line)</v>
          </cell>
          <cell r="H5556" t="str">
            <v>км</v>
          </cell>
          <cell r="I5556" t="str">
            <v>km</v>
          </cell>
          <cell r="J5556">
            <v>0.46349999999999997</v>
          </cell>
          <cell r="K5556">
            <v>0.13200000000000001</v>
          </cell>
          <cell r="L5556" t="str">
            <v>KQ-53-00</v>
          </cell>
          <cell r="M5556" t="str">
            <v>Воздушные линии электропередач и связи, м</v>
          </cell>
          <cell r="N5556">
            <v>1000</v>
          </cell>
          <cell r="O5556" t="str">
            <v>KQ-53-03</v>
          </cell>
          <cell r="P5556" t="str">
            <v>Монтаж проводника воздушной линии электропередач свыше 35 кВ, м</v>
          </cell>
          <cell r="Q5556">
            <v>1000</v>
          </cell>
        </row>
        <row r="5557">
          <cell r="E5557" t="str">
            <v>PL00-03-02-23</v>
          </cell>
          <cell r="F5557" t="str">
            <v>Подвеска проводов двухцепной ВЛ ВЫСОКОГО напряжения сечением до 120мм2, Без пересечений с препятствиями при длине анкерного пролета до 1 км (6 проводов на км линии)</v>
          </cell>
          <cell r="G5557" t="str">
            <v>Suspension of double-circuit HV overhead lines with a cross-section up to 120 mm2, without crossing any obstacles, for the length of the anchor span up to 1 km (6 wires per km of line)</v>
          </cell>
          <cell r="H5557" t="str">
            <v>км</v>
          </cell>
          <cell r="I5557" t="str">
            <v>km</v>
          </cell>
          <cell r="J5557">
            <v>0</v>
          </cell>
          <cell r="K5557">
            <v>0</v>
          </cell>
          <cell r="L5557" t="str">
            <v>KQ-53-00</v>
          </cell>
          <cell r="M5557" t="str">
            <v>Воздушные линии электропередач и связи, м</v>
          </cell>
          <cell r="N5557">
            <v>1000</v>
          </cell>
          <cell r="O5557" t="str">
            <v>KQ-53-03</v>
          </cell>
          <cell r="P5557" t="str">
            <v>Монтаж проводника воздушной линии электропередач свыше 35 кВ, м</v>
          </cell>
          <cell r="Q5557">
            <v>1000</v>
          </cell>
        </row>
        <row r="5558">
          <cell r="E5558" t="str">
            <v>PL00-03-02-24</v>
          </cell>
          <cell r="F5558" t="str">
            <v>Подвеска проводов двухцепной ВЛ ВЫСОКОГО напряжения сечением свыше 120мм2 до 240 мм2, без пересечений с препятствиями при длине анкерного пролета до 1 км (6 проводов на км линии)</v>
          </cell>
          <cell r="G5558" t="str">
            <v>Suspension of double-circuit HV overhead lines with a cross-section over 120 mm2 to 240 mm2, without crossing any obstacles, for the length of the anchor span up to 1 km (6 wires per km of line)</v>
          </cell>
          <cell r="H5558" t="str">
            <v>км</v>
          </cell>
          <cell r="I5558" t="str">
            <v>km</v>
          </cell>
          <cell r="J5558">
            <v>0</v>
          </cell>
          <cell r="K5558">
            <v>0</v>
          </cell>
          <cell r="L5558" t="str">
            <v>KQ-53-00</v>
          </cell>
          <cell r="M5558" t="str">
            <v>Воздушные линии электропередач и связи, м</v>
          </cell>
          <cell r="N5558">
            <v>1000</v>
          </cell>
          <cell r="O5558" t="str">
            <v>KQ-53-03</v>
          </cell>
          <cell r="P5558" t="str">
            <v>Монтаж проводника воздушной линии электропередач свыше 35 кВ, м</v>
          </cell>
          <cell r="Q5558">
            <v>1000</v>
          </cell>
        </row>
        <row r="5559">
          <cell r="E5559" t="str">
            <v>PL00-03-02-25</v>
          </cell>
          <cell r="F5559" t="str">
            <v>Подвеска проводов двухцепной ВЛ ВЫСОКОГО напряжения сечением свыше 240 мм2, без пересечений с препятствиями при длине анкерного пролета до 1 км (6 проводов на км линии)</v>
          </cell>
          <cell r="G5559" t="str">
            <v>Suspension of double-circuit HV overhead lines with a cross-section over 240 mm2, without crossing any obstacles, for the length of the anchor span up to 1 km (6 wires per km of line)</v>
          </cell>
          <cell r="H5559" t="str">
            <v>км</v>
          </cell>
          <cell r="I5559" t="str">
            <v>km</v>
          </cell>
          <cell r="J5559">
            <v>0</v>
          </cell>
          <cell r="K5559">
            <v>0</v>
          </cell>
          <cell r="L5559" t="str">
            <v>KQ-53-00</v>
          </cell>
          <cell r="M5559" t="str">
            <v>Воздушные линии электропередач и связи, м</v>
          </cell>
          <cell r="N5559">
            <v>1000</v>
          </cell>
          <cell r="O5559" t="str">
            <v>KQ-53-03</v>
          </cell>
          <cell r="P5559" t="str">
            <v>Монтаж проводника воздушной линии электропередач свыше 35 кВ, м</v>
          </cell>
          <cell r="Q5559">
            <v>1000</v>
          </cell>
        </row>
        <row r="5560">
          <cell r="E5560" t="str">
            <v>PL00-03-02-27</v>
          </cell>
          <cell r="F5560" t="str">
            <v>Подвеска проводов двухцепной ВЛ 6-10 кВ свыше 35 мм2, без пересечений с препятствиями при длине анкерного пролета до 1 км (6 проводов на км линии)</v>
          </cell>
          <cell r="G5560" t="str">
            <v>Suspension of double-circuit 6-10 KV overhead lines with a cross-section over 35 mm2, with crossing of obstacles for the length of the anchor span up to 1 km (6 wires per km of line)</v>
          </cell>
          <cell r="H5560" t="str">
            <v>км</v>
          </cell>
          <cell r="I5560" t="str">
            <v>km</v>
          </cell>
          <cell r="J5560">
            <v>113.25</v>
          </cell>
          <cell r="K5560">
            <v>49</v>
          </cell>
          <cell r="L5560" t="str">
            <v>KQ-53-00</v>
          </cell>
          <cell r="M5560" t="str">
            <v>Воздушные линии электропередач и связи, м</v>
          </cell>
          <cell r="N5560">
            <v>1000</v>
          </cell>
          <cell r="O5560" t="str">
            <v>KQ-53-02</v>
          </cell>
          <cell r="P5560" t="str">
            <v>Монтаж проводника воздушной линии электропередач от 1 до 35 кВ, м</v>
          </cell>
          <cell r="Q5560">
            <v>1000</v>
          </cell>
        </row>
        <row r="5561">
          <cell r="E5561" t="str">
            <v>PL00-03-02-28</v>
          </cell>
          <cell r="F5561" t="str">
            <v>Подвеска проводов двухцепной ВЛ 6-10 кВ свыше 35 мм2, с пересечением препятствий при длине анкерного пролета до 1 км (6 проводов на км линии)</v>
          </cell>
          <cell r="G5561" t="str">
            <v>Suspension of double-circuit 6-10 KV overhead lines a cross-section over 35 mm2, with crossing of obstacles for the length of the anchor span up to 1 km (6 wires per km of line)</v>
          </cell>
          <cell r="H5561" t="str">
            <v>км</v>
          </cell>
          <cell r="I5561" t="str">
            <v>km</v>
          </cell>
          <cell r="J5561">
            <v>133.25</v>
          </cell>
          <cell r="K5561">
            <v>61</v>
          </cell>
          <cell r="L5561" t="str">
            <v>KQ-53-00</v>
          </cell>
          <cell r="M5561" t="str">
            <v>Воздушные линии электропередач и связи, м</v>
          </cell>
          <cell r="N5561">
            <v>1000</v>
          </cell>
          <cell r="O5561" t="str">
            <v>KQ-53-02</v>
          </cell>
          <cell r="P5561" t="str">
            <v>Монтаж проводника воздушной линии электропередач от 1 до 35 кВ, м</v>
          </cell>
          <cell r="Q5561">
            <v>1000</v>
          </cell>
        </row>
        <row r="5562">
          <cell r="E5562" t="str">
            <v>PL00-04</v>
          </cell>
          <cell r="F5562" t="str">
            <v>Подвеска волоконно-оптической линии связи на воздушных линиях электропередачи</v>
          </cell>
          <cell r="G5562" t="str">
            <v>Suspension of fiber-optic communication line on overhead power lines</v>
          </cell>
        </row>
        <row r="5563">
          <cell r="E5563" t="str">
            <v>PL00-04-01</v>
          </cell>
          <cell r="F5563" t="str">
            <v>Подвеска волоконно-оптической линии связи на воздушных линиях электропередачи (ВОЛС-ВЛ)</v>
          </cell>
          <cell r="G5563" t="str">
            <v>Suspension of fiber-optic communication line on overhead power lines (FOCL-OHL)</v>
          </cell>
        </row>
        <row r="5564">
          <cell r="E5564" t="str">
            <v>PL00-04-01-01</v>
          </cell>
          <cell r="F5564" t="str">
            <v>Подвеска волоконно-оптической линии связи на воздушных линиях электропередачи (ВОЛС-ВЛ)</v>
          </cell>
          <cell r="G5564" t="str">
            <v>Suspension of fiber-optic communication line on overhead power lines (FOCL-OHL)</v>
          </cell>
          <cell r="H5564" t="str">
            <v>м</v>
          </cell>
          <cell r="I5564" t="str">
            <v>m</v>
          </cell>
          <cell r="J5564">
            <v>0.12312500000000001</v>
          </cell>
          <cell r="K5564">
            <v>7.3749999999999996E-2</v>
          </cell>
          <cell r="L5564" t="str">
            <v>KQ-53-00</v>
          </cell>
          <cell r="M5564" t="str">
            <v>Воздушные линии электропередач и связи, м</v>
          </cell>
          <cell r="N5564">
            <v>1</v>
          </cell>
          <cell r="O5564" t="str">
            <v>KQ-53-04</v>
          </cell>
          <cell r="P5564" t="str">
            <v>Монтаж оптического кабеля воздушной линии, м</v>
          </cell>
          <cell r="Q5564">
            <v>1</v>
          </cell>
        </row>
        <row r="5565">
          <cell r="E5565" t="str">
            <v>PL00-04-02</v>
          </cell>
          <cell r="F5565" t="str">
            <v>Монтаж соединительных муфт для самонесущих волоконно-оптических кабелей на опоре</v>
          </cell>
          <cell r="G5565" t="str">
            <v>Installation of couplings for self-supporting fiber-optic cables on a support</v>
          </cell>
        </row>
        <row r="5566">
          <cell r="E5566" t="str">
            <v>PL00-04-02-01</v>
          </cell>
          <cell r="F5566" t="str">
            <v>Монтаж соединительных муфт для самонесущих волоконно-оптических кабелей на опоре, емкость оптических волокон до 48</v>
          </cell>
          <cell r="G5566" t="str">
            <v>Installation of couplings for self-supporting fiber-optic cables on a support, optical fiber capacity up to 48</v>
          </cell>
          <cell r="H5566" t="str">
            <v>шт.</v>
          </cell>
          <cell r="I5566" t="str">
            <v>pcs.</v>
          </cell>
          <cell r="J5566">
            <v>0</v>
          </cell>
          <cell r="K5566">
            <v>0</v>
          </cell>
          <cell r="L5566" t="str">
            <v>KQ-53-00</v>
          </cell>
          <cell r="M5566" t="str">
            <v>Воздушные линии электропередач и связи, м</v>
          </cell>
          <cell r="N5566">
            <v>0</v>
          </cell>
          <cell r="O5566" t="str">
            <v>KQ-53-04</v>
          </cell>
          <cell r="P5566" t="str">
            <v>Монтаж оптического кабеля воздушной линии, м</v>
          </cell>
          <cell r="Q5566">
            <v>0</v>
          </cell>
        </row>
        <row r="5567">
          <cell r="E5567" t="str">
            <v>PL00-04-02-02</v>
          </cell>
          <cell r="F5567" t="str">
            <v>Монтаж соединительных муфт для самонесущих волоконно-оптических кабелей на опоре, емкость оптических волокон от 48 до 96</v>
          </cell>
          <cell r="G5567" t="str">
            <v>installation of couplings for self-supporting fiber-optic cables on a support, optical fiber capacity from 48 to 96</v>
          </cell>
          <cell r="H5567" t="str">
            <v>шт.</v>
          </cell>
          <cell r="I5567" t="str">
            <v>pcs.</v>
          </cell>
          <cell r="J5567">
            <v>0</v>
          </cell>
          <cell r="K5567">
            <v>0</v>
          </cell>
          <cell r="L5567" t="str">
            <v>KQ-53-00</v>
          </cell>
          <cell r="M5567" t="str">
            <v>Воздушные линии электропередач и связи, м</v>
          </cell>
          <cell r="N5567">
            <v>0</v>
          </cell>
          <cell r="O5567" t="str">
            <v>KQ-53-04</v>
          </cell>
          <cell r="P5567" t="str">
            <v>Монтаж оптического кабеля воздушной линии, м</v>
          </cell>
          <cell r="Q5567">
            <v>0</v>
          </cell>
        </row>
        <row r="5568">
          <cell r="E5568" t="str">
            <v>PL00-04-03</v>
          </cell>
          <cell r="F5568" t="str">
            <v>Монтаж шкафа для размещения муфт и запаса кабеля на высоте до 15 м</v>
          </cell>
          <cell r="G5568" t="str">
            <v>Installation of a cabinet for placement of couplings and a cable reserve at a height of up to 15 m</v>
          </cell>
        </row>
        <row r="5569">
          <cell r="E5569" t="str">
            <v>PL00-04-03-01</v>
          </cell>
          <cell r="F5569" t="str">
            <v>Монтаж шкафа для размещения муфт и запаса кабеля на высоте до 15 м</v>
          </cell>
          <cell r="G5569" t="str">
            <v>Installation of a cabinet for placement of couplings and a cable reserve at a height of up to 15 m</v>
          </cell>
          <cell r="H5569" t="str">
            <v>шт.</v>
          </cell>
          <cell r="I5569" t="str">
            <v>pcs.</v>
          </cell>
          <cell r="J5569">
            <v>0</v>
          </cell>
          <cell r="K5569">
            <v>0</v>
          </cell>
          <cell r="L5569" t="str">
            <v>KQ-53-00</v>
          </cell>
          <cell r="M5569" t="str">
            <v>Воздушные линии электропередач и связи, м</v>
          </cell>
          <cell r="N5569">
            <v>0</v>
          </cell>
          <cell r="O5569" t="str">
            <v>KQ-53-04</v>
          </cell>
          <cell r="P5569" t="str">
            <v>Монтаж оптического кабеля воздушной линии, м</v>
          </cell>
          <cell r="Q5569">
            <v>0</v>
          </cell>
        </row>
        <row r="5570">
          <cell r="E5570" t="str">
            <v>PU00</v>
          </cell>
          <cell r="F5570" t="str">
            <v>Монтаж комплектных установок</v>
          </cell>
          <cell r="G5570" t="str">
            <v>Installation of Packaged Units</v>
          </cell>
        </row>
        <row r="5571">
          <cell r="E5571" t="str">
            <v>PU00-03</v>
          </cell>
          <cell r="F5571" t="str">
            <v>Блочно-модульное и комплектное оборудование</v>
          </cell>
          <cell r="G5571" t="str">
            <v>Prefab modular and packaged equipment</v>
          </cell>
        </row>
        <row r="5572">
          <cell r="E5572" t="str">
            <v>PU00-03-01</v>
          </cell>
          <cell r="F5572" t="str">
            <v>Моноблочное оборудование</v>
          </cell>
          <cell r="G5572" t="str">
            <v>Monoblock equipment</v>
          </cell>
        </row>
        <row r="5573">
          <cell r="E5573" t="str">
            <v>PU00-03-01-1</v>
          </cell>
          <cell r="F5573" t="str">
            <v>массой до 1,5 т</v>
          </cell>
          <cell r="G5573" t="str">
            <v>weight up to 1.5 t</v>
          </cell>
          <cell r="H5573" t="str">
            <v>т</v>
          </cell>
          <cell r="I5573" t="str">
            <v>t</v>
          </cell>
          <cell r="J5573">
            <v>51.389989933395462</v>
          </cell>
          <cell r="K5573">
            <v>13.70630122234358</v>
          </cell>
          <cell r="L5573" t="str">
            <v>KQ-27-00</v>
          </cell>
          <cell r="M5573" t="str">
            <v>Технологическое оборудование, т</v>
          </cell>
          <cell r="N5573">
            <v>1</v>
          </cell>
          <cell r="O5573" t="str">
            <v>KQ-27-05</v>
          </cell>
          <cell r="P5573" t="str">
            <v>Монтаж блочных и комплектных установок, т</v>
          </cell>
          <cell r="Q5573">
            <v>1</v>
          </cell>
        </row>
        <row r="5574">
          <cell r="E5574" t="str">
            <v>PU00-03-01-2</v>
          </cell>
          <cell r="F5574" t="str">
            <v>массой от 1,5 до 5 т</v>
          </cell>
          <cell r="G5574" t="str">
            <v>weight from 1.5 to 5 t</v>
          </cell>
          <cell r="H5574" t="str">
            <v>т</v>
          </cell>
          <cell r="I5574" t="str">
            <v>t</v>
          </cell>
          <cell r="J5574">
            <v>38.066659209922562</v>
          </cell>
          <cell r="K5574">
            <v>10.152815720254504</v>
          </cell>
          <cell r="L5574" t="str">
            <v>KQ-27-00</v>
          </cell>
          <cell r="M5574" t="str">
            <v>Технологическое оборудование, т</v>
          </cell>
          <cell r="N5574">
            <v>1</v>
          </cell>
          <cell r="O5574" t="str">
            <v>KQ-27-05</v>
          </cell>
          <cell r="P5574" t="str">
            <v>Монтаж блочных и комплектных установок, т</v>
          </cell>
          <cell r="Q5574">
            <v>1</v>
          </cell>
        </row>
        <row r="5575">
          <cell r="E5575" t="str">
            <v>PU00-03-01-3</v>
          </cell>
          <cell r="F5575" t="str">
            <v>массой от 5 до 10 т</v>
          </cell>
          <cell r="G5575" t="str">
            <v>weight from 5 to 10 t</v>
          </cell>
          <cell r="H5575" t="str">
            <v>т</v>
          </cell>
          <cell r="I5575" t="str">
            <v>t</v>
          </cell>
          <cell r="J5575">
            <v>31.975993736334953</v>
          </cell>
          <cell r="K5575">
            <v>8.5283652050137828</v>
          </cell>
          <cell r="L5575" t="str">
            <v>KQ-27-00</v>
          </cell>
          <cell r="M5575" t="str">
            <v>Технологическое оборудование, т</v>
          </cell>
          <cell r="N5575">
            <v>1</v>
          </cell>
          <cell r="O5575" t="str">
            <v>KQ-27-05</v>
          </cell>
          <cell r="P5575" t="str">
            <v>Монтаж блочных и комплектных установок, т</v>
          </cell>
          <cell r="Q5575">
            <v>1</v>
          </cell>
        </row>
        <row r="5576">
          <cell r="E5576" t="str">
            <v>PU00-03-01-4</v>
          </cell>
          <cell r="F5576" t="str">
            <v>массой от 10 до 30 т</v>
          </cell>
          <cell r="G5576" t="str">
            <v>weight from 10 to 30 t</v>
          </cell>
          <cell r="H5576" t="str">
            <v>т</v>
          </cell>
          <cell r="I5576" t="str">
            <v>t</v>
          </cell>
          <cell r="J5576">
            <v>30.15336209336386</v>
          </cell>
          <cell r="K5576">
            <v>8.0422483883279963</v>
          </cell>
          <cell r="L5576" t="str">
            <v>KQ-27-00</v>
          </cell>
          <cell r="M5576" t="str">
            <v>Технологическое оборудование, т</v>
          </cell>
          <cell r="N5576">
            <v>1</v>
          </cell>
          <cell r="O5576" t="str">
            <v>KQ-27-05</v>
          </cell>
          <cell r="P5576" t="str">
            <v>Монтаж блочных и комплектных установок, т</v>
          </cell>
          <cell r="Q5576">
            <v>1</v>
          </cell>
        </row>
        <row r="5577">
          <cell r="E5577" t="str">
            <v>PU00-03-01-5</v>
          </cell>
          <cell r="F5577" t="str">
            <v>массой от 30 до 50 т</v>
          </cell>
          <cell r="G5577" t="str">
            <v>weight from 30 to 50 t</v>
          </cell>
          <cell r="H5577" t="str">
            <v>т</v>
          </cell>
          <cell r="I5577" t="str">
            <v>t</v>
          </cell>
          <cell r="J5577">
            <v>25.1732173964892</v>
          </cell>
          <cell r="K5577">
            <v>3.31725499244535</v>
          </cell>
          <cell r="L5577" t="str">
            <v>KQ-27-00</v>
          </cell>
          <cell r="M5577" t="str">
            <v>Технологическое оборудование, т</v>
          </cell>
          <cell r="N5577">
            <v>1</v>
          </cell>
          <cell r="O5577" t="str">
            <v>KQ-27-05</v>
          </cell>
          <cell r="P5577" t="str">
            <v>Монтаж блочных и комплектных установок, т</v>
          </cell>
          <cell r="Q5577">
            <v>1</v>
          </cell>
        </row>
        <row r="5578">
          <cell r="E5578" t="str">
            <v>PU00-03-01-6</v>
          </cell>
          <cell r="F5578" t="str">
            <v>массой от 50 до 100 т</v>
          </cell>
          <cell r="G5578" t="str">
            <v>weight from 50 to 100 t</v>
          </cell>
          <cell r="H5578" t="str">
            <v>т</v>
          </cell>
          <cell r="I5578" t="str">
            <v>t</v>
          </cell>
          <cell r="J5578">
            <v>0</v>
          </cell>
          <cell r="K5578">
            <v>0</v>
          </cell>
          <cell r="L5578" t="str">
            <v>KQ-26-00</v>
          </cell>
          <cell r="M5578" t="str">
            <v>HeavyLift технологическое оборудование, т</v>
          </cell>
          <cell r="N5578">
            <v>1</v>
          </cell>
          <cell r="O5578" t="str">
            <v>KQ-26-04</v>
          </cell>
          <cell r="P5578" t="str">
            <v>HeavyLift блочных и комплектных установок, т</v>
          </cell>
          <cell r="Q5578">
            <v>1</v>
          </cell>
        </row>
        <row r="5579">
          <cell r="E5579" t="str">
            <v>PU00-03-01-7</v>
          </cell>
          <cell r="F5579" t="str">
            <v>массой от 100 до 150 т</v>
          </cell>
          <cell r="G5579" t="str">
            <v>weight from 100 to 150 t</v>
          </cell>
          <cell r="H5579" t="str">
            <v>т</v>
          </cell>
          <cell r="I5579" t="str">
            <v>t</v>
          </cell>
          <cell r="J5579">
            <v>0</v>
          </cell>
          <cell r="K5579">
            <v>0</v>
          </cell>
          <cell r="L5579" t="str">
            <v>KQ-26-00</v>
          </cell>
          <cell r="M5579" t="str">
            <v>HeavyLift технологическое оборудование, т</v>
          </cell>
          <cell r="N5579">
            <v>1</v>
          </cell>
          <cell r="O5579" t="str">
            <v>KQ-26-04</v>
          </cell>
          <cell r="P5579" t="str">
            <v>HeavyLift блочных и комплектных установок, т</v>
          </cell>
          <cell r="Q5579">
            <v>1</v>
          </cell>
        </row>
        <row r="5580">
          <cell r="E5580" t="str">
            <v>PU00-03-01-8</v>
          </cell>
          <cell r="F5580" t="str">
            <v>массой от 150 до 200 т</v>
          </cell>
          <cell r="G5580" t="str">
            <v>weight from 150 to 200 t</v>
          </cell>
          <cell r="H5580" t="str">
            <v>т</v>
          </cell>
          <cell r="I5580" t="str">
            <v>t</v>
          </cell>
          <cell r="J5580">
            <v>0</v>
          </cell>
          <cell r="K5580">
            <v>0</v>
          </cell>
          <cell r="L5580" t="str">
            <v>KQ-26-00</v>
          </cell>
          <cell r="M5580" t="str">
            <v>HeavyLift технологическое оборудование, т</v>
          </cell>
          <cell r="N5580">
            <v>1</v>
          </cell>
          <cell r="O5580" t="str">
            <v>KQ-26-04</v>
          </cell>
          <cell r="P5580" t="str">
            <v>HeavyLift блочных и комплектных установок, т</v>
          </cell>
          <cell r="Q5580">
            <v>1</v>
          </cell>
        </row>
        <row r="5581">
          <cell r="E5581" t="str">
            <v>PU00-03-01-9</v>
          </cell>
          <cell r="F5581" t="str">
            <v>массой от 200 до 300 т</v>
          </cell>
          <cell r="G5581" t="str">
            <v>weight from 200 to 300 t</v>
          </cell>
          <cell r="H5581" t="str">
            <v>т</v>
          </cell>
          <cell r="I5581" t="str">
            <v>t</v>
          </cell>
          <cell r="J5581">
            <v>0</v>
          </cell>
          <cell r="K5581">
            <v>0</v>
          </cell>
          <cell r="L5581" t="str">
            <v>KQ-26-00</v>
          </cell>
          <cell r="M5581" t="str">
            <v>HeavyLift технологическое оборудование, т</v>
          </cell>
          <cell r="N5581">
            <v>1</v>
          </cell>
          <cell r="O5581" t="str">
            <v>KQ-26-04</v>
          </cell>
          <cell r="P5581" t="str">
            <v>HeavyLift блочных и комплектных установок, т</v>
          </cell>
          <cell r="Q5581">
            <v>1</v>
          </cell>
        </row>
        <row r="5582">
          <cell r="E5582" t="str">
            <v>PU00-03-02</v>
          </cell>
          <cell r="F5582" t="str">
            <v>Блочно-модульное оборудование</v>
          </cell>
          <cell r="G5582" t="str">
            <v>Packaged modular equipment</v>
          </cell>
        </row>
        <row r="5583">
          <cell r="E5583" t="str">
            <v>PU00-03-02-1</v>
          </cell>
          <cell r="F5583" t="str">
            <v>массой самого тяжелого блока до 1,5 т</v>
          </cell>
          <cell r="G5583" t="str">
            <v>weight of the heaviest unit up to 1.5 t</v>
          </cell>
          <cell r="H5583" t="str">
            <v>т</v>
          </cell>
          <cell r="I5583" t="str">
            <v>t</v>
          </cell>
          <cell r="J5583">
            <v>84.540871878285699</v>
          </cell>
          <cell r="K5583">
            <v>19.861243991209584</v>
          </cell>
          <cell r="L5583" t="str">
            <v>KQ-27-00</v>
          </cell>
          <cell r="M5583" t="str">
            <v>Технологическое оборудование, т</v>
          </cell>
          <cell r="N5583">
            <v>1</v>
          </cell>
          <cell r="O5583" t="str">
            <v>KQ-27-05</v>
          </cell>
          <cell r="P5583" t="str">
            <v>Монтаж блочных и комплектных установок, т</v>
          </cell>
          <cell r="Q5583">
            <v>1</v>
          </cell>
        </row>
        <row r="5584">
          <cell r="E5584" t="str">
            <v>PU00-03-02-2</v>
          </cell>
          <cell r="F5584" t="str">
            <v>массой самого тяжелого блока от 1,5 до 5 т</v>
          </cell>
          <cell r="G5584" t="str">
            <v>weight of the heaviest unit from 1.5 to 5 tons</v>
          </cell>
          <cell r="H5584" t="str">
            <v>т</v>
          </cell>
          <cell r="I5584" t="str">
            <v>t</v>
          </cell>
          <cell r="J5584">
            <v>61.329617615986351</v>
          </cell>
          <cell r="K5584">
            <v>11.844951673630254</v>
          </cell>
          <cell r="L5584" t="str">
            <v>KQ-27-00</v>
          </cell>
          <cell r="M5584" t="str">
            <v>Технологическое оборудование, т</v>
          </cell>
          <cell r="N5584">
            <v>1</v>
          </cell>
          <cell r="O5584" t="str">
            <v>KQ-27-05</v>
          </cell>
          <cell r="P5584" t="str">
            <v>Монтаж блочных и комплектных установок, т</v>
          </cell>
          <cell r="Q5584">
            <v>1</v>
          </cell>
        </row>
        <row r="5585">
          <cell r="E5585" t="str">
            <v>PU00-03-02-3</v>
          </cell>
          <cell r="F5585" t="str">
            <v>массой самого тяжелого блока от 5 до 10 т</v>
          </cell>
          <cell r="G5585" t="str">
            <v>weight of the heaviest unit from 5 to 10 tons</v>
          </cell>
          <cell r="H5585" t="str">
            <v>т</v>
          </cell>
          <cell r="I5585" t="str">
            <v>t</v>
          </cell>
          <cell r="J5585">
            <v>0</v>
          </cell>
          <cell r="K5585">
            <v>0</v>
          </cell>
          <cell r="L5585" t="str">
            <v>KQ-27-00</v>
          </cell>
          <cell r="M5585" t="str">
            <v>Технологическое оборудование, т</v>
          </cell>
          <cell r="N5585">
            <v>1</v>
          </cell>
          <cell r="O5585" t="str">
            <v>KQ-27-05</v>
          </cell>
          <cell r="P5585" t="str">
            <v>Монтаж блочных и комплектных установок, т</v>
          </cell>
          <cell r="Q5585">
            <v>1</v>
          </cell>
        </row>
        <row r="5586">
          <cell r="E5586" t="str">
            <v>PU00-03-02-4</v>
          </cell>
          <cell r="F5586" t="str">
            <v>массой самого тяжелого блока от 10 до 30 т</v>
          </cell>
          <cell r="G5586" t="str">
            <v>weight of the heaviest unit from 10 to 30 tons</v>
          </cell>
          <cell r="H5586" t="str">
            <v>т</v>
          </cell>
          <cell r="I5586" t="str">
            <v>t</v>
          </cell>
          <cell r="J5586">
            <v>0</v>
          </cell>
          <cell r="K5586">
            <v>0</v>
          </cell>
          <cell r="L5586" t="str">
            <v>KQ-27-00</v>
          </cell>
          <cell r="M5586" t="str">
            <v>Технологическое оборудование, т</v>
          </cell>
          <cell r="N5586">
            <v>1</v>
          </cell>
          <cell r="O5586" t="str">
            <v>KQ-27-05</v>
          </cell>
          <cell r="P5586" t="str">
            <v>Монтаж блочных и комплектных установок, т</v>
          </cell>
          <cell r="Q5586">
            <v>1</v>
          </cell>
        </row>
        <row r="5587">
          <cell r="E5587" t="str">
            <v>PU00-03-02-5</v>
          </cell>
          <cell r="F5587" t="str">
            <v>массой самого тяжелого блока от 30 до 50 т</v>
          </cell>
          <cell r="G5587" t="str">
            <v>weight of the heaviest unit from 30 to 50 tons</v>
          </cell>
          <cell r="H5587" t="str">
            <v>т</v>
          </cell>
          <cell r="I5587" t="str">
            <v>t</v>
          </cell>
          <cell r="J5587">
            <v>0</v>
          </cell>
          <cell r="K5587">
            <v>0</v>
          </cell>
          <cell r="L5587" t="str">
            <v>KQ-27-00</v>
          </cell>
          <cell r="M5587" t="str">
            <v>Технологическое оборудование, т</v>
          </cell>
          <cell r="N5587">
            <v>1</v>
          </cell>
          <cell r="O5587" t="str">
            <v>KQ-27-05</v>
          </cell>
          <cell r="P5587" t="str">
            <v>Монтаж блочных и комплектных установок, т</v>
          </cell>
          <cell r="Q5587">
            <v>1</v>
          </cell>
        </row>
        <row r="5588">
          <cell r="E5588" t="str">
            <v>PU00-03-02-6</v>
          </cell>
          <cell r="F5588" t="str">
            <v>массой самого тяжелого блока от 50 до 100 т</v>
          </cell>
          <cell r="G5588" t="str">
            <v>weight of the heaviest unit from 50 to 100 tons</v>
          </cell>
          <cell r="H5588" t="str">
            <v>т</v>
          </cell>
          <cell r="I5588" t="str">
            <v>t</v>
          </cell>
          <cell r="J5588">
            <v>0</v>
          </cell>
          <cell r="K5588">
            <v>0</v>
          </cell>
          <cell r="L5588" t="str">
            <v>KQ-26-00</v>
          </cell>
          <cell r="M5588" t="str">
            <v>HeavyLift технологическое оборудование, т</v>
          </cell>
          <cell r="N5588">
            <v>1</v>
          </cell>
          <cell r="O5588" t="str">
            <v>KQ-26-04</v>
          </cell>
          <cell r="P5588" t="str">
            <v>HeavyLift блочных и комплектных установок, т</v>
          </cell>
          <cell r="Q5588">
            <v>1</v>
          </cell>
        </row>
        <row r="5589">
          <cell r="E5589" t="str">
            <v>PU00-03-02-7</v>
          </cell>
          <cell r="F5589" t="str">
            <v>массой самого тяжелого блока от 100 до 150 т</v>
          </cell>
          <cell r="G5589" t="str">
            <v>weight of the heaviest unit from 100 to 150 tons</v>
          </cell>
          <cell r="H5589" t="str">
            <v>т</v>
          </cell>
          <cell r="I5589" t="str">
            <v>t</v>
          </cell>
          <cell r="J5589">
            <v>0</v>
          </cell>
          <cell r="K5589">
            <v>0</v>
          </cell>
          <cell r="L5589" t="str">
            <v>KQ-26-00</v>
          </cell>
          <cell r="M5589" t="str">
            <v>HeavyLift технологическое оборудование, т</v>
          </cell>
          <cell r="N5589">
            <v>1</v>
          </cell>
          <cell r="O5589" t="str">
            <v>KQ-26-04</v>
          </cell>
          <cell r="P5589" t="str">
            <v>HeavyLift блочных и комплектных установок, т</v>
          </cell>
          <cell r="Q5589">
            <v>1</v>
          </cell>
        </row>
        <row r="5590">
          <cell r="E5590" t="str">
            <v>PU00-03-02-8</v>
          </cell>
          <cell r="F5590" t="str">
            <v>массой самого тяжелого блока от 150 до 200 т</v>
          </cell>
          <cell r="G5590" t="str">
            <v>weight of the heaviest unit from 150 to 200 tons</v>
          </cell>
          <cell r="H5590" t="str">
            <v>т</v>
          </cell>
          <cell r="I5590" t="str">
            <v>t</v>
          </cell>
          <cell r="J5590">
            <v>0</v>
          </cell>
          <cell r="K5590">
            <v>0</v>
          </cell>
          <cell r="L5590" t="str">
            <v>KQ-26-00</v>
          </cell>
          <cell r="M5590" t="str">
            <v>HeavyLift технологическое оборудование, т</v>
          </cell>
          <cell r="N5590">
            <v>1</v>
          </cell>
          <cell r="O5590" t="str">
            <v>KQ-26-04</v>
          </cell>
          <cell r="P5590" t="str">
            <v>HeavyLift блочных и комплектных установок, т</v>
          </cell>
          <cell r="Q5590">
            <v>1</v>
          </cell>
        </row>
        <row r="5591">
          <cell r="E5591" t="str">
            <v>PU00-03-02-9</v>
          </cell>
          <cell r="F5591" t="str">
            <v>массой самого тяжелого блока от 200 до 300 т</v>
          </cell>
          <cell r="G5591" t="str">
            <v>weight of the heaviest unit from 200 to 300 tons</v>
          </cell>
          <cell r="H5591" t="str">
            <v>т</v>
          </cell>
          <cell r="I5591" t="str">
            <v>t</v>
          </cell>
          <cell r="J5591">
            <v>0</v>
          </cell>
          <cell r="K5591">
            <v>0</v>
          </cell>
          <cell r="L5591" t="str">
            <v>KQ-26-00</v>
          </cell>
          <cell r="M5591" t="str">
            <v>HeavyLift технологическое оборудование, т</v>
          </cell>
          <cell r="N5591">
            <v>1</v>
          </cell>
          <cell r="O5591" t="str">
            <v>KQ-26-04</v>
          </cell>
          <cell r="P5591" t="str">
            <v>HeavyLift блочных и комплектных установок, т</v>
          </cell>
          <cell r="Q5591">
            <v>1</v>
          </cell>
        </row>
        <row r="5592">
          <cell r="E5592" t="str">
            <v>PU00-03-03</v>
          </cell>
          <cell r="F5592" t="str">
            <v>Комплектное оборудование, собираемое на площадке</v>
          </cell>
          <cell r="G5592" t="str">
            <v>Packaged equipment assembled at the site</v>
          </cell>
        </row>
        <row r="5593">
          <cell r="E5593" t="str">
            <v>PU00-03-03-1</v>
          </cell>
          <cell r="F5593" t="str">
            <v>массой самого тяжелого блока до 1,5 т</v>
          </cell>
          <cell r="G5593" t="str">
            <v>weight of the heaviest unit up to 1.5 t</v>
          </cell>
          <cell r="H5593" t="str">
            <v>т</v>
          </cell>
          <cell r="I5593" t="str">
            <v>t</v>
          </cell>
          <cell r="J5593">
            <v>117.69175382317594</v>
          </cell>
          <cell r="K5593">
            <v>26.016186760075584</v>
          </cell>
          <cell r="L5593" t="str">
            <v>KQ-27-00</v>
          </cell>
          <cell r="M5593" t="str">
            <v>Технологическое оборудование, т</v>
          </cell>
          <cell r="N5593">
            <v>1</v>
          </cell>
          <cell r="O5593" t="str">
            <v>KQ-27-05</v>
          </cell>
          <cell r="P5593" t="str">
            <v>Монтаж блочных и комплектных установок, т</v>
          </cell>
          <cell r="Q5593">
            <v>1</v>
          </cell>
        </row>
        <row r="5594">
          <cell r="E5594" t="str">
            <v>PU00-03-03-2</v>
          </cell>
          <cell r="F5594" t="str">
            <v>массой самого тяжелого блока от 1,5 до 5 т</v>
          </cell>
          <cell r="G5594" t="str">
            <v>weight of the heaviest unit from 1.5 to 5 tons</v>
          </cell>
          <cell r="H5594" t="str">
            <v>т</v>
          </cell>
          <cell r="I5594" t="str">
            <v>t</v>
          </cell>
          <cell r="J5594">
            <v>84.592576022050139</v>
          </cell>
          <cell r="K5594">
            <v>13.537087627006004</v>
          </cell>
          <cell r="L5594" t="str">
            <v>KQ-27-00</v>
          </cell>
          <cell r="M5594" t="str">
            <v>Технологическое оборудование, т</v>
          </cell>
          <cell r="N5594">
            <v>1</v>
          </cell>
          <cell r="O5594" t="str">
            <v>KQ-27-05</v>
          </cell>
          <cell r="P5594" t="str">
            <v>Монтаж блочных и комплектных установок, т</v>
          </cell>
          <cell r="Q5594">
            <v>1</v>
          </cell>
        </row>
        <row r="5595">
          <cell r="E5595" t="str">
            <v>PU00-03-03-3</v>
          </cell>
          <cell r="F5595" t="str">
            <v>массой самого тяжелого блока от 5 до 10 т</v>
          </cell>
          <cell r="G5595" t="str">
            <v>weight of the heaviest unit from 5 to 10 tons</v>
          </cell>
          <cell r="H5595" t="str">
            <v>т</v>
          </cell>
          <cell r="I5595" t="str">
            <v>t</v>
          </cell>
          <cell r="J5595">
            <v>57.660521581437209</v>
          </cell>
          <cell r="K5595">
            <v>8.4674536041964856</v>
          </cell>
          <cell r="L5595" t="str">
            <v>KQ-27-00</v>
          </cell>
          <cell r="M5595" t="str">
            <v>Технологическое оборудование, т</v>
          </cell>
          <cell r="N5595">
            <v>1</v>
          </cell>
          <cell r="O5595" t="str">
            <v>KQ-27-05</v>
          </cell>
          <cell r="P5595" t="str">
            <v>Монтаж блочных и комплектных установок, т</v>
          </cell>
          <cell r="Q5595">
            <v>1</v>
          </cell>
        </row>
        <row r="5596">
          <cell r="E5596" t="str">
            <v>PU00-03-03-4</v>
          </cell>
          <cell r="F5596" t="str">
            <v>массой самого тяжелого блока от 10 до 30 т</v>
          </cell>
          <cell r="G5596" t="str">
            <v>weight of the heaviest unit from 10 to 30 tons</v>
          </cell>
          <cell r="H5596" t="str">
            <v>т</v>
          </cell>
          <cell r="I5596" t="str">
            <v>t</v>
          </cell>
          <cell r="J5596">
            <v>48.44113324526402</v>
          </cell>
          <cell r="K5596">
            <v>6.8175727091993066</v>
          </cell>
          <cell r="L5596" t="str">
            <v>KQ-27-00</v>
          </cell>
          <cell r="M5596" t="str">
            <v>Технологическое оборудование, т</v>
          </cell>
          <cell r="N5596">
            <v>1</v>
          </cell>
          <cell r="O5596" t="str">
            <v>KQ-27-05</v>
          </cell>
          <cell r="P5596" t="str">
            <v>Монтаж блочных и комплектных установок, т</v>
          </cell>
          <cell r="Q5596">
            <v>1</v>
          </cell>
        </row>
        <row r="5597">
          <cell r="E5597" t="str">
            <v>PU00-03-03-5</v>
          </cell>
          <cell r="F5597" t="str">
            <v>массой самого тяжелого блока от 30 до 50 т</v>
          </cell>
          <cell r="G5597" t="str">
            <v>weight of the heaviest unit from 30 to 50 tons</v>
          </cell>
          <cell r="H5597" t="str">
            <v>т</v>
          </cell>
          <cell r="I5597" t="str">
            <v>t</v>
          </cell>
          <cell r="J5597">
            <v>43.458509502481228</v>
          </cell>
          <cell r="K5597">
            <v>6.0842923114227823</v>
          </cell>
          <cell r="L5597" t="str">
            <v>KQ-27-00</v>
          </cell>
          <cell r="M5597" t="str">
            <v>Технологическое оборудование, т</v>
          </cell>
          <cell r="N5597">
            <v>1</v>
          </cell>
          <cell r="O5597" t="str">
            <v>KQ-27-05</v>
          </cell>
          <cell r="P5597" t="str">
            <v>Монтаж блочных и комплектных установок, т</v>
          </cell>
          <cell r="Q5597">
            <v>1</v>
          </cell>
        </row>
        <row r="5598">
          <cell r="E5598" t="str">
            <v>PU00-03-03-6</v>
          </cell>
          <cell r="F5598" t="str">
            <v>массой самого тяжелого блока от 50 до 100 т</v>
          </cell>
          <cell r="G5598" t="str">
            <v>weight of the heaviest unit from 50 to 100 tons</v>
          </cell>
          <cell r="H5598" t="str">
            <v>т</v>
          </cell>
          <cell r="I5598" t="str">
            <v>t</v>
          </cell>
          <cell r="J5598">
            <v>34.774995630995328</v>
          </cell>
          <cell r="K5598">
            <v>5.6958146085255006</v>
          </cell>
          <cell r="L5598" t="str">
            <v>KQ-26-00</v>
          </cell>
          <cell r="M5598" t="str">
            <v>HeavyLift технологическое оборудование, т</v>
          </cell>
          <cell r="N5598">
            <v>1</v>
          </cell>
          <cell r="O5598" t="str">
            <v>KQ-26-04</v>
          </cell>
          <cell r="P5598" t="str">
            <v>HeavyLift блочных и комплектных установок, т</v>
          </cell>
          <cell r="Q5598">
            <v>1</v>
          </cell>
        </row>
        <row r="5599">
          <cell r="E5599" t="str">
            <v>PU00-03-03-7</v>
          </cell>
          <cell r="F5599" t="str">
            <v>массой самого тяжелого блока от 100 до 150 т</v>
          </cell>
          <cell r="G5599" t="str">
            <v>weight of the heaviest unit from 100 to 150 tons</v>
          </cell>
          <cell r="H5599" t="str">
            <v>т</v>
          </cell>
          <cell r="I5599" t="str">
            <v>t</v>
          </cell>
          <cell r="J5599">
            <v>25.81918896516898</v>
          </cell>
          <cell r="K5599">
            <v>1.6282718292527567</v>
          </cell>
          <cell r="L5599" t="str">
            <v>KQ-26-00</v>
          </cell>
          <cell r="M5599" t="str">
            <v>HeavyLift технологическое оборудование, т</v>
          </cell>
          <cell r="N5599">
            <v>1</v>
          </cell>
          <cell r="O5599" t="str">
            <v>KQ-26-04</v>
          </cell>
          <cell r="P5599" t="str">
            <v>HeavyLift блочных и комплектных установок, т</v>
          </cell>
          <cell r="Q5599">
            <v>1</v>
          </cell>
        </row>
        <row r="5600">
          <cell r="E5600" t="str">
            <v>PU00-03-03-8</v>
          </cell>
          <cell r="F5600" t="str">
            <v>массой самого тяжелого блока от 150 до 200 т</v>
          </cell>
          <cell r="G5600" t="str">
            <v>weight of the heaviest unit from 150 to 200 tons</v>
          </cell>
          <cell r="H5600" t="str">
            <v>т</v>
          </cell>
          <cell r="I5600" t="str">
            <v>t</v>
          </cell>
          <cell r="J5600">
            <v>24.35671633307048</v>
          </cell>
          <cell r="K5600">
            <v>1.6756820297876227</v>
          </cell>
          <cell r="L5600" t="str">
            <v>KQ-26-00</v>
          </cell>
          <cell r="M5600" t="str">
            <v>HeavyLift технологическое оборудование, т</v>
          </cell>
          <cell r="N5600">
            <v>1</v>
          </cell>
          <cell r="O5600" t="str">
            <v>KQ-26-04</v>
          </cell>
          <cell r="P5600" t="str">
            <v>HeavyLift блочных и комплектных установок, т</v>
          </cell>
          <cell r="Q5600">
            <v>1</v>
          </cell>
        </row>
        <row r="5601">
          <cell r="E5601" t="str">
            <v>PU00-03-03-9</v>
          </cell>
          <cell r="F5601" t="str">
            <v>массой самого тяжелого блока от 200 до 300 т</v>
          </cell>
          <cell r="G5601" t="str">
            <v>weight of the heaviest unit from 200 to 300 tons</v>
          </cell>
          <cell r="H5601" t="str">
            <v>т</v>
          </cell>
          <cell r="I5601" t="str">
            <v>t</v>
          </cell>
          <cell r="J5601">
            <v>23.017096934751599</v>
          </cell>
          <cell r="K5601">
            <v>1.407572905021603</v>
          </cell>
          <cell r="L5601" t="str">
            <v>KQ-26-00</v>
          </cell>
          <cell r="M5601" t="str">
            <v>HeavyLift технологическое оборудование, т</v>
          </cell>
          <cell r="N5601">
            <v>1</v>
          </cell>
          <cell r="O5601" t="str">
            <v>KQ-26-04</v>
          </cell>
          <cell r="P5601" t="str">
            <v>HeavyLift блочных и комплектных установок, т</v>
          </cell>
          <cell r="Q5601">
            <v>1</v>
          </cell>
        </row>
        <row r="5602">
          <cell r="E5602" t="str">
            <v>PU00-03-03-10</v>
          </cell>
          <cell r="F5602" t="str">
            <v>массой самого тяжелого блока от 300 до 500 т</v>
          </cell>
          <cell r="G5602" t="str">
            <v>weight of the heaviest unit from 300 to 500 tons</v>
          </cell>
          <cell r="H5602" t="str">
            <v>т</v>
          </cell>
          <cell r="I5602" t="str">
            <v>t</v>
          </cell>
          <cell r="J5602">
            <v>0</v>
          </cell>
          <cell r="K5602">
            <v>0</v>
          </cell>
          <cell r="L5602" t="str">
            <v>KQ-26-00</v>
          </cell>
          <cell r="M5602" t="str">
            <v>HeavyLift технологическое оборудование, т</v>
          </cell>
          <cell r="N5602">
            <v>1</v>
          </cell>
          <cell r="O5602" t="str">
            <v>KQ-26-04</v>
          </cell>
          <cell r="P5602" t="str">
            <v>HeavyLift блочных и комплектных установок, т</v>
          </cell>
          <cell r="Q5602">
            <v>1</v>
          </cell>
        </row>
        <row r="5603">
          <cell r="E5603" t="str">
            <v>PU00-03-03-11</v>
          </cell>
          <cell r="F5603" t="str">
            <v>массой самого тяжелого блока от 500 до 800 т</v>
          </cell>
          <cell r="G5603" t="str">
            <v>weight of the heaviest unit from 500 to 800 tons</v>
          </cell>
          <cell r="H5603" t="str">
            <v>т</v>
          </cell>
          <cell r="I5603" t="str">
            <v>t</v>
          </cell>
          <cell r="J5603">
            <v>0</v>
          </cell>
          <cell r="K5603">
            <v>0</v>
          </cell>
          <cell r="L5603" t="str">
            <v>KQ-26-00</v>
          </cell>
          <cell r="M5603" t="str">
            <v>HeavyLift технологическое оборудование, т</v>
          </cell>
          <cell r="N5603">
            <v>1</v>
          </cell>
          <cell r="O5603" t="str">
            <v>KQ-26-04</v>
          </cell>
          <cell r="P5603" t="str">
            <v>HeavyLift блочных и комплектных установок, т</v>
          </cell>
          <cell r="Q5603">
            <v>1</v>
          </cell>
        </row>
        <row r="5604">
          <cell r="E5604" t="str">
            <v>TA00</v>
          </cell>
          <cell r="F5604" t="str">
            <v>Монтаж резервуаров</v>
          </cell>
          <cell r="G5604" t="str">
            <v>Installation of tanks</v>
          </cell>
        </row>
        <row r="5605">
          <cell r="E5605" t="str">
            <v>TA00-02</v>
          </cell>
          <cell r="F5605" t="str">
            <v>Монтаж сферических резервуаров</v>
          </cell>
          <cell r="G5605" t="str">
            <v>Installation of spherical tanks</v>
          </cell>
        </row>
        <row r="5606">
          <cell r="E5606" t="str">
            <v>TA00-02-02</v>
          </cell>
          <cell r="F5606" t="str">
            <v>Сферические резервуары. Материал - углеродистая и низколегированная сталь</v>
          </cell>
          <cell r="G5606" t="str">
            <v>Spherical tanks. Material: Carbon and Low Alloy Steel</v>
          </cell>
        </row>
        <row r="5607">
          <cell r="E5607" t="str">
            <v>TA00-02-02-1</v>
          </cell>
          <cell r="F5607" t="str">
            <v>вместимостью до 600 м3</v>
          </cell>
          <cell r="G5607" t="str">
            <v>capacity: up to 600 m3</v>
          </cell>
          <cell r="H5607" t="str">
            <v>т</v>
          </cell>
          <cell r="I5607" t="str">
            <v>t</v>
          </cell>
          <cell r="J5607">
            <v>146.30267347996741</v>
          </cell>
          <cell r="K5607">
            <v>26.642887691624079</v>
          </cell>
          <cell r="L5607" t="str">
            <v>KQ-27-00</v>
          </cell>
          <cell r="M5607" t="str">
            <v>Технологическое оборудование, т</v>
          </cell>
          <cell r="N5607">
            <v>1</v>
          </cell>
          <cell r="O5607" t="str">
            <v>KQ-27-20</v>
          </cell>
          <cell r="P5607" t="str">
            <v>Монтаж сферических резервуаров, т</v>
          </cell>
          <cell r="Q5607">
            <v>1</v>
          </cell>
        </row>
        <row r="5608">
          <cell r="E5608" t="str">
            <v>TA00-02-02-2</v>
          </cell>
          <cell r="F5608" t="str">
            <v>вместимостью от 600 до 2000 м3</v>
          </cell>
          <cell r="G5608" t="str">
            <v>capacity: from 600 to 2000 m3</v>
          </cell>
          <cell r="H5608" t="str">
            <v>т</v>
          </cell>
          <cell r="I5608" t="str">
            <v>t</v>
          </cell>
          <cell r="J5608">
            <v>138.37461464972199</v>
          </cell>
          <cell r="K5608">
            <v>25.855659404006882</v>
          </cell>
          <cell r="L5608" t="str">
            <v>KQ-27-00</v>
          </cell>
          <cell r="M5608" t="str">
            <v>Технологическое оборудование, т</v>
          </cell>
          <cell r="N5608">
            <v>1</v>
          </cell>
          <cell r="O5608" t="str">
            <v>KQ-27-20</v>
          </cell>
          <cell r="P5608" t="str">
            <v>Монтаж сферических резервуаров, т</v>
          </cell>
          <cell r="Q5608">
            <v>1</v>
          </cell>
        </row>
        <row r="5609">
          <cell r="E5609" t="str">
            <v>TA00-02-02-3</v>
          </cell>
          <cell r="F5609" t="str">
            <v>вместимостью от 2000 до 4000 м3</v>
          </cell>
          <cell r="G5609" t="str">
            <v>capacity: from 2000 to 4000 m3</v>
          </cell>
          <cell r="H5609" t="str">
            <v>т</v>
          </cell>
          <cell r="I5609" t="str">
            <v>t</v>
          </cell>
          <cell r="J5609">
            <v>130.44655581947742</v>
          </cell>
          <cell r="K5609">
            <v>25.068431116389551</v>
          </cell>
          <cell r="L5609" t="str">
            <v>KQ-27-00</v>
          </cell>
          <cell r="M5609" t="str">
            <v>Технологическое оборудование, т</v>
          </cell>
          <cell r="N5609">
            <v>1</v>
          </cell>
          <cell r="O5609" t="str">
            <v>KQ-27-20</v>
          </cell>
          <cell r="P5609" t="str">
            <v>Монтаж сферических резервуаров, т</v>
          </cell>
          <cell r="Q5609">
            <v>1</v>
          </cell>
        </row>
        <row r="5610">
          <cell r="E5610" t="str">
            <v>TA00-02-03</v>
          </cell>
          <cell r="F5610" t="str">
            <v>Сферические резервуары. Материал - высоколегированная сталь</v>
          </cell>
          <cell r="G5610" t="str">
            <v>Spherical tanks. Material: High-Alloy Steel</v>
          </cell>
        </row>
        <row r="5611">
          <cell r="E5611" t="str">
            <v>TA00-02-03-1</v>
          </cell>
          <cell r="F5611" t="str">
            <v>вместимостью до 600 м3</v>
          </cell>
          <cell r="G5611" t="str">
            <v>capacity: up to 600 m3</v>
          </cell>
          <cell r="H5611" t="str">
            <v>т</v>
          </cell>
          <cell r="I5611" t="str">
            <v>t</v>
          </cell>
          <cell r="J5611">
            <v>154.52306894764124</v>
          </cell>
          <cell r="K5611">
            <v>26.850841479671178</v>
          </cell>
          <cell r="L5611" t="str">
            <v>KQ-27-00</v>
          </cell>
          <cell r="M5611" t="str">
            <v>Технологическое оборудование, т</v>
          </cell>
          <cell r="N5611">
            <v>1</v>
          </cell>
          <cell r="O5611" t="str">
            <v>KQ-27-20</v>
          </cell>
          <cell r="P5611" t="str">
            <v>Монтаж сферических резервуаров, т</v>
          </cell>
          <cell r="Q5611">
            <v>1</v>
          </cell>
        </row>
        <row r="5612">
          <cell r="E5612" t="str">
            <v>TA00-02-03-2</v>
          </cell>
          <cell r="F5612" t="str">
            <v>вместимостью от 600 до 2000 м3</v>
          </cell>
          <cell r="G5612" t="str">
            <v>capacity: from 600 to 2000 m3</v>
          </cell>
          <cell r="H5612" t="str">
            <v>т</v>
          </cell>
          <cell r="I5612" t="str">
            <v>t</v>
          </cell>
          <cell r="J5612">
            <v>146.92067936693206</v>
          </cell>
          <cell r="K5612">
            <v>25.959636298030265</v>
          </cell>
          <cell r="L5612" t="str">
            <v>KQ-27-00</v>
          </cell>
          <cell r="M5612" t="str">
            <v>Технологическое оборудование, т</v>
          </cell>
          <cell r="N5612">
            <v>1</v>
          </cell>
          <cell r="O5612" t="str">
            <v>KQ-27-20</v>
          </cell>
          <cell r="P5612" t="str">
            <v>Монтаж сферических резервуаров, т</v>
          </cell>
          <cell r="Q5612">
            <v>1</v>
          </cell>
        </row>
        <row r="5613">
          <cell r="E5613" t="str">
            <v>TA00-02-03-3</v>
          </cell>
          <cell r="F5613" t="str">
            <v>вместимостью от 2000 до 4000 м3</v>
          </cell>
          <cell r="G5613" t="str">
            <v>capacity: from 2000 to 4000 m3</v>
          </cell>
          <cell r="H5613" t="str">
            <v>т</v>
          </cell>
          <cell r="I5613" t="str">
            <v>t</v>
          </cell>
          <cell r="J5613">
            <v>139.31828978622329</v>
          </cell>
          <cell r="K5613">
            <v>25.068431116389551</v>
          </cell>
          <cell r="L5613" t="str">
            <v>KQ-27-00</v>
          </cell>
          <cell r="M5613" t="str">
            <v>Технологическое оборудование, т</v>
          </cell>
          <cell r="N5613">
            <v>1</v>
          </cell>
          <cell r="O5613" t="str">
            <v>KQ-27-20</v>
          </cell>
          <cell r="P5613" t="str">
            <v>Монтаж сферических резервуаров, т</v>
          </cell>
          <cell r="Q5613">
            <v>1</v>
          </cell>
        </row>
        <row r="5614">
          <cell r="E5614" t="str">
            <v>TA00-03</v>
          </cell>
          <cell r="F5614" t="str">
            <v>Цилиндрические резервуары</v>
          </cell>
          <cell r="G5614" t="str">
            <v>Cylindrical tanks</v>
          </cell>
        </row>
        <row r="5615">
          <cell r="E5615" t="str">
            <v>TA00-03-01</v>
          </cell>
          <cell r="F5615" t="str">
            <v>Цилиндрические резервуары полистового типа. Материал - углеродистая и низколегированная сталь</v>
          </cell>
          <cell r="G5615" t="str">
            <v>Cylindrical sheet-type tanks. Material: Carbon and Low Alloy Steel</v>
          </cell>
        </row>
        <row r="5616">
          <cell r="E5616" t="str">
            <v>TA00-03-01-1</v>
          </cell>
          <cell r="F5616" t="str">
            <v>вместимостью до 1000 м3</v>
          </cell>
          <cell r="G5616" t="str">
            <v>capacity: up to 1000 m3</v>
          </cell>
          <cell r="H5616" t="str">
            <v>т</v>
          </cell>
          <cell r="I5616" t="str">
            <v>t</v>
          </cell>
          <cell r="J5616">
            <v>139.8985746436604</v>
          </cell>
          <cell r="K5616">
            <v>22.107365041260376</v>
          </cell>
          <cell r="L5616" t="str">
            <v>KQ-27-00</v>
          </cell>
          <cell r="M5616" t="str">
            <v>Технологическое оборудование, т</v>
          </cell>
          <cell r="N5616">
            <v>1</v>
          </cell>
          <cell r="O5616" t="str">
            <v>KQ-27-21</v>
          </cell>
          <cell r="P5616" t="str">
            <v>Монтаж цилиндрических резервуаров, т</v>
          </cell>
          <cell r="Q5616">
            <v>1</v>
          </cell>
        </row>
        <row r="5617">
          <cell r="E5617" t="str">
            <v>TA00-03-01-2</v>
          </cell>
          <cell r="F5617" t="str">
            <v>вместимостью от 1000 до 5000 м3</v>
          </cell>
          <cell r="G5617" t="str">
            <v>capacity: from 1000 to 5000 m3</v>
          </cell>
          <cell r="H5617" t="str">
            <v>т</v>
          </cell>
          <cell r="I5617" t="str">
            <v>t</v>
          </cell>
          <cell r="J5617">
            <v>134.06946736684137</v>
          </cell>
          <cell r="K5617">
            <v>21.186224831207721</v>
          </cell>
          <cell r="L5617" t="str">
            <v>KQ-27-00</v>
          </cell>
          <cell r="M5617" t="str">
            <v>Технологическое оборудование, т</v>
          </cell>
          <cell r="N5617">
            <v>1</v>
          </cell>
          <cell r="O5617" t="str">
            <v>KQ-27-21</v>
          </cell>
          <cell r="P5617" t="str">
            <v>Монтаж цилиндрических резервуаров, т</v>
          </cell>
          <cell r="Q5617">
            <v>1</v>
          </cell>
        </row>
        <row r="5618">
          <cell r="E5618" t="str">
            <v>TA00-03-01-3</v>
          </cell>
          <cell r="F5618" t="str">
            <v>вместимостью от 5000 до 10000 м3</v>
          </cell>
          <cell r="G5618" t="str">
            <v>capacity: from 5000 to 10000 m3</v>
          </cell>
          <cell r="H5618" t="str">
            <v>т</v>
          </cell>
          <cell r="I5618" t="str">
            <v>t</v>
          </cell>
          <cell r="J5618">
            <v>128.24036009002242</v>
          </cell>
          <cell r="K5618">
            <v>20.265084621155264</v>
          </cell>
          <cell r="L5618" t="str">
            <v>KQ-27-00</v>
          </cell>
          <cell r="M5618" t="str">
            <v>Технологическое оборудование, т</v>
          </cell>
          <cell r="N5618">
            <v>1</v>
          </cell>
          <cell r="O5618" t="str">
            <v>KQ-27-21</v>
          </cell>
          <cell r="P5618" t="str">
            <v>Монтаж цилиндрических резервуаров, т</v>
          </cell>
          <cell r="Q5618">
            <v>1</v>
          </cell>
        </row>
        <row r="5619">
          <cell r="E5619" t="str">
            <v>TA00-03-01-4</v>
          </cell>
          <cell r="F5619" t="str">
            <v>вместимостью от 10000 до 20000 м3</v>
          </cell>
          <cell r="G5619" t="str">
            <v>capacity: from 10000 to 20000 m3</v>
          </cell>
          <cell r="H5619" t="str">
            <v>т</v>
          </cell>
          <cell r="I5619" t="str">
            <v>t</v>
          </cell>
          <cell r="J5619">
            <v>123.63522237802754</v>
          </cell>
          <cell r="K5619">
            <v>19.944013688515845</v>
          </cell>
          <cell r="L5619" t="str">
            <v>KQ-27-00</v>
          </cell>
          <cell r="M5619" t="str">
            <v>Технологическое оборудование, т</v>
          </cell>
          <cell r="N5619">
            <v>1</v>
          </cell>
          <cell r="O5619" t="str">
            <v>KQ-27-21</v>
          </cell>
          <cell r="P5619" t="str">
            <v>Монтаж цилиндрических резервуаров, т</v>
          </cell>
          <cell r="Q5619">
            <v>1</v>
          </cell>
        </row>
        <row r="5620">
          <cell r="E5620" t="str">
            <v>TA00-03-01-5</v>
          </cell>
          <cell r="F5620" t="str">
            <v>вместимостью от 20000 до 50000 м3</v>
          </cell>
          <cell r="G5620" t="str">
            <v>capacity: from 20000 to 50000 m3</v>
          </cell>
          <cell r="H5620" t="str">
            <v>т</v>
          </cell>
          <cell r="I5620" t="str">
            <v>t</v>
          </cell>
          <cell r="J5620">
            <v>116.58214553638409</v>
          </cell>
          <cell r="K5620">
            <v>18.422804201050262</v>
          </cell>
          <cell r="L5620" t="str">
            <v>KQ-27-00</v>
          </cell>
          <cell r="M5620" t="str">
            <v>Технологическое оборудование, т</v>
          </cell>
          <cell r="N5620">
            <v>1</v>
          </cell>
          <cell r="O5620" t="str">
            <v>KQ-27-21</v>
          </cell>
          <cell r="P5620" t="str">
            <v>Монтаж цилиндрических резервуаров, т</v>
          </cell>
          <cell r="Q5620">
            <v>1</v>
          </cell>
        </row>
        <row r="5621">
          <cell r="E5621" t="str">
            <v>TA00-03-01-6</v>
          </cell>
          <cell r="F5621" t="str">
            <v>вместимостью свыше 50000 м3</v>
          </cell>
          <cell r="G5621" t="str">
            <v>capacity: above 50000 m3</v>
          </cell>
          <cell r="H5621" t="str">
            <v>т</v>
          </cell>
          <cell r="I5621" t="str">
            <v>t</v>
          </cell>
          <cell r="J5621">
            <v>110.75303825956486</v>
          </cell>
          <cell r="K5621">
            <v>17.501663990997748</v>
          </cell>
          <cell r="L5621" t="str">
            <v>KQ-27-00</v>
          </cell>
          <cell r="M5621" t="str">
            <v>Технологическое оборудование, т</v>
          </cell>
          <cell r="N5621">
            <v>1</v>
          </cell>
          <cell r="O5621" t="str">
            <v>KQ-27-21</v>
          </cell>
          <cell r="P5621" t="str">
            <v>Монтаж цилиндрических резервуаров, т</v>
          </cell>
          <cell r="Q5621">
            <v>1</v>
          </cell>
        </row>
        <row r="5622">
          <cell r="E5622" t="str">
            <v>TA00-03-02</v>
          </cell>
          <cell r="F5622" t="str">
            <v>Цилиндрические резервуары полистового типа. Материал - высоколегированная сталь</v>
          </cell>
          <cell r="G5622" t="str">
            <v>Cylindrical sheet-type tanks. Material: High-Alloy Steel</v>
          </cell>
        </row>
        <row r="5623">
          <cell r="E5623" t="str">
            <v>TA00-03-02-1</v>
          </cell>
          <cell r="F5623" t="str">
            <v>вместимостью до 1000 м3</v>
          </cell>
          <cell r="G5623" t="str">
            <v>capacity: up to 1000 m3</v>
          </cell>
          <cell r="H5623" t="str">
            <v>т</v>
          </cell>
          <cell r="I5623" t="str">
            <v>t</v>
          </cell>
          <cell r="J5623">
            <v>167.87828957239248</v>
          </cell>
          <cell r="K5623">
            <v>26.528838049512448</v>
          </cell>
          <cell r="L5623" t="str">
            <v>KQ-27-00</v>
          </cell>
          <cell r="M5623" t="str">
            <v>Технологическое оборудование, т</v>
          </cell>
          <cell r="N5623">
            <v>1</v>
          </cell>
          <cell r="O5623" t="str">
            <v>KQ-27-21</v>
          </cell>
          <cell r="P5623" t="str">
            <v>Монтаж цилиндрических резервуаров, т</v>
          </cell>
          <cell r="Q5623">
            <v>1</v>
          </cell>
        </row>
        <row r="5624">
          <cell r="E5624" t="str">
            <v>TA00-03-02-2</v>
          </cell>
          <cell r="F5624" t="str">
            <v>вместимостью от 1000 до 5000 м3</v>
          </cell>
          <cell r="G5624" t="str">
            <v>capacity: from 1000 to 5000 m3</v>
          </cell>
          <cell r="H5624" t="str">
            <v>т</v>
          </cell>
          <cell r="I5624" t="str">
            <v>t</v>
          </cell>
          <cell r="J5624">
            <v>160.88336084020963</v>
          </cell>
          <cell r="K5624">
            <v>25.423469797449258</v>
          </cell>
          <cell r="L5624" t="str">
            <v>KQ-27-00</v>
          </cell>
          <cell r="M5624" t="str">
            <v>Технологическое оборудование, т</v>
          </cell>
          <cell r="N5624">
            <v>1</v>
          </cell>
          <cell r="O5624" t="str">
            <v>KQ-27-21</v>
          </cell>
          <cell r="P5624" t="str">
            <v>Монтаж цилиндрических резервуаров, т</v>
          </cell>
          <cell r="Q5624">
            <v>1</v>
          </cell>
        </row>
        <row r="5625">
          <cell r="E5625" t="str">
            <v>TA00-03-02-3</v>
          </cell>
          <cell r="F5625" t="str">
            <v>вместимостью от 5000 до 10000 м3</v>
          </cell>
          <cell r="G5625" t="str">
            <v>capacity: from 5000 to 10000 m3</v>
          </cell>
          <cell r="H5625" t="str">
            <v>т</v>
          </cell>
          <cell r="I5625" t="str">
            <v>t</v>
          </cell>
          <cell r="J5625">
            <v>153.88843210802693</v>
          </cell>
          <cell r="K5625">
            <v>24.318101545386316</v>
          </cell>
          <cell r="L5625" t="str">
            <v>KQ-27-00</v>
          </cell>
          <cell r="M5625" t="str">
            <v>Технологическое оборудование, т</v>
          </cell>
          <cell r="N5625">
            <v>1</v>
          </cell>
          <cell r="O5625" t="str">
            <v>KQ-27-21</v>
          </cell>
          <cell r="P5625" t="str">
            <v>Монтаж цилиндрических резервуаров, т</v>
          </cell>
          <cell r="Q5625">
            <v>1</v>
          </cell>
        </row>
        <row r="5626">
          <cell r="E5626" t="str">
            <v>TA00-03-03</v>
          </cell>
          <cell r="F5626" t="str">
            <v>Цилиндрические резервуары рулонного типа. Материал - углеродистая и низколегированная сталь</v>
          </cell>
          <cell r="G5626" t="str">
            <v>Cylindrical roll-type tanks. Material: Carbon and Low Alloy Steel</v>
          </cell>
        </row>
        <row r="5627">
          <cell r="E5627" t="str">
            <v>TA00-03-03-1</v>
          </cell>
          <cell r="F5627" t="str">
            <v>вместимостью до 1000 м3</v>
          </cell>
          <cell r="G5627" t="str">
            <v>capacity: up to 1000 m3</v>
          </cell>
          <cell r="H5627" t="str">
            <v>т</v>
          </cell>
          <cell r="I5627" t="str">
            <v>t</v>
          </cell>
          <cell r="J5627">
            <v>90.151028785982476</v>
          </cell>
          <cell r="K5627">
            <v>20.943062087609508</v>
          </cell>
          <cell r="L5627" t="str">
            <v>KQ-27-00</v>
          </cell>
          <cell r="M5627" t="str">
            <v>Технологическое оборудование, т</v>
          </cell>
          <cell r="N5627">
            <v>1</v>
          </cell>
          <cell r="O5627" t="str">
            <v>KQ-27-21</v>
          </cell>
          <cell r="P5627" t="str">
            <v>Монтаж цилиндрических резервуаров, т</v>
          </cell>
          <cell r="Q5627">
            <v>1</v>
          </cell>
        </row>
        <row r="5628">
          <cell r="E5628" t="str">
            <v>TA00-03-03-2</v>
          </cell>
          <cell r="F5628" t="str">
            <v>вместимостью от 1000 до 5000 м3</v>
          </cell>
          <cell r="G5628" t="str">
            <v>capacity: from 1000 to 5000 m3</v>
          </cell>
          <cell r="H5628" t="str">
            <v>т</v>
          </cell>
          <cell r="I5628" t="str">
            <v>t</v>
          </cell>
          <cell r="J5628">
            <v>84.728410513141412</v>
          </cell>
          <cell r="K5628">
            <v>19.108633291614517</v>
          </cell>
          <cell r="L5628" t="str">
            <v>KQ-27-00</v>
          </cell>
          <cell r="M5628" t="str">
            <v>Технологическое оборудование, т</v>
          </cell>
          <cell r="N5628">
            <v>1</v>
          </cell>
          <cell r="O5628" t="str">
            <v>KQ-27-21</v>
          </cell>
          <cell r="P5628" t="str">
            <v>Монтаж цилиндрических резервуаров, т</v>
          </cell>
          <cell r="Q5628">
            <v>1</v>
          </cell>
        </row>
        <row r="5629">
          <cell r="E5629" t="str">
            <v>TA00-03-03-3</v>
          </cell>
          <cell r="F5629" t="str">
            <v>вместимостью от 5000 до 10000 м3</v>
          </cell>
          <cell r="G5629" t="str">
            <v>capacity: from 5000 to 10000 m3</v>
          </cell>
          <cell r="H5629" t="str">
            <v>т</v>
          </cell>
          <cell r="I5629" t="str">
            <v>t</v>
          </cell>
          <cell r="J5629">
            <v>79.301056385249908</v>
          </cell>
          <cell r="K5629">
            <v>17.273708968885682</v>
          </cell>
          <cell r="L5629" t="str">
            <v>KQ-27-00</v>
          </cell>
          <cell r="M5629" t="str">
            <v>Технологическое оборудование, т</v>
          </cell>
          <cell r="N5629">
            <v>1</v>
          </cell>
          <cell r="O5629" t="str">
            <v>KQ-27-21</v>
          </cell>
          <cell r="P5629" t="str">
            <v>Монтаж цилиндрических резервуаров, т</v>
          </cell>
          <cell r="Q5629">
            <v>1</v>
          </cell>
        </row>
        <row r="5630">
          <cell r="E5630" t="str">
            <v>TA00-03-03-4</v>
          </cell>
          <cell r="F5630" t="str">
            <v>вместимостью от 10000 до 20000 м3</v>
          </cell>
          <cell r="G5630" t="str">
            <v>capacity: from 10000 to 20000 m3</v>
          </cell>
          <cell r="H5630" t="str">
            <v>т</v>
          </cell>
          <cell r="I5630" t="str">
            <v>t</v>
          </cell>
          <cell r="J5630">
            <v>73.873702257357834</v>
          </cell>
          <cell r="K5630">
            <v>15.438784646156774</v>
          </cell>
          <cell r="L5630" t="str">
            <v>KQ-27-00</v>
          </cell>
          <cell r="M5630" t="str">
            <v>Технологическое оборудование, т</v>
          </cell>
          <cell r="N5630">
            <v>1</v>
          </cell>
          <cell r="O5630" t="str">
            <v>KQ-27-21</v>
          </cell>
          <cell r="P5630" t="str">
            <v>Монтаж цилиндрических резервуаров, т</v>
          </cell>
          <cell r="Q5630">
            <v>1</v>
          </cell>
        </row>
        <row r="5631">
          <cell r="E5631" t="str">
            <v>TA00-03-03-5</v>
          </cell>
          <cell r="F5631" t="str">
            <v>вместимостью от 20000 до 50000 м3</v>
          </cell>
          <cell r="G5631" t="str">
            <v>capacity: from 20000 to 50000 m3</v>
          </cell>
          <cell r="H5631" t="str">
            <v>т</v>
          </cell>
          <cell r="I5631" t="str">
            <v>t</v>
          </cell>
          <cell r="J5631">
            <v>68.44634812946596</v>
          </cell>
          <cell r="K5631">
            <v>13.603860323427908</v>
          </cell>
          <cell r="L5631" t="str">
            <v>KQ-27-00</v>
          </cell>
          <cell r="M5631" t="str">
            <v>Технологическое оборудование, т</v>
          </cell>
          <cell r="N5631">
            <v>1</v>
          </cell>
          <cell r="O5631" t="str">
            <v>KQ-27-21</v>
          </cell>
          <cell r="P5631" t="str">
            <v>Монтаж цилиндрических резервуаров, т</v>
          </cell>
          <cell r="Q5631">
            <v>1</v>
          </cell>
        </row>
        <row r="5632">
          <cell r="E5632" t="str">
            <v>TA00-03-04</v>
          </cell>
          <cell r="F5632" t="str">
            <v>Цилиндрические резервуары рулонного типа. Материал - высоколегированная сталь</v>
          </cell>
          <cell r="G5632" t="str">
            <v>Cylindrical roll-type tanks. Material: High-Alloy Steel</v>
          </cell>
        </row>
        <row r="5633">
          <cell r="E5633" t="str">
            <v>TA00-03-04-1</v>
          </cell>
          <cell r="F5633" t="str">
            <v>вместимостью до 1000 м3</v>
          </cell>
          <cell r="G5633" t="str">
            <v>capacity: up to 1000 m3</v>
          </cell>
          <cell r="H5633" t="str">
            <v>т</v>
          </cell>
          <cell r="I5633" t="str">
            <v>t</v>
          </cell>
          <cell r="J5633">
            <v>108.18691756923964</v>
          </cell>
          <cell r="K5633">
            <v>25.132269137212038</v>
          </cell>
          <cell r="L5633" t="str">
            <v>KQ-27-00</v>
          </cell>
          <cell r="M5633" t="str">
            <v>Технологическое оборудование, т</v>
          </cell>
          <cell r="N5633">
            <v>1</v>
          </cell>
          <cell r="O5633" t="str">
            <v>KQ-27-21</v>
          </cell>
          <cell r="P5633" t="str">
            <v>Монтаж цилиндрических резервуаров, т</v>
          </cell>
          <cell r="Q5633">
            <v>1</v>
          </cell>
        </row>
        <row r="5634">
          <cell r="E5634" t="str">
            <v>TA00-03-04-2</v>
          </cell>
          <cell r="F5634" t="str">
            <v>вместимостью от 1000 до 5000 м3</v>
          </cell>
          <cell r="G5634" t="str">
            <v>capacity: from 1000 to 5000 m3</v>
          </cell>
          <cell r="H5634" t="str">
            <v>т</v>
          </cell>
          <cell r="I5634" t="str">
            <v>t</v>
          </cell>
          <cell r="J5634">
            <v>98.58322903629535</v>
          </cell>
          <cell r="K5634">
            <v>22.504415519399249</v>
          </cell>
          <cell r="L5634" t="str">
            <v>KQ-27-00</v>
          </cell>
          <cell r="M5634" t="str">
            <v>Технологическое оборудование, т</v>
          </cell>
          <cell r="N5634">
            <v>1</v>
          </cell>
          <cell r="O5634" t="str">
            <v>KQ-27-21</v>
          </cell>
          <cell r="P5634" t="str">
            <v>Монтаж цилиндрических резервуаров, т</v>
          </cell>
          <cell r="Q5634">
            <v>1</v>
          </cell>
        </row>
        <row r="5635">
          <cell r="E5635" t="str">
            <v>TA00-03-04-3</v>
          </cell>
          <cell r="F5635" t="str">
            <v>вместимостью от 5000 до 10000 м3</v>
          </cell>
          <cell r="G5635" t="str">
            <v>capacity: from 5000 to 10000 m3</v>
          </cell>
          <cell r="H5635" t="str">
            <v>т</v>
          </cell>
          <cell r="I5635" t="str">
            <v>t</v>
          </cell>
          <cell r="J5635">
            <v>88.000761977331152</v>
          </cell>
          <cell r="K5635">
            <v>18.16280407657872</v>
          </cell>
          <cell r="L5635" t="str">
            <v>KQ-27-00</v>
          </cell>
          <cell r="M5635" t="str">
            <v>Технологическое оборудование, т</v>
          </cell>
          <cell r="N5635">
            <v>1</v>
          </cell>
          <cell r="O5635" t="str">
            <v>KQ-27-21</v>
          </cell>
          <cell r="P5635" t="str">
            <v>Монтаж цилиндрических резервуаров, т</v>
          </cell>
          <cell r="Q5635">
            <v>1</v>
          </cell>
        </row>
        <row r="5636">
          <cell r="E5636" t="str">
            <v>TA00-04</v>
          </cell>
          <cell r="F5636" t="str">
            <v>Изотермические цилиндрические резервуары</v>
          </cell>
          <cell r="G5636" t="str">
            <v>Isothermal cylindrical tanks</v>
          </cell>
        </row>
        <row r="5637">
          <cell r="E5637" t="str">
            <v>TA00-04-01</v>
          </cell>
          <cell r="F5637" t="str">
            <v>Изотермические одностенные цилиндрические резервуары. Материал - углеродистая и низколегированная сталь</v>
          </cell>
          <cell r="G5637" t="str">
            <v>Isothermal single wall cylindrical tanks. Material: Carbon and Low Alloy Steel</v>
          </cell>
        </row>
        <row r="5638">
          <cell r="E5638" t="str">
            <v>TA00-04-01-1</v>
          </cell>
          <cell r="F5638" t="str">
            <v>вместимостью до 1000 м3</v>
          </cell>
          <cell r="G5638" t="str">
            <v>capacity: up to 1000 m3</v>
          </cell>
          <cell r="H5638" t="str">
            <v>т</v>
          </cell>
          <cell r="I5638" t="str">
            <v>t</v>
          </cell>
          <cell r="J5638">
            <v>0</v>
          </cell>
          <cell r="K5638">
            <v>0</v>
          </cell>
          <cell r="L5638" t="str">
            <v>KQ-27-00</v>
          </cell>
          <cell r="M5638" t="str">
            <v>Технологическое оборудование, т</v>
          </cell>
          <cell r="N5638">
            <v>1</v>
          </cell>
          <cell r="O5638" t="str">
            <v>KQ-27-22</v>
          </cell>
          <cell r="P5638" t="str">
            <v>Монтаж цилиндрических изотермических резервуаров, т</v>
          </cell>
          <cell r="Q5638">
            <v>1</v>
          </cell>
        </row>
        <row r="5639">
          <cell r="E5639" t="str">
            <v>TA00-04-01-2</v>
          </cell>
          <cell r="F5639" t="str">
            <v>вместимостью от 1000 до 5000 м3</v>
          </cell>
          <cell r="G5639" t="str">
            <v>capacity: from 1000 to 5000 m3</v>
          </cell>
          <cell r="H5639" t="str">
            <v>т</v>
          </cell>
          <cell r="I5639" t="str">
            <v>t</v>
          </cell>
          <cell r="J5639">
            <v>121.00125156445556</v>
          </cell>
          <cell r="K5639">
            <v>21.956170212765951</v>
          </cell>
          <cell r="L5639" t="str">
            <v>KQ-27-00</v>
          </cell>
          <cell r="M5639" t="str">
            <v>Технологическое оборудование, т</v>
          </cell>
          <cell r="N5639">
            <v>1</v>
          </cell>
          <cell r="O5639" t="str">
            <v>KQ-27-22</v>
          </cell>
          <cell r="P5639" t="str">
            <v>Монтаж цилиндрических изотермических резервуаров, т</v>
          </cell>
          <cell r="Q5639">
            <v>1</v>
          </cell>
        </row>
        <row r="5640">
          <cell r="E5640" t="str">
            <v>TA00-04-01-3</v>
          </cell>
          <cell r="F5640" t="str">
            <v>вместимостью от 5000 до 10000 м3</v>
          </cell>
          <cell r="G5640" t="str">
            <v>capacity: from 5000 to 10000 m3</v>
          </cell>
          <cell r="H5640" t="str">
            <v>т</v>
          </cell>
          <cell r="I5640" t="str">
            <v>t</v>
          </cell>
          <cell r="J5640">
            <v>138.97621922284549</v>
          </cell>
          <cell r="K5640">
            <v>23.162706549712638</v>
          </cell>
          <cell r="L5640" t="str">
            <v>KQ-27-00</v>
          </cell>
          <cell r="M5640" t="str">
            <v>Технологическое оборудование, т</v>
          </cell>
          <cell r="N5640">
            <v>1</v>
          </cell>
          <cell r="O5640" t="str">
            <v>KQ-27-22</v>
          </cell>
          <cell r="P5640" t="str">
            <v>Монтаж цилиндрических изотермических резервуаров, т</v>
          </cell>
          <cell r="Q5640">
            <v>1</v>
          </cell>
        </row>
        <row r="5641">
          <cell r="E5641" t="str">
            <v>TA00-04-01-4</v>
          </cell>
          <cell r="F5641" t="str">
            <v>вместимостью от 10000 до 20000 м3</v>
          </cell>
          <cell r="G5641" t="str">
            <v>capacity: from 10000 to 20000 m3</v>
          </cell>
          <cell r="H5641" t="str">
            <v>т</v>
          </cell>
          <cell r="I5641" t="str">
            <v>t</v>
          </cell>
          <cell r="J5641">
            <v>156.9511868812354</v>
          </cell>
          <cell r="K5641">
            <v>24.369242886659322</v>
          </cell>
          <cell r="L5641" t="str">
            <v>KQ-27-00</v>
          </cell>
          <cell r="M5641" t="str">
            <v>Технологическое оборудование, т</v>
          </cell>
          <cell r="N5641">
            <v>1</v>
          </cell>
          <cell r="O5641" t="str">
            <v>KQ-27-22</v>
          </cell>
          <cell r="P5641" t="str">
            <v>Монтаж цилиндрических изотермических резервуаров, т</v>
          </cell>
          <cell r="Q5641">
            <v>1</v>
          </cell>
        </row>
        <row r="5642">
          <cell r="E5642" t="str">
            <v>TA00-04-02</v>
          </cell>
          <cell r="F5642" t="str">
            <v>Изотермические одностенные цилиндрические резервуары. Материал - высоколегированная сталь</v>
          </cell>
          <cell r="G5642" t="str">
            <v>Isothermal single wall cylindrical tanks. Material: High-Alloy Steel</v>
          </cell>
        </row>
        <row r="5643">
          <cell r="E5643" t="str">
            <v>TA00-04-02-1</v>
          </cell>
          <cell r="F5643" t="str">
            <v>вместимостью до 1000 м3</v>
          </cell>
          <cell r="G5643" t="str">
            <v>capacity: up to 1000 m3</v>
          </cell>
          <cell r="H5643" t="str">
            <v>т</v>
          </cell>
          <cell r="I5643" t="str">
            <v>t</v>
          </cell>
          <cell r="J5643">
            <v>0</v>
          </cell>
          <cell r="K5643">
            <v>0</v>
          </cell>
          <cell r="L5643" t="str">
            <v>KQ-27-00</v>
          </cell>
          <cell r="M5643" t="str">
            <v>Технологическое оборудование, т</v>
          </cell>
          <cell r="N5643">
            <v>1</v>
          </cell>
          <cell r="O5643" t="str">
            <v>KQ-27-22</v>
          </cell>
          <cell r="P5643" t="str">
            <v>Монтаж цилиндрических изотермических резервуаров, т</v>
          </cell>
          <cell r="Q5643">
            <v>1</v>
          </cell>
        </row>
        <row r="5644">
          <cell r="E5644" t="str">
            <v>TA00-04-02-2</v>
          </cell>
          <cell r="F5644" t="str">
            <v>вместимостью от 1000 до 5000 м3</v>
          </cell>
          <cell r="G5644" t="str">
            <v>capacity: from 1000 to 5000 m3</v>
          </cell>
          <cell r="H5644" t="str">
            <v>т</v>
          </cell>
          <cell r="I5644" t="str">
            <v>t</v>
          </cell>
          <cell r="J5644">
            <v>0</v>
          </cell>
          <cell r="K5644">
            <v>0</v>
          </cell>
          <cell r="L5644" t="str">
            <v>KQ-27-00</v>
          </cell>
          <cell r="M5644" t="str">
            <v>Технологическое оборудование, т</v>
          </cell>
          <cell r="N5644">
            <v>1</v>
          </cell>
          <cell r="O5644" t="str">
            <v>KQ-27-22</v>
          </cell>
          <cell r="P5644" t="str">
            <v>Монтаж цилиндрических изотермических резервуаров, т</v>
          </cell>
          <cell r="Q5644">
            <v>1</v>
          </cell>
        </row>
        <row r="5645">
          <cell r="E5645" t="str">
            <v>TA00-04-02-3</v>
          </cell>
          <cell r="F5645" t="str">
            <v>вместимостью от 5000 до 10000 м3</v>
          </cell>
          <cell r="G5645" t="str">
            <v>capacity: from 5000 to 10000 m3</v>
          </cell>
          <cell r="H5645" t="str">
            <v>т</v>
          </cell>
          <cell r="I5645" t="str">
            <v>t</v>
          </cell>
          <cell r="J5645">
            <v>0</v>
          </cell>
          <cell r="K5645">
            <v>0</v>
          </cell>
          <cell r="L5645" t="str">
            <v>KQ-27-00</v>
          </cell>
          <cell r="M5645" t="str">
            <v>Технологическое оборудование, т</v>
          </cell>
          <cell r="N5645">
            <v>1</v>
          </cell>
          <cell r="O5645" t="str">
            <v>KQ-27-22</v>
          </cell>
          <cell r="P5645" t="str">
            <v>Монтаж цилиндрических изотермических резервуаров, т</v>
          </cell>
          <cell r="Q5645">
            <v>1</v>
          </cell>
        </row>
        <row r="5646">
          <cell r="E5646" t="str">
            <v>TA00-04-02-4</v>
          </cell>
          <cell r="F5646" t="str">
            <v>вместимостью от 10000 до 20000 м3</v>
          </cell>
          <cell r="G5646" t="str">
            <v>capacity: from 10000 to 20000 m3</v>
          </cell>
          <cell r="H5646" t="str">
            <v>т</v>
          </cell>
          <cell r="I5646" t="str">
            <v>t</v>
          </cell>
          <cell r="J5646">
            <v>0</v>
          </cell>
          <cell r="K5646">
            <v>0</v>
          </cell>
          <cell r="L5646" t="str">
            <v>KQ-27-00</v>
          </cell>
          <cell r="M5646" t="str">
            <v>Технологическое оборудование, т</v>
          </cell>
          <cell r="N5646">
            <v>1</v>
          </cell>
          <cell r="O5646" t="str">
            <v>KQ-27-22</v>
          </cell>
          <cell r="P5646" t="str">
            <v>Монтаж цилиндрических изотермических резервуаров, т</v>
          </cell>
          <cell r="Q5646">
            <v>1</v>
          </cell>
        </row>
        <row r="5647">
          <cell r="E5647" t="str">
            <v>TA00-04-03</v>
          </cell>
          <cell r="F5647" t="str">
            <v>Изотермические двустенные цилиндрические резервуары. Материал внутреннего резервуара - высоколегированная сталь. Материал наружного резервуара - углеродистая и низколегированная сталь</v>
          </cell>
          <cell r="G5647" t="str">
            <v>Isothermal double-walled cylindrical tanks. Material of the Inner Tank is High-Alloy Steel. Material of the Outer Tank is Carbon and Low-Alloy Steel.</v>
          </cell>
        </row>
        <row r="5648">
          <cell r="E5648" t="str">
            <v>TA00-04-03-1</v>
          </cell>
          <cell r="F5648" t="str">
            <v>вместимостью до 1000 м3</v>
          </cell>
          <cell r="G5648" t="str">
            <v>capacity: up to 1000 m3</v>
          </cell>
          <cell r="H5648" t="str">
            <v>т</v>
          </cell>
          <cell r="I5648" t="str">
            <v>t</v>
          </cell>
          <cell r="J5648">
            <v>0</v>
          </cell>
          <cell r="K5648">
            <v>0</v>
          </cell>
          <cell r="L5648" t="str">
            <v>KQ-27-00</v>
          </cell>
          <cell r="M5648" t="str">
            <v>Технологическое оборудование, т</v>
          </cell>
          <cell r="N5648">
            <v>1</v>
          </cell>
          <cell r="O5648" t="str">
            <v>KQ-27-22</v>
          </cell>
          <cell r="P5648" t="str">
            <v>Монтаж цилиндрических изотермических резервуаров, т</v>
          </cell>
          <cell r="Q5648">
            <v>1</v>
          </cell>
        </row>
        <row r="5649">
          <cell r="E5649" t="str">
            <v>TA00-04-03-2</v>
          </cell>
          <cell r="F5649" t="str">
            <v>вместимостью от 1000 до 5000 м3</v>
          </cell>
          <cell r="G5649" t="str">
            <v>capacity: from 1000 to 5000 m3</v>
          </cell>
          <cell r="H5649" t="str">
            <v>т</v>
          </cell>
          <cell r="I5649" t="str">
            <v>t</v>
          </cell>
          <cell r="J5649">
            <v>0</v>
          </cell>
          <cell r="K5649">
            <v>0</v>
          </cell>
          <cell r="L5649" t="str">
            <v>KQ-27-00</v>
          </cell>
          <cell r="M5649" t="str">
            <v>Технологическое оборудование, т</v>
          </cell>
          <cell r="N5649">
            <v>1</v>
          </cell>
          <cell r="O5649" t="str">
            <v>KQ-27-22</v>
          </cell>
          <cell r="P5649" t="str">
            <v>Монтаж цилиндрических изотермических резервуаров, т</v>
          </cell>
          <cell r="Q5649">
            <v>1</v>
          </cell>
        </row>
        <row r="5650">
          <cell r="E5650" t="str">
            <v>TA00-04-03-3</v>
          </cell>
          <cell r="F5650" t="str">
            <v>вместимостью от 5000 до 10000 м3</v>
          </cell>
          <cell r="G5650" t="str">
            <v>capacity: from 5000 to 10000 m3</v>
          </cell>
          <cell r="H5650" t="str">
            <v>т</v>
          </cell>
          <cell r="I5650" t="str">
            <v>t</v>
          </cell>
          <cell r="J5650">
            <v>0</v>
          </cell>
          <cell r="K5650">
            <v>0</v>
          </cell>
          <cell r="L5650" t="str">
            <v>KQ-27-00</v>
          </cell>
          <cell r="M5650" t="str">
            <v>Технологическое оборудование, т</v>
          </cell>
          <cell r="N5650">
            <v>1</v>
          </cell>
          <cell r="O5650" t="str">
            <v>KQ-27-22</v>
          </cell>
          <cell r="P5650" t="str">
            <v>Монтаж цилиндрических изотермических резервуаров, т</v>
          </cell>
          <cell r="Q5650">
            <v>1</v>
          </cell>
        </row>
        <row r="5651">
          <cell r="E5651" t="str">
            <v>TA00-04-03-4</v>
          </cell>
          <cell r="F5651" t="str">
            <v>вместимостью от 10000 до 20000 м3</v>
          </cell>
          <cell r="G5651" t="str">
            <v>capacity: from 10000 to 20000 m3</v>
          </cell>
          <cell r="H5651" t="str">
            <v>т</v>
          </cell>
          <cell r="I5651" t="str">
            <v>t</v>
          </cell>
          <cell r="J5651">
            <v>188.34142425748249</v>
          </cell>
          <cell r="K5651">
            <v>29.243091463991185</v>
          </cell>
          <cell r="L5651" t="str">
            <v>KQ-27-00</v>
          </cell>
          <cell r="M5651" t="str">
            <v>Технологическое оборудование, т</v>
          </cell>
          <cell r="N5651">
            <v>1</v>
          </cell>
          <cell r="O5651" t="str">
            <v>KQ-27-22</v>
          </cell>
          <cell r="P5651" t="str">
            <v>Монтаж цилиндрических изотермических резервуаров, т</v>
          </cell>
          <cell r="Q5651">
            <v>1</v>
          </cell>
        </row>
        <row r="5652">
          <cell r="E5652" t="str">
            <v>TA00-04-04</v>
          </cell>
          <cell r="F5652" t="str">
            <v>Изотермические двустенные цилиндрические резервуары. Материал внутреннего резервуара - высоколегированная сталь. Материал наружного резервуара - высоколегированная сталь</v>
          </cell>
          <cell r="G5652" t="str">
            <v>Isothermal double-walled cylindrical tanks. Material of the Inner Tank is High-Alloy Steel. Material of the Inner Tank is High-Alloy Steel.</v>
          </cell>
        </row>
        <row r="5653">
          <cell r="E5653" t="str">
            <v>TA00-04-04-1</v>
          </cell>
          <cell r="F5653" t="str">
            <v>вместимостью до 1000 м3</v>
          </cell>
          <cell r="G5653" t="str">
            <v>capacity: up to 1000 m3</v>
          </cell>
          <cell r="H5653" t="str">
            <v>т</v>
          </cell>
          <cell r="I5653" t="str">
            <v>t</v>
          </cell>
          <cell r="J5653">
            <v>0</v>
          </cell>
          <cell r="K5653">
            <v>0</v>
          </cell>
          <cell r="L5653" t="str">
            <v>KQ-27-00</v>
          </cell>
          <cell r="M5653" t="str">
            <v>Технологическое оборудование, т</v>
          </cell>
          <cell r="N5653">
            <v>1</v>
          </cell>
          <cell r="O5653" t="str">
            <v>KQ-27-22</v>
          </cell>
          <cell r="P5653" t="str">
            <v>Монтаж цилиндрических изотермических резервуаров, т</v>
          </cell>
          <cell r="Q5653">
            <v>1</v>
          </cell>
        </row>
        <row r="5654">
          <cell r="E5654" t="str">
            <v>TA00-04-04-2</v>
          </cell>
          <cell r="F5654" t="str">
            <v>вместимостью от 1000 до 5000 м3</v>
          </cell>
          <cell r="G5654" t="str">
            <v>capacity: from 1000 to 5000 m3</v>
          </cell>
          <cell r="H5654" t="str">
            <v>т</v>
          </cell>
          <cell r="I5654" t="str">
            <v>t</v>
          </cell>
          <cell r="J5654">
            <v>0</v>
          </cell>
          <cell r="K5654">
            <v>0</v>
          </cell>
          <cell r="L5654" t="str">
            <v>KQ-27-00</v>
          </cell>
          <cell r="M5654" t="str">
            <v>Технологическое оборудование, т</v>
          </cell>
          <cell r="N5654">
            <v>1</v>
          </cell>
          <cell r="O5654" t="str">
            <v>KQ-27-22</v>
          </cell>
          <cell r="P5654" t="str">
            <v>Монтаж цилиндрических изотермических резервуаров, т</v>
          </cell>
          <cell r="Q5654">
            <v>1</v>
          </cell>
        </row>
        <row r="5655">
          <cell r="E5655" t="str">
            <v>TA00-04-04-3</v>
          </cell>
          <cell r="F5655" t="str">
            <v>вместимостью от 5000 до 10000 м3</v>
          </cell>
          <cell r="G5655" t="str">
            <v>capacity: from 5000 to 10000 m3</v>
          </cell>
          <cell r="H5655" t="str">
            <v>т</v>
          </cell>
          <cell r="I5655" t="str">
            <v>t</v>
          </cell>
          <cell r="J5655">
            <v>0</v>
          </cell>
          <cell r="K5655">
            <v>0</v>
          </cell>
          <cell r="L5655" t="str">
            <v>KQ-27-00</v>
          </cell>
          <cell r="M5655" t="str">
            <v>Технологическое оборудование, т</v>
          </cell>
          <cell r="N5655">
            <v>1</v>
          </cell>
          <cell r="O5655" t="str">
            <v>KQ-27-22</v>
          </cell>
          <cell r="P5655" t="str">
            <v>Монтаж цилиндрических изотермических резервуаров, т</v>
          </cell>
          <cell r="Q5655">
            <v>1</v>
          </cell>
        </row>
        <row r="5656">
          <cell r="E5656" t="str">
            <v>TA00-04-04-4</v>
          </cell>
          <cell r="F5656" t="str">
            <v>вместимостью от 10000 до 20000 м3</v>
          </cell>
          <cell r="G5656" t="str">
            <v>capacity: from 10000 to 20000 m3</v>
          </cell>
          <cell r="H5656" t="str">
            <v>т</v>
          </cell>
          <cell r="I5656" t="str">
            <v>t</v>
          </cell>
          <cell r="J5656">
            <v>0</v>
          </cell>
          <cell r="K5656">
            <v>0</v>
          </cell>
          <cell r="L5656" t="str">
            <v>KQ-27-00</v>
          </cell>
          <cell r="M5656" t="str">
            <v>Технологическое оборудование, т</v>
          </cell>
          <cell r="N5656">
            <v>1</v>
          </cell>
          <cell r="O5656" t="str">
            <v>KQ-27-22</v>
          </cell>
          <cell r="P5656" t="str">
            <v>Монтаж цилиндрических изотермических резервуаров, т</v>
          </cell>
          <cell r="Q5656">
            <v>1</v>
          </cell>
        </row>
        <row r="5657">
          <cell r="E5657" t="str">
            <v>FU00</v>
          </cell>
          <cell r="F5657" t="str">
            <v>ПЕЧНАЯ УСТАНОВКА</v>
          </cell>
          <cell r="G5657" t="str">
            <v>FURNACE UNIT</v>
          </cell>
        </row>
        <row r="5658">
          <cell r="E5658" t="str">
            <v>FU00-10</v>
          </cell>
          <cell r="F5658" t="str">
            <v>Нагревательные печи</v>
          </cell>
          <cell r="G5658" t="str">
            <v>Heating furnaces</v>
          </cell>
        </row>
        <row r="5659">
          <cell r="E5659" t="str">
            <v>FU00-10-01</v>
          </cell>
          <cell r="F5659" t="str">
            <v>Малые (до 3 млн. Ккал/ч)</v>
          </cell>
          <cell r="G5659" t="str">
            <v>Small (up to 3 million Kcal/h)</v>
          </cell>
        </row>
        <row r="5660">
          <cell r="E5660" t="str">
            <v>FU00-10-01-1</v>
          </cell>
          <cell r="F5660" t="str">
            <v>Цилиндрические</v>
          </cell>
          <cell r="G5660" t="str">
            <v>Cylindrical</v>
          </cell>
          <cell r="H5660" t="str">
            <v>т</v>
          </cell>
          <cell r="I5660" t="str">
            <v>t</v>
          </cell>
          <cell r="J5660">
            <v>87.259877530623001</v>
          </cell>
          <cell r="K5660">
            <v>8.2547431938782498</v>
          </cell>
          <cell r="L5660" t="str">
            <v>KQ-27-00</v>
          </cell>
          <cell r="M5660" t="str">
            <v>Технологическое оборудование, т</v>
          </cell>
          <cell r="N5660">
            <v>1</v>
          </cell>
          <cell r="O5660" t="str">
            <v>KQ-27-23</v>
          </cell>
          <cell r="P5660" t="str">
            <v>Монтаж нагревательных печей, т</v>
          </cell>
          <cell r="Q5660">
            <v>1</v>
          </cell>
        </row>
        <row r="5661">
          <cell r="E5661" t="str">
            <v>FU00-10-01-2</v>
          </cell>
          <cell r="F5661" t="str">
            <v>Коробчатые однокамерные</v>
          </cell>
          <cell r="G5661" t="str">
            <v>Boxed single-chambered</v>
          </cell>
          <cell r="H5661" t="str">
            <v>т</v>
          </cell>
          <cell r="I5661" t="str">
            <v>t</v>
          </cell>
          <cell r="J5661">
            <v>87.259877530623001</v>
          </cell>
          <cell r="K5661">
            <v>8.2547431938782498</v>
          </cell>
          <cell r="L5661" t="str">
            <v>KQ-27-00</v>
          </cell>
          <cell r="M5661" t="str">
            <v>Технологическое оборудование, т</v>
          </cell>
          <cell r="N5661">
            <v>1</v>
          </cell>
          <cell r="O5661" t="str">
            <v>KQ-27-23</v>
          </cell>
          <cell r="P5661" t="str">
            <v>Монтаж нагревательных печей, т</v>
          </cell>
          <cell r="Q5661">
            <v>1</v>
          </cell>
        </row>
        <row r="5662">
          <cell r="E5662" t="str">
            <v>FU00-10-01-3</v>
          </cell>
          <cell r="F5662" t="str">
            <v>Коробчатые многокамерные</v>
          </cell>
          <cell r="G5662" t="str">
            <v>Boxed multi-chambered</v>
          </cell>
          <cell r="H5662" t="str">
            <v>т</v>
          </cell>
          <cell r="I5662" t="str">
            <v>t</v>
          </cell>
          <cell r="J5662">
            <v>87.259877530623001</v>
          </cell>
          <cell r="K5662">
            <v>8.2547431938782498</v>
          </cell>
          <cell r="L5662" t="str">
            <v>KQ-27-00</v>
          </cell>
          <cell r="M5662" t="str">
            <v>Технологическое оборудование, т</v>
          </cell>
          <cell r="N5662">
            <v>1</v>
          </cell>
          <cell r="O5662" t="str">
            <v>KQ-27-23</v>
          </cell>
          <cell r="P5662" t="str">
            <v>Монтаж нагревательных печей, т</v>
          </cell>
          <cell r="Q5662">
            <v>1</v>
          </cell>
        </row>
        <row r="5663">
          <cell r="E5663" t="str">
            <v>FU00-10-02</v>
          </cell>
          <cell r="F5663" t="str">
            <v>Средние (от 3 до 15 млн. Ккал/ч)</v>
          </cell>
          <cell r="G5663" t="str">
            <v>Medium (from 3 to 15 mln. Kcal/h)</v>
          </cell>
        </row>
        <row r="5664">
          <cell r="E5664" t="str">
            <v>FU00-10-02-1</v>
          </cell>
          <cell r="F5664" t="str">
            <v>Цилиндрические</v>
          </cell>
          <cell r="G5664" t="str">
            <v>Cylindrical</v>
          </cell>
          <cell r="H5664" t="str">
            <v>т</v>
          </cell>
          <cell r="I5664" t="str">
            <v>t</v>
          </cell>
          <cell r="J5664">
            <v>99.9649156990817</v>
          </cell>
          <cell r="K5664">
            <v>8.667480353572163</v>
          </cell>
          <cell r="L5664" t="str">
            <v>KQ-27-00</v>
          </cell>
          <cell r="M5664" t="str">
            <v>Технологическое оборудование, т</v>
          </cell>
          <cell r="N5664">
            <v>1</v>
          </cell>
          <cell r="O5664" t="str">
            <v>KQ-27-23</v>
          </cell>
          <cell r="P5664" t="str">
            <v>Монтаж нагревательных печей, т</v>
          </cell>
          <cell r="Q5664">
            <v>1</v>
          </cell>
        </row>
        <row r="5665">
          <cell r="E5665" t="str">
            <v>FU00-10-02-2</v>
          </cell>
          <cell r="F5665" t="str">
            <v>Коробчатые однокамерные</v>
          </cell>
          <cell r="G5665" t="str">
            <v>Boxed single-chambered</v>
          </cell>
          <cell r="H5665" t="str">
            <v>т</v>
          </cell>
          <cell r="I5665" t="str">
            <v>t</v>
          </cell>
          <cell r="J5665">
            <v>99.9649156990817</v>
          </cell>
          <cell r="K5665">
            <v>8.667480353572163</v>
          </cell>
          <cell r="L5665" t="str">
            <v>KQ-27-00</v>
          </cell>
          <cell r="M5665" t="str">
            <v>Технологическое оборудование, т</v>
          </cell>
          <cell r="N5665">
            <v>1</v>
          </cell>
          <cell r="O5665" t="str">
            <v>KQ-27-23</v>
          </cell>
          <cell r="P5665" t="str">
            <v>Монтаж нагревательных печей, т</v>
          </cell>
          <cell r="Q5665">
            <v>1</v>
          </cell>
        </row>
        <row r="5666">
          <cell r="E5666" t="str">
            <v>FU00-10-02-3</v>
          </cell>
          <cell r="F5666" t="str">
            <v>Коробчатые многокамерные</v>
          </cell>
          <cell r="G5666" t="str">
            <v>Boxed multi-chambered</v>
          </cell>
          <cell r="H5666" t="str">
            <v>т</v>
          </cell>
          <cell r="I5666" t="str">
            <v>t</v>
          </cell>
          <cell r="J5666">
            <v>99.9649156990817</v>
          </cell>
          <cell r="K5666">
            <v>8.667480353572163</v>
          </cell>
          <cell r="L5666" t="str">
            <v>KQ-27-00</v>
          </cell>
          <cell r="M5666" t="str">
            <v>Технологическое оборудование, т</v>
          </cell>
          <cell r="N5666">
            <v>1</v>
          </cell>
          <cell r="O5666" t="str">
            <v>KQ-27-23</v>
          </cell>
          <cell r="P5666" t="str">
            <v>Монтаж нагревательных печей, т</v>
          </cell>
          <cell r="Q5666">
            <v>1</v>
          </cell>
        </row>
        <row r="5667">
          <cell r="E5667" t="str">
            <v>FU00-10-03</v>
          </cell>
          <cell r="F5667" t="str">
            <v>Большие (более 15 млн. Ккал/ч)</v>
          </cell>
          <cell r="G5667" t="str">
            <v>Large (more than 15 mln. Kcal/h)</v>
          </cell>
        </row>
        <row r="5668">
          <cell r="E5668" t="str">
            <v>FU00-10-03-1</v>
          </cell>
          <cell r="F5668" t="str">
            <v>Цилиндрические</v>
          </cell>
          <cell r="G5668" t="str">
            <v>Cylindrical</v>
          </cell>
          <cell r="H5668" t="str">
            <v>т</v>
          </cell>
          <cell r="I5668" t="str">
            <v>t</v>
          </cell>
          <cell r="J5668">
            <v>0</v>
          </cell>
          <cell r="K5668">
            <v>0</v>
          </cell>
          <cell r="L5668" t="str">
            <v>KQ-27-00</v>
          </cell>
          <cell r="M5668" t="str">
            <v>Технологическое оборудование, т</v>
          </cell>
          <cell r="N5668">
            <v>1</v>
          </cell>
          <cell r="O5668" t="str">
            <v>KQ-27-23</v>
          </cell>
          <cell r="P5668" t="str">
            <v>Монтаж нагревательных печей, т</v>
          </cell>
          <cell r="Q5668">
            <v>1</v>
          </cell>
        </row>
        <row r="5669">
          <cell r="E5669" t="str">
            <v>FU00-10-03-2</v>
          </cell>
          <cell r="F5669" t="str">
            <v>Коробчатые однокамерные</v>
          </cell>
          <cell r="G5669" t="str">
            <v>Boxed single-chambered</v>
          </cell>
          <cell r="H5669" t="str">
            <v>т</v>
          </cell>
          <cell r="I5669" t="str">
            <v>t</v>
          </cell>
          <cell r="J5669">
            <v>0</v>
          </cell>
          <cell r="K5669">
            <v>0</v>
          </cell>
          <cell r="L5669" t="str">
            <v>KQ-27-00</v>
          </cell>
          <cell r="M5669" t="str">
            <v>Технологическое оборудование, т</v>
          </cell>
          <cell r="N5669">
            <v>1</v>
          </cell>
          <cell r="O5669" t="str">
            <v>KQ-27-23</v>
          </cell>
          <cell r="P5669" t="str">
            <v>Монтаж нагревательных печей, т</v>
          </cell>
          <cell r="Q5669">
            <v>1</v>
          </cell>
        </row>
        <row r="5670">
          <cell r="E5670" t="str">
            <v>FU00-10-03-3</v>
          </cell>
          <cell r="F5670" t="str">
            <v>Коробчатые многокамерные</v>
          </cell>
          <cell r="G5670" t="str">
            <v>Boxed multi-chambered</v>
          </cell>
          <cell r="H5670" t="str">
            <v>т</v>
          </cell>
          <cell r="I5670" t="str">
            <v>t</v>
          </cell>
          <cell r="J5670">
            <v>0</v>
          </cell>
          <cell r="K5670">
            <v>0</v>
          </cell>
          <cell r="L5670" t="str">
            <v>KQ-27-00</v>
          </cell>
          <cell r="M5670" t="str">
            <v>Технологическое оборудование, т</v>
          </cell>
          <cell r="N5670">
            <v>1</v>
          </cell>
          <cell r="O5670" t="str">
            <v>KQ-27-23</v>
          </cell>
          <cell r="P5670" t="str">
            <v>Монтаж нагревательных печей, т</v>
          </cell>
          <cell r="Q5670">
            <v>1</v>
          </cell>
        </row>
        <row r="5671">
          <cell r="E5671" t="str">
            <v>FU00-11</v>
          </cell>
          <cell r="F5671" t="str">
            <v>Реакционно-нагревательные печи</v>
          </cell>
          <cell r="G5671" t="str">
            <v>Reaction and heating furnaces</v>
          </cell>
        </row>
        <row r="5672">
          <cell r="E5672" t="str">
            <v>FU00-11-01</v>
          </cell>
          <cell r="F5672" t="str">
            <v>Монтаж радиантной секции</v>
          </cell>
          <cell r="G5672" t="str">
            <v>Radiant section installation</v>
          </cell>
        </row>
        <row r="5673">
          <cell r="E5673" t="str">
            <v>FU00-11-01-1</v>
          </cell>
          <cell r="F5673" t="str">
            <v>Монтаж змеевиков радиантной секции</v>
          </cell>
          <cell r="G5673" t="str">
            <v>Radiant section coil installation</v>
          </cell>
          <cell r="H5673" t="str">
            <v>т</v>
          </cell>
          <cell r="I5673" t="str">
            <v>t</v>
          </cell>
          <cell r="J5673">
            <v>85</v>
          </cell>
          <cell r="K5673">
            <v>21.74</v>
          </cell>
          <cell r="L5673" t="str">
            <v>KQ-27-00</v>
          </cell>
          <cell r="M5673" t="str">
            <v>Технологическое оборудование, т</v>
          </cell>
          <cell r="N5673">
            <v>1</v>
          </cell>
          <cell r="O5673" t="str">
            <v>KQ-27-24</v>
          </cell>
          <cell r="P5673" t="str">
            <v>Монтаж модулей, змеевиков и панелей реакционно-нагревательных печей, т</v>
          </cell>
          <cell r="Q5673">
            <v>1</v>
          </cell>
        </row>
        <row r="5674">
          <cell r="E5674" t="str">
            <v>FU00-11-01-2</v>
          </cell>
          <cell r="F5674" t="str">
            <v>Монтаж панелей радиантной секции</v>
          </cell>
          <cell r="G5674" t="str">
            <v>Radiant section panels installation</v>
          </cell>
          <cell r="H5674" t="str">
            <v>т</v>
          </cell>
          <cell r="I5674" t="str">
            <v>t</v>
          </cell>
          <cell r="J5674">
            <v>25</v>
          </cell>
          <cell r="K5674">
            <v>12.85</v>
          </cell>
          <cell r="L5674" t="str">
            <v>KQ-27-00</v>
          </cell>
          <cell r="M5674" t="str">
            <v>Технологическое оборудование, т</v>
          </cell>
          <cell r="N5674">
            <v>1</v>
          </cell>
          <cell r="O5674" t="str">
            <v>KQ-27-24</v>
          </cell>
          <cell r="P5674" t="str">
            <v>Монтаж модулей, змеевиков и панелей реакционно-нагревательных печей, т</v>
          </cell>
          <cell r="Q5674">
            <v>1</v>
          </cell>
        </row>
        <row r="5675">
          <cell r="E5675" t="str">
            <v>FU00-11-02</v>
          </cell>
          <cell r="F5675" t="str">
            <v>Монтаж конвекционной секции</v>
          </cell>
          <cell r="G5675" t="str">
            <v>Convection section installation</v>
          </cell>
        </row>
        <row r="5676">
          <cell r="E5676" t="str">
            <v>FU00-11-02-1</v>
          </cell>
          <cell r="F5676" t="str">
            <v>Монтаж модулей (змеевиков и панелей заводской готовности) конвекционной секции</v>
          </cell>
          <cell r="G5676" t="str">
            <v>Installation of modules (coils and prefabricated panels) of the convection section</v>
          </cell>
          <cell r="H5676" t="str">
            <v>т</v>
          </cell>
          <cell r="I5676" t="str">
            <v>t</v>
          </cell>
          <cell r="J5676">
            <v>46.750000000000007</v>
          </cell>
          <cell r="K5676">
            <v>28.262</v>
          </cell>
          <cell r="L5676" t="str">
            <v>KQ-27-00</v>
          </cell>
          <cell r="M5676" t="str">
            <v>Технологическое оборудование, т</v>
          </cell>
          <cell r="N5676">
            <v>1</v>
          </cell>
          <cell r="O5676" t="str">
            <v>KQ-27-24</v>
          </cell>
          <cell r="P5676" t="str">
            <v>Монтаж модулей, змеевиков и панелей реакционно-нагревательных печей, т</v>
          </cell>
          <cell r="Q5676">
            <v>1</v>
          </cell>
        </row>
        <row r="5677">
          <cell r="E5677" t="str">
            <v>FU00-11-02-2</v>
          </cell>
          <cell r="F5677" t="str">
            <v>Монтаж змеевиков конвекционной секции</v>
          </cell>
          <cell r="G5677" t="str">
            <v>Installation of convection section coils</v>
          </cell>
          <cell r="H5677" t="str">
            <v>т</v>
          </cell>
          <cell r="I5677" t="str">
            <v>t</v>
          </cell>
          <cell r="J5677">
            <v>85</v>
          </cell>
          <cell r="K5677">
            <v>28.262</v>
          </cell>
          <cell r="L5677" t="str">
            <v>KQ-27-00</v>
          </cell>
          <cell r="M5677" t="str">
            <v>Технологическое оборудование, т</v>
          </cell>
          <cell r="N5677">
            <v>1</v>
          </cell>
          <cell r="O5677" t="str">
            <v>KQ-27-24</v>
          </cell>
          <cell r="P5677" t="str">
            <v>Монтаж модулей, змеевиков и панелей реакционно-нагревательных печей, т</v>
          </cell>
          <cell r="Q5677">
            <v>1</v>
          </cell>
        </row>
        <row r="5678">
          <cell r="E5678" t="str">
            <v>FU00-11-02-3</v>
          </cell>
          <cell r="F5678" t="str">
            <v>Монтаж панелей конвекционной секции</v>
          </cell>
          <cell r="G5678" t="str">
            <v>Installation of convection section panels</v>
          </cell>
          <cell r="H5678" t="str">
            <v>т</v>
          </cell>
          <cell r="I5678" t="str">
            <v>t</v>
          </cell>
          <cell r="J5678">
            <v>0</v>
          </cell>
          <cell r="K5678">
            <v>0</v>
          </cell>
          <cell r="L5678" t="str">
            <v>KQ-27-00</v>
          </cell>
          <cell r="M5678" t="str">
            <v>Технологическое оборудование, т</v>
          </cell>
          <cell r="N5678">
            <v>1</v>
          </cell>
          <cell r="O5678" t="str">
            <v>KQ-27-24</v>
          </cell>
          <cell r="P5678" t="str">
            <v>Монтаж модулей, змеевиков и панелей реакционно-нагревательных печей, т</v>
          </cell>
          <cell r="Q5678">
            <v>1</v>
          </cell>
        </row>
        <row r="5679">
          <cell r="E5679" t="str">
            <v>FU00-11-03</v>
          </cell>
          <cell r="F5679" t="str">
            <v>Монтаж дымовой трубы, устанавливаемой на печь</v>
          </cell>
          <cell r="G5679" t="str">
            <v>Assembly of a stack installed on the furnace</v>
          </cell>
        </row>
        <row r="5680">
          <cell r="E5680" t="str">
            <v>FU00-11-03-1</v>
          </cell>
          <cell r="F5680" t="str">
            <v>Монтаж дымовой трубы с высотной отметкой верха &gt;40 - 60 м</v>
          </cell>
          <cell r="G5680" t="str">
            <v>Installation of a stack with the top elevation of &gt;40 - 60 m</v>
          </cell>
          <cell r="H5680" t="str">
            <v>т</v>
          </cell>
          <cell r="I5680" t="str">
            <v>t</v>
          </cell>
          <cell r="J5680">
            <v>11.627934782608696</v>
          </cell>
          <cell r="K5680">
            <v>3.0780434782608697</v>
          </cell>
          <cell r="L5680" t="str">
            <v>KQ-27-00</v>
          </cell>
          <cell r="M5680" t="str">
            <v>Технологическое оборудование, т</v>
          </cell>
          <cell r="N5680">
            <v>1</v>
          </cell>
          <cell r="O5680" t="str">
            <v>KQ-27-01</v>
          </cell>
          <cell r="P5680" t="str">
            <v>Монтаж дымовых труб и свечей рассеивания, т</v>
          </cell>
          <cell r="Q5680">
            <v>1</v>
          </cell>
        </row>
        <row r="5681">
          <cell r="E5681" t="str">
            <v>FU00-11-03-2</v>
          </cell>
          <cell r="F5681" t="str">
            <v>Монтаж дымовой трубы с высотной отметкой верха &gt;60 - 80 м</v>
          </cell>
          <cell r="G5681" t="str">
            <v>Installation of a stack with the top elevation of &gt;60 - 80 m</v>
          </cell>
          <cell r="H5681" t="str">
            <v>т</v>
          </cell>
          <cell r="I5681" t="str">
            <v>t</v>
          </cell>
          <cell r="J5681">
            <v>11.627934782608696</v>
          </cell>
          <cell r="K5681">
            <v>3.0780434782608697</v>
          </cell>
          <cell r="L5681" t="str">
            <v>KQ-26-00</v>
          </cell>
          <cell r="M5681" t="str">
            <v>HeavyLift технологическое оборудование, т</v>
          </cell>
          <cell r="N5681">
            <v>1</v>
          </cell>
          <cell r="O5681" t="str">
            <v>KQ-26-03</v>
          </cell>
          <cell r="P5681" t="str">
            <v>HeavyLift факелов, дымовых труб и свечей рассеивания, т</v>
          </cell>
          <cell r="Q5681">
            <v>1</v>
          </cell>
        </row>
        <row r="5682">
          <cell r="E5682" t="str">
            <v>FU00-11-03-3</v>
          </cell>
          <cell r="F5682" t="str">
            <v>Монтаж дымовой трубы с высотной отметкой верха &gt;80 - 100 м</v>
          </cell>
          <cell r="G5682" t="str">
            <v>Installation of a stack with the top elevation of &gt;80 - 100 m</v>
          </cell>
          <cell r="H5682" t="str">
            <v>т</v>
          </cell>
          <cell r="I5682" t="str">
            <v>t</v>
          </cell>
          <cell r="J5682">
            <v>14.53491847826087</v>
          </cell>
          <cell r="K5682">
            <v>5.6943804347826088</v>
          </cell>
          <cell r="L5682" t="str">
            <v>KQ-26-00</v>
          </cell>
          <cell r="M5682" t="str">
            <v>HeavyLift технологическое оборудование, т</v>
          </cell>
          <cell r="N5682">
            <v>1</v>
          </cell>
          <cell r="O5682" t="str">
            <v>KQ-26-03</v>
          </cell>
          <cell r="P5682" t="str">
            <v>HeavyLift факелов, дымовых труб и свечей рассеивания, т</v>
          </cell>
          <cell r="Q5682">
            <v>1</v>
          </cell>
        </row>
        <row r="5683">
          <cell r="E5683" t="str">
            <v>FU00-11-04</v>
          </cell>
          <cell r="F5683" t="str">
            <v>Монтаж воздуховода / газохода</v>
          </cell>
          <cell r="G5683" t="str">
            <v>Installation of air ducts/gas ducts</v>
          </cell>
        </row>
        <row r="5684">
          <cell r="E5684" t="str">
            <v>FU00-11-04-1</v>
          </cell>
          <cell r="F5684" t="str">
            <v>Монтаж воздуховодов / газоходов</v>
          </cell>
          <cell r="G5684" t="str">
            <v>Installation of air ducts/gas ducts</v>
          </cell>
          <cell r="H5684" t="str">
            <v>т</v>
          </cell>
          <cell r="I5684" t="str">
            <v>t</v>
          </cell>
          <cell r="J5684">
            <v>15</v>
          </cell>
          <cell r="K5684">
            <v>6</v>
          </cell>
          <cell r="L5684" t="str">
            <v>KQ-27-00</v>
          </cell>
          <cell r="M5684" t="str">
            <v>Технологическое оборудование, т</v>
          </cell>
          <cell r="N5684">
            <v>1</v>
          </cell>
          <cell r="O5684" t="str">
            <v>KQ-27-25</v>
          </cell>
          <cell r="P5684" t="str">
            <v>Монтаж воздуховодов и газоходов реакционно-нагревательных печей, т</v>
          </cell>
          <cell r="Q5684">
            <v>1</v>
          </cell>
        </row>
        <row r="5685">
          <cell r="E5685" t="str">
            <v>FU00-11-05</v>
          </cell>
          <cell r="F5685" t="str">
            <v>Монтаж технологических узлов</v>
          </cell>
          <cell r="G5685" t="str">
            <v>Installation of process packages</v>
          </cell>
        </row>
        <row r="5686">
          <cell r="E5686" t="str">
            <v>FU00-11-05-1</v>
          </cell>
          <cell r="F5686" t="str">
            <v>Монтаж напольных горелок</v>
          </cell>
          <cell r="G5686" t="str">
            <v>Installation of floor burners</v>
          </cell>
          <cell r="H5686" t="str">
            <v>т</v>
          </cell>
          <cell r="I5686" t="str">
            <v>t</v>
          </cell>
          <cell r="J5686">
            <v>65.03</v>
          </cell>
          <cell r="K5686">
            <v>13.01</v>
          </cell>
          <cell r="L5686" t="str">
            <v>KQ-27-00</v>
          </cell>
          <cell r="M5686" t="str">
            <v>Технологическое оборудование, т</v>
          </cell>
          <cell r="N5686">
            <v>1</v>
          </cell>
          <cell r="O5686" t="str">
            <v>KQ-27-26</v>
          </cell>
          <cell r="P5686" t="str">
            <v>Монтаж горелок реакционно-нагревательных печей, т</v>
          </cell>
          <cell r="Q5686">
            <v>1</v>
          </cell>
        </row>
        <row r="5687">
          <cell r="E5687" t="str">
            <v>FU00-11-05-2</v>
          </cell>
          <cell r="F5687" t="str">
            <v>Монтаж настенных горелок</v>
          </cell>
          <cell r="G5687" t="str">
            <v>Installation of wall-mounted burners</v>
          </cell>
          <cell r="H5687" t="str">
            <v>т</v>
          </cell>
          <cell r="I5687" t="str">
            <v>t</v>
          </cell>
          <cell r="J5687">
            <v>76.48</v>
          </cell>
          <cell r="K5687">
            <v>15.3</v>
          </cell>
          <cell r="L5687" t="str">
            <v>KQ-27-00</v>
          </cell>
          <cell r="M5687" t="str">
            <v>Технологическое оборудование, т</v>
          </cell>
          <cell r="N5687">
            <v>1</v>
          </cell>
          <cell r="O5687" t="str">
            <v>KQ-27-26</v>
          </cell>
          <cell r="P5687" t="str">
            <v>Монтаж горелок реакционно-нагревательных печей, т</v>
          </cell>
          <cell r="Q5687">
            <v>1</v>
          </cell>
        </row>
        <row r="5688">
          <cell r="E5688" t="str">
            <v>FU00-11-05-3</v>
          </cell>
          <cell r="F5688" t="str">
            <v>Монтаж основного закалочно-испарительного аппарата</v>
          </cell>
          <cell r="G5688" t="str">
            <v>Installation of the main quenching and evaporation unit</v>
          </cell>
          <cell r="H5688" t="str">
            <v>т</v>
          </cell>
          <cell r="I5688" t="str">
            <v>t</v>
          </cell>
          <cell r="J5688">
            <v>76.48</v>
          </cell>
          <cell r="K5688">
            <v>15.3</v>
          </cell>
          <cell r="L5688" t="str">
            <v>KQ-27-00</v>
          </cell>
          <cell r="M5688" t="str">
            <v>Технологическое оборудование, т</v>
          </cell>
          <cell r="N5688">
            <v>1</v>
          </cell>
          <cell r="O5688" t="str">
            <v>KQ-27-02</v>
          </cell>
          <cell r="P5688" t="str">
            <v>Монтаж статического колонного и емкостного оборудования, т</v>
          </cell>
          <cell r="Q5688">
            <v>1</v>
          </cell>
        </row>
        <row r="5689">
          <cell r="E5689" t="str">
            <v>FU00-11-06</v>
          </cell>
          <cell r="F5689" t="str">
            <v>Футеровка</v>
          </cell>
          <cell r="G5689" t="str">
            <v>Lining:</v>
          </cell>
        </row>
        <row r="5690">
          <cell r="E5690" t="str">
            <v>FU00-11-06-1</v>
          </cell>
          <cell r="F5690" t="str">
            <v>Огнеупорный кирпич</v>
          </cell>
          <cell r="G5690" t="str">
            <v>Refractory bricks</v>
          </cell>
          <cell r="H5690" t="str">
            <v>м3</v>
          </cell>
          <cell r="I5690" t="str">
            <v>m3</v>
          </cell>
          <cell r="J5690">
            <v>31.251461988304154</v>
          </cell>
          <cell r="K5690">
            <v>1.1695906432748537</v>
          </cell>
          <cell r="L5690" t="str">
            <v>KQ-27-00</v>
          </cell>
          <cell r="M5690" t="str">
            <v>Технологическое оборудование, т</v>
          </cell>
          <cell r="N5690">
            <v>0</v>
          </cell>
          <cell r="O5690" t="str">
            <v>KQ-27-27</v>
          </cell>
          <cell r="P5690" t="str">
            <v>Футеровка реакционно-нагревательных печей, м3</v>
          </cell>
          <cell r="Q5690">
            <v>1</v>
          </cell>
        </row>
        <row r="5691">
          <cell r="E5691" t="str">
            <v>FU00-11-06-2</v>
          </cell>
          <cell r="F5691" t="str">
            <v>Изоляционный бетон (LW)</v>
          </cell>
          <cell r="G5691" t="str">
            <v>Insulating concrete (LW)</v>
          </cell>
          <cell r="H5691" t="str">
            <v>м3</v>
          </cell>
          <cell r="I5691" t="str">
            <v>m3</v>
          </cell>
          <cell r="J5691">
            <v>72.5</v>
          </cell>
          <cell r="K5691">
            <v>14.5</v>
          </cell>
          <cell r="L5691" t="str">
            <v>KQ-27-00</v>
          </cell>
          <cell r="M5691" t="str">
            <v>Технологическое оборудование, т</v>
          </cell>
          <cell r="N5691">
            <v>0</v>
          </cell>
          <cell r="O5691" t="str">
            <v>KQ-27-27</v>
          </cell>
          <cell r="P5691" t="str">
            <v>Футеровка реакционно-нагревательных печей, м3</v>
          </cell>
          <cell r="Q5691">
            <v>1</v>
          </cell>
        </row>
        <row r="5692">
          <cell r="E5692" t="str">
            <v>FU00-11-06-3</v>
          </cell>
          <cell r="F5692" t="str">
            <v>Изоляционный бетон (DW)</v>
          </cell>
          <cell r="G5692" t="str">
            <v>Insulating concrete (DW)</v>
          </cell>
          <cell r="H5692" t="str">
            <v>м3</v>
          </cell>
          <cell r="I5692" t="str">
            <v>m3</v>
          </cell>
          <cell r="J5692">
            <v>72.5</v>
          </cell>
          <cell r="K5692">
            <v>14.5</v>
          </cell>
          <cell r="L5692" t="str">
            <v>KQ-27-00</v>
          </cell>
          <cell r="M5692" t="str">
            <v>Технологическое оборудование, т</v>
          </cell>
          <cell r="N5692">
            <v>0</v>
          </cell>
          <cell r="O5692" t="str">
            <v>KQ-27-27</v>
          </cell>
          <cell r="P5692" t="str">
            <v>Футеровка реакционно-нагревательных печей, м3</v>
          </cell>
          <cell r="Q5692">
            <v>1</v>
          </cell>
        </row>
        <row r="5693">
          <cell r="E5693" t="str">
            <v>FU00-11-06-4</v>
          </cell>
          <cell r="F5693" t="str">
            <v>Теплоизоляционные пористые плиты</v>
          </cell>
          <cell r="G5693" t="str">
            <v>Thermal insulation porous boards</v>
          </cell>
          <cell r="H5693" t="str">
            <v>м3</v>
          </cell>
          <cell r="I5693" t="str">
            <v>m3</v>
          </cell>
          <cell r="J5693">
            <v>23.9</v>
          </cell>
          <cell r="K5693">
            <v>0.23</v>
          </cell>
          <cell r="L5693" t="str">
            <v>KQ-27-00</v>
          </cell>
          <cell r="M5693" t="str">
            <v>Технологическое оборудование, т</v>
          </cell>
          <cell r="N5693">
            <v>0</v>
          </cell>
          <cell r="O5693" t="str">
            <v>KQ-27-27</v>
          </cell>
          <cell r="P5693" t="str">
            <v>Футеровка реакционно-нагревательных печей, м3</v>
          </cell>
          <cell r="Q5693">
            <v>1</v>
          </cell>
        </row>
        <row r="5694">
          <cell r="E5694" t="str">
            <v>FU00-11-06-5</v>
          </cell>
          <cell r="F5694" t="str">
            <v>Керамическое волокно</v>
          </cell>
          <cell r="G5694" t="str">
            <v>Ceramic fiber</v>
          </cell>
          <cell r="H5694" t="str">
            <v>м3</v>
          </cell>
          <cell r="I5694" t="str">
            <v>m3</v>
          </cell>
          <cell r="J5694">
            <v>87.951999999999998</v>
          </cell>
          <cell r="K5694">
            <v>1.3</v>
          </cell>
          <cell r="L5694" t="str">
            <v>KQ-27-00</v>
          </cell>
          <cell r="M5694" t="str">
            <v>Технологическое оборудование, т</v>
          </cell>
          <cell r="N5694">
            <v>0</v>
          </cell>
          <cell r="O5694" t="str">
            <v>KQ-27-27</v>
          </cell>
          <cell r="P5694" t="str">
            <v>Футеровка реакционно-нагревательных печей, м3</v>
          </cell>
          <cell r="Q5694">
            <v>1</v>
          </cell>
        </row>
        <row r="5695">
          <cell r="E5695" t="str">
            <v>FU00-11-06-6</v>
          </cell>
          <cell r="F5695" t="str">
            <v>Огнеупорный мертель</v>
          </cell>
          <cell r="G5695" t="str">
            <v>Refractory mortar</v>
          </cell>
          <cell r="H5695" t="str">
            <v>м3</v>
          </cell>
          <cell r="I5695" t="str">
            <v>m3</v>
          </cell>
          <cell r="J5695">
            <v>56</v>
          </cell>
          <cell r="K5695">
            <v>0.11</v>
          </cell>
          <cell r="L5695" t="str">
            <v>KQ-27-00</v>
          </cell>
          <cell r="M5695" t="str">
            <v>Технологическое оборудование, т</v>
          </cell>
          <cell r="N5695">
            <v>0</v>
          </cell>
          <cell r="O5695" t="str">
            <v>KQ-27-27</v>
          </cell>
          <cell r="P5695" t="str">
            <v>Футеровка реакционно-нагревательных печей, м3</v>
          </cell>
          <cell r="Q5695">
            <v>1</v>
          </cell>
        </row>
        <row r="5696">
          <cell r="E5696" t="str">
            <v>FU00-11-06-7</v>
          </cell>
          <cell r="F5696" t="str">
            <v>Минеральная вата</v>
          </cell>
          <cell r="G5696" t="str">
            <v>Mineral wool</v>
          </cell>
          <cell r="H5696" t="str">
            <v>м3</v>
          </cell>
          <cell r="I5696" t="str">
            <v>m3</v>
          </cell>
          <cell r="J5696">
            <v>59.807360000000003</v>
          </cell>
          <cell r="K5696">
            <v>0.23</v>
          </cell>
          <cell r="L5696" t="str">
            <v>KQ-27-00</v>
          </cell>
          <cell r="M5696" t="str">
            <v>Технологическое оборудование, т</v>
          </cell>
          <cell r="N5696">
            <v>0</v>
          </cell>
          <cell r="O5696" t="str">
            <v>KQ-27-27</v>
          </cell>
          <cell r="P5696" t="str">
            <v>Футеровка реакционно-нагревательных печей, м3</v>
          </cell>
          <cell r="Q5696">
            <v>1</v>
          </cell>
        </row>
        <row r="5697">
          <cell r="E5697" t="str">
            <v>FU00-11-06-8</v>
          </cell>
          <cell r="F5697" t="str">
            <v>Горелочный камень</v>
          </cell>
          <cell r="G5697" t="str">
            <v>Burner tile</v>
          </cell>
          <cell r="H5697" t="str">
            <v>т</v>
          </cell>
          <cell r="I5697" t="str">
            <v>t</v>
          </cell>
          <cell r="J5697">
            <v>37.037037040000001</v>
          </cell>
          <cell r="K5697">
            <v>6.4814814819999995</v>
          </cell>
          <cell r="L5697" t="str">
            <v>KQ-27-00</v>
          </cell>
          <cell r="M5697" t="str">
            <v>Технологическое оборудование, т</v>
          </cell>
          <cell r="N5697">
            <v>0</v>
          </cell>
          <cell r="O5697" t="str">
            <v>KQ-27-26</v>
          </cell>
          <cell r="P5697" t="str">
            <v>Монтаж горелок реакционно-нагревательных печей, т</v>
          </cell>
          <cell r="Q5697">
            <v>0</v>
          </cell>
        </row>
        <row r="5698">
          <cell r="E5698" t="str">
            <v>HU00</v>
          </cell>
          <cell r="F5698" t="str">
            <v>Переходы подземные</v>
          </cell>
          <cell r="G5698" t="str">
            <v>Underground crossings</v>
          </cell>
        </row>
        <row r="5699">
          <cell r="E5699" t="str">
            <v>HU00-01</v>
          </cell>
          <cell r="F5699" t="str">
            <v>Переходы подземные скрытые</v>
          </cell>
          <cell r="G5699" t="str">
            <v>Hidden Underground Crossings</v>
          </cell>
        </row>
        <row r="5700">
          <cell r="E5700" t="str">
            <v>HU00-01-01</v>
          </cell>
          <cell r="F5700" t="str">
            <v>Монтаж/демонтаж установки ГНБ (ННБ)</v>
          </cell>
          <cell r="G5700" t="str">
            <v>HDD rig installation/ dismantling</v>
          </cell>
        </row>
        <row r="5701">
          <cell r="E5701" t="str">
            <v>HU00-01-01-9</v>
          </cell>
          <cell r="F5701" t="str">
            <v>Монтаж и демонтаж установки ГНБ (ННБ) с тяговым усилием до 200 кН</v>
          </cell>
          <cell r="G5701" t="str">
            <v>Installation and disassembly of the HDD (DD) rig with pulling force up to 200 kN</v>
          </cell>
          <cell r="H5701" t="str">
            <v>шт.</v>
          </cell>
          <cell r="I5701" t="str">
            <v>pcs.</v>
          </cell>
          <cell r="J5701">
            <v>66.699999999999989</v>
          </cell>
          <cell r="K5701">
            <v>17.479999999999997</v>
          </cell>
          <cell r="L5701" t="str">
            <v>KQ-20-00</v>
          </cell>
          <cell r="M5701" t="str">
            <v>Переходы подземные, м</v>
          </cell>
          <cell r="N5701">
            <v>0</v>
          </cell>
          <cell r="O5701" t="str">
            <v>KQ-20-01</v>
          </cell>
          <cell r="P5701" t="str">
            <v>Устройство закрытого подземного перехода, м</v>
          </cell>
          <cell r="Q5701">
            <v>0</v>
          </cell>
        </row>
        <row r="5702">
          <cell r="E5702" t="str">
            <v>HU00-01-01-10</v>
          </cell>
          <cell r="F5702" t="str">
            <v>Монтаж и демонтаж установки ГНБ (ННБ) с тяговым усилием от 200кН до 500 кН</v>
          </cell>
          <cell r="G5702" t="str">
            <v>Installation and disassembly of an HDD (DD) rig with pulling force from 200 kN to 500 kN</v>
          </cell>
          <cell r="H5702" t="str">
            <v>шт.</v>
          </cell>
          <cell r="I5702" t="str">
            <v>pcs.</v>
          </cell>
          <cell r="J5702">
            <v>87.399999999999991</v>
          </cell>
          <cell r="K5702">
            <v>21.159999999999997</v>
          </cell>
          <cell r="L5702" t="str">
            <v>KQ-20-00</v>
          </cell>
          <cell r="M5702" t="str">
            <v>Переходы подземные, м</v>
          </cell>
          <cell r="N5702">
            <v>0</v>
          </cell>
          <cell r="O5702" t="str">
            <v>KQ-20-01</v>
          </cell>
          <cell r="P5702" t="str">
            <v>Устройство закрытого подземного перехода, м</v>
          </cell>
          <cell r="Q5702">
            <v>0</v>
          </cell>
        </row>
        <row r="5703">
          <cell r="E5703" t="str">
            <v>HU00-01-01-11</v>
          </cell>
          <cell r="F5703" t="str">
            <v>Монтаж и демонтаж установки ГНБ (ННБ) с тяговым усилием от 500 кН до 1000 кН</v>
          </cell>
          <cell r="G5703" t="str">
            <v>Installation and disassembly of an HDD (DD) rig with pulling force from 500 kN to 1000 kN</v>
          </cell>
          <cell r="H5703" t="str">
            <v>шт.</v>
          </cell>
          <cell r="I5703" t="str">
            <v>pcs.</v>
          </cell>
          <cell r="J5703">
            <v>112.4</v>
          </cell>
          <cell r="K5703">
            <v>33.200000000000003</v>
          </cell>
          <cell r="L5703" t="str">
            <v>KQ-20-00</v>
          </cell>
          <cell r="M5703" t="str">
            <v>Переходы подземные, м</v>
          </cell>
          <cell r="N5703">
            <v>0</v>
          </cell>
          <cell r="O5703" t="str">
            <v>KQ-20-01</v>
          </cell>
          <cell r="P5703" t="str">
            <v>Устройство закрытого подземного перехода, м</v>
          </cell>
          <cell r="Q5703">
            <v>0</v>
          </cell>
        </row>
        <row r="5704">
          <cell r="E5704" t="str">
            <v>HU00-01-01-12</v>
          </cell>
          <cell r="F5704" t="str">
            <v>Монтаж и демонтаж установки ГНБ (ННБ) с тяговым усилием от 1000кН до 2500 кН</v>
          </cell>
          <cell r="G5704" t="str">
            <v>Installation and disassembly of an HDD (DD) rig with pulling force from 1000 kN to 2500 kN</v>
          </cell>
          <cell r="H5704" t="str">
            <v>шт.</v>
          </cell>
          <cell r="I5704" t="str">
            <v>pcs.</v>
          </cell>
          <cell r="J5704">
            <v>1807</v>
          </cell>
          <cell r="K5704">
            <v>1504</v>
          </cell>
          <cell r="L5704" t="str">
            <v>KQ-20-00</v>
          </cell>
          <cell r="M5704" t="str">
            <v>Переходы подземные, м</v>
          </cell>
          <cell r="N5704">
            <v>0</v>
          </cell>
          <cell r="O5704" t="str">
            <v>KQ-20-01</v>
          </cell>
          <cell r="P5704" t="str">
            <v>Устройство закрытого подземного перехода, м</v>
          </cell>
          <cell r="Q5704">
            <v>0</v>
          </cell>
        </row>
        <row r="5705">
          <cell r="E5705" t="str">
            <v>HU00-01-02</v>
          </cell>
          <cell r="F5705" t="str">
            <v>Устройство закрытого подземного перехода методом ГНБ (ННБ) с поэтапным расширением скважины для стальных/полиэтиленовых труб</v>
          </cell>
          <cell r="G5705" t="str">
            <v>Construction of Closed Underground Crossing by HDD Method with Staged Reaming of Boreholes for Steel / Polyethylene Pipes</v>
          </cell>
        </row>
        <row r="5706">
          <cell r="E5706" t="str">
            <v>HU00-01-02-1</v>
          </cell>
          <cell r="F5706" t="str">
            <v>ГНБ (ННБ) установками с тяговым усилием до 200 кН для труб Ду до 110мм</v>
          </cell>
          <cell r="G5706" t="str">
            <v>HDD (DD) rigs with pulling force up to 200 kN for pipes of DN up to 110 mm</v>
          </cell>
          <cell r="H5706" t="str">
            <v>м</v>
          </cell>
          <cell r="I5706" t="str">
            <v>m</v>
          </cell>
          <cell r="J5706">
            <v>2.0099999999999998</v>
          </cell>
          <cell r="K5706">
            <v>1.03</v>
          </cell>
          <cell r="L5706" t="str">
            <v>KQ-20-00</v>
          </cell>
          <cell r="M5706" t="str">
            <v>Переходы подземные, м</v>
          </cell>
          <cell r="N5706">
            <v>1</v>
          </cell>
          <cell r="O5706" t="str">
            <v>KQ-20-01</v>
          </cell>
          <cell r="P5706" t="str">
            <v>Устройство закрытого подземного перехода, м</v>
          </cell>
          <cell r="Q5706">
            <v>1</v>
          </cell>
        </row>
        <row r="5707">
          <cell r="E5707" t="str">
            <v>HU00-01-02-2</v>
          </cell>
          <cell r="F5707" t="str">
            <v>ГНБ (ННБ) установками с тяговым усилием до 200 кН для труб Ду от 110мм до 200мм</v>
          </cell>
          <cell r="G5707" t="str">
            <v>HDD (DD) rigs with pulling force up to 200 kN for pipes of DN from 110 mm to 200 mm</v>
          </cell>
          <cell r="H5707" t="str">
            <v>м</v>
          </cell>
          <cell r="I5707" t="str">
            <v>m</v>
          </cell>
          <cell r="J5707">
            <v>2.1</v>
          </cell>
          <cell r="K5707">
            <v>1.1000000000000001</v>
          </cell>
          <cell r="L5707" t="str">
            <v>KQ-20-00</v>
          </cell>
          <cell r="M5707" t="str">
            <v>Переходы подземные, м</v>
          </cell>
          <cell r="N5707">
            <v>1</v>
          </cell>
          <cell r="O5707" t="str">
            <v>KQ-20-01</v>
          </cell>
          <cell r="P5707" t="str">
            <v>Устройство закрытого подземного перехода, м</v>
          </cell>
          <cell r="Q5707">
            <v>1</v>
          </cell>
        </row>
        <row r="5708">
          <cell r="E5708" t="str">
            <v>HU00-01-02-3</v>
          </cell>
          <cell r="F5708" t="str">
            <v>ГНБ (ННБ) установками с тяговым усилием до 200 кН для труб Ду от 200мм до 400мм</v>
          </cell>
          <cell r="G5708" t="str">
            <v>HDD (DD) rigs with pulling force up to 20 kN for pipes of DN from 200 mm to 400 mm</v>
          </cell>
          <cell r="H5708" t="str">
            <v>м</v>
          </cell>
          <cell r="I5708" t="str">
            <v>m</v>
          </cell>
          <cell r="J5708">
            <v>2.2999999999999998</v>
          </cell>
          <cell r="K5708">
            <v>1.18</v>
          </cell>
          <cell r="L5708" t="str">
            <v>KQ-20-00</v>
          </cell>
          <cell r="M5708" t="str">
            <v>Переходы подземные, м</v>
          </cell>
          <cell r="N5708">
            <v>1</v>
          </cell>
          <cell r="O5708" t="str">
            <v>KQ-20-01</v>
          </cell>
          <cell r="P5708" t="str">
            <v>Устройство закрытого подземного перехода, м</v>
          </cell>
          <cell r="Q5708">
            <v>1</v>
          </cell>
        </row>
        <row r="5709">
          <cell r="E5709" t="str">
            <v>HU00-01-02-4</v>
          </cell>
          <cell r="F5709" t="str">
            <v>ГНБ (ННБ) установками с тяговым усилием до 500 кН для труб Ду до 110мм</v>
          </cell>
          <cell r="G5709" t="str">
            <v>HDD (DD) rigs with pulling force up to 500 kN for pipes of DN up to 110 mm</v>
          </cell>
          <cell r="H5709" t="str">
            <v>м</v>
          </cell>
          <cell r="I5709" t="str">
            <v>m</v>
          </cell>
          <cell r="J5709">
            <v>2.5</v>
          </cell>
          <cell r="K5709">
            <v>1.25</v>
          </cell>
          <cell r="L5709" t="str">
            <v>KQ-20-00</v>
          </cell>
          <cell r="M5709" t="str">
            <v>Переходы подземные, м</v>
          </cell>
          <cell r="N5709">
            <v>1</v>
          </cell>
          <cell r="O5709" t="str">
            <v>KQ-20-01</v>
          </cell>
          <cell r="P5709" t="str">
            <v>Устройство закрытого подземного перехода, м</v>
          </cell>
          <cell r="Q5709">
            <v>1</v>
          </cell>
        </row>
        <row r="5710">
          <cell r="E5710" t="str">
            <v>HU00-01-02-5</v>
          </cell>
          <cell r="F5710" t="str">
            <v>ГНБ (ННБ) установками с тяговым усилием до 500 кН для труб Ду от 110мм до 200мм</v>
          </cell>
          <cell r="G5710" t="str">
            <v>HDD (DD) rigs with pulling force up to 500 kN for pipes of DN from 110 mm to 200 mm</v>
          </cell>
          <cell r="H5710" t="str">
            <v>м</v>
          </cell>
          <cell r="I5710" t="str">
            <v>m</v>
          </cell>
          <cell r="J5710">
            <v>8.9600000000000009</v>
          </cell>
          <cell r="K5710">
            <v>4.07</v>
          </cell>
          <cell r="L5710" t="str">
            <v>KQ-20-00</v>
          </cell>
          <cell r="M5710" t="str">
            <v>Переходы подземные, м</v>
          </cell>
          <cell r="N5710">
            <v>1</v>
          </cell>
          <cell r="O5710" t="str">
            <v>KQ-20-01</v>
          </cell>
          <cell r="P5710" t="str">
            <v>Устройство закрытого подземного перехода, м</v>
          </cell>
          <cell r="Q5710">
            <v>1</v>
          </cell>
        </row>
        <row r="5711">
          <cell r="E5711" t="str">
            <v>HU00-01-02-6</v>
          </cell>
          <cell r="F5711" t="str">
            <v>ГНБ (ННБ) установками с тяговым усилием до 500 кН для труб Ду от 200мм до 400мм</v>
          </cell>
          <cell r="G5711" t="str">
            <v>HDD (DD) rigs with pulling force up to 500 kN for pipes of DN from 200 mm to 400 mm</v>
          </cell>
          <cell r="H5711" t="str">
            <v>м</v>
          </cell>
          <cell r="I5711" t="str">
            <v>m</v>
          </cell>
          <cell r="J5711">
            <v>0</v>
          </cell>
          <cell r="K5711">
            <v>0</v>
          </cell>
          <cell r="L5711" t="str">
            <v>KQ-20-00</v>
          </cell>
          <cell r="M5711" t="str">
            <v>Переходы подземные, м</v>
          </cell>
          <cell r="N5711">
            <v>1</v>
          </cell>
          <cell r="O5711" t="str">
            <v>KQ-20-01</v>
          </cell>
          <cell r="P5711" t="str">
            <v>Устройство закрытого подземного перехода, м</v>
          </cell>
          <cell r="Q5711">
            <v>1</v>
          </cell>
        </row>
        <row r="5712">
          <cell r="E5712" t="str">
            <v>HU00-01-02-7</v>
          </cell>
          <cell r="F5712" t="str">
            <v>ГНБ (ННБ) установками с тяговым усилием до 500 кН для труб Ду от 400мм до 500мм</v>
          </cell>
          <cell r="G5712" t="str">
            <v>HDD (DD) rigs with pulling force up to 500 kN for pipes of DN from 400 mm to 500 mm</v>
          </cell>
          <cell r="H5712" t="str">
            <v>м</v>
          </cell>
          <cell r="I5712" t="str">
            <v>m</v>
          </cell>
          <cell r="J5712">
            <v>5.0999999999999996</v>
          </cell>
          <cell r="K5712">
            <v>2.02</v>
          </cell>
          <cell r="L5712" t="str">
            <v>KQ-20-00</v>
          </cell>
          <cell r="M5712" t="str">
            <v>Переходы подземные, м</v>
          </cell>
          <cell r="N5712">
            <v>1</v>
          </cell>
          <cell r="O5712" t="str">
            <v>KQ-20-01</v>
          </cell>
          <cell r="P5712" t="str">
            <v>Устройство закрытого подземного перехода, м</v>
          </cell>
          <cell r="Q5712">
            <v>1</v>
          </cell>
        </row>
        <row r="5713">
          <cell r="E5713" t="str">
            <v>HU00-01-02-8</v>
          </cell>
          <cell r="F5713" t="str">
            <v>ГНБ (ННБ) установками с тяговым усилием до 500 кН для труб Ду от 500мм до 700мм</v>
          </cell>
          <cell r="G5713" t="str">
            <v>HDD (DD) rigs with pulling force up to 500 kN for pipes of DN from 500 mm to 700 mm</v>
          </cell>
          <cell r="H5713" t="str">
            <v>м</v>
          </cell>
          <cell r="I5713" t="str">
            <v>m</v>
          </cell>
          <cell r="J5713">
            <v>5.28</v>
          </cell>
          <cell r="K5713">
            <v>2.14</v>
          </cell>
          <cell r="L5713" t="str">
            <v>KQ-20-00</v>
          </cell>
          <cell r="M5713" t="str">
            <v>Переходы подземные, м</v>
          </cell>
          <cell r="N5713">
            <v>1</v>
          </cell>
          <cell r="O5713" t="str">
            <v>KQ-20-01</v>
          </cell>
          <cell r="P5713" t="str">
            <v>Устройство закрытого подземного перехода, м</v>
          </cell>
          <cell r="Q5713">
            <v>1</v>
          </cell>
        </row>
        <row r="5714">
          <cell r="E5714" t="str">
            <v>HU00-01-02-9</v>
          </cell>
          <cell r="F5714" t="str">
            <v>ГНБ (ННБ) установками с тяговым усилием до 500 кН для труб Ду от 700мм до 1000мм</v>
          </cell>
          <cell r="G5714" t="str">
            <v>HDD (DD) rigs with pulling force up to 500 kN for pipes of DN from 700 mm to 1000 mm</v>
          </cell>
          <cell r="H5714" t="str">
            <v>м</v>
          </cell>
          <cell r="I5714" t="str">
            <v>m</v>
          </cell>
          <cell r="J5714">
            <v>5.47</v>
          </cell>
          <cell r="K5714">
            <v>2.31</v>
          </cell>
          <cell r="L5714" t="str">
            <v>KQ-20-00</v>
          </cell>
          <cell r="M5714" t="str">
            <v>Переходы подземные, м</v>
          </cell>
          <cell r="N5714">
            <v>1</v>
          </cell>
          <cell r="O5714" t="str">
            <v>KQ-20-01</v>
          </cell>
          <cell r="P5714" t="str">
            <v>Устройство закрытого подземного перехода, м</v>
          </cell>
          <cell r="Q5714">
            <v>1</v>
          </cell>
        </row>
        <row r="5715">
          <cell r="E5715" t="str">
            <v>HU00-01-02-10</v>
          </cell>
          <cell r="F5715" t="str">
            <v>ГНБ (ННБ) установками с тяговым усилием до 1000 кН для труб Ду до 110мм</v>
          </cell>
          <cell r="G5715" t="str">
            <v>HDD (DD) rigs with pulling force up to 1000 kN for pipes of DN up to 110 mm</v>
          </cell>
          <cell r="H5715" t="str">
            <v>м</v>
          </cell>
          <cell r="I5715" t="str">
            <v>m</v>
          </cell>
          <cell r="J5715">
            <v>2.0099999999999998</v>
          </cell>
          <cell r="K5715">
            <v>0.9</v>
          </cell>
          <cell r="L5715" t="str">
            <v>KQ-20-00</v>
          </cell>
          <cell r="M5715" t="str">
            <v>Переходы подземные, м</v>
          </cell>
          <cell r="N5715">
            <v>1</v>
          </cell>
          <cell r="O5715" t="str">
            <v>KQ-20-01</v>
          </cell>
          <cell r="P5715" t="str">
            <v>Устройство закрытого подземного перехода, м</v>
          </cell>
          <cell r="Q5715">
            <v>1</v>
          </cell>
        </row>
        <row r="5716">
          <cell r="E5716" t="str">
            <v>HU00-01-02-11</v>
          </cell>
          <cell r="F5716" t="str">
            <v>ГНБ (ННБ) установками с тяговым усилием до 1000 кН для труб Ду от 110мм до 200мм</v>
          </cell>
          <cell r="G5716" t="str">
            <v>HDD (DD) rigs with pulling force up to 1000 kN for pipes of DN from 110 mm to 200 mm</v>
          </cell>
          <cell r="H5716" t="str">
            <v>м</v>
          </cell>
          <cell r="I5716" t="str">
            <v>m</v>
          </cell>
          <cell r="J5716">
            <v>2.5</v>
          </cell>
          <cell r="K5716">
            <v>1.25</v>
          </cell>
          <cell r="L5716" t="str">
            <v>KQ-20-00</v>
          </cell>
          <cell r="M5716" t="str">
            <v>Переходы подземные, м</v>
          </cell>
          <cell r="N5716">
            <v>1</v>
          </cell>
          <cell r="O5716" t="str">
            <v>KQ-20-01</v>
          </cell>
          <cell r="P5716" t="str">
            <v>Устройство закрытого подземного перехода, м</v>
          </cell>
          <cell r="Q5716">
            <v>1</v>
          </cell>
        </row>
        <row r="5717">
          <cell r="E5717" t="str">
            <v>HU00-01-02-12</v>
          </cell>
          <cell r="F5717" t="str">
            <v>ГНБ (ННБ) установками с тяговым усилием до 1000 кН для труб Ду от 200мм до 400мм</v>
          </cell>
          <cell r="G5717" t="str">
            <v>HDD (DD) rigs with pulling force up to 1000 kN for pipes of DN from 200 mm to 400 mm</v>
          </cell>
          <cell r="H5717" t="str">
            <v>м</v>
          </cell>
          <cell r="I5717" t="str">
            <v>m</v>
          </cell>
          <cell r="J5717">
            <v>3.37</v>
          </cell>
          <cell r="K5717">
            <v>1.66</v>
          </cell>
          <cell r="L5717" t="str">
            <v>KQ-20-00</v>
          </cell>
          <cell r="M5717" t="str">
            <v>Переходы подземные, м</v>
          </cell>
          <cell r="N5717">
            <v>1</v>
          </cell>
          <cell r="O5717" t="str">
            <v>KQ-20-01</v>
          </cell>
          <cell r="P5717" t="str">
            <v>Устройство закрытого подземного перехода, м</v>
          </cell>
          <cell r="Q5717">
            <v>1</v>
          </cell>
        </row>
        <row r="5718">
          <cell r="E5718" t="str">
            <v>HU00-01-02-13</v>
          </cell>
          <cell r="F5718" t="str">
            <v>ГНБ (ННБ) установками с тяговым усилием до 1000 кН для труб Ду от 400мм до 500мм</v>
          </cell>
          <cell r="G5718" t="str">
            <v>HDD (DD) rigs with pulling force up to 1000 kN for pipes of DN from 400 mm to 500 mm</v>
          </cell>
          <cell r="H5718" t="str">
            <v>м</v>
          </cell>
          <cell r="I5718" t="str">
            <v>m</v>
          </cell>
          <cell r="J5718">
            <v>4.2359999999999998</v>
          </cell>
          <cell r="K5718">
            <v>2.0699999999999998</v>
          </cell>
          <cell r="L5718" t="str">
            <v>KQ-20-00</v>
          </cell>
          <cell r="M5718" t="str">
            <v>Переходы подземные, м</v>
          </cell>
          <cell r="N5718">
            <v>1</v>
          </cell>
          <cell r="O5718" t="str">
            <v>KQ-20-01</v>
          </cell>
          <cell r="P5718" t="str">
            <v>Устройство закрытого подземного перехода, м</v>
          </cell>
          <cell r="Q5718">
            <v>1</v>
          </cell>
        </row>
        <row r="5719">
          <cell r="E5719" t="str">
            <v>HU00-01-02-14</v>
          </cell>
          <cell r="F5719" t="str">
            <v>ГНБ (ННБ) установками с тяговым усилием до 1000 кН для труб Ду от 500мм до 700мм</v>
          </cell>
          <cell r="G5719" t="str">
            <v>HDD (DD) rigs with pulling force up to 1000 kN for pipes of DN from 500 mm to 700 mm</v>
          </cell>
          <cell r="H5719" t="str">
            <v>м</v>
          </cell>
          <cell r="I5719" t="str">
            <v>m</v>
          </cell>
          <cell r="J5719">
            <v>5.0999999999999996</v>
          </cell>
          <cell r="K5719">
            <v>2.48</v>
          </cell>
          <cell r="L5719" t="str">
            <v>KQ-20-00</v>
          </cell>
          <cell r="M5719" t="str">
            <v>Переходы подземные, м</v>
          </cell>
          <cell r="N5719">
            <v>1</v>
          </cell>
          <cell r="O5719" t="str">
            <v>KQ-20-01</v>
          </cell>
          <cell r="P5719" t="str">
            <v>Устройство закрытого подземного перехода, м</v>
          </cell>
          <cell r="Q5719">
            <v>1</v>
          </cell>
        </row>
        <row r="5720">
          <cell r="E5720" t="str">
            <v>HU00-01-02-15</v>
          </cell>
          <cell r="F5720" t="str">
            <v>ГНБ (ННБ) установками с тяговым усилием до 1000 кН для труб Ду от 700мм до 1000мм</v>
          </cell>
          <cell r="G5720" t="str">
            <v>HDD (DD) rigs with pulling force up to 1000 kN for pipes of DN from 700 mm to 1000 mm</v>
          </cell>
          <cell r="H5720" t="str">
            <v>м</v>
          </cell>
          <cell r="I5720" t="str">
            <v>m</v>
          </cell>
          <cell r="J5720">
            <v>5.9</v>
          </cell>
          <cell r="K5720">
            <v>2.68</v>
          </cell>
          <cell r="L5720" t="str">
            <v>KQ-20-00</v>
          </cell>
          <cell r="M5720" t="str">
            <v>Переходы подземные, м</v>
          </cell>
          <cell r="N5720">
            <v>1</v>
          </cell>
          <cell r="O5720" t="str">
            <v>KQ-20-01</v>
          </cell>
          <cell r="P5720" t="str">
            <v>Устройство закрытого подземного перехода, м</v>
          </cell>
          <cell r="Q5720">
            <v>1</v>
          </cell>
        </row>
        <row r="5721">
          <cell r="E5721" t="str">
            <v>HU00-01-02-16</v>
          </cell>
          <cell r="F5721" t="str">
            <v>ГНБ (ННБ) установками с тяговым усилием до 1000 кН для труб Ду от 1000мм до 1200мм</v>
          </cell>
          <cell r="G5721" t="str">
            <v>HDD (DD) rigs with pulling force up to 1000 kN for pipes of DN from 1000 mm to 1200 mm</v>
          </cell>
          <cell r="H5721" t="str">
            <v>м</v>
          </cell>
          <cell r="I5721" t="str">
            <v>m</v>
          </cell>
          <cell r="J5721">
            <v>6.8374999999999995</v>
          </cell>
          <cell r="K5721">
            <v>2.8875000000000002</v>
          </cell>
          <cell r="L5721" t="str">
            <v>KQ-20-00</v>
          </cell>
          <cell r="M5721" t="str">
            <v>Переходы подземные, м</v>
          </cell>
          <cell r="N5721">
            <v>1</v>
          </cell>
          <cell r="O5721" t="str">
            <v>KQ-20-01</v>
          </cell>
          <cell r="P5721" t="str">
            <v>Устройство закрытого подземного перехода, м</v>
          </cell>
          <cell r="Q5721">
            <v>1</v>
          </cell>
        </row>
        <row r="5722">
          <cell r="E5722" t="str">
            <v>HU00-01-02-17</v>
          </cell>
          <cell r="F5722" t="str">
            <v>ГНБ (ННБ) установками с тяговым усилием до 2500 кН для труб Ду до 110мм</v>
          </cell>
          <cell r="G5722" t="str">
            <v>HDD (DD) rigs with pulling force up to 2500 kN for pipes of DN up to 110 mm</v>
          </cell>
          <cell r="H5722" t="str">
            <v>м</v>
          </cell>
          <cell r="I5722" t="str">
            <v>m</v>
          </cell>
          <cell r="J5722">
            <v>7.1288421052631579</v>
          </cell>
          <cell r="K5722">
            <v>3.7606315789473692</v>
          </cell>
          <cell r="L5722" t="str">
            <v>KQ-20-00</v>
          </cell>
          <cell r="M5722" t="str">
            <v>Переходы подземные, м</v>
          </cell>
          <cell r="N5722">
            <v>1</v>
          </cell>
          <cell r="O5722" t="str">
            <v>KQ-20-01</v>
          </cell>
          <cell r="P5722" t="str">
            <v>Устройство закрытого подземного перехода, м</v>
          </cell>
          <cell r="Q5722">
            <v>1</v>
          </cell>
        </row>
        <row r="5723">
          <cell r="E5723" t="str">
            <v>HU00-01-02-18</v>
          </cell>
          <cell r="F5723" t="str">
            <v>ГНБ (ННБ) установками с тяговым усилием до 2500 кН для труб Ду от 110мм до 200мм</v>
          </cell>
          <cell r="G5723" t="str">
            <v>HDD (DD) rigs with pulling force up to 2500 kN for pipes of DN from 110 mm to 200 mm</v>
          </cell>
          <cell r="H5723" t="str">
            <v>м</v>
          </cell>
          <cell r="I5723" t="str">
            <v>m</v>
          </cell>
          <cell r="J5723">
            <v>0</v>
          </cell>
          <cell r="K5723">
            <v>0</v>
          </cell>
          <cell r="L5723" t="str">
            <v>KQ-20-00</v>
          </cell>
          <cell r="M5723" t="str">
            <v>Переходы подземные, м</v>
          </cell>
          <cell r="N5723">
            <v>1</v>
          </cell>
          <cell r="O5723" t="str">
            <v>KQ-20-01</v>
          </cell>
          <cell r="P5723" t="str">
            <v>Устройство закрытого подземного перехода, м</v>
          </cell>
          <cell r="Q5723">
            <v>1</v>
          </cell>
        </row>
        <row r="5724">
          <cell r="E5724" t="str">
            <v>HU00-01-02-19</v>
          </cell>
          <cell r="F5724" t="str">
            <v>ГНБ (ННБ) установками с тяговым усилием до 2500 кН для труб Ду от 200мм до 400мм</v>
          </cell>
          <cell r="G5724" t="str">
            <v>HDD (DD) rigs with pulling force up to 2500 kN for pipes of DN from 200 mm to 400 mm</v>
          </cell>
          <cell r="H5724" t="str">
            <v>м</v>
          </cell>
          <cell r="I5724" t="str">
            <v>m</v>
          </cell>
          <cell r="J5724">
            <v>12.11</v>
          </cell>
          <cell r="K5724">
            <v>5.25</v>
          </cell>
          <cell r="L5724" t="str">
            <v>KQ-20-00</v>
          </cell>
          <cell r="M5724" t="str">
            <v>Переходы подземные, м</v>
          </cell>
          <cell r="N5724">
            <v>1</v>
          </cell>
          <cell r="O5724" t="str">
            <v>KQ-20-01</v>
          </cell>
          <cell r="P5724" t="str">
            <v>Устройство закрытого подземного перехода, м</v>
          </cell>
          <cell r="Q5724">
            <v>1</v>
          </cell>
        </row>
        <row r="5725">
          <cell r="E5725" t="str">
            <v>HU00-01-02-20</v>
          </cell>
          <cell r="F5725" t="str">
            <v>ГНБ (ННБ) установками с тяговым усилием до 2500 кН для труб Ду от 400мм до 500мм</v>
          </cell>
          <cell r="G5725" t="str">
            <v>HDD (DD) rigs with pulling force up to 2500 kN for pipes of DN from 400 mm to 500 mm</v>
          </cell>
          <cell r="H5725" t="str">
            <v>м</v>
          </cell>
          <cell r="I5725" t="str">
            <v>m</v>
          </cell>
          <cell r="J5725">
            <v>13.119426992678543</v>
          </cell>
          <cell r="K5725">
            <v>6.5812631578947354</v>
          </cell>
          <cell r="L5725" t="str">
            <v>KQ-20-00</v>
          </cell>
          <cell r="M5725" t="str">
            <v>Переходы подземные, м</v>
          </cell>
          <cell r="N5725">
            <v>1</v>
          </cell>
          <cell r="O5725" t="str">
            <v>KQ-20-01</v>
          </cell>
          <cell r="P5725" t="str">
            <v>Устройство закрытого подземного перехода, м</v>
          </cell>
          <cell r="Q5725">
            <v>1</v>
          </cell>
        </row>
        <row r="5726">
          <cell r="E5726" t="str">
            <v>HU00-01-02-21</v>
          </cell>
          <cell r="F5726" t="str">
            <v>ГНБ (ННБ) установками с тяговым усилием до 2500 кН для труб Ду от 500мм до 700мм</v>
          </cell>
          <cell r="G5726" t="str">
            <v>HDD (DD) rigs with pulling force up to 2500 kN for pipes of DN from 500 mm to 700 mm</v>
          </cell>
          <cell r="H5726" t="str">
            <v>м</v>
          </cell>
          <cell r="I5726" t="str">
            <v>m</v>
          </cell>
          <cell r="J5726">
            <v>0</v>
          </cell>
          <cell r="K5726">
            <v>0</v>
          </cell>
          <cell r="L5726" t="str">
            <v>KQ-20-00</v>
          </cell>
          <cell r="M5726" t="str">
            <v>Переходы подземные, м</v>
          </cell>
          <cell r="N5726">
            <v>1</v>
          </cell>
          <cell r="O5726" t="str">
            <v>KQ-20-01</v>
          </cell>
          <cell r="P5726" t="str">
            <v>Устройство закрытого подземного перехода, м</v>
          </cell>
          <cell r="Q5726">
            <v>1</v>
          </cell>
        </row>
        <row r="5727">
          <cell r="E5727" t="str">
            <v>HU00-01-02-22</v>
          </cell>
          <cell r="F5727" t="str">
            <v>ГНБ (ННБ) установками с тяговым усилием до 2500 кН для труб Ду от 700мм до 1000мм</v>
          </cell>
          <cell r="G5727" t="str">
            <v>HDD (DD) rigs with pulling force up to 2500 kN for pipes of DN from 700 mm to 1000 mm</v>
          </cell>
          <cell r="H5727" t="str">
            <v>м</v>
          </cell>
          <cell r="I5727" t="str">
            <v>m</v>
          </cell>
          <cell r="J5727">
            <v>0</v>
          </cell>
          <cell r="K5727">
            <v>0</v>
          </cell>
          <cell r="L5727" t="str">
            <v>KQ-20-00</v>
          </cell>
          <cell r="M5727" t="str">
            <v>Переходы подземные, м</v>
          </cell>
          <cell r="N5727">
            <v>1</v>
          </cell>
          <cell r="O5727" t="str">
            <v>KQ-20-01</v>
          </cell>
          <cell r="P5727" t="str">
            <v>Устройство закрытого подземного перехода, м</v>
          </cell>
          <cell r="Q5727">
            <v>1</v>
          </cell>
        </row>
        <row r="5728">
          <cell r="E5728" t="str">
            <v>HU00-01-02-23</v>
          </cell>
          <cell r="F5728" t="str">
            <v>ГНБ (ННБ) установками с тяговым усилием до 2500 кН для труб Ду от 1000мм до 1200мм</v>
          </cell>
          <cell r="G5728" t="str">
            <v>HDD (DD) rigs with pulling force up to 2500 kN for pipes of DN from 1000 mm to 1200 mm</v>
          </cell>
          <cell r="H5728" t="str">
            <v>м</v>
          </cell>
          <cell r="I5728" t="str">
            <v>m</v>
          </cell>
          <cell r="J5728">
            <v>0</v>
          </cell>
          <cell r="K5728">
            <v>0</v>
          </cell>
          <cell r="L5728" t="str">
            <v>KQ-20-00</v>
          </cell>
          <cell r="M5728" t="str">
            <v>Переходы подземные, м</v>
          </cell>
          <cell r="N5728">
            <v>1</v>
          </cell>
          <cell r="O5728" t="str">
            <v>KQ-20-01</v>
          </cell>
          <cell r="P5728" t="str">
            <v>Устройство закрытого подземного перехода, м</v>
          </cell>
          <cell r="Q5728">
            <v>1</v>
          </cell>
        </row>
        <row r="5729">
          <cell r="E5729" t="str">
            <v>HU00-01-02-24</v>
          </cell>
          <cell r="F5729" t="str">
            <v>ГНБ (ННБ) установками с тяговым усилием до 2500 кН для труб Ду более 1200мм</v>
          </cell>
          <cell r="G5729" t="str">
            <v>HDD (DD) rigs with pulling force up to 2500 kN for pipes of DN over 1200 mm</v>
          </cell>
          <cell r="H5729" t="str">
            <v>м</v>
          </cell>
          <cell r="I5729" t="str">
            <v>m</v>
          </cell>
          <cell r="J5729">
            <v>22.6</v>
          </cell>
          <cell r="K5729">
            <v>11.2</v>
          </cell>
          <cell r="L5729" t="str">
            <v>KQ-20-00</v>
          </cell>
          <cell r="M5729" t="str">
            <v>Переходы подземные, м</v>
          </cell>
          <cell r="N5729">
            <v>1</v>
          </cell>
          <cell r="O5729" t="str">
            <v>KQ-20-01</v>
          </cell>
          <cell r="P5729" t="str">
            <v>Устройство закрытого подземного перехода, м</v>
          </cell>
          <cell r="Q5729">
            <v>1</v>
          </cell>
        </row>
        <row r="5730">
          <cell r="E5730" t="str">
            <v>HU00-01-02-25</v>
          </cell>
          <cell r="F5730" t="str">
            <v>ГНБ (ННБ) установками с тяговым усилием до 2500 кН, включая устройство футляра Ду от 500мм до 700мм и протаскивание в футляр рабочей плети Ду 400мм</v>
          </cell>
          <cell r="G5730" t="str">
            <v>HDD (DD) rigs with pulling force up to 2500 kN, including sleeve installation of DN 700 mm and pulling of a welded pipeline section of DN 400 mm into the sleeve</v>
          </cell>
          <cell r="H5730" t="str">
            <v>м</v>
          </cell>
          <cell r="I5730" t="str">
            <v>m</v>
          </cell>
          <cell r="J5730">
            <v>25.706866394892788</v>
          </cell>
          <cell r="K5730">
            <v>13.184778091551827</v>
          </cell>
          <cell r="L5730" t="str">
            <v>KQ-20-00</v>
          </cell>
          <cell r="M5730" t="str">
            <v>Переходы подземные, м</v>
          </cell>
          <cell r="N5730">
            <v>1</v>
          </cell>
          <cell r="O5730" t="str">
            <v>KQ-20-01</v>
          </cell>
          <cell r="P5730" t="str">
            <v>Устройство закрытого подземного перехода, м</v>
          </cell>
          <cell r="Q5730">
            <v>1</v>
          </cell>
        </row>
        <row r="5731">
          <cell r="E5731" t="str">
            <v>HU00-01-02-26</v>
          </cell>
          <cell r="F5731" t="str">
            <v>ГНБ (ННБ) установками с тяговым усилием до 2500 кН , включая устройство футляра Ду от 600 до 800мм и протаскивание в футляр рабочей плети Ду 500мм</v>
          </cell>
          <cell r="G5731" t="str">
            <v>HDD (DD) rigs with pulling force up to 2500 kN, including sleeve installation of DN 800 mm and pulling of a welded pipeline section of DN 500 mm into the sleeve</v>
          </cell>
          <cell r="H5731" t="str">
            <v>м</v>
          </cell>
          <cell r="I5731" t="str">
            <v>m</v>
          </cell>
          <cell r="J5731">
            <v>30.859368675406806</v>
          </cell>
          <cell r="K5731">
            <v>15.643688181312816</v>
          </cell>
          <cell r="L5731" t="str">
            <v>KQ-20-00</v>
          </cell>
          <cell r="M5731" t="str">
            <v>Переходы подземные, м</v>
          </cell>
          <cell r="N5731">
            <v>1</v>
          </cell>
          <cell r="O5731" t="str">
            <v>KQ-20-01</v>
          </cell>
          <cell r="P5731" t="str">
            <v>Устройство закрытого подземного перехода, м</v>
          </cell>
          <cell r="Q5731">
            <v>1</v>
          </cell>
        </row>
        <row r="5732">
          <cell r="E5732" t="str">
            <v>HU00-01-02-27</v>
          </cell>
          <cell r="F5732" t="str">
            <v>ГНБ установками с тяговым усилием до 2500 кН, включая устройство футляра Ду от 400 до 500мм и протаскивание в футляр рабочей плети Ду 250мм</v>
          </cell>
          <cell r="G5732" t="str">
            <v>HDD (DD) rigs with pulling force up to 2500 kN, including sleeve installation of DN 500 mm and pulling of a welded pipeline section of DN 250 mm into the sleeve</v>
          </cell>
          <cell r="H5732" t="str">
            <v>м</v>
          </cell>
          <cell r="I5732" t="str">
            <v>m</v>
          </cell>
          <cell r="J5732">
            <v>17.68</v>
          </cell>
          <cell r="K5732">
            <v>11.56</v>
          </cell>
          <cell r="L5732" t="str">
            <v>KQ-20-00</v>
          </cell>
          <cell r="M5732" t="str">
            <v>Переходы подземные, м</v>
          </cell>
          <cell r="N5732">
            <v>1</v>
          </cell>
          <cell r="O5732" t="str">
            <v>KQ-20-01</v>
          </cell>
          <cell r="P5732" t="str">
            <v>Устройство закрытого подземного перехода, м</v>
          </cell>
          <cell r="Q5732">
            <v>1</v>
          </cell>
        </row>
        <row r="5733">
          <cell r="E5733" t="str">
            <v>HU00-01-02-28</v>
          </cell>
          <cell r="F5733" t="str">
            <v>ГНБ установками с тяговым усилием до 2500 кН, включая устройство футляра Ду 400 до 600мм и протаскивание в футляр рабочей плети Ду 300мм</v>
          </cell>
          <cell r="G5733" t="str">
            <v>HDD (DD) rigs with pulling force up to 2500 kN, including sleeve installation of DN 500 mm and pulling of a welded pipeline section of DN 300 mm into the sleeve</v>
          </cell>
          <cell r="H5733" t="str">
            <v>м</v>
          </cell>
          <cell r="I5733" t="str">
            <v>m</v>
          </cell>
          <cell r="J5733">
            <v>0</v>
          </cell>
          <cell r="K5733">
            <v>0</v>
          </cell>
          <cell r="L5733" t="str">
            <v>KQ-20-00</v>
          </cell>
          <cell r="M5733" t="str">
            <v>Переходы подземные, м</v>
          </cell>
          <cell r="N5733">
            <v>1</v>
          </cell>
          <cell r="O5733" t="str">
            <v>KQ-20-01</v>
          </cell>
          <cell r="P5733" t="str">
            <v>Устройство закрытого подземного перехода, м</v>
          </cell>
          <cell r="Q5733">
            <v>1</v>
          </cell>
        </row>
        <row r="5734">
          <cell r="E5734" t="str">
            <v>HU00-01-03</v>
          </cell>
          <cell r="F5734" t="str">
            <v>Устройство переходов подземных методом горизонтально-направленного прокола</v>
          </cell>
          <cell r="G5734" t="str">
            <v>Arrangement of underground crossings applying horizontal directional pipe-jacking method</v>
          </cell>
        </row>
        <row r="5735">
          <cell r="E5735" t="str">
            <v>HU00-01-03-4</v>
          </cell>
          <cell r="F5735" t="str">
            <v>Устройство переходов подземных методом горизонтального прокола для труб до 100мм</v>
          </cell>
          <cell r="G5735" t="str">
            <v>Arrangement of underground crossings applying horizontal pipe-jacking method: for pipes up 100мм</v>
          </cell>
          <cell r="H5735" t="str">
            <v>м</v>
          </cell>
          <cell r="I5735" t="str">
            <v>m</v>
          </cell>
          <cell r="J5735">
            <v>0</v>
          </cell>
          <cell r="K5735">
            <v>0</v>
          </cell>
          <cell r="L5735" t="str">
            <v>KQ-20-00</v>
          </cell>
          <cell r="M5735" t="str">
            <v>Переходы подземные, м</v>
          </cell>
          <cell r="N5735">
            <v>1</v>
          </cell>
          <cell r="O5735" t="str">
            <v>KQ-20-01</v>
          </cell>
          <cell r="P5735" t="str">
            <v>Устройство закрытого подземного перехода, м</v>
          </cell>
          <cell r="Q5735">
            <v>1</v>
          </cell>
        </row>
        <row r="5736">
          <cell r="E5736" t="str">
            <v>HU00-01-03-5</v>
          </cell>
          <cell r="F5736" t="str">
            <v>Устройство переходов подземных методом горизонтального прокола для труб Ду от 100 мм до 200 мм</v>
          </cell>
          <cell r="G5736" t="str">
            <v>Arrangement of underground crossings applying horizontal pipe-jacking method: for pipes of DN from 100 mm to 200 mm</v>
          </cell>
          <cell r="H5736" t="str">
            <v>м</v>
          </cell>
          <cell r="I5736" t="str">
            <v>m</v>
          </cell>
          <cell r="J5736">
            <v>2.5</v>
          </cell>
          <cell r="K5736">
            <v>1.25</v>
          </cell>
          <cell r="L5736" t="str">
            <v>KQ-20-00</v>
          </cell>
          <cell r="M5736" t="str">
            <v>Переходы подземные, м</v>
          </cell>
          <cell r="N5736">
            <v>1</v>
          </cell>
          <cell r="O5736" t="str">
            <v>KQ-20-01</v>
          </cell>
          <cell r="P5736" t="str">
            <v>Устройство закрытого подземного перехода, м</v>
          </cell>
          <cell r="Q5736">
            <v>1</v>
          </cell>
        </row>
        <row r="5737">
          <cell r="E5737" t="str">
            <v>HU00-01-03-6</v>
          </cell>
          <cell r="F5737" t="str">
            <v>Устройство переходов подземных методом горизонтального прокола для труб Ду от 300 мм до 400 мм</v>
          </cell>
          <cell r="G5737" t="str">
            <v>Arrangement of underground crossings applying horizontal pipe-jacking method: for pipes of DN from 300 mm to 400 mm</v>
          </cell>
          <cell r="H5737" t="str">
            <v>м</v>
          </cell>
          <cell r="I5737" t="str">
            <v>m</v>
          </cell>
          <cell r="J5737">
            <v>0</v>
          </cell>
          <cell r="K5737">
            <v>0</v>
          </cell>
          <cell r="L5737" t="str">
            <v>KQ-20-00</v>
          </cell>
          <cell r="M5737" t="str">
            <v>Переходы подземные, м</v>
          </cell>
          <cell r="N5737">
            <v>1</v>
          </cell>
          <cell r="O5737" t="str">
            <v>KQ-20-01</v>
          </cell>
          <cell r="P5737" t="str">
            <v>Устройство закрытого подземного перехода, м</v>
          </cell>
          <cell r="Q5737">
            <v>1</v>
          </cell>
        </row>
        <row r="5738">
          <cell r="E5738" t="str">
            <v>HU00-01-05</v>
          </cell>
          <cell r="F5738" t="str">
            <v>Монтаж/демонтаж установки горизонтально-шнекового бурения</v>
          </cell>
          <cell r="G5738" t="str">
            <v>Assembly/disassembly of the horizontal auger drilling rig</v>
          </cell>
        </row>
        <row r="5739">
          <cell r="E5739" t="str">
            <v>HU00-01-05-1</v>
          </cell>
          <cell r="F5739" t="str">
            <v>Монтаж и демонтаж установки горизонтально-шнекового бурения для труб диаметром до 100 мм</v>
          </cell>
          <cell r="G5739" t="str">
            <v>Assembly and disassembly of a horizontal auger drilling rig for pipes up to 100 mm in diameter</v>
          </cell>
          <cell r="H5739" t="str">
            <v>шт.</v>
          </cell>
          <cell r="I5739" t="str">
            <v>pcs.</v>
          </cell>
          <cell r="J5739">
            <v>0</v>
          </cell>
          <cell r="K5739">
            <v>0</v>
          </cell>
          <cell r="L5739" t="str">
            <v>KQ-20-00</v>
          </cell>
          <cell r="M5739" t="str">
            <v>Переходы подземные, м</v>
          </cell>
          <cell r="N5739">
            <v>0</v>
          </cell>
          <cell r="O5739" t="str">
            <v>KQ-20-01</v>
          </cell>
          <cell r="P5739" t="str">
            <v>Устройство закрытого подземного перехода, м</v>
          </cell>
          <cell r="Q5739">
            <v>0</v>
          </cell>
        </row>
        <row r="5740">
          <cell r="E5740" t="str">
            <v>HU00-01-05-2</v>
          </cell>
          <cell r="F5740" t="str">
            <v>Монтаж и демонтаж установки горизонтально-шнекового бурения для труб Ду от 100 мм до 200 мм</v>
          </cell>
          <cell r="G5740" t="str">
            <v>Assembly and disassembly of a horizontal auger drilling rig for pipes, DN  from 100 mm to 200 mm</v>
          </cell>
          <cell r="H5740" t="str">
            <v>шт.</v>
          </cell>
          <cell r="I5740" t="str">
            <v>pcs.</v>
          </cell>
          <cell r="J5740">
            <v>0</v>
          </cell>
          <cell r="K5740">
            <v>0</v>
          </cell>
          <cell r="L5740" t="str">
            <v>KQ-20-00</v>
          </cell>
          <cell r="M5740" t="str">
            <v>Переходы подземные, м</v>
          </cell>
          <cell r="N5740">
            <v>0</v>
          </cell>
          <cell r="O5740" t="str">
            <v>KQ-20-01</v>
          </cell>
          <cell r="P5740" t="str">
            <v>Устройство закрытого подземного перехода, м</v>
          </cell>
          <cell r="Q5740">
            <v>0</v>
          </cell>
        </row>
        <row r="5741">
          <cell r="E5741" t="str">
            <v>HU00-01-05-3</v>
          </cell>
          <cell r="F5741" t="str">
            <v>Монтаж и демонтаж установки горизонтально-шнекового бурения для труб Ду от 300 мм до 400 мм</v>
          </cell>
          <cell r="G5741" t="str">
            <v>Assembly and disassembly of a horizontal auger drilling rig for pipes, DN from 300 mm to 400 mm</v>
          </cell>
          <cell r="H5741" t="str">
            <v>шт.</v>
          </cell>
          <cell r="I5741" t="str">
            <v>pcs.</v>
          </cell>
          <cell r="J5741">
            <v>261</v>
          </cell>
          <cell r="K5741">
            <v>108.9</v>
          </cell>
          <cell r="L5741" t="str">
            <v>KQ-20-00</v>
          </cell>
          <cell r="M5741" t="str">
            <v>Переходы подземные, м</v>
          </cell>
          <cell r="N5741">
            <v>0</v>
          </cell>
          <cell r="O5741" t="str">
            <v>KQ-20-01</v>
          </cell>
          <cell r="P5741" t="str">
            <v>Устройство закрытого подземного перехода, м</v>
          </cell>
          <cell r="Q5741">
            <v>0</v>
          </cell>
        </row>
        <row r="5742">
          <cell r="E5742" t="str">
            <v>HU00-01-05-4</v>
          </cell>
          <cell r="F5742" t="str">
            <v>Монтаж и демонтаж установки горизонтально-шнекового бурения для труб Ду от 500 мм до 700 мм</v>
          </cell>
          <cell r="G5742" t="str">
            <v>Assembly and disassembly of a horizontal auger drilling rig for pipes, DN from 500 mm to 700 mm</v>
          </cell>
          <cell r="H5742" t="str">
            <v>шт.</v>
          </cell>
          <cell r="I5742" t="str">
            <v>pcs.</v>
          </cell>
          <cell r="J5742">
            <v>286</v>
          </cell>
          <cell r="K5742">
            <v>115.5</v>
          </cell>
          <cell r="L5742" t="str">
            <v>KQ-20-00</v>
          </cell>
          <cell r="M5742" t="str">
            <v>Переходы подземные, м</v>
          </cell>
          <cell r="N5742">
            <v>0</v>
          </cell>
          <cell r="O5742" t="str">
            <v>KQ-20-01</v>
          </cell>
          <cell r="P5742" t="str">
            <v>Устройство закрытого подземного перехода, м</v>
          </cell>
          <cell r="Q5742">
            <v>0</v>
          </cell>
        </row>
        <row r="5743">
          <cell r="E5743" t="str">
            <v>HU00-01-05-5</v>
          </cell>
          <cell r="F5743" t="str">
            <v>Монтаж и демонтаж установки горизонтально-шнекового бурения для труб Ду от 800 мм до 1000 мм</v>
          </cell>
          <cell r="G5743" t="str">
            <v>Assembly and disassembly of a horizontal auger drilling rig for pipes, DN from 800 mm to 1000 mm</v>
          </cell>
          <cell r="H5743" t="str">
            <v>шт.</v>
          </cell>
          <cell r="I5743" t="str">
            <v>pcs.</v>
          </cell>
          <cell r="J5743">
            <v>313</v>
          </cell>
          <cell r="K5743">
            <v>122.5</v>
          </cell>
          <cell r="L5743" t="str">
            <v>KQ-20-00</v>
          </cell>
          <cell r="M5743" t="str">
            <v>Переходы подземные, м</v>
          </cell>
          <cell r="N5743">
            <v>0</v>
          </cell>
          <cell r="O5743" t="str">
            <v>KQ-20-01</v>
          </cell>
          <cell r="P5743" t="str">
            <v>Устройство закрытого подземного перехода, м</v>
          </cell>
          <cell r="Q5743">
            <v>0</v>
          </cell>
        </row>
        <row r="5744">
          <cell r="E5744" t="str">
            <v>HU00-01-05-6</v>
          </cell>
          <cell r="F5744" t="str">
            <v>Монтаж и демонтаж установки горизонтально-шнекового бурения для труб Ду 1200 мм и более</v>
          </cell>
          <cell r="G5744" t="str">
            <v>Assembly and disassembly of a horizontal auger drilling rig for pipes, DN 1200 mm and more</v>
          </cell>
          <cell r="H5744" t="str">
            <v>шт.</v>
          </cell>
          <cell r="I5744" t="str">
            <v>pcs.</v>
          </cell>
          <cell r="J5744">
            <v>0</v>
          </cell>
          <cell r="K5744">
            <v>0</v>
          </cell>
          <cell r="L5744" t="str">
            <v>KQ-20-00</v>
          </cell>
          <cell r="M5744" t="str">
            <v>Переходы подземные, м</v>
          </cell>
          <cell r="N5744">
            <v>0</v>
          </cell>
          <cell r="O5744" t="str">
            <v>KQ-20-01</v>
          </cell>
          <cell r="P5744" t="str">
            <v>Устройство закрытого подземного перехода, м</v>
          </cell>
          <cell r="Q5744">
            <v>0</v>
          </cell>
        </row>
        <row r="5745">
          <cell r="E5745" t="str">
            <v>HU00-01-06</v>
          </cell>
          <cell r="F5745" t="str">
            <v>Устройство переходов подземных установкой горизонтально-шнекового бурения</v>
          </cell>
          <cell r="G5745" t="str">
            <v>Construction of underground crossings by a horizontal auger drilling rig</v>
          </cell>
        </row>
        <row r="5746">
          <cell r="E5746" t="str">
            <v>HU00-01-06-1</v>
          </cell>
          <cell r="F5746" t="str">
            <v>Устройство переходов подземных установкой горизонтально-шнекового бурения диаметром до 100 мм</v>
          </cell>
          <cell r="G5746" t="str">
            <v>Construction of underground crossings by horizontal auger drilling rig with a diameter of up to 100 mm</v>
          </cell>
          <cell r="H5746" t="str">
            <v>м</v>
          </cell>
          <cell r="I5746" t="str">
            <v>m</v>
          </cell>
          <cell r="J5746">
            <v>0</v>
          </cell>
          <cell r="K5746">
            <v>0</v>
          </cell>
          <cell r="L5746" t="str">
            <v>KQ-20-00</v>
          </cell>
          <cell r="M5746" t="str">
            <v>Переходы подземные, м</v>
          </cell>
          <cell r="N5746">
            <v>1</v>
          </cell>
          <cell r="O5746" t="str">
            <v>KQ-20-01</v>
          </cell>
          <cell r="P5746" t="str">
            <v>Устройство закрытого подземного перехода, м</v>
          </cell>
          <cell r="Q5746">
            <v>1</v>
          </cell>
        </row>
        <row r="5747">
          <cell r="E5747" t="str">
            <v>HU00-01-06-2</v>
          </cell>
          <cell r="F5747" t="str">
            <v>Устройство переходов подземных установкой горизонтально-шнекового бурения ДУ от 100 мм до 200 мм</v>
          </cell>
          <cell r="G5747" t="str">
            <v>Construction of underground crossings by horizontal auger drilling rig, DN from 100 mm to 200 mm</v>
          </cell>
          <cell r="H5747" t="str">
            <v>м</v>
          </cell>
          <cell r="I5747" t="str">
            <v>m</v>
          </cell>
          <cell r="J5747">
            <v>0</v>
          </cell>
          <cell r="K5747">
            <v>0</v>
          </cell>
          <cell r="L5747" t="str">
            <v>KQ-20-00</v>
          </cell>
          <cell r="M5747" t="str">
            <v>Переходы подземные, м</v>
          </cell>
          <cell r="N5747">
            <v>1</v>
          </cell>
          <cell r="O5747" t="str">
            <v>KQ-20-01</v>
          </cell>
          <cell r="P5747" t="str">
            <v>Устройство закрытого подземного перехода, м</v>
          </cell>
          <cell r="Q5747">
            <v>1</v>
          </cell>
        </row>
        <row r="5748">
          <cell r="E5748" t="str">
            <v>HU00-01-06-3</v>
          </cell>
          <cell r="F5748" t="str">
            <v>Устройство переходов подземных установкой горизонтально-шнекового бурения ДУ от 300 мм до 400 мм</v>
          </cell>
          <cell r="G5748" t="str">
            <v>Construction of underground crossings by horizontal auger drilling rig, DN from 300 mm to 400 mm</v>
          </cell>
          <cell r="H5748" t="str">
            <v>м</v>
          </cell>
          <cell r="I5748" t="str">
            <v>m</v>
          </cell>
          <cell r="J5748">
            <v>0</v>
          </cell>
          <cell r="K5748">
            <v>0</v>
          </cell>
          <cell r="L5748" t="str">
            <v>KQ-20-00</v>
          </cell>
          <cell r="M5748" t="str">
            <v>Переходы подземные, м</v>
          </cell>
          <cell r="N5748">
            <v>1</v>
          </cell>
          <cell r="O5748" t="str">
            <v>KQ-20-01</v>
          </cell>
          <cell r="P5748" t="str">
            <v>Устройство закрытого подземного перехода, м</v>
          </cell>
          <cell r="Q5748">
            <v>1</v>
          </cell>
        </row>
        <row r="5749">
          <cell r="E5749" t="str">
            <v>HU00-01-06-4</v>
          </cell>
          <cell r="F5749" t="str">
            <v>Устройство переходов подземных установкой горизонтально-шнекового бурения ДУ от 500 мм до 700 мм</v>
          </cell>
          <cell r="G5749" t="str">
            <v>Construction of underground crossings by horizontal auger drilling rig, DN from 500 mm to 700 mm</v>
          </cell>
          <cell r="H5749" t="str">
            <v>м</v>
          </cell>
          <cell r="I5749" t="str">
            <v>m</v>
          </cell>
          <cell r="J5749">
            <v>0</v>
          </cell>
          <cell r="K5749">
            <v>0</v>
          </cell>
          <cell r="L5749" t="str">
            <v>KQ-20-00</v>
          </cell>
          <cell r="M5749" t="str">
            <v>Переходы подземные, м</v>
          </cell>
          <cell r="N5749">
            <v>1</v>
          </cell>
          <cell r="O5749" t="str">
            <v>KQ-20-01</v>
          </cell>
          <cell r="P5749" t="str">
            <v>Устройство закрытого подземного перехода, м</v>
          </cell>
          <cell r="Q5749">
            <v>1</v>
          </cell>
        </row>
        <row r="5750">
          <cell r="E5750" t="str">
            <v>HU00-01-06-5</v>
          </cell>
          <cell r="F5750" t="str">
            <v>Устройство переходов подземных установкой горизонтально-шнекового бурения ДУ от 800 мм до 1000 мм</v>
          </cell>
          <cell r="G5750" t="str">
            <v>Construction of underground crossings by horizontal auger drilling rig, DN from 800 mm to 1000 mm</v>
          </cell>
          <cell r="H5750" t="str">
            <v>м</v>
          </cell>
          <cell r="I5750" t="str">
            <v>m</v>
          </cell>
          <cell r="J5750">
            <v>0</v>
          </cell>
          <cell r="K5750">
            <v>0</v>
          </cell>
          <cell r="L5750" t="str">
            <v>KQ-20-00</v>
          </cell>
          <cell r="M5750" t="str">
            <v>Переходы подземные, м</v>
          </cell>
          <cell r="N5750">
            <v>1</v>
          </cell>
          <cell r="O5750" t="str">
            <v>KQ-20-01</v>
          </cell>
          <cell r="P5750" t="str">
            <v>Устройство закрытого подземного перехода, м</v>
          </cell>
          <cell r="Q5750">
            <v>1</v>
          </cell>
        </row>
        <row r="5751">
          <cell r="E5751" t="str">
            <v>HU00-01-06-6</v>
          </cell>
          <cell r="F5751" t="str">
            <v>Устройство переходов подземных прессово-шнековой установкой горизонтального бурения ДУ 1200 мм и более</v>
          </cell>
          <cell r="G5751" t="str">
            <v>Construction of underground crossings by horizontal drilling press and auger rig, DN 1200 mm and above</v>
          </cell>
          <cell r="H5751" t="str">
            <v>м</v>
          </cell>
          <cell r="I5751" t="str">
            <v>m</v>
          </cell>
          <cell r="J5751">
            <v>0</v>
          </cell>
          <cell r="K5751">
            <v>0</v>
          </cell>
          <cell r="L5751" t="str">
            <v>KQ-20-00</v>
          </cell>
          <cell r="M5751" t="str">
            <v>Переходы подземные, м</v>
          </cell>
          <cell r="N5751">
            <v>1</v>
          </cell>
          <cell r="O5751" t="str">
            <v>KQ-20-01</v>
          </cell>
          <cell r="P5751" t="str">
            <v>Устройство закрытого подземного перехода, м</v>
          </cell>
          <cell r="Q5751">
            <v>1</v>
          </cell>
        </row>
        <row r="5752">
          <cell r="E5752" t="str">
            <v>HU00-01-06-7</v>
          </cell>
          <cell r="F5752" t="str">
            <v>Устройство переходов подземных прессово-шнековой установкой горизонтального бурения, включая устройство футляра Ду 700мм и протаскивание в футляр рабочей плети Ду 400мм</v>
          </cell>
          <cell r="G5752" t="str">
            <v>Construction of underground crossings by horizontal drilling press and auger rig, including installation of a sleeve, DN 700 mm, and pulling into the sleeve of the welded pipeline section, DN 400 mm</v>
          </cell>
          <cell r="H5752" t="str">
            <v>м</v>
          </cell>
          <cell r="I5752" t="str">
            <v>m</v>
          </cell>
          <cell r="J5752">
            <v>13.920000000000002</v>
          </cell>
          <cell r="K5752">
            <v>6.5200000000000005</v>
          </cell>
          <cell r="L5752" t="str">
            <v>KQ-20-00</v>
          </cell>
          <cell r="M5752" t="str">
            <v>Переходы подземные, м</v>
          </cell>
          <cell r="N5752">
            <v>1</v>
          </cell>
          <cell r="O5752" t="str">
            <v>KQ-20-01</v>
          </cell>
          <cell r="P5752" t="str">
            <v>Устройство закрытого подземного перехода, м</v>
          </cell>
          <cell r="Q5752">
            <v>1</v>
          </cell>
        </row>
        <row r="5753">
          <cell r="E5753" t="str">
            <v>HU00-01-06-8</v>
          </cell>
          <cell r="F5753" t="str">
            <v>Устройство переходов подземных прессово-шнековой установкой горизонтального бурения, включая устройство футляра Ду 800мм и протаскивание в футляр рабочей плети Ду 500мм</v>
          </cell>
          <cell r="G5753" t="str">
            <v>Construction of underground crossings by horizontal drilling press and auger rig, including installation of a sleeve, DN 800 mm, and pulling into the sleeve of the welded pipeline section, DN 500 mm</v>
          </cell>
          <cell r="H5753" t="str">
            <v>м</v>
          </cell>
          <cell r="I5753" t="str">
            <v>m</v>
          </cell>
          <cell r="J5753">
            <v>15.340000000000002</v>
          </cell>
          <cell r="K5753">
            <v>7.07</v>
          </cell>
          <cell r="L5753" t="str">
            <v>KQ-20-00</v>
          </cell>
          <cell r="M5753" t="str">
            <v>Переходы подземные, м</v>
          </cell>
          <cell r="N5753">
            <v>1</v>
          </cell>
          <cell r="O5753" t="str">
            <v>KQ-20-01</v>
          </cell>
          <cell r="P5753" t="str">
            <v>Устройство закрытого подземного перехода, м</v>
          </cell>
          <cell r="Q5753">
            <v>1</v>
          </cell>
        </row>
        <row r="5754">
          <cell r="E5754" t="str">
            <v>HU00-01-06-9</v>
          </cell>
          <cell r="F5754" t="str">
            <v>Устройство переходов подземных прессово-шнековой установкой горизонтального бурения, включая устройство футляра Ду 500мм и протаскивание в футляр рабочей плети Ду 250мм</v>
          </cell>
          <cell r="G5754" t="str">
            <v>Construction of underground crossings by horizontal drilling press and auger rig, including installation of a sleeve, DN 500 mm, and pulling into the sleeve of the welded pipeline section, DN 250 mm</v>
          </cell>
          <cell r="H5754" t="str">
            <v>м</v>
          </cell>
          <cell r="I5754" t="str">
            <v>m</v>
          </cell>
          <cell r="J5754">
            <v>0</v>
          </cell>
          <cell r="K5754">
            <v>0</v>
          </cell>
          <cell r="L5754" t="str">
            <v>KQ-20-00</v>
          </cell>
          <cell r="M5754" t="str">
            <v>Переходы подземные, м</v>
          </cell>
          <cell r="N5754">
            <v>1</v>
          </cell>
          <cell r="O5754" t="str">
            <v>KQ-20-01</v>
          </cell>
          <cell r="P5754" t="str">
            <v>Устройство закрытого подземного перехода, м</v>
          </cell>
          <cell r="Q5754">
            <v>1</v>
          </cell>
        </row>
        <row r="5755">
          <cell r="E5755" t="str">
            <v>HU00-01-06-10</v>
          </cell>
          <cell r="F5755" t="str">
            <v>Устройство переходов подземных прессово-шнековой установкой горизонтального бурения, включая устройство футляра Ду 500мм и протаскивание в футляр рабочей плети Ду 300мм</v>
          </cell>
          <cell r="G5755" t="str">
            <v>Construction of underground crossings by horizontal drilling press and auger rig, including installation of a sleeve, DN 500 mm, and pulling into the sleeve of the welded pipeline section, DN 300 mm</v>
          </cell>
          <cell r="H5755" t="str">
            <v>м</v>
          </cell>
          <cell r="I5755" t="str">
            <v>m</v>
          </cell>
          <cell r="J5755">
            <v>0</v>
          </cell>
          <cell r="K5755">
            <v>0</v>
          </cell>
          <cell r="L5755" t="str">
            <v>KQ-20-00</v>
          </cell>
          <cell r="M5755" t="str">
            <v>Переходы подземные, м</v>
          </cell>
          <cell r="N5755">
            <v>1</v>
          </cell>
          <cell r="O5755" t="str">
            <v>KQ-20-01</v>
          </cell>
          <cell r="P5755" t="str">
            <v>Устройство закрытого подземного перехода, м</v>
          </cell>
          <cell r="Q5755">
            <v>1</v>
          </cell>
        </row>
        <row r="5756">
          <cell r="E5756" t="str">
            <v>HU00-01-06-11</v>
          </cell>
          <cell r="F5756" t="str">
            <v>Устройство переходов подземных прессово-шнековой установкой горизонтального бурения, включая устройство футляра Ду 400 мм и протаскивание в футляр рабочей плети Ду 150мм</v>
          </cell>
          <cell r="G5756" t="str">
            <v>Construction of underground crossings by horizontal drilling press and auger rig, including installation of a sleeve, DN 400 mm, and pulling into the sleeve of the welded pipeline section, DN 150 mm</v>
          </cell>
          <cell r="H5756" t="str">
            <v>м</v>
          </cell>
          <cell r="I5756" t="str">
            <v>m</v>
          </cell>
          <cell r="J5756">
            <v>0</v>
          </cell>
          <cell r="K5756">
            <v>0</v>
          </cell>
          <cell r="L5756" t="str">
            <v>KQ-20-00</v>
          </cell>
          <cell r="M5756" t="str">
            <v>Переходы подземные, м</v>
          </cell>
          <cell r="N5756">
            <v>1</v>
          </cell>
          <cell r="O5756" t="str">
            <v>KQ-20-01</v>
          </cell>
          <cell r="P5756" t="str">
            <v>Устройство закрытого подземного перехода, м</v>
          </cell>
          <cell r="Q5756">
            <v>1</v>
          </cell>
        </row>
        <row r="5757">
          <cell r="E5757" t="str">
            <v>HU00-01-07</v>
          </cell>
          <cell r="F5757" t="str">
            <v>Монтаж/демонтаж установки для продавливания</v>
          </cell>
          <cell r="G5757" t="str">
            <v>Installation and disassembly of the jacking rig</v>
          </cell>
        </row>
        <row r="5758">
          <cell r="E5758" t="str">
            <v>HU00-01-07-1</v>
          </cell>
          <cell r="F5758" t="str">
            <v>Монтаж и демонтаж установки для продавливания</v>
          </cell>
          <cell r="G5758" t="str">
            <v>Installation and disassembly of the jacking rig</v>
          </cell>
          <cell r="H5758" t="str">
            <v>шт.</v>
          </cell>
          <cell r="I5758" t="str">
            <v>pcs.</v>
          </cell>
          <cell r="J5758">
            <v>0</v>
          </cell>
          <cell r="K5758">
            <v>0</v>
          </cell>
          <cell r="L5758" t="str">
            <v>KQ-20-00</v>
          </cell>
          <cell r="M5758" t="str">
            <v>Переходы подземные, м</v>
          </cell>
          <cell r="N5758">
            <v>0</v>
          </cell>
          <cell r="O5758" t="str">
            <v>KQ-20-01</v>
          </cell>
          <cell r="P5758" t="str">
            <v>Устройство закрытого подземного перехода, м</v>
          </cell>
          <cell r="Q5758">
            <v>0</v>
          </cell>
        </row>
        <row r="5759">
          <cell r="E5759" t="str">
            <v>HU00-01-08</v>
          </cell>
          <cell r="F5759" t="str">
            <v>Устройство переходов подземных методом продавливания</v>
          </cell>
          <cell r="G5759" t="str">
            <v>Construction of underground crossings by jacking</v>
          </cell>
        </row>
        <row r="5760">
          <cell r="E5760" t="str">
            <v>HU00-01-08-1</v>
          </cell>
          <cell r="F5760" t="str">
            <v>Устройство переходов подземных методом продавливания для труб диаметром до 100 мм</v>
          </cell>
          <cell r="G5760" t="str">
            <v>Construction of underground crossings by jacking of pipes, up to 100 mm in diameter</v>
          </cell>
          <cell r="H5760" t="str">
            <v>м</v>
          </cell>
          <cell r="I5760" t="str">
            <v>m</v>
          </cell>
          <cell r="J5760">
            <v>2.5</v>
          </cell>
          <cell r="K5760">
            <v>1.25</v>
          </cell>
          <cell r="L5760" t="str">
            <v>KQ-20-00</v>
          </cell>
          <cell r="M5760" t="str">
            <v>Переходы подземные, м</v>
          </cell>
          <cell r="N5760">
            <v>1</v>
          </cell>
          <cell r="O5760" t="str">
            <v>KQ-20-01</v>
          </cell>
          <cell r="P5760" t="str">
            <v>Устройство закрытого подземного перехода, м</v>
          </cell>
          <cell r="Q5760">
            <v>1</v>
          </cell>
        </row>
        <row r="5761">
          <cell r="E5761" t="str">
            <v>HU00-01-08-2</v>
          </cell>
          <cell r="F5761" t="str">
            <v>Устройство переходов подземных методом продавливания для труб Ду от 100 мм до 400 мм</v>
          </cell>
          <cell r="G5761" t="str">
            <v>Construction of underground crossings by jacking of pipes, DN from 100 mm to 400 mm</v>
          </cell>
          <cell r="H5761" t="str">
            <v>м</v>
          </cell>
          <cell r="I5761" t="str">
            <v>m</v>
          </cell>
          <cell r="J5761">
            <v>0</v>
          </cell>
          <cell r="K5761">
            <v>0</v>
          </cell>
          <cell r="L5761" t="str">
            <v>KQ-20-00</v>
          </cell>
          <cell r="M5761" t="str">
            <v>Переходы подземные, м</v>
          </cell>
          <cell r="N5761">
            <v>1</v>
          </cell>
          <cell r="O5761" t="str">
            <v>KQ-20-01</v>
          </cell>
          <cell r="P5761" t="str">
            <v>Устройство закрытого подземного перехода, м</v>
          </cell>
          <cell r="Q5761">
            <v>1</v>
          </cell>
        </row>
        <row r="5762">
          <cell r="E5762" t="str">
            <v>HU00-01-08-3</v>
          </cell>
          <cell r="F5762" t="str">
            <v>Устройство переходов подземных методом продавливания для труб Ду от 500 мм до 700 мм</v>
          </cell>
          <cell r="G5762" t="str">
            <v>Construction of underground crossings by jacking of pipes, DN from 500 mm to 700 mm</v>
          </cell>
          <cell r="H5762" t="str">
            <v>м</v>
          </cell>
          <cell r="I5762" t="str">
            <v>m</v>
          </cell>
          <cell r="J5762">
            <v>0</v>
          </cell>
          <cell r="K5762">
            <v>0</v>
          </cell>
          <cell r="L5762" t="str">
            <v>KQ-20-00</v>
          </cell>
          <cell r="M5762" t="str">
            <v>Переходы подземные, м</v>
          </cell>
          <cell r="N5762">
            <v>1</v>
          </cell>
          <cell r="O5762" t="str">
            <v>KQ-20-01</v>
          </cell>
          <cell r="P5762" t="str">
            <v>Устройство закрытого подземного перехода, м</v>
          </cell>
          <cell r="Q5762">
            <v>1</v>
          </cell>
        </row>
        <row r="5763">
          <cell r="E5763" t="str">
            <v>HU00-01-08-4</v>
          </cell>
          <cell r="F5763" t="str">
            <v>Устройство переходов подземных методом продавливания для труб Ду от 800 мм до 1000 мм</v>
          </cell>
          <cell r="G5763" t="str">
            <v>Construction of underground crossings by jacking of pipes, DN from 800 mm to 1000 mm</v>
          </cell>
          <cell r="H5763" t="str">
            <v>м</v>
          </cell>
          <cell r="I5763" t="str">
            <v>m</v>
          </cell>
          <cell r="J5763">
            <v>0</v>
          </cell>
          <cell r="K5763">
            <v>0</v>
          </cell>
          <cell r="L5763" t="str">
            <v>KQ-20-00</v>
          </cell>
          <cell r="M5763" t="str">
            <v>Переходы подземные, м</v>
          </cell>
          <cell r="N5763">
            <v>1</v>
          </cell>
          <cell r="O5763" t="str">
            <v>KQ-20-01</v>
          </cell>
          <cell r="P5763" t="str">
            <v>Устройство закрытого подземного перехода, м</v>
          </cell>
          <cell r="Q5763">
            <v>1</v>
          </cell>
        </row>
        <row r="5764">
          <cell r="E5764" t="str">
            <v>HU00-01-08-5</v>
          </cell>
          <cell r="F5764" t="str">
            <v>Устройство переходов подземных методом продавливания для труб Ду 1200 мм и более</v>
          </cell>
          <cell r="G5764" t="str">
            <v>Construction of underground crossings by jacking of pipes, DN 1000 mm and above</v>
          </cell>
          <cell r="H5764" t="str">
            <v>м</v>
          </cell>
          <cell r="I5764" t="str">
            <v>m</v>
          </cell>
          <cell r="J5764">
            <v>0</v>
          </cell>
          <cell r="K5764">
            <v>0</v>
          </cell>
          <cell r="L5764" t="str">
            <v>KQ-20-00</v>
          </cell>
          <cell r="M5764" t="str">
            <v>Переходы подземные, м</v>
          </cell>
          <cell r="N5764">
            <v>1</v>
          </cell>
          <cell r="O5764" t="str">
            <v>KQ-20-01</v>
          </cell>
          <cell r="P5764" t="str">
            <v>Устройство закрытого подземного перехода, м</v>
          </cell>
          <cell r="Q5764">
            <v>1</v>
          </cell>
        </row>
        <row r="5765">
          <cell r="E5765" t="str">
            <v>HU00-01-09</v>
          </cell>
          <cell r="F5765" t="str">
            <v>Монтаж/демонтаж прессово-шнековой установки горизонтального бурения</v>
          </cell>
          <cell r="G5765" t="str">
            <v>Installation/disassembly of the horizontal drilling press and auger rig</v>
          </cell>
        </row>
        <row r="5766">
          <cell r="E5766" t="str">
            <v>HU00-01-09-1</v>
          </cell>
          <cell r="F5766" t="str">
            <v>Монтаж и демонтаж прессово-шнековой установки горизонтального бурения для труб диаметром до 100 мм</v>
          </cell>
          <cell r="G5766" t="str">
            <v>Assembly and disassembly of a horizontal drilling press and auger rig for pipes up to 100 mm in diameter</v>
          </cell>
          <cell r="H5766" t="str">
            <v>шт.</v>
          </cell>
          <cell r="I5766" t="str">
            <v>pcs.</v>
          </cell>
          <cell r="J5766">
            <v>0</v>
          </cell>
          <cell r="K5766">
            <v>0</v>
          </cell>
          <cell r="L5766" t="str">
            <v>KQ-20-00</v>
          </cell>
          <cell r="M5766" t="str">
            <v>Переходы подземные, м</v>
          </cell>
          <cell r="N5766">
            <v>0</v>
          </cell>
          <cell r="O5766" t="str">
            <v>KQ-20-01</v>
          </cell>
          <cell r="P5766" t="str">
            <v>Устройство закрытого подземного перехода, м</v>
          </cell>
          <cell r="Q5766">
            <v>0</v>
          </cell>
        </row>
        <row r="5767">
          <cell r="E5767" t="str">
            <v>HU00-01-09-2</v>
          </cell>
          <cell r="F5767" t="str">
            <v>Монтаж и демонтаж прессово-шнековой установки горизонтального бурения для труб Ду от 100 мм до 200 мм</v>
          </cell>
          <cell r="G5767" t="str">
            <v>Assembly and disassembly of a horizontal drilling press and auger rig for pipes, DN from 100 mm to 200 mm</v>
          </cell>
          <cell r="H5767" t="str">
            <v>шт.</v>
          </cell>
          <cell r="I5767" t="str">
            <v>pcs.</v>
          </cell>
          <cell r="J5767">
            <v>0</v>
          </cell>
          <cell r="K5767">
            <v>0</v>
          </cell>
          <cell r="L5767" t="str">
            <v>KQ-20-00</v>
          </cell>
          <cell r="M5767" t="str">
            <v>Переходы подземные, м</v>
          </cell>
          <cell r="N5767">
            <v>0</v>
          </cell>
          <cell r="O5767" t="str">
            <v>KQ-20-01</v>
          </cell>
          <cell r="P5767" t="str">
            <v>Устройство закрытого подземного перехода, м</v>
          </cell>
          <cell r="Q5767">
            <v>0</v>
          </cell>
        </row>
        <row r="5768">
          <cell r="E5768" t="str">
            <v>HU00-01-09-3</v>
          </cell>
          <cell r="F5768" t="str">
            <v>Монтаж и демонтаж прессово-шнековой установки горизонтального бурения для труб Ду от 300 мм до 400 мм</v>
          </cell>
          <cell r="G5768" t="str">
            <v>Assembly and disassembly of a horizontal drilling press and auger rig for pipes, DN from 300 mm to 400 mm</v>
          </cell>
          <cell r="H5768" t="str">
            <v>шт.</v>
          </cell>
          <cell r="I5768" t="str">
            <v>pcs.</v>
          </cell>
          <cell r="J5768">
            <v>0</v>
          </cell>
          <cell r="K5768">
            <v>0</v>
          </cell>
          <cell r="L5768" t="str">
            <v>KQ-20-00</v>
          </cell>
          <cell r="M5768" t="str">
            <v>Переходы подземные, м</v>
          </cell>
          <cell r="N5768">
            <v>0</v>
          </cell>
          <cell r="O5768" t="str">
            <v>KQ-20-01</v>
          </cell>
          <cell r="P5768" t="str">
            <v>Устройство закрытого подземного перехода, м</v>
          </cell>
          <cell r="Q5768">
            <v>0</v>
          </cell>
        </row>
        <row r="5769">
          <cell r="E5769" t="str">
            <v>HU00-01-09-4</v>
          </cell>
          <cell r="F5769" t="str">
            <v>Монтаж и демонтаж прессово-шнековой установки горизонтального бурения для труб Ду от 500 мм до 700 мм</v>
          </cell>
          <cell r="G5769" t="str">
            <v>Assembly and disassembly of a horizontal drilling press and auger rig for pipes, DN from 500 mm to 700 mm</v>
          </cell>
          <cell r="H5769" t="str">
            <v>шт.</v>
          </cell>
          <cell r="I5769" t="str">
            <v>pcs.</v>
          </cell>
          <cell r="J5769">
            <v>0</v>
          </cell>
          <cell r="K5769">
            <v>0</v>
          </cell>
          <cell r="L5769" t="str">
            <v>KQ-20-00</v>
          </cell>
          <cell r="M5769" t="str">
            <v>Переходы подземные, м</v>
          </cell>
          <cell r="N5769">
            <v>0</v>
          </cell>
          <cell r="O5769" t="str">
            <v>KQ-20-01</v>
          </cell>
          <cell r="P5769" t="str">
            <v>Устройство закрытого подземного перехода, м</v>
          </cell>
          <cell r="Q5769">
            <v>0</v>
          </cell>
        </row>
        <row r="5770">
          <cell r="E5770" t="str">
            <v>HU00-01-09-5</v>
          </cell>
          <cell r="F5770" t="str">
            <v>Монтаж и демонтаж прессово-шнековой установки горизонтального бурения для труб Ду от 800 мм до 1000 мм</v>
          </cell>
          <cell r="G5770" t="str">
            <v>Assembly and disassembly of a horizontal drilling press and auger rig for pipes, DN from 800 mm to 1000 mm</v>
          </cell>
          <cell r="H5770" t="str">
            <v>шт.</v>
          </cell>
          <cell r="I5770" t="str">
            <v>pcs.</v>
          </cell>
          <cell r="J5770">
            <v>0</v>
          </cell>
          <cell r="K5770">
            <v>0</v>
          </cell>
          <cell r="L5770" t="str">
            <v>KQ-20-00</v>
          </cell>
          <cell r="M5770" t="str">
            <v>Переходы подземные, м</v>
          </cell>
          <cell r="N5770">
            <v>0</v>
          </cell>
          <cell r="O5770" t="str">
            <v>KQ-20-01</v>
          </cell>
          <cell r="P5770" t="str">
            <v>Устройство закрытого подземного перехода, м</v>
          </cell>
          <cell r="Q5770">
            <v>0</v>
          </cell>
        </row>
        <row r="5771">
          <cell r="E5771" t="str">
            <v>HU00-01-09-6</v>
          </cell>
          <cell r="F5771" t="str">
            <v>Монтаж и демонтаж прессово-шнековой установки горизонтального бурения для труб Ду 1200 мм и более</v>
          </cell>
          <cell r="G5771" t="str">
            <v>Assembly and disassembly of a horizontal drilling press and auger rig for pipes, DN 1200 mm and above</v>
          </cell>
          <cell r="H5771" t="str">
            <v>шт.</v>
          </cell>
          <cell r="I5771" t="str">
            <v>pcs.</v>
          </cell>
          <cell r="J5771">
            <v>0</v>
          </cell>
          <cell r="K5771">
            <v>0</v>
          </cell>
          <cell r="L5771" t="str">
            <v>KQ-20-00</v>
          </cell>
          <cell r="M5771" t="str">
            <v>Переходы подземные, м</v>
          </cell>
          <cell r="N5771">
            <v>0</v>
          </cell>
          <cell r="O5771" t="str">
            <v>KQ-20-01</v>
          </cell>
          <cell r="P5771" t="str">
            <v>Устройство закрытого подземного перехода, м</v>
          </cell>
          <cell r="Q5771">
            <v>0</v>
          </cell>
        </row>
        <row r="5772">
          <cell r="E5772" t="str">
            <v>HU00-01-10</v>
          </cell>
          <cell r="F5772" t="str">
            <v>Устройство переходов подземных прессово-шнековой установкой горизонтального бурения</v>
          </cell>
          <cell r="G5772" t="str">
            <v>Construction of underground crossings  by a horizontal drilling press and auger rig</v>
          </cell>
        </row>
        <row r="5773">
          <cell r="E5773" t="str">
            <v>HU00-01-10-1</v>
          </cell>
          <cell r="F5773" t="str">
            <v>Устройство переходов подземных прессово-шнековой установкой горизонтального бурения диаметром до 100 мм</v>
          </cell>
          <cell r="G5773" t="str">
            <v>Construction of underground crossings by a horizontal drilling press and auger rig with a diameter of up to 100 mm</v>
          </cell>
          <cell r="H5773" t="str">
            <v>м</v>
          </cell>
          <cell r="I5773" t="str">
            <v>m</v>
          </cell>
          <cell r="J5773">
            <v>0</v>
          </cell>
          <cell r="K5773">
            <v>0</v>
          </cell>
          <cell r="L5773" t="str">
            <v>KQ-20-00</v>
          </cell>
          <cell r="M5773" t="str">
            <v>Переходы подземные, м</v>
          </cell>
          <cell r="N5773">
            <v>1</v>
          </cell>
          <cell r="O5773" t="str">
            <v>KQ-20-01</v>
          </cell>
          <cell r="P5773" t="str">
            <v>Устройство закрытого подземного перехода, м</v>
          </cell>
          <cell r="Q5773">
            <v>1</v>
          </cell>
        </row>
        <row r="5774">
          <cell r="E5774" t="str">
            <v>HU00-01-10-2</v>
          </cell>
          <cell r="F5774" t="str">
            <v>Устройство переходов подземных прессово-шнековой установкой горизонтального бурения ДУ от 100 мм до 200 мм</v>
          </cell>
          <cell r="G5774" t="str">
            <v>Construction of underground crossings by a horizontal drilling press and auger rig, DN from 100 mm to 200 mm</v>
          </cell>
          <cell r="H5774" t="str">
            <v>м</v>
          </cell>
          <cell r="I5774" t="str">
            <v>m</v>
          </cell>
          <cell r="J5774">
            <v>0</v>
          </cell>
          <cell r="K5774">
            <v>0</v>
          </cell>
          <cell r="L5774" t="str">
            <v>KQ-20-00</v>
          </cell>
          <cell r="M5774" t="str">
            <v>Переходы подземные, м</v>
          </cell>
          <cell r="N5774">
            <v>1</v>
          </cell>
          <cell r="O5774" t="str">
            <v>KQ-20-01</v>
          </cell>
          <cell r="P5774" t="str">
            <v>Устройство закрытого подземного перехода, м</v>
          </cell>
          <cell r="Q5774">
            <v>1</v>
          </cell>
        </row>
        <row r="5775">
          <cell r="E5775" t="str">
            <v>HU00-01-10-3</v>
          </cell>
          <cell r="F5775" t="str">
            <v>Устройство переходов подземных прессово-шнековой установкой горизонтального бурения ДУ от  300 мм до 400 мм</v>
          </cell>
          <cell r="G5775" t="str">
            <v>Construction of underground crossings by a horizontal drilling press and auger rig, DN from 300 mm to 400 mm</v>
          </cell>
          <cell r="H5775" t="str">
            <v>м</v>
          </cell>
          <cell r="I5775" t="str">
            <v>m</v>
          </cell>
          <cell r="J5775">
            <v>0</v>
          </cell>
          <cell r="K5775">
            <v>0</v>
          </cell>
          <cell r="L5775" t="str">
            <v>KQ-20-00</v>
          </cell>
          <cell r="M5775" t="str">
            <v>Переходы подземные, м</v>
          </cell>
          <cell r="N5775">
            <v>1</v>
          </cell>
          <cell r="O5775" t="str">
            <v>KQ-20-01</v>
          </cell>
          <cell r="P5775" t="str">
            <v>Устройство закрытого подземного перехода, м</v>
          </cell>
          <cell r="Q5775">
            <v>1</v>
          </cell>
        </row>
        <row r="5776">
          <cell r="E5776" t="str">
            <v>HU00-01-10-4</v>
          </cell>
          <cell r="F5776" t="str">
            <v>Устройство переходов подземных прессово-шнековой установкой горизонтального бурения ДУ от 500 мм до 700 мм</v>
          </cell>
          <cell r="G5776" t="str">
            <v>Construction of underground crossings by a horizontal drilling press and auger rig, DN from 500 mm to 700 mm</v>
          </cell>
          <cell r="H5776" t="str">
            <v>м</v>
          </cell>
          <cell r="I5776" t="str">
            <v>m</v>
          </cell>
          <cell r="J5776">
            <v>0</v>
          </cell>
          <cell r="K5776">
            <v>0</v>
          </cell>
          <cell r="L5776" t="str">
            <v>KQ-20-00</v>
          </cell>
          <cell r="M5776" t="str">
            <v>Переходы подземные, м</v>
          </cell>
          <cell r="N5776">
            <v>1</v>
          </cell>
          <cell r="O5776" t="str">
            <v>KQ-20-01</v>
          </cell>
          <cell r="P5776" t="str">
            <v>Устройство закрытого подземного перехода, м</v>
          </cell>
          <cell r="Q5776">
            <v>1</v>
          </cell>
        </row>
        <row r="5777">
          <cell r="E5777" t="str">
            <v>HU00-01-10-5</v>
          </cell>
          <cell r="F5777" t="str">
            <v>Устройство переходов подземных прессово-шнековой установкой горизонтального бурения ДУ от 800 мм до 1000 мм</v>
          </cell>
          <cell r="G5777" t="str">
            <v>Construction of underground crossings by a horizontal drilling press and auger rig, DN from 800 mm to 1000 mm</v>
          </cell>
          <cell r="H5777" t="str">
            <v>м</v>
          </cell>
          <cell r="I5777" t="str">
            <v>m</v>
          </cell>
          <cell r="J5777">
            <v>0</v>
          </cell>
          <cell r="K5777">
            <v>0</v>
          </cell>
          <cell r="L5777" t="str">
            <v>KQ-20-00</v>
          </cell>
          <cell r="M5777" t="str">
            <v>Переходы подземные, м</v>
          </cell>
          <cell r="N5777">
            <v>1</v>
          </cell>
          <cell r="O5777" t="str">
            <v>KQ-20-01</v>
          </cell>
          <cell r="P5777" t="str">
            <v>Устройство закрытого подземного перехода, м</v>
          </cell>
          <cell r="Q5777">
            <v>1</v>
          </cell>
        </row>
        <row r="5778">
          <cell r="E5778" t="str">
            <v>HU00-01-10-6</v>
          </cell>
          <cell r="F5778" t="str">
            <v>Устройство переходов подземных прессово-шнековой установкой горизонтального бурения ДУ 1200 мм и более</v>
          </cell>
          <cell r="G5778" t="str">
            <v>Construction of underground crossings by horizontal drilling press and auger rig, DN 1200 mm and above</v>
          </cell>
          <cell r="H5778" t="str">
            <v>м</v>
          </cell>
          <cell r="I5778" t="str">
            <v>m</v>
          </cell>
          <cell r="J5778">
            <v>0</v>
          </cell>
          <cell r="K5778">
            <v>0</v>
          </cell>
          <cell r="L5778" t="str">
            <v>KQ-20-00</v>
          </cell>
          <cell r="M5778" t="str">
            <v>Переходы подземные, м</v>
          </cell>
          <cell r="N5778">
            <v>1</v>
          </cell>
          <cell r="O5778" t="str">
            <v>KQ-20-01</v>
          </cell>
          <cell r="P5778" t="str">
            <v>Устройство закрытого подземного перехода, м</v>
          </cell>
          <cell r="Q5778">
            <v>1</v>
          </cell>
        </row>
        <row r="5779">
          <cell r="E5779" t="str">
            <v>HU00-01-11</v>
          </cell>
          <cell r="F5779" t="str">
            <v>Монтаж/демонтаж установки Direct Pipe, включая подготовительные работы на площадке производства работ при прокладке трубы в 1 нитку</v>
          </cell>
          <cell r="G5779" t="str">
            <v>Installation / Dismantling of the Direct Pipe Unit, Including Preparatory Work at the Work Site when Laying a Pipe in 1 line</v>
          </cell>
        </row>
        <row r="5780">
          <cell r="E5780" t="str">
            <v>HU00-01-11-1</v>
          </cell>
          <cell r="F5780" t="str">
            <v>Монтаж/демонтаж установки Direct Pipe с силой продавливания до 5000 кН.</v>
          </cell>
          <cell r="G5780" t="str">
            <v>Installation/dismantling of the Direct Pipe plant with a jacking force of up to 5000 kN.</v>
          </cell>
          <cell r="H5780" t="str">
            <v>шт.</v>
          </cell>
          <cell r="I5780" t="str">
            <v>pcs.</v>
          </cell>
          <cell r="J5780">
            <v>0</v>
          </cell>
          <cell r="K5780">
            <v>0</v>
          </cell>
          <cell r="L5780" t="str">
            <v>KQ-20-00</v>
          </cell>
          <cell r="M5780" t="str">
            <v>Переходы подземные, м</v>
          </cell>
          <cell r="N5780">
            <v>0</v>
          </cell>
          <cell r="O5780" t="str">
            <v>KQ-20-01</v>
          </cell>
          <cell r="P5780" t="str">
            <v>Устройство закрытого подземного перехода, м</v>
          </cell>
          <cell r="Q5780">
            <v>0</v>
          </cell>
        </row>
        <row r="5781">
          <cell r="E5781" t="str">
            <v>HU00-01-12</v>
          </cell>
          <cell r="F5781" t="str">
            <v>Монтаж/демонтаж установки Direct Pipe, включая подготовительные работы на площадке производства работ при прокладке трубы в 2 нитки</v>
          </cell>
          <cell r="G5781" t="str">
            <v>Installation / Dismantling of the Direct Pipe Unit, Including Preparatory Work at the Work Site When Laying a Pipe in 2 Lines</v>
          </cell>
        </row>
        <row r="5782">
          <cell r="E5782" t="str">
            <v>HU00-01-12-1</v>
          </cell>
          <cell r="F5782" t="str">
            <v>Монтаж/демонтаж установки Direct Pipe с силой продавливания до 5000 кН.</v>
          </cell>
          <cell r="G5782" t="str">
            <v>Installation/dismantling of the Direct Pipe plant with a jacking force of up to 5000 kN.</v>
          </cell>
          <cell r="H5782" t="str">
            <v>шт.</v>
          </cell>
          <cell r="I5782" t="str">
            <v>pcs.</v>
          </cell>
          <cell r="J5782">
            <v>3597</v>
          </cell>
          <cell r="K5782">
            <v>2371.5</v>
          </cell>
          <cell r="L5782" t="str">
            <v>KQ-20-00</v>
          </cell>
          <cell r="M5782" t="str">
            <v>Переходы подземные, м</v>
          </cell>
          <cell r="N5782">
            <v>0</v>
          </cell>
          <cell r="O5782" t="str">
            <v>KQ-20-01</v>
          </cell>
          <cell r="P5782" t="str">
            <v>Устройство закрытого подземного перехода, м</v>
          </cell>
          <cell r="Q5782">
            <v>0</v>
          </cell>
        </row>
        <row r="5783">
          <cell r="E5783" t="str">
            <v>HU00-01-13</v>
          </cell>
          <cell r="F5783" t="str">
            <v xml:space="preserve">Устройство переходов подземных методом Direct Pipe, включая устройство футляра и протаскивание рабочей плети </v>
          </cell>
          <cell r="G5783" t="str">
            <v xml:space="preserve">Construction of Underground Crossings by Direct Pipe Method, Including Installation of Sleeve and Pulling of the Welded Pipeline Section </v>
          </cell>
        </row>
        <row r="5784">
          <cell r="E5784" t="str">
            <v>HU00-01-13-1</v>
          </cell>
          <cell r="F5784" t="str">
            <v>Устройство закрытого подземного перехода методом DIRECT- PIPE установками с тяговым усилием 5000 кН, включая устройство футляра Ду 1200мм и протаскивание в футляр рабочей плети Ду 400мм</v>
          </cell>
          <cell r="G5784" t="str">
            <v>Construction of underground crossing by DIRECT PIPE unit method with pulling force up to 5000 kN, including sleeve installation of DN 1200 mm and pulling of a welded pipeline section of DN 400 mm into the sleeve</v>
          </cell>
          <cell r="H5784" t="str">
            <v>м</v>
          </cell>
          <cell r="I5784" t="str">
            <v>m</v>
          </cell>
          <cell r="J5784">
            <v>38.461156402951282</v>
          </cell>
          <cell r="K5784">
            <v>20.501306279981495</v>
          </cell>
          <cell r="L5784" t="str">
            <v>KQ-20-00</v>
          </cell>
          <cell r="M5784" t="str">
            <v>Переходы подземные, м</v>
          </cell>
          <cell r="N5784">
            <v>1</v>
          </cell>
          <cell r="O5784" t="str">
            <v>KQ-20-01</v>
          </cell>
          <cell r="P5784" t="str">
            <v>Устройство закрытого подземного перехода, м</v>
          </cell>
          <cell r="Q5784">
            <v>1</v>
          </cell>
        </row>
        <row r="5785">
          <cell r="E5785" t="str">
            <v>HU00-01-14</v>
          </cell>
          <cell r="F5785" t="str">
            <v>Монтаж/демонтаж установки ГНБ (ННБ), включая подготовительные работы при прокладке трубы в 2 нитки</v>
          </cell>
          <cell r="G5785" t="str">
            <v>Installation/Dismantling of an HDD (DD) Rig, including Preparatory Works when Laying a Pipe in 2 Lines</v>
          </cell>
        </row>
        <row r="5786">
          <cell r="E5786" t="str">
            <v>HU00-01-14-1</v>
          </cell>
          <cell r="F5786" t="str">
            <v>Монтаж и демонтаж установки ГНБ (ННБ) с тяговым усилием до 200 кН</v>
          </cell>
          <cell r="G5786" t="str">
            <v>Installation and disassembly of the HDD (DD) rig with pulling force up to 200 kN</v>
          </cell>
          <cell r="H5786" t="str">
            <v>шт.</v>
          </cell>
          <cell r="I5786" t="str">
            <v>pcs.</v>
          </cell>
          <cell r="J5786">
            <v>0</v>
          </cell>
          <cell r="K5786">
            <v>0</v>
          </cell>
          <cell r="L5786" t="str">
            <v>KQ-20-00</v>
          </cell>
          <cell r="M5786" t="str">
            <v>Переходы подземные, м</v>
          </cell>
          <cell r="N5786">
            <v>0</v>
          </cell>
          <cell r="O5786" t="str">
            <v>KQ-20-01</v>
          </cell>
          <cell r="P5786" t="str">
            <v>Устройство закрытого подземного перехода, м</v>
          </cell>
          <cell r="Q5786">
            <v>0</v>
          </cell>
        </row>
        <row r="5787">
          <cell r="E5787" t="str">
            <v>HU00-01-14-2</v>
          </cell>
          <cell r="F5787" t="str">
            <v>Монтаж и демонтаж установки ГНБ (ННБ) с тяговым усилием от 200кН до 500 кН</v>
          </cell>
          <cell r="G5787" t="str">
            <v>Installation and disassembly of an HDD (DD) rig with pulling force from 200 kN to 500 kN</v>
          </cell>
          <cell r="H5787" t="str">
            <v>шт.</v>
          </cell>
          <cell r="I5787" t="str">
            <v>pcs.</v>
          </cell>
          <cell r="J5787">
            <v>0</v>
          </cell>
          <cell r="K5787">
            <v>0</v>
          </cell>
          <cell r="L5787" t="str">
            <v>KQ-20-00</v>
          </cell>
          <cell r="M5787" t="str">
            <v>Переходы подземные, м</v>
          </cell>
          <cell r="N5787">
            <v>0</v>
          </cell>
          <cell r="O5787" t="str">
            <v>KQ-20-01</v>
          </cell>
          <cell r="P5787" t="str">
            <v>Устройство закрытого подземного перехода, м</v>
          </cell>
          <cell r="Q5787">
            <v>0</v>
          </cell>
        </row>
        <row r="5788">
          <cell r="E5788" t="str">
            <v>HU00-01-14-3</v>
          </cell>
          <cell r="F5788" t="str">
            <v>Монтаж и демонтаж установки ГНБ (ННБ) с тяговым усилием от 500 кН до 1000 кН</v>
          </cell>
          <cell r="G5788" t="str">
            <v>Installation and disassembly of an HDD (DD) rig with pulling force from 500 kN to 1000 kN</v>
          </cell>
          <cell r="H5788" t="str">
            <v>шт.</v>
          </cell>
          <cell r="I5788" t="str">
            <v>pcs.</v>
          </cell>
          <cell r="J5788">
            <v>0</v>
          </cell>
          <cell r="K5788">
            <v>0</v>
          </cell>
          <cell r="L5788" t="str">
            <v>KQ-20-00</v>
          </cell>
          <cell r="M5788" t="str">
            <v>Переходы подземные, м</v>
          </cell>
          <cell r="N5788">
            <v>0</v>
          </cell>
          <cell r="O5788" t="str">
            <v>KQ-20-01</v>
          </cell>
          <cell r="P5788" t="str">
            <v>Устройство закрытого подземного перехода, м</v>
          </cell>
          <cell r="Q5788">
            <v>0</v>
          </cell>
        </row>
        <row r="5789">
          <cell r="E5789" t="str">
            <v>HU00-01-14-4</v>
          </cell>
          <cell r="F5789" t="str">
            <v>Монтаж и демонтаж установки ГНБ (ННБ) с тяговым усилием от 1000кН до 2500 кН</v>
          </cell>
          <cell r="G5789" t="str">
            <v>Installation and disassembly of an HDD (DD) rig with pulling force from 1000 kN to 2500 kN</v>
          </cell>
          <cell r="H5789" t="str">
            <v>шт.</v>
          </cell>
          <cell r="I5789" t="str">
            <v>pcs.</v>
          </cell>
          <cell r="J5789">
            <v>1807</v>
          </cell>
          <cell r="K5789">
            <v>1504</v>
          </cell>
          <cell r="L5789" t="str">
            <v>KQ-20-00</v>
          </cell>
          <cell r="M5789" t="str">
            <v>Переходы подземные, м</v>
          </cell>
          <cell r="N5789">
            <v>0</v>
          </cell>
          <cell r="O5789" t="str">
            <v>KQ-20-01</v>
          </cell>
          <cell r="P5789" t="str">
            <v>Устройство закрытого подземного перехода, м</v>
          </cell>
          <cell r="Q5789">
            <v>0</v>
          </cell>
        </row>
        <row r="5790">
          <cell r="E5790" t="str">
            <v>HU00-02</v>
          </cell>
          <cell r="F5790" t="str">
            <v>Устройство футляра открытым способом</v>
          </cell>
          <cell r="G5790" t="str">
            <v>Sleeve open installation</v>
          </cell>
        </row>
        <row r="5791">
          <cell r="E5791" t="str">
            <v>HU00-02-01</v>
          </cell>
          <cell r="F5791" t="str">
            <v>Устройство футляра открытым способом из стальных труб</v>
          </cell>
          <cell r="G5791" t="str">
            <v>Sleeve installation of steel pipes by open method</v>
          </cell>
        </row>
        <row r="5792">
          <cell r="E5792" t="str">
            <v>HU00-02-01-1</v>
          </cell>
          <cell r="F5792" t="str">
            <v>Устройство футляра открытым способом из стальных труб до Ду 250</v>
          </cell>
          <cell r="G5792" t="str">
            <v>Sleeve installation of steel pipes by open method, DN up to 250</v>
          </cell>
          <cell r="H5792" t="str">
            <v>м</v>
          </cell>
          <cell r="I5792" t="str">
            <v>m</v>
          </cell>
          <cell r="J5792">
            <v>4.3129999999999997</v>
          </cell>
          <cell r="K5792">
            <v>0.34599999999999997</v>
          </cell>
          <cell r="L5792" t="str">
            <v>KQ-20-00</v>
          </cell>
          <cell r="M5792" t="str">
            <v>Переходы подземные, м</v>
          </cell>
          <cell r="N5792">
            <v>1</v>
          </cell>
          <cell r="O5792" t="str">
            <v>KQ-20-02</v>
          </cell>
          <cell r="P5792" t="str">
            <v>Устройство открытого подземного перехода (футляра), м</v>
          </cell>
          <cell r="Q5792">
            <v>1</v>
          </cell>
        </row>
        <row r="5793">
          <cell r="E5793" t="str">
            <v>HU00-02-01-2</v>
          </cell>
          <cell r="F5793" t="str">
            <v>Устройство футляра открытым способом из стальных труб свыше Ду 250 до Ду 400</v>
          </cell>
          <cell r="G5793" t="str">
            <v>Sleeve installation of steel pipes by open method, over DN 250 to DN 400</v>
          </cell>
          <cell r="H5793" t="str">
            <v>м</v>
          </cell>
          <cell r="I5793" t="str">
            <v>m</v>
          </cell>
          <cell r="J5793">
            <v>5.1755999999999993</v>
          </cell>
          <cell r="K5793">
            <v>0.41519999999999996</v>
          </cell>
          <cell r="L5793" t="str">
            <v>KQ-20-00</v>
          </cell>
          <cell r="M5793" t="str">
            <v>Переходы подземные, м</v>
          </cell>
          <cell r="N5793">
            <v>1</v>
          </cell>
          <cell r="O5793" t="str">
            <v>KQ-20-02</v>
          </cell>
          <cell r="P5793" t="str">
            <v>Устройство открытого подземного перехода (футляра), м</v>
          </cell>
          <cell r="Q5793">
            <v>1</v>
          </cell>
        </row>
        <row r="5794">
          <cell r="E5794" t="str">
            <v>HU00-02-01-3</v>
          </cell>
          <cell r="F5794" t="str">
            <v>Устройство футляра открытым способом из стальных труб свыше Ду 400 до Ду 700</v>
          </cell>
          <cell r="G5794" t="str">
            <v>Sleeve installation of steel pipes by open method, over DN 400 to DN 700</v>
          </cell>
          <cell r="H5794" t="str">
            <v>м</v>
          </cell>
          <cell r="I5794" t="str">
            <v>m</v>
          </cell>
          <cell r="J5794">
            <v>6.2107199999999994</v>
          </cell>
          <cell r="K5794">
            <v>0.49823999999999991</v>
          </cell>
          <cell r="L5794" t="str">
            <v>KQ-20-00</v>
          </cell>
          <cell r="M5794" t="str">
            <v>Переходы подземные, м</v>
          </cell>
          <cell r="N5794">
            <v>1</v>
          </cell>
          <cell r="O5794" t="str">
            <v>KQ-20-02</v>
          </cell>
          <cell r="P5794" t="str">
            <v>Устройство открытого подземного перехода (футляра), м</v>
          </cell>
          <cell r="Q5794">
            <v>1</v>
          </cell>
        </row>
        <row r="5795">
          <cell r="E5795" t="str">
            <v>HU00-02-01-4</v>
          </cell>
          <cell r="F5795" t="str">
            <v>Устройство футляра открытым способом из стальных труб свыше Ду 700 до Ду 1100</v>
          </cell>
          <cell r="G5795" t="str">
            <v>Sleeve installation of steel pipes by open method, over DN 700 to DN 1100</v>
          </cell>
          <cell r="H5795" t="str">
            <v>м</v>
          </cell>
          <cell r="I5795" t="str">
            <v>m</v>
          </cell>
          <cell r="J5795">
            <v>7.452863999999999</v>
          </cell>
          <cell r="K5795">
            <v>0.59788799999999986</v>
          </cell>
          <cell r="L5795" t="str">
            <v>KQ-20-00</v>
          </cell>
          <cell r="M5795" t="str">
            <v>Переходы подземные, м</v>
          </cell>
          <cell r="N5795">
            <v>1</v>
          </cell>
          <cell r="O5795" t="str">
            <v>KQ-20-02</v>
          </cell>
          <cell r="P5795" t="str">
            <v>Устройство открытого подземного перехода (футляра), м</v>
          </cell>
          <cell r="Q5795">
            <v>1</v>
          </cell>
        </row>
        <row r="5796">
          <cell r="E5796" t="str">
            <v>HU00-02-01-5</v>
          </cell>
          <cell r="F5796" t="str">
            <v>Устройство футляра открытым способом из стальных труб свыше Ду 1100 до Ду 1300</v>
          </cell>
          <cell r="G5796" t="str">
            <v>Sleeve installation of steel pipes by open method, over DN 1100 to DN 1300</v>
          </cell>
          <cell r="H5796" t="str">
            <v>м</v>
          </cell>
          <cell r="I5796" t="str">
            <v>m</v>
          </cell>
          <cell r="J5796">
            <v>8.9434367999999989</v>
          </cell>
          <cell r="K5796">
            <v>0.71746559999999981</v>
          </cell>
          <cell r="L5796" t="str">
            <v>KQ-20-00</v>
          </cell>
          <cell r="M5796" t="str">
            <v>Переходы подземные, м</v>
          </cell>
          <cell r="N5796">
            <v>1</v>
          </cell>
          <cell r="O5796" t="str">
            <v>KQ-20-02</v>
          </cell>
          <cell r="P5796" t="str">
            <v>Устройство открытого подземного перехода (футляра), м</v>
          </cell>
          <cell r="Q5796">
            <v>1</v>
          </cell>
        </row>
        <row r="5797">
          <cell r="E5797" t="str">
            <v>HU00-02-01-6</v>
          </cell>
          <cell r="F5797" t="str">
            <v>Устройство футляра открытым способом из стальных труб свыше Ду 1300</v>
          </cell>
          <cell r="G5797" t="str">
            <v>Sleeve installation of steel pipes by open method, DN over1300</v>
          </cell>
          <cell r="H5797" t="str">
            <v>м</v>
          </cell>
          <cell r="I5797" t="str">
            <v>m</v>
          </cell>
          <cell r="J5797">
            <v>11.4567</v>
          </cell>
          <cell r="K5797">
            <v>1.0123</v>
          </cell>
          <cell r="L5797" t="str">
            <v>KQ-20-00</v>
          </cell>
          <cell r="M5797" t="str">
            <v>Переходы подземные, м</v>
          </cell>
          <cell r="N5797">
            <v>1</v>
          </cell>
          <cell r="O5797" t="str">
            <v>KQ-20-02</v>
          </cell>
          <cell r="P5797" t="str">
            <v>Устройство открытого подземного перехода (футляра), м</v>
          </cell>
          <cell r="Q5797">
            <v>1</v>
          </cell>
        </row>
        <row r="5798">
          <cell r="E5798" t="str">
            <v>HU00-02-02</v>
          </cell>
          <cell r="F5798" t="str">
            <v>Устройство футляра открытым способом из полиэтиленовых/полипропиленовых труб</v>
          </cell>
          <cell r="G5798" t="str">
            <v>Sleeve installation of polyethylene/polypropylene pipes by open method</v>
          </cell>
        </row>
        <row r="5799">
          <cell r="E5799" t="str">
            <v>HU00-02-02-1</v>
          </cell>
          <cell r="F5799" t="str">
            <v>Устройство футляра открытым способом из полиэтиленовых/полипропиленовых труб до Ду 250</v>
          </cell>
          <cell r="G5799" t="str">
            <v>Sleeve installation of polyethylene / polypropylene pipes by open method, DN up to 250</v>
          </cell>
          <cell r="H5799" t="str">
            <v>м</v>
          </cell>
          <cell r="I5799" t="str">
            <v>m</v>
          </cell>
          <cell r="J5799">
            <v>4</v>
          </cell>
          <cell r="K5799">
            <v>0.09</v>
          </cell>
          <cell r="L5799" t="str">
            <v>KQ-20-00</v>
          </cell>
          <cell r="M5799" t="str">
            <v>Переходы подземные, м</v>
          </cell>
          <cell r="N5799">
            <v>1</v>
          </cell>
          <cell r="O5799" t="str">
            <v>KQ-20-02</v>
          </cell>
          <cell r="P5799" t="str">
            <v>Устройство открытого подземного перехода (футляра), м</v>
          </cell>
          <cell r="Q5799">
            <v>1</v>
          </cell>
        </row>
        <row r="5800">
          <cell r="E5800" t="str">
            <v>HU00-02-02-2</v>
          </cell>
          <cell r="F5800" t="str">
            <v>Устройство футляра открытым способом из полиэтиленовых/полипропиленовых труб свыше Ду 250 до Ду 400</v>
          </cell>
          <cell r="G5800" t="str">
            <v>Sleeve installation of polyethylene / polypropylene pipes by open method, DN from 250 to DN 400</v>
          </cell>
          <cell r="H5800" t="str">
            <v>м</v>
          </cell>
          <cell r="I5800" t="str">
            <v>m</v>
          </cell>
          <cell r="J5800">
            <v>4</v>
          </cell>
          <cell r="K5800">
            <v>0.09</v>
          </cell>
          <cell r="L5800" t="str">
            <v>KQ-20-00</v>
          </cell>
          <cell r="M5800" t="str">
            <v>Переходы подземные, м</v>
          </cell>
          <cell r="N5800">
            <v>1</v>
          </cell>
          <cell r="O5800" t="str">
            <v>KQ-20-02</v>
          </cell>
          <cell r="P5800" t="str">
            <v>Устройство открытого подземного перехода (футляра), м</v>
          </cell>
          <cell r="Q5800">
            <v>1</v>
          </cell>
        </row>
        <row r="5801">
          <cell r="E5801" t="str">
            <v>HU00-02-02-3</v>
          </cell>
          <cell r="F5801" t="str">
            <v>Устройство футляра открытым способом из полиэтиленовых/полипропиленовых труб свыше Ду 400 до Ду 700</v>
          </cell>
          <cell r="G5801" t="str">
            <v>Sleeve installation of polyethylene / polypropylene pipes by open method, DN from 400 to DN 700</v>
          </cell>
          <cell r="H5801" t="str">
            <v>м</v>
          </cell>
          <cell r="I5801" t="str">
            <v>m</v>
          </cell>
          <cell r="J5801">
            <v>4</v>
          </cell>
          <cell r="K5801">
            <v>0.09</v>
          </cell>
          <cell r="L5801" t="str">
            <v>KQ-20-00</v>
          </cell>
          <cell r="M5801" t="str">
            <v>Переходы подземные, м</v>
          </cell>
          <cell r="N5801">
            <v>1</v>
          </cell>
          <cell r="O5801" t="str">
            <v>KQ-20-02</v>
          </cell>
          <cell r="P5801" t="str">
            <v>Устройство открытого подземного перехода (футляра), м</v>
          </cell>
          <cell r="Q5801">
            <v>1</v>
          </cell>
        </row>
        <row r="5802">
          <cell r="E5802" t="str">
            <v>HU00-02-02-4</v>
          </cell>
          <cell r="F5802" t="str">
            <v>Устройство футляра открытым способом из полиэтиленовых/полипропиленовых труб свыше Ду 700 до Ду 1100</v>
          </cell>
          <cell r="G5802" t="str">
            <v>Sleeve installation of polyethylene / polypropylene pipes by open method, DN from 700 to DN 1100</v>
          </cell>
          <cell r="H5802" t="str">
            <v>м</v>
          </cell>
          <cell r="I5802" t="str">
            <v>m</v>
          </cell>
          <cell r="J5802">
            <v>0</v>
          </cell>
          <cell r="K5802">
            <v>0</v>
          </cell>
          <cell r="L5802" t="str">
            <v>KQ-20-00</v>
          </cell>
          <cell r="M5802" t="str">
            <v>Переходы подземные, м</v>
          </cell>
          <cell r="N5802">
            <v>1</v>
          </cell>
          <cell r="O5802" t="str">
            <v>KQ-20-02</v>
          </cell>
          <cell r="P5802" t="str">
            <v>Устройство открытого подземного перехода (футляра), м</v>
          </cell>
          <cell r="Q5802">
            <v>1</v>
          </cell>
        </row>
        <row r="5803">
          <cell r="E5803" t="str">
            <v>HU00-02-02-5</v>
          </cell>
          <cell r="F5803" t="str">
            <v>Устройство футляра открытым способом из полиэтиленовых/полипропиленовых труб свыше Ду 1100 до Ду 1300</v>
          </cell>
          <cell r="G5803" t="str">
            <v>Sleeve installation of polyethylene / polypropylene pipes by open method, DN from 1100 to DN 1300</v>
          </cell>
          <cell r="H5803" t="str">
            <v>м</v>
          </cell>
          <cell r="I5803" t="str">
            <v>m</v>
          </cell>
          <cell r="J5803">
            <v>0</v>
          </cell>
          <cell r="K5803">
            <v>0</v>
          </cell>
          <cell r="L5803" t="str">
            <v>KQ-20-00</v>
          </cell>
          <cell r="M5803" t="str">
            <v>Переходы подземные, м</v>
          </cell>
          <cell r="N5803">
            <v>1</v>
          </cell>
          <cell r="O5803" t="str">
            <v>KQ-20-02</v>
          </cell>
          <cell r="P5803" t="str">
            <v>Устройство открытого подземного перехода (футляра), м</v>
          </cell>
          <cell r="Q5803">
            <v>1</v>
          </cell>
        </row>
        <row r="5804">
          <cell r="E5804" t="str">
            <v>HU00-02-02-6</v>
          </cell>
          <cell r="F5804" t="str">
            <v>Устройство футляра открытым способом из полиэтиленовых/полипропиленовых труб свыше Ду 1300</v>
          </cell>
          <cell r="G5804" t="str">
            <v>Sleeve installation of polyethylene / polypropylene pipes by open method, DN over1300</v>
          </cell>
          <cell r="H5804" t="str">
            <v>м</v>
          </cell>
          <cell r="I5804" t="str">
            <v>m</v>
          </cell>
          <cell r="J5804">
            <v>0</v>
          </cell>
          <cell r="K5804">
            <v>0</v>
          </cell>
          <cell r="L5804" t="str">
            <v>KQ-20-00</v>
          </cell>
          <cell r="M5804" t="str">
            <v>Переходы подземные, м</v>
          </cell>
          <cell r="N5804">
            <v>1</v>
          </cell>
          <cell r="O5804" t="str">
            <v>KQ-20-02</v>
          </cell>
          <cell r="P5804" t="str">
            <v>Устройство открытого подземного перехода (футляра), м</v>
          </cell>
          <cell r="Q5804">
            <v>1</v>
          </cell>
        </row>
        <row r="5805">
          <cell r="E5805" t="str">
            <v>HU00-02-03</v>
          </cell>
          <cell r="F5805" t="str">
            <v>Испытание манжет на герметичность</v>
          </cell>
          <cell r="G5805" t="str">
            <v>Cuff leak test</v>
          </cell>
        </row>
        <row r="5806">
          <cell r="E5806" t="str">
            <v>HU00-02-03-1</v>
          </cell>
          <cell r="F5806" t="str">
            <v>Испытание манжет на герметичность</v>
          </cell>
          <cell r="G5806" t="str">
            <v>Cuff leak test</v>
          </cell>
          <cell r="H5806" t="str">
            <v>комплект</v>
          </cell>
          <cell r="I5806" t="str">
            <v>package</v>
          </cell>
          <cell r="J5806">
            <v>12</v>
          </cell>
          <cell r="K5806">
            <v>3</v>
          </cell>
          <cell r="L5806" t="str">
            <v>KQ-20-00</v>
          </cell>
          <cell r="M5806" t="str">
            <v>Переходы подземные, м</v>
          </cell>
          <cell r="N5806">
            <v>0</v>
          </cell>
          <cell r="O5806" t="str">
            <v>KQ-20-04</v>
          </cell>
          <cell r="P5806" t="str">
            <v>Испытание подземных переходов, компл.</v>
          </cell>
          <cell r="Q5806">
            <v>1</v>
          </cell>
        </row>
        <row r="5807">
          <cell r="E5807" t="str">
            <v>HU00-03</v>
          </cell>
          <cell r="F5807" t="str">
            <v>Протаскивание труб стальных/полиэтиленовых в футляр</v>
          </cell>
          <cell r="G5807" t="str">
            <v>Steel/ polyethylene pipes casing</v>
          </cell>
        </row>
        <row r="5808">
          <cell r="E5808" t="str">
            <v>HU00-03-01</v>
          </cell>
          <cell r="F5808" t="str">
            <v>Протаскивание труб стальных/полиэтиленовых в футляр</v>
          </cell>
          <cell r="G5808" t="str">
            <v>Steel/ polyethylene pipes casing</v>
          </cell>
        </row>
        <row r="5809">
          <cell r="E5809" t="str">
            <v>HU00-03-01-1</v>
          </cell>
          <cell r="F5809" t="str">
            <v>Протаскивание труб стальных/полиэтиленовых в футляр Ду до 110мм</v>
          </cell>
          <cell r="G5809" t="str">
            <v>Pulling of steel / polyethylene pipes into the sleeve, DN up to 110 mm</v>
          </cell>
          <cell r="H5809" t="str">
            <v>м</v>
          </cell>
          <cell r="I5809" t="str">
            <v>m</v>
          </cell>
          <cell r="J5809">
            <v>1.1599999999999999</v>
          </cell>
          <cell r="K5809">
            <v>0.33</v>
          </cell>
          <cell r="L5809" t="str">
            <v>KQ-20-00</v>
          </cell>
          <cell r="M5809" t="str">
            <v>Переходы подземные, м</v>
          </cell>
          <cell r="N5809">
            <v>0</v>
          </cell>
          <cell r="O5809" t="str">
            <v>KQ-20-03</v>
          </cell>
          <cell r="P5809" t="str">
            <v>Протаскивание труб в футляр, м</v>
          </cell>
          <cell r="Q5809">
            <v>1</v>
          </cell>
        </row>
        <row r="5810">
          <cell r="E5810" t="str">
            <v>HU00-03-01-2</v>
          </cell>
          <cell r="F5810" t="str">
            <v>Протаскивание труб стальных/полиэтиленовых в футляр Ду от 110мм до 160мм</v>
          </cell>
          <cell r="G5810" t="str">
            <v>Pulling of steel / polyethylene pipes into the sleeve, DN from 110 mm to 160 mm</v>
          </cell>
          <cell r="H5810" t="str">
            <v>м</v>
          </cell>
          <cell r="I5810" t="str">
            <v>m</v>
          </cell>
          <cell r="J5810">
            <v>1.17</v>
          </cell>
          <cell r="K5810">
            <v>0.33</v>
          </cell>
          <cell r="L5810" t="str">
            <v>KQ-20-00</v>
          </cell>
          <cell r="M5810" t="str">
            <v>Переходы подземные, м</v>
          </cell>
          <cell r="N5810">
            <v>0</v>
          </cell>
          <cell r="O5810" t="str">
            <v>KQ-20-03</v>
          </cell>
          <cell r="P5810" t="str">
            <v>Протаскивание труб в футляр, м</v>
          </cell>
          <cell r="Q5810">
            <v>1</v>
          </cell>
        </row>
        <row r="5811">
          <cell r="E5811" t="str">
            <v>HU00-03-01-3</v>
          </cell>
          <cell r="F5811" t="str">
            <v>Протаскивание труб стальных/полиэтиленовых в футляр ДУ от 160мм до 200мм</v>
          </cell>
          <cell r="G5811" t="str">
            <v>Pulling of steel / polyethylene pipes into the sleeve, DN from 160 mm to 200 mm</v>
          </cell>
          <cell r="H5811" t="str">
            <v>м</v>
          </cell>
          <cell r="I5811" t="str">
            <v>m</v>
          </cell>
          <cell r="J5811">
            <v>1.58</v>
          </cell>
          <cell r="K5811">
            <v>0.33</v>
          </cell>
          <cell r="L5811" t="str">
            <v>KQ-20-00</v>
          </cell>
          <cell r="M5811" t="str">
            <v>Переходы подземные, м</v>
          </cell>
          <cell r="N5811">
            <v>0</v>
          </cell>
          <cell r="O5811" t="str">
            <v>KQ-20-03</v>
          </cell>
          <cell r="P5811" t="str">
            <v>Протаскивание труб в футляр, м</v>
          </cell>
          <cell r="Q5811">
            <v>1</v>
          </cell>
        </row>
        <row r="5812">
          <cell r="E5812" t="str">
            <v>HU00-03-01-4</v>
          </cell>
          <cell r="F5812" t="str">
            <v>Протаскивание труб стальных/полиэтиленовых в футляр ДУ от 200мм до 250мм</v>
          </cell>
          <cell r="G5812" t="str">
            <v>Pulling of steel / polyethylene pipes into the sleeve, DN from 200 mm to 250 mm</v>
          </cell>
          <cell r="H5812" t="str">
            <v>м</v>
          </cell>
          <cell r="I5812" t="str">
            <v>m</v>
          </cell>
          <cell r="J5812">
            <v>1.6</v>
          </cell>
          <cell r="K5812">
            <v>0.46</v>
          </cell>
          <cell r="L5812" t="str">
            <v>KQ-20-00</v>
          </cell>
          <cell r="M5812" t="str">
            <v>Переходы подземные, м</v>
          </cell>
          <cell r="N5812">
            <v>0</v>
          </cell>
          <cell r="O5812" t="str">
            <v>KQ-20-03</v>
          </cell>
          <cell r="P5812" t="str">
            <v>Протаскивание труб в футляр, м</v>
          </cell>
          <cell r="Q5812">
            <v>1</v>
          </cell>
        </row>
        <row r="5813">
          <cell r="E5813" t="str">
            <v>HU00-03-01-5</v>
          </cell>
          <cell r="F5813" t="str">
            <v>Протаскивание труб стальных/полиэтиленовых в футляр ДУ от 250мм до 315мм</v>
          </cell>
          <cell r="G5813" t="str">
            <v>Pulling of steel / polyethylene pipes into the sleeve, DN from 250 mm to 315 mm</v>
          </cell>
          <cell r="H5813" t="str">
            <v>м</v>
          </cell>
          <cell r="I5813" t="str">
            <v>m</v>
          </cell>
          <cell r="J5813">
            <v>2.14</v>
          </cell>
          <cell r="K5813">
            <v>0.46</v>
          </cell>
          <cell r="L5813" t="str">
            <v>KQ-20-00</v>
          </cell>
          <cell r="M5813" t="str">
            <v>Переходы подземные, м</v>
          </cell>
          <cell r="N5813">
            <v>0</v>
          </cell>
          <cell r="O5813" t="str">
            <v>KQ-20-03</v>
          </cell>
          <cell r="P5813" t="str">
            <v>Протаскивание труб в футляр, м</v>
          </cell>
          <cell r="Q5813">
            <v>1</v>
          </cell>
        </row>
        <row r="5814">
          <cell r="E5814" t="str">
            <v>HU00-03-01-6</v>
          </cell>
          <cell r="F5814" t="str">
            <v>Протаскивание труб стальных/полиэтиленовых в футляр ДУ от 315мм до 355мм</v>
          </cell>
          <cell r="G5814" t="str">
            <v>Pulling of steel / polyethylene pipes into the sleeve, DN from 315 mm to 355 mm</v>
          </cell>
          <cell r="H5814" t="str">
            <v>м</v>
          </cell>
          <cell r="I5814" t="str">
            <v>m</v>
          </cell>
          <cell r="J5814">
            <v>2.16</v>
          </cell>
          <cell r="K5814">
            <v>0.64</v>
          </cell>
          <cell r="L5814" t="str">
            <v>KQ-20-00</v>
          </cell>
          <cell r="M5814" t="str">
            <v>Переходы подземные, м</v>
          </cell>
          <cell r="N5814">
            <v>0</v>
          </cell>
          <cell r="O5814" t="str">
            <v>KQ-20-03</v>
          </cell>
          <cell r="P5814" t="str">
            <v>Протаскивание труб в футляр, м</v>
          </cell>
          <cell r="Q5814">
            <v>1</v>
          </cell>
        </row>
        <row r="5815">
          <cell r="E5815" t="str">
            <v>HU00-03-01-7</v>
          </cell>
          <cell r="F5815" t="str">
            <v>Протаскивание труб стальных/полиэтиленовых в футляр ДУ от 355мм до 400мм</v>
          </cell>
          <cell r="G5815" t="str">
            <v>Pulling of steel / polyethylene pipes into the sleeve, DN from 355 mm to 400 mm</v>
          </cell>
          <cell r="H5815" t="str">
            <v>м</v>
          </cell>
          <cell r="I5815" t="str">
            <v>m</v>
          </cell>
          <cell r="J5815">
            <v>2.63</v>
          </cell>
          <cell r="K5815">
            <v>0.79</v>
          </cell>
          <cell r="L5815" t="str">
            <v>KQ-20-00</v>
          </cell>
          <cell r="M5815" t="str">
            <v>Переходы подземные, м</v>
          </cell>
          <cell r="N5815">
            <v>0</v>
          </cell>
          <cell r="O5815" t="str">
            <v>KQ-20-03</v>
          </cell>
          <cell r="P5815" t="str">
            <v>Протаскивание труб в футляр, м</v>
          </cell>
          <cell r="Q5815">
            <v>1</v>
          </cell>
        </row>
        <row r="5816">
          <cell r="E5816" t="str">
            <v>HU00-03-01-8</v>
          </cell>
          <cell r="F5816" t="str">
            <v>Протаскивание труб стальных/полиэтиленовых в футляр ДУ от 400мм до 450мм</v>
          </cell>
          <cell r="G5816" t="str">
            <v>Pulling of steel / polyethylene pipes into the sleeve, DN from 400 mm to 450 mm</v>
          </cell>
          <cell r="H5816" t="str">
            <v>м</v>
          </cell>
          <cell r="I5816" t="str">
            <v>m</v>
          </cell>
          <cell r="J5816">
            <v>2.65</v>
          </cell>
          <cell r="K5816">
            <v>0.79</v>
          </cell>
          <cell r="L5816" t="str">
            <v>KQ-20-00</v>
          </cell>
          <cell r="M5816" t="str">
            <v>Переходы подземные, м</v>
          </cell>
          <cell r="N5816">
            <v>0</v>
          </cell>
          <cell r="O5816" t="str">
            <v>KQ-20-03</v>
          </cell>
          <cell r="P5816" t="str">
            <v>Протаскивание труб в футляр, м</v>
          </cell>
          <cell r="Q5816">
            <v>1</v>
          </cell>
        </row>
        <row r="5817">
          <cell r="E5817" t="str">
            <v>HU00-03-01-9</v>
          </cell>
          <cell r="F5817" t="str">
            <v>Протаскивание труб стальных/полиэтиленовых в футляр ДУ от 450мм до 500мм</v>
          </cell>
          <cell r="G5817" t="str">
            <v>Pulling of steel / polyethylene pipes into the sleeve, DN from 450 mm to 500 mm</v>
          </cell>
          <cell r="H5817" t="str">
            <v>м</v>
          </cell>
          <cell r="I5817" t="str">
            <v>m</v>
          </cell>
          <cell r="J5817">
            <v>2.65</v>
          </cell>
          <cell r="K5817">
            <v>1.01</v>
          </cell>
          <cell r="L5817" t="str">
            <v>KQ-20-00</v>
          </cell>
          <cell r="M5817" t="str">
            <v>Переходы подземные, м</v>
          </cell>
          <cell r="N5817">
            <v>0</v>
          </cell>
          <cell r="O5817" t="str">
            <v>KQ-20-03</v>
          </cell>
          <cell r="P5817" t="str">
            <v>Протаскивание труб в футляр, м</v>
          </cell>
          <cell r="Q5817">
            <v>1</v>
          </cell>
        </row>
        <row r="5818">
          <cell r="E5818" t="str">
            <v>HU00-03-01-10</v>
          </cell>
          <cell r="F5818" t="str">
            <v>Протаскивание труб стальных/полиэтиленовых в футляр ДУ от 500мм до 560мм</v>
          </cell>
          <cell r="G5818" t="str">
            <v>Pulling of steel / polyethylene pipes into the sleeve, DN from 500 mm to 560 mm</v>
          </cell>
          <cell r="H5818" t="str">
            <v>м</v>
          </cell>
          <cell r="I5818" t="str">
            <v>m</v>
          </cell>
          <cell r="J5818">
            <v>3.32</v>
          </cell>
          <cell r="K5818">
            <v>1.01</v>
          </cell>
          <cell r="L5818" t="str">
            <v>KQ-20-00</v>
          </cell>
          <cell r="M5818" t="str">
            <v>Переходы подземные, м</v>
          </cell>
          <cell r="N5818">
            <v>0</v>
          </cell>
          <cell r="O5818" t="str">
            <v>KQ-20-03</v>
          </cell>
          <cell r="P5818" t="str">
            <v>Протаскивание труб в футляр, м</v>
          </cell>
          <cell r="Q5818">
            <v>1</v>
          </cell>
        </row>
        <row r="5819">
          <cell r="E5819" t="str">
            <v>HU00-03-01-11</v>
          </cell>
          <cell r="F5819" t="str">
            <v>Протаскивание труб стальных/полиэтиленовых в футляр ДУ от 560мм до 630мм</v>
          </cell>
          <cell r="G5819" t="str">
            <v>Pulling of steel / polyethylene pipes into the sleeve, DN from 560 mm to 630 mm</v>
          </cell>
          <cell r="H5819" t="str">
            <v>м</v>
          </cell>
          <cell r="I5819" t="str">
            <v>m</v>
          </cell>
          <cell r="J5819">
            <v>3.34</v>
          </cell>
          <cell r="K5819">
            <v>1.01</v>
          </cell>
          <cell r="L5819" t="str">
            <v>KQ-20-00</v>
          </cell>
          <cell r="M5819" t="str">
            <v>Переходы подземные, м</v>
          </cell>
          <cell r="N5819">
            <v>0</v>
          </cell>
          <cell r="O5819" t="str">
            <v>KQ-20-03</v>
          </cell>
          <cell r="P5819" t="str">
            <v>Протаскивание труб в футляр, м</v>
          </cell>
          <cell r="Q5819">
            <v>1</v>
          </cell>
        </row>
        <row r="5820">
          <cell r="E5820" t="str">
            <v>HU00-03-01-12</v>
          </cell>
          <cell r="F5820" t="str">
            <v>Протаскивание труб стальных/полиэтиленовых в футляр ДУ от 630мм до 710мм</v>
          </cell>
          <cell r="G5820" t="str">
            <v>Pulling of steel / polyethylene pipes into the sleeve, DN from 630 mm to 710 mm</v>
          </cell>
          <cell r="H5820" t="str">
            <v>м</v>
          </cell>
          <cell r="I5820" t="str">
            <v>m</v>
          </cell>
          <cell r="J5820">
            <v>3.35</v>
          </cell>
          <cell r="K5820">
            <v>1.01</v>
          </cell>
          <cell r="L5820" t="str">
            <v>KQ-20-00</v>
          </cell>
          <cell r="M5820" t="str">
            <v>Переходы подземные, м</v>
          </cell>
          <cell r="N5820">
            <v>0</v>
          </cell>
          <cell r="O5820" t="str">
            <v>KQ-20-03</v>
          </cell>
          <cell r="P5820" t="str">
            <v>Протаскивание труб в футляр, м</v>
          </cell>
          <cell r="Q5820">
            <v>1</v>
          </cell>
        </row>
        <row r="5821">
          <cell r="E5821" t="str">
            <v>HU00-03-01-13</v>
          </cell>
          <cell r="F5821" t="str">
            <v>Протаскивание труб стальных/полиэтиленовых в футляр ДУ от 710мм до 800мм</v>
          </cell>
          <cell r="G5821" t="str">
            <v>Pulling of steel / polyethylene pipes into the sleeve, DN from 710 mm to 800 mm</v>
          </cell>
          <cell r="H5821" t="str">
            <v>м</v>
          </cell>
          <cell r="I5821" t="str">
            <v>m</v>
          </cell>
          <cell r="J5821">
            <v>3.37</v>
          </cell>
          <cell r="K5821">
            <v>1.23</v>
          </cell>
          <cell r="L5821" t="str">
            <v>KQ-20-00</v>
          </cell>
          <cell r="M5821" t="str">
            <v>Переходы подземные, м</v>
          </cell>
          <cell r="N5821">
            <v>0</v>
          </cell>
          <cell r="O5821" t="str">
            <v>KQ-20-03</v>
          </cell>
          <cell r="P5821" t="str">
            <v>Протаскивание труб в футляр, м</v>
          </cell>
          <cell r="Q5821">
            <v>1</v>
          </cell>
        </row>
        <row r="5822">
          <cell r="E5822" t="str">
            <v>HU00-03-01-14</v>
          </cell>
          <cell r="F5822" t="str">
            <v>Протаскивание труб стальных/полиэтиленовых в футляр ДУ от 800мм до 900мм</v>
          </cell>
          <cell r="G5822" t="str">
            <v>Pulling of steel / polyethylene pipes into the sleeve, DN from 800 mm to 900 mm</v>
          </cell>
          <cell r="H5822" t="str">
            <v>м</v>
          </cell>
          <cell r="I5822" t="str">
            <v>m</v>
          </cell>
          <cell r="J5822">
            <v>4.04</v>
          </cell>
          <cell r="K5822">
            <v>1.23</v>
          </cell>
          <cell r="L5822" t="str">
            <v>KQ-20-00</v>
          </cell>
          <cell r="M5822" t="str">
            <v>Переходы подземные, м</v>
          </cell>
          <cell r="N5822">
            <v>0</v>
          </cell>
          <cell r="O5822" t="str">
            <v>KQ-20-03</v>
          </cell>
          <cell r="P5822" t="str">
            <v>Протаскивание труб в футляр, м</v>
          </cell>
          <cell r="Q5822">
            <v>1</v>
          </cell>
        </row>
        <row r="5823">
          <cell r="E5823" t="str">
            <v>HU00-03-01-15</v>
          </cell>
          <cell r="F5823" t="str">
            <v>Протаскивание труб стальных/полиэтиленовых в футляр ДУ от 900мм до 1000мм</v>
          </cell>
          <cell r="G5823" t="str">
            <v>Pulling of steel / polyethylene pipes into the sleeve, DN from 900 mm to 1000 mm</v>
          </cell>
          <cell r="H5823" t="str">
            <v>м</v>
          </cell>
          <cell r="I5823" t="str">
            <v>m</v>
          </cell>
          <cell r="J5823">
            <v>4.0599999999999996</v>
          </cell>
          <cell r="K5823">
            <v>1.45</v>
          </cell>
          <cell r="L5823" t="str">
            <v>KQ-20-00</v>
          </cell>
          <cell r="M5823" t="str">
            <v>Переходы подземные, м</v>
          </cell>
          <cell r="N5823">
            <v>0</v>
          </cell>
          <cell r="O5823" t="str">
            <v>KQ-20-03</v>
          </cell>
          <cell r="P5823" t="str">
            <v>Протаскивание труб в футляр, м</v>
          </cell>
          <cell r="Q5823">
            <v>1</v>
          </cell>
        </row>
        <row r="5824">
          <cell r="E5824" t="str">
            <v>HU00-03-01-16</v>
          </cell>
          <cell r="F5824" t="str">
            <v>Протаскивание труб стальных/полиэтиленовых в футляр ДУ от 1000мм до 1200мм</v>
          </cell>
          <cell r="G5824" t="str">
            <v>Pulling of steel / polyethylene pipes into the sleeve, DN from 1000 mm to 1200 mm</v>
          </cell>
          <cell r="H5824" t="str">
            <v>м</v>
          </cell>
          <cell r="I5824" t="str">
            <v>m</v>
          </cell>
          <cell r="J5824">
            <v>4.7300000000000004</v>
          </cell>
          <cell r="K5824">
            <v>1.45</v>
          </cell>
          <cell r="L5824" t="str">
            <v>KQ-20-00</v>
          </cell>
          <cell r="M5824" t="str">
            <v>Переходы подземные, м</v>
          </cell>
          <cell r="N5824">
            <v>0</v>
          </cell>
          <cell r="O5824" t="str">
            <v>KQ-20-03</v>
          </cell>
          <cell r="P5824" t="str">
            <v>Протаскивание труб в футляр, м</v>
          </cell>
          <cell r="Q5824">
            <v>1</v>
          </cell>
        </row>
        <row r="5825">
          <cell r="E5825" t="str">
            <v>HU00-03-01-17</v>
          </cell>
          <cell r="F5825" t="str">
            <v>Протаскивание труб стальных/полиэтиленовых в футляр Ду более 1200мм</v>
          </cell>
          <cell r="G5825" t="str">
            <v>Pulling of steel/  polyethylene pipes into the sleeve, DN over 1200 mm</v>
          </cell>
          <cell r="H5825" t="str">
            <v>м</v>
          </cell>
          <cell r="I5825" t="str">
            <v>m</v>
          </cell>
          <cell r="J5825">
            <v>5.74</v>
          </cell>
          <cell r="K5825">
            <v>1.82</v>
          </cell>
          <cell r="L5825" t="str">
            <v>KQ-20-00</v>
          </cell>
          <cell r="M5825" t="str">
            <v>Переходы подземные, м</v>
          </cell>
          <cell r="N5825">
            <v>0</v>
          </cell>
          <cell r="O5825" t="str">
            <v>KQ-20-03</v>
          </cell>
          <cell r="P5825" t="str">
            <v>Протаскивание труб в футляр, м</v>
          </cell>
          <cell r="Q5825">
            <v>1</v>
          </cell>
        </row>
        <row r="5826">
          <cell r="E5826" t="str">
            <v>MB00</v>
          </cell>
          <cell r="F5826" t="str">
            <v>Блочно-модульные здания</v>
          </cell>
          <cell r="G5826" t="str">
            <v>Packaged modular buildings</v>
          </cell>
        </row>
        <row r="5827">
          <cell r="E5827" t="str">
            <v>MB00-01</v>
          </cell>
          <cell r="F5827" t="str">
            <v>Блочно-модульные здания</v>
          </cell>
          <cell r="G5827" t="str">
            <v>Packaged modular buildings</v>
          </cell>
        </row>
        <row r="5828">
          <cell r="E5828" t="str">
            <v>MB00-01-01</v>
          </cell>
          <cell r="F5828" t="str">
            <v>Блочно-модульные здания (неразборные, поставляемые в полной заводской готовности)</v>
          </cell>
          <cell r="G5828" t="str">
            <v>Packaged modular buildings (non-dismountable, prefabricated ready-to-operate)</v>
          </cell>
        </row>
        <row r="5829">
          <cell r="E5829" t="str">
            <v>MB00-01-01-3</v>
          </cell>
          <cell r="F5829" t="str">
            <v>Моноблочные модульные здания контейнерного типа (неразборные)</v>
          </cell>
          <cell r="G5829" t="str">
            <v>One-piece container type modular buildings (non-dismountable)</v>
          </cell>
          <cell r="H5829" t="str">
            <v>м3</v>
          </cell>
          <cell r="I5829" t="str">
            <v>m3</v>
          </cell>
          <cell r="J5829">
            <v>0.32</v>
          </cell>
          <cell r="K5829">
            <v>0.09</v>
          </cell>
          <cell r="L5829" t="str">
            <v>KQ-74-00</v>
          </cell>
          <cell r="M5829" t="str">
            <v>Блочно-модульные здания, м3</v>
          </cell>
          <cell r="N5829">
            <v>1</v>
          </cell>
          <cell r="O5829" t="str">
            <v>KQ-74-01</v>
          </cell>
          <cell r="P5829" t="str">
            <v>Монтаж моноблочных зданий, м3</v>
          </cell>
          <cell r="Q5829">
            <v>1</v>
          </cell>
        </row>
        <row r="5830">
          <cell r="E5830" t="str">
            <v>MB00-01-02</v>
          </cell>
          <cell r="F5830" t="str">
            <v>Многоблочные модульные здания контейнерного типа (разборные, поставляемые в транспаках с последующей сборкой)</v>
          </cell>
          <cell r="G5830" t="str">
            <v>Multi-Unit Container Type Modular Buildings (Dismountable Delivered in Transpacks with Subsequent Assembly)</v>
          </cell>
        </row>
        <row r="5831">
          <cell r="E5831" t="str">
            <v>MB00-01-02-1</v>
          </cell>
          <cell r="F5831" t="str">
            <v>Многоблочные модульные здания контейнерного типа (разборные)</v>
          </cell>
          <cell r="G5831" t="str">
            <v>Multi-unit container type modular buildings (dismountable)</v>
          </cell>
          <cell r="H5831" t="str">
            <v>м3</v>
          </cell>
          <cell r="I5831" t="str">
            <v>m3</v>
          </cell>
          <cell r="J5831">
            <v>0.43200000000000005</v>
          </cell>
          <cell r="K5831">
            <v>0.1215</v>
          </cell>
          <cell r="L5831" t="str">
            <v>KQ-74-00</v>
          </cell>
          <cell r="M5831" t="str">
            <v>Блочно-модульные здания, м3</v>
          </cell>
          <cell r="N5831">
            <v>1</v>
          </cell>
          <cell r="O5831" t="str">
            <v>KQ-74-02</v>
          </cell>
          <cell r="P5831" t="str">
            <v>Монтаж составных блочно-модульных зданий, м3</v>
          </cell>
          <cell r="Q5831">
            <v>1</v>
          </cell>
        </row>
        <row r="5832">
          <cell r="E5832" t="str">
            <v>MB00-01-03</v>
          </cell>
          <cell r="F5832" t="str">
            <v>Многоблочные модульные здания сборно-разборного типа (разборные, поставляемые в транспаках с последующей сборкой)</v>
          </cell>
          <cell r="G5832" t="str">
            <v>Multi-Unit Prefabricated Type Modular Buildings (Dismountable Delivered in Transpacks with Subsequent Assembly)</v>
          </cell>
        </row>
        <row r="5833">
          <cell r="E5833" t="str">
            <v>MB00-01-03-1</v>
          </cell>
          <cell r="F5833" t="str">
            <v>Многоблочные модульные здания сборно-разборного типа (разборные)</v>
          </cell>
          <cell r="G5833" t="str">
            <v>Multi-unit prefabricated modular buildings (dismountable)</v>
          </cell>
          <cell r="H5833" t="str">
            <v>м3</v>
          </cell>
          <cell r="I5833" t="str">
            <v>m3</v>
          </cell>
          <cell r="J5833">
            <v>1.5</v>
          </cell>
          <cell r="K5833">
            <v>0.43</v>
          </cell>
          <cell r="L5833" t="str">
            <v>KQ-74-00</v>
          </cell>
          <cell r="M5833" t="str">
            <v>Блочно-модульные здания, м3</v>
          </cell>
          <cell r="N5833">
            <v>1</v>
          </cell>
          <cell r="O5833" t="str">
            <v>KQ-74-02</v>
          </cell>
          <cell r="P5833" t="str">
            <v>Монтаж составных блочно-модульных зданий, м3</v>
          </cell>
          <cell r="Q5833">
            <v>1</v>
          </cell>
        </row>
        <row r="5834">
          <cell r="E5834" t="str">
            <v>PT00</v>
          </cell>
          <cell r="F5834" t="str">
            <v>Трубопроводный транспорт</v>
          </cell>
          <cell r="G5834" t="str">
            <v>Pipeline Transport</v>
          </cell>
        </row>
        <row r="5835">
          <cell r="E5835" t="str">
            <v>PT00-01</v>
          </cell>
          <cell r="F5835" t="str">
            <v>Трубопроводный транспорт</v>
          </cell>
          <cell r="G5835" t="str">
            <v>Pipeline Transport</v>
          </cell>
        </row>
        <row r="5836">
          <cell r="E5836" t="str">
            <v>PT00-01-01</v>
          </cell>
          <cell r="F5836" t="str">
            <v>Устройство траншей</v>
          </cell>
          <cell r="G5836" t="str">
            <v>Excavation of trenches</v>
          </cell>
        </row>
        <row r="5837">
          <cell r="E5837" t="str">
            <v>PT00-01-01-1</v>
          </cell>
          <cell r="F5837" t="str">
            <v>Рытье и засыпка траншей глубиной до 2 м для трубопроводов одноковшовыми экскаваторами, группа грунтов 1-2</v>
          </cell>
          <cell r="G5837" t="str">
            <v>Excavation and backfilling of trenches up to 2 m deep for pipelines with single-bucket excavators, soil group 1-2</v>
          </cell>
          <cell r="H5837" t="str">
            <v>м3</v>
          </cell>
          <cell r="I5837" t="str">
            <v>m3</v>
          </cell>
          <cell r="J5837">
            <v>0.22</v>
          </cell>
          <cell r="K5837">
            <v>0.18</v>
          </cell>
          <cell r="L5837" t="str">
            <v>KQ-30-00</v>
          </cell>
          <cell r="M5837" t="str">
            <v>Магистральные трубопроводы, м</v>
          </cell>
          <cell r="N5837">
            <v>0</v>
          </cell>
          <cell r="O5837" t="str">
            <v>KQ-30-01</v>
          </cell>
          <cell r="P5837" t="str">
            <v>Устройство траншей линейных трубопроводов (аннулировано), м3</v>
          </cell>
          <cell r="Q5837">
            <v>2</v>
          </cell>
        </row>
        <row r="5838">
          <cell r="E5838" t="str">
            <v>PT00-01-01-2</v>
          </cell>
          <cell r="F5838" t="str">
            <v>Рытье и засыпка траншей глубиной до 7 м для трубопроводов одноковшовыми экскаваторами, группа грунтов 1-2</v>
          </cell>
          <cell r="G5838" t="str">
            <v>Excavation and backfilling of trenches up to 7 m deep for pipelines with single-bucket excavators, soil group 1-2</v>
          </cell>
          <cell r="H5838" t="str">
            <v>м3</v>
          </cell>
          <cell r="I5838" t="str">
            <v>m3</v>
          </cell>
          <cell r="J5838">
            <v>0.22</v>
          </cell>
          <cell r="K5838">
            <v>0.18</v>
          </cell>
          <cell r="L5838" t="str">
            <v>KQ-30-00</v>
          </cell>
          <cell r="M5838" t="str">
            <v>Магистральные трубопроводы, м</v>
          </cell>
          <cell r="N5838">
            <v>0</v>
          </cell>
          <cell r="O5838" t="str">
            <v>KQ-30-01</v>
          </cell>
          <cell r="P5838" t="str">
            <v>Устройство траншей линейных трубопроводов (аннулировано), м3</v>
          </cell>
          <cell r="Q5838">
            <v>2</v>
          </cell>
        </row>
        <row r="5839">
          <cell r="E5839" t="str">
            <v>PT00-01-01-3</v>
          </cell>
          <cell r="F5839" t="str">
            <v>Рытье и засыпка траншей глубиной до 2 м для трубопроводов одноковшовыми экскаваторами, группа грунтов 3-4</v>
          </cell>
          <cell r="G5839" t="str">
            <v>Excavation and backfilling of trenches up to 2 m deep for pipelines with single-bucket excavators, soil group 3-4</v>
          </cell>
          <cell r="H5839" t="str">
            <v>м3</v>
          </cell>
          <cell r="I5839" t="str">
            <v>m3</v>
          </cell>
          <cell r="J5839">
            <v>0</v>
          </cell>
          <cell r="K5839">
            <v>0</v>
          </cell>
          <cell r="L5839" t="str">
            <v>KQ-30-00</v>
          </cell>
          <cell r="M5839" t="str">
            <v>Магистральные трубопроводы, м</v>
          </cell>
          <cell r="N5839">
            <v>0</v>
          </cell>
          <cell r="O5839" t="str">
            <v>KQ-30-01</v>
          </cell>
          <cell r="P5839" t="str">
            <v>Устройство траншей линейных трубопроводов (аннулировано), м3</v>
          </cell>
          <cell r="Q5839">
            <v>2</v>
          </cell>
        </row>
        <row r="5840">
          <cell r="E5840" t="str">
            <v>PT00-01-01-4</v>
          </cell>
          <cell r="F5840" t="str">
            <v>Рытье и засыпка траншей глубиной до 7 м для трубопроводов одноковшовыми экскаваторами, группа грунтов 3-4</v>
          </cell>
          <cell r="G5840" t="str">
            <v>Excavation and backfilling of trenches up to 7 m deep for pipelines with single-bucket excavators, soil group 3-4</v>
          </cell>
          <cell r="H5840" t="str">
            <v>м3</v>
          </cell>
          <cell r="I5840" t="str">
            <v>m3</v>
          </cell>
          <cell r="J5840">
            <v>0</v>
          </cell>
          <cell r="K5840">
            <v>0</v>
          </cell>
          <cell r="L5840" t="str">
            <v>KQ-30-00</v>
          </cell>
          <cell r="M5840" t="str">
            <v>Магистральные трубопроводы, м</v>
          </cell>
          <cell r="N5840">
            <v>0</v>
          </cell>
          <cell r="O5840" t="str">
            <v>KQ-30-01</v>
          </cell>
          <cell r="P5840" t="str">
            <v>Устройство траншей линейных трубопроводов (аннулировано), м3</v>
          </cell>
          <cell r="Q5840">
            <v>2</v>
          </cell>
        </row>
        <row r="5841">
          <cell r="E5841" t="str">
            <v>PT00-01-01-5</v>
          </cell>
          <cell r="F5841" t="str">
            <v>Рытье и засыпка траншей глубиной до 2 м одноковшовыми экскаваторами для трубопроводов при балластировке и закреплении трубопроводов на обводненных и затопляемых участках, группа грунтов 1-2</v>
          </cell>
          <cell r="G5841" t="str">
            <v>Excavation and backfilling trenches up to 2 m deep with single-bucket excavators for pipelines when ballasting and securing pipelines in waterlogged and flooded areas, soil group 1-2</v>
          </cell>
          <cell r="H5841" t="str">
            <v>м3</v>
          </cell>
          <cell r="I5841" t="str">
            <v>m3</v>
          </cell>
          <cell r="J5841">
            <v>0</v>
          </cell>
          <cell r="K5841">
            <v>0</v>
          </cell>
          <cell r="L5841" t="str">
            <v>KQ-30-00</v>
          </cell>
          <cell r="M5841" t="str">
            <v>Магистральные трубопроводы, м</v>
          </cell>
          <cell r="N5841">
            <v>0</v>
          </cell>
          <cell r="O5841" t="str">
            <v>KQ-30-01</v>
          </cell>
          <cell r="P5841" t="str">
            <v>Устройство траншей линейных трубопроводов (аннулировано), м3</v>
          </cell>
          <cell r="Q5841">
            <v>2</v>
          </cell>
        </row>
        <row r="5842">
          <cell r="E5842" t="str">
            <v>PT00-01-01-6</v>
          </cell>
          <cell r="F5842" t="str">
            <v>Рытье и засыпка траншей глубиной до 2 м одноковшовыми экскаваторами для трубопроводов при балластировке и закреплении трубопроводов на обводненных и затопляемых участках, группа грунтов 3-4</v>
          </cell>
          <cell r="G5842" t="str">
            <v>Excavation and backfilling of trenches up to 2 m deep with single-bucket excavators for pipelines when ballasting and securing pipelines in waterlogged and flooded areas, soil group 3-4</v>
          </cell>
          <cell r="H5842" t="str">
            <v>м3</v>
          </cell>
          <cell r="I5842" t="str">
            <v>m3</v>
          </cell>
          <cell r="J5842">
            <v>0</v>
          </cell>
          <cell r="K5842">
            <v>0</v>
          </cell>
          <cell r="L5842" t="str">
            <v>KQ-30-00</v>
          </cell>
          <cell r="M5842" t="str">
            <v>Магистральные трубопроводы, м</v>
          </cell>
          <cell r="N5842">
            <v>0</v>
          </cell>
          <cell r="O5842" t="str">
            <v>KQ-30-01</v>
          </cell>
          <cell r="P5842" t="str">
            <v>Устройство траншей линейных трубопроводов (аннулировано), м3</v>
          </cell>
          <cell r="Q5842">
            <v>2</v>
          </cell>
        </row>
        <row r="5843">
          <cell r="E5843" t="str">
            <v>PT00-01-01-7</v>
          </cell>
          <cell r="F5843" t="str">
            <v>Рытье и засыпка траншей глубиной до 7 м одноковшовыми экскаваторами для трубопроводов при балластировке и закреплении трубопроводов на обводненных и затопляемых участках, группа грунтов 1-2</v>
          </cell>
          <cell r="G5843" t="str">
            <v>Excavation and backfilling of trenches up to 7 m deep with single-bucket excavators for pipelines when ballasting and securing pipelines in waterlogged and flooded areas, soil group 1-2</v>
          </cell>
          <cell r="H5843" t="str">
            <v>м3</v>
          </cell>
          <cell r="I5843" t="str">
            <v>m3</v>
          </cell>
          <cell r="J5843">
            <v>0</v>
          </cell>
          <cell r="K5843">
            <v>0</v>
          </cell>
          <cell r="L5843" t="str">
            <v>KQ-30-00</v>
          </cell>
          <cell r="M5843" t="str">
            <v>Магистральные трубопроводы, м</v>
          </cell>
          <cell r="N5843">
            <v>0</v>
          </cell>
          <cell r="O5843" t="str">
            <v>KQ-30-01</v>
          </cell>
          <cell r="P5843" t="str">
            <v>Устройство траншей линейных трубопроводов (аннулировано), м3</v>
          </cell>
          <cell r="Q5843">
            <v>2</v>
          </cell>
        </row>
        <row r="5844">
          <cell r="E5844" t="str">
            <v>PT00-01-01-8</v>
          </cell>
          <cell r="F5844" t="str">
            <v>Рытье и засыпка траншей глубиной до 7 м одноковшовыми экскаваторами для трубопроводов при балластировке и закреплении трубопроводов на обводненных и затопляемых участках, группа грунтов 3-4</v>
          </cell>
          <cell r="G5844" t="str">
            <v>Excavation and backfilling of trenches up to 7 m deep with single-bucket excavators for pipelines when ballasting and securing pipelines in waterlogged and flooded areas, soil group 3-4.</v>
          </cell>
          <cell r="H5844" t="str">
            <v>м3</v>
          </cell>
          <cell r="I5844" t="str">
            <v>m3</v>
          </cell>
          <cell r="J5844">
            <v>0</v>
          </cell>
          <cell r="K5844">
            <v>0</v>
          </cell>
          <cell r="L5844" t="str">
            <v>KQ-30-00</v>
          </cell>
          <cell r="M5844" t="str">
            <v>Магистральные трубопроводы, м</v>
          </cell>
          <cell r="N5844">
            <v>0</v>
          </cell>
          <cell r="O5844" t="str">
            <v>KQ-30-01</v>
          </cell>
          <cell r="P5844" t="str">
            <v>Устройство траншей линейных трубопроводов (аннулировано), м3</v>
          </cell>
          <cell r="Q5844">
            <v>2</v>
          </cell>
        </row>
        <row r="5845">
          <cell r="E5845" t="str">
            <v>PT00-01-01-9</v>
          </cell>
          <cell r="F5845" t="str">
            <v>Разработка траншей с разравниванием и уплотнением грунта на полке одноковшовыми экскаваторами при продольных уклонах от 6 до 15 градусов, группа грунта 1-2</v>
          </cell>
          <cell r="G5845" t="str">
            <v>Trenching with leveling and compaction of soil on the shelf by single-bucket excavators at longitudinal slopes from 6 to 15 degrees, soil group 1-2</v>
          </cell>
          <cell r="H5845" t="str">
            <v>м3</v>
          </cell>
          <cell r="I5845" t="str">
            <v>m3</v>
          </cell>
          <cell r="J5845">
            <v>0</v>
          </cell>
          <cell r="K5845">
            <v>0</v>
          </cell>
          <cell r="L5845" t="str">
            <v>KQ-30-00</v>
          </cell>
          <cell r="M5845" t="str">
            <v>Магистральные трубопроводы, м</v>
          </cell>
          <cell r="N5845">
            <v>0</v>
          </cell>
          <cell r="O5845" t="str">
            <v>KQ-30-01</v>
          </cell>
          <cell r="P5845" t="str">
            <v>Устройство траншей линейных трубопроводов (аннулировано), м3</v>
          </cell>
          <cell r="Q5845">
            <v>1</v>
          </cell>
        </row>
        <row r="5846">
          <cell r="E5846" t="str">
            <v>PT00-01-01-10</v>
          </cell>
          <cell r="F5846" t="str">
            <v>Разработка траншей с разравниванием и уплотнением грунта на полке одноковшовыми экскаваторами при продольных уклонах от 6 до 15 градусов, группа грунта 3-4</v>
          </cell>
          <cell r="G5846" t="str">
            <v>Trenching with leveling and compaction of soil on the shelf with single-bucket excavators at longitudinal slopes from 6 to 15 degrees, soil group 3-4.</v>
          </cell>
          <cell r="H5846" t="str">
            <v>м3</v>
          </cell>
          <cell r="I5846" t="str">
            <v>m3</v>
          </cell>
          <cell r="J5846">
            <v>0</v>
          </cell>
          <cell r="K5846">
            <v>0</v>
          </cell>
          <cell r="L5846" t="str">
            <v>KQ-30-00</v>
          </cell>
          <cell r="M5846" t="str">
            <v>Магистральные трубопроводы, м</v>
          </cell>
          <cell r="N5846">
            <v>0</v>
          </cell>
          <cell r="O5846" t="str">
            <v>KQ-30-01</v>
          </cell>
          <cell r="P5846" t="str">
            <v>Устройство траншей линейных трубопроводов (аннулировано), м3</v>
          </cell>
          <cell r="Q5846">
            <v>1</v>
          </cell>
        </row>
        <row r="5847">
          <cell r="E5847" t="str">
            <v>PT00-01-01-11</v>
          </cell>
          <cell r="F5847" t="str">
            <v>Засыпка траншей на полках бульдозерами грунтом из кавальеров при продольных уклонах от 6 до 15 градусов, группа грунта 1-2</v>
          </cell>
          <cell r="G5847" t="str">
            <v>Backfilling of trenches on shelves with soil from cavaliers by bulldozers at longitudinal gradients from 6 to 15 degrees, soil group 1-2</v>
          </cell>
          <cell r="H5847" t="str">
            <v>м3</v>
          </cell>
          <cell r="I5847" t="str">
            <v>m3</v>
          </cell>
          <cell r="J5847">
            <v>0</v>
          </cell>
          <cell r="K5847">
            <v>0</v>
          </cell>
          <cell r="L5847" t="str">
            <v>KQ-30-00</v>
          </cell>
          <cell r="M5847" t="str">
            <v>Магистральные трубопроводы, м</v>
          </cell>
          <cell r="N5847">
            <v>0</v>
          </cell>
          <cell r="O5847" t="str">
            <v>KQ-30-01</v>
          </cell>
          <cell r="P5847" t="str">
            <v>Устройство траншей линейных трубопроводов (аннулировано), м3</v>
          </cell>
          <cell r="Q5847">
            <v>1</v>
          </cell>
        </row>
        <row r="5848">
          <cell r="E5848" t="str">
            <v>PT00-01-01-12</v>
          </cell>
          <cell r="F5848" t="str">
            <v>Засыпка траншей на полках бульдозерами грунтом из кавальеров при продольных уклонах от 6 до 15 градусов, группа грунта 3-4</v>
          </cell>
          <cell r="G5848" t="str">
            <v>Backfilling of trenches on shelves by bulldozers with soil from cavaliers at longitudinal gradients from 6 to 15 degrees, soil group 3-4</v>
          </cell>
          <cell r="H5848" t="str">
            <v>м3</v>
          </cell>
          <cell r="I5848" t="str">
            <v>m3</v>
          </cell>
          <cell r="J5848">
            <v>0</v>
          </cell>
          <cell r="K5848">
            <v>0</v>
          </cell>
          <cell r="L5848" t="str">
            <v>KQ-30-00</v>
          </cell>
          <cell r="M5848" t="str">
            <v>Магистральные трубопроводы, м</v>
          </cell>
          <cell r="N5848">
            <v>0</v>
          </cell>
          <cell r="O5848" t="str">
            <v>KQ-30-01</v>
          </cell>
          <cell r="P5848" t="str">
            <v>Устройство траншей линейных трубопроводов (аннулировано), м3</v>
          </cell>
          <cell r="Q5848">
            <v>1</v>
          </cell>
        </row>
        <row r="5849">
          <cell r="E5849" t="str">
            <v>PT00-01-01-16</v>
          </cell>
          <cell r="F5849" t="str">
            <v>Разработка грунта вручную в траншеях глубиной до 2 м, группа грунта 1-2</v>
          </cell>
          <cell r="G5849" t="str">
            <v>Manual excavation in trenches up to 2 m deep, soil group 1-2</v>
          </cell>
          <cell r="H5849" t="str">
            <v>м3</v>
          </cell>
          <cell r="I5849" t="str">
            <v>m3</v>
          </cell>
          <cell r="J5849">
            <v>0</v>
          </cell>
          <cell r="K5849">
            <v>0</v>
          </cell>
          <cell r="L5849" t="str">
            <v>KQ-30-00</v>
          </cell>
          <cell r="M5849" t="str">
            <v>Магистральные трубопроводы, м</v>
          </cell>
          <cell r="N5849">
            <v>0</v>
          </cell>
          <cell r="O5849" t="str">
            <v>KQ-30-01</v>
          </cell>
          <cell r="P5849" t="str">
            <v>Устройство траншей линейных трубопроводов (аннулировано), м3</v>
          </cell>
          <cell r="Q5849">
            <v>1</v>
          </cell>
        </row>
        <row r="5850">
          <cell r="E5850" t="str">
            <v>PT00-01-01-17</v>
          </cell>
          <cell r="F5850" t="str">
            <v>Разработка грунта вручную в траншеях глубиной до 2 м, группа грунта 3-4</v>
          </cell>
          <cell r="G5850" t="str">
            <v>Manual excavation in trenches up to 2 m deep, soil group 3-4</v>
          </cell>
          <cell r="H5850" t="str">
            <v>м3</v>
          </cell>
          <cell r="I5850" t="str">
            <v>m3</v>
          </cell>
          <cell r="J5850">
            <v>0</v>
          </cell>
          <cell r="K5850">
            <v>0</v>
          </cell>
          <cell r="L5850" t="str">
            <v>KQ-30-00</v>
          </cell>
          <cell r="M5850" t="str">
            <v>Магистральные трубопроводы, м</v>
          </cell>
          <cell r="N5850">
            <v>0</v>
          </cell>
          <cell r="O5850" t="str">
            <v>KQ-30-01</v>
          </cell>
          <cell r="P5850" t="str">
            <v>Устройство траншей линейных трубопроводов (аннулировано), м3</v>
          </cell>
          <cell r="Q5850">
            <v>1</v>
          </cell>
        </row>
        <row r="5851">
          <cell r="E5851" t="str">
            <v>PT00-01-01-18</v>
          </cell>
          <cell r="F5851" t="str">
            <v>Разработка грунта вручную в траншеях глубиной до 7 м, группа грунта 1-2</v>
          </cell>
          <cell r="G5851" t="str">
            <v>Manual excavation in trenches up to 7 m deep, soil group 1-2</v>
          </cell>
          <cell r="H5851" t="str">
            <v>м3</v>
          </cell>
          <cell r="I5851" t="str">
            <v>m3</v>
          </cell>
          <cell r="J5851">
            <v>0</v>
          </cell>
          <cell r="K5851">
            <v>0</v>
          </cell>
          <cell r="L5851" t="str">
            <v>KQ-30-00</v>
          </cell>
          <cell r="M5851" t="str">
            <v>Магистральные трубопроводы, м</v>
          </cell>
          <cell r="N5851">
            <v>0</v>
          </cell>
          <cell r="O5851" t="str">
            <v>KQ-30-01</v>
          </cell>
          <cell r="P5851" t="str">
            <v>Устройство траншей линейных трубопроводов (аннулировано), м3</v>
          </cell>
          <cell r="Q5851">
            <v>1</v>
          </cell>
        </row>
        <row r="5852">
          <cell r="E5852" t="str">
            <v>PT00-01-01-19</v>
          </cell>
          <cell r="F5852" t="str">
            <v>Разработка грунта вручную в траншеях глубиной до 7 м, группа грунта 3-4</v>
          </cell>
          <cell r="G5852" t="str">
            <v>Manual excavation in trenches up to 7 m deep, soil group 3-4</v>
          </cell>
          <cell r="H5852" t="str">
            <v>м3</v>
          </cell>
          <cell r="I5852" t="str">
            <v>m3</v>
          </cell>
          <cell r="J5852">
            <v>0</v>
          </cell>
          <cell r="K5852">
            <v>0</v>
          </cell>
          <cell r="L5852" t="str">
            <v>KQ-30-00</v>
          </cell>
          <cell r="M5852" t="str">
            <v>Магистральные трубопроводы, м</v>
          </cell>
          <cell r="N5852">
            <v>0</v>
          </cell>
          <cell r="O5852" t="str">
            <v>KQ-30-01</v>
          </cell>
          <cell r="P5852" t="str">
            <v>Устройство траншей линейных трубопроводов (аннулировано), м3</v>
          </cell>
          <cell r="Q5852">
            <v>1</v>
          </cell>
        </row>
        <row r="5853">
          <cell r="E5853" t="str">
            <v>PT00-01-01-20</v>
          </cell>
          <cell r="F5853" t="str">
            <v>Засыпка грунта вручную в траншеях глубиной до 2 м, группа грунта 1-2</v>
          </cell>
          <cell r="G5853" t="str">
            <v>Backfilling by hand in trenches up to 2 m deep, soil group 1-2</v>
          </cell>
          <cell r="H5853" t="str">
            <v>м3</v>
          </cell>
          <cell r="I5853" t="str">
            <v>m3</v>
          </cell>
          <cell r="J5853">
            <v>0</v>
          </cell>
          <cell r="K5853">
            <v>0</v>
          </cell>
          <cell r="L5853" t="str">
            <v>KQ-30-00</v>
          </cell>
          <cell r="M5853" t="str">
            <v>Магистральные трубопроводы, м</v>
          </cell>
          <cell r="N5853">
            <v>0</v>
          </cell>
          <cell r="O5853" t="str">
            <v>KQ-30-01</v>
          </cell>
          <cell r="P5853" t="str">
            <v>Устройство траншей линейных трубопроводов (аннулировано), м3</v>
          </cell>
          <cell r="Q5853">
            <v>1</v>
          </cell>
        </row>
        <row r="5854">
          <cell r="E5854" t="str">
            <v>PT00-01-01-21</v>
          </cell>
          <cell r="F5854" t="str">
            <v>Засыпка грунта вручную в траншеях глубиной до 2 м, группа грунта 3-4</v>
          </cell>
          <cell r="G5854" t="str">
            <v>Backfilling by hand in trenches up to 2 m deep, soil group 3-4</v>
          </cell>
          <cell r="H5854" t="str">
            <v>м3</v>
          </cell>
          <cell r="I5854" t="str">
            <v>m3</v>
          </cell>
          <cell r="J5854">
            <v>0</v>
          </cell>
          <cell r="K5854">
            <v>0</v>
          </cell>
          <cell r="L5854" t="str">
            <v>KQ-30-00</v>
          </cell>
          <cell r="M5854" t="str">
            <v>Магистральные трубопроводы, м</v>
          </cell>
          <cell r="N5854">
            <v>0</v>
          </cell>
          <cell r="O5854" t="str">
            <v>KQ-30-01</v>
          </cell>
          <cell r="P5854" t="str">
            <v>Устройство траншей линейных трубопроводов (аннулировано), м3</v>
          </cell>
          <cell r="Q5854">
            <v>1</v>
          </cell>
        </row>
        <row r="5855">
          <cell r="E5855" t="str">
            <v>PT00-01-01-22</v>
          </cell>
          <cell r="F5855" t="str">
            <v>Засыпка грунта вручную в траншеях глубиной до 7 м, группа грунта 1-2</v>
          </cell>
          <cell r="G5855" t="str">
            <v>Backfilling by hand in trenches up to 7 m deep, soil group 1-2</v>
          </cell>
          <cell r="H5855" t="str">
            <v>м3</v>
          </cell>
          <cell r="I5855" t="str">
            <v>m3</v>
          </cell>
          <cell r="J5855">
            <v>0</v>
          </cell>
          <cell r="K5855">
            <v>0</v>
          </cell>
          <cell r="L5855" t="str">
            <v>KQ-30-00</v>
          </cell>
          <cell r="M5855" t="str">
            <v>Магистральные трубопроводы, м</v>
          </cell>
          <cell r="N5855">
            <v>0</v>
          </cell>
          <cell r="O5855" t="str">
            <v>KQ-30-01</v>
          </cell>
          <cell r="P5855" t="str">
            <v>Устройство траншей линейных трубопроводов (аннулировано), м3</v>
          </cell>
          <cell r="Q5855">
            <v>1</v>
          </cell>
        </row>
        <row r="5856">
          <cell r="E5856" t="str">
            <v>PT00-01-01-23</v>
          </cell>
          <cell r="F5856" t="str">
            <v>Засыпка грунта вручную в траншеях глубиной до 7 м, группа грунта 3-4</v>
          </cell>
          <cell r="G5856" t="str">
            <v>Backfilling by hand in trenches up to 7 m deep, soil group 3-4</v>
          </cell>
          <cell r="H5856" t="str">
            <v>м3</v>
          </cell>
          <cell r="I5856" t="str">
            <v>m3</v>
          </cell>
          <cell r="J5856">
            <v>0</v>
          </cell>
          <cell r="K5856">
            <v>0</v>
          </cell>
          <cell r="L5856" t="str">
            <v>KQ-30-00</v>
          </cell>
          <cell r="M5856" t="str">
            <v>Магистральные трубопроводы, м</v>
          </cell>
          <cell r="N5856">
            <v>0</v>
          </cell>
          <cell r="O5856" t="str">
            <v>KQ-30-01</v>
          </cell>
          <cell r="P5856" t="str">
            <v>Устройство траншей линейных трубопроводов (аннулировано), м3</v>
          </cell>
          <cell r="Q5856">
            <v>1</v>
          </cell>
        </row>
        <row r="5857">
          <cell r="E5857" t="str">
            <v>PT00-01-01-24</v>
          </cell>
          <cell r="F5857" t="str">
            <v>Разработка грунта в отвал в котлованах экскаваторами, группа грунтов 1-2</v>
          </cell>
          <cell r="G5857" t="str">
            <v>Backfilling in excavations by excavators, soil group 1-2</v>
          </cell>
          <cell r="H5857" t="str">
            <v>м3</v>
          </cell>
          <cell r="I5857" t="str">
            <v>m3</v>
          </cell>
          <cell r="J5857">
            <v>0.22</v>
          </cell>
          <cell r="K5857">
            <v>0.18</v>
          </cell>
          <cell r="L5857" t="str">
            <v>KQ-30-00</v>
          </cell>
          <cell r="M5857" t="str">
            <v>Магистральные трубопроводы, м</v>
          </cell>
          <cell r="N5857">
            <v>0</v>
          </cell>
          <cell r="O5857" t="str">
            <v>KQ-30-01</v>
          </cell>
          <cell r="P5857" t="str">
            <v>Устройство траншей линейных трубопроводов (аннулировано), м3</v>
          </cell>
          <cell r="Q5857">
            <v>1</v>
          </cell>
        </row>
        <row r="5858">
          <cell r="E5858" t="str">
            <v>PT00-01-01-25</v>
          </cell>
          <cell r="F5858" t="str">
            <v>Разработка грунта в отвал в котлованах экскаваторами, группа грунтов 3-4</v>
          </cell>
          <cell r="G5858" t="str">
            <v>Spoil dumping in excavations with excavators, soil group 3-4</v>
          </cell>
          <cell r="H5858" t="str">
            <v>м3</v>
          </cell>
          <cell r="I5858" t="str">
            <v>m3</v>
          </cell>
          <cell r="J5858">
            <v>0</v>
          </cell>
          <cell r="K5858">
            <v>0</v>
          </cell>
          <cell r="L5858" t="str">
            <v>KQ-30-00</v>
          </cell>
          <cell r="M5858" t="str">
            <v>Магистральные трубопроводы, м</v>
          </cell>
          <cell r="N5858">
            <v>0</v>
          </cell>
          <cell r="O5858" t="str">
            <v>KQ-30-01</v>
          </cell>
          <cell r="P5858" t="str">
            <v>Устройство траншей линейных трубопроводов (аннулировано), м3</v>
          </cell>
          <cell r="Q5858">
            <v>1</v>
          </cell>
        </row>
        <row r="5859">
          <cell r="E5859" t="str">
            <v>PT00-01-01-26</v>
          </cell>
          <cell r="F5859" t="str">
            <v>Разработка грунта в отвал в котлованах экскаваторами, группа грунтов 5-6</v>
          </cell>
          <cell r="G5859" t="str">
            <v>Excavation in excavations with excavators, soil group 5-6</v>
          </cell>
          <cell r="H5859" t="str">
            <v>м3</v>
          </cell>
          <cell r="I5859" t="str">
            <v>m3</v>
          </cell>
          <cell r="J5859">
            <v>0</v>
          </cell>
          <cell r="K5859">
            <v>0</v>
          </cell>
          <cell r="L5859" t="str">
            <v>KQ-30-00</v>
          </cell>
          <cell r="M5859" t="str">
            <v>Магистральные трубопроводы, м</v>
          </cell>
          <cell r="N5859">
            <v>0</v>
          </cell>
          <cell r="O5859" t="str">
            <v>KQ-30-01</v>
          </cell>
          <cell r="P5859" t="str">
            <v>Устройство траншей линейных трубопроводов (аннулировано), м3</v>
          </cell>
          <cell r="Q5859">
            <v>1</v>
          </cell>
        </row>
        <row r="5860">
          <cell r="E5860" t="str">
            <v>PT00-01-01-27</v>
          </cell>
          <cell r="F5860" t="str">
            <v>Засыпка траншей и котлованов бульдозерами, группа грунтов 1-2</v>
          </cell>
          <cell r="G5860" t="str">
            <v>Backfilling of trenches and excavations with bulldozers, soil group 1-2</v>
          </cell>
          <cell r="H5860" t="str">
            <v>м3</v>
          </cell>
          <cell r="I5860" t="str">
            <v>m3</v>
          </cell>
          <cell r="J5860">
            <v>8.5999999999999993E-2</v>
          </cell>
          <cell r="K5860">
            <v>0.16200000000000001</v>
          </cell>
          <cell r="L5860" t="str">
            <v>KQ-30-00</v>
          </cell>
          <cell r="M5860" t="str">
            <v>Магистральные трубопроводы, м</v>
          </cell>
          <cell r="N5860">
            <v>0</v>
          </cell>
          <cell r="O5860" t="str">
            <v>KQ-30-01</v>
          </cell>
          <cell r="P5860" t="str">
            <v>Устройство траншей линейных трубопроводов (аннулировано), м3</v>
          </cell>
          <cell r="Q5860">
            <v>1</v>
          </cell>
        </row>
        <row r="5861">
          <cell r="E5861" t="str">
            <v>PT00-01-01-28</v>
          </cell>
          <cell r="F5861" t="str">
            <v>Засыпка траншей и котлованов бульдозерами, группа грунтов 3</v>
          </cell>
          <cell r="G5861" t="str">
            <v>Backfilling of trenches and excavations with bulldozers, soil group 3</v>
          </cell>
          <cell r="H5861" t="str">
            <v>м3</v>
          </cell>
          <cell r="I5861" t="str">
            <v>m3</v>
          </cell>
          <cell r="J5861">
            <v>0</v>
          </cell>
          <cell r="K5861">
            <v>0</v>
          </cell>
          <cell r="L5861" t="str">
            <v>KQ-30-00</v>
          </cell>
          <cell r="M5861" t="str">
            <v>Магистральные трубопроводы, м</v>
          </cell>
          <cell r="N5861">
            <v>0</v>
          </cell>
          <cell r="O5861" t="str">
            <v>KQ-30-01</v>
          </cell>
          <cell r="P5861" t="str">
            <v>Устройство траншей линейных трубопроводов (аннулировано), м3</v>
          </cell>
          <cell r="Q5861">
            <v>1</v>
          </cell>
        </row>
        <row r="5862">
          <cell r="E5862" t="str">
            <v>PT00-01-01-33</v>
          </cell>
          <cell r="F5862" t="str">
            <v>Рытье и засыпка траншей глубиной до 4м для трубопроводов диаметром DN &gt;100-300мм одноковшовыми экскаваторами, группа грунтов 1-2</v>
          </cell>
          <cell r="G5862" t="str">
            <v>Excavating and backfilling of trenches up to 4 m deep, for pipelines of DN &gt;100-300mm, by single-bucket excavators, soil group 1-2</v>
          </cell>
          <cell r="H5862" t="str">
            <v>м</v>
          </cell>
          <cell r="I5862" t="str">
            <v>m</v>
          </cell>
          <cell r="J5862">
            <v>0.16</v>
          </cell>
          <cell r="K5862">
            <v>0.16</v>
          </cell>
          <cell r="L5862" t="str">
            <v>KQ-30-00</v>
          </cell>
          <cell r="M5862" t="str">
            <v>Магистральные трубопроводы, м</v>
          </cell>
          <cell r="N5862">
            <v>0</v>
          </cell>
          <cell r="O5862" t="str">
            <v>KQ-30-02</v>
          </cell>
          <cell r="P5862" t="str">
            <v>Устройство траншей линейных трубопроводов, м</v>
          </cell>
          <cell r="Q5862">
            <v>1</v>
          </cell>
        </row>
        <row r="5863">
          <cell r="E5863" t="str">
            <v>PT00-01-01-34</v>
          </cell>
          <cell r="F5863" t="str">
            <v>Рытье и засыпка траншей глубиной до 7м для трубопроводов диаметром DN &gt;100-300мм одноковшовыми экскаваторами, группа грунтов 1-2</v>
          </cell>
          <cell r="G5863" t="str">
            <v>Excavating and backfilling of trenches up to 7 m deep, for pipelines of DN &gt;100-300mm, by single-bucket excavators, soil group 1-2</v>
          </cell>
          <cell r="H5863" t="str">
            <v>м</v>
          </cell>
          <cell r="I5863" t="str">
            <v>m</v>
          </cell>
          <cell r="J5863">
            <v>0.32</v>
          </cell>
          <cell r="K5863">
            <v>0.32</v>
          </cell>
          <cell r="L5863" t="str">
            <v>KQ-30-00</v>
          </cell>
          <cell r="M5863" t="str">
            <v>Магистральные трубопроводы, м</v>
          </cell>
          <cell r="N5863">
            <v>0</v>
          </cell>
          <cell r="O5863" t="str">
            <v>KQ-30-02</v>
          </cell>
          <cell r="P5863" t="str">
            <v>Устройство траншей линейных трубопроводов, м</v>
          </cell>
          <cell r="Q5863">
            <v>1</v>
          </cell>
        </row>
        <row r="5864">
          <cell r="E5864" t="str">
            <v>PT00-01-01-35</v>
          </cell>
          <cell r="F5864" t="str">
            <v>Рытье и засыпка траншей глубиной до 4м для трубопроводов диаметром DN &gt;300-600мм одноковшовыми экскаваторами, группа грунтов 1-2</v>
          </cell>
          <cell r="G5864" t="str">
            <v>Excavating and backfilling of trenches up to 4 m deep, for pipelines of DN &gt;300-600mm, by single-bucket excavators, soil group 1-2</v>
          </cell>
          <cell r="H5864" t="str">
            <v>м</v>
          </cell>
          <cell r="I5864" t="str">
            <v>m</v>
          </cell>
          <cell r="J5864">
            <v>0.18</v>
          </cell>
          <cell r="K5864">
            <v>0.18</v>
          </cell>
          <cell r="L5864" t="str">
            <v>KQ-30-00</v>
          </cell>
          <cell r="M5864" t="str">
            <v>Магистральные трубопроводы, м</v>
          </cell>
          <cell r="N5864">
            <v>0</v>
          </cell>
          <cell r="O5864" t="str">
            <v>KQ-30-02</v>
          </cell>
          <cell r="P5864" t="str">
            <v>Устройство траншей линейных трубопроводов, м</v>
          </cell>
          <cell r="Q5864">
            <v>1</v>
          </cell>
        </row>
        <row r="5865">
          <cell r="E5865" t="str">
            <v>PT00-01-01-36</v>
          </cell>
          <cell r="F5865" t="str">
            <v>Рытье и засыпка траншей глубиной до 7м для трубопроводов диаметром DN &gt;300-600мм одноковшовыми экскаваторами, группа грунтов 1-2</v>
          </cell>
          <cell r="G5865" t="str">
            <v>Excavating and backfilling of trenches up to 7 m deep, for pipelines of DN &gt;300-600mm, by single-bucket excavators, soil group 1-2</v>
          </cell>
          <cell r="H5865" t="str">
            <v>м</v>
          </cell>
          <cell r="I5865" t="str">
            <v>m</v>
          </cell>
          <cell r="J5865">
            <v>0.28000000000000003</v>
          </cell>
          <cell r="K5865">
            <v>0.28000000000000003</v>
          </cell>
          <cell r="L5865" t="str">
            <v>KQ-30-00</v>
          </cell>
          <cell r="M5865" t="str">
            <v>Магистральные трубопроводы, м</v>
          </cell>
          <cell r="N5865">
            <v>0</v>
          </cell>
          <cell r="O5865" t="str">
            <v>KQ-30-02</v>
          </cell>
          <cell r="P5865" t="str">
            <v>Устройство траншей линейных трубопроводов, м</v>
          </cell>
          <cell r="Q5865">
            <v>1</v>
          </cell>
        </row>
        <row r="5866">
          <cell r="E5866" t="str">
            <v>PT00-01-01-37</v>
          </cell>
          <cell r="F5866" t="str">
            <v>Рытье и засыпка траншей глубиной до 4м для трубопроводов диаметром DN &gt;600-1000мм одноковшовыми экскаваторами, группа грунтов 1-2</v>
          </cell>
          <cell r="G5866" t="str">
            <v>Excavating and backfilling of trenches up to 4 m deep, for pipelines of DN &gt;600-1000mm, by single-bucket excavators, soil group 1-2</v>
          </cell>
          <cell r="H5866" t="str">
            <v>м</v>
          </cell>
          <cell r="I5866" t="str">
            <v>m</v>
          </cell>
          <cell r="J5866">
            <v>0.192</v>
          </cell>
          <cell r="K5866">
            <v>0.192</v>
          </cell>
          <cell r="L5866" t="str">
            <v>KQ-30-00</v>
          </cell>
          <cell r="M5866" t="str">
            <v>Магистральные трубопроводы, м</v>
          </cell>
          <cell r="N5866">
            <v>0</v>
          </cell>
          <cell r="O5866" t="str">
            <v>KQ-30-02</v>
          </cell>
          <cell r="P5866" t="str">
            <v>Устройство траншей линейных трубопроводов, м</v>
          </cell>
          <cell r="Q5866">
            <v>1</v>
          </cell>
        </row>
        <row r="5867">
          <cell r="E5867" t="str">
            <v>PT00-01-01-38</v>
          </cell>
          <cell r="F5867" t="str">
            <v>Рытье и засыпка траншей глубиной до 7м для трубопроводов диаметром DN &gt;600-1000мм одноковшовыми экскаваторами, группа грунтов 1-2</v>
          </cell>
          <cell r="G5867" t="str">
            <v>Excavating and backfilling of trenches up to 7 m deep, for pipelines of DN &gt;600-1000mm, by single-bucket excavators, soil group 1-2</v>
          </cell>
          <cell r="H5867" t="str">
            <v>м</v>
          </cell>
          <cell r="I5867" t="str">
            <v>m</v>
          </cell>
          <cell r="J5867">
            <v>0.42</v>
          </cell>
          <cell r="K5867">
            <v>0.42</v>
          </cell>
          <cell r="L5867" t="str">
            <v>KQ-30-00</v>
          </cell>
          <cell r="M5867" t="str">
            <v>Магистральные трубопроводы, м</v>
          </cell>
          <cell r="N5867">
            <v>0</v>
          </cell>
          <cell r="O5867" t="str">
            <v>KQ-30-02</v>
          </cell>
          <cell r="P5867" t="str">
            <v>Устройство траншей линейных трубопроводов, м</v>
          </cell>
          <cell r="Q5867">
            <v>1</v>
          </cell>
        </row>
        <row r="5868">
          <cell r="E5868" t="str">
            <v>PT00-01-01-39</v>
          </cell>
          <cell r="F5868" t="str">
            <v>Рытье и засыпка траншей глубиной до 4м для трубопроводов диаметром DN &gt;1000-1400мм одноковшовыми экскаваторами, группа грунтов 1-2</v>
          </cell>
          <cell r="G5868" t="str">
            <v>Excavating and backfilling of trenches up to 4 m deep, for pipelines of DN &gt;1000-1400mm, by single-bucket excavators, soil group 1-2</v>
          </cell>
          <cell r="H5868" t="str">
            <v>м</v>
          </cell>
          <cell r="I5868" t="str">
            <v>m</v>
          </cell>
          <cell r="J5868">
            <v>0</v>
          </cell>
          <cell r="K5868">
            <v>0</v>
          </cell>
          <cell r="L5868" t="str">
            <v>KQ-30-00</v>
          </cell>
          <cell r="M5868" t="str">
            <v>Магистральные трубопроводы, м</v>
          </cell>
          <cell r="N5868">
            <v>0</v>
          </cell>
          <cell r="O5868" t="str">
            <v>KQ-30-02</v>
          </cell>
          <cell r="P5868" t="str">
            <v>Устройство траншей линейных трубопроводов, м</v>
          </cell>
          <cell r="Q5868">
            <v>1</v>
          </cell>
        </row>
        <row r="5869">
          <cell r="E5869" t="str">
            <v>PT00-01-01-40</v>
          </cell>
          <cell r="F5869" t="str">
            <v>Рытье и засыпка траншей глубиной до 7м для трубопроводов диаметром DN &gt;1000-1400мм одноковшовыми экскаваторами, группа грунтов 1-2</v>
          </cell>
          <cell r="G5869" t="str">
            <v>Excavating and backfilling of trenches up to 7 m deep, for pipelines of DN &gt;1000-1400mm, by single-bucket excavators, soil group 1-2</v>
          </cell>
          <cell r="H5869" t="str">
            <v>м</v>
          </cell>
          <cell r="I5869" t="str">
            <v>m</v>
          </cell>
          <cell r="J5869">
            <v>0</v>
          </cell>
          <cell r="K5869">
            <v>0</v>
          </cell>
          <cell r="L5869" t="str">
            <v>KQ-30-00</v>
          </cell>
          <cell r="M5869" t="str">
            <v>Магистральные трубопроводы, м</v>
          </cell>
          <cell r="N5869">
            <v>0</v>
          </cell>
          <cell r="O5869" t="str">
            <v>KQ-30-02</v>
          </cell>
          <cell r="P5869" t="str">
            <v>Устройство траншей линейных трубопроводов, м</v>
          </cell>
          <cell r="Q5869">
            <v>1</v>
          </cell>
        </row>
        <row r="5870">
          <cell r="E5870" t="str">
            <v>PT00-01-01-41</v>
          </cell>
          <cell r="F5870" t="str">
            <v>Рытье и засыпка траншей глубиной до 4 м одноковшовыми экскаваторами для трубопроводов диаметром DN &gt;100-300мм при балластировке и закреплении трубопроводов на обводненных и затопляемых участках, группа грунтов 1-2 в т.ч.на болотах 1 кат.</v>
          </cell>
          <cell r="G5870" t="str">
            <v>Excavating and backfilling of trenches up to 4 m deep, for pipelines of DN &gt;100-300mm, by single-bucket excavators, with ballasting and securing of pipelines in waterlogged and flooded areas, soil group 1-2, including swamps of cat. 1</v>
          </cell>
          <cell r="H5870" t="str">
            <v>м</v>
          </cell>
          <cell r="I5870" t="str">
            <v>m</v>
          </cell>
          <cell r="J5870">
            <v>0</v>
          </cell>
          <cell r="K5870">
            <v>0</v>
          </cell>
          <cell r="L5870" t="str">
            <v>KQ-30-00</v>
          </cell>
          <cell r="M5870" t="str">
            <v>Магистральные трубопроводы, м</v>
          </cell>
          <cell r="N5870">
            <v>0</v>
          </cell>
          <cell r="O5870" t="str">
            <v>KQ-30-02</v>
          </cell>
          <cell r="P5870" t="str">
            <v>Устройство траншей линейных трубопроводов, м</v>
          </cell>
          <cell r="Q5870">
            <v>1</v>
          </cell>
        </row>
        <row r="5871">
          <cell r="E5871" t="str">
            <v>PT00-01-01-42</v>
          </cell>
          <cell r="F5871" t="str">
            <v>Рытье и засыпка траншей глубиной до 7 м одноковшовыми экскаваторами для трубопроводов диаметром DN &gt;100-300мм при балластировке и закреплении трубопроводов на обводненных и затопляемых участках, группа грунтов 1-2 в т.ч.на болотах 1 кат.</v>
          </cell>
          <cell r="G5871" t="str">
            <v>Excavating and backfilling of trenches up to 7 m deep, for pipelines of DN &gt;100-300mm, by single-bucket excavators, with ballasting and securing of pipelines in waterlogged and flooded areas, soil group 1-2, including swamps of cat. 1</v>
          </cell>
          <cell r="H5871" t="str">
            <v>м</v>
          </cell>
          <cell r="I5871" t="str">
            <v>m</v>
          </cell>
          <cell r="J5871">
            <v>0</v>
          </cell>
          <cell r="K5871">
            <v>0</v>
          </cell>
          <cell r="L5871" t="str">
            <v>KQ-30-00</v>
          </cell>
          <cell r="M5871" t="str">
            <v>Магистральные трубопроводы, м</v>
          </cell>
          <cell r="N5871">
            <v>0</v>
          </cell>
          <cell r="O5871" t="str">
            <v>KQ-30-02</v>
          </cell>
          <cell r="P5871" t="str">
            <v>Устройство траншей линейных трубопроводов, м</v>
          </cell>
          <cell r="Q5871">
            <v>1</v>
          </cell>
        </row>
        <row r="5872">
          <cell r="E5872" t="str">
            <v>PT00-01-01-43</v>
          </cell>
          <cell r="F5872" t="str">
            <v>Рытье и засыпка траншей глубиной до 4 м одноковшовыми экскаваторами для трубопроводов диаметром DN &gt;300-600мм при балластировке и закреплении трубопроводов на обводненных и затопляемых участках, группа грунтов 1-2 в т.ч.на болотах 1 кат.</v>
          </cell>
          <cell r="G5872" t="str">
            <v>Excavating and backfilling of trenches up to 4 m deep, for pipelines of DN &gt;300-600mm, by single-bucket excavators, with ballasting and securing of pipelines in waterlogged and flooded areas, soil group 1-2, including swamps of cat. 1</v>
          </cell>
          <cell r="H5872" t="str">
            <v>м</v>
          </cell>
          <cell r="I5872" t="str">
            <v>m</v>
          </cell>
          <cell r="J5872">
            <v>0.234375</v>
          </cell>
          <cell r="K5872">
            <v>0.234375</v>
          </cell>
          <cell r="L5872" t="str">
            <v>KQ-30-00</v>
          </cell>
          <cell r="M5872" t="str">
            <v>Магистральные трубопроводы, м</v>
          </cell>
          <cell r="N5872">
            <v>0</v>
          </cell>
          <cell r="O5872" t="str">
            <v>KQ-30-02</v>
          </cell>
          <cell r="P5872" t="str">
            <v>Устройство траншей линейных трубопроводов, м</v>
          </cell>
          <cell r="Q5872">
            <v>1</v>
          </cell>
        </row>
        <row r="5873">
          <cell r="E5873" t="str">
            <v>PT00-01-01-44</v>
          </cell>
          <cell r="F5873" t="str">
            <v>Рытье и засыпка траншей глубиной до 7 м одноковшовыми экскаваторами для трубопроводов диаметром DN &gt;300-600мм при балластировке и закреплении трубопроводов на обводненных и затопляемых участках, группа грунтов 1-2 в т.ч.на болотах 1 кат.</v>
          </cell>
          <cell r="G5873" t="str">
            <v>Excavating and backfilling of trenches up to 7 m deep, for pipelines of DN &gt;300-600mm, by single-bucket excavators, with ballasting and securing of pipelines in waterlogged and flooded areas, soil group 1-2, including swamps of cat. 1</v>
          </cell>
          <cell r="H5873" t="str">
            <v>м</v>
          </cell>
          <cell r="I5873" t="str">
            <v>m</v>
          </cell>
          <cell r="J5873">
            <v>0.24999999999999997</v>
          </cell>
          <cell r="K5873">
            <v>0.38333333333333336</v>
          </cell>
          <cell r="L5873" t="str">
            <v>KQ-30-00</v>
          </cell>
          <cell r="M5873" t="str">
            <v>Магистральные трубопроводы, м</v>
          </cell>
          <cell r="N5873">
            <v>0</v>
          </cell>
          <cell r="O5873" t="str">
            <v>KQ-30-02</v>
          </cell>
          <cell r="P5873" t="str">
            <v>Устройство траншей линейных трубопроводов, м</v>
          </cell>
          <cell r="Q5873">
            <v>1</v>
          </cell>
        </row>
        <row r="5874">
          <cell r="E5874" t="str">
            <v>PT00-01-01-45</v>
          </cell>
          <cell r="F5874" t="str">
            <v>Рытье и засыпка траншей глубиной до 4 м одноковшовыми экскаваторами для трубопроводов диаметром DN &gt;600-1000мм при балластировке и закреплении трубопроводов на обводненных и затопляемых участках, группа грунтов 1-2 в т.ч.на болотах 1 кат.</v>
          </cell>
          <cell r="G5874" t="str">
            <v>Excavating and backfilling of trenches up to 4 m deep, for pipelines of DN &gt;600-1000mm, by single-bucket excavators, with ballasting and securing of pipelines in waterlogged and flooded areas, soil group 1-2, including swamps of cat. 1</v>
          </cell>
          <cell r="H5874" t="str">
            <v>м</v>
          </cell>
          <cell r="I5874" t="str">
            <v>m</v>
          </cell>
          <cell r="J5874">
            <v>0.41</v>
          </cell>
          <cell r="K5874">
            <v>0.41</v>
          </cell>
          <cell r="L5874" t="str">
            <v>KQ-30-00</v>
          </cell>
          <cell r="M5874" t="str">
            <v>Магистральные трубопроводы, м</v>
          </cell>
          <cell r="N5874">
            <v>0</v>
          </cell>
          <cell r="O5874" t="str">
            <v>KQ-30-02</v>
          </cell>
          <cell r="P5874" t="str">
            <v>Устройство траншей линейных трубопроводов, м</v>
          </cell>
          <cell r="Q5874">
            <v>1</v>
          </cell>
        </row>
        <row r="5875">
          <cell r="E5875" t="str">
            <v>PT00-01-01-46</v>
          </cell>
          <cell r="F5875" t="str">
            <v>Рытье и засыпка траншей глубиной до 7 м одноковшовыми экскаваторами для трубопроводов диаметром DN &gt;600-1000мм при балластировке и закреплении трубопроводов на обводненных и затопляемых участках, группа грунтов 1-2 в т.ч.на болотах 1 кат.</v>
          </cell>
          <cell r="G5875" t="str">
            <v>Excavating and backfilling of trenches up to 7 m deep, for pipelines of DN &gt;600-1000mm, by single-bucket excavators, with ballasting and securing of pipelines in waterlogged and flooded areas, soil group 1-2, including swamps of cat. 1</v>
          </cell>
          <cell r="H5875" t="str">
            <v>м</v>
          </cell>
          <cell r="I5875" t="str">
            <v>m</v>
          </cell>
          <cell r="J5875">
            <v>0.65</v>
          </cell>
          <cell r="K5875">
            <v>0.64</v>
          </cell>
          <cell r="L5875" t="str">
            <v>KQ-30-00</v>
          </cell>
          <cell r="M5875" t="str">
            <v>Магистральные трубопроводы, м</v>
          </cell>
          <cell r="N5875">
            <v>0</v>
          </cell>
          <cell r="O5875" t="str">
            <v>KQ-30-02</v>
          </cell>
          <cell r="P5875" t="str">
            <v>Устройство траншей линейных трубопроводов, м</v>
          </cell>
          <cell r="Q5875">
            <v>1</v>
          </cell>
        </row>
        <row r="5876">
          <cell r="E5876" t="str">
            <v>PT00-01-01-47</v>
          </cell>
          <cell r="F5876" t="str">
            <v>Рытье и засыпка траншей глубиной до 4 м одноковшовыми экскаваторами для трубопроводов диаметром DN &gt;1000-1400мм при балластировке и закреплении трубопроводов на обводненных и затопляемых участках, группа грунтов 1-2 в т.ч.на болотах 1 кат.</v>
          </cell>
          <cell r="G5876" t="str">
            <v>Excavating and backfilling of trenches up to 4 m deep, for pipelines of DN &gt;1000-1400mm, by single-bucket excavators, with ballasting and securing of pipelines in waterlogged and flooded areas, soil group 1-2, including swamps of cat. 1</v>
          </cell>
          <cell r="H5876" t="str">
            <v>м</v>
          </cell>
          <cell r="I5876" t="str">
            <v>m</v>
          </cell>
          <cell r="J5876">
            <v>0</v>
          </cell>
          <cell r="K5876">
            <v>0</v>
          </cell>
          <cell r="L5876" t="str">
            <v>KQ-30-00</v>
          </cell>
          <cell r="M5876" t="str">
            <v>Магистральные трубопроводы, м</v>
          </cell>
          <cell r="N5876">
            <v>0</v>
          </cell>
          <cell r="O5876" t="str">
            <v>KQ-30-02</v>
          </cell>
          <cell r="P5876" t="str">
            <v>Устройство траншей линейных трубопроводов, м</v>
          </cell>
          <cell r="Q5876">
            <v>1</v>
          </cell>
        </row>
        <row r="5877">
          <cell r="E5877" t="str">
            <v>PT00-01-01-48</v>
          </cell>
          <cell r="F5877" t="str">
            <v>Рытье и засыпка траншей глубиной до 7 м одноковшовыми экскаваторами для трубопроводов диаметром DN &gt;1000-1400мм при балластировке и закреплении трубопроводов на обводненных и затопляемых участках, группа грунтов 1-2 в т.ч.на болотах 1 кат.</v>
          </cell>
          <cell r="G5877" t="str">
            <v>Excavating and backfilling of trenches up to 7 m deep, for pipelines of DN &gt;1000-1400mm, by single-bucket excavators, with ballasting and securing of pipelines in waterlogged and flooded areas, soil group 1-2, including swamps of cat. 1</v>
          </cell>
          <cell r="H5877" t="str">
            <v>м</v>
          </cell>
          <cell r="I5877" t="str">
            <v>m</v>
          </cell>
          <cell r="J5877">
            <v>0</v>
          </cell>
          <cell r="K5877">
            <v>0</v>
          </cell>
          <cell r="L5877" t="str">
            <v>KQ-30-00</v>
          </cell>
          <cell r="M5877" t="str">
            <v>Магистральные трубопроводы, м</v>
          </cell>
          <cell r="N5877">
            <v>0</v>
          </cell>
          <cell r="O5877" t="str">
            <v>KQ-30-02</v>
          </cell>
          <cell r="P5877" t="str">
            <v>Устройство траншей линейных трубопроводов, м</v>
          </cell>
          <cell r="Q5877">
            <v>1</v>
          </cell>
        </row>
        <row r="5878">
          <cell r="E5878" t="str">
            <v>PT00-01-01-49</v>
          </cell>
          <cell r="F5878" t="str">
            <v>Рытье и засыпка траншей глубиной до 4 м одноковшовыми экскаваторами для трубопроводов диаметром DN &gt;100-300мм при балластировке и закреплении трубопроводов на болотах 2-3 кат.</v>
          </cell>
          <cell r="G5878" t="str">
            <v>Excavating and backfilling of trenches up to 4 m deep, for pipelines of DN &gt;100-300mm, by single-bucket excavators, with ballasting and securing of pipelines at swamps of cat. 2-3</v>
          </cell>
          <cell r="H5878" t="str">
            <v>м</v>
          </cell>
          <cell r="I5878" t="str">
            <v>m</v>
          </cell>
          <cell r="J5878">
            <v>0</v>
          </cell>
          <cell r="K5878">
            <v>0</v>
          </cell>
          <cell r="L5878" t="str">
            <v>KQ-30-00</v>
          </cell>
          <cell r="M5878" t="str">
            <v>Магистральные трубопроводы, м</v>
          </cell>
          <cell r="N5878">
            <v>0</v>
          </cell>
          <cell r="O5878" t="str">
            <v>KQ-30-02</v>
          </cell>
          <cell r="P5878" t="str">
            <v>Устройство траншей линейных трубопроводов, м</v>
          </cell>
          <cell r="Q5878">
            <v>1</v>
          </cell>
        </row>
        <row r="5879">
          <cell r="E5879" t="str">
            <v>PT00-01-01-50</v>
          </cell>
          <cell r="F5879" t="str">
            <v>Рытье и засыпка траншей глубиной до 7 м одноковшовыми экскаваторами для трубопроводов диаметром DN &gt;100-300мм при балластировке и закреплении трубопроводов на болотах 2-3 кат.</v>
          </cell>
          <cell r="G5879" t="str">
            <v>Excavating and backfilling of trenches up to 7 m deep, for pipelines of DN &gt;100-300mm, by single-bucket excavators, with ballasting and securing of pipelines  at swamps of cat. 2-3</v>
          </cell>
          <cell r="H5879" t="str">
            <v>м</v>
          </cell>
          <cell r="I5879" t="str">
            <v>m</v>
          </cell>
          <cell r="J5879">
            <v>0</v>
          </cell>
          <cell r="K5879">
            <v>0</v>
          </cell>
          <cell r="L5879" t="str">
            <v>KQ-30-00</v>
          </cell>
          <cell r="M5879" t="str">
            <v>Магистральные трубопроводы, м</v>
          </cell>
          <cell r="N5879">
            <v>0</v>
          </cell>
          <cell r="O5879" t="str">
            <v>KQ-30-02</v>
          </cell>
          <cell r="P5879" t="str">
            <v>Устройство траншей линейных трубопроводов, м</v>
          </cell>
          <cell r="Q5879">
            <v>1</v>
          </cell>
        </row>
        <row r="5880">
          <cell r="E5880" t="str">
            <v>PT00-01-01-51</v>
          </cell>
          <cell r="F5880" t="str">
            <v>Рытье и засыпка траншей глубиной до 4 м одноковшовыми экскаваторами для трубопроводов диаметром DN &gt;300-600мм при балластировке и закреплении трубопроводов на болотах 2-3 кат.</v>
          </cell>
          <cell r="G5880" t="str">
            <v>Excavating and backfilling of trenches up to 4 m deep, for pipelines of DN &gt;300-600mm, by single-bucket excavators, with ballasting and securing of pipelines at swamps of cat. 2-3</v>
          </cell>
          <cell r="H5880" t="str">
            <v>м</v>
          </cell>
          <cell r="I5880" t="str">
            <v>m</v>
          </cell>
          <cell r="J5880">
            <v>0.34210526315789469</v>
          </cell>
          <cell r="K5880">
            <v>0.34210526315789469</v>
          </cell>
          <cell r="L5880" t="str">
            <v>KQ-30-00</v>
          </cell>
          <cell r="M5880" t="str">
            <v>Магистральные трубопроводы, м</v>
          </cell>
          <cell r="N5880">
            <v>0</v>
          </cell>
          <cell r="O5880" t="str">
            <v>KQ-30-02</v>
          </cell>
          <cell r="P5880" t="str">
            <v>Устройство траншей линейных трубопроводов, м</v>
          </cell>
          <cell r="Q5880">
            <v>1</v>
          </cell>
        </row>
        <row r="5881">
          <cell r="E5881" t="str">
            <v>PT00-01-01-52</v>
          </cell>
          <cell r="F5881" t="str">
            <v>Рытье и засыпка траншей глубиной до 7 м одноковшовыми экскаваторами для трубопроводов диаметром DN &gt;300-600мм при балластировке и закреплении трубопроводов на болотах 2-3 кат.</v>
          </cell>
          <cell r="G5881" t="str">
            <v>Excavating and backfilling of trenches up to 7 m deep, for pipelines of DN &gt;300-600mm, by single-bucket excavators, with ballasting and securing of pipelines at swamps of cat. 2-3</v>
          </cell>
          <cell r="H5881" t="str">
            <v>м</v>
          </cell>
          <cell r="I5881" t="str">
            <v>m</v>
          </cell>
          <cell r="J5881">
            <v>0.59</v>
          </cell>
          <cell r="K5881">
            <v>0.59</v>
          </cell>
          <cell r="L5881" t="str">
            <v>KQ-30-00</v>
          </cell>
          <cell r="M5881" t="str">
            <v>Магистральные трубопроводы, м</v>
          </cell>
          <cell r="N5881">
            <v>0</v>
          </cell>
          <cell r="O5881" t="str">
            <v>KQ-30-02</v>
          </cell>
          <cell r="P5881" t="str">
            <v>Устройство траншей линейных трубопроводов, м</v>
          </cell>
          <cell r="Q5881">
            <v>1</v>
          </cell>
        </row>
        <row r="5882">
          <cell r="E5882" t="str">
            <v>PT00-01-01-53</v>
          </cell>
          <cell r="F5882" t="str">
            <v>Рытье и засыпка траншей глубиной до 4 м одноковшовыми экскаваторами для трубопроводов диаметром DN &gt;600-1000мм при балластировке и закреплении трубопроводов на болотах 2-3 кат.</v>
          </cell>
          <cell r="G5882" t="str">
            <v>Excavating and backfilling of trenches up to 4 m deep, for pipelines of DN &gt;600-1000mm, by single-bucket excavators, with ballasting and securing of pipelines at swamps of cat. 2-3</v>
          </cell>
          <cell r="H5882" t="str">
            <v>м</v>
          </cell>
          <cell r="I5882" t="str">
            <v>m</v>
          </cell>
          <cell r="J5882">
            <v>0.61499999999999999</v>
          </cell>
          <cell r="K5882">
            <v>0.61499999999999999</v>
          </cell>
          <cell r="L5882" t="str">
            <v>KQ-30-00</v>
          </cell>
          <cell r="M5882" t="str">
            <v>Магистральные трубопроводы, м</v>
          </cell>
          <cell r="N5882">
            <v>0</v>
          </cell>
          <cell r="O5882" t="str">
            <v>KQ-30-02</v>
          </cell>
          <cell r="P5882" t="str">
            <v>Устройство траншей линейных трубопроводов, м</v>
          </cell>
          <cell r="Q5882">
            <v>1</v>
          </cell>
        </row>
        <row r="5883">
          <cell r="E5883" t="str">
            <v>PT00-01-01-54</v>
          </cell>
          <cell r="F5883" t="str">
            <v>Рытье и засыпка траншей глубиной до 7 м одноковшовыми экскаваторами для трубопроводов диаметром DN &gt;600-1000мм при балластировке и закреплении трубопроводов на болотах 2-3 кат.</v>
          </cell>
          <cell r="G5883" t="str">
            <v>Excavating and backfilling of trenches up to 7 m deep, for pipelines of DN &gt;600-1000mm, by single-bucket excavators, with ballasting and securing of pipelines at swamps of cat. 2-3</v>
          </cell>
          <cell r="H5883" t="str">
            <v>м</v>
          </cell>
          <cell r="I5883" t="str">
            <v>m</v>
          </cell>
          <cell r="J5883">
            <v>0.94499999999999995</v>
          </cell>
          <cell r="K5883">
            <v>0.94499999999999995</v>
          </cell>
          <cell r="L5883" t="str">
            <v>KQ-30-00</v>
          </cell>
          <cell r="M5883" t="str">
            <v>Магистральные трубопроводы, м</v>
          </cell>
          <cell r="N5883">
            <v>0</v>
          </cell>
          <cell r="O5883" t="str">
            <v>KQ-30-02</v>
          </cell>
          <cell r="P5883" t="str">
            <v>Устройство траншей линейных трубопроводов, м</v>
          </cell>
          <cell r="Q5883">
            <v>1</v>
          </cell>
        </row>
        <row r="5884">
          <cell r="E5884" t="str">
            <v>PT00-01-01-55</v>
          </cell>
          <cell r="F5884" t="str">
            <v>Рытье и засыпка траншей глубиной до 4 м одноковшовыми экскаваторами для трубопроводов диаметром DN &gt;1000-1400мм при балластировке и закреплении трубопроводов на болотах 2-3 кат.</v>
          </cell>
          <cell r="G5884" t="str">
            <v>Excavating and backfilling of trenches up to 4 m deep, for pipelines of DN &gt;1000-1400mm, by single-bucket excavators, with ballasting and securing of pipelines at swamps of cat. 2-3</v>
          </cell>
          <cell r="H5884" t="str">
            <v>м</v>
          </cell>
          <cell r="I5884" t="str">
            <v>m</v>
          </cell>
          <cell r="J5884">
            <v>0</v>
          </cell>
          <cell r="K5884">
            <v>0</v>
          </cell>
          <cell r="L5884" t="str">
            <v>KQ-30-00</v>
          </cell>
          <cell r="M5884" t="str">
            <v>Магистральные трубопроводы, м</v>
          </cell>
          <cell r="N5884">
            <v>0</v>
          </cell>
          <cell r="O5884" t="str">
            <v>KQ-30-02</v>
          </cell>
          <cell r="P5884" t="str">
            <v>Устройство траншей линейных трубопроводов, м</v>
          </cell>
          <cell r="Q5884">
            <v>1</v>
          </cell>
        </row>
        <row r="5885">
          <cell r="E5885" t="str">
            <v>PT00-01-01-56</v>
          </cell>
          <cell r="F5885" t="str">
            <v>Рытье и засыпка траншей глубиной до 7 м одноковшовыми экскаваторами для трубопроводов диаметром DN &gt;1000-1400мм при балластировке и закреплении трубопроводов на болотах 2-3 кат.</v>
          </cell>
          <cell r="G5885" t="str">
            <v>Excavating and backfilling of trenches up to 7 m deep, for pipelines of DN &gt;1000-1400mm, by single-bucket excavators, with ballasting and securing of pipelines at swamps of cat. 2-3</v>
          </cell>
          <cell r="H5885" t="str">
            <v>м</v>
          </cell>
          <cell r="I5885" t="str">
            <v>m</v>
          </cell>
          <cell r="J5885">
            <v>0</v>
          </cell>
          <cell r="K5885">
            <v>0</v>
          </cell>
          <cell r="L5885" t="str">
            <v>KQ-30-00</v>
          </cell>
          <cell r="M5885" t="str">
            <v>Магистральные трубопроводы, м</v>
          </cell>
          <cell r="N5885">
            <v>0</v>
          </cell>
          <cell r="O5885" t="str">
            <v>KQ-30-02</v>
          </cell>
          <cell r="P5885" t="str">
            <v>Устройство траншей линейных трубопроводов, м</v>
          </cell>
          <cell r="Q5885">
            <v>1</v>
          </cell>
        </row>
        <row r="5886">
          <cell r="E5886" t="str">
            <v>PT00-01-01-57</v>
          </cell>
          <cell r="F5886" t="str">
            <v>Рытье и засыпка траншей глубиной до 4 м одноковшовыми экскаваторами для трубопроводов диаметром DN &gt;100-300мм при балластировке и закреплении трубопроводов на переходах через водные преграды при работе с понтона</v>
          </cell>
          <cell r="G5886" t="str">
            <v>Excavating and backfilling of trenches up to 4 m deep, for pipelines of DN &gt;100-300mm, by single-bucket excavators, with ballasting and securing of pipelines at passing through water barriers, operating from a pontoon bridge</v>
          </cell>
          <cell r="H5886" t="str">
            <v>м</v>
          </cell>
          <cell r="I5886" t="str">
            <v>m</v>
          </cell>
          <cell r="J5886">
            <v>0</v>
          </cell>
          <cell r="K5886">
            <v>0</v>
          </cell>
          <cell r="L5886" t="str">
            <v>KQ-30-00</v>
          </cell>
          <cell r="M5886" t="str">
            <v>Магистральные трубопроводы, м</v>
          </cell>
          <cell r="N5886">
            <v>0</v>
          </cell>
          <cell r="O5886" t="str">
            <v>KQ-30-02</v>
          </cell>
          <cell r="P5886" t="str">
            <v>Устройство траншей линейных трубопроводов, м</v>
          </cell>
          <cell r="Q5886">
            <v>1</v>
          </cell>
        </row>
        <row r="5887">
          <cell r="E5887" t="str">
            <v>PT00-01-01-58</v>
          </cell>
          <cell r="F5887" t="str">
            <v>Рытье и засыпка траншей глубиной до 4 м одноковшовыми экскаваторами для трубопроводов диаметром DN &gt;300-600мм при балластировке и закреплении трубопроводов на переходах через водные преграды при работе с понтона</v>
          </cell>
          <cell r="G5887" t="str">
            <v>Excavating and backfilling of trenches up to 4 m deep, for pipelines of DN &gt;300-600mm, by single-bucket excavators, with ballasting and securing of pipelines at passing through water barriers, operating from a pontoon bridge</v>
          </cell>
          <cell r="H5887" t="str">
            <v>м</v>
          </cell>
          <cell r="I5887" t="str">
            <v>m</v>
          </cell>
          <cell r="J5887">
            <v>0.46</v>
          </cell>
          <cell r="K5887">
            <v>0.46</v>
          </cell>
          <cell r="L5887" t="str">
            <v>KQ-30-00</v>
          </cell>
          <cell r="M5887" t="str">
            <v>Магистральные трубопроводы, м</v>
          </cell>
          <cell r="N5887">
            <v>0</v>
          </cell>
          <cell r="O5887" t="str">
            <v>KQ-30-02</v>
          </cell>
          <cell r="P5887" t="str">
            <v>Устройство траншей линейных трубопроводов, м</v>
          </cell>
          <cell r="Q5887">
            <v>1</v>
          </cell>
        </row>
        <row r="5888">
          <cell r="E5888" t="str">
            <v>PT00-01-01-59</v>
          </cell>
          <cell r="F5888" t="str">
            <v>Рытье и засыпка траншей глубиной до 4 м одноковшовыми экскаваторами для трубопроводов диаметром DN &gt;600-1000мм при балластировке и закреплении трубопроводов на переходах через водные преграды при работе с понтона</v>
          </cell>
          <cell r="G5888" t="str">
            <v>Excavating and backfilling of trenches up to 4 m deep, for pipelines of DN &gt;600-1000mm, by single-bucket excavators, with ballasting and securing of pipelines at passing through water barriers, operating from a pontoon bridge</v>
          </cell>
          <cell r="H5888" t="str">
            <v>м</v>
          </cell>
          <cell r="I5888" t="str">
            <v>m</v>
          </cell>
          <cell r="J5888">
            <v>0</v>
          </cell>
          <cell r="K5888">
            <v>0</v>
          </cell>
          <cell r="L5888" t="str">
            <v>KQ-30-00</v>
          </cell>
          <cell r="M5888" t="str">
            <v>Магистральные трубопроводы, м</v>
          </cell>
          <cell r="N5888">
            <v>0</v>
          </cell>
          <cell r="O5888" t="str">
            <v>KQ-30-02</v>
          </cell>
          <cell r="P5888" t="str">
            <v>Устройство траншей линейных трубопроводов, м</v>
          </cell>
          <cell r="Q5888">
            <v>1</v>
          </cell>
        </row>
        <row r="5889">
          <cell r="E5889" t="str">
            <v>PT00-01-01-60</v>
          </cell>
          <cell r="F5889" t="str">
            <v>Рытье и засыпка траншей глубиной до 4 м одноковшовыми экскаваторами для трубопроводов диаметром DN &gt;1000-1400мм при балластировке и закреплении трубопроводов на переходах через водные преграды при работе с понтона</v>
          </cell>
          <cell r="G5889" t="str">
            <v>Excavating and backfilling of trenches up to 4 m deep, for pipelines of DN &gt;1000-1400mm, by single-bucket excavators, with ballasting and securing of pipelines at passing through water barriers, operating from a pontoon bridge</v>
          </cell>
          <cell r="H5889" t="str">
            <v>м</v>
          </cell>
          <cell r="I5889" t="str">
            <v>m</v>
          </cell>
          <cell r="J5889">
            <v>0</v>
          </cell>
          <cell r="K5889">
            <v>0</v>
          </cell>
          <cell r="L5889" t="str">
            <v>KQ-30-00</v>
          </cell>
          <cell r="M5889" t="str">
            <v>Магистральные трубопроводы, м</v>
          </cell>
          <cell r="N5889">
            <v>0</v>
          </cell>
          <cell r="O5889" t="str">
            <v>KQ-30-02</v>
          </cell>
          <cell r="P5889" t="str">
            <v>Устройство траншей линейных трубопроводов, м</v>
          </cell>
          <cell r="Q5889">
            <v>1</v>
          </cell>
        </row>
        <row r="5890">
          <cell r="E5890" t="str">
            <v>PT00-01-01-61</v>
          </cell>
          <cell r="F5890" t="str">
            <v xml:space="preserve">Разработка грунта вручную в траншеях </v>
          </cell>
          <cell r="G5890" t="str">
            <v xml:space="preserve">Manual excavation in trenches </v>
          </cell>
          <cell r="H5890" t="str">
            <v>м3</v>
          </cell>
          <cell r="I5890" t="str">
            <v>m3</v>
          </cell>
          <cell r="J5890">
            <v>0</v>
          </cell>
          <cell r="K5890">
            <v>0</v>
          </cell>
          <cell r="L5890" t="str">
            <v>KQ-30-00</v>
          </cell>
          <cell r="M5890" t="str">
            <v>Магистральные трубопроводы, м</v>
          </cell>
          <cell r="N5890">
            <v>0</v>
          </cell>
          <cell r="O5890" t="str">
            <v>KQ-30-02</v>
          </cell>
          <cell r="P5890" t="str">
            <v>Устройство траншей линейных трубопроводов, м</v>
          </cell>
          <cell r="Q5890">
            <v>0</v>
          </cell>
        </row>
        <row r="5891">
          <cell r="E5891" t="str">
            <v>PT00-01-01-62</v>
          </cell>
          <cell r="F5891" t="str">
            <v>Засыпка грунта вручную в траншеях</v>
          </cell>
          <cell r="G5891" t="str">
            <v>Manual soil backfilling in trenches</v>
          </cell>
          <cell r="H5891" t="str">
            <v>м3</v>
          </cell>
          <cell r="I5891" t="str">
            <v>m3</v>
          </cell>
          <cell r="J5891">
            <v>0</v>
          </cell>
          <cell r="K5891">
            <v>0</v>
          </cell>
          <cell r="L5891" t="str">
            <v>KQ-30-00</v>
          </cell>
          <cell r="M5891" t="str">
            <v>Магистральные трубопроводы, м</v>
          </cell>
          <cell r="N5891">
            <v>0</v>
          </cell>
          <cell r="O5891" t="str">
            <v>KQ-30-02</v>
          </cell>
          <cell r="P5891" t="str">
            <v>Устройство траншей линейных трубопроводов, м</v>
          </cell>
          <cell r="Q5891">
            <v>0</v>
          </cell>
        </row>
        <row r="5892">
          <cell r="E5892" t="str">
            <v>PT00-01-01-13</v>
          </cell>
          <cell r="F5892" t="str">
            <v>Устройство песчаной подушки под трубы h=0,1 м</v>
          </cell>
          <cell r="G5892" t="str">
            <v>Laying of a sand bedding under pipes, h=0.1 m</v>
          </cell>
          <cell r="H5892" t="str">
            <v>м3</v>
          </cell>
          <cell r="I5892" t="str">
            <v>m3</v>
          </cell>
          <cell r="J5892">
            <v>0.38200000000000001</v>
          </cell>
          <cell r="K5892">
            <v>0.16200000000000001</v>
          </cell>
          <cell r="L5892" t="str">
            <v>KQ-30-00</v>
          </cell>
          <cell r="M5892" t="str">
            <v>Магистральные трубопроводы, м</v>
          </cell>
          <cell r="N5892">
            <v>0</v>
          </cell>
          <cell r="O5892" t="str">
            <v>KQ-30-02</v>
          </cell>
          <cell r="P5892" t="str">
            <v>Устройство траншей линейных трубопроводов, м</v>
          </cell>
          <cell r="Q5892">
            <v>0</v>
          </cell>
        </row>
        <row r="5893">
          <cell r="E5893" t="str">
            <v>PT00-01-01-14</v>
          </cell>
          <cell r="F5893" t="str">
            <v>Устройство песчаной присыпки h=0,2 м над трубопроводом и подбивка пазух h=0,25 м</v>
          </cell>
          <cell r="G5893" t="str">
            <v>Laying of a sand bedding, h=0.2 m, over the pipeline, soil embedding,  h=0.25 m</v>
          </cell>
          <cell r="H5893" t="str">
            <v>м3</v>
          </cell>
          <cell r="I5893" t="str">
            <v>m3</v>
          </cell>
          <cell r="J5893">
            <v>0.61599999999999999</v>
          </cell>
          <cell r="K5893">
            <v>0.34100000000000003</v>
          </cell>
          <cell r="L5893" t="str">
            <v>KQ-30-00</v>
          </cell>
          <cell r="M5893" t="str">
            <v>Магистральные трубопроводы, м</v>
          </cell>
          <cell r="N5893">
            <v>0</v>
          </cell>
          <cell r="O5893" t="str">
            <v>KQ-30-02</v>
          </cell>
          <cell r="P5893" t="str">
            <v>Устройство траншей линейных трубопроводов, м</v>
          </cell>
          <cell r="Q5893">
            <v>0</v>
          </cell>
        </row>
        <row r="5894">
          <cell r="E5894" t="str">
            <v>PT00-01-01-15</v>
          </cell>
          <cell r="F5894" t="str">
            <v>Погрузка грунта в самосвалы и вывоз в карьер</v>
          </cell>
          <cell r="G5894" t="str">
            <v>Loading of soil into dump trucks and removal to the quarry</v>
          </cell>
          <cell r="H5894" t="str">
            <v>м3</v>
          </cell>
          <cell r="I5894" t="str">
            <v>m3</v>
          </cell>
          <cell r="J5894">
            <v>0</v>
          </cell>
          <cell r="K5894">
            <v>0.74</v>
          </cell>
          <cell r="L5894" t="str">
            <v>KQ-30-00</v>
          </cell>
          <cell r="M5894" t="str">
            <v>Магистральные трубопроводы, м</v>
          </cell>
          <cell r="N5894">
            <v>0</v>
          </cell>
          <cell r="O5894" t="str">
            <v>KQ-30-01</v>
          </cell>
          <cell r="P5894" t="str">
            <v>Устройство траншей линейных трубопроводов (аннулировано), м3</v>
          </cell>
          <cell r="Q5894">
            <v>0</v>
          </cell>
        </row>
        <row r="5895">
          <cell r="E5895" t="str">
            <v>PT00-01-02</v>
          </cell>
          <cell r="F5895" t="str">
            <v>Укладка трубопроводов</v>
          </cell>
          <cell r="G5895" t="str">
            <v>Laying of pipelines</v>
          </cell>
        </row>
        <row r="5896">
          <cell r="E5896" t="str">
            <v>PT00-01-02-1</v>
          </cell>
          <cell r="F5896" t="str">
            <v>Укладка трубопроводов в особых условиях. Укладка трубопроводов диаметром до DN 200 мм при пересечении с подземными и надземными коммуникациями (открытым способом) без футляра</v>
          </cell>
          <cell r="G5896" t="str">
            <v>Laying of pipelines in special conditions. Installation of pipelines up to DN 200 mm in diameter at intersection with underground and aboveground utilities (open method) without a casing.</v>
          </cell>
          <cell r="H5896" t="str">
            <v>м</v>
          </cell>
          <cell r="I5896" t="str">
            <v>m</v>
          </cell>
          <cell r="J5896">
            <v>3.52</v>
          </cell>
          <cell r="K5896">
            <v>1.87</v>
          </cell>
          <cell r="L5896" t="str">
            <v>KQ-30-00</v>
          </cell>
          <cell r="M5896" t="str">
            <v>Магистральные трубопроводы, м</v>
          </cell>
          <cell r="N5896">
            <v>1</v>
          </cell>
          <cell r="O5896" t="str">
            <v>KQ-30-03</v>
          </cell>
          <cell r="P5896" t="str">
            <v>Монтаж линейных трубопроводов, м</v>
          </cell>
          <cell r="Q5896">
            <v>1</v>
          </cell>
        </row>
        <row r="5897">
          <cell r="E5897" t="str">
            <v>PT00-01-02-2</v>
          </cell>
          <cell r="F5897" t="str">
            <v>Укладка трубопроводов в особых условиях. Укладка трубопроводов диаметром от DN 250 мм до DN 500 мм при пересечении с подземными и надземными коммуникациями (открытым способом) без футляра</v>
          </cell>
          <cell r="G5897" t="str">
            <v>Laying of pipelines in special conditions. Installation of pipelines from DN 250 mm to DN 500 mm in diameter at crossings with underground and aboveground utilities (open method) without a casing.</v>
          </cell>
          <cell r="H5897" t="str">
            <v>м</v>
          </cell>
          <cell r="I5897" t="str">
            <v>m</v>
          </cell>
          <cell r="J5897">
            <v>4.5</v>
          </cell>
          <cell r="K5897">
            <v>2.3199999999999998</v>
          </cell>
          <cell r="L5897" t="str">
            <v>KQ-30-00</v>
          </cell>
          <cell r="M5897" t="str">
            <v>Магистральные трубопроводы, м</v>
          </cell>
          <cell r="N5897">
            <v>1</v>
          </cell>
          <cell r="O5897" t="str">
            <v>KQ-30-03</v>
          </cell>
          <cell r="P5897" t="str">
            <v>Монтаж линейных трубопроводов, м</v>
          </cell>
          <cell r="Q5897">
            <v>1</v>
          </cell>
        </row>
        <row r="5898">
          <cell r="E5898" t="str">
            <v>PT00-01-02-3</v>
          </cell>
          <cell r="F5898" t="str">
            <v>Укладка трубопроводов в особых условиях. Укладка трубопроводов диаметром от DN 600 мм до DN 1000 мм при пересечении с подземными и надземными коммуникациями (открытым способом) без футляра</v>
          </cell>
          <cell r="G5898" t="str">
            <v>Laying of pipelines in special conditions. Installation of pipelines from DN 600 mm to DN 1000 mm in diameter at crossings with underground and aboveground utilities (open method) without a casing.</v>
          </cell>
          <cell r="H5898" t="str">
            <v>м</v>
          </cell>
          <cell r="I5898" t="str">
            <v>m</v>
          </cell>
          <cell r="J5898">
            <v>6.85</v>
          </cell>
          <cell r="K5898">
            <v>4.2</v>
          </cell>
          <cell r="L5898" t="str">
            <v>KQ-30-00</v>
          </cell>
          <cell r="M5898" t="str">
            <v>Магистральные трубопроводы, м</v>
          </cell>
          <cell r="N5898">
            <v>1</v>
          </cell>
          <cell r="O5898" t="str">
            <v>KQ-30-03</v>
          </cell>
          <cell r="P5898" t="str">
            <v>Монтаж линейных трубопроводов, м</v>
          </cell>
          <cell r="Q5898">
            <v>1</v>
          </cell>
        </row>
        <row r="5899">
          <cell r="E5899" t="str">
            <v>PT00-01-02-4</v>
          </cell>
          <cell r="F5899" t="str">
            <v>Укладка трубопроводов в особых условиях. Укладка трубопроводов диаметром от DN 1200 мм до DN 1400 мм при пересечении с подземными и надземными коммуникациями (открытым способом) без футляра</v>
          </cell>
          <cell r="G5899" t="str">
            <v>Laying of pipelines in special conditions. Installation of pipelines from DN 1200 mm to DN 1400 mm in diameter at crossings with underground and aboveground utilities (open method) without a casing.</v>
          </cell>
          <cell r="H5899" t="str">
            <v>м</v>
          </cell>
          <cell r="I5899" t="str">
            <v>m</v>
          </cell>
          <cell r="J5899">
            <v>0</v>
          </cell>
          <cell r="K5899">
            <v>0</v>
          </cell>
          <cell r="L5899" t="str">
            <v>KQ-30-00</v>
          </cell>
          <cell r="M5899" t="str">
            <v>Магистральные трубопроводы, м</v>
          </cell>
          <cell r="N5899">
            <v>1</v>
          </cell>
          <cell r="O5899" t="str">
            <v>KQ-30-03</v>
          </cell>
          <cell r="P5899" t="str">
            <v>Монтаж линейных трубопроводов, м</v>
          </cell>
          <cell r="Q5899">
            <v>1</v>
          </cell>
        </row>
        <row r="5900">
          <cell r="E5900" t="str">
            <v>PT00-01-02-5</v>
          </cell>
          <cell r="F5900" t="str">
            <v>Укладка трубопроводов в особых условиях. Укладка трубопроводов диаметром до DN 200 мм при пересечении с подземными и надземными коммуникациями (открытым способом) с футляром</v>
          </cell>
          <cell r="G5900" t="str">
            <v>Laying of pipelines in special conditions. Installation of pipelines up to DN 200 mm in diameter at the intersection with underground and aboveground utilities (open method) with a casing.</v>
          </cell>
          <cell r="H5900" t="str">
            <v>м</v>
          </cell>
          <cell r="I5900" t="str">
            <v>m</v>
          </cell>
          <cell r="J5900">
            <v>9.42</v>
          </cell>
          <cell r="K5900">
            <v>4.4138999999999999</v>
          </cell>
          <cell r="L5900" t="str">
            <v>KQ-30-00</v>
          </cell>
          <cell r="M5900" t="str">
            <v>Магистральные трубопроводы, м</v>
          </cell>
          <cell r="N5900">
            <v>1</v>
          </cell>
          <cell r="O5900" t="str">
            <v>KQ-30-03</v>
          </cell>
          <cell r="P5900" t="str">
            <v>Монтаж линейных трубопроводов, м</v>
          </cell>
          <cell r="Q5900">
            <v>1</v>
          </cell>
        </row>
        <row r="5901">
          <cell r="E5901" t="str">
            <v>PT00-01-02-6</v>
          </cell>
          <cell r="F5901" t="str">
            <v>Укладка трубопроводов в особых условиях. Укладка трубопроводов диаметром от DN 250 до DN 500 мм при пересечении с подземными и надземными коммуникациями.(открытым способом) с футляром</v>
          </cell>
          <cell r="G5901" t="str">
            <v>Laying of pipelines in special conditions. Installation of pipelines with diameter from DN 250 to DN 500 mm at the intersection with underground and aboveground utilities (open method) with a case.</v>
          </cell>
          <cell r="H5901" t="str">
            <v>м</v>
          </cell>
          <cell r="I5901" t="str">
            <v>m</v>
          </cell>
          <cell r="J5901">
            <v>0</v>
          </cell>
          <cell r="K5901">
            <v>0</v>
          </cell>
          <cell r="L5901" t="str">
            <v>KQ-30-00</v>
          </cell>
          <cell r="M5901" t="str">
            <v>Магистральные трубопроводы, м</v>
          </cell>
          <cell r="N5901">
            <v>1</v>
          </cell>
          <cell r="O5901" t="str">
            <v>KQ-30-03</v>
          </cell>
          <cell r="P5901" t="str">
            <v>Монтаж линейных трубопроводов, м</v>
          </cell>
          <cell r="Q5901">
            <v>1</v>
          </cell>
        </row>
        <row r="5902">
          <cell r="E5902" t="str">
            <v>PT00-01-02-7</v>
          </cell>
          <cell r="F5902" t="str">
            <v>Укладка трубопроводов в особых условиях. Укладка трубопроводов диаметром от DN 600 мм до DN 1000 мм при пересечении с подземными и надземными коммуникациями (открытым способом) с футляром</v>
          </cell>
          <cell r="G5902" t="str">
            <v>Laying of pipelines in special conditions. Installation of pipelines with diameter from DN 600 mm to DN 1000 mm at the intersection with underground and aboveground communications (open method) with a case</v>
          </cell>
          <cell r="H5902" t="str">
            <v>м</v>
          </cell>
          <cell r="I5902" t="str">
            <v>m</v>
          </cell>
          <cell r="J5902">
            <v>18.5</v>
          </cell>
          <cell r="K5902">
            <v>10.3</v>
          </cell>
          <cell r="L5902" t="str">
            <v>KQ-30-00</v>
          </cell>
          <cell r="M5902" t="str">
            <v>Магистральные трубопроводы, м</v>
          </cell>
          <cell r="N5902">
            <v>1</v>
          </cell>
          <cell r="O5902" t="str">
            <v>KQ-30-03</v>
          </cell>
          <cell r="P5902" t="str">
            <v>Монтаж линейных трубопроводов, м</v>
          </cell>
          <cell r="Q5902">
            <v>1</v>
          </cell>
        </row>
        <row r="5903">
          <cell r="E5903" t="str">
            <v>PT00-01-02-8</v>
          </cell>
          <cell r="F5903" t="str">
            <v>Укладка трубопроводов в особых условиях. Укладка трубопроводов диаметром от DN 1200 мм до DN 1400 мм при пересечении с подземными и надземными коммуникациями (открытым способом) с футляром</v>
          </cell>
          <cell r="G5903" t="str">
            <v>Laying of pipelines in special conditions. Installation of pipelines from DN 1200 mm to DN 1400 mm in diameter when crossing with underground and aboveground communications (open method) with a case</v>
          </cell>
          <cell r="H5903" t="str">
            <v>м</v>
          </cell>
          <cell r="I5903" t="str">
            <v>m</v>
          </cell>
          <cell r="J5903">
            <v>0</v>
          </cell>
          <cell r="K5903">
            <v>0</v>
          </cell>
          <cell r="L5903" t="str">
            <v>KQ-30-00</v>
          </cell>
          <cell r="M5903" t="str">
            <v>Магистральные трубопроводы, м</v>
          </cell>
          <cell r="N5903">
            <v>1</v>
          </cell>
          <cell r="O5903" t="str">
            <v>KQ-30-03</v>
          </cell>
          <cell r="P5903" t="str">
            <v>Монтаж линейных трубопроводов, м</v>
          </cell>
          <cell r="Q5903">
            <v>1</v>
          </cell>
        </row>
        <row r="5904">
          <cell r="E5904" t="str">
            <v>PT00-01-02-9</v>
          </cell>
          <cell r="F5904" t="str">
            <v>Укладка трубопроводов в нормальных условиях диаметром до DN 300 мм</v>
          </cell>
          <cell r="G5904" t="str">
            <v>Laying of pipelines in normal conditions, diameter: up to DN 300 mm</v>
          </cell>
          <cell r="H5904" t="str">
            <v>м</v>
          </cell>
          <cell r="I5904" t="str">
            <v>m</v>
          </cell>
          <cell r="J5904">
            <v>0.18</v>
          </cell>
          <cell r="K5904">
            <v>0.156</v>
          </cell>
          <cell r="L5904" t="str">
            <v>KQ-30-00</v>
          </cell>
          <cell r="M5904" t="str">
            <v>Магистральные трубопроводы, м</v>
          </cell>
          <cell r="N5904">
            <v>1</v>
          </cell>
          <cell r="O5904" t="str">
            <v>KQ-30-03</v>
          </cell>
          <cell r="P5904" t="str">
            <v>Монтаж линейных трубопроводов, м</v>
          </cell>
          <cell r="Q5904">
            <v>1</v>
          </cell>
        </row>
        <row r="5905">
          <cell r="E5905" t="str">
            <v>PT00-01-02-10</v>
          </cell>
          <cell r="F5905" t="str">
            <v>Укладка трубопроводов в нормальных условиях диаметром от DN &gt;300-600мм</v>
          </cell>
          <cell r="G5905" t="str">
            <v>Laying of pipelines in normal conditions, diameter: DN &gt;300-600mm</v>
          </cell>
          <cell r="H5905" t="str">
            <v>м</v>
          </cell>
          <cell r="I5905" t="str">
            <v>m</v>
          </cell>
          <cell r="J5905">
            <v>0.30299999999999999</v>
          </cell>
          <cell r="K5905">
            <v>0.222</v>
          </cell>
          <cell r="L5905" t="str">
            <v>KQ-30-00</v>
          </cell>
          <cell r="M5905" t="str">
            <v>Магистральные трубопроводы, м</v>
          </cell>
          <cell r="N5905">
            <v>1</v>
          </cell>
          <cell r="O5905" t="str">
            <v>KQ-30-03</v>
          </cell>
          <cell r="P5905" t="str">
            <v>Монтаж линейных трубопроводов, м</v>
          </cell>
          <cell r="Q5905">
            <v>1</v>
          </cell>
        </row>
        <row r="5906">
          <cell r="E5906" t="str">
            <v>PT00-01-02-11</v>
          </cell>
          <cell r="F5906" t="str">
            <v xml:space="preserve">Укладка трубопроводов в нормальных условиях диаметром от DN &gt;600-1000мм </v>
          </cell>
          <cell r="G5906" t="str">
            <v xml:space="preserve">Laying of pipelines in normal conditions, diameter: DN &gt;600-1000 mm </v>
          </cell>
          <cell r="H5906" t="str">
            <v>м</v>
          </cell>
          <cell r="I5906" t="str">
            <v>m</v>
          </cell>
          <cell r="J5906">
            <v>0.42</v>
          </cell>
          <cell r="K5906">
            <v>0.36</v>
          </cell>
          <cell r="L5906" t="str">
            <v>KQ-30-00</v>
          </cell>
          <cell r="M5906" t="str">
            <v>Магистральные трубопроводы, м</v>
          </cell>
          <cell r="N5906">
            <v>1</v>
          </cell>
          <cell r="O5906" t="str">
            <v>KQ-30-03</v>
          </cell>
          <cell r="P5906" t="str">
            <v>Монтаж линейных трубопроводов, м</v>
          </cell>
          <cell r="Q5906">
            <v>1</v>
          </cell>
        </row>
        <row r="5907">
          <cell r="E5907" t="str">
            <v>PT00-01-02-12</v>
          </cell>
          <cell r="F5907" t="str">
            <v>Укладка трубопроводов в нормальных условиях диаметром от DN &gt;1000-1400мм</v>
          </cell>
          <cell r="G5907" t="str">
            <v>Laying of pipelines in normal conditions, diameter: DN &gt;1000-1400 mm</v>
          </cell>
          <cell r="H5907" t="str">
            <v>м</v>
          </cell>
          <cell r="I5907" t="str">
            <v>m</v>
          </cell>
          <cell r="J5907">
            <v>0</v>
          </cell>
          <cell r="K5907">
            <v>0</v>
          </cell>
          <cell r="L5907" t="str">
            <v>KQ-30-00</v>
          </cell>
          <cell r="M5907" t="str">
            <v>Магистральные трубопроводы, м</v>
          </cell>
          <cell r="N5907">
            <v>1</v>
          </cell>
          <cell r="O5907" t="str">
            <v>KQ-30-03</v>
          </cell>
          <cell r="P5907" t="str">
            <v>Монтаж линейных трубопроводов, м</v>
          </cell>
          <cell r="Q5907">
            <v>1</v>
          </cell>
        </row>
        <row r="5908">
          <cell r="E5908" t="str">
            <v>PT00-01-02-13</v>
          </cell>
          <cell r="F5908" t="str">
            <v>Укладка трубопроводов через водные преграды методом протаскивания по дну траншеи в нормальных условиях диаметром до DN 300 мм</v>
          </cell>
          <cell r="G5908" t="str">
            <v>Laying of pipelines in normal conditions passing through water barriers, by pulling over the trench bottom, diameter: up to DN 300 mm</v>
          </cell>
          <cell r="H5908" t="str">
            <v>м</v>
          </cell>
          <cell r="I5908" t="str">
            <v>m</v>
          </cell>
          <cell r="J5908">
            <v>0</v>
          </cell>
          <cell r="K5908">
            <v>0</v>
          </cell>
          <cell r="L5908" t="str">
            <v>KQ-30-00</v>
          </cell>
          <cell r="M5908" t="str">
            <v>Магистральные трубопроводы, м</v>
          </cell>
          <cell r="N5908">
            <v>1</v>
          </cell>
          <cell r="O5908" t="str">
            <v>KQ-30-03</v>
          </cell>
          <cell r="P5908" t="str">
            <v>Монтаж линейных трубопроводов, м</v>
          </cell>
          <cell r="Q5908">
            <v>1</v>
          </cell>
        </row>
        <row r="5909">
          <cell r="E5909" t="str">
            <v>PT00-01-02-14</v>
          </cell>
          <cell r="F5909" t="str">
            <v>Укладка трубопроводов через водные преграды методом протаскивания по дну траншеи в нормальных условиях диаметром DN &gt;300-600мм</v>
          </cell>
          <cell r="G5909" t="str">
            <v>Laying of pipelines in normal conditions passing through water barriers, by pulling over the trench bottom, diameter: DN &gt;300-600 mm</v>
          </cell>
          <cell r="H5909" t="str">
            <v>м</v>
          </cell>
          <cell r="I5909" t="str">
            <v>m</v>
          </cell>
          <cell r="J5909">
            <v>0.97</v>
          </cell>
          <cell r="K5909">
            <v>0.59</v>
          </cell>
          <cell r="L5909" t="str">
            <v>KQ-30-00</v>
          </cell>
          <cell r="M5909" t="str">
            <v>Магистральные трубопроводы, м</v>
          </cell>
          <cell r="N5909">
            <v>1</v>
          </cell>
          <cell r="O5909" t="str">
            <v>KQ-30-03</v>
          </cell>
          <cell r="P5909" t="str">
            <v>Монтаж линейных трубопроводов, м</v>
          </cell>
          <cell r="Q5909">
            <v>1</v>
          </cell>
        </row>
        <row r="5910">
          <cell r="E5910" t="str">
            <v>PT00-01-02-15</v>
          </cell>
          <cell r="F5910" t="str">
            <v>Укладка трубопроводов через водные преграды методом протаскивания по дну траншеи в нормальных условиях диаметром DN &gt;600-1000мм</v>
          </cell>
          <cell r="G5910" t="str">
            <v>Laying of pipelines in normal conditions passing through water barriers, by pulling over the trench bottom, diameter: DN &gt;600-1000 mm</v>
          </cell>
          <cell r="H5910" t="str">
            <v>м</v>
          </cell>
          <cell r="I5910" t="str">
            <v>m</v>
          </cell>
          <cell r="J5910">
            <v>1.23</v>
          </cell>
          <cell r="K5910">
            <v>0.78</v>
          </cell>
          <cell r="L5910" t="str">
            <v>KQ-30-00</v>
          </cell>
          <cell r="M5910" t="str">
            <v>Магистральные трубопроводы, м</v>
          </cell>
          <cell r="N5910">
            <v>1</v>
          </cell>
          <cell r="O5910" t="str">
            <v>KQ-30-03</v>
          </cell>
          <cell r="P5910" t="str">
            <v>Монтаж линейных трубопроводов, м</v>
          </cell>
          <cell r="Q5910">
            <v>1</v>
          </cell>
        </row>
        <row r="5911">
          <cell r="E5911" t="str">
            <v>PT00-01-02-16</v>
          </cell>
          <cell r="F5911" t="str">
            <v>Укладка трубопроводов через водные преграды методом протаскивания по дну траншеи в нормальных условиях диаметром DN &gt;1000-1400мм</v>
          </cell>
          <cell r="G5911" t="str">
            <v>Laying of pipelines in normal conditions passing through water barriers, by pulling over the trench bottom, diameter: DN &gt;1000-1400mm</v>
          </cell>
          <cell r="H5911" t="str">
            <v>м</v>
          </cell>
          <cell r="I5911" t="str">
            <v>m</v>
          </cell>
          <cell r="J5911">
            <v>0</v>
          </cell>
          <cell r="K5911">
            <v>0</v>
          </cell>
          <cell r="L5911" t="str">
            <v>KQ-30-00</v>
          </cell>
          <cell r="M5911" t="str">
            <v>Магистральные трубопроводы, м</v>
          </cell>
          <cell r="N5911">
            <v>1</v>
          </cell>
          <cell r="O5911" t="str">
            <v>KQ-30-03</v>
          </cell>
          <cell r="P5911" t="str">
            <v>Монтаж линейных трубопроводов, м</v>
          </cell>
          <cell r="Q5911">
            <v>1</v>
          </cell>
        </row>
        <row r="5912">
          <cell r="E5912" t="str">
            <v>PT00-01-03</v>
          </cell>
          <cell r="F5912" t="str">
            <v>Контроль сварных соединений</v>
          </cell>
          <cell r="G5912" t="str">
            <v>Weld joint check</v>
          </cell>
        </row>
        <row r="5913">
          <cell r="E5913" t="str">
            <v>PT00-01-03-1</v>
          </cell>
          <cell r="F5913" t="str">
            <v>Контроль импульсными рентгеновскими аппаратами на трубосварочной базе качества сварных соединений труб DN 300 толщиной стенки до 10 мм</v>
          </cell>
          <cell r="G5913" t="str">
            <v>Control of quality of welded joints at the pipe-welding depot with an X-ray pulse apparatus for pipes DN 300 with a wall thickness of up to 10 mm</v>
          </cell>
          <cell r="H5913" t="str">
            <v>стык</v>
          </cell>
          <cell r="I5913" t="str">
            <v>joint</v>
          </cell>
          <cell r="J5913">
            <v>3.8520060120575588</v>
          </cell>
          <cell r="K5913">
            <v>0.19260030060287794</v>
          </cell>
          <cell r="L5913" t="str">
            <v>KQ-30-00</v>
          </cell>
          <cell r="M5913" t="str">
            <v>Магистральные трубопроводы, м</v>
          </cell>
          <cell r="N5913">
            <v>0</v>
          </cell>
          <cell r="O5913" t="str">
            <v>KQ-30-06</v>
          </cell>
          <cell r="P5913" t="str">
            <v>НРК линейных трубопроводов, стык</v>
          </cell>
          <cell r="Q5913">
            <v>1</v>
          </cell>
        </row>
        <row r="5914">
          <cell r="E5914" t="str">
            <v>PT00-01-03-2</v>
          </cell>
          <cell r="F5914" t="str">
            <v>Контроль импульсными рентгеновскими аппаратами на трубосварочной базе качества сварных соединений труб DN 350 толщиной стенки до 10 мм</v>
          </cell>
          <cell r="G5914" t="str">
            <v>Control of quality of welded joints at the pipe-welding depot with an X-ray pulse apparatus for pipes DN 350 with a wall thickness of up to 10 mm</v>
          </cell>
          <cell r="H5914" t="str">
            <v>стык</v>
          </cell>
          <cell r="I5914" t="str">
            <v>joint</v>
          </cell>
          <cell r="J5914">
            <v>0</v>
          </cell>
          <cell r="K5914">
            <v>0</v>
          </cell>
          <cell r="L5914" t="str">
            <v>KQ-30-00</v>
          </cell>
          <cell r="M5914" t="str">
            <v>Магистральные трубопроводы, м</v>
          </cell>
          <cell r="N5914">
            <v>0</v>
          </cell>
          <cell r="O5914" t="str">
            <v>KQ-30-06</v>
          </cell>
          <cell r="P5914" t="str">
            <v>НРК линейных трубопроводов, стык</v>
          </cell>
          <cell r="Q5914">
            <v>1</v>
          </cell>
        </row>
        <row r="5915">
          <cell r="E5915" t="str">
            <v>PT00-01-03-3</v>
          </cell>
          <cell r="F5915" t="str">
            <v>Контроль импульсными рентгеновскими аппаратами на трубосварочной базе качества сварных соединений труб DN 400 толщиной стенки до 10 мм</v>
          </cell>
          <cell r="G5915" t="str">
            <v>Control of quality of welded joints at the pipe-welding depot with an X-ray pulse apparatus for pipes DN 400 with a wall thickness of up to 10 mm</v>
          </cell>
          <cell r="H5915" t="str">
            <v>стык</v>
          </cell>
          <cell r="I5915" t="str">
            <v>joint</v>
          </cell>
          <cell r="J5915">
            <v>2.9750000000000001</v>
          </cell>
          <cell r="K5915">
            <v>0.47600000000000003</v>
          </cell>
          <cell r="L5915" t="str">
            <v>KQ-30-00</v>
          </cell>
          <cell r="M5915" t="str">
            <v>Магистральные трубопроводы, м</v>
          </cell>
          <cell r="N5915">
            <v>0</v>
          </cell>
          <cell r="O5915" t="str">
            <v>KQ-30-06</v>
          </cell>
          <cell r="P5915" t="str">
            <v>НРК линейных трубопроводов, стык</v>
          </cell>
          <cell r="Q5915">
            <v>1</v>
          </cell>
        </row>
        <row r="5916">
          <cell r="E5916" t="str">
            <v>PT00-01-03-4</v>
          </cell>
          <cell r="F5916" t="str">
            <v>Контроль импульсными рентгеновскими аппаратами на трубосварочной базе качества сварных соединений труб DN 400 толщиной стенки до 12 мм</v>
          </cell>
          <cell r="G5916" t="str">
            <v>Control of quality of welded joints at the pipe-welding depot with an X-ray pulse apparatus for pipes DN 400 with a wall thickness of up to 12 mm</v>
          </cell>
          <cell r="H5916" t="str">
            <v>стык</v>
          </cell>
          <cell r="I5916" t="str">
            <v>joint</v>
          </cell>
          <cell r="J5916">
            <v>0</v>
          </cell>
          <cell r="K5916">
            <v>0</v>
          </cell>
          <cell r="L5916" t="str">
            <v>KQ-30-00</v>
          </cell>
          <cell r="M5916" t="str">
            <v>Магистральные трубопроводы, м</v>
          </cell>
          <cell r="N5916">
            <v>0</v>
          </cell>
          <cell r="O5916" t="str">
            <v>KQ-30-06</v>
          </cell>
          <cell r="P5916" t="str">
            <v>НРК линейных трубопроводов, стык</v>
          </cell>
          <cell r="Q5916">
            <v>1</v>
          </cell>
        </row>
        <row r="5917">
          <cell r="E5917" t="str">
            <v>PT00-01-03-5</v>
          </cell>
          <cell r="F5917" t="str">
            <v>Контроль импульсными рентгеновскими аппаратами на трубосварочной базе качества сварных соединений труб DN 500 толщиной стенки до 8 мм</v>
          </cell>
          <cell r="G5917" t="str">
            <v>Control of quality of welded joints at the pipe-welding depot with an X-ray pulse apparatus for pipes DN 500 with a wall thickness of up to 8 mm</v>
          </cell>
          <cell r="H5917" t="str">
            <v>стык</v>
          </cell>
          <cell r="I5917" t="str">
            <v>joint</v>
          </cell>
          <cell r="J5917">
            <v>0</v>
          </cell>
          <cell r="K5917">
            <v>0</v>
          </cell>
          <cell r="L5917" t="str">
            <v>KQ-30-00</v>
          </cell>
          <cell r="M5917" t="str">
            <v>Магистральные трубопроводы, м</v>
          </cell>
          <cell r="N5917">
            <v>0</v>
          </cell>
          <cell r="O5917" t="str">
            <v>KQ-30-06</v>
          </cell>
          <cell r="P5917" t="str">
            <v>НРК линейных трубопроводов, стык</v>
          </cell>
          <cell r="Q5917">
            <v>1</v>
          </cell>
        </row>
        <row r="5918">
          <cell r="E5918" t="str">
            <v>PT00-01-03-6</v>
          </cell>
          <cell r="F5918" t="str">
            <v>Контроль импульсными рентгеновскими аппаратами на трубосварочной базе качества сварных соединений труб DN 500 толщиной стенки до 10 мм</v>
          </cell>
          <cell r="G5918" t="str">
            <v>Control of quality of welded joints at the pipe-welding depot with an X-ray pulse apparatus for pipes DN 500 with a wall thickness of up to 10 mm</v>
          </cell>
          <cell r="H5918" t="str">
            <v>стык</v>
          </cell>
          <cell r="I5918" t="str">
            <v>joint</v>
          </cell>
          <cell r="J5918">
            <v>3.1025</v>
          </cell>
          <cell r="K5918">
            <v>0.50149999999999995</v>
          </cell>
          <cell r="L5918" t="str">
            <v>KQ-30-00</v>
          </cell>
          <cell r="M5918" t="str">
            <v>Магистральные трубопроводы, м</v>
          </cell>
          <cell r="N5918">
            <v>0</v>
          </cell>
          <cell r="O5918" t="str">
            <v>KQ-30-06</v>
          </cell>
          <cell r="P5918" t="str">
            <v>НРК линейных трубопроводов, стык</v>
          </cell>
          <cell r="Q5918">
            <v>1</v>
          </cell>
        </row>
        <row r="5919">
          <cell r="E5919" t="str">
            <v>PT00-01-03-7</v>
          </cell>
          <cell r="F5919" t="str">
            <v>Контроль импульсными рентгеновскими аппаратами на трубосварочной базе качества сварных соединений труб DN 500 толщиной стенки до 12 мм</v>
          </cell>
          <cell r="G5919" t="str">
            <v>Control of quality of welded joints at the pipe-welding depot with an X-ray pulse apparatus for pipes DN 500 with a wall thickness of up to 12 mm</v>
          </cell>
          <cell r="H5919" t="str">
            <v>стык</v>
          </cell>
          <cell r="I5919" t="str">
            <v>joint</v>
          </cell>
          <cell r="J5919">
            <v>0</v>
          </cell>
          <cell r="K5919">
            <v>0</v>
          </cell>
          <cell r="L5919" t="str">
            <v>KQ-30-00</v>
          </cell>
          <cell r="M5919" t="str">
            <v>Магистральные трубопроводы, м</v>
          </cell>
          <cell r="N5919">
            <v>0</v>
          </cell>
          <cell r="O5919" t="str">
            <v>KQ-30-06</v>
          </cell>
          <cell r="P5919" t="str">
            <v>НРК линейных трубопроводов, стык</v>
          </cell>
          <cell r="Q5919">
            <v>1</v>
          </cell>
        </row>
        <row r="5920">
          <cell r="E5920" t="str">
            <v>PT00-01-03-8</v>
          </cell>
          <cell r="F5920" t="str">
            <v>Контроль импульсными рентгеновскими аппаратами на трубосварочной базе качества сварных соединений труб DN 600 толщиной стенки до 8 мм</v>
          </cell>
          <cell r="G5920" t="str">
            <v>Control of quality of welded joints at the pipe-welding depot with an X-ray pulse apparatus for pipes DN 600 with a wall thickness of up to 8 mm</v>
          </cell>
          <cell r="H5920" t="str">
            <v>стык</v>
          </cell>
          <cell r="I5920" t="str">
            <v>joint</v>
          </cell>
          <cell r="J5920">
            <v>0</v>
          </cell>
          <cell r="K5920">
            <v>0</v>
          </cell>
          <cell r="L5920" t="str">
            <v>KQ-30-00</v>
          </cell>
          <cell r="M5920" t="str">
            <v>Магистральные трубопроводы, м</v>
          </cell>
          <cell r="N5920">
            <v>0</v>
          </cell>
          <cell r="O5920" t="str">
            <v>KQ-30-06</v>
          </cell>
          <cell r="P5920" t="str">
            <v>НРК линейных трубопроводов, стык</v>
          </cell>
          <cell r="Q5920">
            <v>1</v>
          </cell>
        </row>
        <row r="5921">
          <cell r="E5921" t="str">
            <v>PT00-01-03-9</v>
          </cell>
          <cell r="F5921" t="str">
            <v>Контроль импульсными рентгеновскими аппаратами на трубосварочной базе качества сварных соединений труб DN 600 толщиной стенки до 10 мм</v>
          </cell>
          <cell r="G5921" t="str">
            <v>Control of quality of welded joints at the pipe-welding depot with an X-ray pulse apparatus for pipes DN 600 with a wall thickness of up to 10 mm</v>
          </cell>
          <cell r="H5921" t="str">
            <v>стык</v>
          </cell>
          <cell r="I5921" t="str">
            <v>joint</v>
          </cell>
          <cell r="J5921">
            <v>3.1619999999999999</v>
          </cell>
          <cell r="K5921">
            <v>0.53549999999999998</v>
          </cell>
          <cell r="L5921" t="str">
            <v>KQ-30-00</v>
          </cell>
          <cell r="M5921" t="str">
            <v>Магистральные трубопроводы, м</v>
          </cell>
          <cell r="N5921">
            <v>0</v>
          </cell>
          <cell r="O5921" t="str">
            <v>KQ-30-06</v>
          </cell>
          <cell r="P5921" t="str">
            <v>НРК линейных трубопроводов, стык</v>
          </cell>
          <cell r="Q5921">
            <v>1</v>
          </cell>
        </row>
        <row r="5922">
          <cell r="E5922" t="str">
            <v>PT00-01-03-10</v>
          </cell>
          <cell r="F5922" t="str">
            <v>Контроль импульсными рентгеновскими аппаратами на трубосварочной базе качества сварных соединений труб DN 600 толщиной стенки до 12 мм</v>
          </cell>
          <cell r="G5922" t="str">
            <v>Control of quality of welded joints at the pipe-welding depot with an X-ray pulse apparatus for pipes DN 600 with a wall thickness of up to 12 mm</v>
          </cell>
          <cell r="H5922" t="str">
            <v>стык</v>
          </cell>
          <cell r="I5922" t="str">
            <v>joint</v>
          </cell>
          <cell r="J5922">
            <v>0</v>
          </cell>
          <cell r="K5922">
            <v>0</v>
          </cell>
          <cell r="L5922" t="str">
            <v>KQ-30-00</v>
          </cell>
          <cell r="M5922" t="str">
            <v>Магистральные трубопроводы, м</v>
          </cell>
          <cell r="N5922">
            <v>0</v>
          </cell>
          <cell r="O5922" t="str">
            <v>KQ-30-06</v>
          </cell>
          <cell r="P5922" t="str">
            <v>НРК линейных трубопроводов, стык</v>
          </cell>
          <cell r="Q5922">
            <v>1</v>
          </cell>
        </row>
        <row r="5923">
          <cell r="E5923" t="str">
            <v>PT00-01-03-11</v>
          </cell>
          <cell r="F5923" t="str">
            <v>Контроль импульсными рентгеновскими аппаратами на трубосварочной базе качества сварных соединений труб DN 700 толщиной стенки до 8 мм</v>
          </cell>
          <cell r="G5923" t="str">
            <v>Control of quality of welded joints at the pipe-welding depot with an X-ray pulse apparatus for pipes DN 700 with a wall thickness of up to 8 mm</v>
          </cell>
          <cell r="H5923" t="str">
            <v>стык</v>
          </cell>
          <cell r="I5923" t="str">
            <v>joint</v>
          </cell>
          <cell r="J5923">
            <v>0</v>
          </cell>
          <cell r="K5923">
            <v>0</v>
          </cell>
          <cell r="L5923" t="str">
            <v>KQ-30-00</v>
          </cell>
          <cell r="M5923" t="str">
            <v>Магистральные трубопроводы, м</v>
          </cell>
          <cell r="N5923">
            <v>0</v>
          </cell>
          <cell r="O5923" t="str">
            <v>KQ-30-06</v>
          </cell>
          <cell r="P5923" t="str">
            <v>НРК линейных трубопроводов, стык</v>
          </cell>
          <cell r="Q5923">
            <v>1</v>
          </cell>
        </row>
        <row r="5924">
          <cell r="E5924" t="str">
            <v>PT00-01-03-12</v>
          </cell>
          <cell r="F5924" t="str">
            <v>Контроль импульсными рентгеновскими аппаратами на трубосварочной базе качества сварных соединений труб DN 700 толщиной стенки до 10 мм</v>
          </cell>
          <cell r="G5924" t="str">
            <v>Control of quality of welded joints at the pipe-welding depot with an X-ray pulse apparatus for pipes DN 700 with a wall thickness of up to 10 mm</v>
          </cell>
          <cell r="H5924" t="str">
            <v>стык</v>
          </cell>
          <cell r="I5924" t="str">
            <v>joint</v>
          </cell>
          <cell r="J5924">
            <v>3.2555000000000001</v>
          </cell>
          <cell r="K5924">
            <v>0.57800000000000007</v>
          </cell>
          <cell r="L5924" t="str">
            <v>KQ-30-00</v>
          </cell>
          <cell r="M5924" t="str">
            <v>Магистральные трубопроводы, м</v>
          </cell>
          <cell r="N5924">
            <v>0</v>
          </cell>
          <cell r="O5924" t="str">
            <v>KQ-30-06</v>
          </cell>
          <cell r="P5924" t="str">
            <v>НРК линейных трубопроводов, стык</v>
          </cell>
          <cell r="Q5924">
            <v>1</v>
          </cell>
        </row>
        <row r="5925">
          <cell r="E5925" t="str">
            <v>PT00-01-03-13</v>
          </cell>
          <cell r="F5925" t="str">
            <v>Контроль импульсными рентгеновскими аппаратами на трубосварочной базе качества сварных соединений труб DN 700 толщиной стенки до 12 мм</v>
          </cell>
          <cell r="G5925" t="str">
            <v>Control of quality of welded joints at the pipe-welding depot with an X-ray pulse apparatus for pipes DN 700 with a wall thickness of up to 12 mm</v>
          </cell>
          <cell r="H5925" t="str">
            <v>стык</v>
          </cell>
          <cell r="I5925" t="str">
            <v>joint</v>
          </cell>
          <cell r="J5925">
            <v>0</v>
          </cell>
          <cell r="K5925">
            <v>0</v>
          </cell>
          <cell r="L5925" t="str">
            <v>KQ-30-00</v>
          </cell>
          <cell r="M5925" t="str">
            <v>Магистральные трубопроводы, м</v>
          </cell>
          <cell r="N5925">
            <v>0</v>
          </cell>
          <cell r="O5925" t="str">
            <v>KQ-30-06</v>
          </cell>
          <cell r="P5925" t="str">
            <v>НРК линейных трубопроводов, стык</v>
          </cell>
          <cell r="Q5925">
            <v>1</v>
          </cell>
        </row>
        <row r="5926">
          <cell r="E5926" t="str">
            <v>PT00-01-03-14</v>
          </cell>
          <cell r="F5926" t="str">
            <v>Контроль импульсными рентгеновскими аппаратами на трубосварочной базе качества сварных соединений труб DN 800 толщиной стенки до 14 мм</v>
          </cell>
          <cell r="G5926" t="str">
            <v>Control of quality of welded joints at the pipe-welding depot with an X-ray pulse apparatus for pipes DN 800 with a wall thickness of up to 14 mm</v>
          </cell>
          <cell r="H5926" t="str">
            <v>стык</v>
          </cell>
          <cell r="I5926" t="str">
            <v>joint</v>
          </cell>
          <cell r="J5926">
            <v>5.27</v>
          </cell>
          <cell r="K5926">
            <v>0.47600000000000003</v>
          </cell>
          <cell r="L5926" t="str">
            <v>KQ-30-00</v>
          </cell>
          <cell r="M5926" t="str">
            <v>Магистральные трубопроводы, м</v>
          </cell>
          <cell r="N5926">
            <v>0</v>
          </cell>
          <cell r="O5926" t="str">
            <v>KQ-30-06</v>
          </cell>
          <cell r="P5926" t="str">
            <v>НРК линейных трубопроводов, стык</v>
          </cell>
          <cell r="Q5926">
            <v>1</v>
          </cell>
        </row>
        <row r="5927">
          <cell r="E5927" t="str">
            <v>PT00-01-03-15</v>
          </cell>
          <cell r="F5927" t="str">
            <v>Контроль импульсными рентгеновскими аппаратами на трубосварочной базе качества сварных соединений труб DN 1000 толщиной стенки до 16 мм</v>
          </cell>
          <cell r="G5927" t="str">
            <v>Control of quality of welded joints at the pipe-welding depot with an X-ray pulse apparatus for pipes DN 1000 with a wall thickness of up to 16 mm</v>
          </cell>
          <cell r="H5927" t="str">
            <v>стык</v>
          </cell>
          <cell r="I5927" t="str">
            <v>joint</v>
          </cell>
          <cell r="J5927">
            <v>5.5249999999999995</v>
          </cell>
          <cell r="K5927">
            <v>1.3260000000000001</v>
          </cell>
          <cell r="L5927" t="str">
            <v>KQ-30-00</v>
          </cell>
          <cell r="M5927" t="str">
            <v>Магистральные трубопроводы, м</v>
          </cell>
          <cell r="N5927">
            <v>0</v>
          </cell>
          <cell r="O5927" t="str">
            <v>KQ-30-06</v>
          </cell>
          <cell r="P5927" t="str">
            <v>НРК линейных трубопроводов, стык</v>
          </cell>
          <cell r="Q5927">
            <v>1</v>
          </cell>
        </row>
        <row r="5928">
          <cell r="E5928" t="str">
            <v>PT00-01-03-16</v>
          </cell>
          <cell r="F5928" t="str">
            <v>Контроль импульсными рентгеновскими аппаратами на трубосварочной базе качества сварных соединений труб DN 1200 толщиной стенки до 16 мм</v>
          </cell>
          <cell r="G5928" t="str">
            <v>Control of quality of welded joints at the pipe-welding depot with an X-ray pulse apparatus for pipes DN 1200 with a wall thickness of up to 16 mm</v>
          </cell>
          <cell r="H5928" t="str">
            <v>стык</v>
          </cell>
          <cell r="I5928" t="str">
            <v>joint</v>
          </cell>
          <cell r="J5928">
            <v>6.12</v>
          </cell>
          <cell r="K5928">
            <v>1.5385</v>
          </cell>
          <cell r="L5928" t="str">
            <v>KQ-30-00</v>
          </cell>
          <cell r="M5928" t="str">
            <v>Магистральные трубопроводы, м</v>
          </cell>
          <cell r="N5928">
            <v>0</v>
          </cell>
          <cell r="O5928" t="str">
            <v>KQ-30-06</v>
          </cell>
          <cell r="P5928" t="str">
            <v>НРК линейных трубопроводов, стык</v>
          </cell>
          <cell r="Q5928">
            <v>1</v>
          </cell>
        </row>
        <row r="5929">
          <cell r="E5929" t="str">
            <v>PT00-01-03-17</v>
          </cell>
          <cell r="F5929" t="str">
            <v>Контроль импульсными рентгеновскими аппаратами на трубосварочной базе качества сварных соединений труб DN 1400 толщиной стенки до 15,7 мм</v>
          </cell>
          <cell r="G5929" t="str">
            <v>Control of quality of welded joints at the pipe-welding depot with an X-ray pulse apparatus for pipes DN 1400 with a wall thickness of up to 15.7 mm</v>
          </cell>
          <cell r="H5929" t="str">
            <v>стык</v>
          </cell>
          <cell r="I5929" t="str">
            <v>joint</v>
          </cell>
          <cell r="J5929">
            <v>6.8679999999999994</v>
          </cell>
          <cell r="K5929">
            <v>1.7648549999999998</v>
          </cell>
          <cell r="L5929" t="str">
            <v>KQ-30-00</v>
          </cell>
          <cell r="M5929" t="str">
            <v>Магистральные трубопроводы, м</v>
          </cell>
          <cell r="N5929">
            <v>0</v>
          </cell>
          <cell r="O5929" t="str">
            <v>KQ-30-06</v>
          </cell>
          <cell r="P5929" t="str">
            <v>НРК линейных трубопроводов, стык</v>
          </cell>
          <cell r="Q5929">
            <v>1</v>
          </cell>
        </row>
        <row r="5930">
          <cell r="E5930" t="str">
            <v>PT00-01-03-18</v>
          </cell>
          <cell r="F5930" t="str">
            <v>Контроль импульсными рентгеновскими аппаратами на трубосварочной базе качества сварных соединений труб DN 1400 толщиной стенки до 18,3 мм</v>
          </cell>
          <cell r="G5930" t="str">
            <v>Control of quality of welded joints at the pipe-welding depot with an X-ray pulse apparatus for pipes DN 1400 with a wall thickness of up to 18.3 mm</v>
          </cell>
          <cell r="H5930" t="str">
            <v>стык</v>
          </cell>
          <cell r="I5930" t="str">
            <v>joint</v>
          </cell>
          <cell r="J5930">
            <v>0</v>
          </cell>
          <cell r="K5930">
            <v>0</v>
          </cell>
          <cell r="L5930" t="str">
            <v>KQ-30-00</v>
          </cell>
          <cell r="M5930" t="str">
            <v>Магистральные трубопроводы, м</v>
          </cell>
          <cell r="N5930">
            <v>0</v>
          </cell>
          <cell r="O5930" t="str">
            <v>KQ-30-06</v>
          </cell>
          <cell r="P5930" t="str">
            <v>НРК линейных трубопроводов, стык</v>
          </cell>
          <cell r="Q5930">
            <v>1</v>
          </cell>
        </row>
        <row r="5931">
          <cell r="E5931" t="str">
            <v>PT00-01-03-19</v>
          </cell>
          <cell r="F5931" t="str">
            <v>Контроль импульсными рентгеновскими аппаратами на трубосварочной базе качества сварных соединений труб DN 1400 толщиной стенки до 21,8 мм</v>
          </cell>
          <cell r="G5931" t="str">
            <v>Control of quality of welded joints at the pipe-welding depot with an X-ray pulse apparatus for pipes DN 1400 with a wall thickness of up to 21.8 mm</v>
          </cell>
          <cell r="H5931" t="str">
            <v>стык</v>
          </cell>
          <cell r="I5931" t="str">
            <v>joint</v>
          </cell>
          <cell r="J5931">
            <v>0</v>
          </cell>
          <cell r="K5931">
            <v>0</v>
          </cell>
          <cell r="L5931" t="str">
            <v>KQ-30-00</v>
          </cell>
          <cell r="M5931" t="str">
            <v>Магистральные трубопроводы, м</v>
          </cell>
          <cell r="N5931">
            <v>0</v>
          </cell>
          <cell r="O5931" t="str">
            <v>KQ-30-06</v>
          </cell>
          <cell r="P5931" t="str">
            <v>НРК линейных трубопроводов, стык</v>
          </cell>
          <cell r="Q5931">
            <v>1</v>
          </cell>
        </row>
        <row r="5932">
          <cell r="E5932" t="str">
            <v>PT00-01-03-20</v>
          </cell>
          <cell r="F5932" t="str">
            <v>Контроль автономным мобильным рентгеновским комплексом на трассе качества сварных соединений труб DN 300 толщиной стенки до 10 мм</v>
          </cell>
          <cell r="G5932" t="str">
            <v>Control of quality of welded joints of pipes DN 300 with wall thickness up to 10 mm with an autonomous mobile X-ray complex, along the pipe route</v>
          </cell>
          <cell r="H5932" t="str">
            <v>стык</v>
          </cell>
          <cell r="I5932" t="str">
            <v>joint</v>
          </cell>
          <cell r="J5932">
            <v>0</v>
          </cell>
          <cell r="K5932">
            <v>0</v>
          </cell>
          <cell r="L5932" t="str">
            <v>KQ-30-00</v>
          </cell>
          <cell r="M5932" t="str">
            <v>Магистральные трубопроводы, м</v>
          </cell>
          <cell r="N5932">
            <v>0</v>
          </cell>
          <cell r="O5932" t="str">
            <v>KQ-30-06</v>
          </cell>
          <cell r="P5932" t="str">
            <v>НРК линейных трубопроводов, стык</v>
          </cell>
          <cell r="Q5932">
            <v>1</v>
          </cell>
        </row>
        <row r="5933">
          <cell r="E5933" t="str">
            <v>PT00-01-03-21</v>
          </cell>
          <cell r="F5933" t="str">
            <v>Контроль автономным мобильным рентгеновским комплексом на трассе качества сварных соединений труб DN 350 толщиной стенки до 10 мм</v>
          </cell>
          <cell r="G5933" t="str">
            <v>Control of quality of welded joints of pipes DN 350 with wall thickness up to 10 mm with an autonomous mobile X-ray complex, along the pipe route</v>
          </cell>
          <cell r="H5933" t="str">
            <v>стык</v>
          </cell>
          <cell r="I5933" t="str">
            <v>joint</v>
          </cell>
          <cell r="J5933">
            <v>0</v>
          </cell>
          <cell r="K5933">
            <v>0</v>
          </cell>
          <cell r="L5933" t="str">
            <v>KQ-30-00</v>
          </cell>
          <cell r="M5933" t="str">
            <v>Магистральные трубопроводы, м</v>
          </cell>
          <cell r="N5933">
            <v>0</v>
          </cell>
          <cell r="O5933" t="str">
            <v>KQ-30-06</v>
          </cell>
          <cell r="P5933" t="str">
            <v>НРК линейных трубопроводов, стык</v>
          </cell>
          <cell r="Q5933">
            <v>1</v>
          </cell>
        </row>
        <row r="5934">
          <cell r="E5934" t="str">
            <v>PT00-01-03-22</v>
          </cell>
          <cell r="F5934" t="str">
            <v>Контроль автономным мобильным рентгеновским комплексом на трассе качества сварных соединений труб DN 400 толщиной стенки до 12 мм</v>
          </cell>
          <cell r="G5934" t="str">
            <v>Control of quality of welded joints of pipes DN 400 with wall thickness up to 12 mm with autonomous mobile X-ray complex, along the pipe route</v>
          </cell>
          <cell r="H5934" t="str">
            <v>стык</v>
          </cell>
          <cell r="I5934" t="str">
            <v>joint</v>
          </cell>
          <cell r="J5934">
            <v>0</v>
          </cell>
          <cell r="K5934">
            <v>0</v>
          </cell>
          <cell r="L5934" t="str">
            <v>KQ-30-00</v>
          </cell>
          <cell r="M5934" t="str">
            <v>Магистральные трубопроводы, м</v>
          </cell>
          <cell r="N5934">
            <v>0</v>
          </cell>
          <cell r="O5934" t="str">
            <v>KQ-30-06</v>
          </cell>
          <cell r="P5934" t="str">
            <v>НРК линейных трубопроводов, стык</v>
          </cell>
          <cell r="Q5934">
            <v>1</v>
          </cell>
        </row>
        <row r="5935">
          <cell r="E5935" t="str">
            <v>PT00-01-03-23</v>
          </cell>
          <cell r="F5935" t="str">
            <v>Контроль автономным мобильным рентгеновским комплексом на трассе качества сварных соединений труб DN 500 толщиной стенки до 12 мм</v>
          </cell>
          <cell r="G5935" t="str">
            <v>Control of quality of welded joints of pipes DN 500 with wall thickness up to 12 mm with autonomous mobile X-ray complex, along the pipe route</v>
          </cell>
          <cell r="H5935" t="str">
            <v>стык</v>
          </cell>
          <cell r="I5935" t="str">
            <v>joint</v>
          </cell>
          <cell r="J5935">
            <v>0</v>
          </cell>
          <cell r="K5935">
            <v>0</v>
          </cell>
          <cell r="L5935" t="str">
            <v>KQ-30-00</v>
          </cell>
          <cell r="M5935" t="str">
            <v>Магистральные трубопроводы, м</v>
          </cell>
          <cell r="N5935">
            <v>0</v>
          </cell>
          <cell r="O5935" t="str">
            <v>KQ-30-06</v>
          </cell>
          <cell r="P5935" t="str">
            <v>НРК линейных трубопроводов, стык</v>
          </cell>
          <cell r="Q5935">
            <v>1</v>
          </cell>
        </row>
        <row r="5936">
          <cell r="E5936" t="str">
            <v>PT00-01-03-24</v>
          </cell>
          <cell r="F5936" t="str">
            <v>Контроль автономным мобильным рентгеновским комплексом на трассе качества сварных соединений труб DN 600 толщиной стенки до 12 мм</v>
          </cell>
          <cell r="G5936" t="str">
            <v>Control of quality of welded joints of pipes DN 600 with wall thickness up to 12 mm with autonomous mobile X-ray complex, along the pipe route</v>
          </cell>
          <cell r="H5936" t="str">
            <v>стык</v>
          </cell>
          <cell r="I5936" t="str">
            <v>joint</v>
          </cell>
          <cell r="J5936">
            <v>0</v>
          </cell>
          <cell r="K5936">
            <v>0</v>
          </cell>
          <cell r="L5936" t="str">
            <v>KQ-30-00</v>
          </cell>
          <cell r="M5936" t="str">
            <v>Магистральные трубопроводы, м</v>
          </cell>
          <cell r="N5936">
            <v>0</v>
          </cell>
          <cell r="O5936" t="str">
            <v>KQ-30-06</v>
          </cell>
          <cell r="P5936" t="str">
            <v>НРК линейных трубопроводов, стык</v>
          </cell>
          <cell r="Q5936">
            <v>1</v>
          </cell>
        </row>
        <row r="5937">
          <cell r="E5937" t="str">
            <v>PT00-01-03-25</v>
          </cell>
          <cell r="F5937" t="str">
            <v>Контроль автономным мобильным рентгеновским комплексом на трассе качества сварных соединений труб DN 700 толщиной стенки до 14 мм</v>
          </cell>
          <cell r="G5937" t="str">
            <v>Control of quality of welded joints of pipes DN 700 with wall thickness up to 14 mm with autonomous mobile X-ray complex, along the pipe route</v>
          </cell>
          <cell r="H5937" t="str">
            <v>стык</v>
          </cell>
          <cell r="I5937" t="str">
            <v>joint</v>
          </cell>
          <cell r="J5937">
            <v>0</v>
          </cell>
          <cell r="K5937">
            <v>0</v>
          </cell>
          <cell r="L5937" t="str">
            <v>KQ-30-00</v>
          </cell>
          <cell r="M5937" t="str">
            <v>Магистральные трубопроводы, м</v>
          </cell>
          <cell r="N5937">
            <v>0</v>
          </cell>
          <cell r="O5937" t="str">
            <v>KQ-30-06</v>
          </cell>
          <cell r="P5937" t="str">
            <v>НРК линейных трубопроводов, стык</v>
          </cell>
          <cell r="Q5937">
            <v>1</v>
          </cell>
        </row>
        <row r="5938">
          <cell r="E5938" t="str">
            <v>PT00-01-03-26</v>
          </cell>
          <cell r="F5938" t="str">
            <v>Контроль автономным мобильным рентгеновским комплексом на трассе качества сварных соединений труб DN 800 толщиной стенки до 14 мм</v>
          </cell>
          <cell r="G5938" t="str">
            <v>Control of quality of welded joints of pipes DN 800 with wall thickness up to 14 mm with autonomous mobile X-ray complex, along the pipe route</v>
          </cell>
          <cell r="H5938" t="str">
            <v>стык</v>
          </cell>
          <cell r="I5938" t="str">
            <v>joint</v>
          </cell>
          <cell r="J5938">
            <v>0</v>
          </cell>
          <cell r="K5938">
            <v>0</v>
          </cell>
          <cell r="L5938" t="str">
            <v>KQ-30-00</v>
          </cell>
          <cell r="M5938" t="str">
            <v>Магистральные трубопроводы, м</v>
          </cell>
          <cell r="N5938">
            <v>0</v>
          </cell>
          <cell r="O5938" t="str">
            <v>KQ-30-06</v>
          </cell>
          <cell r="P5938" t="str">
            <v>НРК линейных трубопроводов, стык</v>
          </cell>
          <cell r="Q5938">
            <v>1</v>
          </cell>
        </row>
        <row r="5939">
          <cell r="E5939" t="str">
            <v>PT00-01-03-27</v>
          </cell>
          <cell r="F5939" t="str">
            <v>Контроль автономным мобильным рентгеновским комплексом на трассе качества сварных соединений труб DN 1000 толщиной стенки до 16 мм</v>
          </cell>
          <cell r="G5939" t="str">
            <v>Control of quality of welded joints of pipes DN 1000 with wall thickness up to 16 mm with an autonomous mobile X-ray complex, along the pipe route</v>
          </cell>
          <cell r="H5939" t="str">
            <v>стык</v>
          </cell>
          <cell r="I5939" t="str">
            <v>joint</v>
          </cell>
          <cell r="J5939">
            <v>0</v>
          </cell>
          <cell r="K5939">
            <v>0</v>
          </cell>
          <cell r="L5939" t="str">
            <v>KQ-30-00</v>
          </cell>
          <cell r="M5939" t="str">
            <v>Магистральные трубопроводы, м</v>
          </cell>
          <cell r="N5939">
            <v>0</v>
          </cell>
          <cell r="O5939" t="str">
            <v>KQ-30-06</v>
          </cell>
          <cell r="P5939" t="str">
            <v>НРК линейных трубопроводов, стык</v>
          </cell>
          <cell r="Q5939">
            <v>1</v>
          </cell>
        </row>
        <row r="5940">
          <cell r="E5940" t="str">
            <v>PT00-01-03-28</v>
          </cell>
          <cell r="F5940" t="str">
            <v>Контроль автономным мобильным рентгеновским комплексом на трассе качества сварных соединений труб DN 1200 толщиной стенки до 16 мм</v>
          </cell>
          <cell r="G5940" t="str">
            <v>Control of quality of welded joints of pipes DN 1200 with wall thickness up to 16 mm with an autonomous mobile X-ray complex, along the pipe route</v>
          </cell>
          <cell r="H5940" t="str">
            <v>стык</v>
          </cell>
          <cell r="I5940" t="str">
            <v>joint</v>
          </cell>
          <cell r="J5940">
            <v>0</v>
          </cell>
          <cell r="K5940">
            <v>0</v>
          </cell>
          <cell r="L5940" t="str">
            <v>KQ-30-00</v>
          </cell>
          <cell r="M5940" t="str">
            <v>Магистральные трубопроводы, м</v>
          </cell>
          <cell r="N5940">
            <v>0</v>
          </cell>
          <cell r="O5940" t="str">
            <v>KQ-30-06</v>
          </cell>
          <cell r="P5940" t="str">
            <v>НРК линейных трубопроводов, стык</v>
          </cell>
          <cell r="Q5940">
            <v>1</v>
          </cell>
        </row>
        <row r="5941">
          <cell r="E5941" t="str">
            <v>PT00-01-03-29</v>
          </cell>
          <cell r="F5941" t="str">
            <v>Контроль автономным мобильным рентгеновским комплексом на трассе качества сварных соединений труб DN 1400 толщиной стенки до 21,8 мм</v>
          </cell>
          <cell r="G5941" t="str">
            <v>Control of quality of welded joints of pipes DN 1400 with wall thickness up to 21.8 mm with an autonomous mobile X-ray complex, along the pipe route</v>
          </cell>
          <cell r="H5941" t="str">
            <v>стык</v>
          </cell>
          <cell r="I5941" t="str">
            <v>joint</v>
          </cell>
          <cell r="J5941">
            <v>0</v>
          </cell>
          <cell r="K5941">
            <v>0</v>
          </cell>
          <cell r="L5941" t="str">
            <v>KQ-30-00</v>
          </cell>
          <cell r="M5941" t="str">
            <v>Магистральные трубопроводы, м</v>
          </cell>
          <cell r="N5941">
            <v>0</v>
          </cell>
          <cell r="O5941" t="str">
            <v>KQ-30-06</v>
          </cell>
          <cell r="P5941" t="str">
            <v>НРК линейных трубопроводов, стык</v>
          </cell>
          <cell r="Q5941">
            <v>1</v>
          </cell>
        </row>
        <row r="5942">
          <cell r="E5942" t="str">
            <v>PT00-01-03-30</v>
          </cell>
          <cell r="F5942" t="str">
            <v>Контроль автономным мобильным рентгеновским комлексом на трассе качества сварных соединений труб DN 1000 толщиной стенки 20 мм</v>
          </cell>
          <cell r="G5942" t="str">
            <v>Control of quality of welded joints of pipes DN 1000 with wall thickness up to 20 mm with an autonomous mobile X-ray complex, along the pipe route</v>
          </cell>
          <cell r="H5942" t="str">
            <v>стык</v>
          </cell>
          <cell r="I5942" t="str">
            <v>joint</v>
          </cell>
          <cell r="J5942">
            <v>0</v>
          </cell>
          <cell r="K5942">
            <v>0</v>
          </cell>
          <cell r="L5942" t="str">
            <v>KQ-30-00</v>
          </cell>
          <cell r="M5942" t="str">
            <v>Магистральные трубопроводы, м</v>
          </cell>
          <cell r="N5942">
            <v>0</v>
          </cell>
          <cell r="O5942" t="str">
            <v>KQ-30-06</v>
          </cell>
          <cell r="P5942" t="str">
            <v>НРК линейных трубопроводов, стык</v>
          </cell>
          <cell r="Q5942">
            <v>1</v>
          </cell>
        </row>
        <row r="5943">
          <cell r="E5943" t="str">
            <v>PT00-01-03-31</v>
          </cell>
          <cell r="F5943" t="str">
            <v>Контроль гамма-дефекстоскопом на трассе качества сварных соединений труб DN 50 толщиной стенки до 5,5 мм</v>
          </cell>
          <cell r="G5943" t="str">
            <v>Control of quality of welded joints of pipes DN 50 with wall thickness up to 5.5 mm with a gamma defectoscope, along the pipe route</v>
          </cell>
          <cell r="H5943" t="str">
            <v>стык</v>
          </cell>
          <cell r="I5943" t="str">
            <v>joint</v>
          </cell>
          <cell r="J5943">
            <v>0</v>
          </cell>
          <cell r="K5943">
            <v>0</v>
          </cell>
          <cell r="L5943" t="str">
            <v>KQ-30-00</v>
          </cell>
          <cell r="M5943" t="str">
            <v>Магистральные трубопроводы, м</v>
          </cell>
          <cell r="N5943">
            <v>0</v>
          </cell>
          <cell r="O5943" t="str">
            <v>KQ-30-06</v>
          </cell>
          <cell r="P5943" t="str">
            <v>НРК линейных трубопроводов, стык</v>
          </cell>
          <cell r="Q5943">
            <v>1</v>
          </cell>
        </row>
        <row r="5944">
          <cell r="E5944" t="str">
            <v>PT00-01-03-32</v>
          </cell>
          <cell r="F5944" t="str">
            <v>Контроль гамма-дефекстоскопом на трассе качества сварных соединений труб DN 100 толщиной стенки до 8 мм</v>
          </cell>
          <cell r="G5944" t="str">
            <v>Control of quality of welded joints of pipes DN 100 with wall thickness up to 8 mm with a gamma defectoscope, along the pipe route</v>
          </cell>
          <cell r="H5944" t="str">
            <v>стык</v>
          </cell>
          <cell r="I5944" t="str">
            <v>joint</v>
          </cell>
          <cell r="J5944">
            <v>0</v>
          </cell>
          <cell r="K5944">
            <v>0</v>
          </cell>
          <cell r="L5944" t="str">
            <v>KQ-30-00</v>
          </cell>
          <cell r="M5944" t="str">
            <v>Магистральные трубопроводы, м</v>
          </cell>
          <cell r="N5944">
            <v>0</v>
          </cell>
          <cell r="O5944" t="str">
            <v>KQ-30-06</v>
          </cell>
          <cell r="P5944" t="str">
            <v>НРК линейных трубопроводов, стык</v>
          </cell>
          <cell r="Q5944">
            <v>1</v>
          </cell>
        </row>
        <row r="5945">
          <cell r="E5945" t="str">
            <v>PT00-01-03-33</v>
          </cell>
          <cell r="F5945" t="str">
            <v>Контроль гамма-дефекстоскопом на трассе качества сварных соединений труб DN 150 толщиной стенки до 8 мм</v>
          </cell>
          <cell r="G5945" t="str">
            <v>Control of quality of welded joints of pipes DN 150 with wall thickness up to 8 mm with a gamma defectoscope, along the pipe route</v>
          </cell>
          <cell r="H5945" t="str">
            <v>стык</v>
          </cell>
          <cell r="I5945" t="str">
            <v>joint</v>
          </cell>
          <cell r="J5945">
            <v>0</v>
          </cell>
          <cell r="K5945">
            <v>0</v>
          </cell>
          <cell r="L5945" t="str">
            <v>KQ-30-00</v>
          </cell>
          <cell r="M5945" t="str">
            <v>Магистральные трубопроводы, м</v>
          </cell>
          <cell r="N5945">
            <v>0</v>
          </cell>
          <cell r="O5945" t="str">
            <v>KQ-30-06</v>
          </cell>
          <cell r="P5945" t="str">
            <v>НРК линейных трубопроводов, стык</v>
          </cell>
          <cell r="Q5945">
            <v>1</v>
          </cell>
        </row>
        <row r="5946">
          <cell r="E5946" t="str">
            <v>PT00-01-03-34</v>
          </cell>
          <cell r="F5946" t="str">
            <v>Контроль гамма-дефекстоскопом на трассе качества сварных соединений труб DN 150 толщиной стенки до 14 мм</v>
          </cell>
          <cell r="G5946" t="str">
            <v>Control of quality of welded joints of pipes DN 150 with wall thickness up to 14 mm with a gamma defectoscope, along the pipe route</v>
          </cell>
          <cell r="H5946" t="str">
            <v>стык</v>
          </cell>
          <cell r="I5946" t="str">
            <v>joint</v>
          </cell>
          <cell r="J5946">
            <v>0</v>
          </cell>
          <cell r="K5946">
            <v>0</v>
          </cell>
          <cell r="L5946" t="str">
            <v>KQ-30-00</v>
          </cell>
          <cell r="M5946" t="str">
            <v>Магистральные трубопроводы, м</v>
          </cell>
          <cell r="N5946">
            <v>0</v>
          </cell>
          <cell r="O5946" t="str">
            <v>KQ-30-06</v>
          </cell>
          <cell r="P5946" t="str">
            <v>НРК линейных трубопроводов, стык</v>
          </cell>
          <cell r="Q5946">
            <v>1</v>
          </cell>
        </row>
        <row r="5947">
          <cell r="E5947" t="str">
            <v>PT00-01-03-35</v>
          </cell>
          <cell r="F5947" t="str">
            <v>Контроль гамма-дефекстоскопом на трассе качества сварных соединений труб DN 200 толщиной стенки до 20 мм</v>
          </cell>
          <cell r="G5947" t="str">
            <v>Control of quality of welded joints of pipes DN 200 with wall thickness up to 20 mm with a gamma defectoscope, along the pipe route</v>
          </cell>
          <cell r="H5947" t="str">
            <v>стык</v>
          </cell>
          <cell r="I5947" t="str">
            <v>joint</v>
          </cell>
          <cell r="J5947">
            <v>0</v>
          </cell>
          <cell r="K5947">
            <v>0</v>
          </cell>
          <cell r="L5947" t="str">
            <v>KQ-30-00</v>
          </cell>
          <cell r="M5947" t="str">
            <v>Магистральные трубопроводы, м</v>
          </cell>
          <cell r="N5947">
            <v>0</v>
          </cell>
          <cell r="O5947" t="str">
            <v>KQ-30-06</v>
          </cell>
          <cell r="P5947" t="str">
            <v>НРК линейных трубопроводов, стык</v>
          </cell>
          <cell r="Q5947">
            <v>1</v>
          </cell>
        </row>
        <row r="5948">
          <cell r="E5948" t="str">
            <v>PT00-01-03-36</v>
          </cell>
          <cell r="F5948" t="str">
            <v>Контроль гамма-дефекстоскопом на трассе качества сварных соединений труб DN 300 толщиной стенки до 10 мм</v>
          </cell>
          <cell r="G5948" t="str">
            <v>Control of quality of welded joints of pipes DN 300 with wall thickness up to 10 mm with a gamma defectoscope, along the pipe route</v>
          </cell>
          <cell r="H5948" t="str">
            <v>стык</v>
          </cell>
          <cell r="I5948" t="str">
            <v>joint</v>
          </cell>
          <cell r="J5948">
            <v>0</v>
          </cell>
          <cell r="K5948">
            <v>0</v>
          </cell>
          <cell r="L5948" t="str">
            <v>KQ-30-00</v>
          </cell>
          <cell r="M5948" t="str">
            <v>Магистральные трубопроводы, м</v>
          </cell>
          <cell r="N5948">
            <v>0</v>
          </cell>
          <cell r="O5948" t="str">
            <v>KQ-30-06</v>
          </cell>
          <cell r="P5948" t="str">
            <v>НРК линейных трубопроводов, стык</v>
          </cell>
          <cell r="Q5948">
            <v>1</v>
          </cell>
        </row>
        <row r="5949">
          <cell r="E5949" t="str">
            <v>PT00-01-03-37</v>
          </cell>
          <cell r="F5949" t="str">
            <v>Контроль гамма-дефекстоскопом на трассе качества сварных соединений труб DN 350 толщиной стенки до 10 мм</v>
          </cell>
          <cell r="G5949" t="str">
            <v>Control of quality of welded joints of pipes DN 350 with wall thickness up to 10 mm with a gamma defectoscope, along the pipe route</v>
          </cell>
          <cell r="H5949" t="str">
            <v>стык</v>
          </cell>
          <cell r="I5949" t="str">
            <v>joint</v>
          </cell>
          <cell r="J5949">
            <v>0</v>
          </cell>
          <cell r="K5949">
            <v>0</v>
          </cell>
          <cell r="L5949" t="str">
            <v>KQ-30-00</v>
          </cell>
          <cell r="M5949" t="str">
            <v>Магистральные трубопроводы, м</v>
          </cell>
          <cell r="N5949">
            <v>0</v>
          </cell>
          <cell r="O5949" t="str">
            <v>KQ-30-06</v>
          </cell>
          <cell r="P5949" t="str">
            <v>НРК линейных трубопроводов, стык</v>
          </cell>
          <cell r="Q5949">
            <v>1</v>
          </cell>
        </row>
        <row r="5950">
          <cell r="E5950" t="str">
            <v>PT00-01-03-38</v>
          </cell>
          <cell r="F5950" t="str">
            <v>Контроль гамма-дефекстоскопом на трассе качества сварных соединений труб DN 400 толщиной стенки до 12 мм</v>
          </cell>
          <cell r="G5950" t="str">
            <v>Control of quality of welded joints of pipes DN 400 with wall thickness up to 12 mm with a gamma defectoscope, along the pipe route</v>
          </cell>
          <cell r="H5950" t="str">
            <v>стык</v>
          </cell>
          <cell r="I5950" t="str">
            <v>joint</v>
          </cell>
          <cell r="J5950">
            <v>0</v>
          </cell>
          <cell r="K5950">
            <v>0</v>
          </cell>
          <cell r="L5950" t="str">
            <v>KQ-30-00</v>
          </cell>
          <cell r="M5950" t="str">
            <v>Магистральные трубопроводы, м</v>
          </cell>
          <cell r="N5950">
            <v>0</v>
          </cell>
          <cell r="O5950" t="str">
            <v>KQ-30-06</v>
          </cell>
          <cell r="P5950" t="str">
            <v>НРК линейных трубопроводов, стык</v>
          </cell>
          <cell r="Q5950">
            <v>1</v>
          </cell>
        </row>
        <row r="5951">
          <cell r="E5951" t="str">
            <v>PT00-01-03-39</v>
          </cell>
          <cell r="F5951" t="str">
            <v>Контроль гамма-дефекстоскопом на трассе качества сварных соединений труб DN 500 толщиной стенки до 12 мм</v>
          </cell>
          <cell r="G5951" t="str">
            <v>Control of quality of welded joints of pipes DN 500 with wall thickness up to 12 mm with a gamma defectoscope, along the pipe route</v>
          </cell>
          <cell r="H5951" t="str">
            <v>стык</v>
          </cell>
          <cell r="I5951" t="str">
            <v>joint</v>
          </cell>
          <cell r="J5951">
            <v>0</v>
          </cell>
          <cell r="K5951">
            <v>0</v>
          </cell>
          <cell r="L5951" t="str">
            <v>KQ-30-00</v>
          </cell>
          <cell r="M5951" t="str">
            <v>Магистральные трубопроводы, м</v>
          </cell>
          <cell r="N5951">
            <v>0</v>
          </cell>
          <cell r="O5951" t="str">
            <v>KQ-30-06</v>
          </cell>
          <cell r="P5951" t="str">
            <v>НРК линейных трубопроводов, стык</v>
          </cell>
          <cell r="Q5951">
            <v>1</v>
          </cell>
        </row>
        <row r="5952">
          <cell r="E5952" t="str">
            <v>PT00-01-03-40</v>
          </cell>
          <cell r="F5952" t="str">
            <v>Контроль гамма-дефекстоскопом на трассе качества сварных соединений труб DN 600 толщиной стенки до 12 мм</v>
          </cell>
          <cell r="G5952" t="str">
            <v>Control of quality of welded joints of pipes DN 600 with wall thickness up to 12 mm with a gamma defectoscope, along the pipe route</v>
          </cell>
          <cell r="H5952" t="str">
            <v>стык</v>
          </cell>
          <cell r="I5952" t="str">
            <v>joint</v>
          </cell>
          <cell r="J5952">
            <v>0</v>
          </cell>
          <cell r="K5952">
            <v>0</v>
          </cell>
          <cell r="L5952" t="str">
            <v>KQ-30-00</v>
          </cell>
          <cell r="M5952" t="str">
            <v>Магистральные трубопроводы, м</v>
          </cell>
          <cell r="N5952">
            <v>0</v>
          </cell>
          <cell r="O5952" t="str">
            <v>KQ-30-06</v>
          </cell>
          <cell r="P5952" t="str">
            <v>НРК линейных трубопроводов, стык</v>
          </cell>
          <cell r="Q5952">
            <v>1</v>
          </cell>
        </row>
        <row r="5953">
          <cell r="E5953" t="str">
            <v>PT00-01-03-41</v>
          </cell>
          <cell r="F5953" t="str">
            <v>Контроль гамма-дефекстоскопом на трассе качества сварных соединений труб DN 700 толщиной стенки до 14 мм</v>
          </cell>
          <cell r="G5953" t="str">
            <v>Control of quality of welded joints of pipes DN 700 with wall thickness up to 14 mm with a gamma defectoscope, along the pipe route</v>
          </cell>
          <cell r="H5953" t="str">
            <v>стык</v>
          </cell>
          <cell r="I5953" t="str">
            <v>joint</v>
          </cell>
          <cell r="J5953">
            <v>0</v>
          </cell>
          <cell r="K5953">
            <v>0</v>
          </cell>
          <cell r="L5953" t="str">
            <v>KQ-30-00</v>
          </cell>
          <cell r="M5953" t="str">
            <v>Магистральные трубопроводы, м</v>
          </cell>
          <cell r="N5953">
            <v>0</v>
          </cell>
          <cell r="O5953" t="str">
            <v>KQ-30-06</v>
          </cell>
          <cell r="P5953" t="str">
            <v>НРК линейных трубопроводов, стык</v>
          </cell>
          <cell r="Q5953">
            <v>1</v>
          </cell>
        </row>
        <row r="5954">
          <cell r="E5954" t="str">
            <v>PT00-01-03-42</v>
          </cell>
          <cell r="F5954" t="str">
            <v>Контроль гамма-дефекстоскопом на трассе качества сварных соединений труб DN 800 толщиной стенки до 14 мм</v>
          </cell>
          <cell r="G5954" t="str">
            <v>Control of quality of welded joints of pipes DN 800 with wall thickness up to 14 mm with a gamma defectoscope, along the pipe route</v>
          </cell>
          <cell r="H5954" t="str">
            <v>стык</v>
          </cell>
          <cell r="I5954" t="str">
            <v>joint</v>
          </cell>
          <cell r="J5954">
            <v>0</v>
          </cell>
          <cell r="K5954">
            <v>0</v>
          </cell>
          <cell r="L5954" t="str">
            <v>KQ-30-00</v>
          </cell>
          <cell r="M5954" t="str">
            <v>Магистральные трубопроводы, м</v>
          </cell>
          <cell r="N5954">
            <v>0</v>
          </cell>
          <cell r="O5954" t="str">
            <v>KQ-30-06</v>
          </cell>
          <cell r="P5954" t="str">
            <v>НРК линейных трубопроводов, стык</v>
          </cell>
          <cell r="Q5954">
            <v>1</v>
          </cell>
        </row>
        <row r="5955">
          <cell r="E5955" t="str">
            <v>PT00-01-03-43</v>
          </cell>
          <cell r="F5955" t="str">
            <v>Контроль гамма-дефекстоскопом на трассе качества сварных соединений труб DN 1000 толщиной стенки до 12 мм</v>
          </cell>
          <cell r="G5955" t="str">
            <v>Control of quality of welded joints of pipes DN 1000 with wall thickness up to 12 mm with a gamma defectoscope, along the pipe route</v>
          </cell>
          <cell r="H5955" t="str">
            <v>стык</v>
          </cell>
          <cell r="I5955" t="str">
            <v>joint</v>
          </cell>
          <cell r="J5955">
            <v>0</v>
          </cell>
          <cell r="K5955">
            <v>0</v>
          </cell>
          <cell r="L5955" t="str">
            <v>KQ-30-00</v>
          </cell>
          <cell r="M5955" t="str">
            <v>Магистральные трубопроводы, м</v>
          </cell>
          <cell r="N5955">
            <v>0</v>
          </cell>
          <cell r="O5955" t="str">
            <v>KQ-30-06</v>
          </cell>
          <cell r="P5955" t="str">
            <v>НРК линейных трубопроводов, стык</v>
          </cell>
          <cell r="Q5955">
            <v>1</v>
          </cell>
        </row>
        <row r="5956">
          <cell r="E5956" t="str">
            <v>PT00-01-03-44</v>
          </cell>
          <cell r="F5956" t="str">
            <v>Контроль гамма-дефекстоскопом на трассе качества сварных соединений труб DN 1000 толщиной стенки до 16 мм</v>
          </cell>
          <cell r="G5956" t="str">
            <v>Control of quality of welded joints of pipes DN 1000 with wall thickness up to 16 mm with a gamma defectoscope, along the pipe route</v>
          </cell>
          <cell r="H5956" t="str">
            <v>стык</v>
          </cell>
          <cell r="I5956" t="str">
            <v>joint</v>
          </cell>
          <cell r="J5956">
            <v>0</v>
          </cell>
          <cell r="K5956">
            <v>0</v>
          </cell>
          <cell r="L5956" t="str">
            <v>KQ-30-00</v>
          </cell>
          <cell r="M5956" t="str">
            <v>Магистральные трубопроводы, м</v>
          </cell>
          <cell r="N5956">
            <v>0</v>
          </cell>
          <cell r="O5956" t="str">
            <v>KQ-30-06</v>
          </cell>
          <cell r="P5956" t="str">
            <v>НРК линейных трубопроводов, стык</v>
          </cell>
          <cell r="Q5956">
            <v>1</v>
          </cell>
        </row>
        <row r="5957">
          <cell r="E5957" t="str">
            <v>PT00-01-03-45</v>
          </cell>
          <cell r="F5957" t="str">
            <v>Контроль гамма-дефекстоскопом на трассе качества сварных соединений труб DN 1000 толщиной стенки до 12 мм</v>
          </cell>
          <cell r="G5957" t="str">
            <v>Control of quality of welded joints of pipes DN 1000 with wall thickness up to 12 mm with a gamma defectoscope, along the pipe route</v>
          </cell>
          <cell r="H5957" t="str">
            <v>стык</v>
          </cell>
          <cell r="I5957" t="str">
            <v>joint</v>
          </cell>
          <cell r="J5957">
            <v>0</v>
          </cell>
          <cell r="K5957">
            <v>0</v>
          </cell>
          <cell r="L5957" t="str">
            <v>KQ-30-00</v>
          </cell>
          <cell r="M5957" t="str">
            <v>Магистральные трубопроводы, м</v>
          </cell>
          <cell r="N5957">
            <v>0</v>
          </cell>
          <cell r="O5957" t="str">
            <v>KQ-30-06</v>
          </cell>
          <cell r="P5957" t="str">
            <v>НРК линейных трубопроводов, стык</v>
          </cell>
          <cell r="Q5957">
            <v>1</v>
          </cell>
        </row>
        <row r="5958">
          <cell r="E5958" t="str">
            <v>PT00-01-03-46</v>
          </cell>
          <cell r="F5958" t="str">
            <v>Контроль гамма-дефекстоскопом на трассе качества сварных соединений труб DN 1200 толщиной стенки до 12 мм</v>
          </cell>
          <cell r="G5958" t="str">
            <v>Control of quality of welded joints of pipes DN 1200 with wall thickness up to 12 mm with a gamma defectoscope, along the pipe route</v>
          </cell>
          <cell r="H5958" t="str">
            <v>стык</v>
          </cell>
          <cell r="I5958" t="str">
            <v>joint</v>
          </cell>
          <cell r="J5958">
            <v>0</v>
          </cell>
          <cell r="K5958">
            <v>0</v>
          </cell>
          <cell r="L5958" t="str">
            <v>KQ-30-00</v>
          </cell>
          <cell r="M5958" t="str">
            <v>Магистральные трубопроводы, м</v>
          </cell>
          <cell r="N5958">
            <v>0</v>
          </cell>
          <cell r="O5958" t="str">
            <v>KQ-30-06</v>
          </cell>
          <cell r="P5958" t="str">
            <v>НРК линейных трубопроводов, стык</v>
          </cell>
          <cell r="Q5958">
            <v>1</v>
          </cell>
        </row>
        <row r="5959">
          <cell r="E5959" t="str">
            <v>PT00-01-03-47</v>
          </cell>
          <cell r="F5959" t="str">
            <v>Контроль гамма-дефекстоскопом на трассе качества сварных соединений труб DN 1200 толщиной стенки до 16 мм</v>
          </cell>
          <cell r="G5959" t="str">
            <v>Control of quality of welded joints of pipes DN 1200 with wall thickness up to 16 mm with a gamma defectoscope, along the pipe route</v>
          </cell>
          <cell r="H5959" t="str">
            <v>стык</v>
          </cell>
          <cell r="I5959" t="str">
            <v>joint</v>
          </cell>
          <cell r="J5959">
            <v>0</v>
          </cell>
          <cell r="K5959">
            <v>0</v>
          </cell>
          <cell r="L5959" t="str">
            <v>KQ-30-00</v>
          </cell>
          <cell r="M5959" t="str">
            <v>Магистральные трубопроводы, м</v>
          </cell>
          <cell r="N5959">
            <v>0</v>
          </cell>
          <cell r="O5959" t="str">
            <v>KQ-30-06</v>
          </cell>
          <cell r="P5959" t="str">
            <v>НРК линейных трубопроводов, стык</v>
          </cell>
          <cell r="Q5959">
            <v>1</v>
          </cell>
        </row>
        <row r="5960">
          <cell r="E5960" t="str">
            <v>PT00-01-03-48</v>
          </cell>
          <cell r="F5960" t="str">
            <v>Контроль гамма-дефекстоскопом на трассе качества сварных соединений труб DN 1400 толщиной стенки до 15,7 мм</v>
          </cell>
          <cell r="G5960" t="str">
            <v>Control of quality of welded joints of pipes DN 1400 with wall thickness up to 15.7 mm with a gamma defectoscope, along the pipe route</v>
          </cell>
          <cell r="H5960" t="str">
            <v>стык</v>
          </cell>
          <cell r="I5960" t="str">
            <v>joint</v>
          </cell>
          <cell r="J5960">
            <v>0</v>
          </cell>
          <cell r="K5960">
            <v>0</v>
          </cell>
          <cell r="L5960" t="str">
            <v>KQ-30-00</v>
          </cell>
          <cell r="M5960" t="str">
            <v>Магистральные трубопроводы, м</v>
          </cell>
          <cell r="N5960">
            <v>0</v>
          </cell>
          <cell r="O5960" t="str">
            <v>KQ-30-06</v>
          </cell>
          <cell r="P5960" t="str">
            <v>НРК линейных трубопроводов, стык</v>
          </cell>
          <cell r="Q5960">
            <v>1</v>
          </cell>
        </row>
        <row r="5961">
          <cell r="E5961" t="str">
            <v>PT00-01-03-49</v>
          </cell>
          <cell r="F5961" t="str">
            <v>Контроль гамма-дефекстоскопом на трассе качества сварных соединений труб DN 1400 толщиной стенки до 18,3 мм</v>
          </cell>
          <cell r="G5961" t="str">
            <v>Control of quality of welded joints of pipes DN 1400 with wall thickness up to 18.3 mm with a gamma defectoscope, along the pipe route</v>
          </cell>
          <cell r="H5961" t="str">
            <v>стык</v>
          </cell>
          <cell r="I5961" t="str">
            <v>joint</v>
          </cell>
          <cell r="J5961">
            <v>0</v>
          </cell>
          <cell r="K5961">
            <v>0</v>
          </cell>
          <cell r="L5961" t="str">
            <v>KQ-30-00</v>
          </cell>
          <cell r="M5961" t="str">
            <v>Магистральные трубопроводы, м</v>
          </cell>
          <cell r="N5961">
            <v>0</v>
          </cell>
          <cell r="O5961" t="str">
            <v>KQ-30-06</v>
          </cell>
          <cell r="P5961" t="str">
            <v>НРК линейных трубопроводов, стык</v>
          </cell>
          <cell r="Q5961">
            <v>1</v>
          </cell>
        </row>
        <row r="5962">
          <cell r="E5962" t="str">
            <v>PT00-01-03-50</v>
          </cell>
          <cell r="F5962" t="str">
            <v>Контроль гамма-дефекстоскопом на трассе качества сварных соединений труб DN 1400 толщиной стенки до 21,8 мм</v>
          </cell>
          <cell r="G5962" t="str">
            <v>Control of quality of welded joints of pipes DN 1400 with wall thickness up to 21.8 mm with a gamma defectoscope, along the pipe route</v>
          </cell>
          <cell r="H5962" t="str">
            <v>стык</v>
          </cell>
          <cell r="I5962" t="str">
            <v>joint</v>
          </cell>
          <cell r="J5962">
            <v>0</v>
          </cell>
          <cell r="K5962">
            <v>0</v>
          </cell>
          <cell r="L5962" t="str">
            <v>KQ-30-00</v>
          </cell>
          <cell r="M5962" t="str">
            <v>Магистральные трубопроводы, м</v>
          </cell>
          <cell r="N5962">
            <v>0</v>
          </cell>
          <cell r="O5962" t="str">
            <v>KQ-30-06</v>
          </cell>
          <cell r="P5962" t="str">
            <v>НРК линейных трубопроводов, стык</v>
          </cell>
          <cell r="Q5962">
            <v>1</v>
          </cell>
        </row>
        <row r="5963">
          <cell r="E5963" t="str">
            <v>PT00-01-03-51</v>
          </cell>
          <cell r="F5963" t="str">
            <v>Контроль гамма-дефекстоскопом на трассе качества сварных соединений труб DN 1400 толщиной стенки до 27,1 мм</v>
          </cell>
          <cell r="G5963" t="str">
            <v>Control of quality of welded joints of pipes DN 1400 with wall thickness up to 27.1 mm with a gamma defectoscope, along the pipe route</v>
          </cell>
          <cell r="H5963" t="str">
            <v>стык</v>
          </cell>
          <cell r="I5963" t="str">
            <v>joint</v>
          </cell>
          <cell r="J5963">
            <v>0</v>
          </cell>
          <cell r="K5963">
            <v>0</v>
          </cell>
          <cell r="L5963" t="str">
            <v>KQ-30-00</v>
          </cell>
          <cell r="M5963" t="str">
            <v>Магистральные трубопроводы, м</v>
          </cell>
          <cell r="N5963">
            <v>0</v>
          </cell>
          <cell r="O5963" t="str">
            <v>KQ-30-06</v>
          </cell>
          <cell r="P5963" t="str">
            <v>НРК линейных трубопроводов, стык</v>
          </cell>
          <cell r="Q5963">
            <v>1</v>
          </cell>
        </row>
        <row r="5964">
          <cell r="E5964" t="str">
            <v>PT00-01-03-52</v>
          </cell>
          <cell r="F5964" t="str">
            <v>Контроль гамма-дефекстоскопом на трассе качества сварных соединений труб DN 300 толщиной стенки 20 мм</v>
          </cell>
          <cell r="G5964" t="str">
            <v>Control of quality of welded joints of pipes DN 300 with wall thickness up to 20 mm with a gamma defectoscope, along the pipe route</v>
          </cell>
          <cell r="H5964" t="str">
            <v>стык</v>
          </cell>
          <cell r="I5964" t="str">
            <v>joint</v>
          </cell>
          <cell r="J5964">
            <v>0</v>
          </cell>
          <cell r="K5964">
            <v>0</v>
          </cell>
          <cell r="L5964" t="str">
            <v>KQ-30-00</v>
          </cell>
          <cell r="M5964" t="str">
            <v>Магистральные трубопроводы, м</v>
          </cell>
          <cell r="N5964">
            <v>0</v>
          </cell>
          <cell r="O5964" t="str">
            <v>KQ-30-06</v>
          </cell>
          <cell r="P5964" t="str">
            <v>НРК линейных трубопроводов, стык</v>
          </cell>
          <cell r="Q5964">
            <v>1</v>
          </cell>
        </row>
        <row r="5965">
          <cell r="E5965" t="str">
            <v>PT00-01-03-53</v>
          </cell>
          <cell r="F5965" t="str">
            <v>Контроль гамма-дефекстоскопом на трассе качества сварных соединений труб DN 400 толщиной стенки 20 мм</v>
          </cell>
          <cell r="G5965" t="str">
            <v>Control of quality of welded joints of pipes DN 400 with wall thickness up to 20 mm with a gamma defectoscope, along the pipe route</v>
          </cell>
          <cell r="H5965" t="str">
            <v>стык</v>
          </cell>
          <cell r="I5965" t="str">
            <v>joint</v>
          </cell>
          <cell r="J5965">
            <v>0</v>
          </cell>
          <cell r="K5965">
            <v>0</v>
          </cell>
          <cell r="L5965" t="str">
            <v>KQ-30-00</v>
          </cell>
          <cell r="M5965" t="str">
            <v>Магистральные трубопроводы, м</v>
          </cell>
          <cell r="N5965">
            <v>0</v>
          </cell>
          <cell r="O5965" t="str">
            <v>KQ-30-06</v>
          </cell>
          <cell r="P5965" t="str">
            <v>НРК линейных трубопроводов, стык</v>
          </cell>
          <cell r="Q5965">
            <v>1</v>
          </cell>
        </row>
        <row r="5966">
          <cell r="E5966" t="str">
            <v>PT00-01-03-54</v>
          </cell>
          <cell r="F5966" t="str">
            <v>Контроль импульсными рентгеновскими аппаратами на трассе качества сварных соединений труб DN 50 толщиной стенки до 5,5 мм</v>
          </cell>
          <cell r="G5966" t="str">
            <v>Control of quality of welded joints along the pipe route with an X-ray pulse apparatus for pipes DN 50 with a wall thickness of up to 5.5 mm</v>
          </cell>
          <cell r="H5966" t="str">
            <v>стык</v>
          </cell>
          <cell r="I5966" t="str">
            <v>joint</v>
          </cell>
          <cell r="J5966">
            <v>0</v>
          </cell>
          <cell r="K5966">
            <v>0</v>
          </cell>
          <cell r="L5966" t="str">
            <v>KQ-30-00</v>
          </cell>
          <cell r="M5966" t="str">
            <v>Магистральные трубопроводы, м</v>
          </cell>
          <cell r="N5966">
            <v>0</v>
          </cell>
          <cell r="O5966" t="str">
            <v>KQ-30-06</v>
          </cell>
          <cell r="P5966" t="str">
            <v>НРК линейных трубопроводов, стык</v>
          </cell>
          <cell r="Q5966">
            <v>1</v>
          </cell>
        </row>
        <row r="5967">
          <cell r="E5967" t="str">
            <v>PT00-01-03-55</v>
          </cell>
          <cell r="F5967" t="str">
            <v>Контроль импульсными рентгеновскими аппаратами на трассе качества сварных соединений труб DN 100 толщиной стенки до 8 мм</v>
          </cell>
          <cell r="G5967" t="str">
            <v>Control of quality of welded joints along the pipe route with an X-ray pulse apparatus for pipes DN 100 with a wall thickness of up to 8 mm</v>
          </cell>
          <cell r="H5967" t="str">
            <v>стык</v>
          </cell>
          <cell r="I5967" t="str">
            <v>joint</v>
          </cell>
          <cell r="J5967">
            <v>0</v>
          </cell>
          <cell r="K5967">
            <v>0</v>
          </cell>
          <cell r="L5967" t="str">
            <v>KQ-30-00</v>
          </cell>
          <cell r="M5967" t="str">
            <v>Магистральные трубопроводы, м</v>
          </cell>
          <cell r="N5967">
            <v>0</v>
          </cell>
          <cell r="O5967" t="str">
            <v>KQ-30-06</v>
          </cell>
          <cell r="P5967" t="str">
            <v>НРК линейных трубопроводов, стык</v>
          </cell>
          <cell r="Q5967">
            <v>1</v>
          </cell>
        </row>
        <row r="5968">
          <cell r="E5968" t="str">
            <v>PT00-01-03-56</v>
          </cell>
          <cell r="F5968" t="str">
            <v>Контроль импульсными рентгеновскими аппаратами на трассе качества сварных соединений труб DN 150 толщиной стенки до 8 мм</v>
          </cell>
          <cell r="G5968" t="str">
            <v>Control of quality of welded joints along the pipe route with an X-ray pulse apparatus for pipes DN 150 with a wall thickness of up to 8 mm</v>
          </cell>
          <cell r="H5968" t="str">
            <v>стык</v>
          </cell>
          <cell r="I5968" t="str">
            <v>joint</v>
          </cell>
          <cell r="J5968">
            <v>0</v>
          </cell>
          <cell r="K5968">
            <v>0</v>
          </cell>
          <cell r="L5968" t="str">
            <v>KQ-30-00</v>
          </cell>
          <cell r="M5968" t="str">
            <v>Магистральные трубопроводы, м</v>
          </cell>
          <cell r="N5968">
            <v>0</v>
          </cell>
          <cell r="O5968" t="str">
            <v>KQ-30-06</v>
          </cell>
          <cell r="P5968" t="str">
            <v>НРК линейных трубопроводов, стык</v>
          </cell>
          <cell r="Q5968">
            <v>1</v>
          </cell>
        </row>
        <row r="5969">
          <cell r="E5969" t="str">
            <v>PT00-01-03-57</v>
          </cell>
          <cell r="F5969" t="str">
            <v>Контроль импульсными рентгеновскими аппаратами на трассе качества сварных соединений труб DN 150 толщиной стенки до 14 мм</v>
          </cell>
          <cell r="G5969" t="str">
            <v>Control of quality of welded joints along the pipe route with an X-ray pulse apparatus for pipes DN 150 with a wall thickness of up to 14 mm</v>
          </cell>
          <cell r="H5969" t="str">
            <v>стык</v>
          </cell>
          <cell r="I5969" t="str">
            <v>joint</v>
          </cell>
          <cell r="J5969">
            <v>0</v>
          </cell>
          <cell r="K5969">
            <v>0</v>
          </cell>
          <cell r="L5969" t="str">
            <v>KQ-30-00</v>
          </cell>
          <cell r="M5969" t="str">
            <v>Магистральные трубопроводы, м</v>
          </cell>
          <cell r="N5969">
            <v>0</v>
          </cell>
          <cell r="O5969" t="str">
            <v>KQ-30-06</v>
          </cell>
          <cell r="P5969" t="str">
            <v>НРК линейных трубопроводов, стык</v>
          </cell>
          <cell r="Q5969">
            <v>1</v>
          </cell>
        </row>
        <row r="5970">
          <cell r="E5970" t="str">
            <v>PT00-01-03-58</v>
          </cell>
          <cell r="F5970" t="str">
            <v>Контроль импульсными рентгеновскими аппаратами на трассе качества сварных соединений труб DN 200 толщиной стенки до 12 мм</v>
          </cell>
          <cell r="G5970" t="str">
            <v>Control of quality of welded joints along the pipe route with an X-ray pulse apparatus for pipes DN 200 with a wall thickness of up to 12 mm</v>
          </cell>
          <cell r="H5970" t="str">
            <v>стык</v>
          </cell>
          <cell r="I5970" t="str">
            <v>joint</v>
          </cell>
          <cell r="J5970">
            <v>3</v>
          </cell>
          <cell r="K5970">
            <v>0.42</v>
          </cell>
          <cell r="L5970" t="str">
            <v>KQ-30-00</v>
          </cell>
          <cell r="M5970" t="str">
            <v>Магистральные трубопроводы, м</v>
          </cell>
          <cell r="N5970">
            <v>0</v>
          </cell>
          <cell r="O5970" t="str">
            <v>KQ-30-06</v>
          </cell>
          <cell r="P5970" t="str">
            <v>НРК линейных трубопроводов, стык</v>
          </cell>
          <cell r="Q5970">
            <v>1</v>
          </cell>
        </row>
        <row r="5971">
          <cell r="E5971" t="str">
            <v>PT00-01-03-59</v>
          </cell>
          <cell r="F5971" t="str">
            <v>Контроль импульсными рентгеновскими аппаратами на трассе качества сварных соединений труб DN 200 толщиной стенки до 16 мм</v>
          </cell>
          <cell r="G5971" t="str">
            <v>Control of quality of welded joints along the pipe route with an X-ray pulse apparatus for pipes DN 200 with a wall thickness of up to 16 mm</v>
          </cell>
          <cell r="H5971" t="str">
            <v>стык</v>
          </cell>
          <cell r="I5971" t="str">
            <v>joint</v>
          </cell>
          <cell r="J5971">
            <v>0</v>
          </cell>
          <cell r="K5971">
            <v>0</v>
          </cell>
          <cell r="L5971" t="str">
            <v>KQ-30-00</v>
          </cell>
          <cell r="M5971" t="str">
            <v>Магистральные трубопроводы, м</v>
          </cell>
          <cell r="N5971">
            <v>0</v>
          </cell>
          <cell r="O5971" t="str">
            <v>KQ-30-06</v>
          </cell>
          <cell r="P5971" t="str">
            <v>НРК линейных трубопроводов, стык</v>
          </cell>
          <cell r="Q5971">
            <v>1</v>
          </cell>
        </row>
        <row r="5972">
          <cell r="E5972" t="str">
            <v>PT00-01-03-60</v>
          </cell>
          <cell r="F5972" t="str">
            <v>Контроль импульсными рентгеновскими аппаратами на трассе качества сварных соединений труб DN 200 толщиной стенки до 20 мм</v>
          </cell>
          <cell r="G5972" t="str">
            <v>Control of quality of welded joints along the pipe route with an X-ray pulse apparatus for pipes DN 200 with a wall thickness of up to 20 mm</v>
          </cell>
          <cell r="H5972" t="str">
            <v>стык</v>
          </cell>
          <cell r="I5972" t="str">
            <v>joint</v>
          </cell>
          <cell r="J5972">
            <v>0</v>
          </cell>
          <cell r="K5972">
            <v>0</v>
          </cell>
          <cell r="L5972" t="str">
            <v>KQ-30-00</v>
          </cell>
          <cell r="M5972" t="str">
            <v>Магистральные трубопроводы, м</v>
          </cell>
          <cell r="N5972">
            <v>0</v>
          </cell>
          <cell r="O5972" t="str">
            <v>KQ-30-06</v>
          </cell>
          <cell r="P5972" t="str">
            <v>НРК линейных трубопроводов, стык</v>
          </cell>
          <cell r="Q5972">
            <v>1</v>
          </cell>
        </row>
        <row r="5973">
          <cell r="E5973" t="str">
            <v>PT00-01-03-61</v>
          </cell>
          <cell r="F5973" t="str">
            <v>Контроль импульсными рентгеновскими аппаратами на трассе качества сварных соединений труб DN 300 толщиной стенки до 10 мм</v>
          </cell>
          <cell r="G5973" t="str">
            <v>Control of quality of welded joints along the pipe route with an X-ray pulse apparatus for pipes DN 300 with a wall thickness of up to 10 mm</v>
          </cell>
          <cell r="H5973" t="str">
            <v>стык</v>
          </cell>
          <cell r="I5973" t="str">
            <v>joint</v>
          </cell>
          <cell r="J5973">
            <v>0</v>
          </cell>
          <cell r="K5973">
            <v>0</v>
          </cell>
          <cell r="L5973" t="str">
            <v>KQ-30-00</v>
          </cell>
          <cell r="M5973" t="str">
            <v>Магистральные трубопроводы, м</v>
          </cell>
          <cell r="N5973">
            <v>0</v>
          </cell>
          <cell r="O5973" t="str">
            <v>KQ-30-06</v>
          </cell>
          <cell r="P5973" t="str">
            <v>НРК линейных трубопроводов, стык</v>
          </cell>
          <cell r="Q5973">
            <v>1</v>
          </cell>
        </row>
        <row r="5974">
          <cell r="E5974" t="str">
            <v>PT00-01-03-62</v>
          </cell>
          <cell r="F5974" t="str">
            <v>Контроль импульсными рентгеновскими аппаратами на трассе качества сварных соединений труб DN 350 толщиной стенки до 10 мм</v>
          </cell>
          <cell r="G5974" t="str">
            <v>Control of quality of welded joints along the pipe route with an X-ray pulse apparatus for pipes DN 350 with a wall thickness of up to 10 mm</v>
          </cell>
          <cell r="H5974" t="str">
            <v>стык</v>
          </cell>
          <cell r="I5974" t="str">
            <v>joint</v>
          </cell>
          <cell r="J5974">
            <v>3.3</v>
          </cell>
          <cell r="K5974">
            <v>0.52</v>
          </cell>
          <cell r="L5974" t="str">
            <v>KQ-30-00</v>
          </cell>
          <cell r="M5974" t="str">
            <v>Магистральные трубопроводы, м</v>
          </cell>
          <cell r="N5974">
            <v>0</v>
          </cell>
          <cell r="O5974" t="str">
            <v>KQ-30-06</v>
          </cell>
          <cell r="P5974" t="str">
            <v>НРК линейных трубопроводов, стык</v>
          </cell>
          <cell r="Q5974">
            <v>1</v>
          </cell>
        </row>
        <row r="5975">
          <cell r="E5975" t="str">
            <v>PT00-01-03-63</v>
          </cell>
          <cell r="F5975" t="str">
            <v>Контроль импульсными рентгеновскими аппаратами на трассе качества сварных соединений труб DN 400 толщиной стенки до 10 мм</v>
          </cell>
          <cell r="G5975" t="str">
            <v>Control of quality of welded joints along the pipe route with an X-ray pulse apparatus for pipes DN 400 with a wall thickness of up to 10 mm</v>
          </cell>
          <cell r="H5975" t="str">
            <v>стык</v>
          </cell>
          <cell r="I5975" t="str">
            <v>joint</v>
          </cell>
          <cell r="J5975">
            <v>2.1000000000000005</v>
          </cell>
          <cell r="K5975">
            <v>2.100000000000001</v>
          </cell>
          <cell r="L5975" t="str">
            <v>KQ-30-00</v>
          </cell>
          <cell r="M5975" t="str">
            <v>Магистральные трубопроводы, м</v>
          </cell>
          <cell r="N5975">
            <v>0</v>
          </cell>
          <cell r="O5975" t="str">
            <v>KQ-30-06</v>
          </cell>
          <cell r="P5975" t="str">
            <v>НРК линейных трубопроводов, стык</v>
          </cell>
          <cell r="Q5975">
            <v>1</v>
          </cell>
        </row>
        <row r="5976">
          <cell r="E5976" t="str">
            <v>PT00-01-03-64</v>
          </cell>
          <cell r="F5976" t="str">
            <v>Контроль импульсными рентгеновскими аппаратами на трассе качества сварных соединений труб DN 400 толщиной стенки до 12 мм</v>
          </cell>
          <cell r="G5976" t="str">
            <v>Control of quality of welded joints along the pipe route with an X-ray pulse apparatus for pipes DN 400 with a wall thickness of up to 12 mm</v>
          </cell>
          <cell r="H5976" t="str">
            <v>стык</v>
          </cell>
          <cell r="I5976" t="str">
            <v>joint</v>
          </cell>
          <cell r="J5976">
            <v>0</v>
          </cell>
          <cell r="K5976">
            <v>0</v>
          </cell>
          <cell r="L5976" t="str">
            <v>KQ-30-00</v>
          </cell>
          <cell r="M5976" t="str">
            <v>Магистральные трубопроводы, м</v>
          </cell>
          <cell r="N5976">
            <v>0</v>
          </cell>
          <cell r="O5976" t="str">
            <v>KQ-30-06</v>
          </cell>
          <cell r="P5976" t="str">
            <v>НРК линейных трубопроводов, стык</v>
          </cell>
          <cell r="Q5976">
            <v>1</v>
          </cell>
        </row>
        <row r="5977">
          <cell r="E5977" t="str">
            <v>PT00-01-03-65</v>
          </cell>
          <cell r="F5977" t="str">
            <v>Контроль импульсными рентгеновскими аппаратами на трассе качества сварных соединений труб DN 500 толщиной стенки до 8 мм</v>
          </cell>
          <cell r="G5977" t="str">
            <v>Control of quality of welded joints along the pipe route with an X-ray pulse apparatus for pipes DN 500 with a wall thickness of up to 8 mm</v>
          </cell>
          <cell r="H5977" t="str">
            <v>стык</v>
          </cell>
          <cell r="I5977" t="str">
            <v>joint</v>
          </cell>
          <cell r="J5977">
            <v>0</v>
          </cell>
          <cell r="K5977">
            <v>0</v>
          </cell>
          <cell r="L5977" t="str">
            <v>KQ-30-00</v>
          </cell>
          <cell r="M5977" t="str">
            <v>Магистральные трубопроводы, м</v>
          </cell>
          <cell r="N5977">
            <v>0</v>
          </cell>
          <cell r="O5977" t="str">
            <v>KQ-30-06</v>
          </cell>
          <cell r="P5977" t="str">
            <v>НРК линейных трубопроводов, стык</v>
          </cell>
          <cell r="Q5977">
            <v>1</v>
          </cell>
        </row>
        <row r="5978">
          <cell r="E5978" t="str">
            <v>PT00-01-03-66</v>
          </cell>
          <cell r="F5978" t="str">
            <v>Контроль импульсными рентгеновскими аппаратами на трассе качества сварных соединений труб DN 500 толщиной стенки до 10 мм</v>
          </cell>
          <cell r="G5978" t="str">
            <v>Control of quality of welded joints along the pipe route with an X-ray pulse apparatus for pipes DN 500 with a wall thickness of up to 10 mm</v>
          </cell>
          <cell r="H5978" t="str">
            <v>стык</v>
          </cell>
          <cell r="I5978" t="str">
            <v>joint</v>
          </cell>
          <cell r="J5978">
            <v>2.5</v>
          </cell>
          <cell r="K5978">
            <v>2.5</v>
          </cell>
          <cell r="L5978" t="str">
            <v>KQ-30-00</v>
          </cell>
          <cell r="M5978" t="str">
            <v>Магистральные трубопроводы, м</v>
          </cell>
          <cell r="N5978">
            <v>0</v>
          </cell>
          <cell r="O5978" t="str">
            <v>KQ-30-06</v>
          </cell>
          <cell r="P5978" t="str">
            <v>НРК линейных трубопроводов, стык</v>
          </cell>
          <cell r="Q5978">
            <v>1</v>
          </cell>
        </row>
        <row r="5979">
          <cell r="E5979" t="str">
            <v>PT00-01-03-67</v>
          </cell>
          <cell r="F5979" t="str">
            <v>Контроль импульсными рентгеновскими аппаратами на трассе качества сварных соединений труб DN 500 толщиной стенки до 12 мм</v>
          </cell>
          <cell r="G5979" t="str">
            <v>Control of quality of welded joints along the pipe route with an X-ray pulse apparatus for pipes DN 500 with a wall thickness of up to 12 mm</v>
          </cell>
          <cell r="H5979" t="str">
            <v>стык</v>
          </cell>
          <cell r="I5979" t="str">
            <v>joint</v>
          </cell>
          <cell r="J5979">
            <v>0</v>
          </cell>
          <cell r="K5979">
            <v>0</v>
          </cell>
          <cell r="L5979" t="str">
            <v>KQ-30-00</v>
          </cell>
          <cell r="M5979" t="str">
            <v>Магистральные трубопроводы, м</v>
          </cell>
          <cell r="N5979">
            <v>0</v>
          </cell>
          <cell r="O5979" t="str">
            <v>KQ-30-06</v>
          </cell>
          <cell r="P5979" t="str">
            <v>НРК линейных трубопроводов, стык</v>
          </cell>
          <cell r="Q5979">
            <v>1</v>
          </cell>
        </row>
        <row r="5980">
          <cell r="E5980" t="str">
            <v>PT00-01-03-68</v>
          </cell>
          <cell r="F5980" t="str">
            <v>Контроль импульсными рентгеновскими аппаратами на трассе качества сварных соединений труб DN 600 толщиной стенки до 8 мм</v>
          </cell>
          <cell r="G5980" t="str">
            <v>Control of quality of welded joints along the pipe route with an X-ray pulse apparatus for pipes DN 600 with a wall thickness of up to 8 mm</v>
          </cell>
          <cell r="H5980" t="str">
            <v>стык</v>
          </cell>
          <cell r="I5980" t="str">
            <v>joint</v>
          </cell>
          <cell r="J5980">
            <v>0</v>
          </cell>
          <cell r="K5980">
            <v>0</v>
          </cell>
          <cell r="L5980" t="str">
            <v>KQ-30-00</v>
          </cell>
          <cell r="M5980" t="str">
            <v>Магистральные трубопроводы, м</v>
          </cell>
          <cell r="N5980">
            <v>0</v>
          </cell>
          <cell r="O5980" t="str">
            <v>KQ-30-06</v>
          </cell>
          <cell r="P5980" t="str">
            <v>НРК линейных трубопроводов, стык</v>
          </cell>
          <cell r="Q5980">
            <v>1</v>
          </cell>
        </row>
        <row r="5981">
          <cell r="E5981" t="str">
            <v>PT00-01-03-69</v>
          </cell>
          <cell r="F5981" t="str">
            <v>Контроль импульсными рентгеновскими аппаратами на трассе качества сварных соединений труб DN 600 толщиной стенки до 10 мм</v>
          </cell>
          <cell r="G5981" t="str">
            <v>Control of quality of welded joints along the pipe route with an X-ray pulse apparatus for pipes DN 600 with a wall thickness of up to 10 mm</v>
          </cell>
          <cell r="H5981" t="str">
            <v>стык</v>
          </cell>
          <cell r="I5981" t="str">
            <v>joint</v>
          </cell>
          <cell r="J5981">
            <v>3.72</v>
          </cell>
          <cell r="K5981">
            <v>0.63</v>
          </cell>
          <cell r="L5981" t="str">
            <v>KQ-30-00</v>
          </cell>
          <cell r="M5981" t="str">
            <v>Магистральные трубопроводы, м</v>
          </cell>
          <cell r="N5981">
            <v>0</v>
          </cell>
          <cell r="O5981" t="str">
            <v>KQ-30-06</v>
          </cell>
          <cell r="P5981" t="str">
            <v>НРК линейных трубопроводов, стык</v>
          </cell>
          <cell r="Q5981">
            <v>1</v>
          </cell>
        </row>
        <row r="5982">
          <cell r="E5982" t="str">
            <v>PT00-01-03-70</v>
          </cell>
          <cell r="F5982" t="str">
            <v>Контроль импульсными рентгеновскими аппаратами на трассе качества сварных соединений труб DN 600 толщиной стенки до 12 мм</v>
          </cell>
          <cell r="G5982" t="str">
            <v>Control of quality of welded joints along the pipe route with an X-ray pulse apparatus for pipes DN 600 with a wall thickness of up to 12 mm</v>
          </cell>
          <cell r="H5982" t="str">
            <v>стык</v>
          </cell>
          <cell r="I5982" t="str">
            <v>joint</v>
          </cell>
          <cell r="J5982">
            <v>0</v>
          </cell>
          <cell r="K5982">
            <v>0</v>
          </cell>
          <cell r="L5982" t="str">
            <v>KQ-30-00</v>
          </cell>
          <cell r="M5982" t="str">
            <v>Магистральные трубопроводы, м</v>
          </cell>
          <cell r="N5982">
            <v>0</v>
          </cell>
          <cell r="O5982" t="str">
            <v>KQ-30-06</v>
          </cell>
          <cell r="P5982" t="str">
            <v>НРК линейных трубопроводов, стык</v>
          </cell>
          <cell r="Q5982">
            <v>1</v>
          </cell>
        </row>
        <row r="5983">
          <cell r="E5983" t="str">
            <v>PT00-01-03-71</v>
          </cell>
          <cell r="F5983" t="str">
            <v>Контроль импульсными рентгеновскими аппаратами на трассе качества сварных соединений труб DN 700 толщиной стенки до 8 мм</v>
          </cell>
          <cell r="G5983" t="str">
            <v>Control of quality of welded joints along the pipe route with an X-ray pulse apparatus for pipes DN 700 with a wall thickness of up to 8 mm</v>
          </cell>
          <cell r="H5983" t="str">
            <v>стык</v>
          </cell>
          <cell r="I5983" t="str">
            <v>joint</v>
          </cell>
          <cell r="J5983">
            <v>0</v>
          </cell>
          <cell r="K5983">
            <v>0</v>
          </cell>
          <cell r="L5983" t="str">
            <v>KQ-30-00</v>
          </cell>
          <cell r="M5983" t="str">
            <v>Магистральные трубопроводы, м</v>
          </cell>
          <cell r="N5983">
            <v>0</v>
          </cell>
          <cell r="O5983" t="str">
            <v>KQ-30-06</v>
          </cell>
          <cell r="P5983" t="str">
            <v>НРК линейных трубопроводов, стык</v>
          </cell>
          <cell r="Q5983">
            <v>1</v>
          </cell>
        </row>
        <row r="5984">
          <cell r="E5984" t="str">
            <v>PT00-01-03-72</v>
          </cell>
          <cell r="F5984" t="str">
            <v>Контроль импульсными рентгеновскими аппаратами на трассе качества сварных соединений труб DN 700 толщиной стенки до 10 мм</v>
          </cell>
          <cell r="G5984" t="str">
            <v>Control of quality of welded joints along the pipe route with an X-ray pulse apparatus for pipes DN 700 with a wall thickness of up to 10 mm</v>
          </cell>
          <cell r="H5984" t="str">
            <v>стык</v>
          </cell>
          <cell r="I5984" t="str">
            <v>joint</v>
          </cell>
          <cell r="J5984">
            <v>3.83</v>
          </cell>
          <cell r="K5984">
            <v>0.68</v>
          </cell>
          <cell r="L5984" t="str">
            <v>KQ-30-00</v>
          </cell>
          <cell r="M5984" t="str">
            <v>Магистральные трубопроводы, м</v>
          </cell>
          <cell r="N5984">
            <v>0</v>
          </cell>
          <cell r="O5984" t="str">
            <v>KQ-30-06</v>
          </cell>
          <cell r="P5984" t="str">
            <v>НРК линейных трубопроводов, стык</v>
          </cell>
          <cell r="Q5984">
            <v>1</v>
          </cell>
        </row>
        <row r="5985">
          <cell r="E5985" t="str">
            <v>PT00-01-03-73</v>
          </cell>
          <cell r="F5985" t="str">
            <v>Контроль импульсными рентгеновскими аппаратами на трассе качества сварных соединений труб DN 700 толщиной стенки до 12 мм</v>
          </cell>
          <cell r="G5985" t="str">
            <v>Control of quality of welded joints along the pipe route with an X-ray pulse apparatus for pipes DN 700 with a wall thickness of up to 12 mm</v>
          </cell>
          <cell r="H5985" t="str">
            <v>стык</v>
          </cell>
          <cell r="I5985" t="str">
            <v>joint</v>
          </cell>
          <cell r="J5985">
            <v>0</v>
          </cell>
          <cell r="K5985">
            <v>0</v>
          </cell>
          <cell r="L5985" t="str">
            <v>KQ-30-00</v>
          </cell>
          <cell r="M5985" t="str">
            <v>Магистральные трубопроводы, м</v>
          </cell>
          <cell r="N5985">
            <v>0</v>
          </cell>
          <cell r="O5985" t="str">
            <v>KQ-30-06</v>
          </cell>
          <cell r="P5985" t="str">
            <v>НРК линейных трубопроводов, стык</v>
          </cell>
          <cell r="Q5985">
            <v>1</v>
          </cell>
        </row>
        <row r="5986">
          <cell r="E5986" t="str">
            <v>PT00-01-03-74</v>
          </cell>
          <cell r="F5986" t="str">
            <v>Контроль импульсными рентгеновскими аппаратами на трассе качества сварных соединений труб DN 700 толщиной стенки до 14 мм</v>
          </cell>
          <cell r="G5986" t="str">
            <v>Control of quality of welded joints along the pipe route with an X-ray pulse apparatus for pipes DN 700 with a wall thickness of up to 14 mm</v>
          </cell>
          <cell r="H5986" t="str">
            <v>стык</v>
          </cell>
          <cell r="I5986" t="str">
            <v>joint</v>
          </cell>
          <cell r="J5986">
            <v>0</v>
          </cell>
          <cell r="K5986">
            <v>0</v>
          </cell>
          <cell r="L5986" t="str">
            <v>KQ-30-00</v>
          </cell>
          <cell r="M5986" t="str">
            <v>Магистральные трубопроводы, м</v>
          </cell>
          <cell r="N5986">
            <v>0</v>
          </cell>
          <cell r="O5986" t="str">
            <v>KQ-30-06</v>
          </cell>
          <cell r="P5986" t="str">
            <v>НРК линейных трубопроводов, стык</v>
          </cell>
          <cell r="Q5986">
            <v>1</v>
          </cell>
        </row>
        <row r="5987">
          <cell r="E5987" t="str">
            <v>PT00-01-03-75</v>
          </cell>
          <cell r="F5987" t="str">
            <v>Контроль импульсными рентгеновскими аппаратами на трассе качества сварных соединений труб DN 800 толщиной стенки до 10 мм</v>
          </cell>
          <cell r="G5987" t="str">
            <v>Control of quality of welded joints along the pipe route with an X-ray pulse apparatus for pipes DN 800 with a wall thickness of up to 10 mm</v>
          </cell>
          <cell r="H5987" t="str">
            <v>стык</v>
          </cell>
          <cell r="I5987" t="str">
            <v>joint</v>
          </cell>
          <cell r="J5987">
            <v>6.2</v>
          </cell>
          <cell r="K5987">
            <v>0.56000000000000005</v>
          </cell>
          <cell r="L5987" t="str">
            <v>KQ-30-00</v>
          </cell>
          <cell r="M5987" t="str">
            <v>Магистральные трубопроводы, м</v>
          </cell>
          <cell r="N5987">
            <v>0</v>
          </cell>
          <cell r="O5987" t="str">
            <v>KQ-30-06</v>
          </cell>
          <cell r="P5987" t="str">
            <v>НРК линейных трубопроводов, стык</v>
          </cell>
          <cell r="Q5987">
            <v>1</v>
          </cell>
        </row>
        <row r="5988">
          <cell r="E5988" t="str">
            <v>PT00-01-03-76</v>
          </cell>
          <cell r="F5988" t="str">
            <v>Контроль импульсными рентгеновскими аппаратами на трассе качества сварных соединений труб DN 800 толщиной стенки до 12 мм</v>
          </cell>
          <cell r="G5988" t="str">
            <v>Control of quality of welded joints along the pipe route with an X-ray pulse apparatus for pipes DN 800 with a wall thickness of up to 12 mm</v>
          </cell>
          <cell r="H5988" t="str">
            <v>стык</v>
          </cell>
          <cell r="I5988" t="str">
            <v>joint</v>
          </cell>
          <cell r="J5988">
            <v>0</v>
          </cell>
          <cell r="K5988">
            <v>0</v>
          </cell>
          <cell r="L5988" t="str">
            <v>KQ-30-00</v>
          </cell>
          <cell r="M5988" t="str">
            <v>Магистральные трубопроводы, м</v>
          </cell>
          <cell r="N5988">
            <v>0</v>
          </cell>
          <cell r="O5988" t="str">
            <v>KQ-30-06</v>
          </cell>
          <cell r="P5988" t="str">
            <v>НРК линейных трубопроводов, стык</v>
          </cell>
          <cell r="Q5988">
            <v>1</v>
          </cell>
        </row>
        <row r="5989">
          <cell r="E5989" t="str">
            <v>PT00-01-03-77</v>
          </cell>
          <cell r="F5989" t="str">
            <v>Контроль импульсными рентгеновскими аппаратами на трассе качества сварных соединений труб DN 800 толщиной стенки до 14 мм</v>
          </cell>
          <cell r="G5989" t="str">
            <v>Control of quality of welded joints along the pipe route with an X-ray pulse apparatus for pipes DN 800 with a wall thickness of up to 14 mm</v>
          </cell>
          <cell r="H5989" t="str">
            <v>стык</v>
          </cell>
          <cell r="I5989" t="str">
            <v>joint</v>
          </cell>
          <cell r="J5989">
            <v>0</v>
          </cell>
          <cell r="K5989">
            <v>0</v>
          </cell>
          <cell r="L5989" t="str">
            <v>KQ-30-00</v>
          </cell>
          <cell r="M5989" t="str">
            <v>Магистральные трубопроводы, м</v>
          </cell>
          <cell r="N5989">
            <v>0</v>
          </cell>
          <cell r="O5989" t="str">
            <v>KQ-30-06</v>
          </cell>
          <cell r="P5989" t="str">
            <v>НРК линейных трубопроводов, стык</v>
          </cell>
          <cell r="Q5989">
            <v>1</v>
          </cell>
        </row>
        <row r="5990">
          <cell r="E5990" t="str">
            <v>PT00-01-03-78</v>
          </cell>
          <cell r="F5990" t="str">
            <v>Контроль импульсными рентгеновскими аппаратами на трассе качества сварных соединений труб DN 1000 толщиной стенки до 12 мм</v>
          </cell>
          <cell r="G5990" t="str">
            <v>Control of quality of welded joints along the pipe route with an X-ray pulse apparatus for pipes DN 1000 with a wall thickness of up to 12 mm</v>
          </cell>
          <cell r="H5990" t="str">
            <v>стык</v>
          </cell>
          <cell r="I5990" t="str">
            <v>joint</v>
          </cell>
          <cell r="J5990">
            <v>6.5</v>
          </cell>
          <cell r="K5990">
            <v>1.56</v>
          </cell>
          <cell r="L5990" t="str">
            <v>KQ-30-00</v>
          </cell>
          <cell r="M5990" t="str">
            <v>Магистральные трубопроводы, м</v>
          </cell>
          <cell r="N5990">
            <v>0</v>
          </cell>
          <cell r="O5990" t="str">
            <v>KQ-30-06</v>
          </cell>
          <cell r="P5990" t="str">
            <v>НРК линейных трубопроводов, стык</v>
          </cell>
          <cell r="Q5990">
            <v>1</v>
          </cell>
        </row>
        <row r="5991">
          <cell r="E5991" t="str">
            <v>PT00-01-03-79</v>
          </cell>
          <cell r="F5991" t="str">
            <v>Контроль импульсными рентгеновскими аппаратами на трассе качества сварных соединений труб DN 1000 толщиной стенки до 14 мм</v>
          </cell>
          <cell r="G5991" t="str">
            <v>Control of quality of welded joints along the pipe route with an X-ray pulse apparatus for pipes DN 1000 with a wall thickness of up to 14 mm</v>
          </cell>
          <cell r="H5991" t="str">
            <v>стык</v>
          </cell>
          <cell r="I5991" t="str">
            <v>joint</v>
          </cell>
          <cell r="J5991">
            <v>0</v>
          </cell>
          <cell r="K5991">
            <v>0</v>
          </cell>
          <cell r="L5991" t="str">
            <v>KQ-30-00</v>
          </cell>
          <cell r="M5991" t="str">
            <v>Магистральные трубопроводы, м</v>
          </cell>
          <cell r="N5991">
            <v>0</v>
          </cell>
          <cell r="O5991" t="str">
            <v>KQ-30-06</v>
          </cell>
          <cell r="P5991" t="str">
            <v>НРК линейных трубопроводов, стык</v>
          </cell>
          <cell r="Q5991">
            <v>1</v>
          </cell>
        </row>
        <row r="5992">
          <cell r="E5992" t="str">
            <v>PT00-01-03-80</v>
          </cell>
          <cell r="F5992" t="str">
            <v>Контроль импульсными рентгеновскими аппаратами на трассе качества сварных соединений труб DN 1000 толщиной стенки до 16 мм</v>
          </cell>
          <cell r="G5992" t="str">
            <v>Control of quality of welded joints along the pipe route with an X-ray pulse apparatus for pipes DN 1000 with a wall thickness of up to 16 mm</v>
          </cell>
          <cell r="H5992" t="str">
            <v>стык</v>
          </cell>
          <cell r="I5992" t="str">
            <v>joint</v>
          </cell>
          <cell r="J5992">
            <v>0</v>
          </cell>
          <cell r="K5992">
            <v>0</v>
          </cell>
          <cell r="L5992" t="str">
            <v>KQ-30-00</v>
          </cell>
          <cell r="M5992" t="str">
            <v>Магистральные трубопроводы, м</v>
          </cell>
          <cell r="N5992">
            <v>0</v>
          </cell>
          <cell r="O5992" t="str">
            <v>KQ-30-06</v>
          </cell>
          <cell r="P5992" t="str">
            <v>НРК линейных трубопроводов, стык</v>
          </cell>
          <cell r="Q5992">
            <v>1</v>
          </cell>
        </row>
        <row r="5993">
          <cell r="E5993" t="str">
            <v>PT00-01-03-81</v>
          </cell>
          <cell r="F5993" t="str">
            <v>Контроль импульсными рентгеновскими аппаратами на трассе качества сварных соединений труб DN 1200 толщиной стенки до 12 мм</v>
          </cell>
          <cell r="G5993" t="str">
            <v>Control of quality of welded joints along the pipe route with an X-ray pulse apparatus for pipes DN 1200 with a wall thickness of up to 12 mm</v>
          </cell>
          <cell r="H5993" t="str">
            <v>стык</v>
          </cell>
          <cell r="I5993" t="str">
            <v>joint</v>
          </cell>
          <cell r="J5993">
            <v>7.2</v>
          </cell>
          <cell r="K5993">
            <v>1.81</v>
          </cell>
          <cell r="L5993" t="str">
            <v>KQ-30-00</v>
          </cell>
          <cell r="M5993" t="str">
            <v>Магистральные трубопроводы, м</v>
          </cell>
          <cell r="N5993">
            <v>0</v>
          </cell>
          <cell r="O5993" t="str">
            <v>KQ-30-06</v>
          </cell>
          <cell r="P5993" t="str">
            <v>НРК линейных трубопроводов, стык</v>
          </cell>
          <cell r="Q5993">
            <v>1</v>
          </cell>
        </row>
        <row r="5994">
          <cell r="E5994" t="str">
            <v>PT00-01-03-82</v>
          </cell>
          <cell r="F5994" t="str">
            <v>Контроль импульсными рентгеновскими аппаратами на трассе качества сварных соединений труб DN 1200 толщиной стенки до 14 мм</v>
          </cell>
          <cell r="G5994" t="str">
            <v>Control of quality of welded joints along the pipe route with an X-ray pulse apparatus for pipes DN 1200 with a wall thickness of up to 14 mm</v>
          </cell>
          <cell r="H5994" t="str">
            <v>стык</v>
          </cell>
          <cell r="I5994" t="str">
            <v>joint</v>
          </cell>
          <cell r="J5994">
            <v>0</v>
          </cell>
          <cell r="K5994">
            <v>0</v>
          </cell>
          <cell r="L5994" t="str">
            <v>KQ-30-00</v>
          </cell>
          <cell r="M5994" t="str">
            <v>Магистральные трубопроводы, м</v>
          </cell>
          <cell r="N5994">
            <v>0</v>
          </cell>
          <cell r="O5994" t="str">
            <v>KQ-30-06</v>
          </cell>
          <cell r="P5994" t="str">
            <v>НРК линейных трубопроводов, стык</v>
          </cell>
          <cell r="Q5994">
            <v>1</v>
          </cell>
        </row>
        <row r="5995">
          <cell r="E5995" t="str">
            <v>PT00-01-03-83</v>
          </cell>
          <cell r="F5995" t="str">
            <v>Контроль импульсными рентгеновскими аппаратами на трассе качества сварных соединений труб DN 1200 толщиной стенки до 16 мм</v>
          </cell>
          <cell r="G5995" t="str">
            <v>Control of quality of welded joints along the pipe route with an X-ray pulse apparatus for pipes DN 1200 with a wall thickness of up to 16 mm</v>
          </cell>
          <cell r="H5995" t="str">
            <v>стык</v>
          </cell>
          <cell r="I5995" t="str">
            <v>joint</v>
          </cell>
          <cell r="J5995">
            <v>0</v>
          </cell>
          <cell r="K5995">
            <v>0</v>
          </cell>
          <cell r="L5995" t="str">
            <v>KQ-30-00</v>
          </cell>
          <cell r="M5995" t="str">
            <v>Магистральные трубопроводы, м</v>
          </cell>
          <cell r="N5995">
            <v>0</v>
          </cell>
          <cell r="O5995" t="str">
            <v>KQ-30-06</v>
          </cell>
          <cell r="P5995" t="str">
            <v>НРК линейных трубопроводов, стык</v>
          </cell>
          <cell r="Q5995">
            <v>1</v>
          </cell>
        </row>
        <row r="5996">
          <cell r="E5996" t="str">
            <v>PT00-01-03-84</v>
          </cell>
          <cell r="F5996" t="str">
            <v>Контроль импульсными рентгеновскими аппаратами на трассе качества сварных соединений труб DN 1400 толщиной стенки до 15,7 мм</v>
          </cell>
          <cell r="G5996" t="str">
            <v>Control of quality of welded joints along the pipe route with an X-ray pulse apparatus for pipes DN 1400 with a wall thickness of up to 15.7 mm</v>
          </cell>
          <cell r="H5996" t="str">
            <v>стык</v>
          </cell>
          <cell r="I5996" t="str">
            <v>joint</v>
          </cell>
          <cell r="J5996">
            <v>8.08</v>
          </cell>
          <cell r="K5996">
            <v>2.0762999999999998</v>
          </cell>
          <cell r="L5996" t="str">
            <v>KQ-30-00</v>
          </cell>
          <cell r="M5996" t="str">
            <v>Магистральные трубопроводы, м</v>
          </cell>
          <cell r="N5996">
            <v>0</v>
          </cell>
          <cell r="O5996" t="str">
            <v>KQ-30-06</v>
          </cell>
          <cell r="P5996" t="str">
            <v>НРК линейных трубопроводов, стык</v>
          </cell>
          <cell r="Q5996">
            <v>1</v>
          </cell>
        </row>
        <row r="5997">
          <cell r="E5997" t="str">
            <v>PT00-01-03-85</v>
          </cell>
          <cell r="F5997" t="str">
            <v>Контроль импульсными рентгеновскими аппаратами на трассе качества сварных соединений труб DN 1400 толщиной стенки до 18,3 мм</v>
          </cell>
          <cell r="G5997" t="str">
            <v>Control of quality of welded joints along the pipe route with an X-ray pulse apparatus for pipes DN 1400 with a wall thickness of up to 18.3 mm</v>
          </cell>
          <cell r="H5997" t="str">
            <v>стык</v>
          </cell>
          <cell r="I5997" t="str">
            <v>joint</v>
          </cell>
          <cell r="J5997">
            <v>0</v>
          </cell>
          <cell r="K5997">
            <v>0</v>
          </cell>
          <cell r="L5997" t="str">
            <v>KQ-30-00</v>
          </cell>
          <cell r="M5997" t="str">
            <v>Магистральные трубопроводы, м</v>
          </cell>
          <cell r="N5997">
            <v>0</v>
          </cell>
          <cell r="O5997" t="str">
            <v>KQ-30-06</v>
          </cell>
          <cell r="P5997" t="str">
            <v>НРК линейных трубопроводов, стык</v>
          </cell>
          <cell r="Q5997">
            <v>1</v>
          </cell>
        </row>
        <row r="5998">
          <cell r="E5998" t="str">
            <v>PT00-01-03-86</v>
          </cell>
          <cell r="F5998" t="str">
            <v>Контроль импульсными рентгеновскими аппаратами на трассе качества сварных соединений труб DN 1400 толщиной стенки до 21,8 мм</v>
          </cell>
          <cell r="G5998" t="str">
            <v>Control of quality of welded joints along the pipe route with an X-ray pulse apparatus for pipes DN 1400 with a wall thickness of up to 21.8 mm</v>
          </cell>
          <cell r="H5998" t="str">
            <v>стык</v>
          </cell>
          <cell r="I5998" t="str">
            <v>joint</v>
          </cell>
          <cell r="J5998">
            <v>0</v>
          </cell>
          <cell r="K5998">
            <v>0</v>
          </cell>
          <cell r="L5998" t="str">
            <v>KQ-30-00</v>
          </cell>
          <cell r="M5998" t="str">
            <v>Магистральные трубопроводы, м</v>
          </cell>
          <cell r="N5998">
            <v>0</v>
          </cell>
          <cell r="O5998" t="str">
            <v>KQ-30-06</v>
          </cell>
          <cell r="P5998" t="str">
            <v>НРК линейных трубопроводов, стык</v>
          </cell>
          <cell r="Q5998">
            <v>1</v>
          </cell>
        </row>
        <row r="5999">
          <cell r="E5999" t="str">
            <v>PT00-01-03-87</v>
          </cell>
          <cell r="F5999" t="str">
            <v>Контроль импульсными рентгеновскими аппаратами на трассе качества сварных соединений труб DN 1400 толщиной стенки до 27,1 мм</v>
          </cell>
          <cell r="G5999" t="str">
            <v>Control of quality of welded joints along the pipe route with an X-ray pulse apparatus for pipes DN 1400 with a wall thickness of up to 27.1 mm</v>
          </cell>
          <cell r="H5999" t="str">
            <v>стык</v>
          </cell>
          <cell r="I5999" t="str">
            <v>joint</v>
          </cell>
          <cell r="J5999">
            <v>0</v>
          </cell>
          <cell r="K5999">
            <v>0</v>
          </cell>
          <cell r="L5999" t="str">
            <v>KQ-30-00</v>
          </cell>
          <cell r="M5999" t="str">
            <v>Магистральные трубопроводы, м</v>
          </cell>
          <cell r="N5999">
            <v>0</v>
          </cell>
          <cell r="O5999" t="str">
            <v>KQ-30-06</v>
          </cell>
          <cell r="P5999" t="str">
            <v>НРК линейных трубопроводов, стык</v>
          </cell>
          <cell r="Q5999">
            <v>1</v>
          </cell>
        </row>
        <row r="6000">
          <cell r="E6000" t="str">
            <v>PT00-01-03-88</v>
          </cell>
          <cell r="F6000" t="str">
            <v>Контроль импульсными рентгеновскими аппаратами на трассе качества сварных соединений труб DN 1200 толщиной стенки 25 мм</v>
          </cell>
          <cell r="G6000" t="str">
            <v>Control of quality of welded joints along the pipe route with an X-ray pulse apparatus for pipes DN 1200 with a wall thickness of up to 25 mm</v>
          </cell>
          <cell r="H6000" t="str">
            <v>стык</v>
          </cell>
          <cell r="I6000" t="str">
            <v>joint</v>
          </cell>
          <cell r="J6000">
            <v>0</v>
          </cell>
          <cell r="K6000">
            <v>0</v>
          </cell>
          <cell r="L6000" t="str">
            <v>KQ-30-00</v>
          </cell>
          <cell r="M6000" t="str">
            <v>Магистральные трубопроводы, м</v>
          </cell>
          <cell r="N6000">
            <v>0</v>
          </cell>
          <cell r="O6000" t="str">
            <v>KQ-30-06</v>
          </cell>
          <cell r="P6000" t="str">
            <v>НРК линейных трубопроводов, стык</v>
          </cell>
          <cell r="Q6000">
            <v>1</v>
          </cell>
        </row>
        <row r="6001">
          <cell r="E6001" t="str">
            <v>PT00-01-03-89</v>
          </cell>
          <cell r="F6001" t="str">
            <v>Контроль качества сварных соединений труб ультразвковым методом на трассе, условный диаметр DN 50</v>
          </cell>
          <cell r="G6001" t="str">
            <v>Control of quality of welded joints of pipes by ultrasonic method, along the pipe route, nominal diameter DN 50</v>
          </cell>
          <cell r="H6001" t="str">
            <v>стык</v>
          </cell>
          <cell r="I6001" t="str">
            <v>joint</v>
          </cell>
          <cell r="J6001">
            <v>0</v>
          </cell>
          <cell r="K6001">
            <v>0</v>
          </cell>
          <cell r="L6001" t="str">
            <v>KQ-30-00</v>
          </cell>
          <cell r="M6001" t="str">
            <v>Магистральные трубопроводы, м</v>
          </cell>
          <cell r="N6001">
            <v>0</v>
          </cell>
          <cell r="O6001" t="str">
            <v>KQ-30-06</v>
          </cell>
          <cell r="P6001" t="str">
            <v>НРК линейных трубопроводов, стык</v>
          </cell>
          <cell r="Q6001">
            <v>1</v>
          </cell>
        </row>
        <row r="6002">
          <cell r="E6002" t="str">
            <v>PT00-01-03-90</v>
          </cell>
          <cell r="F6002" t="str">
            <v>Контроль качества сварных соединений труб ультразвуковым методом на трассе, условный диаметр DN 100</v>
          </cell>
          <cell r="G6002" t="str">
            <v>Control of quality of welded joints of pipes by ultrasonic method, along the pipe route, nominal diameter DN 100</v>
          </cell>
          <cell r="H6002" t="str">
            <v>стык</v>
          </cell>
          <cell r="I6002" t="str">
            <v>joint</v>
          </cell>
          <cell r="J6002">
            <v>0</v>
          </cell>
          <cell r="K6002">
            <v>0</v>
          </cell>
          <cell r="L6002" t="str">
            <v>KQ-30-00</v>
          </cell>
          <cell r="M6002" t="str">
            <v>Магистральные трубопроводы, м</v>
          </cell>
          <cell r="N6002">
            <v>0</v>
          </cell>
          <cell r="O6002" t="str">
            <v>KQ-30-06</v>
          </cell>
          <cell r="P6002" t="str">
            <v>НРК линейных трубопроводов, стык</v>
          </cell>
          <cell r="Q6002">
            <v>1</v>
          </cell>
        </row>
        <row r="6003">
          <cell r="E6003" t="str">
            <v>PT00-01-03-91</v>
          </cell>
          <cell r="F6003" t="str">
            <v>Контроль качества сварных соединений труб ультразвуковым методом на трассе, условный диаметр DN 150</v>
          </cell>
          <cell r="G6003" t="str">
            <v>Control of quality of welded joints of pipes by ultrasonic method, along the pipe route, nominal diameter DN 150</v>
          </cell>
          <cell r="H6003" t="str">
            <v>стык</v>
          </cell>
          <cell r="I6003" t="str">
            <v>joint</v>
          </cell>
          <cell r="J6003">
            <v>0</v>
          </cell>
          <cell r="K6003">
            <v>0</v>
          </cell>
          <cell r="L6003" t="str">
            <v>KQ-30-00</v>
          </cell>
          <cell r="M6003" t="str">
            <v>Магистральные трубопроводы, м</v>
          </cell>
          <cell r="N6003">
            <v>0</v>
          </cell>
          <cell r="O6003" t="str">
            <v>KQ-30-06</v>
          </cell>
          <cell r="P6003" t="str">
            <v>НРК линейных трубопроводов, стык</v>
          </cell>
          <cell r="Q6003">
            <v>1</v>
          </cell>
        </row>
        <row r="6004">
          <cell r="E6004" t="str">
            <v>PT00-01-03-92</v>
          </cell>
          <cell r="F6004" t="str">
            <v>Контроль качества сварных соединений труб ультразвуковым методом на трассе, условный диаметр DN 200</v>
          </cell>
          <cell r="G6004" t="str">
            <v>Control of quality of welded joints of pipes by ultrasonic method, along the pipe route, nominal diameter DN 200</v>
          </cell>
          <cell r="H6004" t="str">
            <v>стык</v>
          </cell>
          <cell r="I6004" t="str">
            <v>joint</v>
          </cell>
          <cell r="J6004">
            <v>0</v>
          </cell>
          <cell r="K6004">
            <v>0</v>
          </cell>
          <cell r="L6004" t="str">
            <v>KQ-30-00</v>
          </cell>
          <cell r="M6004" t="str">
            <v>Магистральные трубопроводы, м</v>
          </cell>
          <cell r="N6004">
            <v>0</v>
          </cell>
          <cell r="O6004" t="str">
            <v>KQ-30-06</v>
          </cell>
          <cell r="P6004" t="str">
            <v>НРК линейных трубопроводов, стык</v>
          </cell>
          <cell r="Q6004">
            <v>1</v>
          </cell>
        </row>
        <row r="6005">
          <cell r="E6005" t="str">
            <v>PT00-01-03-93</v>
          </cell>
          <cell r="F6005" t="str">
            <v>Контроль качества сварных соединений труб ультразвуковым методом на трассе, условный диаметр DN 300</v>
          </cell>
          <cell r="G6005" t="str">
            <v>Control of quality of welded joints of pipes by ultrasonic method, along the pipe route, nominal diameter DN 300</v>
          </cell>
          <cell r="H6005" t="str">
            <v>стык</v>
          </cell>
          <cell r="I6005" t="str">
            <v>joint</v>
          </cell>
          <cell r="J6005">
            <v>0</v>
          </cell>
          <cell r="K6005">
            <v>0</v>
          </cell>
          <cell r="L6005" t="str">
            <v>KQ-30-00</v>
          </cell>
          <cell r="M6005" t="str">
            <v>Магистральные трубопроводы, м</v>
          </cell>
          <cell r="N6005">
            <v>0</v>
          </cell>
          <cell r="O6005" t="str">
            <v>KQ-30-06</v>
          </cell>
          <cell r="P6005" t="str">
            <v>НРК линейных трубопроводов, стык</v>
          </cell>
          <cell r="Q6005">
            <v>1</v>
          </cell>
        </row>
        <row r="6006">
          <cell r="E6006" t="str">
            <v>PT00-01-03-94</v>
          </cell>
          <cell r="F6006" t="str">
            <v>Контроль качества сварных соединений труб ультразвуковым методом на трассе, условный диаметр DN 350</v>
          </cell>
          <cell r="G6006" t="str">
            <v>Control of quality of welded joints of pipes by ultrasonic method, along the pipe route, nominal diameter DN 350</v>
          </cell>
          <cell r="H6006" t="str">
            <v>стык</v>
          </cell>
          <cell r="I6006" t="str">
            <v>joint</v>
          </cell>
          <cell r="J6006">
            <v>0</v>
          </cell>
          <cell r="K6006">
            <v>0</v>
          </cell>
          <cell r="L6006" t="str">
            <v>KQ-30-00</v>
          </cell>
          <cell r="M6006" t="str">
            <v>Магистральные трубопроводы, м</v>
          </cell>
          <cell r="N6006">
            <v>0</v>
          </cell>
          <cell r="O6006" t="str">
            <v>KQ-30-06</v>
          </cell>
          <cell r="P6006" t="str">
            <v>НРК линейных трубопроводов, стык</v>
          </cell>
          <cell r="Q6006">
            <v>1</v>
          </cell>
        </row>
        <row r="6007">
          <cell r="E6007" t="str">
            <v>PT00-01-03-95</v>
          </cell>
          <cell r="F6007" t="str">
            <v>Контроль качества сварных соединений труб ультразвуковым методом на трассе, условный диаметр DN 400</v>
          </cell>
          <cell r="G6007" t="str">
            <v>Control of quality of welded joints of pipes by ultrasonic method, along the pipe route, nominal diameter DN 400</v>
          </cell>
          <cell r="H6007" t="str">
            <v>стык</v>
          </cell>
          <cell r="I6007" t="str">
            <v>joint</v>
          </cell>
          <cell r="J6007">
            <v>1.3000000000000003</v>
          </cell>
          <cell r="K6007">
            <v>0.65000000000000013</v>
          </cell>
          <cell r="L6007" t="str">
            <v>KQ-30-00</v>
          </cell>
          <cell r="M6007" t="str">
            <v>Магистральные трубопроводы, м</v>
          </cell>
          <cell r="N6007">
            <v>0</v>
          </cell>
          <cell r="O6007" t="str">
            <v>KQ-30-06</v>
          </cell>
          <cell r="P6007" t="str">
            <v>НРК линейных трубопроводов, стык</v>
          </cell>
          <cell r="Q6007">
            <v>1</v>
          </cell>
        </row>
        <row r="6008">
          <cell r="E6008" t="str">
            <v>PT00-01-03-96</v>
          </cell>
          <cell r="F6008" t="str">
            <v>Контроль качества сварных соединений труб ультразвуковым методом на трассе, условный диаметр DN 500</v>
          </cell>
          <cell r="G6008" t="str">
            <v>Control of quality of welded joints of pipes by ultrasonic method, along the pipe route, nominal diameter DN 500</v>
          </cell>
          <cell r="H6008" t="str">
            <v>стык</v>
          </cell>
          <cell r="I6008" t="str">
            <v>joint</v>
          </cell>
          <cell r="J6008">
            <v>1.4500000000000002</v>
          </cell>
          <cell r="K6008">
            <v>0.72500000000000009</v>
          </cell>
          <cell r="L6008" t="str">
            <v>KQ-30-00</v>
          </cell>
          <cell r="M6008" t="str">
            <v>Магистральные трубопроводы, м</v>
          </cell>
          <cell r="N6008">
            <v>0</v>
          </cell>
          <cell r="O6008" t="str">
            <v>KQ-30-06</v>
          </cell>
          <cell r="P6008" t="str">
            <v>НРК линейных трубопроводов, стык</v>
          </cell>
          <cell r="Q6008">
            <v>1</v>
          </cell>
        </row>
        <row r="6009">
          <cell r="E6009" t="str">
            <v>PT00-01-03-97</v>
          </cell>
          <cell r="F6009" t="str">
            <v>Контроль качества сварных соединений труб ультразвуковым методом на трассе, условный диаметр DN 600</v>
          </cell>
          <cell r="G6009" t="str">
            <v>Control of quality of welded joints of pipes by ultrasonic method, along the pipe route, nominal diameter DN 600</v>
          </cell>
          <cell r="H6009" t="str">
            <v>стык</v>
          </cell>
          <cell r="I6009" t="str">
            <v>joint</v>
          </cell>
          <cell r="J6009">
            <v>0</v>
          </cell>
          <cell r="K6009">
            <v>0</v>
          </cell>
          <cell r="L6009" t="str">
            <v>KQ-30-00</v>
          </cell>
          <cell r="M6009" t="str">
            <v>Магистральные трубопроводы, м</v>
          </cell>
          <cell r="N6009">
            <v>0</v>
          </cell>
          <cell r="O6009" t="str">
            <v>KQ-30-06</v>
          </cell>
          <cell r="P6009" t="str">
            <v>НРК линейных трубопроводов, стык</v>
          </cell>
          <cell r="Q6009">
            <v>1</v>
          </cell>
        </row>
        <row r="6010">
          <cell r="E6010" t="str">
            <v>PT00-01-03-98</v>
          </cell>
          <cell r="F6010" t="str">
            <v>Контроль качества сварных соединений труб ультразвуковым методом на трассе, условный диаметр DN 700</v>
          </cell>
          <cell r="G6010" t="str">
            <v>Control of quality of welded joints of pipes by ultrasonic method, along the pipe route, nominal diameter DN 700</v>
          </cell>
          <cell r="H6010" t="str">
            <v>стык</v>
          </cell>
          <cell r="I6010" t="str">
            <v>joint</v>
          </cell>
          <cell r="J6010">
            <v>1.532</v>
          </cell>
          <cell r="K6010">
            <v>0.27200000000000002</v>
          </cell>
          <cell r="L6010" t="str">
            <v>KQ-30-00</v>
          </cell>
          <cell r="M6010" t="str">
            <v>Магистральные трубопроводы, м</v>
          </cell>
          <cell r="N6010">
            <v>0</v>
          </cell>
          <cell r="O6010" t="str">
            <v>KQ-30-06</v>
          </cell>
          <cell r="P6010" t="str">
            <v>НРК линейных трубопроводов, стык</v>
          </cell>
          <cell r="Q6010">
            <v>1</v>
          </cell>
        </row>
        <row r="6011">
          <cell r="E6011" t="str">
            <v>PT00-01-03-99</v>
          </cell>
          <cell r="F6011" t="str">
            <v>Контроль качества сварных соединений труб ультразвуковым методом на трассе, условный диаметр DN 800</v>
          </cell>
          <cell r="G6011" t="str">
            <v>Control of quality of welded joints of pipes by ultrasonic method, along the pipe route, nominal diameter DN 800</v>
          </cell>
          <cell r="H6011" t="str">
            <v>стык</v>
          </cell>
          <cell r="I6011" t="str">
            <v>joint</v>
          </cell>
          <cell r="J6011">
            <v>0</v>
          </cell>
          <cell r="K6011">
            <v>0</v>
          </cell>
          <cell r="L6011" t="str">
            <v>KQ-30-00</v>
          </cell>
          <cell r="M6011" t="str">
            <v>Магистральные трубопроводы, м</v>
          </cell>
          <cell r="N6011">
            <v>0</v>
          </cell>
          <cell r="O6011" t="str">
            <v>KQ-30-06</v>
          </cell>
          <cell r="P6011" t="str">
            <v>НРК линейных трубопроводов, стык</v>
          </cell>
          <cell r="Q6011">
            <v>1</v>
          </cell>
        </row>
        <row r="6012">
          <cell r="E6012" t="str">
            <v>PT00-01-03-100</v>
          </cell>
          <cell r="F6012" t="str">
            <v>Контроль качества сварных соединений труб ультразвуковым методом на трассе, условный диаметр DN 1000</v>
          </cell>
          <cell r="G6012" t="str">
            <v>Control of quality of welded joints of pipes by ultrasonic method, along the pipe route, nominal diameter DN 1000</v>
          </cell>
          <cell r="H6012" t="str">
            <v>стык</v>
          </cell>
          <cell r="I6012" t="str">
            <v>joint</v>
          </cell>
          <cell r="J6012">
            <v>0</v>
          </cell>
          <cell r="K6012">
            <v>0</v>
          </cell>
          <cell r="L6012" t="str">
            <v>KQ-30-00</v>
          </cell>
          <cell r="M6012" t="str">
            <v>Магистральные трубопроводы, м</v>
          </cell>
          <cell r="N6012">
            <v>0</v>
          </cell>
          <cell r="O6012" t="str">
            <v>KQ-30-06</v>
          </cell>
          <cell r="P6012" t="str">
            <v>НРК линейных трубопроводов, стык</v>
          </cell>
          <cell r="Q6012">
            <v>1</v>
          </cell>
        </row>
        <row r="6013">
          <cell r="E6013" t="str">
            <v>PT00-01-03-101</v>
          </cell>
          <cell r="F6013" t="str">
            <v>Контроль качества сварных соединений труб ультразвуковым методом на трассе, условный диаметр DN 1200</v>
          </cell>
          <cell r="G6013" t="str">
            <v>Control of quality of welded joints of pipes by ultrasonic method, along the pipe route, nominal diameter DN 1200</v>
          </cell>
          <cell r="H6013" t="str">
            <v>стык</v>
          </cell>
          <cell r="I6013" t="str">
            <v>joint</v>
          </cell>
          <cell r="J6013">
            <v>0</v>
          </cell>
          <cell r="K6013">
            <v>0</v>
          </cell>
          <cell r="L6013" t="str">
            <v>KQ-30-00</v>
          </cell>
          <cell r="M6013" t="str">
            <v>Магистральные трубопроводы, м</v>
          </cell>
          <cell r="N6013">
            <v>0</v>
          </cell>
          <cell r="O6013" t="str">
            <v>KQ-30-06</v>
          </cell>
          <cell r="P6013" t="str">
            <v>НРК линейных трубопроводов, стык</v>
          </cell>
          <cell r="Q6013">
            <v>1</v>
          </cell>
        </row>
        <row r="6014">
          <cell r="E6014" t="str">
            <v>PT00-01-03-102</v>
          </cell>
          <cell r="F6014" t="str">
            <v>Контроль качества сварных соединений труб ультразвуковым методом на трассе, условный диаметр DN 1400</v>
          </cell>
          <cell r="G6014" t="str">
            <v>Control of quality of welded joints of pipes by ultrasonic method, along the pipe route, nominal diameter DN 1400</v>
          </cell>
          <cell r="H6014" t="str">
            <v>стык</v>
          </cell>
          <cell r="I6014" t="str">
            <v>joint</v>
          </cell>
          <cell r="J6014">
            <v>0</v>
          </cell>
          <cell r="K6014">
            <v>0</v>
          </cell>
          <cell r="L6014" t="str">
            <v>KQ-30-00</v>
          </cell>
          <cell r="M6014" t="str">
            <v>Магистральные трубопроводы, м</v>
          </cell>
          <cell r="N6014">
            <v>0</v>
          </cell>
          <cell r="O6014" t="str">
            <v>KQ-30-06</v>
          </cell>
          <cell r="P6014" t="str">
            <v>НРК линейных трубопроводов, стык</v>
          </cell>
          <cell r="Q6014">
            <v>1</v>
          </cell>
        </row>
        <row r="6015">
          <cell r="E6015" t="str">
            <v>PT00-01-04</v>
          </cell>
          <cell r="F6015" t="str">
            <v xml:space="preserve"> Монтаж захлестов</v>
          </cell>
          <cell r="G6015" t="str">
            <v xml:space="preserve"> Tie-in joints arrangement</v>
          </cell>
        </row>
        <row r="6016">
          <cell r="E6016" t="str">
            <v>PT00-01-04-1</v>
          </cell>
          <cell r="F6016" t="str">
            <v>Монтаж захлестов условный диаметр труб DN 300 мм</v>
          </cell>
          <cell r="G6016" t="str">
            <v>Works on tie-in joints, nominal diameter of pipes up to DN 300 mm</v>
          </cell>
          <cell r="H6016" t="str">
            <v>захлест</v>
          </cell>
          <cell r="I6016" t="str">
            <v>tie-in</v>
          </cell>
          <cell r="J6016">
            <v>15</v>
          </cell>
          <cell r="K6016">
            <v>8.2799999999999994</v>
          </cell>
          <cell r="L6016" t="str">
            <v>KQ-30-00</v>
          </cell>
          <cell r="M6016" t="str">
            <v>Магистральные трубопроводы, м</v>
          </cell>
          <cell r="N6016">
            <v>0</v>
          </cell>
          <cell r="O6016" t="str">
            <v>KQ-30-03</v>
          </cell>
          <cell r="P6016" t="str">
            <v>Монтаж линейных трубопроводов, м</v>
          </cell>
          <cell r="Q6016">
            <v>0</v>
          </cell>
        </row>
        <row r="6017">
          <cell r="E6017" t="str">
            <v>PT00-01-04-2</v>
          </cell>
          <cell r="F6017" t="str">
            <v>Монтаж захлестов условный диаметр труб DN &gt;300-600мм</v>
          </cell>
          <cell r="G6017" t="str">
            <v>Works on tie-in joints, nominal diameter of pipes DN &gt;300-600mm</v>
          </cell>
          <cell r="H6017" t="str">
            <v>захлест</v>
          </cell>
          <cell r="I6017" t="str">
            <v>tie-in</v>
          </cell>
          <cell r="J6017">
            <v>15</v>
          </cell>
          <cell r="K6017">
            <v>8.2799999999999994</v>
          </cell>
          <cell r="L6017" t="str">
            <v>KQ-30-00</v>
          </cell>
          <cell r="M6017" t="str">
            <v>Магистральные трубопроводы, м</v>
          </cell>
          <cell r="N6017">
            <v>0</v>
          </cell>
          <cell r="O6017" t="str">
            <v>KQ-30-03</v>
          </cell>
          <cell r="P6017" t="str">
            <v>Монтаж линейных трубопроводов, м</v>
          </cell>
          <cell r="Q6017">
            <v>0</v>
          </cell>
        </row>
        <row r="6018">
          <cell r="E6018" t="str">
            <v>PT00-01-04-3</v>
          </cell>
          <cell r="F6018" t="str">
            <v>Монтаж захлестов условный диаметр труб DN &gt;600-1000мм</v>
          </cell>
          <cell r="G6018" t="str">
            <v>Works on tie-in joints, nominal diameter of pipes DN &gt;600-1000 mm</v>
          </cell>
          <cell r="H6018" t="str">
            <v>захлест</v>
          </cell>
          <cell r="I6018" t="str">
            <v>tie-in</v>
          </cell>
          <cell r="J6018">
            <v>0</v>
          </cell>
          <cell r="K6018">
            <v>0</v>
          </cell>
          <cell r="L6018" t="str">
            <v>KQ-30-00</v>
          </cell>
          <cell r="M6018" t="str">
            <v>Магистральные трубопроводы, м</v>
          </cell>
          <cell r="N6018">
            <v>0</v>
          </cell>
          <cell r="O6018" t="str">
            <v>KQ-30-03</v>
          </cell>
          <cell r="P6018" t="str">
            <v>Монтаж линейных трубопроводов, м</v>
          </cell>
          <cell r="Q6018">
            <v>0</v>
          </cell>
        </row>
        <row r="6019">
          <cell r="E6019" t="str">
            <v>PT00-01-04-4</v>
          </cell>
          <cell r="F6019" t="str">
            <v>Монтаж захлестов условный диаметр труб DN &gt;1000-1400мм</v>
          </cell>
          <cell r="G6019" t="str">
            <v>Works on tie-in joints, nominal diameter of pipes DN &gt;1000-1400mm</v>
          </cell>
          <cell r="H6019" t="str">
            <v>захлест</v>
          </cell>
          <cell r="I6019" t="str">
            <v>tie-in</v>
          </cell>
          <cell r="J6019">
            <v>0</v>
          </cell>
          <cell r="K6019">
            <v>0</v>
          </cell>
          <cell r="L6019" t="str">
            <v>KQ-30-00</v>
          </cell>
          <cell r="M6019" t="str">
            <v>Магистральные трубопроводы, м</v>
          </cell>
          <cell r="N6019">
            <v>0</v>
          </cell>
          <cell r="O6019" t="str">
            <v>KQ-30-03</v>
          </cell>
          <cell r="P6019" t="str">
            <v>Монтаж линейных трубопроводов, м</v>
          </cell>
          <cell r="Q6019">
            <v>0</v>
          </cell>
        </row>
        <row r="6020">
          <cell r="E6020" t="str">
            <v>PT00-01-05</v>
          </cell>
          <cell r="F6020" t="str">
            <v>Изготовление гнутых отводов (холодное гнутье)</v>
          </cell>
          <cell r="G6020" t="str">
            <v>Bending (cold bending)</v>
          </cell>
        </row>
        <row r="6021">
          <cell r="E6021" t="str">
            <v>PT00-01-05-1</v>
          </cell>
          <cell r="F6021" t="str">
            <v>Изготовление гнутых отводов (холодное гнутье) диаметром до DN 300 мм</v>
          </cell>
          <cell r="G6021" t="str">
            <v>Fabrication of bends (cold bending) up to DN 300 mm in diameter</v>
          </cell>
          <cell r="H6021" t="str">
            <v>шт.</v>
          </cell>
          <cell r="I6021" t="str">
            <v>pcs.</v>
          </cell>
          <cell r="J6021">
            <v>4.08</v>
          </cell>
          <cell r="K6021">
            <v>1.92</v>
          </cell>
          <cell r="L6021" t="str">
            <v>KQ-30-00</v>
          </cell>
          <cell r="M6021" t="str">
            <v>Магистральные трубопроводы, м</v>
          </cell>
          <cell r="N6021">
            <v>0</v>
          </cell>
          <cell r="O6021" t="str">
            <v>KQ-30-03</v>
          </cell>
          <cell r="P6021" t="str">
            <v>Монтаж линейных трубопроводов, м</v>
          </cell>
          <cell r="Q6021">
            <v>0</v>
          </cell>
        </row>
        <row r="6022">
          <cell r="E6022" t="str">
            <v>PT00-01-05-2</v>
          </cell>
          <cell r="F6022" t="str">
            <v>Изготовление гнутых отводов (холодное гнутье) диаметром DN &gt;300-600мм</v>
          </cell>
          <cell r="G6022" t="str">
            <v>Fabrication of bends (cold bending), DN &gt;300-600 mm in diameter</v>
          </cell>
          <cell r="H6022" t="str">
            <v>шт.</v>
          </cell>
          <cell r="I6022" t="str">
            <v>pcs.</v>
          </cell>
          <cell r="J6022">
            <v>5.57</v>
          </cell>
          <cell r="K6022">
            <v>2.08</v>
          </cell>
          <cell r="L6022" t="str">
            <v>KQ-30-00</v>
          </cell>
          <cell r="M6022" t="str">
            <v>Магистральные трубопроводы, м</v>
          </cell>
          <cell r="N6022">
            <v>0</v>
          </cell>
          <cell r="O6022" t="str">
            <v>KQ-30-03</v>
          </cell>
          <cell r="P6022" t="str">
            <v>Монтаж линейных трубопроводов, м</v>
          </cell>
          <cell r="Q6022">
            <v>0</v>
          </cell>
        </row>
        <row r="6023">
          <cell r="E6023" t="str">
            <v>PT00-01-05-3</v>
          </cell>
          <cell r="F6023" t="str">
            <v>Изготовление гнутых отводов (холодное гнутье) диаметром DN &gt;600-1000мм</v>
          </cell>
          <cell r="G6023" t="str">
            <v>Fabrication of bends (cold bending), DN &gt;600-1000mm in diameter</v>
          </cell>
          <cell r="H6023" t="str">
            <v>шт.</v>
          </cell>
          <cell r="I6023" t="str">
            <v>pcs.</v>
          </cell>
          <cell r="J6023">
            <v>28.35</v>
          </cell>
          <cell r="K6023">
            <v>20.350000000000001</v>
          </cell>
          <cell r="L6023" t="str">
            <v>KQ-30-00</v>
          </cell>
          <cell r="M6023" t="str">
            <v>Магистральные трубопроводы, м</v>
          </cell>
          <cell r="N6023">
            <v>0</v>
          </cell>
          <cell r="O6023" t="str">
            <v>KQ-30-03</v>
          </cell>
          <cell r="P6023" t="str">
            <v>Монтаж линейных трубопроводов, м</v>
          </cell>
          <cell r="Q6023">
            <v>0</v>
          </cell>
        </row>
        <row r="6024">
          <cell r="E6024" t="str">
            <v>PT00-01-05-4</v>
          </cell>
          <cell r="F6024" t="str">
            <v>Изготовление гнутых отводов (холодное гнутье) диаметром DN &gt;1000-1400мм</v>
          </cell>
          <cell r="G6024" t="str">
            <v>Fabrication of bends (cold bending), DN &gt;1000-1400 mm in diameter</v>
          </cell>
          <cell r="H6024" t="str">
            <v>шт.</v>
          </cell>
          <cell r="I6024" t="str">
            <v>pcs.</v>
          </cell>
          <cell r="J6024">
            <v>0</v>
          </cell>
          <cell r="K6024">
            <v>0</v>
          </cell>
          <cell r="L6024" t="str">
            <v>KQ-30-00</v>
          </cell>
          <cell r="M6024" t="str">
            <v>Магистральные трубопроводы, м</v>
          </cell>
          <cell r="N6024">
            <v>0</v>
          </cell>
          <cell r="O6024" t="str">
            <v>KQ-30-03</v>
          </cell>
          <cell r="P6024" t="str">
            <v>Монтаж линейных трубопроводов, м</v>
          </cell>
          <cell r="Q6024">
            <v>0</v>
          </cell>
        </row>
        <row r="6025">
          <cell r="E6025" t="str">
            <v>PT00-01-06</v>
          </cell>
          <cell r="F6025" t="str">
            <v>Монтаж балластирующих устройств на трубопровод</v>
          </cell>
          <cell r="G6025" t="str">
            <v>Installation of ballasting devices on the pipeline</v>
          </cell>
        </row>
        <row r="6026">
          <cell r="E6026" t="str">
            <v>PT00-01-06-1</v>
          </cell>
          <cell r="F6026" t="str">
            <v>Монтаж балластирующих устройств на трубопровод диаметром до DN 200 мм</v>
          </cell>
          <cell r="G6026" t="str">
            <v>Installation of ballasting devices on the pipeline up to DN 200mm diameter</v>
          </cell>
          <cell r="H6026" t="str">
            <v>комплект</v>
          </cell>
          <cell r="I6026" t="str">
            <v>package</v>
          </cell>
          <cell r="J6026">
            <v>0</v>
          </cell>
          <cell r="K6026">
            <v>0</v>
          </cell>
          <cell r="L6026" t="str">
            <v>KQ-30-00</v>
          </cell>
          <cell r="M6026" t="str">
            <v>Магистральные трубопроводы, м</v>
          </cell>
          <cell r="N6026">
            <v>0</v>
          </cell>
          <cell r="O6026" t="str">
            <v>KQ-30-07</v>
          </cell>
          <cell r="P6026" t="str">
            <v>Балластировка линейных трубопроводов, шт.</v>
          </cell>
          <cell r="Q6026">
            <v>1</v>
          </cell>
        </row>
        <row r="6027">
          <cell r="E6027" t="str">
            <v>PT00-01-06-2</v>
          </cell>
          <cell r="F6027" t="str">
            <v>Монтаж балластирующих устройств на трубопровод диаметром от DN 250мм до DN 500мм</v>
          </cell>
          <cell r="G6027" t="str">
            <v>Installation of ballasting devices on the pipeline from DN 250mm to DN 500mm</v>
          </cell>
          <cell r="H6027" t="str">
            <v>комплект</v>
          </cell>
          <cell r="I6027" t="str">
            <v>package</v>
          </cell>
          <cell r="J6027">
            <v>1.9309000000000001</v>
          </cell>
          <cell r="K6027">
            <v>1.0183</v>
          </cell>
          <cell r="L6027" t="str">
            <v>KQ-30-00</v>
          </cell>
          <cell r="M6027" t="str">
            <v>Магистральные трубопроводы, м</v>
          </cell>
          <cell r="N6027">
            <v>0</v>
          </cell>
          <cell r="O6027" t="str">
            <v>KQ-30-07</v>
          </cell>
          <cell r="P6027" t="str">
            <v>Балластировка линейных трубопроводов, шт.</v>
          </cell>
          <cell r="Q6027">
            <v>1</v>
          </cell>
        </row>
        <row r="6028">
          <cell r="E6028" t="str">
            <v>PT00-01-06-3</v>
          </cell>
          <cell r="F6028" t="str">
            <v>Монтаж балластирующих устройств на трубопровод диаметром от DN 600мм до DN 1000мм</v>
          </cell>
          <cell r="G6028" t="str">
            <v>Installation of ballasting devices on the pipeline from DN 600mm to DN 1000mm</v>
          </cell>
          <cell r="H6028" t="str">
            <v>комплект</v>
          </cell>
          <cell r="I6028" t="str">
            <v>package</v>
          </cell>
          <cell r="J6028">
            <v>2.4466000000000001</v>
          </cell>
          <cell r="K6028">
            <v>1.1902999999999999</v>
          </cell>
          <cell r="L6028" t="str">
            <v>KQ-30-00</v>
          </cell>
          <cell r="M6028" t="str">
            <v>Магистральные трубопроводы, м</v>
          </cell>
          <cell r="N6028">
            <v>0</v>
          </cell>
          <cell r="O6028" t="str">
            <v>KQ-30-07</v>
          </cell>
          <cell r="P6028" t="str">
            <v>Балластировка линейных трубопроводов, шт.</v>
          </cell>
          <cell r="Q6028">
            <v>1</v>
          </cell>
        </row>
        <row r="6029">
          <cell r="E6029" t="str">
            <v>PT00-01-06-4</v>
          </cell>
          <cell r="F6029" t="str">
            <v>Монтаж балластирующих устройств на трубопровод диаметром от DN 1200мм до DN 1400мм</v>
          </cell>
          <cell r="G6029" t="str">
            <v>Installation of ballasting devices on the pipeline from DN 1200mm to DN 1400mm</v>
          </cell>
          <cell r="H6029" t="str">
            <v>комплект</v>
          </cell>
          <cell r="I6029" t="str">
            <v>package</v>
          </cell>
          <cell r="J6029">
            <v>0</v>
          </cell>
          <cell r="K6029">
            <v>0</v>
          </cell>
          <cell r="L6029" t="str">
            <v>KQ-30-00</v>
          </cell>
          <cell r="M6029" t="str">
            <v>Магистральные трубопроводы, м</v>
          </cell>
          <cell r="N6029">
            <v>0</v>
          </cell>
          <cell r="O6029" t="str">
            <v>KQ-30-07</v>
          </cell>
          <cell r="P6029" t="str">
            <v>Балластировка линейных трубопроводов, шт.</v>
          </cell>
          <cell r="Q6029">
            <v>1</v>
          </cell>
        </row>
        <row r="6030">
          <cell r="E6030" t="str">
            <v>PT00-01-06-5</v>
          </cell>
          <cell r="F6030" t="str">
            <v>Монтаж балластирующих устройств типа УБО, УБК, УБП на трубопроводах диаметром до DN 300 мм</v>
          </cell>
          <cell r="G6030" t="str">
            <v>Installation of ballasting devices (types: УБО/UBO- pipeline wrap-around concrete weight, УБК/UBK - compensated ballasting unit, УБП/UBP - reinforced concrete wrap-around weight) on pipelines up to DN 300 mm in diameter</v>
          </cell>
          <cell r="H6030" t="str">
            <v>комплект</v>
          </cell>
          <cell r="I6030" t="str">
            <v>package</v>
          </cell>
          <cell r="J6030">
            <v>0</v>
          </cell>
          <cell r="K6030">
            <v>0</v>
          </cell>
          <cell r="L6030" t="str">
            <v>KQ-30-00</v>
          </cell>
          <cell r="M6030" t="str">
            <v>Магистральные трубопроводы, м</v>
          </cell>
          <cell r="N6030">
            <v>0</v>
          </cell>
          <cell r="O6030" t="str">
            <v>KQ-30-07</v>
          </cell>
          <cell r="P6030" t="str">
            <v>Балластировка линейных трубопроводов, шт.</v>
          </cell>
          <cell r="Q6030">
            <v>1</v>
          </cell>
        </row>
        <row r="6031">
          <cell r="E6031" t="str">
            <v>PT00-01-06-6</v>
          </cell>
          <cell r="F6031" t="str">
            <v>Монтаж балластирующих устройств типа УБО, УБК, УБП на трубопроводах диаметром DN &gt;300-600мм</v>
          </cell>
          <cell r="G6031" t="str">
            <v>Installation of ballasting devices (types: УБО/UBO- pipeline wrap-around concrete weight, УБК/UBK - compensated ballasting unit, УБП/UBP - reinforced concrete wrap-around weight) on pipelines of DN &gt;300-600 mm in diameter</v>
          </cell>
          <cell r="H6031" t="str">
            <v>комплект</v>
          </cell>
          <cell r="I6031" t="str">
            <v>package</v>
          </cell>
          <cell r="J6031">
            <v>1.7368421052631582</v>
          </cell>
          <cell r="K6031">
            <v>0.72368421052631582</v>
          </cell>
          <cell r="L6031" t="str">
            <v>KQ-30-00</v>
          </cell>
          <cell r="M6031" t="str">
            <v>Магистральные трубопроводы, м</v>
          </cell>
          <cell r="N6031">
            <v>0</v>
          </cell>
          <cell r="O6031" t="str">
            <v>KQ-30-07</v>
          </cell>
          <cell r="P6031" t="str">
            <v>Балластировка линейных трубопроводов, шт.</v>
          </cell>
          <cell r="Q6031">
            <v>1</v>
          </cell>
        </row>
        <row r="6032">
          <cell r="E6032" t="str">
            <v>PT00-01-06-7</v>
          </cell>
          <cell r="F6032" t="str">
            <v>Монтаж балластирующих устройств типа УБО, УБК, УБП на трубопроводах диаметром DN &gt;600-1000мм</v>
          </cell>
          <cell r="G6032" t="str">
            <v>Installation of ballasting devices (types: УБО/UBO- pipeline wrap-around concrete weight, УБК/UBK - compensated ballasting unit, УБП/UBP - reinforced concrete wrap-around weight) on pipelines of DN &gt;600-1000 mm in diameter</v>
          </cell>
          <cell r="H6032" t="str">
            <v>комплект</v>
          </cell>
          <cell r="I6032" t="str">
            <v>package</v>
          </cell>
          <cell r="J6032">
            <v>1.98</v>
          </cell>
          <cell r="K6032">
            <v>0.85</v>
          </cell>
          <cell r="L6032" t="str">
            <v>KQ-30-00</v>
          </cell>
          <cell r="M6032" t="str">
            <v>Магистральные трубопроводы, м</v>
          </cell>
          <cell r="N6032">
            <v>0</v>
          </cell>
          <cell r="O6032" t="str">
            <v>KQ-30-07</v>
          </cell>
          <cell r="P6032" t="str">
            <v>Балластировка линейных трубопроводов, шт.</v>
          </cell>
          <cell r="Q6032">
            <v>1</v>
          </cell>
        </row>
        <row r="6033">
          <cell r="E6033" t="str">
            <v>PT00-01-06-8</v>
          </cell>
          <cell r="F6033" t="str">
            <v>Монтаж балластирующих устройств типа УБО, УБК, УБП на трубопроводах диаметром DN &gt;1000-1400мм</v>
          </cell>
          <cell r="G6033" t="str">
            <v>Installation of ballasting devices (types: УБО/UBO- pipeline wrap-around concrete weight, УБК/UBK - compensated ballasting unit, УБП/UBP - reinforced concrete wrap-around weight) on pipelines of DN &gt;1000-1400mm in diameter</v>
          </cell>
          <cell r="H6033" t="str">
            <v>комплект</v>
          </cell>
          <cell r="I6033" t="str">
            <v>package</v>
          </cell>
          <cell r="J6033">
            <v>0</v>
          </cell>
          <cell r="K6033">
            <v>0</v>
          </cell>
          <cell r="L6033" t="str">
            <v>KQ-30-00</v>
          </cell>
          <cell r="M6033" t="str">
            <v>Магистральные трубопроводы, м</v>
          </cell>
          <cell r="N6033">
            <v>0</v>
          </cell>
          <cell r="O6033" t="str">
            <v>KQ-30-07</v>
          </cell>
          <cell r="P6033" t="str">
            <v>Балластировка линейных трубопроводов, шт.</v>
          </cell>
          <cell r="Q6033">
            <v>1</v>
          </cell>
        </row>
        <row r="6034">
          <cell r="E6034" t="str">
            <v>PT00-01-06-9</v>
          </cell>
          <cell r="F6034" t="str">
            <v>Монтаж балластирующих устройств типа УТК на трубопроводах диаметром до DN 300 мм</v>
          </cell>
          <cell r="G6034" t="str">
            <v>Installation of ballasting devices (type УТК/UTK- reinforced concrete annular weight) on pipelines up to DN 300 mm in diameter</v>
          </cell>
          <cell r="H6034" t="str">
            <v>комплект</v>
          </cell>
          <cell r="I6034" t="str">
            <v>package</v>
          </cell>
          <cell r="J6034">
            <v>0</v>
          </cell>
          <cell r="K6034">
            <v>0</v>
          </cell>
          <cell r="L6034" t="str">
            <v>KQ-30-00</v>
          </cell>
          <cell r="M6034" t="str">
            <v>Магистральные трубопроводы, м</v>
          </cell>
          <cell r="N6034">
            <v>0</v>
          </cell>
          <cell r="O6034" t="str">
            <v>KQ-30-07</v>
          </cell>
          <cell r="P6034" t="str">
            <v>Балластировка линейных трубопроводов, шт.</v>
          </cell>
          <cell r="Q6034">
            <v>1</v>
          </cell>
        </row>
        <row r="6035">
          <cell r="E6035" t="str">
            <v>PT00-01-06-10</v>
          </cell>
          <cell r="F6035" t="str">
            <v>Монтаж балластирующих устройств типа УТК на трубопроводах диаметром DN &gt;300-600мм</v>
          </cell>
          <cell r="G6035" t="str">
            <v>Installation of ballasting devices (type УТК/UTK- reinforced concrete annular weight) on pipelines of DN &gt;300-600 mm in diameter</v>
          </cell>
          <cell r="H6035" t="str">
            <v>комплект</v>
          </cell>
          <cell r="I6035" t="str">
            <v>package</v>
          </cell>
          <cell r="J6035">
            <v>2.2000000000000002</v>
          </cell>
          <cell r="K6035">
            <v>0.91666666666666652</v>
          </cell>
          <cell r="L6035" t="str">
            <v>KQ-30-00</v>
          </cell>
          <cell r="M6035" t="str">
            <v>Магистральные трубопроводы, м</v>
          </cell>
          <cell r="N6035">
            <v>0</v>
          </cell>
          <cell r="O6035" t="str">
            <v>KQ-30-07</v>
          </cell>
          <cell r="P6035" t="str">
            <v>Балластировка линейных трубопроводов, шт.</v>
          </cell>
          <cell r="Q6035">
            <v>1</v>
          </cell>
        </row>
        <row r="6036">
          <cell r="E6036" t="str">
            <v>PT00-01-06-11</v>
          </cell>
          <cell r="F6036" t="str">
            <v>Монтаж балластирующих устройств типа УТК на трубопроводах диаметром DN &gt;600-1000мм</v>
          </cell>
          <cell r="G6036" t="str">
            <v>Installation of ballasting devices (type УТК/UTK- reinforced concrete annular weight) on pipelines of DN &gt;600-1000 mm in diameter</v>
          </cell>
          <cell r="H6036" t="str">
            <v>комплект</v>
          </cell>
          <cell r="I6036" t="str">
            <v>package</v>
          </cell>
          <cell r="J6036">
            <v>0</v>
          </cell>
          <cell r="K6036">
            <v>0</v>
          </cell>
          <cell r="L6036" t="str">
            <v>KQ-30-00</v>
          </cell>
          <cell r="M6036" t="str">
            <v>Магистральные трубопроводы, м</v>
          </cell>
          <cell r="N6036">
            <v>0</v>
          </cell>
          <cell r="O6036" t="str">
            <v>KQ-30-07</v>
          </cell>
          <cell r="P6036" t="str">
            <v>Балластировка линейных трубопроводов, шт.</v>
          </cell>
          <cell r="Q6036">
            <v>1</v>
          </cell>
        </row>
        <row r="6037">
          <cell r="E6037" t="str">
            <v>PT00-01-06-12</v>
          </cell>
          <cell r="F6037" t="str">
            <v>Монтаж балластирующих устройств типа УТК на трубопроводах диаметром DN &gt;1000-1400мм</v>
          </cell>
          <cell r="G6037" t="str">
            <v>Installation of ballasting devices (type УТК/UTK- reinforced concrete annular weight) Installation of ballasting devices (type УТК/UTK- reinforced concrete annular weight) on pipelines of DN &gt;1000-1400mm in diameter</v>
          </cell>
          <cell r="H6037" t="str">
            <v>комплект</v>
          </cell>
          <cell r="I6037" t="str">
            <v>package</v>
          </cell>
          <cell r="J6037">
            <v>0</v>
          </cell>
          <cell r="K6037">
            <v>0</v>
          </cell>
          <cell r="L6037" t="str">
            <v>KQ-30-00</v>
          </cell>
          <cell r="M6037" t="str">
            <v>Магистральные трубопроводы, м</v>
          </cell>
          <cell r="N6037">
            <v>0</v>
          </cell>
          <cell r="O6037" t="str">
            <v>KQ-30-07</v>
          </cell>
          <cell r="P6037" t="str">
            <v>Балластировка линейных трубопроводов, шт.</v>
          </cell>
          <cell r="Q6037">
            <v>1</v>
          </cell>
        </row>
        <row r="6038">
          <cell r="E6038" t="str">
            <v>PT00-01-06-13</v>
          </cell>
          <cell r="F6038" t="str">
            <v>Монтаж балластирующих грунтозаполненных устройств на трубопроводах диаметром до DN 300 мм</v>
          </cell>
          <cell r="G6038" t="str">
            <v>Installation of soil-filled ballasting devices on pipelines up to DN 300 mm in diameter</v>
          </cell>
          <cell r="H6038" t="str">
            <v>комплект</v>
          </cell>
          <cell r="I6038" t="str">
            <v>package</v>
          </cell>
          <cell r="J6038">
            <v>0</v>
          </cell>
          <cell r="K6038">
            <v>0</v>
          </cell>
          <cell r="L6038" t="str">
            <v>KQ-30-00</v>
          </cell>
          <cell r="M6038" t="str">
            <v>Магистральные трубопроводы, м</v>
          </cell>
          <cell r="N6038">
            <v>0</v>
          </cell>
          <cell r="O6038" t="str">
            <v>KQ-30-07</v>
          </cell>
          <cell r="P6038" t="str">
            <v>Балластировка линейных трубопроводов, шт.</v>
          </cell>
          <cell r="Q6038">
            <v>1</v>
          </cell>
        </row>
        <row r="6039">
          <cell r="E6039" t="str">
            <v>PT00-01-06-14</v>
          </cell>
          <cell r="F6039" t="str">
            <v>Монтаж балластирующих грунтозаполненных устройств на трубопроводах диаметром DN &gt;300-600мм</v>
          </cell>
          <cell r="G6039" t="str">
            <v>Installation of soil-filled ballasting devices on pipelines of DN &gt;300-6000 mm in diameter</v>
          </cell>
          <cell r="H6039" t="str">
            <v>комплект</v>
          </cell>
          <cell r="I6039" t="str">
            <v>package</v>
          </cell>
          <cell r="J6039">
            <v>1.06</v>
          </cell>
          <cell r="K6039">
            <v>0.4</v>
          </cell>
          <cell r="L6039" t="str">
            <v>KQ-30-00</v>
          </cell>
          <cell r="M6039" t="str">
            <v>Магистральные трубопроводы, м</v>
          </cell>
          <cell r="N6039">
            <v>0</v>
          </cell>
          <cell r="O6039" t="str">
            <v>KQ-30-07</v>
          </cell>
          <cell r="P6039" t="str">
            <v>Балластировка линейных трубопроводов, шт.</v>
          </cell>
          <cell r="Q6039">
            <v>1</v>
          </cell>
        </row>
        <row r="6040">
          <cell r="E6040" t="str">
            <v>PT00-01-06-15</v>
          </cell>
          <cell r="F6040" t="str">
            <v>Монтаж балластирующих грунтозаполненных устройств на трубопроводах диаметром DN &gt;600-1000мм</v>
          </cell>
          <cell r="G6040" t="str">
            <v>Installation of soil-filled ballasting devices on pipelines of DN &gt;600-1000mm in diameter</v>
          </cell>
          <cell r="H6040" t="str">
            <v>комплект</v>
          </cell>
          <cell r="I6040" t="str">
            <v>package</v>
          </cell>
          <cell r="J6040">
            <v>1.35</v>
          </cell>
          <cell r="K6040">
            <v>0.6</v>
          </cell>
          <cell r="L6040" t="str">
            <v>KQ-30-00</v>
          </cell>
          <cell r="M6040" t="str">
            <v>Магистральные трубопроводы, м</v>
          </cell>
          <cell r="N6040">
            <v>0</v>
          </cell>
          <cell r="O6040" t="str">
            <v>KQ-30-07</v>
          </cell>
          <cell r="P6040" t="str">
            <v>Балластировка линейных трубопроводов, шт.</v>
          </cell>
          <cell r="Q6040">
            <v>1</v>
          </cell>
        </row>
        <row r="6041">
          <cell r="E6041" t="str">
            <v>PT00-01-06-16</v>
          </cell>
          <cell r="F6041" t="str">
            <v>Монтаж балластирующих грунтозаполненных устройств на трубопроводах диаметром DN &gt;1000-1400мм</v>
          </cell>
          <cell r="G6041" t="str">
            <v>Installation of soil-filled ballasting devices on pipelines of DN &gt;1000-1400mm in diameter</v>
          </cell>
          <cell r="H6041" t="str">
            <v>комплект</v>
          </cell>
          <cell r="I6041" t="str">
            <v>package</v>
          </cell>
          <cell r="J6041">
            <v>0</v>
          </cell>
          <cell r="K6041">
            <v>0</v>
          </cell>
          <cell r="L6041" t="str">
            <v>KQ-30-00</v>
          </cell>
          <cell r="M6041" t="str">
            <v>Магистральные трубопроводы, м</v>
          </cell>
          <cell r="N6041">
            <v>0</v>
          </cell>
          <cell r="O6041" t="str">
            <v>KQ-30-07</v>
          </cell>
          <cell r="P6041" t="str">
            <v>Балластировка линейных трубопроводов, шт.</v>
          </cell>
          <cell r="Q6041">
            <v>1</v>
          </cell>
        </row>
        <row r="6042">
          <cell r="E6042" t="str">
            <v>PT00-01-06-17</v>
          </cell>
          <cell r="F6042" t="str">
            <v>Устройство балластировки трубопроводов при помощи винтовых анкеров</v>
          </cell>
          <cell r="G6042" t="str">
            <v>Ballasting of pipelines with screw-threaded anchors</v>
          </cell>
          <cell r="H6042" t="str">
            <v>м</v>
          </cell>
          <cell r="I6042" t="str">
            <v>m</v>
          </cell>
          <cell r="J6042">
            <v>1.98</v>
          </cell>
          <cell r="K6042">
            <v>0.85</v>
          </cell>
          <cell r="L6042" t="str">
            <v>KQ-30-00</v>
          </cell>
          <cell r="M6042" t="str">
            <v>Магистральные трубопроводы, м</v>
          </cell>
          <cell r="N6042">
            <v>0</v>
          </cell>
          <cell r="O6042" t="str">
            <v>KQ-30-07</v>
          </cell>
          <cell r="P6042" t="str">
            <v>Балластировка линейных трубопроводов, шт.</v>
          </cell>
          <cell r="Q6042">
            <v>0.25</v>
          </cell>
        </row>
        <row r="6043">
          <cell r="E6043" t="str">
            <v>PT00-01-06-18</v>
          </cell>
          <cell r="F6043" t="str">
            <v>Монтаж балластирующих устройств типа УЧК на трубопроводах диаметром до DN 300 мм</v>
          </cell>
          <cell r="G6043" t="str">
            <v>Installation of ballasting devices (type УЧК/UChK- cast iron annular weight) on pipelines up to DN 300 mm in diameter</v>
          </cell>
          <cell r="H6043" t="str">
            <v>комплект</v>
          </cell>
          <cell r="I6043" t="str">
            <v>package</v>
          </cell>
          <cell r="J6043">
            <v>0</v>
          </cell>
          <cell r="K6043">
            <v>0</v>
          </cell>
          <cell r="L6043" t="str">
            <v>KQ-30-00</v>
          </cell>
          <cell r="M6043" t="str">
            <v>Магистральные трубопроводы, м</v>
          </cell>
          <cell r="N6043">
            <v>0</v>
          </cell>
          <cell r="O6043" t="str">
            <v>KQ-30-07</v>
          </cell>
          <cell r="P6043" t="str">
            <v>Балластировка линейных трубопроводов, шт.</v>
          </cell>
          <cell r="Q6043">
            <v>1</v>
          </cell>
        </row>
        <row r="6044">
          <cell r="E6044" t="str">
            <v xml:space="preserve">PT00-01-09 </v>
          </cell>
          <cell r="F6044" t="str">
            <v>Врезка трубопровода безостановочным методом с применением технологии фирмы T.D. Williamson</v>
          </cell>
          <cell r="G6044" t="str">
            <v xml:space="preserve">Pipeline tie-in without interruption of operation with application of T.D. Williamson company technology  </v>
          </cell>
        </row>
        <row r="6045">
          <cell r="E6045" t="str">
            <v>PT00-01-09-1</v>
          </cell>
          <cell r="F6045" t="str">
            <v xml:space="preserve">Врезка разрезного трехходового тройника в действующий трубопровод Ду 300 </v>
          </cell>
          <cell r="G6045" t="str">
            <v xml:space="preserve">Installation of a split tree-way T-branch into an operating pipeline, DN 300 </v>
          </cell>
          <cell r="H6045" t="str">
            <v>шт.</v>
          </cell>
          <cell r="I6045" t="str">
            <v>pcs.</v>
          </cell>
          <cell r="J6045">
            <v>0</v>
          </cell>
          <cell r="K6045">
            <v>0</v>
          </cell>
          <cell r="L6045" t="str">
            <v>KQ-30-00</v>
          </cell>
          <cell r="M6045" t="str">
            <v>Магистральные трубопроводы, м</v>
          </cell>
          <cell r="N6045">
            <v>0</v>
          </cell>
          <cell r="O6045" t="str">
            <v>KQ-30-04</v>
          </cell>
          <cell r="P6045" t="str">
            <v>Устройство врезок линейных трубопроводов, шт.</v>
          </cell>
          <cell r="Q6045">
            <v>1</v>
          </cell>
        </row>
        <row r="6046">
          <cell r="E6046" t="str">
            <v>PT00-01-09-2</v>
          </cell>
          <cell r="F6046" t="str">
            <v xml:space="preserve">Врезка разрезного трехходового тройника в действующий трубопровод Ду 400 </v>
          </cell>
          <cell r="G6046" t="str">
            <v xml:space="preserve">Installation of a split tree-way T-branch into an operating pipeline, DN 400 </v>
          </cell>
          <cell r="H6046" t="str">
            <v>шт.</v>
          </cell>
          <cell r="I6046" t="str">
            <v>pcs.</v>
          </cell>
          <cell r="J6046">
            <v>0</v>
          </cell>
          <cell r="K6046">
            <v>0</v>
          </cell>
          <cell r="L6046" t="str">
            <v>KQ-30-00</v>
          </cell>
          <cell r="M6046" t="str">
            <v>Магистральные трубопроводы, м</v>
          </cell>
          <cell r="N6046">
            <v>0</v>
          </cell>
          <cell r="O6046" t="str">
            <v>KQ-30-04</v>
          </cell>
          <cell r="P6046" t="str">
            <v>Устройство врезок линейных трубопроводов, шт.</v>
          </cell>
          <cell r="Q6046">
            <v>1</v>
          </cell>
        </row>
        <row r="6047">
          <cell r="E6047" t="str">
            <v>PT00-01-09-3</v>
          </cell>
          <cell r="F6047" t="str">
            <v xml:space="preserve">Врезка разрезного трехходового тройника в действующий трубопровод Ду 500 </v>
          </cell>
          <cell r="G6047" t="str">
            <v xml:space="preserve">Installation of a split tree-way T-branch into an operating pipeline, DN 500 </v>
          </cell>
          <cell r="H6047" t="str">
            <v>шт.</v>
          </cell>
          <cell r="I6047" t="str">
            <v>pcs.</v>
          </cell>
          <cell r="J6047">
            <v>922</v>
          </cell>
          <cell r="K6047">
            <v>296</v>
          </cell>
          <cell r="L6047" t="str">
            <v>KQ-30-00</v>
          </cell>
          <cell r="M6047" t="str">
            <v>Магистральные трубопроводы, м</v>
          </cell>
          <cell r="N6047">
            <v>0</v>
          </cell>
          <cell r="O6047" t="str">
            <v>KQ-30-04</v>
          </cell>
          <cell r="P6047" t="str">
            <v>Устройство врезок линейных трубопроводов, шт.</v>
          </cell>
          <cell r="Q6047">
            <v>1</v>
          </cell>
        </row>
        <row r="6048">
          <cell r="E6048" t="str">
            <v>PT00-01-10</v>
          </cell>
          <cell r="F6048" t="str">
            <v>Покрытие поверхности изоляции трубопроводов скальным листом</v>
          </cell>
          <cell r="G6048" t="str">
            <v>Rock shield outer wrap over pipelines insulation surface</v>
          </cell>
        </row>
        <row r="6049">
          <cell r="E6049" t="str">
            <v>PT00-01-10-1</v>
          </cell>
          <cell r="F6049" t="str">
            <v>Покрытие поверхности изоляции трубопроводов скальным листом с закреплением полипропиленовыми лентами</v>
          </cell>
          <cell r="G6049" t="str">
            <v>Rock shield outer wrap over pipelines insulation surface with securing with polypropylene tapes</v>
          </cell>
          <cell r="H6049" t="str">
            <v>м2</v>
          </cell>
          <cell r="I6049" t="str">
            <v>m2</v>
          </cell>
          <cell r="J6049">
            <v>2.8299999999999999E-2</v>
          </cell>
          <cell r="K6049">
            <v>7.7000000000000002E-3</v>
          </cell>
          <cell r="L6049" t="str">
            <v>KQ-30-00</v>
          </cell>
          <cell r="M6049" t="str">
            <v>Магистральные трубопроводы, м</v>
          </cell>
          <cell r="N6049">
            <v>0</v>
          </cell>
          <cell r="O6049" t="str">
            <v>KQ-30-11</v>
          </cell>
          <cell r="P6049" t="str">
            <v>Защита линейных трубопроводов скальным листом, м2</v>
          </cell>
          <cell r="Q6049">
            <v>1</v>
          </cell>
        </row>
        <row r="6050">
          <cell r="E6050" t="str">
            <v>PT00-01-11</v>
          </cell>
          <cell r="F6050" t="str">
            <v>Сварка трубопроводов</v>
          </cell>
          <cell r="G6050" t="str">
            <v>Pipeline welding</v>
          </cell>
        </row>
        <row r="6051">
          <cell r="E6051" t="str">
            <v>PT00-01-11-01</v>
          </cell>
          <cell r="F6051" t="str">
            <v>Сварка/соединение металлических труб – углеродистые и низколегированные стали DN &gt;100-300мм / &gt;4-12 дюйм, толщина стенки &gt;4-8</v>
          </cell>
          <cell r="G6051" t="str">
            <v>Welding/connection of steel pipes - carbon and low-alloy steel DN &gt;100-300 mm / &gt;4-12", wall thickness &gt;4-8</v>
          </cell>
          <cell r="H6051" t="str">
            <v>DI</v>
          </cell>
          <cell r="I6051" t="str">
            <v>DI</v>
          </cell>
          <cell r="J6051">
            <v>0</v>
          </cell>
          <cell r="K6051">
            <v>0</v>
          </cell>
          <cell r="L6051" t="str">
            <v>KQ-30-00</v>
          </cell>
          <cell r="M6051" t="str">
            <v>Магистральные трубопроводы, м</v>
          </cell>
          <cell r="N6051">
            <v>0</v>
          </cell>
          <cell r="O6051" t="str">
            <v>KQ-30-05</v>
          </cell>
          <cell r="P6051" t="str">
            <v>Сварка линейных трубопроводов, DI</v>
          </cell>
          <cell r="Q6051">
            <v>1</v>
          </cell>
        </row>
        <row r="6052">
          <cell r="E6052" t="str">
            <v>PT00-01-11-02</v>
          </cell>
          <cell r="F6052" t="str">
            <v>Сварка/соединение металлических труб – углеродистые и низколегированные стали DN &gt;100-300мм / &gt;4-12 дюйм, толщина стенки &gt;8-12</v>
          </cell>
          <cell r="G6052" t="str">
            <v>Welding/connection of steel pipes - carbon and low-alloy steel DN &gt;100-300 mm / &gt;4-12", wall thickness &gt;8-12</v>
          </cell>
          <cell r="H6052" t="str">
            <v>DI</v>
          </cell>
          <cell r="I6052" t="str">
            <v>DI</v>
          </cell>
          <cell r="J6052">
            <v>0</v>
          </cell>
          <cell r="K6052">
            <v>0</v>
          </cell>
          <cell r="L6052" t="str">
            <v>KQ-30-00</v>
          </cell>
          <cell r="M6052" t="str">
            <v>Магистральные трубопроводы, м</v>
          </cell>
          <cell r="N6052">
            <v>0</v>
          </cell>
          <cell r="O6052" t="str">
            <v>KQ-30-05</v>
          </cell>
          <cell r="P6052" t="str">
            <v>Сварка линейных трубопроводов, DI</v>
          </cell>
          <cell r="Q6052">
            <v>1</v>
          </cell>
        </row>
        <row r="6053">
          <cell r="E6053" t="str">
            <v>PT00-01-11-03</v>
          </cell>
          <cell r="F6053" t="str">
            <v>Сварка/соединение металлических труб – углеродистые и низколегированные стали DN &gt;100-300мм / &gt;4-12 дюйм, толщина стенки &gt;12-16</v>
          </cell>
          <cell r="G6053" t="str">
            <v>Welding/connection of steel pipes - carbon and low-alloy steel DN &gt;100-300 mm / &gt;4-12", wall thickness &gt;12-16</v>
          </cell>
          <cell r="H6053" t="str">
            <v>DI</v>
          </cell>
          <cell r="I6053" t="str">
            <v>DI</v>
          </cell>
          <cell r="J6053">
            <v>0</v>
          </cell>
          <cell r="K6053">
            <v>0</v>
          </cell>
          <cell r="L6053" t="str">
            <v>KQ-30-00</v>
          </cell>
          <cell r="M6053" t="str">
            <v>Магистральные трубопроводы, м</v>
          </cell>
          <cell r="N6053">
            <v>0</v>
          </cell>
          <cell r="O6053" t="str">
            <v>KQ-30-05</v>
          </cell>
          <cell r="P6053" t="str">
            <v>Сварка линейных трубопроводов, DI</v>
          </cell>
          <cell r="Q6053">
            <v>1</v>
          </cell>
        </row>
        <row r="6054">
          <cell r="E6054" t="str">
            <v>PT00-01-11-04</v>
          </cell>
          <cell r="F6054" t="str">
            <v>Сварка/соединение металлических труб – углеродистые и низколегированные стали DN &gt;100-300мм/ &gt;4-12 дюйм, толщина стенки &gt;16-20</v>
          </cell>
          <cell r="G6054" t="str">
            <v>Welding/connection of steel pipes - carbon and low-alloy steel DN &gt;100-300 mm / &gt;4-12 inch, wall thickness &gt;16-20</v>
          </cell>
          <cell r="H6054" t="str">
            <v>DI</v>
          </cell>
          <cell r="I6054" t="str">
            <v>DI</v>
          </cell>
          <cell r="J6054">
            <v>0</v>
          </cell>
          <cell r="K6054">
            <v>0</v>
          </cell>
          <cell r="L6054" t="str">
            <v>KQ-30-00</v>
          </cell>
          <cell r="M6054" t="str">
            <v>Магистральные трубопроводы, м</v>
          </cell>
          <cell r="N6054">
            <v>0</v>
          </cell>
          <cell r="O6054" t="str">
            <v>KQ-30-05</v>
          </cell>
          <cell r="P6054" t="str">
            <v>Сварка линейных трубопроводов, DI</v>
          </cell>
          <cell r="Q6054">
            <v>1</v>
          </cell>
        </row>
        <row r="6055">
          <cell r="E6055" t="str">
            <v>PT00-01-11-05</v>
          </cell>
          <cell r="F6055" t="str">
            <v>Сварка/соединение металлических труб – углеродистые и низколегированные стали DN &gt;100-300мм / &gt;4-12 дюйм, толщина стенки &gt;20-24</v>
          </cell>
          <cell r="G6055" t="str">
            <v>Welding/connection of steel pipes - carbon and low-alloy steel DN &gt;100-300 mm / &gt;4-12", wall thickness &gt;20-24</v>
          </cell>
          <cell r="H6055" t="str">
            <v>DI</v>
          </cell>
          <cell r="I6055" t="str">
            <v>DI</v>
          </cell>
          <cell r="J6055">
            <v>0</v>
          </cell>
          <cell r="K6055">
            <v>0</v>
          </cell>
          <cell r="L6055" t="str">
            <v>KQ-30-00</v>
          </cell>
          <cell r="M6055" t="str">
            <v>Магистральные трубопроводы, м</v>
          </cell>
          <cell r="N6055">
            <v>0</v>
          </cell>
          <cell r="O6055" t="str">
            <v>KQ-30-05</v>
          </cell>
          <cell r="P6055" t="str">
            <v>Сварка линейных трубопроводов, DI</v>
          </cell>
          <cell r="Q6055">
            <v>1</v>
          </cell>
        </row>
        <row r="6056">
          <cell r="E6056" t="str">
            <v>PT00-01-11-06</v>
          </cell>
          <cell r="F6056" t="str">
            <v>Сварка/соединение металлических труб – углеродистые и низколегированные стали DN &gt;300-600мм / &gt;12-24 дюйм, толщина стенки &gt;4-8</v>
          </cell>
          <cell r="G6056" t="str">
            <v>Welding/connection of steel pipes - carbon and low-alloy steel DN &gt;300-600 mm / &gt;12-24 inch, wall thickness &gt;4-8</v>
          </cell>
          <cell r="H6056" t="str">
            <v>DI</v>
          </cell>
          <cell r="I6056" t="str">
            <v>DI</v>
          </cell>
          <cell r="J6056">
            <v>0</v>
          </cell>
          <cell r="K6056">
            <v>0</v>
          </cell>
          <cell r="L6056" t="str">
            <v>KQ-30-00</v>
          </cell>
          <cell r="M6056" t="str">
            <v>Магистральные трубопроводы, м</v>
          </cell>
          <cell r="N6056">
            <v>0</v>
          </cell>
          <cell r="O6056" t="str">
            <v>KQ-30-05</v>
          </cell>
          <cell r="P6056" t="str">
            <v>Сварка линейных трубопроводов, DI</v>
          </cell>
          <cell r="Q6056">
            <v>1</v>
          </cell>
        </row>
        <row r="6057">
          <cell r="E6057" t="str">
            <v>PT00-01-11-07</v>
          </cell>
          <cell r="F6057" t="str">
            <v>Сварка/соединение металлических труб – углеродистые и низколегированные стали DN &gt;300-600мм / &gt;12-24 дюйм, толщина стенки &gt;8-12</v>
          </cell>
          <cell r="G6057" t="str">
            <v>Welding/connection of steel pipes - carbon and low-alloy steel DN &gt;300-600 mm / &gt;12-24 inch, wall thickness &gt;8-12</v>
          </cell>
          <cell r="H6057" t="str">
            <v>DI</v>
          </cell>
          <cell r="I6057" t="str">
            <v>DI</v>
          </cell>
          <cell r="J6057">
            <v>0.8223110465116279</v>
          </cell>
          <cell r="K6057">
            <v>0.36918604651162795</v>
          </cell>
          <cell r="L6057" t="str">
            <v>KQ-30-00</v>
          </cell>
          <cell r="M6057" t="str">
            <v>Магистральные трубопроводы, м</v>
          </cell>
          <cell r="N6057">
            <v>0</v>
          </cell>
          <cell r="O6057" t="str">
            <v>KQ-30-05</v>
          </cell>
          <cell r="P6057" t="str">
            <v>Сварка линейных трубопроводов, DI</v>
          </cell>
          <cell r="Q6057">
            <v>1</v>
          </cell>
        </row>
        <row r="6058">
          <cell r="E6058" t="str">
            <v>PT00-01-11-08</v>
          </cell>
          <cell r="F6058" t="str">
            <v>Сварка/соединение металлических труб – углеродистые и низколегированные стали DN &gt;300-600мм / &gt;12-24 дюйм, толщина стенки &gt;12-16</v>
          </cell>
          <cell r="G6058" t="str">
            <v>Welding/connection of steel pipes - carbon and low-alloy steel DN &gt;300-600 mm / &gt;12-24 inch, wall thickness &gt;12-16</v>
          </cell>
          <cell r="H6058" t="str">
            <v>DI</v>
          </cell>
          <cell r="I6058" t="str">
            <v>DI</v>
          </cell>
          <cell r="J6058">
            <v>0</v>
          </cell>
          <cell r="K6058">
            <v>0</v>
          </cell>
          <cell r="L6058" t="str">
            <v>KQ-30-00</v>
          </cell>
          <cell r="M6058" t="str">
            <v>Магистральные трубопроводы, м</v>
          </cell>
          <cell r="N6058">
            <v>0</v>
          </cell>
          <cell r="O6058" t="str">
            <v>KQ-30-05</v>
          </cell>
          <cell r="P6058" t="str">
            <v>Сварка линейных трубопроводов, DI</v>
          </cell>
          <cell r="Q6058">
            <v>1</v>
          </cell>
        </row>
        <row r="6059">
          <cell r="E6059" t="str">
            <v>PT00-01-11-09</v>
          </cell>
          <cell r="F6059" t="str">
            <v>Сварка/соединение металлических труб – углеродистые и низколегированные стали DN &gt;300-600мм / &gt;12-24 дюйм, толщина стенки &gt;16-20</v>
          </cell>
          <cell r="G6059" t="str">
            <v>Welding/connection of steel pipes - carbon and low-alloy steel DN &gt;300-600 mm / &gt;12-24 inch, wall thickness &gt;16-20</v>
          </cell>
          <cell r="H6059" t="str">
            <v>DI</v>
          </cell>
          <cell r="I6059" t="str">
            <v>DI</v>
          </cell>
          <cell r="J6059">
            <v>0</v>
          </cell>
          <cell r="K6059">
            <v>0</v>
          </cell>
          <cell r="L6059" t="str">
            <v>KQ-30-00</v>
          </cell>
          <cell r="M6059" t="str">
            <v>Магистральные трубопроводы, м</v>
          </cell>
          <cell r="N6059">
            <v>0</v>
          </cell>
          <cell r="O6059" t="str">
            <v>KQ-30-05</v>
          </cell>
          <cell r="P6059" t="str">
            <v>Сварка линейных трубопроводов, DI</v>
          </cell>
          <cell r="Q6059">
            <v>1</v>
          </cell>
        </row>
        <row r="6060">
          <cell r="E6060" t="str">
            <v>PT00-01-11-10</v>
          </cell>
          <cell r="F6060" t="str">
            <v>Сварка/соединение металлических труб – углеродистые и низколегированные стали DN &gt;300-600мм / &gt;12-24 дюйм, толщина стенки &gt;20-24</v>
          </cell>
          <cell r="G6060" t="str">
            <v>Welding/connection of steel pipes - carbon and low-alloy steel DN &gt;300-600 mm / &gt;12-24 inch, wall thickness &gt;20-24</v>
          </cell>
          <cell r="H6060" t="str">
            <v>DI</v>
          </cell>
          <cell r="I6060" t="str">
            <v>DI</v>
          </cell>
          <cell r="J6060">
            <v>0</v>
          </cell>
          <cell r="K6060">
            <v>0</v>
          </cell>
          <cell r="L6060" t="str">
            <v>KQ-30-00</v>
          </cell>
          <cell r="M6060" t="str">
            <v>Магистральные трубопроводы, м</v>
          </cell>
          <cell r="N6060">
            <v>0</v>
          </cell>
          <cell r="O6060" t="str">
            <v>KQ-30-05</v>
          </cell>
          <cell r="P6060" t="str">
            <v>Сварка линейных трубопроводов, DI</v>
          </cell>
          <cell r="Q6060">
            <v>1</v>
          </cell>
        </row>
        <row r="6061">
          <cell r="E6061" t="str">
            <v>PT00-01-11-11</v>
          </cell>
          <cell r="F6061" t="str">
            <v>Сварка/соединение металлических труб – углеродистые и низколегированные стали DN &gt;300-600мм / &gt;12-24 дюйм, толщина стенки &gt;24-28</v>
          </cell>
          <cell r="G6061" t="str">
            <v>Welding/connection of steel pipes - carbon and low-alloy steel DN &gt;300-600 mm / &gt;12-24 inch, wall thickness &gt;24-28</v>
          </cell>
          <cell r="H6061" t="str">
            <v>DI</v>
          </cell>
          <cell r="I6061" t="str">
            <v>DI</v>
          </cell>
          <cell r="J6061">
            <v>0</v>
          </cell>
          <cell r="K6061">
            <v>0</v>
          </cell>
          <cell r="L6061" t="str">
            <v>KQ-30-00</v>
          </cell>
          <cell r="M6061" t="str">
            <v>Магистральные трубопроводы, м</v>
          </cell>
          <cell r="N6061">
            <v>0</v>
          </cell>
          <cell r="O6061" t="str">
            <v>KQ-30-05</v>
          </cell>
          <cell r="P6061" t="str">
            <v>Сварка линейных трубопроводов, DI</v>
          </cell>
          <cell r="Q6061">
            <v>1</v>
          </cell>
        </row>
        <row r="6062">
          <cell r="E6062" t="str">
            <v>PT00-01-11-12</v>
          </cell>
          <cell r="F6062" t="str">
            <v>Сварка/соединение металлических труб – углеродистые и низколегированные стали DN &gt;600-1000мм / &gt;24-40 дюйм, толщина стенки &gt;4-8</v>
          </cell>
          <cell r="G6062" t="str">
            <v>Welding/connection of steel pipes - carbon and low-alloy steel DN &gt;600-1000 mm / &gt;24-40", wall thickness &gt;4-8</v>
          </cell>
          <cell r="H6062" t="str">
            <v>DI</v>
          </cell>
          <cell r="I6062" t="str">
            <v>DI</v>
          </cell>
          <cell r="J6062">
            <v>0</v>
          </cell>
          <cell r="K6062">
            <v>0</v>
          </cell>
          <cell r="L6062" t="str">
            <v>KQ-30-00</v>
          </cell>
          <cell r="M6062" t="str">
            <v>Магистральные трубопроводы, м</v>
          </cell>
          <cell r="N6062">
            <v>0</v>
          </cell>
          <cell r="O6062" t="str">
            <v>KQ-30-05</v>
          </cell>
          <cell r="P6062" t="str">
            <v>Сварка линейных трубопроводов, DI</v>
          </cell>
          <cell r="Q6062">
            <v>1</v>
          </cell>
        </row>
        <row r="6063">
          <cell r="E6063" t="str">
            <v>PT00-01-11-13</v>
          </cell>
          <cell r="F6063" t="str">
            <v>Сварка/соединение металлических труб – углеродистые и низколегированные стали DN &gt;600-1000мм / &gt;24-40 дюйм, толщина стенки &gt;8-12</v>
          </cell>
          <cell r="G6063" t="str">
            <v>Welding/connection of steel pipes - carbon and low-alloy steel DN &gt;600-1000 mm / &gt;24-40", wall thickness &gt;8-12</v>
          </cell>
          <cell r="H6063" t="str">
            <v>DI</v>
          </cell>
          <cell r="I6063" t="str">
            <v>DI</v>
          </cell>
          <cell r="J6063">
            <v>0.82231104651162801</v>
          </cell>
          <cell r="K6063">
            <v>0.3691860465116279</v>
          </cell>
          <cell r="L6063" t="str">
            <v>KQ-30-00</v>
          </cell>
          <cell r="M6063" t="str">
            <v>Магистральные трубопроводы, м</v>
          </cell>
          <cell r="N6063">
            <v>0</v>
          </cell>
          <cell r="O6063" t="str">
            <v>KQ-30-05</v>
          </cell>
          <cell r="P6063" t="str">
            <v>Сварка линейных трубопроводов, DI</v>
          </cell>
          <cell r="Q6063">
            <v>1</v>
          </cell>
        </row>
        <row r="6064">
          <cell r="E6064" t="str">
            <v>PT00-01-11-14</v>
          </cell>
          <cell r="F6064" t="str">
            <v>Сварка/соединение металлических труб – углеродистые и низколегированные стали DN &gt;600-1000мм / &gt;24-40 дюйм, толщина стенки &gt;12-16</v>
          </cell>
          <cell r="G6064" t="str">
            <v>Welding/connection of steel pipes - carbon and low-alloy steel DN &gt;600-1000 mm / &gt;24-40", wall thickness &gt;12-16</v>
          </cell>
          <cell r="H6064" t="str">
            <v>DI</v>
          </cell>
          <cell r="I6064" t="str">
            <v>DI</v>
          </cell>
          <cell r="J6064">
            <v>0</v>
          </cell>
          <cell r="K6064">
            <v>0</v>
          </cell>
          <cell r="L6064" t="str">
            <v>KQ-30-00</v>
          </cell>
          <cell r="M6064" t="str">
            <v>Магистральные трубопроводы, м</v>
          </cell>
          <cell r="N6064">
            <v>0</v>
          </cell>
          <cell r="O6064" t="str">
            <v>KQ-30-05</v>
          </cell>
          <cell r="P6064" t="str">
            <v>Сварка линейных трубопроводов, DI</v>
          </cell>
          <cell r="Q6064">
            <v>1</v>
          </cell>
        </row>
        <row r="6065">
          <cell r="E6065" t="str">
            <v>PT00-01-11-15</v>
          </cell>
          <cell r="F6065" t="str">
            <v>Сварка/соединение металлических труб – углеродистые и низколегированные стали DN &gt;600-1000мм / &gt;24-40 дюйм, толщина стенки &gt;16-20</v>
          </cell>
          <cell r="G6065" t="str">
            <v>Welding/connection of steel pipes - carbon and low-alloy steel DN &gt;600-1000 mm / &gt;24-40", wall thickness &gt;16-20</v>
          </cell>
          <cell r="H6065" t="str">
            <v>DI</v>
          </cell>
          <cell r="I6065" t="str">
            <v>DI</v>
          </cell>
          <cell r="J6065">
            <v>0</v>
          </cell>
          <cell r="K6065">
            <v>0</v>
          </cell>
          <cell r="L6065" t="str">
            <v>KQ-30-00</v>
          </cell>
          <cell r="M6065" t="str">
            <v>Магистральные трубопроводы, м</v>
          </cell>
          <cell r="N6065">
            <v>0</v>
          </cell>
          <cell r="O6065" t="str">
            <v>KQ-30-05</v>
          </cell>
          <cell r="P6065" t="str">
            <v>Сварка линейных трубопроводов, DI</v>
          </cell>
          <cell r="Q6065">
            <v>1</v>
          </cell>
        </row>
        <row r="6066">
          <cell r="E6066" t="str">
            <v>PT00-01-11-16</v>
          </cell>
          <cell r="F6066" t="str">
            <v>Сварка/соединение металлических труб – углеродистые и низколегированные стали DN &gt;600-1000мм / &gt;24-40 дюйм, толщина стенки &gt;20-24</v>
          </cell>
          <cell r="G6066" t="str">
            <v>Welding/connection of steel pipes - carbon and low-alloy steel DN &gt;600-1000 mm / &gt;24-40", wall thickness &gt;20-24</v>
          </cell>
          <cell r="H6066" t="str">
            <v>DI</v>
          </cell>
          <cell r="I6066" t="str">
            <v>DI</v>
          </cell>
          <cell r="J6066">
            <v>0</v>
          </cell>
          <cell r="K6066">
            <v>0</v>
          </cell>
          <cell r="L6066" t="str">
            <v>KQ-30-00</v>
          </cell>
          <cell r="M6066" t="str">
            <v>Магистральные трубопроводы, м</v>
          </cell>
          <cell r="N6066">
            <v>0</v>
          </cell>
          <cell r="O6066" t="str">
            <v>KQ-30-05</v>
          </cell>
          <cell r="P6066" t="str">
            <v>Сварка линейных трубопроводов, DI</v>
          </cell>
          <cell r="Q6066">
            <v>1</v>
          </cell>
        </row>
        <row r="6067">
          <cell r="E6067" t="str">
            <v>PT00-01-11-17</v>
          </cell>
          <cell r="F6067" t="str">
            <v>Сварка/соединение металлических труб – углеродистые и низколегированные стали DN &gt;600-1000мм / &gt;24-40 дюйм, толщина стенки &gt;24-28</v>
          </cell>
          <cell r="G6067" t="str">
            <v>Welding/connection of steel pipes - carbon and low-alloy steel DN &gt;600-1000 mm / &gt;24-40", wall thickness &gt;24-28</v>
          </cell>
          <cell r="H6067" t="str">
            <v>DI</v>
          </cell>
          <cell r="I6067" t="str">
            <v>DI</v>
          </cell>
          <cell r="J6067">
            <v>0</v>
          </cell>
          <cell r="K6067">
            <v>0</v>
          </cell>
          <cell r="L6067" t="str">
            <v>KQ-30-00</v>
          </cell>
          <cell r="M6067" t="str">
            <v>Магистральные трубопроводы, м</v>
          </cell>
          <cell r="N6067">
            <v>0</v>
          </cell>
          <cell r="O6067" t="str">
            <v>KQ-30-05</v>
          </cell>
          <cell r="P6067" t="str">
            <v>Сварка линейных трубопроводов, DI</v>
          </cell>
          <cell r="Q6067">
            <v>1</v>
          </cell>
        </row>
        <row r="6068">
          <cell r="E6068" t="str">
            <v>PT00-01-11-18</v>
          </cell>
          <cell r="F6068" t="str">
            <v>Сварка/соединение металлических труб – углеродистые и низколегированные стали DN &gt;600-1000мм / &gt;24-40 дюйм, толщина стенки &gt;28-32</v>
          </cell>
          <cell r="G6068" t="str">
            <v>Welding/connection of steel pipes - carbon and low-alloy steel DN &gt;600-1000 mm / &gt;24-40", wall thickness &gt;28-32</v>
          </cell>
          <cell r="H6068" t="str">
            <v>DI</v>
          </cell>
          <cell r="I6068" t="str">
            <v>DI</v>
          </cell>
          <cell r="J6068">
            <v>0</v>
          </cell>
          <cell r="K6068">
            <v>0</v>
          </cell>
          <cell r="L6068" t="str">
            <v>KQ-30-00</v>
          </cell>
          <cell r="M6068" t="str">
            <v>Магистральные трубопроводы, м</v>
          </cell>
          <cell r="N6068">
            <v>0</v>
          </cell>
          <cell r="O6068" t="str">
            <v>KQ-30-05</v>
          </cell>
          <cell r="P6068" t="str">
            <v>Сварка линейных трубопроводов, DI</v>
          </cell>
          <cell r="Q6068">
            <v>1</v>
          </cell>
        </row>
        <row r="6069">
          <cell r="E6069" t="str">
            <v>PT00-01-11-19</v>
          </cell>
          <cell r="F6069" t="str">
            <v>Сварка/соединение металлических труб – углеродистые и низколегированные стали DN &gt;1000-1400мм / &gt;40-56 дюйм, толщина стенки &gt;8-12</v>
          </cell>
          <cell r="G6069" t="str">
            <v>Welding/connection of steel pipes - carbon and low-alloy steel DN &gt;1000-1400 mm / &gt;40-56", wall thickness &gt;8-12</v>
          </cell>
          <cell r="H6069" t="str">
            <v>DI</v>
          </cell>
          <cell r="I6069" t="str">
            <v>DI</v>
          </cell>
          <cell r="J6069">
            <v>0</v>
          </cell>
          <cell r="K6069">
            <v>0</v>
          </cell>
          <cell r="L6069" t="str">
            <v>KQ-30-00</v>
          </cell>
          <cell r="M6069" t="str">
            <v>Магистральные трубопроводы, м</v>
          </cell>
          <cell r="N6069">
            <v>0</v>
          </cell>
          <cell r="O6069" t="str">
            <v>KQ-30-05</v>
          </cell>
          <cell r="P6069" t="str">
            <v>Сварка линейных трубопроводов, DI</v>
          </cell>
          <cell r="Q6069">
            <v>1</v>
          </cell>
        </row>
        <row r="6070">
          <cell r="E6070" t="str">
            <v>PT00-01-11-20</v>
          </cell>
          <cell r="F6070" t="str">
            <v>Сварка/соединение металлических труб – углеродистые и низколегированные стали DN &gt;1000-1400мм / &gt;40-56 дюйм, толщина стенки &gt;12-16</v>
          </cell>
          <cell r="G6070" t="str">
            <v>Welding/connection of steel pipes - carbon and low-alloy steel DN &gt;1000-1400 mm / &gt;40-56", wall thickness &gt;12-16</v>
          </cell>
          <cell r="H6070" t="str">
            <v>DI</v>
          </cell>
          <cell r="I6070" t="str">
            <v>DI</v>
          </cell>
          <cell r="J6070">
            <v>0</v>
          </cell>
          <cell r="K6070">
            <v>0</v>
          </cell>
          <cell r="L6070" t="str">
            <v>KQ-30-00</v>
          </cell>
          <cell r="M6070" t="str">
            <v>Магистральные трубопроводы, м</v>
          </cell>
          <cell r="N6070">
            <v>0</v>
          </cell>
          <cell r="O6070" t="str">
            <v>KQ-30-05</v>
          </cell>
          <cell r="P6070" t="str">
            <v>Сварка линейных трубопроводов, DI</v>
          </cell>
          <cell r="Q6070">
            <v>1</v>
          </cell>
        </row>
        <row r="6071">
          <cell r="E6071" t="str">
            <v>PT00-01-11-21</v>
          </cell>
          <cell r="F6071" t="str">
            <v>Сварка/соединение металлических труб – углеродистые и низколегированные стали DN &gt;1000-1400мм / &gt;40-56 дюйм, толщина стенки &gt;16-20</v>
          </cell>
          <cell r="G6071" t="str">
            <v>Welding/connection of steel pipes - carbon and low-alloy steel DN &gt;1000-1400 mm / &gt;40-56", wall thickness &gt;16-20</v>
          </cell>
          <cell r="H6071" t="str">
            <v>DI</v>
          </cell>
          <cell r="I6071" t="str">
            <v>DI</v>
          </cell>
          <cell r="J6071">
            <v>0</v>
          </cell>
          <cell r="K6071">
            <v>0</v>
          </cell>
          <cell r="L6071" t="str">
            <v>KQ-30-00</v>
          </cell>
          <cell r="M6071" t="str">
            <v>Магистральные трубопроводы, м</v>
          </cell>
          <cell r="N6071">
            <v>0</v>
          </cell>
          <cell r="O6071" t="str">
            <v>KQ-30-05</v>
          </cell>
          <cell r="P6071" t="str">
            <v>Сварка линейных трубопроводов, DI</v>
          </cell>
          <cell r="Q6071">
            <v>1</v>
          </cell>
        </row>
        <row r="6072">
          <cell r="E6072" t="str">
            <v>PT00-01-11-22</v>
          </cell>
          <cell r="F6072" t="str">
            <v>Сварка/соединение металлических труб – углеродистые и низколегированные стали DN &gt;1000-1400мм / &gt;40-56 дюйм, толщина стенки &gt;20-24</v>
          </cell>
          <cell r="G6072" t="str">
            <v>Welding/connection of steel pipes - carbon and low-alloy steel DN &gt;1000-1400 mm / &gt;40-56", wall thickness &gt;20-24</v>
          </cell>
          <cell r="H6072" t="str">
            <v>DI</v>
          </cell>
          <cell r="I6072" t="str">
            <v>DI</v>
          </cell>
          <cell r="J6072">
            <v>0</v>
          </cell>
          <cell r="K6072">
            <v>0</v>
          </cell>
          <cell r="L6072" t="str">
            <v>KQ-30-00</v>
          </cell>
          <cell r="M6072" t="str">
            <v>Магистральные трубопроводы, м</v>
          </cell>
          <cell r="N6072">
            <v>0</v>
          </cell>
          <cell r="O6072" t="str">
            <v>KQ-30-05</v>
          </cell>
          <cell r="P6072" t="str">
            <v>Сварка линейных трубопроводов, DI</v>
          </cell>
          <cell r="Q6072">
            <v>1</v>
          </cell>
        </row>
        <row r="6073">
          <cell r="E6073" t="str">
            <v>PT00-01-11-23</v>
          </cell>
          <cell r="F6073" t="str">
            <v>Сварка/соединение металлических труб – углеродистые и низколегированные стали DN &gt;1000-1400мм / &gt;40-56 дюйм, толщина стенки &gt;24-28</v>
          </cell>
          <cell r="G6073" t="str">
            <v>Welding/connection of steel pipes - carbon and low-alloy steel DN &gt;1000-1400 mm / &gt;40-56", wall thickness &gt;24-28</v>
          </cell>
          <cell r="H6073" t="str">
            <v>DI</v>
          </cell>
          <cell r="I6073" t="str">
            <v>DI</v>
          </cell>
          <cell r="J6073">
            <v>0</v>
          </cell>
          <cell r="K6073">
            <v>0</v>
          </cell>
          <cell r="L6073" t="str">
            <v>KQ-30-00</v>
          </cell>
          <cell r="M6073" t="str">
            <v>Магистральные трубопроводы, м</v>
          </cell>
          <cell r="N6073">
            <v>0</v>
          </cell>
          <cell r="O6073" t="str">
            <v>KQ-30-05</v>
          </cell>
          <cell r="P6073" t="str">
            <v>Сварка линейных трубопроводов, DI</v>
          </cell>
          <cell r="Q6073">
            <v>1</v>
          </cell>
        </row>
        <row r="6074">
          <cell r="E6074" t="str">
            <v>PT00-01-11-24</v>
          </cell>
          <cell r="F6074" t="str">
            <v>Сварка/соединение металлических труб – углеродистые и низколегированные стали DN &gt;1000-1400мм / &gt;40-56 дюйм, толщина стенки &gt;28-32</v>
          </cell>
          <cell r="G6074" t="str">
            <v>Welding/connection of steel pipes - carbon and low-alloy steel DN &gt;1000-1400 mm / &gt;40-56", wall thickness &gt;28-32</v>
          </cell>
          <cell r="H6074" t="str">
            <v>DI</v>
          </cell>
          <cell r="I6074" t="str">
            <v>DI</v>
          </cell>
          <cell r="J6074">
            <v>0</v>
          </cell>
          <cell r="K6074">
            <v>0</v>
          </cell>
          <cell r="L6074" t="str">
            <v>KQ-30-00</v>
          </cell>
          <cell r="M6074" t="str">
            <v>Магистральные трубопроводы, м</v>
          </cell>
          <cell r="N6074">
            <v>0</v>
          </cell>
          <cell r="O6074" t="str">
            <v>KQ-30-05</v>
          </cell>
          <cell r="P6074" t="str">
            <v>Сварка линейных трубопроводов, DI</v>
          </cell>
          <cell r="Q6074">
            <v>1</v>
          </cell>
        </row>
        <row r="6075">
          <cell r="E6075" t="str">
            <v>PT00-01-11-25</v>
          </cell>
          <cell r="F6075" t="str">
            <v>Сварка/соединение металлических труб – углеродистые и низколегированные стали DN &gt;1000-1400мм / &gt;40-56 дюйм, толщина стенки &gt;32-36</v>
          </cell>
          <cell r="G6075" t="str">
            <v>Welding/connection of steel pipes - carbon and low-alloy steel DN &gt;1000-1400 mm / &gt;40-56", wall thickness &gt;32-36</v>
          </cell>
          <cell r="H6075" t="str">
            <v>DI</v>
          </cell>
          <cell r="I6075" t="str">
            <v>DI</v>
          </cell>
          <cell r="J6075">
            <v>0</v>
          </cell>
          <cell r="K6075">
            <v>0</v>
          </cell>
          <cell r="L6075" t="str">
            <v>KQ-30-00</v>
          </cell>
          <cell r="M6075" t="str">
            <v>Магистральные трубопроводы, м</v>
          </cell>
          <cell r="N6075">
            <v>0</v>
          </cell>
          <cell r="O6075" t="str">
            <v>KQ-30-05</v>
          </cell>
          <cell r="P6075" t="str">
            <v>Сварка линейных трубопроводов, DI</v>
          </cell>
          <cell r="Q6075">
            <v>1</v>
          </cell>
        </row>
        <row r="6076">
          <cell r="E6076" t="str">
            <v>PT00-01-12</v>
          </cell>
          <cell r="F6076" t="str">
            <v>Изоляция стыков трубопровода</v>
          </cell>
          <cell r="G6076" t="str">
            <v>Insulation of pipeline joints</v>
          </cell>
        </row>
        <row r="6077">
          <cell r="E6077" t="str">
            <v>PT00-01-12-1</v>
          </cell>
          <cell r="F6077" t="str">
            <v>Изоляция стыков термоусаживающимися манжетами на трубопроводах диаметром до DN 300 мм</v>
          </cell>
          <cell r="G6077" t="str">
            <v>Insulation with heat-shrinkable sleeves for pipelines of DN up to 300 mm</v>
          </cell>
          <cell r="H6077" t="str">
            <v>стык</v>
          </cell>
          <cell r="I6077" t="str">
            <v>joint</v>
          </cell>
          <cell r="J6077">
            <v>0</v>
          </cell>
          <cell r="K6077">
            <v>0</v>
          </cell>
          <cell r="L6077" t="str">
            <v>KQ-30-00</v>
          </cell>
          <cell r="M6077" t="str">
            <v>Магистральные трубопроводы, м</v>
          </cell>
          <cell r="N6077">
            <v>0</v>
          </cell>
          <cell r="O6077" t="str">
            <v>KQ-30-10</v>
          </cell>
          <cell r="P6077" t="str">
            <v>Изоляция стыков линейных трубопроводов, стык</v>
          </cell>
          <cell r="Q6077">
            <v>1</v>
          </cell>
        </row>
        <row r="6078">
          <cell r="E6078" t="str">
            <v>PT00-01-12-2</v>
          </cell>
          <cell r="F6078" t="str">
            <v>Изоляция стыков термоусаживающимися манжетами на трубопроводах диаметром до DN &gt;300-600мм</v>
          </cell>
          <cell r="G6078" t="str">
            <v>Insulation with heat-shrinkable sleeves for pipelines of DN &gt;300-600 mm</v>
          </cell>
          <cell r="H6078" t="str">
            <v>стык</v>
          </cell>
          <cell r="I6078" t="str">
            <v>joint</v>
          </cell>
          <cell r="J6078">
            <v>1.4666666666666668</v>
          </cell>
          <cell r="K6078">
            <v>0.31666666666666665</v>
          </cell>
          <cell r="L6078" t="str">
            <v>KQ-30-00</v>
          </cell>
          <cell r="M6078" t="str">
            <v>Магистральные трубопроводы, м</v>
          </cell>
          <cell r="N6078">
            <v>0</v>
          </cell>
          <cell r="O6078" t="str">
            <v>KQ-30-10</v>
          </cell>
          <cell r="P6078" t="str">
            <v>Изоляция стыков линейных трубопроводов, стык</v>
          </cell>
          <cell r="Q6078">
            <v>1</v>
          </cell>
        </row>
        <row r="6079">
          <cell r="E6079" t="str">
            <v>PT00-01-12-3</v>
          </cell>
          <cell r="F6079" t="str">
            <v>Изоляция стыков термоусаживающимися манжетами на трубопроводах диаметром до DN &gt;600-1000мм</v>
          </cell>
          <cell r="G6079" t="str">
            <v>Insulation with heat-shrinkable sleeves for pipelines of DN &gt;600-1000 mm</v>
          </cell>
          <cell r="H6079" t="str">
            <v>стык</v>
          </cell>
          <cell r="I6079" t="str">
            <v>joint</v>
          </cell>
          <cell r="J6079">
            <v>1.95</v>
          </cell>
          <cell r="K6079">
            <v>0.48</v>
          </cell>
          <cell r="L6079" t="str">
            <v>KQ-30-00</v>
          </cell>
          <cell r="M6079" t="str">
            <v>Магистральные трубопроводы, м</v>
          </cell>
          <cell r="N6079">
            <v>0</v>
          </cell>
          <cell r="O6079" t="str">
            <v>KQ-30-10</v>
          </cell>
          <cell r="P6079" t="str">
            <v>Изоляция стыков линейных трубопроводов, стык</v>
          </cell>
          <cell r="Q6079">
            <v>1</v>
          </cell>
        </row>
        <row r="6080">
          <cell r="E6080" t="str">
            <v>PT00-01-12-4</v>
          </cell>
          <cell r="F6080" t="str">
            <v>Изоляция стыков термоусаживающимися манжетами на трубопроводах диаметром до DN &gt;1000-1400мм</v>
          </cell>
          <cell r="G6080" t="str">
            <v>Insulation with heat-shrinkable sleeves for pipelines of DN &gt;1000-1400 mm</v>
          </cell>
          <cell r="H6080" t="str">
            <v>стык</v>
          </cell>
          <cell r="I6080" t="str">
            <v>joint</v>
          </cell>
          <cell r="J6080">
            <v>0</v>
          </cell>
          <cell r="K6080">
            <v>0</v>
          </cell>
          <cell r="L6080" t="str">
            <v>KQ-30-00</v>
          </cell>
          <cell r="M6080" t="str">
            <v>Магистральные трубопроводы, м</v>
          </cell>
          <cell r="N6080">
            <v>0</v>
          </cell>
          <cell r="O6080" t="str">
            <v>KQ-30-10</v>
          </cell>
          <cell r="P6080" t="str">
            <v>Изоляция стыков линейных трубопроводов, стык</v>
          </cell>
          <cell r="Q6080">
            <v>1</v>
          </cell>
        </row>
        <row r="6081">
          <cell r="E6081" t="str">
            <v>PT00-01-14</v>
          </cell>
          <cell r="F6081" t="str">
            <v>Испытания трубопровода</v>
          </cell>
          <cell r="G6081" t="str">
            <v>Pipeline testing</v>
          </cell>
        </row>
        <row r="6082">
          <cell r="E6082" t="str">
            <v>PT00-01-14-1</v>
          </cell>
          <cell r="F6082" t="str">
            <v>Проведение пневматических испытаний трубопроводов</v>
          </cell>
          <cell r="G6082" t="str">
            <v>Performing pneumatic tests of pipelines</v>
          </cell>
          <cell r="H6082" t="str">
            <v>м</v>
          </cell>
          <cell r="I6082" t="str">
            <v>m</v>
          </cell>
          <cell r="J6082">
            <v>2.8266666666666669E-2</v>
          </cell>
          <cell r="K6082">
            <v>7.7333333333333334E-3</v>
          </cell>
          <cell r="L6082" t="str">
            <v>KQ-30-00</v>
          </cell>
          <cell r="M6082" t="str">
            <v>Магистральные трубопроводы, м</v>
          </cell>
          <cell r="N6082">
            <v>0</v>
          </cell>
          <cell r="O6082" t="str">
            <v>KQ-30-08</v>
          </cell>
          <cell r="P6082" t="str">
            <v>Пневмоиспытания линейных трубопроводов, м</v>
          </cell>
          <cell r="Q6082">
            <v>1</v>
          </cell>
        </row>
        <row r="6083">
          <cell r="E6083" t="str">
            <v>PT00-01-14-2</v>
          </cell>
          <cell r="F6083" t="str">
            <v>Проведение гидравлических испытаний трубопроводов</v>
          </cell>
          <cell r="G6083" t="str">
            <v>Performing hydraulic tests of pipelines</v>
          </cell>
          <cell r="H6083" t="str">
            <v>м</v>
          </cell>
          <cell r="I6083" t="str">
            <v>m</v>
          </cell>
          <cell r="J6083">
            <v>7.0000000000000007E-2</v>
          </cell>
          <cell r="K6083">
            <v>0.02</v>
          </cell>
          <cell r="L6083" t="str">
            <v>KQ-30-00</v>
          </cell>
          <cell r="M6083" t="str">
            <v>Магистральные трубопроводы, м</v>
          </cell>
          <cell r="N6083">
            <v>0</v>
          </cell>
          <cell r="O6083" t="str">
            <v>KQ-30-09</v>
          </cell>
          <cell r="P6083" t="str">
            <v>Гидроиспытания линейных трубопроводов, м</v>
          </cell>
          <cell r="Q6083">
            <v>1</v>
          </cell>
        </row>
        <row r="6084">
          <cell r="E6084" t="str">
            <v>TM00-01</v>
          </cell>
          <cell r="F6084" t="str">
            <v>Транспортировка материалов</v>
          </cell>
          <cell r="G6084" t="str">
            <v>Transportation of materials</v>
          </cell>
        </row>
        <row r="6085">
          <cell r="E6085" t="str">
            <v>TM00-01-01</v>
          </cell>
          <cell r="F6085" t="str">
            <v>Перевозка материалов</v>
          </cell>
          <cell r="G6085" t="str">
            <v>Hauling of materials</v>
          </cell>
        </row>
        <row r="6086">
          <cell r="E6086" t="str">
            <v>TM00-01-01-1</v>
          </cell>
          <cell r="F6086" t="str">
            <v>Транспортировка стальной трубы со склада Заказчика/железнодорожного тупика до склада Подрядчика</v>
          </cell>
          <cell r="G6086" t="str">
            <v>Transportation of steel pipes from the Client’s warehouse/railway dead-end track to the Contractor’s warehouse</v>
          </cell>
          <cell r="H6086" t="str">
            <v>т*км</v>
          </cell>
          <cell r="I6086" t="str">
            <v>t*km</v>
          </cell>
          <cell r="J6086">
            <v>5.0000000000000001E-3</v>
          </cell>
          <cell r="K6086">
            <v>1.3333333333333332E-2</v>
          </cell>
          <cell r="L6086" t="str">
            <v>KQ-04-00</v>
          </cell>
          <cell r="M6086" t="str">
            <v>Транспортировка МТР и инертных материалов, т*км</v>
          </cell>
          <cell r="N6086">
            <v>1</v>
          </cell>
          <cell r="O6086" t="str">
            <v>KQ-04-05</v>
          </cell>
          <cell r="P6086" t="str">
            <v>Транспортировка материалов поставки Заказчика, т*км</v>
          </cell>
          <cell r="Q6086">
            <v>1</v>
          </cell>
        </row>
        <row r="6087">
          <cell r="E6087" t="str">
            <v>TM00-01-01-2</v>
          </cell>
          <cell r="F6087" t="str">
            <v>Транспортировка железобетонных изделий со склада Заказчика/ железнодорожного тупика до склада Подрядчика</v>
          </cell>
          <cell r="G6087" t="str">
            <v>Transportation of the reinforced concrete products from the Client’s warehouse/railway dead-end track to the Contractor’s warehouse</v>
          </cell>
          <cell r="H6087" t="str">
            <v>т*км</v>
          </cell>
          <cell r="I6087" t="str">
            <v>t*km</v>
          </cell>
          <cell r="J6087">
            <v>2.0325203252032522E-3</v>
          </cell>
          <cell r="K6087">
            <v>7.1138211382113835E-3</v>
          </cell>
          <cell r="L6087" t="str">
            <v>KQ-04-00</v>
          </cell>
          <cell r="M6087" t="str">
            <v>Транспортировка МТР и инертных материалов, т*км</v>
          </cell>
          <cell r="N6087">
            <v>1</v>
          </cell>
          <cell r="O6087" t="str">
            <v>KQ-04-05</v>
          </cell>
          <cell r="P6087" t="str">
            <v>Транспортировка материалов поставки Заказчика, т*км</v>
          </cell>
          <cell r="Q6087">
            <v>1</v>
          </cell>
        </row>
        <row r="6088">
          <cell r="E6088" t="str">
            <v>TM00-01-01-3</v>
          </cell>
          <cell r="F6088" t="str">
            <v>Транспортировка прочих материалов со склада Заказчика (железнодорожного тупика) до склада Подрядчика</v>
          </cell>
          <cell r="G6088" t="str">
            <v>transportation of other materials from the Client’s warehouse/railway dead-end track to the Contractor’s warehouse</v>
          </cell>
          <cell r="H6088" t="str">
            <v>т*км</v>
          </cell>
          <cell r="I6088" t="str">
            <v>t*km</v>
          </cell>
          <cell r="J6088">
            <v>3.3333333333333335E-3</v>
          </cell>
          <cell r="K6088">
            <v>1.1666666666666667E-2</v>
          </cell>
          <cell r="L6088" t="str">
            <v>KQ-04-00</v>
          </cell>
          <cell r="M6088" t="str">
            <v>Транспортировка МТР и инертных материалов, т*км</v>
          </cell>
          <cell r="N6088">
            <v>1</v>
          </cell>
          <cell r="O6088" t="str">
            <v>KQ-04-05</v>
          </cell>
          <cell r="P6088" t="str">
            <v>Транспортировка материалов поставки Заказчика, т*км</v>
          </cell>
          <cell r="Q6088">
            <v>1</v>
          </cell>
        </row>
        <row r="6089">
          <cell r="E6089" t="str">
            <v>RW00</v>
          </cell>
          <cell r="F6089" t="str">
            <v>Железнодорожные пути</v>
          </cell>
          <cell r="G6089" t="str">
            <v>Railway Tracks</v>
          </cell>
        </row>
        <row r="6090">
          <cell r="E6090" t="str">
            <v>RW00-01</v>
          </cell>
          <cell r="F6090" t="str">
            <v>Железные дороги</v>
          </cell>
          <cell r="G6090" t="str">
            <v>Railways</v>
          </cell>
        </row>
        <row r="6091">
          <cell r="E6091" t="str">
            <v>RW00-01-01</v>
          </cell>
          <cell r="F6091" t="str">
            <v>Устройство железнодорожных лотков</v>
          </cell>
          <cell r="G6091" t="str">
            <v>Installation of railway trays</v>
          </cell>
        </row>
        <row r="6092">
          <cell r="E6092" t="str">
            <v>RW00-01-01-2</v>
          </cell>
          <cell r="F6092" t="str">
            <v>Устройство лотка с крышкой на жд пути глубиной: до 0,5 м</v>
          </cell>
          <cell r="G6092" t="str">
            <v>Installation of a tray with a cover on the railway track, depth up to 0.5 m</v>
          </cell>
          <cell r="H6092" t="str">
            <v>м</v>
          </cell>
          <cell r="I6092" t="str">
            <v>m</v>
          </cell>
          <cell r="J6092">
            <v>2.8058000000000001</v>
          </cell>
          <cell r="K6092">
            <v>0.97189999999999988</v>
          </cell>
          <cell r="L6092" t="str">
            <v>KQ-73-00</v>
          </cell>
          <cell r="M6092" t="str">
            <v>Железнодорожные пути, м</v>
          </cell>
          <cell r="N6092">
            <v>0</v>
          </cell>
          <cell r="O6092" t="str">
            <v>KQ-73-01</v>
          </cell>
          <cell r="P6092" t="str">
            <v>Устройство верхнего строения ж/д пути, м</v>
          </cell>
          <cell r="Q6092">
            <v>0</v>
          </cell>
        </row>
        <row r="6093">
          <cell r="E6093" t="str">
            <v>RW00-01-01-3</v>
          </cell>
          <cell r="F6093" t="str">
            <v>Устройство лотка с крышкой на жд пути глубиной: от 0,5 м до 0,75 м</v>
          </cell>
          <cell r="G6093" t="str">
            <v>Installation of a tray with a cover on the railway track, depth from 0.5 m to 0.75 m</v>
          </cell>
          <cell r="H6093" t="str">
            <v>м</v>
          </cell>
          <cell r="I6093" t="str">
            <v>m</v>
          </cell>
          <cell r="J6093">
            <v>5.5636999999999999</v>
          </cell>
          <cell r="K6093">
            <v>1.3485000000000003</v>
          </cell>
          <cell r="L6093" t="str">
            <v>KQ-73-00</v>
          </cell>
          <cell r="M6093" t="str">
            <v>Железнодорожные пути, м</v>
          </cell>
          <cell r="N6093">
            <v>0</v>
          </cell>
          <cell r="O6093" t="str">
            <v>KQ-73-01</v>
          </cell>
          <cell r="P6093" t="str">
            <v>Устройство верхнего строения ж/д пути, м</v>
          </cell>
          <cell r="Q6093">
            <v>0</v>
          </cell>
        </row>
        <row r="6094">
          <cell r="E6094" t="str">
            <v>RW00-01-01-4</v>
          </cell>
          <cell r="F6094" t="str">
            <v>Устройство лотка с крышкой на жд пути глубиной: от 0,75 м до 1,50 м</v>
          </cell>
          <cell r="G6094" t="str">
            <v>Installation of a tray with a cover on the railway track, depth from 0.75 m to 1.50 m</v>
          </cell>
          <cell r="H6094" t="str">
            <v>м</v>
          </cell>
          <cell r="I6094" t="str">
            <v>m</v>
          </cell>
          <cell r="J6094">
            <v>10.5837</v>
          </cell>
          <cell r="K6094">
            <v>2.6890000000000001</v>
          </cell>
          <cell r="L6094" t="str">
            <v>KQ-73-00</v>
          </cell>
          <cell r="M6094" t="str">
            <v>Железнодорожные пути, м</v>
          </cell>
          <cell r="N6094">
            <v>0</v>
          </cell>
          <cell r="O6094" t="str">
            <v>KQ-73-01</v>
          </cell>
          <cell r="P6094" t="str">
            <v>Устройство верхнего строения ж/д пути, м</v>
          </cell>
          <cell r="Q6094">
            <v>0</v>
          </cell>
        </row>
        <row r="6095">
          <cell r="E6095" t="str">
            <v>RW00-01-02</v>
          </cell>
          <cell r="F6095" t="str">
            <v>Верхнее строение пути</v>
          </cell>
          <cell r="G6095" t="str">
            <v>Track bed structure</v>
          </cell>
        </row>
        <row r="6096">
          <cell r="E6096" t="str">
            <v>RW00-01-02-1</v>
          </cell>
          <cell r="F6096" t="str">
            <v>Укладка пути поэлементно (скрепление КБ65)</v>
          </cell>
          <cell r="G6096" t="str">
            <v>Laying of  track, by elements (attachment KB65 (terminal-bolted))</v>
          </cell>
          <cell r="H6096" t="str">
            <v>1 км.пути</v>
          </cell>
          <cell r="I6096" t="str">
            <v>1 km of tracks</v>
          </cell>
          <cell r="J6096">
            <v>1458.09</v>
          </cell>
          <cell r="K6096">
            <v>871.63999999999976</v>
          </cell>
          <cell r="L6096" t="str">
            <v>KQ-73-00</v>
          </cell>
          <cell r="M6096" t="str">
            <v>Железнодорожные пути, м</v>
          </cell>
          <cell r="N6096">
            <v>1000</v>
          </cell>
          <cell r="O6096" t="str">
            <v>KQ-73-01</v>
          </cell>
          <cell r="P6096" t="str">
            <v>Устройство верхнего строения ж/д пути, м</v>
          </cell>
          <cell r="Q6096">
            <v>1000</v>
          </cell>
        </row>
        <row r="6097">
          <cell r="E6097" t="str">
            <v>RW00-01-02-2</v>
          </cell>
          <cell r="F6097" t="str">
            <v>Устройство железнодорожных упоров</v>
          </cell>
          <cell r="G6097" t="str">
            <v>Arrangement of bumping posts</v>
          </cell>
          <cell r="H6097" t="str">
            <v>шт.</v>
          </cell>
          <cell r="I6097" t="str">
            <v>pcs.</v>
          </cell>
          <cell r="J6097">
            <v>79.64</v>
          </cell>
          <cell r="K6097">
            <v>28.430000000000003</v>
          </cell>
          <cell r="L6097" t="str">
            <v>KQ-73-00</v>
          </cell>
          <cell r="M6097" t="str">
            <v>Железнодорожные пути, м</v>
          </cell>
          <cell r="N6097">
            <v>0</v>
          </cell>
          <cell r="O6097" t="str">
            <v>KQ-73-01</v>
          </cell>
          <cell r="P6097" t="str">
            <v>Устройство верхнего строения ж/д пути, м</v>
          </cell>
          <cell r="Q6097">
            <v>0</v>
          </cell>
        </row>
        <row r="6098">
          <cell r="E6098" t="str">
            <v>RW00-01-02-3</v>
          </cell>
          <cell r="F6098" t="str">
            <v>Укладка стрелочного перевода</v>
          </cell>
          <cell r="G6098" t="str">
            <v>Pointwork installation</v>
          </cell>
          <cell r="H6098" t="str">
            <v>стрелочный перевод</v>
          </cell>
          <cell r="I6098" t="str">
            <v>pointwork</v>
          </cell>
          <cell r="J6098">
            <v>203.5667</v>
          </cell>
          <cell r="K6098">
            <v>72.290400000000005</v>
          </cell>
          <cell r="L6098" t="str">
            <v>KQ-73-00</v>
          </cell>
          <cell r="M6098" t="str">
            <v>Железнодорожные пути, м</v>
          </cell>
          <cell r="N6098">
            <v>0</v>
          </cell>
          <cell r="O6098" t="str">
            <v>KQ-73-02</v>
          </cell>
          <cell r="P6098" t="str">
            <v>Устройство стрелочных ж/д переводов, шт.</v>
          </cell>
          <cell r="Q6098">
            <v>1</v>
          </cell>
        </row>
        <row r="6099">
          <cell r="E6099" t="str">
            <v>RW00-01-02-4</v>
          </cell>
          <cell r="F6099" t="str">
            <v>Устройство настила служебного прохода</v>
          </cell>
          <cell r="G6099" t="str">
            <v>Decking of a service aisle</v>
          </cell>
          <cell r="H6099" t="str">
            <v>м2</v>
          </cell>
          <cell r="I6099" t="str">
            <v>m2</v>
          </cell>
          <cell r="J6099">
            <v>12.33</v>
          </cell>
          <cell r="K6099">
            <v>3.59</v>
          </cell>
          <cell r="L6099" t="str">
            <v>KQ-73-00</v>
          </cell>
          <cell r="M6099" t="str">
            <v>Железнодорожные пути, м</v>
          </cell>
          <cell r="N6099">
            <v>0</v>
          </cell>
          <cell r="O6099" t="str">
            <v>KQ-73-03</v>
          </cell>
          <cell r="P6099" t="str">
            <v>Устройство ж/д переездов и переходов, м2</v>
          </cell>
          <cell r="Q6099">
            <v>1</v>
          </cell>
        </row>
        <row r="6100">
          <cell r="E6100" t="str">
            <v>RW00-01-02-5</v>
          </cell>
          <cell r="F6100" t="str">
            <v>Устройство ж.д. переезда</v>
          </cell>
          <cell r="G6100" t="str">
            <v>Railway crossing arrangement</v>
          </cell>
          <cell r="H6100" t="str">
            <v>м2</v>
          </cell>
          <cell r="I6100" t="str">
            <v>m2</v>
          </cell>
          <cell r="J6100">
            <v>12.4681</v>
          </cell>
          <cell r="K6100">
            <v>3.68858</v>
          </cell>
          <cell r="L6100" t="str">
            <v>KQ-73-00</v>
          </cell>
          <cell r="M6100" t="str">
            <v>Железнодорожные пути, м</v>
          </cell>
          <cell r="N6100">
            <v>0</v>
          </cell>
          <cell r="O6100" t="str">
            <v>KQ-73-03</v>
          </cell>
          <cell r="P6100" t="str">
            <v>Устройство ж/д переездов и переходов, м2</v>
          </cell>
          <cell r="Q6100">
            <v>1</v>
          </cell>
        </row>
        <row r="6101">
          <cell r="E6101" t="str">
            <v>RW00-01-02-6</v>
          </cell>
          <cell r="F6101" t="str">
            <v>Укладка пути поэлементно (скрепление АРС)</v>
          </cell>
          <cell r="G6101" t="str">
            <v>Laying of  track, by elements (attachment ARS (anchor rail fastening))</v>
          </cell>
          <cell r="H6101" t="str">
            <v>1 км.пути</v>
          </cell>
          <cell r="I6101" t="str">
            <v>1 km of tracks</v>
          </cell>
          <cell r="J6101">
            <v>1458.09</v>
          </cell>
          <cell r="K6101">
            <v>871.63999999999976</v>
          </cell>
          <cell r="L6101" t="str">
            <v>KQ-73-00</v>
          </cell>
          <cell r="M6101" t="str">
            <v>Железнодорожные пути, м</v>
          </cell>
          <cell r="N6101">
            <v>1000</v>
          </cell>
          <cell r="O6101" t="str">
            <v>KQ-73-01</v>
          </cell>
          <cell r="P6101" t="str">
            <v>Устройство верхнего строения ж/д пути, м</v>
          </cell>
          <cell r="Q6101">
            <v>1000</v>
          </cell>
        </row>
        <row r="6102">
          <cell r="E6102" t="str">
            <v>RW00-01-03</v>
          </cell>
          <cell r="F6102" t="str">
            <v>Сигнализация, централизация и блокировка железных дорог</v>
          </cell>
          <cell r="G6102" t="str">
            <v>Railway signaling, centralization and interlocking</v>
          </cell>
        </row>
        <row r="6103">
          <cell r="E6103" t="str">
            <v>RW00-01-03-1</v>
          </cell>
          <cell r="F6103" t="str">
            <v>Система СЦБ переездная сигнализация</v>
          </cell>
          <cell r="G6103" t="str">
            <v>Signaling and interlocking system for crossing signaling</v>
          </cell>
          <cell r="H6103" t="str">
            <v xml:space="preserve">1 система (переезд) </v>
          </cell>
          <cell r="I6103" t="str">
            <v xml:space="preserve">1 system (crossing) </v>
          </cell>
          <cell r="J6103">
            <v>268.58</v>
          </cell>
          <cell r="K6103">
            <v>24.479999999999997</v>
          </cell>
          <cell r="L6103" t="str">
            <v>KQ-73-00</v>
          </cell>
          <cell r="M6103" t="str">
            <v>Железнодорожные пути, м</v>
          </cell>
          <cell r="N6103">
            <v>0</v>
          </cell>
          <cell r="O6103" t="str">
            <v>KQ-73-03</v>
          </cell>
          <cell r="P6103" t="str">
            <v>Устройство ж/д переездов и переходов, м2</v>
          </cell>
          <cell r="Q6103">
            <v>0</v>
          </cell>
        </row>
        <row r="6104">
          <cell r="E6104" t="str">
            <v>RW00-01-03-2</v>
          </cell>
          <cell r="F6104" t="str">
            <v>Система СЦБ стрелочных переводов</v>
          </cell>
          <cell r="G6104" t="str">
            <v>Signaling and interlocking system for pointworks</v>
          </cell>
          <cell r="H6104" t="str">
            <v>1 система (стрелочных переводов)</v>
          </cell>
          <cell r="I6104" t="str">
            <v xml:space="preserve">1 system (pointwork) </v>
          </cell>
          <cell r="J6104">
            <v>127.41</v>
          </cell>
          <cell r="K6104">
            <v>2.98</v>
          </cell>
          <cell r="L6104" t="str">
            <v>KQ-73-00</v>
          </cell>
          <cell r="M6104" t="str">
            <v>Железнодорожные пути, м</v>
          </cell>
          <cell r="N6104">
            <v>0</v>
          </cell>
          <cell r="O6104" t="str">
            <v>KQ-73-02</v>
          </cell>
          <cell r="P6104" t="str">
            <v>Устройство стрелочных ж/д переводов, шт.</v>
          </cell>
          <cell r="Q6104">
            <v>0</v>
          </cell>
        </row>
        <row r="6105">
          <cell r="E6105" t="str">
            <v>RW00-01-03-3</v>
          </cell>
          <cell r="F6105" t="str">
            <v>Установка светофора</v>
          </cell>
          <cell r="G6105" t="str">
            <v>Traffic lights installation.</v>
          </cell>
          <cell r="H6105" t="str">
            <v>шт.</v>
          </cell>
          <cell r="I6105" t="str">
            <v>pcs.</v>
          </cell>
          <cell r="J6105">
            <v>20.100000000000001</v>
          </cell>
          <cell r="K6105">
            <v>1.71</v>
          </cell>
          <cell r="L6105" t="str">
            <v>KQ-73-00</v>
          </cell>
          <cell r="M6105" t="str">
            <v>Железнодорожные пути, м</v>
          </cell>
          <cell r="N6105">
            <v>0</v>
          </cell>
          <cell r="O6105" t="str">
            <v>KQ-73-04</v>
          </cell>
          <cell r="P6105" t="str">
            <v>Монтаж линейного ж/д оборудования, шт.</v>
          </cell>
          <cell r="Q6105">
            <v>1</v>
          </cell>
        </row>
        <row r="6106">
          <cell r="E6106" t="str">
            <v>RW00-01-04</v>
          </cell>
          <cell r="F6106" t="str">
            <v>Технологические коммуникации</v>
          </cell>
          <cell r="G6106" t="str">
            <v>Process piping</v>
          </cell>
        </row>
        <row r="6107">
          <cell r="E6107" t="str">
            <v>RW00-01-04-1</v>
          </cell>
          <cell r="F6107" t="str">
            <v>Установка электропневматического клапана/колонки шланговой</v>
          </cell>
          <cell r="G6107" t="str">
            <v>Installation of an electro-pneumatic valve/hose column</v>
          </cell>
          <cell r="H6107" t="str">
            <v>шт.</v>
          </cell>
          <cell r="I6107" t="str">
            <v>pcs.</v>
          </cell>
          <cell r="J6107">
            <v>13.33</v>
          </cell>
          <cell r="K6107">
            <v>0.44</v>
          </cell>
          <cell r="L6107" t="str">
            <v>KQ-73-00</v>
          </cell>
          <cell r="M6107" t="str">
            <v>Железнодорожные пути, м</v>
          </cell>
          <cell r="N6107">
            <v>0</v>
          </cell>
          <cell r="O6107" t="str">
            <v>KQ-73-04</v>
          </cell>
          <cell r="P6107" t="str">
            <v>Монтаж линейного ж/д оборудования, шт.</v>
          </cell>
          <cell r="Q6107">
            <v>1</v>
          </cell>
        </row>
        <row r="6108">
          <cell r="E6108" t="str">
            <v>RW00-01-04-2</v>
          </cell>
          <cell r="F6108" t="str">
            <v>Установка водоотделителя с ковером</v>
          </cell>
          <cell r="G6108" t="str">
            <v>Installation of a water separator with a cover</v>
          </cell>
          <cell r="H6108" t="str">
            <v>шт.</v>
          </cell>
          <cell r="I6108" t="str">
            <v>pcs.</v>
          </cell>
          <cell r="J6108">
            <v>3.75</v>
          </cell>
          <cell r="K6108">
            <v>0.37</v>
          </cell>
          <cell r="L6108" t="str">
            <v>KQ-73-00</v>
          </cell>
          <cell r="M6108" t="str">
            <v>Железнодорожные пути, м</v>
          </cell>
          <cell r="N6108">
            <v>0</v>
          </cell>
          <cell r="O6108" t="str">
            <v>KQ-73-04</v>
          </cell>
          <cell r="P6108" t="str">
            <v>Монтаж линейного ж/д оборудования, шт.</v>
          </cell>
          <cell r="Q6108">
            <v>1</v>
          </cell>
        </row>
        <row r="6109">
          <cell r="E6109" t="str">
            <v>RW00-01-04-3</v>
          </cell>
          <cell r="F6109" t="str">
            <v>Установка компенсатора сильфонного</v>
          </cell>
          <cell r="G6109" t="str">
            <v>Installation of a bellows expansion joint</v>
          </cell>
          <cell r="H6109" t="str">
            <v>шт.</v>
          </cell>
          <cell r="I6109" t="str">
            <v>pcs.</v>
          </cell>
          <cell r="J6109">
            <v>2.5099999999999998</v>
          </cell>
          <cell r="K6109">
            <v>0.92</v>
          </cell>
          <cell r="L6109" t="str">
            <v>KQ-73-00</v>
          </cell>
          <cell r="M6109" t="str">
            <v>Железнодорожные пути, м</v>
          </cell>
          <cell r="N6109">
            <v>0</v>
          </cell>
          <cell r="O6109" t="str">
            <v>KQ-73-04</v>
          </cell>
          <cell r="P6109" t="str">
            <v>Монтаж линейного ж/д оборудования, шт.</v>
          </cell>
          <cell r="Q6109">
            <v>1</v>
          </cell>
        </row>
        <row r="6110">
          <cell r="E6110" t="str">
            <v>GM00</v>
          </cell>
          <cell r="F6110" t="str">
            <v>ГЕОТЕХНИЧЕСКИЙ МОНИТОРИНГ</v>
          </cell>
          <cell r="G6110" t="str">
            <v>GEOTECHNICAL MONITORING</v>
          </cell>
        </row>
        <row r="6111">
          <cell r="E6111" t="str">
            <v>GM00-01</v>
          </cell>
          <cell r="F6111" t="str">
            <v>Устройство сети геотехнического мониторинга</v>
          </cell>
          <cell r="G6111" t="str">
            <v>Geotechnical monitoring network arrangement</v>
          </cell>
        </row>
        <row r="6112">
          <cell r="E6112" t="str">
            <v>GM00-01-01</v>
          </cell>
          <cell r="F6112" t="str">
            <v>Устройство сети геотехнического мониторинга</v>
          </cell>
          <cell r="G6112" t="str">
            <v>Geotechnical monitoring network arrangement</v>
          </cell>
        </row>
        <row r="6113">
          <cell r="E6113" t="str">
            <v>GM00-01-01-1</v>
          </cell>
          <cell r="F6113" t="str">
            <v>Опорные геодезические реперы (Рп)</v>
          </cell>
          <cell r="G6113" t="str">
            <v>Reference geodetic benchmarks (Rp)</v>
          </cell>
          <cell r="H6113" t="str">
            <v>шт.</v>
          </cell>
          <cell r="I6113" t="str">
            <v>pcs.</v>
          </cell>
          <cell r="J6113">
            <v>28</v>
          </cell>
          <cell r="K6113">
            <v>8.1666666666666679</v>
          </cell>
          <cell r="L6113" t="str">
            <v>KQ-75-00</v>
          </cell>
          <cell r="M6113" t="str">
            <v>Геотехнический мониторинг, шт.</v>
          </cell>
          <cell r="N6113">
            <v>1</v>
          </cell>
          <cell r="O6113" t="str">
            <v>KQ-75-01</v>
          </cell>
          <cell r="P6113" t="str">
            <v>Устройство реперов, марок и ППЦ геотехнического мониторинга, шт.</v>
          </cell>
          <cell r="Q6113">
            <v>1</v>
          </cell>
        </row>
        <row r="6114">
          <cell r="E6114" t="str">
            <v>GM00-01-01-2</v>
          </cell>
          <cell r="F6114" t="str">
            <v>Пункты принудительного центрирования (ППЦ)</v>
          </cell>
          <cell r="G6114" t="str">
            <v>Forced centering points (FCP)</v>
          </cell>
          <cell r="H6114" t="str">
            <v>пункт</v>
          </cell>
          <cell r="I6114" t="str">
            <v>point</v>
          </cell>
          <cell r="J6114">
            <v>19</v>
          </cell>
          <cell r="K6114">
            <v>5.2</v>
          </cell>
          <cell r="L6114" t="str">
            <v>KQ-75-00</v>
          </cell>
          <cell r="M6114" t="str">
            <v>Геотехнический мониторинг, шт.</v>
          </cell>
          <cell r="N6114">
            <v>1</v>
          </cell>
          <cell r="O6114" t="str">
            <v>KQ-75-01</v>
          </cell>
          <cell r="P6114" t="str">
            <v>Устройство реперов, марок и ППЦ геотехнического мониторинга, шт.</v>
          </cell>
          <cell r="Q6114">
            <v>1</v>
          </cell>
        </row>
        <row r="6115">
          <cell r="E6115" t="str">
            <v>GM00-01-01-3</v>
          </cell>
          <cell r="F6115" t="str">
            <v>Устройство деформационных марок</v>
          </cell>
          <cell r="G6115" t="str">
            <v>Arrangement of deformation control benchmarks</v>
          </cell>
          <cell r="H6115" t="str">
            <v>шт.</v>
          </cell>
          <cell r="I6115" t="str">
            <v>pcs.</v>
          </cell>
          <cell r="J6115">
            <v>2.75</v>
          </cell>
          <cell r="K6115">
            <v>0</v>
          </cell>
          <cell r="L6115" t="str">
            <v>KQ-75-00</v>
          </cell>
          <cell r="M6115" t="str">
            <v>Геотехнический мониторинг, шт.</v>
          </cell>
          <cell r="N6115">
            <v>1</v>
          </cell>
          <cell r="O6115" t="str">
            <v>KQ-75-01</v>
          </cell>
          <cell r="P6115" t="str">
            <v>Устройство реперов, марок и ППЦ геотехнического мониторинга, шт.</v>
          </cell>
          <cell r="Q6115">
            <v>1</v>
          </cell>
        </row>
        <row r="6116">
          <cell r="E6116" t="str">
            <v>GM00-01-01-4</v>
          </cell>
          <cell r="F6116" t="str">
            <v>Устройство скважин системы геотехнического мониторинга</v>
          </cell>
          <cell r="G6116" t="str">
            <v>Arrangement of geotechnical monitoring wells</v>
          </cell>
          <cell r="H6116" t="str">
            <v>шт.</v>
          </cell>
          <cell r="I6116" t="str">
            <v>pcs.</v>
          </cell>
          <cell r="J6116">
            <v>17.333333333333332</v>
          </cell>
          <cell r="K6116">
            <v>8.5</v>
          </cell>
          <cell r="L6116" t="str">
            <v>KQ-75-00</v>
          </cell>
          <cell r="M6116" t="str">
            <v>Геотехнический мониторинг, шт.</v>
          </cell>
          <cell r="N6116">
            <v>0</v>
          </cell>
          <cell r="O6116" t="str">
            <v>KQ-75-01</v>
          </cell>
          <cell r="P6116" t="str">
            <v>Устройство реперов, марок и ППЦ геотехнического мониторинга, шт.</v>
          </cell>
          <cell r="Q6116">
            <v>0</v>
          </cell>
        </row>
        <row r="6117">
          <cell r="E6117" t="str">
            <v>GM00-01-01-5</v>
          </cell>
          <cell r="F6117" t="str">
            <v>Оборудование системы геотехнического мониторинга</v>
          </cell>
          <cell r="G6117" t="str">
            <v>Equipment of geotechnical monitoring system</v>
          </cell>
          <cell r="H6117" t="str">
            <v>шт.</v>
          </cell>
          <cell r="I6117" t="str">
            <v>pcs.</v>
          </cell>
          <cell r="J6117">
            <v>42</v>
          </cell>
          <cell r="K6117">
            <v>2.6</v>
          </cell>
          <cell r="L6117" t="str">
            <v>KQ-75-00</v>
          </cell>
          <cell r="M6117" t="str">
            <v>Геотехнический мониторинг, шт.</v>
          </cell>
          <cell r="N6117">
            <v>0</v>
          </cell>
          <cell r="O6117" t="str">
            <v>KQ-75-01</v>
          </cell>
          <cell r="P6117" t="str">
            <v>Устройство реперов, марок и ППЦ геотехнического мониторинга, шт.</v>
          </cell>
          <cell r="Q6117">
            <v>0</v>
          </cell>
        </row>
        <row r="6118">
          <cell r="E6118" t="str">
            <v>PC00</v>
          </cell>
          <cell r="F6118" t="str">
            <v>ПОДГОТОВКА К ПНР</v>
          </cell>
          <cell r="G6118" t="str">
            <v>PRE-COMMISSIONING</v>
          </cell>
        </row>
        <row r="6119">
          <cell r="E6119" t="str">
            <v>PC00-00</v>
          </cell>
          <cell r="F6119" t="str">
            <v>РАБОТЫ ПО ТРУБОПРОВОДАМ И ТЕХНОЛОГИЧЕСКОМУ ОБОРУДОВАНИЮ</v>
          </cell>
          <cell r="G6119" t="str">
            <v>WORKS ON PIPELINES AND PROCESS EQUIPMENT</v>
          </cell>
        </row>
        <row r="6120">
          <cell r="E6120" t="str">
            <v>PC00-00-09</v>
          </cell>
          <cell r="F6120" t="str">
            <v>Гидроструйная очистка внутренней полости трубопроводов</v>
          </cell>
          <cell r="G6120" t="str">
            <v>Hydroblasting of pipelines interior</v>
          </cell>
        </row>
        <row r="6121">
          <cell r="E6121" t="str">
            <v>PC00-00-09-001</v>
          </cell>
          <cell r="F6121" t="str">
            <v>Гидроструйная очистка внутренней полости трубопроводов диаметром от 50 до 150 мм</v>
          </cell>
          <cell r="G6121" t="str">
            <v>Hydroblasting of pipelines interior, diameter from 50 to 150 mm</v>
          </cell>
          <cell r="H6121" t="str">
            <v>м</v>
          </cell>
          <cell r="I6121" t="str">
            <v>m</v>
          </cell>
          <cell r="J6121">
            <v>0</v>
          </cell>
          <cell r="K6121">
            <v>0</v>
          </cell>
          <cell r="L6121" t="str">
            <v>KQ-97-00</v>
          </cell>
          <cell r="M6121" t="str">
            <v>ПредПНР, без ед. изм.</v>
          </cell>
          <cell r="N6121">
            <v>0</v>
          </cell>
          <cell r="O6121" t="str">
            <v>KQ-97-01</v>
          </cell>
          <cell r="P6121" t="str">
            <v>Гидроструйная очистка внутренней полости трубопроводов, м</v>
          </cell>
          <cell r="Q6121">
            <v>1</v>
          </cell>
        </row>
        <row r="6122">
          <cell r="E6122" t="str">
            <v>PC00-00-09-002</v>
          </cell>
          <cell r="F6122" t="str">
            <v>Гидроструйная очистка внутренней полости трубопроводов диаметром от 150 до 300 мм</v>
          </cell>
          <cell r="G6122" t="str">
            <v>Hydroblasting of pipelines interior, diameter from 150 to 300 mm</v>
          </cell>
          <cell r="H6122" t="str">
            <v>м</v>
          </cell>
          <cell r="I6122" t="str">
            <v>m</v>
          </cell>
          <cell r="J6122">
            <v>0</v>
          </cell>
          <cell r="K6122">
            <v>0</v>
          </cell>
          <cell r="L6122" t="str">
            <v>KQ-97-00</v>
          </cell>
          <cell r="M6122" t="str">
            <v>ПредПНР, без ед. изм.</v>
          </cell>
          <cell r="N6122">
            <v>0</v>
          </cell>
          <cell r="O6122" t="str">
            <v>KQ-97-01</v>
          </cell>
          <cell r="P6122" t="str">
            <v>Гидроструйная очистка внутренней полости трубопроводов, м</v>
          </cell>
          <cell r="Q6122">
            <v>1</v>
          </cell>
        </row>
        <row r="6123">
          <cell r="E6123" t="str">
            <v>PC00-00-09-003</v>
          </cell>
          <cell r="F6123" t="str">
            <v>Гидроструйная очистка внутренней полости трубопроводов диаметром от 300 до 500 мм</v>
          </cell>
          <cell r="G6123" t="str">
            <v>Hydroblasting of pipelines interior, diameter from 300 to 500 mm</v>
          </cell>
          <cell r="H6123" t="str">
            <v>м</v>
          </cell>
          <cell r="I6123" t="str">
            <v>m</v>
          </cell>
          <cell r="J6123">
            <v>0</v>
          </cell>
          <cell r="K6123">
            <v>0</v>
          </cell>
          <cell r="L6123" t="str">
            <v>KQ-97-00</v>
          </cell>
          <cell r="M6123" t="str">
            <v>ПредПНР, без ед. изм.</v>
          </cell>
          <cell r="N6123">
            <v>0</v>
          </cell>
          <cell r="O6123" t="str">
            <v>KQ-97-01</v>
          </cell>
          <cell r="P6123" t="str">
            <v>Гидроструйная очистка внутренней полости трубопроводов, м</v>
          </cell>
          <cell r="Q6123">
            <v>1</v>
          </cell>
        </row>
        <row r="6124">
          <cell r="E6124" t="str">
            <v>PC00-00-09-004</v>
          </cell>
          <cell r="F6124" t="str">
            <v>Гидроструйная очистка внутренней полости трубопроводов диаметром от 500 до 600 мм</v>
          </cell>
          <cell r="G6124" t="str">
            <v>Hydroblasting of pipelines interior, diameter from 500 to 600 mm</v>
          </cell>
          <cell r="H6124" t="str">
            <v>м</v>
          </cell>
          <cell r="I6124" t="str">
            <v>m</v>
          </cell>
          <cell r="J6124">
            <v>0</v>
          </cell>
          <cell r="K6124">
            <v>0</v>
          </cell>
          <cell r="L6124" t="str">
            <v>KQ-97-00</v>
          </cell>
          <cell r="M6124" t="str">
            <v>ПредПНР, без ед. изм.</v>
          </cell>
          <cell r="N6124">
            <v>0</v>
          </cell>
          <cell r="O6124" t="str">
            <v>KQ-97-01</v>
          </cell>
          <cell r="P6124" t="str">
            <v>Гидроструйная очистка внутренней полости трубопроводов, м</v>
          </cell>
          <cell r="Q6124">
            <v>1</v>
          </cell>
        </row>
        <row r="6125">
          <cell r="E6125" t="str">
            <v>PC00-00-09-005</v>
          </cell>
          <cell r="F6125" t="str">
            <v>Гидроструйная очистка внутренней полости трубопроводов диаметром от 600 до 800 мм</v>
          </cell>
          <cell r="G6125" t="str">
            <v>Hydroblasting of pipelines interior, diameter from 600 to 800 mm</v>
          </cell>
          <cell r="H6125" t="str">
            <v>м</v>
          </cell>
          <cell r="I6125" t="str">
            <v>m</v>
          </cell>
          <cell r="J6125">
            <v>0</v>
          </cell>
          <cell r="K6125">
            <v>0</v>
          </cell>
          <cell r="L6125" t="str">
            <v>KQ-97-00</v>
          </cell>
          <cell r="M6125" t="str">
            <v>ПредПНР, без ед. изм.</v>
          </cell>
          <cell r="N6125">
            <v>0</v>
          </cell>
          <cell r="O6125" t="str">
            <v>KQ-97-01</v>
          </cell>
          <cell r="P6125" t="str">
            <v>Гидроструйная очистка внутренней полости трубопроводов, м</v>
          </cell>
          <cell r="Q6125">
            <v>1</v>
          </cell>
        </row>
        <row r="6126">
          <cell r="E6126" t="str">
            <v>PC00-00-09-006</v>
          </cell>
          <cell r="F6126" t="str">
            <v>Гидроструйная очистка внутренней полости трубопроводов диаметром от 800 до 1000 мм</v>
          </cell>
          <cell r="G6126" t="str">
            <v>Hydroblasting of pipelines interior, diameter from 800 to 1000 mm</v>
          </cell>
          <cell r="H6126" t="str">
            <v>м</v>
          </cell>
          <cell r="I6126" t="str">
            <v>m</v>
          </cell>
          <cell r="J6126">
            <v>0</v>
          </cell>
          <cell r="K6126">
            <v>0</v>
          </cell>
          <cell r="L6126" t="str">
            <v>KQ-97-00</v>
          </cell>
          <cell r="M6126" t="str">
            <v>ПредПНР, без ед. изм.</v>
          </cell>
          <cell r="N6126">
            <v>0</v>
          </cell>
          <cell r="O6126" t="str">
            <v>KQ-97-01</v>
          </cell>
          <cell r="P6126" t="str">
            <v>Гидроструйная очистка внутренней полости трубопроводов, м</v>
          </cell>
          <cell r="Q6126">
            <v>1</v>
          </cell>
        </row>
        <row r="6127">
          <cell r="E6127" t="str">
            <v>PC00-00-09-007</v>
          </cell>
          <cell r="F6127" t="str">
            <v>Гидроструйная очистка внутренней полости трубопроводов диаметром от 1000 до 1200 мм</v>
          </cell>
          <cell r="G6127" t="str">
            <v>Hydroblasting of pipelines interior, diameter from 1000 to 1200 mm</v>
          </cell>
          <cell r="H6127" t="str">
            <v>м</v>
          </cell>
          <cell r="I6127" t="str">
            <v>m</v>
          </cell>
          <cell r="J6127">
            <v>0</v>
          </cell>
          <cell r="K6127">
            <v>0</v>
          </cell>
          <cell r="L6127" t="str">
            <v>KQ-97-00</v>
          </cell>
          <cell r="M6127" t="str">
            <v>ПредПНР, без ед. изм.</v>
          </cell>
          <cell r="N6127">
            <v>0</v>
          </cell>
          <cell r="O6127" t="str">
            <v>KQ-97-01</v>
          </cell>
          <cell r="P6127" t="str">
            <v>Гидроструйная очистка внутренней полости трубопроводов, м</v>
          </cell>
          <cell r="Q6127">
            <v>1</v>
          </cell>
        </row>
        <row r="6128">
          <cell r="E6128" t="str">
            <v>PC00-00-09-008</v>
          </cell>
          <cell r="F6128" t="str">
            <v>Гидроструйная очистка внутренней полости трубопроводов диаметром от 1200 до 1400 мм</v>
          </cell>
          <cell r="G6128" t="str">
            <v>Hydroblasting of pipelines interior, diameter from 1200 to 1400 mm</v>
          </cell>
          <cell r="H6128" t="str">
            <v>м</v>
          </cell>
          <cell r="I6128" t="str">
            <v>m</v>
          </cell>
          <cell r="J6128">
            <v>0</v>
          </cell>
          <cell r="K6128">
            <v>0</v>
          </cell>
          <cell r="L6128" t="str">
            <v>KQ-97-00</v>
          </cell>
          <cell r="M6128" t="str">
            <v>ПредПНР, без ед. изм.</v>
          </cell>
          <cell r="N6128">
            <v>0</v>
          </cell>
          <cell r="O6128" t="str">
            <v>KQ-97-01</v>
          </cell>
          <cell r="P6128" t="str">
            <v>Гидроструйная очистка внутренней полости трубопроводов, м</v>
          </cell>
          <cell r="Q6128">
            <v>1</v>
          </cell>
        </row>
        <row r="6129">
          <cell r="E6129" t="str">
            <v>PC00-00-09-009</v>
          </cell>
          <cell r="F6129" t="str">
            <v>Гидроструйная очистка внутренней полости трубопроводов диаметром свыше 1400 мм</v>
          </cell>
          <cell r="G6129" t="str">
            <v>Hydroblasting of pipelines interior, diameter above 1400 mm</v>
          </cell>
          <cell r="H6129" t="str">
            <v>м</v>
          </cell>
          <cell r="I6129" t="str">
            <v>m</v>
          </cell>
          <cell r="J6129">
            <v>0</v>
          </cell>
          <cell r="K6129">
            <v>0</v>
          </cell>
          <cell r="L6129" t="str">
            <v>KQ-97-00</v>
          </cell>
          <cell r="M6129" t="str">
            <v>ПредПНР, без ед. изм.</v>
          </cell>
          <cell r="N6129">
            <v>0</v>
          </cell>
          <cell r="O6129" t="str">
            <v>KQ-97-01</v>
          </cell>
          <cell r="P6129" t="str">
            <v>Гидроструйная очистка внутренней полости трубопроводов, м</v>
          </cell>
          <cell r="Q6129">
            <v>1</v>
          </cell>
        </row>
        <row r="6130">
          <cell r="E6130" t="str">
            <v>PC00-00-12</v>
          </cell>
          <cell r="F6130" t="str">
            <v>Кислотная промывка трубопроводов/оборудования</v>
          </cell>
          <cell r="G6130" t="str">
            <v>Acid washing of pipelines/equipment</v>
          </cell>
        </row>
        <row r="6131">
          <cell r="E6131" t="str">
            <v>PC00-00-12-001</v>
          </cell>
          <cell r="F6131" t="str">
            <v>Кислотная промывка трубопроводов/оборудования</v>
          </cell>
          <cell r="G6131" t="str">
            <v>Acid washing of pipelines/equipment</v>
          </cell>
          <cell r="H6131" t="str">
            <v>м3</v>
          </cell>
          <cell r="I6131" t="str">
            <v>m3</v>
          </cell>
          <cell r="J6131">
            <v>0</v>
          </cell>
          <cell r="K6131">
            <v>0</v>
          </cell>
          <cell r="L6131" t="str">
            <v>KQ-97-00</v>
          </cell>
          <cell r="M6131" t="str">
            <v>ПредПНР, без ед. изм.</v>
          </cell>
          <cell r="N6131">
            <v>0</v>
          </cell>
          <cell r="O6131" t="str">
            <v>KQ-97-02</v>
          </cell>
          <cell r="P6131" t="str">
            <v>Очистка внутренней полости трубопровода (химочистка, паропродувка, пассивация), м3</v>
          </cell>
          <cell r="Q6131">
            <v>1</v>
          </cell>
        </row>
        <row r="6132">
          <cell r="E6132" t="str">
            <v>PC00-00-13</v>
          </cell>
          <cell r="F6132" t="str">
            <v>Щелочная промывка трубопроводов/оборудования</v>
          </cell>
          <cell r="G6132" t="str">
            <v>Caustic washing of pipelines/equipment</v>
          </cell>
        </row>
        <row r="6133">
          <cell r="E6133" t="str">
            <v>PC00-00-13-001</v>
          </cell>
          <cell r="F6133" t="str">
            <v>Щелочная промывка трубопроводов/оборудования</v>
          </cell>
          <cell r="G6133" t="str">
            <v>Caustic washing of pipelines/equipment</v>
          </cell>
          <cell r="H6133" t="str">
            <v>м3</v>
          </cell>
          <cell r="I6133" t="str">
            <v>m3</v>
          </cell>
          <cell r="J6133">
            <v>0</v>
          </cell>
          <cell r="K6133">
            <v>0</v>
          </cell>
          <cell r="L6133" t="str">
            <v>KQ-97-00</v>
          </cell>
          <cell r="M6133" t="str">
            <v>ПредПНР, без ед. изм.</v>
          </cell>
          <cell r="N6133">
            <v>0</v>
          </cell>
          <cell r="O6133" t="str">
            <v>KQ-97-02</v>
          </cell>
          <cell r="P6133" t="str">
            <v>Очистка внутренней полости трубопровода (химочистка, паропродувка, пассивация), м3</v>
          </cell>
          <cell r="Q6133">
            <v>1</v>
          </cell>
        </row>
        <row r="6134">
          <cell r="E6134" t="str">
            <v>PC00-00-14</v>
          </cell>
          <cell r="F6134" t="str">
            <v>Обработка пассивирующим составом трубопроводов/оборудования</v>
          </cell>
          <cell r="G6134" t="str">
            <v>Passivation treatment of pipelines/equipment</v>
          </cell>
        </row>
        <row r="6135">
          <cell r="E6135" t="str">
            <v>PC00-00-14-001</v>
          </cell>
          <cell r="F6135" t="str">
            <v>Обработка пассивирующим составом трубопроводов/оборудования</v>
          </cell>
          <cell r="G6135" t="str">
            <v>Passivation treatment of pipelines/equipment</v>
          </cell>
          <cell r="H6135" t="str">
            <v>м3</v>
          </cell>
          <cell r="I6135" t="str">
            <v>m3</v>
          </cell>
          <cell r="J6135">
            <v>0</v>
          </cell>
          <cell r="K6135">
            <v>0</v>
          </cell>
          <cell r="L6135" t="str">
            <v>KQ-97-00</v>
          </cell>
          <cell r="M6135" t="str">
            <v>ПредПНР, без ед. изм.</v>
          </cell>
          <cell r="N6135">
            <v>0</v>
          </cell>
          <cell r="O6135" t="str">
            <v>KQ-97-02</v>
          </cell>
          <cell r="P6135" t="str">
            <v>Очистка внутренней полости трубопровода (химочистка, паропродувка, пассивация), м3</v>
          </cell>
          <cell r="Q6135">
            <v>1</v>
          </cell>
        </row>
        <row r="6136">
          <cell r="E6136" t="str">
            <v>PC00-00-19</v>
          </cell>
          <cell r="F6136" t="str">
            <v>Маслопромывка систем с применением внешней промывной станции</v>
          </cell>
          <cell r="G6136" t="str">
            <v>Systems oil flushing using an external wash station</v>
          </cell>
        </row>
        <row r="6137">
          <cell r="E6137" t="str">
            <v>PC00-00-19-001</v>
          </cell>
          <cell r="F6137" t="str">
            <v>Маслопромывка систем с применением внешней промывной станции</v>
          </cell>
          <cell r="G6137" t="str">
            <v>Systems oil flushing using an external wash station</v>
          </cell>
          <cell r="H6137" t="str">
            <v>м3</v>
          </cell>
          <cell r="I6137" t="str">
            <v>m3</v>
          </cell>
          <cell r="J6137">
            <v>0</v>
          </cell>
          <cell r="K6137">
            <v>0</v>
          </cell>
          <cell r="L6137" t="str">
            <v>KQ-97-00</v>
          </cell>
          <cell r="M6137" t="str">
            <v>ПредПНР, без ед. изм.</v>
          </cell>
          <cell r="N6137">
            <v>0</v>
          </cell>
          <cell r="O6137" t="str">
            <v>KQ-97-03</v>
          </cell>
          <cell r="P6137" t="str">
            <v>Маслопромывка систем, м3</v>
          </cell>
          <cell r="Q6137">
            <v>1</v>
          </cell>
        </row>
        <row r="6138">
          <cell r="E6138" t="str">
            <v>PC00-00-20</v>
          </cell>
          <cell r="F6138" t="str">
            <v>Маслопромывка систем с применением штатной насосной станции</v>
          </cell>
          <cell r="G6138" t="str">
            <v>Systems oil flushing using the regular pump station</v>
          </cell>
        </row>
        <row r="6139">
          <cell r="E6139" t="str">
            <v>PC00-00-20-001</v>
          </cell>
          <cell r="F6139" t="str">
            <v>Маслопромывка систем с применением штатной насосной станции</v>
          </cell>
          <cell r="G6139" t="str">
            <v>Systems oil flushing using the regular pump station</v>
          </cell>
          <cell r="H6139" t="str">
            <v>м3</v>
          </cell>
          <cell r="I6139" t="str">
            <v>m3</v>
          </cell>
          <cell r="J6139">
            <v>0</v>
          </cell>
          <cell r="K6139">
            <v>0</v>
          </cell>
          <cell r="L6139" t="str">
            <v>KQ-97-00</v>
          </cell>
          <cell r="M6139" t="str">
            <v>ПредПНР, без ед. изм.</v>
          </cell>
          <cell r="N6139">
            <v>0</v>
          </cell>
          <cell r="O6139" t="str">
            <v>KQ-97-03</v>
          </cell>
          <cell r="P6139" t="str">
            <v>Маслопромывка систем, м3</v>
          </cell>
          <cell r="Q6139">
            <v>1</v>
          </cell>
        </row>
        <row r="6140">
          <cell r="E6140" t="str">
            <v>PC00-00-25</v>
          </cell>
          <cell r="F6140" t="str">
            <v>Консервация инертным газом (азотом)</v>
          </cell>
          <cell r="G6140" t="str">
            <v>Preservation with an inert gas (nitrogen)</v>
          </cell>
        </row>
        <row r="6141">
          <cell r="E6141" t="str">
            <v>PC00-00-25-001</v>
          </cell>
          <cell r="F6141" t="str">
            <v>Консервация инертным газом (азотом)</v>
          </cell>
          <cell r="G6141" t="str">
            <v>Preservation with an inert gas (nitrogen)</v>
          </cell>
          <cell r="H6141" t="str">
            <v>м3</v>
          </cell>
          <cell r="I6141" t="str">
            <v>m3</v>
          </cell>
          <cell r="J6141">
            <v>0</v>
          </cell>
          <cell r="K6141">
            <v>0</v>
          </cell>
          <cell r="L6141" t="str">
            <v>KQ-97-00</v>
          </cell>
          <cell r="M6141" t="str">
            <v>ПредПНР, без ед. изм.</v>
          </cell>
          <cell r="N6141">
            <v>0</v>
          </cell>
          <cell r="O6141" t="str">
            <v>KQ-97-04</v>
          </cell>
          <cell r="P6141" t="str">
            <v>Консервация инертным газом, м3</v>
          </cell>
          <cell r="Q6141">
            <v>1</v>
          </cell>
        </row>
        <row r="6142">
          <cell r="E6142" t="str">
            <v>PC00-00-26</v>
          </cell>
          <cell r="F6142" t="str">
            <v>Поддержание консервации инертным газом (азотом)</v>
          </cell>
          <cell r="G6142" t="str">
            <v>Maintaining preservation with an inert gas (nitrogen)</v>
          </cell>
        </row>
        <row r="6143">
          <cell r="E6143" t="str">
            <v>PC00-00-26-001</v>
          </cell>
          <cell r="F6143" t="str">
            <v>Поддержание консервации инертным газом (азотом)</v>
          </cell>
          <cell r="G6143" t="str">
            <v>Maintaining preservation with an inert gas (nitrogen)</v>
          </cell>
          <cell r="H6143" t="str">
            <v>система-месяц</v>
          </cell>
          <cell r="I6143" t="str">
            <v>system-month</v>
          </cell>
          <cell r="J6143">
            <v>0</v>
          </cell>
          <cell r="K6143">
            <v>0</v>
          </cell>
          <cell r="L6143" t="str">
            <v>KQ-97-00</v>
          </cell>
          <cell r="M6143" t="str">
            <v>ПредПНР, без ед. изм.</v>
          </cell>
          <cell r="N6143">
            <v>0</v>
          </cell>
          <cell r="O6143" t="str">
            <v>KQ-97-04</v>
          </cell>
          <cell r="P6143" t="str">
            <v>Консервация инертным газом, м3</v>
          </cell>
          <cell r="Q6143">
            <v>0</v>
          </cell>
        </row>
        <row r="6144">
          <cell r="E6144" t="str">
            <v>PC00-00-27</v>
          </cell>
          <cell r="F6144" t="str">
            <v>Загрузка сыпучих материалов без применения энергосреды для загрузки</v>
          </cell>
          <cell r="G6144" t="str">
            <v>Loading of bulk materials without a loading medium</v>
          </cell>
        </row>
        <row r="6145">
          <cell r="E6145" t="str">
            <v>PC00-00-27-001</v>
          </cell>
          <cell r="F6145" t="str">
            <v>Загрузка сыпучих материалов без применения энергосреды для загрузки</v>
          </cell>
          <cell r="G6145" t="str">
            <v>Loading of bulk materials without a loading medium</v>
          </cell>
          <cell r="H6145" t="str">
            <v>кг</v>
          </cell>
          <cell r="I6145" t="str">
            <v>kg</v>
          </cell>
          <cell r="J6145">
            <v>0</v>
          </cell>
          <cell r="K6145">
            <v>0</v>
          </cell>
          <cell r="L6145" t="str">
            <v>KQ-97-00</v>
          </cell>
          <cell r="M6145" t="str">
            <v>ПредПНР, без ед. изм.</v>
          </cell>
          <cell r="N6145">
            <v>0</v>
          </cell>
          <cell r="O6145" t="str">
            <v>KQ-97-05</v>
          </cell>
          <cell r="P6145" t="str">
            <v>Загрузка сыпучих материалов, кг</v>
          </cell>
          <cell r="Q6145">
            <v>1</v>
          </cell>
        </row>
        <row r="6146">
          <cell r="E6146" t="str">
            <v>PC00-00-35</v>
          </cell>
          <cell r="F6146" t="str">
            <v>Дополнительная ревизия трубопроводной арматуры</v>
          </cell>
          <cell r="G6146" t="str">
            <v>Additional inspection of piping valves</v>
          </cell>
        </row>
        <row r="6147">
          <cell r="E6147" t="str">
            <v>PC00-00-35-001</v>
          </cell>
          <cell r="F6147" t="str">
            <v>Дополнительная ревизия трубопроводной арматуры на условное давление до 4 МПа (вкл.), диаметр условного прохода до 50 мм (вкл.)</v>
          </cell>
          <cell r="G6147" t="str">
            <v>Additional inspection of pipeline valves for nominal pressure up to 4MPa (incl.), bore nominal diameter up to 50 mm (incl.)</v>
          </cell>
          <cell r="H6147" t="str">
            <v>шт.</v>
          </cell>
          <cell r="I6147" t="str">
            <v>pcs.</v>
          </cell>
          <cell r="J6147">
            <v>0</v>
          </cell>
          <cell r="K6147">
            <v>0</v>
          </cell>
          <cell r="L6147" t="str">
            <v>KQ-97-00</v>
          </cell>
          <cell r="M6147" t="str">
            <v>ПредПНР, без ед. изм.</v>
          </cell>
          <cell r="N6147">
            <v>0</v>
          </cell>
          <cell r="O6147" t="str">
            <v>KQ-97-06</v>
          </cell>
          <cell r="P6147" t="str">
            <v>Дополнительная ревизия ЗРА и СППК, шт.</v>
          </cell>
          <cell r="Q6147">
            <v>1</v>
          </cell>
        </row>
        <row r="6148">
          <cell r="E6148" t="str">
            <v>PC00-00-35-002</v>
          </cell>
          <cell r="F6148" t="str">
            <v>Дополнительная ревизия трубопроводной арматуры на условное давление до 4 МПа (вкл.), диаметр условного прохода от 50 до 100 мм (вкл.)</v>
          </cell>
          <cell r="G6148" t="str">
            <v>Additional inspection of pipeline valves for nominal pressure up to 4MPa (incl.), bore nominal diameter of 50 mm to 100 mm (incl.)</v>
          </cell>
          <cell r="H6148" t="str">
            <v>шт.</v>
          </cell>
          <cell r="I6148" t="str">
            <v>pcs.</v>
          </cell>
          <cell r="J6148">
            <v>0</v>
          </cell>
          <cell r="K6148">
            <v>0</v>
          </cell>
          <cell r="L6148" t="str">
            <v>KQ-97-00</v>
          </cell>
          <cell r="M6148" t="str">
            <v>ПредПНР, без ед. изм.</v>
          </cell>
          <cell r="N6148">
            <v>0</v>
          </cell>
          <cell r="O6148" t="str">
            <v>KQ-97-06</v>
          </cell>
          <cell r="P6148" t="str">
            <v>Дополнительная ревизия ЗРА и СППК, шт.</v>
          </cell>
          <cell r="Q6148">
            <v>1</v>
          </cell>
        </row>
        <row r="6149">
          <cell r="E6149" t="str">
            <v>PC00-00-35-003</v>
          </cell>
          <cell r="F6149" t="str">
            <v>Дополнительная ревизия трубопроводной арматуры на условное давление до 4 МПа (вкл.), диаметр условного прохода от 100 до 150 мм (вкл.)</v>
          </cell>
          <cell r="G6149" t="str">
            <v>Additional inspection of pipeline valves for nominal pressure up to 4MPa (incl.), bore nominal diameter of 100 mm to 150 mm  (incl.)</v>
          </cell>
          <cell r="H6149" t="str">
            <v>шт.</v>
          </cell>
          <cell r="I6149" t="str">
            <v>pcs.</v>
          </cell>
          <cell r="J6149">
            <v>0</v>
          </cell>
          <cell r="K6149">
            <v>0</v>
          </cell>
          <cell r="L6149" t="str">
            <v>KQ-97-00</v>
          </cell>
          <cell r="M6149" t="str">
            <v>ПредПНР, без ед. изм.</v>
          </cell>
          <cell r="N6149">
            <v>0</v>
          </cell>
          <cell r="O6149" t="str">
            <v>KQ-97-06</v>
          </cell>
          <cell r="P6149" t="str">
            <v>Дополнительная ревизия ЗРА и СППК, шт.</v>
          </cell>
          <cell r="Q6149">
            <v>1</v>
          </cell>
        </row>
        <row r="6150">
          <cell r="E6150" t="str">
            <v>PC00-00-35-004</v>
          </cell>
          <cell r="F6150" t="str">
            <v>Дополнительная ревизия трубопроводной арматуры на условное давление до 4 МПа (вкл.), диаметр условного прохода от 150 до 200 мм (вкл.)</v>
          </cell>
          <cell r="G6150" t="str">
            <v>Additional inspection of pipeline valves for nominal pressure up to 4MPa (incl.), bore nominal diameter of 150 mm to 200 mm (incl.)</v>
          </cell>
          <cell r="H6150" t="str">
            <v>шт.</v>
          </cell>
          <cell r="I6150" t="str">
            <v>pcs.</v>
          </cell>
          <cell r="J6150">
            <v>0</v>
          </cell>
          <cell r="K6150">
            <v>0</v>
          </cell>
          <cell r="L6150" t="str">
            <v>KQ-97-00</v>
          </cell>
          <cell r="M6150" t="str">
            <v>ПредПНР, без ед. изм.</v>
          </cell>
          <cell r="N6150">
            <v>0</v>
          </cell>
          <cell r="O6150" t="str">
            <v>KQ-97-06</v>
          </cell>
          <cell r="P6150" t="str">
            <v>Дополнительная ревизия ЗРА и СППК, шт.</v>
          </cell>
          <cell r="Q6150">
            <v>1</v>
          </cell>
        </row>
        <row r="6151">
          <cell r="E6151" t="str">
            <v>PC00-00-35-005</v>
          </cell>
          <cell r="F6151" t="str">
            <v>Дополнительная ревизия трубопроводной арматуры на условное давление до 4 МПа (вкл.), диаметр условного прохода от 200 до 250 мм (вкл.)</v>
          </cell>
          <cell r="G6151" t="str">
            <v>Additional inspection of pipeline valves for nominal pressure up to 4MPa (incl.), bore nominal diameter of 200 mm to 250 mm (incl.)</v>
          </cell>
          <cell r="H6151" t="str">
            <v>шт.</v>
          </cell>
          <cell r="I6151" t="str">
            <v>pcs.</v>
          </cell>
          <cell r="J6151">
            <v>0</v>
          </cell>
          <cell r="K6151">
            <v>0</v>
          </cell>
          <cell r="L6151" t="str">
            <v>KQ-97-00</v>
          </cell>
          <cell r="M6151" t="str">
            <v>ПредПНР, без ед. изм.</v>
          </cell>
          <cell r="N6151">
            <v>0</v>
          </cell>
          <cell r="O6151" t="str">
            <v>KQ-97-06</v>
          </cell>
          <cell r="P6151" t="str">
            <v>Дополнительная ревизия ЗРА и СППК, шт.</v>
          </cell>
          <cell r="Q6151">
            <v>1</v>
          </cell>
        </row>
        <row r="6152">
          <cell r="E6152" t="str">
            <v>PC00-00-35-006</v>
          </cell>
          <cell r="F6152" t="str">
            <v>Дополнительная ревизия трубопроводной арматуры на условное давление до 4 МПа (вкл.), диаметр условного прохода от 250 до 300 мм (вкл.)</v>
          </cell>
          <cell r="G6152" t="str">
            <v>Additional inspection of pipeline valves for nominal pressure up to 4MPa (incl.), bore nominal diameter of 250 mm to 300 mm  (incl.)</v>
          </cell>
          <cell r="H6152" t="str">
            <v>шт.</v>
          </cell>
          <cell r="I6152" t="str">
            <v>pcs.</v>
          </cell>
          <cell r="J6152">
            <v>0</v>
          </cell>
          <cell r="K6152">
            <v>0</v>
          </cell>
          <cell r="L6152" t="str">
            <v>KQ-97-00</v>
          </cell>
          <cell r="M6152" t="str">
            <v>ПредПНР, без ед. изм.</v>
          </cell>
          <cell r="N6152">
            <v>0</v>
          </cell>
          <cell r="O6152" t="str">
            <v>KQ-97-06</v>
          </cell>
          <cell r="P6152" t="str">
            <v>Дополнительная ревизия ЗРА и СППК, шт.</v>
          </cell>
          <cell r="Q6152">
            <v>1</v>
          </cell>
        </row>
        <row r="6153">
          <cell r="E6153" t="str">
            <v>PC00-00-35-007</v>
          </cell>
          <cell r="F6153" t="str">
            <v>Дополнительная ревизия трубопроводной арматуры на условное давление до 4 МПа (вкл.), диаметр условного прохода от 300 до 350 мм (вкл.)</v>
          </cell>
          <cell r="G6153" t="str">
            <v>Additional inspection of pipeline valves for nominal pressure up to 4MPa (incl.), bore nominal diameter of 300 mm to 350 mm (incl.)</v>
          </cell>
          <cell r="H6153" t="str">
            <v>шт.</v>
          </cell>
          <cell r="I6153" t="str">
            <v>pcs.</v>
          </cell>
          <cell r="J6153">
            <v>0</v>
          </cell>
          <cell r="K6153">
            <v>0</v>
          </cell>
          <cell r="L6153" t="str">
            <v>KQ-97-00</v>
          </cell>
          <cell r="M6153" t="str">
            <v>ПредПНР, без ед. изм.</v>
          </cell>
          <cell r="N6153">
            <v>0</v>
          </cell>
          <cell r="O6153" t="str">
            <v>KQ-97-06</v>
          </cell>
          <cell r="P6153" t="str">
            <v>Дополнительная ревизия ЗРА и СППК, шт.</v>
          </cell>
          <cell r="Q6153">
            <v>1</v>
          </cell>
        </row>
        <row r="6154">
          <cell r="E6154" t="str">
            <v>PC00-00-35-008</v>
          </cell>
          <cell r="F6154" t="str">
            <v>Дополнительная ревизия трубопроводной арматуры на условное давление до 4 МПа (вкл.), диаметр условного прохода от 350 до 400 мм (вкл.)</v>
          </cell>
          <cell r="G6154" t="str">
            <v>Additional inspection of pipeline valves for nominal pressure up to 4MPa (incl.), bore nominal diameter of 350 mm to 400 mm (incl.)</v>
          </cell>
          <cell r="H6154" t="str">
            <v>шт.</v>
          </cell>
          <cell r="I6154" t="str">
            <v>pcs.</v>
          </cell>
          <cell r="J6154">
            <v>0</v>
          </cell>
          <cell r="K6154">
            <v>0</v>
          </cell>
          <cell r="L6154" t="str">
            <v>KQ-97-00</v>
          </cell>
          <cell r="M6154" t="str">
            <v>ПредПНР, без ед. изм.</v>
          </cell>
          <cell r="N6154">
            <v>0</v>
          </cell>
          <cell r="O6154" t="str">
            <v>KQ-97-06</v>
          </cell>
          <cell r="P6154" t="str">
            <v>Дополнительная ревизия ЗРА и СППК, шт.</v>
          </cell>
          <cell r="Q6154">
            <v>1</v>
          </cell>
        </row>
        <row r="6155">
          <cell r="E6155" t="str">
            <v>PC00-00-35-009</v>
          </cell>
          <cell r="F6155" t="str">
            <v>Дополнительная ревизия трубопроводной арматуры на условное давление до 4 МПа (вкл.), диаметр условного прохода от 400 до 500 мм (вкл.)</v>
          </cell>
          <cell r="G6155" t="str">
            <v>Additional inspection of pipeline valves for nominal pressure up to 4MPa (incl.), bore nominal diameter of 400 mm to 500 mm  (incl.)</v>
          </cell>
          <cell r="H6155" t="str">
            <v>шт.</v>
          </cell>
          <cell r="I6155" t="str">
            <v>pcs.</v>
          </cell>
          <cell r="J6155">
            <v>0</v>
          </cell>
          <cell r="K6155">
            <v>0</v>
          </cell>
          <cell r="L6155" t="str">
            <v>KQ-97-00</v>
          </cell>
          <cell r="M6155" t="str">
            <v>ПредПНР, без ед. изм.</v>
          </cell>
          <cell r="N6155">
            <v>0</v>
          </cell>
          <cell r="O6155" t="str">
            <v>KQ-97-06</v>
          </cell>
          <cell r="P6155" t="str">
            <v>Дополнительная ревизия ЗРА и СППК, шт.</v>
          </cell>
          <cell r="Q6155">
            <v>1</v>
          </cell>
        </row>
        <row r="6156">
          <cell r="E6156" t="str">
            <v>PC00-00-35-010</v>
          </cell>
          <cell r="F6156" t="str">
            <v>Дополнительная ревизия трубопроводной арматуры на условное давление до 4 МПа (вкл.), диаметр условного прохода от 500 до 600 мм (вкл.)</v>
          </cell>
          <cell r="G6156" t="str">
            <v>Additional inspection of pipeline valves for nominal pressure up to 4MPa (incl.), bore nominal diameter of 500 mm to 600 mm (incl.)</v>
          </cell>
          <cell r="H6156" t="str">
            <v>шт.</v>
          </cell>
          <cell r="I6156" t="str">
            <v>pcs.</v>
          </cell>
          <cell r="J6156">
            <v>0</v>
          </cell>
          <cell r="K6156">
            <v>0</v>
          </cell>
          <cell r="L6156" t="str">
            <v>KQ-97-00</v>
          </cell>
          <cell r="M6156" t="str">
            <v>ПредПНР, без ед. изм.</v>
          </cell>
          <cell r="N6156">
            <v>0</v>
          </cell>
          <cell r="O6156" t="str">
            <v>KQ-97-06</v>
          </cell>
          <cell r="P6156" t="str">
            <v>Дополнительная ревизия ЗРА и СППК, шт.</v>
          </cell>
          <cell r="Q6156">
            <v>1</v>
          </cell>
        </row>
        <row r="6157">
          <cell r="E6157" t="str">
            <v>PC00-00-35-011</v>
          </cell>
          <cell r="F6157" t="str">
            <v>Дополнительная ревизия трубопроводной арматуры на условное давление до 4 МПа (вкл.), диаметр условного прохода от 600 до 800 мм (вкл.)</v>
          </cell>
          <cell r="G6157" t="str">
            <v>Additional inspection of pipeline valves for nominal pressure up to 4MPa (incl.), bore nominal diameter of 600 mm to 800 mm (incl.)</v>
          </cell>
          <cell r="H6157" t="str">
            <v>шт.</v>
          </cell>
          <cell r="I6157" t="str">
            <v>pcs.</v>
          </cell>
          <cell r="J6157">
            <v>0</v>
          </cell>
          <cell r="K6157">
            <v>0</v>
          </cell>
          <cell r="L6157" t="str">
            <v>KQ-97-00</v>
          </cell>
          <cell r="M6157" t="str">
            <v>ПредПНР, без ед. изм.</v>
          </cell>
          <cell r="N6157">
            <v>0</v>
          </cell>
          <cell r="O6157" t="str">
            <v>KQ-97-06</v>
          </cell>
          <cell r="P6157" t="str">
            <v>Дополнительная ревизия ЗРА и СППК, шт.</v>
          </cell>
          <cell r="Q6157">
            <v>1</v>
          </cell>
        </row>
        <row r="6158">
          <cell r="E6158" t="str">
            <v>PC00-00-35-012</v>
          </cell>
          <cell r="F6158" t="str">
            <v>Дополнительная ревизия трубопроводной арматуры на условное давление до 4 МПа (вкл.), диаметр условного прохода от 800 до 1000 мм (вкл.)</v>
          </cell>
          <cell r="G6158" t="str">
            <v>Additional inspection of pipeline valves for nominal pressure up to 4MPa (incl.), bore nominal diameter of 800 mm to 1000 mm  (incl.)</v>
          </cell>
          <cell r="H6158" t="str">
            <v>шт.</v>
          </cell>
          <cell r="I6158" t="str">
            <v>pcs.</v>
          </cell>
          <cell r="J6158">
            <v>0</v>
          </cell>
          <cell r="K6158">
            <v>0</v>
          </cell>
          <cell r="L6158" t="str">
            <v>KQ-97-00</v>
          </cell>
          <cell r="M6158" t="str">
            <v>ПредПНР, без ед. изм.</v>
          </cell>
          <cell r="N6158">
            <v>0</v>
          </cell>
          <cell r="O6158" t="str">
            <v>KQ-97-06</v>
          </cell>
          <cell r="P6158" t="str">
            <v>Дополнительная ревизия ЗРА и СППК, шт.</v>
          </cell>
          <cell r="Q6158">
            <v>1</v>
          </cell>
        </row>
        <row r="6159">
          <cell r="E6159" t="str">
            <v>PC00-00-35-013</v>
          </cell>
          <cell r="F6159" t="str">
            <v>Дополнительная ревизия трубопроводной арматуры на условное давление до 4 МПа (вкл.), диаметр условного прохода от 1000 до 1200 мм (вкл.)</v>
          </cell>
          <cell r="G6159" t="str">
            <v>Additional inspection of pipeline valves for nominal pressure up to 4MPa (incl.), bore nominal diameter of 1000 mm to 1200 mm (incl.)</v>
          </cell>
          <cell r="H6159" t="str">
            <v>шт.</v>
          </cell>
          <cell r="I6159" t="str">
            <v>pcs.</v>
          </cell>
          <cell r="J6159">
            <v>0</v>
          </cell>
          <cell r="K6159">
            <v>0</v>
          </cell>
          <cell r="L6159" t="str">
            <v>KQ-97-00</v>
          </cell>
          <cell r="M6159" t="str">
            <v>ПредПНР, без ед. изм.</v>
          </cell>
          <cell r="N6159">
            <v>0</v>
          </cell>
          <cell r="O6159" t="str">
            <v>KQ-97-06</v>
          </cell>
          <cell r="P6159" t="str">
            <v>Дополнительная ревизия ЗРА и СППК, шт.</v>
          </cell>
          <cell r="Q6159">
            <v>1</v>
          </cell>
        </row>
        <row r="6160">
          <cell r="E6160" t="str">
            <v>PC00-00-35-014</v>
          </cell>
          <cell r="F6160" t="str">
            <v>Дополнительная ревизия трубопроводной арматуры на условное давление до 4 МПа (вкл.), диаметр условного прохода от 1200 до 1400 мм (вкл.)</v>
          </cell>
          <cell r="G6160" t="str">
            <v>Additional inspection of pipeline valves for nominal pressure up to 4MPa (incl.), bore nominal diameter of 1200 mm to 1400 mm (incl.)</v>
          </cell>
          <cell r="H6160" t="str">
            <v>шт.</v>
          </cell>
          <cell r="I6160" t="str">
            <v>pcs.</v>
          </cell>
          <cell r="J6160">
            <v>0</v>
          </cell>
          <cell r="K6160">
            <v>0</v>
          </cell>
          <cell r="L6160" t="str">
            <v>KQ-97-00</v>
          </cell>
          <cell r="M6160" t="str">
            <v>ПредПНР, без ед. изм.</v>
          </cell>
          <cell r="N6160">
            <v>0</v>
          </cell>
          <cell r="O6160" t="str">
            <v>KQ-97-06</v>
          </cell>
          <cell r="P6160" t="str">
            <v>Дополнительная ревизия ЗРА и СППК, шт.</v>
          </cell>
          <cell r="Q6160">
            <v>1</v>
          </cell>
        </row>
        <row r="6161">
          <cell r="E6161" t="str">
            <v>PC00-00-35-015</v>
          </cell>
          <cell r="F6161" t="str">
            <v>Дополнительная ревизия трубопроводной арматуры на условное давление до 4 МПа (вкл.), диаметр условного прохода от 1400 до 1600 мм (вкл.)</v>
          </cell>
          <cell r="G6161" t="str">
            <v>Additional inspection of pipeline valves for nominal pressure up to 4MPa (incl.), bore nominal diameter of 1400 mm to 1600 mm  (incl.)</v>
          </cell>
          <cell r="H6161" t="str">
            <v>шт.</v>
          </cell>
          <cell r="I6161" t="str">
            <v>pcs.</v>
          </cell>
          <cell r="J6161">
            <v>0</v>
          </cell>
          <cell r="K6161">
            <v>0</v>
          </cell>
          <cell r="L6161" t="str">
            <v>KQ-97-00</v>
          </cell>
          <cell r="M6161" t="str">
            <v>ПредПНР, без ед. изм.</v>
          </cell>
          <cell r="N6161">
            <v>0</v>
          </cell>
          <cell r="O6161" t="str">
            <v>KQ-97-06</v>
          </cell>
          <cell r="P6161" t="str">
            <v>Дополнительная ревизия ЗРА и СППК, шт.</v>
          </cell>
          <cell r="Q6161">
            <v>1</v>
          </cell>
        </row>
        <row r="6162">
          <cell r="E6162" t="str">
            <v>PC00-00-35-016</v>
          </cell>
          <cell r="F6162" t="str">
            <v>Дополнительная ревизия трубопроводной арматуры на условное давление до 4 МПа (вкл.), диаметр условного прохода свыше 1600 мм</v>
          </cell>
          <cell r="G6162" t="str">
            <v>Additional inspection of pipeline valves for nominal pressure up to 4MPa (incl.), bore nominal diameter over 1600 mm (incl.)</v>
          </cell>
          <cell r="H6162" t="str">
            <v>шт.</v>
          </cell>
          <cell r="I6162" t="str">
            <v>pcs.</v>
          </cell>
          <cell r="J6162">
            <v>0</v>
          </cell>
          <cell r="K6162">
            <v>0</v>
          </cell>
          <cell r="L6162" t="str">
            <v>KQ-97-00</v>
          </cell>
          <cell r="M6162" t="str">
            <v>ПредПНР, без ед. изм.</v>
          </cell>
          <cell r="N6162">
            <v>0</v>
          </cell>
          <cell r="O6162" t="str">
            <v>KQ-97-06</v>
          </cell>
          <cell r="P6162" t="str">
            <v>Дополнительная ревизия ЗРА и СППК, шт.</v>
          </cell>
          <cell r="Q6162">
            <v>1</v>
          </cell>
        </row>
        <row r="6163">
          <cell r="E6163" t="str">
            <v>PC00-00-35-017</v>
          </cell>
          <cell r="F6163" t="str">
            <v>Дополнительная ревизия трубопроводной арматуры на условное давление до 10 МПа (вкл.), диаметр условного прохода до 50 мм (вкл.)</v>
          </cell>
          <cell r="G6163" t="str">
            <v>Additional inspection of pipeline valves for nominal pressure up to 10MPa (incl.), bore nominal diameter up to 50 mm (incl.)</v>
          </cell>
          <cell r="H6163" t="str">
            <v>шт.</v>
          </cell>
          <cell r="I6163" t="str">
            <v>pcs.</v>
          </cell>
          <cell r="J6163">
            <v>0</v>
          </cell>
          <cell r="K6163">
            <v>0</v>
          </cell>
          <cell r="L6163" t="str">
            <v>KQ-97-00</v>
          </cell>
          <cell r="M6163" t="str">
            <v>ПредПНР, без ед. изм.</v>
          </cell>
          <cell r="N6163">
            <v>0</v>
          </cell>
          <cell r="O6163" t="str">
            <v>KQ-97-06</v>
          </cell>
          <cell r="P6163" t="str">
            <v>Дополнительная ревизия ЗРА и СППК, шт.</v>
          </cell>
          <cell r="Q6163">
            <v>1</v>
          </cell>
        </row>
        <row r="6164">
          <cell r="E6164" t="str">
            <v>PC00-00-35-018</v>
          </cell>
          <cell r="F6164" t="str">
            <v>Дополнительная ревизия трубопроводной арматуры на условное давление до 10 МПа (вкл.), диаметр условного прохода от 50 до 100 мм (вкл.)</v>
          </cell>
          <cell r="G6164" t="str">
            <v>Additional inspection of pipeline valves for nominal pressure up to 10MPa (incl.), bore nominal diameter of 50 mm to 100 mm (incl.)</v>
          </cell>
          <cell r="H6164" t="str">
            <v>шт.</v>
          </cell>
          <cell r="I6164" t="str">
            <v>pcs.</v>
          </cell>
          <cell r="J6164">
            <v>0</v>
          </cell>
          <cell r="K6164">
            <v>0</v>
          </cell>
          <cell r="L6164" t="str">
            <v>KQ-97-00</v>
          </cell>
          <cell r="M6164" t="str">
            <v>ПредПНР, без ед. изм.</v>
          </cell>
          <cell r="N6164">
            <v>0</v>
          </cell>
          <cell r="O6164" t="str">
            <v>KQ-97-06</v>
          </cell>
          <cell r="P6164" t="str">
            <v>Дополнительная ревизия ЗРА и СППК, шт.</v>
          </cell>
          <cell r="Q6164">
            <v>1</v>
          </cell>
        </row>
        <row r="6165">
          <cell r="E6165" t="str">
            <v>PC00-00-35-019</v>
          </cell>
          <cell r="F6165" t="str">
            <v>Дополнительная ревизия трубопроводной арматуры на условное давление до 10 МПа (вкл.), диаметр условного прохода от 100 до 150 мм (вкл.)</v>
          </cell>
          <cell r="G6165" t="str">
            <v>Additional inspection of pipeline valves for nominal pressure up to 10MPa (incl.), bore nominal diameter of 100 mm to 150 mm  (incl.)</v>
          </cell>
          <cell r="H6165" t="str">
            <v>шт.</v>
          </cell>
          <cell r="I6165" t="str">
            <v>pcs.</v>
          </cell>
          <cell r="J6165">
            <v>0</v>
          </cell>
          <cell r="K6165">
            <v>0</v>
          </cell>
          <cell r="L6165" t="str">
            <v>KQ-97-00</v>
          </cell>
          <cell r="M6165" t="str">
            <v>ПредПНР, без ед. изм.</v>
          </cell>
          <cell r="N6165">
            <v>0</v>
          </cell>
          <cell r="O6165" t="str">
            <v>KQ-97-06</v>
          </cell>
          <cell r="P6165" t="str">
            <v>Дополнительная ревизия ЗРА и СППК, шт.</v>
          </cell>
          <cell r="Q6165">
            <v>1</v>
          </cell>
        </row>
        <row r="6166">
          <cell r="E6166" t="str">
            <v>PC00-00-35-020</v>
          </cell>
          <cell r="F6166" t="str">
            <v>Дополнительная ревизия трубопроводной арматуры на условное давление до 10 МПа (вкл.), диаметр условного прохода от 150 до 200 мм (вкл.)</v>
          </cell>
          <cell r="G6166" t="str">
            <v>Additional inspection of pipeline valves for nominal pressure up to 10MPa (incl.), bore nominal diameter of 150 mm to 200 mm (incl.)</v>
          </cell>
          <cell r="H6166" t="str">
            <v>шт.</v>
          </cell>
          <cell r="I6166" t="str">
            <v>pcs.</v>
          </cell>
          <cell r="J6166">
            <v>0</v>
          </cell>
          <cell r="K6166">
            <v>0</v>
          </cell>
          <cell r="L6166" t="str">
            <v>KQ-97-00</v>
          </cell>
          <cell r="M6166" t="str">
            <v>ПредПНР, без ед. изм.</v>
          </cell>
          <cell r="N6166">
            <v>0</v>
          </cell>
          <cell r="O6166" t="str">
            <v>KQ-97-06</v>
          </cell>
          <cell r="P6166" t="str">
            <v>Дополнительная ревизия ЗРА и СППК, шт.</v>
          </cell>
          <cell r="Q6166">
            <v>1</v>
          </cell>
        </row>
        <row r="6167">
          <cell r="E6167" t="str">
            <v>PC00-00-35-021</v>
          </cell>
          <cell r="F6167" t="str">
            <v>Дополнительная ревизия трубопроводной арматуры на условное давление до 10 МПа (вкл.), диаметр условного прохода от 200 до 250 мм (вкл.)</v>
          </cell>
          <cell r="G6167" t="str">
            <v>Additional inspection of pipeline valves for nominal pressure up to 10MPa (incl.), bore nominal diameter of 200 mm to 250 mm (incl.)</v>
          </cell>
          <cell r="H6167" t="str">
            <v>шт.</v>
          </cell>
          <cell r="I6167" t="str">
            <v>pcs.</v>
          </cell>
          <cell r="J6167">
            <v>0</v>
          </cell>
          <cell r="K6167">
            <v>0</v>
          </cell>
          <cell r="L6167" t="str">
            <v>KQ-97-00</v>
          </cell>
          <cell r="M6167" t="str">
            <v>ПредПНР, без ед. изм.</v>
          </cell>
          <cell r="N6167">
            <v>0</v>
          </cell>
          <cell r="O6167" t="str">
            <v>KQ-97-06</v>
          </cell>
          <cell r="P6167" t="str">
            <v>Дополнительная ревизия ЗРА и СППК, шт.</v>
          </cell>
          <cell r="Q6167">
            <v>1</v>
          </cell>
        </row>
        <row r="6168">
          <cell r="E6168" t="str">
            <v>PC00-00-35-022</v>
          </cell>
          <cell r="F6168" t="str">
            <v>Дополнительная ревизия трубопроводной арматуры на условное давление до 10 МПа (вкл.), диаметр условного прохода от 250 до 300 мм (вкл.)</v>
          </cell>
          <cell r="G6168" t="str">
            <v>Additional inspection of pipeline valves for nominal pressure up to 104MPa (incl.), bore nominal diameter of 250 mm to 300 mm  (incl.)</v>
          </cell>
          <cell r="H6168" t="str">
            <v>шт.</v>
          </cell>
          <cell r="I6168" t="str">
            <v>pcs.</v>
          </cell>
          <cell r="J6168">
            <v>0</v>
          </cell>
          <cell r="K6168">
            <v>0</v>
          </cell>
          <cell r="L6168" t="str">
            <v>KQ-97-00</v>
          </cell>
          <cell r="M6168" t="str">
            <v>ПредПНР, без ед. изм.</v>
          </cell>
          <cell r="N6168">
            <v>0</v>
          </cell>
          <cell r="O6168" t="str">
            <v>KQ-97-06</v>
          </cell>
          <cell r="P6168" t="str">
            <v>Дополнительная ревизия ЗРА и СППК, шт.</v>
          </cell>
          <cell r="Q6168">
            <v>1</v>
          </cell>
        </row>
        <row r="6169">
          <cell r="E6169" t="str">
            <v>PC00-00-35-023</v>
          </cell>
          <cell r="F6169" t="str">
            <v>Дополнительная ревизия трубопроводной арматуры на условное давление до 10 МПа (вкл.), диаметр условного прохода от 300 до 350 мм (вкл.)</v>
          </cell>
          <cell r="G6169" t="str">
            <v>Additional inspection of pipeline valves for nominal pressure up to 10MPa (incl.), bore nominal diameter of 300 mm to 350 mm (incl.)</v>
          </cell>
          <cell r="H6169" t="str">
            <v>шт.</v>
          </cell>
          <cell r="I6169" t="str">
            <v>pcs.</v>
          </cell>
          <cell r="J6169">
            <v>0</v>
          </cell>
          <cell r="K6169">
            <v>0</v>
          </cell>
          <cell r="L6169" t="str">
            <v>KQ-97-00</v>
          </cell>
          <cell r="M6169" t="str">
            <v>ПредПНР, без ед. изм.</v>
          </cell>
          <cell r="N6169">
            <v>0</v>
          </cell>
          <cell r="O6169" t="str">
            <v>KQ-97-06</v>
          </cell>
          <cell r="P6169" t="str">
            <v>Дополнительная ревизия ЗРА и СППК, шт.</v>
          </cell>
          <cell r="Q6169">
            <v>1</v>
          </cell>
        </row>
        <row r="6170">
          <cell r="E6170" t="str">
            <v>PC00-00-35-024</v>
          </cell>
          <cell r="F6170" t="str">
            <v>Дополнительная ревизия трубопроводной арматуры на условное давление до 10 МПа (вкл.), диаметр условного прохода от 350 до 400 мм (вкл.)</v>
          </cell>
          <cell r="G6170" t="str">
            <v>Additional inspection of pipeline valves for nominal pressure up to 10MPa (incl.), bore nominal diameter of 350 mm to 400 mm (incl.)</v>
          </cell>
          <cell r="H6170" t="str">
            <v>шт.</v>
          </cell>
          <cell r="I6170" t="str">
            <v>pcs.</v>
          </cell>
          <cell r="J6170">
            <v>0</v>
          </cell>
          <cell r="K6170">
            <v>0</v>
          </cell>
          <cell r="L6170" t="str">
            <v>KQ-97-00</v>
          </cell>
          <cell r="M6170" t="str">
            <v>ПредПНР, без ед. изм.</v>
          </cell>
          <cell r="N6170">
            <v>0</v>
          </cell>
          <cell r="O6170" t="str">
            <v>KQ-97-06</v>
          </cell>
          <cell r="P6170" t="str">
            <v>Дополнительная ревизия ЗРА и СППК, шт.</v>
          </cell>
          <cell r="Q6170">
            <v>1</v>
          </cell>
        </row>
        <row r="6171">
          <cell r="E6171" t="str">
            <v>PC00-00-35-025</v>
          </cell>
          <cell r="F6171" t="str">
            <v>Дополнительная ревизия трубопроводной арматуры на условное давление до 10 МПа (вкл.), диаметр условного прохода от 400 до 500 мм (вкл.)</v>
          </cell>
          <cell r="G6171" t="str">
            <v>Additional inspection of pipeline valves for nominal pressure up to 10MPa (incl.), bore nominal diameter of 400 mm to 500 mm  (incl.)</v>
          </cell>
          <cell r="H6171" t="str">
            <v>шт.</v>
          </cell>
          <cell r="I6171" t="str">
            <v>pcs.</v>
          </cell>
          <cell r="J6171">
            <v>0</v>
          </cell>
          <cell r="K6171">
            <v>0</v>
          </cell>
          <cell r="L6171" t="str">
            <v>KQ-97-00</v>
          </cell>
          <cell r="M6171" t="str">
            <v>ПредПНР, без ед. изм.</v>
          </cell>
          <cell r="N6171">
            <v>0</v>
          </cell>
          <cell r="O6171" t="str">
            <v>KQ-97-06</v>
          </cell>
          <cell r="P6171" t="str">
            <v>Дополнительная ревизия ЗРА и СППК, шт.</v>
          </cell>
          <cell r="Q6171">
            <v>1</v>
          </cell>
        </row>
        <row r="6172">
          <cell r="E6172" t="str">
            <v>PC00-00-35-026</v>
          </cell>
          <cell r="F6172" t="str">
            <v>Дополнительная ревизия трубопроводной арматуры на условное давление до 10 МПа (вкл.), диаметр условного прохода от 500 до 600 мм (вкл.)</v>
          </cell>
          <cell r="G6172" t="str">
            <v>Additional inspection of pipeline valves for nominal pressure up to 10MPa (incl.), bore nominal diameter of 500 mm to 600 mm (incl.)</v>
          </cell>
          <cell r="H6172" t="str">
            <v>шт.</v>
          </cell>
          <cell r="I6172" t="str">
            <v>pcs.</v>
          </cell>
          <cell r="J6172">
            <v>0</v>
          </cell>
          <cell r="K6172">
            <v>0</v>
          </cell>
          <cell r="L6172" t="str">
            <v>KQ-97-00</v>
          </cell>
          <cell r="M6172" t="str">
            <v>ПредПНР, без ед. изм.</v>
          </cell>
          <cell r="N6172">
            <v>0</v>
          </cell>
          <cell r="O6172" t="str">
            <v>KQ-97-06</v>
          </cell>
          <cell r="P6172" t="str">
            <v>Дополнительная ревизия ЗРА и СППК, шт.</v>
          </cell>
          <cell r="Q6172">
            <v>1</v>
          </cell>
        </row>
        <row r="6173">
          <cell r="E6173" t="str">
            <v>PC00-00-35-027</v>
          </cell>
          <cell r="F6173" t="str">
            <v>Дополнительная ревизия трубопроводной арматуры на условное давление до 10 МПа (вкл.), диаметр условного прохода от 600 до 800 мм (вкл.)</v>
          </cell>
          <cell r="G6173" t="str">
            <v>Additional inspection of pipeline valves for nominal pressure up to 10MPa (incl.), bore nominal diameter of 600 mm to 800 mm (incl.)</v>
          </cell>
          <cell r="H6173" t="str">
            <v>шт.</v>
          </cell>
          <cell r="I6173" t="str">
            <v>pcs.</v>
          </cell>
          <cell r="J6173">
            <v>0</v>
          </cell>
          <cell r="K6173">
            <v>0</v>
          </cell>
          <cell r="L6173" t="str">
            <v>KQ-97-00</v>
          </cell>
          <cell r="M6173" t="str">
            <v>ПредПНР, без ед. изм.</v>
          </cell>
          <cell r="N6173">
            <v>0</v>
          </cell>
          <cell r="O6173" t="str">
            <v>KQ-97-06</v>
          </cell>
          <cell r="P6173" t="str">
            <v>Дополнительная ревизия ЗРА и СППК, шт.</v>
          </cell>
          <cell r="Q6173">
            <v>1</v>
          </cell>
        </row>
        <row r="6174">
          <cell r="E6174" t="str">
            <v>PC00-00-35-028</v>
          </cell>
          <cell r="F6174" t="str">
            <v>Дополнительная ревизия трубопроводной арматуры на условное давление до 10 МПа (вкл.), диаметр условного прохода от 800 до 1000 мм (вкл.)</v>
          </cell>
          <cell r="G6174" t="str">
            <v>Additional inspection of pipeline valves for nominal pressure up to 10MPa (incl.), bore nominal diameter of 800 mm to 1000 mm  (incl.)</v>
          </cell>
          <cell r="H6174" t="str">
            <v>шт.</v>
          </cell>
          <cell r="I6174" t="str">
            <v>pcs.</v>
          </cell>
          <cell r="J6174">
            <v>0</v>
          </cell>
          <cell r="K6174">
            <v>0</v>
          </cell>
          <cell r="L6174" t="str">
            <v>KQ-97-00</v>
          </cell>
          <cell r="M6174" t="str">
            <v>ПредПНР, без ед. изм.</v>
          </cell>
          <cell r="N6174">
            <v>0</v>
          </cell>
          <cell r="O6174" t="str">
            <v>KQ-97-06</v>
          </cell>
          <cell r="P6174" t="str">
            <v>Дополнительная ревизия ЗРА и СППК, шт.</v>
          </cell>
          <cell r="Q6174">
            <v>1</v>
          </cell>
        </row>
        <row r="6175">
          <cell r="E6175" t="str">
            <v>PC00-00-35-029</v>
          </cell>
          <cell r="F6175" t="str">
            <v>Дополнительная ревизия трубопроводной арматуры на условное давление до 10 МПа (вкл.), диаметр условного прохода свыше 1000 мм</v>
          </cell>
          <cell r="G6175" t="str">
            <v>Additional inspection of pipeline valves for nominal pressure up to 10MPa (incl.), bore nominal diameter over 1000 mm (incl.)</v>
          </cell>
          <cell r="H6175" t="str">
            <v>шт.</v>
          </cell>
          <cell r="I6175" t="str">
            <v>pcs.</v>
          </cell>
          <cell r="J6175">
            <v>0</v>
          </cell>
          <cell r="K6175">
            <v>0</v>
          </cell>
          <cell r="L6175" t="str">
            <v>KQ-97-00</v>
          </cell>
          <cell r="M6175" t="str">
            <v>ПредПНР, без ед. изм.</v>
          </cell>
          <cell r="N6175">
            <v>0</v>
          </cell>
          <cell r="O6175" t="str">
            <v>KQ-97-06</v>
          </cell>
          <cell r="P6175" t="str">
            <v>Дополнительная ревизия ЗРА и СППК, шт.</v>
          </cell>
          <cell r="Q6175">
            <v>1</v>
          </cell>
        </row>
        <row r="6176">
          <cell r="E6176" t="str">
            <v>PC00-00-35-030</v>
          </cell>
          <cell r="F6176" t="str">
            <v>Дополнительная ревизия трубопроводной арматуры на условное давление свыше 10 МПа, диаметр условного прохода до 50 мм (вкл.)</v>
          </cell>
          <cell r="G6176" t="str">
            <v>Additional inspection of pipeline valves for nominal pressure above 10MPa, bore nominal diameter up to 50 mm (incl.)</v>
          </cell>
          <cell r="H6176" t="str">
            <v>шт.</v>
          </cell>
          <cell r="I6176" t="str">
            <v>pcs.</v>
          </cell>
          <cell r="J6176">
            <v>0</v>
          </cell>
          <cell r="K6176">
            <v>0</v>
          </cell>
          <cell r="L6176" t="str">
            <v>KQ-97-00</v>
          </cell>
          <cell r="M6176" t="str">
            <v>ПредПНР, без ед. изм.</v>
          </cell>
          <cell r="N6176">
            <v>0</v>
          </cell>
          <cell r="O6176" t="str">
            <v>KQ-97-06</v>
          </cell>
          <cell r="P6176" t="str">
            <v>Дополнительная ревизия ЗРА и СППК, шт.</v>
          </cell>
          <cell r="Q6176">
            <v>1</v>
          </cell>
        </row>
        <row r="6177">
          <cell r="E6177" t="str">
            <v>PC00-00-35-031</v>
          </cell>
          <cell r="F6177" t="str">
            <v>Дополнительная ревизия трубопроводной арматуры на условное давление свыше 10 МПа, диаметр условного прохода от 50 до 100 мм (вкл.)</v>
          </cell>
          <cell r="G6177" t="str">
            <v>Additional inspection of pipeline valves for nominal pressure above 10MPa, bore nominal diameter of 50 mm to 100 mm (incl.)</v>
          </cell>
          <cell r="H6177" t="str">
            <v>шт.</v>
          </cell>
          <cell r="I6177" t="str">
            <v>pcs.</v>
          </cell>
          <cell r="J6177">
            <v>0</v>
          </cell>
          <cell r="K6177">
            <v>0</v>
          </cell>
          <cell r="L6177" t="str">
            <v>KQ-97-00</v>
          </cell>
          <cell r="M6177" t="str">
            <v>ПредПНР, без ед. изм.</v>
          </cell>
          <cell r="N6177">
            <v>0</v>
          </cell>
          <cell r="O6177" t="str">
            <v>KQ-97-06</v>
          </cell>
          <cell r="P6177" t="str">
            <v>Дополнительная ревизия ЗРА и СППК, шт.</v>
          </cell>
          <cell r="Q6177">
            <v>1</v>
          </cell>
        </row>
        <row r="6178">
          <cell r="E6178" t="str">
            <v>PC00-00-35-032</v>
          </cell>
          <cell r="F6178" t="str">
            <v>Дополнительная ревизия трубопроводной арматуры на условное давление свыше 10 МПа, диаметр условного прохода от 100 до 150 мм (вкл.)</v>
          </cell>
          <cell r="G6178" t="str">
            <v>Additional inspection of pipeline valves for nominal pressure above 10MPa, bore nominal diameter of 100 mm to 150 mm  (incl.)</v>
          </cell>
          <cell r="H6178" t="str">
            <v>шт.</v>
          </cell>
          <cell r="I6178" t="str">
            <v>pcs.</v>
          </cell>
          <cell r="J6178">
            <v>0</v>
          </cell>
          <cell r="K6178">
            <v>0</v>
          </cell>
          <cell r="L6178" t="str">
            <v>KQ-97-00</v>
          </cell>
          <cell r="M6178" t="str">
            <v>ПредПНР, без ед. изм.</v>
          </cell>
          <cell r="N6178">
            <v>0</v>
          </cell>
          <cell r="O6178" t="str">
            <v>KQ-97-06</v>
          </cell>
          <cell r="P6178" t="str">
            <v>Дополнительная ревизия ЗРА и СППК, шт.</v>
          </cell>
          <cell r="Q6178">
            <v>1</v>
          </cell>
        </row>
        <row r="6179">
          <cell r="E6179" t="str">
            <v>PC00-00-35-033</v>
          </cell>
          <cell r="F6179" t="str">
            <v>Дополнительная ревизия трубопроводной арматуры на условное давление свыше 10 МПа, диаметр условного прохода от 150 до 200 мм (вкл.)</v>
          </cell>
          <cell r="G6179" t="str">
            <v>Additional inspection of pipeline valves for nominal pressure above 10MPa, bore nominal diameter diameter of 150 mm to 200 mm (incl.)</v>
          </cell>
          <cell r="H6179" t="str">
            <v>шт.</v>
          </cell>
          <cell r="I6179" t="str">
            <v>pcs.</v>
          </cell>
          <cell r="J6179">
            <v>0</v>
          </cell>
          <cell r="K6179">
            <v>0</v>
          </cell>
          <cell r="L6179" t="str">
            <v>KQ-97-00</v>
          </cell>
          <cell r="M6179" t="str">
            <v>ПредПНР, без ед. изм.</v>
          </cell>
          <cell r="N6179">
            <v>0</v>
          </cell>
          <cell r="O6179" t="str">
            <v>KQ-97-06</v>
          </cell>
          <cell r="P6179" t="str">
            <v>Дополнительная ревизия ЗРА и СППК, шт.</v>
          </cell>
          <cell r="Q6179">
            <v>1</v>
          </cell>
        </row>
        <row r="6180">
          <cell r="E6180" t="str">
            <v>PC00-00-35-034</v>
          </cell>
          <cell r="F6180" t="str">
            <v>Дополнительная ревизия трубопроводной арматуры на условное давление свыше 10 МПа, диаметр условного прохода от 200 до 250 мм (вкл.)</v>
          </cell>
          <cell r="G6180" t="str">
            <v>Additional inspection of pipeline valves for nominal pressure above 10MPa, bore nominal diameter of 200 mm to 250 mm (incl.)</v>
          </cell>
          <cell r="H6180" t="str">
            <v>шт.</v>
          </cell>
          <cell r="I6180" t="str">
            <v>pcs.</v>
          </cell>
          <cell r="J6180">
            <v>0</v>
          </cell>
          <cell r="K6180">
            <v>0</v>
          </cell>
          <cell r="L6180" t="str">
            <v>KQ-97-00</v>
          </cell>
          <cell r="M6180" t="str">
            <v>ПредПНР, без ед. изм.</v>
          </cell>
          <cell r="N6180">
            <v>0</v>
          </cell>
          <cell r="O6180" t="str">
            <v>KQ-97-06</v>
          </cell>
          <cell r="P6180" t="str">
            <v>Дополнительная ревизия ЗРА и СППК, шт.</v>
          </cell>
          <cell r="Q6180">
            <v>1</v>
          </cell>
        </row>
        <row r="6181">
          <cell r="E6181" t="str">
            <v>PC00-00-35-035</v>
          </cell>
          <cell r="F6181" t="str">
            <v>Дополнительная ревизия трубопроводной арматуры на условное давление свыше 10 МПа, диаметр условного прохода от 250 до 300 мм (вкл.)</v>
          </cell>
          <cell r="G6181" t="str">
            <v>Additional inspection of pipeline valves for nominal pressure above 10MPa, bore nominal diameter of 250 mm to 300 mm  (incl.)</v>
          </cell>
          <cell r="H6181" t="str">
            <v>шт.</v>
          </cell>
          <cell r="I6181" t="str">
            <v>pcs.</v>
          </cell>
          <cell r="J6181">
            <v>0</v>
          </cell>
          <cell r="K6181">
            <v>0</v>
          </cell>
          <cell r="L6181" t="str">
            <v>KQ-97-00</v>
          </cell>
          <cell r="M6181" t="str">
            <v>ПредПНР, без ед. изм.</v>
          </cell>
          <cell r="N6181">
            <v>0</v>
          </cell>
          <cell r="O6181" t="str">
            <v>KQ-97-06</v>
          </cell>
          <cell r="P6181" t="str">
            <v>Дополнительная ревизия ЗРА и СППК, шт.</v>
          </cell>
          <cell r="Q6181">
            <v>1</v>
          </cell>
        </row>
        <row r="6182">
          <cell r="E6182" t="str">
            <v>PC00-00-35-036</v>
          </cell>
          <cell r="F6182" t="str">
            <v>Дополнительная ревизия трубопроводной арматуры на условное давление свыше 10 МПа, диаметр условного прохода от 300 до 350 мм (вкл.)</v>
          </cell>
          <cell r="G6182" t="str">
            <v>Additional inspection of pipeline valves for nominal pressure above 10MPa, bore nominal diameter diameter of 300 mm to 350 mm (incl.)</v>
          </cell>
          <cell r="H6182" t="str">
            <v>шт.</v>
          </cell>
          <cell r="I6182" t="str">
            <v>pcs.</v>
          </cell>
          <cell r="J6182">
            <v>0</v>
          </cell>
          <cell r="K6182">
            <v>0</v>
          </cell>
          <cell r="L6182" t="str">
            <v>KQ-97-00</v>
          </cell>
          <cell r="M6182" t="str">
            <v>ПредПНР, без ед. изм.</v>
          </cell>
          <cell r="N6182">
            <v>0</v>
          </cell>
          <cell r="O6182" t="str">
            <v>KQ-97-06</v>
          </cell>
          <cell r="P6182" t="str">
            <v>Дополнительная ревизия ЗРА и СППК, шт.</v>
          </cell>
          <cell r="Q6182">
            <v>1</v>
          </cell>
        </row>
        <row r="6183">
          <cell r="E6183" t="str">
            <v>PC00-00-35-037</v>
          </cell>
          <cell r="F6183" t="str">
            <v>Дополнительная ревизия трубопроводной арматуры на условное давление свыше 10 МПа, диаметр условного прохода от 350 до 400 мм (вкл.)</v>
          </cell>
          <cell r="G6183" t="str">
            <v>Additional inspection of pipeline valves for nominal pressure above 10MPa, bore nominal diameter of 350 mm to 400 mm (incl.)</v>
          </cell>
          <cell r="H6183" t="str">
            <v>шт.</v>
          </cell>
          <cell r="I6183" t="str">
            <v>pcs.</v>
          </cell>
          <cell r="J6183">
            <v>0</v>
          </cell>
          <cell r="K6183">
            <v>0</v>
          </cell>
          <cell r="L6183" t="str">
            <v>KQ-97-00</v>
          </cell>
          <cell r="M6183" t="str">
            <v>ПредПНР, без ед. изм.</v>
          </cell>
          <cell r="N6183">
            <v>0</v>
          </cell>
          <cell r="O6183" t="str">
            <v>KQ-97-06</v>
          </cell>
          <cell r="P6183" t="str">
            <v>Дополнительная ревизия ЗРА и СППК, шт.</v>
          </cell>
          <cell r="Q6183">
            <v>1</v>
          </cell>
        </row>
        <row r="6184">
          <cell r="E6184" t="str">
            <v>PC00-00-35-038</v>
          </cell>
          <cell r="F6184" t="str">
            <v>Дополнительная ревизия трубопроводной арматуры на условное давление свыше 10 МПа, диаметр условного прохода свыше 400 мм</v>
          </cell>
          <cell r="G6184" t="str">
            <v>Additional inspection of pipeline valves for nominal pressure above 10MPa, bore nominal diameter over 400 mm (incl.)</v>
          </cell>
          <cell r="H6184" t="str">
            <v>шт.</v>
          </cell>
          <cell r="I6184" t="str">
            <v>pcs.</v>
          </cell>
          <cell r="J6184">
            <v>0</v>
          </cell>
          <cell r="K6184">
            <v>0</v>
          </cell>
          <cell r="L6184" t="str">
            <v>KQ-97-00</v>
          </cell>
          <cell r="M6184" t="str">
            <v>ПредПНР, без ед. изм.</v>
          </cell>
          <cell r="N6184">
            <v>0</v>
          </cell>
          <cell r="O6184" t="str">
            <v>KQ-97-06</v>
          </cell>
          <cell r="P6184" t="str">
            <v>Дополнительная ревизия ЗРА и СППК, шт.</v>
          </cell>
          <cell r="Q6184">
            <v>1</v>
          </cell>
        </row>
        <row r="6185">
          <cell r="E6185" t="str">
            <v>PC00-00-36</v>
          </cell>
          <cell r="F6185" t="str">
            <v>Дополнительная ревизия предохранительных клапанов</v>
          </cell>
          <cell r="G6185" t="str">
            <v>Additional inspection of safety valves</v>
          </cell>
        </row>
        <row r="6186">
          <cell r="E6186" t="str">
            <v>PC00-00-36-001</v>
          </cell>
          <cell r="F6186" t="str">
            <v>Дополнительная ревизия предохранительных клапанов диаметром до 50 мм (вкл.) на условное давление до 2,5 МПа (вкл.)</v>
          </cell>
          <cell r="G6186" t="str">
            <v>Additional inspection of safety valves, diameter up to 50 mm (incl.) for nominal pressure up to 2.5MPa (incl.)</v>
          </cell>
          <cell r="H6186" t="str">
            <v>шт.</v>
          </cell>
          <cell r="I6186" t="str">
            <v>pcs.</v>
          </cell>
          <cell r="J6186">
            <v>0</v>
          </cell>
          <cell r="K6186">
            <v>0</v>
          </cell>
          <cell r="L6186" t="str">
            <v>KQ-97-00</v>
          </cell>
          <cell r="M6186" t="str">
            <v>ПредПНР, без ед. изм.</v>
          </cell>
          <cell r="N6186">
            <v>0</v>
          </cell>
          <cell r="O6186" t="str">
            <v>KQ-97-06</v>
          </cell>
          <cell r="P6186" t="str">
            <v>Дополнительная ревизия ЗРА и СППК, шт.</v>
          </cell>
          <cell r="Q6186">
            <v>1</v>
          </cell>
        </row>
        <row r="6187">
          <cell r="E6187" t="str">
            <v>PC00-00-36-002</v>
          </cell>
          <cell r="F6187" t="str">
            <v>Дополнительная ревизия предохранительных клапанов диаметром от 50 до 100 мм (вкл.) на условное давление до 2,5 МПа (вкл.)</v>
          </cell>
          <cell r="G6187" t="str">
            <v>Additional inspection of safety valves, diameter from 50 mm to 100 mm  (incl.) for nominal pressure up to 2.5MPa (incl.)</v>
          </cell>
          <cell r="H6187" t="str">
            <v>шт.</v>
          </cell>
          <cell r="I6187" t="str">
            <v>pcs.</v>
          </cell>
          <cell r="J6187">
            <v>0</v>
          </cell>
          <cell r="K6187">
            <v>0</v>
          </cell>
          <cell r="L6187" t="str">
            <v>KQ-97-00</v>
          </cell>
          <cell r="M6187" t="str">
            <v>ПредПНР, без ед. изм.</v>
          </cell>
          <cell r="N6187">
            <v>0</v>
          </cell>
          <cell r="O6187" t="str">
            <v>KQ-97-06</v>
          </cell>
          <cell r="P6187" t="str">
            <v>Дополнительная ревизия ЗРА и СППК, шт.</v>
          </cell>
          <cell r="Q6187">
            <v>1</v>
          </cell>
        </row>
        <row r="6188">
          <cell r="E6188" t="str">
            <v>PC00-00-36-003</v>
          </cell>
          <cell r="F6188" t="str">
            <v>Дополнительная ревизия предохранительных клапанов диаметром от 100 до 150 мм (вкл.) на условное давление до 2,5 МПа (вкл.)</v>
          </cell>
          <cell r="G6188" t="str">
            <v>Additional inspection of safety valves, diameter from 100 mm to 150 mm  (incl.) for nominal pressure up to 2.5MPa (incl.)</v>
          </cell>
          <cell r="H6188" t="str">
            <v>шт.</v>
          </cell>
          <cell r="I6188" t="str">
            <v>pcs.</v>
          </cell>
          <cell r="J6188">
            <v>0</v>
          </cell>
          <cell r="K6188">
            <v>0</v>
          </cell>
          <cell r="L6188" t="str">
            <v>KQ-97-00</v>
          </cell>
          <cell r="M6188" t="str">
            <v>ПредПНР, без ед. изм.</v>
          </cell>
          <cell r="N6188">
            <v>0</v>
          </cell>
          <cell r="O6188" t="str">
            <v>KQ-97-06</v>
          </cell>
          <cell r="P6188" t="str">
            <v>Дополнительная ревизия ЗРА и СППК, шт.</v>
          </cell>
          <cell r="Q6188">
            <v>1</v>
          </cell>
        </row>
        <row r="6189">
          <cell r="E6189" t="str">
            <v>PC00-00-36-004</v>
          </cell>
          <cell r="F6189" t="str">
            <v>Дополнительная ревизия предохранительных клапанов диаметром от 150 до 200 мм (вкл.) на условное давление до 2,5 МПа (вкл.)</v>
          </cell>
          <cell r="G6189" t="str">
            <v>Additional inspection of safety valves, diameter from 150 mm to 200 mm  (incl.) for nominal pressure up to 2.5MPa (incl.)</v>
          </cell>
          <cell r="H6189" t="str">
            <v>шт.</v>
          </cell>
          <cell r="I6189" t="str">
            <v>pcs.</v>
          </cell>
          <cell r="J6189">
            <v>0</v>
          </cell>
          <cell r="K6189">
            <v>0</v>
          </cell>
          <cell r="L6189" t="str">
            <v>KQ-97-00</v>
          </cell>
          <cell r="M6189" t="str">
            <v>ПредПНР, без ед. изм.</v>
          </cell>
          <cell r="N6189">
            <v>0</v>
          </cell>
          <cell r="O6189" t="str">
            <v>KQ-97-06</v>
          </cell>
          <cell r="P6189" t="str">
            <v>Дополнительная ревизия ЗРА и СППК, шт.</v>
          </cell>
          <cell r="Q6189">
            <v>1</v>
          </cell>
        </row>
        <row r="6190">
          <cell r="E6190" t="str">
            <v>PC00-00-36-005</v>
          </cell>
          <cell r="F6190" t="str">
            <v>Дополнительная ревизия предохранительных клапанов диаметром от 200 до 300 мм (вкл.) на условное давление до 2,5 МПа (вкл.)</v>
          </cell>
          <cell r="G6190" t="str">
            <v>Additional inspection of safety valves, diameter from 200 mm to 300 mm  (incl.) for nominal pressure up to 2.5MPa (incl.)</v>
          </cell>
          <cell r="H6190" t="str">
            <v>шт.</v>
          </cell>
          <cell r="I6190" t="str">
            <v>pcs.</v>
          </cell>
          <cell r="J6190">
            <v>0</v>
          </cell>
          <cell r="K6190">
            <v>0</v>
          </cell>
          <cell r="L6190" t="str">
            <v>KQ-97-00</v>
          </cell>
          <cell r="M6190" t="str">
            <v>ПредПНР, без ед. изм.</v>
          </cell>
          <cell r="N6190">
            <v>0</v>
          </cell>
          <cell r="O6190" t="str">
            <v>KQ-97-06</v>
          </cell>
          <cell r="P6190" t="str">
            <v>Дополнительная ревизия ЗРА и СППК, шт.</v>
          </cell>
          <cell r="Q6190">
            <v>1</v>
          </cell>
        </row>
        <row r="6191">
          <cell r="E6191" t="str">
            <v>PC00-00-36-006</v>
          </cell>
          <cell r="F6191" t="str">
            <v>Дополнительная ревизия предохранительных клапанов диаметром свыше 300 мм на условное давление до 2,5 МПа (вкл.)</v>
          </cell>
          <cell r="G6191" t="str">
            <v>Additional inspection of safety valves, diameter over 300 mm (incl.) for nominal pressure up to 2.5MPa (incl.)</v>
          </cell>
          <cell r="H6191" t="str">
            <v>шт.</v>
          </cell>
          <cell r="I6191" t="str">
            <v>pcs.</v>
          </cell>
          <cell r="J6191">
            <v>0</v>
          </cell>
          <cell r="K6191">
            <v>0</v>
          </cell>
          <cell r="L6191" t="str">
            <v>KQ-97-00</v>
          </cell>
          <cell r="M6191" t="str">
            <v>ПредПНР, без ед. изм.</v>
          </cell>
          <cell r="N6191">
            <v>0</v>
          </cell>
          <cell r="O6191" t="str">
            <v>KQ-97-06</v>
          </cell>
          <cell r="P6191" t="str">
            <v>Дополнительная ревизия ЗРА и СППК, шт.</v>
          </cell>
          <cell r="Q6191">
            <v>1</v>
          </cell>
        </row>
        <row r="6192">
          <cell r="E6192" t="str">
            <v>PC00-00-36-007</v>
          </cell>
          <cell r="F6192" t="str">
            <v>Дополнительная ревизия предохранительных клапанов диаметром до 50 мм (вкл.) на условное давление до 6,3 МПа (вкл.)</v>
          </cell>
          <cell r="G6192" t="str">
            <v>Additional inspection of safety valves, diameter up to 50 mm (incl.) for nominal pressure up to 6.3MPa (incl.)</v>
          </cell>
          <cell r="H6192" t="str">
            <v>шт.</v>
          </cell>
          <cell r="I6192" t="str">
            <v>pcs.</v>
          </cell>
          <cell r="J6192">
            <v>0</v>
          </cell>
          <cell r="K6192">
            <v>0</v>
          </cell>
          <cell r="L6192" t="str">
            <v>KQ-97-00</v>
          </cell>
          <cell r="M6192" t="str">
            <v>ПредПНР, без ед. изм.</v>
          </cell>
          <cell r="N6192">
            <v>0</v>
          </cell>
          <cell r="O6192" t="str">
            <v>KQ-97-06</v>
          </cell>
          <cell r="P6192" t="str">
            <v>Дополнительная ревизия ЗРА и СППК, шт.</v>
          </cell>
          <cell r="Q6192">
            <v>1</v>
          </cell>
        </row>
        <row r="6193">
          <cell r="E6193" t="str">
            <v>PC00-00-36-008</v>
          </cell>
          <cell r="F6193" t="str">
            <v>Дополнительная ревизия предохранительных клапанов диаметром от 50 до 100 мм (вкл.) на условное давление до 6,3 МПа (вкл.)</v>
          </cell>
          <cell r="G6193" t="str">
            <v>Additional inspection of safety valves, diameter from 50 mm to 100 mm  (incl.) for nominal pressure up to 6.3MPa (incl.)</v>
          </cell>
          <cell r="H6193" t="str">
            <v>шт.</v>
          </cell>
          <cell r="I6193" t="str">
            <v>pcs.</v>
          </cell>
          <cell r="J6193">
            <v>0</v>
          </cell>
          <cell r="K6193">
            <v>0</v>
          </cell>
          <cell r="L6193" t="str">
            <v>KQ-97-00</v>
          </cell>
          <cell r="M6193" t="str">
            <v>ПредПНР, без ед. изм.</v>
          </cell>
          <cell r="N6193">
            <v>0</v>
          </cell>
          <cell r="O6193" t="str">
            <v>KQ-97-06</v>
          </cell>
          <cell r="P6193" t="str">
            <v>Дополнительная ревизия ЗРА и СППК, шт.</v>
          </cell>
          <cell r="Q6193">
            <v>1</v>
          </cell>
        </row>
        <row r="6194">
          <cell r="E6194" t="str">
            <v>PC00-00-36-009</v>
          </cell>
          <cell r="F6194" t="str">
            <v>Дополнительная ревизия предохранительных клапанов диаметром от 100 до 150 мм (вкл.) на условное давление до 6,3 МПа (вкл.)</v>
          </cell>
          <cell r="G6194" t="str">
            <v>Additional inspection of safety valves, diameter from 100 mm to 150 mm  (incl.) for nominal pressure up to 6.3MPa (incl.)</v>
          </cell>
          <cell r="H6194" t="str">
            <v>шт.</v>
          </cell>
          <cell r="I6194" t="str">
            <v>pcs.</v>
          </cell>
          <cell r="J6194">
            <v>0</v>
          </cell>
          <cell r="K6194">
            <v>0</v>
          </cell>
          <cell r="L6194" t="str">
            <v>KQ-97-00</v>
          </cell>
          <cell r="M6194" t="str">
            <v>ПредПНР, без ед. изм.</v>
          </cell>
          <cell r="N6194">
            <v>0</v>
          </cell>
          <cell r="O6194" t="str">
            <v>KQ-97-06</v>
          </cell>
          <cell r="P6194" t="str">
            <v>Дополнительная ревизия ЗРА и СППК, шт.</v>
          </cell>
          <cell r="Q6194">
            <v>1</v>
          </cell>
        </row>
        <row r="6195">
          <cell r="E6195" t="str">
            <v>PC00-00-36-010</v>
          </cell>
          <cell r="F6195" t="str">
            <v>Дополнительная ревизия предохранительных клапанов диаметром от 150 до 200 мм (вкл.) на условное давление до 6,3 МПа (вкл.)</v>
          </cell>
          <cell r="G6195" t="str">
            <v>Additional inspection of safety valves, diameter from 150 mm to 200 mm  (incl.) for nominal pressure up to 6.3MPa (incl.)</v>
          </cell>
          <cell r="H6195" t="str">
            <v>шт.</v>
          </cell>
          <cell r="I6195" t="str">
            <v>pcs.</v>
          </cell>
          <cell r="J6195">
            <v>0</v>
          </cell>
          <cell r="K6195">
            <v>0</v>
          </cell>
          <cell r="L6195" t="str">
            <v>KQ-97-00</v>
          </cell>
          <cell r="M6195" t="str">
            <v>ПредПНР, без ед. изм.</v>
          </cell>
          <cell r="N6195">
            <v>0</v>
          </cell>
          <cell r="O6195" t="str">
            <v>KQ-97-06</v>
          </cell>
          <cell r="P6195" t="str">
            <v>Дополнительная ревизия ЗРА и СППК, шт.</v>
          </cell>
          <cell r="Q6195">
            <v>1</v>
          </cell>
        </row>
        <row r="6196">
          <cell r="E6196" t="str">
            <v>PC00-00-36-011</v>
          </cell>
          <cell r="F6196" t="str">
            <v>Дополнительная ревизия предохранительных клапанов диаметром свыше 200 мм на условное давление до 6,3 МПа (вкл.)</v>
          </cell>
          <cell r="G6196" t="str">
            <v>Additional inspection of safety valves, diameter over 200 mm (incl.) for nominal pressure up to 6.3MPa (incl.)</v>
          </cell>
          <cell r="H6196" t="str">
            <v>шт.</v>
          </cell>
          <cell r="I6196" t="str">
            <v>pcs.</v>
          </cell>
          <cell r="J6196">
            <v>0</v>
          </cell>
          <cell r="K6196">
            <v>0</v>
          </cell>
          <cell r="L6196" t="str">
            <v>KQ-97-00</v>
          </cell>
          <cell r="M6196" t="str">
            <v>ПредПНР, без ед. изм.</v>
          </cell>
          <cell r="N6196">
            <v>0</v>
          </cell>
          <cell r="O6196" t="str">
            <v>KQ-97-06</v>
          </cell>
          <cell r="P6196" t="str">
            <v>Дополнительная ревизия ЗРА и СППК, шт.</v>
          </cell>
          <cell r="Q6196">
            <v>1</v>
          </cell>
        </row>
        <row r="6197">
          <cell r="E6197" t="str">
            <v>PC00-00-36-012</v>
          </cell>
          <cell r="F6197" t="str">
            <v>Дополнительная ревизия предохранительных клапанов диаметром до 50 мм (вкл.) на условное давление до 10 МПа (вкл.)</v>
          </cell>
          <cell r="G6197" t="str">
            <v>Additional inspection of safety valves, diameter up to 50 mm (incl.) for nominal pressure up to 10MPa (incl.)</v>
          </cell>
          <cell r="H6197" t="str">
            <v>шт.</v>
          </cell>
          <cell r="I6197" t="str">
            <v>pcs.</v>
          </cell>
          <cell r="J6197">
            <v>0</v>
          </cell>
          <cell r="K6197">
            <v>0</v>
          </cell>
          <cell r="L6197" t="str">
            <v>KQ-97-00</v>
          </cell>
          <cell r="M6197" t="str">
            <v>ПредПНР, без ед. изм.</v>
          </cell>
          <cell r="N6197">
            <v>0</v>
          </cell>
          <cell r="O6197" t="str">
            <v>KQ-97-06</v>
          </cell>
          <cell r="P6197" t="str">
            <v>Дополнительная ревизия ЗРА и СППК, шт.</v>
          </cell>
          <cell r="Q6197">
            <v>1</v>
          </cell>
        </row>
        <row r="6198">
          <cell r="E6198" t="str">
            <v>PC00-00-36-013</v>
          </cell>
          <cell r="F6198" t="str">
            <v>Дополнительная ревизия предохранительных клапанов диаметром от 50 до 100 мм (вкл.) на условное давление до 10 МПа (вкл.)</v>
          </cell>
          <cell r="G6198" t="str">
            <v>Additional inspection of safety valves, diameter from 50 mm to 100 mm  (incl.) for nominal pressure up to 10MPa (incl.)</v>
          </cell>
          <cell r="H6198" t="str">
            <v>шт.</v>
          </cell>
          <cell r="I6198" t="str">
            <v>pcs.</v>
          </cell>
          <cell r="J6198">
            <v>0</v>
          </cell>
          <cell r="K6198">
            <v>0</v>
          </cell>
          <cell r="L6198" t="str">
            <v>KQ-97-00</v>
          </cell>
          <cell r="M6198" t="str">
            <v>ПредПНР, без ед. изм.</v>
          </cell>
          <cell r="N6198">
            <v>0</v>
          </cell>
          <cell r="O6198" t="str">
            <v>KQ-97-06</v>
          </cell>
          <cell r="P6198" t="str">
            <v>Дополнительная ревизия ЗРА и СППК, шт.</v>
          </cell>
          <cell r="Q6198">
            <v>1</v>
          </cell>
        </row>
        <row r="6199">
          <cell r="E6199" t="str">
            <v>PC00-00-36-014</v>
          </cell>
          <cell r="F6199" t="str">
            <v>Дополнительная ревизия предохранительных клапанов диаметром от 100 до 150 мм (вкл.) на условное давление до 10 МПа (вкл.)</v>
          </cell>
          <cell r="G6199" t="str">
            <v>Additional inspection of safety valves, diameter from 100 mm to 150 mm  (incl.) for nominal pressure up to 10MPa (incl.)</v>
          </cell>
          <cell r="H6199" t="str">
            <v>шт.</v>
          </cell>
          <cell r="I6199" t="str">
            <v>pcs.</v>
          </cell>
          <cell r="J6199">
            <v>0</v>
          </cell>
          <cell r="K6199">
            <v>0</v>
          </cell>
          <cell r="L6199" t="str">
            <v>KQ-97-00</v>
          </cell>
          <cell r="M6199" t="str">
            <v>ПредПНР, без ед. изм.</v>
          </cell>
          <cell r="N6199">
            <v>0</v>
          </cell>
          <cell r="O6199" t="str">
            <v>KQ-97-06</v>
          </cell>
          <cell r="P6199" t="str">
            <v>Дополнительная ревизия ЗРА и СППК, шт.</v>
          </cell>
          <cell r="Q6199">
            <v>1</v>
          </cell>
        </row>
        <row r="6200">
          <cell r="E6200" t="str">
            <v>PC00-00-36-015</v>
          </cell>
          <cell r="F6200" t="str">
            <v>Дополнительная ревизия предохранительных клапанов диаметром свыше 150 мм на условное давление до 10 МПа (вкл.)</v>
          </cell>
          <cell r="G6200" t="str">
            <v>Additional inspection of safety valves, diameter over 150 mm (incl.) for nominal pressure up to 10MPa (incl.)</v>
          </cell>
          <cell r="H6200" t="str">
            <v>шт.</v>
          </cell>
          <cell r="I6200" t="str">
            <v>pcs.</v>
          </cell>
          <cell r="J6200">
            <v>0</v>
          </cell>
          <cell r="K6200">
            <v>0</v>
          </cell>
          <cell r="L6200" t="str">
            <v>KQ-97-00</v>
          </cell>
          <cell r="M6200" t="str">
            <v>ПредПНР, без ед. изм.</v>
          </cell>
          <cell r="N6200">
            <v>0</v>
          </cell>
          <cell r="O6200" t="str">
            <v>KQ-97-06</v>
          </cell>
          <cell r="P6200" t="str">
            <v>Дополнительная ревизия ЗРА и СППК, шт.</v>
          </cell>
          <cell r="Q6200">
            <v>1</v>
          </cell>
        </row>
        <row r="6201">
          <cell r="E6201" t="str">
            <v>PC00-00-36-016</v>
          </cell>
          <cell r="F6201" t="str">
            <v>Дополнительная ревизия предохранительных клапанов диаметром до 50 мм (вкл.) на условное давление свыше 10 МПа</v>
          </cell>
          <cell r="G6201" t="str">
            <v>Additional inspection of safety valves, diameter up to 50 mm (incl.) for nominal pressure over 10MPa (incl.)</v>
          </cell>
          <cell r="H6201" t="str">
            <v>шт.</v>
          </cell>
          <cell r="I6201" t="str">
            <v>pcs.</v>
          </cell>
          <cell r="J6201">
            <v>0</v>
          </cell>
          <cell r="K6201">
            <v>0</v>
          </cell>
          <cell r="L6201" t="str">
            <v>KQ-97-00</v>
          </cell>
          <cell r="M6201" t="str">
            <v>ПредПНР, без ед. изм.</v>
          </cell>
          <cell r="N6201">
            <v>0</v>
          </cell>
          <cell r="O6201" t="str">
            <v>KQ-97-06</v>
          </cell>
          <cell r="P6201" t="str">
            <v>Дополнительная ревизия ЗРА и СППК, шт.</v>
          </cell>
          <cell r="Q6201">
            <v>1</v>
          </cell>
        </row>
        <row r="6202">
          <cell r="E6202" t="str">
            <v>PC00-00-36-017</v>
          </cell>
          <cell r="F6202" t="str">
            <v>Дополнительная ревизия предохранительных клапанов диаметром от 50 до 100 мм (вкл.) на условное давление свыше 10 МПа</v>
          </cell>
          <cell r="G6202" t="str">
            <v>Additional inspection of safety valves, diameter from 50 mm to 100 mm  (incl.) for nominal pressure over 10MPa (incl.)</v>
          </cell>
          <cell r="H6202" t="str">
            <v>шт.</v>
          </cell>
          <cell r="I6202" t="str">
            <v>pcs.</v>
          </cell>
          <cell r="J6202">
            <v>0</v>
          </cell>
          <cell r="K6202">
            <v>0</v>
          </cell>
          <cell r="L6202" t="str">
            <v>KQ-97-00</v>
          </cell>
          <cell r="M6202" t="str">
            <v>ПредПНР, без ед. изм.</v>
          </cell>
          <cell r="N6202">
            <v>0</v>
          </cell>
          <cell r="O6202" t="str">
            <v>KQ-97-06</v>
          </cell>
          <cell r="P6202" t="str">
            <v>Дополнительная ревизия ЗРА и СППК, шт.</v>
          </cell>
          <cell r="Q6202">
            <v>1</v>
          </cell>
        </row>
        <row r="6203">
          <cell r="E6203" t="str">
            <v>PC00-00-36-018</v>
          </cell>
          <cell r="F6203" t="str">
            <v>Дополнительная ревизия предохранительных клапанов диаметром от 100 до 150 мм (вкл.) на условное давление свыше 10 МПа</v>
          </cell>
          <cell r="G6203" t="str">
            <v>Additional inspection of safety valves, diameter from 100 mm to 150 mm  (incl.) for nominal pressure over 10MPa (incl.)</v>
          </cell>
          <cell r="H6203" t="str">
            <v>шт.</v>
          </cell>
          <cell r="I6203" t="str">
            <v>pcs.</v>
          </cell>
          <cell r="J6203">
            <v>0</v>
          </cell>
          <cell r="K6203">
            <v>0</v>
          </cell>
          <cell r="L6203" t="str">
            <v>KQ-97-00</v>
          </cell>
          <cell r="M6203" t="str">
            <v>ПредПНР, без ед. изм.</v>
          </cell>
          <cell r="N6203">
            <v>0</v>
          </cell>
          <cell r="O6203" t="str">
            <v>KQ-97-06</v>
          </cell>
          <cell r="P6203" t="str">
            <v>Дополнительная ревизия ЗРА и СППК, шт.</v>
          </cell>
          <cell r="Q6203">
            <v>1</v>
          </cell>
        </row>
        <row r="6204">
          <cell r="E6204" t="str">
            <v>PC00-00-36-019</v>
          </cell>
          <cell r="F6204" t="str">
            <v>Дополнительная ревизия предохранительных клапанов диаметром свыше 150 мм на условное давление свыше 10 МПа</v>
          </cell>
          <cell r="G6204" t="str">
            <v>Additional inspection of safety valves, diameter over 150 mm (incl.) for nominal pressure over 10MPa (incl.)</v>
          </cell>
          <cell r="H6204" t="str">
            <v>шт.</v>
          </cell>
          <cell r="I6204" t="str">
            <v>pcs.</v>
          </cell>
          <cell r="J6204">
            <v>0</v>
          </cell>
          <cell r="K6204">
            <v>0</v>
          </cell>
          <cell r="L6204" t="str">
            <v>KQ-97-00</v>
          </cell>
          <cell r="M6204" t="str">
            <v>ПредПНР, без ед. изм.</v>
          </cell>
          <cell r="N6204">
            <v>0</v>
          </cell>
          <cell r="O6204" t="str">
            <v>KQ-97-06</v>
          </cell>
          <cell r="P6204" t="str">
            <v>Дополнительная ревизия ЗРА и СППК, шт.</v>
          </cell>
          <cell r="Q6204">
            <v>1</v>
          </cell>
        </row>
        <row r="6205">
          <cell r="E6205" t="str">
            <v>PC00-00-39</v>
          </cell>
          <cell r="F6205" t="str">
            <v>Заправка расходных емкостей пенообразователем</v>
          </cell>
          <cell r="G6205" t="str">
            <v>Filling the day tanks with the foaming agent</v>
          </cell>
        </row>
        <row r="6206">
          <cell r="E6206" t="str">
            <v>PC00-00-39-001</v>
          </cell>
          <cell r="F6206" t="str">
            <v>Заправка расходных емкостей пенообразователем</v>
          </cell>
          <cell r="G6206" t="str">
            <v>Filling the day tanks with the foaming agent</v>
          </cell>
          <cell r="H6206" t="str">
            <v>м3</v>
          </cell>
          <cell r="I6206" t="str">
            <v>m3</v>
          </cell>
          <cell r="J6206">
            <v>0</v>
          </cell>
          <cell r="K6206">
            <v>0</v>
          </cell>
          <cell r="L6206" t="str">
            <v>KQ-97-00</v>
          </cell>
          <cell r="M6206" t="str">
            <v>ПредПНР, без ед. изм.</v>
          </cell>
          <cell r="N6206">
            <v>0</v>
          </cell>
          <cell r="O6206" t="str">
            <v>KQ-97-07</v>
          </cell>
          <cell r="P6206" t="str">
            <v>Зарядка гидроаккумулятора, м3</v>
          </cell>
          <cell r="Q6206">
            <v>1</v>
          </cell>
        </row>
        <row r="6207">
          <cell r="E6207" t="str">
            <v>PC00-20</v>
          </cell>
          <cell r="F6207" t="str">
            <v>РАБОТЫ ПО ЭЛЕКТРООБОРУДОВАНИЮ до 35 кВ</v>
          </cell>
          <cell r="G6207" t="str">
            <v>WORKS ON ELECTRICAL EQUIPMENT UP TO 35 KV</v>
          </cell>
        </row>
        <row r="6208">
          <cell r="E6208" t="str">
            <v>PC00-20-01</v>
          </cell>
          <cell r="F6208" t="str">
            <v>Трансформатор силовой до 35 кВ</v>
          </cell>
          <cell r="G6208" t="str">
            <v>Power transformer up to 35 kV</v>
          </cell>
        </row>
        <row r="6209">
          <cell r="E6209" t="str">
            <v>PC00-20-01-001</v>
          </cell>
          <cell r="F6209" t="str">
            <v>Индивидуальные и функциональные испытания. Трансформатор силовой сухой, с номинальным напряжением первичной обмотки 6-35 кВ, с естественным охлаждением</v>
          </cell>
          <cell r="G6209" t="str">
            <v>Individual and functional tests Dry power transformer with primary winding rated voltage from 6 to 35 kV, self-cooled</v>
          </cell>
          <cell r="H6209" t="str">
            <v>шт.</v>
          </cell>
          <cell r="I6209" t="str">
            <v>pcs.</v>
          </cell>
          <cell r="J6209">
            <v>0</v>
          </cell>
          <cell r="K6209">
            <v>0</v>
          </cell>
          <cell r="L6209" t="str">
            <v>KQ-97-00</v>
          </cell>
          <cell r="M6209" t="str">
            <v>ПредПНР, без ед. изм.</v>
          </cell>
          <cell r="N6209">
            <v>0</v>
          </cell>
          <cell r="O6209" t="str">
            <v>KQ-97-08</v>
          </cell>
          <cell r="P6209" t="str">
            <v>Индивидуальные испытания электрооборудования, шт.</v>
          </cell>
          <cell r="Q6209">
            <v>1</v>
          </cell>
        </row>
        <row r="6210">
          <cell r="E6210" t="str">
            <v>PC00-20-01-002</v>
          </cell>
          <cell r="F6210" t="str">
            <v>Индивидуальные и функциональные испытания. Трансформатор силовой сухой, с номинальным напряжением первичной обмотки 6-35 кВ, с принудительным охлаждением</v>
          </cell>
          <cell r="G6210" t="str">
            <v>Individual and functional tests Dry power transformer with primary winding rated voltage from 6 to 35 kV with forced cooling</v>
          </cell>
          <cell r="H6210" t="str">
            <v>шт.</v>
          </cell>
          <cell r="I6210" t="str">
            <v>pcs.</v>
          </cell>
          <cell r="J6210">
            <v>0</v>
          </cell>
          <cell r="K6210">
            <v>0</v>
          </cell>
          <cell r="L6210" t="str">
            <v>KQ-97-00</v>
          </cell>
          <cell r="M6210" t="str">
            <v>ПредПНР, без ед. изм.</v>
          </cell>
          <cell r="N6210">
            <v>0</v>
          </cell>
          <cell r="O6210" t="str">
            <v>KQ-97-08</v>
          </cell>
          <cell r="P6210" t="str">
            <v>Индивидуальные испытания электрооборудования, шт.</v>
          </cell>
          <cell r="Q6210">
            <v>1</v>
          </cell>
        </row>
        <row r="6211">
          <cell r="E6211" t="str">
            <v>PC00-20-01-003</v>
          </cell>
          <cell r="F6211" t="str">
            <v>Индивидуальные и функциональные испытания. Трансформатор силовой масляный, с номинальным напряжением первичной обмотки 6-35 кВ, с естественным охлаждением</v>
          </cell>
          <cell r="G6211" t="str">
            <v>Individual and functional tests Oil power transformer with primary winding rated voltage  from 6 to 35 kV, self-cooled</v>
          </cell>
          <cell r="H6211" t="str">
            <v>шт.</v>
          </cell>
          <cell r="I6211" t="str">
            <v>pcs.</v>
          </cell>
          <cell r="J6211">
            <v>0</v>
          </cell>
          <cell r="K6211">
            <v>0</v>
          </cell>
          <cell r="L6211" t="str">
            <v>KQ-97-00</v>
          </cell>
          <cell r="M6211" t="str">
            <v>ПредПНР, без ед. изм.</v>
          </cell>
          <cell r="N6211">
            <v>0</v>
          </cell>
          <cell r="O6211" t="str">
            <v>KQ-97-08</v>
          </cell>
          <cell r="P6211" t="str">
            <v>Индивидуальные испытания электрооборудования, шт.</v>
          </cell>
          <cell r="Q6211">
            <v>1</v>
          </cell>
        </row>
        <row r="6212">
          <cell r="E6212" t="str">
            <v>PC00-20-01-004</v>
          </cell>
          <cell r="F6212" t="str">
            <v>Индивидуальные и функциональные испытания. Трансформатор силовой масляный, с номинальным напряжением первичной обмотки 6-35 кВ, с принудительным охлаждением</v>
          </cell>
          <cell r="G6212" t="str">
            <v>Individual and functional tests Oil power transformer with primary winding rated voltage from 6 to 35 kV with forced cooling</v>
          </cell>
          <cell r="H6212" t="str">
            <v>шт.</v>
          </cell>
          <cell r="I6212" t="str">
            <v>pcs.</v>
          </cell>
          <cell r="J6212">
            <v>0</v>
          </cell>
          <cell r="K6212">
            <v>0</v>
          </cell>
          <cell r="L6212" t="str">
            <v>KQ-97-00</v>
          </cell>
          <cell r="M6212" t="str">
            <v>ПредПНР, без ед. изм.</v>
          </cell>
          <cell r="N6212">
            <v>0</v>
          </cell>
          <cell r="O6212" t="str">
            <v>KQ-97-08</v>
          </cell>
          <cell r="P6212" t="str">
            <v>Индивидуальные испытания электрооборудования, шт.</v>
          </cell>
          <cell r="Q6212">
            <v>1</v>
          </cell>
        </row>
        <row r="6213">
          <cell r="E6213" t="str">
            <v>PC00-20-02</v>
          </cell>
          <cell r="F6213" t="str">
            <v>Шинопровод до 35 кВ</v>
          </cell>
          <cell r="G6213" t="str">
            <v>Bus duct up to 35 kV</v>
          </cell>
        </row>
        <row r="6214">
          <cell r="E6214" t="str">
            <v>PC00-20-02-001</v>
          </cell>
          <cell r="F6214" t="str">
            <v>Индивидуальные и функциональные испытания. Шинопровод 6-35 кВ (трехфазный+N)</v>
          </cell>
          <cell r="G6214" t="str">
            <v>Individual and functional tests Bus duct 35 kV (three-phase+N)</v>
          </cell>
          <cell r="H6214" t="str">
            <v>шт.</v>
          </cell>
          <cell r="I6214" t="str">
            <v>pcs.</v>
          </cell>
          <cell r="J6214">
            <v>0</v>
          </cell>
          <cell r="K6214">
            <v>0</v>
          </cell>
          <cell r="L6214" t="str">
            <v>KQ-97-00</v>
          </cell>
          <cell r="M6214" t="str">
            <v>ПредПНР, без ед. изм.</v>
          </cell>
          <cell r="N6214">
            <v>0</v>
          </cell>
          <cell r="O6214" t="str">
            <v>KQ-97-09</v>
          </cell>
          <cell r="P6214" t="str">
            <v>Тестирование и проверка кабельных линий, шт.</v>
          </cell>
          <cell r="Q6214">
            <v>1</v>
          </cell>
        </row>
        <row r="6215">
          <cell r="E6215" t="str">
            <v>PC00-20-02-002</v>
          </cell>
          <cell r="F6215" t="str">
            <v>Индивидуальные и функциональные испытания. Шинопровод до 1 кВ (трехфазный+N)</v>
          </cell>
          <cell r="G6215" t="str">
            <v>Individual and functional tests Bus duct up to 1 kV (three-phase+N)</v>
          </cell>
          <cell r="H6215" t="str">
            <v>шт.</v>
          </cell>
          <cell r="I6215" t="str">
            <v>pcs.</v>
          </cell>
          <cell r="J6215">
            <v>0</v>
          </cell>
          <cell r="K6215">
            <v>0</v>
          </cell>
          <cell r="L6215" t="str">
            <v>KQ-97-00</v>
          </cell>
          <cell r="M6215" t="str">
            <v>ПредПНР, без ед. изм.</v>
          </cell>
          <cell r="N6215">
            <v>0</v>
          </cell>
          <cell r="O6215" t="str">
            <v>KQ-97-09</v>
          </cell>
          <cell r="P6215" t="str">
            <v>Тестирование и проверка кабельных линий, шт.</v>
          </cell>
          <cell r="Q6215">
            <v>1</v>
          </cell>
        </row>
        <row r="6216">
          <cell r="E6216" t="str">
            <v>PC00-20-03</v>
          </cell>
          <cell r="F6216" t="str">
            <v>Кабельная линия до 35 кВ</v>
          </cell>
          <cell r="G6216" t="str">
            <v>Cable line up to 35 kV</v>
          </cell>
        </row>
        <row r="6217">
          <cell r="E6217" t="str">
            <v>PC00-20-03-001</v>
          </cell>
          <cell r="F6217" t="str">
            <v>Индивидуальные и функциональные испытания. Кабельная линия свыше 1 кВ до 35 кВ</v>
          </cell>
          <cell r="G6217" t="str">
            <v>Individual and functional tests Cable line, from 1 kV to 35 kV</v>
          </cell>
          <cell r="H6217" t="str">
            <v>линия</v>
          </cell>
          <cell r="I6217" t="str">
            <v>line</v>
          </cell>
          <cell r="J6217">
            <v>0</v>
          </cell>
          <cell r="K6217">
            <v>0</v>
          </cell>
          <cell r="L6217" t="str">
            <v>KQ-97-00</v>
          </cell>
          <cell r="M6217" t="str">
            <v>ПредПНР, без ед. изм.</v>
          </cell>
          <cell r="N6217">
            <v>0</v>
          </cell>
          <cell r="O6217" t="str">
            <v>KQ-97-09</v>
          </cell>
          <cell r="P6217" t="str">
            <v>Тестирование и проверка кабельных линий, шт.</v>
          </cell>
          <cell r="Q6217">
            <v>1</v>
          </cell>
        </row>
        <row r="6218">
          <cell r="E6218" t="str">
            <v>PC00-20-03-002</v>
          </cell>
          <cell r="F6218" t="str">
            <v>Индивидуальные и функциональные испытания. Кабельная линия до 1 кВ</v>
          </cell>
          <cell r="G6218" t="str">
            <v>Individual and functional tests Cable line, up to 1 kV</v>
          </cell>
          <cell r="H6218" t="str">
            <v>линия</v>
          </cell>
          <cell r="I6218" t="str">
            <v>line</v>
          </cell>
          <cell r="J6218">
            <v>0</v>
          </cell>
          <cell r="K6218">
            <v>0</v>
          </cell>
          <cell r="L6218" t="str">
            <v>KQ-97-00</v>
          </cell>
          <cell r="M6218" t="str">
            <v>ПредПНР, без ед. изм.</v>
          </cell>
          <cell r="N6218">
            <v>0</v>
          </cell>
          <cell r="O6218" t="str">
            <v>KQ-97-09</v>
          </cell>
          <cell r="P6218" t="str">
            <v>Тестирование и проверка кабельных линий, шт.</v>
          </cell>
          <cell r="Q6218">
            <v>1</v>
          </cell>
        </row>
        <row r="6219">
          <cell r="E6219" t="str">
            <v>PC00-20-04</v>
          </cell>
          <cell r="F6219" t="str">
            <v>Распределительное устройство до 35 кВ</v>
          </cell>
          <cell r="G6219" t="str">
            <v>Switchgear up to 35 kV</v>
          </cell>
        </row>
        <row r="6220">
          <cell r="E6220" t="str">
            <v>PC00-20-04-001</v>
          </cell>
          <cell r="F6220" t="str">
            <v>Индивидуальные и функциональные испытания. Ячейка ввода 6-35 кВ</v>
          </cell>
          <cell r="G6220" t="str">
            <v>Individual and functional tests 6-35 kV input cell</v>
          </cell>
          <cell r="H6220" t="str">
            <v>шт.</v>
          </cell>
          <cell r="I6220" t="str">
            <v>pcs.</v>
          </cell>
          <cell r="J6220">
            <v>0</v>
          </cell>
          <cell r="K6220">
            <v>0</v>
          </cell>
          <cell r="L6220" t="str">
            <v>KQ-97-00</v>
          </cell>
          <cell r="M6220" t="str">
            <v>ПредПНР, без ед. изм.</v>
          </cell>
          <cell r="N6220">
            <v>0</v>
          </cell>
          <cell r="O6220" t="str">
            <v>KQ-97-08</v>
          </cell>
          <cell r="P6220" t="str">
            <v>Индивидуальные испытания электрооборудования, шт.</v>
          </cell>
          <cell r="Q6220">
            <v>1</v>
          </cell>
        </row>
        <row r="6221">
          <cell r="E6221" t="str">
            <v>PC00-20-04-002</v>
          </cell>
          <cell r="F6221" t="str">
            <v>Индивидуальные и функциональные испытания. Отходящая ячейка 6-35 кВ</v>
          </cell>
          <cell r="G6221" t="str">
            <v>Individual and functional tests 6-35 kV output cell</v>
          </cell>
          <cell r="H6221" t="str">
            <v>шт.</v>
          </cell>
          <cell r="I6221" t="str">
            <v>pcs.</v>
          </cell>
          <cell r="J6221">
            <v>0</v>
          </cell>
          <cell r="K6221">
            <v>0</v>
          </cell>
          <cell r="L6221" t="str">
            <v>KQ-97-00</v>
          </cell>
          <cell r="M6221" t="str">
            <v>ПредПНР, без ед. изм.</v>
          </cell>
          <cell r="N6221">
            <v>0</v>
          </cell>
          <cell r="O6221" t="str">
            <v>KQ-97-08</v>
          </cell>
          <cell r="P6221" t="str">
            <v>Индивидуальные испытания электрооборудования, шт.</v>
          </cell>
          <cell r="Q6221">
            <v>1</v>
          </cell>
        </row>
        <row r="6222">
          <cell r="E6222" t="str">
            <v>PC00-20-04-003</v>
          </cell>
          <cell r="F6222" t="str">
            <v>Индивидуальные и функциональные испытания. Ячейка ввода до 1 кВ</v>
          </cell>
          <cell r="G6222" t="str">
            <v>Individual and functional tests Input cell, up to 1 kV</v>
          </cell>
          <cell r="H6222" t="str">
            <v>шт.</v>
          </cell>
          <cell r="I6222" t="str">
            <v>pcs.</v>
          </cell>
          <cell r="J6222">
            <v>0</v>
          </cell>
          <cell r="K6222">
            <v>0</v>
          </cell>
          <cell r="L6222" t="str">
            <v>KQ-97-00</v>
          </cell>
          <cell r="M6222" t="str">
            <v>ПредПНР, без ед. изм.</v>
          </cell>
          <cell r="N6222">
            <v>0</v>
          </cell>
          <cell r="O6222" t="str">
            <v>KQ-97-08</v>
          </cell>
          <cell r="P6222" t="str">
            <v>Индивидуальные испытания электрооборудования, шт.</v>
          </cell>
          <cell r="Q6222">
            <v>1</v>
          </cell>
        </row>
        <row r="6223">
          <cell r="E6223" t="str">
            <v>PC00-20-04-004</v>
          </cell>
          <cell r="F6223" t="str">
            <v>Индивидуальные и функциональные испытания. Отходящая ячейка до 1 кВ</v>
          </cell>
          <cell r="G6223" t="str">
            <v>Individual and functional tests Output cell, up to 1 kV</v>
          </cell>
          <cell r="H6223" t="str">
            <v>шт.</v>
          </cell>
          <cell r="I6223" t="str">
            <v>pcs.</v>
          </cell>
          <cell r="J6223">
            <v>0</v>
          </cell>
          <cell r="K6223">
            <v>0</v>
          </cell>
          <cell r="L6223" t="str">
            <v>KQ-97-00</v>
          </cell>
          <cell r="M6223" t="str">
            <v>ПредПНР, без ед. изм.</v>
          </cell>
          <cell r="N6223">
            <v>0</v>
          </cell>
          <cell r="O6223" t="str">
            <v>KQ-97-08</v>
          </cell>
          <cell r="P6223" t="str">
            <v>Индивидуальные испытания электрооборудования, шт.</v>
          </cell>
          <cell r="Q6223">
            <v>1</v>
          </cell>
        </row>
        <row r="6224">
          <cell r="E6224" t="str">
            <v>PC00-20-04-005</v>
          </cell>
          <cell r="F6224" t="str">
            <v>Индивидуальные и функциональные испытания. Ячейка секционного выключателя с АВР 6-35 кВ</v>
          </cell>
          <cell r="G6224" t="str">
            <v>Individual and functional tests Bus tie cell with an ATS (automatic transfer switch) from 6 to 35 kV</v>
          </cell>
          <cell r="H6224" t="str">
            <v>шт.</v>
          </cell>
          <cell r="I6224" t="str">
            <v>pcs.</v>
          </cell>
          <cell r="J6224">
            <v>0</v>
          </cell>
          <cell r="K6224">
            <v>0</v>
          </cell>
          <cell r="L6224" t="str">
            <v>KQ-97-00</v>
          </cell>
          <cell r="M6224" t="str">
            <v>ПредПНР, без ед. изм.</v>
          </cell>
          <cell r="N6224">
            <v>0</v>
          </cell>
          <cell r="O6224" t="str">
            <v>KQ-97-08</v>
          </cell>
          <cell r="P6224" t="str">
            <v>Индивидуальные испытания электрооборудования, шт.</v>
          </cell>
          <cell r="Q6224">
            <v>1</v>
          </cell>
        </row>
        <row r="6225">
          <cell r="E6225" t="str">
            <v>PC00-20-04-006</v>
          </cell>
          <cell r="F6225" t="str">
            <v>Индивидуальные и функциональные испытания. Ячейка секционного выключателя с АВР до 1 кВ</v>
          </cell>
          <cell r="G6225" t="str">
            <v>Individual and functional tests Bus tie cell with an ATS up to 1 kV</v>
          </cell>
          <cell r="H6225" t="str">
            <v>шт.</v>
          </cell>
          <cell r="I6225" t="str">
            <v>pcs.</v>
          </cell>
          <cell r="J6225">
            <v>0</v>
          </cell>
          <cell r="K6225">
            <v>0</v>
          </cell>
          <cell r="L6225" t="str">
            <v>KQ-97-00</v>
          </cell>
          <cell r="M6225" t="str">
            <v>ПредПНР, без ед. изм.</v>
          </cell>
          <cell r="N6225">
            <v>0</v>
          </cell>
          <cell r="O6225" t="str">
            <v>KQ-97-08</v>
          </cell>
          <cell r="P6225" t="str">
            <v>Индивидуальные испытания электрооборудования, шт.</v>
          </cell>
          <cell r="Q6225">
            <v>1</v>
          </cell>
        </row>
        <row r="6226">
          <cell r="E6226" t="str">
            <v>PC00-20-04-007</v>
          </cell>
          <cell r="F6226" t="str">
            <v>Индивидуальные и функциональные испытания. Ячейка измерительного трансформатора напряжения 6-35 кВ</v>
          </cell>
          <cell r="G6226" t="str">
            <v>Individual and functional tests Cell of metering voltage transformer from 6 to 35 kV</v>
          </cell>
          <cell r="H6226" t="str">
            <v>шт.</v>
          </cell>
          <cell r="I6226" t="str">
            <v>pcs.</v>
          </cell>
          <cell r="J6226">
            <v>0</v>
          </cell>
          <cell r="K6226">
            <v>0</v>
          </cell>
          <cell r="L6226" t="str">
            <v>KQ-97-00</v>
          </cell>
          <cell r="M6226" t="str">
            <v>ПредПНР, без ед. изм.</v>
          </cell>
          <cell r="N6226">
            <v>0</v>
          </cell>
          <cell r="O6226" t="str">
            <v>KQ-97-08</v>
          </cell>
          <cell r="P6226" t="str">
            <v>Индивидуальные испытания электрооборудования, шт.</v>
          </cell>
          <cell r="Q6226">
            <v>1</v>
          </cell>
        </row>
        <row r="6227">
          <cell r="E6227" t="str">
            <v>PC00-20-05</v>
          </cell>
          <cell r="F6227" t="str">
            <v>Система оперативного тока (ИБП)</v>
          </cell>
          <cell r="G6227" t="str">
            <v>Operating current system (UPS)</v>
          </cell>
        </row>
        <row r="6228">
          <cell r="E6228" t="str">
            <v>PC00-20-05-001</v>
          </cell>
          <cell r="F6228" t="str">
            <v>Индивидуальные и функциональные испытания. Система оперативного тока (ИБП): мощностью от 5 до 20 кВА, включая контрольные линии</v>
          </cell>
          <cell r="G6228" t="str">
            <v>Individual and functional tests Operating current system (UPS): capacity from 5 to 20 kVA, including control lines</v>
          </cell>
          <cell r="H6228" t="str">
            <v>система</v>
          </cell>
          <cell r="I6228" t="str">
            <v>system</v>
          </cell>
          <cell r="J6228">
            <v>0</v>
          </cell>
          <cell r="K6228">
            <v>0</v>
          </cell>
          <cell r="L6228" t="str">
            <v>KQ-97-00</v>
          </cell>
          <cell r="M6228" t="str">
            <v>ПредПНР, без ед. изм.</v>
          </cell>
          <cell r="N6228">
            <v>0</v>
          </cell>
          <cell r="O6228" t="str">
            <v>KQ-97-08</v>
          </cell>
          <cell r="P6228" t="str">
            <v>Индивидуальные испытания электрооборудования, шт.</v>
          </cell>
          <cell r="Q6228">
            <v>1</v>
          </cell>
        </row>
        <row r="6229">
          <cell r="E6229" t="str">
            <v>PC00-20-05-002</v>
          </cell>
          <cell r="F6229" t="str">
            <v>Индивидуальные и функциональные испытания. Система оперативного тока (ИБП): мощностью от 20 до 50 кВА, включая контрольные линии</v>
          </cell>
          <cell r="G6229" t="str">
            <v>Individual and functional tests Operating current system (UPS): capacity from 20 to 50 kVA, including control lines</v>
          </cell>
          <cell r="H6229" t="str">
            <v>система</v>
          </cell>
          <cell r="I6229" t="str">
            <v>system</v>
          </cell>
          <cell r="J6229">
            <v>0</v>
          </cell>
          <cell r="K6229">
            <v>0</v>
          </cell>
          <cell r="L6229" t="str">
            <v>KQ-97-00</v>
          </cell>
          <cell r="M6229" t="str">
            <v>ПредПНР, без ед. изм.</v>
          </cell>
          <cell r="N6229">
            <v>0</v>
          </cell>
          <cell r="O6229" t="str">
            <v>KQ-97-08</v>
          </cell>
          <cell r="P6229" t="str">
            <v>Индивидуальные испытания электрооборудования, шт.</v>
          </cell>
          <cell r="Q6229">
            <v>1</v>
          </cell>
        </row>
        <row r="6230">
          <cell r="E6230" t="str">
            <v>PC00-20-05-003</v>
          </cell>
          <cell r="F6230" t="str">
            <v>Индивидуальные и функциональные испытания. Система оперативного тока (ИБП): мощностью свыше 50 кВА, включая контрольные линии</v>
          </cell>
          <cell r="G6230" t="str">
            <v>Individual and functional tests Operating current system (UPS): capacity over 50 kVA, including control lines</v>
          </cell>
          <cell r="H6230" t="str">
            <v>система</v>
          </cell>
          <cell r="I6230" t="str">
            <v>system</v>
          </cell>
          <cell r="J6230">
            <v>0</v>
          </cell>
          <cell r="K6230">
            <v>0</v>
          </cell>
          <cell r="L6230" t="str">
            <v>KQ-97-00</v>
          </cell>
          <cell r="M6230" t="str">
            <v>ПредПНР, без ед. изм.</v>
          </cell>
          <cell r="N6230">
            <v>0</v>
          </cell>
          <cell r="O6230" t="str">
            <v>KQ-97-08</v>
          </cell>
          <cell r="P6230" t="str">
            <v>Индивидуальные испытания электрооборудования, шт.</v>
          </cell>
          <cell r="Q6230">
            <v>1</v>
          </cell>
        </row>
        <row r="6231">
          <cell r="E6231" t="str">
            <v>PC00-20-06</v>
          </cell>
          <cell r="F6231" t="str">
            <v>Дизель-генераторная установка</v>
          </cell>
          <cell r="G6231" t="str">
            <v>Diesel Generator Unit</v>
          </cell>
        </row>
        <row r="6232">
          <cell r="E6232" t="str">
            <v>PC00-20-06-001</v>
          </cell>
          <cell r="F6232" t="str">
            <v>Индивидуальные и функциональные испытания. Дизель-генераторная установка (ДГУ), мощностью свыше 50 кВА и до 100 кВА, включая контрольные линии</v>
          </cell>
          <cell r="G6232" t="str">
            <v>Individual and functional tests Diesel Generator Unit (DGU), capacity from 50 kVA to 100 kVA, including control lines</v>
          </cell>
          <cell r="H6232" t="str">
            <v>шт.</v>
          </cell>
          <cell r="I6232" t="str">
            <v>pcs.</v>
          </cell>
          <cell r="J6232">
            <v>0</v>
          </cell>
          <cell r="K6232">
            <v>0</v>
          </cell>
          <cell r="L6232" t="str">
            <v>KQ-97-00</v>
          </cell>
          <cell r="M6232" t="str">
            <v>ПредПНР, без ед. изм.</v>
          </cell>
          <cell r="N6232">
            <v>0</v>
          </cell>
          <cell r="O6232" t="str">
            <v>KQ-97-08</v>
          </cell>
          <cell r="P6232" t="str">
            <v>Индивидуальные испытания электрооборудования, шт.</v>
          </cell>
          <cell r="Q6232">
            <v>1</v>
          </cell>
        </row>
        <row r="6233">
          <cell r="E6233" t="str">
            <v>PC00-20-06-002</v>
          </cell>
          <cell r="F6233" t="str">
            <v>Индивидуальные и функциональные испытания. Дизель-генераторная установка (ДГУ), мощностью свыше 100 кВА, включая контрольные линии</v>
          </cell>
          <cell r="G6233" t="str">
            <v>Individual and functional tests Diesel Generator Unit (DGU), capacity over 100 kVA, including control lines</v>
          </cell>
          <cell r="H6233" t="str">
            <v>шт.</v>
          </cell>
          <cell r="I6233" t="str">
            <v>pcs.</v>
          </cell>
          <cell r="J6233">
            <v>0</v>
          </cell>
          <cell r="K6233">
            <v>0</v>
          </cell>
          <cell r="L6233" t="str">
            <v>KQ-97-00</v>
          </cell>
          <cell r="M6233" t="str">
            <v>ПредПНР, без ед. изм.</v>
          </cell>
          <cell r="N6233">
            <v>0</v>
          </cell>
          <cell r="O6233" t="str">
            <v>KQ-97-08</v>
          </cell>
          <cell r="P6233" t="str">
            <v>Индивидуальные испытания электрооборудования, шт.</v>
          </cell>
          <cell r="Q6233">
            <v>1</v>
          </cell>
        </row>
        <row r="6234">
          <cell r="E6234" t="str">
            <v>PC00-20-07</v>
          </cell>
          <cell r="F6234" t="str">
            <v>Система аварийной, предупредительной и центральной сигнализации ПС / РУ</v>
          </cell>
          <cell r="G6234" t="str">
            <v>Emergency, warning and central alarm system of a substation / switchgear</v>
          </cell>
        </row>
        <row r="6235">
          <cell r="E6235" t="str">
            <v>PC00-20-07-001</v>
          </cell>
          <cell r="F6235" t="str">
            <v>Индивидуальные и функциональные испытания. Система аварийной, предупредительной и центральной сигнализации ПС / РУ</v>
          </cell>
          <cell r="G6235" t="str">
            <v>Individual and functional tests Emergency, warning and central alarm system of a substation / switchgear</v>
          </cell>
          <cell r="H6235" t="str">
            <v>система</v>
          </cell>
          <cell r="I6235" t="str">
            <v>system</v>
          </cell>
          <cell r="J6235">
            <v>0</v>
          </cell>
          <cell r="K6235">
            <v>0</v>
          </cell>
          <cell r="L6235" t="str">
            <v>KQ-97-00</v>
          </cell>
          <cell r="M6235" t="str">
            <v>ПредПНР, без ед. изм.</v>
          </cell>
          <cell r="N6235">
            <v>0</v>
          </cell>
          <cell r="O6235" t="str">
            <v>KQ-97-08</v>
          </cell>
          <cell r="P6235" t="str">
            <v>Индивидуальные испытания электрооборудования, шт.</v>
          </cell>
          <cell r="Q6235">
            <v>1</v>
          </cell>
        </row>
        <row r="6236">
          <cell r="E6236" t="str">
            <v>PC00-20-08</v>
          </cell>
          <cell r="F6236" t="str">
            <v>Система ДГР (дугогасящий реактор) с управлением</v>
          </cell>
          <cell r="G6236" t="str">
            <v>Arc-suppression reactor system with means of control</v>
          </cell>
        </row>
        <row r="6237">
          <cell r="E6237" t="str">
            <v>PC00-20-08-001</v>
          </cell>
          <cell r="F6237" t="str">
            <v>Индивидуальные и функциональные испытания. Система ДГР (дугогасящий реактор) с управлением</v>
          </cell>
          <cell r="G6237" t="str">
            <v>Individual and functional tests Arc-suppression reactor system with means of control</v>
          </cell>
          <cell r="H6237" t="str">
            <v>система</v>
          </cell>
          <cell r="I6237" t="str">
            <v>system</v>
          </cell>
          <cell r="J6237">
            <v>0</v>
          </cell>
          <cell r="K6237">
            <v>0</v>
          </cell>
          <cell r="L6237" t="str">
            <v>KQ-97-00</v>
          </cell>
          <cell r="M6237" t="str">
            <v>ПредПНР, без ед. изм.</v>
          </cell>
          <cell r="N6237">
            <v>0</v>
          </cell>
          <cell r="O6237" t="str">
            <v>KQ-97-08</v>
          </cell>
          <cell r="P6237" t="str">
            <v>Индивидуальные испытания электрооборудования, шт.</v>
          </cell>
          <cell r="Q6237">
            <v>1</v>
          </cell>
        </row>
        <row r="6238">
          <cell r="E6238" t="str">
            <v>PC00-20-09</v>
          </cell>
          <cell r="F6238" t="str">
            <v>Устройство компенсации реактивной мощности до 35 кВ</v>
          </cell>
          <cell r="G6238" t="str">
            <v>Power-factor correction unit up to 35 kV</v>
          </cell>
        </row>
        <row r="6239">
          <cell r="E6239" t="str">
            <v>PC00-20-09-001</v>
          </cell>
          <cell r="F6239" t="str">
            <v>Индивидуальные и функциональные испытания. Устройство компенсации реактивной мощности (УКРМ) 6-35 кВ, включая контрольные линии</v>
          </cell>
          <cell r="G6239" t="str">
            <v>Individual and functional tests Power-factor correction unit, 6-35 kV, including control lines</v>
          </cell>
          <cell r="H6239" t="str">
            <v>шт.</v>
          </cell>
          <cell r="I6239" t="str">
            <v>pcs.</v>
          </cell>
          <cell r="J6239">
            <v>0</v>
          </cell>
          <cell r="K6239">
            <v>0</v>
          </cell>
          <cell r="L6239" t="str">
            <v>KQ-97-00</v>
          </cell>
          <cell r="M6239" t="str">
            <v>ПредПНР, без ед. изм.</v>
          </cell>
          <cell r="N6239">
            <v>0</v>
          </cell>
          <cell r="O6239" t="str">
            <v>KQ-97-08</v>
          </cell>
          <cell r="P6239" t="str">
            <v>Индивидуальные испытания электрооборудования, шт.</v>
          </cell>
          <cell r="Q6239">
            <v>1</v>
          </cell>
        </row>
        <row r="6240">
          <cell r="E6240" t="str">
            <v>PC00-20-09-002</v>
          </cell>
          <cell r="F6240" t="str">
            <v>Индивидуальные и функциональные испытания. Устройство компенсации реактивной мощности (УКРМ) до 1кВ, включая контрольные линии</v>
          </cell>
          <cell r="G6240" t="str">
            <v>Individual and functional tests Power-factor correction unit, up to 1 kV, including control lines</v>
          </cell>
          <cell r="H6240" t="str">
            <v>шт.</v>
          </cell>
          <cell r="I6240" t="str">
            <v>pcs.</v>
          </cell>
          <cell r="J6240">
            <v>0</v>
          </cell>
          <cell r="K6240">
            <v>0</v>
          </cell>
          <cell r="L6240" t="str">
            <v>KQ-97-00</v>
          </cell>
          <cell r="M6240" t="str">
            <v>ПредПНР, без ед. изм.</v>
          </cell>
          <cell r="N6240">
            <v>0</v>
          </cell>
          <cell r="O6240" t="str">
            <v>KQ-97-08</v>
          </cell>
          <cell r="P6240" t="str">
            <v>Индивидуальные испытания электрооборудования, шт.</v>
          </cell>
          <cell r="Q6240">
            <v>1</v>
          </cell>
        </row>
        <row r="6241">
          <cell r="E6241" t="str">
            <v>PC00-20-10</v>
          </cell>
          <cell r="F6241" t="str">
            <v>Вводно-распределительный/распределительный щит до 1кВ</v>
          </cell>
          <cell r="G6241" t="str">
            <v>Incoming electrical distribution panel, up to 1 kV</v>
          </cell>
        </row>
        <row r="6242">
          <cell r="E6242" t="str">
            <v>PC00-20-10-001</v>
          </cell>
          <cell r="F6242" t="str">
            <v>Индивидуальные и функциональные испытания. Вводно-распределительный щит с АВР, включая контрольные линии: кол-во АВ до 12</v>
          </cell>
          <cell r="G6242" t="str">
            <v>Individual and functional tests Input-distribution board with an ATS, including control lines: number of circuit breakers - up to 12</v>
          </cell>
          <cell r="H6242" t="str">
            <v>шт.</v>
          </cell>
          <cell r="I6242" t="str">
            <v>pcs.</v>
          </cell>
          <cell r="J6242">
            <v>0</v>
          </cell>
          <cell r="K6242">
            <v>0</v>
          </cell>
          <cell r="L6242" t="str">
            <v>KQ-97-00</v>
          </cell>
          <cell r="M6242" t="str">
            <v>ПредПНР, без ед. изм.</v>
          </cell>
          <cell r="N6242">
            <v>0</v>
          </cell>
          <cell r="O6242" t="str">
            <v>KQ-97-08</v>
          </cell>
          <cell r="P6242" t="str">
            <v>Индивидуальные испытания электрооборудования, шт.</v>
          </cell>
          <cell r="Q6242">
            <v>1</v>
          </cell>
        </row>
        <row r="6243">
          <cell r="E6243" t="str">
            <v>PC00-20-10-002</v>
          </cell>
          <cell r="F6243" t="str">
            <v>Индивидуальные и функциональные испытания. Вводно-распределительный щит с АВР, включая контрольные линии: кол-во АВ до 24</v>
          </cell>
          <cell r="G6243" t="str">
            <v>Individual and functional tests Input-distribution board with an ATS, including control lines: number of circuit breakers - up to 24</v>
          </cell>
          <cell r="H6243" t="str">
            <v>шт.</v>
          </cell>
          <cell r="I6243" t="str">
            <v>pcs.</v>
          </cell>
          <cell r="J6243">
            <v>0</v>
          </cell>
          <cell r="K6243">
            <v>0</v>
          </cell>
          <cell r="L6243" t="str">
            <v>KQ-97-00</v>
          </cell>
          <cell r="M6243" t="str">
            <v>ПредПНР, без ед. изм.</v>
          </cell>
          <cell r="N6243">
            <v>0</v>
          </cell>
          <cell r="O6243" t="str">
            <v>KQ-97-08</v>
          </cell>
          <cell r="P6243" t="str">
            <v>Индивидуальные испытания электрооборудования, шт.</v>
          </cell>
          <cell r="Q6243">
            <v>1</v>
          </cell>
        </row>
        <row r="6244">
          <cell r="E6244" t="str">
            <v>PC00-20-10-003</v>
          </cell>
          <cell r="F6244" t="str">
            <v>Индивидуальные и функциональные испытания. Вводно-распределительный щит с АВР, включая контрольные линии: кол-во АВ свыше 24</v>
          </cell>
          <cell r="G6244" t="str">
            <v>Individual and functional tests Input-distribution board with an ATS, including control lines: number of circuit breakers - over 24</v>
          </cell>
          <cell r="H6244" t="str">
            <v>шт.</v>
          </cell>
          <cell r="I6244" t="str">
            <v>pcs.</v>
          </cell>
          <cell r="J6244">
            <v>0</v>
          </cell>
          <cell r="K6244">
            <v>0</v>
          </cell>
          <cell r="L6244" t="str">
            <v>KQ-97-00</v>
          </cell>
          <cell r="M6244" t="str">
            <v>ПредПНР, без ед. изм.</v>
          </cell>
          <cell r="N6244">
            <v>0</v>
          </cell>
          <cell r="O6244" t="str">
            <v>KQ-97-08</v>
          </cell>
          <cell r="P6244" t="str">
            <v>Индивидуальные испытания электрооборудования, шт.</v>
          </cell>
          <cell r="Q6244">
            <v>1</v>
          </cell>
        </row>
        <row r="6245">
          <cell r="E6245" t="str">
            <v>PC00-20-10-004</v>
          </cell>
          <cell r="F6245" t="str">
            <v>Индивидуальные и функциональные испытания. Вводно-распределительный щит без АВР, включая контрольные линии: кол-во АВ до 12</v>
          </cell>
          <cell r="G6245" t="str">
            <v>Individual and functional tests Input-distribution board without ATS, including control lines: number of circuit breakers - up to 12</v>
          </cell>
          <cell r="H6245" t="str">
            <v>шт.</v>
          </cell>
          <cell r="I6245" t="str">
            <v>pcs.</v>
          </cell>
          <cell r="J6245">
            <v>0</v>
          </cell>
          <cell r="K6245">
            <v>0</v>
          </cell>
          <cell r="L6245" t="str">
            <v>KQ-97-00</v>
          </cell>
          <cell r="M6245" t="str">
            <v>ПредПНР, без ед. изм.</v>
          </cell>
          <cell r="N6245">
            <v>0</v>
          </cell>
          <cell r="O6245" t="str">
            <v>KQ-97-08</v>
          </cell>
          <cell r="P6245" t="str">
            <v>Индивидуальные испытания электрооборудования, шт.</v>
          </cell>
          <cell r="Q6245">
            <v>1</v>
          </cell>
        </row>
        <row r="6246">
          <cell r="E6246" t="str">
            <v>PC00-20-10-005</v>
          </cell>
          <cell r="F6246" t="str">
            <v>Индивидуальные и функциональные испытания. Вводно-распределительный щит без АВР, включая контрольные линии: кол-во АВ до 24</v>
          </cell>
          <cell r="G6246" t="str">
            <v>Individual and functional tests Input-distribution board without ATS, including control lines: number of circuit breakers - up to 24</v>
          </cell>
          <cell r="H6246" t="str">
            <v>шт.</v>
          </cell>
          <cell r="I6246" t="str">
            <v>pcs.</v>
          </cell>
          <cell r="J6246">
            <v>0</v>
          </cell>
          <cell r="K6246">
            <v>0</v>
          </cell>
          <cell r="L6246" t="str">
            <v>KQ-97-00</v>
          </cell>
          <cell r="M6246" t="str">
            <v>ПредПНР, без ед. изм.</v>
          </cell>
          <cell r="N6246">
            <v>0</v>
          </cell>
          <cell r="O6246" t="str">
            <v>KQ-97-08</v>
          </cell>
          <cell r="P6246" t="str">
            <v>Индивидуальные испытания электрооборудования, шт.</v>
          </cell>
          <cell r="Q6246">
            <v>1</v>
          </cell>
        </row>
        <row r="6247">
          <cell r="E6247" t="str">
            <v>PC00-20-10-006</v>
          </cell>
          <cell r="F6247" t="str">
            <v>Индивидуальные и функциональные испытания. Вводно-распределительный щит без АВР, включая контрольные линии: кол-во АВ свыше 24</v>
          </cell>
          <cell r="G6247" t="str">
            <v>Individual and functional tests Input-distribution board without an ATS, including control lines: number of circuit breakers - over 24</v>
          </cell>
          <cell r="H6247" t="str">
            <v>шт.</v>
          </cell>
          <cell r="I6247" t="str">
            <v>pcs.</v>
          </cell>
          <cell r="J6247">
            <v>0</v>
          </cell>
          <cell r="K6247">
            <v>0</v>
          </cell>
          <cell r="L6247" t="str">
            <v>KQ-97-00</v>
          </cell>
          <cell r="M6247" t="str">
            <v>ПредПНР, без ед. изм.</v>
          </cell>
          <cell r="N6247">
            <v>0</v>
          </cell>
          <cell r="O6247" t="str">
            <v>KQ-97-08</v>
          </cell>
          <cell r="P6247" t="str">
            <v>Индивидуальные испытания электрооборудования, шт.</v>
          </cell>
          <cell r="Q6247">
            <v>1</v>
          </cell>
        </row>
        <row r="6248">
          <cell r="E6248" t="str">
            <v>PC00-20-10-007</v>
          </cell>
          <cell r="F6248" t="str">
            <v>Индивидуальные и функциональные испытания. Распределительный щит (освещения), включая контрольные линии: кол-во АВ до 12</v>
          </cell>
          <cell r="G6248" t="str">
            <v>Individual and functional tests Distribution board (lighting), including control lines: number of circuit breakers - up to 12</v>
          </cell>
          <cell r="H6248" t="str">
            <v>шт.</v>
          </cell>
          <cell r="I6248" t="str">
            <v>pcs.</v>
          </cell>
          <cell r="J6248">
            <v>0</v>
          </cell>
          <cell r="K6248">
            <v>0</v>
          </cell>
          <cell r="L6248" t="str">
            <v>KQ-97-00</v>
          </cell>
          <cell r="M6248" t="str">
            <v>ПредПНР, без ед. изм.</v>
          </cell>
          <cell r="N6248">
            <v>0</v>
          </cell>
          <cell r="O6248" t="str">
            <v>KQ-97-08</v>
          </cell>
          <cell r="P6248" t="str">
            <v>Индивидуальные испытания электрооборудования, шт.</v>
          </cell>
          <cell r="Q6248">
            <v>1</v>
          </cell>
        </row>
        <row r="6249">
          <cell r="E6249" t="str">
            <v>PC00-20-10-008</v>
          </cell>
          <cell r="F6249" t="str">
            <v>Индивидуальные и функциональные испытания. Распределительный щит (освещения), включая контрольные линии: кол-во АВ свыше 12</v>
          </cell>
          <cell r="G6249" t="str">
            <v>Individual and functional tests Distribution board (lighting), including control lines: number of circuit breakers - over 12</v>
          </cell>
          <cell r="H6249" t="str">
            <v>шт.</v>
          </cell>
          <cell r="I6249" t="str">
            <v>pcs.</v>
          </cell>
          <cell r="J6249">
            <v>0</v>
          </cell>
          <cell r="K6249">
            <v>0</v>
          </cell>
          <cell r="L6249" t="str">
            <v>KQ-97-00</v>
          </cell>
          <cell r="M6249" t="str">
            <v>ПредПНР, без ед. изм.</v>
          </cell>
          <cell r="N6249">
            <v>0</v>
          </cell>
          <cell r="O6249" t="str">
            <v>KQ-97-08</v>
          </cell>
          <cell r="P6249" t="str">
            <v>Индивидуальные испытания электрооборудования, шт.</v>
          </cell>
          <cell r="Q6249">
            <v>1</v>
          </cell>
        </row>
        <row r="6250">
          <cell r="E6250" t="str">
            <v>PC00-20-10-009</v>
          </cell>
          <cell r="F6250" t="str">
            <v>Индивидуальные и функциональные испытания. Распределительный щит (потребители малой мощности, номинальный ток вводного автомата до 63А), включая контрольные линии: кол-во АВ до 12</v>
          </cell>
          <cell r="G6250" t="str">
            <v>Individual and functional tests Distribution board (small-power consumers, rated current of incoming switch - up to 63A), including control lines: number of circuit breakers - up to 12</v>
          </cell>
          <cell r="H6250" t="str">
            <v>шт.</v>
          </cell>
          <cell r="I6250" t="str">
            <v>pcs.</v>
          </cell>
          <cell r="J6250">
            <v>0</v>
          </cell>
          <cell r="K6250">
            <v>0</v>
          </cell>
          <cell r="L6250" t="str">
            <v>KQ-97-00</v>
          </cell>
          <cell r="M6250" t="str">
            <v>ПредПНР, без ед. изм.</v>
          </cell>
          <cell r="N6250">
            <v>0</v>
          </cell>
          <cell r="O6250" t="str">
            <v>KQ-97-08</v>
          </cell>
          <cell r="P6250" t="str">
            <v>Индивидуальные испытания электрооборудования, шт.</v>
          </cell>
          <cell r="Q6250">
            <v>1</v>
          </cell>
        </row>
        <row r="6251">
          <cell r="E6251" t="str">
            <v>PC00-20-10-010</v>
          </cell>
          <cell r="F6251" t="str">
            <v>Индивидуальные и функциональные испытания. Распределительный щит (потребители малой мощности, номинальный ток вводного автомата до 63А), включая контрольные линии: кол-во АВ свыше 12</v>
          </cell>
          <cell r="G6251" t="str">
            <v>Individual and functional tests Distribution board (small-power consumers, rated current of incoming switch - up to 63A), including control lines: number of circuit breakers - over 12</v>
          </cell>
          <cell r="H6251" t="str">
            <v>шт.</v>
          </cell>
          <cell r="I6251" t="str">
            <v>pcs.</v>
          </cell>
          <cell r="J6251">
            <v>0</v>
          </cell>
          <cell r="K6251">
            <v>0</v>
          </cell>
          <cell r="L6251" t="str">
            <v>KQ-97-00</v>
          </cell>
          <cell r="M6251" t="str">
            <v>ПредПНР, без ед. изм.</v>
          </cell>
          <cell r="N6251">
            <v>0</v>
          </cell>
          <cell r="O6251" t="str">
            <v>KQ-97-08</v>
          </cell>
          <cell r="P6251" t="str">
            <v>Индивидуальные испытания электрооборудования, шт.</v>
          </cell>
          <cell r="Q6251">
            <v>1</v>
          </cell>
        </row>
        <row r="6252">
          <cell r="E6252" t="str">
            <v>PC00-20-10-011</v>
          </cell>
          <cell r="F6252" t="str">
            <v>Индивидуальные и функциональные испытания. Вводной-распределительный щит с рубильником и предохранителями</v>
          </cell>
          <cell r="G6252" t="str">
            <v>Individual and functional tests Input-distribution board with a cutoff switch and fuses</v>
          </cell>
          <cell r="H6252" t="str">
            <v>шт.</v>
          </cell>
          <cell r="I6252" t="str">
            <v>pcs.</v>
          </cell>
          <cell r="J6252">
            <v>0</v>
          </cell>
          <cell r="K6252">
            <v>0</v>
          </cell>
          <cell r="L6252" t="str">
            <v>KQ-97-00</v>
          </cell>
          <cell r="M6252" t="str">
            <v>ПредПНР, без ед. изм.</v>
          </cell>
          <cell r="N6252">
            <v>0</v>
          </cell>
          <cell r="O6252" t="str">
            <v>KQ-97-08</v>
          </cell>
          <cell r="P6252" t="str">
            <v>Индивидуальные испытания электрооборудования, шт.</v>
          </cell>
          <cell r="Q6252">
            <v>1</v>
          </cell>
        </row>
        <row r="6253">
          <cell r="E6253" t="str">
            <v>PC00-20-11</v>
          </cell>
          <cell r="F6253" t="str">
            <v>Система электрообогрева</v>
          </cell>
          <cell r="G6253" t="str">
            <v>Electrical heat tracing system</v>
          </cell>
        </row>
        <row r="6254">
          <cell r="E6254" t="str">
            <v>PC00-20-11-001</v>
          </cell>
          <cell r="F6254" t="str">
            <v>Индивидуальные и функциональные испытания. Щит питания электрообогрева без АВР, включая контрольные линии и цепи управления: кол-во АВ до 12</v>
          </cell>
          <cell r="G6254" t="str">
            <v>Individual and functional tests Electrical heat tracing power board without an ATS, including control lines: number of circuit breakers - up to 12</v>
          </cell>
          <cell r="H6254" t="str">
            <v>шт.</v>
          </cell>
          <cell r="I6254" t="str">
            <v>pcs.</v>
          </cell>
          <cell r="J6254">
            <v>0</v>
          </cell>
          <cell r="K6254">
            <v>0</v>
          </cell>
          <cell r="L6254" t="str">
            <v>KQ-97-00</v>
          </cell>
          <cell r="M6254" t="str">
            <v>ПредПНР, без ед. изм.</v>
          </cell>
          <cell r="N6254">
            <v>0</v>
          </cell>
          <cell r="O6254" t="str">
            <v>KQ-97-08</v>
          </cell>
          <cell r="P6254" t="str">
            <v>Индивидуальные испытания электрооборудования, шт.</v>
          </cell>
          <cell r="Q6254">
            <v>1</v>
          </cell>
        </row>
        <row r="6255">
          <cell r="E6255" t="str">
            <v>PC00-20-11-002</v>
          </cell>
          <cell r="F6255" t="str">
            <v>Индивидуальные и функциональные испытания. Щит питания электрообогрева без АВР, включая контрольные линии и цепи управления: кол-во АВ до 24</v>
          </cell>
          <cell r="G6255" t="str">
            <v>Individual and functional tests Electrical heat tracing power board without an ATS, including control lines: number of circuit breakers - up to 24</v>
          </cell>
          <cell r="H6255" t="str">
            <v>шт.</v>
          </cell>
          <cell r="I6255" t="str">
            <v>pcs.</v>
          </cell>
          <cell r="J6255">
            <v>0</v>
          </cell>
          <cell r="K6255">
            <v>0</v>
          </cell>
          <cell r="L6255" t="str">
            <v>KQ-97-00</v>
          </cell>
          <cell r="M6255" t="str">
            <v>ПредПНР, без ед. изм.</v>
          </cell>
          <cell r="N6255">
            <v>0</v>
          </cell>
          <cell r="O6255" t="str">
            <v>KQ-97-08</v>
          </cell>
          <cell r="P6255" t="str">
            <v>Индивидуальные испытания электрооборудования, шт.</v>
          </cell>
          <cell r="Q6255">
            <v>1</v>
          </cell>
        </row>
        <row r="6256">
          <cell r="E6256" t="str">
            <v>PC00-20-11-003</v>
          </cell>
          <cell r="F6256" t="str">
            <v>Индивидуальные и функциональные испытания. Щит питания электрообогрева без АВР, включая контрольные линии и цепи управления: кол-во АВ свыше 24</v>
          </cell>
          <cell r="G6256" t="str">
            <v>Individual and functional tests Electrical heat tracing power board without an ATS, including control lines: number of circuit breakers - over 24</v>
          </cell>
          <cell r="H6256" t="str">
            <v>шт.</v>
          </cell>
          <cell r="I6256" t="str">
            <v>pcs.</v>
          </cell>
          <cell r="J6256">
            <v>0</v>
          </cell>
          <cell r="K6256">
            <v>0</v>
          </cell>
          <cell r="L6256" t="str">
            <v>KQ-97-00</v>
          </cell>
          <cell r="M6256" t="str">
            <v>ПредПНР, без ед. изм.</v>
          </cell>
          <cell r="N6256">
            <v>0</v>
          </cell>
          <cell r="O6256" t="str">
            <v>KQ-97-08</v>
          </cell>
          <cell r="P6256" t="str">
            <v>Индивидуальные испытания электрооборудования, шт.</v>
          </cell>
          <cell r="Q6256">
            <v>1</v>
          </cell>
        </row>
        <row r="6257">
          <cell r="E6257" t="str">
            <v>PC00-20-11-004</v>
          </cell>
          <cell r="F6257" t="str">
            <v>Индивидуальные и функциональные испытания. Щит питания электрообогрева с АВР, включая контрольные линии и цепи управления: кол-во АВ до 12</v>
          </cell>
          <cell r="G6257" t="str">
            <v>Individual and functional tests Electrical heat tracing power board with an ATS, including control lines: number of circuit breakers - up to 12</v>
          </cell>
          <cell r="H6257" t="str">
            <v>шт.</v>
          </cell>
          <cell r="I6257" t="str">
            <v>pcs.</v>
          </cell>
          <cell r="J6257">
            <v>0</v>
          </cell>
          <cell r="K6257">
            <v>0</v>
          </cell>
          <cell r="L6257" t="str">
            <v>KQ-97-00</v>
          </cell>
          <cell r="M6257" t="str">
            <v>ПредПНР, без ед. изм.</v>
          </cell>
          <cell r="N6257">
            <v>0</v>
          </cell>
          <cell r="O6257" t="str">
            <v>KQ-97-08</v>
          </cell>
          <cell r="P6257" t="str">
            <v>Индивидуальные испытания электрооборудования, шт.</v>
          </cell>
          <cell r="Q6257">
            <v>1</v>
          </cell>
        </row>
        <row r="6258">
          <cell r="E6258" t="str">
            <v>PC00-20-11-005</v>
          </cell>
          <cell r="F6258" t="str">
            <v>Индивидуальные и функциональные испытания. Щит питания электрообогрева с АВР, включая контрольные линии и цепи управления: кол-во АВ до 24</v>
          </cell>
          <cell r="G6258" t="str">
            <v>Individual and functional tests Electrical heat tracing power board with an ATS, including control lines: number of circuit breakers - up to 24</v>
          </cell>
          <cell r="H6258" t="str">
            <v>шт.</v>
          </cell>
          <cell r="I6258" t="str">
            <v>pcs.</v>
          </cell>
          <cell r="J6258">
            <v>0</v>
          </cell>
          <cell r="K6258">
            <v>0</v>
          </cell>
          <cell r="L6258" t="str">
            <v>KQ-97-00</v>
          </cell>
          <cell r="M6258" t="str">
            <v>ПредПНР, без ед. изм.</v>
          </cell>
          <cell r="N6258">
            <v>0</v>
          </cell>
          <cell r="O6258" t="str">
            <v>KQ-97-08</v>
          </cell>
          <cell r="P6258" t="str">
            <v>Индивидуальные испытания электрооборудования, шт.</v>
          </cell>
          <cell r="Q6258">
            <v>1</v>
          </cell>
        </row>
        <row r="6259">
          <cell r="E6259" t="str">
            <v>PC00-20-11-006</v>
          </cell>
          <cell r="F6259" t="str">
            <v>Индивидуальные и функциональные испытания. Щит питания электрообогрева с АВР, включая контрольные линии и цепи управления: кол-во АВ свыше 24</v>
          </cell>
          <cell r="G6259" t="str">
            <v>Individual and functional tests Electrical heat tracing power board with an ATS, including control lines: number of circuit breakers - over 24</v>
          </cell>
          <cell r="H6259" t="str">
            <v>шт.</v>
          </cell>
          <cell r="I6259" t="str">
            <v>pcs.</v>
          </cell>
          <cell r="J6259">
            <v>0</v>
          </cell>
          <cell r="K6259">
            <v>0</v>
          </cell>
          <cell r="L6259" t="str">
            <v>KQ-97-00</v>
          </cell>
          <cell r="M6259" t="str">
            <v>ПредПНР, без ед. изм.</v>
          </cell>
          <cell r="N6259">
            <v>0</v>
          </cell>
          <cell r="O6259" t="str">
            <v>KQ-97-08</v>
          </cell>
          <cell r="P6259" t="str">
            <v>Индивидуальные испытания электрооборудования, шт.</v>
          </cell>
          <cell r="Q6259">
            <v>1</v>
          </cell>
        </row>
        <row r="6260">
          <cell r="E6260" t="str">
            <v>PC00-20-11-007</v>
          </cell>
          <cell r="F6260" t="str">
            <v>Индивидуальные и функциональные испытания. Греющий кабель</v>
          </cell>
          <cell r="G6260" t="str">
            <v>Individual and functional tests Heating cable</v>
          </cell>
          <cell r="H6260" t="str">
            <v>линия</v>
          </cell>
          <cell r="I6260" t="str">
            <v>line</v>
          </cell>
          <cell r="J6260">
            <v>0</v>
          </cell>
          <cell r="K6260">
            <v>0</v>
          </cell>
          <cell r="L6260" t="str">
            <v>KQ-97-00</v>
          </cell>
          <cell r="M6260" t="str">
            <v>ПредПНР, без ед. изм.</v>
          </cell>
          <cell r="N6260">
            <v>0</v>
          </cell>
          <cell r="O6260" t="str">
            <v>KQ-97-09</v>
          </cell>
          <cell r="P6260" t="str">
            <v>Тестирование и проверка кабельных линий, шт.</v>
          </cell>
          <cell r="Q6260">
            <v>1</v>
          </cell>
        </row>
        <row r="6261">
          <cell r="E6261" t="str">
            <v>PC00-20-12</v>
          </cell>
          <cell r="F6261" t="str">
            <v>Электродвигатель</v>
          </cell>
          <cell r="G6261" t="str">
            <v>Electric Motor</v>
          </cell>
        </row>
        <row r="6262">
          <cell r="E6262" t="str">
            <v>PC00-20-12-001</v>
          </cell>
          <cell r="F6262" t="str">
            <v>Индивидуальные и функциональные испытания. Система питания и управления электродвигателем, с частотным преобразователем или устройством плавного пуска, до 1кВ, током до 100А, включая контрольные линии и цепи управления</v>
          </cell>
          <cell r="G6262" t="str">
            <v>Individual and functional tests Electric motor power supply and control system, with a variable speed drive or a soft-starter, up to 1 kV, current up to 100A, including control lines and control circuits</v>
          </cell>
          <cell r="H6262" t="str">
            <v>система</v>
          </cell>
          <cell r="I6262" t="str">
            <v>system</v>
          </cell>
          <cell r="J6262">
            <v>0</v>
          </cell>
          <cell r="K6262">
            <v>0</v>
          </cell>
          <cell r="L6262" t="str">
            <v>KQ-97-00</v>
          </cell>
          <cell r="M6262" t="str">
            <v>ПредПНР, без ед. изм.</v>
          </cell>
          <cell r="N6262">
            <v>0</v>
          </cell>
          <cell r="O6262" t="str">
            <v>KQ-97-08</v>
          </cell>
          <cell r="P6262" t="str">
            <v>Индивидуальные испытания электрооборудования, шт.</v>
          </cell>
          <cell r="Q6262">
            <v>1</v>
          </cell>
        </row>
        <row r="6263">
          <cell r="E6263" t="str">
            <v>PC00-20-12-002</v>
          </cell>
          <cell r="F6263" t="str">
            <v>Индивидуальные и функциональные испытания. Система питания и управления электродвигателем, с частотным преобразователем или устройством плавного пуска, до 1кВ, током свыше 100А, включая контрольные линии и цепи управления</v>
          </cell>
          <cell r="G6263" t="str">
            <v>Individual and functional tests Electric motor power supply and control system, with a variable speed drive or a soft-starter, up to 1 kV, current over 100A, including control lines and control circuits</v>
          </cell>
          <cell r="H6263" t="str">
            <v>система</v>
          </cell>
          <cell r="I6263" t="str">
            <v>system</v>
          </cell>
          <cell r="J6263">
            <v>0</v>
          </cell>
          <cell r="K6263">
            <v>0</v>
          </cell>
          <cell r="L6263" t="str">
            <v>KQ-97-00</v>
          </cell>
          <cell r="M6263" t="str">
            <v>ПредПНР, без ед. изм.</v>
          </cell>
          <cell r="N6263">
            <v>0</v>
          </cell>
          <cell r="O6263" t="str">
            <v>KQ-97-08</v>
          </cell>
          <cell r="P6263" t="str">
            <v>Индивидуальные испытания электрооборудования, шт.</v>
          </cell>
          <cell r="Q6263">
            <v>1</v>
          </cell>
        </row>
        <row r="6264">
          <cell r="E6264" t="str">
            <v>PC00-20-12-003</v>
          </cell>
          <cell r="F6264" t="str">
            <v>Индивидуальные и функциональные испытания. Система питания и управления электродвигателем, с частотным преобразователем или устройством плавного пуска, свыше 1кВ, мощностью до 2 МВт, включая контрольные линии и цепи управления</v>
          </cell>
          <cell r="G6264" t="str">
            <v>Individual and functional tests Electric motor power supply and control system, with a variable speed drive or a soft-starter, over 1 kV, power up to 2MW, including control lines and control circuits</v>
          </cell>
          <cell r="H6264" t="str">
            <v>система</v>
          </cell>
          <cell r="I6264" t="str">
            <v>system</v>
          </cell>
          <cell r="J6264">
            <v>0</v>
          </cell>
          <cell r="K6264">
            <v>0</v>
          </cell>
          <cell r="L6264" t="str">
            <v>KQ-97-00</v>
          </cell>
          <cell r="M6264" t="str">
            <v>ПредПНР, без ед. изм.</v>
          </cell>
          <cell r="N6264">
            <v>0</v>
          </cell>
          <cell r="O6264" t="str">
            <v>KQ-97-08</v>
          </cell>
          <cell r="P6264" t="str">
            <v>Индивидуальные испытания электрооборудования, шт.</v>
          </cell>
          <cell r="Q6264">
            <v>1</v>
          </cell>
        </row>
        <row r="6265">
          <cell r="E6265" t="str">
            <v>PC00-20-12-004</v>
          </cell>
          <cell r="F6265" t="str">
            <v>Индивидуальные и функциональные испытания. Электродвигатель до 1 кВ, трёхфазный</v>
          </cell>
          <cell r="G6265" t="str">
            <v>Individual and functional tests Electric motor, up to 1 kV, three-phase</v>
          </cell>
          <cell r="H6265" t="str">
            <v>шт.</v>
          </cell>
          <cell r="I6265" t="str">
            <v>pcs.</v>
          </cell>
          <cell r="J6265">
            <v>0</v>
          </cell>
          <cell r="K6265">
            <v>0</v>
          </cell>
          <cell r="L6265" t="str">
            <v>KQ-97-00</v>
          </cell>
          <cell r="M6265" t="str">
            <v>ПредПНР, без ед. изм.</v>
          </cell>
          <cell r="N6265">
            <v>0</v>
          </cell>
          <cell r="O6265" t="str">
            <v>KQ-97-08</v>
          </cell>
          <cell r="P6265" t="str">
            <v>Индивидуальные испытания электрооборудования, шт.</v>
          </cell>
          <cell r="Q6265">
            <v>1</v>
          </cell>
        </row>
        <row r="6266">
          <cell r="E6266" t="str">
            <v>PC00-20-12-005</v>
          </cell>
          <cell r="F6266" t="str">
            <v>Индивидуальные и функциональные испытания. Электродвигатель свыше 1кВ</v>
          </cell>
          <cell r="G6266" t="str">
            <v>Individual and functional tests Electric motor, over 1 kV</v>
          </cell>
          <cell r="H6266" t="str">
            <v>шт.</v>
          </cell>
          <cell r="I6266" t="str">
            <v>pcs.</v>
          </cell>
          <cell r="J6266">
            <v>0</v>
          </cell>
          <cell r="K6266">
            <v>0</v>
          </cell>
          <cell r="L6266" t="str">
            <v>KQ-97-00</v>
          </cell>
          <cell r="M6266" t="str">
            <v>ПредПНР, без ед. изм.</v>
          </cell>
          <cell r="N6266">
            <v>0</v>
          </cell>
          <cell r="O6266" t="str">
            <v>KQ-97-08</v>
          </cell>
          <cell r="P6266" t="str">
            <v>Индивидуальные испытания электрооборудования, шт.</v>
          </cell>
          <cell r="Q6266">
            <v>1</v>
          </cell>
        </row>
        <row r="6267">
          <cell r="E6267" t="str">
            <v>PC00-20-12-006</v>
          </cell>
          <cell r="F6267" t="str">
            <v>Индивидуальные и функциональные испытания. Электропривод ЗРА, включая контрольные линии</v>
          </cell>
          <cell r="G6267" t="str">
            <v>Individual and functional tests Electric actuator for shutoff and control valves, including control lines</v>
          </cell>
          <cell r="H6267" t="str">
            <v>шт.</v>
          </cell>
          <cell r="I6267" t="str">
            <v>pcs.</v>
          </cell>
          <cell r="J6267">
            <v>0</v>
          </cell>
          <cell r="K6267">
            <v>0</v>
          </cell>
          <cell r="L6267" t="str">
            <v>KQ-97-00</v>
          </cell>
          <cell r="M6267" t="str">
            <v>ПредПНР, без ед. изм.</v>
          </cell>
          <cell r="N6267">
            <v>0</v>
          </cell>
          <cell r="O6267" t="str">
            <v>KQ-97-08</v>
          </cell>
          <cell r="P6267" t="str">
            <v>Индивидуальные испытания электрооборудования, шт.</v>
          </cell>
          <cell r="Q6267">
            <v>1</v>
          </cell>
        </row>
        <row r="6268">
          <cell r="E6268" t="str">
            <v>PC00-20-12-007</v>
          </cell>
          <cell r="F6268" t="str">
            <v>Индивидуальные и функциональные испытания. Электродвигатель до 1кВ, однофазный</v>
          </cell>
          <cell r="G6268" t="str">
            <v>Individual and functional tests Electric motor, up to 1 kV, one-phase</v>
          </cell>
          <cell r="H6268" t="str">
            <v>шт.</v>
          </cell>
          <cell r="I6268" t="str">
            <v>pcs.</v>
          </cell>
          <cell r="J6268">
            <v>0</v>
          </cell>
          <cell r="K6268">
            <v>0</v>
          </cell>
          <cell r="L6268" t="str">
            <v>KQ-97-00</v>
          </cell>
          <cell r="M6268" t="str">
            <v>ПредПНР, без ед. изм.</v>
          </cell>
          <cell r="N6268">
            <v>0</v>
          </cell>
          <cell r="O6268" t="str">
            <v>KQ-97-08</v>
          </cell>
          <cell r="P6268" t="str">
            <v>Индивидуальные испытания электрооборудования, шт.</v>
          </cell>
          <cell r="Q6268">
            <v>1</v>
          </cell>
        </row>
        <row r="6269">
          <cell r="E6269" t="str">
            <v>PC00-20-12-008</v>
          </cell>
          <cell r="F6269" t="str">
            <v>Индивидуальные и функциональные испытания. Система питания и управления электродвигателем, с частотным преобразователем или устройством плавного пуска, свыше 1кВ, мощностью свыше 2 МВт, включая контрольные линии и цепи управления</v>
          </cell>
          <cell r="G6269" t="str">
            <v>Individual and functional tests Electric motor power supply and control system, with a variable speed drive or a soft-starter, over 1 kV, power over 2MW, including control lines and control circuits</v>
          </cell>
          <cell r="H6269" t="str">
            <v>система</v>
          </cell>
          <cell r="I6269" t="str">
            <v>system</v>
          </cell>
          <cell r="J6269">
            <v>0</v>
          </cell>
          <cell r="K6269">
            <v>0</v>
          </cell>
          <cell r="L6269" t="str">
            <v>KQ-97-00</v>
          </cell>
          <cell r="M6269" t="str">
            <v>ПредПНР, без ед. изм.</v>
          </cell>
          <cell r="N6269">
            <v>0</v>
          </cell>
          <cell r="O6269" t="str">
            <v>KQ-97-08</v>
          </cell>
          <cell r="P6269" t="str">
            <v>Индивидуальные испытания электрооборудования, шт.</v>
          </cell>
          <cell r="Q6269">
            <v>1</v>
          </cell>
        </row>
        <row r="6270">
          <cell r="E6270" t="str">
            <v>PC00-20-13</v>
          </cell>
          <cell r="F6270" t="str">
            <v>Технологический электронагреватель</v>
          </cell>
          <cell r="G6270" t="str">
            <v>Process electric heater</v>
          </cell>
        </row>
        <row r="6271">
          <cell r="E6271" t="str">
            <v>PC00-20-13-001</v>
          </cell>
          <cell r="F6271" t="str">
            <v>Индивидуальные и функциональные испытания. Технологический электронагреватель до 1 кВ, трёхфазный, включая контрольные линии</v>
          </cell>
          <cell r="G6271" t="str">
            <v>Individual and functional tests Process electric heater, up to 1 kV, three-phase, including control lines</v>
          </cell>
          <cell r="H6271" t="str">
            <v>шт.</v>
          </cell>
          <cell r="I6271" t="str">
            <v>pcs.</v>
          </cell>
          <cell r="J6271">
            <v>0</v>
          </cell>
          <cell r="K6271">
            <v>0</v>
          </cell>
          <cell r="L6271" t="str">
            <v>KQ-97-00</v>
          </cell>
          <cell r="M6271" t="str">
            <v>ПредПНР, без ед. изм.</v>
          </cell>
          <cell r="N6271">
            <v>0</v>
          </cell>
          <cell r="O6271" t="str">
            <v>KQ-97-08</v>
          </cell>
          <cell r="P6271" t="str">
            <v>Индивидуальные испытания электрооборудования, шт.</v>
          </cell>
          <cell r="Q6271">
            <v>1</v>
          </cell>
        </row>
        <row r="6272">
          <cell r="E6272" t="str">
            <v>PC00-20-13-002</v>
          </cell>
          <cell r="F6272" t="str">
            <v>Индивидуальные и функциональные испытания. Технологический электронагреватель до 1 кВ, однофазный, включая контрольные линии</v>
          </cell>
          <cell r="G6272" t="str">
            <v>Individual and functional tests Process electric heater, up to 1 kV, one-phase, including control lines</v>
          </cell>
          <cell r="H6272" t="str">
            <v>шт.</v>
          </cell>
          <cell r="I6272" t="str">
            <v>pcs.</v>
          </cell>
          <cell r="J6272">
            <v>0</v>
          </cell>
          <cell r="K6272">
            <v>0</v>
          </cell>
          <cell r="L6272" t="str">
            <v>KQ-97-00</v>
          </cell>
          <cell r="M6272" t="str">
            <v>ПредПНР, без ед. изм.</v>
          </cell>
          <cell r="N6272">
            <v>0</v>
          </cell>
          <cell r="O6272" t="str">
            <v>KQ-97-08</v>
          </cell>
          <cell r="P6272" t="str">
            <v>Индивидуальные испытания электрооборудования, шт.</v>
          </cell>
          <cell r="Q6272">
            <v>1</v>
          </cell>
        </row>
        <row r="6273">
          <cell r="E6273" t="str">
            <v>PC00-20-13-003</v>
          </cell>
          <cell r="F6273" t="str">
            <v>Индивидуальные и функциональные испытания. Тиристорная панель управления электронагревателем до 1 кВ, включая контрольные линии</v>
          </cell>
          <cell r="G6273" t="str">
            <v>Individual and functional tests Thyristor control panel for electric motor ,up to 1 kV, including control lines</v>
          </cell>
          <cell r="H6273" t="str">
            <v>шт.</v>
          </cell>
          <cell r="I6273" t="str">
            <v>pcs.</v>
          </cell>
          <cell r="J6273">
            <v>0</v>
          </cell>
          <cell r="K6273">
            <v>0</v>
          </cell>
          <cell r="L6273" t="str">
            <v>KQ-97-00</v>
          </cell>
          <cell r="M6273" t="str">
            <v>ПредПНР, без ед. изм.</v>
          </cell>
          <cell r="N6273">
            <v>0</v>
          </cell>
          <cell r="O6273" t="str">
            <v>KQ-97-08</v>
          </cell>
          <cell r="P6273" t="str">
            <v>Индивидуальные испытания электрооборудования, шт.</v>
          </cell>
          <cell r="Q6273">
            <v>1</v>
          </cell>
        </row>
        <row r="6274">
          <cell r="E6274" t="str">
            <v>PC00-20-14</v>
          </cell>
          <cell r="F6274" t="str">
            <v>Система заземления</v>
          </cell>
          <cell r="G6274" t="str">
            <v>Earthing</v>
          </cell>
        </row>
        <row r="6275">
          <cell r="E6275" t="str">
            <v>PC00-20-14-001</v>
          </cell>
          <cell r="F6275" t="str">
            <v>Индивидуальные и функциональные испытания. Система заземления эстакады</v>
          </cell>
          <cell r="G6275" t="str">
            <v>Individual and functional tests Rack earthing system</v>
          </cell>
          <cell r="H6275" t="str">
            <v>м</v>
          </cell>
          <cell r="I6275" t="str">
            <v>m</v>
          </cell>
          <cell r="J6275">
            <v>0</v>
          </cell>
          <cell r="K6275">
            <v>0</v>
          </cell>
          <cell r="L6275" t="str">
            <v>KQ-97-00</v>
          </cell>
          <cell r="M6275" t="str">
            <v>ПредПНР, без ед. изм.</v>
          </cell>
          <cell r="N6275">
            <v>0</v>
          </cell>
          <cell r="O6275" t="str">
            <v>KQ-97-10</v>
          </cell>
          <cell r="P6275" t="str">
            <v>Тестирование и проверка заземления и молниезащиты, шт.</v>
          </cell>
          <cell r="Q6275">
            <v>0</v>
          </cell>
        </row>
        <row r="6276">
          <cell r="E6276" t="str">
            <v>PC00-20-14-002</v>
          </cell>
          <cell r="F6276" t="str">
            <v>Индивидуальные и функциональные испытания. Система заземления опор, мачт, молниеотводов с локальным контуром заземления</v>
          </cell>
          <cell r="G6276" t="str">
            <v>Individual and functional tests Earthing system for supports, masts, lightning arresters with a local earthing circuit</v>
          </cell>
          <cell r="H6276" t="str">
            <v>система</v>
          </cell>
          <cell r="I6276" t="str">
            <v>system</v>
          </cell>
          <cell r="J6276">
            <v>0</v>
          </cell>
          <cell r="K6276">
            <v>0</v>
          </cell>
          <cell r="L6276" t="str">
            <v>KQ-97-00</v>
          </cell>
          <cell r="M6276" t="str">
            <v>ПредПНР, без ед. изм.</v>
          </cell>
          <cell r="N6276">
            <v>0</v>
          </cell>
          <cell r="O6276" t="str">
            <v>KQ-97-10</v>
          </cell>
          <cell r="P6276" t="str">
            <v>Тестирование и проверка заземления и молниезащиты, шт.</v>
          </cell>
          <cell r="Q6276">
            <v>1</v>
          </cell>
        </row>
        <row r="6277">
          <cell r="E6277" t="str">
            <v>PC00-20-14-003</v>
          </cell>
          <cell r="F6277" t="str">
            <v>Индивидуальные и функциональные испытания. Система заземления здания с диагональю контура заземления до 20м</v>
          </cell>
          <cell r="G6277" t="str">
            <v>Individual and functional tests Earthing system for a building with an earthing circuit diagonal up to 20 m</v>
          </cell>
          <cell r="H6277" t="str">
            <v>система</v>
          </cell>
          <cell r="I6277" t="str">
            <v>system</v>
          </cell>
          <cell r="J6277">
            <v>0</v>
          </cell>
          <cell r="K6277">
            <v>0</v>
          </cell>
          <cell r="L6277" t="str">
            <v>KQ-97-00</v>
          </cell>
          <cell r="M6277" t="str">
            <v>ПредПНР, без ед. изм.</v>
          </cell>
          <cell r="N6277">
            <v>0</v>
          </cell>
          <cell r="O6277" t="str">
            <v>KQ-97-10</v>
          </cell>
          <cell r="P6277" t="str">
            <v>Тестирование и проверка заземления и молниезащиты, шт.</v>
          </cell>
          <cell r="Q6277">
            <v>1</v>
          </cell>
        </row>
        <row r="6278">
          <cell r="E6278" t="str">
            <v>PC00-20-14-004</v>
          </cell>
          <cell r="F6278" t="str">
            <v>Индивидуальные и функциональные испытания. Система заземления здания с диагональю контура заземления до 200м</v>
          </cell>
          <cell r="G6278" t="str">
            <v>Individual and functional tests Earthing system for a building with an earthing circuit diagonal up to 200 m</v>
          </cell>
          <cell r="H6278" t="str">
            <v>система</v>
          </cell>
          <cell r="I6278" t="str">
            <v>system</v>
          </cell>
          <cell r="J6278">
            <v>0</v>
          </cell>
          <cell r="K6278">
            <v>0</v>
          </cell>
          <cell r="L6278" t="str">
            <v>KQ-97-00</v>
          </cell>
          <cell r="M6278" t="str">
            <v>ПредПНР, без ед. изм.</v>
          </cell>
          <cell r="N6278">
            <v>0</v>
          </cell>
          <cell r="O6278" t="str">
            <v>KQ-97-10</v>
          </cell>
          <cell r="P6278" t="str">
            <v>Тестирование и проверка заземления и молниезащиты, шт.</v>
          </cell>
          <cell r="Q6278">
            <v>1</v>
          </cell>
        </row>
        <row r="6279">
          <cell r="E6279" t="str">
            <v>PC00-20-15</v>
          </cell>
          <cell r="F6279" t="str">
            <v>Система ЭХЗ</v>
          </cell>
          <cell r="G6279" t="str">
            <v>Cathodic protection  system</v>
          </cell>
        </row>
        <row r="6280">
          <cell r="E6280" t="str">
            <v>PC00-20-15-002</v>
          </cell>
          <cell r="F6280" t="str">
            <v>Индивидуальные и функциональные испытания. Контрольно-измерительная колонка</v>
          </cell>
          <cell r="G6280" t="str">
            <v>Individual and functional tests Test post</v>
          </cell>
          <cell r="H6280" t="str">
            <v>шт.</v>
          </cell>
          <cell r="I6280" t="str">
            <v>pcs.</v>
          </cell>
          <cell r="J6280">
            <v>0</v>
          </cell>
          <cell r="K6280">
            <v>0</v>
          </cell>
          <cell r="L6280" t="str">
            <v>KQ-97-00</v>
          </cell>
          <cell r="M6280" t="str">
            <v>ПредПНР, без ед. изм.</v>
          </cell>
          <cell r="N6280">
            <v>0</v>
          </cell>
          <cell r="O6280" t="str">
            <v>KQ-97-10</v>
          </cell>
          <cell r="P6280" t="str">
            <v>Тестирование и проверка заземления и молниезащиты, шт.</v>
          </cell>
          <cell r="Q6280">
            <v>1</v>
          </cell>
        </row>
        <row r="6281">
          <cell r="E6281" t="str">
            <v>PC00-20-15-003</v>
          </cell>
          <cell r="F6281" t="str">
            <v>Индивидуальные и функциональные испытания. Анодная коробка и анод</v>
          </cell>
          <cell r="G6281" t="str">
            <v>Individual and functional tests Anode box and anode</v>
          </cell>
          <cell r="H6281" t="str">
            <v>шт.</v>
          </cell>
          <cell r="I6281" t="str">
            <v>pcs.</v>
          </cell>
          <cell r="J6281">
            <v>0</v>
          </cell>
          <cell r="K6281">
            <v>0</v>
          </cell>
          <cell r="L6281" t="str">
            <v>KQ-97-00</v>
          </cell>
          <cell r="M6281" t="str">
            <v>ПредПНР, без ед. изм.</v>
          </cell>
          <cell r="N6281">
            <v>0</v>
          </cell>
          <cell r="O6281" t="str">
            <v>KQ-97-10</v>
          </cell>
          <cell r="P6281" t="str">
            <v>Тестирование и проверка заземления и молниезащиты, шт.</v>
          </cell>
          <cell r="Q6281">
            <v>1</v>
          </cell>
        </row>
        <row r="6282">
          <cell r="E6282" t="str">
            <v>PC00-20-15-004</v>
          </cell>
          <cell r="F6282" t="str">
            <v>Индивидуальные и функциональные испытания. Катодная коробка</v>
          </cell>
          <cell r="G6282" t="str">
            <v>Individual and functional tests Cathode box</v>
          </cell>
          <cell r="H6282" t="str">
            <v>шт.</v>
          </cell>
          <cell r="I6282" t="str">
            <v>pcs.</v>
          </cell>
          <cell r="J6282">
            <v>0</v>
          </cell>
          <cell r="K6282">
            <v>0</v>
          </cell>
          <cell r="L6282" t="str">
            <v>KQ-97-00</v>
          </cell>
          <cell r="M6282" t="str">
            <v>ПредПНР, без ед. изм.</v>
          </cell>
          <cell r="N6282">
            <v>0</v>
          </cell>
          <cell r="O6282" t="str">
            <v>KQ-97-10</v>
          </cell>
          <cell r="P6282" t="str">
            <v>Тестирование и проверка заземления и молниезащиты, шт.</v>
          </cell>
          <cell r="Q6282">
            <v>1</v>
          </cell>
        </row>
        <row r="6283">
          <cell r="E6283" t="str">
            <v>PC00-20-15-005</v>
          </cell>
          <cell r="F6283" t="str">
            <v>Индивидуальные и функциональные испытания. Изолирующее фланцевое соединение</v>
          </cell>
          <cell r="G6283" t="str">
            <v>Individual and functional tests Isolation kit (isolating flanged connection)</v>
          </cell>
          <cell r="H6283" t="str">
            <v>шт.</v>
          </cell>
          <cell r="I6283" t="str">
            <v>pcs.</v>
          </cell>
          <cell r="J6283">
            <v>0</v>
          </cell>
          <cell r="K6283">
            <v>0</v>
          </cell>
          <cell r="L6283" t="str">
            <v>KQ-97-00</v>
          </cell>
          <cell r="M6283" t="str">
            <v>ПредПНР, без ед. изм.</v>
          </cell>
          <cell r="N6283">
            <v>0</v>
          </cell>
          <cell r="O6283" t="str">
            <v>KQ-97-10</v>
          </cell>
          <cell r="P6283" t="str">
            <v>Тестирование и проверка заземления и молниезащиты, шт.</v>
          </cell>
          <cell r="Q6283">
            <v>1</v>
          </cell>
        </row>
        <row r="6284">
          <cell r="E6284" t="str">
            <v>PC00-20-15-006</v>
          </cell>
          <cell r="F6284" t="str">
            <v>Индивидуальные и функциональные испытания. Мониторинг временной системы ЭХЗ. Измерение потенциалов на контрольно-измерительных колонках</v>
          </cell>
          <cell r="G6284" t="str">
            <v>Individual and functional tests Monitoring of sacrificial cathodic protection system Measuring of potentials at test posts</v>
          </cell>
          <cell r="H6284" t="str">
            <v>система</v>
          </cell>
          <cell r="I6284" t="str">
            <v>system</v>
          </cell>
          <cell r="J6284">
            <v>0</v>
          </cell>
          <cell r="K6284">
            <v>0</v>
          </cell>
          <cell r="L6284" t="str">
            <v>KQ-97-00</v>
          </cell>
          <cell r="M6284" t="str">
            <v>ПредПНР, без ед. изм.</v>
          </cell>
          <cell r="N6284">
            <v>0</v>
          </cell>
          <cell r="O6284" t="str">
            <v>KQ-97-10</v>
          </cell>
          <cell r="P6284" t="str">
            <v>Тестирование и проверка заземления и молниезащиты, шт.</v>
          </cell>
          <cell r="Q6284">
            <v>1</v>
          </cell>
        </row>
        <row r="6285">
          <cell r="E6285" t="str">
            <v>PC00-20-15-007</v>
          </cell>
          <cell r="F6285" t="str">
            <v>Индивидуальные и функциональные испытания. Станция катодной защиты</v>
          </cell>
          <cell r="G6285" t="str">
            <v>Individual and functional tests Cathodic protection station</v>
          </cell>
          <cell r="H6285" t="str">
            <v>шт.</v>
          </cell>
          <cell r="I6285" t="str">
            <v>pcs.</v>
          </cell>
          <cell r="J6285">
            <v>0</v>
          </cell>
          <cell r="K6285">
            <v>0</v>
          </cell>
          <cell r="L6285" t="str">
            <v>KQ-97-00</v>
          </cell>
          <cell r="M6285" t="str">
            <v>ПредПНР, без ед. изм.</v>
          </cell>
          <cell r="N6285">
            <v>0</v>
          </cell>
          <cell r="O6285" t="str">
            <v>KQ-97-10</v>
          </cell>
          <cell r="P6285" t="str">
            <v>Тестирование и проверка заземления и молниезащиты, шт.</v>
          </cell>
          <cell r="Q6285">
            <v>1</v>
          </cell>
        </row>
        <row r="6286">
          <cell r="E6286" t="str">
            <v>PC00-20-16</v>
          </cell>
          <cell r="F6286" t="str">
            <v>Дополнительное электрооборудование</v>
          </cell>
          <cell r="G6286" t="str">
            <v>Additional electric equipment</v>
          </cell>
        </row>
        <row r="6287">
          <cell r="E6287" t="str">
            <v>PC00-20-16-001</v>
          </cell>
          <cell r="F6287" t="str">
            <v>Индивидуальные и функциональные испытания. Микропроцессорное устройство (защита и/или управление электрооборудованием напряжением до 1 кВ) с кол-ом входных сигналов: до 10</v>
          </cell>
          <cell r="G6287" t="str">
            <v>Individual and functional tests Microprocessor device (protection and/or control over electric equipment with voltage up to 1 kV), number of input signals: up to 10</v>
          </cell>
          <cell r="H6287" t="str">
            <v>шт.</v>
          </cell>
          <cell r="I6287" t="str">
            <v>pcs.</v>
          </cell>
          <cell r="J6287">
            <v>0</v>
          </cell>
          <cell r="K6287">
            <v>0</v>
          </cell>
          <cell r="L6287" t="str">
            <v>KQ-97-00</v>
          </cell>
          <cell r="M6287" t="str">
            <v>ПредПНР, без ед. изм.</v>
          </cell>
          <cell r="N6287">
            <v>0</v>
          </cell>
          <cell r="O6287" t="str">
            <v>KQ-97-08</v>
          </cell>
          <cell r="P6287" t="str">
            <v>Индивидуальные испытания электрооборудования, шт.</v>
          </cell>
          <cell r="Q6287">
            <v>1</v>
          </cell>
        </row>
        <row r="6288">
          <cell r="E6288" t="str">
            <v>PC00-20-16-002</v>
          </cell>
          <cell r="F6288" t="str">
            <v>Индивидуальные и функциональные испытания. Микропроцессорное устройство (защита и/или управление электрооборудованием напряжением до 1 кВ) с кол-ом входных сигналов: свыше 10</v>
          </cell>
          <cell r="G6288" t="str">
            <v>Individual and functional tests Microprocessor device (protection and/or control over electric equipment with voltage up to 1 kV), number of input signals: over 10</v>
          </cell>
          <cell r="H6288" t="str">
            <v>шт.</v>
          </cell>
          <cell r="I6288" t="str">
            <v>pcs.</v>
          </cell>
          <cell r="J6288">
            <v>0</v>
          </cell>
          <cell r="K6288">
            <v>0</v>
          </cell>
          <cell r="L6288" t="str">
            <v>KQ-97-00</v>
          </cell>
          <cell r="M6288" t="str">
            <v>ПредПНР, без ед. изм.</v>
          </cell>
          <cell r="N6288">
            <v>0</v>
          </cell>
          <cell r="O6288" t="str">
            <v>KQ-97-08</v>
          </cell>
          <cell r="P6288" t="str">
            <v>Индивидуальные испытания электрооборудования, шт.</v>
          </cell>
          <cell r="Q6288">
            <v>1</v>
          </cell>
        </row>
        <row r="6289">
          <cell r="E6289" t="str">
            <v>PC00-20-16-003</v>
          </cell>
          <cell r="F6289" t="str">
            <v>Индивидуальные и функциональные испытания. Выключатель до 1 кВ, с номинальным током до 100А</v>
          </cell>
          <cell r="G6289" t="str">
            <v>Individual and functional tests Switch, up to 1 kV, rated current up to 100A</v>
          </cell>
          <cell r="H6289" t="str">
            <v>шт.</v>
          </cell>
          <cell r="I6289" t="str">
            <v>pcs.</v>
          </cell>
          <cell r="J6289">
            <v>0</v>
          </cell>
          <cell r="K6289">
            <v>0</v>
          </cell>
          <cell r="L6289" t="str">
            <v>KQ-97-00</v>
          </cell>
          <cell r="M6289" t="str">
            <v>ПредПНР, без ед. изм.</v>
          </cell>
          <cell r="N6289">
            <v>0</v>
          </cell>
          <cell r="O6289" t="str">
            <v>KQ-97-08</v>
          </cell>
          <cell r="P6289" t="str">
            <v>Индивидуальные испытания электрооборудования, шт.</v>
          </cell>
          <cell r="Q6289">
            <v>1</v>
          </cell>
        </row>
        <row r="6290">
          <cell r="E6290" t="str">
            <v>PC00-20-16-004</v>
          </cell>
          <cell r="F6290" t="str">
            <v>Индивидуальные и функциональные испытания. Выключатель до 1 кВ, с номинальным током свыше 100А</v>
          </cell>
          <cell r="G6290" t="str">
            <v>Individual and functional tests Switch, up to 1 kV, rated current over 100A</v>
          </cell>
          <cell r="H6290" t="str">
            <v>шт.</v>
          </cell>
          <cell r="I6290" t="str">
            <v>pcs.</v>
          </cell>
          <cell r="J6290">
            <v>0</v>
          </cell>
          <cell r="K6290">
            <v>0</v>
          </cell>
          <cell r="L6290" t="str">
            <v>KQ-97-00</v>
          </cell>
          <cell r="M6290" t="str">
            <v>ПредПНР, без ед. изм.</v>
          </cell>
          <cell r="N6290">
            <v>0</v>
          </cell>
          <cell r="O6290" t="str">
            <v>KQ-97-08</v>
          </cell>
          <cell r="P6290" t="str">
            <v>Индивидуальные испытания электрооборудования, шт.</v>
          </cell>
          <cell r="Q6290">
            <v>1</v>
          </cell>
        </row>
        <row r="6291">
          <cell r="E6291" t="str">
            <v>PC00-20-16-005</v>
          </cell>
          <cell r="F6291" t="str">
            <v>Индивидуальные и функциональные испытания. Разъединитель (отделитель, короткозамыкатель) напряжением 6-35 кВ</v>
          </cell>
          <cell r="G6291" t="str">
            <v>Individual and functional tests Circuit breaker (isolating switch, short-circuit switch), voltage: 6-35 kV</v>
          </cell>
          <cell r="H6291" t="str">
            <v>шт.</v>
          </cell>
          <cell r="I6291" t="str">
            <v>pcs.</v>
          </cell>
          <cell r="J6291">
            <v>0</v>
          </cell>
          <cell r="K6291">
            <v>0</v>
          </cell>
          <cell r="L6291" t="str">
            <v>KQ-97-00</v>
          </cell>
          <cell r="M6291" t="str">
            <v>ПредПНР, без ед. изм.</v>
          </cell>
          <cell r="N6291">
            <v>0</v>
          </cell>
          <cell r="O6291" t="str">
            <v>KQ-97-08</v>
          </cell>
          <cell r="P6291" t="str">
            <v>Индивидуальные испытания электрооборудования, шт.</v>
          </cell>
          <cell r="Q6291">
            <v>1</v>
          </cell>
        </row>
        <row r="6292">
          <cell r="E6292" t="str">
            <v>PC00-20-16-006</v>
          </cell>
          <cell r="F6292" t="str">
            <v>Индивидуальные и функциональные испытания. Трансформатор тока до 1 кВ</v>
          </cell>
          <cell r="G6292" t="str">
            <v>Individual and functional tests Current transformer, up to 1 kV</v>
          </cell>
          <cell r="H6292" t="str">
            <v>шт.</v>
          </cell>
          <cell r="I6292" t="str">
            <v>pcs.</v>
          </cell>
          <cell r="J6292">
            <v>0</v>
          </cell>
          <cell r="K6292">
            <v>0</v>
          </cell>
          <cell r="L6292" t="str">
            <v>KQ-97-00</v>
          </cell>
          <cell r="M6292" t="str">
            <v>ПредПНР, без ед. изм.</v>
          </cell>
          <cell r="N6292">
            <v>0</v>
          </cell>
          <cell r="O6292" t="str">
            <v>KQ-97-08</v>
          </cell>
          <cell r="P6292" t="str">
            <v>Индивидуальные испытания электрооборудования, шт.</v>
          </cell>
          <cell r="Q6292">
            <v>1</v>
          </cell>
        </row>
        <row r="6293">
          <cell r="E6293" t="str">
            <v>PC00-20-16-007</v>
          </cell>
          <cell r="F6293" t="str">
            <v>Индивидуальные и функциональные испытания. Трансформатор тока 6-35 кВ</v>
          </cell>
          <cell r="G6293" t="str">
            <v>Individual and functional tests Current transformer, 6-35 kV</v>
          </cell>
          <cell r="H6293" t="str">
            <v>шт.</v>
          </cell>
          <cell r="I6293" t="str">
            <v>pcs.</v>
          </cell>
          <cell r="J6293">
            <v>0</v>
          </cell>
          <cell r="K6293">
            <v>0</v>
          </cell>
          <cell r="L6293" t="str">
            <v>KQ-97-00</v>
          </cell>
          <cell r="M6293" t="str">
            <v>ПредПНР, без ед. изм.</v>
          </cell>
          <cell r="N6293">
            <v>0</v>
          </cell>
          <cell r="O6293" t="str">
            <v>KQ-97-08</v>
          </cell>
          <cell r="P6293" t="str">
            <v>Индивидуальные испытания электрооборудования, шт.</v>
          </cell>
          <cell r="Q6293">
            <v>1</v>
          </cell>
        </row>
        <row r="6294">
          <cell r="E6294" t="str">
            <v>PC00-20-16-008</v>
          </cell>
          <cell r="F6294" t="str">
            <v>Индивидуальные и функциональные испытания. Блок питания с аккумуляторной батареей, мощностью до 5 кВА</v>
          </cell>
          <cell r="G6294" t="str">
            <v>Individual and functional tests Power supply unit with a battery, capacity up to 5 kVA</v>
          </cell>
          <cell r="H6294" t="str">
            <v>шт.</v>
          </cell>
          <cell r="I6294" t="str">
            <v>pcs.</v>
          </cell>
          <cell r="J6294">
            <v>0</v>
          </cell>
          <cell r="K6294">
            <v>0</v>
          </cell>
          <cell r="L6294" t="str">
            <v>KQ-97-00</v>
          </cell>
          <cell r="M6294" t="str">
            <v>ПредПНР, без ед. изм.</v>
          </cell>
          <cell r="N6294">
            <v>0</v>
          </cell>
          <cell r="O6294" t="str">
            <v>KQ-97-08</v>
          </cell>
          <cell r="P6294" t="str">
            <v>Индивидуальные испытания электрооборудования, шт.</v>
          </cell>
          <cell r="Q6294">
            <v>1</v>
          </cell>
        </row>
        <row r="6295">
          <cell r="E6295" t="str">
            <v>PC00-20-16-009</v>
          </cell>
          <cell r="F6295" t="str">
            <v>Индивидуальные и функциональные испытания. Ограничитель перенапряжения 6-35 кВ</v>
          </cell>
          <cell r="G6295" t="str">
            <v>Individual and functional tests Surge protection device, 6-35 kV</v>
          </cell>
          <cell r="H6295" t="str">
            <v>шт.</v>
          </cell>
          <cell r="I6295" t="str">
            <v>pcs.</v>
          </cell>
          <cell r="J6295">
            <v>0</v>
          </cell>
          <cell r="K6295">
            <v>0</v>
          </cell>
          <cell r="L6295" t="str">
            <v>KQ-97-00</v>
          </cell>
          <cell r="M6295" t="str">
            <v>ПредПНР, без ед. изм.</v>
          </cell>
          <cell r="N6295">
            <v>0</v>
          </cell>
          <cell r="O6295" t="str">
            <v>KQ-97-08</v>
          </cell>
          <cell r="P6295" t="str">
            <v>Индивидуальные испытания электрооборудования, шт.</v>
          </cell>
          <cell r="Q6295">
            <v>1</v>
          </cell>
        </row>
        <row r="6296">
          <cell r="E6296" t="str">
            <v>PC00-20-16-010</v>
          </cell>
          <cell r="F6296" t="str">
            <v>Индивидуальные и функциональные испытания. Автоматический и/или дифференциальный выключатель, однофазный</v>
          </cell>
          <cell r="G6296" t="str">
            <v>Individual and functional tests Automatic and/or differential breaker, one-phase</v>
          </cell>
          <cell r="H6296" t="str">
            <v>шт.</v>
          </cell>
          <cell r="I6296" t="str">
            <v>pcs.</v>
          </cell>
          <cell r="J6296">
            <v>0</v>
          </cell>
          <cell r="K6296">
            <v>0</v>
          </cell>
          <cell r="L6296" t="str">
            <v>KQ-97-00</v>
          </cell>
          <cell r="M6296" t="str">
            <v>ПредПНР, без ед. изм.</v>
          </cell>
          <cell r="N6296">
            <v>0</v>
          </cell>
          <cell r="O6296" t="str">
            <v>KQ-97-08</v>
          </cell>
          <cell r="P6296" t="str">
            <v>Индивидуальные испытания электрооборудования, шт.</v>
          </cell>
          <cell r="Q6296">
            <v>1</v>
          </cell>
        </row>
        <row r="6297">
          <cell r="E6297" t="str">
            <v>PC00-20-16-011</v>
          </cell>
          <cell r="F6297" t="str">
            <v>Индивидуальные и функциональные испытания. Трансформатор сухой однофазный, напряжением до 1 кВ</v>
          </cell>
          <cell r="G6297" t="str">
            <v>Individual and functional tests Dry transformer, one-phase, voltage up to 1 kV</v>
          </cell>
          <cell r="H6297" t="str">
            <v>шт.</v>
          </cell>
          <cell r="I6297" t="str">
            <v>pcs.</v>
          </cell>
          <cell r="J6297">
            <v>0</v>
          </cell>
          <cell r="K6297">
            <v>0</v>
          </cell>
          <cell r="L6297" t="str">
            <v>KQ-97-00</v>
          </cell>
          <cell r="M6297" t="str">
            <v>ПредПНР, без ед. изм.</v>
          </cell>
          <cell r="N6297">
            <v>0</v>
          </cell>
          <cell r="O6297" t="str">
            <v>KQ-97-08</v>
          </cell>
          <cell r="P6297" t="str">
            <v>Индивидуальные испытания электрооборудования, шт.</v>
          </cell>
          <cell r="Q6297">
            <v>1</v>
          </cell>
        </row>
        <row r="6298">
          <cell r="E6298" t="str">
            <v>PC00-21</v>
          </cell>
          <cell r="F6298" t="str">
            <v>РАБОТЫ ПО Электрооборудованию 110 кВ и ВЫШЕ</v>
          </cell>
          <cell r="G6298" t="str">
            <v>WORKS ON ELECTRICAL EQUIPMENT, 110 KV AND HIGHER</v>
          </cell>
        </row>
        <row r="6299">
          <cell r="E6299" t="str">
            <v>PC00-21-01</v>
          </cell>
          <cell r="F6299" t="str">
            <v>Трансформатор (автотрансформатор) силовой трёхфазный масляный с напряжением первичной обмотки 110 кВ и выше</v>
          </cell>
          <cell r="G6299" t="str">
            <v>Oil power transformer (autotransformer), three phases, primary winding voltage: 110 kV and higher</v>
          </cell>
        </row>
        <row r="6300">
          <cell r="E6300" t="str">
            <v>PC00-21-01-001</v>
          </cell>
          <cell r="F6300" t="str">
            <v>Индивидуальные и функциональные испытания. Трансформатор (автотрансформатор) силовой трёхфазный масляный двухобмоточный с напряжением первичной обмотки 110 – 220 кВ</v>
          </cell>
          <cell r="G6300" t="str">
            <v>Individual and functional tests Oil power transformer (autotransformer), three phases, two windings, primary winding rated voltage: from 110 to 220 kV</v>
          </cell>
          <cell r="H6300" t="str">
            <v>шт.</v>
          </cell>
          <cell r="I6300" t="str">
            <v>pcs.</v>
          </cell>
          <cell r="J6300">
            <v>0</v>
          </cell>
          <cell r="K6300">
            <v>0</v>
          </cell>
          <cell r="L6300" t="str">
            <v>KQ-97-00</v>
          </cell>
          <cell r="M6300" t="str">
            <v>ПредПНР, без ед. изм.</v>
          </cell>
          <cell r="N6300">
            <v>0</v>
          </cell>
          <cell r="O6300" t="str">
            <v>KQ-97-08</v>
          </cell>
          <cell r="P6300" t="str">
            <v>Индивидуальные испытания электрооборудования, шт.</v>
          </cell>
          <cell r="Q6300">
            <v>1</v>
          </cell>
        </row>
        <row r="6301">
          <cell r="E6301" t="str">
            <v>PC00-21-01-002</v>
          </cell>
          <cell r="F6301" t="str">
            <v>Индивидуальные и функциональные испытания. Трансформатор (автотрансформатор) силовой трёхфазный масляный двухобмоточный с напряжением первичной обмотки 330 – 500 кВ</v>
          </cell>
          <cell r="G6301" t="str">
            <v>Individual and functional tests Oil power transformer (autotransformer), three phases, two windings, primary winding rated voltage: from 330 to 500 kV</v>
          </cell>
          <cell r="H6301" t="str">
            <v>шт.</v>
          </cell>
          <cell r="I6301" t="str">
            <v>pcs.</v>
          </cell>
          <cell r="J6301">
            <v>0</v>
          </cell>
          <cell r="K6301">
            <v>0</v>
          </cell>
          <cell r="L6301" t="str">
            <v>KQ-97-00</v>
          </cell>
          <cell r="M6301" t="str">
            <v>ПредПНР, без ед. изм.</v>
          </cell>
          <cell r="N6301">
            <v>0</v>
          </cell>
          <cell r="O6301" t="str">
            <v>KQ-97-08</v>
          </cell>
          <cell r="P6301" t="str">
            <v>Индивидуальные испытания электрооборудования, шт.</v>
          </cell>
          <cell r="Q6301">
            <v>1</v>
          </cell>
        </row>
        <row r="6302">
          <cell r="E6302" t="str">
            <v>PC00-21-01-003</v>
          </cell>
          <cell r="F6302" t="str">
            <v>Индивидуальные и функциональные испытания. Трансформатор (автотрансформатор) силовой трёхфазный масляный трёхобмоточный с напряжением первичной обмотки 110 – 220 кВ</v>
          </cell>
          <cell r="G6302" t="str">
            <v>Individual and functional tests Oil power transformer (autotransformer), three phases, three windings, primary winding rated voltage: from 110 to 220 kV</v>
          </cell>
          <cell r="H6302" t="str">
            <v>шт.</v>
          </cell>
          <cell r="I6302" t="str">
            <v>pcs.</v>
          </cell>
          <cell r="J6302">
            <v>0</v>
          </cell>
          <cell r="K6302">
            <v>0</v>
          </cell>
          <cell r="L6302" t="str">
            <v>KQ-97-00</v>
          </cell>
          <cell r="M6302" t="str">
            <v>ПредПНР, без ед. изм.</v>
          </cell>
          <cell r="N6302">
            <v>0</v>
          </cell>
          <cell r="O6302" t="str">
            <v>KQ-97-08</v>
          </cell>
          <cell r="P6302" t="str">
            <v>Индивидуальные испытания электрооборудования, шт.</v>
          </cell>
          <cell r="Q6302">
            <v>1</v>
          </cell>
        </row>
        <row r="6303">
          <cell r="E6303" t="str">
            <v>PC00-21-01-004</v>
          </cell>
          <cell r="F6303" t="str">
            <v>Индивидуальные и функциональные испытания. Трансформатор (автотрансформатор) силовой трёхфазный масляный трёхобмоточный с напряжением первичной обмотки 330 – 500 кВ</v>
          </cell>
          <cell r="G6303" t="str">
            <v>Individual and functional tests Oil power transformer (autotransformer), three phases, three windings, primary winding rated voltage: from 330 to 500 kV</v>
          </cell>
          <cell r="H6303" t="str">
            <v>шт.</v>
          </cell>
          <cell r="I6303" t="str">
            <v>pcs.</v>
          </cell>
          <cell r="J6303">
            <v>0</v>
          </cell>
          <cell r="K6303">
            <v>0</v>
          </cell>
          <cell r="L6303" t="str">
            <v>KQ-97-00</v>
          </cell>
          <cell r="M6303" t="str">
            <v>ПредПНР, без ед. изм.</v>
          </cell>
          <cell r="N6303">
            <v>0</v>
          </cell>
          <cell r="O6303" t="str">
            <v>KQ-97-08</v>
          </cell>
          <cell r="P6303" t="str">
            <v>Индивидуальные испытания электрооборудования, шт.</v>
          </cell>
          <cell r="Q6303">
            <v>1</v>
          </cell>
        </row>
        <row r="6304">
          <cell r="E6304" t="str">
            <v>PC00-21-02</v>
          </cell>
          <cell r="F6304" t="str">
            <v>Выключатель колонковый элегазовый напряжением 110 кВ и выше</v>
          </cell>
          <cell r="G6304" t="str">
            <v>Gas-insulated core switch, voltage: 110 kV and higher</v>
          </cell>
        </row>
        <row r="6305">
          <cell r="E6305" t="str">
            <v>PC00-21-02-001</v>
          </cell>
          <cell r="F6305" t="str">
            <v>Индивидуальные и функциональные испытания. Выключатель колонковый элегазовый напряжением 110 – 220 кВ с общим приводом</v>
          </cell>
          <cell r="G6305" t="str">
            <v>Individual and functional tests Gas-insulated core switch, voltage: from 110 to 220 kV, with a common actuator</v>
          </cell>
          <cell r="H6305" t="str">
            <v>шт.</v>
          </cell>
          <cell r="I6305" t="str">
            <v>pcs.</v>
          </cell>
          <cell r="J6305">
            <v>0</v>
          </cell>
          <cell r="K6305">
            <v>0</v>
          </cell>
          <cell r="L6305" t="str">
            <v>KQ-97-00</v>
          </cell>
          <cell r="M6305" t="str">
            <v>ПредПНР, без ед. изм.</v>
          </cell>
          <cell r="N6305">
            <v>0</v>
          </cell>
          <cell r="O6305" t="str">
            <v>KQ-97-08</v>
          </cell>
          <cell r="P6305" t="str">
            <v>Индивидуальные испытания электрооборудования, шт.</v>
          </cell>
          <cell r="Q6305">
            <v>1</v>
          </cell>
        </row>
        <row r="6306">
          <cell r="E6306" t="str">
            <v>PC00-21-02-002</v>
          </cell>
          <cell r="F6306" t="str">
            <v>Индивидуальные и функциональные испытания. Выключатель колонковый элегазовый напряжением 330 – 500 кВ с отдельным приводом на каждый полюс</v>
          </cell>
          <cell r="G6306" t="str">
            <v>Individual and functional tests Gas-insulated core switch, voltage: from 330 to 500 kV, with an individual actuator for each pole</v>
          </cell>
          <cell r="H6306" t="str">
            <v>шт.</v>
          </cell>
          <cell r="I6306" t="str">
            <v>pcs.</v>
          </cell>
          <cell r="J6306">
            <v>0</v>
          </cell>
          <cell r="K6306">
            <v>0</v>
          </cell>
          <cell r="L6306" t="str">
            <v>KQ-97-00</v>
          </cell>
          <cell r="M6306" t="str">
            <v>ПредПНР, без ед. изм.</v>
          </cell>
          <cell r="N6306">
            <v>0</v>
          </cell>
          <cell r="O6306" t="str">
            <v>KQ-97-08</v>
          </cell>
          <cell r="P6306" t="str">
            <v>Индивидуальные испытания электрооборудования, шт.</v>
          </cell>
          <cell r="Q6306">
            <v>1</v>
          </cell>
        </row>
        <row r="6307">
          <cell r="E6307" t="str">
            <v>PC00-21-03</v>
          </cell>
          <cell r="F6307" t="str">
            <v>Разъединитель напряжением 110 кВ и выше</v>
          </cell>
          <cell r="G6307" t="str">
            <v>Disconnector, voltage: 110 kV and higher</v>
          </cell>
        </row>
        <row r="6308">
          <cell r="E6308" t="str">
            <v>PC00-21-03-001</v>
          </cell>
          <cell r="F6308" t="str">
            <v>Индивидуальные и функциональные испытания. Разъединитель трехполюсный напряжением 110 - 220 кВ с общим приводом</v>
          </cell>
          <cell r="G6308" t="str">
            <v>Individual and functional tests Three-pole disconnector, voltage: from 110 to 220 kV, with a common actuator</v>
          </cell>
          <cell r="H6308" t="str">
            <v>шт.</v>
          </cell>
          <cell r="I6308" t="str">
            <v>pcs.</v>
          </cell>
          <cell r="J6308">
            <v>0</v>
          </cell>
          <cell r="K6308">
            <v>0</v>
          </cell>
          <cell r="L6308" t="str">
            <v>KQ-97-00</v>
          </cell>
          <cell r="M6308" t="str">
            <v>ПредПНР, без ед. изм.</v>
          </cell>
          <cell r="N6308">
            <v>0</v>
          </cell>
          <cell r="O6308" t="str">
            <v>KQ-97-08</v>
          </cell>
          <cell r="P6308" t="str">
            <v>Индивидуальные испытания электрооборудования, шт.</v>
          </cell>
          <cell r="Q6308">
            <v>1</v>
          </cell>
        </row>
        <row r="6309">
          <cell r="E6309" t="str">
            <v>PC00-21-03-002</v>
          </cell>
          <cell r="F6309" t="str">
            <v>Индивидуальные и функциональные испытания. Разъединитель трёхполюсный напряжением 330 – 500 кВ с отдельным приводом на каждый полюс</v>
          </cell>
          <cell r="G6309" t="str">
            <v>Individual and functional tests Three-pole disconnector, voltage: from 330 to 500 kV, with an individual actuator for each pole</v>
          </cell>
          <cell r="H6309" t="str">
            <v>шт.</v>
          </cell>
          <cell r="I6309" t="str">
            <v>pcs.</v>
          </cell>
          <cell r="J6309">
            <v>0</v>
          </cell>
          <cell r="K6309">
            <v>0</v>
          </cell>
          <cell r="L6309" t="str">
            <v>KQ-97-00</v>
          </cell>
          <cell r="M6309" t="str">
            <v>ПредПНР, без ед. изм.</v>
          </cell>
          <cell r="N6309">
            <v>0</v>
          </cell>
          <cell r="O6309" t="str">
            <v>KQ-97-08</v>
          </cell>
          <cell r="P6309" t="str">
            <v>Индивидуальные испытания электрооборудования, шт.</v>
          </cell>
          <cell r="Q6309">
            <v>1</v>
          </cell>
        </row>
        <row r="6310">
          <cell r="E6310" t="str">
            <v>PC00-21-04</v>
          </cell>
          <cell r="F6310" t="str">
            <v>Трансформатор тока измерительный напряжением 110 кВ и выше</v>
          </cell>
          <cell r="G6310" t="str">
            <v>Instrument current transformer, voltage: 110 kV and higher</v>
          </cell>
        </row>
        <row r="6311">
          <cell r="E6311" t="str">
            <v>PC00-21-04-001</v>
          </cell>
          <cell r="F6311" t="str">
            <v>Индивидуальные и функциональные испытания. Трансформатор тока измерительный элегазовый напряжением 110 – 500 кВ</v>
          </cell>
          <cell r="G6311" t="str">
            <v>Individual and functional tests Instrument current transformer, gas-insulated, voltage: from 110 to 500 kV</v>
          </cell>
          <cell r="H6311" t="str">
            <v>шт.</v>
          </cell>
          <cell r="I6311" t="str">
            <v>pcs.</v>
          </cell>
          <cell r="J6311">
            <v>0</v>
          </cell>
          <cell r="K6311">
            <v>0</v>
          </cell>
          <cell r="L6311" t="str">
            <v>KQ-97-00</v>
          </cell>
          <cell r="M6311" t="str">
            <v>ПредПНР, без ед. изм.</v>
          </cell>
          <cell r="N6311">
            <v>0</v>
          </cell>
          <cell r="O6311" t="str">
            <v>KQ-97-08</v>
          </cell>
          <cell r="P6311" t="str">
            <v>Индивидуальные испытания электрооборудования, шт.</v>
          </cell>
          <cell r="Q6311">
            <v>1</v>
          </cell>
        </row>
        <row r="6312">
          <cell r="E6312" t="str">
            <v>PC00-21-04-002</v>
          </cell>
          <cell r="F6312" t="str">
            <v>Индивидуальные и функциональные испытания. Трансформатор тока измерительный с твердой литой изоляцией напряжением 110 кВ и выше</v>
          </cell>
          <cell r="G6312" t="str">
            <v>Individual and functional tests Instrument current transformer, with solid molded insulation, voltage: 110 kV and higher</v>
          </cell>
          <cell r="H6312" t="str">
            <v>шт.</v>
          </cell>
          <cell r="I6312" t="str">
            <v>pcs.</v>
          </cell>
          <cell r="J6312">
            <v>0</v>
          </cell>
          <cell r="K6312">
            <v>0</v>
          </cell>
          <cell r="L6312" t="str">
            <v>KQ-97-00</v>
          </cell>
          <cell r="M6312" t="str">
            <v>ПредПНР, без ед. изм.</v>
          </cell>
          <cell r="N6312">
            <v>0</v>
          </cell>
          <cell r="O6312" t="str">
            <v>KQ-97-08</v>
          </cell>
          <cell r="P6312" t="str">
            <v>Индивидуальные испытания электрооборудования, шт.</v>
          </cell>
          <cell r="Q6312">
            <v>1</v>
          </cell>
        </row>
        <row r="6313">
          <cell r="E6313" t="str">
            <v>PC00-21-05</v>
          </cell>
          <cell r="F6313" t="str">
            <v>Трансформатор напряжения измерительный напряжением 110 кВ и выше</v>
          </cell>
          <cell r="G6313" t="str">
            <v>Instrument voltage transformer, voltage: 110 kV and higher</v>
          </cell>
        </row>
        <row r="6314">
          <cell r="E6314" t="str">
            <v>PC00-21-05-001</v>
          </cell>
          <cell r="F6314" t="str">
            <v>Индивидуальные и функциональные испытания. Трансформатор напряжения измерительный емкостной напряжением 110 – 500 кВ</v>
          </cell>
          <cell r="G6314" t="str">
            <v>Individual and functional tests Instrument capacitive voltage transformer, voltage: from 110 to 500 kV</v>
          </cell>
          <cell r="H6314" t="str">
            <v>шт.</v>
          </cell>
          <cell r="I6314" t="str">
            <v>pcs.</v>
          </cell>
          <cell r="J6314">
            <v>0</v>
          </cell>
          <cell r="K6314">
            <v>0</v>
          </cell>
          <cell r="L6314" t="str">
            <v>KQ-97-00</v>
          </cell>
          <cell r="M6314" t="str">
            <v>ПредПНР, без ед. изм.</v>
          </cell>
          <cell r="N6314">
            <v>0</v>
          </cell>
          <cell r="O6314" t="str">
            <v>KQ-97-08</v>
          </cell>
          <cell r="P6314" t="str">
            <v>Индивидуальные испытания электрооборудования, шт.</v>
          </cell>
          <cell r="Q6314">
            <v>1</v>
          </cell>
        </row>
        <row r="6315">
          <cell r="E6315" t="str">
            <v>PC00-21-05-002</v>
          </cell>
          <cell r="F6315" t="str">
            <v>Индивидуальные и функциональные испытания. Трансформатор напряжения измерительный индуктивный (электромагнитный) элегазовый напряжением 110 – 500 кВ</v>
          </cell>
          <cell r="G6315" t="str">
            <v>Individual and functional tests Instrument induction (electromagnetic) voltage transformer, gas-insulated, voltage: from 110 to 500 kV</v>
          </cell>
          <cell r="H6315" t="str">
            <v>шт.</v>
          </cell>
          <cell r="I6315" t="str">
            <v>pcs.</v>
          </cell>
          <cell r="J6315">
            <v>0</v>
          </cell>
          <cell r="K6315">
            <v>0</v>
          </cell>
          <cell r="L6315" t="str">
            <v>KQ-97-00</v>
          </cell>
          <cell r="M6315" t="str">
            <v>ПредПНР, без ед. изм.</v>
          </cell>
          <cell r="N6315">
            <v>0</v>
          </cell>
          <cell r="O6315" t="str">
            <v>KQ-97-08</v>
          </cell>
          <cell r="P6315" t="str">
            <v>Индивидуальные испытания электрооборудования, шт.</v>
          </cell>
          <cell r="Q6315">
            <v>1</v>
          </cell>
        </row>
        <row r="6316">
          <cell r="E6316" t="str">
            <v>PC00-21-05-003</v>
          </cell>
          <cell r="F6316" t="str">
            <v>Индивидуальные и функциональные испытания. Трансформатор напряжения измерительный индуктивный (электромагнитный) маслонаполненный напряжением 110 – 500 кВ</v>
          </cell>
          <cell r="G6316" t="str">
            <v>Individual and functional tests Instrument induction (electromagnetic) voltage transformer, oil-filled, voltage: from 110 to 500 kV</v>
          </cell>
          <cell r="H6316" t="str">
            <v>шт.</v>
          </cell>
          <cell r="I6316" t="str">
            <v>pcs.</v>
          </cell>
          <cell r="J6316">
            <v>0</v>
          </cell>
          <cell r="K6316">
            <v>0</v>
          </cell>
          <cell r="L6316" t="str">
            <v>KQ-97-00</v>
          </cell>
          <cell r="M6316" t="str">
            <v>ПредПНР, без ед. изм.</v>
          </cell>
          <cell r="N6316">
            <v>0</v>
          </cell>
          <cell r="O6316" t="str">
            <v>KQ-97-08</v>
          </cell>
          <cell r="P6316" t="str">
            <v>Индивидуальные испытания электрооборудования, шт.</v>
          </cell>
          <cell r="Q6316">
            <v>1</v>
          </cell>
        </row>
        <row r="6317">
          <cell r="E6317" t="str">
            <v>PC00-21-06</v>
          </cell>
          <cell r="F6317" t="str">
            <v>Ограничитель перенапряжения нелинейный напряжением 110 кВ и выше</v>
          </cell>
          <cell r="G6317" t="str">
            <v>Surge protection device, nonlinear, voltage: 110 kV and higher</v>
          </cell>
        </row>
        <row r="6318">
          <cell r="E6318" t="str">
            <v>PC00-21-06-001</v>
          </cell>
          <cell r="F6318" t="str">
            <v>Индивидуальные и функциональные испытания. Ограничитель перенапряжения нелинейный напряжением 110 – 500 кВ</v>
          </cell>
          <cell r="G6318" t="str">
            <v>Individual and functional tests Surge  protection device, nonlinear, voltage: from 110 to 500 kV</v>
          </cell>
          <cell r="H6318" t="str">
            <v>шт.</v>
          </cell>
          <cell r="I6318" t="str">
            <v>pcs.</v>
          </cell>
          <cell r="J6318">
            <v>0</v>
          </cell>
          <cell r="K6318">
            <v>0</v>
          </cell>
          <cell r="L6318" t="str">
            <v>KQ-97-00</v>
          </cell>
          <cell r="M6318" t="str">
            <v>ПредПНР, без ед. изм.</v>
          </cell>
          <cell r="N6318">
            <v>0</v>
          </cell>
          <cell r="O6318" t="str">
            <v>KQ-97-08</v>
          </cell>
          <cell r="P6318" t="str">
            <v>Индивидуальные испытания электрооборудования, шт.</v>
          </cell>
          <cell r="Q6318">
            <v>1</v>
          </cell>
        </row>
        <row r="6319">
          <cell r="E6319" t="str">
            <v>PC00-21-07</v>
          </cell>
          <cell r="F6319" t="str">
            <v>Кабельная линия напряжением 110 кВ и выше</v>
          </cell>
          <cell r="G6319" t="str">
            <v>Cable line, voltage: 110 kV and higher</v>
          </cell>
        </row>
        <row r="6320">
          <cell r="E6320" t="str">
            <v>PC00-21-07-001</v>
          </cell>
          <cell r="F6320" t="str">
            <v>Индивидуальные и функциональные испытания. Кабельная линия напряжением 110 кВ и выше</v>
          </cell>
          <cell r="G6320" t="str">
            <v>Individual and functional tests Cable line, voltage: 110 kV and higher</v>
          </cell>
          <cell r="H6320" t="str">
            <v>линия</v>
          </cell>
          <cell r="I6320" t="str">
            <v>line</v>
          </cell>
          <cell r="J6320">
            <v>0</v>
          </cell>
          <cell r="K6320">
            <v>0</v>
          </cell>
          <cell r="L6320" t="str">
            <v>KQ-97-00</v>
          </cell>
          <cell r="M6320" t="str">
            <v>ПредПНР, без ед. изм.</v>
          </cell>
          <cell r="N6320">
            <v>0</v>
          </cell>
          <cell r="O6320" t="str">
            <v>KQ-97-09</v>
          </cell>
          <cell r="P6320" t="str">
            <v>Тестирование и проверка кабельных линий, шт.</v>
          </cell>
          <cell r="Q6320">
            <v>1</v>
          </cell>
        </row>
        <row r="6321">
          <cell r="E6321" t="str">
            <v>PC00-21-08</v>
          </cell>
          <cell r="F6321" t="str">
            <v>Шинопровод напряжением 110 кВ и выше</v>
          </cell>
          <cell r="G6321" t="str">
            <v>Busduct, voltage: 110 kV and higher</v>
          </cell>
        </row>
        <row r="6322">
          <cell r="E6322" t="str">
            <v>PC00-21-08-001</v>
          </cell>
          <cell r="F6322" t="str">
            <v>Индивидуальные и функциональные испытания. Шинопровод напряжением 110 кВ и выше</v>
          </cell>
          <cell r="G6322" t="str">
            <v>Individual and functional tests Busduct, voltage: 110 kV and higher</v>
          </cell>
          <cell r="H6322" t="str">
            <v>шт.</v>
          </cell>
          <cell r="I6322" t="str">
            <v>pcs.</v>
          </cell>
          <cell r="J6322">
            <v>0</v>
          </cell>
          <cell r="K6322">
            <v>0</v>
          </cell>
          <cell r="L6322" t="str">
            <v>KQ-97-00</v>
          </cell>
          <cell r="M6322" t="str">
            <v>ПредПНР, без ед. изм.</v>
          </cell>
          <cell r="N6322">
            <v>0</v>
          </cell>
          <cell r="O6322" t="str">
            <v>KQ-97-09</v>
          </cell>
          <cell r="P6322" t="str">
            <v>Тестирование и проверка кабельных линий, шт.</v>
          </cell>
          <cell r="Q6322">
            <v>1</v>
          </cell>
        </row>
        <row r="6323">
          <cell r="E6323" t="str">
            <v>PC00-21-09</v>
          </cell>
          <cell r="F6323" t="str">
            <v>Шинная опора напряжением 110 кВ и выше</v>
          </cell>
          <cell r="G6323" t="str">
            <v>Bus support, voltage: 110 kV and higher</v>
          </cell>
        </row>
        <row r="6324">
          <cell r="E6324" t="str">
            <v>PC00-21-09-001</v>
          </cell>
          <cell r="F6324" t="str">
            <v>Индивидуальные и функциональные испытания. Шинная опора напряжением 110 кВ и выше</v>
          </cell>
          <cell r="G6324" t="str">
            <v>Individual and functional tests Bus support, voltage: 110 kV and higher</v>
          </cell>
          <cell r="H6324" t="str">
            <v>шт.</v>
          </cell>
          <cell r="I6324" t="str">
            <v>pcs.</v>
          </cell>
          <cell r="J6324">
            <v>0</v>
          </cell>
          <cell r="K6324">
            <v>0</v>
          </cell>
          <cell r="L6324" t="str">
            <v>KQ-97-00</v>
          </cell>
          <cell r="M6324" t="str">
            <v>ПредПНР, без ед. изм.</v>
          </cell>
          <cell r="N6324">
            <v>0</v>
          </cell>
          <cell r="O6324" t="str">
            <v>KQ-97-09</v>
          </cell>
          <cell r="P6324" t="str">
            <v>Тестирование и проверка кабельных линий, шт.</v>
          </cell>
          <cell r="Q6324">
            <v>1</v>
          </cell>
        </row>
        <row r="6325">
          <cell r="E6325" t="str">
            <v>PC00-21-10</v>
          </cell>
          <cell r="F6325" t="str">
            <v>Комплектное распределительное устройство элегазовое напряжением 110 кВ и выше</v>
          </cell>
          <cell r="G6325" t="str">
            <v>Packaged gas-insulated switchgear, voltage: 110 kV and higher</v>
          </cell>
        </row>
        <row r="6326">
          <cell r="E6326" t="str">
            <v>PC00-21-10-001</v>
          </cell>
          <cell r="F6326" t="str">
            <v>Индивидуальные и функциональные испытания. Модуль выключателя КРУЭ 110 кВ и выше</v>
          </cell>
          <cell r="G6326" t="str">
            <v>Individual and functional tests Switch module of a gas-insulated switchgear, 110 kV and higher</v>
          </cell>
          <cell r="H6326" t="str">
            <v>шт.</v>
          </cell>
          <cell r="I6326" t="str">
            <v>pcs.</v>
          </cell>
          <cell r="J6326">
            <v>0</v>
          </cell>
          <cell r="K6326">
            <v>0</v>
          </cell>
          <cell r="L6326" t="str">
            <v>KQ-97-00</v>
          </cell>
          <cell r="M6326" t="str">
            <v>ПредПНР, без ед. изм.</v>
          </cell>
          <cell r="N6326">
            <v>0</v>
          </cell>
          <cell r="O6326" t="str">
            <v>KQ-97-08</v>
          </cell>
          <cell r="P6326" t="str">
            <v>Индивидуальные испытания электрооборудования, шт.</v>
          </cell>
          <cell r="Q6326">
            <v>1</v>
          </cell>
        </row>
        <row r="6327">
          <cell r="E6327" t="str">
            <v>PC00-21-10-002</v>
          </cell>
          <cell r="F6327" t="str">
            <v>Индивидуальные и функциональные испытания. Модуль разъединителя-заземлителя КРУЭ 110 кВ и выше</v>
          </cell>
          <cell r="G6327" t="str">
            <v>Individual and functional tests Disconnector-earth rod module of gas-insulated switchgear, 110 kV and higher</v>
          </cell>
          <cell r="H6327" t="str">
            <v>шт.</v>
          </cell>
          <cell r="I6327" t="str">
            <v>pcs.</v>
          </cell>
          <cell r="J6327">
            <v>0</v>
          </cell>
          <cell r="K6327">
            <v>0</v>
          </cell>
          <cell r="L6327" t="str">
            <v>KQ-97-00</v>
          </cell>
          <cell r="M6327" t="str">
            <v>ПредПНР, без ед. изм.</v>
          </cell>
          <cell r="N6327">
            <v>0</v>
          </cell>
          <cell r="O6327" t="str">
            <v>KQ-97-08</v>
          </cell>
          <cell r="P6327" t="str">
            <v>Индивидуальные испытания электрооборудования, шт.</v>
          </cell>
          <cell r="Q6327">
            <v>1</v>
          </cell>
        </row>
        <row r="6328">
          <cell r="E6328" t="str">
            <v>PC00-21-10-003</v>
          </cell>
          <cell r="F6328" t="str">
            <v>Индивидуальные и функциональные испытания. Модуль быстродействующего заземлителя КРУЭ 110 кВ и выше</v>
          </cell>
          <cell r="G6328" t="str">
            <v>Individual and functional tests High speed earthing switch module of a gas-insulated switchgear, 110 kV and higher</v>
          </cell>
          <cell r="H6328" t="str">
            <v>шт.</v>
          </cell>
          <cell r="I6328" t="str">
            <v>pcs.</v>
          </cell>
          <cell r="J6328">
            <v>0</v>
          </cell>
          <cell r="K6328">
            <v>0</v>
          </cell>
          <cell r="L6328" t="str">
            <v>KQ-97-00</v>
          </cell>
          <cell r="M6328" t="str">
            <v>ПредПНР, без ед. изм.</v>
          </cell>
          <cell r="N6328">
            <v>0</v>
          </cell>
          <cell r="O6328" t="str">
            <v>KQ-97-08</v>
          </cell>
          <cell r="P6328" t="str">
            <v>Индивидуальные испытания электрооборудования, шт.</v>
          </cell>
          <cell r="Q6328">
            <v>1</v>
          </cell>
        </row>
        <row r="6329">
          <cell r="E6329" t="str">
            <v>PC00-21-10-004</v>
          </cell>
          <cell r="F6329" t="str">
            <v>Индивидуальные и функциональные испытания. Модуля трансформатора тока КРУЭ 110 кВ и выше</v>
          </cell>
          <cell r="G6329" t="str">
            <v>Individual and functional tests Current transformer module of a gas-insulated switchgear, 110 kV and higher</v>
          </cell>
          <cell r="H6329" t="str">
            <v>шт.</v>
          </cell>
          <cell r="I6329" t="str">
            <v>pcs.</v>
          </cell>
          <cell r="J6329">
            <v>0</v>
          </cell>
          <cell r="K6329">
            <v>0</v>
          </cell>
          <cell r="L6329" t="str">
            <v>KQ-97-00</v>
          </cell>
          <cell r="M6329" t="str">
            <v>ПредПНР, без ед. изм.</v>
          </cell>
          <cell r="N6329">
            <v>0</v>
          </cell>
          <cell r="O6329" t="str">
            <v>KQ-97-08</v>
          </cell>
          <cell r="P6329" t="str">
            <v>Индивидуальные испытания электрооборудования, шт.</v>
          </cell>
          <cell r="Q6329">
            <v>1</v>
          </cell>
        </row>
        <row r="6330">
          <cell r="E6330" t="str">
            <v>PC00-21-10-005</v>
          </cell>
          <cell r="F6330" t="str">
            <v>Индивидуальные и функциональные испытания. Модуль трансформатора напряжения КРУЭ 110 кВ и выше</v>
          </cell>
          <cell r="G6330" t="str">
            <v>Individual and functional tests Voltage transformer module of a gas-insulated switchgear, 110 kV and higher</v>
          </cell>
          <cell r="H6330" t="str">
            <v>шт.</v>
          </cell>
          <cell r="I6330" t="str">
            <v>pcs.</v>
          </cell>
          <cell r="J6330">
            <v>0</v>
          </cell>
          <cell r="K6330">
            <v>0</v>
          </cell>
          <cell r="L6330" t="str">
            <v>KQ-97-00</v>
          </cell>
          <cell r="M6330" t="str">
            <v>ПредПНР, без ед. изм.</v>
          </cell>
          <cell r="N6330">
            <v>0</v>
          </cell>
          <cell r="O6330" t="str">
            <v>KQ-97-08</v>
          </cell>
          <cell r="P6330" t="str">
            <v>Индивидуальные испытания электрооборудования, шт.</v>
          </cell>
          <cell r="Q6330">
            <v>1</v>
          </cell>
        </row>
        <row r="6331">
          <cell r="E6331" t="str">
            <v>PC00-21-10-006</v>
          </cell>
          <cell r="F6331" t="str">
            <v>Индивидуальные и функциональные испытания. Модуль ввода КРУЭ 110 кВ и выше</v>
          </cell>
          <cell r="G6331" t="str">
            <v>Individual and functional tests Input module of a gas-insulated switchgear, 110 kV and higher</v>
          </cell>
          <cell r="H6331" t="str">
            <v>шт.</v>
          </cell>
          <cell r="I6331" t="str">
            <v>pcs.</v>
          </cell>
          <cell r="J6331">
            <v>0</v>
          </cell>
          <cell r="K6331">
            <v>0</v>
          </cell>
          <cell r="L6331" t="str">
            <v>KQ-97-00</v>
          </cell>
          <cell r="M6331" t="str">
            <v>ПредПНР, без ед. изм.</v>
          </cell>
          <cell r="N6331">
            <v>0</v>
          </cell>
          <cell r="O6331" t="str">
            <v>KQ-97-08</v>
          </cell>
          <cell r="P6331" t="str">
            <v>Индивидуальные испытания электрооборудования, шт.</v>
          </cell>
          <cell r="Q6331">
            <v>1</v>
          </cell>
        </row>
        <row r="6332">
          <cell r="E6332" t="str">
            <v>PC00-21-10-007</v>
          </cell>
          <cell r="F6332" t="str">
            <v>Индивидуальные и функциональные испытания. Модуль ограничителя перенапряжения КРУЭ 110 кВ и выше</v>
          </cell>
          <cell r="G6332" t="str">
            <v>Individual and functional tests Overvoltage arrestor module of a gas-insulated switchgear, 110 kV and higher</v>
          </cell>
          <cell r="H6332" t="str">
            <v>шт.</v>
          </cell>
          <cell r="I6332" t="str">
            <v>pcs.</v>
          </cell>
          <cell r="J6332">
            <v>0</v>
          </cell>
          <cell r="K6332">
            <v>0</v>
          </cell>
          <cell r="L6332" t="str">
            <v>KQ-97-00</v>
          </cell>
          <cell r="M6332" t="str">
            <v>ПредПНР, без ед. изм.</v>
          </cell>
          <cell r="N6332">
            <v>0</v>
          </cell>
          <cell r="O6332" t="str">
            <v>KQ-97-08</v>
          </cell>
          <cell r="P6332" t="str">
            <v>Индивидуальные испытания электрооборудования, шт.</v>
          </cell>
          <cell r="Q6332">
            <v>1</v>
          </cell>
        </row>
        <row r="6333">
          <cell r="E6333" t="str">
            <v>PC00-21-10-008</v>
          </cell>
          <cell r="F6333" t="str">
            <v>Индивидуальные и функциональные испытания. Модуль токопровода КРУЭ 110 кВ и выше</v>
          </cell>
          <cell r="G6333" t="str">
            <v>Individual and functional tests Current conductor module of a gas-insulated switchgear, 110 kV and higher</v>
          </cell>
          <cell r="H6333" t="str">
            <v>шт.</v>
          </cell>
          <cell r="I6333" t="str">
            <v>pcs.</v>
          </cell>
          <cell r="J6333">
            <v>0</v>
          </cell>
          <cell r="K6333">
            <v>0</v>
          </cell>
          <cell r="L6333" t="str">
            <v>KQ-97-00</v>
          </cell>
          <cell r="M6333" t="str">
            <v>ПредПНР, без ед. изм.</v>
          </cell>
          <cell r="N6333">
            <v>0</v>
          </cell>
          <cell r="O6333" t="str">
            <v>KQ-97-08</v>
          </cell>
          <cell r="P6333" t="str">
            <v>Индивидуальные испытания электрооборудования, шт.</v>
          </cell>
          <cell r="Q6333">
            <v>1</v>
          </cell>
        </row>
        <row r="6334">
          <cell r="E6334" t="str">
            <v>PC00-21-11</v>
          </cell>
          <cell r="F6334" t="str">
            <v>Токоограничивающий реактор напряжением 110 кВ и выше</v>
          </cell>
          <cell r="G6334" t="str">
            <v>Current limiting reactor, voltage: 110 kV and higher</v>
          </cell>
        </row>
        <row r="6335">
          <cell r="E6335" t="str">
            <v>PC00-21-11-001</v>
          </cell>
          <cell r="F6335" t="str">
            <v>Индивидуальные и функциональные испытания. Токоограничивающий реактор сухой напряжением 110-220 кВ</v>
          </cell>
          <cell r="G6335" t="str">
            <v>Individual and functional tests Dry current limiting reactor, voltage: from 110 to 220 kV</v>
          </cell>
          <cell r="H6335" t="str">
            <v>шт.</v>
          </cell>
          <cell r="I6335" t="str">
            <v>pcs.</v>
          </cell>
          <cell r="J6335">
            <v>0</v>
          </cell>
          <cell r="K6335">
            <v>0</v>
          </cell>
          <cell r="L6335" t="str">
            <v>KQ-97-00</v>
          </cell>
          <cell r="M6335" t="str">
            <v>ПредПНР, без ед. изм.</v>
          </cell>
          <cell r="N6335">
            <v>0</v>
          </cell>
          <cell r="O6335" t="str">
            <v>KQ-97-08</v>
          </cell>
          <cell r="P6335" t="str">
            <v>Индивидуальные испытания электрооборудования, шт.</v>
          </cell>
          <cell r="Q6335">
            <v>1</v>
          </cell>
        </row>
        <row r="6336">
          <cell r="E6336" t="str">
            <v>PC00-21-11-002</v>
          </cell>
          <cell r="F6336" t="str">
            <v>Индивидуальные и функциональные испытания. Управляемый шунтирующий реактор маслонаполненный напряжением 110 кВ и выше</v>
          </cell>
          <cell r="G6336" t="str">
            <v>Individual and functional tests Controlled shunt reactor, oil-filled, voltage: 110 kV and higher</v>
          </cell>
          <cell r="H6336" t="str">
            <v>шт.</v>
          </cell>
          <cell r="I6336" t="str">
            <v>pcs.</v>
          </cell>
          <cell r="J6336">
            <v>0</v>
          </cell>
          <cell r="K6336">
            <v>0</v>
          </cell>
          <cell r="L6336" t="str">
            <v>KQ-97-00</v>
          </cell>
          <cell r="M6336" t="str">
            <v>ПредПНР, без ед. изм.</v>
          </cell>
          <cell r="N6336">
            <v>0</v>
          </cell>
          <cell r="O6336" t="str">
            <v>KQ-97-08</v>
          </cell>
          <cell r="P6336" t="str">
            <v>Индивидуальные испытания электрооборудования, шт.</v>
          </cell>
          <cell r="Q6336">
            <v>1</v>
          </cell>
        </row>
        <row r="6337">
          <cell r="E6337" t="str">
            <v>PC00-21-12</v>
          </cell>
          <cell r="F6337" t="str">
            <v>Заземлитель однополюсный напряжением 110 кВ и выше</v>
          </cell>
          <cell r="G6337" t="str">
            <v>Single-pole earthing switch, voltage: 110 kV and higher</v>
          </cell>
        </row>
        <row r="6338">
          <cell r="E6338" t="str">
            <v>PC00-21-12-001</v>
          </cell>
          <cell r="F6338" t="str">
            <v>Индивидуальные и функциональные испытания. Заземлитель однополюсный напряжением 110 кВ и выше, с ручным приводом</v>
          </cell>
          <cell r="G6338" t="str">
            <v>Individual and functional tests Single-pole earthing switch, voltage: 110 kV and higher, manually operated</v>
          </cell>
          <cell r="H6338" t="str">
            <v>шт.</v>
          </cell>
          <cell r="I6338" t="str">
            <v>pcs.</v>
          </cell>
          <cell r="J6338">
            <v>0</v>
          </cell>
          <cell r="K6338">
            <v>0</v>
          </cell>
          <cell r="L6338" t="str">
            <v>KQ-97-00</v>
          </cell>
          <cell r="M6338" t="str">
            <v>ПредПНР, без ед. изм.</v>
          </cell>
          <cell r="N6338">
            <v>0</v>
          </cell>
          <cell r="O6338" t="str">
            <v>KQ-97-08</v>
          </cell>
          <cell r="P6338" t="str">
            <v>Индивидуальные испытания электрооборудования, шт.</v>
          </cell>
          <cell r="Q6338">
            <v>1</v>
          </cell>
        </row>
        <row r="6339">
          <cell r="E6339" t="str">
            <v>PC00-21-12-002</v>
          </cell>
          <cell r="F6339" t="str">
            <v>Индивидуальные и функциональные испытания. Заземлитель однополюсный напряжением 110 кВ и выше, с электроприводом</v>
          </cell>
          <cell r="G6339" t="str">
            <v>Individual and functional tests Single-pole earthing switch, voltage: 110 kV and higher, with an electric actuator</v>
          </cell>
          <cell r="H6339" t="str">
            <v>шт.</v>
          </cell>
          <cell r="I6339" t="str">
            <v>pcs.</v>
          </cell>
          <cell r="J6339">
            <v>0</v>
          </cell>
          <cell r="K6339">
            <v>0</v>
          </cell>
          <cell r="L6339" t="str">
            <v>KQ-97-00</v>
          </cell>
          <cell r="M6339" t="str">
            <v>ПредПНР, без ед. изм.</v>
          </cell>
          <cell r="N6339">
            <v>0</v>
          </cell>
          <cell r="O6339" t="str">
            <v>KQ-97-08</v>
          </cell>
          <cell r="P6339" t="str">
            <v>Индивидуальные испытания электрооборудования, шт.</v>
          </cell>
          <cell r="Q6339">
            <v>1</v>
          </cell>
        </row>
        <row r="6340">
          <cell r="E6340" t="str">
            <v>PC00-21-13</v>
          </cell>
          <cell r="F6340" t="str">
            <v>Батарея статических конденсаторов напряжением 110 кВ и выше</v>
          </cell>
          <cell r="G6340" t="str">
            <v>Static capacitor bank, voltage: 110 kV and higher</v>
          </cell>
        </row>
        <row r="6341">
          <cell r="E6341" t="str">
            <v>PC00-21-13-001</v>
          </cell>
          <cell r="F6341" t="str">
            <v>Индивидуальные и функциональные испытания. Батарея статических конденсаторов напряжением 110 кВ и выше</v>
          </cell>
          <cell r="G6341" t="str">
            <v>Individual and functional tests Static capacitor bank, voltage: 110 kV and higher</v>
          </cell>
          <cell r="H6341" t="str">
            <v>шт.</v>
          </cell>
          <cell r="I6341" t="str">
            <v>pcs.</v>
          </cell>
          <cell r="J6341">
            <v>0</v>
          </cell>
          <cell r="K6341">
            <v>0</v>
          </cell>
          <cell r="L6341" t="str">
            <v>KQ-97-00</v>
          </cell>
          <cell r="M6341" t="str">
            <v>ПредПНР, без ед. изм.</v>
          </cell>
          <cell r="N6341">
            <v>0</v>
          </cell>
          <cell r="O6341" t="str">
            <v>KQ-97-08</v>
          </cell>
          <cell r="P6341" t="str">
            <v>Индивидуальные испытания электрооборудования, шт.</v>
          </cell>
          <cell r="Q6341">
            <v>1</v>
          </cell>
        </row>
        <row r="6342">
          <cell r="E6342" t="str">
            <v>PC00-21-14</v>
          </cell>
          <cell r="F6342" t="str">
            <v>Оборудование высокочастотной связи</v>
          </cell>
          <cell r="G6342" t="str">
            <v>High-frequency communication equipment</v>
          </cell>
        </row>
        <row r="6343">
          <cell r="E6343" t="str">
            <v>PC00-21-14-001</v>
          </cell>
          <cell r="F6343" t="str">
            <v>Индивидуальные и функциональные испытания. Высокочастотный тракт</v>
          </cell>
          <cell r="G6343" t="str">
            <v>Individual and functional tests High frequency path</v>
          </cell>
          <cell r="H6343" t="str">
            <v>шт.</v>
          </cell>
          <cell r="I6343" t="str">
            <v>pcs.</v>
          </cell>
          <cell r="J6343">
            <v>0</v>
          </cell>
          <cell r="K6343">
            <v>0</v>
          </cell>
          <cell r="L6343" t="str">
            <v>KQ-97-00</v>
          </cell>
          <cell r="M6343" t="str">
            <v>ПредПНР, без ед. изм.</v>
          </cell>
          <cell r="N6343">
            <v>0</v>
          </cell>
          <cell r="O6343" t="str">
            <v>KQ-97-08</v>
          </cell>
          <cell r="P6343" t="str">
            <v>Индивидуальные испытания электрооборудования, шт.</v>
          </cell>
          <cell r="Q6343">
            <v>1</v>
          </cell>
        </row>
        <row r="6344">
          <cell r="E6344" t="str">
            <v>PC00-21-14-002</v>
          </cell>
          <cell r="F6344" t="str">
            <v>Индивидуальные и функциональные испытания. Приёмопередатчик</v>
          </cell>
          <cell r="G6344" t="str">
            <v>Individual and functional tests Transmitter and receiver</v>
          </cell>
          <cell r="H6344" t="str">
            <v>шт.</v>
          </cell>
          <cell r="I6344" t="str">
            <v>pcs.</v>
          </cell>
          <cell r="J6344">
            <v>0</v>
          </cell>
          <cell r="K6344">
            <v>0</v>
          </cell>
          <cell r="L6344" t="str">
            <v>KQ-97-00</v>
          </cell>
          <cell r="M6344" t="str">
            <v>ПредПНР, без ед. изм.</v>
          </cell>
          <cell r="N6344">
            <v>0</v>
          </cell>
          <cell r="O6344" t="str">
            <v>KQ-97-08</v>
          </cell>
          <cell r="P6344" t="str">
            <v>Индивидуальные испытания электрооборудования, шт.</v>
          </cell>
          <cell r="Q6344">
            <v>1</v>
          </cell>
        </row>
        <row r="6345">
          <cell r="E6345" t="str">
            <v>PC00-21-14-003</v>
          </cell>
          <cell r="F6345" t="str">
            <v>Индивидуальные и функциональные испытания. Высокочастотный канал</v>
          </cell>
          <cell r="G6345" t="str">
            <v>Individual and functional tests High frequency channel</v>
          </cell>
          <cell r="H6345" t="str">
            <v>шт.</v>
          </cell>
          <cell r="I6345" t="str">
            <v>pcs.</v>
          </cell>
          <cell r="J6345">
            <v>0</v>
          </cell>
          <cell r="K6345">
            <v>0</v>
          </cell>
          <cell r="L6345" t="str">
            <v>KQ-97-00</v>
          </cell>
          <cell r="M6345" t="str">
            <v>ПредПНР, без ед. изм.</v>
          </cell>
          <cell r="N6345">
            <v>0</v>
          </cell>
          <cell r="O6345" t="str">
            <v>KQ-97-08</v>
          </cell>
          <cell r="P6345" t="str">
            <v>Индивидуальные испытания электрооборудования, шт.</v>
          </cell>
          <cell r="Q6345">
            <v>1</v>
          </cell>
        </row>
        <row r="6346">
          <cell r="E6346" t="str">
            <v>PC00-21-14-004</v>
          </cell>
          <cell r="F6346" t="str">
            <v>Индивидуальные и функциональные испытания. Шкаф устройств передачи аварийных сигналов и команд</v>
          </cell>
          <cell r="G6346" t="str">
            <v>Individual and functional tests Cabinet of devices for transmission of emergency signals and commands</v>
          </cell>
          <cell r="H6346" t="str">
            <v>шт.</v>
          </cell>
          <cell r="I6346" t="str">
            <v>pcs.</v>
          </cell>
          <cell r="J6346">
            <v>0</v>
          </cell>
          <cell r="K6346">
            <v>0</v>
          </cell>
          <cell r="L6346" t="str">
            <v>KQ-97-00</v>
          </cell>
          <cell r="M6346" t="str">
            <v>ПредПНР, без ед. изм.</v>
          </cell>
          <cell r="N6346">
            <v>0</v>
          </cell>
          <cell r="O6346" t="str">
            <v>KQ-97-15</v>
          </cell>
          <cell r="P6346" t="str">
            <v>Приемочные испытания шкафов, шт.</v>
          </cell>
          <cell r="Q6346">
            <v>1</v>
          </cell>
        </row>
        <row r="6347">
          <cell r="E6347" t="str">
            <v>PC00-21-15</v>
          </cell>
          <cell r="F6347" t="str">
            <v>Релейная защита и автоматика линий электропередач напряжением 110 кВ и выше</v>
          </cell>
          <cell r="G6347" t="str">
            <v>Relay protection and power lines automation, voltage: 110 kV and higher</v>
          </cell>
        </row>
        <row r="6348">
          <cell r="E6348" t="str">
            <v>PC00-21-15-001</v>
          </cell>
          <cell r="F6348" t="str">
            <v>Индивидуальные и функциональные испытания. Шкаф дифференциально-фазной защиты ЛЭП напряжением 110 – 220 кВ</v>
          </cell>
          <cell r="G6348" t="str">
            <v>Individual and functional tests Cabinet for power-line carrier phase comparison scheme, voltage: 110 -220 kV</v>
          </cell>
          <cell r="H6348" t="str">
            <v>шт.</v>
          </cell>
          <cell r="I6348" t="str">
            <v>pcs.</v>
          </cell>
          <cell r="J6348">
            <v>0</v>
          </cell>
          <cell r="K6348">
            <v>0</v>
          </cell>
          <cell r="L6348" t="str">
            <v>KQ-97-00</v>
          </cell>
          <cell r="M6348" t="str">
            <v>ПредПНР, без ед. изм.</v>
          </cell>
          <cell r="N6348">
            <v>0</v>
          </cell>
          <cell r="O6348" t="str">
            <v>KQ-97-15</v>
          </cell>
          <cell r="P6348" t="str">
            <v>Приемочные испытания шкафов, шт.</v>
          </cell>
          <cell r="Q6348">
            <v>1</v>
          </cell>
        </row>
        <row r="6349">
          <cell r="E6349" t="str">
            <v>PC00-21-15-002</v>
          </cell>
          <cell r="F6349" t="str">
            <v>Индивидуальные и функциональные испытания. Шкаф направленной высокочастотной защиты ЛЭП напряжением 110 – 220 кВ</v>
          </cell>
          <cell r="G6349" t="str">
            <v>Individual and functional tests High frequency directional protection cabinet for power lines, voltage: 110 - 220 kV</v>
          </cell>
          <cell r="H6349" t="str">
            <v>шт.</v>
          </cell>
          <cell r="I6349" t="str">
            <v>pcs.</v>
          </cell>
          <cell r="J6349">
            <v>0</v>
          </cell>
          <cell r="K6349">
            <v>0</v>
          </cell>
          <cell r="L6349" t="str">
            <v>KQ-97-00</v>
          </cell>
          <cell r="M6349" t="str">
            <v>ПредПНР, без ед. изм.</v>
          </cell>
          <cell r="N6349">
            <v>0</v>
          </cell>
          <cell r="O6349" t="str">
            <v>KQ-97-15</v>
          </cell>
          <cell r="P6349" t="str">
            <v>Приемочные испытания шкафов, шт.</v>
          </cell>
          <cell r="Q6349">
            <v>1</v>
          </cell>
        </row>
        <row r="6350">
          <cell r="E6350" t="str">
            <v>PC00-21-15-003</v>
          </cell>
          <cell r="F6350" t="str">
            <v>Индивидуальные и функциональные испытания. Шкаф дифференциальной защиты ЛЭП напряжением 110 – 220 кВ</v>
          </cell>
          <cell r="G6350" t="str">
            <v>Individual and functional tests Differential protection cabinet for power lines, voltage: 110 - 220 kV</v>
          </cell>
          <cell r="H6350" t="str">
            <v>шт.</v>
          </cell>
          <cell r="I6350" t="str">
            <v>pcs.</v>
          </cell>
          <cell r="J6350">
            <v>0</v>
          </cell>
          <cell r="K6350">
            <v>0</v>
          </cell>
          <cell r="L6350" t="str">
            <v>KQ-97-00</v>
          </cell>
          <cell r="M6350" t="str">
            <v>ПредПНР, без ед. изм.</v>
          </cell>
          <cell r="N6350">
            <v>0</v>
          </cell>
          <cell r="O6350" t="str">
            <v>KQ-97-15</v>
          </cell>
          <cell r="P6350" t="str">
            <v>Приемочные испытания шкафов, шт.</v>
          </cell>
          <cell r="Q6350">
            <v>1</v>
          </cell>
        </row>
        <row r="6351">
          <cell r="E6351" t="str">
            <v>PC00-21-15-004</v>
          </cell>
          <cell r="F6351" t="str">
            <v>Индивидуальные и функциональные испытания. Шкаф ступенчатых защит ЛЭП напряжением 110 – 220 кВ</v>
          </cell>
          <cell r="G6351" t="str">
            <v>Individual and functional tests Stepped protection cabinet for power lines, voltage: 110 - 220 kV</v>
          </cell>
          <cell r="H6351" t="str">
            <v>шт.</v>
          </cell>
          <cell r="I6351" t="str">
            <v>pcs.</v>
          </cell>
          <cell r="J6351">
            <v>0</v>
          </cell>
          <cell r="K6351">
            <v>0</v>
          </cell>
          <cell r="L6351" t="str">
            <v>KQ-97-00</v>
          </cell>
          <cell r="M6351" t="str">
            <v>ПредПНР, без ед. изм.</v>
          </cell>
          <cell r="N6351">
            <v>0</v>
          </cell>
          <cell r="O6351" t="str">
            <v>KQ-97-15</v>
          </cell>
          <cell r="P6351" t="str">
            <v>Приемочные испытания шкафов, шт.</v>
          </cell>
          <cell r="Q6351">
            <v>1</v>
          </cell>
        </row>
        <row r="6352">
          <cell r="E6352" t="str">
            <v>PC00-21-15-005</v>
          </cell>
          <cell r="F6352" t="str">
            <v>Индивидуальные и функциональные испытания. Шкаф дифференциально-фазной защиты ЛЭП напряжением 330 – 500 кВ</v>
          </cell>
          <cell r="G6352" t="str">
            <v>Individual and functional tests Phase differential protection cabinet for power lines, voltage: 330 - 500 kV</v>
          </cell>
          <cell r="H6352" t="str">
            <v>шт.</v>
          </cell>
          <cell r="I6352" t="str">
            <v>pcs.</v>
          </cell>
          <cell r="J6352">
            <v>0</v>
          </cell>
          <cell r="K6352">
            <v>0</v>
          </cell>
          <cell r="L6352" t="str">
            <v>KQ-97-00</v>
          </cell>
          <cell r="M6352" t="str">
            <v>ПредПНР, без ед. изм.</v>
          </cell>
          <cell r="N6352">
            <v>0</v>
          </cell>
          <cell r="O6352" t="str">
            <v>KQ-97-15</v>
          </cell>
          <cell r="P6352" t="str">
            <v>Приемочные испытания шкафов, шт.</v>
          </cell>
          <cell r="Q6352">
            <v>1</v>
          </cell>
        </row>
        <row r="6353">
          <cell r="E6353" t="str">
            <v>PC00-21-15-006</v>
          </cell>
          <cell r="F6353" t="str">
            <v>Индивидуальные и функциональные испытания. Шкаф дифференциальной защиты ЛЭП напряжением 330 – 500 кВ</v>
          </cell>
          <cell r="G6353" t="str">
            <v>Individual and functional tests Differential protection cabinet for power lines, voltage: 330 - 500 kV</v>
          </cell>
          <cell r="H6353" t="str">
            <v>шт.</v>
          </cell>
          <cell r="I6353" t="str">
            <v>pcs.</v>
          </cell>
          <cell r="J6353">
            <v>0</v>
          </cell>
          <cell r="K6353">
            <v>0</v>
          </cell>
          <cell r="L6353" t="str">
            <v>KQ-97-00</v>
          </cell>
          <cell r="M6353" t="str">
            <v>ПредПНР, без ед. изм.</v>
          </cell>
          <cell r="N6353">
            <v>0</v>
          </cell>
          <cell r="O6353" t="str">
            <v>KQ-97-15</v>
          </cell>
          <cell r="P6353" t="str">
            <v>Приемочные испытания шкафов, шт.</v>
          </cell>
          <cell r="Q6353">
            <v>1</v>
          </cell>
        </row>
        <row r="6354">
          <cell r="E6354" t="str">
            <v>PC00-21-15-007</v>
          </cell>
          <cell r="F6354" t="str">
            <v>Индивидуальные и функциональные испытания. Шкаф ступенчатых защит ЛЭП напряжением 330 – 500 кВ</v>
          </cell>
          <cell r="G6354" t="str">
            <v>Individual and functional tests Stepped protection cabinet for power lines, voltage: 330 - 500 kV</v>
          </cell>
          <cell r="H6354" t="str">
            <v>шт.</v>
          </cell>
          <cell r="I6354" t="str">
            <v>pcs.</v>
          </cell>
          <cell r="J6354">
            <v>0</v>
          </cell>
          <cell r="K6354">
            <v>0</v>
          </cell>
          <cell r="L6354" t="str">
            <v>KQ-97-00</v>
          </cell>
          <cell r="M6354" t="str">
            <v>ПредПНР, без ед. изм.</v>
          </cell>
          <cell r="N6354">
            <v>0</v>
          </cell>
          <cell r="O6354" t="str">
            <v>KQ-97-15</v>
          </cell>
          <cell r="P6354" t="str">
            <v>Приемочные испытания шкафов, шт.</v>
          </cell>
          <cell r="Q6354">
            <v>1</v>
          </cell>
        </row>
        <row r="6355">
          <cell r="E6355" t="str">
            <v>PC00-21-16</v>
          </cell>
          <cell r="F6355" t="str">
            <v>Релейная защита и автоматика трансформатора (автотрансформатора) напряжением 110 кВ и выше</v>
          </cell>
          <cell r="G6355" t="str">
            <v>Transformer  (autotransformer) relay protection and  automation, voltage: 110 kV and higher</v>
          </cell>
        </row>
        <row r="6356">
          <cell r="E6356" t="str">
            <v>PC00-21-16-001</v>
          </cell>
          <cell r="F6356" t="str">
            <v>Индивидуальные и функциональные испытания. Шкаф основных защит трансформатора напряжением 110 – 220 кВ</v>
          </cell>
          <cell r="G6356" t="str">
            <v>Individual and functional tests Main protection cabinet for a transformer, voltage: 110 - 220 kV</v>
          </cell>
          <cell r="H6356" t="str">
            <v>шт.</v>
          </cell>
          <cell r="I6356" t="str">
            <v>pcs.</v>
          </cell>
          <cell r="J6356">
            <v>0</v>
          </cell>
          <cell r="K6356">
            <v>0</v>
          </cell>
          <cell r="L6356" t="str">
            <v>KQ-97-00</v>
          </cell>
          <cell r="M6356" t="str">
            <v>ПредПНР, без ед. изм.</v>
          </cell>
          <cell r="N6356">
            <v>0</v>
          </cell>
          <cell r="O6356" t="str">
            <v>KQ-97-15</v>
          </cell>
          <cell r="P6356" t="str">
            <v>Приемочные испытания шкафов, шт.</v>
          </cell>
          <cell r="Q6356">
            <v>1</v>
          </cell>
        </row>
        <row r="6357">
          <cell r="E6357" t="str">
            <v>PC00-21-16-002</v>
          </cell>
          <cell r="F6357" t="str">
            <v>Индивидуальные и функциональные испытания. Шкаф резервных защит трансформатора напряжением 110-220 кВ</v>
          </cell>
          <cell r="G6357" t="str">
            <v>Individual and functional tests Backup protection package cabinet for a transformer, voltage: 110 - 220 kV</v>
          </cell>
          <cell r="H6357" t="str">
            <v>шт.</v>
          </cell>
          <cell r="I6357" t="str">
            <v>pcs.</v>
          </cell>
          <cell r="J6357">
            <v>0</v>
          </cell>
          <cell r="K6357">
            <v>0</v>
          </cell>
          <cell r="L6357" t="str">
            <v>KQ-97-00</v>
          </cell>
          <cell r="M6357" t="str">
            <v>ПредПНР, без ед. изм.</v>
          </cell>
          <cell r="N6357">
            <v>0</v>
          </cell>
          <cell r="O6357" t="str">
            <v>KQ-97-15</v>
          </cell>
          <cell r="P6357" t="str">
            <v>Приемочные испытания шкафов, шт.</v>
          </cell>
          <cell r="Q6357">
            <v>1</v>
          </cell>
        </row>
        <row r="6358">
          <cell r="E6358" t="str">
            <v>PC00-21-16-003</v>
          </cell>
          <cell r="F6358" t="str">
            <v>Индивидуальные и функциональные испытания. Шкаф основных защит автотрансформатора напряжением 220 кВ</v>
          </cell>
          <cell r="G6358" t="str">
            <v>Individual and functional tests Main protection cabinet for an autotransformer, voltage: 220 kV</v>
          </cell>
          <cell r="H6358" t="str">
            <v>шт.</v>
          </cell>
          <cell r="I6358" t="str">
            <v>pcs.</v>
          </cell>
          <cell r="J6358">
            <v>0</v>
          </cell>
          <cell r="K6358">
            <v>0</v>
          </cell>
          <cell r="L6358" t="str">
            <v>KQ-97-00</v>
          </cell>
          <cell r="M6358" t="str">
            <v>ПредПНР, без ед. изм.</v>
          </cell>
          <cell r="N6358">
            <v>0</v>
          </cell>
          <cell r="O6358" t="str">
            <v>KQ-97-15</v>
          </cell>
          <cell r="P6358" t="str">
            <v>Приемочные испытания шкафов, шт.</v>
          </cell>
          <cell r="Q6358">
            <v>1</v>
          </cell>
        </row>
        <row r="6359">
          <cell r="E6359" t="str">
            <v>PC00-21-16-004</v>
          </cell>
          <cell r="F6359" t="str">
            <v>Индивидуальные и функциональные испытания. Шкаф основных защит автотрансформатора напряжением 330 - 500 кВ</v>
          </cell>
          <cell r="G6359" t="str">
            <v>Individual and functional tests Main protection cabinet for an autotransformer, voltage: 330 - 500 kV</v>
          </cell>
          <cell r="H6359" t="str">
            <v>шт.</v>
          </cell>
          <cell r="I6359" t="str">
            <v>pcs.</v>
          </cell>
          <cell r="J6359">
            <v>0</v>
          </cell>
          <cell r="K6359">
            <v>0</v>
          </cell>
          <cell r="L6359" t="str">
            <v>KQ-97-00</v>
          </cell>
          <cell r="M6359" t="str">
            <v>ПредПНР, без ед. изм.</v>
          </cell>
          <cell r="N6359">
            <v>0</v>
          </cell>
          <cell r="O6359" t="str">
            <v>KQ-97-15</v>
          </cell>
          <cell r="P6359" t="str">
            <v>Приемочные испытания шкафов, шт.</v>
          </cell>
          <cell r="Q6359">
            <v>1</v>
          </cell>
        </row>
        <row r="6360">
          <cell r="E6360" t="str">
            <v>PC00-21-16-005</v>
          </cell>
          <cell r="F6360" t="str">
            <v>Индивидуальные и функциональные испытания. Шкаф резервных защит автотрансформатора напряжением 220 – 500 кВ</v>
          </cell>
          <cell r="G6360" t="str">
            <v>Individual and functional tests Backup protection cabinet for an autotransformer, voltage: 220 - 500 kV</v>
          </cell>
          <cell r="H6360" t="str">
            <v>шт.</v>
          </cell>
          <cell r="I6360" t="str">
            <v>pcs.</v>
          </cell>
          <cell r="J6360">
            <v>0</v>
          </cell>
          <cell r="K6360">
            <v>0</v>
          </cell>
          <cell r="L6360" t="str">
            <v>KQ-97-00</v>
          </cell>
          <cell r="M6360" t="str">
            <v>ПредПНР, без ед. изм.</v>
          </cell>
          <cell r="N6360">
            <v>0</v>
          </cell>
          <cell r="O6360" t="str">
            <v>KQ-97-15</v>
          </cell>
          <cell r="P6360" t="str">
            <v>Приемочные испытания шкафов, шт.</v>
          </cell>
          <cell r="Q6360">
            <v>1</v>
          </cell>
        </row>
        <row r="6361">
          <cell r="E6361" t="str">
            <v>PC00-21-16-006</v>
          </cell>
          <cell r="F6361" t="str">
            <v>Индивидуальные и функциональные испытания. Шкаф автоматики регулирования коэффициента трансформации</v>
          </cell>
          <cell r="G6361" t="str">
            <v>Individual and functional tests Automatic ratio control cabinet</v>
          </cell>
          <cell r="H6361" t="str">
            <v>шт.</v>
          </cell>
          <cell r="I6361" t="str">
            <v>pcs.</v>
          </cell>
          <cell r="J6361">
            <v>0</v>
          </cell>
          <cell r="K6361">
            <v>0</v>
          </cell>
          <cell r="L6361" t="str">
            <v>KQ-97-00</v>
          </cell>
          <cell r="M6361" t="str">
            <v>ПредПНР, без ед. изм.</v>
          </cell>
          <cell r="N6361">
            <v>0</v>
          </cell>
          <cell r="O6361" t="str">
            <v>KQ-97-15</v>
          </cell>
          <cell r="P6361" t="str">
            <v>Приемочные испытания шкафов, шт.</v>
          </cell>
          <cell r="Q6361">
            <v>1</v>
          </cell>
        </row>
        <row r="6362">
          <cell r="E6362" t="str">
            <v>PC00-21-17</v>
          </cell>
          <cell r="F6362" t="str">
            <v>Релейная защита и автоматика батарей статических конденсаторов и реакторов напряжением 110 кВ и выше</v>
          </cell>
          <cell r="G6362" t="str">
            <v>Relay protection and automation for static capacitors batteries and reactors, voltage: 110 kV and higher</v>
          </cell>
        </row>
        <row r="6363">
          <cell r="E6363" t="str">
            <v>PC00-21-17-001</v>
          </cell>
          <cell r="F6363" t="str">
            <v>Индивидуальные и функциональные испытания. Шкаф защит батареи статических конденсаторов напряжением 110 - 330 кВ</v>
          </cell>
          <cell r="G6363" t="str">
            <v>Individual and functional tests Protection cabinet for static capacitors batteries, voltage: 110 - 330 kV</v>
          </cell>
          <cell r="H6363" t="str">
            <v>шт.</v>
          </cell>
          <cell r="I6363" t="str">
            <v>pcs.</v>
          </cell>
          <cell r="J6363">
            <v>0</v>
          </cell>
          <cell r="K6363">
            <v>0</v>
          </cell>
          <cell r="L6363" t="str">
            <v>KQ-97-00</v>
          </cell>
          <cell r="M6363" t="str">
            <v>ПредПНР, без ед. изм.</v>
          </cell>
          <cell r="N6363">
            <v>0</v>
          </cell>
          <cell r="O6363" t="str">
            <v>KQ-97-15</v>
          </cell>
          <cell r="P6363" t="str">
            <v>Приемочные испытания шкафов, шт.</v>
          </cell>
          <cell r="Q6363">
            <v>1</v>
          </cell>
        </row>
        <row r="6364">
          <cell r="E6364" t="str">
            <v>PC00-21-17-002</v>
          </cell>
          <cell r="F6364" t="str">
            <v>Индивидуальные и функциональные испытания. Шкаф защит шунтирующего реактора напряжением 110 – 500 кВ</v>
          </cell>
          <cell r="G6364" t="str">
            <v>Individual and functional tests Protection cabinet for a shunt reactor, voltage: 110 - 500 kV</v>
          </cell>
          <cell r="H6364" t="str">
            <v>шт.</v>
          </cell>
          <cell r="I6364" t="str">
            <v>pcs.</v>
          </cell>
          <cell r="J6364">
            <v>0</v>
          </cell>
          <cell r="K6364">
            <v>0</v>
          </cell>
          <cell r="L6364" t="str">
            <v>KQ-97-00</v>
          </cell>
          <cell r="M6364" t="str">
            <v>ПредПНР, без ед. изм.</v>
          </cell>
          <cell r="N6364">
            <v>0</v>
          </cell>
          <cell r="O6364" t="str">
            <v>KQ-97-15</v>
          </cell>
          <cell r="P6364" t="str">
            <v>Приемочные испытания шкафов, шт.</v>
          </cell>
          <cell r="Q6364">
            <v>1</v>
          </cell>
        </row>
        <row r="6365">
          <cell r="E6365" t="str">
            <v>PC00-21-17-003</v>
          </cell>
          <cell r="F6365" t="str">
            <v>Индивидуальные и функциональные испытания. Шкаф защит управляемого шунтирующего реактора с подмагничиванием</v>
          </cell>
          <cell r="G6365" t="str">
            <v>Individual and functional tests Protection cabinet for a controlled shunt reactor, saturable reactor</v>
          </cell>
          <cell r="H6365" t="str">
            <v>шт.</v>
          </cell>
          <cell r="I6365" t="str">
            <v>pcs.</v>
          </cell>
          <cell r="J6365">
            <v>0</v>
          </cell>
          <cell r="K6365">
            <v>0</v>
          </cell>
          <cell r="L6365" t="str">
            <v>KQ-97-00</v>
          </cell>
          <cell r="M6365" t="str">
            <v>ПредПНР, без ед. изм.</v>
          </cell>
          <cell r="N6365">
            <v>0</v>
          </cell>
          <cell r="O6365" t="str">
            <v>KQ-97-15</v>
          </cell>
          <cell r="P6365" t="str">
            <v>Приемочные испытания шкафов, шт.</v>
          </cell>
          <cell r="Q6365">
            <v>1</v>
          </cell>
        </row>
        <row r="6366">
          <cell r="E6366" t="str">
            <v>PC00-21-17-004</v>
          </cell>
          <cell r="F6366" t="str">
            <v>Индивидуальные и функциональные испытания. Шкаф защит компенсационного реактора</v>
          </cell>
          <cell r="G6366" t="str">
            <v>Individual and functional tests Protection cabinet for a compensating inductor</v>
          </cell>
          <cell r="H6366" t="str">
            <v>шт.</v>
          </cell>
          <cell r="I6366" t="str">
            <v>pcs.</v>
          </cell>
          <cell r="J6366">
            <v>0</v>
          </cell>
          <cell r="K6366">
            <v>0</v>
          </cell>
          <cell r="L6366" t="str">
            <v>KQ-97-00</v>
          </cell>
          <cell r="M6366" t="str">
            <v>ПредПНР, без ед. изм.</v>
          </cell>
          <cell r="N6366">
            <v>0</v>
          </cell>
          <cell r="O6366" t="str">
            <v>KQ-97-15</v>
          </cell>
          <cell r="P6366" t="str">
            <v>Приемочные испытания шкафов, шт.</v>
          </cell>
          <cell r="Q6366">
            <v>1</v>
          </cell>
        </row>
        <row r="6367">
          <cell r="E6367" t="str">
            <v>PC00-21-18</v>
          </cell>
          <cell r="F6367" t="str">
            <v>Релейная защита и автоматика сборных шин, ошиновок и шинных аппаратов напряжением 110 кВ и выше</v>
          </cell>
          <cell r="G6367" t="str">
            <v>Relay protection and automation for busbars, leads, and busbar devices, voltage: 110 kV and higher</v>
          </cell>
        </row>
        <row r="6368">
          <cell r="E6368" t="str">
            <v>PC00-21-18-001</v>
          </cell>
          <cell r="F6368" t="str">
            <v>Индивидуальные и функциональные испытания. Шкаф дифференциальной защиты сборных шин (ДЗШ) напряжением 110 – 220 кВ</v>
          </cell>
          <cell r="G6368" t="str">
            <v>Individual and functional tests Differential protection cabinet for busbars, voltage: 110 - 220 kV</v>
          </cell>
          <cell r="H6368" t="str">
            <v>шт.</v>
          </cell>
          <cell r="I6368" t="str">
            <v>pcs.</v>
          </cell>
          <cell r="J6368">
            <v>0</v>
          </cell>
          <cell r="K6368">
            <v>0</v>
          </cell>
          <cell r="L6368" t="str">
            <v>KQ-97-00</v>
          </cell>
          <cell r="M6368" t="str">
            <v>ПредПНР, без ед. изм.</v>
          </cell>
          <cell r="N6368">
            <v>0</v>
          </cell>
          <cell r="O6368" t="str">
            <v>KQ-97-15</v>
          </cell>
          <cell r="P6368" t="str">
            <v>Приемочные испытания шкафов, шт.</v>
          </cell>
          <cell r="Q6368">
            <v>1</v>
          </cell>
        </row>
        <row r="6369">
          <cell r="E6369" t="str">
            <v>PC00-21-18-002</v>
          </cell>
          <cell r="F6369" t="str">
            <v>Индивидуальные и функциональные испытания. Шкаф дифференциальной защиты сборных шин напряжением 330 – 500 кВ</v>
          </cell>
          <cell r="G6369" t="str">
            <v>Individual and functional tests Differential protection cabinet for busbars, voltage: 330 - 500 kV</v>
          </cell>
          <cell r="H6369" t="str">
            <v>шт.</v>
          </cell>
          <cell r="I6369" t="str">
            <v>pcs.</v>
          </cell>
          <cell r="J6369">
            <v>0</v>
          </cell>
          <cell r="K6369">
            <v>0</v>
          </cell>
          <cell r="L6369" t="str">
            <v>KQ-97-00</v>
          </cell>
          <cell r="M6369" t="str">
            <v>ПредПНР, без ед. изм.</v>
          </cell>
          <cell r="N6369">
            <v>0</v>
          </cell>
          <cell r="O6369" t="str">
            <v>KQ-97-15</v>
          </cell>
          <cell r="P6369" t="str">
            <v>Приемочные испытания шкафов, шт.</v>
          </cell>
          <cell r="Q6369">
            <v>1</v>
          </cell>
        </row>
        <row r="6370">
          <cell r="E6370" t="str">
            <v>PC00-21-18-003</v>
          </cell>
          <cell r="F6370" t="str">
            <v>Индивидуальные и функциональные испытания. Шкаф дифференциальной защиты ошиновки напряжением 110 – 220 кВ</v>
          </cell>
          <cell r="G6370" t="str">
            <v>Individual and functional tests Differential protection cabinet for leads, voltage: 110 - 220 kV</v>
          </cell>
          <cell r="H6370" t="str">
            <v>шт.</v>
          </cell>
          <cell r="I6370" t="str">
            <v>pcs.</v>
          </cell>
          <cell r="J6370">
            <v>0</v>
          </cell>
          <cell r="K6370">
            <v>0</v>
          </cell>
          <cell r="L6370" t="str">
            <v>KQ-97-00</v>
          </cell>
          <cell r="M6370" t="str">
            <v>ПредПНР, без ед. изм.</v>
          </cell>
          <cell r="N6370">
            <v>0</v>
          </cell>
          <cell r="O6370" t="str">
            <v>KQ-97-15</v>
          </cell>
          <cell r="P6370" t="str">
            <v>Приемочные испытания шкафов, шт.</v>
          </cell>
          <cell r="Q6370">
            <v>1</v>
          </cell>
        </row>
        <row r="6371">
          <cell r="E6371" t="str">
            <v>PC00-21-18-004</v>
          </cell>
          <cell r="F6371" t="str">
            <v>Индивидуальные и функциональные испытания. Шкаф дифференциальной защиты ошиновки напряжением 330 – 500 кВ (два комплекта)</v>
          </cell>
          <cell r="G6371" t="str">
            <v>Individual and functional tests Differential protection cabinet for leads, voltage: 330 - 500 kV (two sets)</v>
          </cell>
          <cell r="H6371" t="str">
            <v>шт.</v>
          </cell>
          <cell r="I6371" t="str">
            <v>pcs.</v>
          </cell>
          <cell r="J6371">
            <v>0</v>
          </cell>
          <cell r="K6371">
            <v>0</v>
          </cell>
          <cell r="L6371" t="str">
            <v>KQ-97-00</v>
          </cell>
          <cell r="M6371" t="str">
            <v>ПредПНР, без ед. изм.</v>
          </cell>
          <cell r="N6371">
            <v>0</v>
          </cell>
          <cell r="O6371" t="str">
            <v>KQ-97-15</v>
          </cell>
          <cell r="P6371" t="str">
            <v>Приемочные испытания шкафов, шт.</v>
          </cell>
          <cell r="Q6371">
            <v>1</v>
          </cell>
        </row>
        <row r="6372">
          <cell r="E6372" t="str">
            <v>PC00-21-19</v>
          </cell>
          <cell r="F6372" t="str">
            <v>Релейная защита и автоматика выключателей напряжением 110 кВ и выше</v>
          </cell>
          <cell r="G6372" t="str">
            <v>Relay protection and automation for circuit breakers, voltage: 110 kV and higher</v>
          </cell>
        </row>
        <row r="6373">
          <cell r="E6373" t="str">
            <v>PC00-21-19-001</v>
          </cell>
          <cell r="F6373" t="str">
            <v>Индивидуальные и функциональные испытания. Шкаф защит обходного выключателя напряжением 110 – 220 кВ</v>
          </cell>
          <cell r="G6373" t="str">
            <v>Individual and functional tests Protection cabinet for a bypass circuit breaker, voltage: 110 - 220 kV</v>
          </cell>
          <cell r="H6373" t="str">
            <v>шт.</v>
          </cell>
          <cell r="I6373" t="str">
            <v>pcs.</v>
          </cell>
          <cell r="J6373">
            <v>0</v>
          </cell>
          <cell r="K6373">
            <v>0</v>
          </cell>
          <cell r="L6373" t="str">
            <v>KQ-97-00</v>
          </cell>
          <cell r="M6373" t="str">
            <v>ПредПНР, без ед. изм.</v>
          </cell>
          <cell r="N6373">
            <v>0</v>
          </cell>
          <cell r="O6373" t="str">
            <v>KQ-97-15</v>
          </cell>
          <cell r="P6373" t="str">
            <v>Приемочные испытания шкафов, шт.</v>
          </cell>
          <cell r="Q6373">
            <v>1</v>
          </cell>
        </row>
        <row r="6374">
          <cell r="E6374" t="str">
            <v>PC00-21-19-002</v>
          </cell>
          <cell r="F6374" t="str">
            <v>Индивидуальные и функциональные испытания. Шкаф защит шиносоединительного (секционного) выключателя напряжением 110 – 500 кВ</v>
          </cell>
          <cell r="G6374" t="str">
            <v>Individual and functional tests Protection cabinet for a bus-coupler (section) breaker, voltage: 110 - 500 kV</v>
          </cell>
          <cell r="H6374" t="str">
            <v>шт.</v>
          </cell>
          <cell r="I6374" t="str">
            <v>pcs.</v>
          </cell>
          <cell r="J6374">
            <v>0</v>
          </cell>
          <cell r="K6374">
            <v>0</v>
          </cell>
          <cell r="L6374" t="str">
            <v>KQ-97-00</v>
          </cell>
          <cell r="M6374" t="str">
            <v>ПредПНР, без ед. изм.</v>
          </cell>
          <cell r="N6374">
            <v>0</v>
          </cell>
          <cell r="O6374" t="str">
            <v>KQ-97-15</v>
          </cell>
          <cell r="P6374" t="str">
            <v>Приемочные испытания шкафов, шт.</v>
          </cell>
          <cell r="Q6374">
            <v>1</v>
          </cell>
        </row>
        <row r="6375">
          <cell r="E6375" t="str">
            <v>PC00-21-19-003</v>
          </cell>
          <cell r="F6375" t="str">
            <v>Индивидуальные и функциональные испытания. Шкаф управления, защиты и автоматики выключателя напряжением 110 – 220 кВ</v>
          </cell>
          <cell r="G6375" t="str">
            <v>Individual and functional tests Control, protection and automation cabinet for a circuit breaker, voltage: 110 - 220 kV</v>
          </cell>
          <cell r="H6375" t="str">
            <v>шт.</v>
          </cell>
          <cell r="I6375" t="str">
            <v>pcs.</v>
          </cell>
          <cell r="J6375">
            <v>0</v>
          </cell>
          <cell r="K6375">
            <v>0</v>
          </cell>
          <cell r="L6375" t="str">
            <v>KQ-97-00</v>
          </cell>
          <cell r="M6375" t="str">
            <v>ПредПНР, без ед. изм.</v>
          </cell>
          <cell r="N6375">
            <v>0</v>
          </cell>
          <cell r="O6375" t="str">
            <v>KQ-97-15</v>
          </cell>
          <cell r="P6375" t="str">
            <v>Приемочные испытания шкафов, шт.</v>
          </cell>
          <cell r="Q6375">
            <v>1</v>
          </cell>
        </row>
        <row r="6376">
          <cell r="E6376" t="str">
            <v>PC00-21-19-004</v>
          </cell>
          <cell r="F6376" t="str">
            <v>Индивидуальные и функциональные испытания. Шкаф управления, защиты и автоматики выключателя напряжением 330 – 500 кВ</v>
          </cell>
          <cell r="G6376" t="str">
            <v>Individual and functional tests Control, protection and automation cabinet for a circuit breaker, voltage: 330 - 500 kV</v>
          </cell>
          <cell r="H6376" t="str">
            <v>шт.</v>
          </cell>
          <cell r="I6376" t="str">
            <v>pcs.</v>
          </cell>
          <cell r="J6376">
            <v>0</v>
          </cell>
          <cell r="K6376">
            <v>0</v>
          </cell>
          <cell r="L6376" t="str">
            <v>KQ-97-00</v>
          </cell>
          <cell r="M6376" t="str">
            <v>ПредПНР, без ед. изм.</v>
          </cell>
          <cell r="N6376">
            <v>0</v>
          </cell>
          <cell r="O6376" t="str">
            <v>KQ-97-15</v>
          </cell>
          <cell r="P6376" t="str">
            <v>Приемочные испытания шкафов, шт.</v>
          </cell>
          <cell r="Q6376">
            <v>1</v>
          </cell>
        </row>
        <row r="6377">
          <cell r="E6377" t="str">
            <v>PC00-21-20</v>
          </cell>
          <cell r="F6377" t="str">
            <v>Системы автоматизации и сигнализации подстанций напряжением 110 кВ и выше</v>
          </cell>
          <cell r="G6377" t="str">
            <v>Automation and alarm systems for substations, voltage: 110 kV and higher</v>
          </cell>
        </row>
        <row r="6378">
          <cell r="E6378" t="str">
            <v>PC00-21-20-001</v>
          </cell>
          <cell r="F6378" t="str">
            <v>Индивидуальные и функциональные испытания. Шкаф центральной сигнализации</v>
          </cell>
          <cell r="G6378" t="str">
            <v>Individual and functional tests Central alarm cabinet</v>
          </cell>
          <cell r="H6378" t="str">
            <v>шт.</v>
          </cell>
          <cell r="I6378" t="str">
            <v>pcs.</v>
          </cell>
          <cell r="J6378">
            <v>0</v>
          </cell>
          <cell r="K6378">
            <v>0</v>
          </cell>
          <cell r="L6378" t="str">
            <v>KQ-97-00</v>
          </cell>
          <cell r="M6378" t="str">
            <v>ПредПНР, без ед. изм.</v>
          </cell>
          <cell r="N6378">
            <v>0</v>
          </cell>
          <cell r="O6378" t="str">
            <v>KQ-97-15</v>
          </cell>
          <cell r="P6378" t="str">
            <v>Приемочные испытания шкафов, шт.</v>
          </cell>
          <cell r="Q6378">
            <v>1</v>
          </cell>
        </row>
        <row r="6379">
          <cell r="E6379" t="str">
            <v>PC00-21-20-002</v>
          </cell>
          <cell r="F6379" t="str">
            <v>Индивидуальные и функциональные испытания. Шкаф регистрации аварийных событий</v>
          </cell>
          <cell r="G6379" t="str">
            <v>Individual and functional tests Emergency event recording cabinet</v>
          </cell>
          <cell r="H6379" t="str">
            <v>шт.</v>
          </cell>
          <cell r="I6379" t="str">
            <v>pcs.</v>
          </cell>
          <cell r="J6379">
            <v>0</v>
          </cell>
          <cell r="K6379">
            <v>0</v>
          </cell>
          <cell r="L6379" t="str">
            <v>KQ-97-00</v>
          </cell>
          <cell r="M6379" t="str">
            <v>ПредПНР, без ед. изм.</v>
          </cell>
          <cell r="N6379">
            <v>0</v>
          </cell>
          <cell r="O6379" t="str">
            <v>KQ-97-15</v>
          </cell>
          <cell r="P6379" t="str">
            <v>Приемочные испытания шкафов, шт.</v>
          </cell>
          <cell r="Q6379">
            <v>1</v>
          </cell>
        </row>
        <row r="6380">
          <cell r="E6380" t="str">
            <v>PC00-30</v>
          </cell>
          <cell r="F6380" t="str">
            <v>РАБОТЫ ПО КОНФИГУРИРОВАНИЮ, НАСТРОЙКЕ И ПРОВЕРКЕ ФУНКЦИОНИРОВАНИЯ ОБОРУДОВАНИЯ АВТОМАТИЗИРОВАННЫХ СИСТЕМ УПРАВЛЕНИЯ И СИГНАЛИЗАЦИИ</v>
          </cell>
          <cell r="G6380" t="str">
            <v>ACTIVITIES ON CONFIGURATION, SET-UP AND VERIFICATION OF FUNCTIONING OF EQUIPMENT FOR AUTOMATED CONTROL AND ALARM SYSTEMS</v>
          </cell>
        </row>
        <row r="6381">
          <cell r="E6381" t="str">
            <v>PC00-30-01</v>
          </cell>
          <cell r="F6381" t="str">
            <v>Одиночный контур тестирования аналоговый</v>
          </cell>
          <cell r="G6381" t="str">
            <v>Single analog test loop</v>
          </cell>
        </row>
        <row r="6382">
          <cell r="E6382" t="str">
            <v>PC00-30-01-001</v>
          </cell>
          <cell r="F6382" t="str">
            <v>Одиночный контур тестирования аналоговый</v>
          </cell>
          <cell r="G6382" t="str">
            <v>Single analog test loop</v>
          </cell>
          <cell r="H6382" t="str">
            <v>контур</v>
          </cell>
          <cell r="I6382" t="str">
            <v>loop</v>
          </cell>
          <cell r="J6382">
            <v>0</v>
          </cell>
          <cell r="K6382">
            <v>0</v>
          </cell>
          <cell r="L6382" t="str">
            <v>KQ-97-00</v>
          </cell>
          <cell r="M6382" t="str">
            <v>ПредПНР, без ед. изм.</v>
          </cell>
          <cell r="N6382">
            <v>0</v>
          </cell>
          <cell r="O6382" t="str">
            <v>KQ-97-11</v>
          </cell>
          <cell r="P6382" t="str">
            <v>Контурные тестирования КИПиА (технологические системы), шт.</v>
          </cell>
          <cell r="Q6382">
            <v>1</v>
          </cell>
        </row>
        <row r="6383">
          <cell r="E6383" t="str">
            <v>PC00-30-01-002</v>
          </cell>
          <cell r="F6383" t="str">
            <v>Одиночный контур тестирования аналоговый. Полевой уровень</v>
          </cell>
          <cell r="G6383" t="str">
            <v>Single analog test loop. Field level</v>
          </cell>
          <cell r="H6383" t="str">
            <v>контур</v>
          </cell>
          <cell r="I6383" t="str">
            <v>loop</v>
          </cell>
          <cell r="J6383">
            <v>0</v>
          </cell>
          <cell r="K6383">
            <v>0</v>
          </cell>
          <cell r="L6383" t="str">
            <v>KQ-97-00</v>
          </cell>
          <cell r="M6383" t="str">
            <v>ПредПНР, без ед. изм.</v>
          </cell>
          <cell r="N6383">
            <v>0</v>
          </cell>
          <cell r="O6383" t="str">
            <v>KQ-97-11</v>
          </cell>
          <cell r="P6383" t="str">
            <v>Контурные тестирования КИПиА (технологические системы), шт.</v>
          </cell>
          <cell r="Q6383">
            <v>1</v>
          </cell>
        </row>
        <row r="6384">
          <cell r="E6384" t="str">
            <v>PC00-30-01-003</v>
          </cell>
          <cell r="F6384" t="str">
            <v>Одиночный контур тестирования аналоговый. Средний уровень</v>
          </cell>
          <cell r="G6384" t="str">
            <v>Single analog test loop. Medium  level</v>
          </cell>
          <cell r="H6384" t="str">
            <v>контур</v>
          </cell>
          <cell r="I6384" t="str">
            <v>loop</v>
          </cell>
          <cell r="J6384">
            <v>0</v>
          </cell>
          <cell r="K6384">
            <v>0</v>
          </cell>
          <cell r="L6384" t="str">
            <v>KQ-97-00</v>
          </cell>
          <cell r="M6384" t="str">
            <v>ПредПНР, без ед. изм.</v>
          </cell>
          <cell r="N6384">
            <v>0</v>
          </cell>
          <cell r="O6384" t="str">
            <v>KQ-97-11</v>
          </cell>
          <cell r="P6384" t="str">
            <v>Контурные тестирования КИПиА (технологические системы), шт.</v>
          </cell>
          <cell r="Q6384">
            <v>1</v>
          </cell>
        </row>
        <row r="6385">
          <cell r="E6385" t="str">
            <v>PC00-30-01-004</v>
          </cell>
          <cell r="F6385" t="str">
            <v>Одиночный контур тестирования аналоговый. Верхний уровень</v>
          </cell>
          <cell r="G6385" t="str">
            <v>Single analog test loop. Upper level</v>
          </cell>
          <cell r="H6385" t="str">
            <v>контур</v>
          </cell>
          <cell r="I6385" t="str">
            <v>loop</v>
          </cell>
          <cell r="J6385">
            <v>0</v>
          </cell>
          <cell r="K6385">
            <v>0</v>
          </cell>
          <cell r="L6385" t="str">
            <v>KQ-97-00</v>
          </cell>
          <cell r="M6385" t="str">
            <v>ПредПНР, без ед. изм.</v>
          </cell>
          <cell r="N6385">
            <v>0</v>
          </cell>
          <cell r="O6385" t="str">
            <v>KQ-97-11</v>
          </cell>
          <cell r="P6385" t="str">
            <v>Контурные тестирования КИПиА (технологические системы), шт.</v>
          </cell>
          <cell r="Q6385">
            <v>1</v>
          </cell>
        </row>
        <row r="6386">
          <cell r="E6386" t="str">
            <v>PC00-30-01-005</v>
          </cell>
          <cell r="F6386" t="str">
            <v>Одиночный контур тестирования аналоговый. Полевой и Средний уровень</v>
          </cell>
          <cell r="G6386" t="str">
            <v>Single analog test loop. Field and Medium level</v>
          </cell>
          <cell r="H6386" t="str">
            <v>контур</v>
          </cell>
          <cell r="I6386" t="str">
            <v>loop</v>
          </cell>
          <cell r="J6386">
            <v>0</v>
          </cell>
          <cell r="K6386">
            <v>0</v>
          </cell>
          <cell r="L6386" t="str">
            <v>KQ-97-00</v>
          </cell>
          <cell r="M6386" t="str">
            <v>ПредПНР, без ед. изм.</v>
          </cell>
          <cell r="N6386">
            <v>0</v>
          </cell>
          <cell r="O6386" t="str">
            <v>KQ-97-11</v>
          </cell>
          <cell r="P6386" t="str">
            <v>Контурные тестирования КИПиА (технологические системы), шт.</v>
          </cell>
          <cell r="Q6386">
            <v>1</v>
          </cell>
        </row>
        <row r="6387">
          <cell r="E6387" t="str">
            <v>PC00-30-01-006</v>
          </cell>
          <cell r="F6387" t="str">
            <v>Одиночный контур тестирования аналоговый. Средний и Верхний уровень</v>
          </cell>
          <cell r="G6387" t="str">
            <v>Single analog test loop. Medium and Upper level</v>
          </cell>
          <cell r="H6387" t="str">
            <v>контур</v>
          </cell>
          <cell r="I6387" t="str">
            <v>loop</v>
          </cell>
          <cell r="J6387">
            <v>0</v>
          </cell>
          <cell r="K6387">
            <v>0</v>
          </cell>
          <cell r="L6387" t="str">
            <v>KQ-97-00</v>
          </cell>
          <cell r="M6387" t="str">
            <v>ПредПНР, без ед. изм.</v>
          </cell>
          <cell r="N6387">
            <v>0</v>
          </cell>
          <cell r="O6387" t="str">
            <v>KQ-97-11</v>
          </cell>
          <cell r="P6387" t="str">
            <v>Контурные тестирования КИПиА (технологические системы), шт.</v>
          </cell>
          <cell r="Q6387">
            <v>1</v>
          </cell>
        </row>
        <row r="6388">
          <cell r="E6388" t="str">
            <v>PC00-30-02</v>
          </cell>
          <cell r="F6388" t="str">
            <v>Одиночный контур тестирования дискретный</v>
          </cell>
          <cell r="G6388" t="str">
            <v>Single discrete test loop</v>
          </cell>
        </row>
        <row r="6389">
          <cell r="E6389" t="str">
            <v>PC00-30-02-001</v>
          </cell>
          <cell r="F6389" t="str">
            <v>Одиночный контур тестирования дискретный</v>
          </cell>
          <cell r="G6389" t="str">
            <v>Single discrete test loop</v>
          </cell>
          <cell r="H6389" t="str">
            <v>контур</v>
          </cell>
          <cell r="I6389" t="str">
            <v>loop</v>
          </cell>
          <cell r="J6389">
            <v>0</v>
          </cell>
          <cell r="K6389">
            <v>0</v>
          </cell>
          <cell r="L6389" t="str">
            <v>KQ-97-00</v>
          </cell>
          <cell r="M6389" t="str">
            <v>ПредПНР, без ед. изм.</v>
          </cell>
          <cell r="N6389">
            <v>0</v>
          </cell>
          <cell r="O6389" t="str">
            <v>KQ-97-11</v>
          </cell>
          <cell r="P6389" t="str">
            <v>Контурные тестирования КИПиА (технологические системы), шт.</v>
          </cell>
          <cell r="Q6389">
            <v>1</v>
          </cell>
        </row>
        <row r="6390">
          <cell r="E6390" t="str">
            <v>PC00-30-02-002</v>
          </cell>
          <cell r="F6390" t="str">
            <v>Одиночный контур тестирования дискретный. Полевой уровень</v>
          </cell>
          <cell r="G6390" t="str">
            <v>Single discrete test loop. Field level</v>
          </cell>
          <cell r="H6390" t="str">
            <v>контур</v>
          </cell>
          <cell r="I6390" t="str">
            <v>loop</v>
          </cell>
          <cell r="J6390">
            <v>0</v>
          </cell>
          <cell r="K6390">
            <v>0</v>
          </cell>
          <cell r="L6390" t="str">
            <v>KQ-97-00</v>
          </cell>
          <cell r="M6390" t="str">
            <v>ПредПНР, без ед. изм.</v>
          </cell>
          <cell r="N6390">
            <v>0</v>
          </cell>
          <cell r="O6390" t="str">
            <v>KQ-97-11</v>
          </cell>
          <cell r="P6390" t="str">
            <v>Контурные тестирования КИПиА (технологические системы), шт.</v>
          </cell>
          <cell r="Q6390">
            <v>1</v>
          </cell>
        </row>
        <row r="6391">
          <cell r="E6391" t="str">
            <v>PC00-30-02-003</v>
          </cell>
          <cell r="F6391" t="str">
            <v>Одиночный контур тестирования дискретный. Средний уровень</v>
          </cell>
          <cell r="G6391" t="str">
            <v>Single discrete test loop. Medium  level</v>
          </cell>
          <cell r="H6391" t="str">
            <v>контур</v>
          </cell>
          <cell r="I6391" t="str">
            <v>loop</v>
          </cell>
          <cell r="J6391">
            <v>0</v>
          </cell>
          <cell r="K6391">
            <v>0</v>
          </cell>
          <cell r="L6391" t="str">
            <v>KQ-97-00</v>
          </cell>
          <cell r="M6391" t="str">
            <v>ПредПНР, без ед. изм.</v>
          </cell>
          <cell r="N6391">
            <v>0</v>
          </cell>
          <cell r="O6391" t="str">
            <v>KQ-97-11</v>
          </cell>
          <cell r="P6391" t="str">
            <v>Контурные тестирования КИПиА (технологические системы), шт.</v>
          </cell>
          <cell r="Q6391">
            <v>1</v>
          </cell>
        </row>
        <row r="6392">
          <cell r="E6392" t="str">
            <v>PC00-30-02-004</v>
          </cell>
          <cell r="F6392" t="str">
            <v>Одиночный контур тестирования дискретный. Верхний уровень</v>
          </cell>
          <cell r="G6392" t="str">
            <v>Single discrete test loop. Upper level</v>
          </cell>
          <cell r="H6392" t="str">
            <v>контур</v>
          </cell>
          <cell r="I6392" t="str">
            <v>loop</v>
          </cell>
          <cell r="J6392">
            <v>0</v>
          </cell>
          <cell r="K6392">
            <v>0</v>
          </cell>
          <cell r="L6392" t="str">
            <v>KQ-97-00</v>
          </cell>
          <cell r="M6392" t="str">
            <v>ПредПНР, без ед. изм.</v>
          </cell>
          <cell r="N6392">
            <v>0</v>
          </cell>
          <cell r="O6392" t="str">
            <v>KQ-97-11</v>
          </cell>
          <cell r="P6392" t="str">
            <v>Контурные тестирования КИПиА (технологические системы), шт.</v>
          </cell>
          <cell r="Q6392">
            <v>1</v>
          </cell>
        </row>
        <row r="6393">
          <cell r="E6393" t="str">
            <v>PC00-30-02-005</v>
          </cell>
          <cell r="F6393" t="str">
            <v>Одиночный контур тестирования дискретный. Полевой и Средний уровень</v>
          </cell>
          <cell r="G6393" t="str">
            <v>Single discrete test loop. Field and Medium level</v>
          </cell>
          <cell r="H6393" t="str">
            <v>контур</v>
          </cell>
          <cell r="I6393" t="str">
            <v>loop</v>
          </cell>
          <cell r="J6393">
            <v>0</v>
          </cell>
          <cell r="K6393">
            <v>0</v>
          </cell>
          <cell r="L6393" t="str">
            <v>KQ-97-00</v>
          </cell>
          <cell r="M6393" t="str">
            <v>ПредПНР, без ед. изм.</v>
          </cell>
          <cell r="N6393">
            <v>0</v>
          </cell>
          <cell r="O6393" t="str">
            <v>KQ-97-11</v>
          </cell>
          <cell r="P6393" t="str">
            <v>Контурные тестирования КИПиА (технологические системы), шт.</v>
          </cell>
          <cell r="Q6393">
            <v>1</v>
          </cell>
        </row>
        <row r="6394">
          <cell r="E6394" t="str">
            <v>PC00-30-02-006</v>
          </cell>
          <cell r="F6394" t="str">
            <v>Одиночный контур тестирования дискретный. Средний и Верхний уровень</v>
          </cell>
          <cell r="G6394" t="str">
            <v>Single discrete test loop. Medium and Upper level</v>
          </cell>
          <cell r="H6394" t="str">
            <v>контур</v>
          </cell>
          <cell r="I6394" t="str">
            <v>loop</v>
          </cell>
          <cell r="J6394">
            <v>0</v>
          </cell>
          <cell r="K6394">
            <v>0</v>
          </cell>
          <cell r="L6394" t="str">
            <v>KQ-97-00</v>
          </cell>
          <cell r="M6394" t="str">
            <v>ПредПНР, без ед. изм.</v>
          </cell>
          <cell r="N6394">
            <v>0</v>
          </cell>
          <cell r="O6394" t="str">
            <v>KQ-97-11</v>
          </cell>
          <cell r="P6394" t="str">
            <v>Контурные тестирования КИПиА (технологические системы), шт.</v>
          </cell>
          <cell r="Q6394">
            <v>1</v>
          </cell>
        </row>
        <row r="6395">
          <cell r="E6395" t="str">
            <v>PC00-30-03</v>
          </cell>
          <cell r="F6395" t="str">
            <v>Одиночный контур тестирования дискретный (не требующий наладки)</v>
          </cell>
          <cell r="G6395" t="str">
            <v>Single discrete test loop (not requiring adjustment)</v>
          </cell>
        </row>
        <row r="6396">
          <cell r="E6396" t="str">
            <v>PC00-30-03-001</v>
          </cell>
          <cell r="F6396" t="str">
            <v>Одиночный контур тестирования дискретный (не требующий наладки)</v>
          </cell>
          <cell r="G6396" t="str">
            <v>Single discrete test loop (not requiring adjustment)</v>
          </cell>
          <cell r="H6396" t="str">
            <v>контур</v>
          </cell>
          <cell r="I6396" t="str">
            <v>loop</v>
          </cell>
          <cell r="J6396">
            <v>0</v>
          </cell>
          <cell r="K6396">
            <v>0</v>
          </cell>
          <cell r="L6396" t="str">
            <v>KQ-97-00</v>
          </cell>
          <cell r="M6396" t="str">
            <v>ПредПНР, без ед. изм.</v>
          </cell>
          <cell r="N6396">
            <v>0</v>
          </cell>
          <cell r="O6396" t="str">
            <v>KQ-97-11</v>
          </cell>
          <cell r="P6396" t="str">
            <v>Контурные тестирования КИПиА (технологические системы), шт.</v>
          </cell>
          <cell r="Q6396">
            <v>1</v>
          </cell>
        </row>
        <row r="6397">
          <cell r="E6397" t="str">
            <v>PC00-30-03-002</v>
          </cell>
          <cell r="F6397" t="str">
            <v>Одиночный контур тестирования дискретный (не требующий наладки). Полевой уровень</v>
          </cell>
          <cell r="G6397" t="str">
            <v>Single discrete test loop (not requiring adjustment). Field level</v>
          </cell>
          <cell r="H6397" t="str">
            <v>контур</v>
          </cell>
          <cell r="I6397" t="str">
            <v>loop</v>
          </cell>
          <cell r="J6397">
            <v>0</v>
          </cell>
          <cell r="K6397">
            <v>0</v>
          </cell>
          <cell r="L6397" t="str">
            <v>KQ-97-00</v>
          </cell>
          <cell r="M6397" t="str">
            <v>ПредПНР, без ед. изм.</v>
          </cell>
          <cell r="N6397">
            <v>0</v>
          </cell>
          <cell r="O6397" t="str">
            <v>KQ-97-11</v>
          </cell>
          <cell r="P6397" t="str">
            <v>Контурные тестирования КИПиА (технологические системы), шт.</v>
          </cell>
          <cell r="Q6397">
            <v>1</v>
          </cell>
        </row>
        <row r="6398">
          <cell r="E6398" t="str">
            <v>PC00-30-03-003</v>
          </cell>
          <cell r="F6398" t="str">
            <v>Одиночный контур тестирования дискретный (не требующий наладки). Средний уровень</v>
          </cell>
          <cell r="G6398" t="str">
            <v>Single discrete test loop (not requiring adjustment). Medium  level</v>
          </cell>
          <cell r="H6398" t="str">
            <v>контур</v>
          </cell>
          <cell r="I6398" t="str">
            <v>loop</v>
          </cell>
          <cell r="J6398">
            <v>0</v>
          </cell>
          <cell r="K6398">
            <v>0</v>
          </cell>
          <cell r="L6398" t="str">
            <v>KQ-97-00</v>
          </cell>
          <cell r="M6398" t="str">
            <v>ПредПНР, без ед. изм.</v>
          </cell>
          <cell r="N6398">
            <v>0</v>
          </cell>
          <cell r="O6398" t="str">
            <v>KQ-97-11</v>
          </cell>
          <cell r="P6398" t="str">
            <v>Контурные тестирования КИПиА (технологические системы), шт.</v>
          </cell>
          <cell r="Q6398">
            <v>1</v>
          </cell>
        </row>
        <row r="6399">
          <cell r="E6399" t="str">
            <v>PC00-30-03-004</v>
          </cell>
          <cell r="F6399" t="str">
            <v>Одиночный контур тестирования дискретный (не требующий наладки). Верхний уровень</v>
          </cell>
          <cell r="G6399" t="str">
            <v>Single discrete test loop (not requiring adjustment). Upper level</v>
          </cell>
          <cell r="H6399" t="str">
            <v>контур</v>
          </cell>
          <cell r="I6399" t="str">
            <v>loop</v>
          </cell>
          <cell r="J6399">
            <v>0</v>
          </cell>
          <cell r="K6399">
            <v>0</v>
          </cell>
          <cell r="L6399" t="str">
            <v>KQ-97-00</v>
          </cell>
          <cell r="M6399" t="str">
            <v>ПредПНР, без ед. изм.</v>
          </cell>
          <cell r="N6399">
            <v>0</v>
          </cell>
          <cell r="O6399" t="str">
            <v>KQ-97-11</v>
          </cell>
          <cell r="P6399" t="str">
            <v>Контурные тестирования КИПиА (технологические системы), шт.</v>
          </cell>
          <cell r="Q6399">
            <v>1</v>
          </cell>
        </row>
        <row r="6400">
          <cell r="E6400" t="str">
            <v>PC00-30-03-005</v>
          </cell>
          <cell r="F6400" t="str">
            <v>Одиночный контур тестирования дискретный (не требующий наладки). Полевой и Средний уровень</v>
          </cell>
          <cell r="G6400" t="str">
            <v>Single discrete test loop (not requiring adjustment). Field and Medium level</v>
          </cell>
          <cell r="H6400" t="str">
            <v>контур</v>
          </cell>
          <cell r="I6400" t="str">
            <v>loop</v>
          </cell>
          <cell r="J6400">
            <v>0</v>
          </cell>
          <cell r="K6400">
            <v>0</v>
          </cell>
          <cell r="L6400" t="str">
            <v>KQ-97-00</v>
          </cell>
          <cell r="M6400" t="str">
            <v>ПредПНР, без ед. изм.</v>
          </cell>
          <cell r="N6400">
            <v>0</v>
          </cell>
          <cell r="O6400" t="str">
            <v>KQ-97-11</v>
          </cell>
          <cell r="P6400" t="str">
            <v>Контурные тестирования КИПиА (технологические системы), шт.</v>
          </cell>
          <cell r="Q6400">
            <v>1</v>
          </cell>
        </row>
        <row r="6401">
          <cell r="E6401" t="str">
            <v>PC00-30-03-006</v>
          </cell>
          <cell r="F6401" t="str">
            <v>Одиночный контур тестирования дискретный (не требующий наладки). Средний и Верхний уровень</v>
          </cell>
          <cell r="G6401" t="str">
            <v>Single discrete test loop (not requiring adjustment). Medium and Upper level</v>
          </cell>
          <cell r="H6401" t="str">
            <v>контур</v>
          </cell>
          <cell r="I6401" t="str">
            <v>loop</v>
          </cell>
          <cell r="J6401">
            <v>0</v>
          </cell>
          <cell r="K6401">
            <v>0</v>
          </cell>
          <cell r="L6401" t="str">
            <v>KQ-97-00</v>
          </cell>
          <cell r="M6401" t="str">
            <v>ПредПНР, без ед. изм.</v>
          </cell>
          <cell r="N6401">
            <v>0</v>
          </cell>
          <cell r="O6401" t="str">
            <v>KQ-97-11</v>
          </cell>
          <cell r="P6401" t="str">
            <v>Контурные тестирования КИПиА (технологические системы), шт.</v>
          </cell>
          <cell r="Q6401">
            <v>1</v>
          </cell>
        </row>
        <row r="6402">
          <cell r="E6402" t="str">
            <v>PC00-30-04</v>
          </cell>
          <cell r="F6402" t="str">
            <v>Проверка связи с электрическим оборудованием</v>
          </cell>
          <cell r="G6402" t="str">
            <v>Test for communication with an electric equipment</v>
          </cell>
        </row>
        <row r="6403">
          <cell r="E6403" t="str">
            <v>PC00-30-04-001</v>
          </cell>
          <cell r="F6403" t="str">
            <v>Проверка связи с электрическим оборудованием</v>
          </cell>
          <cell r="G6403" t="str">
            <v>Test for communication with an electric equipment</v>
          </cell>
          <cell r="H6403" t="str">
            <v>сигнал</v>
          </cell>
          <cell r="I6403" t="str">
            <v>signal</v>
          </cell>
          <cell r="J6403">
            <v>0</v>
          </cell>
          <cell r="K6403">
            <v>0</v>
          </cell>
          <cell r="L6403" t="str">
            <v>KQ-97-00</v>
          </cell>
          <cell r="M6403" t="str">
            <v>ПредПНР, без ед. изм.</v>
          </cell>
          <cell r="N6403">
            <v>0</v>
          </cell>
          <cell r="O6403" t="str">
            <v>KQ-97-11</v>
          </cell>
          <cell r="P6403" t="str">
            <v>Контурные тестирования КИПиА (технологические системы), шт.</v>
          </cell>
          <cell r="Q6403">
            <v>1</v>
          </cell>
        </row>
        <row r="6404">
          <cell r="E6404" t="str">
            <v>PC00-30-04-002</v>
          </cell>
          <cell r="F6404" t="str">
            <v>Проверка связи с электрическим оборудованием. Средний уровень</v>
          </cell>
          <cell r="G6404" t="str">
            <v>Test for communication with an electric equipment. Medium  level</v>
          </cell>
          <cell r="H6404" t="str">
            <v>сигнал</v>
          </cell>
          <cell r="I6404" t="str">
            <v>signal</v>
          </cell>
          <cell r="J6404">
            <v>0</v>
          </cell>
          <cell r="K6404">
            <v>0</v>
          </cell>
          <cell r="L6404" t="str">
            <v>KQ-97-00</v>
          </cell>
          <cell r="M6404" t="str">
            <v>ПредПНР, без ед. изм.</v>
          </cell>
          <cell r="N6404">
            <v>0</v>
          </cell>
          <cell r="O6404" t="str">
            <v>KQ-97-11</v>
          </cell>
          <cell r="P6404" t="str">
            <v>Контурные тестирования КИПиА (технологические системы), шт.</v>
          </cell>
          <cell r="Q6404">
            <v>1</v>
          </cell>
        </row>
        <row r="6405">
          <cell r="E6405" t="str">
            <v>PC00-30-04-003</v>
          </cell>
          <cell r="F6405" t="str">
            <v>Проверка связи с электрическим оборудованием. Верхний уровень</v>
          </cell>
          <cell r="G6405" t="str">
            <v>Test for communication with an electric equipment. Upper level</v>
          </cell>
          <cell r="H6405" t="str">
            <v>сигнал</v>
          </cell>
          <cell r="I6405" t="str">
            <v>signal</v>
          </cell>
          <cell r="J6405">
            <v>0</v>
          </cell>
          <cell r="K6405">
            <v>0</v>
          </cell>
          <cell r="L6405" t="str">
            <v>KQ-97-00</v>
          </cell>
          <cell r="M6405" t="str">
            <v>ПредПНР, без ед. изм.</v>
          </cell>
          <cell r="N6405">
            <v>0</v>
          </cell>
          <cell r="O6405" t="str">
            <v>KQ-97-11</v>
          </cell>
          <cell r="P6405" t="str">
            <v>Контурные тестирования КИПиА (технологические системы), шт.</v>
          </cell>
          <cell r="Q6405">
            <v>1</v>
          </cell>
        </row>
        <row r="6406">
          <cell r="E6406" t="str">
            <v>PC00-30-05</v>
          </cell>
          <cell r="F6406" t="str">
            <v>Одиночный контур прибора с последовательным интерфейсом не адресный</v>
          </cell>
          <cell r="G6406" t="str">
            <v>Single circuit of an instrument with a serial interface, non-addressable</v>
          </cell>
        </row>
        <row r="6407">
          <cell r="E6407" t="str">
            <v>PC00-30-05-001</v>
          </cell>
          <cell r="F6407" t="str">
            <v>Одиночный контур прибора с последовательным интерфейсом не адресный</v>
          </cell>
          <cell r="G6407" t="str">
            <v>Single circuit of an instrument with a serial interface, non-addressable</v>
          </cell>
          <cell r="H6407" t="str">
            <v>контур</v>
          </cell>
          <cell r="I6407" t="str">
            <v>loop</v>
          </cell>
          <cell r="J6407">
            <v>0</v>
          </cell>
          <cell r="K6407">
            <v>0</v>
          </cell>
          <cell r="L6407" t="str">
            <v>KQ-97-00</v>
          </cell>
          <cell r="M6407" t="str">
            <v>ПредПНР, без ед. изм.</v>
          </cell>
          <cell r="N6407">
            <v>0</v>
          </cell>
          <cell r="O6407" t="str">
            <v>KQ-97-11</v>
          </cell>
          <cell r="P6407" t="str">
            <v>Контурные тестирования КИПиА (технологические системы), шт.</v>
          </cell>
          <cell r="Q6407">
            <v>1</v>
          </cell>
        </row>
        <row r="6408">
          <cell r="E6408" t="str">
            <v>PC00-30-05-002</v>
          </cell>
          <cell r="F6408" t="str">
            <v>Одиночный контур прибора с последовательным интерфейсом не адресный. Полевой уровень</v>
          </cell>
          <cell r="G6408" t="str">
            <v>Single circuit of an instrument with a serial interface, non-addressable. Field level</v>
          </cell>
          <cell r="H6408" t="str">
            <v>контур</v>
          </cell>
          <cell r="I6408" t="str">
            <v>loop</v>
          </cell>
          <cell r="J6408">
            <v>0</v>
          </cell>
          <cell r="K6408">
            <v>0</v>
          </cell>
          <cell r="L6408" t="str">
            <v>KQ-97-00</v>
          </cell>
          <cell r="M6408" t="str">
            <v>ПредПНР, без ед. изм.</v>
          </cell>
          <cell r="N6408">
            <v>0</v>
          </cell>
          <cell r="O6408" t="str">
            <v>KQ-97-11</v>
          </cell>
          <cell r="P6408" t="str">
            <v>Контурные тестирования КИПиА (технологические системы), шт.</v>
          </cell>
          <cell r="Q6408">
            <v>1</v>
          </cell>
        </row>
        <row r="6409">
          <cell r="E6409" t="str">
            <v>PC00-30-05-003</v>
          </cell>
          <cell r="F6409" t="str">
            <v>Одиночный контур прибора с последовательным интерфейсом не адресный. Средний уровень</v>
          </cell>
          <cell r="G6409" t="str">
            <v>Single circuit of an instrument with a serial interface, non-addressable. Medium  level</v>
          </cell>
          <cell r="H6409" t="str">
            <v>контур</v>
          </cell>
          <cell r="I6409" t="str">
            <v>loop</v>
          </cell>
          <cell r="J6409">
            <v>0</v>
          </cell>
          <cell r="K6409">
            <v>0</v>
          </cell>
          <cell r="L6409" t="str">
            <v>KQ-97-00</v>
          </cell>
          <cell r="M6409" t="str">
            <v>ПредПНР, без ед. изм.</v>
          </cell>
          <cell r="N6409">
            <v>0</v>
          </cell>
          <cell r="O6409" t="str">
            <v>KQ-97-11</v>
          </cell>
          <cell r="P6409" t="str">
            <v>Контурные тестирования КИПиА (технологические системы), шт.</v>
          </cell>
          <cell r="Q6409">
            <v>1</v>
          </cell>
        </row>
        <row r="6410">
          <cell r="E6410" t="str">
            <v>PC00-30-05-004</v>
          </cell>
          <cell r="F6410" t="str">
            <v>Одиночный контур прибора с последовательным интерфейсом не адресный. Верхний уровень</v>
          </cell>
          <cell r="G6410" t="str">
            <v>Single circuit of an instrument with a serial interface, non-addressable. Upper level</v>
          </cell>
          <cell r="H6410" t="str">
            <v>контур</v>
          </cell>
          <cell r="I6410" t="str">
            <v>loop</v>
          </cell>
          <cell r="J6410">
            <v>0</v>
          </cell>
          <cell r="K6410">
            <v>0</v>
          </cell>
          <cell r="L6410" t="str">
            <v>KQ-97-00</v>
          </cell>
          <cell r="M6410" t="str">
            <v>ПредПНР, без ед. изм.</v>
          </cell>
          <cell r="N6410">
            <v>0</v>
          </cell>
          <cell r="O6410" t="str">
            <v>KQ-97-11</v>
          </cell>
          <cell r="P6410" t="str">
            <v>Контурные тестирования КИПиА (технологические системы), шт.</v>
          </cell>
          <cell r="Q6410">
            <v>1</v>
          </cell>
        </row>
        <row r="6411">
          <cell r="E6411" t="str">
            <v>PC00-30-05-005</v>
          </cell>
          <cell r="F6411" t="str">
            <v>Одиночный контур прибора с последовательным интерфейсом не адресный. Полевой и Средний уровень</v>
          </cell>
          <cell r="G6411" t="str">
            <v>Single circuit of an instrument with a serial interface, non-addressable. Field and Medium level</v>
          </cell>
          <cell r="H6411" t="str">
            <v>контур</v>
          </cell>
          <cell r="I6411" t="str">
            <v>loop</v>
          </cell>
          <cell r="J6411">
            <v>0</v>
          </cell>
          <cell r="K6411">
            <v>0</v>
          </cell>
          <cell r="L6411" t="str">
            <v>KQ-97-00</v>
          </cell>
          <cell r="M6411" t="str">
            <v>ПредПНР, без ед. изм.</v>
          </cell>
          <cell r="N6411">
            <v>0</v>
          </cell>
          <cell r="O6411" t="str">
            <v>KQ-97-11</v>
          </cell>
          <cell r="P6411" t="str">
            <v>Контурные тестирования КИПиА (технологические системы), шт.</v>
          </cell>
          <cell r="Q6411">
            <v>1</v>
          </cell>
        </row>
        <row r="6412">
          <cell r="E6412" t="str">
            <v>PC00-30-05-006</v>
          </cell>
          <cell r="F6412" t="str">
            <v>Одиночный контур прибора с последовательным интерфейсом не адресный. Средний и Верхний уровень</v>
          </cell>
          <cell r="G6412" t="str">
            <v>Single circuit of an instrument with a serial interface, non-addressable. Medium and Upper level</v>
          </cell>
          <cell r="H6412" t="str">
            <v>контур</v>
          </cell>
          <cell r="I6412" t="str">
            <v>loop</v>
          </cell>
          <cell r="J6412">
            <v>0</v>
          </cell>
          <cell r="K6412">
            <v>0</v>
          </cell>
          <cell r="L6412" t="str">
            <v>KQ-97-00</v>
          </cell>
          <cell r="M6412" t="str">
            <v>ПредПНР, без ед. изм.</v>
          </cell>
          <cell r="N6412">
            <v>0</v>
          </cell>
          <cell r="O6412" t="str">
            <v>KQ-97-11</v>
          </cell>
          <cell r="P6412" t="str">
            <v>Контурные тестирования КИПиА (технологические системы), шт.</v>
          </cell>
          <cell r="Q6412">
            <v>1</v>
          </cell>
        </row>
        <row r="6413">
          <cell r="E6413" t="str">
            <v>PC00-30-06</v>
          </cell>
          <cell r="F6413" t="str">
            <v>Одиночный контур прибора с последовательным интерфейсом адресный</v>
          </cell>
          <cell r="G6413" t="str">
            <v>Single circuit of an instrument with a serial interface, addressable</v>
          </cell>
        </row>
        <row r="6414">
          <cell r="E6414" t="str">
            <v>PC00-30-06-001</v>
          </cell>
          <cell r="F6414" t="str">
            <v>Одиночный контур прибора с последовательным интерфейсом адресный</v>
          </cell>
          <cell r="G6414" t="str">
            <v>Single circuit of an instrument with a serial interface, addressable</v>
          </cell>
          <cell r="H6414" t="str">
            <v>контур</v>
          </cell>
          <cell r="I6414" t="str">
            <v>loop</v>
          </cell>
          <cell r="J6414">
            <v>0</v>
          </cell>
          <cell r="K6414">
            <v>0</v>
          </cell>
          <cell r="L6414" t="str">
            <v>KQ-97-00</v>
          </cell>
          <cell r="M6414" t="str">
            <v>ПредПНР, без ед. изм.</v>
          </cell>
          <cell r="N6414">
            <v>0</v>
          </cell>
          <cell r="O6414" t="str">
            <v>KQ-97-11</v>
          </cell>
          <cell r="P6414" t="str">
            <v>Контурные тестирования КИПиА (технологические системы), шт.</v>
          </cell>
          <cell r="Q6414">
            <v>1</v>
          </cell>
        </row>
        <row r="6415">
          <cell r="E6415" t="str">
            <v>PC00-30-06-002</v>
          </cell>
          <cell r="F6415" t="str">
            <v>Одиночный контур прибора с последовательным интерфейсом адресный. Полевой уровень</v>
          </cell>
          <cell r="G6415" t="str">
            <v>Single circuit of instrument with serial interface, addressable. Field level</v>
          </cell>
          <cell r="H6415" t="str">
            <v>контур</v>
          </cell>
          <cell r="I6415" t="str">
            <v>loop</v>
          </cell>
          <cell r="J6415">
            <v>0</v>
          </cell>
          <cell r="K6415">
            <v>0</v>
          </cell>
          <cell r="L6415" t="str">
            <v>KQ-97-00</v>
          </cell>
          <cell r="M6415" t="str">
            <v>ПредПНР, без ед. изм.</v>
          </cell>
          <cell r="N6415">
            <v>0</v>
          </cell>
          <cell r="O6415" t="str">
            <v>KQ-97-11</v>
          </cell>
          <cell r="P6415" t="str">
            <v>Контурные тестирования КИПиА (технологические системы), шт.</v>
          </cell>
          <cell r="Q6415">
            <v>1</v>
          </cell>
        </row>
        <row r="6416">
          <cell r="E6416" t="str">
            <v>PC00-30-06-003</v>
          </cell>
          <cell r="F6416" t="str">
            <v>Одиночный контур прибора с последовательным интерфейсом адресный. Средний уровень</v>
          </cell>
          <cell r="G6416" t="str">
            <v>Single circuit of instrument with serial interface, addressable. Medium  level</v>
          </cell>
          <cell r="H6416" t="str">
            <v>контур</v>
          </cell>
          <cell r="I6416" t="str">
            <v>loop</v>
          </cell>
          <cell r="J6416">
            <v>0</v>
          </cell>
          <cell r="K6416">
            <v>0</v>
          </cell>
          <cell r="L6416" t="str">
            <v>KQ-97-00</v>
          </cell>
          <cell r="M6416" t="str">
            <v>ПредПНР, без ед. изм.</v>
          </cell>
          <cell r="N6416">
            <v>0</v>
          </cell>
          <cell r="O6416" t="str">
            <v>KQ-97-11</v>
          </cell>
          <cell r="P6416" t="str">
            <v>Контурные тестирования КИПиА (технологические системы), шт.</v>
          </cell>
          <cell r="Q6416">
            <v>1</v>
          </cell>
        </row>
        <row r="6417">
          <cell r="E6417" t="str">
            <v>PC00-30-06-004</v>
          </cell>
          <cell r="F6417" t="str">
            <v>Одиночный контур прибора с последовательным интерфейсом адресный. Верхний уровень</v>
          </cell>
          <cell r="G6417" t="str">
            <v>Single circuit of instrument with serial interface, addressable. Upper level</v>
          </cell>
          <cell r="H6417" t="str">
            <v>контур</v>
          </cell>
          <cell r="I6417" t="str">
            <v>loop</v>
          </cell>
          <cell r="J6417">
            <v>0</v>
          </cell>
          <cell r="K6417">
            <v>0</v>
          </cell>
          <cell r="L6417" t="str">
            <v>KQ-97-00</v>
          </cell>
          <cell r="M6417" t="str">
            <v>ПредПНР, без ед. изм.</v>
          </cell>
          <cell r="N6417">
            <v>0</v>
          </cell>
          <cell r="O6417" t="str">
            <v>KQ-97-11</v>
          </cell>
          <cell r="P6417" t="str">
            <v>Контурные тестирования КИПиА (технологические системы), шт.</v>
          </cell>
          <cell r="Q6417">
            <v>1</v>
          </cell>
        </row>
        <row r="6418">
          <cell r="E6418" t="str">
            <v>PC00-30-06-005</v>
          </cell>
          <cell r="F6418" t="str">
            <v>Одиночный контур прибора с последовательным интерфейсом адресный. Полевой и Средний уровень</v>
          </cell>
          <cell r="G6418" t="str">
            <v>Single circuit of instrument with serial interface, addressable. Field and Medium level</v>
          </cell>
          <cell r="H6418" t="str">
            <v>контур</v>
          </cell>
          <cell r="I6418" t="str">
            <v>loop</v>
          </cell>
          <cell r="J6418">
            <v>0</v>
          </cell>
          <cell r="K6418">
            <v>0</v>
          </cell>
          <cell r="L6418" t="str">
            <v>KQ-97-00</v>
          </cell>
          <cell r="M6418" t="str">
            <v>ПредПНР, без ед. изм.</v>
          </cell>
          <cell r="N6418">
            <v>0</v>
          </cell>
          <cell r="O6418" t="str">
            <v>KQ-97-11</v>
          </cell>
          <cell r="P6418" t="str">
            <v>Контурные тестирования КИПиА (технологические системы), шт.</v>
          </cell>
          <cell r="Q6418">
            <v>1</v>
          </cell>
        </row>
        <row r="6419">
          <cell r="E6419" t="str">
            <v>PC00-30-06-006</v>
          </cell>
          <cell r="F6419" t="str">
            <v>Одиночный контур прибора с последовательным интерфейсом адресный. Средний и Верхний уровень</v>
          </cell>
          <cell r="G6419" t="str">
            <v>Single circuit of instrument with serial interface, addressable. Medium and Upper level</v>
          </cell>
          <cell r="H6419" t="str">
            <v>контур</v>
          </cell>
          <cell r="I6419" t="str">
            <v>loop</v>
          </cell>
          <cell r="J6419">
            <v>0</v>
          </cell>
          <cell r="K6419">
            <v>0</v>
          </cell>
          <cell r="L6419" t="str">
            <v>KQ-97-00</v>
          </cell>
          <cell r="M6419" t="str">
            <v>ПредПНР, без ед. изм.</v>
          </cell>
          <cell r="N6419">
            <v>0</v>
          </cell>
          <cell r="O6419" t="str">
            <v>KQ-97-11</v>
          </cell>
          <cell r="P6419" t="str">
            <v>Контурные тестирования КИПиА (технологические системы), шт.</v>
          </cell>
          <cell r="Q6419">
            <v>1</v>
          </cell>
        </row>
        <row r="6420">
          <cell r="E6420" t="str">
            <v>PC00-30-07</v>
          </cell>
          <cell r="F6420" t="str">
            <v>Автономная наладка автоматизированной системы диспетчеризации (Верхний уровень)</v>
          </cell>
          <cell r="G6420" t="str">
            <v>Autonomous adjustment of the automated dispatching system (Upper level)</v>
          </cell>
        </row>
        <row r="6421">
          <cell r="E6421" t="str">
            <v>PC00-30-07-001</v>
          </cell>
          <cell r="F6421" t="str">
            <v>Автономная наладка автоматизированной системы диспетчеризации (Верхний уровень)</v>
          </cell>
          <cell r="G6421" t="str">
            <v>Autonomous adjustment of the automated dispatching system (Upper level)</v>
          </cell>
          <cell r="H6421" t="str">
            <v>сигнал</v>
          </cell>
          <cell r="I6421" t="str">
            <v>signal</v>
          </cell>
          <cell r="J6421">
            <v>0</v>
          </cell>
          <cell r="K6421">
            <v>0</v>
          </cell>
          <cell r="L6421" t="str">
            <v>KQ-97-00</v>
          </cell>
          <cell r="M6421" t="str">
            <v>ПредПНР, без ед. изм.</v>
          </cell>
          <cell r="N6421">
            <v>0</v>
          </cell>
          <cell r="O6421" t="str">
            <v>KQ-97-13</v>
          </cell>
          <cell r="P6421" t="str">
            <v>Проверка сигнала SCADA, шт.</v>
          </cell>
          <cell r="Q6421">
            <v>1</v>
          </cell>
        </row>
        <row r="6422">
          <cell r="E6422" t="str">
            <v>PC00-40</v>
          </cell>
          <cell r="F6422" t="str">
            <v>РАБОТЫ ПО КОНФИГУРИРОВАНИЮ, НАСТРОЙКЕ И ПРОВЕРКЕ ФУНКЦИОНИРОВАНИЯ ОБОРУДОВАНИЯ СИСТЕМЫ МЕДИА-КОНТЕНТА</v>
          </cell>
          <cell r="G6422" t="str">
            <v>ACTIVITIES ON CONFIGURATION, SET-UP AND VERIFICATION OF FUNCTIONING FOR MEDIA CONTENT EQUIPMENT</v>
          </cell>
        </row>
        <row r="6423">
          <cell r="E6423" t="str">
            <v>PC00-40-01</v>
          </cell>
          <cell r="F6423" t="str">
            <v>Конфигурирование и настройка программного обеспечения на презентационном компьютере системы медиа-контента</v>
          </cell>
          <cell r="G6423" t="str">
            <v>Configuration and set-up of software at presentation computer of a media-content system</v>
          </cell>
        </row>
        <row r="6424">
          <cell r="E6424" t="str">
            <v>PC00-40-01-001</v>
          </cell>
          <cell r="F6424" t="str">
            <v>Конфигурирование и настройка программного обеспечения на презентационном компьютере системы медиа-контента</v>
          </cell>
          <cell r="G6424" t="str">
            <v>Configuration and set-up of software at presentation computer of a media-content system</v>
          </cell>
          <cell r="H6424" t="str">
            <v>шт.</v>
          </cell>
          <cell r="I6424" t="str">
            <v>pcs.</v>
          </cell>
          <cell r="J6424">
            <v>0</v>
          </cell>
          <cell r="K6424">
            <v>0</v>
          </cell>
          <cell r="L6424" t="str">
            <v>KQ-97-00</v>
          </cell>
          <cell r="M6424" t="str">
            <v>ПредПНР, без ед. изм.</v>
          </cell>
          <cell r="N6424">
            <v>0</v>
          </cell>
          <cell r="O6424" t="str">
            <v>KQ-97-14</v>
          </cell>
          <cell r="P6424" t="str">
            <v>Конфигурирование и настройка оборудования, шт.</v>
          </cell>
          <cell r="Q6424">
            <v>1</v>
          </cell>
        </row>
        <row r="6425">
          <cell r="E6425" t="str">
            <v>PC00-40-02</v>
          </cell>
          <cell r="F6425" t="str">
            <v>Конфигурация и настройка оконечного оборудования системы медиа-контента</v>
          </cell>
          <cell r="G6425" t="str">
            <v>Configuration and set-up for terminal equipment of a media-content system</v>
          </cell>
        </row>
        <row r="6426">
          <cell r="E6426" t="str">
            <v>PC00-40-02-001</v>
          </cell>
          <cell r="F6426" t="str">
            <v>Конфигурация и настройка оконечного оборудования системы медиа-контента</v>
          </cell>
          <cell r="G6426" t="str">
            <v>Configuration and set-up for terminal equipment of a media-content system</v>
          </cell>
          <cell r="H6426" t="str">
            <v>шт.</v>
          </cell>
          <cell r="I6426" t="str">
            <v>pcs.</v>
          </cell>
          <cell r="J6426">
            <v>0</v>
          </cell>
          <cell r="K6426">
            <v>0</v>
          </cell>
          <cell r="L6426" t="str">
            <v>KQ-97-00</v>
          </cell>
          <cell r="M6426" t="str">
            <v>ПредПНР, без ед. изм.</v>
          </cell>
          <cell r="N6426">
            <v>0</v>
          </cell>
          <cell r="O6426" t="str">
            <v>KQ-97-14</v>
          </cell>
          <cell r="P6426" t="str">
            <v>Конфигурирование и настройка оборудования, шт.</v>
          </cell>
          <cell r="Q6426">
            <v>1</v>
          </cell>
        </row>
        <row r="6427">
          <cell r="E6427" t="str">
            <v>PC00-41</v>
          </cell>
          <cell r="F6427" t="str">
            <v>РАБОТЫ ПО КОНФИГУРИРОВАНИЮ, НАСТРОЙКЕ И ПРОВЕРКЕ ФУНКЦИОНИРОВАНИЯ ОБОРУДОВАНИЯ СИСТЕМЫ УКВ-РАДИОСВЯЗИ</v>
          </cell>
          <cell r="G6427" t="str">
            <v>WORKS ON CONFIGURATION, SET-UP AND VERIFICATION OF FUNCTIONING FOR VHF RADIO COMMUNICATION SYSTEMS EQUIPMENT</v>
          </cell>
        </row>
        <row r="6428">
          <cell r="E6428" t="str">
            <v>PC00-41-01</v>
          </cell>
          <cell r="F6428" t="str">
            <v>Конфигурирование и настройка функций базовой радиостанции</v>
          </cell>
          <cell r="G6428" t="str">
            <v>Configuration and functions set-up for a base radio station</v>
          </cell>
        </row>
        <row r="6429">
          <cell r="E6429" t="str">
            <v>PC00-41-01-001</v>
          </cell>
          <cell r="F6429" t="str">
            <v>Конфигурирование и настройка функций базовой радиостанции</v>
          </cell>
          <cell r="G6429" t="str">
            <v>Configuration and functions set-up for a base radio station</v>
          </cell>
          <cell r="H6429" t="str">
            <v>шт.</v>
          </cell>
          <cell r="I6429" t="str">
            <v>pcs.</v>
          </cell>
          <cell r="J6429">
            <v>0</v>
          </cell>
          <cell r="K6429">
            <v>0</v>
          </cell>
          <cell r="L6429" t="str">
            <v>KQ-97-00</v>
          </cell>
          <cell r="M6429" t="str">
            <v>ПредПНР, без ед. изм.</v>
          </cell>
          <cell r="N6429">
            <v>0</v>
          </cell>
          <cell r="O6429" t="str">
            <v>KQ-97-14</v>
          </cell>
          <cell r="P6429" t="str">
            <v>Конфигурирование и настройка оборудования, шт.</v>
          </cell>
          <cell r="Q6429">
            <v>1</v>
          </cell>
        </row>
        <row r="6430">
          <cell r="E6430" t="str">
            <v>PC00-41-02</v>
          </cell>
          <cell r="F6430" t="str">
            <v>Конфигурирование и настройка функций стационарной/возимой/переносной/мобильной радиостанции</v>
          </cell>
          <cell r="G6430" t="str">
            <v>Configuration and functions set-up for a stationary/ vehicle-mounted/ portable/ mobile radio station</v>
          </cell>
        </row>
        <row r="6431">
          <cell r="E6431" t="str">
            <v>PC00-41-02-001</v>
          </cell>
          <cell r="F6431" t="str">
            <v>Конфигурирование и настройка функций стационарной/возимой/переносной/мобильной радиостанции</v>
          </cell>
          <cell r="G6431" t="str">
            <v>Configuration and functions set-up for a stationary/ vehicle-mounted/ portable/ mobile radio station</v>
          </cell>
          <cell r="H6431" t="str">
            <v>шт.</v>
          </cell>
          <cell r="I6431" t="str">
            <v>pcs.</v>
          </cell>
          <cell r="J6431">
            <v>0</v>
          </cell>
          <cell r="K6431">
            <v>0</v>
          </cell>
          <cell r="L6431" t="str">
            <v>KQ-97-00</v>
          </cell>
          <cell r="M6431" t="str">
            <v>ПредПНР, без ед. изм.</v>
          </cell>
          <cell r="N6431">
            <v>0</v>
          </cell>
          <cell r="O6431" t="str">
            <v>KQ-97-14</v>
          </cell>
          <cell r="P6431" t="str">
            <v>Конфигурирование и настройка оборудования, шт.</v>
          </cell>
          <cell r="Q6431">
            <v>1</v>
          </cell>
        </row>
        <row r="6432">
          <cell r="E6432" t="str">
            <v>PC00-41-03</v>
          </cell>
          <cell r="F6432" t="str">
            <v>Конфигурирование и настройка программного обеспечения на АРМ системы УКВ-радиосвязи</v>
          </cell>
          <cell r="G6432" t="str">
            <v>Configuration and set-up of software at operator’s workstation of a VHF radio communication system</v>
          </cell>
        </row>
        <row r="6433">
          <cell r="E6433" t="str">
            <v>PC00-41-03-001</v>
          </cell>
          <cell r="F6433" t="str">
            <v>Конфигурирование и настройка программного обеспечения на АРМ системы УКВ-радиосвязи</v>
          </cell>
          <cell r="G6433" t="str">
            <v>Configuration and set-up of software at operator’s workstation of a VHF radio communication system</v>
          </cell>
          <cell r="H6433" t="str">
            <v>шт.</v>
          </cell>
          <cell r="I6433" t="str">
            <v>pcs.</v>
          </cell>
          <cell r="J6433">
            <v>0</v>
          </cell>
          <cell r="K6433">
            <v>0</v>
          </cell>
          <cell r="L6433" t="str">
            <v>KQ-97-00</v>
          </cell>
          <cell r="M6433" t="str">
            <v>ПредПНР, без ед. изм.</v>
          </cell>
          <cell r="N6433">
            <v>0</v>
          </cell>
          <cell r="O6433" t="str">
            <v>KQ-97-14</v>
          </cell>
          <cell r="P6433" t="str">
            <v>Конфигурирование и настройка оборудования, шт.</v>
          </cell>
          <cell r="Q6433">
            <v>1</v>
          </cell>
        </row>
        <row r="6434">
          <cell r="E6434" t="str">
            <v>PC00-42</v>
          </cell>
          <cell r="F6434" t="str">
            <v>РАБОТЫ ПО КОНФИГУРИРОВАНИЮ, НАСТРОЙКЕ И ПРОВЕРКЕ ФУНКЦИОНИРОВАНИЯ ОБОРУДОВАНИЯ СИСТЕМЫ IP-ТЕЛЕФОНИИ</v>
          </cell>
          <cell r="G6434" t="str">
            <v>ACTIVITIES ON CONFIGURATION, SET-UP AND VERIFICATION OF FUNCTIONING FOR IP-AUTOMATIC TELEPHONE EXCHANGE SYSTEM (ATS) EQUIPMENT</v>
          </cell>
        </row>
        <row r="6435">
          <cell r="E6435" t="str">
            <v>PC00-42-01</v>
          </cell>
          <cell r="F6435" t="str">
            <v>Проверка, настройка и конфигурирование IP АТС</v>
          </cell>
          <cell r="G6435" t="str">
            <v>Verification, set-up and configuration of an IP ATS</v>
          </cell>
        </row>
        <row r="6436">
          <cell r="E6436" t="str">
            <v>PC00-42-01-001</v>
          </cell>
          <cell r="F6436" t="str">
            <v>Проверка, настройка и конфигурирование IP АТС</v>
          </cell>
          <cell r="G6436" t="str">
            <v>Verification, set-up and configuration of an IP ATS</v>
          </cell>
          <cell r="H6436" t="str">
            <v>шт.</v>
          </cell>
          <cell r="I6436" t="str">
            <v>pcs.</v>
          </cell>
          <cell r="J6436">
            <v>0</v>
          </cell>
          <cell r="K6436">
            <v>0</v>
          </cell>
          <cell r="L6436" t="str">
            <v>KQ-97-00</v>
          </cell>
          <cell r="M6436" t="str">
            <v>ПредПНР, без ед. изм.</v>
          </cell>
          <cell r="N6436">
            <v>0</v>
          </cell>
          <cell r="O6436" t="str">
            <v>KQ-97-14</v>
          </cell>
          <cell r="P6436" t="str">
            <v>Конфигурирование и настройка оборудования, шт.</v>
          </cell>
          <cell r="Q6436">
            <v>1</v>
          </cell>
        </row>
        <row r="6437">
          <cell r="E6437" t="str">
            <v>PC00-42-01-002</v>
          </cell>
          <cell r="F6437" t="str">
            <v>Проверка, настройка и конфигурирование IP АТС. За каждые дополнительные 100 телефонных номеров свыше 100</v>
          </cell>
          <cell r="G6437" t="str">
            <v>Verification, set-up and configuration of an IP ATS For each additional 100 telephone numbers above 100</v>
          </cell>
          <cell r="H6437" t="str">
            <v>шт.</v>
          </cell>
          <cell r="I6437" t="str">
            <v>pcs.</v>
          </cell>
          <cell r="J6437">
            <v>0</v>
          </cell>
          <cell r="K6437">
            <v>0</v>
          </cell>
          <cell r="L6437" t="str">
            <v>KQ-97-00</v>
          </cell>
          <cell r="M6437" t="str">
            <v>ПредПНР, без ед. изм.</v>
          </cell>
          <cell r="N6437">
            <v>0</v>
          </cell>
          <cell r="O6437" t="str">
            <v>KQ-97-14</v>
          </cell>
          <cell r="P6437" t="str">
            <v>Конфигурирование и настройка оборудования, шт.</v>
          </cell>
          <cell r="Q6437">
            <v>1</v>
          </cell>
        </row>
        <row r="6438">
          <cell r="E6438" t="str">
            <v>PC00-42-02</v>
          </cell>
          <cell r="F6438" t="str">
            <v>Конфигурация и настройка оконечного оборудования IP-телефонии</v>
          </cell>
          <cell r="G6438" t="str">
            <v>Configuration and set-up for IP-telephony terminal equipment</v>
          </cell>
        </row>
        <row r="6439">
          <cell r="E6439" t="str">
            <v>PC00-42-02-001</v>
          </cell>
          <cell r="F6439" t="str">
            <v>Конфигурация и настройка оконечного оборудования IP-телефонии</v>
          </cell>
          <cell r="G6439" t="str">
            <v>Configuration and set-up for IP-telephony terminal equipment</v>
          </cell>
          <cell r="H6439" t="str">
            <v>шт.</v>
          </cell>
          <cell r="I6439" t="str">
            <v>pcs.</v>
          </cell>
          <cell r="J6439">
            <v>0</v>
          </cell>
          <cell r="K6439">
            <v>0</v>
          </cell>
          <cell r="L6439" t="str">
            <v>KQ-97-00</v>
          </cell>
          <cell r="M6439" t="str">
            <v>ПредПНР, без ед. изм.</v>
          </cell>
          <cell r="N6439">
            <v>0</v>
          </cell>
          <cell r="O6439" t="str">
            <v>KQ-97-14</v>
          </cell>
          <cell r="P6439" t="str">
            <v>Конфигурирование и настройка оборудования, шт.</v>
          </cell>
          <cell r="Q6439">
            <v>1</v>
          </cell>
        </row>
        <row r="6440">
          <cell r="E6440" t="str">
            <v>PC00-43</v>
          </cell>
          <cell r="F6440" t="str">
            <v>РАБОТЫ ПО КОНФИГУРИРОВАНИЮ, НАСТРОЙКЕ И ПРОВЕРКЕ ФУНКЦИОНИРОВАНИЯ ОБОРУДОВАНИЯ СИСТЕМЫ ЧАСОФИКАЦИИ</v>
          </cell>
          <cell r="G6440" t="str">
            <v>ACTIVITIES ON CONFIGURATION, SET-UP AND VERIFICATION OF FUNCTIONING FOR A MASTER CLOCK SYSTEM</v>
          </cell>
        </row>
        <row r="6441">
          <cell r="E6441" t="str">
            <v>PC00-43-01</v>
          </cell>
          <cell r="F6441" t="str">
            <v>Конфигурирование и настройка программного обеспечения на NTP-сервере</v>
          </cell>
          <cell r="G6441" t="str">
            <v>Configuration and set-up of software at NTP-server</v>
          </cell>
        </row>
        <row r="6442">
          <cell r="E6442" t="str">
            <v>PC00-43-01-001</v>
          </cell>
          <cell r="F6442" t="str">
            <v>Конфигурирование и настройка программного обеспечения на NTP-сервере</v>
          </cell>
          <cell r="G6442" t="str">
            <v>Configuration and set-up of software at NTP-server</v>
          </cell>
          <cell r="H6442" t="str">
            <v>шт.</v>
          </cell>
          <cell r="I6442" t="str">
            <v>pcs.</v>
          </cell>
          <cell r="J6442">
            <v>0</v>
          </cell>
          <cell r="K6442">
            <v>0</v>
          </cell>
          <cell r="L6442" t="str">
            <v>KQ-97-00</v>
          </cell>
          <cell r="M6442" t="str">
            <v>ПредПНР, без ед. изм.</v>
          </cell>
          <cell r="N6442">
            <v>0</v>
          </cell>
          <cell r="O6442" t="str">
            <v>KQ-97-14</v>
          </cell>
          <cell r="P6442" t="str">
            <v>Конфигурирование и настройка оборудования, шт.</v>
          </cell>
          <cell r="Q6442">
            <v>1</v>
          </cell>
        </row>
        <row r="6443">
          <cell r="E6443" t="str">
            <v>PC00-43-02</v>
          </cell>
          <cell r="F6443" t="str">
            <v>Настройка вторичных часов системы часофикации</v>
          </cell>
          <cell r="G6443" t="str">
            <v>Set-up of secondary clock of the master clock system</v>
          </cell>
        </row>
        <row r="6444">
          <cell r="E6444" t="str">
            <v>PC00-43-02-001</v>
          </cell>
          <cell r="F6444" t="str">
            <v>Настройка вторичных часов системы часофикации</v>
          </cell>
          <cell r="G6444" t="str">
            <v>Set-up of secondary clock of the master clock system</v>
          </cell>
          <cell r="H6444" t="str">
            <v>шт.</v>
          </cell>
          <cell r="I6444" t="str">
            <v>pcs.</v>
          </cell>
          <cell r="J6444">
            <v>0</v>
          </cell>
          <cell r="K6444">
            <v>0</v>
          </cell>
          <cell r="L6444" t="str">
            <v>KQ-97-00</v>
          </cell>
          <cell r="M6444" t="str">
            <v>ПредПНР, без ед. изм.</v>
          </cell>
          <cell r="N6444">
            <v>0</v>
          </cell>
          <cell r="O6444" t="str">
            <v>KQ-97-14</v>
          </cell>
          <cell r="P6444" t="str">
            <v>Конфигурирование и настройка оборудования, шт.</v>
          </cell>
          <cell r="Q6444">
            <v>1</v>
          </cell>
        </row>
        <row r="6445">
          <cell r="E6445" t="str">
            <v>PC00-44</v>
          </cell>
          <cell r="F6445" t="str">
            <v>РАБОТЫ ПО КОНФИГУРИРОВАНИЮ, НАСТРОЙКЕ И ПРОВЕРКЕ ФУНКЦИОНИРОВАНИЯ ТЕЛЕКОММУНИКАЦИОННОГО ОБОРУДОВАНИЯ</v>
          </cell>
          <cell r="G6445" t="str">
            <v>ACTIVITIES ON CONFIGURATION, SET-UP AND VERIFICATION OF FUNCTIONING FOR TELECOMMUNICATION EQUIPMENT</v>
          </cell>
        </row>
        <row r="6446">
          <cell r="E6446" t="str">
            <v>PC00-44-01</v>
          </cell>
          <cell r="F6446" t="str">
            <v>Конфигурирование и настройка коммуникационного аппарата</v>
          </cell>
          <cell r="G6446" t="str">
            <v>Configuration and set-up of communication device</v>
          </cell>
        </row>
        <row r="6447">
          <cell r="E6447" t="str">
            <v>PC00-44-01-001</v>
          </cell>
          <cell r="F6447" t="str">
            <v>Конфигурирование и настройка коммуникационного аппарата</v>
          </cell>
          <cell r="G6447" t="str">
            <v>Configuration and set-up of communication device</v>
          </cell>
          <cell r="H6447" t="str">
            <v>шт.</v>
          </cell>
          <cell r="I6447" t="str">
            <v>pcs.</v>
          </cell>
          <cell r="J6447">
            <v>0</v>
          </cell>
          <cell r="K6447">
            <v>0</v>
          </cell>
          <cell r="L6447" t="str">
            <v>KQ-97-00</v>
          </cell>
          <cell r="M6447" t="str">
            <v>ПредПНР, без ед. изм.</v>
          </cell>
          <cell r="N6447">
            <v>0</v>
          </cell>
          <cell r="O6447" t="str">
            <v>KQ-97-14</v>
          </cell>
          <cell r="P6447" t="str">
            <v>Конфигурирование и настройка оборудования, шт.</v>
          </cell>
          <cell r="Q6447">
            <v>1</v>
          </cell>
        </row>
        <row r="6448">
          <cell r="E6448" t="str">
            <v>PC00-45</v>
          </cell>
          <cell r="F6448" t="str">
            <v>РАБОТЫ ПО КОНФИГУРИРОВАНИЮ, НАСТРОЙКЕ И ПРОВЕРКЕ ФУНКЦИОНИРОВАНИЯ ОБОРУДОВАНИЯ СИСТЕМЫ ВИДЕОНАБЛЮДЕНИЯ</v>
          </cell>
          <cell r="G6448" t="str">
            <v>ACTIVITIES ON CONFIGURATION, SET-UP AND VERIFICATION OF FUNCTIONING FOR CCTV EQUIPMENT</v>
          </cell>
        </row>
        <row r="6449">
          <cell r="E6449" t="str">
            <v>PC00-45-01</v>
          </cell>
          <cell r="F6449" t="str">
            <v>Конфигурирование и настройка IP-камеры видеонаблюдения</v>
          </cell>
          <cell r="G6449" t="str">
            <v>Configuration and set-up of IP Closed Circuit Television camera</v>
          </cell>
        </row>
        <row r="6450">
          <cell r="E6450" t="str">
            <v>PC00-45-01-001</v>
          </cell>
          <cell r="F6450" t="str">
            <v>Конфигурирование и настройка IP-камеры видеонаблюдения</v>
          </cell>
          <cell r="G6450" t="str">
            <v>Configuration and set-up of IP Closed Circuit Television camera</v>
          </cell>
          <cell r="H6450" t="str">
            <v>шт.</v>
          </cell>
          <cell r="I6450" t="str">
            <v>pcs.</v>
          </cell>
          <cell r="J6450">
            <v>0</v>
          </cell>
          <cell r="K6450">
            <v>0</v>
          </cell>
          <cell r="L6450" t="str">
            <v>KQ-97-00</v>
          </cell>
          <cell r="M6450" t="str">
            <v>ПредПНР, без ед. изм.</v>
          </cell>
          <cell r="N6450">
            <v>0</v>
          </cell>
          <cell r="O6450" t="str">
            <v>KQ-97-14</v>
          </cell>
          <cell r="P6450" t="str">
            <v>Конфигурирование и настройка оборудования, шт.</v>
          </cell>
          <cell r="Q6450">
            <v>1</v>
          </cell>
        </row>
        <row r="6451">
          <cell r="E6451" t="str">
            <v>PC00-45-02</v>
          </cell>
          <cell r="F6451" t="str">
            <v>Конфигурирование и настройка программного обеспечения на сервере системы видеонаблюдения</v>
          </cell>
          <cell r="G6451" t="str">
            <v>Configuration and set-up of software at CCTV System server</v>
          </cell>
        </row>
        <row r="6452">
          <cell r="E6452" t="str">
            <v>PC00-45-02-001</v>
          </cell>
          <cell r="F6452" t="str">
            <v>Конфигурирование и настройка программного обеспечения на сервере системы видеонаблюдения</v>
          </cell>
          <cell r="G6452" t="str">
            <v>Configuration and set-up of software at CCTV System server</v>
          </cell>
          <cell r="H6452" t="str">
            <v>шт.</v>
          </cell>
          <cell r="I6452" t="str">
            <v>pcs.</v>
          </cell>
          <cell r="J6452">
            <v>0</v>
          </cell>
          <cell r="K6452">
            <v>0</v>
          </cell>
          <cell r="L6452" t="str">
            <v>KQ-97-00</v>
          </cell>
          <cell r="M6452" t="str">
            <v>ПредПНР, без ед. изм.</v>
          </cell>
          <cell r="N6452">
            <v>0</v>
          </cell>
          <cell r="O6452" t="str">
            <v>KQ-97-14</v>
          </cell>
          <cell r="P6452" t="str">
            <v>Конфигурирование и настройка оборудования, шт.</v>
          </cell>
          <cell r="Q6452">
            <v>1</v>
          </cell>
        </row>
        <row r="6453">
          <cell r="E6453" t="str">
            <v>PC00-45-03</v>
          </cell>
          <cell r="F6453" t="str">
            <v>Интегрирование IP-камеры видеонаблюдения в программное обеспечение серверов системы видеонаблюдения</v>
          </cell>
          <cell r="G6453" t="str">
            <v>Integration of IP Closed Circuit Television camera into the software of CCTV system servers</v>
          </cell>
        </row>
        <row r="6454">
          <cell r="E6454" t="str">
            <v>PC00-45-03-001</v>
          </cell>
          <cell r="F6454" t="str">
            <v>Интегрирование IP-камеры видеонаблюдения в программное обеспечение серверов системы видеонаблюдения</v>
          </cell>
          <cell r="G6454" t="str">
            <v>Integration of IP Closed Circuit Television camera into the software of CCTV system servers</v>
          </cell>
          <cell r="H6454" t="str">
            <v>шт.</v>
          </cell>
          <cell r="I6454" t="str">
            <v>pcs.</v>
          </cell>
          <cell r="J6454">
            <v>0</v>
          </cell>
          <cell r="K6454">
            <v>0</v>
          </cell>
          <cell r="L6454" t="str">
            <v>KQ-97-00</v>
          </cell>
          <cell r="M6454" t="str">
            <v>ПредПНР, без ед. изм.</v>
          </cell>
          <cell r="N6454">
            <v>0</v>
          </cell>
          <cell r="O6454" t="str">
            <v>KQ-97-14</v>
          </cell>
          <cell r="P6454" t="str">
            <v>Конфигурирование и настройка оборудования, шт.</v>
          </cell>
          <cell r="Q6454">
            <v>1</v>
          </cell>
        </row>
        <row r="6455">
          <cell r="E6455" t="str">
            <v>PC00-45-04</v>
          </cell>
          <cell r="F6455" t="str">
            <v>Конфигурирование и настройка программного обеспечения на АРМ системы видеонаблюдения</v>
          </cell>
          <cell r="G6455" t="str">
            <v>Configuration and set-up of software at operator’s workstation of CCTV System</v>
          </cell>
        </row>
        <row r="6456">
          <cell r="E6456" t="str">
            <v>PC00-45-04-001</v>
          </cell>
          <cell r="F6456" t="str">
            <v>Конфигурирование и настройка программного обеспечения на АРМ системы видеонаблюдения</v>
          </cell>
          <cell r="G6456" t="str">
            <v>Configuration and set-up of software at operator’s workstation of a CCTV System</v>
          </cell>
          <cell r="H6456" t="str">
            <v>шт.</v>
          </cell>
          <cell r="I6456" t="str">
            <v>pcs.</v>
          </cell>
          <cell r="J6456">
            <v>0</v>
          </cell>
          <cell r="K6456">
            <v>0</v>
          </cell>
          <cell r="L6456" t="str">
            <v>KQ-97-00</v>
          </cell>
          <cell r="M6456" t="str">
            <v>ПредПНР, без ед. изм.</v>
          </cell>
          <cell r="N6456">
            <v>0</v>
          </cell>
          <cell r="O6456" t="str">
            <v>KQ-97-14</v>
          </cell>
          <cell r="P6456" t="str">
            <v>Конфигурирование и настройка оборудования, шт.</v>
          </cell>
          <cell r="Q6456">
            <v>1</v>
          </cell>
        </row>
        <row r="6457">
          <cell r="E6457" t="str">
            <v>PC00-45-05</v>
          </cell>
          <cell r="F6457" t="str">
            <v>Конфигурирование и настройка программного обеспечения на видеосервере распознавания номеров (автомобильных, железнодорожных) системы видеонаблюдения</v>
          </cell>
          <cell r="G6457" t="str">
            <v>Configuration and set-up of software at videoserver of vehicle plate numbers recognition (automobile, railway cars) of a CCTV System</v>
          </cell>
        </row>
        <row r="6458">
          <cell r="E6458" t="str">
            <v>PC00-45-05-001</v>
          </cell>
          <cell r="F6458" t="str">
            <v>Конфигурирование и настройка программного обеспечения на видеосервере распознавания номеров (автомобильных, железнодорожных) системы видеонаблюдения</v>
          </cell>
          <cell r="G6458" t="str">
            <v>Configuration and set-up of software at videoserver of vehicle plate numbers recognition (automobile, railway cars) of a CCTV System</v>
          </cell>
          <cell r="H6458" t="str">
            <v>шт.</v>
          </cell>
          <cell r="I6458" t="str">
            <v>pcs.</v>
          </cell>
          <cell r="J6458">
            <v>0</v>
          </cell>
          <cell r="K6458">
            <v>0</v>
          </cell>
          <cell r="L6458" t="str">
            <v>KQ-97-00</v>
          </cell>
          <cell r="M6458" t="str">
            <v>ПредПНР, без ед. изм.</v>
          </cell>
          <cell r="N6458">
            <v>0</v>
          </cell>
          <cell r="O6458" t="str">
            <v>KQ-97-14</v>
          </cell>
          <cell r="P6458" t="str">
            <v>Конфигурирование и настройка оборудования, шт.</v>
          </cell>
          <cell r="Q6458">
            <v>1</v>
          </cell>
        </row>
        <row r="6459">
          <cell r="E6459" t="str">
            <v>PC00-45-05-002</v>
          </cell>
          <cell r="F6459" t="str">
            <v>Конфигурирование и настройка программного обеспечения на видеосервере распознавания номеров (автомобильных, железнодорожных) системы видеонаблюдения. Совмещение функций по распознаванию номеров (автомобильных, железнодорожных) на сервере системы видеонаблюдения</v>
          </cell>
          <cell r="G6459" t="str">
            <v>Configuration and set-up of software at videoserver of vehicle plate numbers recognition (automobile, railway cars) of a CCTV System Combining functions of vehicle plate numbers recognition (automobile, railway cars) at CCTV System server</v>
          </cell>
          <cell r="H6459" t="str">
            <v>шт.</v>
          </cell>
          <cell r="I6459" t="str">
            <v>pcs.</v>
          </cell>
          <cell r="J6459">
            <v>0</v>
          </cell>
          <cell r="K6459">
            <v>0</v>
          </cell>
          <cell r="L6459" t="str">
            <v>KQ-97-00</v>
          </cell>
          <cell r="M6459" t="str">
            <v>ПредПНР, без ед. изм.</v>
          </cell>
          <cell r="N6459">
            <v>0</v>
          </cell>
          <cell r="O6459" t="str">
            <v>KQ-97-14</v>
          </cell>
          <cell r="P6459" t="str">
            <v>Конфигурирование и настройка оборудования, шт.</v>
          </cell>
          <cell r="Q6459">
            <v>1</v>
          </cell>
        </row>
        <row r="6460">
          <cell r="E6460" t="str">
            <v>PC00-45-06</v>
          </cell>
          <cell r="F6460" t="str">
            <v>Конфигурирование и настройка программного обеспечения на видеосервере распознавания лиц системы видеонаблюдения</v>
          </cell>
          <cell r="G6460" t="str">
            <v>Configuration and set-up of software at videoserver of face recognition of a CCTV System</v>
          </cell>
        </row>
        <row r="6461">
          <cell r="E6461" t="str">
            <v>PC00-45-06-001</v>
          </cell>
          <cell r="F6461" t="str">
            <v>Конфигурирование и настройка программного обеспечения на видеосервере распознавания лиц системы видеонаблюдения</v>
          </cell>
          <cell r="G6461" t="str">
            <v>Configuration and set-up of software at videoserver of face recognition of a CCTV System</v>
          </cell>
          <cell r="H6461" t="str">
            <v>шт.</v>
          </cell>
          <cell r="I6461" t="str">
            <v>pcs.</v>
          </cell>
          <cell r="J6461">
            <v>0</v>
          </cell>
          <cell r="K6461">
            <v>0</v>
          </cell>
          <cell r="L6461" t="str">
            <v>KQ-97-00</v>
          </cell>
          <cell r="M6461" t="str">
            <v>ПредПНР, без ед. изм.</v>
          </cell>
          <cell r="N6461">
            <v>0</v>
          </cell>
          <cell r="O6461" t="str">
            <v>KQ-97-14</v>
          </cell>
          <cell r="P6461" t="str">
            <v>Конфигурирование и настройка оборудования, шт.</v>
          </cell>
          <cell r="Q6461">
            <v>1</v>
          </cell>
        </row>
        <row r="6462">
          <cell r="E6462" t="str">
            <v>PC00-45-06-002</v>
          </cell>
          <cell r="F6462" t="str">
            <v>Конфигурирование и настройка программного обеспечения на видеосервере распознавания лиц системы видеонаблюдения. Совмещение функций по распознаванию лиц на сервере системы видеонаблюдения</v>
          </cell>
          <cell r="G6462" t="str">
            <v>Configuration and set-up of software at videoserver of face recognition of a CCTV System Combining functions of face recognition at a CCTV System server</v>
          </cell>
          <cell r="H6462" t="str">
            <v>шт.</v>
          </cell>
          <cell r="I6462" t="str">
            <v>pcs.</v>
          </cell>
          <cell r="J6462">
            <v>0</v>
          </cell>
          <cell r="K6462">
            <v>0</v>
          </cell>
          <cell r="L6462" t="str">
            <v>KQ-97-00</v>
          </cell>
          <cell r="M6462" t="str">
            <v>ПредПНР, без ед. изм.</v>
          </cell>
          <cell r="N6462">
            <v>0</v>
          </cell>
          <cell r="O6462" t="str">
            <v>KQ-97-14</v>
          </cell>
          <cell r="P6462" t="str">
            <v>Конфигурирование и настройка оборудования, шт.</v>
          </cell>
          <cell r="Q6462">
            <v>1</v>
          </cell>
        </row>
        <row r="6463">
          <cell r="E6463" t="str">
            <v>PC00-45-07</v>
          </cell>
          <cell r="F6463" t="str">
            <v>Конфигурирование и настройка программного обеспечения на панели управления камерами видеонаблюдения</v>
          </cell>
          <cell r="G6463" t="str">
            <v>Configuration and set-up of software at control panel of CCTV cameras</v>
          </cell>
        </row>
        <row r="6464">
          <cell r="E6464" t="str">
            <v>PC00-45-07-001</v>
          </cell>
          <cell r="F6464" t="str">
            <v>Конфигурирование и настройка программного обеспечения на панели управления камерами видеонаблюдения</v>
          </cell>
          <cell r="G6464" t="str">
            <v>Configuration and set-up of software at control panel of CCTV cameras</v>
          </cell>
          <cell r="H6464" t="str">
            <v>шт.</v>
          </cell>
          <cell r="I6464" t="str">
            <v>pcs.</v>
          </cell>
          <cell r="J6464">
            <v>0</v>
          </cell>
          <cell r="K6464">
            <v>0</v>
          </cell>
          <cell r="L6464" t="str">
            <v>KQ-97-00</v>
          </cell>
          <cell r="M6464" t="str">
            <v>ПредПНР, без ед. изм.</v>
          </cell>
          <cell r="N6464">
            <v>0</v>
          </cell>
          <cell r="O6464" t="str">
            <v>KQ-97-14</v>
          </cell>
          <cell r="P6464" t="str">
            <v>Конфигурирование и настройка оборудования, шт.</v>
          </cell>
          <cell r="Q6464">
            <v>1</v>
          </cell>
        </row>
        <row r="6465">
          <cell r="E6465" t="str">
            <v>PC00-46</v>
          </cell>
          <cell r="F6465" t="str">
            <v>РАБОТЫ ПО КОНФИГУРИРОВАНИЮ, НАСТРОЙКЕ И ПРОВЕРКЕ ФУНКЦИОНИРОВАНИЯ ОБОРУДОВАНИЯ ДГГС/ЛСО</v>
          </cell>
          <cell r="G6465" t="str">
            <v>ACTIVITIES ON CONFIGURATION, SET-UP AND VERIFICATION OF FUNCTIONING FOR PAGA/AWS EQUIPMENT</v>
          </cell>
        </row>
        <row r="6466">
          <cell r="E6466" t="str">
            <v>PC00-46-01</v>
          </cell>
          <cell r="F6466" t="str">
            <v>Конфигурирование и настройка головного устройства управления ДГГС/ЛСО</v>
          </cell>
          <cell r="G6466" t="str">
            <v>Configuration and set-up of head unit for PAGA/AWS control</v>
          </cell>
        </row>
        <row r="6467">
          <cell r="E6467" t="str">
            <v>PC00-46-01-001</v>
          </cell>
          <cell r="F6467" t="str">
            <v>Конфигурирование и настройка головного устройства управления ДГГС/ЛСО</v>
          </cell>
          <cell r="G6467" t="str">
            <v>Configuration and set-up of head unit for PAGA/AWS control</v>
          </cell>
          <cell r="H6467" t="str">
            <v>шт.</v>
          </cell>
          <cell r="I6467" t="str">
            <v>pcs.</v>
          </cell>
          <cell r="J6467">
            <v>0</v>
          </cell>
          <cell r="K6467">
            <v>0</v>
          </cell>
          <cell r="L6467" t="str">
            <v>KQ-97-00</v>
          </cell>
          <cell r="M6467" t="str">
            <v>ПредПНР, без ед. изм.</v>
          </cell>
          <cell r="N6467">
            <v>0</v>
          </cell>
          <cell r="O6467" t="str">
            <v>KQ-97-14</v>
          </cell>
          <cell r="P6467" t="str">
            <v>Конфигурирование и настройка оборудования, шт.</v>
          </cell>
          <cell r="Q6467">
            <v>1</v>
          </cell>
        </row>
        <row r="6468">
          <cell r="E6468" t="str">
            <v>PC00-46-02</v>
          </cell>
          <cell r="F6468" t="str">
            <v>Конфигурирование и настройка оконечного оборудования ДГГС/ЛСО</v>
          </cell>
          <cell r="G6468" t="str">
            <v>Configuration and set-up of  PAGA/AWS terminal equipment</v>
          </cell>
        </row>
        <row r="6469">
          <cell r="E6469" t="str">
            <v>PC00-46-02-001</v>
          </cell>
          <cell r="F6469" t="str">
            <v>Конфигурирование и настройка оконечного оборудования ДГГС/ЛСО</v>
          </cell>
          <cell r="G6469" t="str">
            <v>Configuration and set-up of  PAGA/AWS terminal equipment</v>
          </cell>
          <cell r="H6469" t="str">
            <v>шт.</v>
          </cell>
          <cell r="I6469" t="str">
            <v>pcs.</v>
          </cell>
          <cell r="J6469">
            <v>0</v>
          </cell>
          <cell r="K6469">
            <v>0</v>
          </cell>
          <cell r="L6469" t="str">
            <v>KQ-97-00</v>
          </cell>
          <cell r="M6469" t="str">
            <v>ПредПНР, без ед. изм.</v>
          </cell>
          <cell r="N6469">
            <v>0</v>
          </cell>
          <cell r="O6469" t="str">
            <v>KQ-97-14</v>
          </cell>
          <cell r="P6469" t="str">
            <v>Конфигурирование и настройка оборудования, шт.</v>
          </cell>
          <cell r="Q6469">
            <v>1</v>
          </cell>
        </row>
        <row r="6470">
          <cell r="E6470" t="str">
            <v>PC00-46-03</v>
          </cell>
          <cell r="F6470" t="str">
            <v>Проверка и настройка прохождения сигнала по всей цепи "Головное устройство-объект оповещения-оконечные устройства" ДГГС/ЛСО</v>
          </cell>
          <cell r="G6470" t="str">
            <v>Verification and set-up of signal propagation over the whole loop “Head unit - object of notification - terminal devices” of a PAGA/AWS system</v>
          </cell>
        </row>
        <row r="6471">
          <cell r="E6471" t="str">
            <v>PC00-46-03-001</v>
          </cell>
          <cell r="F6471" t="str">
            <v>Проверка и настройка прохождения сигнала по всей цепи "Головное устройство-объект оповещения-оконечные устройства" ДГГС/ЛСО</v>
          </cell>
          <cell r="G6471" t="str">
            <v>Verification and set-up of signal propagation over the whole loop “Head unit - object of notification - terminal devices” of a PAGA/AWS system</v>
          </cell>
          <cell r="H6471" t="str">
            <v>линия</v>
          </cell>
          <cell r="I6471" t="str">
            <v>line</v>
          </cell>
          <cell r="J6471">
            <v>0</v>
          </cell>
          <cell r="K6471">
            <v>0</v>
          </cell>
          <cell r="L6471" t="str">
            <v>KQ-97-00</v>
          </cell>
          <cell r="M6471" t="str">
            <v>ПредПНР, без ед. изм.</v>
          </cell>
          <cell r="N6471">
            <v>0</v>
          </cell>
          <cell r="O6471" t="str">
            <v>KQ-97-14</v>
          </cell>
          <cell r="P6471" t="str">
            <v>Конфигурирование и настройка оборудования, шт.</v>
          </cell>
          <cell r="Q6471">
            <v>1</v>
          </cell>
        </row>
        <row r="6472">
          <cell r="E6472" t="str">
            <v>PC00-46-03-002</v>
          </cell>
          <cell r="F6472" t="str">
            <v>Проверка и настройка прохождения сигнала по всей цепи "Головное устройство-объект оповещения-оконечные устройства" ДГГС/ЛСО. Полевой уровень</v>
          </cell>
          <cell r="G6472" t="str">
            <v>Verification and set-up of signal propagation over the whole loop “Head unit - object of notification - terminal devices” of a PAGA/AWS system Field level</v>
          </cell>
          <cell r="H6472" t="str">
            <v>линия</v>
          </cell>
          <cell r="I6472" t="str">
            <v>line</v>
          </cell>
          <cell r="J6472">
            <v>0</v>
          </cell>
          <cell r="K6472">
            <v>0</v>
          </cell>
          <cell r="L6472" t="str">
            <v>KQ-97-00</v>
          </cell>
          <cell r="M6472" t="str">
            <v>ПредПНР, без ед. изм.</v>
          </cell>
          <cell r="N6472">
            <v>0</v>
          </cell>
          <cell r="O6472" t="str">
            <v>KQ-97-14</v>
          </cell>
          <cell r="P6472" t="str">
            <v>Конфигурирование и настройка оборудования, шт.</v>
          </cell>
          <cell r="Q6472">
            <v>1</v>
          </cell>
        </row>
        <row r="6473">
          <cell r="E6473" t="str">
            <v>PC00-46-03-003</v>
          </cell>
          <cell r="F6473" t="str">
            <v>Проверка и настройка прохождения сигнала по всей цепи "Головное устройство-объект оповещения-оконечные устройства" ДГГС/ЛСО. Верхний уровень</v>
          </cell>
          <cell r="G6473" t="str">
            <v>Verification and set-up of signal propagation over the whole loop “Head unit - object of notification - terminal devices” of a PAGA/AWS system Upper level</v>
          </cell>
          <cell r="H6473" t="str">
            <v>линия</v>
          </cell>
          <cell r="I6473" t="str">
            <v>line</v>
          </cell>
          <cell r="J6473">
            <v>0</v>
          </cell>
          <cell r="K6473">
            <v>0</v>
          </cell>
          <cell r="L6473" t="str">
            <v>KQ-97-00</v>
          </cell>
          <cell r="M6473" t="str">
            <v>ПредПНР, без ед. изм.</v>
          </cell>
          <cell r="N6473">
            <v>0</v>
          </cell>
          <cell r="O6473" t="str">
            <v>KQ-97-14</v>
          </cell>
          <cell r="P6473" t="str">
            <v>Конфигурирование и настройка оборудования, шт.</v>
          </cell>
          <cell r="Q6473">
            <v>1</v>
          </cell>
        </row>
        <row r="6474">
          <cell r="E6474" t="str">
            <v>PC00-47</v>
          </cell>
          <cell r="F6474" t="str">
            <v>РАБОТЫ ПО КОНФИГУРИРОВАНИЮ, НАСТРОЙКЕ И ПРОВЕРКЕ ФУНКЦИОНИРОВАНИЯ ОБОРУДОВАНИЯ СЕРВЕРОВ И АРМ-ов СИСТЕМ СВЯЗИ</v>
          </cell>
          <cell r="G6474" t="str">
            <v>ACTIVITIES ON CONFIGURATION, SET-UP AND VERIFICATION OF FUNCTIONING FOR SERVERS EQUIPMENT AND OPERATOR’S WORKSTATIONS OF COMMUNICATION SYSTEMS</v>
          </cell>
        </row>
        <row r="6475">
          <cell r="E6475" t="str">
            <v>PC00-47-01</v>
          </cell>
          <cell r="F6475" t="str">
            <v>Конфигурирование и настройка программного обеспечения на сервере системы связи</v>
          </cell>
          <cell r="G6475" t="str">
            <v>Configuration and set-up of software at a communication system server</v>
          </cell>
        </row>
        <row r="6476">
          <cell r="E6476" t="str">
            <v>PC00-47-01-001</v>
          </cell>
          <cell r="F6476" t="str">
            <v>Конфигурирование и настройка программного обеспечения на сервере системы связи</v>
          </cell>
          <cell r="G6476" t="str">
            <v>Configuration and set-up of software at a communication system server</v>
          </cell>
          <cell r="H6476" t="str">
            <v>шт.</v>
          </cell>
          <cell r="I6476" t="str">
            <v>pcs.</v>
          </cell>
          <cell r="J6476">
            <v>0</v>
          </cell>
          <cell r="K6476">
            <v>0</v>
          </cell>
          <cell r="L6476" t="str">
            <v>KQ-97-00</v>
          </cell>
          <cell r="M6476" t="str">
            <v>ПредПНР, без ед. изм.</v>
          </cell>
          <cell r="N6476">
            <v>0</v>
          </cell>
          <cell r="O6476" t="str">
            <v>KQ-97-14</v>
          </cell>
          <cell r="P6476" t="str">
            <v>Конфигурирование и настройка оборудования, шт.</v>
          </cell>
          <cell r="Q6476">
            <v>1</v>
          </cell>
        </row>
        <row r="6477">
          <cell r="E6477" t="str">
            <v>PC00-47-02</v>
          </cell>
          <cell r="F6477" t="str">
            <v>Конфигурирование и настройка программного обеспечения на АРМ системы связи</v>
          </cell>
          <cell r="G6477" t="str">
            <v>Configuration and set-up of software at operator’s workstation of a communication system</v>
          </cell>
        </row>
        <row r="6478">
          <cell r="E6478" t="str">
            <v>PC00-47-02-001</v>
          </cell>
          <cell r="F6478" t="str">
            <v>Конфигурирование и настройка программного обеспечения на АРМ системы связи</v>
          </cell>
          <cell r="G6478" t="str">
            <v>Configuration and set-up of software at operator’s workstation of a communication system</v>
          </cell>
          <cell r="H6478" t="str">
            <v>шт.</v>
          </cell>
          <cell r="I6478" t="str">
            <v>pcs.</v>
          </cell>
          <cell r="J6478">
            <v>0</v>
          </cell>
          <cell r="K6478">
            <v>0</v>
          </cell>
          <cell r="L6478" t="str">
            <v>KQ-97-00</v>
          </cell>
          <cell r="M6478" t="str">
            <v>ПредПНР, без ед. изм.</v>
          </cell>
          <cell r="N6478">
            <v>0</v>
          </cell>
          <cell r="O6478" t="str">
            <v>KQ-97-14</v>
          </cell>
          <cell r="P6478" t="str">
            <v>Конфигурирование и настройка оборудования, шт.</v>
          </cell>
          <cell r="Q6478">
            <v>1</v>
          </cell>
        </row>
        <row r="6479">
          <cell r="E6479" t="str">
            <v>PC00-50</v>
          </cell>
          <cell r="F6479" t="str">
            <v>РАБОТЫ ПО КОНФИГУРИРОВАНИЮ, НАСТРОЙКЕ И ПРОВЕРКЕ ФУНКЦИОНИРОВАНИЯ ОБОРУДОВАНИЯ АНАЛИТИЧЕСКИХ СИСТЕМ</v>
          </cell>
          <cell r="G6479" t="str">
            <v>CONFIGURATION, ADJUSTMENT AND VERIFICATION OF ANALYTICAL SYSTEMS EQUIPMENT OPERATION</v>
          </cell>
        </row>
        <row r="6480">
          <cell r="E6480" t="str">
            <v>PC00-50-01</v>
          </cell>
          <cell r="F6480" t="str">
            <v>Хроматограф газовый</v>
          </cell>
          <cell r="G6480" t="str">
            <v>Gas chromatograph</v>
          </cell>
        </row>
        <row r="6481">
          <cell r="E6481" t="str">
            <v>PC00-50-01-001</v>
          </cell>
          <cell r="F6481" t="str">
            <v>Хроматограф газовый</v>
          </cell>
          <cell r="G6481" t="str">
            <v>Gas chromatograph</v>
          </cell>
          <cell r="H6481" t="str">
            <v>шт.</v>
          </cell>
          <cell r="I6481" t="str">
            <v>pcs.</v>
          </cell>
          <cell r="J6481">
            <v>0</v>
          </cell>
          <cell r="K6481">
            <v>0</v>
          </cell>
          <cell r="L6481" t="str">
            <v>KQ-97-00</v>
          </cell>
          <cell r="M6481" t="str">
            <v>ПредПНР, без ед. изм.</v>
          </cell>
          <cell r="N6481">
            <v>0</v>
          </cell>
          <cell r="O6481" t="str">
            <v>KQ-97-14</v>
          </cell>
          <cell r="P6481" t="str">
            <v>Конфигурирование и настройка оборудования, шт.</v>
          </cell>
          <cell r="Q6481">
            <v>1</v>
          </cell>
        </row>
        <row r="6482">
          <cell r="E6482" t="str">
            <v>PC00-50-02</v>
          </cell>
          <cell r="F6482" t="str">
            <v>Анализатор следов влаги</v>
          </cell>
          <cell r="G6482" t="str">
            <v>Trace Moisture Analyzer</v>
          </cell>
        </row>
        <row r="6483">
          <cell r="E6483" t="str">
            <v>PC00-50-02-001</v>
          </cell>
          <cell r="F6483" t="str">
            <v>Анализатор следов влаги</v>
          </cell>
          <cell r="G6483" t="str">
            <v>Trace Moisture Analyzer</v>
          </cell>
          <cell r="H6483" t="str">
            <v>шт.</v>
          </cell>
          <cell r="I6483" t="str">
            <v>pcs.</v>
          </cell>
          <cell r="J6483">
            <v>0</v>
          </cell>
          <cell r="K6483">
            <v>0</v>
          </cell>
          <cell r="L6483" t="str">
            <v>KQ-97-00</v>
          </cell>
          <cell r="M6483" t="str">
            <v>ПредПНР, без ед. изм.</v>
          </cell>
          <cell r="N6483">
            <v>0</v>
          </cell>
          <cell r="O6483" t="str">
            <v>KQ-97-14</v>
          </cell>
          <cell r="P6483" t="str">
            <v>Конфигурирование и настройка оборудования, шт.</v>
          </cell>
          <cell r="Q6483">
            <v>1</v>
          </cell>
        </row>
        <row r="6484">
          <cell r="E6484" t="str">
            <v>PC00-50-03</v>
          </cell>
          <cell r="F6484" t="str">
            <v>Газоанализатор</v>
          </cell>
          <cell r="G6484" t="str">
            <v>Gas analyzer</v>
          </cell>
        </row>
        <row r="6485">
          <cell r="E6485" t="str">
            <v>PC00-50-03-001</v>
          </cell>
          <cell r="F6485" t="str">
            <v>Газоанализатор</v>
          </cell>
          <cell r="G6485" t="str">
            <v>Gas analyzer</v>
          </cell>
          <cell r="H6485" t="str">
            <v>шт.</v>
          </cell>
          <cell r="I6485" t="str">
            <v>pcs.</v>
          </cell>
          <cell r="J6485">
            <v>0</v>
          </cell>
          <cell r="K6485">
            <v>0</v>
          </cell>
          <cell r="L6485" t="str">
            <v>KQ-97-00</v>
          </cell>
          <cell r="M6485" t="str">
            <v>ПредПНР, без ед. изм.</v>
          </cell>
          <cell r="N6485">
            <v>0</v>
          </cell>
          <cell r="O6485" t="str">
            <v>KQ-97-14</v>
          </cell>
          <cell r="P6485" t="str">
            <v>Конфигурирование и настройка оборудования, шт.</v>
          </cell>
          <cell r="Q6485">
            <v>1</v>
          </cell>
        </row>
        <row r="6486">
          <cell r="E6486" t="str">
            <v>PC00-50-03-002</v>
          </cell>
          <cell r="F6486" t="str">
            <v>Газоанализатор многоканальный</v>
          </cell>
          <cell r="G6486" t="str">
            <v>Multichannel Gas Analyzer</v>
          </cell>
          <cell r="H6486" t="str">
            <v>шт.</v>
          </cell>
          <cell r="I6486" t="str">
            <v>pcs.</v>
          </cell>
          <cell r="J6486">
            <v>0</v>
          </cell>
          <cell r="K6486">
            <v>0</v>
          </cell>
          <cell r="L6486" t="str">
            <v>KQ-97-00</v>
          </cell>
          <cell r="M6486" t="str">
            <v>ПредПНР, без ед. изм.</v>
          </cell>
          <cell r="N6486">
            <v>0</v>
          </cell>
          <cell r="O6486" t="str">
            <v>KQ-97-14</v>
          </cell>
          <cell r="P6486" t="str">
            <v>Конфигурирование и настройка оборудования, шт.</v>
          </cell>
          <cell r="Q6486">
            <v>1</v>
          </cell>
        </row>
        <row r="6487">
          <cell r="E6487" t="str">
            <v>PC00-50-04</v>
          </cell>
          <cell r="F6487" t="str">
            <v>Анализатор жидкости</v>
          </cell>
          <cell r="G6487" t="str">
            <v>Liquid Analyzer</v>
          </cell>
        </row>
        <row r="6488">
          <cell r="E6488" t="str">
            <v>PC00-50-04-001</v>
          </cell>
          <cell r="F6488" t="str">
            <v>Анализатор жидкости</v>
          </cell>
          <cell r="G6488" t="str">
            <v>Liquid Analyzer</v>
          </cell>
          <cell r="H6488" t="str">
            <v>шт.</v>
          </cell>
          <cell r="I6488" t="str">
            <v>pcs.</v>
          </cell>
          <cell r="J6488">
            <v>0</v>
          </cell>
          <cell r="K6488">
            <v>0</v>
          </cell>
          <cell r="L6488" t="str">
            <v>KQ-97-00</v>
          </cell>
          <cell r="M6488" t="str">
            <v>ПредПНР, без ед. изм.</v>
          </cell>
          <cell r="N6488">
            <v>0</v>
          </cell>
          <cell r="O6488" t="str">
            <v>KQ-97-14</v>
          </cell>
          <cell r="P6488" t="str">
            <v>Конфигурирование и настройка оборудования, шт.</v>
          </cell>
          <cell r="Q6488">
            <v>1</v>
          </cell>
        </row>
        <row r="6489">
          <cell r="E6489" t="str">
            <v>PC00-50-05</v>
          </cell>
          <cell r="F6489" t="str">
            <v>Анализатор общего органического углерода/натрия/кремния</v>
          </cell>
          <cell r="G6489" t="str">
            <v>Total Organic Carbon/Sodium/Silicon Analyzer</v>
          </cell>
        </row>
        <row r="6490">
          <cell r="E6490" t="str">
            <v>PC00-50-05-001</v>
          </cell>
          <cell r="F6490" t="str">
            <v>Анализатор общего органического углерода/натрия/кремния</v>
          </cell>
          <cell r="G6490" t="str">
            <v>Total Organic Carbon/Sodium/Silicon Analyzer</v>
          </cell>
          <cell r="H6490" t="str">
            <v>шт.</v>
          </cell>
          <cell r="I6490" t="str">
            <v>pcs.</v>
          </cell>
          <cell r="J6490">
            <v>0</v>
          </cell>
          <cell r="K6490">
            <v>0</v>
          </cell>
          <cell r="L6490" t="str">
            <v>KQ-97-00</v>
          </cell>
          <cell r="M6490" t="str">
            <v>ПредПНР, без ед. изм.</v>
          </cell>
          <cell r="N6490">
            <v>0</v>
          </cell>
          <cell r="O6490" t="str">
            <v>KQ-97-14</v>
          </cell>
          <cell r="P6490" t="str">
            <v>Конфигурирование и настройка оборудования, шт.</v>
          </cell>
          <cell r="Q6490">
            <v>1</v>
          </cell>
        </row>
        <row r="6491">
          <cell r="E6491" t="str">
            <v>PC00-50-06</v>
          </cell>
          <cell r="F6491" t="str">
            <v>Шкаф/пункт системы пробоподготовки</v>
          </cell>
          <cell r="G6491" t="str">
            <v>Sample preparation cabinet/station</v>
          </cell>
        </row>
        <row r="6492">
          <cell r="E6492" t="str">
            <v>PC00-50-06-001</v>
          </cell>
          <cell r="F6492" t="str">
            <v>Шкаф/пункт системы пробоподготовки</v>
          </cell>
          <cell r="G6492" t="str">
            <v>Sample preparation cabinet/station</v>
          </cell>
          <cell r="H6492" t="str">
            <v>шт.</v>
          </cell>
          <cell r="I6492" t="str">
            <v>pcs.</v>
          </cell>
          <cell r="J6492">
            <v>0</v>
          </cell>
          <cell r="K6492">
            <v>0</v>
          </cell>
          <cell r="L6492" t="str">
            <v>KQ-97-00</v>
          </cell>
          <cell r="M6492" t="str">
            <v>ПредПНР, без ед. изм.</v>
          </cell>
          <cell r="N6492">
            <v>0</v>
          </cell>
          <cell r="O6492" t="str">
            <v>KQ-97-14</v>
          </cell>
          <cell r="P6492" t="str">
            <v>Конфигурирование и настройка оборудования, шт.</v>
          </cell>
          <cell r="Q6492">
            <v>1</v>
          </cell>
        </row>
        <row r="6493">
          <cell r="E6493" t="str">
            <v>PC00-60</v>
          </cell>
          <cell r="F6493" t="str">
            <v>ДОПОЛНИТЕЛЬНЫЕ РАБОТЫ ПО КОНФИГУРИРОВАНИЮ, НАСТРОЙКЕ И ПРОВЕРКЕ ФУНКЦИОНИРОВАНИЯ ОБОРУДОВАНИЯ АВТОМАТИЗИРОВАННЫХ СИСТЕМ УПРАВЛЕНИЯ И СИГНАЛИЗАЦИИ, СИСТЕМ СВЯЗИ</v>
          </cell>
          <cell r="G6493" t="str">
            <v>ADDITIONAL ACTIVITIES ON CONFIGURATION, SET-UP AND VERIFICATION OF FUNCTIONING FOR EQUIPMENT OF AUTOMATED CONTROL AND ALARM SYSTEMS, AND COMMUNICATIONS SYSTEMS</v>
          </cell>
        </row>
        <row r="6494">
          <cell r="E6494" t="str">
            <v>PC00-60-01</v>
          </cell>
          <cell r="F6494" t="str">
            <v>Подготовка полевой линии связи одиночного контура аналогового (от датчика аналогового/исполнительного устройства с аналоговым управлением до клемника в шкафу)</v>
          </cell>
          <cell r="G6494" t="str">
            <v>Preparation of field communication line of single analog loop (from analog sensor/actuators with analog control to terminal block in the cabinet)</v>
          </cell>
        </row>
        <row r="6495">
          <cell r="E6495" t="str">
            <v>PC00-60-01-001</v>
          </cell>
          <cell r="F6495" t="str">
            <v>Подготовка полевой линии связи одиночного контура аналогового (от датчика аналогового/исполнительного устройства с аналоговым управлением до клеммника в шкафу)</v>
          </cell>
          <cell r="G6495" t="str">
            <v>Preparation of field communication line of single analog loop (from analog sensor/actuators with analog control to terminal block in the cabinet)</v>
          </cell>
          <cell r="H6495" t="str">
            <v>контур</v>
          </cell>
          <cell r="I6495" t="str">
            <v>loop</v>
          </cell>
          <cell r="J6495">
            <v>0</v>
          </cell>
          <cell r="K6495">
            <v>0</v>
          </cell>
          <cell r="L6495" t="str">
            <v>KQ-97-00</v>
          </cell>
          <cell r="M6495" t="str">
            <v>ПредПНР, без ед. изм.</v>
          </cell>
          <cell r="N6495">
            <v>0</v>
          </cell>
          <cell r="O6495" t="str">
            <v>KQ-97-12</v>
          </cell>
          <cell r="P6495" t="str">
            <v>Контурные тестирования КИПиА (нетехнологические системы), шт.</v>
          </cell>
          <cell r="Q6495">
            <v>1</v>
          </cell>
        </row>
        <row r="6496">
          <cell r="E6496" t="str">
            <v>PC00-60-02</v>
          </cell>
          <cell r="F6496" t="str">
            <v>Подготовка полевой линии связи одиночного контура дискретного (от датчика дискретного/исполнительного устройства с дискретным управлением до клемника в шкафу)</v>
          </cell>
          <cell r="G6496" t="str">
            <v>Preparation of field communication line of single discrete loop (from discrete sensor/actuators with discrete control to terminal block in the cabinet)</v>
          </cell>
        </row>
        <row r="6497">
          <cell r="E6497" t="str">
            <v>PC00-60-02-001</v>
          </cell>
          <cell r="F6497" t="str">
            <v>Подготовка полевой линии связи одиночного контура дискретного (от датчика дискретного/исполнительного устройства с дискретным управлением до клеммника в шкафу)</v>
          </cell>
          <cell r="G6497" t="str">
            <v>Preparation of field communication line of single discrete loop (from discrete sensor/actuators with discrete control to terminal block in the cabinet)</v>
          </cell>
          <cell r="H6497" t="str">
            <v>контур</v>
          </cell>
          <cell r="I6497" t="str">
            <v>loop</v>
          </cell>
          <cell r="J6497">
            <v>0</v>
          </cell>
          <cell r="K6497">
            <v>0</v>
          </cell>
          <cell r="L6497" t="str">
            <v>KQ-97-00</v>
          </cell>
          <cell r="M6497" t="str">
            <v>ПредПНР, без ед. изм.</v>
          </cell>
          <cell r="N6497">
            <v>0</v>
          </cell>
          <cell r="O6497" t="str">
            <v>KQ-97-12</v>
          </cell>
          <cell r="P6497" t="str">
            <v>Контурные тестирования КИПиА (нетехнологические системы), шт.</v>
          </cell>
          <cell r="Q6497">
            <v>1</v>
          </cell>
        </row>
        <row r="6498">
          <cell r="E6498" t="str">
            <v>PC00-60-03</v>
          </cell>
          <cell r="F6498" t="str">
            <v>Подготовка полевой линии связи контура прибора с последовательным интерфейсом не адресным</v>
          </cell>
          <cell r="G6498" t="str">
            <v>Preparation of field communication line of  instrument circuit with serial interface, non-addressable</v>
          </cell>
        </row>
        <row r="6499">
          <cell r="E6499" t="str">
            <v>PC00-60-03-001</v>
          </cell>
          <cell r="F6499" t="str">
            <v>Подготовка полевой линии связи контура прибора с последовательным интерфейсом не адресным</v>
          </cell>
          <cell r="G6499" t="str">
            <v>Preparation of field communication line of  instrument circuit with serial interface, non-addressable</v>
          </cell>
          <cell r="H6499" t="str">
            <v>кабель</v>
          </cell>
          <cell r="I6499" t="str">
            <v>cable</v>
          </cell>
          <cell r="J6499">
            <v>0</v>
          </cell>
          <cell r="K6499">
            <v>0</v>
          </cell>
          <cell r="L6499" t="str">
            <v>KQ-97-00</v>
          </cell>
          <cell r="M6499" t="str">
            <v>ПредПНР, без ед. изм.</v>
          </cell>
          <cell r="N6499">
            <v>0</v>
          </cell>
          <cell r="O6499" t="str">
            <v>KQ-97-12</v>
          </cell>
          <cell r="P6499" t="str">
            <v>Контурные тестирования КИПиА (нетехнологические системы), шт.</v>
          </cell>
          <cell r="Q6499">
            <v>1</v>
          </cell>
        </row>
        <row r="6500">
          <cell r="E6500" t="str">
            <v>PC00-60-04</v>
          </cell>
          <cell r="F6500" t="str">
            <v>Подготовка полевой линии связи контура прибора с последовательным интерфейсом адресным</v>
          </cell>
          <cell r="G6500" t="str">
            <v>Preparation of field communication line of  instrument circuit with serial interface, addressable</v>
          </cell>
        </row>
        <row r="6501">
          <cell r="E6501" t="str">
            <v>PC00-60-04-001</v>
          </cell>
          <cell r="F6501" t="str">
            <v>Подготовка полевой линии связи контура прибора с последовательным интерфейсом адресным</v>
          </cell>
          <cell r="G6501" t="str">
            <v>Preparation of field communication line of  instrument circuit with serial interface, addressable</v>
          </cell>
          <cell r="H6501" t="str">
            <v>кабель</v>
          </cell>
          <cell r="I6501" t="str">
            <v>cable</v>
          </cell>
          <cell r="J6501">
            <v>0</v>
          </cell>
          <cell r="K6501">
            <v>0</v>
          </cell>
          <cell r="L6501" t="str">
            <v>KQ-97-00</v>
          </cell>
          <cell r="M6501" t="str">
            <v>ПредПНР, без ед. изм.</v>
          </cell>
          <cell r="N6501">
            <v>0</v>
          </cell>
          <cell r="O6501" t="str">
            <v>KQ-97-12</v>
          </cell>
          <cell r="P6501" t="str">
            <v>Контурные тестирования КИПиА (нетехнологические системы), шт.</v>
          </cell>
          <cell r="Q6501">
            <v>1</v>
          </cell>
        </row>
        <row r="6502">
          <cell r="E6502" t="str">
            <v>PC00-60-05</v>
          </cell>
          <cell r="F6502" t="str">
            <v>Подготовка полевой линии связи до оконечного устройства системы связи</v>
          </cell>
          <cell r="G6502" t="str">
            <v>Preparation of field communication line to terminal device of a communication system</v>
          </cell>
        </row>
        <row r="6503">
          <cell r="E6503" t="str">
            <v>PC00-60-05-001</v>
          </cell>
          <cell r="F6503" t="str">
            <v>Подготовка полевой линии связи до оконечного устройства системы связи</v>
          </cell>
          <cell r="G6503" t="str">
            <v>Preparation of field communication line to terminal device of a communication system</v>
          </cell>
          <cell r="H6503" t="str">
            <v>кабель</v>
          </cell>
          <cell r="I6503" t="str">
            <v>cable</v>
          </cell>
          <cell r="J6503">
            <v>0</v>
          </cell>
          <cell r="K6503">
            <v>0</v>
          </cell>
          <cell r="L6503" t="str">
            <v>KQ-97-00</v>
          </cell>
          <cell r="M6503" t="str">
            <v>ПредПНР, без ед. изм.</v>
          </cell>
          <cell r="N6503">
            <v>0</v>
          </cell>
          <cell r="O6503" t="str">
            <v>KQ-97-12</v>
          </cell>
          <cell r="P6503" t="str">
            <v>Контурные тестирования КИПиА (нетехнологические системы), шт.</v>
          </cell>
          <cell r="Q6503">
            <v>1</v>
          </cell>
        </row>
        <row r="6504">
          <cell r="E6504" t="str">
            <v>PC00-60-06</v>
          </cell>
          <cell r="F6504" t="str">
            <v>Проверка оптической линии связи</v>
          </cell>
          <cell r="G6504" t="str">
            <v>Inspection of an optic communication line</v>
          </cell>
        </row>
        <row r="6505">
          <cell r="E6505" t="str">
            <v>PC00-60-06-001</v>
          </cell>
          <cell r="F6505" t="str">
            <v>Проверка оптической линии связи</v>
          </cell>
          <cell r="G6505" t="str">
            <v>Inspection of an optic communication line</v>
          </cell>
          <cell r="H6505" t="str">
            <v>волокно</v>
          </cell>
          <cell r="I6505" t="str">
            <v>fiber</v>
          </cell>
          <cell r="J6505">
            <v>0</v>
          </cell>
          <cell r="K6505">
            <v>0</v>
          </cell>
          <cell r="L6505" t="str">
            <v>KQ-97-00</v>
          </cell>
          <cell r="M6505" t="str">
            <v>ПредПНР, без ед. изм.</v>
          </cell>
          <cell r="N6505">
            <v>0</v>
          </cell>
          <cell r="O6505" t="str">
            <v>KQ-97-12</v>
          </cell>
          <cell r="P6505" t="str">
            <v>Контурные тестирования КИПиА (нетехнологические системы), шт.</v>
          </cell>
          <cell r="Q6505">
            <v>1</v>
          </cell>
        </row>
        <row r="6506">
          <cell r="E6506" t="str">
            <v>PC00-60-07</v>
          </cell>
          <cell r="F6506" t="str">
            <v>Проверка полевой интерфейсной линии связи</v>
          </cell>
          <cell r="G6506" t="str">
            <v>Inspection of a field interface communication  line</v>
          </cell>
        </row>
        <row r="6507">
          <cell r="E6507" t="str">
            <v>PC00-60-07-001</v>
          </cell>
          <cell r="F6507" t="str">
            <v>Проверка полевой интерфейсной линии связи</v>
          </cell>
          <cell r="G6507" t="str">
            <v>Inspection of a field interface communication  line</v>
          </cell>
          <cell r="H6507" t="str">
            <v>кабель</v>
          </cell>
          <cell r="I6507" t="str">
            <v>cable</v>
          </cell>
          <cell r="J6507">
            <v>0</v>
          </cell>
          <cell r="K6507">
            <v>0</v>
          </cell>
          <cell r="L6507" t="str">
            <v>KQ-97-00</v>
          </cell>
          <cell r="M6507" t="str">
            <v>ПредПНР, без ед. изм.</v>
          </cell>
          <cell r="N6507">
            <v>0</v>
          </cell>
          <cell r="O6507" t="str">
            <v>KQ-97-12</v>
          </cell>
          <cell r="P6507" t="str">
            <v>Контурные тестирования КИПиА (нетехнологические системы), шт.</v>
          </cell>
          <cell r="Q6507">
            <v>1</v>
          </cell>
        </row>
        <row r="6508">
          <cell r="E6508" t="str">
            <v>PC00-60-08</v>
          </cell>
          <cell r="F6508" t="str">
            <v>Конфигурирование и настройка программного обеспечения</v>
          </cell>
          <cell r="G6508" t="str">
            <v>Configuration and set-up of software</v>
          </cell>
        </row>
        <row r="6509">
          <cell r="E6509" t="str">
            <v>PC00-60-08-001</v>
          </cell>
          <cell r="F6509" t="str">
            <v>Конфигурирование и настройка программного обеспечения</v>
          </cell>
          <cell r="G6509" t="str">
            <v>Configuration and set-up of software</v>
          </cell>
          <cell r="H6509" t="str">
            <v>шт.</v>
          </cell>
          <cell r="I6509" t="str">
            <v>pcs.</v>
          </cell>
          <cell r="J6509">
            <v>0</v>
          </cell>
          <cell r="K6509">
            <v>0</v>
          </cell>
          <cell r="L6509" t="str">
            <v>KQ-97-00</v>
          </cell>
          <cell r="M6509" t="str">
            <v>ПредПНР, без ед. изм.</v>
          </cell>
          <cell r="N6509">
            <v>0</v>
          </cell>
          <cell r="O6509" t="str">
            <v>KQ-97-14</v>
          </cell>
          <cell r="P6509" t="str">
            <v>Конфигурирование и настройка оборудования, шт.</v>
          </cell>
          <cell r="Q6509">
            <v>1</v>
          </cell>
        </row>
        <row r="6510">
          <cell r="E6510" t="str">
            <v>PC00-60-09</v>
          </cell>
          <cell r="F6510" t="str">
            <v>Настройка сетевой карты ИБП</v>
          </cell>
          <cell r="G6510" t="str">
            <v>Set-up of a UPS network card</v>
          </cell>
        </row>
        <row r="6511">
          <cell r="E6511" t="str">
            <v>PC00-60-09-001</v>
          </cell>
          <cell r="F6511" t="str">
            <v>Настройка сетевой карты ИБП</v>
          </cell>
          <cell r="G6511" t="str">
            <v>Set-up of a UPS network card</v>
          </cell>
          <cell r="H6511" t="str">
            <v>шт.</v>
          </cell>
          <cell r="I6511" t="str">
            <v>pcs.</v>
          </cell>
          <cell r="J6511">
            <v>0</v>
          </cell>
          <cell r="K6511">
            <v>0</v>
          </cell>
          <cell r="L6511" t="str">
            <v>KQ-97-00</v>
          </cell>
          <cell r="M6511" t="str">
            <v>ПредПНР, без ед. изм.</v>
          </cell>
          <cell r="N6511">
            <v>0</v>
          </cell>
          <cell r="O6511" t="str">
            <v>KQ-97-14</v>
          </cell>
          <cell r="P6511" t="str">
            <v>Конфигурирование и настройка оборудования, шт.</v>
          </cell>
          <cell r="Q6511">
            <v>1</v>
          </cell>
        </row>
        <row r="6512">
          <cell r="E6512" t="str">
            <v>PC00-60-10</v>
          </cell>
          <cell r="F6512" t="str">
            <v>Настройка системы мониторинга климата (контроль температуры, влажности, открытия дверей) в Телекоммуникационных шкафах систем связи</v>
          </cell>
          <cell r="G6512" t="str">
            <v>Set-up of a climate monitoring system (temperature, humidity, door opening control) in telecommunication cabinets of the communication systems</v>
          </cell>
        </row>
        <row r="6513">
          <cell r="E6513" t="str">
            <v>PC00-60-10-001</v>
          </cell>
          <cell r="F6513" t="str">
            <v>Настройка системы мониторинга климата (контроль температуры, влажности, открытия дверей) в Телекоммуникационных шкафах систем связи</v>
          </cell>
          <cell r="G6513" t="str">
            <v>Set-up of a climate monitoring system (temperature, humidity, door opening control) in telecommunication cabinets of the communication systems</v>
          </cell>
          <cell r="H6513" t="str">
            <v>система</v>
          </cell>
          <cell r="I6513" t="str">
            <v>system</v>
          </cell>
          <cell r="J6513">
            <v>0</v>
          </cell>
          <cell r="K6513">
            <v>0</v>
          </cell>
          <cell r="L6513" t="str">
            <v>KQ-97-00</v>
          </cell>
          <cell r="M6513" t="str">
            <v>ПредПНР, без ед. изм.</v>
          </cell>
          <cell r="N6513">
            <v>0</v>
          </cell>
          <cell r="O6513" t="str">
            <v>KQ-97-14</v>
          </cell>
          <cell r="P6513" t="str">
            <v>Конфигурирование и настройка оборудования, шт.</v>
          </cell>
          <cell r="Q6513">
            <v>1</v>
          </cell>
        </row>
        <row r="6514">
          <cell r="E6514" t="str">
            <v>PC00-60-11</v>
          </cell>
          <cell r="F6514" t="str">
            <v>Разработка логической взаимосвязи (топологии) на коммуникационном аппарате (Ядро)</v>
          </cell>
          <cell r="G6514" t="str">
            <v>Development of a logical interrelation (topology) at a communication device (Engine)</v>
          </cell>
        </row>
        <row r="6515">
          <cell r="E6515" t="str">
            <v>PC00-60-11-001</v>
          </cell>
          <cell r="F6515" t="str">
            <v>Разработка логической взаимосвязи (топологии) на коммуникационном аппарате (Ядро)</v>
          </cell>
          <cell r="G6515" t="str">
            <v>Development of a logical interrelation (topology) at a communication device (Engine)</v>
          </cell>
          <cell r="H6515" t="str">
            <v>шт.</v>
          </cell>
          <cell r="I6515" t="str">
            <v>pcs.</v>
          </cell>
          <cell r="J6515">
            <v>0</v>
          </cell>
          <cell r="K6515">
            <v>0</v>
          </cell>
          <cell r="L6515" t="str">
            <v>KQ-97-00</v>
          </cell>
          <cell r="M6515" t="str">
            <v>ПредПНР, без ед. изм.</v>
          </cell>
          <cell r="N6515">
            <v>0</v>
          </cell>
          <cell r="O6515" t="str">
            <v>KQ-97-14</v>
          </cell>
          <cell r="P6515" t="str">
            <v>Конфигурирование и настройка оборудования, шт.</v>
          </cell>
          <cell r="Q6515">
            <v>1</v>
          </cell>
        </row>
        <row r="6516">
          <cell r="E6516" t="str">
            <v>CM00</v>
          </cell>
          <cell r="F6516" t="str">
            <v>ПУСКОНАЛАДОЧНЫЕ РАБОТЫ</v>
          </cell>
          <cell r="G6516" t="str">
            <v>COMMISSIONING</v>
          </cell>
        </row>
        <row r="6517">
          <cell r="E6517" t="str">
            <v>CM00-00</v>
          </cell>
          <cell r="F6517" t="str">
            <v>ТЕХНОЛОГИЧЕСКОЕ ОБОРУДОВАНИЕ И ТРУБОПРОВОДЫ</v>
          </cell>
          <cell r="G6517" t="str">
            <v>PROCESS EQUIPMENT AND PIPING</v>
          </cell>
        </row>
        <row r="6518">
          <cell r="E6518" t="str">
            <v>CM00-00-02</v>
          </cell>
          <cell r="F6518" t="str">
            <v>Дополнительные испытания на герметичность (без выполнения слесарных работ)</v>
          </cell>
          <cell r="G6518" t="str">
            <v>Additional leak tests (without locksmithing activities)</v>
          </cell>
        </row>
        <row r="6519">
          <cell r="E6519" t="str">
            <v>CM00-00-02-001</v>
          </cell>
          <cell r="F6519" t="str">
            <v>Дополнительные испытания на герметичность (без выполнения слесарных работ)</v>
          </cell>
          <cell r="G6519" t="str">
            <v>Additional leak tests (without locksmithing activities)</v>
          </cell>
          <cell r="H6519" t="str">
            <v>система</v>
          </cell>
          <cell r="I6519" t="str">
            <v>system</v>
          </cell>
          <cell r="J6519">
            <v>0</v>
          </cell>
          <cell r="K6519">
            <v>0</v>
          </cell>
          <cell r="L6519" t="str">
            <v>KQ-98-00</v>
          </cell>
          <cell r="M6519" t="str">
            <v>ПНР, без ед. изм.</v>
          </cell>
          <cell r="N6519">
            <v>0</v>
          </cell>
          <cell r="O6519" t="str">
            <v>KQ-98-02</v>
          </cell>
          <cell r="P6519" t="str">
            <v>Дополнительные испытания на герметичность, система</v>
          </cell>
          <cell r="Q6519">
            <v>1</v>
          </cell>
        </row>
        <row r="6520">
          <cell r="E6520" t="str">
            <v>CM00-00-03</v>
          </cell>
          <cell r="F6520" t="str">
            <v>Очистка внутренней полости трубопровода паром (Паропродувка)</v>
          </cell>
          <cell r="G6520" t="str">
            <v>Cleaning of pipeline interior with steam (Steam blowing)</v>
          </cell>
        </row>
        <row r="6521">
          <cell r="E6521" t="str">
            <v>CM00-00-03-001</v>
          </cell>
          <cell r="F6521" t="str">
            <v>Очистка внутренней полости трубопровода паром (Паропродувка) диаметром до 50 мм</v>
          </cell>
          <cell r="G6521" t="str">
            <v>Cleaning of pipeline interior with steam (Steam blowing), diameter up to 50 mm</v>
          </cell>
          <cell r="H6521" t="str">
            <v>м</v>
          </cell>
          <cell r="I6521" t="str">
            <v>m</v>
          </cell>
          <cell r="J6521">
            <v>0</v>
          </cell>
          <cell r="K6521">
            <v>0</v>
          </cell>
          <cell r="L6521" t="str">
            <v>KQ-98-00</v>
          </cell>
          <cell r="M6521" t="str">
            <v>ПНР, без ед. изм.</v>
          </cell>
          <cell r="N6521">
            <v>0</v>
          </cell>
          <cell r="O6521" t="str">
            <v>KQ-98-03</v>
          </cell>
          <cell r="P6521" t="str">
            <v>Паропродувка, м</v>
          </cell>
          <cell r="Q6521">
            <v>1</v>
          </cell>
        </row>
        <row r="6522">
          <cell r="E6522" t="str">
            <v>CM00-00-03-002</v>
          </cell>
          <cell r="F6522" t="str">
            <v>Очистка внутренней полости трубопровода паром (Паропродувка) диаметром от 50 до 150 мм</v>
          </cell>
          <cell r="G6522" t="str">
            <v>Cleaning of pipeline interior with steam (Steam blowing),  diameter of 50 to 150 mm</v>
          </cell>
          <cell r="H6522" t="str">
            <v>м</v>
          </cell>
          <cell r="I6522" t="str">
            <v>m</v>
          </cell>
          <cell r="J6522">
            <v>0</v>
          </cell>
          <cell r="K6522">
            <v>0</v>
          </cell>
          <cell r="L6522" t="str">
            <v>KQ-98-00</v>
          </cell>
          <cell r="M6522" t="str">
            <v>ПНР, без ед. изм.</v>
          </cell>
          <cell r="N6522">
            <v>0</v>
          </cell>
          <cell r="O6522" t="str">
            <v>KQ-98-03</v>
          </cell>
          <cell r="P6522" t="str">
            <v>Паропродувка, м</v>
          </cell>
          <cell r="Q6522">
            <v>1</v>
          </cell>
        </row>
        <row r="6523">
          <cell r="E6523" t="str">
            <v>CM00-00-03-003</v>
          </cell>
          <cell r="F6523" t="str">
            <v>Очистка внутренней полости трубопровода паром (Паропродувка) диаметром от 150 до 300 мм</v>
          </cell>
          <cell r="G6523" t="str">
            <v>Cleaning of pipeline interior with steam (Steam blowing),  diameter 150 to 300 mm</v>
          </cell>
          <cell r="H6523" t="str">
            <v>м</v>
          </cell>
          <cell r="I6523" t="str">
            <v>m</v>
          </cell>
          <cell r="J6523">
            <v>0</v>
          </cell>
          <cell r="K6523">
            <v>0</v>
          </cell>
          <cell r="L6523" t="str">
            <v>KQ-98-00</v>
          </cell>
          <cell r="M6523" t="str">
            <v>ПНР, без ед. изм.</v>
          </cell>
          <cell r="N6523">
            <v>0</v>
          </cell>
          <cell r="O6523" t="str">
            <v>KQ-98-03</v>
          </cell>
          <cell r="P6523" t="str">
            <v>Паропродувка, м</v>
          </cell>
          <cell r="Q6523">
            <v>1</v>
          </cell>
        </row>
        <row r="6524">
          <cell r="E6524" t="str">
            <v>CM00-00-03-004</v>
          </cell>
          <cell r="F6524" t="str">
            <v>Очистка внутренней полости трубопровода паром (Паропродувка) диаметром от 300 до 500 мм</v>
          </cell>
          <cell r="G6524" t="str">
            <v>Cleaning of pipeline interior with steam (Steam blowing), diameter 300 to 500 mm</v>
          </cell>
          <cell r="H6524" t="str">
            <v>м</v>
          </cell>
          <cell r="I6524" t="str">
            <v>m</v>
          </cell>
          <cell r="J6524">
            <v>0</v>
          </cell>
          <cell r="K6524">
            <v>0</v>
          </cell>
          <cell r="L6524" t="str">
            <v>KQ-98-00</v>
          </cell>
          <cell r="M6524" t="str">
            <v>ПНР, без ед. изм.</v>
          </cell>
          <cell r="N6524">
            <v>0</v>
          </cell>
          <cell r="O6524" t="str">
            <v>KQ-98-03</v>
          </cell>
          <cell r="P6524" t="str">
            <v>Паропродувка, м</v>
          </cell>
          <cell r="Q6524">
            <v>1</v>
          </cell>
        </row>
        <row r="6525">
          <cell r="E6525" t="str">
            <v>CM00-00-03-005</v>
          </cell>
          <cell r="F6525" t="str">
            <v>Очистка внутренней полости трубопровода паром (Паропродувка) диаметром от 500 до 600 мм</v>
          </cell>
          <cell r="G6525" t="str">
            <v>Cleaning of pipeline interior with steam (Steam blowing), diameter 500 to 600 mm</v>
          </cell>
          <cell r="H6525" t="str">
            <v>м</v>
          </cell>
          <cell r="I6525" t="str">
            <v>m</v>
          </cell>
          <cell r="J6525">
            <v>0</v>
          </cell>
          <cell r="K6525">
            <v>0</v>
          </cell>
          <cell r="L6525" t="str">
            <v>KQ-98-00</v>
          </cell>
          <cell r="M6525" t="str">
            <v>ПНР, без ед. изм.</v>
          </cell>
          <cell r="N6525">
            <v>0</v>
          </cell>
          <cell r="O6525" t="str">
            <v>KQ-98-03</v>
          </cell>
          <cell r="P6525" t="str">
            <v>Паропродувка, м</v>
          </cell>
          <cell r="Q6525">
            <v>1</v>
          </cell>
        </row>
        <row r="6526">
          <cell r="E6526" t="str">
            <v>CM00-00-03-006</v>
          </cell>
          <cell r="F6526" t="str">
            <v>Очистка внутренней полости трубопровода паром (Паропродувка) диаметром от 600 до 800 мм</v>
          </cell>
          <cell r="G6526" t="str">
            <v>Cleaning of pipeline interior with steam (Steam blowing),  diameter 600 to 800 mm</v>
          </cell>
          <cell r="H6526" t="str">
            <v>м</v>
          </cell>
          <cell r="I6526" t="str">
            <v>m</v>
          </cell>
          <cell r="J6526">
            <v>0</v>
          </cell>
          <cell r="K6526">
            <v>0</v>
          </cell>
          <cell r="L6526" t="str">
            <v>KQ-98-00</v>
          </cell>
          <cell r="M6526" t="str">
            <v>ПНР, без ед. изм.</v>
          </cell>
          <cell r="N6526">
            <v>0</v>
          </cell>
          <cell r="O6526" t="str">
            <v>KQ-98-03</v>
          </cell>
          <cell r="P6526" t="str">
            <v>Паропродувка, м</v>
          </cell>
          <cell r="Q6526">
            <v>1</v>
          </cell>
        </row>
        <row r="6527">
          <cell r="E6527" t="str">
            <v>CM00-00-03-007</v>
          </cell>
          <cell r="F6527" t="str">
            <v>Очистка внутренней полости трубопровода паром (Паропродувка) диаметром от 800 до 1000 мм</v>
          </cell>
          <cell r="G6527" t="str">
            <v>Cleaning of pipeline interior with steam (Steam blowing), diameter 800 to 1000 mm</v>
          </cell>
          <cell r="H6527" t="str">
            <v>м</v>
          </cell>
          <cell r="I6527" t="str">
            <v>m</v>
          </cell>
          <cell r="J6527">
            <v>0</v>
          </cell>
          <cell r="K6527">
            <v>0</v>
          </cell>
          <cell r="L6527" t="str">
            <v>KQ-98-00</v>
          </cell>
          <cell r="M6527" t="str">
            <v>ПНР, без ед. изм.</v>
          </cell>
          <cell r="N6527">
            <v>0</v>
          </cell>
          <cell r="O6527" t="str">
            <v>KQ-98-03</v>
          </cell>
          <cell r="P6527" t="str">
            <v>Паропродувка, м</v>
          </cell>
          <cell r="Q6527">
            <v>1</v>
          </cell>
        </row>
        <row r="6528">
          <cell r="E6528" t="str">
            <v>CM00-00-03-008</v>
          </cell>
          <cell r="F6528" t="str">
            <v>Очистка внутренней полости трубопровода паром (Паропродувка) диаметром от 1000 до 1200 мм</v>
          </cell>
          <cell r="G6528" t="str">
            <v>Cleaning of pipeline interior with steam (Steam blowing), diameter 1000 to 1200 mm</v>
          </cell>
          <cell r="H6528" t="str">
            <v>м</v>
          </cell>
          <cell r="I6528" t="str">
            <v>m</v>
          </cell>
          <cell r="J6528">
            <v>0</v>
          </cell>
          <cell r="K6528">
            <v>0</v>
          </cell>
          <cell r="L6528" t="str">
            <v>KQ-98-00</v>
          </cell>
          <cell r="M6528" t="str">
            <v>ПНР, без ед. изм.</v>
          </cell>
          <cell r="N6528">
            <v>0</v>
          </cell>
          <cell r="O6528" t="str">
            <v>KQ-98-03</v>
          </cell>
          <cell r="P6528" t="str">
            <v>Паропродувка, м</v>
          </cell>
          <cell r="Q6528">
            <v>1</v>
          </cell>
        </row>
        <row r="6529">
          <cell r="E6529" t="str">
            <v>CM00-00-03-009</v>
          </cell>
          <cell r="F6529" t="str">
            <v>Очистка внутренней полости трубопровода паром (Паропродувка) диаметром от 1200 до 1400 мм</v>
          </cell>
          <cell r="G6529" t="str">
            <v>Cleaning of pipeline interior with steam (Steam blowing),  diameter 1200 to 1400 mm</v>
          </cell>
          <cell r="H6529" t="str">
            <v>м</v>
          </cell>
          <cell r="I6529" t="str">
            <v>m</v>
          </cell>
          <cell r="J6529">
            <v>0</v>
          </cell>
          <cell r="K6529">
            <v>0</v>
          </cell>
          <cell r="L6529" t="str">
            <v>KQ-98-00</v>
          </cell>
          <cell r="M6529" t="str">
            <v>ПНР, без ед. изм.</v>
          </cell>
          <cell r="N6529">
            <v>0</v>
          </cell>
          <cell r="O6529" t="str">
            <v>KQ-98-03</v>
          </cell>
          <cell r="P6529" t="str">
            <v>Паропродувка, м</v>
          </cell>
          <cell r="Q6529">
            <v>1</v>
          </cell>
        </row>
        <row r="6530">
          <cell r="E6530" t="str">
            <v>CM00-00-03-010</v>
          </cell>
          <cell r="F6530" t="str">
            <v>Очистка внутренней полости трубопровода паром (Паропродувка) диаметром свыше 1400 мм</v>
          </cell>
          <cell r="G6530" t="str">
            <v>Cleaning of pipeline interior with steam (Steam blowing), diameter over 1400 mm</v>
          </cell>
          <cell r="H6530" t="str">
            <v>м</v>
          </cell>
          <cell r="I6530" t="str">
            <v>m</v>
          </cell>
          <cell r="J6530">
            <v>0</v>
          </cell>
          <cell r="K6530">
            <v>0</v>
          </cell>
          <cell r="L6530" t="str">
            <v>KQ-98-00</v>
          </cell>
          <cell r="M6530" t="str">
            <v>ПНР, без ед. изм.</v>
          </cell>
          <cell r="N6530">
            <v>0</v>
          </cell>
          <cell r="O6530" t="str">
            <v>KQ-98-03</v>
          </cell>
          <cell r="P6530" t="str">
            <v>Паропродувка, м</v>
          </cell>
          <cell r="Q6530">
            <v>1</v>
          </cell>
        </row>
        <row r="6531">
          <cell r="E6531" t="str">
            <v>CM00-00-04</v>
          </cell>
          <cell r="F6531" t="str">
            <v>Проверка качества паропродувки с применением контрольной пластины</v>
          </cell>
          <cell r="G6531" t="str">
            <v>Checking of quality of steam blowing with a reference plate</v>
          </cell>
        </row>
        <row r="6532">
          <cell r="E6532" t="str">
            <v>CM00-00-04-001</v>
          </cell>
          <cell r="F6532" t="str">
            <v>Проверка качества паропродувки с применением контрольной пластины</v>
          </cell>
          <cell r="G6532" t="str">
            <v>Checking of quality of steam blowing with a reference plate</v>
          </cell>
          <cell r="H6532" t="str">
            <v>шт.</v>
          </cell>
          <cell r="I6532" t="str">
            <v>pcs.</v>
          </cell>
          <cell r="J6532">
            <v>0</v>
          </cell>
          <cell r="K6532">
            <v>0</v>
          </cell>
          <cell r="L6532" t="str">
            <v>KQ-98-00</v>
          </cell>
          <cell r="M6532" t="str">
            <v>ПНР, без ед. изм.</v>
          </cell>
          <cell r="N6532">
            <v>0</v>
          </cell>
          <cell r="O6532" t="str">
            <v>KQ-98-04</v>
          </cell>
          <cell r="P6532" t="str">
            <v>Паропродувка (на пластину), шт.</v>
          </cell>
          <cell r="Q6532">
            <v>1</v>
          </cell>
        </row>
        <row r="6533">
          <cell r="E6533" t="str">
            <v>CM00-00-05</v>
          </cell>
          <cell r="F6533" t="str">
            <v>Инертизация трубопроводов и оборудования</v>
          </cell>
          <cell r="G6533" t="str">
            <v>Inerting of piping and equipment</v>
          </cell>
        </row>
        <row r="6534">
          <cell r="E6534" t="str">
            <v>CM00-00-05-001</v>
          </cell>
          <cell r="F6534" t="str">
            <v>Инертизация трубопроводов и оборудования</v>
          </cell>
          <cell r="G6534" t="str">
            <v>Inerting of piping and equipment</v>
          </cell>
          <cell r="H6534" t="str">
            <v>м3</v>
          </cell>
          <cell r="I6534" t="str">
            <v>m3</v>
          </cell>
          <cell r="J6534">
            <v>0</v>
          </cell>
          <cell r="K6534">
            <v>0</v>
          </cell>
          <cell r="L6534" t="str">
            <v>KQ-98-00</v>
          </cell>
          <cell r="M6534" t="str">
            <v>ПНР, без ед. изм.</v>
          </cell>
          <cell r="N6534">
            <v>0</v>
          </cell>
          <cell r="O6534" t="str">
            <v>KQ-98-05</v>
          </cell>
          <cell r="P6534" t="str">
            <v>Инертизация трубопроводов и оборудования, м3</v>
          </cell>
          <cell r="Q6534">
            <v>1</v>
          </cell>
        </row>
        <row r="6535">
          <cell r="E6535" t="str">
            <v>CM00-00-07</v>
          </cell>
          <cell r="F6535" t="str">
            <v>Осушка трубопроводов и оборудования воздухом/азотом</v>
          </cell>
          <cell r="G6535" t="str">
            <v>Drying of pipelines and equipment with air/nitrogen</v>
          </cell>
        </row>
        <row r="6536">
          <cell r="E6536" t="str">
            <v>CM00-00-07-001</v>
          </cell>
          <cell r="F6536" t="str">
            <v>Осушка трубопроводов и оборудования воздухом/азотом с достижением точки росы от -20 °С до -40 °С</v>
          </cell>
          <cell r="G6536" t="str">
            <v>Drying of pipelines and equipment with air/nitrogen to achieve the dew point of -20 °С to -40 °С</v>
          </cell>
          <cell r="H6536" t="str">
            <v>м3</v>
          </cell>
          <cell r="I6536" t="str">
            <v>m3</v>
          </cell>
          <cell r="J6536">
            <v>0</v>
          </cell>
          <cell r="K6536">
            <v>0</v>
          </cell>
          <cell r="L6536" t="str">
            <v>KQ-98-00</v>
          </cell>
          <cell r="M6536" t="str">
            <v>ПНР, без ед. изм.</v>
          </cell>
          <cell r="N6536">
            <v>0</v>
          </cell>
          <cell r="O6536" t="str">
            <v>KQ-98-01</v>
          </cell>
          <cell r="P6536" t="str">
            <v>Осушка трубопроводов и оборудования, м3</v>
          </cell>
          <cell r="Q6536">
            <v>1</v>
          </cell>
        </row>
        <row r="6537">
          <cell r="E6537" t="str">
            <v>CM00-00-07-002</v>
          </cell>
          <cell r="F6537" t="str">
            <v>Осушка трубопроводов и оборудования воздухом/азотом с достижением точки росы выше -20 °С</v>
          </cell>
          <cell r="G6537" t="str">
            <v>Drying of pipelines and equipment with air/nitrogen to achieve the dew point above -20 °С</v>
          </cell>
          <cell r="H6537" t="str">
            <v>м3</v>
          </cell>
          <cell r="I6537" t="str">
            <v>m3</v>
          </cell>
          <cell r="J6537">
            <v>0</v>
          </cell>
          <cell r="K6537">
            <v>0</v>
          </cell>
          <cell r="L6537" t="str">
            <v>KQ-98-00</v>
          </cell>
          <cell r="M6537" t="str">
            <v>ПНР, без ед. изм.</v>
          </cell>
          <cell r="N6537">
            <v>0</v>
          </cell>
          <cell r="O6537" t="str">
            <v>KQ-98-01</v>
          </cell>
          <cell r="P6537" t="str">
            <v>Осушка трубопроводов и оборудования, м3</v>
          </cell>
          <cell r="Q6537">
            <v>1</v>
          </cell>
        </row>
        <row r="6538">
          <cell r="E6538" t="str">
            <v>CM00-00-07-003</v>
          </cell>
          <cell r="F6538" t="str">
            <v>Осушка трубопроводов и оборудования воздухом/азотом с достижением точки росы ниже -40 °С</v>
          </cell>
          <cell r="G6538" t="str">
            <v>Drying of pipelines and equipment with air/nitrogen to achieve the dew point below -40 °С</v>
          </cell>
          <cell r="H6538" t="str">
            <v>м3</v>
          </cell>
          <cell r="I6538" t="str">
            <v>m3</v>
          </cell>
          <cell r="J6538">
            <v>0</v>
          </cell>
          <cell r="K6538">
            <v>0</v>
          </cell>
          <cell r="L6538" t="str">
            <v>KQ-98-00</v>
          </cell>
          <cell r="M6538" t="str">
            <v>ПНР, без ед. изм.</v>
          </cell>
          <cell r="N6538">
            <v>0</v>
          </cell>
          <cell r="O6538" t="str">
            <v>KQ-98-01</v>
          </cell>
          <cell r="P6538" t="str">
            <v>Осушка трубопроводов и оборудования, м3</v>
          </cell>
          <cell r="Q6538">
            <v>1</v>
          </cell>
        </row>
        <row r="6539">
          <cell r="E6539" t="str">
            <v>CM00-00-09</v>
          </cell>
          <cell r="F6539" t="str">
            <v>Вакуумирование низкотемпературных контуров</v>
          </cell>
          <cell r="G6539" t="str">
            <v>Evacuation (setting vacuum) of low-temperature loops</v>
          </cell>
        </row>
        <row r="6540">
          <cell r="E6540" t="str">
            <v>CM00-00-09-001</v>
          </cell>
          <cell r="F6540" t="str">
            <v>Вакуумирование низкотемпературных контуров</v>
          </cell>
          <cell r="G6540" t="str">
            <v>Evacuation (setting vacuum) of low-temperature loops</v>
          </cell>
          <cell r="H6540" t="str">
            <v>м3</v>
          </cell>
          <cell r="I6540" t="str">
            <v>m3</v>
          </cell>
          <cell r="J6540">
            <v>0</v>
          </cell>
          <cell r="K6540">
            <v>0</v>
          </cell>
          <cell r="L6540" t="str">
            <v>KQ-98-00</v>
          </cell>
          <cell r="M6540" t="str">
            <v>ПНР, без ед. изм.</v>
          </cell>
          <cell r="N6540">
            <v>0</v>
          </cell>
          <cell r="O6540" t="str">
            <v>KQ-98-25</v>
          </cell>
          <cell r="P6540" t="str">
            <v>Вакуумирование низкотемпературных технологических контуров, м3</v>
          </cell>
          <cell r="Q6540">
            <v>1</v>
          </cell>
        </row>
        <row r="6541">
          <cell r="E6541" t="str">
            <v>CM00-00-10</v>
          </cell>
          <cell r="F6541" t="str">
            <v>Заправка хладагентом систем охлаждения</v>
          </cell>
          <cell r="G6541" t="str">
            <v>Filling of the cooling systems with a refrigerant</v>
          </cell>
        </row>
        <row r="6542">
          <cell r="E6542" t="str">
            <v>CM00-00-10-001</v>
          </cell>
          <cell r="F6542" t="str">
            <v>Заправка хладагентом систем охлаждения</v>
          </cell>
          <cell r="G6542" t="str">
            <v>Filling of the cooling systems with a refrigerant</v>
          </cell>
          <cell r="H6542" t="str">
            <v>м3</v>
          </cell>
          <cell r="I6542" t="str">
            <v>m3</v>
          </cell>
          <cell r="J6542">
            <v>0</v>
          </cell>
          <cell r="K6542">
            <v>0</v>
          </cell>
          <cell r="L6542" t="str">
            <v>KQ-98-00</v>
          </cell>
          <cell r="M6542" t="str">
            <v>ПНР, без ед. изм.</v>
          </cell>
          <cell r="N6542">
            <v>0</v>
          </cell>
          <cell r="O6542" t="str">
            <v>KQ-98-26</v>
          </cell>
          <cell r="P6542" t="str">
            <v>Заправка хладагентом технологических систем охлаждения, м3</v>
          </cell>
          <cell r="Q6542">
            <v>1</v>
          </cell>
        </row>
        <row r="6543">
          <cell r="E6543" t="str">
            <v>CM00-00-11</v>
          </cell>
          <cell r="F6543" t="str">
            <v>Камера приёма/запуска очистных устройств и средств диагностики</v>
          </cell>
          <cell r="G6543" t="str">
            <v>Pig launcher / trap station</v>
          </cell>
        </row>
        <row r="6544">
          <cell r="E6544" t="str">
            <v>CM00-00-11-001</v>
          </cell>
          <cell r="F6544" t="str">
            <v>Камера приёма/запуска очистных устройств и средств диагностики с рабочим давлением до 100 кг/см2 диаметром до 500 мм</v>
          </cell>
          <cell r="G6544" t="str">
            <v>Pig launcher / trap station, operating pressure up to 100 kg/cm2, diameter up to 500 mm</v>
          </cell>
          <cell r="H6544" t="str">
            <v>шт.</v>
          </cell>
          <cell r="I6544" t="str">
            <v>pcs.</v>
          </cell>
          <cell r="J6544">
            <v>0</v>
          </cell>
          <cell r="K6544">
            <v>0</v>
          </cell>
          <cell r="L6544" t="str">
            <v>KQ-98-00</v>
          </cell>
          <cell r="M6544" t="str">
            <v>ПНР, без ед. изм.</v>
          </cell>
          <cell r="N6544">
            <v>0</v>
          </cell>
          <cell r="O6544" t="str">
            <v>KQ-98-24</v>
          </cell>
          <cell r="P6544" t="str">
            <v>ПНР камеры приёма / запуска очистных устройств и средств диагностики, шт.</v>
          </cell>
          <cell r="Q6544">
            <v>1</v>
          </cell>
        </row>
        <row r="6545">
          <cell r="E6545" t="str">
            <v>CM00-00-11-002</v>
          </cell>
          <cell r="F6545" t="str">
            <v>Камера приёма/запуска очистных устройств и средств диагностики с рабочим давлением до 100 кг/см2 диаметром от 500 до 1000 мм</v>
          </cell>
          <cell r="G6545" t="str">
            <v>Pig launcher / trap station, operating pressure up to 100 kg/cm2, diameter of 500 to 1000 mm</v>
          </cell>
          <cell r="H6545" t="str">
            <v>шт.</v>
          </cell>
          <cell r="I6545" t="str">
            <v>pcs.</v>
          </cell>
          <cell r="J6545">
            <v>0</v>
          </cell>
          <cell r="K6545">
            <v>0</v>
          </cell>
          <cell r="L6545" t="str">
            <v>KQ-98-00</v>
          </cell>
          <cell r="M6545" t="str">
            <v>ПНР, без ед. изм.</v>
          </cell>
          <cell r="N6545">
            <v>0</v>
          </cell>
          <cell r="O6545" t="str">
            <v>KQ-98-24</v>
          </cell>
          <cell r="P6545" t="str">
            <v>ПНР камеры приёма / запуска очистных устройств и средств диагностики, шт.</v>
          </cell>
          <cell r="Q6545">
            <v>1</v>
          </cell>
        </row>
        <row r="6546">
          <cell r="E6546" t="str">
            <v>CM00-00-11-003</v>
          </cell>
          <cell r="F6546" t="str">
            <v>Камера приёма/запуска очистных устройств и средств диагностики с рабочим давлением до 100 кг/см2 диаметром от 1000 до 1500 мм</v>
          </cell>
          <cell r="G6546" t="str">
            <v>Pig launcher / trap station, operating pressure up to 100 kg/cm2, diameter of 1000 to 1500 mm</v>
          </cell>
          <cell r="H6546" t="str">
            <v>шт.</v>
          </cell>
          <cell r="I6546" t="str">
            <v>pcs.</v>
          </cell>
          <cell r="J6546">
            <v>0</v>
          </cell>
          <cell r="K6546">
            <v>0</v>
          </cell>
          <cell r="L6546" t="str">
            <v>KQ-98-00</v>
          </cell>
          <cell r="M6546" t="str">
            <v>ПНР, без ед. изм.</v>
          </cell>
          <cell r="N6546">
            <v>0</v>
          </cell>
          <cell r="O6546" t="str">
            <v>KQ-98-24</v>
          </cell>
          <cell r="P6546" t="str">
            <v>ПНР камеры приёма / запуска очистных устройств и средств диагностики, шт.</v>
          </cell>
          <cell r="Q6546">
            <v>1</v>
          </cell>
        </row>
        <row r="6547">
          <cell r="E6547" t="str">
            <v>CM00-00-11-004</v>
          </cell>
          <cell r="F6547" t="str">
            <v>Камера приёма/запуска очистных устройств и средств диагностики с рабочим давлением до 100 кг/см2 диаметром свыше 1500 мм</v>
          </cell>
          <cell r="G6547" t="str">
            <v>Pig launcher / trap station, operating pressure up to 100 kg/cm2, diameter over 1500 mm</v>
          </cell>
          <cell r="H6547" t="str">
            <v>шт.</v>
          </cell>
          <cell r="I6547" t="str">
            <v>pcs.</v>
          </cell>
          <cell r="J6547">
            <v>0</v>
          </cell>
          <cell r="K6547">
            <v>0</v>
          </cell>
          <cell r="L6547" t="str">
            <v>KQ-98-00</v>
          </cell>
          <cell r="M6547" t="str">
            <v>ПНР, без ед. изм.</v>
          </cell>
          <cell r="N6547">
            <v>0</v>
          </cell>
          <cell r="O6547" t="str">
            <v>KQ-98-24</v>
          </cell>
          <cell r="P6547" t="str">
            <v>ПНР камеры приёма / запуска очистных устройств и средств диагностики, шт.</v>
          </cell>
          <cell r="Q6547">
            <v>1</v>
          </cell>
        </row>
        <row r="6548">
          <cell r="E6548" t="str">
            <v>CM00-00-11-005</v>
          </cell>
          <cell r="F6548" t="str">
            <v>Камера приёма/запуска очистных устройств и средств диагностики с рабочим давлением от 100 до 150 кг/см2 диаметром до 500 мм</v>
          </cell>
          <cell r="G6548" t="str">
            <v>Pig launcher / trap station, operating pressure of 100 to 150 kg/cm2, diameter up to 500 mm</v>
          </cell>
          <cell r="H6548" t="str">
            <v>шт.</v>
          </cell>
          <cell r="I6548" t="str">
            <v>pcs.</v>
          </cell>
          <cell r="J6548">
            <v>0</v>
          </cell>
          <cell r="K6548">
            <v>0</v>
          </cell>
          <cell r="L6548" t="str">
            <v>KQ-98-00</v>
          </cell>
          <cell r="M6548" t="str">
            <v>ПНР, без ед. изм.</v>
          </cell>
          <cell r="N6548">
            <v>0</v>
          </cell>
          <cell r="O6548" t="str">
            <v>KQ-98-24</v>
          </cell>
          <cell r="P6548" t="str">
            <v>ПНР камеры приёма / запуска очистных устройств и средств диагностики, шт.</v>
          </cell>
          <cell r="Q6548">
            <v>1</v>
          </cell>
        </row>
        <row r="6549">
          <cell r="E6549" t="str">
            <v>CM00-00-11-006</v>
          </cell>
          <cell r="F6549" t="str">
            <v>Камера приёма/запуска очистных устройств и средств диагностики с рабочим давлением от 100 до 150 кг/см2 диаметром от 500 от 100 до 1500 мм</v>
          </cell>
          <cell r="G6549" t="str">
            <v>Pig launcher / trap station, operating pressure of 100 to 150 kg/cm2, diameter of 100 to 1500 mm</v>
          </cell>
          <cell r="H6549" t="str">
            <v>шт.</v>
          </cell>
          <cell r="I6549" t="str">
            <v>pcs.</v>
          </cell>
          <cell r="J6549">
            <v>0</v>
          </cell>
          <cell r="K6549">
            <v>0</v>
          </cell>
          <cell r="L6549" t="str">
            <v>KQ-98-00</v>
          </cell>
          <cell r="M6549" t="str">
            <v>ПНР, без ед. изм.</v>
          </cell>
          <cell r="N6549">
            <v>0</v>
          </cell>
          <cell r="O6549" t="str">
            <v>KQ-98-24</v>
          </cell>
          <cell r="P6549" t="str">
            <v>ПНР камеры приёма / запуска очистных устройств и средств диагностики, шт.</v>
          </cell>
          <cell r="Q6549">
            <v>1</v>
          </cell>
        </row>
        <row r="6550">
          <cell r="E6550" t="str">
            <v>CM00-00-11-007</v>
          </cell>
          <cell r="F6550" t="str">
            <v>Камера приёма/запуска очистных устройств и средств диагностики с рабочим давлением от 100 до 150 кг/см2 диаметром от 1000 до 1500 мм</v>
          </cell>
          <cell r="G6550" t="str">
            <v>Pig launcher / trap station, operating pressure of 100 to 150 kg/cm2, diameter of 1000 to 1500 mm</v>
          </cell>
          <cell r="H6550" t="str">
            <v>шт.</v>
          </cell>
          <cell r="I6550" t="str">
            <v>pcs.</v>
          </cell>
          <cell r="J6550">
            <v>0</v>
          </cell>
          <cell r="K6550">
            <v>0</v>
          </cell>
          <cell r="L6550" t="str">
            <v>KQ-98-00</v>
          </cell>
          <cell r="M6550" t="str">
            <v>ПНР, без ед. изм.</v>
          </cell>
          <cell r="N6550">
            <v>0</v>
          </cell>
          <cell r="O6550" t="str">
            <v>KQ-98-24</v>
          </cell>
          <cell r="P6550" t="str">
            <v>ПНР камеры приёма / запуска очистных устройств и средств диагностики, шт.</v>
          </cell>
          <cell r="Q6550">
            <v>1</v>
          </cell>
        </row>
        <row r="6551">
          <cell r="E6551" t="str">
            <v>CM00-00-11-008</v>
          </cell>
          <cell r="F6551" t="str">
            <v>Камера приёма/запуска очистных устройств и средств диагностики с рабочим давлением от 100 до 150 кг/см2 диаметром свыше 1500 мм</v>
          </cell>
          <cell r="G6551" t="str">
            <v>Pig launcher / trap station, operating pressure of 100 to 150 kg/cm2, diameter over 1500 mm</v>
          </cell>
          <cell r="H6551" t="str">
            <v>шт.</v>
          </cell>
          <cell r="I6551" t="str">
            <v>pcs.</v>
          </cell>
          <cell r="J6551">
            <v>0</v>
          </cell>
          <cell r="K6551">
            <v>0</v>
          </cell>
          <cell r="L6551" t="str">
            <v>KQ-98-00</v>
          </cell>
          <cell r="M6551" t="str">
            <v>ПНР, без ед. изм.</v>
          </cell>
          <cell r="N6551">
            <v>0</v>
          </cell>
          <cell r="O6551" t="str">
            <v>KQ-98-24</v>
          </cell>
          <cell r="P6551" t="str">
            <v>ПНР камеры приёма / запуска очистных устройств и средств диагностики, шт.</v>
          </cell>
          <cell r="Q6551">
            <v>1</v>
          </cell>
        </row>
        <row r="6552">
          <cell r="E6552" t="str">
            <v>CM00-00-11-009</v>
          </cell>
          <cell r="F6552" t="str">
            <v>Камера приёма/запуска очистных устройств и средств диагностики с рабочим давлением свыше 150 кг/см2 диаметром до 500 мм</v>
          </cell>
          <cell r="G6552" t="str">
            <v>Pig launcher / trap station, operating pressure over 150 kg/cm2, diameter up to 500 mm</v>
          </cell>
          <cell r="H6552" t="str">
            <v>шт.</v>
          </cell>
          <cell r="I6552" t="str">
            <v>pcs.</v>
          </cell>
          <cell r="J6552">
            <v>0</v>
          </cell>
          <cell r="K6552">
            <v>0</v>
          </cell>
          <cell r="L6552" t="str">
            <v>KQ-98-00</v>
          </cell>
          <cell r="M6552" t="str">
            <v>ПНР, без ед. изм.</v>
          </cell>
          <cell r="N6552">
            <v>0</v>
          </cell>
          <cell r="O6552" t="str">
            <v>KQ-98-24</v>
          </cell>
          <cell r="P6552" t="str">
            <v>ПНР камеры приёма / запуска очистных устройств и средств диагностики, шт.</v>
          </cell>
          <cell r="Q6552">
            <v>1</v>
          </cell>
        </row>
        <row r="6553">
          <cell r="E6553" t="str">
            <v>CM00-00-11-010</v>
          </cell>
          <cell r="F6553" t="str">
            <v>Камера приёма/запуска очистных устройств и средств диагностики с рабочим давлением свыше 150 кг/см2 диаметром от 500 свыше 1500 мм</v>
          </cell>
          <cell r="G6553" t="str">
            <v>Pig launcher / trap station, operating pressure over 150 kg/cm2, diameter of 500 to 1500 mm</v>
          </cell>
          <cell r="H6553" t="str">
            <v>шт.</v>
          </cell>
          <cell r="I6553" t="str">
            <v>pcs.</v>
          </cell>
          <cell r="J6553">
            <v>0</v>
          </cell>
          <cell r="K6553">
            <v>0</v>
          </cell>
          <cell r="L6553" t="str">
            <v>KQ-98-00</v>
          </cell>
          <cell r="M6553" t="str">
            <v>ПНР, без ед. изм.</v>
          </cell>
          <cell r="N6553">
            <v>0</v>
          </cell>
          <cell r="O6553" t="str">
            <v>KQ-98-24</v>
          </cell>
          <cell r="P6553" t="str">
            <v>ПНР камеры приёма / запуска очистных устройств и средств диагностики, шт.</v>
          </cell>
          <cell r="Q6553">
            <v>1</v>
          </cell>
        </row>
        <row r="6554">
          <cell r="E6554" t="str">
            <v>CM00-00-11-011</v>
          </cell>
          <cell r="F6554" t="str">
            <v>Камера приёма/запуска очистных устройств и средств диагностики с рабочим давлением свыше 150 кг/см2 диаметром от 1000 до 1500 мм</v>
          </cell>
          <cell r="G6554" t="str">
            <v>Pig launcher / trap station, operating pressure over 150 kg/cm2, diameter of 1000 to 1500 mm</v>
          </cell>
          <cell r="H6554" t="str">
            <v>шт.</v>
          </cell>
          <cell r="I6554" t="str">
            <v>pcs.</v>
          </cell>
          <cell r="J6554">
            <v>0</v>
          </cell>
          <cell r="K6554">
            <v>0</v>
          </cell>
          <cell r="L6554" t="str">
            <v>KQ-98-00</v>
          </cell>
          <cell r="M6554" t="str">
            <v>ПНР, без ед. изм.</v>
          </cell>
          <cell r="N6554">
            <v>0</v>
          </cell>
          <cell r="O6554" t="str">
            <v>KQ-98-24</v>
          </cell>
          <cell r="P6554" t="str">
            <v>ПНР камеры приёма / запуска очистных устройств и средств диагностики, шт.</v>
          </cell>
          <cell r="Q6554">
            <v>1</v>
          </cell>
        </row>
        <row r="6555">
          <cell r="E6555" t="str">
            <v>CM00-00-11-012</v>
          </cell>
          <cell r="F6555" t="str">
            <v>Камера приёма/запуска очистных устройств и средств диагностики с рабочим давлением свыше 150 кг/см2 диаметром свыше 1500 мм</v>
          </cell>
          <cell r="G6555" t="str">
            <v>Pig launcher / trap station, operating pressure over 150 kg/cm2, diameter over 1500 mm</v>
          </cell>
          <cell r="H6555" t="str">
            <v>шт.</v>
          </cell>
          <cell r="I6555" t="str">
            <v>pcs.</v>
          </cell>
          <cell r="J6555">
            <v>0</v>
          </cell>
          <cell r="K6555">
            <v>0</v>
          </cell>
          <cell r="L6555" t="str">
            <v>KQ-98-00</v>
          </cell>
          <cell r="M6555" t="str">
            <v>ПНР, без ед. изм.</v>
          </cell>
          <cell r="N6555">
            <v>0</v>
          </cell>
          <cell r="O6555" t="str">
            <v>KQ-98-24</v>
          </cell>
          <cell r="P6555" t="str">
            <v>ПНР камеры приёма / запуска очистных устройств и средств диагностики, шт.</v>
          </cell>
          <cell r="Q6555">
            <v>1</v>
          </cell>
        </row>
        <row r="6556">
          <cell r="E6556" t="str">
            <v>CM00-00-12</v>
          </cell>
          <cell r="F6556" t="str">
            <v>Замена фильтра</v>
          </cell>
          <cell r="G6556" t="str">
            <v>Filter replacement</v>
          </cell>
        </row>
        <row r="6557">
          <cell r="E6557" t="str">
            <v>CM00-00-12-001</v>
          </cell>
          <cell r="F6557" t="str">
            <v>Замена фильтра на условное давление до 4 МПа, диаметр условного прохода до 100 мм</v>
          </cell>
          <cell r="G6557" t="str">
            <v>Filter replacement, for nominal pressure up to 4MPa, bore nominal diameter up to 100 mm</v>
          </cell>
          <cell r="H6557" t="str">
            <v>шт.</v>
          </cell>
          <cell r="I6557" t="str">
            <v>pcs.</v>
          </cell>
          <cell r="J6557">
            <v>0</v>
          </cell>
          <cell r="K6557">
            <v>0</v>
          </cell>
          <cell r="L6557" t="str">
            <v>KQ-98-00</v>
          </cell>
          <cell r="M6557" t="str">
            <v>ПНР, без ед. изм.</v>
          </cell>
          <cell r="N6557">
            <v>0</v>
          </cell>
          <cell r="O6557" t="str">
            <v>KQ-98-21</v>
          </cell>
          <cell r="P6557" t="str">
            <v>Замена фильтра, шт.</v>
          </cell>
          <cell r="Q6557">
            <v>1</v>
          </cell>
        </row>
        <row r="6558">
          <cell r="E6558" t="str">
            <v>CM00-00-12-002</v>
          </cell>
          <cell r="F6558" t="str">
            <v>Замена фильтра на условное давление до 4 МПа, диаметр условного прохода до 300 мм</v>
          </cell>
          <cell r="G6558" t="str">
            <v>Filter replacement, for nominal pressure up to 4MPa, bore nominal diameter up to 300 mm</v>
          </cell>
          <cell r="H6558" t="str">
            <v>шт.</v>
          </cell>
          <cell r="I6558" t="str">
            <v>pcs.</v>
          </cell>
          <cell r="J6558">
            <v>0</v>
          </cell>
          <cell r="K6558">
            <v>0</v>
          </cell>
          <cell r="L6558" t="str">
            <v>KQ-98-00</v>
          </cell>
          <cell r="M6558" t="str">
            <v>ПНР, без ед. изм.</v>
          </cell>
          <cell r="N6558">
            <v>0</v>
          </cell>
          <cell r="O6558" t="str">
            <v>KQ-98-21</v>
          </cell>
          <cell r="P6558" t="str">
            <v>Замена фильтра, шт.</v>
          </cell>
          <cell r="Q6558">
            <v>1</v>
          </cell>
        </row>
        <row r="6559">
          <cell r="E6559" t="str">
            <v>CM00-00-12-003</v>
          </cell>
          <cell r="F6559" t="str">
            <v>Замена фильтра на условное давление до 4 МПа, диаметр условного прохода до 400 мм</v>
          </cell>
          <cell r="G6559" t="str">
            <v>Filter replacement, for nominal pressure up to 4MPa, bore nominal diameter up to 400 mm</v>
          </cell>
          <cell r="H6559" t="str">
            <v>шт.</v>
          </cell>
          <cell r="I6559" t="str">
            <v>pcs.</v>
          </cell>
          <cell r="J6559">
            <v>0</v>
          </cell>
          <cell r="K6559">
            <v>0</v>
          </cell>
          <cell r="L6559" t="str">
            <v>KQ-98-00</v>
          </cell>
          <cell r="M6559" t="str">
            <v>ПНР, без ед. изм.</v>
          </cell>
          <cell r="N6559">
            <v>0</v>
          </cell>
          <cell r="O6559" t="str">
            <v>KQ-98-21</v>
          </cell>
          <cell r="P6559" t="str">
            <v>Замена фильтра, шт.</v>
          </cell>
          <cell r="Q6559">
            <v>1</v>
          </cell>
        </row>
        <row r="6560">
          <cell r="E6560" t="str">
            <v>CM00-00-12-004</v>
          </cell>
          <cell r="F6560" t="str">
            <v>Замена фильтра на условное давление до 4 МПа, диаметр условного прохода до 500 мм</v>
          </cell>
          <cell r="G6560" t="str">
            <v>Filter replacement, for nominal pressure up to 4MPa, bore nominal diameter up to 500 mm</v>
          </cell>
          <cell r="H6560" t="str">
            <v>шт.</v>
          </cell>
          <cell r="I6560" t="str">
            <v>pcs.</v>
          </cell>
          <cell r="J6560">
            <v>0</v>
          </cell>
          <cell r="K6560">
            <v>0</v>
          </cell>
          <cell r="L6560" t="str">
            <v>KQ-98-00</v>
          </cell>
          <cell r="M6560" t="str">
            <v>ПНР, без ед. изм.</v>
          </cell>
          <cell r="N6560">
            <v>0</v>
          </cell>
          <cell r="O6560" t="str">
            <v>KQ-98-21</v>
          </cell>
          <cell r="P6560" t="str">
            <v>Замена фильтра, шт.</v>
          </cell>
          <cell r="Q6560">
            <v>1</v>
          </cell>
        </row>
        <row r="6561">
          <cell r="E6561" t="str">
            <v>CM00-00-12-005</v>
          </cell>
          <cell r="F6561" t="str">
            <v>Замена фильтра на условное давление до 4 МПа, диаметр условного прохода до 600 мм</v>
          </cell>
          <cell r="G6561" t="str">
            <v>Filter replacement, for nominal pressure up to 4MPa, bore nominal diameter up to 600 mm</v>
          </cell>
          <cell r="H6561" t="str">
            <v>шт.</v>
          </cell>
          <cell r="I6561" t="str">
            <v>pcs.</v>
          </cell>
          <cell r="J6561">
            <v>0</v>
          </cell>
          <cell r="K6561">
            <v>0</v>
          </cell>
          <cell r="L6561" t="str">
            <v>KQ-98-00</v>
          </cell>
          <cell r="M6561" t="str">
            <v>ПНР, без ед. изм.</v>
          </cell>
          <cell r="N6561">
            <v>0</v>
          </cell>
          <cell r="O6561" t="str">
            <v>KQ-98-21</v>
          </cell>
          <cell r="P6561" t="str">
            <v>Замена фильтра, шт.</v>
          </cell>
          <cell r="Q6561">
            <v>1</v>
          </cell>
        </row>
        <row r="6562">
          <cell r="E6562" t="str">
            <v>CM00-00-12-006</v>
          </cell>
          <cell r="F6562" t="str">
            <v>Замена фильтра на условное давление до 4 МПа, диаметр условного прохода до 800 мм</v>
          </cell>
          <cell r="G6562" t="str">
            <v>Filter replacement, for nominal pressure up to 4MPa, bore nominal diameter up to 800 mm</v>
          </cell>
          <cell r="H6562" t="str">
            <v>шт.</v>
          </cell>
          <cell r="I6562" t="str">
            <v>pcs.</v>
          </cell>
          <cell r="J6562">
            <v>0</v>
          </cell>
          <cell r="K6562">
            <v>0</v>
          </cell>
          <cell r="L6562" t="str">
            <v>KQ-98-00</v>
          </cell>
          <cell r="M6562" t="str">
            <v>ПНР, без ед. изм.</v>
          </cell>
          <cell r="N6562">
            <v>0</v>
          </cell>
          <cell r="O6562" t="str">
            <v>KQ-98-21</v>
          </cell>
          <cell r="P6562" t="str">
            <v>Замена фильтра, шт.</v>
          </cell>
          <cell r="Q6562">
            <v>1</v>
          </cell>
        </row>
        <row r="6563">
          <cell r="E6563" t="str">
            <v>CM00-00-12-007</v>
          </cell>
          <cell r="F6563" t="str">
            <v>Замена фильтра на условное давление до 4 МПа, диаметр условного прохода до 1000 мм</v>
          </cell>
          <cell r="G6563" t="str">
            <v>Filter replacement, for nominal pressure up to 4MPa, bore nominal diameter up to 1000 mm</v>
          </cell>
          <cell r="H6563" t="str">
            <v>шт.</v>
          </cell>
          <cell r="I6563" t="str">
            <v>pcs.</v>
          </cell>
          <cell r="J6563">
            <v>0</v>
          </cell>
          <cell r="K6563">
            <v>0</v>
          </cell>
          <cell r="L6563" t="str">
            <v>KQ-98-00</v>
          </cell>
          <cell r="M6563" t="str">
            <v>ПНР, без ед. изм.</v>
          </cell>
          <cell r="N6563">
            <v>0</v>
          </cell>
          <cell r="O6563" t="str">
            <v>KQ-98-21</v>
          </cell>
          <cell r="P6563" t="str">
            <v>Замена фильтра, шт.</v>
          </cell>
          <cell r="Q6563">
            <v>1</v>
          </cell>
        </row>
        <row r="6564">
          <cell r="E6564" t="str">
            <v>CM00-00-12-008</v>
          </cell>
          <cell r="F6564" t="str">
            <v>Замена фильтра на условное давление до 4 МПа, диаметр условного прохода до 1200 мм</v>
          </cell>
          <cell r="G6564" t="str">
            <v>Filter replacement, for nominal pressure up to 4MPa, bore nominal diameter up to 1200 mm</v>
          </cell>
          <cell r="H6564" t="str">
            <v>шт.</v>
          </cell>
          <cell r="I6564" t="str">
            <v>pcs.</v>
          </cell>
          <cell r="J6564">
            <v>0</v>
          </cell>
          <cell r="K6564">
            <v>0</v>
          </cell>
          <cell r="L6564" t="str">
            <v>KQ-98-00</v>
          </cell>
          <cell r="M6564" t="str">
            <v>ПНР, без ед. изм.</v>
          </cell>
          <cell r="N6564">
            <v>0</v>
          </cell>
          <cell r="O6564" t="str">
            <v>KQ-98-21</v>
          </cell>
          <cell r="P6564" t="str">
            <v>Замена фильтра, шт.</v>
          </cell>
          <cell r="Q6564">
            <v>1</v>
          </cell>
        </row>
        <row r="6565">
          <cell r="E6565" t="str">
            <v>CM00-00-12-009</v>
          </cell>
          <cell r="F6565" t="str">
            <v>Замена фильтра на условное давление до 10 МПа, диаметр условного прохода до 100 мм</v>
          </cell>
          <cell r="G6565" t="str">
            <v>Filter replacement, for nominal pressure up to 10MPa, bore nominal diameter up to 100 mm</v>
          </cell>
          <cell r="H6565" t="str">
            <v>шт.</v>
          </cell>
          <cell r="I6565" t="str">
            <v>pcs.</v>
          </cell>
          <cell r="J6565">
            <v>0</v>
          </cell>
          <cell r="K6565">
            <v>0</v>
          </cell>
          <cell r="L6565" t="str">
            <v>KQ-98-00</v>
          </cell>
          <cell r="M6565" t="str">
            <v>ПНР, без ед. изм.</v>
          </cell>
          <cell r="N6565">
            <v>0</v>
          </cell>
          <cell r="O6565" t="str">
            <v>KQ-98-21</v>
          </cell>
          <cell r="P6565" t="str">
            <v>Замена фильтра, шт.</v>
          </cell>
          <cell r="Q6565">
            <v>1</v>
          </cell>
        </row>
        <row r="6566">
          <cell r="E6566" t="str">
            <v>CM00-00-12-010</v>
          </cell>
          <cell r="F6566" t="str">
            <v>Замена фильтра на условное давление до 10 МПа, диаметр условного прохода до 300 мм</v>
          </cell>
          <cell r="G6566" t="str">
            <v>Filter replacement, for nominal pressure up to 10MPa, bore nominal diameter up to 300 mm</v>
          </cell>
          <cell r="H6566" t="str">
            <v>шт.</v>
          </cell>
          <cell r="I6566" t="str">
            <v>pcs.</v>
          </cell>
          <cell r="J6566">
            <v>0</v>
          </cell>
          <cell r="K6566">
            <v>0</v>
          </cell>
          <cell r="L6566" t="str">
            <v>KQ-98-00</v>
          </cell>
          <cell r="M6566" t="str">
            <v>ПНР, без ед. изм.</v>
          </cell>
          <cell r="N6566">
            <v>0</v>
          </cell>
          <cell r="O6566" t="str">
            <v>KQ-98-21</v>
          </cell>
          <cell r="P6566" t="str">
            <v>Замена фильтра, шт.</v>
          </cell>
          <cell r="Q6566">
            <v>1</v>
          </cell>
        </row>
        <row r="6567">
          <cell r="E6567" t="str">
            <v>CM00-00-12-011</v>
          </cell>
          <cell r="F6567" t="str">
            <v>Замена фильтра на условное давление до 10 МПа, диаметр условного прохода до 400 мм</v>
          </cell>
          <cell r="G6567" t="str">
            <v>Filter replacement, for nominal pressure up to 10MPa, bore nominal diameter up to 400 mm</v>
          </cell>
          <cell r="H6567" t="str">
            <v>шт.</v>
          </cell>
          <cell r="I6567" t="str">
            <v>pcs.</v>
          </cell>
          <cell r="J6567">
            <v>0</v>
          </cell>
          <cell r="K6567">
            <v>0</v>
          </cell>
          <cell r="L6567" t="str">
            <v>KQ-98-00</v>
          </cell>
          <cell r="M6567" t="str">
            <v>ПНР, без ед. изм.</v>
          </cell>
          <cell r="N6567">
            <v>0</v>
          </cell>
          <cell r="O6567" t="str">
            <v>KQ-98-21</v>
          </cell>
          <cell r="P6567" t="str">
            <v>Замена фильтра, шт.</v>
          </cell>
          <cell r="Q6567">
            <v>1</v>
          </cell>
        </row>
        <row r="6568">
          <cell r="E6568" t="str">
            <v>CM00-00-12-012</v>
          </cell>
          <cell r="F6568" t="str">
            <v>Замена фильтра на условное давление до 10 МПа, диаметр условного прохода до 500 мм</v>
          </cell>
          <cell r="G6568" t="str">
            <v>Filter replacement, for nominal pressure up to 10MPa, bore nominal diameter up to 500 mm</v>
          </cell>
          <cell r="H6568" t="str">
            <v>шт.</v>
          </cell>
          <cell r="I6568" t="str">
            <v>pcs.</v>
          </cell>
          <cell r="J6568">
            <v>0</v>
          </cell>
          <cell r="K6568">
            <v>0</v>
          </cell>
          <cell r="L6568" t="str">
            <v>KQ-98-00</v>
          </cell>
          <cell r="M6568" t="str">
            <v>ПНР, без ед. изм.</v>
          </cell>
          <cell r="N6568">
            <v>0</v>
          </cell>
          <cell r="O6568" t="str">
            <v>KQ-98-21</v>
          </cell>
          <cell r="P6568" t="str">
            <v>Замена фильтра, шт.</v>
          </cell>
          <cell r="Q6568">
            <v>1</v>
          </cell>
        </row>
        <row r="6569">
          <cell r="E6569" t="str">
            <v>CM00-00-12-013</v>
          </cell>
          <cell r="F6569" t="str">
            <v>Замена фильтра на условное давление до 10 МПа, диаметр условного прохода до 600 мм</v>
          </cell>
          <cell r="G6569" t="str">
            <v>Filter replacement, for nominal pressure up to 10MPa, bore nominal diameter up to 600 mm</v>
          </cell>
          <cell r="H6569" t="str">
            <v>шт.</v>
          </cell>
          <cell r="I6569" t="str">
            <v>pcs.</v>
          </cell>
          <cell r="J6569">
            <v>0</v>
          </cell>
          <cell r="K6569">
            <v>0</v>
          </cell>
          <cell r="L6569" t="str">
            <v>KQ-98-00</v>
          </cell>
          <cell r="M6569" t="str">
            <v>ПНР, без ед. изм.</v>
          </cell>
          <cell r="N6569">
            <v>0</v>
          </cell>
          <cell r="O6569" t="str">
            <v>KQ-98-21</v>
          </cell>
          <cell r="P6569" t="str">
            <v>Замена фильтра, шт.</v>
          </cell>
          <cell r="Q6569">
            <v>1</v>
          </cell>
        </row>
        <row r="6570">
          <cell r="E6570" t="str">
            <v>CM00-00-12-014</v>
          </cell>
          <cell r="F6570" t="str">
            <v>Замена фильтра на условное давление до 10 МПа, диаметр условного прохода до 800 мм</v>
          </cell>
          <cell r="G6570" t="str">
            <v>Filter replacement, for nominal pressure up to 10MPa, bore nominal diameter up to 800 mm</v>
          </cell>
          <cell r="H6570" t="str">
            <v>шт.</v>
          </cell>
          <cell r="I6570" t="str">
            <v>pcs.</v>
          </cell>
          <cell r="J6570">
            <v>0</v>
          </cell>
          <cell r="K6570">
            <v>0</v>
          </cell>
          <cell r="L6570" t="str">
            <v>KQ-98-00</v>
          </cell>
          <cell r="M6570" t="str">
            <v>ПНР, без ед. изм.</v>
          </cell>
          <cell r="N6570">
            <v>0</v>
          </cell>
          <cell r="O6570" t="str">
            <v>KQ-98-21</v>
          </cell>
          <cell r="P6570" t="str">
            <v>Замена фильтра, шт.</v>
          </cell>
          <cell r="Q6570">
            <v>1</v>
          </cell>
        </row>
        <row r="6571">
          <cell r="E6571" t="str">
            <v>CM00-00-12-015</v>
          </cell>
          <cell r="F6571" t="str">
            <v>Замена фильтра на условное давление до 10 МПа, диаметр условного прохода до 1000 мм</v>
          </cell>
          <cell r="G6571" t="str">
            <v>Filter replacement, for nominal pressure up to10MPa, bore nominal diameter up to 1000 mm</v>
          </cell>
          <cell r="H6571" t="str">
            <v>шт.</v>
          </cell>
          <cell r="I6571" t="str">
            <v>pcs.</v>
          </cell>
          <cell r="J6571">
            <v>0</v>
          </cell>
          <cell r="K6571">
            <v>0</v>
          </cell>
          <cell r="L6571" t="str">
            <v>KQ-98-00</v>
          </cell>
          <cell r="M6571" t="str">
            <v>ПНР, без ед. изм.</v>
          </cell>
          <cell r="N6571">
            <v>0</v>
          </cell>
          <cell r="O6571" t="str">
            <v>KQ-98-21</v>
          </cell>
          <cell r="P6571" t="str">
            <v>Замена фильтра, шт.</v>
          </cell>
          <cell r="Q6571">
            <v>1</v>
          </cell>
        </row>
        <row r="6572">
          <cell r="E6572" t="str">
            <v>CM00-00-12-016</v>
          </cell>
          <cell r="F6572" t="str">
            <v>Замена фильтра на условное давление до 10 МПа, диаметр условного прохода до 1200 мм</v>
          </cell>
          <cell r="G6572" t="str">
            <v>Filter replacement, for nominal pressure up to10MPa, bore nominal diameter up to 1200 mm</v>
          </cell>
          <cell r="H6572" t="str">
            <v>шт.</v>
          </cell>
          <cell r="I6572" t="str">
            <v>pcs.</v>
          </cell>
          <cell r="J6572">
            <v>0</v>
          </cell>
          <cell r="K6572">
            <v>0</v>
          </cell>
          <cell r="L6572" t="str">
            <v>KQ-98-00</v>
          </cell>
          <cell r="M6572" t="str">
            <v>ПНР, без ед. изм.</v>
          </cell>
          <cell r="N6572">
            <v>0</v>
          </cell>
          <cell r="O6572" t="str">
            <v>KQ-98-21</v>
          </cell>
          <cell r="P6572" t="str">
            <v>Замена фильтра, шт.</v>
          </cell>
          <cell r="Q6572">
            <v>1</v>
          </cell>
        </row>
        <row r="6573">
          <cell r="E6573" t="str">
            <v>CM00-00-20</v>
          </cell>
          <cell r="F6573" t="str">
            <v>Загрузка сыпучих материалов с применением энергосреды для загрузки</v>
          </cell>
          <cell r="G6573" t="str">
            <v>Loading of bulk materials using a loading medium</v>
          </cell>
        </row>
        <row r="6574">
          <cell r="E6574" t="str">
            <v>CM00-00-20-001</v>
          </cell>
          <cell r="F6574" t="str">
            <v>Загрузка сыпучих материалов с применением энергосреды для загрузки</v>
          </cell>
          <cell r="G6574" t="str">
            <v>Loading of bulk materials using a loading medium</v>
          </cell>
          <cell r="H6574" t="str">
            <v>м3</v>
          </cell>
          <cell r="I6574" t="str">
            <v>m3</v>
          </cell>
          <cell r="J6574">
            <v>0</v>
          </cell>
          <cell r="K6574">
            <v>0</v>
          </cell>
          <cell r="L6574" t="str">
            <v>KQ-98-00</v>
          </cell>
          <cell r="M6574" t="str">
            <v>ПНР, без ед. изм.</v>
          </cell>
          <cell r="N6574">
            <v>0</v>
          </cell>
          <cell r="O6574" t="str">
            <v>KQ-98-08</v>
          </cell>
          <cell r="P6574" t="str">
            <v>Загрузка сыпучих материалов, м3</v>
          </cell>
          <cell r="Q6574">
            <v>1</v>
          </cell>
        </row>
        <row r="6575">
          <cell r="E6575" t="str">
            <v>CM00-00-21</v>
          </cell>
          <cell r="F6575" t="str">
            <v>Фильтр (механический, патронный, сетчатый)</v>
          </cell>
          <cell r="G6575" t="str">
            <v>Filter (mechanical, cartridge, mesh)</v>
          </cell>
        </row>
        <row r="6576">
          <cell r="E6576" t="str">
            <v>CM00-00-21-001</v>
          </cell>
          <cell r="F6576" t="str">
            <v>Фильтр (механический, патронный, сетчатый) производительностью до 25 м3/ч</v>
          </cell>
          <cell r="G6576" t="str">
            <v>Filter (mechanical, cartridge, mesh), capacity up to 25 m3/h</v>
          </cell>
          <cell r="H6576" t="str">
            <v>шт.</v>
          </cell>
          <cell r="I6576" t="str">
            <v>pcs.</v>
          </cell>
          <cell r="J6576">
            <v>0</v>
          </cell>
          <cell r="K6576">
            <v>0</v>
          </cell>
          <cell r="L6576" t="str">
            <v>KQ-98-00</v>
          </cell>
          <cell r="M6576" t="str">
            <v>ПНР, без ед. изм.</v>
          </cell>
          <cell r="N6576">
            <v>0</v>
          </cell>
          <cell r="O6576" t="str">
            <v>KQ-98-21</v>
          </cell>
          <cell r="P6576" t="str">
            <v>Замена фильтра, шт.</v>
          </cell>
          <cell r="Q6576">
            <v>1</v>
          </cell>
        </row>
        <row r="6577">
          <cell r="E6577" t="str">
            <v>CM00-00-21-002</v>
          </cell>
          <cell r="F6577" t="str">
            <v>Фильтр (механический, патронный, сетчатый) производительностью до 100 м3/ч</v>
          </cell>
          <cell r="G6577" t="str">
            <v>Filter (mechanical, cartridge, mesh), capacity up to 100 m3/h</v>
          </cell>
          <cell r="H6577" t="str">
            <v>шт.</v>
          </cell>
          <cell r="I6577" t="str">
            <v>pcs.</v>
          </cell>
          <cell r="J6577">
            <v>0</v>
          </cell>
          <cell r="K6577">
            <v>0</v>
          </cell>
          <cell r="L6577" t="str">
            <v>KQ-98-00</v>
          </cell>
          <cell r="M6577" t="str">
            <v>ПНР, без ед. изм.</v>
          </cell>
          <cell r="N6577">
            <v>0</v>
          </cell>
          <cell r="O6577" t="str">
            <v>KQ-98-21</v>
          </cell>
          <cell r="P6577" t="str">
            <v>Замена фильтра, шт.</v>
          </cell>
          <cell r="Q6577">
            <v>1</v>
          </cell>
        </row>
        <row r="6578">
          <cell r="E6578" t="str">
            <v>CM00-00-21-003</v>
          </cell>
          <cell r="F6578" t="str">
            <v>Фильтр (механический, патронный, сетчатый) производительностью до 200 м3/ч</v>
          </cell>
          <cell r="G6578" t="str">
            <v>Filter (mechanical, cartridge, mesh), capacity up to 200 m3/h</v>
          </cell>
          <cell r="H6578" t="str">
            <v>шт.</v>
          </cell>
          <cell r="I6578" t="str">
            <v>pcs.</v>
          </cell>
          <cell r="J6578">
            <v>0</v>
          </cell>
          <cell r="K6578">
            <v>0</v>
          </cell>
          <cell r="L6578" t="str">
            <v>KQ-98-00</v>
          </cell>
          <cell r="M6578" t="str">
            <v>ПНР, без ед. изм.</v>
          </cell>
          <cell r="N6578">
            <v>0</v>
          </cell>
          <cell r="O6578" t="str">
            <v>KQ-98-21</v>
          </cell>
          <cell r="P6578" t="str">
            <v>Замена фильтра, шт.</v>
          </cell>
          <cell r="Q6578">
            <v>1</v>
          </cell>
        </row>
        <row r="6579">
          <cell r="E6579" t="str">
            <v>CM00-00-21-004</v>
          </cell>
          <cell r="F6579" t="str">
            <v>Фильтр (механический, патронный, сетчатый) производительностью свыше 200 м3/ч</v>
          </cell>
          <cell r="G6579" t="str">
            <v>Filter (mechanical, cartridge, mesh), capacity over 200 m3/h</v>
          </cell>
          <cell r="H6579" t="str">
            <v>шт.</v>
          </cell>
          <cell r="I6579" t="str">
            <v>pcs.</v>
          </cell>
          <cell r="J6579">
            <v>0</v>
          </cell>
          <cell r="K6579">
            <v>0</v>
          </cell>
          <cell r="L6579" t="str">
            <v>KQ-98-00</v>
          </cell>
          <cell r="M6579" t="str">
            <v>ПНР, без ед. изм.</v>
          </cell>
          <cell r="N6579">
            <v>0</v>
          </cell>
          <cell r="O6579" t="str">
            <v>KQ-98-21</v>
          </cell>
          <cell r="P6579" t="str">
            <v>Замена фильтра, шт.</v>
          </cell>
          <cell r="Q6579">
            <v>1</v>
          </cell>
        </row>
        <row r="6580">
          <cell r="E6580" t="str">
            <v>CM00-00-22</v>
          </cell>
          <cell r="F6580" t="str">
            <v>Колонное (массообменное) оборудование работающее с горючими продуктами</v>
          </cell>
          <cell r="G6580" t="str">
            <v>Column (mass transfer) equipment operating with combustible products</v>
          </cell>
        </row>
        <row r="6581">
          <cell r="E6581" t="str">
            <v>CM00-00-22-001</v>
          </cell>
          <cell r="F6581" t="str">
            <v>Колонное (массообменное) оборудование работающее с горючими продуктами под избыточным давлением: до 50 м3 количество входов/выходов 3</v>
          </cell>
          <cell r="G6581" t="str">
            <v>Column (mass transfer) equipment operating with combustible products, pressurized: up to 50 m3, number of inlets/outlets: 3</v>
          </cell>
          <cell r="H6581" t="str">
            <v>шт.</v>
          </cell>
          <cell r="I6581" t="str">
            <v>pcs.</v>
          </cell>
          <cell r="J6581">
            <v>0</v>
          </cell>
          <cell r="K6581">
            <v>0</v>
          </cell>
          <cell r="L6581" t="str">
            <v>KQ-98-00</v>
          </cell>
          <cell r="M6581" t="str">
            <v>ПНР, без ед. изм.</v>
          </cell>
          <cell r="N6581">
            <v>0</v>
          </cell>
          <cell r="O6581" t="str">
            <v>KQ-98-12</v>
          </cell>
          <cell r="P6581" t="str">
            <v>ПНР статического оборудования, шт.</v>
          </cell>
          <cell r="Q6581">
            <v>1</v>
          </cell>
        </row>
        <row r="6582">
          <cell r="E6582" t="str">
            <v>CM00-00-22-002</v>
          </cell>
          <cell r="F6582" t="str">
            <v>Колонное (массообменное) оборудование работающее с горючими продуктами под избыточным давлением: до 50 м3 количество входов/выходов 4</v>
          </cell>
          <cell r="G6582" t="str">
            <v>Column (mass transfer) equipment operating with combustible products, pressurized: up to 50 m3, number of inlets/outlets: 4</v>
          </cell>
          <cell r="H6582" t="str">
            <v>шт.</v>
          </cell>
          <cell r="I6582" t="str">
            <v>pcs.</v>
          </cell>
          <cell r="J6582">
            <v>0</v>
          </cell>
          <cell r="K6582">
            <v>0</v>
          </cell>
          <cell r="L6582" t="str">
            <v>KQ-98-00</v>
          </cell>
          <cell r="M6582" t="str">
            <v>ПНР, без ед. изм.</v>
          </cell>
          <cell r="N6582">
            <v>0</v>
          </cell>
          <cell r="O6582" t="str">
            <v>KQ-98-12</v>
          </cell>
          <cell r="P6582" t="str">
            <v>ПНР статического оборудования, шт.</v>
          </cell>
          <cell r="Q6582">
            <v>1</v>
          </cell>
        </row>
        <row r="6583">
          <cell r="E6583" t="str">
            <v>CM00-00-22-003</v>
          </cell>
          <cell r="F6583" t="str">
            <v>Колонное (массообменное) оборудование работающее с горючими продуктами под избыточным давлением: до 50 м3 количество входов/выходов 5</v>
          </cell>
          <cell r="G6583" t="str">
            <v>Column (mass transfer) equipment operating with combustible products, pressurized: up to 50 m3, number of inlets/outlets: 5</v>
          </cell>
          <cell r="H6583" t="str">
            <v>шт.</v>
          </cell>
          <cell r="I6583" t="str">
            <v>pcs.</v>
          </cell>
          <cell r="J6583">
            <v>0</v>
          </cell>
          <cell r="K6583">
            <v>0</v>
          </cell>
          <cell r="L6583" t="str">
            <v>KQ-98-00</v>
          </cell>
          <cell r="M6583" t="str">
            <v>ПНР, без ед. изм.</v>
          </cell>
          <cell r="N6583">
            <v>0</v>
          </cell>
          <cell r="O6583" t="str">
            <v>KQ-98-12</v>
          </cell>
          <cell r="P6583" t="str">
            <v>ПНР статического оборудования, шт.</v>
          </cell>
          <cell r="Q6583">
            <v>1</v>
          </cell>
        </row>
        <row r="6584">
          <cell r="E6584" t="str">
            <v>CM00-00-22-004</v>
          </cell>
          <cell r="F6584" t="str">
            <v>Колонное (массообменное) оборудование работающее с горючими продуктами под избыточным давлением: до 50 м3 количество входов/выходов 6</v>
          </cell>
          <cell r="G6584" t="str">
            <v>Column (mass transfer) equipment operating with combustible products, pressurized: up to 50 m3, number of inlets/outlets: 6</v>
          </cell>
          <cell r="H6584" t="str">
            <v>шт.</v>
          </cell>
          <cell r="I6584" t="str">
            <v>pcs.</v>
          </cell>
          <cell r="J6584">
            <v>0</v>
          </cell>
          <cell r="K6584">
            <v>0</v>
          </cell>
          <cell r="L6584" t="str">
            <v>KQ-98-00</v>
          </cell>
          <cell r="M6584" t="str">
            <v>ПНР, без ед. изм.</v>
          </cell>
          <cell r="N6584">
            <v>0</v>
          </cell>
          <cell r="O6584" t="str">
            <v>KQ-98-12</v>
          </cell>
          <cell r="P6584" t="str">
            <v>ПНР статического оборудования, шт.</v>
          </cell>
          <cell r="Q6584">
            <v>1</v>
          </cell>
        </row>
        <row r="6585">
          <cell r="E6585" t="str">
            <v>CM00-00-22-005</v>
          </cell>
          <cell r="F6585" t="str">
            <v>Колонное (массообменное) оборудование работающее с горючими продуктами под избыточным давлением: до 50 м3 количество входов/выходов свыше 6</v>
          </cell>
          <cell r="G6585" t="str">
            <v>Column (mass transfer) equipment operating with combustible products, pressurized: up to 50 m3, number of inlets/outlets: more than 6</v>
          </cell>
          <cell r="H6585" t="str">
            <v>шт.</v>
          </cell>
          <cell r="I6585" t="str">
            <v>pcs.</v>
          </cell>
          <cell r="J6585">
            <v>0</v>
          </cell>
          <cell r="K6585">
            <v>0</v>
          </cell>
          <cell r="L6585" t="str">
            <v>KQ-98-00</v>
          </cell>
          <cell r="M6585" t="str">
            <v>ПНР, без ед. изм.</v>
          </cell>
          <cell r="N6585">
            <v>0</v>
          </cell>
          <cell r="O6585" t="str">
            <v>KQ-98-12</v>
          </cell>
          <cell r="P6585" t="str">
            <v>ПНР статического оборудования, шт.</v>
          </cell>
          <cell r="Q6585">
            <v>1</v>
          </cell>
        </row>
        <row r="6586">
          <cell r="E6586" t="str">
            <v>CM00-00-22-006</v>
          </cell>
          <cell r="F6586" t="str">
            <v>Колонное (массообменное) оборудование работающее с горючими продуктами под избыточным давлением: от 50 до 100 м3 количество входов/выходов 3</v>
          </cell>
          <cell r="G6586" t="str">
            <v>Column (mass transfer) equipment operating with combustible products, pressurized: from 50 to 100 m3, number of inlets/outlets: 3</v>
          </cell>
          <cell r="H6586" t="str">
            <v>шт.</v>
          </cell>
          <cell r="I6586" t="str">
            <v>pcs.</v>
          </cell>
          <cell r="J6586">
            <v>0</v>
          </cell>
          <cell r="K6586">
            <v>0</v>
          </cell>
          <cell r="L6586" t="str">
            <v>KQ-98-00</v>
          </cell>
          <cell r="M6586" t="str">
            <v>ПНР, без ед. изм.</v>
          </cell>
          <cell r="N6586">
            <v>0</v>
          </cell>
          <cell r="O6586" t="str">
            <v>KQ-98-12</v>
          </cell>
          <cell r="P6586" t="str">
            <v>ПНР статического оборудования, шт.</v>
          </cell>
          <cell r="Q6586">
            <v>1</v>
          </cell>
        </row>
        <row r="6587">
          <cell r="E6587" t="str">
            <v>CM00-00-22-007</v>
          </cell>
          <cell r="F6587" t="str">
            <v>Колонное (массообменное) оборудование работающее с горючими продуктами под избыточным давлением: от 50 до 100 м3 количество входов/выходов 4</v>
          </cell>
          <cell r="G6587" t="str">
            <v>Column (mass transfer) equipment operating with combustible products, pressurized: from 50 to 100 m3, number of inlets/outlets: 4</v>
          </cell>
          <cell r="H6587" t="str">
            <v>шт.</v>
          </cell>
          <cell r="I6587" t="str">
            <v>pcs.</v>
          </cell>
          <cell r="J6587">
            <v>0</v>
          </cell>
          <cell r="K6587">
            <v>0</v>
          </cell>
          <cell r="L6587" t="str">
            <v>KQ-98-00</v>
          </cell>
          <cell r="M6587" t="str">
            <v>ПНР, без ед. изм.</v>
          </cell>
          <cell r="N6587">
            <v>0</v>
          </cell>
          <cell r="O6587" t="str">
            <v>KQ-98-12</v>
          </cell>
          <cell r="P6587" t="str">
            <v>ПНР статического оборудования, шт.</v>
          </cell>
          <cell r="Q6587">
            <v>1</v>
          </cell>
        </row>
        <row r="6588">
          <cell r="E6588" t="str">
            <v>CM00-00-22-008</v>
          </cell>
          <cell r="F6588" t="str">
            <v>Колонное (массообменное) оборудование работающее с горючими продуктами под избыточным давлением: от 50 до 100 м3 количество входов/выходов 5</v>
          </cell>
          <cell r="G6588" t="str">
            <v>Column (mass transfer) equipment operating with combustible products, pressurized: from 50 to 100 m3, number of inlets/outlets: 5</v>
          </cell>
          <cell r="H6588" t="str">
            <v>шт.</v>
          </cell>
          <cell r="I6588" t="str">
            <v>pcs.</v>
          </cell>
          <cell r="J6588">
            <v>0</v>
          </cell>
          <cell r="K6588">
            <v>0</v>
          </cell>
          <cell r="L6588" t="str">
            <v>KQ-98-00</v>
          </cell>
          <cell r="M6588" t="str">
            <v>ПНР, без ед. изм.</v>
          </cell>
          <cell r="N6588">
            <v>0</v>
          </cell>
          <cell r="O6588" t="str">
            <v>KQ-98-12</v>
          </cell>
          <cell r="P6588" t="str">
            <v>ПНР статического оборудования, шт.</v>
          </cell>
          <cell r="Q6588">
            <v>1</v>
          </cell>
        </row>
        <row r="6589">
          <cell r="E6589" t="str">
            <v>CM00-00-22-009</v>
          </cell>
          <cell r="F6589" t="str">
            <v>Колонное (массообменное) оборудование работающее с горючими продуктами под избыточным давлением: от 50 до 100 м3 количество входов/выходов 6</v>
          </cell>
          <cell r="G6589" t="str">
            <v>Column (mass transfer) equipment operating with combustible products, pressurized: from 50 to 100 m3, number of inlets/outlets: 6</v>
          </cell>
          <cell r="H6589" t="str">
            <v>шт.</v>
          </cell>
          <cell r="I6589" t="str">
            <v>pcs.</v>
          </cell>
          <cell r="J6589">
            <v>0</v>
          </cell>
          <cell r="K6589">
            <v>0</v>
          </cell>
          <cell r="L6589" t="str">
            <v>KQ-98-00</v>
          </cell>
          <cell r="M6589" t="str">
            <v>ПНР, без ед. изм.</v>
          </cell>
          <cell r="N6589">
            <v>0</v>
          </cell>
          <cell r="O6589" t="str">
            <v>KQ-98-12</v>
          </cell>
          <cell r="P6589" t="str">
            <v>ПНР статического оборудования, шт.</v>
          </cell>
          <cell r="Q6589">
            <v>1</v>
          </cell>
        </row>
        <row r="6590">
          <cell r="E6590" t="str">
            <v>CM00-00-22-010</v>
          </cell>
          <cell r="F6590" t="str">
            <v>Колонное (массообменное) оборудование работающее с горючими продуктами под избыточным давлением: от 50 до 100 м3 количество входов/выходов свыше 6</v>
          </cell>
          <cell r="G6590" t="str">
            <v>Column (mass transfer) equipment operating with combustible products, pressurized: 50 to 100 m3, number of inlets/outlets: more than 6</v>
          </cell>
          <cell r="H6590" t="str">
            <v>шт.</v>
          </cell>
          <cell r="I6590" t="str">
            <v>pcs.</v>
          </cell>
          <cell r="J6590">
            <v>0</v>
          </cell>
          <cell r="K6590">
            <v>0</v>
          </cell>
          <cell r="L6590" t="str">
            <v>KQ-98-00</v>
          </cell>
          <cell r="M6590" t="str">
            <v>ПНР, без ед. изм.</v>
          </cell>
          <cell r="N6590">
            <v>0</v>
          </cell>
          <cell r="O6590" t="str">
            <v>KQ-98-12</v>
          </cell>
          <cell r="P6590" t="str">
            <v>ПНР статического оборудования, шт.</v>
          </cell>
          <cell r="Q6590">
            <v>1</v>
          </cell>
        </row>
        <row r="6591">
          <cell r="E6591" t="str">
            <v>CM00-00-22-011</v>
          </cell>
          <cell r="F6591" t="str">
            <v>Колонное (массообменное) оборудование работающее с горючими продуктами под избыточным давлением: от 100 до 200 м3 количество входов/выходов 3</v>
          </cell>
          <cell r="G6591" t="str">
            <v>Column (mass transfer) equipment operating with combustible products, pressurized: from 100 to 200 m3, number of inlets/outlets: 3</v>
          </cell>
          <cell r="H6591" t="str">
            <v>шт.</v>
          </cell>
          <cell r="I6591" t="str">
            <v>pcs.</v>
          </cell>
          <cell r="J6591">
            <v>0</v>
          </cell>
          <cell r="K6591">
            <v>0</v>
          </cell>
          <cell r="L6591" t="str">
            <v>KQ-98-00</v>
          </cell>
          <cell r="M6591" t="str">
            <v>ПНР, без ед. изм.</v>
          </cell>
          <cell r="N6591">
            <v>0</v>
          </cell>
          <cell r="O6591" t="str">
            <v>KQ-98-12</v>
          </cell>
          <cell r="P6591" t="str">
            <v>ПНР статического оборудования, шт.</v>
          </cell>
          <cell r="Q6591">
            <v>1</v>
          </cell>
        </row>
        <row r="6592">
          <cell r="E6592" t="str">
            <v>CM00-00-22-012</v>
          </cell>
          <cell r="F6592" t="str">
            <v>Колонное (массообменное) оборудование работающее с горючими продуктами под избыточным давлением: от 100 до 200 м3 количество входов/выходов 4</v>
          </cell>
          <cell r="G6592" t="str">
            <v>Column (mass transfer) equipment operating with combustible products, pressurized: from 100 to 200 m3, number of inlets/outlets: 4</v>
          </cell>
          <cell r="H6592" t="str">
            <v>шт.</v>
          </cell>
          <cell r="I6592" t="str">
            <v>pcs.</v>
          </cell>
          <cell r="J6592">
            <v>0</v>
          </cell>
          <cell r="K6592">
            <v>0</v>
          </cell>
          <cell r="L6592" t="str">
            <v>KQ-98-00</v>
          </cell>
          <cell r="M6592" t="str">
            <v>ПНР, без ед. изм.</v>
          </cell>
          <cell r="N6592">
            <v>0</v>
          </cell>
          <cell r="O6592" t="str">
            <v>KQ-98-12</v>
          </cell>
          <cell r="P6592" t="str">
            <v>ПНР статического оборудования, шт.</v>
          </cell>
          <cell r="Q6592">
            <v>1</v>
          </cell>
        </row>
        <row r="6593">
          <cell r="E6593" t="str">
            <v>CM00-00-22-013</v>
          </cell>
          <cell r="F6593" t="str">
            <v>Колонное (массообменное) оборудование работающее с горючими продуктами под избыточным давлением: от 100 до 200 м3 количество входов/выходов 5</v>
          </cell>
          <cell r="G6593" t="str">
            <v>Column (mass transfer) equipment operating with combustible products, pressurized: from 100 to 200 m3, number of inlets/outlets: 5</v>
          </cell>
          <cell r="H6593" t="str">
            <v>шт.</v>
          </cell>
          <cell r="I6593" t="str">
            <v>pcs.</v>
          </cell>
          <cell r="J6593">
            <v>0</v>
          </cell>
          <cell r="K6593">
            <v>0</v>
          </cell>
          <cell r="L6593" t="str">
            <v>KQ-98-00</v>
          </cell>
          <cell r="M6593" t="str">
            <v>ПНР, без ед. изм.</v>
          </cell>
          <cell r="N6593">
            <v>0</v>
          </cell>
          <cell r="O6593" t="str">
            <v>KQ-98-12</v>
          </cell>
          <cell r="P6593" t="str">
            <v>ПНР статического оборудования, шт.</v>
          </cell>
          <cell r="Q6593">
            <v>1</v>
          </cell>
        </row>
        <row r="6594">
          <cell r="E6594" t="str">
            <v>CM00-00-22-014</v>
          </cell>
          <cell r="F6594" t="str">
            <v>Колонное (массообменное) оборудование работающее с горючими продуктами под избыточным давлением: от 100 до 200 м3 количество входов/выходов 6</v>
          </cell>
          <cell r="G6594" t="str">
            <v>Column (mass transfer) equipment operating with combustible products, pressurized: from 100 to 200 m3, number of inlets/outlets: 6</v>
          </cell>
          <cell r="H6594" t="str">
            <v>шт.</v>
          </cell>
          <cell r="I6594" t="str">
            <v>pcs.</v>
          </cell>
          <cell r="J6594">
            <v>0</v>
          </cell>
          <cell r="K6594">
            <v>0</v>
          </cell>
          <cell r="L6594" t="str">
            <v>KQ-98-00</v>
          </cell>
          <cell r="M6594" t="str">
            <v>ПНР, без ед. изм.</v>
          </cell>
          <cell r="N6594">
            <v>0</v>
          </cell>
          <cell r="O6594" t="str">
            <v>KQ-98-12</v>
          </cell>
          <cell r="P6594" t="str">
            <v>ПНР статического оборудования, шт.</v>
          </cell>
          <cell r="Q6594">
            <v>1</v>
          </cell>
        </row>
        <row r="6595">
          <cell r="E6595" t="str">
            <v>CM00-00-22-015</v>
          </cell>
          <cell r="F6595" t="str">
            <v>Колонное (массообменное) оборудование работающее с горючими продуктами под избыточным давлением: от 100 до 200 м3 количество входов/выходов свыше 6</v>
          </cell>
          <cell r="G6595" t="str">
            <v>Column (mass transfer) equipment operating with combustible products, pressurized: 100 to 200 m3, number of inlets/outlets: more than 6</v>
          </cell>
          <cell r="H6595" t="str">
            <v>шт.</v>
          </cell>
          <cell r="I6595" t="str">
            <v>pcs.</v>
          </cell>
          <cell r="J6595">
            <v>0</v>
          </cell>
          <cell r="K6595">
            <v>0</v>
          </cell>
          <cell r="L6595" t="str">
            <v>KQ-98-00</v>
          </cell>
          <cell r="M6595" t="str">
            <v>ПНР, без ед. изм.</v>
          </cell>
          <cell r="N6595">
            <v>0</v>
          </cell>
          <cell r="O6595" t="str">
            <v>KQ-98-12</v>
          </cell>
          <cell r="P6595" t="str">
            <v>ПНР статического оборудования, шт.</v>
          </cell>
          <cell r="Q6595">
            <v>1</v>
          </cell>
        </row>
        <row r="6596">
          <cell r="E6596" t="str">
            <v>CM00-00-22-016</v>
          </cell>
          <cell r="F6596" t="str">
            <v>Колонное (массообменное) оборудование работающее с горючими продуктами под избыточным давлением: от 200 до 500 м3 количество входов/выходов 3</v>
          </cell>
          <cell r="G6596" t="str">
            <v>Column (mass transfer) equipment operating with combustible products, pressurized: from 200 to 500 m3, number of inlets/outlets: 3</v>
          </cell>
          <cell r="H6596" t="str">
            <v>шт.</v>
          </cell>
          <cell r="I6596" t="str">
            <v>pcs.</v>
          </cell>
          <cell r="J6596">
            <v>0</v>
          </cell>
          <cell r="K6596">
            <v>0</v>
          </cell>
          <cell r="L6596" t="str">
            <v>KQ-98-00</v>
          </cell>
          <cell r="M6596" t="str">
            <v>ПНР, без ед. изм.</v>
          </cell>
          <cell r="N6596">
            <v>0</v>
          </cell>
          <cell r="O6596" t="str">
            <v>KQ-98-12</v>
          </cell>
          <cell r="P6596" t="str">
            <v>ПНР статического оборудования, шт.</v>
          </cell>
          <cell r="Q6596">
            <v>1</v>
          </cell>
        </row>
        <row r="6597">
          <cell r="E6597" t="str">
            <v>CM00-00-22-017</v>
          </cell>
          <cell r="F6597" t="str">
            <v>Колонное (массообменное) оборудование работающее с горючими продуктами под избыточным давлением: от 200 до 500 м3 количество входов/выходов 4</v>
          </cell>
          <cell r="G6597" t="str">
            <v>Column (mass transfer) equipment operating with combustible products, pressurized: from 200 to 500 m3, number of inlets/outlets: 4</v>
          </cell>
          <cell r="H6597" t="str">
            <v>шт.</v>
          </cell>
          <cell r="I6597" t="str">
            <v>pcs.</v>
          </cell>
          <cell r="J6597">
            <v>0</v>
          </cell>
          <cell r="K6597">
            <v>0</v>
          </cell>
          <cell r="L6597" t="str">
            <v>KQ-98-00</v>
          </cell>
          <cell r="M6597" t="str">
            <v>ПНР, без ед. изм.</v>
          </cell>
          <cell r="N6597">
            <v>0</v>
          </cell>
          <cell r="O6597" t="str">
            <v>KQ-98-12</v>
          </cell>
          <cell r="P6597" t="str">
            <v>ПНР статического оборудования, шт.</v>
          </cell>
          <cell r="Q6597">
            <v>1</v>
          </cell>
        </row>
        <row r="6598">
          <cell r="E6598" t="str">
            <v>CM00-00-22-018</v>
          </cell>
          <cell r="F6598" t="str">
            <v>Колонное (массообменное) оборудование работающее с горючими продуктами под избыточным давлением: от 200 до 500 м3 количество входов/выходов 5</v>
          </cell>
          <cell r="G6598" t="str">
            <v>Column (mass transfer) equipment operating with combustible products, pressurized: from 200 to 500 m3, number of inlets/outlets: 5</v>
          </cell>
          <cell r="H6598" t="str">
            <v>шт.</v>
          </cell>
          <cell r="I6598" t="str">
            <v>pcs.</v>
          </cell>
          <cell r="J6598">
            <v>0</v>
          </cell>
          <cell r="K6598">
            <v>0</v>
          </cell>
          <cell r="L6598" t="str">
            <v>KQ-98-00</v>
          </cell>
          <cell r="M6598" t="str">
            <v>ПНР, без ед. изм.</v>
          </cell>
          <cell r="N6598">
            <v>0</v>
          </cell>
          <cell r="O6598" t="str">
            <v>KQ-98-12</v>
          </cell>
          <cell r="P6598" t="str">
            <v>ПНР статического оборудования, шт.</v>
          </cell>
          <cell r="Q6598">
            <v>1</v>
          </cell>
        </row>
        <row r="6599">
          <cell r="E6599" t="str">
            <v>CM00-00-22-019</v>
          </cell>
          <cell r="F6599" t="str">
            <v>Колонное (массообменное) оборудование работающее с горючими продуктами под избыточным давлением: от 200 до 500 м3 количество входов/выходов 6</v>
          </cell>
          <cell r="G6599" t="str">
            <v>Column (mass transfer) equipment operating with combustible products, pressurized: from 200 to 500 m3, number of inlets/outlets: 6</v>
          </cell>
          <cell r="H6599" t="str">
            <v>шт.</v>
          </cell>
          <cell r="I6599" t="str">
            <v>pcs.</v>
          </cell>
          <cell r="J6599">
            <v>0</v>
          </cell>
          <cell r="K6599">
            <v>0</v>
          </cell>
          <cell r="L6599" t="str">
            <v>KQ-98-00</v>
          </cell>
          <cell r="M6599" t="str">
            <v>ПНР, без ед. изм.</v>
          </cell>
          <cell r="N6599">
            <v>0</v>
          </cell>
          <cell r="O6599" t="str">
            <v>KQ-98-12</v>
          </cell>
          <cell r="P6599" t="str">
            <v>ПНР статического оборудования, шт.</v>
          </cell>
          <cell r="Q6599">
            <v>1</v>
          </cell>
        </row>
        <row r="6600">
          <cell r="E6600" t="str">
            <v>CM00-00-22-020</v>
          </cell>
          <cell r="F6600" t="str">
            <v>Колонное (массообменное) оборудование работающее с горючими продуктами под избыточным давлением: от 200 до 500 м3 количество входов/выходов свыше 6</v>
          </cell>
          <cell r="G6600" t="str">
            <v>Column (mass transfer) equipment operating with combustible products, pressurized: 200 to 500 m3, number of inlets/outlets: more than 6</v>
          </cell>
          <cell r="H6600" t="str">
            <v>шт.</v>
          </cell>
          <cell r="I6600" t="str">
            <v>pcs.</v>
          </cell>
          <cell r="J6600">
            <v>0</v>
          </cell>
          <cell r="K6600">
            <v>0</v>
          </cell>
          <cell r="L6600" t="str">
            <v>KQ-98-00</v>
          </cell>
          <cell r="M6600" t="str">
            <v>ПНР, без ед. изм.</v>
          </cell>
          <cell r="N6600">
            <v>0</v>
          </cell>
          <cell r="O6600" t="str">
            <v>KQ-98-12</v>
          </cell>
          <cell r="P6600" t="str">
            <v>ПНР статического оборудования, шт.</v>
          </cell>
          <cell r="Q6600">
            <v>1</v>
          </cell>
        </row>
        <row r="6601">
          <cell r="E6601" t="str">
            <v>CM00-00-22-021</v>
          </cell>
          <cell r="F6601" t="str">
            <v>Колонное (массообменное) оборудование работающее с горючими продуктами под избыточным давлением: от 500 до 750 м3 количество входов/выходов 3</v>
          </cell>
          <cell r="G6601" t="str">
            <v>Column (mass transfer) equipment operating with combustible products, pressurized: from 500 to 750 m3, number of inlets/outlets: 3</v>
          </cell>
          <cell r="H6601" t="str">
            <v>шт.</v>
          </cell>
          <cell r="I6601" t="str">
            <v>pcs.</v>
          </cell>
          <cell r="J6601">
            <v>0</v>
          </cell>
          <cell r="K6601">
            <v>0</v>
          </cell>
          <cell r="L6601" t="str">
            <v>KQ-98-00</v>
          </cell>
          <cell r="M6601" t="str">
            <v>ПНР, без ед. изм.</v>
          </cell>
          <cell r="N6601">
            <v>0</v>
          </cell>
          <cell r="O6601" t="str">
            <v>KQ-98-12</v>
          </cell>
          <cell r="P6601" t="str">
            <v>ПНР статического оборудования, шт.</v>
          </cell>
          <cell r="Q6601">
            <v>1</v>
          </cell>
        </row>
        <row r="6602">
          <cell r="E6602" t="str">
            <v>CM00-00-22-022</v>
          </cell>
          <cell r="F6602" t="str">
            <v>Колонное (массообменное) оборудование работающее с горючими продуктами под избыточным давлением: от 500 до 750 м3 количество входов/выходов 4</v>
          </cell>
          <cell r="G6602" t="str">
            <v>Column (mass transfer) equipment operating with combustible products, pressurized: from 500 to 750 m3, number of inlets/outlets: 4</v>
          </cell>
          <cell r="H6602" t="str">
            <v>шт.</v>
          </cell>
          <cell r="I6602" t="str">
            <v>pcs.</v>
          </cell>
          <cell r="J6602">
            <v>0</v>
          </cell>
          <cell r="K6602">
            <v>0</v>
          </cell>
          <cell r="L6602" t="str">
            <v>KQ-98-00</v>
          </cell>
          <cell r="M6602" t="str">
            <v>ПНР, без ед. изм.</v>
          </cell>
          <cell r="N6602">
            <v>0</v>
          </cell>
          <cell r="O6602" t="str">
            <v>KQ-98-12</v>
          </cell>
          <cell r="P6602" t="str">
            <v>ПНР статического оборудования, шт.</v>
          </cell>
          <cell r="Q6602">
            <v>1</v>
          </cell>
        </row>
        <row r="6603">
          <cell r="E6603" t="str">
            <v>CM00-00-22-023</v>
          </cell>
          <cell r="F6603" t="str">
            <v>Колонное (массообменное) оборудование работающее с горючими продуктами под избыточным давлением: от 500 до 750 м3 количество входов/выходов 5</v>
          </cell>
          <cell r="G6603" t="str">
            <v>Column (mass transfer) equipment operating with combustible products, pressurized: from 500 to 750 m3, number of inlets/outlets: 5</v>
          </cell>
          <cell r="H6603" t="str">
            <v>шт.</v>
          </cell>
          <cell r="I6603" t="str">
            <v>pcs.</v>
          </cell>
          <cell r="J6603">
            <v>0</v>
          </cell>
          <cell r="K6603">
            <v>0</v>
          </cell>
          <cell r="L6603" t="str">
            <v>KQ-98-00</v>
          </cell>
          <cell r="M6603" t="str">
            <v>ПНР, без ед. изм.</v>
          </cell>
          <cell r="N6603">
            <v>0</v>
          </cell>
          <cell r="O6603" t="str">
            <v>KQ-98-12</v>
          </cell>
          <cell r="P6603" t="str">
            <v>ПНР статического оборудования, шт.</v>
          </cell>
          <cell r="Q6603">
            <v>1</v>
          </cell>
        </row>
        <row r="6604">
          <cell r="E6604" t="str">
            <v>CM00-00-22-024</v>
          </cell>
          <cell r="F6604" t="str">
            <v>Колонное (массообменное) оборудование работающее с горючими продуктами под избыточным давлением: от 500 до 750 м3 количество входов/выходов 6</v>
          </cell>
          <cell r="G6604" t="str">
            <v>Column (mass transfer) equipment operating with combustible products, pressurized: from 500 to 750 m3, number of inlets/outlets: 6</v>
          </cell>
          <cell r="H6604" t="str">
            <v>шт.</v>
          </cell>
          <cell r="I6604" t="str">
            <v>pcs.</v>
          </cell>
          <cell r="J6604">
            <v>0</v>
          </cell>
          <cell r="K6604">
            <v>0</v>
          </cell>
          <cell r="L6604" t="str">
            <v>KQ-98-00</v>
          </cell>
          <cell r="M6604" t="str">
            <v>ПНР, без ед. изм.</v>
          </cell>
          <cell r="N6604">
            <v>0</v>
          </cell>
          <cell r="O6604" t="str">
            <v>KQ-98-12</v>
          </cell>
          <cell r="P6604" t="str">
            <v>ПНР статического оборудования, шт.</v>
          </cell>
          <cell r="Q6604">
            <v>1</v>
          </cell>
        </row>
        <row r="6605">
          <cell r="E6605" t="str">
            <v>CM00-00-22-025</v>
          </cell>
          <cell r="F6605" t="str">
            <v>Колонное (массообменное) оборудование работающее с горючими продуктами под избыточным давлением: от 500 до 750 м3 количество входов/выходов свыше 6</v>
          </cell>
          <cell r="G6605" t="str">
            <v>Column (mass transfer) equipment operating with combustible products, pressurized: 500 to 750 m3, number of inlets/outlets: more than 6</v>
          </cell>
          <cell r="H6605" t="str">
            <v>шт.</v>
          </cell>
          <cell r="I6605" t="str">
            <v>pcs.</v>
          </cell>
          <cell r="J6605">
            <v>0</v>
          </cell>
          <cell r="K6605">
            <v>0</v>
          </cell>
          <cell r="L6605" t="str">
            <v>KQ-98-00</v>
          </cell>
          <cell r="M6605" t="str">
            <v>ПНР, без ед. изм.</v>
          </cell>
          <cell r="N6605">
            <v>0</v>
          </cell>
          <cell r="O6605" t="str">
            <v>KQ-98-12</v>
          </cell>
          <cell r="P6605" t="str">
            <v>ПНР статического оборудования, шт.</v>
          </cell>
          <cell r="Q6605">
            <v>1</v>
          </cell>
        </row>
        <row r="6606">
          <cell r="E6606" t="str">
            <v>CM00-00-22-026</v>
          </cell>
          <cell r="F6606" t="str">
            <v>Колонное (массообменное) оборудование работающее с горючими продуктами под избыточным давлением: от 750 до 1000 м3 количество входов/выходов 3</v>
          </cell>
          <cell r="G6606" t="str">
            <v>Column (mass transfer) equipment operating with combustible products, pressurized: from 750 to 1000 m3, number of inlets/outlets: 3</v>
          </cell>
          <cell r="H6606" t="str">
            <v>шт.</v>
          </cell>
          <cell r="I6606" t="str">
            <v>pcs.</v>
          </cell>
          <cell r="J6606">
            <v>0</v>
          </cell>
          <cell r="K6606">
            <v>0</v>
          </cell>
          <cell r="L6606" t="str">
            <v>KQ-98-00</v>
          </cell>
          <cell r="M6606" t="str">
            <v>ПНР, без ед. изм.</v>
          </cell>
          <cell r="N6606">
            <v>0</v>
          </cell>
          <cell r="O6606" t="str">
            <v>KQ-98-12</v>
          </cell>
          <cell r="P6606" t="str">
            <v>ПНР статического оборудования, шт.</v>
          </cell>
          <cell r="Q6606">
            <v>1</v>
          </cell>
        </row>
        <row r="6607">
          <cell r="E6607" t="str">
            <v>CM00-00-22-027</v>
          </cell>
          <cell r="F6607" t="str">
            <v>Колонное (массообменное) оборудование работающее с горючими продуктами под избыточным давлением: от 750 до 1000 м3 количество входов/выходов 4</v>
          </cell>
          <cell r="G6607" t="str">
            <v>Column (mass transfer) equipment operating with combustible products, pressurized: from 750 to 1000 m3, number of inlets/outlets: 4</v>
          </cell>
          <cell r="H6607" t="str">
            <v>шт.</v>
          </cell>
          <cell r="I6607" t="str">
            <v>pcs.</v>
          </cell>
          <cell r="J6607">
            <v>0</v>
          </cell>
          <cell r="K6607">
            <v>0</v>
          </cell>
          <cell r="L6607" t="str">
            <v>KQ-98-00</v>
          </cell>
          <cell r="M6607" t="str">
            <v>ПНР, без ед. изм.</v>
          </cell>
          <cell r="N6607">
            <v>0</v>
          </cell>
          <cell r="O6607" t="str">
            <v>KQ-98-12</v>
          </cell>
          <cell r="P6607" t="str">
            <v>ПНР статического оборудования, шт.</v>
          </cell>
          <cell r="Q6607">
            <v>1</v>
          </cell>
        </row>
        <row r="6608">
          <cell r="E6608" t="str">
            <v>CM00-00-22-028</v>
          </cell>
          <cell r="F6608" t="str">
            <v>Колонное (массообменное) оборудование работающее с горючими продуктами под избыточным давлением: от 750 до 1000 м3 количество входов/выходов 5</v>
          </cell>
          <cell r="G6608" t="str">
            <v>Column (mass transfer) equipment operating with combustible products, pressurized: from 750 to 1000 m3, number of inlets/outlets: 5</v>
          </cell>
          <cell r="H6608" t="str">
            <v>шт.</v>
          </cell>
          <cell r="I6608" t="str">
            <v>pcs.</v>
          </cell>
          <cell r="J6608">
            <v>0</v>
          </cell>
          <cell r="K6608">
            <v>0</v>
          </cell>
          <cell r="L6608" t="str">
            <v>KQ-98-00</v>
          </cell>
          <cell r="M6608" t="str">
            <v>ПНР, без ед. изм.</v>
          </cell>
          <cell r="N6608">
            <v>0</v>
          </cell>
          <cell r="O6608" t="str">
            <v>KQ-98-12</v>
          </cell>
          <cell r="P6608" t="str">
            <v>ПНР статического оборудования, шт.</v>
          </cell>
          <cell r="Q6608">
            <v>1</v>
          </cell>
        </row>
        <row r="6609">
          <cell r="E6609" t="str">
            <v>CM00-00-22-029</v>
          </cell>
          <cell r="F6609" t="str">
            <v>Колонное (массообменное) оборудование работающее с горючими продуктами под избыточным давлением: от 750 до 1000 м3 количество входов/выходов 6</v>
          </cell>
          <cell r="G6609" t="str">
            <v>Column (mass transfer) equipment operating with combustible products, pressurized: from 750 to 1000 m3, number of inlets/outlets: 6</v>
          </cell>
          <cell r="H6609" t="str">
            <v>шт.</v>
          </cell>
          <cell r="I6609" t="str">
            <v>pcs.</v>
          </cell>
          <cell r="J6609">
            <v>0</v>
          </cell>
          <cell r="K6609">
            <v>0</v>
          </cell>
          <cell r="L6609" t="str">
            <v>KQ-98-00</v>
          </cell>
          <cell r="M6609" t="str">
            <v>ПНР, без ед. изм.</v>
          </cell>
          <cell r="N6609">
            <v>0</v>
          </cell>
          <cell r="O6609" t="str">
            <v>KQ-98-12</v>
          </cell>
          <cell r="P6609" t="str">
            <v>ПНР статического оборудования, шт.</v>
          </cell>
          <cell r="Q6609">
            <v>1</v>
          </cell>
        </row>
        <row r="6610">
          <cell r="E6610" t="str">
            <v>CM00-00-22-030</v>
          </cell>
          <cell r="F6610" t="str">
            <v>Колонное (массообменное) оборудование работающее с горючими продуктами под избыточным давлением: от 750 до 1000 м3 количество входов/выходов свыше 6</v>
          </cell>
          <cell r="G6610" t="str">
            <v>Column (mass transfer) equipment operating with combustible products, pressurized: 750 to 1000 m3, number of inlets/outlets: more than 6</v>
          </cell>
          <cell r="H6610" t="str">
            <v>шт.</v>
          </cell>
          <cell r="I6610" t="str">
            <v>pcs.</v>
          </cell>
          <cell r="J6610">
            <v>0</v>
          </cell>
          <cell r="K6610">
            <v>0</v>
          </cell>
          <cell r="L6610" t="str">
            <v>KQ-98-00</v>
          </cell>
          <cell r="M6610" t="str">
            <v>ПНР, без ед. изм.</v>
          </cell>
          <cell r="N6610">
            <v>0</v>
          </cell>
          <cell r="O6610" t="str">
            <v>KQ-98-12</v>
          </cell>
          <cell r="P6610" t="str">
            <v>ПНР статического оборудования, шт.</v>
          </cell>
          <cell r="Q6610">
            <v>1</v>
          </cell>
        </row>
        <row r="6611">
          <cell r="E6611" t="str">
            <v>CM00-00-22-031</v>
          </cell>
          <cell r="F6611" t="str">
            <v>Колонное (массообменное) оборудование работающее с горючими продуктами под избыточным давлением: свыше 1000 м3 количество входов/выходов 3</v>
          </cell>
          <cell r="G6611" t="str">
            <v>Column (mass transfer) equipment operating with combustible products, pressurized: over1000 m3, number of inlets/outlets: 3</v>
          </cell>
          <cell r="H6611" t="str">
            <v>шт.</v>
          </cell>
          <cell r="I6611" t="str">
            <v>pcs.</v>
          </cell>
          <cell r="J6611">
            <v>0</v>
          </cell>
          <cell r="K6611">
            <v>0</v>
          </cell>
          <cell r="L6611" t="str">
            <v>KQ-98-00</v>
          </cell>
          <cell r="M6611" t="str">
            <v>ПНР, без ед. изм.</v>
          </cell>
          <cell r="N6611">
            <v>0</v>
          </cell>
          <cell r="O6611" t="str">
            <v>KQ-98-12</v>
          </cell>
          <cell r="P6611" t="str">
            <v>ПНР статического оборудования, шт.</v>
          </cell>
          <cell r="Q6611">
            <v>1</v>
          </cell>
        </row>
        <row r="6612">
          <cell r="E6612" t="str">
            <v>CM00-00-22-032</v>
          </cell>
          <cell r="F6612" t="str">
            <v>Колонное (массообменное) оборудование работающее с горючими продуктами под избыточным давлением: свыше 1000 м3 количество входов/выходов 4</v>
          </cell>
          <cell r="G6612" t="str">
            <v>Column (mass transfer) equipment operating with combustible products, pressurized: over1000 m3, number of inlets/outlets: 4</v>
          </cell>
          <cell r="H6612" t="str">
            <v>шт.</v>
          </cell>
          <cell r="I6612" t="str">
            <v>pcs.</v>
          </cell>
          <cell r="J6612">
            <v>0</v>
          </cell>
          <cell r="K6612">
            <v>0</v>
          </cell>
          <cell r="L6612" t="str">
            <v>KQ-98-00</v>
          </cell>
          <cell r="M6612" t="str">
            <v>ПНР, без ед. изм.</v>
          </cell>
          <cell r="N6612">
            <v>0</v>
          </cell>
          <cell r="O6612" t="str">
            <v>KQ-98-12</v>
          </cell>
          <cell r="P6612" t="str">
            <v>ПНР статического оборудования, шт.</v>
          </cell>
          <cell r="Q6612">
            <v>1</v>
          </cell>
        </row>
        <row r="6613">
          <cell r="E6613" t="str">
            <v>CM00-00-22-033</v>
          </cell>
          <cell r="F6613" t="str">
            <v>Колонное (массообменное) оборудование работающее с горючими продуктами под избыточным давлением: свыше 1000 м3 количество входов/выходов 5</v>
          </cell>
          <cell r="G6613" t="str">
            <v>Column (mass transfer) equipment operating with combustible products, pressurized: over1000 m3, number of inlets/outlets: 5</v>
          </cell>
          <cell r="H6613" t="str">
            <v>шт.</v>
          </cell>
          <cell r="I6613" t="str">
            <v>pcs.</v>
          </cell>
          <cell r="J6613">
            <v>0</v>
          </cell>
          <cell r="K6613">
            <v>0</v>
          </cell>
          <cell r="L6613" t="str">
            <v>KQ-98-00</v>
          </cell>
          <cell r="M6613" t="str">
            <v>ПНР, без ед. изм.</v>
          </cell>
          <cell r="N6613">
            <v>0</v>
          </cell>
          <cell r="O6613" t="str">
            <v>KQ-98-12</v>
          </cell>
          <cell r="P6613" t="str">
            <v>ПНР статического оборудования, шт.</v>
          </cell>
          <cell r="Q6613">
            <v>1</v>
          </cell>
        </row>
        <row r="6614">
          <cell r="E6614" t="str">
            <v>CM00-00-22-034</v>
          </cell>
          <cell r="F6614" t="str">
            <v>Колонное (массообменное) оборудование работающее с горючими продуктами под избыточным давлением: свыше 1000 м3 количество входов/выходов 6</v>
          </cell>
          <cell r="G6614" t="str">
            <v>Column (mass transfer) equipment operating with combustible products, pressurized: over1000 m3, number of inlets/outlets: 6</v>
          </cell>
          <cell r="H6614" t="str">
            <v>шт.</v>
          </cell>
          <cell r="I6614" t="str">
            <v>pcs.</v>
          </cell>
          <cell r="J6614">
            <v>0</v>
          </cell>
          <cell r="K6614">
            <v>0</v>
          </cell>
          <cell r="L6614" t="str">
            <v>KQ-98-00</v>
          </cell>
          <cell r="M6614" t="str">
            <v>ПНР, без ед. изм.</v>
          </cell>
          <cell r="N6614">
            <v>0</v>
          </cell>
          <cell r="O6614" t="str">
            <v>KQ-98-12</v>
          </cell>
          <cell r="P6614" t="str">
            <v>ПНР статического оборудования, шт.</v>
          </cell>
          <cell r="Q6614">
            <v>1</v>
          </cell>
        </row>
        <row r="6615">
          <cell r="E6615" t="str">
            <v>CM00-00-22-035</v>
          </cell>
          <cell r="F6615" t="str">
            <v>Колонное (массообменное) оборудование работающее с горючими продуктами под избыточным давлением: свыше 1000 м3 количество входов/выходов свыше 6</v>
          </cell>
          <cell r="G6615" t="str">
            <v>Column (mass transfer) equipment operating with combustible products, pressurized: over1000 m3, number of inlets/outlets: more than 6</v>
          </cell>
          <cell r="H6615" t="str">
            <v>шт.</v>
          </cell>
          <cell r="I6615" t="str">
            <v>pcs.</v>
          </cell>
          <cell r="J6615">
            <v>0</v>
          </cell>
          <cell r="K6615">
            <v>0</v>
          </cell>
          <cell r="L6615" t="str">
            <v>KQ-98-00</v>
          </cell>
          <cell r="M6615" t="str">
            <v>ПНР, без ед. изм.</v>
          </cell>
          <cell r="N6615">
            <v>0</v>
          </cell>
          <cell r="O6615" t="str">
            <v>KQ-98-12</v>
          </cell>
          <cell r="P6615" t="str">
            <v>ПНР статического оборудования, шт.</v>
          </cell>
          <cell r="Q6615">
            <v>1</v>
          </cell>
        </row>
        <row r="6616">
          <cell r="E6616" t="str">
            <v>CM00-00-22-036</v>
          </cell>
          <cell r="F6616" t="str">
            <v>Колонное (массообменное) оборудование работающее с горючими продуктами под атмосферным давлением: до 50 м3 количество входов/выходов 3</v>
          </cell>
          <cell r="G6616" t="str">
            <v>Column (mass transfer) equipment operating with combustible products, at atmospheric pressure: up to 50 m3, number of inlets/outlets: 3</v>
          </cell>
          <cell r="H6616" t="str">
            <v>шт.</v>
          </cell>
          <cell r="I6616" t="str">
            <v>pcs.</v>
          </cell>
          <cell r="J6616">
            <v>0</v>
          </cell>
          <cell r="K6616">
            <v>0</v>
          </cell>
          <cell r="L6616" t="str">
            <v>KQ-98-00</v>
          </cell>
          <cell r="M6616" t="str">
            <v>ПНР, без ед. изм.</v>
          </cell>
          <cell r="N6616">
            <v>0</v>
          </cell>
          <cell r="O6616" t="str">
            <v>KQ-98-12</v>
          </cell>
          <cell r="P6616" t="str">
            <v>ПНР статического оборудования, шт.</v>
          </cell>
          <cell r="Q6616">
            <v>1</v>
          </cell>
        </row>
        <row r="6617">
          <cell r="E6617" t="str">
            <v>CM00-00-22-037</v>
          </cell>
          <cell r="F6617" t="str">
            <v>Колонное (массообменное) оборудование работающее с горючими продуктами под атмосферным давлением: до 50 м3 количество входов/выходов 4</v>
          </cell>
          <cell r="G6617" t="str">
            <v>Column (mass transfer) equipment operating with combustible products, at atmospheric pressure: up to 50 m3, number of inlets/outlets: 4</v>
          </cell>
          <cell r="H6617" t="str">
            <v>шт.</v>
          </cell>
          <cell r="I6617" t="str">
            <v>pcs.</v>
          </cell>
          <cell r="J6617">
            <v>0</v>
          </cell>
          <cell r="K6617">
            <v>0</v>
          </cell>
          <cell r="L6617" t="str">
            <v>KQ-98-00</v>
          </cell>
          <cell r="M6617" t="str">
            <v>ПНР, без ед. изм.</v>
          </cell>
          <cell r="N6617">
            <v>0</v>
          </cell>
          <cell r="O6617" t="str">
            <v>KQ-98-12</v>
          </cell>
          <cell r="P6617" t="str">
            <v>ПНР статического оборудования, шт.</v>
          </cell>
          <cell r="Q6617">
            <v>1</v>
          </cell>
        </row>
        <row r="6618">
          <cell r="E6618" t="str">
            <v>CM00-00-22-038</v>
          </cell>
          <cell r="F6618" t="str">
            <v>Колонное (массообменное) оборудование работающее с горючими продуктами под атмосферным давлением: до 50 м3 количество входов/выходов 5</v>
          </cell>
          <cell r="G6618" t="str">
            <v>Column (mass transfer) equipment operating with combustible products, at atmospheric pressure: up to 50 m3, number of inlets/outlets: 5</v>
          </cell>
          <cell r="H6618" t="str">
            <v>шт.</v>
          </cell>
          <cell r="I6618" t="str">
            <v>pcs.</v>
          </cell>
          <cell r="J6618">
            <v>0</v>
          </cell>
          <cell r="K6618">
            <v>0</v>
          </cell>
          <cell r="L6618" t="str">
            <v>KQ-98-00</v>
          </cell>
          <cell r="M6618" t="str">
            <v>ПНР, без ед. изм.</v>
          </cell>
          <cell r="N6618">
            <v>0</v>
          </cell>
          <cell r="O6618" t="str">
            <v>KQ-98-12</v>
          </cell>
          <cell r="P6618" t="str">
            <v>ПНР статического оборудования, шт.</v>
          </cell>
          <cell r="Q6618">
            <v>1</v>
          </cell>
        </row>
        <row r="6619">
          <cell r="E6619" t="str">
            <v>CM00-00-22-039</v>
          </cell>
          <cell r="F6619" t="str">
            <v>Колонное (массообменное) оборудование работающее с горючими продуктами под атмосферным давлением: до 50 м3 количество входов/выходов 6</v>
          </cell>
          <cell r="G6619" t="str">
            <v>Column (mass transfer) equipment operating with combustible products, at atmospheric pressure: up to 50 m3, number of inlets/outlets: 6</v>
          </cell>
          <cell r="H6619" t="str">
            <v>шт.</v>
          </cell>
          <cell r="I6619" t="str">
            <v>pcs.</v>
          </cell>
          <cell r="J6619">
            <v>0</v>
          </cell>
          <cell r="K6619">
            <v>0</v>
          </cell>
          <cell r="L6619" t="str">
            <v>KQ-98-00</v>
          </cell>
          <cell r="M6619" t="str">
            <v>ПНР, без ед. изм.</v>
          </cell>
          <cell r="N6619">
            <v>0</v>
          </cell>
          <cell r="O6619" t="str">
            <v>KQ-98-12</v>
          </cell>
          <cell r="P6619" t="str">
            <v>ПНР статического оборудования, шт.</v>
          </cell>
          <cell r="Q6619">
            <v>1</v>
          </cell>
        </row>
        <row r="6620">
          <cell r="E6620" t="str">
            <v>CM00-00-22-040</v>
          </cell>
          <cell r="F6620" t="str">
            <v>Колонное (массообменное) оборудование работающее с горючими продуктами под атмосферным давлением: до 50 м3 количество входов/выходов свыше 6</v>
          </cell>
          <cell r="G6620" t="str">
            <v>Column (mass transfer) equipment operating with combustible products, at atmospheric pressure: up to 50 m3, number of inlets/outlets: more than 6</v>
          </cell>
          <cell r="H6620" t="str">
            <v>шт.</v>
          </cell>
          <cell r="I6620" t="str">
            <v>pcs.</v>
          </cell>
          <cell r="J6620">
            <v>0</v>
          </cell>
          <cell r="K6620">
            <v>0</v>
          </cell>
          <cell r="L6620" t="str">
            <v>KQ-98-00</v>
          </cell>
          <cell r="M6620" t="str">
            <v>ПНР, без ед. изм.</v>
          </cell>
          <cell r="N6620">
            <v>0</v>
          </cell>
          <cell r="O6620" t="str">
            <v>KQ-98-12</v>
          </cell>
          <cell r="P6620" t="str">
            <v>ПНР статического оборудования, шт.</v>
          </cell>
          <cell r="Q6620">
            <v>1</v>
          </cell>
        </row>
        <row r="6621">
          <cell r="E6621" t="str">
            <v>CM00-00-22-041</v>
          </cell>
          <cell r="F6621" t="str">
            <v>Колонное (массообменное) оборудование работающее с горючими продуктами под атмосферным давлением: от 50 до 100 м3 количество входов/выходов 3</v>
          </cell>
          <cell r="G6621" t="str">
            <v>Column (mass transfer) equipment operating with combustible products, at atmospheric pressure: 50 to 100 m3, number of inlets/outlets: 3</v>
          </cell>
          <cell r="H6621" t="str">
            <v>шт.</v>
          </cell>
          <cell r="I6621" t="str">
            <v>pcs.</v>
          </cell>
          <cell r="J6621">
            <v>0</v>
          </cell>
          <cell r="K6621">
            <v>0</v>
          </cell>
          <cell r="L6621" t="str">
            <v>KQ-98-00</v>
          </cell>
          <cell r="M6621" t="str">
            <v>ПНР, без ед. изм.</v>
          </cell>
          <cell r="N6621">
            <v>0</v>
          </cell>
          <cell r="O6621" t="str">
            <v>KQ-98-12</v>
          </cell>
          <cell r="P6621" t="str">
            <v>ПНР статического оборудования, шт.</v>
          </cell>
          <cell r="Q6621">
            <v>1</v>
          </cell>
        </row>
        <row r="6622">
          <cell r="E6622" t="str">
            <v>CM00-00-22-042</v>
          </cell>
          <cell r="F6622" t="str">
            <v>Колонное (массообменное) оборудование работающее с горючими продуктами под атмосферным давлением: от 50 до 100 м3 количество входов/выходов 4</v>
          </cell>
          <cell r="G6622" t="str">
            <v>Column (mass transfer) equipment operating with combustible products, at atmospheric pressure: 50 to 100 m3, number of inlets/outlets: 4</v>
          </cell>
          <cell r="H6622" t="str">
            <v>шт.</v>
          </cell>
          <cell r="I6622" t="str">
            <v>pcs.</v>
          </cell>
          <cell r="J6622">
            <v>0</v>
          </cell>
          <cell r="K6622">
            <v>0</v>
          </cell>
          <cell r="L6622" t="str">
            <v>KQ-98-00</v>
          </cell>
          <cell r="M6622" t="str">
            <v>ПНР, без ед. изм.</v>
          </cell>
          <cell r="N6622">
            <v>0</v>
          </cell>
          <cell r="O6622" t="str">
            <v>KQ-98-12</v>
          </cell>
          <cell r="P6622" t="str">
            <v>ПНР статического оборудования, шт.</v>
          </cell>
          <cell r="Q6622">
            <v>1</v>
          </cell>
        </row>
        <row r="6623">
          <cell r="E6623" t="str">
            <v>CM00-00-22-043</v>
          </cell>
          <cell r="F6623" t="str">
            <v>Колонное (массообменное) оборудование работающее с горючими продуктами под атмосферным давлением: от 50 до 100 м3 количество входов/выходов 5</v>
          </cell>
          <cell r="G6623" t="str">
            <v>Column (mass transfer) equipment operating with combustible products, at atmospheric pressure: 50 to 100 m3, number of inlets/outlets: 5</v>
          </cell>
          <cell r="H6623" t="str">
            <v>шт.</v>
          </cell>
          <cell r="I6623" t="str">
            <v>pcs.</v>
          </cell>
          <cell r="J6623">
            <v>0</v>
          </cell>
          <cell r="K6623">
            <v>0</v>
          </cell>
          <cell r="L6623" t="str">
            <v>KQ-98-00</v>
          </cell>
          <cell r="M6623" t="str">
            <v>ПНР, без ед. изм.</v>
          </cell>
          <cell r="N6623">
            <v>0</v>
          </cell>
          <cell r="O6623" t="str">
            <v>KQ-98-12</v>
          </cell>
          <cell r="P6623" t="str">
            <v>ПНР статического оборудования, шт.</v>
          </cell>
          <cell r="Q6623">
            <v>1</v>
          </cell>
        </row>
        <row r="6624">
          <cell r="E6624" t="str">
            <v>CM00-00-22-044</v>
          </cell>
          <cell r="F6624" t="str">
            <v>Колонное (массообменное) оборудование работающее с горючими продуктами под атмосферным давлением: от 50 до 100 м3 количество входов/выходов 6</v>
          </cell>
          <cell r="G6624" t="str">
            <v>Column (mass transfer) equipment operating with combustible products, at atmospheric pressure: 50 to 100 m3, number of inlets/outlets: 6</v>
          </cell>
          <cell r="H6624" t="str">
            <v>шт.</v>
          </cell>
          <cell r="I6624" t="str">
            <v>pcs.</v>
          </cell>
          <cell r="J6624">
            <v>0</v>
          </cell>
          <cell r="K6624">
            <v>0</v>
          </cell>
          <cell r="L6624" t="str">
            <v>KQ-98-00</v>
          </cell>
          <cell r="M6624" t="str">
            <v>ПНР, без ед. изм.</v>
          </cell>
          <cell r="N6624">
            <v>0</v>
          </cell>
          <cell r="O6624" t="str">
            <v>KQ-98-12</v>
          </cell>
          <cell r="P6624" t="str">
            <v>ПНР статического оборудования, шт.</v>
          </cell>
          <cell r="Q6624">
            <v>1</v>
          </cell>
        </row>
        <row r="6625">
          <cell r="E6625" t="str">
            <v>CM00-00-22-045</v>
          </cell>
          <cell r="F6625" t="str">
            <v>Колонное (массообменное) оборудование работающее с горючими продуктами под атмосферным давлением: от 50 до 100 м3 количество входов/выходов свыше 6</v>
          </cell>
          <cell r="G6625" t="str">
            <v>Column (mass transfer) equipment operating with combustible products, at atmospheric pressure: 50 to 100 m3, number of inlets/outlets: more than 6</v>
          </cell>
          <cell r="H6625" t="str">
            <v>шт.</v>
          </cell>
          <cell r="I6625" t="str">
            <v>pcs.</v>
          </cell>
          <cell r="J6625">
            <v>0</v>
          </cell>
          <cell r="K6625">
            <v>0</v>
          </cell>
          <cell r="L6625" t="str">
            <v>KQ-98-00</v>
          </cell>
          <cell r="M6625" t="str">
            <v>ПНР, без ед. изм.</v>
          </cell>
          <cell r="N6625">
            <v>0</v>
          </cell>
          <cell r="O6625" t="str">
            <v>KQ-98-12</v>
          </cell>
          <cell r="P6625" t="str">
            <v>ПНР статического оборудования, шт.</v>
          </cell>
          <cell r="Q6625">
            <v>1</v>
          </cell>
        </row>
        <row r="6626">
          <cell r="E6626" t="str">
            <v>CM00-00-22-046</v>
          </cell>
          <cell r="F6626" t="str">
            <v>Колонное (массообменное) оборудование работающее с горючими продуктами под атмосферным давлением: от 100 до 200 м3 количество входов/выходов 3</v>
          </cell>
          <cell r="G6626" t="str">
            <v>Column (mass transfer) equipment operating with combustible products, at atmospheric pressure: 100 to 200 m3, number of inlets/outlets: 3</v>
          </cell>
          <cell r="H6626" t="str">
            <v>шт.</v>
          </cell>
          <cell r="I6626" t="str">
            <v>pcs.</v>
          </cell>
          <cell r="J6626">
            <v>0</v>
          </cell>
          <cell r="K6626">
            <v>0</v>
          </cell>
          <cell r="L6626" t="str">
            <v>KQ-98-00</v>
          </cell>
          <cell r="M6626" t="str">
            <v>ПНР, без ед. изм.</v>
          </cell>
          <cell r="N6626">
            <v>0</v>
          </cell>
          <cell r="O6626" t="str">
            <v>KQ-98-12</v>
          </cell>
          <cell r="P6626" t="str">
            <v>ПНР статического оборудования, шт.</v>
          </cell>
          <cell r="Q6626">
            <v>1</v>
          </cell>
        </row>
        <row r="6627">
          <cell r="E6627" t="str">
            <v>CM00-00-22-047</v>
          </cell>
          <cell r="F6627" t="str">
            <v>Колонное (массообменное) оборудование работающее с горючими продуктами под атмосферным давлением: от 100 до 200 м3 количество входов/выходов 4</v>
          </cell>
          <cell r="G6627" t="str">
            <v>Column (mass transfer) equipment operating with combustible products, at atmospheric pressure: 100 to 200 m3, number of inlets/outlets: 4</v>
          </cell>
          <cell r="H6627" t="str">
            <v>шт.</v>
          </cell>
          <cell r="I6627" t="str">
            <v>pcs.</v>
          </cell>
          <cell r="J6627">
            <v>0</v>
          </cell>
          <cell r="K6627">
            <v>0</v>
          </cell>
          <cell r="L6627" t="str">
            <v>KQ-98-00</v>
          </cell>
          <cell r="M6627" t="str">
            <v>ПНР, без ед. изм.</v>
          </cell>
          <cell r="N6627">
            <v>0</v>
          </cell>
          <cell r="O6627" t="str">
            <v>KQ-98-12</v>
          </cell>
          <cell r="P6627" t="str">
            <v>ПНР статического оборудования, шт.</v>
          </cell>
          <cell r="Q6627">
            <v>1</v>
          </cell>
        </row>
        <row r="6628">
          <cell r="E6628" t="str">
            <v>CM00-00-22-048</v>
          </cell>
          <cell r="F6628" t="str">
            <v>Колонное (массообменное) оборудование работающее с горючими продуктами под атмосферным давлением: от 100 до 200 м3 количество входов/выходов 5</v>
          </cell>
          <cell r="G6628" t="str">
            <v>Column (mass transfer) equipment operating with combustible products, at atmospheric pressure: 100 to 200 m3, number of inlets/outlets: 5</v>
          </cell>
          <cell r="H6628" t="str">
            <v>шт.</v>
          </cell>
          <cell r="I6628" t="str">
            <v>pcs.</v>
          </cell>
          <cell r="J6628">
            <v>0</v>
          </cell>
          <cell r="K6628">
            <v>0</v>
          </cell>
          <cell r="L6628" t="str">
            <v>KQ-98-00</v>
          </cell>
          <cell r="M6628" t="str">
            <v>ПНР, без ед. изм.</v>
          </cell>
          <cell r="N6628">
            <v>0</v>
          </cell>
          <cell r="O6628" t="str">
            <v>KQ-98-12</v>
          </cell>
          <cell r="P6628" t="str">
            <v>ПНР статического оборудования, шт.</v>
          </cell>
          <cell r="Q6628">
            <v>1</v>
          </cell>
        </row>
        <row r="6629">
          <cell r="E6629" t="str">
            <v>CM00-00-22-049</v>
          </cell>
          <cell r="F6629" t="str">
            <v>Колонное (массообменное) оборудование работающее с горючими продуктами под атмосферным давлением: от 100 до 200 м3 количество входов/выходов 6</v>
          </cell>
          <cell r="G6629" t="str">
            <v>Column (mass transfer) equipment operating with combustible products, at atmospheric pressure: 100 to 200 m3, number of inlets/outlets: 6</v>
          </cell>
          <cell r="H6629" t="str">
            <v>шт.</v>
          </cell>
          <cell r="I6629" t="str">
            <v>pcs.</v>
          </cell>
          <cell r="J6629">
            <v>0</v>
          </cell>
          <cell r="K6629">
            <v>0</v>
          </cell>
          <cell r="L6629" t="str">
            <v>KQ-98-00</v>
          </cell>
          <cell r="M6629" t="str">
            <v>ПНР, без ед. изм.</v>
          </cell>
          <cell r="N6629">
            <v>0</v>
          </cell>
          <cell r="O6629" t="str">
            <v>KQ-98-12</v>
          </cell>
          <cell r="P6629" t="str">
            <v>ПНР статического оборудования, шт.</v>
          </cell>
          <cell r="Q6629">
            <v>1</v>
          </cell>
        </row>
        <row r="6630">
          <cell r="E6630" t="str">
            <v>CM00-00-22-050</v>
          </cell>
          <cell r="F6630" t="str">
            <v>Колонное (массообменное) оборудование работающее с горючими продуктами под атмосферным давлением: от 100 до 200 м3 количество входов/выходов свыше 6</v>
          </cell>
          <cell r="G6630" t="str">
            <v>Column (mass transfer) equipment operating with combustible products, at atmospheric pressure: 100 to 200 m3, number of inlets/outlets: more than 6</v>
          </cell>
          <cell r="H6630" t="str">
            <v>шт.</v>
          </cell>
          <cell r="I6630" t="str">
            <v>pcs.</v>
          </cell>
          <cell r="J6630">
            <v>0</v>
          </cell>
          <cell r="K6630">
            <v>0</v>
          </cell>
          <cell r="L6630" t="str">
            <v>KQ-98-00</v>
          </cell>
          <cell r="M6630" t="str">
            <v>ПНР, без ед. изм.</v>
          </cell>
          <cell r="N6630">
            <v>0</v>
          </cell>
          <cell r="O6630" t="str">
            <v>KQ-98-12</v>
          </cell>
          <cell r="P6630" t="str">
            <v>ПНР статического оборудования, шт.</v>
          </cell>
          <cell r="Q6630">
            <v>1</v>
          </cell>
        </row>
        <row r="6631">
          <cell r="E6631" t="str">
            <v>CM00-00-22-051</v>
          </cell>
          <cell r="F6631" t="str">
            <v>Колонное (массообменное) оборудование работающее с горючими продуктами под атмосферным давлением: от 200 до 500 м3 количество входов/выходов 3</v>
          </cell>
          <cell r="G6631" t="str">
            <v>Column (mass transfer) equipment operating with combustible products, at atmospheric pressure: 200 to 500 m3, number of inlets/outlets: 3</v>
          </cell>
          <cell r="H6631" t="str">
            <v>шт.</v>
          </cell>
          <cell r="I6631" t="str">
            <v>pcs.</v>
          </cell>
          <cell r="J6631">
            <v>0</v>
          </cell>
          <cell r="K6631">
            <v>0</v>
          </cell>
          <cell r="L6631" t="str">
            <v>KQ-98-00</v>
          </cell>
          <cell r="M6631" t="str">
            <v>ПНР, без ед. изм.</v>
          </cell>
          <cell r="N6631">
            <v>0</v>
          </cell>
          <cell r="O6631" t="str">
            <v>KQ-98-12</v>
          </cell>
          <cell r="P6631" t="str">
            <v>ПНР статического оборудования, шт.</v>
          </cell>
          <cell r="Q6631">
            <v>1</v>
          </cell>
        </row>
        <row r="6632">
          <cell r="E6632" t="str">
            <v>CM00-00-22-052</v>
          </cell>
          <cell r="F6632" t="str">
            <v>Колонное (массообменное) оборудование работающее с горючими продуктами под атмосферным давлением: от 200 до 500 м3 количество входов/выходов 4</v>
          </cell>
          <cell r="G6632" t="str">
            <v>Column (mass transfer) equipment operating with combustible products, at atmospheric pressure: 200 to 500 m3, number of inlets/outlets: 4</v>
          </cell>
          <cell r="H6632" t="str">
            <v>шт.</v>
          </cell>
          <cell r="I6632" t="str">
            <v>pcs.</v>
          </cell>
          <cell r="J6632">
            <v>0</v>
          </cell>
          <cell r="K6632">
            <v>0</v>
          </cell>
          <cell r="L6632" t="str">
            <v>KQ-98-00</v>
          </cell>
          <cell r="M6632" t="str">
            <v>ПНР, без ед. изм.</v>
          </cell>
          <cell r="N6632">
            <v>0</v>
          </cell>
          <cell r="O6632" t="str">
            <v>KQ-98-12</v>
          </cell>
          <cell r="P6632" t="str">
            <v>ПНР статического оборудования, шт.</v>
          </cell>
          <cell r="Q6632">
            <v>1</v>
          </cell>
        </row>
        <row r="6633">
          <cell r="E6633" t="str">
            <v>CM00-00-22-053</v>
          </cell>
          <cell r="F6633" t="str">
            <v>Колонное (массообменное) оборудование работающее с горючими продуктами под атмосферным давлением: от 200 до 500 м3 количество входов/выходов 5</v>
          </cell>
          <cell r="G6633" t="str">
            <v>Column (mass transfer) equipment operating with combustible products, at atmospheric pressure: 200 to 500 m3, number of inlets/outlets: 5</v>
          </cell>
          <cell r="H6633" t="str">
            <v>шт.</v>
          </cell>
          <cell r="I6633" t="str">
            <v>pcs.</v>
          </cell>
          <cell r="J6633">
            <v>0</v>
          </cell>
          <cell r="K6633">
            <v>0</v>
          </cell>
          <cell r="L6633" t="str">
            <v>KQ-98-00</v>
          </cell>
          <cell r="M6633" t="str">
            <v>ПНР, без ед. изм.</v>
          </cell>
          <cell r="N6633">
            <v>0</v>
          </cell>
          <cell r="O6633" t="str">
            <v>KQ-98-12</v>
          </cell>
          <cell r="P6633" t="str">
            <v>ПНР статического оборудования, шт.</v>
          </cell>
          <cell r="Q6633">
            <v>1</v>
          </cell>
        </row>
        <row r="6634">
          <cell r="E6634" t="str">
            <v>CM00-00-22-054</v>
          </cell>
          <cell r="F6634" t="str">
            <v>Колонное (массообменное) оборудование работающее с горючими продуктами под атмосферным давлением: от 200 до 500 м3 количество входов/выходов 6</v>
          </cell>
          <cell r="G6634" t="str">
            <v>Column (mass transfer) equipment operating with combustible products, at atmospheric pressure: 200 to 500 m3, number of inlets/outlets: 6</v>
          </cell>
          <cell r="H6634" t="str">
            <v>шт.</v>
          </cell>
          <cell r="I6634" t="str">
            <v>pcs.</v>
          </cell>
          <cell r="J6634">
            <v>0</v>
          </cell>
          <cell r="K6634">
            <v>0</v>
          </cell>
          <cell r="L6634" t="str">
            <v>KQ-98-00</v>
          </cell>
          <cell r="M6634" t="str">
            <v>ПНР, без ед. изм.</v>
          </cell>
          <cell r="N6634">
            <v>0</v>
          </cell>
          <cell r="O6634" t="str">
            <v>KQ-98-12</v>
          </cell>
          <cell r="P6634" t="str">
            <v>ПНР статического оборудования, шт.</v>
          </cell>
          <cell r="Q6634">
            <v>1</v>
          </cell>
        </row>
        <row r="6635">
          <cell r="E6635" t="str">
            <v>CM00-00-22-055</v>
          </cell>
          <cell r="F6635" t="str">
            <v>Колонное (массообменное) оборудование работающее с горючими продуктами под атмосферным давлением: от 200 до 500 м3 количество входов/выходов свыше 6</v>
          </cell>
          <cell r="G6635" t="str">
            <v>Column (mass transfer) equipment operating with combustible products, at atmospheric pressure: 200 to 500 m3, number of inlets/outlets: more than 6</v>
          </cell>
          <cell r="H6635" t="str">
            <v>шт.</v>
          </cell>
          <cell r="I6635" t="str">
            <v>pcs.</v>
          </cell>
          <cell r="J6635">
            <v>0</v>
          </cell>
          <cell r="K6635">
            <v>0</v>
          </cell>
          <cell r="L6635" t="str">
            <v>KQ-98-00</v>
          </cell>
          <cell r="M6635" t="str">
            <v>ПНР, без ед. изм.</v>
          </cell>
          <cell r="N6635">
            <v>0</v>
          </cell>
          <cell r="O6635" t="str">
            <v>KQ-98-12</v>
          </cell>
          <cell r="P6635" t="str">
            <v>ПНР статического оборудования, шт.</v>
          </cell>
          <cell r="Q6635">
            <v>1</v>
          </cell>
        </row>
        <row r="6636">
          <cell r="E6636" t="str">
            <v>CM00-00-22-056</v>
          </cell>
          <cell r="F6636" t="str">
            <v>Колонное (массообменное) оборудование работающее с горючими продуктами под атмосферным давлением: от 500 до 750 м3 количество входов/выходов 3</v>
          </cell>
          <cell r="G6636" t="str">
            <v>Column (mass transfer) equipment operating with combustible products, at atmospheric pressure: 500 to 750 m3, number of inlets/outlets: 3</v>
          </cell>
          <cell r="H6636" t="str">
            <v>шт.</v>
          </cell>
          <cell r="I6636" t="str">
            <v>pcs.</v>
          </cell>
          <cell r="J6636">
            <v>0</v>
          </cell>
          <cell r="K6636">
            <v>0</v>
          </cell>
          <cell r="L6636" t="str">
            <v>KQ-98-00</v>
          </cell>
          <cell r="M6636" t="str">
            <v>ПНР, без ед. изм.</v>
          </cell>
          <cell r="N6636">
            <v>0</v>
          </cell>
          <cell r="O6636" t="str">
            <v>KQ-98-12</v>
          </cell>
          <cell r="P6636" t="str">
            <v>ПНР статического оборудования, шт.</v>
          </cell>
          <cell r="Q6636">
            <v>1</v>
          </cell>
        </row>
        <row r="6637">
          <cell r="E6637" t="str">
            <v>CM00-00-22-057</v>
          </cell>
          <cell r="F6637" t="str">
            <v>Колонное (массообменное) оборудование работающее с горючими продуктами под атмосферным давлением: от 500 до 750 м3 количество входов/выходов 4</v>
          </cell>
          <cell r="G6637" t="str">
            <v>Column (mass transfer) equipment operating with combustible products, at atmospheric pressure: 500 to 750 m3, number of inlets/outlets: 4</v>
          </cell>
          <cell r="H6637" t="str">
            <v>шт.</v>
          </cell>
          <cell r="I6637" t="str">
            <v>pcs.</v>
          </cell>
          <cell r="J6637">
            <v>0</v>
          </cell>
          <cell r="K6637">
            <v>0</v>
          </cell>
          <cell r="L6637" t="str">
            <v>KQ-98-00</v>
          </cell>
          <cell r="M6637" t="str">
            <v>ПНР, без ед. изм.</v>
          </cell>
          <cell r="N6637">
            <v>0</v>
          </cell>
          <cell r="O6637" t="str">
            <v>KQ-98-12</v>
          </cell>
          <cell r="P6637" t="str">
            <v>ПНР статического оборудования, шт.</v>
          </cell>
          <cell r="Q6637">
            <v>1</v>
          </cell>
        </row>
        <row r="6638">
          <cell r="E6638" t="str">
            <v>CM00-00-22-058</v>
          </cell>
          <cell r="F6638" t="str">
            <v>Колонное (массообменное) оборудование работающее с горючими продуктами под атмосферным давлением: от 500 до 750 м3 количество входов/выходов 5</v>
          </cell>
          <cell r="G6638" t="str">
            <v>Column (mass transfer) equipment operating with combustible products, at atmospheric pressure: 500 to 750 m3, number of inlets/outlets: 5</v>
          </cell>
          <cell r="H6638" t="str">
            <v>шт.</v>
          </cell>
          <cell r="I6638" t="str">
            <v>pcs.</v>
          </cell>
          <cell r="J6638">
            <v>0</v>
          </cell>
          <cell r="K6638">
            <v>0</v>
          </cell>
          <cell r="L6638" t="str">
            <v>KQ-98-00</v>
          </cell>
          <cell r="M6638" t="str">
            <v>ПНР, без ед. изм.</v>
          </cell>
          <cell r="N6638">
            <v>0</v>
          </cell>
          <cell r="O6638" t="str">
            <v>KQ-98-12</v>
          </cell>
          <cell r="P6638" t="str">
            <v>ПНР статического оборудования, шт.</v>
          </cell>
          <cell r="Q6638">
            <v>1</v>
          </cell>
        </row>
        <row r="6639">
          <cell r="E6639" t="str">
            <v>CM00-00-22-059</v>
          </cell>
          <cell r="F6639" t="str">
            <v>Колонное (массообменное) оборудование работающее с горючими продуктами под атмосферным давлением: от 500 до 750 м3 количество входов/выходов 6</v>
          </cell>
          <cell r="G6639" t="str">
            <v>Column (mass transfer) equipment operating with combustible products, at atmospheric pressure: 500 to 750 m3, number of inlets/outlets: 6</v>
          </cell>
          <cell r="H6639" t="str">
            <v>шт.</v>
          </cell>
          <cell r="I6639" t="str">
            <v>pcs.</v>
          </cell>
          <cell r="J6639">
            <v>0</v>
          </cell>
          <cell r="K6639">
            <v>0</v>
          </cell>
          <cell r="L6639" t="str">
            <v>KQ-98-00</v>
          </cell>
          <cell r="M6639" t="str">
            <v>ПНР, без ед. изм.</v>
          </cell>
          <cell r="N6639">
            <v>0</v>
          </cell>
          <cell r="O6639" t="str">
            <v>KQ-98-12</v>
          </cell>
          <cell r="P6639" t="str">
            <v>ПНР статического оборудования, шт.</v>
          </cell>
          <cell r="Q6639">
            <v>1</v>
          </cell>
        </row>
        <row r="6640">
          <cell r="E6640" t="str">
            <v>CM00-00-22-060</v>
          </cell>
          <cell r="F6640" t="str">
            <v>Колонное (массообменное) оборудование работающее с горючими продуктами под атмосферным давлением: от 500 до 750 м3 количество входов/выходов свыше 6</v>
          </cell>
          <cell r="G6640" t="str">
            <v>Column (mass transfer) equipment operating with combustible products, at atmospheric pressure: 500 to 750 m3, number of inlets/outlets: more than 6</v>
          </cell>
          <cell r="H6640" t="str">
            <v>шт.</v>
          </cell>
          <cell r="I6640" t="str">
            <v>pcs.</v>
          </cell>
          <cell r="J6640">
            <v>0</v>
          </cell>
          <cell r="K6640">
            <v>0</v>
          </cell>
          <cell r="L6640" t="str">
            <v>KQ-98-00</v>
          </cell>
          <cell r="M6640" t="str">
            <v>ПНР, без ед. изм.</v>
          </cell>
          <cell r="N6640">
            <v>0</v>
          </cell>
          <cell r="O6640" t="str">
            <v>KQ-98-12</v>
          </cell>
          <cell r="P6640" t="str">
            <v>ПНР статического оборудования, шт.</v>
          </cell>
          <cell r="Q6640">
            <v>1</v>
          </cell>
        </row>
        <row r="6641">
          <cell r="E6641" t="str">
            <v>CM00-00-22-061</v>
          </cell>
          <cell r="F6641" t="str">
            <v>Колонное (массообменное) оборудование работающее с горючими продуктами под атмосферным давлением: от 750 до 1000 м3 количество входов/выходов 3</v>
          </cell>
          <cell r="G6641" t="str">
            <v>Column (mass transfer) equipment operating with combustible products, at atmospheric pressure: 750 to 1000 m3, number of inlets/outlets: 3</v>
          </cell>
          <cell r="H6641" t="str">
            <v>шт.</v>
          </cell>
          <cell r="I6641" t="str">
            <v>pcs.</v>
          </cell>
          <cell r="J6641">
            <v>0</v>
          </cell>
          <cell r="K6641">
            <v>0</v>
          </cell>
          <cell r="L6641" t="str">
            <v>KQ-98-00</v>
          </cell>
          <cell r="M6641" t="str">
            <v>ПНР, без ед. изм.</v>
          </cell>
          <cell r="N6641">
            <v>0</v>
          </cell>
          <cell r="O6641" t="str">
            <v>KQ-98-12</v>
          </cell>
          <cell r="P6641" t="str">
            <v>ПНР статического оборудования, шт.</v>
          </cell>
          <cell r="Q6641">
            <v>1</v>
          </cell>
        </row>
        <row r="6642">
          <cell r="E6642" t="str">
            <v>CM00-00-22-062</v>
          </cell>
          <cell r="F6642" t="str">
            <v>Колонное (массообменное) оборудование работающее с горючими продуктами под атмосферным давлением: от 750 до 1000 м3 количество входов/выходов 4</v>
          </cell>
          <cell r="G6642" t="str">
            <v>Column (mass transfer) equipment operating with combustible products, at atmospheric pressure: 750 to 1000 m3, number of inlets/outlets: 4</v>
          </cell>
          <cell r="H6642" t="str">
            <v>шт.</v>
          </cell>
          <cell r="I6642" t="str">
            <v>pcs.</v>
          </cell>
          <cell r="J6642">
            <v>0</v>
          </cell>
          <cell r="K6642">
            <v>0</v>
          </cell>
          <cell r="L6642" t="str">
            <v>KQ-98-00</v>
          </cell>
          <cell r="M6642" t="str">
            <v>ПНР, без ед. изм.</v>
          </cell>
          <cell r="N6642">
            <v>0</v>
          </cell>
          <cell r="O6642" t="str">
            <v>KQ-98-12</v>
          </cell>
          <cell r="P6642" t="str">
            <v>ПНР статического оборудования, шт.</v>
          </cell>
          <cell r="Q6642">
            <v>1</v>
          </cell>
        </row>
        <row r="6643">
          <cell r="E6643" t="str">
            <v>CM00-00-22-063</v>
          </cell>
          <cell r="F6643" t="str">
            <v>Колонное (массообменное) оборудование работающее с горючими продуктами под атмосферным давлением: от 750 до 1000 м3 количество входов/выходов 5</v>
          </cell>
          <cell r="G6643" t="str">
            <v>Column (mass transfer) equipment operating with combustible products, at atmospheric pressure: 750 to 1000 m3, number of inlets/outlets: 5</v>
          </cell>
          <cell r="H6643" t="str">
            <v>шт.</v>
          </cell>
          <cell r="I6643" t="str">
            <v>pcs.</v>
          </cell>
          <cell r="J6643">
            <v>0</v>
          </cell>
          <cell r="K6643">
            <v>0</v>
          </cell>
          <cell r="L6643" t="str">
            <v>KQ-98-00</v>
          </cell>
          <cell r="M6643" t="str">
            <v>ПНР, без ед. изм.</v>
          </cell>
          <cell r="N6643">
            <v>0</v>
          </cell>
          <cell r="O6643" t="str">
            <v>KQ-98-12</v>
          </cell>
          <cell r="P6643" t="str">
            <v>ПНР статического оборудования, шт.</v>
          </cell>
          <cell r="Q6643">
            <v>1</v>
          </cell>
        </row>
        <row r="6644">
          <cell r="E6644" t="str">
            <v>CM00-00-22-064</v>
          </cell>
          <cell r="F6644" t="str">
            <v>Колонное (массообменное) оборудование работающее с горючими продуктами под атмосферным давлением: от 750 до 1000 м3 количество входов/выходов 6</v>
          </cell>
          <cell r="G6644" t="str">
            <v>Column (mass transfer) equipment operating with combustible products, at atmospheric pressure: 750 to 1000 m3, number of inlets/outlets: 6</v>
          </cell>
          <cell r="H6644" t="str">
            <v>шт.</v>
          </cell>
          <cell r="I6644" t="str">
            <v>pcs.</v>
          </cell>
          <cell r="J6644">
            <v>0</v>
          </cell>
          <cell r="K6644">
            <v>0</v>
          </cell>
          <cell r="L6644" t="str">
            <v>KQ-98-00</v>
          </cell>
          <cell r="M6644" t="str">
            <v>ПНР, без ед. изм.</v>
          </cell>
          <cell r="N6644">
            <v>0</v>
          </cell>
          <cell r="O6644" t="str">
            <v>KQ-98-12</v>
          </cell>
          <cell r="P6644" t="str">
            <v>ПНР статического оборудования, шт.</v>
          </cell>
          <cell r="Q6644">
            <v>1</v>
          </cell>
        </row>
        <row r="6645">
          <cell r="E6645" t="str">
            <v>CM00-00-22-065</v>
          </cell>
          <cell r="F6645" t="str">
            <v>Колонное (массообменное) оборудование работающее с горючими продуктами под атмосферным давлением: от 750 до 1000 м3 количество входов/выходов свыше 6</v>
          </cell>
          <cell r="G6645" t="str">
            <v>Column (mass transfer) equipment operating with combustible products, at atmospheric pressure: 750 to 1000 m3, number of inlets/outlets: more than 6</v>
          </cell>
          <cell r="H6645" t="str">
            <v>шт.</v>
          </cell>
          <cell r="I6645" t="str">
            <v>pcs.</v>
          </cell>
          <cell r="J6645">
            <v>0</v>
          </cell>
          <cell r="K6645">
            <v>0</v>
          </cell>
          <cell r="L6645" t="str">
            <v>KQ-98-00</v>
          </cell>
          <cell r="M6645" t="str">
            <v>ПНР, без ед. изм.</v>
          </cell>
          <cell r="N6645">
            <v>0</v>
          </cell>
          <cell r="O6645" t="str">
            <v>KQ-98-12</v>
          </cell>
          <cell r="P6645" t="str">
            <v>ПНР статического оборудования, шт.</v>
          </cell>
          <cell r="Q6645">
            <v>1</v>
          </cell>
        </row>
        <row r="6646">
          <cell r="E6646" t="str">
            <v>CM00-00-22-066</v>
          </cell>
          <cell r="F6646" t="str">
            <v>Колонное (массообменное) оборудование работающее с горючими продуктами под атмосферным давлением: свыше 1000 м3 количество входов/выходов 3</v>
          </cell>
          <cell r="G6646" t="str">
            <v>Column (mass transfer) equipment operating with combustible products, at atmospheric pressure: over 1000 m3, number of inlets/outlets: 3</v>
          </cell>
          <cell r="H6646" t="str">
            <v>шт.</v>
          </cell>
          <cell r="I6646" t="str">
            <v>pcs.</v>
          </cell>
          <cell r="J6646">
            <v>0</v>
          </cell>
          <cell r="K6646">
            <v>0</v>
          </cell>
          <cell r="L6646" t="str">
            <v>KQ-98-00</v>
          </cell>
          <cell r="M6646" t="str">
            <v>ПНР, без ед. изм.</v>
          </cell>
          <cell r="N6646">
            <v>0</v>
          </cell>
          <cell r="O6646" t="str">
            <v>KQ-98-12</v>
          </cell>
          <cell r="P6646" t="str">
            <v>ПНР статического оборудования, шт.</v>
          </cell>
          <cell r="Q6646">
            <v>1</v>
          </cell>
        </row>
        <row r="6647">
          <cell r="E6647" t="str">
            <v>CM00-00-22-067</v>
          </cell>
          <cell r="F6647" t="str">
            <v>Колонное (массообменное) оборудование работающее с горючими продуктами под атмосферным давлением: свыше 1000 м3 количество входов/выходов 4</v>
          </cell>
          <cell r="G6647" t="str">
            <v>Column (mass transfer) equipment operating with combustible products, at atmospheric pressure: over 1000 m3, number of inlets/outlets: 4</v>
          </cell>
          <cell r="H6647" t="str">
            <v>шт.</v>
          </cell>
          <cell r="I6647" t="str">
            <v>pcs.</v>
          </cell>
          <cell r="J6647">
            <v>0</v>
          </cell>
          <cell r="K6647">
            <v>0</v>
          </cell>
          <cell r="L6647" t="str">
            <v>KQ-98-00</v>
          </cell>
          <cell r="M6647" t="str">
            <v>ПНР, без ед. изм.</v>
          </cell>
          <cell r="N6647">
            <v>0</v>
          </cell>
          <cell r="O6647" t="str">
            <v>KQ-98-12</v>
          </cell>
          <cell r="P6647" t="str">
            <v>ПНР статического оборудования, шт.</v>
          </cell>
          <cell r="Q6647">
            <v>1</v>
          </cell>
        </row>
        <row r="6648">
          <cell r="E6648" t="str">
            <v>CM00-00-22-068</v>
          </cell>
          <cell r="F6648" t="str">
            <v>Колонное (массообменное) оборудование работающее с горючими продуктами под атмосферным давлением: свыше 1000 м3 количество входов/выходов 5</v>
          </cell>
          <cell r="G6648" t="str">
            <v>Column (mass transfer) equipment operating with combustible products, at atmospheric pressure: over 1000 m3, number of inlets/outlets: 5</v>
          </cell>
          <cell r="H6648" t="str">
            <v>шт.</v>
          </cell>
          <cell r="I6648" t="str">
            <v>pcs.</v>
          </cell>
          <cell r="J6648">
            <v>0</v>
          </cell>
          <cell r="K6648">
            <v>0</v>
          </cell>
          <cell r="L6648" t="str">
            <v>KQ-98-00</v>
          </cell>
          <cell r="M6648" t="str">
            <v>ПНР, без ед. изм.</v>
          </cell>
          <cell r="N6648">
            <v>0</v>
          </cell>
          <cell r="O6648" t="str">
            <v>KQ-98-12</v>
          </cell>
          <cell r="P6648" t="str">
            <v>ПНР статического оборудования, шт.</v>
          </cell>
          <cell r="Q6648">
            <v>1</v>
          </cell>
        </row>
        <row r="6649">
          <cell r="E6649" t="str">
            <v>CM00-00-22-069</v>
          </cell>
          <cell r="F6649" t="str">
            <v>Колонное (массообменное) оборудование работающее с горючими продуктами под атмосферным давлением: свыше 1000 м3 количество входов/выходов 6</v>
          </cell>
          <cell r="G6649" t="str">
            <v>Column (mass transfer) equipment operating with combustible products, at atmospheric pressure: over 1000 m3, number of inlets/outlets: 6</v>
          </cell>
          <cell r="H6649" t="str">
            <v>шт.</v>
          </cell>
          <cell r="I6649" t="str">
            <v>pcs.</v>
          </cell>
          <cell r="J6649">
            <v>0</v>
          </cell>
          <cell r="K6649">
            <v>0</v>
          </cell>
          <cell r="L6649" t="str">
            <v>KQ-98-00</v>
          </cell>
          <cell r="M6649" t="str">
            <v>ПНР, без ед. изм.</v>
          </cell>
          <cell r="N6649">
            <v>0</v>
          </cell>
          <cell r="O6649" t="str">
            <v>KQ-98-12</v>
          </cell>
          <cell r="P6649" t="str">
            <v>ПНР статического оборудования, шт.</v>
          </cell>
          <cell r="Q6649">
            <v>1</v>
          </cell>
        </row>
        <row r="6650">
          <cell r="E6650" t="str">
            <v>CM00-00-22-070</v>
          </cell>
          <cell r="F6650" t="str">
            <v>Колонное (массообменное) оборудование работающее с горючими продуктами под атмосферным давлением: свыше 1000 м3 количество входов/выходов свыше 6</v>
          </cell>
          <cell r="G6650" t="str">
            <v>Column (mass transfer) equipment operating with combustible products, at atmospheric pressure: over 1000 m3, number of inlets/outlets: more than 6</v>
          </cell>
          <cell r="H6650" t="str">
            <v>шт.</v>
          </cell>
          <cell r="I6650" t="str">
            <v>pcs.</v>
          </cell>
          <cell r="J6650">
            <v>0</v>
          </cell>
          <cell r="K6650">
            <v>0</v>
          </cell>
          <cell r="L6650" t="str">
            <v>KQ-98-00</v>
          </cell>
          <cell r="M6650" t="str">
            <v>ПНР, без ед. изм.</v>
          </cell>
          <cell r="N6650">
            <v>0</v>
          </cell>
          <cell r="O6650" t="str">
            <v>KQ-98-12</v>
          </cell>
          <cell r="P6650" t="str">
            <v>ПНР статического оборудования, шт.</v>
          </cell>
          <cell r="Q6650">
            <v>1</v>
          </cell>
        </row>
        <row r="6651">
          <cell r="E6651" t="str">
            <v>CM00-00-22-071</v>
          </cell>
          <cell r="F6651" t="str">
            <v>Колонное (массообменное) оборудование работающее с горючими продуктами под вакуумом: до 50 м3 количество входов/выходов 3</v>
          </cell>
          <cell r="G6651" t="str">
            <v>Column (mass transfer) equipment operating with combustible products, under vacuum: up to 50 m3, number of inlets/outlets: 3</v>
          </cell>
          <cell r="H6651" t="str">
            <v>шт.</v>
          </cell>
          <cell r="I6651" t="str">
            <v>pcs.</v>
          </cell>
          <cell r="J6651">
            <v>0</v>
          </cell>
          <cell r="K6651">
            <v>0</v>
          </cell>
          <cell r="L6651" t="str">
            <v>KQ-98-00</v>
          </cell>
          <cell r="M6651" t="str">
            <v>ПНР, без ед. изм.</v>
          </cell>
          <cell r="N6651">
            <v>0</v>
          </cell>
          <cell r="O6651" t="str">
            <v>KQ-98-12</v>
          </cell>
          <cell r="P6651" t="str">
            <v>ПНР статического оборудования, шт.</v>
          </cell>
          <cell r="Q6651">
            <v>1</v>
          </cell>
        </row>
        <row r="6652">
          <cell r="E6652" t="str">
            <v>CM00-00-22-072</v>
          </cell>
          <cell r="F6652" t="str">
            <v>Колонное (массообменное) оборудование работающее с горючими продуктами под вакуумом: до 50 м3 количество входов/выходов 4</v>
          </cell>
          <cell r="G6652" t="str">
            <v>Column (mass transfer) equipment operating with combustible products, under vacuum: up to 50 m3, number of inlets/outlets: 4</v>
          </cell>
          <cell r="H6652" t="str">
            <v>шт.</v>
          </cell>
          <cell r="I6652" t="str">
            <v>pcs.</v>
          </cell>
          <cell r="J6652">
            <v>0</v>
          </cell>
          <cell r="K6652">
            <v>0</v>
          </cell>
          <cell r="L6652" t="str">
            <v>KQ-98-00</v>
          </cell>
          <cell r="M6652" t="str">
            <v>ПНР, без ед. изм.</v>
          </cell>
          <cell r="N6652">
            <v>0</v>
          </cell>
          <cell r="O6652" t="str">
            <v>KQ-98-12</v>
          </cell>
          <cell r="P6652" t="str">
            <v>ПНР статического оборудования, шт.</v>
          </cell>
          <cell r="Q6652">
            <v>1</v>
          </cell>
        </row>
        <row r="6653">
          <cell r="E6653" t="str">
            <v>CM00-00-22-073</v>
          </cell>
          <cell r="F6653" t="str">
            <v>Колонное (массообменное) оборудование работающее с горючими продуктами под вакуумом: до 50 м3 количество входов/выходов 5</v>
          </cell>
          <cell r="G6653" t="str">
            <v>Column (mass transfer) equipment operating with combustible products, under vacuum: up to 50 m3, number of inlets/outlets: 5</v>
          </cell>
          <cell r="H6653" t="str">
            <v>шт.</v>
          </cell>
          <cell r="I6653" t="str">
            <v>pcs.</v>
          </cell>
          <cell r="J6653">
            <v>0</v>
          </cell>
          <cell r="K6653">
            <v>0</v>
          </cell>
          <cell r="L6653" t="str">
            <v>KQ-98-00</v>
          </cell>
          <cell r="M6653" t="str">
            <v>ПНР, без ед. изм.</v>
          </cell>
          <cell r="N6653">
            <v>0</v>
          </cell>
          <cell r="O6653" t="str">
            <v>KQ-98-12</v>
          </cell>
          <cell r="P6653" t="str">
            <v>ПНР статического оборудования, шт.</v>
          </cell>
          <cell r="Q6653">
            <v>1</v>
          </cell>
        </row>
        <row r="6654">
          <cell r="E6654" t="str">
            <v>CM00-00-22-074</v>
          </cell>
          <cell r="F6654" t="str">
            <v>Колонное (массообменное) оборудование работающее с горючими продуктами под вакуумом: до 50 м3 количество входов/выходов 6</v>
          </cell>
          <cell r="G6654" t="str">
            <v>Column (mass transfer) equipment operating with combustible products, under vacuum: up to 50 m3, number of inlets/outlets: 6</v>
          </cell>
          <cell r="H6654" t="str">
            <v>шт.</v>
          </cell>
          <cell r="I6654" t="str">
            <v>pcs.</v>
          </cell>
          <cell r="J6654">
            <v>0</v>
          </cell>
          <cell r="K6654">
            <v>0</v>
          </cell>
          <cell r="L6654" t="str">
            <v>KQ-98-00</v>
          </cell>
          <cell r="M6654" t="str">
            <v>ПНР, без ед. изм.</v>
          </cell>
          <cell r="N6654">
            <v>0</v>
          </cell>
          <cell r="O6654" t="str">
            <v>KQ-98-12</v>
          </cell>
          <cell r="P6654" t="str">
            <v>ПНР статического оборудования, шт.</v>
          </cell>
          <cell r="Q6654">
            <v>1</v>
          </cell>
        </row>
        <row r="6655">
          <cell r="E6655" t="str">
            <v>CM00-00-22-075</v>
          </cell>
          <cell r="F6655" t="str">
            <v>Колонное (массообменное) оборудование работающее с горючими продуктами под вакуумом: до 50 м3 количество входов/выходов свыше 6</v>
          </cell>
          <cell r="G6655" t="str">
            <v>Column (mass transfer) equipment operating with combustible products, under vacuum: up to 50 m3, number of inlets/outlets: more than 6</v>
          </cell>
          <cell r="H6655" t="str">
            <v>шт.</v>
          </cell>
          <cell r="I6655" t="str">
            <v>pcs.</v>
          </cell>
          <cell r="J6655">
            <v>0</v>
          </cell>
          <cell r="K6655">
            <v>0</v>
          </cell>
          <cell r="L6655" t="str">
            <v>KQ-98-00</v>
          </cell>
          <cell r="M6655" t="str">
            <v>ПНР, без ед. изм.</v>
          </cell>
          <cell r="N6655">
            <v>0</v>
          </cell>
          <cell r="O6655" t="str">
            <v>KQ-98-12</v>
          </cell>
          <cell r="P6655" t="str">
            <v>ПНР статического оборудования, шт.</v>
          </cell>
          <cell r="Q6655">
            <v>1</v>
          </cell>
        </row>
        <row r="6656">
          <cell r="E6656" t="str">
            <v>CM00-00-22-076</v>
          </cell>
          <cell r="F6656" t="str">
            <v>Колонное (массообменное) оборудование работающее с горючими продуктами под вакуумом: от 50 до 100 м3 количество входов/выходов 3</v>
          </cell>
          <cell r="G6656" t="str">
            <v>Column (mass transfer) equipment operating with combustible products, under vacuum: 50 to 100 m3, number of inlets/outlets: 3</v>
          </cell>
          <cell r="H6656" t="str">
            <v>шт.</v>
          </cell>
          <cell r="I6656" t="str">
            <v>pcs.</v>
          </cell>
          <cell r="J6656">
            <v>0</v>
          </cell>
          <cell r="K6656">
            <v>0</v>
          </cell>
          <cell r="L6656" t="str">
            <v>KQ-98-00</v>
          </cell>
          <cell r="M6656" t="str">
            <v>ПНР, без ед. изм.</v>
          </cell>
          <cell r="N6656">
            <v>0</v>
          </cell>
          <cell r="O6656" t="str">
            <v>KQ-98-12</v>
          </cell>
          <cell r="P6656" t="str">
            <v>ПНР статического оборудования, шт.</v>
          </cell>
          <cell r="Q6656">
            <v>1</v>
          </cell>
        </row>
        <row r="6657">
          <cell r="E6657" t="str">
            <v>CM00-00-22-077</v>
          </cell>
          <cell r="F6657" t="str">
            <v>Колонное (массообменное) оборудование работающее с горючими продуктами под вакуумом: от 50 до 100 м3 количество входов/выходов 4</v>
          </cell>
          <cell r="G6657" t="str">
            <v>Column (mass transfer) equipment operating with combustible products, under vacuum: 50 to 100 m3, number of inlets/outlets: 4</v>
          </cell>
          <cell r="H6657" t="str">
            <v>шт.</v>
          </cell>
          <cell r="I6657" t="str">
            <v>pcs.</v>
          </cell>
          <cell r="J6657">
            <v>0</v>
          </cell>
          <cell r="K6657">
            <v>0</v>
          </cell>
          <cell r="L6657" t="str">
            <v>KQ-98-00</v>
          </cell>
          <cell r="M6657" t="str">
            <v>ПНР, без ед. изм.</v>
          </cell>
          <cell r="N6657">
            <v>0</v>
          </cell>
          <cell r="O6657" t="str">
            <v>KQ-98-12</v>
          </cell>
          <cell r="P6657" t="str">
            <v>ПНР статического оборудования, шт.</v>
          </cell>
          <cell r="Q6657">
            <v>1</v>
          </cell>
        </row>
        <row r="6658">
          <cell r="E6658" t="str">
            <v>CM00-00-22-078</v>
          </cell>
          <cell r="F6658" t="str">
            <v>Колонное (массообменное) оборудование работающее с горючими продуктами под вакуумом: от 50 до 100 м3 количество входов/выходов 5</v>
          </cell>
          <cell r="G6658" t="str">
            <v>Column (mass transfer) equipment operating with combustible products, under vacuum: 50 to 100 m3, number of inlets/outlets: 5</v>
          </cell>
          <cell r="H6658" t="str">
            <v>шт.</v>
          </cell>
          <cell r="I6658" t="str">
            <v>pcs.</v>
          </cell>
          <cell r="J6658">
            <v>0</v>
          </cell>
          <cell r="K6658">
            <v>0</v>
          </cell>
          <cell r="L6658" t="str">
            <v>KQ-98-00</v>
          </cell>
          <cell r="M6658" t="str">
            <v>ПНР, без ед. изм.</v>
          </cell>
          <cell r="N6658">
            <v>0</v>
          </cell>
          <cell r="O6658" t="str">
            <v>KQ-98-12</v>
          </cell>
          <cell r="P6658" t="str">
            <v>ПНР статического оборудования, шт.</v>
          </cell>
          <cell r="Q6658">
            <v>1</v>
          </cell>
        </row>
        <row r="6659">
          <cell r="E6659" t="str">
            <v>CM00-00-22-079</v>
          </cell>
          <cell r="F6659" t="str">
            <v>Колонное (массообменное) оборудование работающее с горючими продуктами под вакуумом: от 50 до 100 м3 количество входов/выходов 6</v>
          </cell>
          <cell r="G6659" t="str">
            <v>Column (mass transfer) equipment operating with combustible products, under vacuum: 50 to 100 m3, number of inlets/outlets: 6</v>
          </cell>
          <cell r="H6659" t="str">
            <v>шт.</v>
          </cell>
          <cell r="I6659" t="str">
            <v>pcs.</v>
          </cell>
          <cell r="J6659">
            <v>0</v>
          </cell>
          <cell r="K6659">
            <v>0</v>
          </cell>
          <cell r="L6659" t="str">
            <v>KQ-98-00</v>
          </cell>
          <cell r="M6659" t="str">
            <v>ПНР, без ед. изм.</v>
          </cell>
          <cell r="N6659">
            <v>0</v>
          </cell>
          <cell r="O6659" t="str">
            <v>KQ-98-12</v>
          </cell>
          <cell r="P6659" t="str">
            <v>ПНР статического оборудования, шт.</v>
          </cell>
          <cell r="Q6659">
            <v>1</v>
          </cell>
        </row>
        <row r="6660">
          <cell r="E6660" t="str">
            <v>CM00-00-22-080</v>
          </cell>
          <cell r="F6660" t="str">
            <v>Колонное (массообменное) оборудование работающее с горючими продуктами под вакуумом: от 50 до 100 м3 количество входов/выходов свыше 6</v>
          </cell>
          <cell r="G6660" t="str">
            <v>Column (mass transfer) equipment operating with combustible products, under vacuum: 50 to 100 m3, number of inlets/outlets: more than 6</v>
          </cell>
          <cell r="H6660" t="str">
            <v>шт.</v>
          </cell>
          <cell r="I6660" t="str">
            <v>pcs.</v>
          </cell>
          <cell r="J6660">
            <v>0</v>
          </cell>
          <cell r="K6660">
            <v>0</v>
          </cell>
          <cell r="L6660" t="str">
            <v>KQ-98-00</v>
          </cell>
          <cell r="M6660" t="str">
            <v>ПНР, без ед. изм.</v>
          </cell>
          <cell r="N6660">
            <v>0</v>
          </cell>
          <cell r="O6660" t="str">
            <v>KQ-98-12</v>
          </cell>
          <cell r="P6660" t="str">
            <v>ПНР статического оборудования, шт.</v>
          </cell>
          <cell r="Q6660">
            <v>1</v>
          </cell>
        </row>
        <row r="6661">
          <cell r="E6661" t="str">
            <v>CM00-00-22-081</v>
          </cell>
          <cell r="F6661" t="str">
            <v>Колонное (массообменное) оборудование работающее с горючими продуктами под вакуумом: от 100 до 200 м3 количество входов/выходов 3</v>
          </cell>
          <cell r="G6661" t="str">
            <v>Column (mass transfer) equipment operating with combustible products, under vacuum: 100 to 200 m3, number of inlets/outlets: 3</v>
          </cell>
          <cell r="H6661" t="str">
            <v>шт.</v>
          </cell>
          <cell r="I6661" t="str">
            <v>pcs.</v>
          </cell>
          <cell r="J6661">
            <v>0</v>
          </cell>
          <cell r="K6661">
            <v>0</v>
          </cell>
          <cell r="L6661" t="str">
            <v>KQ-98-00</v>
          </cell>
          <cell r="M6661" t="str">
            <v>ПНР, без ед. изм.</v>
          </cell>
          <cell r="N6661">
            <v>0</v>
          </cell>
          <cell r="O6661" t="str">
            <v>KQ-98-12</v>
          </cell>
          <cell r="P6661" t="str">
            <v>ПНР статического оборудования, шт.</v>
          </cell>
          <cell r="Q6661">
            <v>1</v>
          </cell>
        </row>
        <row r="6662">
          <cell r="E6662" t="str">
            <v>CM00-00-22-082</v>
          </cell>
          <cell r="F6662" t="str">
            <v>Колонное (массообменное) оборудование работающее с горючими продуктами под вакуумом: от 100 до 200 м3 количество входов/выходов 4</v>
          </cell>
          <cell r="G6662" t="str">
            <v>Column (mass transfer) equipment operating with combustible products, under vacuum: 100 to 200 m3, number of inlets/outlets: 4</v>
          </cell>
          <cell r="H6662" t="str">
            <v>шт.</v>
          </cell>
          <cell r="I6662" t="str">
            <v>pcs.</v>
          </cell>
          <cell r="J6662">
            <v>0</v>
          </cell>
          <cell r="K6662">
            <v>0</v>
          </cell>
          <cell r="L6662" t="str">
            <v>KQ-98-00</v>
          </cell>
          <cell r="M6662" t="str">
            <v>ПНР, без ед. изм.</v>
          </cell>
          <cell r="N6662">
            <v>0</v>
          </cell>
          <cell r="O6662" t="str">
            <v>KQ-98-12</v>
          </cell>
          <cell r="P6662" t="str">
            <v>ПНР статического оборудования, шт.</v>
          </cell>
          <cell r="Q6662">
            <v>1</v>
          </cell>
        </row>
        <row r="6663">
          <cell r="E6663" t="str">
            <v>CM00-00-22-083</v>
          </cell>
          <cell r="F6663" t="str">
            <v>Колонное (массообменное) оборудование работающее с горючими продуктами под вакуумом: от 100 до 200 м3 количество входов/выходов 5</v>
          </cell>
          <cell r="G6663" t="str">
            <v>Column (mass transfer) equipment operating with combustible products, under vacuum: 100 to 200 m3, number of inlets/outlets: 5</v>
          </cell>
          <cell r="H6663" t="str">
            <v>шт.</v>
          </cell>
          <cell r="I6663" t="str">
            <v>pcs.</v>
          </cell>
          <cell r="J6663">
            <v>0</v>
          </cell>
          <cell r="K6663">
            <v>0</v>
          </cell>
          <cell r="L6663" t="str">
            <v>KQ-98-00</v>
          </cell>
          <cell r="M6663" t="str">
            <v>ПНР, без ед. изм.</v>
          </cell>
          <cell r="N6663">
            <v>0</v>
          </cell>
          <cell r="O6663" t="str">
            <v>KQ-98-12</v>
          </cell>
          <cell r="P6663" t="str">
            <v>ПНР статического оборудования, шт.</v>
          </cell>
          <cell r="Q6663">
            <v>1</v>
          </cell>
        </row>
        <row r="6664">
          <cell r="E6664" t="str">
            <v>CM00-00-22-084</v>
          </cell>
          <cell r="F6664" t="str">
            <v>Колонное (массообменное) оборудование работающее с горючими продуктами под вакуумом: от 100 до 200 м3 количество входов/выходов 6</v>
          </cell>
          <cell r="G6664" t="str">
            <v>Column (mass transfer) equipment operating with combustible products, under vacuum: 100 to 200 m3, number of inlets/outlets: 6</v>
          </cell>
          <cell r="H6664" t="str">
            <v>шт.</v>
          </cell>
          <cell r="I6664" t="str">
            <v>pcs.</v>
          </cell>
          <cell r="J6664">
            <v>0</v>
          </cell>
          <cell r="K6664">
            <v>0</v>
          </cell>
          <cell r="L6664" t="str">
            <v>KQ-98-00</v>
          </cell>
          <cell r="M6664" t="str">
            <v>ПНР, без ед. изм.</v>
          </cell>
          <cell r="N6664">
            <v>0</v>
          </cell>
          <cell r="O6664" t="str">
            <v>KQ-98-12</v>
          </cell>
          <cell r="P6664" t="str">
            <v>ПНР статического оборудования, шт.</v>
          </cell>
          <cell r="Q6664">
            <v>1</v>
          </cell>
        </row>
        <row r="6665">
          <cell r="E6665" t="str">
            <v>CM00-00-22-085</v>
          </cell>
          <cell r="F6665" t="str">
            <v>Колонное (массообменное) оборудование работающее с горючими продуктами под вакуумом: от 100 до 200 м3 количество входов/выходов свыше 6</v>
          </cell>
          <cell r="G6665" t="str">
            <v>Column (mass transfer) equipment operating with combustible products, under vacuum: 100 to 200 m3, number of inlets/outlets: more than 6</v>
          </cell>
          <cell r="H6665" t="str">
            <v>шт.</v>
          </cell>
          <cell r="I6665" t="str">
            <v>pcs.</v>
          </cell>
          <cell r="J6665">
            <v>0</v>
          </cell>
          <cell r="K6665">
            <v>0</v>
          </cell>
          <cell r="L6665" t="str">
            <v>KQ-98-00</v>
          </cell>
          <cell r="M6665" t="str">
            <v>ПНР, без ед. изм.</v>
          </cell>
          <cell r="N6665">
            <v>0</v>
          </cell>
          <cell r="O6665" t="str">
            <v>KQ-98-12</v>
          </cell>
          <cell r="P6665" t="str">
            <v>ПНР статического оборудования, шт.</v>
          </cell>
          <cell r="Q6665">
            <v>1</v>
          </cell>
        </row>
        <row r="6666">
          <cell r="E6666" t="str">
            <v>CM00-00-22-086</v>
          </cell>
          <cell r="F6666" t="str">
            <v>Колонное (массообменное) оборудование работающее с горючими продуктами под вакуумом: от 200 до 500 м3 количество входов/выходов 3</v>
          </cell>
          <cell r="G6666" t="str">
            <v>Column (mass transfer) equipment operating with combustible products, under vacuum: 200 to 500 m3, number of inlets/outlets: 3</v>
          </cell>
          <cell r="H6666" t="str">
            <v>шт.</v>
          </cell>
          <cell r="I6666" t="str">
            <v>pcs.</v>
          </cell>
          <cell r="J6666">
            <v>0</v>
          </cell>
          <cell r="K6666">
            <v>0</v>
          </cell>
          <cell r="L6666" t="str">
            <v>KQ-98-00</v>
          </cell>
          <cell r="M6666" t="str">
            <v>ПНР, без ед. изм.</v>
          </cell>
          <cell r="N6666">
            <v>0</v>
          </cell>
          <cell r="O6666" t="str">
            <v>KQ-98-12</v>
          </cell>
          <cell r="P6666" t="str">
            <v>ПНР статического оборудования, шт.</v>
          </cell>
          <cell r="Q6666">
            <v>1</v>
          </cell>
        </row>
        <row r="6667">
          <cell r="E6667" t="str">
            <v>CM00-00-22-087</v>
          </cell>
          <cell r="F6667" t="str">
            <v>Колонное (массообменное) оборудование работающее с горючими продуктами под вакуумом: от 200 до 500 м3 количество входов/выходов 4</v>
          </cell>
          <cell r="G6667" t="str">
            <v>Column (mass transfer) equipment operating with combustible products, under vacuum: 200 to 500 m3, number of inlets/outlets: 4</v>
          </cell>
          <cell r="H6667" t="str">
            <v>шт.</v>
          </cell>
          <cell r="I6667" t="str">
            <v>pcs.</v>
          </cell>
          <cell r="J6667">
            <v>0</v>
          </cell>
          <cell r="K6667">
            <v>0</v>
          </cell>
          <cell r="L6667" t="str">
            <v>KQ-98-00</v>
          </cell>
          <cell r="M6667" t="str">
            <v>ПНР, без ед. изм.</v>
          </cell>
          <cell r="N6667">
            <v>0</v>
          </cell>
          <cell r="O6667" t="str">
            <v>KQ-98-12</v>
          </cell>
          <cell r="P6667" t="str">
            <v>ПНР статического оборудования, шт.</v>
          </cell>
          <cell r="Q6667">
            <v>1</v>
          </cell>
        </row>
        <row r="6668">
          <cell r="E6668" t="str">
            <v>CM00-00-22-088</v>
          </cell>
          <cell r="F6668" t="str">
            <v>Колонное (массообменное) оборудование работающее с горючими продуктами под вакуумом: от 200 до 500 м3 количество входов/выходов 5</v>
          </cell>
          <cell r="G6668" t="str">
            <v>Column (mass transfer) equipment operating with combustible products, under vacuum: 200 to 500 m3, number of inlets/outlets: 5</v>
          </cell>
          <cell r="H6668" t="str">
            <v>шт.</v>
          </cell>
          <cell r="I6668" t="str">
            <v>pcs.</v>
          </cell>
          <cell r="J6668">
            <v>0</v>
          </cell>
          <cell r="K6668">
            <v>0</v>
          </cell>
          <cell r="L6668" t="str">
            <v>KQ-98-00</v>
          </cell>
          <cell r="M6668" t="str">
            <v>ПНР, без ед. изм.</v>
          </cell>
          <cell r="N6668">
            <v>0</v>
          </cell>
          <cell r="O6668" t="str">
            <v>KQ-98-12</v>
          </cell>
          <cell r="P6668" t="str">
            <v>ПНР статического оборудования, шт.</v>
          </cell>
          <cell r="Q6668">
            <v>1</v>
          </cell>
        </row>
        <row r="6669">
          <cell r="E6669" t="str">
            <v>CM00-00-22-089</v>
          </cell>
          <cell r="F6669" t="str">
            <v>Колонное (массообменное) оборудование работающее с горючими продуктами под вакуумом: от 200 до 500 м3 количество входов/выходов 6</v>
          </cell>
          <cell r="G6669" t="str">
            <v>Column (mass transfer) equipment operating with combustible products, under vacuum: 200 to 500 m3, number of inlets/outlets: 6</v>
          </cell>
          <cell r="H6669" t="str">
            <v>шт.</v>
          </cell>
          <cell r="I6669" t="str">
            <v>pcs.</v>
          </cell>
          <cell r="J6669">
            <v>0</v>
          </cell>
          <cell r="K6669">
            <v>0</v>
          </cell>
          <cell r="L6669" t="str">
            <v>KQ-98-00</v>
          </cell>
          <cell r="M6669" t="str">
            <v>ПНР, без ед. изм.</v>
          </cell>
          <cell r="N6669">
            <v>0</v>
          </cell>
          <cell r="O6669" t="str">
            <v>KQ-98-12</v>
          </cell>
          <cell r="P6669" t="str">
            <v>ПНР статического оборудования, шт.</v>
          </cell>
          <cell r="Q6669">
            <v>1</v>
          </cell>
        </row>
        <row r="6670">
          <cell r="E6670" t="str">
            <v>CM00-00-22-090</v>
          </cell>
          <cell r="F6670" t="str">
            <v>Колонное (массообменное) оборудование работающее с горючими продуктами под вакуумом: от 200 до 500 м3 количество входов/выходов свыше 6</v>
          </cell>
          <cell r="G6670" t="str">
            <v>Column (mass transfer) equipment operating with combustible products, under vacuum: 200 to 500 m3, number of inlets/outlets: more than 6</v>
          </cell>
          <cell r="H6670" t="str">
            <v>шт.</v>
          </cell>
          <cell r="I6670" t="str">
            <v>pcs.</v>
          </cell>
          <cell r="J6670">
            <v>0</v>
          </cell>
          <cell r="K6670">
            <v>0</v>
          </cell>
          <cell r="L6670" t="str">
            <v>KQ-98-00</v>
          </cell>
          <cell r="M6670" t="str">
            <v>ПНР, без ед. изм.</v>
          </cell>
          <cell r="N6670">
            <v>0</v>
          </cell>
          <cell r="O6670" t="str">
            <v>KQ-98-12</v>
          </cell>
          <cell r="P6670" t="str">
            <v>ПНР статического оборудования, шт.</v>
          </cell>
          <cell r="Q6670">
            <v>1</v>
          </cell>
        </row>
        <row r="6671">
          <cell r="E6671" t="str">
            <v>CM00-00-22-091</v>
          </cell>
          <cell r="F6671" t="str">
            <v>Колонное (массообменное) оборудование работающее с горючими продуктами под вакуумом: от 500 до 750 м3 количество входов/выходов 3</v>
          </cell>
          <cell r="G6671" t="str">
            <v>Column (mass transfer) equipment operating with combustible products, under vacuum: 500 to 750 m3, number of inlets/outlets: 3</v>
          </cell>
          <cell r="H6671" t="str">
            <v>шт.</v>
          </cell>
          <cell r="I6671" t="str">
            <v>pcs.</v>
          </cell>
          <cell r="J6671">
            <v>0</v>
          </cell>
          <cell r="K6671">
            <v>0</v>
          </cell>
          <cell r="L6671" t="str">
            <v>KQ-98-00</v>
          </cell>
          <cell r="M6671" t="str">
            <v>ПНР, без ед. изм.</v>
          </cell>
          <cell r="N6671">
            <v>0</v>
          </cell>
          <cell r="O6671" t="str">
            <v>KQ-98-12</v>
          </cell>
          <cell r="P6671" t="str">
            <v>ПНР статического оборудования, шт.</v>
          </cell>
          <cell r="Q6671">
            <v>1</v>
          </cell>
        </row>
        <row r="6672">
          <cell r="E6672" t="str">
            <v>CM00-00-22-092</v>
          </cell>
          <cell r="F6672" t="str">
            <v>Колонное (массообменное) оборудование работающее с горючими продуктами под вакуумом: от 500 до 750 м3 количество входов/выходов 4</v>
          </cell>
          <cell r="G6672" t="str">
            <v>Column (mass transfer) equipment operating with combustible products, under vacuum: 500 to 750 m3, number of inlets/outlets: 4</v>
          </cell>
          <cell r="H6672" t="str">
            <v>шт.</v>
          </cell>
          <cell r="I6672" t="str">
            <v>pcs.</v>
          </cell>
          <cell r="J6672">
            <v>0</v>
          </cell>
          <cell r="K6672">
            <v>0</v>
          </cell>
          <cell r="L6672" t="str">
            <v>KQ-98-00</v>
          </cell>
          <cell r="M6672" t="str">
            <v>ПНР, без ед. изм.</v>
          </cell>
          <cell r="N6672">
            <v>0</v>
          </cell>
          <cell r="O6672" t="str">
            <v>KQ-98-12</v>
          </cell>
          <cell r="P6672" t="str">
            <v>ПНР статического оборудования, шт.</v>
          </cell>
          <cell r="Q6672">
            <v>1</v>
          </cell>
        </row>
        <row r="6673">
          <cell r="E6673" t="str">
            <v>CM00-00-22-093</v>
          </cell>
          <cell r="F6673" t="str">
            <v>Колонное (массообменное) оборудование работающее с горючими продуктами под вакуумом: от 500 до 750 м3 количество входов/выходов 5</v>
          </cell>
          <cell r="G6673" t="str">
            <v>Column (mass transfer) equipment operating with combustible products, under vacuum: 500 to 750 m3, number of inlets/outlets: 5</v>
          </cell>
          <cell r="H6673" t="str">
            <v>шт.</v>
          </cell>
          <cell r="I6673" t="str">
            <v>pcs.</v>
          </cell>
          <cell r="J6673">
            <v>0</v>
          </cell>
          <cell r="K6673">
            <v>0</v>
          </cell>
          <cell r="L6673" t="str">
            <v>KQ-98-00</v>
          </cell>
          <cell r="M6673" t="str">
            <v>ПНР, без ед. изм.</v>
          </cell>
          <cell r="N6673">
            <v>0</v>
          </cell>
          <cell r="O6673" t="str">
            <v>KQ-98-12</v>
          </cell>
          <cell r="P6673" t="str">
            <v>ПНР статического оборудования, шт.</v>
          </cell>
          <cell r="Q6673">
            <v>1</v>
          </cell>
        </row>
        <row r="6674">
          <cell r="E6674" t="str">
            <v>CM00-00-22-094</v>
          </cell>
          <cell r="F6674" t="str">
            <v>Колонное (массообменное) оборудование работающее с горючими продуктами под вакуумом: от 500 до 750 м3 количество входов/выходов 6</v>
          </cell>
          <cell r="G6674" t="str">
            <v>Column (mass transfer) equipment operating with combustible products, under vacuum: 500 to 750 m3, number of inlets/outlets: 6</v>
          </cell>
          <cell r="H6674" t="str">
            <v>шт.</v>
          </cell>
          <cell r="I6674" t="str">
            <v>pcs.</v>
          </cell>
          <cell r="J6674">
            <v>0</v>
          </cell>
          <cell r="K6674">
            <v>0</v>
          </cell>
          <cell r="L6674" t="str">
            <v>KQ-98-00</v>
          </cell>
          <cell r="M6674" t="str">
            <v>ПНР, без ед. изм.</v>
          </cell>
          <cell r="N6674">
            <v>0</v>
          </cell>
          <cell r="O6674" t="str">
            <v>KQ-98-12</v>
          </cell>
          <cell r="P6674" t="str">
            <v>ПНР статического оборудования, шт.</v>
          </cell>
          <cell r="Q6674">
            <v>1</v>
          </cell>
        </row>
        <row r="6675">
          <cell r="E6675" t="str">
            <v>CM00-00-22-095</v>
          </cell>
          <cell r="F6675" t="str">
            <v>Колонное (массообменное) оборудование работающее с горючими продуктами под вакуумом: от 500 до 750 м3 количество входов/выходов свыше 6</v>
          </cell>
          <cell r="G6675" t="str">
            <v>Column (mass transfer) equipment operating with combustible products, under vacuum: 500 to 750 m3, number of inlets/outlets: more than 6</v>
          </cell>
          <cell r="H6675" t="str">
            <v>шт.</v>
          </cell>
          <cell r="I6675" t="str">
            <v>pcs.</v>
          </cell>
          <cell r="J6675">
            <v>0</v>
          </cell>
          <cell r="K6675">
            <v>0</v>
          </cell>
          <cell r="L6675" t="str">
            <v>KQ-98-00</v>
          </cell>
          <cell r="M6675" t="str">
            <v>ПНР, без ед. изм.</v>
          </cell>
          <cell r="N6675">
            <v>0</v>
          </cell>
          <cell r="O6675" t="str">
            <v>KQ-98-12</v>
          </cell>
          <cell r="P6675" t="str">
            <v>ПНР статического оборудования, шт.</v>
          </cell>
          <cell r="Q6675">
            <v>1</v>
          </cell>
        </row>
        <row r="6676">
          <cell r="E6676" t="str">
            <v>CM00-00-22-096</v>
          </cell>
          <cell r="F6676" t="str">
            <v>Колонное (массообменное) оборудование работающее с горючими продуктами под вакуумом: от 750 до 1000 м3 количество входов/выходов 3</v>
          </cell>
          <cell r="G6676" t="str">
            <v>Column (mass transfer) equipment operating with combustible products, under vacuum: 750 to 1000 m3, number of inlets/outlets: 3</v>
          </cell>
          <cell r="H6676" t="str">
            <v>шт.</v>
          </cell>
          <cell r="I6676" t="str">
            <v>pcs.</v>
          </cell>
          <cell r="J6676">
            <v>0</v>
          </cell>
          <cell r="K6676">
            <v>0</v>
          </cell>
          <cell r="L6676" t="str">
            <v>KQ-98-00</v>
          </cell>
          <cell r="M6676" t="str">
            <v>ПНР, без ед. изм.</v>
          </cell>
          <cell r="N6676">
            <v>0</v>
          </cell>
          <cell r="O6676" t="str">
            <v>KQ-98-12</v>
          </cell>
          <cell r="P6676" t="str">
            <v>ПНР статического оборудования, шт.</v>
          </cell>
          <cell r="Q6676">
            <v>1</v>
          </cell>
        </row>
        <row r="6677">
          <cell r="E6677" t="str">
            <v>CM00-00-22-097</v>
          </cell>
          <cell r="F6677" t="str">
            <v>Колонное (массообменное) оборудование работающее с горючими продуктами под вакуумом: от 750 до 1000 м3 количество входов/выходов 4</v>
          </cell>
          <cell r="G6677" t="str">
            <v>Column (mass transfer) equipment operating with combustible products, under vacuum: 750 to 1000 m3, number of inlets/outlets: 4</v>
          </cell>
          <cell r="H6677" t="str">
            <v>шт.</v>
          </cell>
          <cell r="I6677" t="str">
            <v>pcs.</v>
          </cell>
          <cell r="J6677">
            <v>0</v>
          </cell>
          <cell r="K6677">
            <v>0</v>
          </cell>
          <cell r="L6677" t="str">
            <v>KQ-98-00</v>
          </cell>
          <cell r="M6677" t="str">
            <v>ПНР, без ед. изм.</v>
          </cell>
          <cell r="N6677">
            <v>0</v>
          </cell>
          <cell r="O6677" t="str">
            <v>KQ-98-12</v>
          </cell>
          <cell r="P6677" t="str">
            <v>ПНР статического оборудования, шт.</v>
          </cell>
          <cell r="Q6677">
            <v>1</v>
          </cell>
        </row>
        <row r="6678">
          <cell r="E6678" t="str">
            <v>CM00-00-22-098</v>
          </cell>
          <cell r="F6678" t="str">
            <v>Колонное (массообменное) оборудование работающее с горючими продуктами под вакуумом: от 750 до 1000 м3 количество входов/выходов 5</v>
          </cell>
          <cell r="G6678" t="str">
            <v>Column (mass transfer) equipment operating with combustible products, under vacuum: 750 to 1000 m3, number of inlets/outlets: 5</v>
          </cell>
          <cell r="H6678" t="str">
            <v>шт.</v>
          </cell>
          <cell r="I6678" t="str">
            <v>pcs.</v>
          </cell>
          <cell r="J6678">
            <v>0</v>
          </cell>
          <cell r="K6678">
            <v>0</v>
          </cell>
          <cell r="L6678" t="str">
            <v>KQ-98-00</v>
          </cell>
          <cell r="M6678" t="str">
            <v>ПНР, без ед. изм.</v>
          </cell>
          <cell r="N6678">
            <v>0</v>
          </cell>
          <cell r="O6678" t="str">
            <v>KQ-98-12</v>
          </cell>
          <cell r="P6678" t="str">
            <v>ПНР статического оборудования, шт.</v>
          </cell>
          <cell r="Q6678">
            <v>1</v>
          </cell>
        </row>
        <row r="6679">
          <cell r="E6679" t="str">
            <v>CM00-00-22-099</v>
          </cell>
          <cell r="F6679" t="str">
            <v>Колонное (массообменное) оборудование работающее с горючими продуктами под вакуумом: от 750 до 1000 м3 количество входов/выходов 6</v>
          </cell>
          <cell r="G6679" t="str">
            <v>Column (mass transfer) equipment operating with combustible products, under vacuum: 750 to 1000 m3, number of inlets/outlets: 6</v>
          </cell>
          <cell r="H6679" t="str">
            <v>шт.</v>
          </cell>
          <cell r="I6679" t="str">
            <v>pcs.</v>
          </cell>
          <cell r="J6679">
            <v>0</v>
          </cell>
          <cell r="K6679">
            <v>0</v>
          </cell>
          <cell r="L6679" t="str">
            <v>KQ-98-00</v>
          </cell>
          <cell r="M6679" t="str">
            <v>ПНР, без ед. изм.</v>
          </cell>
          <cell r="N6679">
            <v>0</v>
          </cell>
          <cell r="O6679" t="str">
            <v>KQ-98-12</v>
          </cell>
          <cell r="P6679" t="str">
            <v>ПНР статического оборудования, шт.</v>
          </cell>
          <cell r="Q6679">
            <v>1</v>
          </cell>
        </row>
        <row r="6680">
          <cell r="E6680" t="str">
            <v>CM00-00-22-100</v>
          </cell>
          <cell r="F6680" t="str">
            <v>Колонное (массообменное) оборудование работающее с горючими продуктами под вакуумом: от 750 до 1000 м3 количество входов/выходов свыше 6</v>
          </cell>
          <cell r="G6680" t="str">
            <v>Column (mass transfer) equipment operating with combustible products, under vacuum: 750 to 1000 m3, number of inlets/outlets: more than 6</v>
          </cell>
          <cell r="H6680" t="str">
            <v>шт.</v>
          </cell>
          <cell r="I6680" t="str">
            <v>pcs.</v>
          </cell>
          <cell r="J6680">
            <v>0</v>
          </cell>
          <cell r="K6680">
            <v>0</v>
          </cell>
          <cell r="L6680" t="str">
            <v>KQ-98-00</v>
          </cell>
          <cell r="M6680" t="str">
            <v>ПНР, без ед. изм.</v>
          </cell>
          <cell r="N6680">
            <v>0</v>
          </cell>
          <cell r="O6680" t="str">
            <v>KQ-98-12</v>
          </cell>
          <cell r="P6680" t="str">
            <v>ПНР статического оборудования, шт.</v>
          </cell>
          <cell r="Q6680">
            <v>1</v>
          </cell>
        </row>
        <row r="6681">
          <cell r="E6681" t="str">
            <v>CM00-00-22-101</v>
          </cell>
          <cell r="F6681" t="str">
            <v>Колонное (массообменное) оборудование работающее с горючими продуктами под вакуумом: свыше 1000 м3 количество входов/выходов 3</v>
          </cell>
          <cell r="G6681" t="str">
            <v>Column (mass transfer) equipment operating with combustible products, under vacuum: over 1000 m3, number of inlets/outlets: 3</v>
          </cell>
          <cell r="H6681" t="str">
            <v>шт.</v>
          </cell>
          <cell r="I6681" t="str">
            <v>pcs.</v>
          </cell>
          <cell r="J6681">
            <v>0</v>
          </cell>
          <cell r="K6681">
            <v>0</v>
          </cell>
          <cell r="L6681" t="str">
            <v>KQ-98-00</v>
          </cell>
          <cell r="M6681" t="str">
            <v>ПНР, без ед. изм.</v>
          </cell>
          <cell r="N6681">
            <v>0</v>
          </cell>
          <cell r="O6681" t="str">
            <v>KQ-98-12</v>
          </cell>
          <cell r="P6681" t="str">
            <v>ПНР статического оборудования, шт.</v>
          </cell>
          <cell r="Q6681">
            <v>1</v>
          </cell>
        </row>
        <row r="6682">
          <cell r="E6682" t="str">
            <v>CM00-00-22-102</v>
          </cell>
          <cell r="F6682" t="str">
            <v>Колонное (массообменное) оборудование работающее с горючими продуктами под вакуумом: свыше 1000 м3 количество входов/выходов 4</v>
          </cell>
          <cell r="G6682" t="str">
            <v>Column (mass transfer) equipment operating with combustible products, under vacuum: over 1000 m3, number of inlets/outlets: 4</v>
          </cell>
          <cell r="H6682" t="str">
            <v>шт.</v>
          </cell>
          <cell r="I6682" t="str">
            <v>pcs.</v>
          </cell>
          <cell r="J6682">
            <v>0</v>
          </cell>
          <cell r="K6682">
            <v>0</v>
          </cell>
          <cell r="L6682" t="str">
            <v>KQ-98-00</v>
          </cell>
          <cell r="M6682" t="str">
            <v>ПНР, без ед. изм.</v>
          </cell>
          <cell r="N6682">
            <v>0</v>
          </cell>
          <cell r="O6682" t="str">
            <v>KQ-98-12</v>
          </cell>
          <cell r="P6682" t="str">
            <v>ПНР статического оборудования, шт.</v>
          </cell>
          <cell r="Q6682">
            <v>1</v>
          </cell>
        </row>
        <row r="6683">
          <cell r="E6683" t="str">
            <v>CM00-00-22-103</v>
          </cell>
          <cell r="F6683" t="str">
            <v>Колонное (массообменное) оборудование работающее с горючими продуктами под вакуумом: свыше 1000 м3 количество входов/выходов 5</v>
          </cell>
          <cell r="G6683" t="str">
            <v>Column (mass transfer) equipment operating with combustible products, under vacuum: over 1000 m3, number of inlets/outlets: 5</v>
          </cell>
          <cell r="H6683" t="str">
            <v>шт.</v>
          </cell>
          <cell r="I6683" t="str">
            <v>pcs.</v>
          </cell>
          <cell r="J6683">
            <v>0</v>
          </cell>
          <cell r="K6683">
            <v>0</v>
          </cell>
          <cell r="L6683" t="str">
            <v>KQ-98-00</v>
          </cell>
          <cell r="M6683" t="str">
            <v>ПНР, без ед. изм.</v>
          </cell>
          <cell r="N6683">
            <v>0</v>
          </cell>
          <cell r="O6683" t="str">
            <v>KQ-98-12</v>
          </cell>
          <cell r="P6683" t="str">
            <v>ПНР статического оборудования, шт.</v>
          </cell>
          <cell r="Q6683">
            <v>1</v>
          </cell>
        </row>
        <row r="6684">
          <cell r="E6684" t="str">
            <v>CM00-00-22-104</v>
          </cell>
          <cell r="F6684" t="str">
            <v>Колонное (массообменное) оборудование работающее с горючими продуктами под вакуумом: свыше 1000 м3 количество входов/выходов 6</v>
          </cell>
          <cell r="G6684" t="str">
            <v>Column (mass transfer) equipment operating with combustible products, under vacuum: over 1000 m3, number of inlets/outlets: 6</v>
          </cell>
          <cell r="H6684" t="str">
            <v>шт.</v>
          </cell>
          <cell r="I6684" t="str">
            <v>pcs.</v>
          </cell>
          <cell r="J6684">
            <v>0</v>
          </cell>
          <cell r="K6684">
            <v>0</v>
          </cell>
          <cell r="L6684" t="str">
            <v>KQ-98-00</v>
          </cell>
          <cell r="M6684" t="str">
            <v>ПНР, без ед. изм.</v>
          </cell>
          <cell r="N6684">
            <v>0</v>
          </cell>
          <cell r="O6684" t="str">
            <v>KQ-98-12</v>
          </cell>
          <cell r="P6684" t="str">
            <v>ПНР статического оборудования, шт.</v>
          </cell>
          <cell r="Q6684">
            <v>1</v>
          </cell>
        </row>
        <row r="6685">
          <cell r="E6685" t="str">
            <v>CM00-00-22-105</v>
          </cell>
          <cell r="F6685" t="str">
            <v>Колонное (массообменное) оборудование работающее с горючими продуктами под вакуумом: свыше 1000 м3 количество входов/выходов свыше 6</v>
          </cell>
          <cell r="G6685" t="str">
            <v>Column (mass transfer) equipment operating with combustible products, under vacuum: over 1000 m3, number of inlets/outlets: more than 6</v>
          </cell>
          <cell r="H6685" t="str">
            <v>шт.</v>
          </cell>
          <cell r="I6685" t="str">
            <v>pcs.</v>
          </cell>
          <cell r="J6685">
            <v>0</v>
          </cell>
          <cell r="K6685">
            <v>0</v>
          </cell>
          <cell r="L6685" t="str">
            <v>KQ-98-00</v>
          </cell>
          <cell r="M6685" t="str">
            <v>ПНР, без ед. изм.</v>
          </cell>
          <cell r="N6685">
            <v>0</v>
          </cell>
          <cell r="O6685" t="str">
            <v>KQ-98-12</v>
          </cell>
          <cell r="P6685" t="str">
            <v>ПНР статического оборудования, шт.</v>
          </cell>
          <cell r="Q6685">
            <v>1</v>
          </cell>
        </row>
        <row r="6686">
          <cell r="E6686" t="str">
            <v>CM00-00-23</v>
          </cell>
          <cell r="F6686" t="str">
            <v>Колонное (массообменное) оборудование работающее с негорючими опасными продуктами</v>
          </cell>
          <cell r="G6686" t="str">
            <v>Column (mass transfer) equipment operating with non-combustible hazardous products</v>
          </cell>
        </row>
        <row r="6687">
          <cell r="E6687" t="str">
            <v>CM00-00-23-001</v>
          </cell>
          <cell r="F6687" t="str">
            <v>Колонное (массообменное) оборудование работающее с негорючими опасными продуктами под избыточным давлением: до 50 м3 количество входов/выходов 3</v>
          </cell>
          <cell r="G6687" t="str">
            <v>Column (mass transfer) equipment operating with non-combustible hazardous products, pressurized: up to 50 m3, number of inlets/outlets: 3</v>
          </cell>
          <cell r="H6687" t="str">
            <v>шт.</v>
          </cell>
          <cell r="I6687" t="str">
            <v>pcs.</v>
          </cell>
          <cell r="J6687">
            <v>0</v>
          </cell>
          <cell r="K6687">
            <v>0</v>
          </cell>
          <cell r="L6687" t="str">
            <v>KQ-98-00</v>
          </cell>
          <cell r="M6687" t="str">
            <v>ПНР, без ед. изм.</v>
          </cell>
          <cell r="N6687">
            <v>0</v>
          </cell>
          <cell r="O6687" t="str">
            <v>KQ-98-12</v>
          </cell>
          <cell r="P6687" t="str">
            <v>ПНР статического оборудования, шт.</v>
          </cell>
          <cell r="Q6687">
            <v>1</v>
          </cell>
        </row>
        <row r="6688">
          <cell r="E6688" t="str">
            <v>CM00-00-23-002</v>
          </cell>
          <cell r="F6688" t="str">
            <v>Колонное (массообменное) оборудование работающее с негорючими опасными продуктами под избыточным давлением: до 50 м3 количество входов/выходов 4</v>
          </cell>
          <cell r="G6688" t="str">
            <v>Column (mass transfer) equipment operating with non-combustible hazardous products, pressurized: up to 50 m3, number of inlets/outlets: 4</v>
          </cell>
          <cell r="H6688" t="str">
            <v>шт.</v>
          </cell>
          <cell r="I6688" t="str">
            <v>pcs.</v>
          </cell>
          <cell r="J6688">
            <v>0</v>
          </cell>
          <cell r="K6688">
            <v>0</v>
          </cell>
          <cell r="L6688" t="str">
            <v>KQ-98-00</v>
          </cell>
          <cell r="M6688" t="str">
            <v>ПНР, без ед. изм.</v>
          </cell>
          <cell r="N6688">
            <v>0</v>
          </cell>
          <cell r="O6688" t="str">
            <v>KQ-98-12</v>
          </cell>
          <cell r="P6688" t="str">
            <v>ПНР статического оборудования, шт.</v>
          </cell>
          <cell r="Q6688">
            <v>1</v>
          </cell>
        </row>
        <row r="6689">
          <cell r="E6689" t="str">
            <v>CM00-00-23-003</v>
          </cell>
          <cell r="F6689" t="str">
            <v>Колонное (массообменное) оборудование работающее с негорючими опасными продуктами под избыточным давлением: до 50 м3 количество входов/выходов 5</v>
          </cell>
          <cell r="G6689" t="str">
            <v>Column (mass transfer) equipment operating with non-combustible hazardous products, pressurized: up to 50 m3, number of inlets/outlets: 5</v>
          </cell>
          <cell r="H6689" t="str">
            <v>шт.</v>
          </cell>
          <cell r="I6689" t="str">
            <v>pcs.</v>
          </cell>
          <cell r="J6689">
            <v>0</v>
          </cell>
          <cell r="K6689">
            <v>0</v>
          </cell>
          <cell r="L6689" t="str">
            <v>KQ-98-00</v>
          </cell>
          <cell r="M6689" t="str">
            <v>ПНР, без ед. изм.</v>
          </cell>
          <cell r="N6689">
            <v>0</v>
          </cell>
          <cell r="O6689" t="str">
            <v>KQ-98-12</v>
          </cell>
          <cell r="P6689" t="str">
            <v>ПНР статического оборудования, шт.</v>
          </cell>
          <cell r="Q6689">
            <v>1</v>
          </cell>
        </row>
        <row r="6690">
          <cell r="E6690" t="str">
            <v>CM00-00-23-004</v>
          </cell>
          <cell r="F6690" t="str">
            <v>Колонное (массообменное) оборудование работающее с негорючими опасными продуктами под избыточным давлением: до 50 м3 количество входов/выходов 6</v>
          </cell>
          <cell r="G6690" t="str">
            <v>Column (mass transfer) equipment operating with non-combustible hazardous products, pressurized: up to 50 m3, number of inlets/outlets: 6</v>
          </cell>
          <cell r="H6690" t="str">
            <v>шт.</v>
          </cell>
          <cell r="I6690" t="str">
            <v>pcs.</v>
          </cell>
          <cell r="J6690">
            <v>0</v>
          </cell>
          <cell r="K6690">
            <v>0</v>
          </cell>
          <cell r="L6690" t="str">
            <v>KQ-98-00</v>
          </cell>
          <cell r="M6690" t="str">
            <v>ПНР, без ед. изм.</v>
          </cell>
          <cell r="N6690">
            <v>0</v>
          </cell>
          <cell r="O6690" t="str">
            <v>KQ-98-12</v>
          </cell>
          <cell r="P6690" t="str">
            <v>ПНР статического оборудования, шт.</v>
          </cell>
          <cell r="Q6690">
            <v>1</v>
          </cell>
        </row>
        <row r="6691">
          <cell r="E6691" t="str">
            <v>CM00-00-23-005</v>
          </cell>
          <cell r="F6691" t="str">
            <v>Колонное (массообменное) оборудование работающее с негорючими опасными продуктами под избыточным давлением: до 50 м3 количество входов/выходов свыше 6</v>
          </cell>
          <cell r="G6691" t="str">
            <v>Column (mass transfer) equipment operating with non-combustible hazardous products, pressurized: up to 50 m3, number of inlets/outlets: more than 6</v>
          </cell>
          <cell r="H6691" t="str">
            <v>шт.</v>
          </cell>
          <cell r="I6691" t="str">
            <v>pcs.</v>
          </cell>
          <cell r="J6691">
            <v>0</v>
          </cell>
          <cell r="K6691">
            <v>0</v>
          </cell>
          <cell r="L6691" t="str">
            <v>KQ-98-00</v>
          </cell>
          <cell r="M6691" t="str">
            <v>ПНР, без ед. изм.</v>
          </cell>
          <cell r="N6691">
            <v>0</v>
          </cell>
          <cell r="O6691" t="str">
            <v>KQ-98-12</v>
          </cell>
          <cell r="P6691" t="str">
            <v>ПНР статического оборудования, шт.</v>
          </cell>
          <cell r="Q6691">
            <v>1</v>
          </cell>
        </row>
        <row r="6692">
          <cell r="E6692" t="str">
            <v>CM00-00-23-006</v>
          </cell>
          <cell r="F6692" t="str">
            <v>Колонное (массообменное) оборудование работающее с негорючими опасными продуктами под избыточным давлением: от 50 до 100 м3 количество входов/выходов 3</v>
          </cell>
          <cell r="G6692" t="str">
            <v>Column (mass transfer) equipment operating with non-combustible hazardous products, pressurized: 50 to 100 m3, number of inlets/outlets: 3</v>
          </cell>
          <cell r="H6692" t="str">
            <v>шт.</v>
          </cell>
          <cell r="I6692" t="str">
            <v>pcs.</v>
          </cell>
          <cell r="J6692">
            <v>0</v>
          </cell>
          <cell r="K6692">
            <v>0</v>
          </cell>
          <cell r="L6692" t="str">
            <v>KQ-98-00</v>
          </cell>
          <cell r="M6692" t="str">
            <v>ПНР, без ед. изм.</v>
          </cell>
          <cell r="N6692">
            <v>0</v>
          </cell>
          <cell r="O6692" t="str">
            <v>KQ-98-12</v>
          </cell>
          <cell r="P6692" t="str">
            <v>ПНР статического оборудования, шт.</v>
          </cell>
          <cell r="Q6692">
            <v>1</v>
          </cell>
        </row>
        <row r="6693">
          <cell r="E6693" t="str">
            <v>CM00-00-23-007</v>
          </cell>
          <cell r="F6693" t="str">
            <v>Колонное (массообменное) оборудование работающее с негорючими опасными продуктами под избыточным давлением: от 50 до 100 м3 количество входов/выходов 4</v>
          </cell>
          <cell r="G6693" t="str">
            <v>Column (mass transfer) equipment operating with non-combustible hazardous products, pressurized: 50 to 100 m3, number of inlets/outlets: 4</v>
          </cell>
          <cell r="H6693" t="str">
            <v>шт.</v>
          </cell>
          <cell r="I6693" t="str">
            <v>pcs.</v>
          </cell>
          <cell r="J6693">
            <v>0</v>
          </cell>
          <cell r="K6693">
            <v>0</v>
          </cell>
          <cell r="L6693" t="str">
            <v>KQ-98-00</v>
          </cell>
          <cell r="M6693" t="str">
            <v>ПНР, без ед. изм.</v>
          </cell>
          <cell r="N6693">
            <v>0</v>
          </cell>
          <cell r="O6693" t="str">
            <v>KQ-98-12</v>
          </cell>
          <cell r="P6693" t="str">
            <v>ПНР статического оборудования, шт.</v>
          </cell>
          <cell r="Q6693">
            <v>1</v>
          </cell>
        </row>
        <row r="6694">
          <cell r="E6694" t="str">
            <v>CM00-00-23-008</v>
          </cell>
          <cell r="F6694" t="str">
            <v>Колонное (массообменное) оборудование работающее с негорючими опасными продуктами под избыточным давлением: от 50 до 100 м3 количество входов/выходов 5</v>
          </cell>
          <cell r="G6694" t="str">
            <v>Column (mass transfer) equipment operating with non-combustible hazardous products, pressurized: 50 to 100 m3, number of inlets/outlets: 5</v>
          </cell>
          <cell r="H6694" t="str">
            <v>шт.</v>
          </cell>
          <cell r="I6694" t="str">
            <v>pcs.</v>
          </cell>
          <cell r="J6694">
            <v>0</v>
          </cell>
          <cell r="K6694">
            <v>0</v>
          </cell>
          <cell r="L6694" t="str">
            <v>KQ-98-00</v>
          </cell>
          <cell r="M6694" t="str">
            <v>ПНР, без ед. изм.</v>
          </cell>
          <cell r="N6694">
            <v>0</v>
          </cell>
          <cell r="O6694" t="str">
            <v>KQ-98-12</v>
          </cell>
          <cell r="P6694" t="str">
            <v>ПНР статического оборудования, шт.</v>
          </cell>
          <cell r="Q6694">
            <v>1</v>
          </cell>
        </row>
        <row r="6695">
          <cell r="E6695" t="str">
            <v>CM00-00-23-009</v>
          </cell>
          <cell r="F6695" t="str">
            <v>Колонное (массообменное) оборудование работающее с негорючими опасными продуктами под избыточным давлением: от 50 до 100 м3 количество входов/выходов 6</v>
          </cell>
          <cell r="G6695" t="str">
            <v>Column (mass transfer) equipment operating with non-combustible hazardous products, pressurized: 50 to 100 m3, number of inlets/outlets: 6</v>
          </cell>
          <cell r="H6695" t="str">
            <v>шт.</v>
          </cell>
          <cell r="I6695" t="str">
            <v>pcs.</v>
          </cell>
          <cell r="J6695">
            <v>0</v>
          </cell>
          <cell r="K6695">
            <v>0</v>
          </cell>
          <cell r="L6695" t="str">
            <v>KQ-98-00</v>
          </cell>
          <cell r="M6695" t="str">
            <v>ПНР, без ед. изм.</v>
          </cell>
          <cell r="N6695">
            <v>0</v>
          </cell>
          <cell r="O6695" t="str">
            <v>KQ-98-12</v>
          </cell>
          <cell r="P6695" t="str">
            <v>ПНР статического оборудования, шт.</v>
          </cell>
          <cell r="Q6695">
            <v>1</v>
          </cell>
        </row>
        <row r="6696">
          <cell r="E6696" t="str">
            <v>CM00-00-23-010</v>
          </cell>
          <cell r="F6696" t="str">
            <v>Колонное (массообменное) оборудование работающее с негорючими опасными продуктами под избыточным давлением: от 50 до 100 м3 количество входов/выходов свыше 6</v>
          </cell>
          <cell r="G6696" t="str">
            <v>Column (mass transfer) equipment operating with non-combustible hazardous products, pressurized: 50 to 100 m3, number of inlets/outlets: more than 6</v>
          </cell>
          <cell r="H6696" t="str">
            <v>шт.</v>
          </cell>
          <cell r="I6696" t="str">
            <v>pcs.</v>
          </cell>
          <cell r="J6696">
            <v>0</v>
          </cell>
          <cell r="K6696">
            <v>0</v>
          </cell>
          <cell r="L6696" t="str">
            <v>KQ-98-00</v>
          </cell>
          <cell r="M6696" t="str">
            <v>ПНР, без ед. изм.</v>
          </cell>
          <cell r="N6696">
            <v>0</v>
          </cell>
          <cell r="O6696" t="str">
            <v>KQ-98-12</v>
          </cell>
          <cell r="P6696" t="str">
            <v>ПНР статического оборудования, шт.</v>
          </cell>
          <cell r="Q6696">
            <v>1</v>
          </cell>
        </row>
        <row r="6697">
          <cell r="E6697" t="str">
            <v>CM00-00-23-011</v>
          </cell>
          <cell r="F6697" t="str">
            <v>Колонное (массообменное) оборудование работающее с негорючими опасными продуктами под избыточным давлением: от 100 до 200 м3 количество входов/выходов 3</v>
          </cell>
          <cell r="G6697" t="str">
            <v>Column (mass transfer) equipment operating with non-combustible hazardous products, pressurized: 100 to 200 m3, number of inlets/outlets: 3</v>
          </cell>
          <cell r="H6697" t="str">
            <v>шт.</v>
          </cell>
          <cell r="I6697" t="str">
            <v>pcs.</v>
          </cell>
          <cell r="J6697">
            <v>0</v>
          </cell>
          <cell r="K6697">
            <v>0</v>
          </cell>
          <cell r="L6697" t="str">
            <v>KQ-98-00</v>
          </cell>
          <cell r="M6697" t="str">
            <v>ПНР, без ед. изм.</v>
          </cell>
          <cell r="N6697">
            <v>0</v>
          </cell>
          <cell r="O6697" t="str">
            <v>KQ-98-12</v>
          </cell>
          <cell r="P6697" t="str">
            <v>ПНР статического оборудования, шт.</v>
          </cell>
          <cell r="Q6697">
            <v>1</v>
          </cell>
        </row>
        <row r="6698">
          <cell r="E6698" t="str">
            <v>CM00-00-23-012</v>
          </cell>
          <cell r="F6698" t="str">
            <v>Колонное (массообменное) оборудование работающее с негорючими опасными продуктами под избыточным давлением: от 100 до 200 м3 количество входов/выходов 4</v>
          </cell>
          <cell r="G6698" t="str">
            <v>Column (mass transfer) equipment operating with non-combustible hazardous products, pressurized: 100 to 200 m3, number of inlets/outlets: 4</v>
          </cell>
          <cell r="H6698" t="str">
            <v>шт.</v>
          </cell>
          <cell r="I6698" t="str">
            <v>pcs.</v>
          </cell>
          <cell r="J6698">
            <v>0</v>
          </cell>
          <cell r="K6698">
            <v>0</v>
          </cell>
          <cell r="L6698" t="str">
            <v>KQ-98-00</v>
          </cell>
          <cell r="M6698" t="str">
            <v>ПНР, без ед. изм.</v>
          </cell>
          <cell r="N6698">
            <v>0</v>
          </cell>
          <cell r="O6698" t="str">
            <v>KQ-98-12</v>
          </cell>
          <cell r="P6698" t="str">
            <v>ПНР статического оборудования, шт.</v>
          </cell>
          <cell r="Q6698">
            <v>1</v>
          </cell>
        </row>
        <row r="6699">
          <cell r="E6699" t="str">
            <v>CM00-00-23-013</v>
          </cell>
          <cell r="F6699" t="str">
            <v>Колонное (массообменное) оборудование работающее с негорючими опасными продуктами под избыточным давлением: от 100 до 200 м3 количество входов/выходов 5</v>
          </cell>
          <cell r="G6699" t="str">
            <v>Column (mass transfer) equipment operating with non-combustible hazardous products, pressurized: 100 to 200 m3, number of inlets/outlets: 5</v>
          </cell>
          <cell r="H6699" t="str">
            <v>шт.</v>
          </cell>
          <cell r="I6699" t="str">
            <v>pcs.</v>
          </cell>
          <cell r="J6699">
            <v>0</v>
          </cell>
          <cell r="K6699">
            <v>0</v>
          </cell>
          <cell r="L6699" t="str">
            <v>KQ-98-00</v>
          </cell>
          <cell r="M6699" t="str">
            <v>ПНР, без ед. изм.</v>
          </cell>
          <cell r="N6699">
            <v>0</v>
          </cell>
          <cell r="O6699" t="str">
            <v>KQ-98-12</v>
          </cell>
          <cell r="P6699" t="str">
            <v>ПНР статического оборудования, шт.</v>
          </cell>
          <cell r="Q6699">
            <v>1</v>
          </cell>
        </row>
        <row r="6700">
          <cell r="E6700" t="str">
            <v>CM00-00-23-014</v>
          </cell>
          <cell r="F6700" t="str">
            <v>Колонное (массообменное) оборудование работающее с негорючими опасными продуктами под избыточным давлением: от 100 до 200 м3 количество входов/выходов 6</v>
          </cell>
          <cell r="G6700" t="str">
            <v>Column (mass transfer) equipment operating with non-combustible hazardous products, pressurized: 100 to 200 m3, number of inlets/outlets: 6</v>
          </cell>
          <cell r="H6700" t="str">
            <v>шт.</v>
          </cell>
          <cell r="I6700" t="str">
            <v>pcs.</v>
          </cell>
          <cell r="J6700">
            <v>0</v>
          </cell>
          <cell r="K6700">
            <v>0</v>
          </cell>
          <cell r="L6700" t="str">
            <v>KQ-98-00</v>
          </cell>
          <cell r="M6700" t="str">
            <v>ПНР, без ед. изм.</v>
          </cell>
          <cell r="N6700">
            <v>0</v>
          </cell>
          <cell r="O6700" t="str">
            <v>KQ-98-12</v>
          </cell>
          <cell r="P6700" t="str">
            <v>ПНР статического оборудования, шт.</v>
          </cell>
          <cell r="Q6700">
            <v>1</v>
          </cell>
        </row>
        <row r="6701">
          <cell r="E6701" t="str">
            <v>CM00-00-23-015</v>
          </cell>
          <cell r="F6701" t="str">
            <v>Колонное (массообменное) оборудование работающее с негорючими опасными продуктами под избыточным давлением: от 100 до 200 м3 количество входов/выходов свыше 6</v>
          </cell>
          <cell r="G6701" t="str">
            <v>Column (mass transfer) equipment operating with non-combustible hazardous products, pressurized: 100 to 200 m3, number of inlets/outlets: more than 6</v>
          </cell>
          <cell r="H6701" t="str">
            <v>шт.</v>
          </cell>
          <cell r="I6701" t="str">
            <v>pcs.</v>
          </cell>
          <cell r="J6701">
            <v>0</v>
          </cell>
          <cell r="K6701">
            <v>0</v>
          </cell>
          <cell r="L6701" t="str">
            <v>KQ-98-00</v>
          </cell>
          <cell r="M6701" t="str">
            <v>ПНР, без ед. изм.</v>
          </cell>
          <cell r="N6701">
            <v>0</v>
          </cell>
          <cell r="O6701" t="str">
            <v>KQ-98-12</v>
          </cell>
          <cell r="P6701" t="str">
            <v>ПНР статического оборудования, шт.</v>
          </cell>
          <cell r="Q6701">
            <v>1</v>
          </cell>
        </row>
        <row r="6702">
          <cell r="E6702" t="str">
            <v>CM00-00-23-016</v>
          </cell>
          <cell r="F6702" t="str">
            <v>Колонное (массообменное) оборудование работающее с негорючими опасными продуктами под избыточным давлением: от 200 до 500 м3 количество входов/выходов 3</v>
          </cell>
          <cell r="G6702" t="str">
            <v>Column (mass transfer) equipment operating with non-combustible hazardous products, pressurized: 200 to 500 m3, number of inlets/outlets: 3</v>
          </cell>
          <cell r="H6702" t="str">
            <v>шт.</v>
          </cell>
          <cell r="I6702" t="str">
            <v>pcs.</v>
          </cell>
          <cell r="J6702">
            <v>0</v>
          </cell>
          <cell r="K6702">
            <v>0</v>
          </cell>
          <cell r="L6702" t="str">
            <v>KQ-98-00</v>
          </cell>
          <cell r="M6702" t="str">
            <v>ПНР, без ед. изм.</v>
          </cell>
          <cell r="N6702">
            <v>0</v>
          </cell>
          <cell r="O6702" t="str">
            <v>KQ-98-12</v>
          </cell>
          <cell r="P6702" t="str">
            <v>ПНР статического оборудования, шт.</v>
          </cell>
          <cell r="Q6702">
            <v>1</v>
          </cell>
        </row>
        <row r="6703">
          <cell r="E6703" t="str">
            <v>CM00-00-23-017</v>
          </cell>
          <cell r="F6703" t="str">
            <v>Колонное (массообменное) оборудование работающее с негорючими опасными продуктами под избыточным давлением: от 200 до 500 м3 количество входов/выходов 4</v>
          </cell>
          <cell r="G6703" t="str">
            <v>Column (mass transfer) equipment operating with non-combustible hazardous products, pressurized: 200 to 500 m3, number of inlets/outlets: 4</v>
          </cell>
          <cell r="H6703" t="str">
            <v>шт.</v>
          </cell>
          <cell r="I6703" t="str">
            <v>pcs.</v>
          </cell>
          <cell r="J6703">
            <v>0</v>
          </cell>
          <cell r="K6703">
            <v>0</v>
          </cell>
          <cell r="L6703" t="str">
            <v>KQ-98-00</v>
          </cell>
          <cell r="M6703" t="str">
            <v>ПНР, без ед. изм.</v>
          </cell>
          <cell r="N6703">
            <v>0</v>
          </cell>
          <cell r="O6703" t="str">
            <v>KQ-98-12</v>
          </cell>
          <cell r="P6703" t="str">
            <v>ПНР статического оборудования, шт.</v>
          </cell>
          <cell r="Q6703">
            <v>1</v>
          </cell>
        </row>
        <row r="6704">
          <cell r="E6704" t="str">
            <v>CM00-00-23-018</v>
          </cell>
          <cell r="F6704" t="str">
            <v>Колонное (массообменное) оборудование работающее с негорючими опасными продуктами под избыточным давлением: от 200 до 500 м3 количество входов/выходов 5</v>
          </cell>
          <cell r="G6704" t="str">
            <v>Column (mass transfer) equipment operating with non-combustible hazardous products, pressurized: 200 to 500 m3, number of inlets/outlets: 5</v>
          </cell>
          <cell r="H6704" t="str">
            <v>шт.</v>
          </cell>
          <cell r="I6704" t="str">
            <v>pcs.</v>
          </cell>
          <cell r="J6704">
            <v>0</v>
          </cell>
          <cell r="K6704">
            <v>0</v>
          </cell>
          <cell r="L6704" t="str">
            <v>KQ-98-00</v>
          </cell>
          <cell r="M6704" t="str">
            <v>ПНР, без ед. изм.</v>
          </cell>
          <cell r="N6704">
            <v>0</v>
          </cell>
          <cell r="O6704" t="str">
            <v>KQ-98-12</v>
          </cell>
          <cell r="P6704" t="str">
            <v>ПНР статического оборудования, шт.</v>
          </cell>
          <cell r="Q6704">
            <v>1</v>
          </cell>
        </row>
        <row r="6705">
          <cell r="E6705" t="str">
            <v>CM00-00-23-019</v>
          </cell>
          <cell r="F6705" t="str">
            <v>Колонное (массообменное) оборудование работающее с негорючими опасными продуктами под избыточным давлением: от 200 до 500 м3 количество входов/выходов 6</v>
          </cell>
          <cell r="G6705" t="str">
            <v>Column (mass transfer) equipment operating with non-combustible hazardous products, pressurized: 200 to 500 m3, number of inlets/outlets: 6</v>
          </cell>
          <cell r="H6705" t="str">
            <v>шт.</v>
          </cell>
          <cell r="I6705" t="str">
            <v>pcs.</v>
          </cell>
          <cell r="J6705">
            <v>0</v>
          </cell>
          <cell r="K6705">
            <v>0</v>
          </cell>
          <cell r="L6705" t="str">
            <v>KQ-98-00</v>
          </cell>
          <cell r="M6705" t="str">
            <v>ПНР, без ед. изм.</v>
          </cell>
          <cell r="N6705">
            <v>0</v>
          </cell>
          <cell r="O6705" t="str">
            <v>KQ-98-12</v>
          </cell>
          <cell r="P6705" t="str">
            <v>ПНР статического оборудования, шт.</v>
          </cell>
          <cell r="Q6705">
            <v>1</v>
          </cell>
        </row>
        <row r="6706">
          <cell r="E6706" t="str">
            <v>CM00-00-23-020</v>
          </cell>
          <cell r="F6706" t="str">
            <v>Колонное (массообменное) оборудование работающее с негорючими опасными продуктами под избыточным давлением: от 200 до 500 м3 количество входов/выходов свыше 6</v>
          </cell>
          <cell r="G6706" t="str">
            <v>Column (mass transfer) equipment operating with non-combustible hazardous products, pressurized: 200 to 500 m3, number of inlets/outlets: more than 6</v>
          </cell>
          <cell r="H6706" t="str">
            <v>шт.</v>
          </cell>
          <cell r="I6706" t="str">
            <v>pcs.</v>
          </cell>
          <cell r="J6706">
            <v>0</v>
          </cell>
          <cell r="K6706">
            <v>0</v>
          </cell>
          <cell r="L6706" t="str">
            <v>KQ-98-00</v>
          </cell>
          <cell r="M6706" t="str">
            <v>ПНР, без ед. изм.</v>
          </cell>
          <cell r="N6706">
            <v>0</v>
          </cell>
          <cell r="O6706" t="str">
            <v>KQ-98-12</v>
          </cell>
          <cell r="P6706" t="str">
            <v>ПНР статического оборудования, шт.</v>
          </cell>
          <cell r="Q6706">
            <v>1</v>
          </cell>
        </row>
        <row r="6707">
          <cell r="E6707" t="str">
            <v>CM00-00-23-021</v>
          </cell>
          <cell r="F6707" t="str">
            <v>Колонное (массообменное) оборудование работающее с негорючими опасными продуктами под избыточным давлением: от 500 до 750 м3 количество входов/выходов 3</v>
          </cell>
          <cell r="G6707" t="str">
            <v>Column (mass transfer) equipment operating with non-combustible hazardous products, pressurized: 500 to 750 m3, number of inlets/outlets: 3</v>
          </cell>
          <cell r="H6707" t="str">
            <v>шт.</v>
          </cell>
          <cell r="I6707" t="str">
            <v>pcs.</v>
          </cell>
          <cell r="J6707">
            <v>0</v>
          </cell>
          <cell r="K6707">
            <v>0</v>
          </cell>
          <cell r="L6707" t="str">
            <v>KQ-98-00</v>
          </cell>
          <cell r="M6707" t="str">
            <v>ПНР, без ед. изм.</v>
          </cell>
          <cell r="N6707">
            <v>0</v>
          </cell>
          <cell r="O6707" t="str">
            <v>KQ-98-12</v>
          </cell>
          <cell r="P6707" t="str">
            <v>ПНР статического оборудования, шт.</v>
          </cell>
          <cell r="Q6707">
            <v>1</v>
          </cell>
        </row>
        <row r="6708">
          <cell r="E6708" t="str">
            <v>CM00-00-23-022</v>
          </cell>
          <cell r="F6708" t="str">
            <v>Колонное (массообменное) оборудование работающее с негорючими опасными продуктами под избыточным давлением: от 500 до 750 м3 количество входов/выходов 4</v>
          </cell>
          <cell r="G6708" t="str">
            <v>Column (mass transfer) equipment operating with non-combustible hazardous products, pressurized: 500 to 750 m3, number of inlets/outlets: 4</v>
          </cell>
          <cell r="H6708" t="str">
            <v>шт.</v>
          </cell>
          <cell r="I6708" t="str">
            <v>pcs.</v>
          </cell>
          <cell r="J6708">
            <v>0</v>
          </cell>
          <cell r="K6708">
            <v>0</v>
          </cell>
          <cell r="L6708" t="str">
            <v>KQ-98-00</v>
          </cell>
          <cell r="M6708" t="str">
            <v>ПНР, без ед. изм.</v>
          </cell>
          <cell r="N6708">
            <v>0</v>
          </cell>
          <cell r="O6708" t="str">
            <v>KQ-98-12</v>
          </cell>
          <cell r="P6708" t="str">
            <v>ПНР статического оборудования, шт.</v>
          </cell>
          <cell r="Q6708">
            <v>1</v>
          </cell>
        </row>
        <row r="6709">
          <cell r="E6709" t="str">
            <v>CM00-00-23-023</v>
          </cell>
          <cell r="F6709" t="str">
            <v>Колонное (массообменное) оборудование работающее с негорючими опасными продуктами под избыточным давлением: от 500 до 750 м3 количество входов/выходов 5</v>
          </cell>
          <cell r="G6709" t="str">
            <v>Column (mass transfer) equipment operating with non-combustible hazardous products, pressurized: 500 to 750 m3, number of inlets/outlets: 5</v>
          </cell>
          <cell r="H6709" t="str">
            <v>шт.</v>
          </cell>
          <cell r="I6709" t="str">
            <v>pcs.</v>
          </cell>
          <cell r="J6709">
            <v>0</v>
          </cell>
          <cell r="K6709">
            <v>0</v>
          </cell>
          <cell r="L6709" t="str">
            <v>KQ-98-00</v>
          </cell>
          <cell r="M6709" t="str">
            <v>ПНР, без ед. изм.</v>
          </cell>
          <cell r="N6709">
            <v>0</v>
          </cell>
          <cell r="O6709" t="str">
            <v>KQ-98-12</v>
          </cell>
          <cell r="P6709" t="str">
            <v>ПНР статического оборудования, шт.</v>
          </cell>
          <cell r="Q6709">
            <v>1</v>
          </cell>
        </row>
        <row r="6710">
          <cell r="E6710" t="str">
            <v>CM00-00-23-024</v>
          </cell>
          <cell r="F6710" t="str">
            <v>Колонное (массообменное) оборудование работающее с негорючими опасными продуктами под избыточным давлением: от 500 до 750 м3 количество входов/выходов 6</v>
          </cell>
          <cell r="G6710" t="str">
            <v>Column (mass transfer) equipment operating with non-combustible hazardous products, pressurized: 500 to 750 m3, number of inlets/outlets: 6</v>
          </cell>
          <cell r="H6710" t="str">
            <v>шт.</v>
          </cell>
          <cell r="I6710" t="str">
            <v>pcs.</v>
          </cell>
          <cell r="J6710">
            <v>0</v>
          </cell>
          <cell r="K6710">
            <v>0</v>
          </cell>
          <cell r="L6710" t="str">
            <v>KQ-98-00</v>
          </cell>
          <cell r="M6710" t="str">
            <v>ПНР, без ед. изм.</v>
          </cell>
          <cell r="N6710">
            <v>0</v>
          </cell>
          <cell r="O6710" t="str">
            <v>KQ-98-12</v>
          </cell>
          <cell r="P6710" t="str">
            <v>ПНР статического оборудования, шт.</v>
          </cell>
          <cell r="Q6710">
            <v>1</v>
          </cell>
        </row>
        <row r="6711">
          <cell r="E6711" t="str">
            <v>CM00-00-23-025</v>
          </cell>
          <cell r="F6711" t="str">
            <v>Колонное (массообменное) оборудование работающее с негорючими опасными продуктами под избыточным давлением: от 500 до 750 м3 количество входов/выходов свыше 6</v>
          </cell>
          <cell r="G6711" t="str">
            <v>Column (mass transfer) equipment operating with non-combustible hazardous products, pressurized: 500 to 750 m3, number of inlets/outlets: more than 6</v>
          </cell>
          <cell r="H6711" t="str">
            <v>шт.</v>
          </cell>
          <cell r="I6711" t="str">
            <v>pcs.</v>
          </cell>
          <cell r="J6711">
            <v>0</v>
          </cell>
          <cell r="K6711">
            <v>0</v>
          </cell>
          <cell r="L6711" t="str">
            <v>KQ-98-00</v>
          </cell>
          <cell r="M6711" t="str">
            <v>ПНР, без ед. изм.</v>
          </cell>
          <cell r="N6711">
            <v>0</v>
          </cell>
          <cell r="O6711" t="str">
            <v>KQ-98-12</v>
          </cell>
          <cell r="P6711" t="str">
            <v>ПНР статического оборудования, шт.</v>
          </cell>
          <cell r="Q6711">
            <v>1</v>
          </cell>
        </row>
        <row r="6712">
          <cell r="E6712" t="str">
            <v>CM00-00-23-026</v>
          </cell>
          <cell r="F6712" t="str">
            <v>Колонное (массообменное) оборудование работающее с негорючими опасными продуктами под избыточным давлением: от 750 до 1000 м3 количество входов/выходов 3</v>
          </cell>
          <cell r="G6712" t="str">
            <v>Column (mass transfer) equipment operating with non-combustible hazardous products, pressurized: 750 to 1000 m3, number of inlets/outlets: 3</v>
          </cell>
          <cell r="H6712" t="str">
            <v>шт.</v>
          </cell>
          <cell r="I6712" t="str">
            <v>pcs.</v>
          </cell>
          <cell r="J6712">
            <v>0</v>
          </cell>
          <cell r="K6712">
            <v>0</v>
          </cell>
          <cell r="L6712" t="str">
            <v>KQ-98-00</v>
          </cell>
          <cell r="M6712" t="str">
            <v>ПНР, без ед. изм.</v>
          </cell>
          <cell r="N6712">
            <v>0</v>
          </cell>
          <cell r="O6712" t="str">
            <v>KQ-98-12</v>
          </cell>
          <cell r="P6712" t="str">
            <v>ПНР статического оборудования, шт.</v>
          </cell>
          <cell r="Q6712">
            <v>1</v>
          </cell>
        </row>
        <row r="6713">
          <cell r="E6713" t="str">
            <v>CM00-00-23-027</v>
          </cell>
          <cell r="F6713" t="str">
            <v>Колонное (массообменное) оборудование работающее с негорючими опасными продуктами под избыточным давлением: от 750 до 1000 м3 количество входов/выходов 4</v>
          </cell>
          <cell r="G6713" t="str">
            <v>Column (mass transfer) equipment operating with non-combustible hazardous products, pressurized: 750 to 1000 m3, number of inlets/outlets: 4</v>
          </cell>
          <cell r="H6713" t="str">
            <v>шт.</v>
          </cell>
          <cell r="I6713" t="str">
            <v>pcs.</v>
          </cell>
          <cell r="J6713">
            <v>0</v>
          </cell>
          <cell r="K6713">
            <v>0</v>
          </cell>
          <cell r="L6713" t="str">
            <v>KQ-98-00</v>
          </cell>
          <cell r="M6713" t="str">
            <v>ПНР, без ед. изм.</v>
          </cell>
          <cell r="N6713">
            <v>0</v>
          </cell>
          <cell r="O6713" t="str">
            <v>KQ-98-12</v>
          </cell>
          <cell r="P6713" t="str">
            <v>ПНР статического оборудования, шт.</v>
          </cell>
          <cell r="Q6713">
            <v>1</v>
          </cell>
        </row>
        <row r="6714">
          <cell r="E6714" t="str">
            <v>CM00-00-23-028</v>
          </cell>
          <cell r="F6714" t="str">
            <v>Колонное (массообменное) оборудование работающее с негорючими опасными продуктами под избыточным давлением: от 750 до 1000 м3 количество входов/выходов 5</v>
          </cell>
          <cell r="G6714" t="str">
            <v>Column (mass transfer) equipment operating with non-combustible hazardous products, pressurized: 750 to 1000 m3, number of inlets/outlets: 5</v>
          </cell>
          <cell r="H6714" t="str">
            <v>шт.</v>
          </cell>
          <cell r="I6714" t="str">
            <v>pcs.</v>
          </cell>
          <cell r="J6714">
            <v>0</v>
          </cell>
          <cell r="K6714">
            <v>0</v>
          </cell>
          <cell r="L6714" t="str">
            <v>KQ-98-00</v>
          </cell>
          <cell r="M6714" t="str">
            <v>ПНР, без ед. изм.</v>
          </cell>
          <cell r="N6714">
            <v>0</v>
          </cell>
          <cell r="O6714" t="str">
            <v>KQ-98-12</v>
          </cell>
          <cell r="P6714" t="str">
            <v>ПНР статического оборудования, шт.</v>
          </cell>
          <cell r="Q6714">
            <v>1</v>
          </cell>
        </row>
        <row r="6715">
          <cell r="E6715" t="str">
            <v>CM00-00-23-029</v>
          </cell>
          <cell r="F6715" t="str">
            <v>Колонное (массообменное) оборудование работающее с негорючими опасными продуктами под избыточным давлением: от 750 до 1000 м3 количество входов/выходов 6</v>
          </cell>
          <cell r="G6715" t="str">
            <v>Column (mass transfer) equipment operating with non-combustible hazardous products, pressurized: 750 to 1000 m3, number of inlets/outlets: 6</v>
          </cell>
          <cell r="H6715" t="str">
            <v>шт.</v>
          </cell>
          <cell r="I6715" t="str">
            <v>pcs.</v>
          </cell>
          <cell r="J6715">
            <v>0</v>
          </cell>
          <cell r="K6715">
            <v>0</v>
          </cell>
          <cell r="L6715" t="str">
            <v>KQ-98-00</v>
          </cell>
          <cell r="M6715" t="str">
            <v>ПНР, без ед. изм.</v>
          </cell>
          <cell r="N6715">
            <v>0</v>
          </cell>
          <cell r="O6715" t="str">
            <v>KQ-98-12</v>
          </cell>
          <cell r="P6715" t="str">
            <v>ПНР статического оборудования, шт.</v>
          </cell>
          <cell r="Q6715">
            <v>1</v>
          </cell>
        </row>
        <row r="6716">
          <cell r="E6716" t="str">
            <v>CM00-00-23-030</v>
          </cell>
          <cell r="F6716" t="str">
            <v>Колонное (массообменное) оборудование работающее с негорючими опасными продуктами под избыточным давлением: от 750 до 1000 м3 количество входов/выходов свыше 6</v>
          </cell>
          <cell r="G6716" t="str">
            <v>Column (mass transfer) equipment operating with non-combustible hazardous products, pressurized: 750 to 1000 m3, number of inlets/outlets: more than 6</v>
          </cell>
          <cell r="H6716" t="str">
            <v>шт.</v>
          </cell>
          <cell r="I6716" t="str">
            <v>pcs.</v>
          </cell>
          <cell r="J6716">
            <v>0</v>
          </cell>
          <cell r="K6716">
            <v>0</v>
          </cell>
          <cell r="L6716" t="str">
            <v>KQ-98-00</v>
          </cell>
          <cell r="M6716" t="str">
            <v>ПНР, без ед. изм.</v>
          </cell>
          <cell r="N6716">
            <v>0</v>
          </cell>
          <cell r="O6716" t="str">
            <v>KQ-98-12</v>
          </cell>
          <cell r="P6716" t="str">
            <v>ПНР статического оборудования, шт.</v>
          </cell>
          <cell r="Q6716">
            <v>1</v>
          </cell>
        </row>
        <row r="6717">
          <cell r="E6717" t="str">
            <v>CM00-00-23-031</v>
          </cell>
          <cell r="F6717" t="str">
            <v>Колонное (массообменное) оборудование работающее с негорючими опасными продуктами под избыточным давлением: свыше 1000 м3 количество входов/выходов 3</v>
          </cell>
          <cell r="G6717" t="str">
            <v>Column (mass transfer) equipment operating with non-combustible hazardous products, pressurized: over 1000 m3, number of inlets/outlets: 3</v>
          </cell>
          <cell r="H6717" t="str">
            <v>шт.</v>
          </cell>
          <cell r="I6717" t="str">
            <v>pcs.</v>
          </cell>
          <cell r="J6717">
            <v>0</v>
          </cell>
          <cell r="K6717">
            <v>0</v>
          </cell>
          <cell r="L6717" t="str">
            <v>KQ-98-00</v>
          </cell>
          <cell r="M6717" t="str">
            <v>ПНР, без ед. изм.</v>
          </cell>
          <cell r="N6717">
            <v>0</v>
          </cell>
          <cell r="O6717" t="str">
            <v>KQ-98-12</v>
          </cell>
          <cell r="P6717" t="str">
            <v>ПНР статического оборудования, шт.</v>
          </cell>
          <cell r="Q6717">
            <v>1</v>
          </cell>
        </row>
        <row r="6718">
          <cell r="E6718" t="str">
            <v>CM00-00-23-032</v>
          </cell>
          <cell r="F6718" t="str">
            <v>Колонное (массообменное) оборудование работающее с негорючими опасными продуктами под избыточным давлением: свыше 1000 м3 количество входов/выходов 4</v>
          </cell>
          <cell r="G6718" t="str">
            <v>Column (mass transfer) equipment operating with non-combustible hazardous products, pressurized: over 1000 m3, number of inlets/outlets: 4</v>
          </cell>
          <cell r="H6718" t="str">
            <v>шт.</v>
          </cell>
          <cell r="I6718" t="str">
            <v>pcs.</v>
          </cell>
          <cell r="J6718">
            <v>0</v>
          </cell>
          <cell r="K6718">
            <v>0</v>
          </cell>
          <cell r="L6718" t="str">
            <v>KQ-98-00</v>
          </cell>
          <cell r="M6718" t="str">
            <v>ПНР, без ед. изм.</v>
          </cell>
          <cell r="N6718">
            <v>0</v>
          </cell>
          <cell r="O6718" t="str">
            <v>KQ-98-12</v>
          </cell>
          <cell r="P6718" t="str">
            <v>ПНР статического оборудования, шт.</v>
          </cell>
          <cell r="Q6718">
            <v>1</v>
          </cell>
        </row>
        <row r="6719">
          <cell r="E6719" t="str">
            <v>CM00-00-23-033</v>
          </cell>
          <cell r="F6719" t="str">
            <v>Колонное (массообменное) оборудование работающее с негорючими опасными продуктами под избыточным давлением: свыше 1000 м3 количество входов/выходов 5</v>
          </cell>
          <cell r="G6719" t="str">
            <v>Column (mass transfer) equipment operating with non-combustible hazardous products, pressurized: over 1000 m3, number of inlets/outlets: 5</v>
          </cell>
          <cell r="H6719" t="str">
            <v>шт.</v>
          </cell>
          <cell r="I6719" t="str">
            <v>pcs.</v>
          </cell>
          <cell r="J6719">
            <v>0</v>
          </cell>
          <cell r="K6719">
            <v>0</v>
          </cell>
          <cell r="L6719" t="str">
            <v>KQ-98-00</v>
          </cell>
          <cell r="M6719" t="str">
            <v>ПНР, без ед. изм.</v>
          </cell>
          <cell r="N6719">
            <v>0</v>
          </cell>
          <cell r="O6719" t="str">
            <v>KQ-98-12</v>
          </cell>
          <cell r="P6719" t="str">
            <v>ПНР статического оборудования, шт.</v>
          </cell>
          <cell r="Q6719">
            <v>1</v>
          </cell>
        </row>
        <row r="6720">
          <cell r="E6720" t="str">
            <v>CM00-00-23-034</v>
          </cell>
          <cell r="F6720" t="str">
            <v>Колонное (массообменное) оборудование работающее с негорючими опасными продуктами под избыточным давлением: свыше 1000 м3 количество входов/выходов 6</v>
          </cell>
          <cell r="G6720" t="str">
            <v>Column (mass transfer) equipment operating with non-combustible hazardous products, pressurized: over 1000 m3, number of inlets/outlets: 6</v>
          </cell>
          <cell r="H6720" t="str">
            <v>шт.</v>
          </cell>
          <cell r="I6720" t="str">
            <v>pcs.</v>
          </cell>
          <cell r="J6720">
            <v>0</v>
          </cell>
          <cell r="K6720">
            <v>0</v>
          </cell>
          <cell r="L6720" t="str">
            <v>KQ-98-00</v>
          </cell>
          <cell r="M6720" t="str">
            <v>ПНР, без ед. изм.</v>
          </cell>
          <cell r="N6720">
            <v>0</v>
          </cell>
          <cell r="O6720" t="str">
            <v>KQ-98-12</v>
          </cell>
          <cell r="P6720" t="str">
            <v>ПНР статического оборудования, шт.</v>
          </cell>
          <cell r="Q6720">
            <v>1</v>
          </cell>
        </row>
        <row r="6721">
          <cell r="E6721" t="str">
            <v>CM00-00-23-035</v>
          </cell>
          <cell r="F6721" t="str">
            <v>Колонное (массообменное) оборудование работающее с негорючими опасными продуктами под избыточным давлением: свыше 1000 м3 количество входов/выходов свыше 6</v>
          </cell>
          <cell r="G6721" t="str">
            <v>Column (mass transfer) equipment operating with non-combustible hazardous products, pressurized: over 1000 m3, number of inlets/outlets: more than 6</v>
          </cell>
          <cell r="H6721" t="str">
            <v>шт.</v>
          </cell>
          <cell r="I6721" t="str">
            <v>pcs.</v>
          </cell>
          <cell r="J6721">
            <v>0</v>
          </cell>
          <cell r="K6721">
            <v>0</v>
          </cell>
          <cell r="L6721" t="str">
            <v>KQ-98-00</v>
          </cell>
          <cell r="M6721" t="str">
            <v>ПНР, без ед. изм.</v>
          </cell>
          <cell r="N6721">
            <v>0</v>
          </cell>
          <cell r="O6721" t="str">
            <v>KQ-98-12</v>
          </cell>
          <cell r="P6721" t="str">
            <v>ПНР статического оборудования, шт.</v>
          </cell>
          <cell r="Q6721">
            <v>1</v>
          </cell>
        </row>
        <row r="6722">
          <cell r="E6722" t="str">
            <v>CM00-00-23-036</v>
          </cell>
          <cell r="F6722" t="str">
            <v>Колонное (массообменное) оборудование работающее с негорючими опасными продуктами под атмосферным давлением: до 50 м3 количество входов/выходов 3</v>
          </cell>
          <cell r="G6722" t="str">
            <v>Column (mass transfer) equipment operating with non-combustible hazardous products, at atmospheric pressure: up to 50 m3, number of inlets/outlets: 3</v>
          </cell>
          <cell r="H6722" t="str">
            <v>шт.</v>
          </cell>
          <cell r="I6722" t="str">
            <v>pcs.</v>
          </cell>
          <cell r="J6722">
            <v>0</v>
          </cell>
          <cell r="K6722">
            <v>0</v>
          </cell>
          <cell r="L6722" t="str">
            <v>KQ-98-00</v>
          </cell>
          <cell r="M6722" t="str">
            <v>ПНР, без ед. изм.</v>
          </cell>
          <cell r="N6722">
            <v>0</v>
          </cell>
          <cell r="O6722" t="str">
            <v>KQ-98-12</v>
          </cell>
          <cell r="P6722" t="str">
            <v>ПНР статического оборудования, шт.</v>
          </cell>
          <cell r="Q6722">
            <v>1</v>
          </cell>
        </row>
        <row r="6723">
          <cell r="E6723" t="str">
            <v>CM00-00-23-037</v>
          </cell>
          <cell r="F6723" t="str">
            <v>Колонное (массообменное) оборудование работающее с негорючими опасными продуктами под атмосферным давлением: до 50 м3 количество входов/выходов 4</v>
          </cell>
          <cell r="G6723" t="str">
            <v>Column (mass transfer) equipment operating with non-combustible hazardous products, at atmospheric pressure: up to 50 m3, number of inlets/outlets: 4</v>
          </cell>
          <cell r="H6723" t="str">
            <v>шт.</v>
          </cell>
          <cell r="I6723" t="str">
            <v>pcs.</v>
          </cell>
          <cell r="J6723">
            <v>0</v>
          </cell>
          <cell r="K6723">
            <v>0</v>
          </cell>
          <cell r="L6723" t="str">
            <v>KQ-98-00</v>
          </cell>
          <cell r="M6723" t="str">
            <v>ПНР, без ед. изм.</v>
          </cell>
          <cell r="N6723">
            <v>0</v>
          </cell>
          <cell r="O6723" t="str">
            <v>KQ-98-12</v>
          </cell>
          <cell r="P6723" t="str">
            <v>ПНР статического оборудования, шт.</v>
          </cell>
          <cell r="Q6723">
            <v>1</v>
          </cell>
        </row>
        <row r="6724">
          <cell r="E6724" t="str">
            <v>CM00-00-23-038</v>
          </cell>
          <cell r="F6724" t="str">
            <v>Колонное (массообменное) оборудование работающее с негорючими опасными продуктами под атмосферным давлением: до 50 м3 количество входов/выходов 5</v>
          </cell>
          <cell r="G6724" t="str">
            <v>Column (mass transfer) equipment operating with non-combustible hazardous products, at atmospheric pressure: up to 50 m3, number of inlets/outlets: 5</v>
          </cell>
          <cell r="H6724" t="str">
            <v>шт.</v>
          </cell>
          <cell r="I6724" t="str">
            <v>pcs.</v>
          </cell>
          <cell r="J6724">
            <v>0</v>
          </cell>
          <cell r="K6724">
            <v>0</v>
          </cell>
          <cell r="L6724" t="str">
            <v>KQ-98-00</v>
          </cell>
          <cell r="M6724" t="str">
            <v>ПНР, без ед. изм.</v>
          </cell>
          <cell r="N6724">
            <v>0</v>
          </cell>
          <cell r="O6724" t="str">
            <v>KQ-98-12</v>
          </cell>
          <cell r="P6724" t="str">
            <v>ПНР статического оборудования, шт.</v>
          </cell>
          <cell r="Q6724">
            <v>1</v>
          </cell>
        </row>
        <row r="6725">
          <cell r="E6725" t="str">
            <v>CM00-00-23-039</v>
          </cell>
          <cell r="F6725" t="str">
            <v>Колонное (массообменное) оборудование работающее с негорючими опасными продуктами под атмосферным давлением: до 50 м3 количество входов/выходов 6</v>
          </cell>
          <cell r="G6725" t="str">
            <v>Column (mass transfer) equipment operating with non-combustible hazardous products, at atmospheric pressure: up to 50 m3, number of inlets/outlets: 6</v>
          </cell>
          <cell r="H6725" t="str">
            <v>шт.</v>
          </cell>
          <cell r="I6725" t="str">
            <v>pcs.</v>
          </cell>
          <cell r="J6725">
            <v>0</v>
          </cell>
          <cell r="K6725">
            <v>0</v>
          </cell>
          <cell r="L6725" t="str">
            <v>KQ-98-00</v>
          </cell>
          <cell r="M6725" t="str">
            <v>ПНР, без ед. изм.</v>
          </cell>
          <cell r="N6725">
            <v>0</v>
          </cell>
          <cell r="O6725" t="str">
            <v>KQ-98-12</v>
          </cell>
          <cell r="P6725" t="str">
            <v>ПНР статического оборудования, шт.</v>
          </cell>
          <cell r="Q6725">
            <v>1</v>
          </cell>
        </row>
        <row r="6726">
          <cell r="E6726" t="str">
            <v>CM00-00-23-040</v>
          </cell>
          <cell r="F6726" t="str">
            <v>Колонное (массообменное) оборудование работающее с негорючими опасными продуктами под атмосферным давлением: до 50 м3 количество входов/выходов свыше 6</v>
          </cell>
          <cell r="G6726" t="str">
            <v>Column (mass transfer) equipment operating with non-combustible hazardous products, at atmospheric pressure: up to 50 m3, number of inlets/outlets: more than 6</v>
          </cell>
          <cell r="H6726" t="str">
            <v>шт.</v>
          </cell>
          <cell r="I6726" t="str">
            <v>pcs.</v>
          </cell>
          <cell r="J6726">
            <v>0</v>
          </cell>
          <cell r="K6726">
            <v>0</v>
          </cell>
          <cell r="L6726" t="str">
            <v>KQ-98-00</v>
          </cell>
          <cell r="M6726" t="str">
            <v>ПНР, без ед. изм.</v>
          </cell>
          <cell r="N6726">
            <v>0</v>
          </cell>
          <cell r="O6726" t="str">
            <v>KQ-98-12</v>
          </cell>
          <cell r="P6726" t="str">
            <v>ПНР статического оборудования, шт.</v>
          </cell>
          <cell r="Q6726">
            <v>1</v>
          </cell>
        </row>
        <row r="6727">
          <cell r="E6727" t="str">
            <v>CM00-00-23-041</v>
          </cell>
          <cell r="F6727" t="str">
            <v>Колонное (массообменное) оборудование работающее с негорючими опасными продуктами под атмосферным давлением: от 50 до 100 м3 количество входов/выходов 3</v>
          </cell>
          <cell r="G6727" t="str">
            <v>Column (mass transfer) equipment operating with non-combustible hazardous products, at atmospheric pressure: 50 to 100 m3, number of inlets/outlets: 3</v>
          </cell>
          <cell r="H6727" t="str">
            <v>шт.</v>
          </cell>
          <cell r="I6727" t="str">
            <v>pcs.</v>
          </cell>
          <cell r="J6727">
            <v>0</v>
          </cell>
          <cell r="K6727">
            <v>0</v>
          </cell>
          <cell r="L6727" t="str">
            <v>KQ-98-00</v>
          </cell>
          <cell r="M6727" t="str">
            <v>ПНР, без ед. изм.</v>
          </cell>
          <cell r="N6727">
            <v>0</v>
          </cell>
          <cell r="O6727" t="str">
            <v>KQ-98-12</v>
          </cell>
          <cell r="P6727" t="str">
            <v>ПНР статического оборудования, шт.</v>
          </cell>
          <cell r="Q6727">
            <v>1</v>
          </cell>
        </row>
        <row r="6728">
          <cell r="E6728" t="str">
            <v>CM00-00-23-042</v>
          </cell>
          <cell r="F6728" t="str">
            <v>Колонное (массообменное) оборудование работающее с негорючими опасными продуктами под атмосферным давлением: от 50 до 100 м3 количество входов/выходов 4</v>
          </cell>
          <cell r="G6728" t="str">
            <v>Column (mass transfer) equipment operating with non-combustible hazardous products, at atmospheric pressure: 50 to 100 m3, number of inlets/outlets: 4</v>
          </cell>
          <cell r="H6728" t="str">
            <v>шт.</v>
          </cell>
          <cell r="I6728" t="str">
            <v>pcs.</v>
          </cell>
          <cell r="J6728">
            <v>0</v>
          </cell>
          <cell r="K6728">
            <v>0</v>
          </cell>
          <cell r="L6728" t="str">
            <v>KQ-98-00</v>
          </cell>
          <cell r="M6728" t="str">
            <v>ПНР, без ед. изм.</v>
          </cell>
          <cell r="N6728">
            <v>0</v>
          </cell>
          <cell r="O6728" t="str">
            <v>KQ-98-12</v>
          </cell>
          <cell r="P6728" t="str">
            <v>ПНР статического оборудования, шт.</v>
          </cell>
          <cell r="Q6728">
            <v>1</v>
          </cell>
        </row>
        <row r="6729">
          <cell r="E6729" t="str">
            <v>CM00-00-23-043</v>
          </cell>
          <cell r="F6729" t="str">
            <v>Колонное (массообменное) оборудование работающее с негорючими опасными продуктами под атмосферным давлением: от 50 до 100 м3 количество входов/выходов 5</v>
          </cell>
          <cell r="G6729" t="str">
            <v>Column (mass transfer) equipment operating with non-combustible hazardous products, at atmospheric pressure: 50 to 100 m3, number of inlets/outlets: 5</v>
          </cell>
          <cell r="H6729" t="str">
            <v>шт.</v>
          </cell>
          <cell r="I6729" t="str">
            <v>pcs.</v>
          </cell>
          <cell r="J6729">
            <v>0</v>
          </cell>
          <cell r="K6729">
            <v>0</v>
          </cell>
          <cell r="L6729" t="str">
            <v>KQ-98-00</v>
          </cell>
          <cell r="M6729" t="str">
            <v>ПНР, без ед. изм.</v>
          </cell>
          <cell r="N6729">
            <v>0</v>
          </cell>
          <cell r="O6729" t="str">
            <v>KQ-98-12</v>
          </cell>
          <cell r="P6729" t="str">
            <v>ПНР статического оборудования, шт.</v>
          </cell>
          <cell r="Q6729">
            <v>1</v>
          </cell>
        </row>
        <row r="6730">
          <cell r="E6730" t="str">
            <v>CM00-00-23-044</v>
          </cell>
          <cell r="F6730" t="str">
            <v>Колонное (массообменное) оборудование работающее с негорючими опасными продуктами под атмосферным давлением: от 50 до 100 м3 количество входов/выходов 6</v>
          </cell>
          <cell r="G6730" t="str">
            <v>Column (mass transfer) equipment operating with non-combustible hazardous products, at atmospheric pressure: 50 to 100 m3, number of inlets/outlets: 6</v>
          </cell>
          <cell r="H6730" t="str">
            <v>шт.</v>
          </cell>
          <cell r="I6730" t="str">
            <v>pcs.</v>
          </cell>
          <cell r="J6730">
            <v>0</v>
          </cell>
          <cell r="K6730">
            <v>0</v>
          </cell>
          <cell r="L6730" t="str">
            <v>KQ-98-00</v>
          </cell>
          <cell r="M6730" t="str">
            <v>ПНР, без ед. изм.</v>
          </cell>
          <cell r="N6730">
            <v>0</v>
          </cell>
          <cell r="O6730" t="str">
            <v>KQ-98-12</v>
          </cell>
          <cell r="P6730" t="str">
            <v>ПНР статического оборудования, шт.</v>
          </cell>
          <cell r="Q6730">
            <v>1</v>
          </cell>
        </row>
        <row r="6731">
          <cell r="E6731" t="str">
            <v>CM00-00-23-045</v>
          </cell>
          <cell r="F6731" t="str">
            <v>Колонное (массообменное) оборудование работающее с негорючими опасными продуктами под атмосферным давлением: от 50 до 100 м3 количество входов/выходов свыше 6</v>
          </cell>
          <cell r="G6731" t="str">
            <v>Column (mass transfer) equipment operating with non-combustible hazardous products, at atmospheric pressure: 50 to 100 m3, number of inlets/outlets: more than 6</v>
          </cell>
          <cell r="H6731" t="str">
            <v>шт.</v>
          </cell>
          <cell r="I6731" t="str">
            <v>pcs.</v>
          </cell>
          <cell r="J6731">
            <v>0</v>
          </cell>
          <cell r="K6731">
            <v>0</v>
          </cell>
          <cell r="L6731" t="str">
            <v>KQ-98-00</v>
          </cell>
          <cell r="M6731" t="str">
            <v>ПНР, без ед. изм.</v>
          </cell>
          <cell r="N6731">
            <v>0</v>
          </cell>
          <cell r="O6731" t="str">
            <v>KQ-98-12</v>
          </cell>
          <cell r="P6731" t="str">
            <v>ПНР статического оборудования, шт.</v>
          </cell>
          <cell r="Q6731">
            <v>1</v>
          </cell>
        </row>
        <row r="6732">
          <cell r="E6732" t="str">
            <v>CM00-00-23-046</v>
          </cell>
          <cell r="F6732" t="str">
            <v>Колонное (массообменное) оборудование работающее с негорючими опасными продуктами под атмосферным давлением: от 100 до 200 м3 количество входов/выходов 3</v>
          </cell>
          <cell r="G6732" t="str">
            <v>Column (mass transfer) equipment operating with non-combustible hazardous products, at atmospheric pressure: 100 to 200 m3, number of inlets/outlets: 3</v>
          </cell>
          <cell r="H6732" t="str">
            <v>шт.</v>
          </cell>
          <cell r="I6732" t="str">
            <v>pcs.</v>
          </cell>
          <cell r="J6732">
            <v>0</v>
          </cell>
          <cell r="K6732">
            <v>0</v>
          </cell>
          <cell r="L6732" t="str">
            <v>KQ-98-00</v>
          </cell>
          <cell r="M6732" t="str">
            <v>ПНР, без ед. изм.</v>
          </cell>
          <cell r="N6732">
            <v>0</v>
          </cell>
          <cell r="O6732" t="str">
            <v>KQ-98-12</v>
          </cell>
          <cell r="P6732" t="str">
            <v>ПНР статического оборудования, шт.</v>
          </cell>
          <cell r="Q6732">
            <v>1</v>
          </cell>
        </row>
        <row r="6733">
          <cell r="E6733" t="str">
            <v>CM00-00-23-047</v>
          </cell>
          <cell r="F6733" t="str">
            <v>Колонное (массообменное) оборудование работающее с негорючими опасными продуктами под атмосферным давлением: от 100 до 200 м3 количество входов/выходов 4</v>
          </cell>
          <cell r="G6733" t="str">
            <v>Column (mass transfer) equipment operating with non-combustible hazardous products, at atmospheric pressure: 100 to 200 m3, number of inlets/outlets: 4</v>
          </cell>
          <cell r="H6733" t="str">
            <v>шт.</v>
          </cell>
          <cell r="I6733" t="str">
            <v>pcs.</v>
          </cell>
          <cell r="J6733">
            <v>0</v>
          </cell>
          <cell r="K6733">
            <v>0</v>
          </cell>
          <cell r="L6733" t="str">
            <v>KQ-98-00</v>
          </cell>
          <cell r="M6733" t="str">
            <v>ПНР, без ед. изм.</v>
          </cell>
          <cell r="N6733">
            <v>0</v>
          </cell>
          <cell r="O6733" t="str">
            <v>KQ-98-12</v>
          </cell>
          <cell r="P6733" t="str">
            <v>ПНР статического оборудования, шт.</v>
          </cell>
          <cell r="Q6733">
            <v>1</v>
          </cell>
        </row>
        <row r="6734">
          <cell r="E6734" t="str">
            <v>CM00-00-23-048</v>
          </cell>
          <cell r="F6734" t="str">
            <v>Колонное (массообменное) оборудование работающее с негорючими опасными продуктами под атмосферным давлением: от 100 до 200 м3 количество входов/выходов 5</v>
          </cell>
          <cell r="G6734" t="str">
            <v>Column (mass transfer) equipment operating with non-combustible hazardous products, at atmospheric pressure: 100 to 200 m3, number of inlets/outlets: 5</v>
          </cell>
          <cell r="H6734" t="str">
            <v>шт.</v>
          </cell>
          <cell r="I6734" t="str">
            <v>pcs.</v>
          </cell>
          <cell r="J6734">
            <v>0</v>
          </cell>
          <cell r="K6734">
            <v>0</v>
          </cell>
          <cell r="L6734" t="str">
            <v>KQ-98-00</v>
          </cell>
          <cell r="M6734" t="str">
            <v>ПНР, без ед. изм.</v>
          </cell>
          <cell r="N6734">
            <v>0</v>
          </cell>
          <cell r="O6734" t="str">
            <v>KQ-98-12</v>
          </cell>
          <cell r="P6734" t="str">
            <v>ПНР статического оборудования, шт.</v>
          </cell>
          <cell r="Q6734">
            <v>1</v>
          </cell>
        </row>
        <row r="6735">
          <cell r="E6735" t="str">
            <v>CM00-00-23-049</v>
          </cell>
          <cell r="F6735" t="str">
            <v>Колонное (массообменное) оборудование работающее с негорючими опасными продуктами под атмосферным давлением: от 100 до 200 м3 количество входов/выходов 6</v>
          </cell>
          <cell r="G6735" t="str">
            <v>Column (mass transfer) equipment operating with non-combustible hazardous products, at atmospheric pressure: 100 to 200 m3, number of inlets/outlets: 6</v>
          </cell>
          <cell r="H6735" t="str">
            <v>шт.</v>
          </cell>
          <cell r="I6735" t="str">
            <v>pcs.</v>
          </cell>
          <cell r="J6735">
            <v>0</v>
          </cell>
          <cell r="K6735">
            <v>0</v>
          </cell>
          <cell r="L6735" t="str">
            <v>KQ-98-00</v>
          </cell>
          <cell r="M6735" t="str">
            <v>ПНР, без ед. изм.</v>
          </cell>
          <cell r="N6735">
            <v>0</v>
          </cell>
          <cell r="O6735" t="str">
            <v>KQ-98-12</v>
          </cell>
          <cell r="P6735" t="str">
            <v>ПНР статического оборудования, шт.</v>
          </cell>
          <cell r="Q6735">
            <v>1</v>
          </cell>
        </row>
        <row r="6736">
          <cell r="E6736" t="str">
            <v>CM00-00-23-050</v>
          </cell>
          <cell r="F6736" t="str">
            <v>Колонное (массообменное) оборудование работающее с негорючими опасными продуктами под атмосферным давлением: от 100 до 200 м3 количество входов/выходов свыше 6</v>
          </cell>
          <cell r="G6736" t="str">
            <v>Column (mass transfer) equipment operating with non-combustible hazardous products, at atmospheric pressure: 100 to 200 m3, number of inlets/outlets: more than 6</v>
          </cell>
          <cell r="H6736" t="str">
            <v>шт.</v>
          </cell>
          <cell r="I6736" t="str">
            <v>pcs.</v>
          </cell>
          <cell r="J6736">
            <v>0</v>
          </cell>
          <cell r="K6736">
            <v>0</v>
          </cell>
          <cell r="L6736" t="str">
            <v>KQ-98-00</v>
          </cell>
          <cell r="M6736" t="str">
            <v>ПНР, без ед. изм.</v>
          </cell>
          <cell r="N6736">
            <v>0</v>
          </cell>
          <cell r="O6736" t="str">
            <v>KQ-98-12</v>
          </cell>
          <cell r="P6736" t="str">
            <v>ПНР статического оборудования, шт.</v>
          </cell>
          <cell r="Q6736">
            <v>1</v>
          </cell>
        </row>
        <row r="6737">
          <cell r="E6737" t="str">
            <v>CM00-00-23-051</v>
          </cell>
          <cell r="F6737" t="str">
            <v>Колонное (массообменное) оборудование работающее с негорючими опасными продуктами под атмосферным давлением: от 200 до 500 м3 количество входов/выходов 3</v>
          </cell>
          <cell r="G6737" t="str">
            <v>Column (mass transfer) equipment operating with non-combustible hazardous products, at atmospheric pressure: 200 to 500 m3, number of inlets/outlets: 3</v>
          </cell>
          <cell r="H6737" t="str">
            <v>шт.</v>
          </cell>
          <cell r="I6737" t="str">
            <v>pcs.</v>
          </cell>
          <cell r="J6737">
            <v>0</v>
          </cell>
          <cell r="K6737">
            <v>0</v>
          </cell>
          <cell r="L6737" t="str">
            <v>KQ-98-00</v>
          </cell>
          <cell r="M6737" t="str">
            <v>ПНР, без ед. изм.</v>
          </cell>
          <cell r="N6737">
            <v>0</v>
          </cell>
          <cell r="O6737" t="str">
            <v>KQ-98-12</v>
          </cell>
          <cell r="P6737" t="str">
            <v>ПНР статического оборудования, шт.</v>
          </cell>
          <cell r="Q6737">
            <v>1</v>
          </cell>
        </row>
        <row r="6738">
          <cell r="E6738" t="str">
            <v>CM00-00-23-052</v>
          </cell>
          <cell r="F6738" t="str">
            <v>Колонное (массообменное) оборудование работающее с негорючими опасными продуктами под атмосферным давлением: от 200 до 500 м3 количество входов/выходов 4</v>
          </cell>
          <cell r="G6738" t="str">
            <v>Column (mass transfer) equipment operating with non-combustible hazardous products, at atmospheric pressure: 200 to 500 m3, number of inlets/outlets: 4</v>
          </cell>
          <cell r="H6738" t="str">
            <v>шт.</v>
          </cell>
          <cell r="I6738" t="str">
            <v>pcs.</v>
          </cell>
          <cell r="J6738">
            <v>0</v>
          </cell>
          <cell r="K6738">
            <v>0</v>
          </cell>
          <cell r="L6738" t="str">
            <v>KQ-98-00</v>
          </cell>
          <cell r="M6738" t="str">
            <v>ПНР, без ед. изм.</v>
          </cell>
          <cell r="N6738">
            <v>0</v>
          </cell>
          <cell r="O6738" t="str">
            <v>KQ-98-12</v>
          </cell>
          <cell r="P6738" t="str">
            <v>ПНР статического оборудования, шт.</v>
          </cell>
          <cell r="Q6738">
            <v>1</v>
          </cell>
        </row>
        <row r="6739">
          <cell r="E6739" t="str">
            <v>CM00-00-23-053</v>
          </cell>
          <cell r="F6739" t="str">
            <v>Колонное (массообменное) оборудование работающее с негорючими опасными продуктами под атмосферным давлением: от 200 до 500 м3 количество входов/выходов 5</v>
          </cell>
          <cell r="G6739" t="str">
            <v>Column (mass transfer) equipment operating with non-combustible hazardous products, at atmospheric pressure: 200 to 500 m3, number of inlets/outlets: 5</v>
          </cell>
          <cell r="H6739" t="str">
            <v>шт.</v>
          </cell>
          <cell r="I6739" t="str">
            <v>pcs.</v>
          </cell>
          <cell r="J6739">
            <v>0</v>
          </cell>
          <cell r="K6739">
            <v>0</v>
          </cell>
          <cell r="L6739" t="str">
            <v>KQ-98-00</v>
          </cell>
          <cell r="M6739" t="str">
            <v>ПНР, без ед. изм.</v>
          </cell>
          <cell r="N6739">
            <v>0</v>
          </cell>
          <cell r="O6739" t="str">
            <v>KQ-98-12</v>
          </cell>
          <cell r="P6739" t="str">
            <v>ПНР статического оборудования, шт.</v>
          </cell>
          <cell r="Q6739">
            <v>1</v>
          </cell>
        </row>
        <row r="6740">
          <cell r="E6740" t="str">
            <v>CM00-00-23-054</v>
          </cell>
          <cell r="F6740" t="str">
            <v>Колонное (массообменное) оборудование работающее с негорючими опасными продуктами под атмосферным давлением: от 200 до 500 м3 количество входов/выходов 6</v>
          </cell>
          <cell r="G6740" t="str">
            <v>Column (mass transfer) equipment operating with non-combustible hazardous products, at atmospheric pressure: 200 to 500 m3, number of inlets/outlets: 6</v>
          </cell>
          <cell r="H6740" t="str">
            <v>шт.</v>
          </cell>
          <cell r="I6740" t="str">
            <v>pcs.</v>
          </cell>
          <cell r="J6740">
            <v>0</v>
          </cell>
          <cell r="K6740">
            <v>0</v>
          </cell>
          <cell r="L6740" t="str">
            <v>KQ-98-00</v>
          </cell>
          <cell r="M6740" t="str">
            <v>ПНР, без ед. изм.</v>
          </cell>
          <cell r="N6740">
            <v>0</v>
          </cell>
          <cell r="O6740" t="str">
            <v>KQ-98-12</v>
          </cell>
          <cell r="P6740" t="str">
            <v>ПНР статического оборудования, шт.</v>
          </cell>
          <cell r="Q6740">
            <v>1</v>
          </cell>
        </row>
        <row r="6741">
          <cell r="E6741" t="str">
            <v>CM00-00-23-055</v>
          </cell>
          <cell r="F6741" t="str">
            <v>Колонное (массообменное) оборудование работающее с негорючими опасными продуктами под атмосферным давлением: от 200 до 500 м3 количество входов/выходов свыше 6</v>
          </cell>
          <cell r="G6741" t="str">
            <v>Column (mass transfer) equipment operating with non-combustible hazardous products, at atmospheric pressure: 200 to 500 m3, number of inlets/outlets: more than 6</v>
          </cell>
          <cell r="H6741" t="str">
            <v>шт.</v>
          </cell>
          <cell r="I6741" t="str">
            <v>pcs.</v>
          </cell>
          <cell r="J6741">
            <v>0</v>
          </cell>
          <cell r="K6741">
            <v>0</v>
          </cell>
          <cell r="L6741" t="str">
            <v>KQ-98-00</v>
          </cell>
          <cell r="M6741" t="str">
            <v>ПНР, без ед. изм.</v>
          </cell>
          <cell r="N6741">
            <v>0</v>
          </cell>
          <cell r="O6741" t="str">
            <v>KQ-98-12</v>
          </cell>
          <cell r="P6741" t="str">
            <v>ПНР статического оборудования, шт.</v>
          </cell>
          <cell r="Q6741">
            <v>1</v>
          </cell>
        </row>
        <row r="6742">
          <cell r="E6742" t="str">
            <v>CM00-00-23-056</v>
          </cell>
          <cell r="F6742" t="str">
            <v>Колонное (массообменное) оборудование работающее с негорючими опасными продуктами под атмосферным давлением: от 500 до 750 м3 количество входов/выходов 3</v>
          </cell>
          <cell r="G6742" t="str">
            <v>Column (mass transfer) equipment operating with non-combustible hazardous products, at atmospheric pressure: 500 to 750 m3, number of inlets/outlets: 3</v>
          </cell>
          <cell r="H6742" t="str">
            <v>шт.</v>
          </cell>
          <cell r="I6742" t="str">
            <v>pcs.</v>
          </cell>
          <cell r="J6742">
            <v>0</v>
          </cell>
          <cell r="K6742">
            <v>0</v>
          </cell>
          <cell r="L6742" t="str">
            <v>KQ-98-00</v>
          </cell>
          <cell r="M6742" t="str">
            <v>ПНР, без ед. изм.</v>
          </cell>
          <cell r="N6742">
            <v>0</v>
          </cell>
          <cell r="O6742" t="str">
            <v>KQ-98-12</v>
          </cell>
          <cell r="P6742" t="str">
            <v>ПНР статического оборудования, шт.</v>
          </cell>
          <cell r="Q6742">
            <v>1</v>
          </cell>
        </row>
        <row r="6743">
          <cell r="E6743" t="str">
            <v>CM00-00-23-057</v>
          </cell>
          <cell r="F6743" t="str">
            <v>Колонное (массообменное) оборудование работающее с негорючими опасными продуктами под атмосферным давлением: от 500 до 750 м3 количество входов/выходов 4</v>
          </cell>
          <cell r="G6743" t="str">
            <v>Column (mass transfer) equipment operating with non-combustible hazardous products, at atmospheric pressure: 500 to 750 m3, number of inlets/outlets: 4</v>
          </cell>
          <cell r="H6743" t="str">
            <v>шт.</v>
          </cell>
          <cell r="I6743" t="str">
            <v>pcs.</v>
          </cell>
          <cell r="J6743">
            <v>0</v>
          </cell>
          <cell r="K6743">
            <v>0</v>
          </cell>
          <cell r="L6743" t="str">
            <v>KQ-98-00</v>
          </cell>
          <cell r="M6743" t="str">
            <v>ПНР, без ед. изм.</v>
          </cell>
          <cell r="N6743">
            <v>0</v>
          </cell>
          <cell r="O6743" t="str">
            <v>KQ-98-12</v>
          </cell>
          <cell r="P6743" t="str">
            <v>ПНР статического оборудования, шт.</v>
          </cell>
          <cell r="Q6743">
            <v>1</v>
          </cell>
        </row>
        <row r="6744">
          <cell r="E6744" t="str">
            <v>CM00-00-23-058</v>
          </cell>
          <cell r="F6744" t="str">
            <v>Колонное (массообменное) оборудование работающее с негорючими опасными продуктами под атмосферным давлением: от 500 до 750 м3 количество входов/выходов 5</v>
          </cell>
          <cell r="G6744" t="str">
            <v>Column (mass transfer) equipment operating with non-combustible hazardous products, at atmospheric pressure: 500 to 750 m3, number of inlets/outlets: 5</v>
          </cell>
          <cell r="H6744" t="str">
            <v>шт.</v>
          </cell>
          <cell r="I6744" t="str">
            <v>pcs.</v>
          </cell>
          <cell r="J6744">
            <v>0</v>
          </cell>
          <cell r="K6744">
            <v>0</v>
          </cell>
          <cell r="L6744" t="str">
            <v>KQ-98-00</v>
          </cell>
          <cell r="M6744" t="str">
            <v>ПНР, без ед. изм.</v>
          </cell>
          <cell r="N6744">
            <v>0</v>
          </cell>
          <cell r="O6744" t="str">
            <v>KQ-98-12</v>
          </cell>
          <cell r="P6744" t="str">
            <v>ПНР статического оборудования, шт.</v>
          </cell>
          <cell r="Q6744">
            <v>1</v>
          </cell>
        </row>
        <row r="6745">
          <cell r="E6745" t="str">
            <v>CM00-00-23-059</v>
          </cell>
          <cell r="F6745" t="str">
            <v>Колонное (массообменное) оборудование работающее с негорючими опасными продуктами под атмосферным давлением: от 500 до 750 м3 количество входов/выходов 6</v>
          </cell>
          <cell r="G6745" t="str">
            <v>Column (mass transfer) equipment operating with non-combustible hazardous products, at atmospheric pressure: 500 to 750 m3, number of inlets/outlets: 6</v>
          </cell>
          <cell r="H6745" t="str">
            <v>шт.</v>
          </cell>
          <cell r="I6745" t="str">
            <v>pcs.</v>
          </cell>
          <cell r="J6745">
            <v>0</v>
          </cell>
          <cell r="K6745">
            <v>0</v>
          </cell>
          <cell r="L6745" t="str">
            <v>KQ-98-00</v>
          </cell>
          <cell r="M6745" t="str">
            <v>ПНР, без ед. изм.</v>
          </cell>
          <cell r="N6745">
            <v>0</v>
          </cell>
          <cell r="O6745" t="str">
            <v>KQ-98-12</v>
          </cell>
          <cell r="P6745" t="str">
            <v>ПНР статического оборудования, шт.</v>
          </cell>
          <cell r="Q6745">
            <v>1</v>
          </cell>
        </row>
        <row r="6746">
          <cell r="E6746" t="str">
            <v>CM00-00-23-060</v>
          </cell>
          <cell r="F6746" t="str">
            <v>Колонное (массообменное) оборудование работающее с негорючими опасными продуктами под атмосферным давлением: от 500 до 750 м3 количество входов/выходов свыше 6</v>
          </cell>
          <cell r="G6746" t="str">
            <v>Column (mass transfer) equipment operating with non-combustible hazardous products, at atmospheric pressure: 500 to 750 m3, number of inlets/outlets: more than 6</v>
          </cell>
          <cell r="H6746" t="str">
            <v>шт.</v>
          </cell>
          <cell r="I6746" t="str">
            <v>pcs.</v>
          </cell>
          <cell r="J6746">
            <v>0</v>
          </cell>
          <cell r="K6746">
            <v>0</v>
          </cell>
          <cell r="L6746" t="str">
            <v>KQ-98-00</v>
          </cell>
          <cell r="M6746" t="str">
            <v>ПНР, без ед. изм.</v>
          </cell>
          <cell r="N6746">
            <v>0</v>
          </cell>
          <cell r="O6746" t="str">
            <v>KQ-98-12</v>
          </cell>
          <cell r="P6746" t="str">
            <v>ПНР статического оборудования, шт.</v>
          </cell>
          <cell r="Q6746">
            <v>1</v>
          </cell>
        </row>
        <row r="6747">
          <cell r="E6747" t="str">
            <v>CM00-00-23-061</v>
          </cell>
          <cell r="F6747" t="str">
            <v>Колонное (массообменное) оборудование работающее с негорючими опасными продуктами под атмосферным давлением: от 750 до 1000 м3 количество входов/выходов 3</v>
          </cell>
          <cell r="G6747" t="str">
            <v>Column (mass transfer) equipment operating with non-combustible hazardous products, at atmospheric pressure: 750 to 1000 m3, number of inlets/outlets: 3</v>
          </cell>
          <cell r="H6747" t="str">
            <v>шт.</v>
          </cell>
          <cell r="I6747" t="str">
            <v>pcs.</v>
          </cell>
          <cell r="J6747">
            <v>0</v>
          </cell>
          <cell r="K6747">
            <v>0</v>
          </cell>
          <cell r="L6747" t="str">
            <v>KQ-98-00</v>
          </cell>
          <cell r="M6747" t="str">
            <v>ПНР, без ед. изм.</v>
          </cell>
          <cell r="N6747">
            <v>0</v>
          </cell>
          <cell r="O6747" t="str">
            <v>KQ-98-12</v>
          </cell>
          <cell r="P6747" t="str">
            <v>ПНР статического оборудования, шт.</v>
          </cell>
          <cell r="Q6747">
            <v>1</v>
          </cell>
        </row>
        <row r="6748">
          <cell r="E6748" t="str">
            <v>CM00-00-23-062</v>
          </cell>
          <cell r="F6748" t="str">
            <v>Колонное (массообменное) оборудование работающее с негорючими опасными продуктами под атмосферным давлением: от 750 до 1000 м3 количество входов/выходов 4</v>
          </cell>
          <cell r="G6748" t="str">
            <v>Column (mass transfer) equipment operating with non-combustible hazardous products, at atmospheric pressure: 750 to 1000 m3, number of inlets/outlets: 4</v>
          </cell>
          <cell r="H6748" t="str">
            <v>шт.</v>
          </cell>
          <cell r="I6748" t="str">
            <v>pcs.</v>
          </cell>
          <cell r="J6748">
            <v>0</v>
          </cell>
          <cell r="K6748">
            <v>0</v>
          </cell>
          <cell r="L6748" t="str">
            <v>KQ-98-00</v>
          </cell>
          <cell r="M6748" t="str">
            <v>ПНР, без ед. изм.</v>
          </cell>
          <cell r="N6748">
            <v>0</v>
          </cell>
          <cell r="O6748" t="str">
            <v>KQ-98-12</v>
          </cell>
          <cell r="P6748" t="str">
            <v>ПНР статического оборудования, шт.</v>
          </cell>
          <cell r="Q6748">
            <v>1</v>
          </cell>
        </row>
        <row r="6749">
          <cell r="E6749" t="str">
            <v>CM00-00-23-063</v>
          </cell>
          <cell r="F6749" t="str">
            <v>Колонное (массообменное) оборудование работающее с негорючими опасными продуктами под атмосферным давлением: от 750 до 1000 м3 количество входов/выходов 5</v>
          </cell>
          <cell r="G6749" t="str">
            <v>Column (mass transfer) equipment operating with non-combustible hazardous products, at atmospheric pressure: 750 to 1000 m3, number of inlets/outlets: 5</v>
          </cell>
          <cell r="H6749" t="str">
            <v>шт.</v>
          </cell>
          <cell r="I6749" t="str">
            <v>pcs.</v>
          </cell>
          <cell r="J6749">
            <v>0</v>
          </cell>
          <cell r="K6749">
            <v>0</v>
          </cell>
          <cell r="L6749" t="str">
            <v>KQ-98-00</v>
          </cell>
          <cell r="M6749" t="str">
            <v>ПНР, без ед. изм.</v>
          </cell>
          <cell r="N6749">
            <v>0</v>
          </cell>
          <cell r="O6749" t="str">
            <v>KQ-98-12</v>
          </cell>
          <cell r="P6749" t="str">
            <v>ПНР статического оборудования, шт.</v>
          </cell>
          <cell r="Q6749">
            <v>1</v>
          </cell>
        </row>
        <row r="6750">
          <cell r="E6750" t="str">
            <v>CM00-00-23-064</v>
          </cell>
          <cell r="F6750" t="str">
            <v>Колонное (массообменное) оборудование работающее с негорючими опасными продуктами под атмосферным давлением: от 750 до 1000 м3 количество входов/выходов 6</v>
          </cell>
          <cell r="G6750" t="str">
            <v>Column (mass transfer) equipment operating with non-combustible hazardous products, at atmospheric pressure: 750 to 1000 m3, number of inlets/outlets: 6</v>
          </cell>
          <cell r="H6750" t="str">
            <v>шт.</v>
          </cell>
          <cell r="I6750" t="str">
            <v>pcs.</v>
          </cell>
          <cell r="J6750">
            <v>0</v>
          </cell>
          <cell r="K6750">
            <v>0</v>
          </cell>
          <cell r="L6750" t="str">
            <v>KQ-98-00</v>
          </cell>
          <cell r="M6750" t="str">
            <v>ПНР, без ед. изм.</v>
          </cell>
          <cell r="N6750">
            <v>0</v>
          </cell>
          <cell r="O6750" t="str">
            <v>KQ-98-12</v>
          </cell>
          <cell r="P6750" t="str">
            <v>ПНР статического оборудования, шт.</v>
          </cell>
          <cell r="Q6750">
            <v>1</v>
          </cell>
        </row>
        <row r="6751">
          <cell r="E6751" t="str">
            <v>CM00-00-23-065</v>
          </cell>
          <cell r="F6751" t="str">
            <v>Колонное (массообменное) оборудование работающее с негорючими опасными продуктами под атмосферным давлением: от 750 до 1000 м3 количество входов/выходов свыше 6</v>
          </cell>
          <cell r="G6751" t="str">
            <v>Column (mass transfer) equipment operating with non-combustible hazardous products, at atmospheric pressure: 750 to 1000 m3, number of inlets/outlets: more than 6</v>
          </cell>
          <cell r="H6751" t="str">
            <v>шт.</v>
          </cell>
          <cell r="I6751" t="str">
            <v>pcs.</v>
          </cell>
          <cell r="J6751">
            <v>0</v>
          </cell>
          <cell r="K6751">
            <v>0</v>
          </cell>
          <cell r="L6751" t="str">
            <v>KQ-98-00</v>
          </cell>
          <cell r="M6751" t="str">
            <v>ПНР, без ед. изм.</v>
          </cell>
          <cell r="N6751">
            <v>0</v>
          </cell>
          <cell r="O6751" t="str">
            <v>KQ-98-12</v>
          </cell>
          <cell r="P6751" t="str">
            <v>ПНР статического оборудования, шт.</v>
          </cell>
          <cell r="Q6751">
            <v>1</v>
          </cell>
        </row>
        <row r="6752">
          <cell r="E6752" t="str">
            <v>CM00-00-23-066</v>
          </cell>
          <cell r="F6752" t="str">
            <v>Колонное (массообменное) оборудование работающее с негорючими опасными продуктами под атмосферным давлением: свыше 1000 м3 количество входов/выходов 3</v>
          </cell>
          <cell r="G6752" t="str">
            <v>Column (mass transfer) equipment operating with non-combustible hazardous products, at atmospheric pressure: over 1000 m3, number of inlets/outlets: 3</v>
          </cell>
          <cell r="H6752" t="str">
            <v>шт.</v>
          </cell>
          <cell r="I6752" t="str">
            <v>pcs.</v>
          </cell>
          <cell r="J6752">
            <v>0</v>
          </cell>
          <cell r="K6752">
            <v>0</v>
          </cell>
          <cell r="L6752" t="str">
            <v>KQ-98-00</v>
          </cell>
          <cell r="M6752" t="str">
            <v>ПНР, без ед. изм.</v>
          </cell>
          <cell r="N6752">
            <v>0</v>
          </cell>
          <cell r="O6752" t="str">
            <v>KQ-98-12</v>
          </cell>
          <cell r="P6752" t="str">
            <v>ПНР статического оборудования, шт.</v>
          </cell>
          <cell r="Q6752">
            <v>1</v>
          </cell>
        </row>
        <row r="6753">
          <cell r="E6753" t="str">
            <v>CM00-00-23-067</v>
          </cell>
          <cell r="F6753" t="str">
            <v>Колонное (массообменное) оборудование работающее с негорючими опасными продуктами под атмосферным давлением: свыше 1000 м3 количество входов/выходов 4</v>
          </cell>
          <cell r="G6753" t="str">
            <v>Column (mass transfer) equipment operating with non-combustible hazardous products, at atmospheric pressure: over 1000 m3, number of inlets/outlets: 4</v>
          </cell>
          <cell r="H6753" t="str">
            <v>шт.</v>
          </cell>
          <cell r="I6753" t="str">
            <v>pcs.</v>
          </cell>
          <cell r="J6753">
            <v>0</v>
          </cell>
          <cell r="K6753">
            <v>0</v>
          </cell>
          <cell r="L6753" t="str">
            <v>KQ-98-00</v>
          </cell>
          <cell r="M6753" t="str">
            <v>ПНР, без ед. изм.</v>
          </cell>
          <cell r="N6753">
            <v>0</v>
          </cell>
          <cell r="O6753" t="str">
            <v>KQ-98-12</v>
          </cell>
          <cell r="P6753" t="str">
            <v>ПНР статического оборудования, шт.</v>
          </cell>
          <cell r="Q6753">
            <v>1</v>
          </cell>
        </row>
        <row r="6754">
          <cell r="E6754" t="str">
            <v>CM00-00-23-068</v>
          </cell>
          <cell r="F6754" t="str">
            <v>Колонное (массообменное) оборудование работающее с негорючими опасными продуктами под атмосферным давлением: свыше 1000 м3 количество входов/выходов 5</v>
          </cell>
          <cell r="G6754" t="str">
            <v>Column (mass transfer) equipment operating with non-combustible hazardous products, at atmospheric pressure: over 1000 m3, number of inlets/outlets: 5</v>
          </cell>
          <cell r="H6754" t="str">
            <v>шт.</v>
          </cell>
          <cell r="I6754" t="str">
            <v>pcs.</v>
          </cell>
          <cell r="J6754">
            <v>0</v>
          </cell>
          <cell r="K6754">
            <v>0</v>
          </cell>
          <cell r="L6754" t="str">
            <v>KQ-98-00</v>
          </cell>
          <cell r="M6754" t="str">
            <v>ПНР, без ед. изм.</v>
          </cell>
          <cell r="N6754">
            <v>0</v>
          </cell>
          <cell r="O6754" t="str">
            <v>KQ-98-12</v>
          </cell>
          <cell r="P6754" t="str">
            <v>ПНР статического оборудования, шт.</v>
          </cell>
          <cell r="Q6754">
            <v>1</v>
          </cell>
        </row>
        <row r="6755">
          <cell r="E6755" t="str">
            <v>CM00-00-23-069</v>
          </cell>
          <cell r="F6755" t="str">
            <v>Колонное (массообменное) оборудование работающее с негорючими опасными продуктами под атмосферным давлением: свыше 1000 м3 количество входов/выходов 6</v>
          </cell>
          <cell r="G6755" t="str">
            <v>Column (mass transfer) equipment operating with non-combustible hazardous products, at atmospheric pressure: over 1000 m3, number of inlets/outlets: 6</v>
          </cell>
          <cell r="H6755" t="str">
            <v>шт.</v>
          </cell>
          <cell r="I6755" t="str">
            <v>pcs.</v>
          </cell>
          <cell r="J6755">
            <v>0</v>
          </cell>
          <cell r="K6755">
            <v>0</v>
          </cell>
          <cell r="L6755" t="str">
            <v>KQ-98-00</v>
          </cell>
          <cell r="M6755" t="str">
            <v>ПНР, без ед. изм.</v>
          </cell>
          <cell r="N6755">
            <v>0</v>
          </cell>
          <cell r="O6755" t="str">
            <v>KQ-98-12</v>
          </cell>
          <cell r="P6755" t="str">
            <v>ПНР статического оборудования, шт.</v>
          </cell>
          <cell r="Q6755">
            <v>1</v>
          </cell>
        </row>
        <row r="6756">
          <cell r="E6756" t="str">
            <v>CM00-00-23-070</v>
          </cell>
          <cell r="F6756" t="str">
            <v>Колонное (массообменное) оборудование работающее с негорючими опасными продуктами под атмосферным давлением: свыше 1000 м3 количество входов/выходов свыше 6</v>
          </cell>
          <cell r="G6756" t="str">
            <v>Column (mass transfer) equipment operating with non-combustible hazardous products, at atmospheric pressure: over 1000 m3, number of inlets/outlets: more than 6</v>
          </cell>
          <cell r="H6756" t="str">
            <v>шт.</v>
          </cell>
          <cell r="I6756" t="str">
            <v>pcs.</v>
          </cell>
          <cell r="J6756">
            <v>0</v>
          </cell>
          <cell r="K6756">
            <v>0</v>
          </cell>
          <cell r="L6756" t="str">
            <v>KQ-98-00</v>
          </cell>
          <cell r="M6756" t="str">
            <v>ПНР, без ед. изм.</v>
          </cell>
          <cell r="N6756">
            <v>0</v>
          </cell>
          <cell r="O6756" t="str">
            <v>KQ-98-12</v>
          </cell>
          <cell r="P6756" t="str">
            <v>ПНР статического оборудования, шт.</v>
          </cell>
          <cell r="Q6756">
            <v>1</v>
          </cell>
        </row>
        <row r="6757">
          <cell r="E6757" t="str">
            <v>CM00-00-24</v>
          </cell>
          <cell r="F6757" t="str">
            <v>Колонное (массообменное) оборудование работающее с негорючими инертными продуктами</v>
          </cell>
          <cell r="G6757" t="str">
            <v>Column (mass transfer) equipment operating with non-combustible inert products</v>
          </cell>
        </row>
        <row r="6758">
          <cell r="E6758" t="str">
            <v>CM00-00-24-001</v>
          </cell>
          <cell r="F6758" t="str">
            <v>Колонное (массообменное) оборудование работающее с негорючими инертными продуктами под избыточным давлением: до 50 м3 количество входов/выходов 3</v>
          </cell>
          <cell r="G6758" t="str">
            <v>Column (mass transfer) equipment operating with non-combustible inert products, pressurized: up to 50 m3, number of inlets/outlets: 3</v>
          </cell>
          <cell r="H6758" t="str">
            <v>шт.</v>
          </cell>
          <cell r="I6758" t="str">
            <v>pcs.</v>
          </cell>
          <cell r="J6758">
            <v>0</v>
          </cell>
          <cell r="K6758">
            <v>0</v>
          </cell>
          <cell r="L6758" t="str">
            <v>KQ-98-00</v>
          </cell>
          <cell r="M6758" t="str">
            <v>ПНР, без ед. изм.</v>
          </cell>
          <cell r="N6758">
            <v>0</v>
          </cell>
          <cell r="O6758" t="str">
            <v>KQ-98-12</v>
          </cell>
          <cell r="P6758" t="str">
            <v>ПНР статического оборудования, шт.</v>
          </cell>
          <cell r="Q6758">
            <v>1</v>
          </cell>
        </row>
        <row r="6759">
          <cell r="E6759" t="str">
            <v>CM00-00-24-002</v>
          </cell>
          <cell r="F6759" t="str">
            <v>Колонное (массообменное) оборудование работающее с негорючими инертными продуктами под избыточным давлением: до 50 м3 количество входов/выходов 4</v>
          </cell>
          <cell r="G6759" t="str">
            <v>Column (mass transfer) equipment operating with non-combustible inert products, pressurized: up to 50 m3, number of inlets/outlets: 4</v>
          </cell>
          <cell r="H6759" t="str">
            <v>шт.</v>
          </cell>
          <cell r="I6759" t="str">
            <v>pcs.</v>
          </cell>
          <cell r="J6759">
            <v>0</v>
          </cell>
          <cell r="K6759">
            <v>0</v>
          </cell>
          <cell r="L6759" t="str">
            <v>KQ-98-00</v>
          </cell>
          <cell r="M6759" t="str">
            <v>ПНР, без ед. изм.</v>
          </cell>
          <cell r="N6759">
            <v>0</v>
          </cell>
          <cell r="O6759" t="str">
            <v>KQ-98-12</v>
          </cell>
          <cell r="P6759" t="str">
            <v>ПНР статического оборудования, шт.</v>
          </cell>
          <cell r="Q6759">
            <v>1</v>
          </cell>
        </row>
        <row r="6760">
          <cell r="E6760" t="str">
            <v>CM00-00-24-003</v>
          </cell>
          <cell r="F6760" t="str">
            <v>Колонное (массообменное) оборудование работающее с негорючими инертными продуктами под избыточным давлением: до 50 м3 количество входов/выходов 5</v>
          </cell>
          <cell r="G6760" t="str">
            <v>Column (mass transfer) equipment operating with non-combustible inert products, pressurized: up to 50 m3, number of inlets/outlets: 5</v>
          </cell>
          <cell r="H6760" t="str">
            <v>шт.</v>
          </cell>
          <cell r="I6760" t="str">
            <v>pcs.</v>
          </cell>
          <cell r="J6760">
            <v>0</v>
          </cell>
          <cell r="K6760">
            <v>0</v>
          </cell>
          <cell r="L6760" t="str">
            <v>KQ-98-00</v>
          </cell>
          <cell r="M6760" t="str">
            <v>ПНР, без ед. изм.</v>
          </cell>
          <cell r="N6760">
            <v>0</v>
          </cell>
          <cell r="O6760" t="str">
            <v>KQ-98-12</v>
          </cell>
          <cell r="P6760" t="str">
            <v>ПНР статического оборудования, шт.</v>
          </cell>
          <cell r="Q6760">
            <v>1</v>
          </cell>
        </row>
        <row r="6761">
          <cell r="E6761" t="str">
            <v>CM00-00-24-004</v>
          </cell>
          <cell r="F6761" t="str">
            <v>Колонное (массообменное) оборудование работающее с негорючими инертными продуктами под избыточным давлением: до 50 м3 количество входов/выходов 6</v>
          </cell>
          <cell r="G6761" t="str">
            <v>Column (mass transfer) equipment operating with non-combustible inert products, pressurized: up to 50 m3, number of inlets/outlets: 6</v>
          </cell>
          <cell r="H6761" t="str">
            <v>шт.</v>
          </cell>
          <cell r="I6761" t="str">
            <v>pcs.</v>
          </cell>
          <cell r="J6761">
            <v>0</v>
          </cell>
          <cell r="K6761">
            <v>0</v>
          </cell>
          <cell r="L6761" t="str">
            <v>KQ-98-00</v>
          </cell>
          <cell r="M6761" t="str">
            <v>ПНР, без ед. изм.</v>
          </cell>
          <cell r="N6761">
            <v>0</v>
          </cell>
          <cell r="O6761" t="str">
            <v>KQ-98-12</v>
          </cell>
          <cell r="P6761" t="str">
            <v>ПНР статического оборудования, шт.</v>
          </cell>
          <cell r="Q6761">
            <v>1</v>
          </cell>
        </row>
        <row r="6762">
          <cell r="E6762" t="str">
            <v>CM00-00-24-005</v>
          </cell>
          <cell r="F6762" t="str">
            <v>Колонное (массообменное) оборудование работающее с негорючими инертными продуктами под избыточным давлением: до 50 м3 количество входов/выходов свыше 6</v>
          </cell>
          <cell r="G6762" t="str">
            <v>Column (mass transfer) equipment operating with non-combustible inert products, pressurized: up to 50 m3, number of inlets/outlets: more than 6</v>
          </cell>
          <cell r="H6762" t="str">
            <v>шт.</v>
          </cell>
          <cell r="I6762" t="str">
            <v>pcs.</v>
          </cell>
          <cell r="J6762">
            <v>0</v>
          </cell>
          <cell r="K6762">
            <v>0</v>
          </cell>
          <cell r="L6762" t="str">
            <v>KQ-98-00</v>
          </cell>
          <cell r="M6762" t="str">
            <v>ПНР, без ед. изм.</v>
          </cell>
          <cell r="N6762">
            <v>0</v>
          </cell>
          <cell r="O6762" t="str">
            <v>KQ-98-12</v>
          </cell>
          <cell r="P6762" t="str">
            <v>ПНР статического оборудования, шт.</v>
          </cell>
          <cell r="Q6762">
            <v>1</v>
          </cell>
        </row>
        <row r="6763">
          <cell r="E6763" t="str">
            <v>CM00-00-24-006</v>
          </cell>
          <cell r="F6763" t="str">
            <v>Колонное (массообменное) оборудование работающее с негорючими инертными продуктами под избыточным давлением: от 50 до 100 м3 количество входов/выходов 3</v>
          </cell>
          <cell r="G6763" t="str">
            <v>Column (mass transfer) equipment operating with non-combustible inert products, pressurized: 50 to 100 m3, number of inlets/outlets: 3</v>
          </cell>
          <cell r="H6763" t="str">
            <v>шт.</v>
          </cell>
          <cell r="I6763" t="str">
            <v>pcs.</v>
          </cell>
          <cell r="J6763">
            <v>0</v>
          </cell>
          <cell r="K6763">
            <v>0</v>
          </cell>
          <cell r="L6763" t="str">
            <v>KQ-98-00</v>
          </cell>
          <cell r="M6763" t="str">
            <v>ПНР, без ед. изм.</v>
          </cell>
          <cell r="N6763">
            <v>0</v>
          </cell>
          <cell r="O6763" t="str">
            <v>KQ-98-12</v>
          </cell>
          <cell r="P6763" t="str">
            <v>ПНР статического оборудования, шт.</v>
          </cell>
          <cell r="Q6763">
            <v>1</v>
          </cell>
        </row>
        <row r="6764">
          <cell r="E6764" t="str">
            <v>CM00-00-24-007</v>
          </cell>
          <cell r="F6764" t="str">
            <v>Колонное (массообменное) оборудование работающее с негорючими инертными продуктами под избыточным давлением: от 50 до 100 м3 количество входов/выходов 4</v>
          </cell>
          <cell r="G6764" t="str">
            <v>Column (mass transfer) equipment operating with non-combustible inert products, pressurized: 50 to 100 m3, number of inlets/outlets: 4</v>
          </cell>
          <cell r="H6764" t="str">
            <v>шт.</v>
          </cell>
          <cell r="I6764" t="str">
            <v>pcs.</v>
          </cell>
          <cell r="J6764">
            <v>0</v>
          </cell>
          <cell r="K6764">
            <v>0</v>
          </cell>
          <cell r="L6764" t="str">
            <v>KQ-98-00</v>
          </cell>
          <cell r="M6764" t="str">
            <v>ПНР, без ед. изм.</v>
          </cell>
          <cell r="N6764">
            <v>0</v>
          </cell>
          <cell r="O6764" t="str">
            <v>KQ-98-12</v>
          </cell>
          <cell r="P6764" t="str">
            <v>ПНР статического оборудования, шт.</v>
          </cell>
          <cell r="Q6764">
            <v>1</v>
          </cell>
        </row>
        <row r="6765">
          <cell r="E6765" t="str">
            <v>CM00-00-24-008</v>
          </cell>
          <cell r="F6765" t="str">
            <v>Колонное (массообменное) оборудование работающее с негорючими инертными продуктами под избыточным давлением: от 50 до 100 м3 количество входов/выходов 5</v>
          </cell>
          <cell r="G6765" t="str">
            <v>Column (mass transfer) equipment operating with non-combustible inert products, pressurized: 50 to 100 m3, number of inlets/outlets: 5</v>
          </cell>
          <cell r="H6765" t="str">
            <v>шт.</v>
          </cell>
          <cell r="I6765" t="str">
            <v>pcs.</v>
          </cell>
          <cell r="J6765">
            <v>0</v>
          </cell>
          <cell r="K6765">
            <v>0</v>
          </cell>
          <cell r="L6765" t="str">
            <v>KQ-98-00</v>
          </cell>
          <cell r="M6765" t="str">
            <v>ПНР, без ед. изм.</v>
          </cell>
          <cell r="N6765">
            <v>0</v>
          </cell>
          <cell r="O6765" t="str">
            <v>KQ-98-12</v>
          </cell>
          <cell r="P6765" t="str">
            <v>ПНР статического оборудования, шт.</v>
          </cell>
          <cell r="Q6765">
            <v>1</v>
          </cell>
        </row>
        <row r="6766">
          <cell r="E6766" t="str">
            <v>CM00-00-24-009</v>
          </cell>
          <cell r="F6766" t="str">
            <v>Колонное (массообменное) оборудование работающее с негорючими инертными продуктами под избыточным давлением: от 50 до 100 м3 количество входов/выходов 6</v>
          </cell>
          <cell r="G6766" t="str">
            <v>Column (mass transfer) equipment operating with non-combustible inert products, pressurized: 50 to 100 m3, number of inlets/outlets: 6</v>
          </cell>
          <cell r="H6766" t="str">
            <v>шт.</v>
          </cell>
          <cell r="I6766" t="str">
            <v>pcs.</v>
          </cell>
          <cell r="J6766">
            <v>0</v>
          </cell>
          <cell r="K6766">
            <v>0</v>
          </cell>
          <cell r="L6766" t="str">
            <v>KQ-98-00</v>
          </cell>
          <cell r="M6766" t="str">
            <v>ПНР, без ед. изм.</v>
          </cell>
          <cell r="N6766">
            <v>0</v>
          </cell>
          <cell r="O6766" t="str">
            <v>KQ-98-12</v>
          </cell>
          <cell r="P6766" t="str">
            <v>ПНР статического оборудования, шт.</v>
          </cell>
          <cell r="Q6766">
            <v>1</v>
          </cell>
        </row>
        <row r="6767">
          <cell r="E6767" t="str">
            <v>CM00-00-24-010</v>
          </cell>
          <cell r="F6767" t="str">
            <v>Колонное (массообменное) оборудование работающее с негорючими инертными продуктами под избыточным давлением: от 50 до 100 м3 количество входов/выходов свыше 6</v>
          </cell>
          <cell r="G6767" t="str">
            <v>Column (mass transfer) equipment operating with non-combustible inert products, pressurized: 50 to 100 m3, number of inlets/outlets: more than 6</v>
          </cell>
          <cell r="H6767" t="str">
            <v>шт.</v>
          </cell>
          <cell r="I6767" t="str">
            <v>pcs.</v>
          </cell>
          <cell r="J6767">
            <v>0</v>
          </cell>
          <cell r="K6767">
            <v>0</v>
          </cell>
          <cell r="L6767" t="str">
            <v>KQ-98-00</v>
          </cell>
          <cell r="M6767" t="str">
            <v>ПНР, без ед. изм.</v>
          </cell>
          <cell r="N6767">
            <v>0</v>
          </cell>
          <cell r="O6767" t="str">
            <v>KQ-98-12</v>
          </cell>
          <cell r="P6767" t="str">
            <v>ПНР статического оборудования, шт.</v>
          </cell>
          <cell r="Q6767">
            <v>1</v>
          </cell>
        </row>
        <row r="6768">
          <cell r="E6768" t="str">
            <v>CM00-00-24-011</v>
          </cell>
          <cell r="F6768" t="str">
            <v>Колонное (массообменное) оборудование работающее с негорючими инертными продуктами под избыточным давлением: от 100 до 200 м3 количество входов/выходов 3</v>
          </cell>
          <cell r="G6768" t="str">
            <v>Column (mass transfer) equipment operating with non-combustible inert products, pressurized: 100 to 200 m3, number of inlets/outlets: 3</v>
          </cell>
          <cell r="H6768" t="str">
            <v>шт.</v>
          </cell>
          <cell r="I6768" t="str">
            <v>pcs.</v>
          </cell>
          <cell r="J6768">
            <v>0</v>
          </cell>
          <cell r="K6768">
            <v>0</v>
          </cell>
          <cell r="L6768" t="str">
            <v>KQ-98-00</v>
          </cell>
          <cell r="M6768" t="str">
            <v>ПНР, без ед. изм.</v>
          </cell>
          <cell r="N6768">
            <v>0</v>
          </cell>
          <cell r="O6768" t="str">
            <v>KQ-98-12</v>
          </cell>
          <cell r="P6768" t="str">
            <v>ПНР статического оборудования, шт.</v>
          </cell>
          <cell r="Q6768">
            <v>1</v>
          </cell>
        </row>
        <row r="6769">
          <cell r="E6769" t="str">
            <v>CM00-00-24-012</v>
          </cell>
          <cell r="F6769" t="str">
            <v>Колонное (массообменное) оборудование работающее с негорючими инертными продуктами под избыточным давлением: от 100 до 200 м3 количество входов/выходов 4</v>
          </cell>
          <cell r="G6769" t="str">
            <v>Column (mass transfer) equipment operating with non-combustible inert products, pressurized: 100 to 200 m3, number of inlets/outlets: 4</v>
          </cell>
          <cell r="H6769" t="str">
            <v>шт.</v>
          </cell>
          <cell r="I6769" t="str">
            <v>pcs.</v>
          </cell>
          <cell r="J6769">
            <v>0</v>
          </cell>
          <cell r="K6769">
            <v>0</v>
          </cell>
          <cell r="L6769" t="str">
            <v>KQ-98-00</v>
          </cell>
          <cell r="M6769" t="str">
            <v>ПНР, без ед. изм.</v>
          </cell>
          <cell r="N6769">
            <v>0</v>
          </cell>
          <cell r="O6769" t="str">
            <v>KQ-98-12</v>
          </cell>
          <cell r="P6769" t="str">
            <v>ПНР статического оборудования, шт.</v>
          </cell>
          <cell r="Q6769">
            <v>1</v>
          </cell>
        </row>
        <row r="6770">
          <cell r="E6770" t="str">
            <v>CM00-00-24-013</v>
          </cell>
          <cell r="F6770" t="str">
            <v>Колонное (массообменное) оборудование работающее с негорючими инертными продуктами под избыточным давлением: от 100 до 200 м3 количество входов/выходов 5</v>
          </cell>
          <cell r="G6770" t="str">
            <v>Column (mass transfer) equipment operating with non-combustible inert products, pressurized: 100 to 200 m3, number of inlets/outlets: 5</v>
          </cell>
          <cell r="H6770" t="str">
            <v>шт.</v>
          </cell>
          <cell r="I6770" t="str">
            <v>pcs.</v>
          </cell>
          <cell r="J6770">
            <v>0</v>
          </cell>
          <cell r="K6770">
            <v>0</v>
          </cell>
          <cell r="L6770" t="str">
            <v>KQ-98-00</v>
          </cell>
          <cell r="M6770" t="str">
            <v>ПНР, без ед. изм.</v>
          </cell>
          <cell r="N6770">
            <v>0</v>
          </cell>
          <cell r="O6770" t="str">
            <v>KQ-98-12</v>
          </cell>
          <cell r="P6770" t="str">
            <v>ПНР статического оборудования, шт.</v>
          </cell>
          <cell r="Q6770">
            <v>1</v>
          </cell>
        </row>
        <row r="6771">
          <cell r="E6771" t="str">
            <v>CM00-00-24-014</v>
          </cell>
          <cell r="F6771" t="str">
            <v>Колонное (массообменное) оборудование работающее с негорючими инертными продуктами под избыточным давлением: от 100 до 200 м3 количество входов/выходов 6</v>
          </cell>
          <cell r="G6771" t="str">
            <v>Column (mass transfer) equipment operating with non-combustible inert products, pressurized: 100 to 200 m3, number of inlets/outlets: 6</v>
          </cell>
          <cell r="H6771" t="str">
            <v>шт.</v>
          </cell>
          <cell r="I6771" t="str">
            <v>pcs.</v>
          </cell>
          <cell r="J6771">
            <v>0</v>
          </cell>
          <cell r="K6771">
            <v>0</v>
          </cell>
          <cell r="L6771" t="str">
            <v>KQ-98-00</v>
          </cell>
          <cell r="M6771" t="str">
            <v>ПНР, без ед. изм.</v>
          </cell>
          <cell r="N6771">
            <v>0</v>
          </cell>
          <cell r="O6771" t="str">
            <v>KQ-98-12</v>
          </cell>
          <cell r="P6771" t="str">
            <v>ПНР статического оборудования, шт.</v>
          </cell>
          <cell r="Q6771">
            <v>1</v>
          </cell>
        </row>
        <row r="6772">
          <cell r="E6772" t="str">
            <v>CM00-00-24-015</v>
          </cell>
          <cell r="F6772" t="str">
            <v>Колонное (массообменное) оборудование работающее с негорючими инертными продуктами под избыточным давлением: от 100 до 200 м3 количество входов/выходов свыше 6</v>
          </cell>
          <cell r="G6772" t="str">
            <v>Column (mass transfer) equipment operating with non-combustible inert products, pressurized: 100 to 200 m3, number of inlets/outlets: more than 6</v>
          </cell>
          <cell r="H6772" t="str">
            <v>шт.</v>
          </cell>
          <cell r="I6772" t="str">
            <v>pcs.</v>
          </cell>
          <cell r="J6772">
            <v>0</v>
          </cell>
          <cell r="K6772">
            <v>0</v>
          </cell>
          <cell r="L6772" t="str">
            <v>KQ-98-00</v>
          </cell>
          <cell r="M6772" t="str">
            <v>ПНР, без ед. изм.</v>
          </cell>
          <cell r="N6772">
            <v>0</v>
          </cell>
          <cell r="O6772" t="str">
            <v>KQ-98-12</v>
          </cell>
          <cell r="P6772" t="str">
            <v>ПНР статического оборудования, шт.</v>
          </cell>
          <cell r="Q6772">
            <v>1</v>
          </cell>
        </row>
        <row r="6773">
          <cell r="E6773" t="str">
            <v>CM00-00-24-016</v>
          </cell>
          <cell r="F6773" t="str">
            <v>Колонное (массообменное) оборудование работающее с негорючими инертными продуктами под избыточным давлением: от 200 до 500 м3 количество входов/выходов 3</v>
          </cell>
          <cell r="G6773" t="str">
            <v>Column (mass transfer) equipment operating with non-combustible inert products, pressurized: 200 to 500 m3, number of inlets/outlets: 3</v>
          </cell>
          <cell r="H6773" t="str">
            <v>шт.</v>
          </cell>
          <cell r="I6773" t="str">
            <v>pcs.</v>
          </cell>
          <cell r="J6773">
            <v>0</v>
          </cell>
          <cell r="K6773">
            <v>0</v>
          </cell>
          <cell r="L6773" t="str">
            <v>KQ-98-00</v>
          </cell>
          <cell r="M6773" t="str">
            <v>ПНР, без ед. изм.</v>
          </cell>
          <cell r="N6773">
            <v>0</v>
          </cell>
          <cell r="O6773" t="str">
            <v>KQ-98-12</v>
          </cell>
          <cell r="P6773" t="str">
            <v>ПНР статического оборудования, шт.</v>
          </cell>
          <cell r="Q6773">
            <v>1</v>
          </cell>
        </row>
        <row r="6774">
          <cell r="E6774" t="str">
            <v>CM00-00-24-017</v>
          </cell>
          <cell r="F6774" t="str">
            <v>Колонное (массообменное) оборудование работающее с негорючими инертными продуктами под избыточным давлением: от 200 до 500 м3 количество входов/выходов 4</v>
          </cell>
          <cell r="G6774" t="str">
            <v>Column (mass transfer) equipment operating with non-combustible inert products, pressurized: 200 to 500 m3, number of inlets/outlets: 4</v>
          </cell>
          <cell r="H6774" t="str">
            <v>шт.</v>
          </cell>
          <cell r="I6774" t="str">
            <v>pcs.</v>
          </cell>
          <cell r="J6774">
            <v>0</v>
          </cell>
          <cell r="K6774">
            <v>0</v>
          </cell>
          <cell r="L6774" t="str">
            <v>KQ-98-00</v>
          </cell>
          <cell r="M6774" t="str">
            <v>ПНР, без ед. изм.</v>
          </cell>
          <cell r="N6774">
            <v>0</v>
          </cell>
          <cell r="O6774" t="str">
            <v>KQ-98-12</v>
          </cell>
          <cell r="P6774" t="str">
            <v>ПНР статического оборудования, шт.</v>
          </cell>
          <cell r="Q6774">
            <v>1</v>
          </cell>
        </row>
        <row r="6775">
          <cell r="E6775" t="str">
            <v>CM00-00-24-018</v>
          </cell>
          <cell r="F6775" t="str">
            <v>Колонное (массообменное) оборудование работающее с негорючими инертными продуктами под избыточным давлением: от 200 до 500 м3 количество входов/выходов 5</v>
          </cell>
          <cell r="G6775" t="str">
            <v>Column (mass transfer) equipment operating with non-combustible inert products, pressurized: 200 to 500 m3, number of inlets/outlets: 5</v>
          </cell>
          <cell r="H6775" t="str">
            <v>шт.</v>
          </cell>
          <cell r="I6775" t="str">
            <v>pcs.</v>
          </cell>
          <cell r="J6775">
            <v>0</v>
          </cell>
          <cell r="K6775">
            <v>0</v>
          </cell>
          <cell r="L6775" t="str">
            <v>KQ-98-00</v>
          </cell>
          <cell r="M6775" t="str">
            <v>ПНР, без ед. изм.</v>
          </cell>
          <cell r="N6775">
            <v>0</v>
          </cell>
          <cell r="O6775" t="str">
            <v>KQ-98-12</v>
          </cell>
          <cell r="P6775" t="str">
            <v>ПНР статического оборудования, шт.</v>
          </cell>
          <cell r="Q6775">
            <v>1</v>
          </cell>
        </row>
        <row r="6776">
          <cell r="E6776" t="str">
            <v>CM00-00-24-019</v>
          </cell>
          <cell r="F6776" t="str">
            <v>Колонное (массообменное) оборудование работающее с негорючими инертными продуктами под избыточным давлением: от 200 до 500 м3 количество входов/выходов 6</v>
          </cell>
          <cell r="G6776" t="str">
            <v>Column (mass transfer) equipment operating with non-combustible inert products, pressurized: 200 to 500 m3, number of inlets/outlets: 6</v>
          </cell>
          <cell r="H6776" t="str">
            <v>шт.</v>
          </cell>
          <cell r="I6776" t="str">
            <v>pcs.</v>
          </cell>
          <cell r="J6776">
            <v>0</v>
          </cell>
          <cell r="K6776">
            <v>0</v>
          </cell>
          <cell r="L6776" t="str">
            <v>KQ-98-00</v>
          </cell>
          <cell r="M6776" t="str">
            <v>ПНР, без ед. изм.</v>
          </cell>
          <cell r="N6776">
            <v>0</v>
          </cell>
          <cell r="O6776" t="str">
            <v>KQ-98-12</v>
          </cell>
          <cell r="P6776" t="str">
            <v>ПНР статического оборудования, шт.</v>
          </cell>
          <cell r="Q6776">
            <v>1</v>
          </cell>
        </row>
        <row r="6777">
          <cell r="E6777" t="str">
            <v>CM00-00-24-020</v>
          </cell>
          <cell r="F6777" t="str">
            <v>Колонное (массообменное) оборудование работающее с негорючими инертными продуктами под избыточным давлением: от 200 до 500 м3 количество входов/выходов свыше 6</v>
          </cell>
          <cell r="G6777" t="str">
            <v>Column (mass transfer) equipment operating with non-combustible inert products, pressurized: 200 to 500 m3, number of inlets/outlets: more than 6</v>
          </cell>
          <cell r="H6777" t="str">
            <v>шт.</v>
          </cell>
          <cell r="I6777" t="str">
            <v>pcs.</v>
          </cell>
          <cell r="J6777">
            <v>0</v>
          </cell>
          <cell r="K6777">
            <v>0</v>
          </cell>
          <cell r="L6777" t="str">
            <v>KQ-98-00</v>
          </cell>
          <cell r="M6777" t="str">
            <v>ПНР, без ед. изм.</v>
          </cell>
          <cell r="N6777">
            <v>0</v>
          </cell>
          <cell r="O6777" t="str">
            <v>KQ-98-12</v>
          </cell>
          <cell r="P6777" t="str">
            <v>ПНР статического оборудования, шт.</v>
          </cell>
          <cell r="Q6777">
            <v>1</v>
          </cell>
        </row>
        <row r="6778">
          <cell r="E6778" t="str">
            <v>CM00-00-24-021</v>
          </cell>
          <cell r="F6778" t="str">
            <v>Колонное (массообменное) оборудование работающее с негорючими инертными продуктами под избыточным давлением: от 500 до 750 м3 количество входов/выходов 3</v>
          </cell>
          <cell r="G6778" t="str">
            <v>Column (mass transfer) equipment operating with non-combustible inert products, pressurized: 500 to 750 m3, number of inlets/outlets: 3</v>
          </cell>
          <cell r="H6778" t="str">
            <v>шт.</v>
          </cell>
          <cell r="I6778" t="str">
            <v>pcs.</v>
          </cell>
          <cell r="J6778">
            <v>0</v>
          </cell>
          <cell r="K6778">
            <v>0</v>
          </cell>
          <cell r="L6778" t="str">
            <v>KQ-98-00</v>
          </cell>
          <cell r="M6778" t="str">
            <v>ПНР, без ед. изм.</v>
          </cell>
          <cell r="N6778">
            <v>0</v>
          </cell>
          <cell r="O6778" t="str">
            <v>KQ-98-12</v>
          </cell>
          <cell r="P6778" t="str">
            <v>ПНР статического оборудования, шт.</v>
          </cell>
          <cell r="Q6778">
            <v>1</v>
          </cell>
        </row>
        <row r="6779">
          <cell r="E6779" t="str">
            <v>CM00-00-24-022</v>
          </cell>
          <cell r="F6779" t="str">
            <v>Колонное (массообменное) оборудование работающее с негорючими инертными продуктами под избыточным давлением: от 500 до 750 м3 количество входов/выходов 4</v>
          </cell>
          <cell r="G6779" t="str">
            <v>Column (mass transfer) equipment operating with non-combustible inert products, pressurized: 500 to 750 m3, number of inlets/outlets: 4</v>
          </cell>
          <cell r="H6779" t="str">
            <v>шт.</v>
          </cell>
          <cell r="I6779" t="str">
            <v>pcs.</v>
          </cell>
          <cell r="J6779">
            <v>0</v>
          </cell>
          <cell r="K6779">
            <v>0</v>
          </cell>
          <cell r="L6779" t="str">
            <v>KQ-98-00</v>
          </cell>
          <cell r="M6779" t="str">
            <v>ПНР, без ед. изм.</v>
          </cell>
          <cell r="N6779">
            <v>0</v>
          </cell>
          <cell r="O6779" t="str">
            <v>KQ-98-12</v>
          </cell>
          <cell r="P6779" t="str">
            <v>ПНР статического оборудования, шт.</v>
          </cell>
          <cell r="Q6779">
            <v>1</v>
          </cell>
        </row>
        <row r="6780">
          <cell r="E6780" t="str">
            <v>CM00-00-24-023</v>
          </cell>
          <cell r="F6780" t="str">
            <v>Колонное (массообменное) оборудование работающее с негорючими инертными продуктами под избыточным давлением: от 500 до 750 м3 количество входов/выходов 5</v>
          </cell>
          <cell r="G6780" t="str">
            <v>Column (mass transfer) equipment operating with non-combustible inert products, pressurized: 500 to 750 m3, number of inlets/outlets: 5</v>
          </cell>
          <cell r="H6780" t="str">
            <v>шт.</v>
          </cell>
          <cell r="I6780" t="str">
            <v>pcs.</v>
          </cell>
          <cell r="J6780">
            <v>0</v>
          </cell>
          <cell r="K6780">
            <v>0</v>
          </cell>
          <cell r="L6780" t="str">
            <v>KQ-98-00</v>
          </cell>
          <cell r="M6780" t="str">
            <v>ПНР, без ед. изм.</v>
          </cell>
          <cell r="N6780">
            <v>0</v>
          </cell>
          <cell r="O6780" t="str">
            <v>KQ-98-12</v>
          </cell>
          <cell r="P6780" t="str">
            <v>ПНР статического оборудования, шт.</v>
          </cell>
          <cell r="Q6780">
            <v>1</v>
          </cell>
        </row>
        <row r="6781">
          <cell r="E6781" t="str">
            <v>CM00-00-24-024</v>
          </cell>
          <cell r="F6781" t="str">
            <v>Колонное (массообменное) оборудование работающее с негорючими инертными продуктами под избыточным давлением: от 500 до 750 м3 количество входов/выходов 6</v>
          </cell>
          <cell r="G6781" t="str">
            <v>Column (mass transfer) equipment operating with non-combustible inert products, pressurized: 500 to 750 m3, number of inlets/outlets: 6</v>
          </cell>
          <cell r="H6781" t="str">
            <v>шт.</v>
          </cell>
          <cell r="I6781" t="str">
            <v>pcs.</v>
          </cell>
          <cell r="J6781">
            <v>0</v>
          </cell>
          <cell r="K6781">
            <v>0</v>
          </cell>
          <cell r="L6781" t="str">
            <v>KQ-98-00</v>
          </cell>
          <cell r="M6781" t="str">
            <v>ПНР, без ед. изм.</v>
          </cell>
          <cell r="N6781">
            <v>0</v>
          </cell>
          <cell r="O6781" t="str">
            <v>KQ-98-12</v>
          </cell>
          <cell r="P6781" t="str">
            <v>ПНР статического оборудования, шт.</v>
          </cell>
          <cell r="Q6781">
            <v>1</v>
          </cell>
        </row>
        <row r="6782">
          <cell r="E6782" t="str">
            <v>CM00-00-24-025</v>
          </cell>
          <cell r="F6782" t="str">
            <v>Колонное (массообменное) оборудование работающее с негорючими инертными продуктами под избыточным давлением: от 500 до 750 м3 количество входов/выходов свыше 6</v>
          </cell>
          <cell r="G6782" t="str">
            <v>Column (mass transfer) equipment operating with non-combustible inert products, pressurized: 500 to 750 m3, number of inlets/outlets: more than 6</v>
          </cell>
          <cell r="H6782" t="str">
            <v>шт.</v>
          </cell>
          <cell r="I6782" t="str">
            <v>pcs.</v>
          </cell>
          <cell r="J6782">
            <v>0</v>
          </cell>
          <cell r="K6782">
            <v>0</v>
          </cell>
          <cell r="L6782" t="str">
            <v>KQ-98-00</v>
          </cell>
          <cell r="M6782" t="str">
            <v>ПНР, без ед. изм.</v>
          </cell>
          <cell r="N6782">
            <v>0</v>
          </cell>
          <cell r="O6782" t="str">
            <v>KQ-98-12</v>
          </cell>
          <cell r="P6782" t="str">
            <v>ПНР статического оборудования, шт.</v>
          </cell>
          <cell r="Q6782">
            <v>1</v>
          </cell>
        </row>
        <row r="6783">
          <cell r="E6783" t="str">
            <v>CM00-00-24-026</v>
          </cell>
          <cell r="F6783" t="str">
            <v>Колонное (массообменное) оборудование работающее с негорючими инертными продуктами под избыточным давлением: от 750 до 1000 м3 количество входов/выходов 3</v>
          </cell>
          <cell r="G6783" t="str">
            <v>Column (mass transfer) equipment operating with non-combustible inert products, pressurized: 750 to 1000 m3, number of inlets/outlets: 3</v>
          </cell>
          <cell r="H6783" t="str">
            <v>шт.</v>
          </cell>
          <cell r="I6783" t="str">
            <v>pcs.</v>
          </cell>
          <cell r="J6783">
            <v>0</v>
          </cell>
          <cell r="K6783">
            <v>0</v>
          </cell>
          <cell r="L6783" t="str">
            <v>KQ-98-00</v>
          </cell>
          <cell r="M6783" t="str">
            <v>ПНР, без ед. изм.</v>
          </cell>
          <cell r="N6783">
            <v>0</v>
          </cell>
          <cell r="O6783" t="str">
            <v>KQ-98-12</v>
          </cell>
          <cell r="P6783" t="str">
            <v>ПНР статического оборудования, шт.</v>
          </cell>
          <cell r="Q6783">
            <v>1</v>
          </cell>
        </row>
        <row r="6784">
          <cell r="E6784" t="str">
            <v>CM00-00-24-027</v>
          </cell>
          <cell r="F6784" t="str">
            <v>Колонное (массообменное) оборудование работающее с негорючими инертными продуктами под избыточным давлением: от 750 до 1000 м3 количество входов/выходов 4</v>
          </cell>
          <cell r="G6784" t="str">
            <v>Column (mass transfer) equipment operating with non-combustible inert products, pressurized: 750 to 1000 m3, number of inlets/outlets: 4</v>
          </cell>
          <cell r="H6784" t="str">
            <v>шт.</v>
          </cell>
          <cell r="I6784" t="str">
            <v>pcs.</v>
          </cell>
          <cell r="J6784">
            <v>0</v>
          </cell>
          <cell r="K6784">
            <v>0</v>
          </cell>
          <cell r="L6784" t="str">
            <v>KQ-98-00</v>
          </cell>
          <cell r="M6784" t="str">
            <v>ПНР, без ед. изм.</v>
          </cell>
          <cell r="N6784">
            <v>0</v>
          </cell>
          <cell r="O6784" t="str">
            <v>KQ-98-12</v>
          </cell>
          <cell r="P6784" t="str">
            <v>ПНР статического оборудования, шт.</v>
          </cell>
          <cell r="Q6784">
            <v>1</v>
          </cell>
        </row>
        <row r="6785">
          <cell r="E6785" t="str">
            <v>CM00-00-24-028</v>
          </cell>
          <cell r="F6785" t="str">
            <v>Колонное (массообменное) оборудование работающее с негорючими инертными продуктами под избыточным давлением: от 750 до 1000 м3 количество входов/выходов 5</v>
          </cell>
          <cell r="G6785" t="str">
            <v>Column (mass transfer) equipment operating with non-combustible inert products, pressurized: 750 to 1000 m3, number of inlets/outlets: 5</v>
          </cell>
          <cell r="H6785" t="str">
            <v>шт.</v>
          </cell>
          <cell r="I6785" t="str">
            <v>pcs.</v>
          </cell>
          <cell r="J6785">
            <v>0</v>
          </cell>
          <cell r="K6785">
            <v>0</v>
          </cell>
          <cell r="L6785" t="str">
            <v>KQ-98-00</v>
          </cell>
          <cell r="M6785" t="str">
            <v>ПНР, без ед. изм.</v>
          </cell>
          <cell r="N6785">
            <v>0</v>
          </cell>
          <cell r="O6785" t="str">
            <v>KQ-98-12</v>
          </cell>
          <cell r="P6785" t="str">
            <v>ПНР статического оборудования, шт.</v>
          </cell>
          <cell r="Q6785">
            <v>1</v>
          </cell>
        </row>
        <row r="6786">
          <cell r="E6786" t="str">
            <v>CM00-00-24-029</v>
          </cell>
          <cell r="F6786" t="str">
            <v>Колонное (массообменное) оборудование работающее с негорючими инертными продуктами под избыточным давлением: от 750 до 1000 м3 количество входов/выходов 6</v>
          </cell>
          <cell r="G6786" t="str">
            <v>Column (mass transfer) equipment operating with non-combustible inert products, pressurized: 750 to 1000 m3, number of inlets/outlets: 6</v>
          </cell>
          <cell r="H6786" t="str">
            <v>шт.</v>
          </cell>
          <cell r="I6786" t="str">
            <v>pcs.</v>
          </cell>
          <cell r="J6786">
            <v>0</v>
          </cell>
          <cell r="K6786">
            <v>0</v>
          </cell>
          <cell r="L6786" t="str">
            <v>KQ-98-00</v>
          </cell>
          <cell r="M6786" t="str">
            <v>ПНР, без ед. изм.</v>
          </cell>
          <cell r="N6786">
            <v>0</v>
          </cell>
          <cell r="O6786" t="str">
            <v>KQ-98-12</v>
          </cell>
          <cell r="P6786" t="str">
            <v>ПНР статического оборудования, шт.</v>
          </cell>
          <cell r="Q6786">
            <v>1</v>
          </cell>
        </row>
        <row r="6787">
          <cell r="E6787" t="str">
            <v>CM00-00-24-030</v>
          </cell>
          <cell r="F6787" t="str">
            <v>Колонное (массообменное) оборудование работающее с негорючими инертными продуктами под избыточным давлением: от 750 до 1000 м3 количество входов/выходов свыше 6</v>
          </cell>
          <cell r="G6787" t="str">
            <v>Column (mass transfer) equipment operating with non-combustible inert products, pressurized: 750 to 1000 m3, number of inlets/outlets: more than 6</v>
          </cell>
          <cell r="H6787" t="str">
            <v>шт.</v>
          </cell>
          <cell r="I6787" t="str">
            <v>pcs.</v>
          </cell>
          <cell r="J6787">
            <v>0</v>
          </cell>
          <cell r="K6787">
            <v>0</v>
          </cell>
          <cell r="L6787" t="str">
            <v>KQ-98-00</v>
          </cell>
          <cell r="M6787" t="str">
            <v>ПНР, без ед. изм.</v>
          </cell>
          <cell r="N6787">
            <v>0</v>
          </cell>
          <cell r="O6787" t="str">
            <v>KQ-98-12</v>
          </cell>
          <cell r="P6787" t="str">
            <v>ПНР статического оборудования, шт.</v>
          </cell>
          <cell r="Q6787">
            <v>1</v>
          </cell>
        </row>
        <row r="6788">
          <cell r="E6788" t="str">
            <v>CM00-00-24-031</v>
          </cell>
          <cell r="F6788" t="str">
            <v>Колонное (массообменное) оборудование работающее с негорючими инертными продуктами под избыточным давлением: свыше 1000 м3 количество входов/выходов 3</v>
          </cell>
          <cell r="G6788" t="str">
            <v>Column (mass transfer) equipment operating with non-combustible inert products, pressurized: over 1000 m3, number of inlets/outlets: 3</v>
          </cell>
          <cell r="H6788" t="str">
            <v>шт.</v>
          </cell>
          <cell r="I6788" t="str">
            <v>pcs.</v>
          </cell>
          <cell r="J6788">
            <v>0</v>
          </cell>
          <cell r="K6788">
            <v>0</v>
          </cell>
          <cell r="L6788" t="str">
            <v>KQ-98-00</v>
          </cell>
          <cell r="M6788" t="str">
            <v>ПНР, без ед. изм.</v>
          </cell>
          <cell r="N6788">
            <v>0</v>
          </cell>
          <cell r="O6788" t="str">
            <v>KQ-98-12</v>
          </cell>
          <cell r="P6788" t="str">
            <v>ПНР статического оборудования, шт.</v>
          </cell>
          <cell r="Q6788">
            <v>1</v>
          </cell>
        </row>
        <row r="6789">
          <cell r="E6789" t="str">
            <v>CM00-00-24-032</v>
          </cell>
          <cell r="F6789" t="str">
            <v>Колонное (массообменное) оборудование работающее с негорючими инертными продуктами под избыточным давлением: свыше 1000 м3 количество входов/выходов 4</v>
          </cell>
          <cell r="G6789" t="str">
            <v>Column (mass transfer) equipment operating with non-combustible inert products, pressurized: over 1000 m3, number of inlets/outlets: 4</v>
          </cell>
          <cell r="H6789" t="str">
            <v>шт.</v>
          </cell>
          <cell r="I6789" t="str">
            <v>pcs.</v>
          </cell>
          <cell r="J6789">
            <v>0</v>
          </cell>
          <cell r="K6789">
            <v>0</v>
          </cell>
          <cell r="L6789" t="str">
            <v>KQ-98-00</v>
          </cell>
          <cell r="M6789" t="str">
            <v>ПНР, без ед. изм.</v>
          </cell>
          <cell r="N6789">
            <v>0</v>
          </cell>
          <cell r="O6789" t="str">
            <v>KQ-98-12</v>
          </cell>
          <cell r="P6789" t="str">
            <v>ПНР статического оборудования, шт.</v>
          </cell>
          <cell r="Q6789">
            <v>1</v>
          </cell>
        </row>
        <row r="6790">
          <cell r="E6790" t="str">
            <v>CM00-00-24-033</v>
          </cell>
          <cell r="F6790" t="str">
            <v>Колонное (массообменное) оборудование работающее с негорючими инертными продуктами под избыточным давлением: свыше 1000 м3 количество входов/выходов 5</v>
          </cell>
          <cell r="G6790" t="str">
            <v>Column (mass transfer) equipment operating with non-combustible inert products, pressurized: over 1000 m3, number of inlets/outlets: 5</v>
          </cell>
          <cell r="H6790" t="str">
            <v>шт.</v>
          </cell>
          <cell r="I6790" t="str">
            <v>pcs.</v>
          </cell>
          <cell r="J6790">
            <v>0</v>
          </cell>
          <cell r="K6790">
            <v>0</v>
          </cell>
          <cell r="L6790" t="str">
            <v>KQ-98-00</v>
          </cell>
          <cell r="M6790" t="str">
            <v>ПНР, без ед. изм.</v>
          </cell>
          <cell r="N6790">
            <v>0</v>
          </cell>
          <cell r="O6790" t="str">
            <v>KQ-98-12</v>
          </cell>
          <cell r="P6790" t="str">
            <v>ПНР статического оборудования, шт.</v>
          </cell>
          <cell r="Q6790">
            <v>1</v>
          </cell>
        </row>
        <row r="6791">
          <cell r="E6791" t="str">
            <v>CM00-00-24-034</v>
          </cell>
          <cell r="F6791" t="str">
            <v>Колонное (массообменное) оборудование работающее с негорючими инертными продуктами под избыточным давлением: свыше 1000 м3 количество входов/выходов 6</v>
          </cell>
          <cell r="G6791" t="str">
            <v>Column (mass transfer) equipment operating with non-combustible inert products, pressurized: over 1000 m3, number of inlets/outlets: 6</v>
          </cell>
          <cell r="H6791" t="str">
            <v>шт.</v>
          </cell>
          <cell r="I6791" t="str">
            <v>pcs.</v>
          </cell>
          <cell r="J6791">
            <v>0</v>
          </cell>
          <cell r="K6791">
            <v>0</v>
          </cell>
          <cell r="L6791" t="str">
            <v>KQ-98-00</v>
          </cell>
          <cell r="M6791" t="str">
            <v>ПНР, без ед. изм.</v>
          </cell>
          <cell r="N6791">
            <v>0</v>
          </cell>
          <cell r="O6791" t="str">
            <v>KQ-98-12</v>
          </cell>
          <cell r="P6791" t="str">
            <v>ПНР статического оборудования, шт.</v>
          </cell>
          <cell r="Q6791">
            <v>1</v>
          </cell>
        </row>
        <row r="6792">
          <cell r="E6792" t="str">
            <v>CM00-00-24-035</v>
          </cell>
          <cell r="F6792" t="str">
            <v>Колонное (массообменное) оборудование работающее с негорючими инертными продуктами под избыточным давлением: свыше 1000 м3 количество входов/выходов свыше 6</v>
          </cell>
          <cell r="G6792" t="str">
            <v>Column (mass transfer) equipment operating with non-combustible inert products, pressurized: over 1000 m3, number of inlets/outlets: more than 6</v>
          </cell>
          <cell r="H6792" t="str">
            <v>шт.</v>
          </cell>
          <cell r="I6792" t="str">
            <v>pcs.</v>
          </cell>
          <cell r="J6792">
            <v>0</v>
          </cell>
          <cell r="K6792">
            <v>0</v>
          </cell>
          <cell r="L6792" t="str">
            <v>KQ-98-00</v>
          </cell>
          <cell r="M6792" t="str">
            <v>ПНР, без ед. изм.</v>
          </cell>
          <cell r="N6792">
            <v>0</v>
          </cell>
          <cell r="O6792" t="str">
            <v>KQ-98-12</v>
          </cell>
          <cell r="P6792" t="str">
            <v>ПНР статического оборудования, шт.</v>
          </cell>
          <cell r="Q6792">
            <v>1</v>
          </cell>
        </row>
        <row r="6793">
          <cell r="E6793" t="str">
            <v>CM00-00-24-036</v>
          </cell>
          <cell r="F6793" t="str">
            <v>Колонное (массообменное) оборудование работающее с негорючими инертными продуктами под атмосферным давлением: до 50 м3 количество входов/выходов 3</v>
          </cell>
          <cell r="G6793" t="str">
            <v>Column (mass transfer) equipment operating with non-combustible inert products, at atmospheric pressure: up to 50 m3, number of inlets/outlets: 3</v>
          </cell>
          <cell r="H6793" t="str">
            <v>шт.</v>
          </cell>
          <cell r="I6793" t="str">
            <v>pcs.</v>
          </cell>
          <cell r="J6793">
            <v>0</v>
          </cell>
          <cell r="K6793">
            <v>0</v>
          </cell>
          <cell r="L6793" t="str">
            <v>KQ-98-00</v>
          </cell>
          <cell r="M6793" t="str">
            <v>ПНР, без ед. изм.</v>
          </cell>
          <cell r="N6793">
            <v>0</v>
          </cell>
          <cell r="O6793" t="str">
            <v>KQ-98-12</v>
          </cell>
          <cell r="P6793" t="str">
            <v>ПНР статического оборудования, шт.</v>
          </cell>
          <cell r="Q6793">
            <v>1</v>
          </cell>
        </row>
        <row r="6794">
          <cell r="E6794" t="str">
            <v>CM00-00-24-037</v>
          </cell>
          <cell r="F6794" t="str">
            <v>Колонное (массообменное) оборудование работающее с негорючими инертными продуктами под атмосферным давлением: до 50 м3 количество входов/выходов 4</v>
          </cell>
          <cell r="G6794" t="str">
            <v>Column (mass transfer) equipment operating with non-combustible inert products, at atmospheric pressure: up to 50 m3, number of inlets/outlets: 4</v>
          </cell>
          <cell r="H6794" t="str">
            <v>шт.</v>
          </cell>
          <cell r="I6794" t="str">
            <v>pcs.</v>
          </cell>
          <cell r="J6794">
            <v>0</v>
          </cell>
          <cell r="K6794">
            <v>0</v>
          </cell>
          <cell r="L6794" t="str">
            <v>KQ-98-00</v>
          </cell>
          <cell r="M6794" t="str">
            <v>ПНР, без ед. изм.</v>
          </cell>
          <cell r="N6794">
            <v>0</v>
          </cell>
          <cell r="O6794" t="str">
            <v>KQ-98-12</v>
          </cell>
          <cell r="P6794" t="str">
            <v>ПНР статического оборудования, шт.</v>
          </cell>
          <cell r="Q6794">
            <v>1</v>
          </cell>
        </row>
        <row r="6795">
          <cell r="E6795" t="str">
            <v>CM00-00-24-038</v>
          </cell>
          <cell r="F6795" t="str">
            <v>Колонное (массообменное) оборудование работающее с негорючими инертными продуктами под атмосферным давлением: до 50 м3 количество входов/выходов 5</v>
          </cell>
          <cell r="G6795" t="str">
            <v>Column (mass transfer) equipment operating with non-combustible inert products, at atmospheric pressure: up to 50 m3, number of inlets/outlets: 5</v>
          </cell>
          <cell r="H6795" t="str">
            <v>шт.</v>
          </cell>
          <cell r="I6795" t="str">
            <v>pcs.</v>
          </cell>
          <cell r="J6795">
            <v>0</v>
          </cell>
          <cell r="K6795">
            <v>0</v>
          </cell>
          <cell r="L6795" t="str">
            <v>KQ-98-00</v>
          </cell>
          <cell r="M6795" t="str">
            <v>ПНР, без ед. изм.</v>
          </cell>
          <cell r="N6795">
            <v>0</v>
          </cell>
          <cell r="O6795" t="str">
            <v>KQ-98-12</v>
          </cell>
          <cell r="P6795" t="str">
            <v>ПНР статического оборудования, шт.</v>
          </cell>
          <cell r="Q6795">
            <v>1</v>
          </cell>
        </row>
        <row r="6796">
          <cell r="E6796" t="str">
            <v>CM00-00-24-039</v>
          </cell>
          <cell r="F6796" t="str">
            <v>Колонное (массообменное) оборудование работающее с негорючими инертными продуктами под атмосферным давлением: до 50 м3 количество входов/выходов 6</v>
          </cell>
          <cell r="G6796" t="str">
            <v>Column (mass transfer) equipment operating with non-combustible inert products, at atmospheric pressure: up to 50 m3, number of inlets/outlets: 6</v>
          </cell>
          <cell r="H6796" t="str">
            <v>шт.</v>
          </cell>
          <cell r="I6796" t="str">
            <v>pcs.</v>
          </cell>
          <cell r="J6796">
            <v>0</v>
          </cell>
          <cell r="K6796">
            <v>0</v>
          </cell>
          <cell r="L6796" t="str">
            <v>KQ-98-00</v>
          </cell>
          <cell r="M6796" t="str">
            <v>ПНР, без ед. изм.</v>
          </cell>
          <cell r="N6796">
            <v>0</v>
          </cell>
          <cell r="O6796" t="str">
            <v>KQ-98-12</v>
          </cell>
          <cell r="P6796" t="str">
            <v>ПНР статического оборудования, шт.</v>
          </cell>
          <cell r="Q6796">
            <v>1</v>
          </cell>
        </row>
        <row r="6797">
          <cell r="E6797" t="str">
            <v>CM00-00-24-040</v>
          </cell>
          <cell r="F6797" t="str">
            <v>Колонное (массообменное) оборудование работающее с негорючими инертными продуктами под атмосферным давлением: до 50 м3 количество входов/выходов свыше 6</v>
          </cell>
          <cell r="G6797" t="str">
            <v>Column (mass transfer) equipment operating with non-combustible inert products, at atmospheric pressure: up to 50 m3, number of inlets/outlets: more than 6</v>
          </cell>
          <cell r="H6797" t="str">
            <v>шт.</v>
          </cell>
          <cell r="I6797" t="str">
            <v>pcs.</v>
          </cell>
          <cell r="J6797">
            <v>0</v>
          </cell>
          <cell r="K6797">
            <v>0</v>
          </cell>
          <cell r="L6797" t="str">
            <v>KQ-98-00</v>
          </cell>
          <cell r="M6797" t="str">
            <v>ПНР, без ед. изм.</v>
          </cell>
          <cell r="N6797">
            <v>0</v>
          </cell>
          <cell r="O6797" t="str">
            <v>KQ-98-12</v>
          </cell>
          <cell r="P6797" t="str">
            <v>ПНР статического оборудования, шт.</v>
          </cell>
          <cell r="Q6797">
            <v>1</v>
          </cell>
        </row>
        <row r="6798">
          <cell r="E6798" t="str">
            <v>CM00-00-24-041</v>
          </cell>
          <cell r="F6798" t="str">
            <v>Колонное (массообменное) оборудование работающее с негорючими инертными продуктами под атмосферным давлением: от 50 до 100 м3 количество входов/выходов 3</v>
          </cell>
          <cell r="G6798" t="str">
            <v>Column (mass transfer) equipment operating with non-combustible inert products, at atmospheric pressure: 50 to 100 m3, number of inlets/outlets: 3</v>
          </cell>
          <cell r="H6798" t="str">
            <v>шт.</v>
          </cell>
          <cell r="I6798" t="str">
            <v>pcs.</v>
          </cell>
          <cell r="J6798">
            <v>0</v>
          </cell>
          <cell r="K6798">
            <v>0</v>
          </cell>
          <cell r="L6798" t="str">
            <v>KQ-98-00</v>
          </cell>
          <cell r="M6798" t="str">
            <v>ПНР, без ед. изм.</v>
          </cell>
          <cell r="N6798">
            <v>0</v>
          </cell>
          <cell r="O6798" t="str">
            <v>KQ-98-12</v>
          </cell>
          <cell r="P6798" t="str">
            <v>ПНР статического оборудования, шт.</v>
          </cell>
          <cell r="Q6798">
            <v>1</v>
          </cell>
        </row>
        <row r="6799">
          <cell r="E6799" t="str">
            <v>CM00-00-24-042</v>
          </cell>
          <cell r="F6799" t="str">
            <v>Колонное (массообменное) оборудование работающее с негорючими инертными продуктами под атмосферным давлением: от 50 до 100 м3 количество входов/выходов 4</v>
          </cell>
          <cell r="G6799" t="str">
            <v>Column (mass transfer) equipment operating with non-combustible inert products, at atmospheric pressure: 50 to 100 m3, number of inlets/outlets: 4</v>
          </cell>
          <cell r="H6799" t="str">
            <v>шт.</v>
          </cell>
          <cell r="I6799" t="str">
            <v>pcs.</v>
          </cell>
          <cell r="J6799">
            <v>0</v>
          </cell>
          <cell r="K6799">
            <v>0</v>
          </cell>
          <cell r="L6799" t="str">
            <v>KQ-98-00</v>
          </cell>
          <cell r="M6799" t="str">
            <v>ПНР, без ед. изм.</v>
          </cell>
          <cell r="N6799">
            <v>0</v>
          </cell>
          <cell r="O6799" t="str">
            <v>KQ-98-12</v>
          </cell>
          <cell r="P6799" t="str">
            <v>ПНР статического оборудования, шт.</v>
          </cell>
          <cell r="Q6799">
            <v>1</v>
          </cell>
        </row>
        <row r="6800">
          <cell r="E6800" t="str">
            <v>CM00-00-24-043</v>
          </cell>
          <cell r="F6800" t="str">
            <v>Колонное (массообменное) оборудование работающее с негорючими инертными продуктами под атмосферным давлением: от 50 до 100 м3 количество входов/выходов 5</v>
          </cell>
          <cell r="G6800" t="str">
            <v>Column (mass transfer) equipment operating with non-combustible inert products, at atmospheric pressure: 50 to 100 m3, number of inlets/outlets: 5</v>
          </cell>
          <cell r="H6800" t="str">
            <v>шт.</v>
          </cell>
          <cell r="I6800" t="str">
            <v>pcs.</v>
          </cell>
          <cell r="J6800">
            <v>0</v>
          </cell>
          <cell r="K6800">
            <v>0</v>
          </cell>
          <cell r="L6800" t="str">
            <v>KQ-98-00</v>
          </cell>
          <cell r="M6800" t="str">
            <v>ПНР, без ед. изм.</v>
          </cell>
          <cell r="N6800">
            <v>0</v>
          </cell>
          <cell r="O6800" t="str">
            <v>KQ-98-12</v>
          </cell>
          <cell r="P6800" t="str">
            <v>ПНР статического оборудования, шт.</v>
          </cell>
          <cell r="Q6800">
            <v>1</v>
          </cell>
        </row>
        <row r="6801">
          <cell r="E6801" t="str">
            <v>CM00-00-24-044</v>
          </cell>
          <cell r="F6801" t="str">
            <v>Колонное (массообменное) оборудование работающее с негорючими инертными продуктами под атмосферным давлением: от 50 до 100 м3 количество входов/выходов 6</v>
          </cell>
          <cell r="G6801" t="str">
            <v>Column (mass transfer) equipment operating with non-combustible inert products, at atmospheric pressure: 50 to 100 m3, number of inlets/outlets: 6</v>
          </cell>
          <cell r="H6801" t="str">
            <v>шт.</v>
          </cell>
          <cell r="I6801" t="str">
            <v>pcs.</v>
          </cell>
          <cell r="J6801">
            <v>0</v>
          </cell>
          <cell r="K6801">
            <v>0</v>
          </cell>
          <cell r="L6801" t="str">
            <v>KQ-98-00</v>
          </cell>
          <cell r="M6801" t="str">
            <v>ПНР, без ед. изм.</v>
          </cell>
          <cell r="N6801">
            <v>0</v>
          </cell>
          <cell r="O6801" t="str">
            <v>KQ-98-12</v>
          </cell>
          <cell r="P6801" t="str">
            <v>ПНР статического оборудования, шт.</v>
          </cell>
          <cell r="Q6801">
            <v>1</v>
          </cell>
        </row>
        <row r="6802">
          <cell r="E6802" t="str">
            <v>CM00-00-24-045</v>
          </cell>
          <cell r="F6802" t="str">
            <v>Колонное (массообменное) оборудование работающее с негорючими инертными продуктами под атмосферным давлением: от 50 до 100 м3 количество входов/выходов свыше 6</v>
          </cell>
          <cell r="G6802" t="str">
            <v>Column (mass transfer) equipment operating with non-combustible inert products, at atmospheric pressure: 50 to 100 m3, number of inlets/outlets: more than 6</v>
          </cell>
          <cell r="H6802" t="str">
            <v>шт.</v>
          </cell>
          <cell r="I6802" t="str">
            <v>pcs.</v>
          </cell>
          <cell r="J6802">
            <v>0</v>
          </cell>
          <cell r="K6802">
            <v>0</v>
          </cell>
          <cell r="L6802" t="str">
            <v>KQ-98-00</v>
          </cell>
          <cell r="M6802" t="str">
            <v>ПНР, без ед. изм.</v>
          </cell>
          <cell r="N6802">
            <v>0</v>
          </cell>
          <cell r="O6802" t="str">
            <v>KQ-98-12</v>
          </cell>
          <cell r="P6802" t="str">
            <v>ПНР статического оборудования, шт.</v>
          </cell>
          <cell r="Q6802">
            <v>1</v>
          </cell>
        </row>
        <row r="6803">
          <cell r="E6803" t="str">
            <v>CM00-00-24-046</v>
          </cell>
          <cell r="F6803" t="str">
            <v>Колонное (массообменное) оборудование работающее с негорючими инертными продуктами под атмосферным давлением: от 100 до 200 м3 количество входов/выходов 3</v>
          </cell>
          <cell r="G6803" t="str">
            <v>Column (mass transfer) equipment operating with non-combustible inert products, at atmospheric pressure: 100 to 200 m3, number of inlets/outlets: 3</v>
          </cell>
          <cell r="H6803" t="str">
            <v>шт.</v>
          </cell>
          <cell r="I6803" t="str">
            <v>pcs.</v>
          </cell>
          <cell r="J6803">
            <v>0</v>
          </cell>
          <cell r="K6803">
            <v>0</v>
          </cell>
          <cell r="L6803" t="str">
            <v>KQ-98-00</v>
          </cell>
          <cell r="M6803" t="str">
            <v>ПНР, без ед. изм.</v>
          </cell>
          <cell r="N6803">
            <v>0</v>
          </cell>
          <cell r="O6803" t="str">
            <v>KQ-98-12</v>
          </cell>
          <cell r="P6803" t="str">
            <v>ПНР статического оборудования, шт.</v>
          </cell>
          <cell r="Q6803">
            <v>1</v>
          </cell>
        </row>
        <row r="6804">
          <cell r="E6804" t="str">
            <v>CM00-00-24-047</v>
          </cell>
          <cell r="F6804" t="str">
            <v>Колонное (массообменное) оборудование работающее с негорючими инертными продуктами под атмосферным давлением: от 100 до 200 м3 количество входов/выходов 4</v>
          </cell>
          <cell r="G6804" t="str">
            <v>Column (mass transfer) equipment operating with non-combustible inert products, at atmospheric pressure: 100 to 200 m3, number of inlets/outlets: 4</v>
          </cell>
          <cell r="H6804" t="str">
            <v>шт.</v>
          </cell>
          <cell r="I6804" t="str">
            <v>pcs.</v>
          </cell>
          <cell r="J6804">
            <v>0</v>
          </cell>
          <cell r="K6804">
            <v>0</v>
          </cell>
          <cell r="L6804" t="str">
            <v>KQ-98-00</v>
          </cell>
          <cell r="M6804" t="str">
            <v>ПНР, без ед. изм.</v>
          </cell>
          <cell r="N6804">
            <v>0</v>
          </cell>
          <cell r="O6804" t="str">
            <v>KQ-98-12</v>
          </cell>
          <cell r="P6804" t="str">
            <v>ПНР статического оборудования, шт.</v>
          </cell>
          <cell r="Q6804">
            <v>1</v>
          </cell>
        </row>
        <row r="6805">
          <cell r="E6805" t="str">
            <v>CM00-00-24-048</v>
          </cell>
          <cell r="F6805" t="str">
            <v>Колонное (массообменное) оборудование работающее с негорючими инертными продуктами под атмосферным давлением: от 100 до 200 м3 количество входов/выходов 5</v>
          </cell>
          <cell r="G6805" t="str">
            <v>Column (mass transfer) equipment operating with non-combustible inert products, at atmospheric pressure: 100 to 200 m3, number of inlets/outlets: 5</v>
          </cell>
          <cell r="H6805" t="str">
            <v>шт.</v>
          </cell>
          <cell r="I6805" t="str">
            <v>pcs.</v>
          </cell>
          <cell r="J6805">
            <v>0</v>
          </cell>
          <cell r="K6805">
            <v>0</v>
          </cell>
          <cell r="L6805" t="str">
            <v>KQ-98-00</v>
          </cell>
          <cell r="M6805" t="str">
            <v>ПНР, без ед. изм.</v>
          </cell>
          <cell r="N6805">
            <v>0</v>
          </cell>
          <cell r="O6805" t="str">
            <v>KQ-98-12</v>
          </cell>
          <cell r="P6805" t="str">
            <v>ПНР статического оборудования, шт.</v>
          </cell>
          <cell r="Q6805">
            <v>1</v>
          </cell>
        </row>
        <row r="6806">
          <cell r="E6806" t="str">
            <v>CM00-00-24-049</v>
          </cell>
          <cell r="F6806" t="str">
            <v>Колонное (массообменное) оборудование работающее с негорючими инертными продуктами под атмосферным давлением: от 100 до 200 м3 количество входов/выходов 6</v>
          </cell>
          <cell r="G6806" t="str">
            <v>Column (mass transfer) equipment operating with non-combustible inert products, at atmospheric pressure: 100 to 200 m3, number of inlets/outlets: 6</v>
          </cell>
          <cell r="H6806" t="str">
            <v>шт.</v>
          </cell>
          <cell r="I6806" t="str">
            <v>pcs.</v>
          </cell>
          <cell r="J6806">
            <v>0</v>
          </cell>
          <cell r="K6806">
            <v>0</v>
          </cell>
          <cell r="L6806" t="str">
            <v>KQ-98-00</v>
          </cell>
          <cell r="M6806" t="str">
            <v>ПНР, без ед. изм.</v>
          </cell>
          <cell r="N6806">
            <v>0</v>
          </cell>
          <cell r="O6806" t="str">
            <v>KQ-98-12</v>
          </cell>
          <cell r="P6806" t="str">
            <v>ПНР статического оборудования, шт.</v>
          </cell>
          <cell r="Q6806">
            <v>1</v>
          </cell>
        </row>
        <row r="6807">
          <cell r="E6807" t="str">
            <v>CM00-00-24-050</v>
          </cell>
          <cell r="F6807" t="str">
            <v>Колонное (массообменное) оборудование работающее с негорючими инертными продуктами под атмосферным давлением: от 100 до 200 м3 количество входов/выходов свыше 6</v>
          </cell>
          <cell r="G6807" t="str">
            <v>Column (mass transfer) equipment operating with non-combustible inert products, at atmospheric pressure: 100 to 200 m3, number of inlets/outlets: more than 6</v>
          </cell>
          <cell r="H6807" t="str">
            <v>шт.</v>
          </cell>
          <cell r="I6807" t="str">
            <v>pcs.</v>
          </cell>
          <cell r="J6807">
            <v>0</v>
          </cell>
          <cell r="K6807">
            <v>0</v>
          </cell>
          <cell r="L6807" t="str">
            <v>KQ-98-00</v>
          </cell>
          <cell r="M6807" t="str">
            <v>ПНР, без ед. изм.</v>
          </cell>
          <cell r="N6807">
            <v>0</v>
          </cell>
          <cell r="O6807" t="str">
            <v>KQ-98-12</v>
          </cell>
          <cell r="P6807" t="str">
            <v>ПНР статического оборудования, шт.</v>
          </cell>
          <cell r="Q6807">
            <v>1</v>
          </cell>
        </row>
        <row r="6808">
          <cell r="E6808" t="str">
            <v>CM00-00-24-051</v>
          </cell>
          <cell r="F6808" t="str">
            <v>Колонное (массообменное) оборудование работающее с негорючими инертными продуктами под атмосферным давлением: от 200 до 500 м3 количество входов/выходов 3</v>
          </cell>
          <cell r="G6808" t="str">
            <v>Column (mass transfer) equipment operating with non-combustible inert products, at atmospheric pressure: 200 to 500 m3, number of inlets/outlets: 3</v>
          </cell>
          <cell r="H6808" t="str">
            <v>шт.</v>
          </cell>
          <cell r="I6808" t="str">
            <v>pcs.</v>
          </cell>
          <cell r="J6808">
            <v>0</v>
          </cell>
          <cell r="K6808">
            <v>0</v>
          </cell>
          <cell r="L6808" t="str">
            <v>KQ-98-00</v>
          </cell>
          <cell r="M6808" t="str">
            <v>ПНР, без ед. изм.</v>
          </cell>
          <cell r="N6808">
            <v>0</v>
          </cell>
          <cell r="O6808" t="str">
            <v>KQ-98-12</v>
          </cell>
          <cell r="P6808" t="str">
            <v>ПНР статического оборудования, шт.</v>
          </cell>
          <cell r="Q6808">
            <v>1</v>
          </cell>
        </row>
        <row r="6809">
          <cell r="E6809" t="str">
            <v>CM00-00-24-052</v>
          </cell>
          <cell r="F6809" t="str">
            <v>Колонное (массообменное) оборудование работающее с негорючими инертными продуктами под атмосферным давлением: от 200 до 500 м3 количество входов/выходов 4</v>
          </cell>
          <cell r="G6809" t="str">
            <v>Column (mass transfer) equipment operating with non-combustible inert products, at atmospheric pressure: 200 to 500 m3, number of inlets/outlets: 4</v>
          </cell>
          <cell r="H6809" t="str">
            <v>шт.</v>
          </cell>
          <cell r="I6809" t="str">
            <v>pcs.</v>
          </cell>
          <cell r="J6809">
            <v>0</v>
          </cell>
          <cell r="K6809">
            <v>0</v>
          </cell>
          <cell r="L6809" t="str">
            <v>KQ-98-00</v>
          </cell>
          <cell r="M6809" t="str">
            <v>ПНР, без ед. изм.</v>
          </cell>
          <cell r="N6809">
            <v>0</v>
          </cell>
          <cell r="O6809" t="str">
            <v>KQ-98-12</v>
          </cell>
          <cell r="P6809" t="str">
            <v>ПНР статического оборудования, шт.</v>
          </cell>
          <cell r="Q6809">
            <v>1</v>
          </cell>
        </row>
        <row r="6810">
          <cell r="E6810" t="str">
            <v>CM00-00-24-053</v>
          </cell>
          <cell r="F6810" t="str">
            <v>Колонное (массообменное) оборудование работающее с негорючими инертными продуктами под атмосферным давлением: от 200 до 500 м3 количество входов/выходов 5</v>
          </cell>
          <cell r="G6810" t="str">
            <v>Column (mass transfer) equipment operating with non-combustible inert products, at atmospheric pressure: 200 to 500 m3, number of inlets/outlets: 5</v>
          </cell>
          <cell r="H6810" t="str">
            <v>шт.</v>
          </cell>
          <cell r="I6810" t="str">
            <v>pcs.</v>
          </cell>
          <cell r="J6810">
            <v>0</v>
          </cell>
          <cell r="K6810">
            <v>0</v>
          </cell>
          <cell r="L6810" t="str">
            <v>KQ-98-00</v>
          </cell>
          <cell r="M6810" t="str">
            <v>ПНР, без ед. изм.</v>
          </cell>
          <cell r="N6810">
            <v>0</v>
          </cell>
          <cell r="O6810" t="str">
            <v>KQ-98-12</v>
          </cell>
          <cell r="P6810" t="str">
            <v>ПНР статического оборудования, шт.</v>
          </cell>
          <cell r="Q6810">
            <v>1</v>
          </cell>
        </row>
        <row r="6811">
          <cell r="E6811" t="str">
            <v>CM00-00-24-054</v>
          </cell>
          <cell r="F6811" t="str">
            <v>Колонное (массообменное) оборудование работающее с негорючими инертными продуктами под атмосферным давлением: от 200 до 500 м3 количество входов/выходов 6</v>
          </cell>
          <cell r="G6811" t="str">
            <v>Column (mass transfer) equipment operating with non-combustible inert products, at atmospheric pressure: 200 to 500 m3, number of inlets/outlets: 6</v>
          </cell>
          <cell r="H6811" t="str">
            <v>шт.</v>
          </cell>
          <cell r="I6811" t="str">
            <v>pcs.</v>
          </cell>
          <cell r="J6811">
            <v>0</v>
          </cell>
          <cell r="K6811">
            <v>0</v>
          </cell>
          <cell r="L6811" t="str">
            <v>KQ-98-00</v>
          </cell>
          <cell r="M6811" t="str">
            <v>ПНР, без ед. изм.</v>
          </cell>
          <cell r="N6811">
            <v>0</v>
          </cell>
          <cell r="O6811" t="str">
            <v>KQ-98-12</v>
          </cell>
          <cell r="P6811" t="str">
            <v>ПНР статического оборудования, шт.</v>
          </cell>
          <cell r="Q6811">
            <v>1</v>
          </cell>
        </row>
        <row r="6812">
          <cell r="E6812" t="str">
            <v>CM00-00-24-055</v>
          </cell>
          <cell r="F6812" t="str">
            <v>Колонное (массообменное) оборудование работающее с негорючими инертными продуктами под атмосферным давлением: от 200 до 500 м3 количество входов/выходов свыше 6</v>
          </cell>
          <cell r="G6812" t="str">
            <v>Column (mass transfer) equipment operating with non-combustible inert products, at atmospheric pressure: 200 to 500 m3, number of inlets/outlets: more than 6</v>
          </cell>
          <cell r="H6812" t="str">
            <v>шт.</v>
          </cell>
          <cell r="I6812" t="str">
            <v>pcs.</v>
          </cell>
          <cell r="J6812">
            <v>0</v>
          </cell>
          <cell r="K6812">
            <v>0</v>
          </cell>
          <cell r="L6812" t="str">
            <v>KQ-98-00</v>
          </cell>
          <cell r="M6812" t="str">
            <v>ПНР, без ед. изм.</v>
          </cell>
          <cell r="N6812">
            <v>0</v>
          </cell>
          <cell r="O6812" t="str">
            <v>KQ-98-12</v>
          </cell>
          <cell r="P6812" t="str">
            <v>ПНР статического оборудования, шт.</v>
          </cell>
          <cell r="Q6812">
            <v>1</v>
          </cell>
        </row>
        <row r="6813">
          <cell r="E6813" t="str">
            <v>CM00-00-24-056</v>
          </cell>
          <cell r="F6813" t="str">
            <v>Колонное (массообменное) оборудование работающее с негорючими инертными продуктами под атмосферным давлением: от 500 до 750 м3 количество входов/выходов 3</v>
          </cell>
          <cell r="G6813" t="str">
            <v>Column (mass transfer) equipment operating with non-combustible inert products, at atmospheric pressure: 500 to 750 m3, number of inlets/outlets: 3</v>
          </cell>
          <cell r="H6813" t="str">
            <v>шт.</v>
          </cell>
          <cell r="I6813" t="str">
            <v>pcs.</v>
          </cell>
          <cell r="J6813">
            <v>0</v>
          </cell>
          <cell r="K6813">
            <v>0</v>
          </cell>
          <cell r="L6813" t="str">
            <v>KQ-98-00</v>
          </cell>
          <cell r="M6813" t="str">
            <v>ПНР, без ед. изм.</v>
          </cell>
          <cell r="N6813">
            <v>0</v>
          </cell>
          <cell r="O6813" t="str">
            <v>KQ-98-12</v>
          </cell>
          <cell r="P6813" t="str">
            <v>ПНР статического оборудования, шт.</v>
          </cell>
          <cell r="Q6813">
            <v>1</v>
          </cell>
        </row>
        <row r="6814">
          <cell r="E6814" t="str">
            <v>CM00-00-24-057</v>
          </cell>
          <cell r="F6814" t="str">
            <v>Колонное (массообменное) оборудование работающее с негорючими инертными продуктами под атмосферным давлением: от 500 до 750 м3 количество входов/выходов 4</v>
          </cell>
          <cell r="G6814" t="str">
            <v>Column (mass transfer) equipment operating with non-combustible inert products, at atmospheric pressure: 500 to 750 m3, number of inlets/outlets: 4</v>
          </cell>
          <cell r="H6814" t="str">
            <v>шт.</v>
          </cell>
          <cell r="I6814" t="str">
            <v>pcs.</v>
          </cell>
          <cell r="J6814">
            <v>0</v>
          </cell>
          <cell r="K6814">
            <v>0</v>
          </cell>
          <cell r="L6814" t="str">
            <v>KQ-98-00</v>
          </cell>
          <cell r="M6814" t="str">
            <v>ПНР, без ед. изм.</v>
          </cell>
          <cell r="N6814">
            <v>0</v>
          </cell>
          <cell r="O6814" t="str">
            <v>KQ-98-12</v>
          </cell>
          <cell r="P6814" t="str">
            <v>ПНР статического оборудования, шт.</v>
          </cell>
          <cell r="Q6814">
            <v>1</v>
          </cell>
        </row>
        <row r="6815">
          <cell r="E6815" t="str">
            <v>CM00-00-24-058</v>
          </cell>
          <cell r="F6815" t="str">
            <v>Колонное (массообменное) оборудование работающее с негорючими инертными продуктами под атмосферным давлением: от 500 до 750 м3 количество входов/выходов 5</v>
          </cell>
          <cell r="G6815" t="str">
            <v>Column (mass transfer) equipment operating with non-combustible inert products, at atmospheric pressure: 500 to 750 m3, number of inlets/outlets: 5</v>
          </cell>
          <cell r="H6815" t="str">
            <v>шт.</v>
          </cell>
          <cell r="I6815" t="str">
            <v>pcs.</v>
          </cell>
          <cell r="J6815">
            <v>0</v>
          </cell>
          <cell r="K6815">
            <v>0</v>
          </cell>
          <cell r="L6815" t="str">
            <v>KQ-98-00</v>
          </cell>
          <cell r="M6815" t="str">
            <v>ПНР, без ед. изм.</v>
          </cell>
          <cell r="N6815">
            <v>0</v>
          </cell>
          <cell r="O6815" t="str">
            <v>KQ-98-12</v>
          </cell>
          <cell r="P6815" t="str">
            <v>ПНР статического оборудования, шт.</v>
          </cell>
          <cell r="Q6815">
            <v>1</v>
          </cell>
        </row>
        <row r="6816">
          <cell r="E6816" t="str">
            <v>CM00-00-24-059</v>
          </cell>
          <cell r="F6816" t="str">
            <v>Колонное (массообменное) оборудование работающее с негорючими инертными продуктами под атмосферным давлением: от 500 до 750 м3 количество входов/выходов 6</v>
          </cell>
          <cell r="G6816" t="str">
            <v>Column (mass transfer) equipment operating with non-combustible inert products, at atmospheric pressure: 500 to 750 m3, number of inlets/outlets: 6</v>
          </cell>
          <cell r="H6816" t="str">
            <v>шт.</v>
          </cell>
          <cell r="I6816" t="str">
            <v>pcs.</v>
          </cell>
          <cell r="J6816">
            <v>0</v>
          </cell>
          <cell r="K6816">
            <v>0</v>
          </cell>
          <cell r="L6816" t="str">
            <v>KQ-98-00</v>
          </cell>
          <cell r="M6816" t="str">
            <v>ПНР, без ед. изм.</v>
          </cell>
          <cell r="N6816">
            <v>0</v>
          </cell>
          <cell r="O6816" t="str">
            <v>KQ-98-12</v>
          </cell>
          <cell r="P6816" t="str">
            <v>ПНР статического оборудования, шт.</v>
          </cell>
          <cell r="Q6816">
            <v>1</v>
          </cell>
        </row>
        <row r="6817">
          <cell r="E6817" t="str">
            <v>CM00-00-24-060</v>
          </cell>
          <cell r="F6817" t="str">
            <v>Колонное (массообменное) оборудование работающее с негорючими инертными продуктами под атмосферным давлением: от 500 до 750 м3 количество входов/выходов свыше 6</v>
          </cell>
          <cell r="G6817" t="str">
            <v>Column (mass transfer) equipment operating with non-combustible inert products, at atmospheric pressure: 500 to 750 m3, number of inlets/outlets: more than 6</v>
          </cell>
          <cell r="H6817" t="str">
            <v>шт.</v>
          </cell>
          <cell r="I6817" t="str">
            <v>pcs.</v>
          </cell>
          <cell r="J6817">
            <v>0</v>
          </cell>
          <cell r="K6817">
            <v>0</v>
          </cell>
          <cell r="L6817" t="str">
            <v>KQ-98-00</v>
          </cell>
          <cell r="M6817" t="str">
            <v>ПНР, без ед. изм.</v>
          </cell>
          <cell r="N6817">
            <v>0</v>
          </cell>
          <cell r="O6817" t="str">
            <v>KQ-98-12</v>
          </cell>
          <cell r="P6817" t="str">
            <v>ПНР статического оборудования, шт.</v>
          </cell>
          <cell r="Q6817">
            <v>1</v>
          </cell>
        </row>
        <row r="6818">
          <cell r="E6818" t="str">
            <v>CM00-00-24-061</v>
          </cell>
          <cell r="F6818" t="str">
            <v>Колонное (массообменное) оборудование работающее с негорючими инертными продуктами под атмосферным давлением: от 750 до 1000 м3 количество входов/выходов 3</v>
          </cell>
          <cell r="G6818" t="str">
            <v>Column (mass transfer) equipment operating with non-combustible inert products, at atmospheric pressure: 750 to 1000 m3, number of inlets/outlets: 3</v>
          </cell>
          <cell r="H6818" t="str">
            <v>шт.</v>
          </cell>
          <cell r="I6818" t="str">
            <v>pcs.</v>
          </cell>
          <cell r="J6818">
            <v>0</v>
          </cell>
          <cell r="K6818">
            <v>0</v>
          </cell>
          <cell r="L6818" t="str">
            <v>KQ-98-00</v>
          </cell>
          <cell r="M6818" t="str">
            <v>ПНР, без ед. изм.</v>
          </cell>
          <cell r="N6818">
            <v>0</v>
          </cell>
          <cell r="O6818" t="str">
            <v>KQ-98-12</v>
          </cell>
          <cell r="P6818" t="str">
            <v>ПНР статического оборудования, шт.</v>
          </cell>
          <cell r="Q6818">
            <v>1</v>
          </cell>
        </row>
        <row r="6819">
          <cell r="E6819" t="str">
            <v>CM00-00-24-062</v>
          </cell>
          <cell r="F6819" t="str">
            <v>Колонное (массообменное) оборудование работающее с негорючими инертными продуктами под атмосферным давлением: от 750 до 1000 м3 количество входов/выходов 4</v>
          </cell>
          <cell r="G6819" t="str">
            <v>Column (mass transfer) equipment operating with non-combustible inert products, at atmospheric pressure: 750 to 1000 m3, number of inlets/outlets: 4</v>
          </cell>
          <cell r="H6819" t="str">
            <v>шт.</v>
          </cell>
          <cell r="I6819" t="str">
            <v>pcs.</v>
          </cell>
          <cell r="J6819">
            <v>0</v>
          </cell>
          <cell r="K6819">
            <v>0</v>
          </cell>
          <cell r="L6819" t="str">
            <v>KQ-98-00</v>
          </cell>
          <cell r="M6819" t="str">
            <v>ПНР, без ед. изм.</v>
          </cell>
          <cell r="N6819">
            <v>0</v>
          </cell>
          <cell r="O6819" t="str">
            <v>KQ-98-12</v>
          </cell>
          <cell r="P6819" t="str">
            <v>ПНР статического оборудования, шт.</v>
          </cell>
          <cell r="Q6819">
            <v>1</v>
          </cell>
        </row>
        <row r="6820">
          <cell r="E6820" t="str">
            <v>CM00-00-24-063</v>
          </cell>
          <cell r="F6820" t="str">
            <v>Колонное (массообменное) оборудование работающее с негорючими инертными продуктами под атмосферным давлением: от 750 до 1000 м3 количество входов/выходов 5</v>
          </cell>
          <cell r="G6820" t="str">
            <v>Column (mass transfer) equipment operating with non-combustible inert products, at atmospheric pressure: 750 to 1000 m3, number of inlets/outlets: 5</v>
          </cell>
          <cell r="H6820" t="str">
            <v>шт.</v>
          </cell>
          <cell r="I6820" t="str">
            <v>pcs.</v>
          </cell>
          <cell r="J6820">
            <v>0</v>
          </cell>
          <cell r="K6820">
            <v>0</v>
          </cell>
          <cell r="L6820" t="str">
            <v>KQ-98-00</v>
          </cell>
          <cell r="M6820" t="str">
            <v>ПНР, без ед. изм.</v>
          </cell>
          <cell r="N6820">
            <v>0</v>
          </cell>
          <cell r="O6820" t="str">
            <v>KQ-98-12</v>
          </cell>
          <cell r="P6820" t="str">
            <v>ПНР статического оборудования, шт.</v>
          </cell>
          <cell r="Q6820">
            <v>1</v>
          </cell>
        </row>
        <row r="6821">
          <cell r="E6821" t="str">
            <v>CM00-00-24-064</v>
          </cell>
          <cell r="F6821" t="str">
            <v>Колонное (массообменное) оборудование работающее с негорючими инертными продуктами под атмосферным давлением: от 750 до 1000 м3 количество входов/выходов 6</v>
          </cell>
          <cell r="G6821" t="str">
            <v>Column (mass transfer) equipment operating with non-combustible inert products, at atmospheric pressure: 750 to 1000 m3, number of inlets/outlets: 6</v>
          </cell>
          <cell r="H6821" t="str">
            <v>шт.</v>
          </cell>
          <cell r="I6821" t="str">
            <v>pcs.</v>
          </cell>
          <cell r="J6821">
            <v>0</v>
          </cell>
          <cell r="K6821">
            <v>0</v>
          </cell>
          <cell r="L6821" t="str">
            <v>KQ-98-00</v>
          </cell>
          <cell r="M6821" t="str">
            <v>ПНР, без ед. изм.</v>
          </cell>
          <cell r="N6821">
            <v>0</v>
          </cell>
          <cell r="O6821" t="str">
            <v>KQ-98-12</v>
          </cell>
          <cell r="P6821" t="str">
            <v>ПНР статического оборудования, шт.</v>
          </cell>
          <cell r="Q6821">
            <v>1</v>
          </cell>
        </row>
        <row r="6822">
          <cell r="E6822" t="str">
            <v>CM00-00-24-065</v>
          </cell>
          <cell r="F6822" t="str">
            <v>Колонное (массообменное) оборудование работающее с негорючими инертными продуктами под атмосферным давлением: от 750 до 1000 м3 количество входов/выходов свыше 6</v>
          </cell>
          <cell r="G6822" t="str">
            <v>Column (mass transfer) equipment operating with non-combustible inert products, at atmospheric pressure: 750 to 1000 m3, number of inlets/outlets: more than 6</v>
          </cell>
          <cell r="H6822" t="str">
            <v>шт.</v>
          </cell>
          <cell r="I6822" t="str">
            <v>pcs.</v>
          </cell>
          <cell r="J6822">
            <v>0</v>
          </cell>
          <cell r="K6822">
            <v>0</v>
          </cell>
          <cell r="L6822" t="str">
            <v>KQ-98-00</v>
          </cell>
          <cell r="M6822" t="str">
            <v>ПНР, без ед. изм.</v>
          </cell>
          <cell r="N6822">
            <v>0</v>
          </cell>
          <cell r="O6822" t="str">
            <v>KQ-98-12</v>
          </cell>
          <cell r="P6822" t="str">
            <v>ПНР статического оборудования, шт.</v>
          </cell>
          <cell r="Q6822">
            <v>1</v>
          </cell>
        </row>
        <row r="6823">
          <cell r="E6823" t="str">
            <v>CM00-00-24-066</v>
          </cell>
          <cell r="F6823" t="str">
            <v>Колонное (массообменное) оборудование работающее с негорючими инертными продуктами под атмосферным давлением: свыше 1000 м3 количество входов/выходов 3</v>
          </cell>
          <cell r="G6823" t="str">
            <v>Column (mass transfer) equipment operating with non-combustible inert products, at atmospheric pressure: over 1000 m3, number of inlets/outlets: 3</v>
          </cell>
          <cell r="H6823" t="str">
            <v>шт.</v>
          </cell>
          <cell r="I6823" t="str">
            <v>pcs.</v>
          </cell>
          <cell r="J6823">
            <v>0</v>
          </cell>
          <cell r="K6823">
            <v>0</v>
          </cell>
          <cell r="L6823" t="str">
            <v>KQ-98-00</v>
          </cell>
          <cell r="M6823" t="str">
            <v>ПНР, без ед. изм.</v>
          </cell>
          <cell r="N6823">
            <v>0</v>
          </cell>
          <cell r="O6823" t="str">
            <v>KQ-98-12</v>
          </cell>
          <cell r="P6823" t="str">
            <v>ПНР статического оборудования, шт.</v>
          </cell>
          <cell r="Q6823">
            <v>1</v>
          </cell>
        </row>
        <row r="6824">
          <cell r="E6824" t="str">
            <v>CM00-00-24-067</v>
          </cell>
          <cell r="F6824" t="str">
            <v>Колонное (массообменное) оборудование работающее с негорючими инертными продуктами под атмосферным давлением: свыше 1000 м3 количество входов/выходов 4</v>
          </cell>
          <cell r="G6824" t="str">
            <v>Column (mass transfer) equipment operating with non-combustible inert products, at atmospheric pressure: over 1000 m3, number of inlets/outlets: 4</v>
          </cell>
          <cell r="H6824" t="str">
            <v>шт.</v>
          </cell>
          <cell r="I6824" t="str">
            <v>pcs.</v>
          </cell>
          <cell r="J6824">
            <v>0</v>
          </cell>
          <cell r="K6824">
            <v>0</v>
          </cell>
          <cell r="L6824" t="str">
            <v>KQ-98-00</v>
          </cell>
          <cell r="M6824" t="str">
            <v>ПНР, без ед. изм.</v>
          </cell>
          <cell r="N6824">
            <v>0</v>
          </cell>
          <cell r="O6824" t="str">
            <v>KQ-98-12</v>
          </cell>
          <cell r="P6824" t="str">
            <v>ПНР статического оборудования, шт.</v>
          </cell>
          <cell r="Q6824">
            <v>1</v>
          </cell>
        </row>
        <row r="6825">
          <cell r="E6825" t="str">
            <v>CM00-00-24-068</v>
          </cell>
          <cell r="F6825" t="str">
            <v>Колонное (массообменное) оборудование работающее с негорючими инертными продуктами под атмосферным давлением: свыше 1000 м3 количество входов/выходов 5</v>
          </cell>
          <cell r="G6825" t="str">
            <v>Column (mass transfer) equipment operating with non-combustible inert products, at atmospheric pressure: over 1000 m3, number of inlets/outlets: 5</v>
          </cell>
          <cell r="H6825" t="str">
            <v>шт.</v>
          </cell>
          <cell r="I6825" t="str">
            <v>pcs.</v>
          </cell>
          <cell r="J6825">
            <v>0</v>
          </cell>
          <cell r="K6825">
            <v>0</v>
          </cell>
          <cell r="L6825" t="str">
            <v>KQ-98-00</v>
          </cell>
          <cell r="M6825" t="str">
            <v>ПНР, без ед. изм.</v>
          </cell>
          <cell r="N6825">
            <v>0</v>
          </cell>
          <cell r="O6825" t="str">
            <v>KQ-98-12</v>
          </cell>
          <cell r="P6825" t="str">
            <v>ПНР статического оборудования, шт.</v>
          </cell>
          <cell r="Q6825">
            <v>1</v>
          </cell>
        </row>
        <row r="6826">
          <cell r="E6826" t="str">
            <v>CM00-00-24-069</v>
          </cell>
          <cell r="F6826" t="str">
            <v>Колонное (массообменное) оборудование работающее с негорючими инертными продуктами под атмосферным давлением: свыше 1000 м3 количество входов/выходов 6</v>
          </cell>
          <cell r="G6826" t="str">
            <v>Column (mass transfer) equipment operating with non-combustible inert products, at atmospheric pressure: over 1000 m3, number of inlets/outlets: 6</v>
          </cell>
          <cell r="H6826" t="str">
            <v>шт.</v>
          </cell>
          <cell r="I6826" t="str">
            <v>pcs.</v>
          </cell>
          <cell r="J6826">
            <v>0</v>
          </cell>
          <cell r="K6826">
            <v>0</v>
          </cell>
          <cell r="L6826" t="str">
            <v>KQ-98-00</v>
          </cell>
          <cell r="M6826" t="str">
            <v>ПНР, без ед. изм.</v>
          </cell>
          <cell r="N6826">
            <v>0</v>
          </cell>
          <cell r="O6826" t="str">
            <v>KQ-98-12</v>
          </cell>
          <cell r="P6826" t="str">
            <v>ПНР статического оборудования, шт.</v>
          </cell>
          <cell r="Q6826">
            <v>1</v>
          </cell>
        </row>
        <row r="6827">
          <cell r="E6827" t="str">
            <v>CM00-00-24-070</v>
          </cell>
          <cell r="F6827" t="str">
            <v>Колонное (массообменное) оборудование работающее с негорючими инертными продуктами под атмосферным давлением: свыше 1000 м3 количество входов/выходов свыше 6</v>
          </cell>
          <cell r="G6827" t="str">
            <v>Column (mass transfer) equipment operating with non-combustible inert products, at atmospheric pressure: over 1000 m3, number of inlets/outlets: more than 6</v>
          </cell>
          <cell r="H6827" t="str">
            <v>шт.</v>
          </cell>
          <cell r="I6827" t="str">
            <v>pcs.</v>
          </cell>
          <cell r="J6827">
            <v>0</v>
          </cell>
          <cell r="K6827">
            <v>0</v>
          </cell>
          <cell r="L6827" t="str">
            <v>KQ-98-00</v>
          </cell>
          <cell r="M6827" t="str">
            <v>ПНР, без ед. изм.</v>
          </cell>
          <cell r="N6827">
            <v>0</v>
          </cell>
          <cell r="O6827" t="str">
            <v>KQ-98-12</v>
          </cell>
          <cell r="P6827" t="str">
            <v>ПНР статического оборудования, шт.</v>
          </cell>
          <cell r="Q6827">
            <v>1</v>
          </cell>
        </row>
        <row r="6828">
          <cell r="E6828" t="str">
            <v>CM00-00-25</v>
          </cell>
          <cell r="F6828" t="str">
            <v>Колонное (массообменное) оборудование участвующее в криогенном цикле</v>
          </cell>
          <cell r="G6828" t="str">
            <v>Column (mass transfer) equipment involved in a cryogenic cycle</v>
          </cell>
        </row>
        <row r="6829">
          <cell r="E6829" t="str">
            <v>CM00-00-25-001</v>
          </cell>
          <cell r="F6829" t="str">
            <v>Колонное (массообменное) оборудование участвующее в криогенном цикле: до 50 м3 количество входов/выходов 3</v>
          </cell>
          <cell r="G6829" t="str">
            <v>Column (mass transfer) equipment involved in a cryogenic cycle: up to 50 m3, number of inlets/outlets: 3</v>
          </cell>
          <cell r="H6829" t="str">
            <v>шт.</v>
          </cell>
          <cell r="I6829" t="str">
            <v>pcs.</v>
          </cell>
          <cell r="J6829">
            <v>0</v>
          </cell>
          <cell r="K6829">
            <v>0</v>
          </cell>
          <cell r="L6829" t="str">
            <v>KQ-98-00</v>
          </cell>
          <cell r="M6829" t="str">
            <v>ПНР, без ед. изм.</v>
          </cell>
          <cell r="N6829">
            <v>0</v>
          </cell>
          <cell r="O6829" t="str">
            <v>KQ-98-12</v>
          </cell>
          <cell r="P6829" t="str">
            <v>ПНР статического оборудования, шт.</v>
          </cell>
          <cell r="Q6829">
            <v>1</v>
          </cell>
        </row>
        <row r="6830">
          <cell r="E6830" t="str">
            <v>CM00-00-25-002</v>
          </cell>
          <cell r="F6830" t="str">
            <v>Колонное (массообменное) оборудование участвующее в криогенном цикле: до 50 м3 количество входов/выходов 4</v>
          </cell>
          <cell r="G6830" t="str">
            <v>Column (mass transfer) equipment involved in a cryogenic cycle: up to 50 m3, number of inlets/outlets: 4</v>
          </cell>
          <cell r="H6830" t="str">
            <v>шт.</v>
          </cell>
          <cell r="I6830" t="str">
            <v>pcs.</v>
          </cell>
          <cell r="J6830">
            <v>0</v>
          </cell>
          <cell r="K6830">
            <v>0</v>
          </cell>
          <cell r="L6830" t="str">
            <v>KQ-98-00</v>
          </cell>
          <cell r="M6830" t="str">
            <v>ПНР, без ед. изм.</v>
          </cell>
          <cell r="N6830">
            <v>0</v>
          </cell>
          <cell r="O6830" t="str">
            <v>KQ-98-12</v>
          </cell>
          <cell r="P6830" t="str">
            <v>ПНР статического оборудования, шт.</v>
          </cell>
          <cell r="Q6830">
            <v>1</v>
          </cell>
        </row>
        <row r="6831">
          <cell r="E6831" t="str">
            <v>CM00-00-25-003</v>
          </cell>
          <cell r="F6831" t="str">
            <v>Колонное (массообменное) оборудование участвующее в криогенном цикле: до 50 м3 количество входов/выходов 5</v>
          </cell>
          <cell r="G6831" t="str">
            <v>Column (mass transfer) equipment involved in a cryogenic cycle: up to 50 m3, number of inlets/outlets: 5</v>
          </cell>
          <cell r="H6831" t="str">
            <v>шт.</v>
          </cell>
          <cell r="I6831" t="str">
            <v>pcs.</v>
          </cell>
          <cell r="J6831">
            <v>0</v>
          </cell>
          <cell r="K6831">
            <v>0</v>
          </cell>
          <cell r="L6831" t="str">
            <v>KQ-98-00</v>
          </cell>
          <cell r="M6831" t="str">
            <v>ПНР, без ед. изм.</v>
          </cell>
          <cell r="N6831">
            <v>0</v>
          </cell>
          <cell r="O6831" t="str">
            <v>KQ-98-12</v>
          </cell>
          <cell r="P6831" t="str">
            <v>ПНР статического оборудования, шт.</v>
          </cell>
          <cell r="Q6831">
            <v>1</v>
          </cell>
        </row>
        <row r="6832">
          <cell r="E6832" t="str">
            <v>CM00-00-25-004</v>
          </cell>
          <cell r="F6832" t="str">
            <v>Колонное (массообменное) оборудование участвующее в криогенном цикле: до 50 м3 количество входов/выходов 6</v>
          </cell>
          <cell r="G6832" t="str">
            <v>Column (mass transfer) equipment involved in a cryogenic cycle: up to 50 m3, number of inlets/outlets: 6</v>
          </cell>
          <cell r="H6832" t="str">
            <v>шт.</v>
          </cell>
          <cell r="I6832" t="str">
            <v>pcs.</v>
          </cell>
          <cell r="J6832">
            <v>0</v>
          </cell>
          <cell r="K6832">
            <v>0</v>
          </cell>
          <cell r="L6832" t="str">
            <v>KQ-98-00</v>
          </cell>
          <cell r="M6832" t="str">
            <v>ПНР, без ед. изм.</v>
          </cell>
          <cell r="N6832">
            <v>0</v>
          </cell>
          <cell r="O6832" t="str">
            <v>KQ-98-12</v>
          </cell>
          <cell r="P6832" t="str">
            <v>ПНР статического оборудования, шт.</v>
          </cell>
          <cell r="Q6832">
            <v>1</v>
          </cell>
        </row>
        <row r="6833">
          <cell r="E6833" t="str">
            <v>CM00-00-25-005</v>
          </cell>
          <cell r="F6833" t="str">
            <v>Колонное (массообменное) оборудование участвующее в криогенном цикле: до 50 м3 количество входов/выходов свыше 6</v>
          </cell>
          <cell r="G6833" t="str">
            <v>Column (mass transfer) equipment involved in a cryogenic cycle: up to 50 m3, number of inlets/outlets: more than 6</v>
          </cell>
          <cell r="H6833" t="str">
            <v>шт.</v>
          </cell>
          <cell r="I6833" t="str">
            <v>pcs.</v>
          </cell>
          <cell r="J6833">
            <v>0</v>
          </cell>
          <cell r="K6833">
            <v>0</v>
          </cell>
          <cell r="L6833" t="str">
            <v>KQ-98-00</v>
          </cell>
          <cell r="M6833" t="str">
            <v>ПНР, без ед. изм.</v>
          </cell>
          <cell r="N6833">
            <v>0</v>
          </cell>
          <cell r="O6833" t="str">
            <v>KQ-98-12</v>
          </cell>
          <cell r="P6833" t="str">
            <v>ПНР статического оборудования, шт.</v>
          </cell>
          <cell r="Q6833">
            <v>1</v>
          </cell>
        </row>
        <row r="6834">
          <cell r="E6834" t="str">
            <v>CM00-00-25-006</v>
          </cell>
          <cell r="F6834" t="str">
            <v>Колонное (массообменное) оборудование участвующее в криогенном цикле: от 50 до 100 м3 количество входов/выходов 3</v>
          </cell>
          <cell r="G6834" t="str">
            <v>Column (mass transfer) equipment involved in a cryogenic cycle: 50 to 100 m3, number of inlets/outlets: 3</v>
          </cell>
          <cell r="H6834" t="str">
            <v>шт.</v>
          </cell>
          <cell r="I6834" t="str">
            <v>pcs.</v>
          </cell>
          <cell r="J6834">
            <v>0</v>
          </cell>
          <cell r="K6834">
            <v>0</v>
          </cell>
          <cell r="L6834" t="str">
            <v>KQ-98-00</v>
          </cell>
          <cell r="M6834" t="str">
            <v>ПНР, без ед. изм.</v>
          </cell>
          <cell r="N6834">
            <v>0</v>
          </cell>
          <cell r="O6834" t="str">
            <v>KQ-98-12</v>
          </cell>
          <cell r="P6834" t="str">
            <v>ПНР статического оборудования, шт.</v>
          </cell>
          <cell r="Q6834">
            <v>1</v>
          </cell>
        </row>
        <row r="6835">
          <cell r="E6835" t="str">
            <v>CM00-00-25-007</v>
          </cell>
          <cell r="F6835" t="str">
            <v>Колонное (массообменное) оборудование участвующее в криогенном цикле: от 50 до 100 м3 количество входов/выходов 4</v>
          </cell>
          <cell r="G6835" t="str">
            <v>Column (mass transfer) equipment involved in a cryogenic cycle: 50 to 100 m3, number of inlets/outlets: 4</v>
          </cell>
          <cell r="H6835" t="str">
            <v>шт.</v>
          </cell>
          <cell r="I6835" t="str">
            <v>pcs.</v>
          </cell>
          <cell r="J6835">
            <v>0</v>
          </cell>
          <cell r="K6835">
            <v>0</v>
          </cell>
          <cell r="L6835" t="str">
            <v>KQ-98-00</v>
          </cell>
          <cell r="M6835" t="str">
            <v>ПНР, без ед. изм.</v>
          </cell>
          <cell r="N6835">
            <v>0</v>
          </cell>
          <cell r="O6835" t="str">
            <v>KQ-98-12</v>
          </cell>
          <cell r="P6835" t="str">
            <v>ПНР статического оборудования, шт.</v>
          </cell>
          <cell r="Q6835">
            <v>1</v>
          </cell>
        </row>
        <row r="6836">
          <cell r="E6836" t="str">
            <v>CM00-00-25-008</v>
          </cell>
          <cell r="F6836" t="str">
            <v>Колонное (массообменное) оборудование участвующее в криогенном цикле: от 50 до 100 м3 количество входов/выходов 5</v>
          </cell>
          <cell r="G6836" t="str">
            <v>Column (mass transfer) equipment involved in a cryogenic cycle: 50 to 100 m3, number of inlets/outlets: 5</v>
          </cell>
          <cell r="H6836" t="str">
            <v>шт.</v>
          </cell>
          <cell r="I6836" t="str">
            <v>pcs.</v>
          </cell>
          <cell r="J6836">
            <v>0</v>
          </cell>
          <cell r="K6836">
            <v>0</v>
          </cell>
          <cell r="L6836" t="str">
            <v>KQ-98-00</v>
          </cell>
          <cell r="M6836" t="str">
            <v>ПНР, без ед. изм.</v>
          </cell>
          <cell r="N6836">
            <v>0</v>
          </cell>
          <cell r="O6836" t="str">
            <v>KQ-98-12</v>
          </cell>
          <cell r="P6836" t="str">
            <v>ПНР статического оборудования, шт.</v>
          </cell>
          <cell r="Q6836">
            <v>1</v>
          </cell>
        </row>
        <row r="6837">
          <cell r="E6837" t="str">
            <v>CM00-00-25-009</v>
          </cell>
          <cell r="F6837" t="str">
            <v>Колонное (массообменное) оборудование участвующее в криогенном цикле: от 50 до 100 м3 количество входов/выходов 6</v>
          </cell>
          <cell r="G6837" t="str">
            <v>Column (mass transfer) equipment involved in a cryogenic cycle: 50 to 100 m3, number of inlets/outlets: 6</v>
          </cell>
          <cell r="H6837" t="str">
            <v>шт.</v>
          </cell>
          <cell r="I6837" t="str">
            <v>pcs.</v>
          </cell>
          <cell r="J6837">
            <v>0</v>
          </cell>
          <cell r="K6837">
            <v>0</v>
          </cell>
          <cell r="L6837" t="str">
            <v>KQ-98-00</v>
          </cell>
          <cell r="M6837" t="str">
            <v>ПНР, без ед. изм.</v>
          </cell>
          <cell r="N6837">
            <v>0</v>
          </cell>
          <cell r="O6837" t="str">
            <v>KQ-98-12</v>
          </cell>
          <cell r="P6837" t="str">
            <v>ПНР статического оборудования, шт.</v>
          </cell>
          <cell r="Q6837">
            <v>1</v>
          </cell>
        </row>
        <row r="6838">
          <cell r="E6838" t="str">
            <v>CM00-00-25-010</v>
          </cell>
          <cell r="F6838" t="str">
            <v>Колонное (массообменное) оборудование участвующее в криогенном цикле: от 50 до 100 м3 количество входов/выходов свыше 6</v>
          </cell>
          <cell r="G6838" t="str">
            <v>Column (mass transfer) equipment involved in a cryogenic cycle: 50 to 100 m3, number of inlets/outlets: more than 6</v>
          </cell>
          <cell r="H6838" t="str">
            <v>шт.</v>
          </cell>
          <cell r="I6838" t="str">
            <v>pcs.</v>
          </cell>
          <cell r="J6838">
            <v>0</v>
          </cell>
          <cell r="K6838">
            <v>0</v>
          </cell>
          <cell r="L6838" t="str">
            <v>KQ-98-00</v>
          </cell>
          <cell r="M6838" t="str">
            <v>ПНР, без ед. изм.</v>
          </cell>
          <cell r="N6838">
            <v>0</v>
          </cell>
          <cell r="O6838" t="str">
            <v>KQ-98-12</v>
          </cell>
          <cell r="P6838" t="str">
            <v>ПНР статического оборудования, шт.</v>
          </cell>
          <cell r="Q6838">
            <v>1</v>
          </cell>
        </row>
        <row r="6839">
          <cell r="E6839" t="str">
            <v>CM00-00-25-011</v>
          </cell>
          <cell r="F6839" t="str">
            <v>Колонное (массообменное) оборудование участвующее в криогенном цикле: от 100 до 200 м3 количество входов/выходов 3</v>
          </cell>
          <cell r="G6839" t="str">
            <v>Column (mass transfer) equipment involved in a cryogenic cycle: 100 to 200 m3, number of inlets/outlets: 3</v>
          </cell>
          <cell r="H6839" t="str">
            <v>шт.</v>
          </cell>
          <cell r="I6839" t="str">
            <v>pcs.</v>
          </cell>
          <cell r="J6839">
            <v>0</v>
          </cell>
          <cell r="K6839">
            <v>0</v>
          </cell>
          <cell r="L6839" t="str">
            <v>KQ-98-00</v>
          </cell>
          <cell r="M6839" t="str">
            <v>ПНР, без ед. изм.</v>
          </cell>
          <cell r="N6839">
            <v>0</v>
          </cell>
          <cell r="O6839" t="str">
            <v>KQ-98-12</v>
          </cell>
          <cell r="P6839" t="str">
            <v>ПНР статического оборудования, шт.</v>
          </cell>
          <cell r="Q6839">
            <v>1</v>
          </cell>
        </row>
        <row r="6840">
          <cell r="E6840" t="str">
            <v>CM00-00-25-012</v>
          </cell>
          <cell r="F6840" t="str">
            <v>Колонное (массообменное) оборудование участвующее в криогенном цикле: от 100 до 200 м3 количество входов/выходов 4</v>
          </cell>
          <cell r="G6840" t="str">
            <v>Column (mass transfer) equipment involved in a cryogenic cycle: 100 to 200 m3, number of inlets/outlets: 4</v>
          </cell>
          <cell r="H6840" t="str">
            <v>шт.</v>
          </cell>
          <cell r="I6840" t="str">
            <v>pcs.</v>
          </cell>
          <cell r="J6840">
            <v>0</v>
          </cell>
          <cell r="K6840">
            <v>0</v>
          </cell>
          <cell r="L6840" t="str">
            <v>KQ-98-00</v>
          </cell>
          <cell r="M6840" t="str">
            <v>ПНР, без ед. изм.</v>
          </cell>
          <cell r="N6840">
            <v>0</v>
          </cell>
          <cell r="O6840" t="str">
            <v>KQ-98-12</v>
          </cell>
          <cell r="P6840" t="str">
            <v>ПНР статического оборудования, шт.</v>
          </cell>
          <cell r="Q6840">
            <v>1</v>
          </cell>
        </row>
        <row r="6841">
          <cell r="E6841" t="str">
            <v>CM00-00-25-013</v>
          </cell>
          <cell r="F6841" t="str">
            <v>Колонное (массообменное) оборудование участвующее в криогенном цикле: от 100 до 200 м3 количество входов/выходов 5</v>
          </cell>
          <cell r="G6841" t="str">
            <v>Column (mass transfer) equipment involved in a cryogenic cycle: 100 to 200 m3, number of inlets/outlets: 5</v>
          </cell>
          <cell r="H6841" t="str">
            <v>шт.</v>
          </cell>
          <cell r="I6841" t="str">
            <v>pcs.</v>
          </cell>
          <cell r="J6841">
            <v>0</v>
          </cell>
          <cell r="K6841">
            <v>0</v>
          </cell>
          <cell r="L6841" t="str">
            <v>KQ-98-00</v>
          </cell>
          <cell r="M6841" t="str">
            <v>ПНР, без ед. изм.</v>
          </cell>
          <cell r="N6841">
            <v>0</v>
          </cell>
          <cell r="O6841" t="str">
            <v>KQ-98-12</v>
          </cell>
          <cell r="P6841" t="str">
            <v>ПНР статического оборудования, шт.</v>
          </cell>
          <cell r="Q6841">
            <v>1</v>
          </cell>
        </row>
        <row r="6842">
          <cell r="E6842" t="str">
            <v>CM00-00-25-014</v>
          </cell>
          <cell r="F6842" t="str">
            <v>Колонное (массообменное) оборудование участвующее в криогенном цикле: от 100 до 200 м3 количество входов/выходов 6</v>
          </cell>
          <cell r="G6842" t="str">
            <v>Column (mass transfer) equipment involved in a cryogenic cycle: 100 to 200 m3, number of inlets/outlets: 6</v>
          </cell>
          <cell r="H6842" t="str">
            <v>шт.</v>
          </cell>
          <cell r="I6842" t="str">
            <v>pcs.</v>
          </cell>
          <cell r="J6842">
            <v>0</v>
          </cell>
          <cell r="K6842">
            <v>0</v>
          </cell>
          <cell r="L6842" t="str">
            <v>KQ-98-00</v>
          </cell>
          <cell r="M6842" t="str">
            <v>ПНР, без ед. изм.</v>
          </cell>
          <cell r="N6842">
            <v>0</v>
          </cell>
          <cell r="O6842" t="str">
            <v>KQ-98-12</v>
          </cell>
          <cell r="P6842" t="str">
            <v>ПНР статического оборудования, шт.</v>
          </cell>
          <cell r="Q6842">
            <v>1</v>
          </cell>
        </row>
        <row r="6843">
          <cell r="E6843" t="str">
            <v>CM00-00-25-015</v>
          </cell>
          <cell r="F6843" t="str">
            <v>Колонное (массообменное) оборудование участвующее в криогенном цикле: от 100 до 200 м3 количество входов/выходов свыше 6</v>
          </cell>
          <cell r="G6843" t="str">
            <v>Column (mass transfer) equipment involved in a cryogenic cycle: 100 to 200 m3, number of inlets/outlets: more than 6</v>
          </cell>
          <cell r="H6843" t="str">
            <v>шт.</v>
          </cell>
          <cell r="I6843" t="str">
            <v>pcs.</v>
          </cell>
          <cell r="J6843">
            <v>0</v>
          </cell>
          <cell r="K6843">
            <v>0</v>
          </cell>
          <cell r="L6843" t="str">
            <v>KQ-98-00</v>
          </cell>
          <cell r="M6843" t="str">
            <v>ПНР, без ед. изм.</v>
          </cell>
          <cell r="N6843">
            <v>0</v>
          </cell>
          <cell r="O6843" t="str">
            <v>KQ-98-12</v>
          </cell>
          <cell r="P6843" t="str">
            <v>ПНР статического оборудования, шт.</v>
          </cell>
          <cell r="Q6843">
            <v>1</v>
          </cell>
        </row>
        <row r="6844">
          <cell r="E6844" t="str">
            <v>CM00-00-25-016</v>
          </cell>
          <cell r="F6844" t="str">
            <v>Колонное (массообменное) оборудование участвующее в криогенном цикле: от 200 до 500 м3 количество входов/выходов 3</v>
          </cell>
          <cell r="G6844" t="str">
            <v>Column (mass transfer) equipment involved in a cryogenic cycle: 200 to 500 m3, number of inlets/outlets: 3</v>
          </cell>
          <cell r="H6844" t="str">
            <v>шт.</v>
          </cell>
          <cell r="I6844" t="str">
            <v>pcs.</v>
          </cell>
          <cell r="J6844">
            <v>0</v>
          </cell>
          <cell r="K6844">
            <v>0</v>
          </cell>
          <cell r="L6844" t="str">
            <v>KQ-98-00</v>
          </cell>
          <cell r="M6844" t="str">
            <v>ПНР, без ед. изм.</v>
          </cell>
          <cell r="N6844">
            <v>0</v>
          </cell>
          <cell r="O6844" t="str">
            <v>KQ-98-12</v>
          </cell>
          <cell r="P6844" t="str">
            <v>ПНР статического оборудования, шт.</v>
          </cell>
          <cell r="Q6844">
            <v>1</v>
          </cell>
        </row>
        <row r="6845">
          <cell r="E6845" t="str">
            <v>CM00-00-25-017</v>
          </cell>
          <cell r="F6845" t="str">
            <v>Колонное (массообменное) оборудование участвующее в криогенном цикле: от 200 до 500 м3 количество входов/выходов 4</v>
          </cell>
          <cell r="G6845" t="str">
            <v>Column (mass transfer) equipment involved in a cryogenic cycle: 200 to 500 m3, number of inlets/outlets: 4</v>
          </cell>
          <cell r="H6845" t="str">
            <v>шт.</v>
          </cell>
          <cell r="I6845" t="str">
            <v>pcs.</v>
          </cell>
          <cell r="J6845">
            <v>0</v>
          </cell>
          <cell r="K6845">
            <v>0</v>
          </cell>
          <cell r="L6845" t="str">
            <v>KQ-98-00</v>
          </cell>
          <cell r="M6845" t="str">
            <v>ПНР, без ед. изм.</v>
          </cell>
          <cell r="N6845">
            <v>0</v>
          </cell>
          <cell r="O6845" t="str">
            <v>KQ-98-12</v>
          </cell>
          <cell r="P6845" t="str">
            <v>ПНР статического оборудования, шт.</v>
          </cell>
          <cell r="Q6845">
            <v>1</v>
          </cell>
        </row>
        <row r="6846">
          <cell r="E6846" t="str">
            <v>CM00-00-25-018</v>
          </cell>
          <cell r="F6846" t="str">
            <v>Колонное (массообменное) оборудование участвующее в криогенном цикле: от 200 до 500 м3 количество входов/выходов 5</v>
          </cell>
          <cell r="G6846" t="str">
            <v>Column (mass transfer) equipment involved in a cryogenic cycle: 200 to 500 m3, number of inlets/outlets: 5</v>
          </cell>
          <cell r="H6846" t="str">
            <v>шт.</v>
          </cell>
          <cell r="I6846" t="str">
            <v>pcs.</v>
          </cell>
          <cell r="J6846">
            <v>0</v>
          </cell>
          <cell r="K6846">
            <v>0</v>
          </cell>
          <cell r="L6846" t="str">
            <v>KQ-98-00</v>
          </cell>
          <cell r="M6846" t="str">
            <v>ПНР, без ед. изм.</v>
          </cell>
          <cell r="N6846">
            <v>0</v>
          </cell>
          <cell r="O6846" t="str">
            <v>KQ-98-12</v>
          </cell>
          <cell r="P6846" t="str">
            <v>ПНР статического оборудования, шт.</v>
          </cell>
          <cell r="Q6846">
            <v>1</v>
          </cell>
        </row>
        <row r="6847">
          <cell r="E6847" t="str">
            <v>CM00-00-25-019</v>
          </cell>
          <cell r="F6847" t="str">
            <v>Колонное (массообменное) оборудование участвующее в криогенном цикле: от 200 до 500 м3 количество входов/выходов 6</v>
          </cell>
          <cell r="G6847" t="str">
            <v>Column (mass transfer) equipment involved in a cryogenic cycle: 200 to 500 m3, number of inlets/outlets: 6</v>
          </cell>
          <cell r="H6847" t="str">
            <v>шт.</v>
          </cell>
          <cell r="I6847" t="str">
            <v>pcs.</v>
          </cell>
          <cell r="J6847">
            <v>0</v>
          </cell>
          <cell r="K6847">
            <v>0</v>
          </cell>
          <cell r="L6847" t="str">
            <v>KQ-98-00</v>
          </cell>
          <cell r="M6847" t="str">
            <v>ПНР, без ед. изм.</v>
          </cell>
          <cell r="N6847">
            <v>0</v>
          </cell>
          <cell r="O6847" t="str">
            <v>KQ-98-12</v>
          </cell>
          <cell r="P6847" t="str">
            <v>ПНР статического оборудования, шт.</v>
          </cell>
          <cell r="Q6847">
            <v>1</v>
          </cell>
        </row>
        <row r="6848">
          <cell r="E6848" t="str">
            <v>CM00-00-25-020</v>
          </cell>
          <cell r="F6848" t="str">
            <v>Колонное (массообменное) оборудование участвующее в криогенном цикле: от 200 до 500 м3 количество входов/выходов свыше 6</v>
          </cell>
          <cell r="G6848" t="str">
            <v>Column (mass transfer) equipment involved in a cryogenic cycle: 200 to 500 m3, number of inlets/outlets: more than 6</v>
          </cell>
          <cell r="H6848" t="str">
            <v>шт.</v>
          </cell>
          <cell r="I6848" t="str">
            <v>pcs.</v>
          </cell>
          <cell r="J6848">
            <v>0</v>
          </cell>
          <cell r="K6848">
            <v>0</v>
          </cell>
          <cell r="L6848" t="str">
            <v>KQ-98-00</v>
          </cell>
          <cell r="M6848" t="str">
            <v>ПНР, без ед. изм.</v>
          </cell>
          <cell r="N6848">
            <v>0</v>
          </cell>
          <cell r="O6848" t="str">
            <v>KQ-98-12</v>
          </cell>
          <cell r="P6848" t="str">
            <v>ПНР статического оборудования, шт.</v>
          </cell>
          <cell r="Q6848">
            <v>1</v>
          </cell>
        </row>
        <row r="6849">
          <cell r="E6849" t="str">
            <v>CM00-00-25-021</v>
          </cell>
          <cell r="F6849" t="str">
            <v>Колонное (массообменное) оборудование участвующее в криогенном цикле: от 500 до 750 м3 количество входов/выходов 3</v>
          </cell>
          <cell r="G6849" t="str">
            <v>Column (mass transfer) equipment involved in a cryogenic cycle: 500 to 750 m3, number of inlets/outlets: 3</v>
          </cell>
          <cell r="H6849" t="str">
            <v>шт.</v>
          </cell>
          <cell r="I6849" t="str">
            <v>pcs.</v>
          </cell>
          <cell r="J6849">
            <v>0</v>
          </cell>
          <cell r="K6849">
            <v>0</v>
          </cell>
          <cell r="L6849" t="str">
            <v>KQ-98-00</v>
          </cell>
          <cell r="M6849" t="str">
            <v>ПНР, без ед. изм.</v>
          </cell>
          <cell r="N6849">
            <v>0</v>
          </cell>
          <cell r="O6849" t="str">
            <v>KQ-98-12</v>
          </cell>
          <cell r="P6849" t="str">
            <v>ПНР статического оборудования, шт.</v>
          </cell>
          <cell r="Q6849">
            <v>1</v>
          </cell>
        </row>
        <row r="6850">
          <cell r="E6850" t="str">
            <v>CM00-00-25-022</v>
          </cell>
          <cell r="F6850" t="str">
            <v>Колонное (массообменное) оборудование участвующее в криогенном цикле: от 500 до 750 м3 количество входов/выходов 4</v>
          </cell>
          <cell r="G6850" t="str">
            <v>Column (mass transfer) equipment involved in a cryogenic cycle: 500 to 750 m3, number of inlets/outlets: 4</v>
          </cell>
          <cell r="H6850" t="str">
            <v>шт.</v>
          </cell>
          <cell r="I6850" t="str">
            <v>pcs.</v>
          </cell>
          <cell r="J6850">
            <v>0</v>
          </cell>
          <cell r="K6850">
            <v>0</v>
          </cell>
          <cell r="L6850" t="str">
            <v>KQ-98-00</v>
          </cell>
          <cell r="M6850" t="str">
            <v>ПНР, без ед. изм.</v>
          </cell>
          <cell r="N6850">
            <v>0</v>
          </cell>
          <cell r="O6850" t="str">
            <v>KQ-98-12</v>
          </cell>
          <cell r="P6850" t="str">
            <v>ПНР статического оборудования, шт.</v>
          </cell>
          <cell r="Q6850">
            <v>1</v>
          </cell>
        </row>
        <row r="6851">
          <cell r="E6851" t="str">
            <v>CM00-00-25-023</v>
          </cell>
          <cell r="F6851" t="str">
            <v>Колонное (массообменное) оборудование участвующее в криогенном цикле: от 500 до 750 м3 количество входов/выходов 5</v>
          </cell>
          <cell r="G6851" t="str">
            <v>Column (mass transfer) equipment involved in a cryogenic cycle: 500 to 750 m3, number of inlets/outlets: 5</v>
          </cell>
          <cell r="H6851" t="str">
            <v>шт.</v>
          </cell>
          <cell r="I6851" t="str">
            <v>pcs.</v>
          </cell>
          <cell r="J6851">
            <v>0</v>
          </cell>
          <cell r="K6851">
            <v>0</v>
          </cell>
          <cell r="L6851" t="str">
            <v>KQ-98-00</v>
          </cell>
          <cell r="M6851" t="str">
            <v>ПНР, без ед. изм.</v>
          </cell>
          <cell r="N6851">
            <v>0</v>
          </cell>
          <cell r="O6851" t="str">
            <v>KQ-98-12</v>
          </cell>
          <cell r="P6851" t="str">
            <v>ПНР статического оборудования, шт.</v>
          </cell>
          <cell r="Q6851">
            <v>1</v>
          </cell>
        </row>
        <row r="6852">
          <cell r="E6852" t="str">
            <v>CM00-00-25-024</v>
          </cell>
          <cell r="F6852" t="str">
            <v>Колонное (массообменное) оборудование участвующее в криогенном цикле: от 500 до 750 м3 количество входов/выходов 6</v>
          </cell>
          <cell r="G6852" t="str">
            <v>Column (mass transfer) equipment involved in a cryogenic cycle: 500 to 750 m3, number of inlets/outlets: 6</v>
          </cell>
          <cell r="H6852" t="str">
            <v>шт.</v>
          </cell>
          <cell r="I6852" t="str">
            <v>pcs.</v>
          </cell>
          <cell r="J6852">
            <v>0</v>
          </cell>
          <cell r="K6852">
            <v>0</v>
          </cell>
          <cell r="L6852" t="str">
            <v>KQ-98-00</v>
          </cell>
          <cell r="M6852" t="str">
            <v>ПНР, без ед. изм.</v>
          </cell>
          <cell r="N6852">
            <v>0</v>
          </cell>
          <cell r="O6852" t="str">
            <v>KQ-98-12</v>
          </cell>
          <cell r="P6852" t="str">
            <v>ПНР статического оборудования, шт.</v>
          </cell>
          <cell r="Q6852">
            <v>1</v>
          </cell>
        </row>
        <row r="6853">
          <cell r="E6853" t="str">
            <v>CM00-00-25-025</v>
          </cell>
          <cell r="F6853" t="str">
            <v>Колонное (массообменное) оборудование участвующее в криогенном цикле: от 500 до 750 м3 количество входов/выходов свыше 6</v>
          </cell>
          <cell r="G6853" t="str">
            <v>Column (mass transfer) equipment involved in a cryogenic cycle: 500 to 750 m3, number of inlets/outlets: more than 6</v>
          </cell>
          <cell r="H6853" t="str">
            <v>шт.</v>
          </cell>
          <cell r="I6853" t="str">
            <v>pcs.</v>
          </cell>
          <cell r="J6853">
            <v>0</v>
          </cell>
          <cell r="K6853">
            <v>0</v>
          </cell>
          <cell r="L6853" t="str">
            <v>KQ-98-00</v>
          </cell>
          <cell r="M6853" t="str">
            <v>ПНР, без ед. изм.</v>
          </cell>
          <cell r="N6853">
            <v>0</v>
          </cell>
          <cell r="O6853" t="str">
            <v>KQ-98-12</v>
          </cell>
          <cell r="P6853" t="str">
            <v>ПНР статического оборудования, шт.</v>
          </cell>
          <cell r="Q6853">
            <v>1</v>
          </cell>
        </row>
        <row r="6854">
          <cell r="E6854" t="str">
            <v>CM00-00-25-026</v>
          </cell>
          <cell r="F6854" t="str">
            <v>Колонное (массообменное) оборудование участвующее в криогенном цикле: от 750 до 1000 м3 количество входов/выходов 3</v>
          </cell>
          <cell r="G6854" t="str">
            <v>Column (mass transfer) equipment involved in a cryogenic cycle: 750 to 1000 m3, number of inlets/outlets: 3</v>
          </cell>
          <cell r="H6854" t="str">
            <v>шт.</v>
          </cell>
          <cell r="I6854" t="str">
            <v>pcs.</v>
          </cell>
          <cell r="J6854">
            <v>0</v>
          </cell>
          <cell r="K6854">
            <v>0</v>
          </cell>
          <cell r="L6854" t="str">
            <v>KQ-98-00</v>
          </cell>
          <cell r="M6854" t="str">
            <v>ПНР, без ед. изм.</v>
          </cell>
          <cell r="N6854">
            <v>0</v>
          </cell>
          <cell r="O6854" t="str">
            <v>KQ-98-12</v>
          </cell>
          <cell r="P6854" t="str">
            <v>ПНР статического оборудования, шт.</v>
          </cell>
          <cell r="Q6854">
            <v>1</v>
          </cell>
        </row>
        <row r="6855">
          <cell r="E6855" t="str">
            <v>CM00-00-25-027</v>
          </cell>
          <cell r="F6855" t="str">
            <v>Колонное (массообменное) оборудование участвующее в криогенном цикле: от 750 до 1000 м3 количество входов/выходов 4</v>
          </cell>
          <cell r="G6855" t="str">
            <v>Column (mass transfer) equipment involved in a cryogenic cycle: 750 to 1000 m3, number of inlets/outlets: 4</v>
          </cell>
          <cell r="H6855" t="str">
            <v>шт.</v>
          </cell>
          <cell r="I6855" t="str">
            <v>pcs.</v>
          </cell>
          <cell r="J6855">
            <v>0</v>
          </cell>
          <cell r="K6855">
            <v>0</v>
          </cell>
          <cell r="L6855" t="str">
            <v>KQ-98-00</v>
          </cell>
          <cell r="M6855" t="str">
            <v>ПНР, без ед. изм.</v>
          </cell>
          <cell r="N6855">
            <v>0</v>
          </cell>
          <cell r="O6855" t="str">
            <v>KQ-98-12</v>
          </cell>
          <cell r="P6855" t="str">
            <v>ПНР статического оборудования, шт.</v>
          </cell>
          <cell r="Q6855">
            <v>1</v>
          </cell>
        </row>
        <row r="6856">
          <cell r="E6856" t="str">
            <v>CM00-00-25-028</v>
          </cell>
          <cell r="F6856" t="str">
            <v>Колонное (массообменное) оборудование участвующее в криогенном цикле: от 750 до 1000 м3 количество входов/выходов 5</v>
          </cell>
          <cell r="G6856" t="str">
            <v>Column (mass transfer) equipment involved in a cryogenic cycle: 750 to 1000 m3, number of inlets/outlets: 5</v>
          </cell>
          <cell r="H6856" t="str">
            <v>шт.</v>
          </cell>
          <cell r="I6856" t="str">
            <v>pcs.</v>
          </cell>
          <cell r="J6856">
            <v>0</v>
          </cell>
          <cell r="K6856">
            <v>0</v>
          </cell>
          <cell r="L6856" t="str">
            <v>KQ-98-00</v>
          </cell>
          <cell r="M6856" t="str">
            <v>ПНР, без ед. изм.</v>
          </cell>
          <cell r="N6856">
            <v>0</v>
          </cell>
          <cell r="O6856" t="str">
            <v>KQ-98-12</v>
          </cell>
          <cell r="P6856" t="str">
            <v>ПНР статического оборудования, шт.</v>
          </cell>
          <cell r="Q6856">
            <v>1</v>
          </cell>
        </row>
        <row r="6857">
          <cell r="E6857" t="str">
            <v>CM00-00-25-029</v>
          </cell>
          <cell r="F6857" t="str">
            <v>Колонное (массообменное) оборудование участвующее в криогенном цикле: от 750 до 1000 м3 количество входов/выходов 6</v>
          </cell>
          <cell r="G6857" t="str">
            <v>Column (mass transfer) equipment involved in a cryogenic cycle: 750 to 1000 m3, number of inlets/outlets: 6</v>
          </cell>
          <cell r="H6857" t="str">
            <v>шт.</v>
          </cell>
          <cell r="I6857" t="str">
            <v>pcs.</v>
          </cell>
          <cell r="J6857">
            <v>0</v>
          </cell>
          <cell r="K6857">
            <v>0</v>
          </cell>
          <cell r="L6857" t="str">
            <v>KQ-98-00</v>
          </cell>
          <cell r="M6857" t="str">
            <v>ПНР, без ед. изм.</v>
          </cell>
          <cell r="N6857">
            <v>0</v>
          </cell>
          <cell r="O6857" t="str">
            <v>KQ-98-12</v>
          </cell>
          <cell r="P6857" t="str">
            <v>ПНР статического оборудования, шт.</v>
          </cell>
          <cell r="Q6857">
            <v>1</v>
          </cell>
        </row>
        <row r="6858">
          <cell r="E6858" t="str">
            <v>CM00-00-25-030</v>
          </cell>
          <cell r="F6858" t="str">
            <v>Колонное (массообменное) оборудование участвующее в криогенном цикле: от 750 до 1000 м3 количество входов/выходов свыше 6</v>
          </cell>
          <cell r="G6858" t="str">
            <v>Column (mass transfer) equipment involved in a cryogenic cycle: 750 to 1000 m3, number of inlets/outlets: more than 6</v>
          </cell>
          <cell r="H6858" t="str">
            <v>шт.</v>
          </cell>
          <cell r="I6858" t="str">
            <v>pcs.</v>
          </cell>
          <cell r="J6858">
            <v>0</v>
          </cell>
          <cell r="K6858">
            <v>0</v>
          </cell>
          <cell r="L6858" t="str">
            <v>KQ-98-00</v>
          </cell>
          <cell r="M6858" t="str">
            <v>ПНР, без ед. изм.</v>
          </cell>
          <cell r="N6858">
            <v>0</v>
          </cell>
          <cell r="O6858" t="str">
            <v>KQ-98-12</v>
          </cell>
          <cell r="P6858" t="str">
            <v>ПНР статического оборудования, шт.</v>
          </cell>
          <cell r="Q6858">
            <v>1</v>
          </cell>
        </row>
        <row r="6859">
          <cell r="E6859" t="str">
            <v>CM00-00-25-031</v>
          </cell>
          <cell r="F6859" t="str">
            <v>Колонное (массообменное) оборудование участвующее в криогенном цикле: свыше 1000 м3 количество входов/выходов 3</v>
          </cell>
          <cell r="G6859" t="str">
            <v>Column (mass transfer) equipment involved in a cryogenic cycle: above 1000 m3, number of inlets/outlets: 3</v>
          </cell>
          <cell r="H6859" t="str">
            <v>шт.</v>
          </cell>
          <cell r="I6859" t="str">
            <v>pcs.</v>
          </cell>
          <cell r="J6859">
            <v>0</v>
          </cell>
          <cell r="K6859">
            <v>0</v>
          </cell>
          <cell r="L6859" t="str">
            <v>KQ-98-00</v>
          </cell>
          <cell r="M6859" t="str">
            <v>ПНР, без ед. изм.</v>
          </cell>
          <cell r="N6859">
            <v>0</v>
          </cell>
          <cell r="O6859" t="str">
            <v>KQ-98-12</v>
          </cell>
          <cell r="P6859" t="str">
            <v>ПНР статического оборудования, шт.</v>
          </cell>
          <cell r="Q6859">
            <v>1</v>
          </cell>
        </row>
        <row r="6860">
          <cell r="E6860" t="str">
            <v>CM00-00-25-032</v>
          </cell>
          <cell r="F6860" t="str">
            <v>Колонное (массообменное) оборудование участвующее в криогенном цикле: свыше 1000 м3 количество входов/выходов 4</v>
          </cell>
          <cell r="G6860" t="str">
            <v>Column (mass transfer) equipment involved in a cryogenic cycle: above 1000 m3, number of inlets/outlets: 4</v>
          </cell>
          <cell r="H6860" t="str">
            <v>шт.</v>
          </cell>
          <cell r="I6860" t="str">
            <v>pcs.</v>
          </cell>
          <cell r="J6860">
            <v>0</v>
          </cell>
          <cell r="K6860">
            <v>0</v>
          </cell>
          <cell r="L6860" t="str">
            <v>KQ-98-00</v>
          </cell>
          <cell r="M6860" t="str">
            <v>ПНР, без ед. изм.</v>
          </cell>
          <cell r="N6860">
            <v>0</v>
          </cell>
          <cell r="O6860" t="str">
            <v>KQ-98-12</v>
          </cell>
          <cell r="P6860" t="str">
            <v>ПНР статического оборудования, шт.</v>
          </cell>
          <cell r="Q6860">
            <v>1</v>
          </cell>
        </row>
        <row r="6861">
          <cell r="E6861" t="str">
            <v>CM00-00-25-033</v>
          </cell>
          <cell r="F6861" t="str">
            <v>Колонное (массообменное) оборудование участвующее в криогенном цикле: свыше 1000 м3 количество входов/выходов 5</v>
          </cell>
          <cell r="G6861" t="str">
            <v>Column (mass transfer) equipment involved in a cryogenic cycle: above 1000 m3, number of inlets/outlets: 5</v>
          </cell>
          <cell r="H6861" t="str">
            <v>шт.</v>
          </cell>
          <cell r="I6861" t="str">
            <v>pcs.</v>
          </cell>
          <cell r="J6861">
            <v>0</v>
          </cell>
          <cell r="K6861">
            <v>0</v>
          </cell>
          <cell r="L6861" t="str">
            <v>KQ-98-00</v>
          </cell>
          <cell r="M6861" t="str">
            <v>ПНР, без ед. изм.</v>
          </cell>
          <cell r="N6861">
            <v>0</v>
          </cell>
          <cell r="O6861" t="str">
            <v>KQ-98-12</v>
          </cell>
          <cell r="P6861" t="str">
            <v>ПНР статического оборудования, шт.</v>
          </cell>
          <cell r="Q6861">
            <v>1</v>
          </cell>
        </row>
        <row r="6862">
          <cell r="E6862" t="str">
            <v>CM00-00-25-034</v>
          </cell>
          <cell r="F6862" t="str">
            <v>Колонное (массообменное) оборудование участвующее в криогенном цикле: свыше 1000 м3 количество входов/выходов 6</v>
          </cell>
          <cell r="G6862" t="str">
            <v>Column (mass transfer) equipment involved in a cryogenic cycle: above 1000 m3, number of inlets/outlets: 6</v>
          </cell>
          <cell r="H6862" t="str">
            <v>шт.</v>
          </cell>
          <cell r="I6862" t="str">
            <v>pcs.</v>
          </cell>
          <cell r="J6862">
            <v>0</v>
          </cell>
          <cell r="K6862">
            <v>0</v>
          </cell>
          <cell r="L6862" t="str">
            <v>KQ-98-00</v>
          </cell>
          <cell r="M6862" t="str">
            <v>ПНР, без ед. изм.</v>
          </cell>
          <cell r="N6862">
            <v>0</v>
          </cell>
          <cell r="O6862" t="str">
            <v>KQ-98-12</v>
          </cell>
          <cell r="P6862" t="str">
            <v>ПНР статического оборудования, шт.</v>
          </cell>
          <cell r="Q6862">
            <v>1</v>
          </cell>
        </row>
        <row r="6863">
          <cell r="E6863" t="str">
            <v>CM00-00-25-035</v>
          </cell>
          <cell r="F6863" t="str">
            <v>Колонное (массообменное) оборудование участвующее в криогенном цикле: свыше 1000 м3 количество входов/выходов свыше 6</v>
          </cell>
          <cell r="G6863" t="str">
            <v>Column (mass transfer) equipment involved in a cryogenic cycle: above 1000 m3, number of inlets/outlets: more than 6</v>
          </cell>
          <cell r="H6863" t="str">
            <v>шт.</v>
          </cell>
          <cell r="I6863" t="str">
            <v>pcs.</v>
          </cell>
          <cell r="J6863">
            <v>0</v>
          </cell>
          <cell r="K6863">
            <v>0</v>
          </cell>
          <cell r="L6863" t="str">
            <v>KQ-98-00</v>
          </cell>
          <cell r="M6863" t="str">
            <v>ПНР, без ед. изм.</v>
          </cell>
          <cell r="N6863">
            <v>0</v>
          </cell>
          <cell r="O6863" t="str">
            <v>KQ-98-12</v>
          </cell>
          <cell r="P6863" t="str">
            <v>ПНР статического оборудования, шт.</v>
          </cell>
          <cell r="Q6863">
            <v>1</v>
          </cell>
        </row>
        <row r="6864">
          <cell r="E6864" t="str">
            <v>CM00-00-26</v>
          </cell>
          <cell r="F6864" t="str">
            <v>Емкостное оборудование работающее с горючими продуктами</v>
          </cell>
          <cell r="G6864" t="str">
            <v>Tanks and vessels operating with combustible products</v>
          </cell>
        </row>
        <row r="6865">
          <cell r="E6865" t="str">
            <v>CM00-00-26-001</v>
          </cell>
          <cell r="F6865" t="str">
            <v>Емкостное оборудование работающее с горючими продуктами (без отстойника) при наличии параметров автоматического регулирования технологического процесса: до 10 м3 количество входов/выходов 2</v>
          </cell>
          <cell r="G6865" t="str">
            <v>Tanks and vessels operating with combustible products (without a settling tank) when parameters of process automatic control are available: up to 10 m3, number of inlets/outlets: 2</v>
          </cell>
          <cell r="H6865" t="str">
            <v>шт.</v>
          </cell>
          <cell r="I6865" t="str">
            <v>pcs.</v>
          </cell>
          <cell r="J6865">
            <v>0</v>
          </cell>
          <cell r="K6865">
            <v>0</v>
          </cell>
          <cell r="L6865" t="str">
            <v>KQ-98-00</v>
          </cell>
          <cell r="M6865" t="str">
            <v>ПНР, без ед. изм.</v>
          </cell>
          <cell r="N6865">
            <v>0</v>
          </cell>
          <cell r="O6865" t="str">
            <v>KQ-98-12</v>
          </cell>
          <cell r="P6865" t="str">
            <v>ПНР статического оборудования, шт.</v>
          </cell>
          <cell r="Q6865">
            <v>1</v>
          </cell>
        </row>
        <row r="6866">
          <cell r="E6866" t="str">
            <v>CM00-00-26-002</v>
          </cell>
          <cell r="F6866" t="str">
            <v>Емкостное оборудование работающее с горючими продуктами (без отстойника) при наличии параметров автоматического регулирования технологического процесса: до 10 м3 количество входов/выходов 3</v>
          </cell>
          <cell r="G6866" t="str">
            <v>Tanks and vessels operating with combustible products (without a settling tank) when parameters of process automatic control are available: up to 10 m3, number of inlets/outlets: 3</v>
          </cell>
          <cell r="H6866" t="str">
            <v>шт.</v>
          </cell>
          <cell r="I6866" t="str">
            <v>pcs.</v>
          </cell>
          <cell r="J6866">
            <v>0</v>
          </cell>
          <cell r="K6866">
            <v>0</v>
          </cell>
          <cell r="L6866" t="str">
            <v>KQ-98-00</v>
          </cell>
          <cell r="M6866" t="str">
            <v>ПНР, без ед. изм.</v>
          </cell>
          <cell r="N6866">
            <v>0</v>
          </cell>
          <cell r="O6866" t="str">
            <v>KQ-98-12</v>
          </cell>
          <cell r="P6866" t="str">
            <v>ПНР статического оборудования, шт.</v>
          </cell>
          <cell r="Q6866">
            <v>1</v>
          </cell>
        </row>
        <row r="6867">
          <cell r="E6867" t="str">
            <v>CM00-00-26-003</v>
          </cell>
          <cell r="F6867" t="str">
            <v>Емкостное оборудование работающее с горючими продуктами (без отстойника) при наличии параметров автоматического регулирования технологического процесса: до 10 м3 количество входов/выходов 4</v>
          </cell>
          <cell r="G6867" t="str">
            <v>Tanks and vessels operating with combustible products (without a settling tank) when parameters of process automatic control are available: up to 10 m3, number of inlets/outlets: 4</v>
          </cell>
          <cell r="H6867" t="str">
            <v>шт.</v>
          </cell>
          <cell r="I6867" t="str">
            <v>pcs.</v>
          </cell>
          <cell r="J6867">
            <v>0</v>
          </cell>
          <cell r="K6867">
            <v>0</v>
          </cell>
          <cell r="L6867" t="str">
            <v>KQ-98-00</v>
          </cell>
          <cell r="M6867" t="str">
            <v>ПНР, без ед. изм.</v>
          </cell>
          <cell r="N6867">
            <v>0</v>
          </cell>
          <cell r="O6867" t="str">
            <v>KQ-98-12</v>
          </cell>
          <cell r="P6867" t="str">
            <v>ПНР статического оборудования, шт.</v>
          </cell>
          <cell r="Q6867">
            <v>1</v>
          </cell>
        </row>
        <row r="6868">
          <cell r="E6868" t="str">
            <v>CM00-00-26-004</v>
          </cell>
          <cell r="F6868" t="str">
            <v>Емкостное оборудование работающее с горючими продуктами (без отстойника) при наличии параметров автоматического регулирования технологического процесса: до 10 м3 количество входов/выходов 5</v>
          </cell>
          <cell r="G6868" t="str">
            <v>Tanks and vessels operating with combustible products (without a settling tank) when parameters of process automatic control are available: up to 10 m3, number of inlets/outlets: 5</v>
          </cell>
          <cell r="H6868" t="str">
            <v>шт.</v>
          </cell>
          <cell r="I6868" t="str">
            <v>pcs.</v>
          </cell>
          <cell r="J6868">
            <v>0</v>
          </cell>
          <cell r="K6868">
            <v>0</v>
          </cell>
          <cell r="L6868" t="str">
            <v>KQ-98-00</v>
          </cell>
          <cell r="M6868" t="str">
            <v>ПНР, без ед. изм.</v>
          </cell>
          <cell r="N6868">
            <v>0</v>
          </cell>
          <cell r="O6868" t="str">
            <v>KQ-98-12</v>
          </cell>
          <cell r="P6868" t="str">
            <v>ПНР статического оборудования, шт.</v>
          </cell>
          <cell r="Q6868">
            <v>1</v>
          </cell>
        </row>
        <row r="6869">
          <cell r="E6869" t="str">
            <v>CM00-00-26-005</v>
          </cell>
          <cell r="F6869" t="str">
            <v>Емкостное оборудование работающее с горючими продуктами (без отстойника) при наличии параметров автоматического регулирования технологического процесса: до 10 м3 количество входов/выходов свыше 5</v>
          </cell>
          <cell r="G6869" t="str">
            <v>Tanks and vessels operating with combustible products (without a settling tank) when parameters of process automatic control are available: up to 10 m3, number of inlets/outlets: more than 5</v>
          </cell>
          <cell r="H6869" t="str">
            <v>шт.</v>
          </cell>
          <cell r="I6869" t="str">
            <v>pcs.</v>
          </cell>
          <cell r="J6869">
            <v>0</v>
          </cell>
          <cell r="K6869">
            <v>0</v>
          </cell>
          <cell r="L6869" t="str">
            <v>KQ-98-00</v>
          </cell>
          <cell r="M6869" t="str">
            <v>ПНР, без ед. изм.</v>
          </cell>
          <cell r="N6869">
            <v>0</v>
          </cell>
          <cell r="O6869" t="str">
            <v>KQ-98-12</v>
          </cell>
          <cell r="P6869" t="str">
            <v>ПНР статического оборудования, шт.</v>
          </cell>
          <cell r="Q6869">
            <v>1</v>
          </cell>
        </row>
        <row r="6870">
          <cell r="E6870" t="str">
            <v>CM00-00-26-006</v>
          </cell>
          <cell r="F6870" t="str">
            <v>Емкостное оборудование работающее с горючими продуктами (без отстойника) при наличии параметров автоматического регулирования технологического процесса: от 10 до 25 м3 количество входов/выходов 2</v>
          </cell>
          <cell r="G6870" t="str">
            <v>Tanks and vessels operating with combustible products (without a settling tank) when parameters of process automatic control are available: 10 to 25 m3, number of inlets/outlets: 2</v>
          </cell>
          <cell r="H6870" t="str">
            <v>шт.</v>
          </cell>
          <cell r="I6870" t="str">
            <v>pcs.</v>
          </cell>
          <cell r="J6870">
            <v>0</v>
          </cell>
          <cell r="K6870">
            <v>0</v>
          </cell>
          <cell r="L6870" t="str">
            <v>KQ-98-00</v>
          </cell>
          <cell r="M6870" t="str">
            <v>ПНР, без ед. изм.</v>
          </cell>
          <cell r="N6870">
            <v>0</v>
          </cell>
          <cell r="O6870" t="str">
            <v>KQ-98-12</v>
          </cell>
          <cell r="P6870" t="str">
            <v>ПНР статического оборудования, шт.</v>
          </cell>
          <cell r="Q6870">
            <v>1</v>
          </cell>
        </row>
        <row r="6871">
          <cell r="E6871" t="str">
            <v>CM00-00-26-007</v>
          </cell>
          <cell r="F6871" t="str">
            <v>Емкостное оборудование работающее с горючими продуктами (без отстойника) при наличии параметров автоматического регулирования технологического процесса: от 10 до 25 м3 количество входов/выходов 3</v>
          </cell>
          <cell r="G6871" t="str">
            <v>Tanks and vessels operating with combustible products (without a settling tank) when parameters of process automatic control are available: 10 to 25 m3, number of inlets/outlets: 3</v>
          </cell>
          <cell r="H6871" t="str">
            <v>шт.</v>
          </cell>
          <cell r="I6871" t="str">
            <v>pcs.</v>
          </cell>
          <cell r="J6871">
            <v>0</v>
          </cell>
          <cell r="K6871">
            <v>0</v>
          </cell>
          <cell r="L6871" t="str">
            <v>KQ-98-00</v>
          </cell>
          <cell r="M6871" t="str">
            <v>ПНР, без ед. изм.</v>
          </cell>
          <cell r="N6871">
            <v>0</v>
          </cell>
          <cell r="O6871" t="str">
            <v>KQ-98-12</v>
          </cell>
          <cell r="P6871" t="str">
            <v>ПНР статического оборудования, шт.</v>
          </cell>
          <cell r="Q6871">
            <v>1</v>
          </cell>
        </row>
        <row r="6872">
          <cell r="E6872" t="str">
            <v>CM00-00-26-008</v>
          </cell>
          <cell r="F6872" t="str">
            <v>Емкостное оборудование работающее с горючими продуктами (без отстойника) при наличии параметров автоматического регулирования технологического процесса: от 10 до 25 м3 количество входов/выходов 4</v>
          </cell>
          <cell r="G6872" t="str">
            <v>Tanks and vessels operating with combustible products (without a settling tank) when parameters of process automatic control are available: 10 to 25 m3, number of inlets/outlets: 4</v>
          </cell>
          <cell r="H6872" t="str">
            <v>шт.</v>
          </cell>
          <cell r="I6872" t="str">
            <v>pcs.</v>
          </cell>
          <cell r="J6872">
            <v>0</v>
          </cell>
          <cell r="K6872">
            <v>0</v>
          </cell>
          <cell r="L6872" t="str">
            <v>KQ-98-00</v>
          </cell>
          <cell r="M6872" t="str">
            <v>ПНР, без ед. изм.</v>
          </cell>
          <cell r="N6872">
            <v>0</v>
          </cell>
          <cell r="O6872" t="str">
            <v>KQ-98-12</v>
          </cell>
          <cell r="P6872" t="str">
            <v>ПНР статического оборудования, шт.</v>
          </cell>
          <cell r="Q6872">
            <v>1</v>
          </cell>
        </row>
        <row r="6873">
          <cell r="E6873" t="str">
            <v>CM00-00-26-009</v>
          </cell>
          <cell r="F6873" t="str">
            <v>Емкостное оборудование работающее с горючими продуктами (без отстойника) при наличии параметров автоматического регулирования технологического процесса: от 10 до 25 м3 количество входов/выходов 5</v>
          </cell>
          <cell r="G6873" t="str">
            <v>Tanks and vessels operating with combustible products (without a settling tank) when parameters of process automatic control are available: 10 to 25 m3, number of inlets/outlets: 5</v>
          </cell>
          <cell r="H6873" t="str">
            <v>шт.</v>
          </cell>
          <cell r="I6873" t="str">
            <v>pcs.</v>
          </cell>
          <cell r="J6873">
            <v>0</v>
          </cell>
          <cell r="K6873">
            <v>0</v>
          </cell>
          <cell r="L6873" t="str">
            <v>KQ-98-00</v>
          </cell>
          <cell r="M6873" t="str">
            <v>ПНР, без ед. изм.</v>
          </cell>
          <cell r="N6873">
            <v>0</v>
          </cell>
          <cell r="O6873" t="str">
            <v>KQ-98-12</v>
          </cell>
          <cell r="P6873" t="str">
            <v>ПНР статического оборудования, шт.</v>
          </cell>
          <cell r="Q6873">
            <v>1</v>
          </cell>
        </row>
        <row r="6874">
          <cell r="E6874" t="str">
            <v>CM00-00-26-010</v>
          </cell>
          <cell r="F6874" t="str">
            <v>Емкостное оборудование работающее с горючими продуктами (без отстойника) при наличии параметров автоматического регулирования технологического процесса: от 10 до 25 м3 количество входов/выходов свыше 5</v>
          </cell>
          <cell r="G6874" t="str">
            <v>Tanks and vessels operating with combustible products (without a settling tank) when parameters of process automatic control are available: 10 to 25 m3, number of inlets/outlets: more than 5</v>
          </cell>
          <cell r="H6874" t="str">
            <v>шт.</v>
          </cell>
          <cell r="I6874" t="str">
            <v>pcs.</v>
          </cell>
          <cell r="J6874">
            <v>0</v>
          </cell>
          <cell r="K6874">
            <v>0</v>
          </cell>
          <cell r="L6874" t="str">
            <v>KQ-98-00</v>
          </cell>
          <cell r="M6874" t="str">
            <v>ПНР, без ед. изм.</v>
          </cell>
          <cell r="N6874">
            <v>0</v>
          </cell>
          <cell r="O6874" t="str">
            <v>KQ-98-12</v>
          </cell>
          <cell r="P6874" t="str">
            <v>ПНР статического оборудования, шт.</v>
          </cell>
          <cell r="Q6874">
            <v>1</v>
          </cell>
        </row>
        <row r="6875">
          <cell r="E6875" t="str">
            <v>CM00-00-26-011</v>
          </cell>
          <cell r="F6875" t="str">
            <v>Емкостное оборудование работающее с горючими продуктами (без отстойника) при наличии параметров автоматического регулирования технологического процесса: от 25 до 45 м3 количество входов/выходов 2</v>
          </cell>
          <cell r="G6875" t="str">
            <v>Tanks and vessels operating with combustible products (without a settling tank) when parameters of process automatic control are available: 25 to 45 m3, number of inlets/outlets: 2</v>
          </cell>
          <cell r="H6875" t="str">
            <v>шт.</v>
          </cell>
          <cell r="I6875" t="str">
            <v>pcs.</v>
          </cell>
          <cell r="J6875">
            <v>0</v>
          </cell>
          <cell r="K6875">
            <v>0</v>
          </cell>
          <cell r="L6875" t="str">
            <v>KQ-98-00</v>
          </cell>
          <cell r="M6875" t="str">
            <v>ПНР, без ед. изм.</v>
          </cell>
          <cell r="N6875">
            <v>0</v>
          </cell>
          <cell r="O6875" t="str">
            <v>KQ-98-12</v>
          </cell>
          <cell r="P6875" t="str">
            <v>ПНР статического оборудования, шт.</v>
          </cell>
          <cell r="Q6875">
            <v>1</v>
          </cell>
        </row>
        <row r="6876">
          <cell r="E6876" t="str">
            <v>CM00-00-26-012</v>
          </cell>
          <cell r="F6876" t="str">
            <v>Емкостное оборудование работающее с горючими продуктами (без отстойника) при наличии параметров автоматического регулирования технологического процесса: от 25 до 45 м3 количество входов/выходов 3</v>
          </cell>
          <cell r="G6876" t="str">
            <v>Tanks and vessels operating with combustible products (without a settling tank) when parameters of process automatic control are available: 25 to 45 m3, number of inlets/outlets: 3</v>
          </cell>
          <cell r="H6876" t="str">
            <v>шт.</v>
          </cell>
          <cell r="I6876" t="str">
            <v>pcs.</v>
          </cell>
          <cell r="J6876">
            <v>0</v>
          </cell>
          <cell r="K6876">
            <v>0</v>
          </cell>
          <cell r="L6876" t="str">
            <v>KQ-98-00</v>
          </cell>
          <cell r="M6876" t="str">
            <v>ПНР, без ед. изм.</v>
          </cell>
          <cell r="N6876">
            <v>0</v>
          </cell>
          <cell r="O6876" t="str">
            <v>KQ-98-12</v>
          </cell>
          <cell r="P6876" t="str">
            <v>ПНР статического оборудования, шт.</v>
          </cell>
          <cell r="Q6876">
            <v>1</v>
          </cell>
        </row>
        <row r="6877">
          <cell r="E6877" t="str">
            <v>CM00-00-26-013</v>
          </cell>
          <cell r="F6877" t="str">
            <v>Емкостное оборудование работающее с горючими продуктами (без отстойника) при наличии параметров автоматического регулирования технологического процесса: от 25 до 45 м3 количество входов/выходов 4</v>
          </cell>
          <cell r="G6877" t="str">
            <v>Tanks and vessels operating with combustible products (without a settling tank) when parameters of process automatic control are available: 25 to 45 m3, number of inlets/outlets: 4</v>
          </cell>
          <cell r="H6877" t="str">
            <v>шт.</v>
          </cell>
          <cell r="I6877" t="str">
            <v>pcs.</v>
          </cell>
          <cell r="J6877">
            <v>0</v>
          </cell>
          <cell r="K6877">
            <v>0</v>
          </cell>
          <cell r="L6877" t="str">
            <v>KQ-98-00</v>
          </cell>
          <cell r="M6877" t="str">
            <v>ПНР, без ед. изм.</v>
          </cell>
          <cell r="N6877">
            <v>0</v>
          </cell>
          <cell r="O6877" t="str">
            <v>KQ-98-12</v>
          </cell>
          <cell r="P6877" t="str">
            <v>ПНР статического оборудования, шт.</v>
          </cell>
          <cell r="Q6877">
            <v>1</v>
          </cell>
        </row>
        <row r="6878">
          <cell r="E6878" t="str">
            <v>CM00-00-26-014</v>
          </cell>
          <cell r="F6878" t="str">
            <v>Емкостное оборудование работающее с горючими продуктами (без отстойника) при наличии параметров автоматического регулирования технологического процесса: от 25 до 45 м3 количество входов/выходов 5</v>
          </cell>
          <cell r="G6878" t="str">
            <v>Tanks and vessels operating with combustible products (without a settling tank) when parameters of process automatic control are available: 25 to 45 m3, number of inlets/outlets: 5</v>
          </cell>
          <cell r="H6878" t="str">
            <v>шт.</v>
          </cell>
          <cell r="I6878" t="str">
            <v>pcs.</v>
          </cell>
          <cell r="J6878">
            <v>0</v>
          </cell>
          <cell r="K6878">
            <v>0</v>
          </cell>
          <cell r="L6878" t="str">
            <v>KQ-98-00</v>
          </cell>
          <cell r="M6878" t="str">
            <v>ПНР, без ед. изм.</v>
          </cell>
          <cell r="N6878">
            <v>0</v>
          </cell>
          <cell r="O6878" t="str">
            <v>KQ-98-12</v>
          </cell>
          <cell r="P6878" t="str">
            <v>ПНР статического оборудования, шт.</v>
          </cell>
          <cell r="Q6878">
            <v>1</v>
          </cell>
        </row>
        <row r="6879">
          <cell r="E6879" t="str">
            <v>CM00-00-26-015</v>
          </cell>
          <cell r="F6879" t="str">
            <v>Емкостное оборудование работающее с горючими продуктами (без отстойника) при наличии параметров автоматического регулирования технологического процесса: от 25 до 45 м3 количество входов/выходов свыше 5</v>
          </cell>
          <cell r="G6879" t="str">
            <v>Tanks and vessels operating with combustible products (without a settling tank) when parameters of process automatic control are available: 25 to 45 m3, number of inlets/outlets: more than 5</v>
          </cell>
          <cell r="H6879" t="str">
            <v>шт.</v>
          </cell>
          <cell r="I6879" t="str">
            <v>pcs.</v>
          </cell>
          <cell r="J6879">
            <v>0</v>
          </cell>
          <cell r="K6879">
            <v>0</v>
          </cell>
          <cell r="L6879" t="str">
            <v>KQ-98-00</v>
          </cell>
          <cell r="M6879" t="str">
            <v>ПНР, без ед. изм.</v>
          </cell>
          <cell r="N6879">
            <v>0</v>
          </cell>
          <cell r="O6879" t="str">
            <v>KQ-98-12</v>
          </cell>
          <cell r="P6879" t="str">
            <v>ПНР статического оборудования, шт.</v>
          </cell>
          <cell r="Q6879">
            <v>1</v>
          </cell>
        </row>
        <row r="6880">
          <cell r="E6880" t="str">
            <v>CM00-00-26-016</v>
          </cell>
          <cell r="F6880" t="str">
            <v>Емкостное оборудование работающее с горючими продуктами (без отстойника) при наличии параметров автоматического регулирования технологического процесса: от 45 до 80 м3 количество входов/выходов 2</v>
          </cell>
          <cell r="G6880" t="str">
            <v>Tanks and vessels operating with combustible products (without a settling tank) when parameters of process automatic control are available: 45 to 80 m3, number of inlets/outlets: 2</v>
          </cell>
          <cell r="H6880" t="str">
            <v>шт.</v>
          </cell>
          <cell r="I6880" t="str">
            <v>pcs.</v>
          </cell>
          <cell r="J6880">
            <v>0</v>
          </cell>
          <cell r="K6880">
            <v>0</v>
          </cell>
          <cell r="L6880" t="str">
            <v>KQ-98-00</v>
          </cell>
          <cell r="M6880" t="str">
            <v>ПНР, без ед. изм.</v>
          </cell>
          <cell r="N6880">
            <v>0</v>
          </cell>
          <cell r="O6880" t="str">
            <v>KQ-98-12</v>
          </cell>
          <cell r="P6880" t="str">
            <v>ПНР статического оборудования, шт.</v>
          </cell>
          <cell r="Q6880">
            <v>1</v>
          </cell>
        </row>
        <row r="6881">
          <cell r="E6881" t="str">
            <v>CM00-00-26-017</v>
          </cell>
          <cell r="F6881" t="str">
            <v>Емкостное оборудование работающее с горючими продуктами (без отстойника) при наличии параметров автоматического регулирования технологического процесса: от 45 до 80 м3 количество входов/выходов 3</v>
          </cell>
          <cell r="G6881" t="str">
            <v>Tanks and vessels operating with combustible products (without a settling tank) when parameters of process automatic control are available: 45 to 80 m3, number of inlets/outlets: 3</v>
          </cell>
          <cell r="H6881" t="str">
            <v>шт.</v>
          </cell>
          <cell r="I6881" t="str">
            <v>pcs.</v>
          </cell>
          <cell r="J6881">
            <v>0</v>
          </cell>
          <cell r="K6881">
            <v>0</v>
          </cell>
          <cell r="L6881" t="str">
            <v>KQ-98-00</v>
          </cell>
          <cell r="M6881" t="str">
            <v>ПНР, без ед. изм.</v>
          </cell>
          <cell r="N6881">
            <v>0</v>
          </cell>
          <cell r="O6881" t="str">
            <v>KQ-98-12</v>
          </cell>
          <cell r="P6881" t="str">
            <v>ПНР статического оборудования, шт.</v>
          </cell>
          <cell r="Q6881">
            <v>1</v>
          </cell>
        </row>
        <row r="6882">
          <cell r="E6882" t="str">
            <v>CM00-00-26-018</v>
          </cell>
          <cell r="F6882" t="str">
            <v>Емкостное оборудование работающее с горючими продуктами (без отстойника) при наличии параметров автоматического регулирования технологического процесса: от 45 до 80 м3 количество входов/выходов 4</v>
          </cell>
          <cell r="G6882" t="str">
            <v>Tanks and vessels operating with combustible products (without a settling tank) when parameters of process automatic control are available: 45 to 80 m3, number of inlets/outlets: 4</v>
          </cell>
          <cell r="H6882" t="str">
            <v>шт.</v>
          </cell>
          <cell r="I6882" t="str">
            <v>pcs.</v>
          </cell>
          <cell r="J6882">
            <v>0</v>
          </cell>
          <cell r="K6882">
            <v>0</v>
          </cell>
          <cell r="L6882" t="str">
            <v>KQ-98-00</v>
          </cell>
          <cell r="M6882" t="str">
            <v>ПНР, без ед. изм.</v>
          </cell>
          <cell r="N6882">
            <v>0</v>
          </cell>
          <cell r="O6882" t="str">
            <v>KQ-98-12</v>
          </cell>
          <cell r="P6882" t="str">
            <v>ПНР статического оборудования, шт.</v>
          </cell>
          <cell r="Q6882">
            <v>1</v>
          </cell>
        </row>
        <row r="6883">
          <cell r="E6883" t="str">
            <v>CM00-00-26-019</v>
          </cell>
          <cell r="F6883" t="str">
            <v>Емкостное оборудование работающее с горючими продуктами (без отстойника) при наличии параметров автоматического регулирования технологического процесса: от 45 до 80 м3 количество входов/выходов 5</v>
          </cell>
          <cell r="G6883" t="str">
            <v>Tanks and vessels operating with combustible products (without a settling tank) when parameters of process automatic control are available: 45 to 80 m3, number of inlets/outlets: 5</v>
          </cell>
          <cell r="H6883" t="str">
            <v>шт.</v>
          </cell>
          <cell r="I6883" t="str">
            <v>pcs.</v>
          </cell>
          <cell r="J6883">
            <v>0</v>
          </cell>
          <cell r="K6883">
            <v>0</v>
          </cell>
          <cell r="L6883" t="str">
            <v>KQ-98-00</v>
          </cell>
          <cell r="M6883" t="str">
            <v>ПНР, без ед. изм.</v>
          </cell>
          <cell r="N6883">
            <v>0</v>
          </cell>
          <cell r="O6883" t="str">
            <v>KQ-98-12</v>
          </cell>
          <cell r="P6883" t="str">
            <v>ПНР статического оборудования, шт.</v>
          </cell>
          <cell r="Q6883">
            <v>1</v>
          </cell>
        </row>
        <row r="6884">
          <cell r="E6884" t="str">
            <v>CM00-00-26-020</v>
          </cell>
          <cell r="F6884" t="str">
            <v>Емкостное оборудование работающее с горючими продуктами (без отстойника) при наличии параметров автоматического регулирования технологического процесса: от 45 до 80 м3 количество входов/выходов свыше 5</v>
          </cell>
          <cell r="G6884" t="str">
            <v>Tanks and vessels operating with combustible products (without a settling tank) when parameters of process automatic control are available: 45 to 80 m3, number of inlets/outlets: more than 5</v>
          </cell>
          <cell r="H6884" t="str">
            <v>шт.</v>
          </cell>
          <cell r="I6884" t="str">
            <v>pcs.</v>
          </cell>
          <cell r="J6884">
            <v>0</v>
          </cell>
          <cell r="K6884">
            <v>0</v>
          </cell>
          <cell r="L6884" t="str">
            <v>KQ-98-00</v>
          </cell>
          <cell r="M6884" t="str">
            <v>ПНР, без ед. изм.</v>
          </cell>
          <cell r="N6884">
            <v>0</v>
          </cell>
          <cell r="O6884" t="str">
            <v>KQ-98-12</v>
          </cell>
          <cell r="P6884" t="str">
            <v>ПНР статического оборудования, шт.</v>
          </cell>
          <cell r="Q6884">
            <v>1</v>
          </cell>
        </row>
        <row r="6885">
          <cell r="E6885" t="str">
            <v>CM00-00-26-021</v>
          </cell>
          <cell r="F6885" t="str">
            <v>Емкостное оборудование работающее с горючими продуктами (без отстойника) при наличии параметров автоматического регулирования технологического процесса: от 80 до 120 м3 количество входов/выходов 2</v>
          </cell>
          <cell r="G6885" t="str">
            <v>Tanks and vessels operating with combustible products (without a settling tank) when parameters of process automatic control are available: 80 to 120 m3, number of inlets/outlets: 2</v>
          </cell>
          <cell r="H6885" t="str">
            <v>шт.</v>
          </cell>
          <cell r="I6885" t="str">
            <v>pcs.</v>
          </cell>
          <cell r="J6885">
            <v>0</v>
          </cell>
          <cell r="K6885">
            <v>0</v>
          </cell>
          <cell r="L6885" t="str">
            <v>KQ-98-00</v>
          </cell>
          <cell r="M6885" t="str">
            <v>ПНР, без ед. изм.</v>
          </cell>
          <cell r="N6885">
            <v>0</v>
          </cell>
          <cell r="O6885" t="str">
            <v>KQ-98-12</v>
          </cell>
          <cell r="P6885" t="str">
            <v>ПНР статического оборудования, шт.</v>
          </cell>
          <cell r="Q6885">
            <v>1</v>
          </cell>
        </row>
        <row r="6886">
          <cell r="E6886" t="str">
            <v>CM00-00-26-022</v>
          </cell>
          <cell r="F6886" t="str">
            <v>Емкостное оборудование работающее с горючими продуктами (без отстойника) при наличии параметров автоматического регулирования технологического процесса: от 80 до 120 м3 количество входов/выходов 3</v>
          </cell>
          <cell r="G6886" t="str">
            <v>Tanks and vessels operating with combustible products (without a settling tank) when parameters of process automatic control are available: 80 to 120 m3, number of inlets/outlets: 3</v>
          </cell>
          <cell r="H6886" t="str">
            <v>шт.</v>
          </cell>
          <cell r="I6886" t="str">
            <v>pcs.</v>
          </cell>
          <cell r="J6886">
            <v>0</v>
          </cell>
          <cell r="K6886">
            <v>0</v>
          </cell>
          <cell r="L6886" t="str">
            <v>KQ-98-00</v>
          </cell>
          <cell r="M6886" t="str">
            <v>ПНР, без ед. изм.</v>
          </cell>
          <cell r="N6886">
            <v>0</v>
          </cell>
          <cell r="O6886" t="str">
            <v>KQ-98-12</v>
          </cell>
          <cell r="P6886" t="str">
            <v>ПНР статического оборудования, шт.</v>
          </cell>
          <cell r="Q6886">
            <v>1</v>
          </cell>
        </row>
        <row r="6887">
          <cell r="E6887" t="str">
            <v>CM00-00-26-023</v>
          </cell>
          <cell r="F6887" t="str">
            <v>Емкостное оборудование работающее с горючими продуктами (без отстойника) при наличии параметров автоматического регулирования технологического процесса: от 80 до 120 м3 количество входов/выходов 4</v>
          </cell>
          <cell r="G6887" t="str">
            <v>Tanks and vessels operating with combustible products (without a settling tank) when parameters of process automatic control are available: 80 to 120 m3, number of inlets/outlets: 4</v>
          </cell>
          <cell r="H6887" t="str">
            <v>шт.</v>
          </cell>
          <cell r="I6887" t="str">
            <v>pcs.</v>
          </cell>
          <cell r="J6887">
            <v>0</v>
          </cell>
          <cell r="K6887">
            <v>0</v>
          </cell>
          <cell r="L6887" t="str">
            <v>KQ-98-00</v>
          </cell>
          <cell r="M6887" t="str">
            <v>ПНР, без ед. изм.</v>
          </cell>
          <cell r="N6887">
            <v>0</v>
          </cell>
          <cell r="O6887" t="str">
            <v>KQ-98-12</v>
          </cell>
          <cell r="P6887" t="str">
            <v>ПНР статического оборудования, шт.</v>
          </cell>
          <cell r="Q6887">
            <v>1</v>
          </cell>
        </row>
        <row r="6888">
          <cell r="E6888" t="str">
            <v>CM00-00-26-024</v>
          </cell>
          <cell r="F6888" t="str">
            <v>Емкостное оборудование работающее с горючими продуктами (без отстойника) при наличии параметров автоматического регулирования технологического процесса: от 80 до 120 м3 количество входов/выходов 5</v>
          </cell>
          <cell r="G6888" t="str">
            <v>Tanks and vessels operating with combustible products (without a settling tank) when parameters of process automatic control are available: 80 to 120 m3, number of inlets/outlets: 5</v>
          </cell>
          <cell r="H6888" t="str">
            <v>шт.</v>
          </cell>
          <cell r="I6888" t="str">
            <v>pcs.</v>
          </cell>
          <cell r="J6888">
            <v>0</v>
          </cell>
          <cell r="K6888">
            <v>0</v>
          </cell>
          <cell r="L6888" t="str">
            <v>KQ-98-00</v>
          </cell>
          <cell r="M6888" t="str">
            <v>ПНР, без ед. изм.</v>
          </cell>
          <cell r="N6888">
            <v>0</v>
          </cell>
          <cell r="O6888" t="str">
            <v>KQ-98-12</v>
          </cell>
          <cell r="P6888" t="str">
            <v>ПНР статического оборудования, шт.</v>
          </cell>
          <cell r="Q6888">
            <v>1</v>
          </cell>
        </row>
        <row r="6889">
          <cell r="E6889" t="str">
            <v>CM00-00-26-025</v>
          </cell>
          <cell r="F6889" t="str">
            <v>Емкостное оборудование работающее с горючими продуктами (без отстойника) при наличии параметров автоматического регулирования технологического процесса: от 80 до 120 м3 количество входов/выходов свыше 5</v>
          </cell>
          <cell r="G6889" t="str">
            <v>Tanks and vessels operating with combustible products (without a settling tank) when parameters of process automatic control are available: 80 to 120 m3, number of inlets/outlets: more than 5</v>
          </cell>
          <cell r="H6889" t="str">
            <v>шт.</v>
          </cell>
          <cell r="I6889" t="str">
            <v>pcs.</v>
          </cell>
          <cell r="J6889">
            <v>0</v>
          </cell>
          <cell r="K6889">
            <v>0</v>
          </cell>
          <cell r="L6889" t="str">
            <v>KQ-98-00</v>
          </cell>
          <cell r="M6889" t="str">
            <v>ПНР, без ед. изм.</v>
          </cell>
          <cell r="N6889">
            <v>0</v>
          </cell>
          <cell r="O6889" t="str">
            <v>KQ-98-12</v>
          </cell>
          <cell r="P6889" t="str">
            <v>ПНР статического оборудования, шт.</v>
          </cell>
          <cell r="Q6889">
            <v>1</v>
          </cell>
        </row>
        <row r="6890">
          <cell r="E6890" t="str">
            <v>CM00-00-26-026</v>
          </cell>
          <cell r="F6890" t="str">
            <v>Емкостное оборудование работающее с горючими продуктами (без отстойника) при наличии параметров автоматического регулирования технологического процесса: от 120 до 200 м3 количество входов/выходов 2</v>
          </cell>
          <cell r="G6890" t="str">
            <v>Tanks and vessels operating with combustible products (without a settling tank) when parameters of process automatic control are available: 120 to 200 m3, number of inlets/outlets: 2</v>
          </cell>
          <cell r="H6890" t="str">
            <v>шт.</v>
          </cell>
          <cell r="I6890" t="str">
            <v>pcs.</v>
          </cell>
          <cell r="J6890">
            <v>0</v>
          </cell>
          <cell r="K6890">
            <v>0</v>
          </cell>
          <cell r="L6890" t="str">
            <v>KQ-98-00</v>
          </cell>
          <cell r="M6890" t="str">
            <v>ПНР, без ед. изм.</v>
          </cell>
          <cell r="N6890">
            <v>0</v>
          </cell>
          <cell r="O6890" t="str">
            <v>KQ-98-12</v>
          </cell>
          <cell r="P6890" t="str">
            <v>ПНР статического оборудования, шт.</v>
          </cell>
          <cell r="Q6890">
            <v>1</v>
          </cell>
        </row>
        <row r="6891">
          <cell r="E6891" t="str">
            <v>CM00-00-26-027</v>
          </cell>
          <cell r="F6891" t="str">
            <v>Емкостное оборудование работающее с горючими продуктами (без отстойника) при наличии параметров автоматического регулирования технологического процесса: от 120 до 200 м3 количество входов/выходов 3</v>
          </cell>
          <cell r="G6891" t="str">
            <v>Tanks and vessels operating with combustible products (without a settling tank) when parameters of process automatic control are available: 120 to 200 m3, number of inlets/outlets: 3</v>
          </cell>
          <cell r="H6891" t="str">
            <v>шт.</v>
          </cell>
          <cell r="I6891" t="str">
            <v>pcs.</v>
          </cell>
          <cell r="J6891">
            <v>0</v>
          </cell>
          <cell r="K6891">
            <v>0</v>
          </cell>
          <cell r="L6891" t="str">
            <v>KQ-98-00</v>
          </cell>
          <cell r="M6891" t="str">
            <v>ПНР, без ед. изм.</v>
          </cell>
          <cell r="N6891">
            <v>0</v>
          </cell>
          <cell r="O6891" t="str">
            <v>KQ-98-12</v>
          </cell>
          <cell r="P6891" t="str">
            <v>ПНР статического оборудования, шт.</v>
          </cell>
          <cell r="Q6891">
            <v>1</v>
          </cell>
        </row>
        <row r="6892">
          <cell r="E6892" t="str">
            <v>CM00-00-26-028</v>
          </cell>
          <cell r="F6892" t="str">
            <v>Емкостное оборудование работающее с горючими продуктами (без отстойника) при наличии параметров автоматического регулирования технологического процесса: от 120 до 200 м3 количество входов/выходов 4</v>
          </cell>
          <cell r="G6892" t="str">
            <v>Tanks and vessels operating with combustible products (without a settling tank) when parameters of process automatic control are available: 120 to 200 m3, number of inlets/outlets: 4</v>
          </cell>
          <cell r="H6892" t="str">
            <v>шт.</v>
          </cell>
          <cell r="I6892" t="str">
            <v>pcs.</v>
          </cell>
          <cell r="J6892">
            <v>0</v>
          </cell>
          <cell r="K6892">
            <v>0</v>
          </cell>
          <cell r="L6892" t="str">
            <v>KQ-98-00</v>
          </cell>
          <cell r="M6892" t="str">
            <v>ПНР, без ед. изм.</v>
          </cell>
          <cell r="N6892">
            <v>0</v>
          </cell>
          <cell r="O6892" t="str">
            <v>KQ-98-12</v>
          </cell>
          <cell r="P6892" t="str">
            <v>ПНР статического оборудования, шт.</v>
          </cell>
          <cell r="Q6892">
            <v>1</v>
          </cell>
        </row>
        <row r="6893">
          <cell r="E6893" t="str">
            <v>CM00-00-26-029</v>
          </cell>
          <cell r="F6893" t="str">
            <v>Емкостное оборудование работающее с горючими продуктами (без отстойника) при наличии параметров автоматического регулирования технологического процесса: от 120 до 200 м3 количество входов/выходов 5</v>
          </cell>
          <cell r="G6893" t="str">
            <v>Tanks and vessels operating with combustible products (without a settling tank) when parameters of process automatic control are available: 120 to 200 m3, number of inlets/outlets: 5</v>
          </cell>
          <cell r="H6893" t="str">
            <v>шт.</v>
          </cell>
          <cell r="I6893" t="str">
            <v>pcs.</v>
          </cell>
          <cell r="J6893">
            <v>0</v>
          </cell>
          <cell r="K6893">
            <v>0</v>
          </cell>
          <cell r="L6893" t="str">
            <v>KQ-98-00</v>
          </cell>
          <cell r="M6893" t="str">
            <v>ПНР, без ед. изм.</v>
          </cell>
          <cell r="N6893">
            <v>0</v>
          </cell>
          <cell r="O6893" t="str">
            <v>KQ-98-12</v>
          </cell>
          <cell r="P6893" t="str">
            <v>ПНР статического оборудования, шт.</v>
          </cell>
          <cell r="Q6893">
            <v>1</v>
          </cell>
        </row>
        <row r="6894">
          <cell r="E6894" t="str">
            <v>CM00-00-26-030</v>
          </cell>
          <cell r="F6894" t="str">
            <v>Емкостное оборудование работающее с горючими продуктами (без отстойника) при наличии параметров автоматического регулирования технологического процесса: от 120 до 200 м3 количество входов/выходов свыше 5</v>
          </cell>
          <cell r="G6894" t="str">
            <v>Tanks and vessels operating with combustible products (without a settling tank) when parameters of process automatic control are available: 120 to 200 m3, number of inlets/outlets: more than 5</v>
          </cell>
          <cell r="H6894" t="str">
            <v>шт.</v>
          </cell>
          <cell r="I6894" t="str">
            <v>pcs.</v>
          </cell>
          <cell r="J6894">
            <v>0</v>
          </cell>
          <cell r="K6894">
            <v>0</v>
          </cell>
          <cell r="L6894" t="str">
            <v>KQ-98-00</v>
          </cell>
          <cell r="M6894" t="str">
            <v>ПНР, без ед. изм.</v>
          </cell>
          <cell r="N6894">
            <v>0</v>
          </cell>
          <cell r="O6894" t="str">
            <v>KQ-98-12</v>
          </cell>
          <cell r="P6894" t="str">
            <v>ПНР статического оборудования, шт.</v>
          </cell>
          <cell r="Q6894">
            <v>1</v>
          </cell>
        </row>
        <row r="6895">
          <cell r="E6895" t="str">
            <v>CM00-00-26-031</v>
          </cell>
          <cell r="F6895" t="str">
            <v>Емкостное оборудование работающее с горючими продуктами (без отстойника) при наличии параметров автоматического регулирования технологического процесса: свыше 200 м3 количество входов/выходов 2</v>
          </cell>
          <cell r="G6895" t="str">
            <v>Tanks and vessels operating with combustible products (without a settling tank) when parameters of process automatic control are available: over 200 m3, number of inlets/outlets: 2</v>
          </cell>
          <cell r="H6895" t="str">
            <v>шт.</v>
          </cell>
          <cell r="I6895" t="str">
            <v>pcs.</v>
          </cell>
          <cell r="J6895">
            <v>0</v>
          </cell>
          <cell r="K6895">
            <v>0</v>
          </cell>
          <cell r="L6895" t="str">
            <v>KQ-98-00</v>
          </cell>
          <cell r="M6895" t="str">
            <v>ПНР, без ед. изм.</v>
          </cell>
          <cell r="N6895">
            <v>0</v>
          </cell>
          <cell r="O6895" t="str">
            <v>KQ-98-12</v>
          </cell>
          <cell r="P6895" t="str">
            <v>ПНР статического оборудования, шт.</v>
          </cell>
          <cell r="Q6895">
            <v>1</v>
          </cell>
        </row>
        <row r="6896">
          <cell r="E6896" t="str">
            <v>CM00-00-26-032</v>
          </cell>
          <cell r="F6896" t="str">
            <v>Емкостное оборудование работающее с горючими продуктами (без отстойника) при наличии параметров автоматического регулирования технологического процесса: свыше 200 м3 количество входов/выходов 3</v>
          </cell>
          <cell r="G6896" t="str">
            <v>Tanks and vessels operating with combustible products (without a settling tank) when parameters of process automatic control are available: over 200 m3, number of inlets/outlets: 3</v>
          </cell>
          <cell r="H6896" t="str">
            <v>шт.</v>
          </cell>
          <cell r="I6896" t="str">
            <v>pcs.</v>
          </cell>
          <cell r="J6896">
            <v>0</v>
          </cell>
          <cell r="K6896">
            <v>0</v>
          </cell>
          <cell r="L6896" t="str">
            <v>KQ-98-00</v>
          </cell>
          <cell r="M6896" t="str">
            <v>ПНР, без ед. изм.</v>
          </cell>
          <cell r="N6896">
            <v>0</v>
          </cell>
          <cell r="O6896" t="str">
            <v>KQ-98-12</v>
          </cell>
          <cell r="P6896" t="str">
            <v>ПНР статического оборудования, шт.</v>
          </cell>
          <cell r="Q6896">
            <v>1</v>
          </cell>
        </row>
        <row r="6897">
          <cell r="E6897" t="str">
            <v>CM00-00-26-033</v>
          </cell>
          <cell r="F6897" t="str">
            <v>Емкостное оборудование работающее с горючими продуктами (без отстойника) при наличии параметров автоматического регулирования технологического процесса: свыше 200 м3 количество входов/выходов 4</v>
          </cell>
          <cell r="G6897" t="str">
            <v>Tanks and vessels operating with combustible products (without a settling tank) when parameters of process automatic control are available: over 200 m3, number of inlets/outlets: 4</v>
          </cell>
          <cell r="H6897" t="str">
            <v>шт.</v>
          </cell>
          <cell r="I6897" t="str">
            <v>pcs.</v>
          </cell>
          <cell r="J6897">
            <v>0</v>
          </cell>
          <cell r="K6897">
            <v>0</v>
          </cell>
          <cell r="L6897" t="str">
            <v>KQ-98-00</v>
          </cell>
          <cell r="M6897" t="str">
            <v>ПНР, без ед. изм.</v>
          </cell>
          <cell r="N6897">
            <v>0</v>
          </cell>
          <cell r="O6897" t="str">
            <v>KQ-98-12</v>
          </cell>
          <cell r="P6897" t="str">
            <v>ПНР статического оборудования, шт.</v>
          </cell>
          <cell r="Q6897">
            <v>1</v>
          </cell>
        </row>
        <row r="6898">
          <cell r="E6898" t="str">
            <v>CM00-00-26-034</v>
          </cell>
          <cell r="F6898" t="str">
            <v>Емкостное оборудование работающее с горючими продуктами (без отстойника) при наличии параметров автоматического регулирования технологического процесса: свыше 200 м3 количество входов/выходов 5</v>
          </cell>
          <cell r="G6898" t="str">
            <v>Tanks and vessels operating with combustible products (without a settling tank) when parameters of process automatic control are available: over 200 m3, number of inlets/outlets: 5</v>
          </cell>
          <cell r="H6898" t="str">
            <v>шт.</v>
          </cell>
          <cell r="I6898" t="str">
            <v>pcs.</v>
          </cell>
          <cell r="J6898">
            <v>0</v>
          </cell>
          <cell r="K6898">
            <v>0</v>
          </cell>
          <cell r="L6898" t="str">
            <v>KQ-98-00</v>
          </cell>
          <cell r="M6898" t="str">
            <v>ПНР, без ед. изм.</v>
          </cell>
          <cell r="N6898">
            <v>0</v>
          </cell>
          <cell r="O6898" t="str">
            <v>KQ-98-12</v>
          </cell>
          <cell r="P6898" t="str">
            <v>ПНР статического оборудования, шт.</v>
          </cell>
          <cell r="Q6898">
            <v>1</v>
          </cell>
        </row>
        <row r="6899">
          <cell r="E6899" t="str">
            <v>CM00-00-26-035</v>
          </cell>
          <cell r="F6899" t="str">
            <v>Емкостное оборудование работающее с горючими продуктами (без отстойника) при наличии параметров автоматического регулирования технологического процесса: свыше 200 м3 количество входов/выходов свыше 5</v>
          </cell>
          <cell r="G6899" t="str">
            <v>Tanks and vessels operating with combustible products (without a settling tank) when parameters of process automatic control are available: over 200 m3, number of inlets/outlets: more than 5</v>
          </cell>
          <cell r="H6899" t="str">
            <v>шт.</v>
          </cell>
          <cell r="I6899" t="str">
            <v>pcs.</v>
          </cell>
          <cell r="J6899">
            <v>0</v>
          </cell>
          <cell r="K6899">
            <v>0</v>
          </cell>
          <cell r="L6899" t="str">
            <v>KQ-98-00</v>
          </cell>
          <cell r="M6899" t="str">
            <v>ПНР, без ед. изм.</v>
          </cell>
          <cell r="N6899">
            <v>0</v>
          </cell>
          <cell r="O6899" t="str">
            <v>KQ-98-12</v>
          </cell>
          <cell r="P6899" t="str">
            <v>ПНР статического оборудования, шт.</v>
          </cell>
          <cell r="Q6899">
            <v>1</v>
          </cell>
        </row>
        <row r="6900">
          <cell r="E6900" t="str">
            <v>CM00-00-26-036</v>
          </cell>
          <cell r="F6900" t="str">
            <v>Емкостное оборудование работающее с горючими продуктами (без отстойника) при отсутствии параметров автоматического регулирования технологического процесса: до 10 м3 количество входов/выходов 2</v>
          </cell>
          <cell r="G6900" t="str">
            <v>Tanks and vessels operating with combustible products (without a settling tank) when parameters of process automatic control are not available: up to 10 m3, number of inlets/outlets: 2</v>
          </cell>
          <cell r="H6900" t="str">
            <v>шт.</v>
          </cell>
          <cell r="I6900" t="str">
            <v>pcs.</v>
          </cell>
          <cell r="J6900">
            <v>0</v>
          </cell>
          <cell r="K6900">
            <v>0</v>
          </cell>
          <cell r="L6900" t="str">
            <v>KQ-98-00</v>
          </cell>
          <cell r="M6900" t="str">
            <v>ПНР, без ед. изм.</v>
          </cell>
          <cell r="N6900">
            <v>0</v>
          </cell>
          <cell r="O6900" t="str">
            <v>KQ-98-12</v>
          </cell>
          <cell r="P6900" t="str">
            <v>ПНР статического оборудования, шт.</v>
          </cell>
          <cell r="Q6900">
            <v>1</v>
          </cell>
        </row>
        <row r="6901">
          <cell r="E6901" t="str">
            <v>CM00-00-26-037</v>
          </cell>
          <cell r="F6901" t="str">
            <v>Емкостное оборудование работающее с горючими продуктами (без отстойника) при отсутствии параметров автоматического регулирования технологического процесса: до 10 м3 количество входов/выходов 3</v>
          </cell>
          <cell r="G6901" t="str">
            <v>Tanks and vessels operating with combustible products (without a settling tank) when parameters of process automatic control are not available: up to 10 m3, number of inlets/outlets: 3</v>
          </cell>
          <cell r="H6901" t="str">
            <v>шт.</v>
          </cell>
          <cell r="I6901" t="str">
            <v>pcs.</v>
          </cell>
          <cell r="J6901">
            <v>0</v>
          </cell>
          <cell r="K6901">
            <v>0</v>
          </cell>
          <cell r="L6901" t="str">
            <v>KQ-98-00</v>
          </cell>
          <cell r="M6901" t="str">
            <v>ПНР, без ед. изм.</v>
          </cell>
          <cell r="N6901">
            <v>0</v>
          </cell>
          <cell r="O6901" t="str">
            <v>KQ-98-12</v>
          </cell>
          <cell r="P6901" t="str">
            <v>ПНР статического оборудования, шт.</v>
          </cell>
          <cell r="Q6901">
            <v>1</v>
          </cell>
        </row>
        <row r="6902">
          <cell r="E6902" t="str">
            <v>CM00-00-26-038</v>
          </cell>
          <cell r="F6902" t="str">
            <v>Емкостное оборудование работающее с горючими продуктами (без отстойника) при отсутствии параметров автоматического регулирования технологического процесса: до 10 м3 количество входов/выходов 4</v>
          </cell>
          <cell r="G6902" t="str">
            <v>Tanks and vessels operating with combustible products (without a settling tank) when parameters of process automatic control are not available: up to 10 m3, number of inlets/outlets: 4</v>
          </cell>
          <cell r="H6902" t="str">
            <v>шт.</v>
          </cell>
          <cell r="I6902" t="str">
            <v>pcs.</v>
          </cell>
          <cell r="J6902">
            <v>0</v>
          </cell>
          <cell r="K6902">
            <v>0</v>
          </cell>
          <cell r="L6902" t="str">
            <v>KQ-98-00</v>
          </cell>
          <cell r="M6902" t="str">
            <v>ПНР, без ед. изм.</v>
          </cell>
          <cell r="N6902">
            <v>0</v>
          </cell>
          <cell r="O6902" t="str">
            <v>KQ-98-12</v>
          </cell>
          <cell r="P6902" t="str">
            <v>ПНР статического оборудования, шт.</v>
          </cell>
          <cell r="Q6902">
            <v>1</v>
          </cell>
        </row>
        <row r="6903">
          <cell r="E6903" t="str">
            <v>CM00-00-26-039</v>
          </cell>
          <cell r="F6903" t="str">
            <v>Емкостное оборудование работающее с горючими продуктами (без отстойника) при отсутствии параметров автоматического регулирования технологического процесса: до 10 м3 количество входов/выходов 5</v>
          </cell>
          <cell r="G6903" t="str">
            <v>Tanks and vessels operating with combustible products (without a settling tank) when parameters of process automatic control are not available: up to 10 m3, number of inlets/outlets: 5</v>
          </cell>
          <cell r="H6903" t="str">
            <v>шт.</v>
          </cell>
          <cell r="I6903" t="str">
            <v>pcs.</v>
          </cell>
          <cell r="J6903">
            <v>0</v>
          </cell>
          <cell r="K6903">
            <v>0</v>
          </cell>
          <cell r="L6903" t="str">
            <v>KQ-98-00</v>
          </cell>
          <cell r="M6903" t="str">
            <v>ПНР, без ед. изм.</v>
          </cell>
          <cell r="N6903">
            <v>0</v>
          </cell>
          <cell r="O6903" t="str">
            <v>KQ-98-12</v>
          </cell>
          <cell r="P6903" t="str">
            <v>ПНР статического оборудования, шт.</v>
          </cell>
          <cell r="Q6903">
            <v>1</v>
          </cell>
        </row>
        <row r="6904">
          <cell r="E6904" t="str">
            <v>CM00-00-26-040</v>
          </cell>
          <cell r="F6904" t="str">
            <v>Емкостное оборудование работающее с горючими продуктами (без отстойника) при отсутствии параметров автоматического регулирования технологического процесса: до 10 м3 количество входов/выходов свыше 5</v>
          </cell>
          <cell r="G6904" t="str">
            <v>Tanks and vessels operating with combustible products (without a settling tank) when parameters of process automatic control are not available: up to 10 m3, number of inlets/outlets: more than 5</v>
          </cell>
          <cell r="H6904" t="str">
            <v>шт.</v>
          </cell>
          <cell r="I6904" t="str">
            <v>pcs.</v>
          </cell>
          <cell r="J6904">
            <v>0</v>
          </cell>
          <cell r="K6904">
            <v>0</v>
          </cell>
          <cell r="L6904" t="str">
            <v>KQ-98-00</v>
          </cell>
          <cell r="M6904" t="str">
            <v>ПНР, без ед. изм.</v>
          </cell>
          <cell r="N6904">
            <v>0</v>
          </cell>
          <cell r="O6904" t="str">
            <v>KQ-98-12</v>
          </cell>
          <cell r="P6904" t="str">
            <v>ПНР статического оборудования, шт.</v>
          </cell>
          <cell r="Q6904">
            <v>1</v>
          </cell>
        </row>
        <row r="6905">
          <cell r="E6905" t="str">
            <v>CM00-00-26-041</v>
          </cell>
          <cell r="F6905" t="str">
            <v>Емкостное оборудование работающее с горючими продуктами (без отстойника) при отсутствии параметров автоматического регулирования технологического процесса: от 10 до 25 м3 количество входов/выходов 2</v>
          </cell>
          <cell r="G6905" t="str">
            <v>Tanks and vessels operating with combustible products (without a settling tank) when parameters of process automatic control are not available: 10 to 25 m3, number of inlets/outlets: 2</v>
          </cell>
          <cell r="H6905" t="str">
            <v>шт.</v>
          </cell>
          <cell r="I6905" t="str">
            <v>pcs.</v>
          </cell>
          <cell r="J6905">
            <v>0</v>
          </cell>
          <cell r="K6905">
            <v>0</v>
          </cell>
          <cell r="L6905" t="str">
            <v>KQ-98-00</v>
          </cell>
          <cell r="M6905" t="str">
            <v>ПНР, без ед. изм.</v>
          </cell>
          <cell r="N6905">
            <v>0</v>
          </cell>
          <cell r="O6905" t="str">
            <v>KQ-98-12</v>
          </cell>
          <cell r="P6905" t="str">
            <v>ПНР статического оборудования, шт.</v>
          </cell>
          <cell r="Q6905">
            <v>1</v>
          </cell>
        </row>
        <row r="6906">
          <cell r="E6906" t="str">
            <v>CM00-00-26-042</v>
          </cell>
          <cell r="F6906" t="str">
            <v>Емкостное оборудование работающее с горючими продуктами (без отстойника) при отсутствии параметров автоматического регулирования технологического процесса: от 10 до 25 м3 количество входов/выходов 3</v>
          </cell>
          <cell r="G6906" t="str">
            <v>Tanks and vessels operating with combustible products (without a settling tank) when parameters of process automatic control are not available: 10 to 25 m3, number of inlets/outlets: 3</v>
          </cell>
          <cell r="H6906" t="str">
            <v>шт.</v>
          </cell>
          <cell r="I6906" t="str">
            <v>pcs.</v>
          </cell>
          <cell r="J6906">
            <v>0</v>
          </cell>
          <cell r="K6906">
            <v>0</v>
          </cell>
          <cell r="L6906" t="str">
            <v>KQ-98-00</v>
          </cell>
          <cell r="M6906" t="str">
            <v>ПНР, без ед. изм.</v>
          </cell>
          <cell r="N6906">
            <v>0</v>
          </cell>
          <cell r="O6906" t="str">
            <v>KQ-98-12</v>
          </cell>
          <cell r="P6906" t="str">
            <v>ПНР статического оборудования, шт.</v>
          </cell>
          <cell r="Q6906">
            <v>1</v>
          </cell>
        </row>
        <row r="6907">
          <cell r="E6907" t="str">
            <v>CM00-00-26-043</v>
          </cell>
          <cell r="F6907" t="str">
            <v>Емкостное оборудование работающее с горючими продуктами (без отстойника) при отсутствии параметров автоматического регулирования технологического процесса: от 10 до 25 м3 количество входов/выходов 4</v>
          </cell>
          <cell r="G6907" t="str">
            <v>Tanks and vessels operating with combustible products (without a settling tank) when parameters of process automatic control are not available: 10 to 25 m3, number of inlets/outlets: 4</v>
          </cell>
          <cell r="H6907" t="str">
            <v>шт.</v>
          </cell>
          <cell r="I6907" t="str">
            <v>pcs.</v>
          </cell>
          <cell r="J6907">
            <v>0</v>
          </cell>
          <cell r="K6907">
            <v>0</v>
          </cell>
          <cell r="L6907" t="str">
            <v>KQ-98-00</v>
          </cell>
          <cell r="M6907" t="str">
            <v>ПНР, без ед. изм.</v>
          </cell>
          <cell r="N6907">
            <v>0</v>
          </cell>
          <cell r="O6907" t="str">
            <v>KQ-98-12</v>
          </cell>
          <cell r="P6907" t="str">
            <v>ПНР статического оборудования, шт.</v>
          </cell>
          <cell r="Q6907">
            <v>1</v>
          </cell>
        </row>
        <row r="6908">
          <cell r="E6908" t="str">
            <v>CM00-00-26-044</v>
          </cell>
          <cell r="F6908" t="str">
            <v>Емкостное оборудование работающее с горючими продуктами (без отстойника) при отсутствии параметров автоматического регулирования технологического процесса: от 10 до 25 м3 количество входов/выходов 5</v>
          </cell>
          <cell r="G6908" t="str">
            <v>Tanks and vessels operating with combustible products (without a settling tank) when parameters of process automatic control are not available: 10 to 25 m3, number of inlets/outlets: 5</v>
          </cell>
          <cell r="H6908" t="str">
            <v>шт.</v>
          </cell>
          <cell r="I6908" t="str">
            <v>pcs.</v>
          </cell>
          <cell r="J6908">
            <v>0</v>
          </cell>
          <cell r="K6908">
            <v>0</v>
          </cell>
          <cell r="L6908" t="str">
            <v>KQ-98-00</v>
          </cell>
          <cell r="M6908" t="str">
            <v>ПНР, без ед. изм.</v>
          </cell>
          <cell r="N6908">
            <v>0</v>
          </cell>
          <cell r="O6908" t="str">
            <v>KQ-98-12</v>
          </cell>
          <cell r="P6908" t="str">
            <v>ПНР статического оборудования, шт.</v>
          </cell>
          <cell r="Q6908">
            <v>1</v>
          </cell>
        </row>
        <row r="6909">
          <cell r="E6909" t="str">
            <v>CM00-00-26-045</v>
          </cell>
          <cell r="F6909" t="str">
            <v>Емкостное оборудование работающее с горючими продуктами (без отстойника) при отсутствии параметров автоматического регулирования технологического процесса: от 10 до 25 м3 количество входов/выходов свыше 5</v>
          </cell>
          <cell r="G6909" t="str">
            <v>Tanks and vessels operating with combustible products (without a settling tank) when parameters of process automatic control are not available: 10 to 25 m3, number of inlets/outlets: more than 5</v>
          </cell>
          <cell r="H6909" t="str">
            <v>шт.</v>
          </cell>
          <cell r="I6909" t="str">
            <v>pcs.</v>
          </cell>
          <cell r="J6909">
            <v>0</v>
          </cell>
          <cell r="K6909">
            <v>0</v>
          </cell>
          <cell r="L6909" t="str">
            <v>KQ-98-00</v>
          </cell>
          <cell r="M6909" t="str">
            <v>ПНР, без ед. изм.</v>
          </cell>
          <cell r="N6909">
            <v>0</v>
          </cell>
          <cell r="O6909" t="str">
            <v>KQ-98-12</v>
          </cell>
          <cell r="P6909" t="str">
            <v>ПНР статического оборудования, шт.</v>
          </cell>
          <cell r="Q6909">
            <v>1</v>
          </cell>
        </row>
        <row r="6910">
          <cell r="E6910" t="str">
            <v>CM00-00-26-046</v>
          </cell>
          <cell r="F6910" t="str">
            <v>Емкостное оборудование работающее с горючими продуктами (без отстойника) при отсутствии параметров автоматического регулирования технологического процесса: от 25 до 45 м3 количество входов/выходов 2</v>
          </cell>
          <cell r="G6910" t="str">
            <v>Tanks and vessels operating with combustible products (without a settling tank) when parameters of process automatic control are not available: 25 to 45 m3, number of inlets/outlets: 2</v>
          </cell>
          <cell r="H6910" t="str">
            <v>шт.</v>
          </cell>
          <cell r="I6910" t="str">
            <v>pcs.</v>
          </cell>
          <cell r="J6910">
            <v>0</v>
          </cell>
          <cell r="K6910">
            <v>0</v>
          </cell>
          <cell r="L6910" t="str">
            <v>KQ-98-00</v>
          </cell>
          <cell r="M6910" t="str">
            <v>ПНР, без ед. изм.</v>
          </cell>
          <cell r="N6910">
            <v>0</v>
          </cell>
          <cell r="O6910" t="str">
            <v>KQ-98-12</v>
          </cell>
          <cell r="P6910" t="str">
            <v>ПНР статического оборудования, шт.</v>
          </cell>
          <cell r="Q6910">
            <v>1</v>
          </cell>
        </row>
        <row r="6911">
          <cell r="E6911" t="str">
            <v>CM00-00-26-047</v>
          </cell>
          <cell r="F6911" t="str">
            <v>Емкостное оборудование работающее с горючими продуктами (без отстойника) при отсутствии параметров автоматического регулирования технологического процесса: от 25 до 45 м3 количество входов/выходов 3</v>
          </cell>
          <cell r="G6911" t="str">
            <v>Tanks and vessels operating with combustible products (without a settling tank) when parameters of process automatic control are not available: 25 to 45 m3, number of inlets/outlets: 3</v>
          </cell>
          <cell r="H6911" t="str">
            <v>шт.</v>
          </cell>
          <cell r="I6911" t="str">
            <v>pcs.</v>
          </cell>
          <cell r="J6911">
            <v>0</v>
          </cell>
          <cell r="K6911">
            <v>0</v>
          </cell>
          <cell r="L6911" t="str">
            <v>KQ-98-00</v>
          </cell>
          <cell r="M6911" t="str">
            <v>ПНР, без ед. изм.</v>
          </cell>
          <cell r="N6911">
            <v>0</v>
          </cell>
          <cell r="O6911" t="str">
            <v>KQ-98-12</v>
          </cell>
          <cell r="P6911" t="str">
            <v>ПНР статического оборудования, шт.</v>
          </cell>
          <cell r="Q6911">
            <v>1</v>
          </cell>
        </row>
        <row r="6912">
          <cell r="E6912" t="str">
            <v>CM00-00-26-048</v>
          </cell>
          <cell r="F6912" t="str">
            <v>Емкостное оборудование работающее с горючими продуктами (без отстойника) при отсутствии параметров автоматического регулирования технологического процесса: от 25 до 45 м3 количество входов/выходов 4</v>
          </cell>
          <cell r="G6912" t="str">
            <v>Tanks and vessels operating with combustible products (without a settling tank) when parameters of process automatic control are not available: 25 to 45 m3, number of inlets/outlets: 4</v>
          </cell>
          <cell r="H6912" t="str">
            <v>шт.</v>
          </cell>
          <cell r="I6912" t="str">
            <v>pcs.</v>
          </cell>
          <cell r="J6912">
            <v>0</v>
          </cell>
          <cell r="K6912">
            <v>0</v>
          </cell>
          <cell r="L6912" t="str">
            <v>KQ-98-00</v>
          </cell>
          <cell r="M6912" t="str">
            <v>ПНР, без ед. изм.</v>
          </cell>
          <cell r="N6912">
            <v>0</v>
          </cell>
          <cell r="O6912" t="str">
            <v>KQ-98-12</v>
          </cell>
          <cell r="P6912" t="str">
            <v>ПНР статического оборудования, шт.</v>
          </cell>
          <cell r="Q6912">
            <v>1</v>
          </cell>
        </row>
        <row r="6913">
          <cell r="E6913" t="str">
            <v>CM00-00-26-049</v>
          </cell>
          <cell r="F6913" t="str">
            <v>Емкостное оборудование работающее с горючими продуктами (без отстойника) при отсутствии параметров автоматического регулирования технологического процесса: от 25 до 45 м3 количество входов/выходов 5</v>
          </cell>
          <cell r="G6913" t="str">
            <v>Tanks and vessels operating with combustible products (without a settling tank) when parameters of process automatic control are not available: 25 to 45 m3, number of inlets/outlets: 5</v>
          </cell>
          <cell r="H6913" t="str">
            <v>шт.</v>
          </cell>
          <cell r="I6913" t="str">
            <v>pcs.</v>
          </cell>
          <cell r="J6913">
            <v>0</v>
          </cell>
          <cell r="K6913">
            <v>0</v>
          </cell>
          <cell r="L6913" t="str">
            <v>KQ-98-00</v>
          </cell>
          <cell r="M6913" t="str">
            <v>ПНР, без ед. изм.</v>
          </cell>
          <cell r="N6913">
            <v>0</v>
          </cell>
          <cell r="O6913" t="str">
            <v>KQ-98-12</v>
          </cell>
          <cell r="P6913" t="str">
            <v>ПНР статического оборудования, шт.</v>
          </cell>
          <cell r="Q6913">
            <v>1</v>
          </cell>
        </row>
        <row r="6914">
          <cell r="E6914" t="str">
            <v>CM00-00-26-050</v>
          </cell>
          <cell r="F6914" t="str">
            <v>Емкостное оборудование работающее с горючими продуктами (без отстойника) при отсутствии параметров автоматического регулирования технологического процесса: от 25 до 45 м3 количество входов/выходов свыше 5</v>
          </cell>
          <cell r="G6914" t="str">
            <v>Tanks and vessels operating with combustible products (without a settling tank) when parameters of process automatic control are not available: 25 to 45 m3, number of inlets/outlets: more than 5</v>
          </cell>
          <cell r="H6914" t="str">
            <v>шт.</v>
          </cell>
          <cell r="I6914" t="str">
            <v>pcs.</v>
          </cell>
          <cell r="J6914">
            <v>0</v>
          </cell>
          <cell r="K6914">
            <v>0</v>
          </cell>
          <cell r="L6914" t="str">
            <v>KQ-98-00</v>
          </cell>
          <cell r="M6914" t="str">
            <v>ПНР, без ед. изм.</v>
          </cell>
          <cell r="N6914">
            <v>0</v>
          </cell>
          <cell r="O6914" t="str">
            <v>KQ-98-12</v>
          </cell>
          <cell r="P6914" t="str">
            <v>ПНР статического оборудования, шт.</v>
          </cell>
          <cell r="Q6914">
            <v>1</v>
          </cell>
        </row>
        <row r="6915">
          <cell r="E6915" t="str">
            <v>CM00-00-26-051</v>
          </cell>
          <cell r="F6915" t="str">
            <v>Емкостное оборудование работающее с горючими продуктами (без отстойника) при отсутствии параметров автоматического регулирования технологического процесса: от 45 до 80 м3 количество входов/выходов 2</v>
          </cell>
          <cell r="G6915" t="str">
            <v>Tanks and vessels operating with combustible products (without a settling tank) when parameters of process automatic control are not available: 45 to 80 m3, number of inlets/outlets: 2</v>
          </cell>
          <cell r="H6915" t="str">
            <v>шт.</v>
          </cell>
          <cell r="I6915" t="str">
            <v>pcs.</v>
          </cell>
          <cell r="J6915">
            <v>0</v>
          </cell>
          <cell r="K6915">
            <v>0</v>
          </cell>
          <cell r="L6915" t="str">
            <v>KQ-98-00</v>
          </cell>
          <cell r="M6915" t="str">
            <v>ПНР, без ед. изм.</v>
          </cell>
          <cell r="N6915">
            <v>0</v>
          </cell>
          <cell r="O6915" t="str">
            <v>KQ-98-12</v>
          </cell>
          <cell r="P6915" t="str">
            <v>ПНР статического оборудования, шт.</v>
          </cell>
          <cell r="Q6915">
            <v>1</v>
          </cell>
        </row>
        <row r="6916">
          <cell r="E6916" t="str">
            <v>CM00-00-26-052</v>
          </cell>
          <cell r="F6916" t="str">
            <v>Емкостное оборудование работающее с горючими продуктами (без отстойника) при отсутствии параметров автоматического регулирования технологического процесса: от 45 до 80 м3 количество входов/выходов 3</v>
          </cell>
          <cell r="G6916" t="str">
            <v>Tanks and vessels operating with combustible products (without a settling tank) when parameters of process automatic control are not available: 45 to 80 m3, number of inlets/outlets: 3</v>
          </cell>
          <cell r="H6916" t="str">
            <v>шт.</v>
          </cell>
          <cell r="I6916" t="str">
            <v>pcs.</v>
          </cell>
          <cell r="J6916">
            <v>0</v>
          </cell>
          <cell r="K6916">
            <v>0</v>
          </cell>
          <cell r="L6916" t="str">
            <v>KQ-98-00</v>
          </cell>
          <cell r="M6916" t="str">
            <v>ПНР, без ед. изм.</v>
          </cell>
          <cell r="N6916">
            <v>0</v>
          </cell>
          <cell r="O6916" t="str">
            <v>KQ-98-12</v>
          </cell>
          <cell r="P6916" t="str">
            <v>ПНР статического оборудования, шт.</v>
          </cell>
          <cell r="Q6916">
            <v>1</v>
          </cell>
        </row>
        <row r="6917">
          <cell r="E6917" t="str">
            <v>CM00-00-26-053</v>
          </cell>
          <cell r="F6917" t="str">
            <v>Емкостное оборудование работающее с горючими продуктами (без отстойника) при отсутствии параметров автоматического регулирования технологического процесса: от 45 до 80 м3 количество входов/выходов 4</v>
          </cell>
          <cell r="G6917" t="str">
            <v>Tanks and vessels operating with combustible products (without a settling tank) when parameters of process automatic control are not available: 45 to 80 m3, number of inlets/outlets: 4</v>
          </cell>
          <cell r="H6917" t="str">
            <v>шт.</v>
          </cell>
          <cell r="I6917" t="str">
            <v>pcs.</v>
          </cell>
          <cell r="J6917">
            <v>0</v>
          </cell>
          <cell r="K6917">
            <v>0</v>
          </cell>
          <cell r="L6917" t="str">
            <v>KQ-98-00</v>
          </cell>
          <cell r="M6917" t="str">
            <v>ПНР, без ед. изм.</v>
          </cell>
          <cell r="N6917">
            <v>0</v>
          </cell>
          <cell r="O6917" t="str">
            <v>KQ-98-12</v>
          </cell>
          <cell r="P6917" t="str">
            <v>ПНР статического оборудования, шт.</v>
          </cell>
          <cell r="Q6917">
            <v>1</v>
          </cell>
        </row>
        <row r="6918">
          <cell r="E6918" t="str">
            <v>CM00-00-26-054</v>
          </cell>
          <cell r="F6918" t="str">
            <v>Емкостное оборудование работающее с горючими продуктами (без отстойника) при отсутствии параметров автоматического регулирования технологического процесса: от 45 до 80 м3 количество входов/выходов 5</v>
          </cell>
          <cell r="G6918" t="str">
            <v>Tanks and vessels operating with combustible products (without a settling tank) when parameters of process automatic control are not available: 45 to 80 m3, number of inlets/outlets: 5</v>
          </cell>
          <cell r="H6918" t="str">
            <v>шт.</v>
          </cell>
          <cell r="I6918" t="str">
            <v>pcs.</v>
          </cell>
          <cell r="J6918">
            <v>0</v>
          </cell>
          <cell r="K6918">
            <v>0</v>
          </cell>
          <cell r="L6918" t="str">
            <v>KQ-98-00</v>
          </cell>
          <cell r="M6918" t="str">
            <v>ПНР, без ед. изм.</v>
          </cell>
          <cell r="N6918">
            <v>0</v>
          </cell>
          <cell r="O6918" t="str">
            <v>KQ-98-12</v>
          </cell>
          <cell r="P6918" t="str">
            <v>ПНР статического оборудования, шт.</v>
          </cell>
          <cell r="Q6918">
            <v>1</v>
          </cell>
        </row>
        <row r="6919">
          <cell r="E6919" t="str">
            <v>CM00-00-26-055</v>
          </cell>
          <cell r="F6919" t="str">
            <v>Емкостное оборудование работающее с горючими продуктами (без отстойника) при отсутствии параметров автоматического регулирования технологического процесса: от 45 до 80 м3 количество входов/выходов свыше 5</v>
          </cell>
          <cell r="G6919" t="str">
            <v>Tanks and vessels operating with combustible products (without a settling tank) when parameters of process automatic control are not available: 45 to 80 m3, number of inlets/outlets: more than 5</v>
          </cell>
          <cell r="H6919" t="str">
            <v>шт.</v>
          </cell>
          <cell r="I6919" t="str">
            <v>pcs.</v>
          </cell>
          <cell r="J6919">
            <v>0</v>
          </cell>
          <cell r="K6919">
            <v>0</v>
          </cell>
          <cell r="L6919" t="str">
            <v>KQ-98-00</v>
          </cell>
          <cell r="M6919" t="str">
            <v>ПНР, без ед. изм.</v>
          </cell>
          <cell r="N6919">
            <v>0</v>
          </cell>
          <cell r="O6919" t="str">
            <v>KQ-98-12</v>
          </cell>
          <cell r="P6919" t="str">
            <v>ПНР статического оборудования, шт.</v>
          </cell>
          <cell r="Q6919">
            <v>1</v>
          </cell>
        </row>
        <row r="6920">
          <cell r="E6920" t="str">
            <v>CM00-00-26-056</v>
          </cell>
          <cell r="F6920" t="str">
            <v>Емкостное оборудование работающее с горючими продуктами (без отстойника) при отсутствии параметров автоматического регулирования технологического процесса: от 80 до 120 м3 количество входов/выходов 2</v>
          </cell>
          <cell r="G6920" t="str">
            <v>Tanks and vessels operating with combustible products (without a settling tank) when parameters of process automatic control are not available: 80 to 120 m3, number of inlets/outlets: 2</v>
          </cell>
          <cell r="H6920" t="str">
            <v>шт.</v>
          </cell>
          <cell r="I6920" t="str">
            <v>pcs.</v>
          </cell>
          <cell r="J6920">
            <v>0</v>
          </cell>
          <cell r="K6920">
            <v>0</v>
          </cell>
          <cell r="L6920" t="str">
            <v>KQ-98-00</v>
          </cell>
          <cell r="M6920" t="str">
            <v>ПНР, без ед. изм.</v>
          </cell>
          <cell r="N6920">
            <v>0</v>
          </cell>
          <cell r="O6920" t="str">
            <v>KQ-98-12</v>
          </cell>
          <cell r="P6920" t="str">
            <v>ПНР статического оборудования, шт.</v>
          </cell>
          <cell r="Q6920">
            <v>1</v>
          </cell>
        </row>
        <row r="6921">
          <cell r="E6921" t="str">
            <v>CM00-00-26-057</v>
          </cell>
          <cell r="F6921" t="str">
            <v>Емкостное оборудование работающее с горючими продуктами (без отстойника) при отсутствии параметров автоматического регулирования технологического процесса: от 80 до 120 м3 количество входов/выходов 3</v>
          </cell>
          <cell r="G6921" t="str">
            <v>Tanks and vessels operating with combustible products (without a settling tank) when parameters of process automatic control are not available: 80 to 120 m3, number of inlets/outlets: 3</v>
          </cell>
          <cell r="H6921" t="str">
            <v>шт.</v>
          </cell>
          <cell r="I6921" t="str">
            <v>pcs.</v>
          </cell>
          <cell r="J6921">
            <v>0</v>
          </cell>
          <cell r="K6921">
            <v>0</v>
          </cell>
          <cell r="L6921" t="str">
            <v>KQ-98-00</v>
          </cell>
          <cell r="M6921" t="str">
            <v>ПНР, без ед. изм.</v>
          </cell>
          <cell r="N6921">
            <v>0</v>
          </cell>
          <cell r="O6921" t="str">
            <v>KQ-98-12</v>
          </cell>
          <cell r="P6921" t="str">
            <v>ПНР статического оборудования, шт.</v>
          </cell>
          <cell r="Q6921">
            <v>1</v>
          </cell>
        </row>
        <row r="6922">
          <cell r="E6922" t="str">
            <v>CM00-00-26-058</v>
          </cell>
          <cell r="F6922" t="str">
            <v>Емкостное оборудование работающее с горючими продуктами (без отстойника) при отсутствии параметров автоматического регулирования технологического процесса: от 80 до 120 м3 количество входов/выходов 4</v>
          </cell>
          <cell r="G6922" t="str">
            <v>Tanks and vessels operating with combustible products (without a settling tank) when parameters of process automatic control are not available: 80 to 120 m3, number of inlets/outlets: 4</v>
          </cell>
          <cell r="H6922" t="str">
            <v>шт.</v>
          </cell>
          <cell r="I6922" t="str">
            <v>pcs.</v>
          </cell>
          <cell r="J6922">
            <v>0</v>
          </cell>
          <cell r="K6922">
            <v>0</v>
          </cell>
          <cell r="L6922" t="str">
            <v>KQ-98-00</v>
          </cell>
          <cell r="M6922" t="str">
            <v>ПНР, без ед. изм.</v>
          </cell>
          <cell r="N6922">
            <v>0</v>
          </cell>
          <cell r="O6922" t="str">
            <v>KQ-98-12</v>
          </cell>
          <cell r="P6922" t="str">
            <v>ПНР статического оборудования, шт.</v>
          </cell>
          <cell r="Q6922">
            <v>1</v>
          </cell>
        </row>
        <row r="6923">
          <cell r="E6923" t="str">
            <v>CM00-00-26-059</v>
          </cell>
          <cell r="F6923" t="str">
            <v>Емкостное оборудование работающее с горючими продуктами (без отстойника) при отсутствии параметров автоматического регулирования технологического процесса: от 80 до 120 м3 количество входов/выходов 5</v>
          </cell>
          <cell r="G6923" t="str">
            <v>Tanks and vessels operating with combustible products (without a settling tank) when parameters of process automatic control are not available: 80 to 120 m3, number of inlets/outlets: 5</v>
          </cell>
          <cell r="H6923" t="str">
            <v>шт.</v>
          </cell>
          <cell r="I6923" t="str">
            <v>pcs.</v>
          </cell>
          <cell r="J6923">
            <v>0</v>
          </cell>
          <cell r="K6923">
            <v>0</v>
          </cell>
          <cell r="L6923" t="str">
            <v>KQ-98-00</v>
          </cell>
          <cell r="M6923" t="str">
            <v>ПНР, без ед. изм.</v>
          </cell>
          <cell r="N6923">
            <v>0</v>
          </cell>
          <cell r="O6923" t="str">
            <v>KQ-98-12</v>
          </cell>
          <cell r="P6923" t="str">
            <v>ПНР статического оборудования, шт.</v>
          </cell>
          <cell r="Q6923">
            <v>1</v>
          </cell>
        </row>
        <row r="6924">
          <cell r="E6924" t="str">
            <v>CM00-00-26-060</v>
          </cell>
          <cell r="F6924" t="str">
            <v>Емкостное оборудование работающее с горючими продуктами (без отстойника) при отсутствии параметров автоматического регулирования технологического процесса: от 80 до 120 м3 количество входов/выходов свыше 5</v>
          </cell>
          <cell r="G6924" t="str">
            <v>Tanks and vessels operating with combustible products (without a settling tank) when parameters of process automatic control are not available: 80 to 120 m3, number of inlets/outlets: more than 5</v>
          </cell>
          <cell r="H6924" t="str">
            <v>шт.</v>
          </cell>
          <cell r="I6924" t="str">
            <v>pcs.</v>
          </cell>
          <cell r="J6924">
            <v>0</v>
          </cell>
          <cell r="K6924">
            <v>0</v>
          </cell>
          <cell r="L6924" t="str">
            <v>KQ-98-00</v>
          </cell>
          <cell r="M6924" t="str">
            <v>ПНР, без ед. изм.</v>
          </cell>
          <cell r="N6924">
            <v>0</v>
          </cell>
          <cell r="O6924" t="str">
            <v>KQ-98-12</v>
          </cell>
          <cell r="P6924" t="str">
            <v>ПНР статического оборудования, шт.</v>
          </cell>
          <cell r="Q6924">
            <v>1</v>
          </cell>
        </row>
        <row r="6925">
          <cell r="E6925" t="str">
            <v>CM00-00-26-061</v>
          </cell>
          <cell r="F6925" t="str">
            <v>Емкостное оборудование работающее с горючими продуктами (без отстойника) при отсутствии параметров автоматического регулирования технологического процесса: от 120 до 200 м3 количество входов/выходов 2</v>
          </cell>
          <cell r="G6925" t="str">
            <v>Tanks and vessels operating with combustible products (without a settling tank) when parameters of process automatic control are not available: 120 to 200 m3, number of inlets/outlets: 2</v>
          </cell>
          <cell r="H6925" t="str">
            <v>шт.</v>
          </cell>
          <cell r="I6925" t="str">
            <v>pcs.</v>
          </cell>
          <cell r="J6925">
            <v>0</v>
          </cell>
          <cell r="K6925">
            <v>0</v>
          </cell>
          <cell r="L6925" t="str">
            <v>KQ-98-00</v>
          </cell>
          <cell r="M6925" t="str">
            <v>ПНР, без ед. изм.</v>
          </cell>
          <cell r="N6925">
            <v>0</v>
          </cell>
          <cell r="O6925" t="str">
            <v>KQ-98-12</v>
          </cell>
          <cell r="P6925" t="str">
            <v>ПНР статического оборудования, шт.</v>
          </cell>
          <cell r="Q6925">
            <v>1</v>
          </cell>
        </row>
        <row r="6926">
          <cell r="E6926" t="str">
            <v>CM00-00-26-062</v>
          </cell>
          <cell r="F6926" t="str">
            <v>Емкостное оборудование работающее с горючими продуктами (без отстойника) при отсутствии параметров автоматического регулирования технологического процесса: от 120 до 200 м3 количество входов/выходов 3</v>
          </cell>
          <cell r="G6926" t="str">
            <v>Tanks and vessels operating with combustible products (without a settling tank) when parameters of process automatic control are not available: 120 to 200 m3, number of inlets/outlets: 3</v>
          </cell>
          <cell r="H6926" t="str">
            <v>шт.</v>
          </cell>
          <cell r="I6926" t="str">
            <v>pcs.</v>
          </cell>
          <cell r="J6926">
            <v>0</v>
          </cell>
          <cell r="K6926">
            <v>0</v>
          </cell>
          <cell r="L6926" t="str">
            <v>KQ-98-00</v>
          </cell>
          <cell r="M6926" t="str">
            <v>ПНР, без ед. изм.</v>
          </cell>
          <cell r="N6926">
            <v>0</v>
          </cell>
          <cell r="O6926" t="str">
            <v>KQ-98-12</v>
          </cell>
          <cell r="P6926" t="str">
            <v>ПНР статического оборудования, шт.</v>
          </cell>
          <cell r="Q6926">
            <v>1</v>
          </cell>
        </row>
        <row r="6927">
          <cell r="E6927" t="str">
            <v>CM00-00-26-063</v>
          </cell>
          <cell r="F6927" t="str">
            <v>Емкостное оборудование работающее с горючими продуктами (без отстойника) при отсутствии параметров автоматического регулирования технологического процесса: от 120 до 200 м3 количество входов/выходов 4</v>
          </cell>
          <cell r="G6927" t="str">
            <v>Tanks and vessels operating with combustible products (without a settling tank) when parameters of process automatic control are not available: 120 to 200 m3, number of inlets/outlets: 4</v>
          </cell>
          <cell r="H6927" t="str">
            <v>шт.</v>
          </cell>
          <cell r="I6927" t="str">
            <v>pcs.</v>
          </cell>
          <cell r="J6927">
            <v>0</v>
          </cell>
          <cell r="K6927">
            <v>0</v>
          </cell>
          <cell r="L6927" t="str">
            <v>KQ-98-00</v>
          </cell>
          <cell r="M6927" t="str">
            <v>ПНР, без ед. изм.</v>
          </cell>
          <cell r="N6927">
            <v>0</v>
          </cell>
          <cell r="O6927" t="str">
            <v>KQ-98-12</v>
          </cell>
          <cell r="P6927" t="str">
            <v>ПНР статического оборудования, шт.</v>
          </cell>
          <cell r="Q6927">
            <v>1</v>
          </cell>
        </row>
        <row r="6928">
          <cell r="E6928" t="str">
            <v>CM00-00-26-064</v>
          </cell>
          <cell r="F6928" t="str">
            <v>Емкостное оборудование работающее с горючими продуктами (без отстойника) при отсутствии параметров автоматического регулирования технологического процесса: от 120 до 200 м3 количество входов/выходов 5</v>
          </cell>
          <cell r="G6928" t="str">
            <v>Tanks and vessels operating with combustible products (without a settling tank) when parameters of process automatic control are not available: 120 to 200 m3, number of inlets/outlets: 5</v>
          </cell>
          <cell r="H6928" t="str">
            <v>шт.</v>
          </cell>
          <cell r="I6928" t="str">
            <v>pcs.</v>
          </cell>
          <cell r="J6928">
            <v>0</v>
          </cell>
          <cell r="K6928">
            <v>0</v>
          </cell>
          <cell r="L6928" t="str">
            <v>KQ-98-00</v>
          </cell>
          <cell r="M6928" t="str">
            <v>ПНР, без ед. изм.</v>
          </cell>
          <cell r="N6928">
            <v>0</v>
          </cell>
          <cell r="O6928" t="str">
            <v>KQ-98-12</v>
          </cell>
          <cell r="P6928" t="str">
            <v>ПНР статического оборудования, шт.</v>
          </cell>
          <cell r="Q6928">
            <v>1</v>
          </cell>
        </row>
        <row r="6929">
          <cell r="E6929" t="str">
            <v>CM00-00-26-065</v>
          </cell>
          <cell r="F6929" t="str">
            <v>Емкостное оборудование работающее с горючими продуктами (без отстойника) при отсутствии параметров автоматического регулирования технологического процесса: от 120 до 200 м3 количество входов/выходов свыше 5</v>
          </cell>
          <cell r="G6929" t="str">
            <v>Tanks and vessels operating with combustible products (without a settling tank) when parameters of process automatic control are not available: 120 to 200 m3, number of inlets/outlets: more than 5</v>
          </cell>
          <cell r="H6929" t="str">
            <v>шт.</v>
          </cell>
          <cell r="I6929" t="str">
            <v>pcs.</v>
          </cell>
          <cell r="J6929">
            <v>0</v>
          </cell>
          <cell r="K6929">
            <v>0</v>
          </cell>
          <cell r="L6929" t="str">
            <v>KQ-98-00</v>
          </cell>
          <cell r="M6929" t="str">
            <v>ПНР, без ед. изм.</v>
          </cell>
          <cell r="N6929">
            <v>0</v>
          </cell>
          <cell r="O6929" t="str">
            <v>KQ-98-12</v>
          </cell>
          <cell r="P6929" t="str">
            <v>ПНР статического оборудования, шт.</v>
          </cell>
          <cell r="Q6929">
            <v>1</v>
          </cell>
        </row>
        <row r="6930">
          <cell r="E6930" t="str">
            <v>CM00-00-26-066</v>
          </cell>
          <cell r="F6930" t="str">
            <v>Емкостное оборудование работающее с горючими продуктами (без отстойника) при отсутствии параметров автоматического регулирования технологического процесса: свыше 200 м3 количество входов/выходов 2</v>
          </cell>
          <cell r="G6930" t="str">
            <v>Tanks and vessels operating with combustible products (without a settling tank) when parameters of process automatic control are not available: over 200 m3, number of inlets/outlets: 2</v>
          </cell>
          <cell r="H6930" t="str">
            <v>шт.</v>
          </cell>
          <cell r="I6930" t="str">
            <v>pcs.</v>
          </cell>
          <cell r="J6930">
            <v>0</v>
          </cell>
          <cell r="K6930">
            <v>0</v>
          </cell>
          <cell r="L6930" t="str">
            <v>KQ-98-00</v>
          </cell>
          <cell r="M6930" t="str">
            <v>ПНР, без ед. изм.</v>
          </cell>
          <cell r="N6930">
            <v>0</v>
          </cell>
          <cell r="O6930" t="str">
            <v>KQ-98-12</v>
          </cell>
          <cell r="P6930" t="str">
            <v>ПНР статического оборудования, шт.</v>
          </cell>
          <cell r="Q6930">
            <v>1</v>
          </cell>
        </row>
        <row r="6931">
          <cell r="E6931" t="str">
            <v>CM00-00-26-067</v>
          </cell>
          <cell r="F6931" t="str">
            <v>Емкостное оборудование работающее с горючими продуктами (без отстойника) при отсутствии параметров автоматического регулирования технологического процесса: свыше 200 м3 количество входов/выходов 3</v>
          </cell>
          <cell r="G6931" t="str">
            <v>Tanks and vessels operating with combustible products (without a settling tank) when parameters of process automatic control are not available: over 200 m3, number of inlets/outlets: 3</v>
          </cell>
          <cell r="H6931" t="str">
            <v>шт.</v>
          </cell>
          <cell r="I6931" t="str">
            <v>pcs.</v>
          </cell>
          <cell r="J6931">
            <v>0</v>
          </cell>
          <cell r="K6931">
            <v>0</v>
          </cell>
          <cell r="L6931" t="str">
            <v>KQ-98-00</v>
          </cell>
          <cell r="M6931" t="str">
            <v>ПНР, без ед. изм.</v>
          </cell>
          <cell r="N6931">
            <v>0</v>
          </cell>
          <cell r="O6931" t="str">
            <v>KQ-98-12</v>
          </cell>
          <cell r="P6931" t="str">
            <v>ПНР статического оборудования, шт.</v>
          </cell>
          <cell r="Q6931">
            <v>1</v>
          </cell>
        </row>
        <row r="6932">
          <cell r="E6932" t="str">
            <v>CM00-00-26-068</v>
          </cell>
          <cell r="F6932" t="str">
            <v>Емкостное оборудование работающее с горючими продуктами (без отстойника) при отсутствии параметров автоматического регулирования технологического процесса: свыше 200 м3 количество входов/выходов 4</v>
          </cell>
          <cell r="G6932" t="str">
            <v>Tanks and vessels operating with combustible products (without a settling tank) when parameters of process automatic control are not available: over 200 m3, number of inlets/outlets: 4</v>
          </cell>
          <cell r="H6932" t="str">
            <v>шт.</v>
          </cell>
          <cell r="I6932" t="str">
            <v>pcs.</v>
          </cell>
          <cell r="J6932">
            <v>0</v>
          </cell>
          <cell r="K6932">
            <v>0</v>
          </cell>
          <cell r="L6932" t="str">
            <v>KQ-98-00</v>
          </cell>
          <cell r="M6932" t="str">
            <v>ПНР, без ед. изм.</v>
          </cell>
          <cell r="N6932">
            <v>0</v>
          </cell>
          <cell r="O6932" t="str">
            <v>KQ-98-12</v>
          </cell>
          <cell r="P6932" t="str">
            <v>ПНР статического оборудования, шт.</v>
          </cell>
          <cell r="Q6932">
            <v>1</v>
          </cell>
        </row>
        <row r="6933">
          <cell r="E6933" t="str">
            <v>CM00-00-26-069</v>
          </cell>
          <cell r="F6933" t="str">
            <v>Емкостное оборудование работающее с горючими продуктами (без отстойника) при отсутствии параметров автоматического регулирования технологического процесса: свыше 200 м3 количество входов/выходов 5</v>
          </cell>
          <cell r="G6933" t="str">
            <v>Tanks and vessels operating with combustible products (without a settling tank) when parameters of process automatic control are not available: over 200 m3, number of inlets/outlets: 5</v>
          </cell>
          <cell r="H6933" t="str">
            <v>шт.</v>
          </cell>
          <cell r="I6933" t="str">
            <v>pcs.</v>
          </cell>
          <cell r="J6933">
            <v>0</v>
          </cell>
          <cell r="K6933">
            <v>0</v>
          </cell>
          <cell r="L6933" t="str">
            <v>KQ-98-00</v>
          </cell>
          <cell r="M6933" t="str">
            <v>ПНР, без ед. изм.</v>
          </cell>
          <cell r="N6933">
            <v>0</v>
          </cell>
          <cell r="O6933" t="str">
            <v>KQ-98-12</v>
          </cell>
          <cell r="P6933" t="str">
            <v>ПНР статического оборудования, шт.</v>
          </cell>
          <cell r="Q6933">
            <v>1</v>
          </cell>
        </row>
        <row r="6934">
          <cell r="E6934" t="str">
            <v>CM00-00-26-070</v>
          </cell>
          <cell r="F6934" t="str">
            <v>Емкостное оборудование работающее с горючими продуктами (без отстойника) при отсутствии параметров автоматического регулирования технологического процесса: свыше 200 м3 количество входов/выходов свыше 5</v>
          </cell>
          <cell r="G6934" t="str">
            <v>Tanks and vessels operating with combustible products (without a settling tank) when parameters of process automatic control are not available: up to 200 m3, number of inlets/outlets: more than 5</v>
          </cell>
          <cell r="H6934" t="str">
            <v>шт.</v>
          </cell>
          <cell r="I6934" t="str">
            <v>pcs.</v>
          </cell>
          <cell r="J6934">
            <v>0</v>
          </cell>
          <cell r="K6934">
            <v>0</v>
          </cell>
          <cell r="L6934" t="str">
            <v>KQ-98-00</v>
          </cell>
          <cell r="M6934" t="str">
            <v>ПНР, без ед. изм.</v>
          </cell>
          <cell r="N6934">
            <v>0</v>
          </cell>
          <cell r="O6934" t="str">
            <v>KQ-98-12</v>
          </cell>
          <cell r="P6934" t="str">
            <v>ПНР статического оборудования, шт.</v>
          </cell>
          <cell r="Q6934">
            <v>1</v>
          </cell>
        </row>
        <row r="6935">
          <cell r="E6935" t="str">
            <v>CM00-00-26-071</v>
          </cell>
          <cell r="F6935" t="str">
            <v>Емкостное оборудование работающее с горючими продуктами при наличии отстойника с разделением жидкой фазы на фракции: до 10 м3 количество входов/выходов 2</v>
          </cell>
          <cell r="G6935" t="str">
            <v>Tanks and vessels operating with combustible products (with a settling tank) with liquid phase fractionation: up to 10 m3, number of inlets/outlets: 2</v>
          </cell>
          <cell r="H6935" t="str">
            <v>шт.</v>
          </cell>
          <cell r="I6935" t="str">
            <v>pcs.</v>
          </cell>
          <cell r="J6935">
            <v>0</v>
          </cell>
          <cell r="K6935">
            <v>0</v>
          </cell>
          <cell r="L6935" t="str">
            <v>KQ-98-00</v>
          </cell>
          <cell r="M6935" t="str">
            <v>ПНР, без ед. изм.</v>
          </cell>
          <cell r="N6935">
            <v>0</v>
          </cell>
          <cell r="O6935" t="str">
            <v>KQ-98-12</v>
          </cell>
          <cell r="P6935" t="str">
            <v>ПНР статического оборудования, шт.</v>
          </cell>
          <cell r="Q6935">
            <v>1</v>
          </cell>
        </row>
        <row r="6936">
          <cell r="E6936" t="str">
            <v>CM00-00-26-072</v>
          </cell>
          <cell r="F6936" t="str">
            <v>Емкостное оборудование работающее с горючими продуктами при наличии отстойника с разделением жидкой фазы на фракции: до 10 м3 количество входов/выходов 3</v>
          </cell>
          <cell r="G6936" t="str">
            <v>Tanks and vessels operating with combustible products (with a settling tank) with liquid phase fractionation: up to 10 m3, number of inlets/outlets: 3</v>
          </cell>
          <cell r="H6936" t="str">
            <v>шт.</v>
          </cell>
          <cell r="I6936" t="str">
            <v>pcs.</v>
          </cell>
          <cell r="J6936">
            <v>0</v>
          </cell>
          <cell r="K6936">
            <v>0</v>
          </cell>
          <cell r="L6936" t="str">
            <v>KQ-98-00</v>
          </cell>
          <cell r="M6936" t="str">
            <v>ПНР, без ед. изм.</v>
          </cell>
          <cell r="N6936">
            <v>0</v>
          </cell>
          <cell r="O6936" t="str">
            <v>KQ-98-12</v>
          </cell>
          <cell r="P6936" t="str">
            <v>ПНР статического оборудования, шт.</v>
          </cell>
          <cell r="Q6936">
            <v>1</v>
          </cell>
        </row>
        <row r="6937">
          <cell r="E6937" t="str">
            <v>CM00-00-26-073</v>
          </cell>
          <cell r="F6937" t="str">
            <v>Емкостное оборудование работающее с горючими продуктами при наличии отстойника с разделением жидкой фазы на фракции: до 10 м3 количество входов/выходов 4</v>
          </cell>
          <cell r="G6937" t="str">
            <v>Tanks and vessels operating with combustible products (with a settling tank) with liquid phase fractionation: up to 10 m3, number of inlets/outlets: 4</v>
          </cell>
          <cell r="H6937" t="str">
            <v>шт.</v>
          </cell>
          <cell r="I6937" t="str">
            <v>pcs.</v>
          </cell>
          <cell r="J6937">
            <v>0</v>
          </cell>
          <cell r="K6937">
            <v>0</v>
          </cell>
          <cell r="L6937" t="str">
            <v>KQ-98-00</v>
          </cell>
          <cell r="M6937" t="str">
            <v>ПНР, без ед. изм.</v>
          </cell>
          <cell r="N6937">
            <v>0</v>
          </cell>
          <cell r="O6937" t="str">
            <v>KQ-98-12</v>
          </cell>
          <cell r="P6937" t="str">
            <v>ПНР статического оборудования, шт.</v>
          </cell>
          <cell r="Q6937">
            <v>1</v>
          </cell>
        </row>
        <row r="6938">
          <cell r="E6938" t="str">
            <v>CM00-00-26-074</v>
          </cell>
          <cell r="F6938" t="str">
            <v>Емкостное оборудование работающее с горючими продуктами при наличии отстойника с разделением жидкой фазы на фракции: до 10 м3 количество входов/выходов 5</v>
          </cell>
          <cell r="G6938" t="str">
            <v>Tanks and vessels operating with combustible products (with a settling tank) with liquid phase fractionation: up to 10 m3, number of inlets/outlets: 5</v>
          </cell>
          <cell r="H6938" t="str">
            <v>шт.</v>
          </cell>
          <cell r="I6938" t="str">
            <v>pcs.</v>
          </cell>
          <cell r="J6938">
            <v>0</v>
          </cell>
          <cell r="K6938">
            <v>0</v>
          </cell>
          <cell r="L6938" t="str">
            <v>KQ-98-00</v>
          </cell>
          <cell r="M6938" t="str">
            <v>ПНР, без ед. изм.</v>
          </cell>
          <cell r="N6938">
            <v>0</v>
          </cell>
          <cell r="O6938" t="str">
            <v>KQ-98-12</v>
          </cell>
          <cell r="P6938" t="str">
            <v>ПНР статического оборудования, шт.</v>
          </cell>
          <cell r="Q6938">
            <v>1</v>
          </cell>
        </row>
        <row r="6939">
          <cell r="E6939" t="str">
            <v>CM00-00-26-075</v>
          </cell>
          <cell r="F6939" t="str">
            <v>Емкостное оборудование работающее с горючими продуктами при наличии отстойника с разделением жидкой фазы на фракции: до 10 м3 количество входов/выходов свыше 5</v>
          </cell>
          <cell r="G6939" t="str">
            <v>Tanks and vessels operating with combustible products (with a settling tank) with liquid phase fractionation: up to 10 m3, number of inlets/outlets: more than 5</v>
          </cell>
          <cell r="H6939" t="str">
            <v>шт.</v>
          </cell>
          <cell r="I6939" t="str">
            <v>pcs.</v>
          </cell>
          <cell r="J6939">
            <v>0</v>
          </cell>
          <cell r="K6939">
            <v>0</v>
          </cell>
          <cell r="L6939" t="str">
            <v>KQ-98-00</v>
          </cell>
          <cell r="M6939" t="str">
            <v>ПНР, без ед. изм.</v>
          </cell>
          <cell r="N6939">
            <v>0</v>
          </cell>
          <cell r="O6939" t="str">
            <v>KQ-98-12</v>
          </cell>
          <cell r="P6939" t="str">
            <v>ПНР статического оборудования, шт.</v>
          </cell>
          <cell r="Q6939">
            <v>1</v>
          </cell>
        </row>
        <row r="6940">
          <cell r="E6940" t="str">
            <v>CM00-00-26-076</v>
          </cell>
          <cell r="F6940" t="str">
            <v>Емкостное оборудование работающее с горючими продуктами при наличии отстойника с разделением жидкой фазы на фракции: от 10 до 25 м3 количество входов/выходов 2</v>
          </cell>
          <cell r="G6940" t="str">
            <v>Tanks and vessels operating with combustible products (with a settling tank) with liquid phase fractionation: 10 to 25 m3, number of inlets/outlets: 2</v>
          </cell>
          <cell r="H6940" t="str">
            <v>шт.</v>
          </cell>
          <cell r="I6940" t="str">
            <v>pcs.</v>
          </cell>
          <cell r="J6940">
            <v>0</v>
          </cell>
          <cell r="K6940">
            <v>0</v>
          </cell>
          <cell r="L6940" t="str">
            <v>KQ-98-00</v>
          </cell>
          <cell r="M6940" t="str">
            <v>ПНР, без ед. изм.</v>
          </cell>
          <cell r="N6940">
            <v>0</v>
          </cell>
          <cell r="O6940" t="str">
            <v>KQ-98-12</v>
          </cell>
          <cell r="P6940" t="str">
            <v>ПНР статического оборудования, шт.</v>
          </cell>
          <cell r="Q6940">
            <v>1</v>
          </cell>
        </row>
        <row r="6941">
          <cell r="E6941" t="str">
            <v>CM00-00-26-077</v>
          </cell>
          <cell r="F6941" t="str">
            <v>Емкостное оборудование работающее с горючими продуктами при наличии отстойника с разделением жидкой фазы на фракции: от 10 до 25 м3 количество входов/выходов 3</v>
          </cell>
          <cell r="G6941" t="str">
            <v>Tanks and vessels operating with combustible products (with a settling tank) with liquid phase fractionation: 10 to 25 m3, number of inlets/outlets: 3</v>
          </cell>
          <cell r="H6941" t="str">
            <v>шт.</v>
          </cell>
          <cell r="I6941" t="str">
            <v>pcs.</v>
          </cell>
          <cell r="J6941">
            <v>0</v>
          </cell>
          <cell r="K6941">
            <v>0</v>
          </cell>
          <cell r="L6941" t="str">
            <v>KQ-98-00</v>
          </cell>
          <cell r="M6941" t="str">
            <v>ПНР, без ед. изм.</v>
          </cell>
          <cell r="N6941">
            <v>0</v>
          </cell>
          <cell r="O6941" t="str">
            <v>KQ-98-12</v>
          </cell>
          <cell r="P6941" t="str">
            <v>ПНР статического оборудования, шт.</v>
          </cell>
          <cell r="Q6941">
            <v>1</v>
          </cell>
        </row>
        <row r="6942">
          <cell r="E6942" t="str">
            <v>CM00-00-26-078</v>
          </cell>
          <cell r="F6942" t="str">
            <v>Емкостное оборудование работающее с горючими продуктами при наличии отстойника с разделением жидкой фазы на фракции: от 10 до 25 м3 количество входов/выходов 4</v>
          </cell>
          <cell r="G6942" t="str">
            <v>Tanks and vessels operating with combustible products (with a settling tank) with liquid phase fractionation: 10 to 25 m3, number of inlets/outlets: 4</v>
          </cell>
          <cell r="H6942" t="str">
            <v>шт.</v>
          </cell>
          <cell r="I6942" t="str">
            <v>pcs.</v>
          </cell>
          <cell r="J6942">
            <v>0</v>
          </cell>
          <cell r="K6942">
            <v>0</v>
          </cell>
          <cell r="L6942" t="str">
            <v>KQ-98-00</v>
          </cell>
          <cell r="M6942" t="str">
            <v>ПНР, без ед. изм.</v>
          </cell>
          <cell r="N6942">
            <v>0</v>
          </cell>
          <cell r="O6942" t="str">
            <v>KQ-98-12</v>
          </cell>
          <cell r="P6942" t="str">
            <v>ПНР статического оборудования, шт.</v>
          </cell>
          <cell r="Q6942">
            <v>1</v>
          </cell>
        </row>
        <row r="6943">
          <cell r="E6943" t="str">
            <v>CM00-00-26-079</v>
          </cell>
          <cell r="F6943" t="str">
            <v>Емкостное оборудование работающее с горючими продуктами при наличии отстойника с разделением жидкой фазы на фракции: от 10 до 25 м3 количество входов/выходов 5</v>
          </cell>
          <cell r="G6943" t="str">
            <v>Tanks and vessels operating with combustible products (with a settling tank) with liquid phase fractionation: 10 to 25 m3, number of inlets/outlets: 5</v>
          </cell>
          <cell r="H6943" t="str">
            <v>шт.</v>
          </cell>
          <cell r="I6943" t="str">
            <v>pcs.</v>
          </cell>
          <cell r="J6943">
            <v>0</v>
          </cell>
          <cell r="K6943">
            <v>0</v>
          </cell>
          <cell r="L6943" t="str">
            <v>KQ-98-00</v>
          </cell>
          <cell r="M6943" t="str">
            <v>ПНР, без ед. изм.</v>
          </cell>
          <cell r="N6943">
            <v>0</v>
          </cell>
          <cell r="O6943" t="str">
            <v>KQ-98-12</v>
          </cell>
          <cell r="P6943" t="str">
            <v>ПНР статического оборудования, шт.</v>
          </cell>
          <cell r="Q6943">
            <v>1</v>
          </cell>
        </row>
        <row r="6944">
          <cell r="E6944" t="str">
            <v>CM00-00-26-080</v>
          </cell>
          <cell r="F6944" t="str">
            <v>Емкостное оборудование работающее с горючими продуктами при наличии отстойника с разделением жидкой фазы на фракции: от 10 до 25 м3 количество входов/выходов свыше 5</v>
          </cell>
          <cell r="G6944" t="str">
            <v>Tanks and vessels operating with combustible products (with a settling tank) with liquid phase fractionation: 10 to 25 m3, number of inlets/outlets: more than 5</v>
          </cell>
          <cell r="H6944" t="str">
            <v>шт.</v>
          </cell>
          <cell r="I6944" t="str">
            <v>pcs.</v>
          </cell>
          <cell r="J6944">
            <v>0</v>
          </cell>
          <cell r="K6944">
            <v>0</v>
          </cell>
          <cell r="L6944" t="str">
            <v>KQ-98-00</v>
          </cell>
          <cell r="M6944" t="str">
            <v>ПНР, без ед. изм.</v>
          </cell>
          <cell r="N6944">
            <v>0</v>
          </cell>
          <cell r="O6944" t="str">
            <v>KQ-98-12</v>
          </cell>
          <cell r="P6944" t="str">
            <v>ПНР статического оборудования, шт.</v>
          </cell>
          <cell r="Q6944">
            <v>1</v>
          </cell>
        </row>
        <row r="6945">
          <cell r="E6945" t="str">
            <v>CM00-00-26-081</v>
          </cell>
          <cell r="F6945" t="str">
            <v>Емкостное оборудование работающее с горючими продуктами при наличии отстойника с разделением жидкой фазы на фракции: от 25 до 45 м3 количество входов/выходов 2</v>
          </cell>
          <cell r="G6945" t="str">
            <v>Tanks and vessels operating with combustible products (with a settling tank) with liquid phase fractionation: 25 to 45 m3, number of inlets/outlets: 2</v>
          </cell>
          <cell r="H6945" t="str">
            <v>шт.</v>
          </cell>
          <cell r="I6945" t="str">
            <v>pcs.</v>
          </cell>
          <cell r="J6945">
            <v>0</v>
          </cell>
          <cell r="K6945">
            <v>0</v>
          </cell>
          <cell r="L6945" t="str">
            <v>KQ-98-00</v>
          </cell>
          <cell r="M6945" t="str">
            <v>ПНР, без ед. изм.</v>
          </cell>
          <cell r="N6945">
            <v>0</v>
          </cell>
          <cell r="O6945" t="str">
            <v>KQ-98-12</v>
          </cell>
          <cell r="P6945" t="str">
            <v>ПНР статического оборудования, шт.</v>
          </cell>
          <cell r="Q6945">
            <v>1</v>
          </cell>
        </row>
        <row r="6946">
          <cell r="E6946" t="str">
            <v>CM00-00-26-082</v>
          </cell>
          <cell r="F6946" t="str">
            <v>Емкостное оборудование работающее с горючими продуктами при наличии отстойника с разделением жидкой фазы на фракции: от 25 до 45 м3 количество входов/выходов 3</v>
          </cell>
          <cell r="G6946" t="str">
            <v>Tanks and vessels operating with combustible products (with a settling tank) with liquid phase fractionation: 25 to 45 m3, number of inlets/outlets: 3</v>
          </cell>
          <cell r="H6946" t="str">
            <v>шт.</v>
          </cell>
          <cell r="I6946" t="str">
            <v>pcs.</v>
          </cell>
          <cell r="J6946">
            <v>0</v>
          </cell>
          <cell r="K6946">
            <v>0</v>
          </cell>
          <cell r="L6946" t="str">
            <v>KQ-98-00</v>
          </cell>
          <cell r="M6946" t="str">
            <v>ПНР, без ед. изм.</v>
          </cell>
          <cell r="N6946">
            <v>0</v>
          </cell>
          <cell r="O6946" t="str">
            <v>KQ-98-12</v>
          </cell>
          <cell r="P6946" t="str">
            <v>ПНР статического оборудования, шт.</v>
          </cell>
          <cell r="Q6946">
            <v>1</v>
          </cell>
        </row>
        <row r="6947">
          <cell r="E6947" t="str">
            <v>CM00-00-26-083</v>
          </cell>
          <cell r="F6947" t="str">
            <v>Емкостное оборудование работающее с горючими продуктами при наличии отстойника с разделением жидкой фазы на фракции: от 25 до 45 м3 количество входов/выходов 4</v>
          </cell>
          <cell r="G6947" t="str">
            <v>Tanks and vessels operating with combustible products (with a settling tank) with liquid phase fractionation: 25 to 45 m3, number of inlets/outlets: 4</v>
          </cell>
          <cell r="H6947" t="str">
            <v>шт.</v>
          </cell>
          <cell r="I6947" t="str">
            <v>pcs.</v>
          </cell>
          <cell r="J6947">
            <v>0</v>
          </cell>
          <cell r="K6947">
            <v>0</v>
          </cell>
          <cell r="L6947" t="str">
            <v>KQ-98-00</v>
          </cell>
          <cell r="M6947" t="str">
            <v>ПНР, без ед. изм.</v>
          </cell>
          <cell r="N6947">
            <v>0</v>
          </cell>
          <cell r="O6947" t="str">
            <v>KQ-98-12</v>
          </cell>
          <cell r="P6947" t="str">
            <v>ПНР статического оборудования, шт.</v>
          </cell>
          <cell r="Q6947">
            <v>1</v>
          </cell>
        </row>
        <row r="6948">
          <cell r="E6948" t="str">
            <v>CM00-00-26-084</v>
          </cell>
          <cell r="F6948" t="str">
            <v>Емкостное оборудование работающее с горючими продуктами при наличии отстойника с разделением жидкой фазы на фракции: от 25 до 45 м3 количество входов/выходов 5</v>
          </cell>
          <cell r="G6948" t="str">
            <v>Tanks and vessels operating with combustible products (with a settling tank) with liquid phase fractionation: 25 to 45 m3, number of inlets/outlets: 5</v>
          </cell>
          <cell r="H6948" t="str">
            <v>шт.</v>
          </cell>
          <cell r="I6948" t="str">
            <v>pcs.</v>
          </cell>
          <cell r="J6948">
            <v>0</v>
          </cell>
          <cell r="K6948">
            <v>0</v>
          </cell>
          <cell r="L6948" t="str">
            <v>KQ-98-00</v>
          </cell>
          <cell r="M6948" t="str">
            <v>ПНР, без ед. изм.</v>
          </cell>
          <cell r="N6948">
            <v>0</v>
          </cell>
          <cell r="O6948" t="str">
            <v>KQ-98-12</v>
          </cell>
          <cell r="P6948" t="str">
            <v>ПНР статического оборудования, шт.</v>
          </cell>
          <cell r="Q6948">
            <v>1</v>
          </cell>
        </row>
        <row r="6949">
          <cell r="E6949" t="str">
            <v>CM00-00-26-085</v>
          </cell>
          <cell r="F6949" t="str">
            <v>Емкостное оборудование работающее с горючими продуктами при наличии отстойника с разделением жидкой фазы на фракции: от 25 до 45 м3 количество входов/выходов свыше 5</v>
          </cell>
          <cell r="G6949" t="str">
            <v>Tanks and vessels operating with combustible products (with a settling tank) with liquid phase fractionation: 25 to 45 m3, number of inlets/outlets: more than 5</v>
          </cell>
          <cell r="H6949" t="str">
            <v>шт.</v>
          </cell>
          <cell r="I6949" t="str">
            <v>pcs.</v>
          </cell>
          <cell r="J6949">
            <v>0</v>
          </cell>
          <cell r="K6949">
            <v>0</v>
          </cell>
          <cell r="L6949" t="str">
            <v>KQ-98-00</v>
          </cell>
          <cell r="M6949" t="str">
            <v>ПНР, без ед. изм.</v>
          </cell>
          <cell r="N6949">
            <v>0</v>
          </cell>
          <cell r="O6949" t="str">
            <v>KQ-98-12</v>
          </cell>
          <cell r="P6949" t="str">
            <v>ПНР статического оборудования, шт.</v>
          </cell>
          <cell r="Q6949">
            <v>1</v>
          </cell>
        </row>
        <row r="6950">
          <cell r="E6950" t="str">
            <v>CM00-00-26-086</v>
          </cell>
          <cell r="F6950" t="str">
            <v>Емкостное оборудование работающее с горючими продуктами при наличии отстойника с разделением жидкой фазы на фракции: от 45 до 80 м3 количество входов/выходов 2</v>
          </cell>
          <cell r="G6950" t="str">
            <v>Tanks and vessels operating with combustible products (with a settling tank) with liquid phase fractionation: 45 to 80 m3, number of inlets/outlets: 2</v>
          </cell>
          <cell r="H6950" t="str">
            <v>шт.</v>
          </cell>
          <cell r="I6950" t="str">
            <v>pcs.</v>
          </cell>
          <cell r="J6950">
            <v>0</v>
          </cell>
          <cell r="K6950">
            <v>0</v>
          </cell>
          <cell r="L6950" t="str">
            <v>KQ-98-00</v>
          </cell>
          <cell r="M6950" t="str">
            <v>ПНР, без ед. изм.</v>
          </cell>
          <cell r="N6950">
            <v>0</v>
          </cell>
          <cell r="O6950" t="str">
            <v>KQ-98-12</v>
          </cell>
          <cell r="P6950" t="str">
            <v>ПНР статического оборудования, шт.</v>
          </cell>
          <cell r="Q6950">
            <v>1</v>
          </cell>
        </row>
        <row r="6951">
          <cell r="E6951" t="str">
            <v>CM00-00-26-087</v>
          </cell>
          <cell r="F6951" t="str">
            <v>Емкостное оборудование работающее с горючими продуктами при наличии отстойника с разделением жидкой фазы на фракции: от 45 до 80 м3 количество входов/выходов 3</v>
          </cell>
          <cell r="G6951" t="str">
            <v>Tanks and vessels operating with combustible products (with a settling tank) with liquid phase fractionation: 45 to 80 m3, number of inlets/outlets: 3</v>
          </cell>
          <cell r="H6951" t="str">
            <v>шт.</v>
          </cell>
          <cell r="I6951" t="str">
            <v>pcs.</v>
          </cell>
          <cell r="J6951">
            <v>0</v>
          </cell>
          <cell r="K6951">
            <v>0</v>
          </cell>
          <cell r="L6951" t="str">
            <v>KQ-98-00</v>
          </cell>
          <cell r="M6951" t="str">
            <v>ПНР, без ед. изм.</v>
          </cell>
          <cell r="N6951">
            <v>0</v>
          </cell>
          <cell r="O6951" t="str">
            <v>KQ-98-12</v>
          </cell>
          <cell r="P6951" t="str">
            <v>ПНР статического оборудования, шт.</v>
          </cell>
          <cell r="Q6951">
            <v>1</v>
          </cell>
        </row>
        <row r="6952">
          <cell r="E6952" t="str">
            <v>CM00-00-26-088</v>
          </cell>
          <cell r="F6952" t="str">
            <v>Емкостное оборудование работающее с горючими продуктами при наличии отстойника с разделением жидкой фазы на фракции: от 45 до 80 м3 количество входов/выходов 4</v>
          </cell>
          <cell r="G6952" t="str">
            <v>Tanks and vessels operating with combustible products (with a settling tank) with liquid phase fractionation: 45 to 80 m3, number of inlets/outlets: 4</v>
          </cell>
          <cell r="H6952" t="str">
            <v>шт.</v>
          </cell>
          <cell r="I6952" t="str">
            <v>pcs.</v>
          </cell>
          <cell r="J6952">
            <v>0</v>
          </cell>
          <cell r="K6952">
            <v>0</v>
          </cell>
          <cell r="L6952" t="str">
            <v>KQ-98-00</v>
          </cell>
          <cell r="M6952" t="str">
            <v>ПНР, без ед. изм.</v>
          </cell>
          <cell r="N6952">
            <v>0</v>
          </cell>
          <cell r="O6952" t="str">
            <v>KQ-98-12</v>
          </cell>
          <cell r="P6952" t="str">
            <v>ПНР статического оборудования, шт.</v>
          </cell>
          <cell r="Q6952">
            <v>1</v>
          </cell>
        </row>
        <row r="6953">
          <cell r="E6953" t="str">
            <v>CM00-00-26-089</v>
          </cell>
          <cell r="F6953" t="str">
            <v>Емкостное оборудование работающее с горючими продуктами при наличии отстойника с разделением жидкой фазы на фракции: от 45 до 80 м3 количество входов/выходов 5</v>
          </cell>
          <cell r="G6953" t="str">
            <v>Tanks and vessels operating with combustible products (with a settling tank) with liquid phase fractionation: 45 to 80 m3, number of inlets/outlets: 5</v>
          </cell>
          <cell r="H6953" t="str">
            <v>шт.</v>
          </cell>
          <cell r="I6953" t="str">
            <v>pcs.</v>
          </cell>
          <cell r="J6953">
            <v>0</v>
          </cell>
          <cell r="K6953">
            <v>0</v>
          </cell>
          <cell r="L6953" t="str">
            <v>KQ-98-00</v>
          </cell>
          <cell r="M6953" t="str">
            <v>ПНР, без ед. изм.</v>
          </cell>
          <cell r="N6953">
            <v>0</v>
          </cell>
          <cell r="O6953" t="str">
            <v>KQ-98-12</v>
          </cell>
          <cell r="P6953" t="str">
            <v>ПНР статического оборудования, шт.</v>
          </cell>
          <cell r="Q6953">
            <v>1</v>
          </cell>
        </row>
        <row r="6954">
          <cell r="E6954" t="str">
            <v>CM00-00-26-090</v>
          </cell>
          <cell r="F6954" t="str">
            <v>Емкостное оборудование работающее с горючими продуктами при наличии отстойника с разделением жидкой фазы на фракции: от 45 до 80 м3 количество входов/выходов свыше 5</v>
          </cell>
          <cell r="G6954" t="str">
            <v>Tanks and vessels operating with combustible products (with a settling tank) with liquid phase fractionation: 45 to 80 m3, number of inlets/outlets: more than 5</v>
          </cell>
          <cell r="H6954" t="str">
            <v>шт.</v>
          </cell>
          <cell r="I6954" t="str">
            <v>pcs.</v>
          </cell>
          <cell r="J6954">
            <v>0</v>
          </cell>
          <cell r="K6954">
            <v>0</v>
          </cell>
          <cell r="L6954" t="str">
            <v>KQ-98-00</v>
          </cell>
          <cell r="M6954" t="str">
            <v>ПНР, без ед. изм.</v>
          </cell>
          <cell r="N6954">
            <v>0</v>
          </cell>
          <cell r="O6954" t="str">
            <v>KQ-98-12</v>
          </cell>
          <cell r="P6954" t="str">
            <v>ПНР статического оборудования, шт.</v>
          </cell>
          <cell r="Q6954">
            <v>1</v>
          </cell>
        </row>
        <row r="6955">
          <cell r="E6955" t="str">
            <v>CM00-00-26-091</v>
          </cell>
          <cell r="F6955" t="str">
            <v>Емкостное оборудование работающее с горючими продуктами при наличии отстойника с разделением жидкой фазы на фракции: от 80 до 120 м3 количество входов/выходов 2</v>
          </cell>
          <cell r="G6955" t="str">
            <v>Tanks and vessels operating with combustible products (with a settling tank) with liquid phase fractionation: 80 to 120 m3, number of inlets/outlets: 2</v>
          </cell>
          <cell r="H6955" t="str">
            <v>шт.</v>
          </cell>
          <cell r="I6955" t="str">
            <v>pcs.</v>
          </cell>
          <cell r="J6955">
            <v>0</v>
          </cell>
          <cell r="K6955">
            <v>0</v>
          </cell>
          <cell r="L6955" t="str">
            <v>KQ-98-00</v>
          </cell>
          <cell r="M6955" t="str">
            <v>ПНР, без ед. изм.</v>
          </cell>
          <cell r="N6955">
            <v>0</v>
          </cell>
          <cell r="O6955" t="str">
            <v>KQ-98-12</v>
          </cell>
          <cell r="P6955" t="str">
            <v>ПНР статического оборудования, шт.</v>
          </cell>
          <cell r="Q6955">
            <v>1</v>
          </cell>
        </row>
        <row r="6956">
          <cell r="E6956" t="str">
            <v>CM00-00-26-092</v>
          </cell>
          <cell r="F6956" t="str">
            <v>Емкостное оборудование работающее с горючими продуктами при наличии отстойника с разделением жидкой фазы на фракции: от 80 до 120 м3 количество входов/выходов 3</v>
          </cell>
          <cell r="G6956" t="str">
            <v>Tanks and vessels operating with combustible products (with a settling tank) with liquid phase fractionation: 80 to 120 m3, number of inlets/outlets: 3</v>
          </cell>
          <cell r="H6956" t="str">
            <v>шт.</v>
          </cell>
          <cell r="I6956" t="str">
            <v>pcs.</v>
          </cell>
          <cell r="J6956">
            <v>0</v>
          </cell>
          <cell r="K6956">
            <v>0</v>
          </cell>
          <cell r="L6956" t="str">
            <v>KQ-98-00</v>
          </cell>
          <cell r="M6956" t="str">
            <v>ПНР, без ед. изм.</v>
          </cell>
          <cell r="N6956">
            <v>0</v>
          </cell>
          <cell r="O6956" t="str">
            <v>KQ-98-12</v>
          </cell>
          <cell r="P6956" t="str">
            <v>ПНР статического оборудования, шт.</v>
          </cell>
          <cell r="Q6956">
            <v>1</v>
          </cell>
        </row>
        <row r="6957">
          <cell r="E6957" t="str">
            <v>CM00-00-26-093</v>
          </cell>
          <cell r="F6957" t="str">
            <v>Емкостное оборудование работающее с горючими продуктами при наличии отстойника с разделением жидкой фазы на фракции: от 80 до 120 м3 количество входов/выходов 4</v>
          </cell>
          <cell r="G6957" t="str">
            <v>Tanks and vessels operating with combustible products (with a settling tank) with liquid phase fractionation: 80 to 120 m3, number of inlets/outlets: 4</v>
          </cell>
          <cell r="H6957" t="str">
            <v>шт.</v>
          </cell>
          <cell r="I6957" t="str">
            <v>pcs.</v>
          </cell>
          <cell r="J6957">
            <v>0</v>
          </cell>
          <cell r="K6957">
            <v>0</v>
          </cell>
          <cell r="L6957" t="str">
            <v>KQ-98-00</v>
          </cell>
          <cell r="M6957" t="str">
            <v>ПНР, без ед. изм.</v>
          </cell>
          <cell r="N6957">
            <v>0</v>
          </cell>
          <cell r="O6957" t="str">
            <v>KQ-98-12</v>
          </cell>
          <cell r="P6957" t="str">
            <v>ПНР статического оборудования, шт.</v>
          </cell>
          <cell r="Q6957">
            <v>1</v>
          </cell>
        </row>
        <row r="6958">
          <cell r="E6958" t="str">
            <v>CM00-00-26-094</v>
          </cell>
          <cell r="F6958" t="str">
            <v>Емкостное оборудование работающее с горючими продуктами при наличии отстойника с разделением жидкой фазы на фракции: от 80 до 120 м3 количество входов/выходов 5</v>
          </cell>
          <cell r="G6958" t="str">
            <v>Tanks and vessels operating with combustible products (with a settling tank) with liquid phase fractionation: 80 to 120 m3, number of inlets/outlets: 5</v>
          </cell>
          <cell r="H6958" t="str">
            <v>шт.</v>
          </cell>
          <cell r="I6958" t="str">
            <v>pcs.</v>
          </cell>
          <cell r="J6958">
            <v>0</v>
          </cell>
          <cell r="K6958">
            <v>0</v>
          </cell>
          <cell r="L6958" t="str">
            <v>KQ-98-00</v>
          </cell>
          <cell r="M6958" t="str">
            <v>ПНР, без ед. изм.</v>
          </cell>
          <cell r="N6958">
            <v>0</v>
          </cell>
          <cell r="O6958" t="str">
            <v>KQ-98-12</v>
          </cell>
          <cell r="P6958" t="str">
            <v>ПНР статического оборудования, шт.</v>
          </cell>
          <cell r="Q6958">
            <v>1</v>
          </cell>
        </row>
        <row r="6959">
          <cell r="E6959" t="str">
            <v>CM00-00-26-095</v>
          </cell>
          <cell r="F6959" t="str">
            <v>Емкостное оборудование работающее с горючими продуктами при наличии отстойника с разделением жидкой фазы на фракции: от 80 до 120 м3 количество входов/выходов свыше 5</v>
          </cell>
          <cell r="G6959" t="str">
            <v>Tanks and vessels operating with combustible products (with a settling tank) with liquid phase fractionation: 80 to 120 m3, number of inlets/outlets: more than 5</v>
          </cell>
          <cell r="H6959" t="str">
            <v>шт.</v>
          </cell>
          <cell r="I6959" t="str">
            <v>pcs.</v>
          </cell>
          <cell r="J6959">
            <v>0</v>
          </cell>
          <cell r="K6959">
            <v>0</v>
          </cell>
          <cell r="L6959" t="str">
            <v>KQ-98-00</v>
          </cell>
          <cell r="M6959" t="str">
            <v>ПНР, без ед. изм.</v>
          </cell>
          <cell r="N6959">
            <v>0</v>
          </cell>
          <cell r="O6959" t="str">
            <v>KQ-98-12</v>
          </cell>
          <cell r="P6959" t="str">
            <v>ПНР статического оборудования, шт.</v>
          </cell>
          <cell r="Q6959">
            <v>1</v>
          </cell>
        </row>
        <row r="6960">
          <cell r="E6960" t="str">
            <v>CM00-00-26-096</v>
          </cell>
          <cell r="F6960" t="str">
            <v>Емкостное оборудование работающее с горючими продуктами при наличии отстойника с разделением жидкой фазы на фракции: от 120 до 200 м3 количество входов/выходов 2</v>
          </cell>
          <cell r="G6960" t="str">
            <v>Tanks and vessels operating with combustible products (with a settling tank) with liquid phase fractionation: 120 to 200 m3, number of inlets/outlets: 2</v>
          </cell>
          <cell r="H6960" t="str">
            <v>шт.</v>
          </cell>
          <cell r="I6960" t="str">
            <v>pcs.</v>
          </cell>
          <cell r="J6960">
            <v>0</v>
          </cell>
          <cell r="K6960">
            <v>0</v>
          </cell>
          <cell r="L6960" t="str">
            <v>KQ-98-00</v>
          </cell>
          <cell r="M6960" t="str">
            <v>ПНР, без ед. изм.</v>
          </cell>
          <cell r="N6960">
            <v>0</v>
          </cell>
          <cell r="O6960" t="str">
            <v>KQ-98-12</v>
          </cell>
          <cell r="P6960" t="str">
            <v>ПНР статического оборудования, шт.</v>
          </cell>
          <cell r="Q6960">
            <v>1</v>
          </cell>
        </row>
        <row r="6961">
          <cell r="E6961" t="str">
            <v>CM00-00-26-097</v>
          </cell>
          <cell r="F6961" t="str">
            <v>Емкостное оборудование работающее с горючими продуктами при наличии отстойника с разделением жидкой фазы на фракции: от 120 до 200 м3 количество входов/выходов 3</v>
          </cell>
          <cell r="G6961" t="str">
            <v>Tanks and vessels operating with combustible products (with a settling tank) with liquid phase fractionation: 120 to 200 m3, number of inlets/outlets: 3</v>
          </cell>
          <cell r="H6961" t="str">
            <v>шт.</v>
          </cell>
          <cell r="I6961" t="str">
            <v>pcs.</v>
          </cell>
          <cell r="J6961">
            <v>0</v>
          </cell>
          <cell r="K6961">
            <v>0</v>
          </cell>
          <cell r="L6961" t="str">
            <v>KQ-98-00</v>
          </cell>
          <cell r="M6961" t="str">
            <v>ПНР, без ед. изм.</v>
          </cell>
          <cell r="N6961">
            <v>0</v>
          </cell>
          <cell r="O6961" t="str">
            <v>KQ-98-12</v>
          </cell>
          <cell r="P6961" t="str">
            <v>ПНР статического оборудования, шт.</v>
          </cell>
          <cell r="Q6961">
            <v>1</v>
          </cell>
        </row>
        <row r="6962">
          <cell r="E6962" t="str">
            <v>CM00-00-26-098</v>
          </cell>
          <cell r="F6962" t="str">
            <v>Емкостное оборудование работающее с горючими продуктами при наличии отстойника с разделением жидкой фазы на фракции: от 120 до 200 м3 количество входов/выходов 4</v>
          </cell>
          <cell r="G6962" t="str">
            <v>Tanks and vessels operating with combustible products (with a settling tank) with liquid phase fractionation: 120 to 200 m3, number of inlets/outlets: 4</v>
          </cell>
          <cell r="H6962" t="str">
            <v>шт.</v>
          </cell>
          <cell r="I6962" t="str">
            <v>pcs.</v>
          </cell>
          <cell r="J6962">
            <v>0</v>
          </cell>
          <cell r="K6962">
            <v>0</v>
          </cell>
          <cell r="L6962" t="str">
            <v>KQ-98-00</v>
          </cell>
          <cell r="M6962" t="str">
            <v>ПНР, без ед. изм.</v>
          </cell>
          <cell r="N6962">
            <v>0</v>
          </cell>
          <cell r="O6962" t="str">
            <v>KQ-98-12</v>
          </cell>
          <cell r="P6962" t="str">
            <v>ПНР статического оборудования, шт.</v>
          </cell>
          <cell r="Q6962">
            <v>1</v>
          </cell>
        </row>
        <row r="6963">
          <cell r="E6963" t="str">
            <v>CM00-00-26-099</v>
          </cell>
          <cell r="F6963" t="str">
            <v>Емкостное оборудование работающее с горючими продуктами при наличии отстойника с разделением жидкой фазы на фракции: от 120 до 200 м3 количество входов/выходов 5</v>
          </cell>
          <cell r="G6963" t="str">
            <v>Tanks and vessels operating with combustible products (with a settling tank) with liquid phase fractionation: 120 to 200 m3, number of inlets/outlets: 5</v>
          </cell>
          <cell r="H6963" t="str">
            <v>шт.</v>
          </cell>
          <cell r="I6963" t="str">
            <v>pcs.</v>
          </cell>
          <cell r="J6963">
            <v>0</v>
          </cell>
          <cell r="K6963">
            <v>0</v>
          </cell>
          <cell r="L6963" t="str">
            <v>KQ-98-00</v>
          </cell>
          <cell r="M6963" t="str">
            <v>ПНР, без ед. изм.</v>
          </cell>
          <cell r="N6963">
            <v>0</v>
          </cell>
          <cell r="O6963" t="str">
            <v>KQ-98-12</v>
          </cell>
          <cell r="P6963" t="str">
            <v>ПНР статического оборудования, шт.</v>
          </cell>
          <cell r="Q6963">
            <v>1</v>
          </cell>
        </row>
        <row r="6964">
          <cell r="E6964" t="str">
            <v>CM00-00-26-100</v>
          </cell>
          <cell r="F6964" t="str">
            <v>Емкостное оборудование работающее с горючими продуктами при наличии отстойника с разделением жидкой фазы на фракции: от 120 до 200 м3 количество входов/выходов свыше 5</v>
          </cell>
          <cell r="G6964" t="str">
            <v>Tanks and vessels operating with combustible products (with a settling tank) with liquid phase fractionation: 120 to 200 m3, number of inlets/outlets: more than 5</v>
          </cell>
          <cell r="H6964" t="str">
            <v>шт.</v>
          </cell>
          <cell r="I6964" t="str">
            <v>pcs.</v>
          </cell>
          <cell r="J6964">
            <v>0</v>
          </cell>
          <cell r="K6964">
            <v>0</v>
          </cell>
          <cell r="L6964" t="str">
            <v>KQ-98-00</v>
          </cell>
          <cell r="M6964" t="str">
            <v>ПНР, без ед. изм.</v>
          </cell>
          <cell r="N6964">
            <v>0</v>
          </cell>
          <cell r="O6964" t="str">
            <v>KQ-98-12</v>
          </cell>
          <cell r="P6964" t="str">
            <v>ПНР статического оборудования, шт.</v>
          </cell>
          <cell r="Q6964">
            <v>1</v>
          </cell>
        </row>
        <row r="6965">
          <cell r="E6965" t="str">
            <v>CM00-00-26-101</v>
          </cell>
          <cell r="F6965" t="str">
            <v>Емкостное оборудование работающее с горючими продуктами при наличии отстойника с разделением жидкой фазы на фракции: свыше 200 м3 количество входов/выходов 2</v>
          </cell>
          <cell r="G6965" t="str">
            <v>Tanks and vessels operating with combustible products (with a settling tank) with liquid phase fractionation: over 200 m3, number of inlets/outlets: 2</v>
          </cell>
          <cell r="H6965" t="str">
            <v>шт.</v>
          </cell>
          <cell r="I6965" t="str">
            <v>pcs.</v>
          </cell>
          <cell r="J6965">
            <v>0</v>
          </cell>
          <cell r="K6965">
            <v>0</v>
          </cell>
          <cell r="L6965" t="str">
            <v>KQ-98-00</v>
          </cell>
          <cell r="M6965" t="str">
            <v>ПНР, без ед. изм.</v>
          </cell>
          <cell r="N6965">
            <v>0</v>
          </cell>
          <cell r="O6965" t="str">
            <v>KQ-98-12</v>
          </cell>
          <cell r="P6965" t="str">
            <v>ПНР статического оборудования, шт.</v>
          </cell>
          <cell r="Q6965">
            <v>1</v>
          </cell>
        </row>
        <row r="6966">
          <cell r="E6966" t="str">
            <v>CM00-00-26-102</v>
          </cell>
          <cell r="F6966" t="str">
            <v>Емкостное оборудование работающее с горючими продуктами при наличии отстойника с разделением жидкой фазы на фракции: свыше 200 м3 количество входов/выходов 3</v>
          </cell>
          <cell r="G6966" t="str">
            <v>Tanks and vessels operating with combustible products (with a settling tank) with liquid phase fractionation: over 200 m3, number of inlets/outlets: 3</v>
          </cell>
          <cell r="H6966" t="str">
            <v>шт.</v>
          </cell>
          <cell r="I6966" t="str">
            <v>pcs.</v>
          </cell>
          <cell r="J6966">
            <v>0</v>
          </cell>
          <cell r="K6966">
            <v>0</v>
          </cell>
          <cell r="L6966" t="str">
            <v>KQ-98-00</v>
          </cell>
          <cell r="M6966" t="str">
            <v>ПНР, без ед. изм.</v>
          </cell>
          <cell r="N6966">
            <v>0</v>
          </cell>
          <cell r="O6966" t="str">
            <v>KQ-98-12</v>
          </cell>
          <cell r="P6966" t="str">
            <v>ПНР статического оборудования, шт.</v>
          </cell>
          <cell r="Q6966">
            <v>1</v>
          </cell>
        </row>
        <row r="6967">
          <cell r="E6967" t="str">
            <v>CM00-00-26-103</v>
          </cell>
          <cell r="F6967" t="str">
            <v>Емкостное оборудование работающее с горючими продуктами при наличии отстойника с разделением жидкой фазы на фракции: свыше 200 м3 количество входов/выходов 4</v>
          </cell>
          <cell r="G6967" t="str">
            <v>Tanks and vessels operating with combustible products (with a settling tank) with liquid phase fractionation: over 200 m3, number of inlets/outlets: 4</v>
          </cell>
          <cell r="H6967" t="str">
            <v>шт.</v>
          </cell>
          <cell r="I6967" t="str">
            <v>pcs.</v>
          </cell>
          <cell r="J6967">
            <v>0</v>
          </cell>
          <cell r="K6967">
            <v>0</v>
          </cell>
          <cell r="L6967" t="str">
            <v>KQ-98-00</v>
          </cell>
          <cell r="M6967" t="str">
            <v>ПНР, без ед. изм.</v>
          </cell>
          <cell r="N6967">
            <v>0</v>
          </cell>
          <cell r="O6967" t="str">
            <v>KQ-98-12</v>
          </cell>
          <cell r="P6967" t="str">
            <v>ПНР статического оборудования, шт.</v>
          </cell>
          <cell r="Q6967">
            <v>1</v>
          </cell>
        </row>
        <row r="6968">
          <cell r="E6968" t="str">
            <v>CM00-00-26-104</v>
          </cell>
          <cell r="F6968" t="str">
            <v>Емкостное оборудование работающее с горючими продуктами при наличии отстойника с разделением жидкой фазы на фракции: свыше 200 м3 количество входов/выходов 5</v>
          </cell>
          <cell r="G6968" t="str">
            <v>Tanks and vessels operating with combustible products (with a settling tank) with liquid phase fractionation: over 200 m3, number of inlets/outlets: 5</v>
          </cell>
          <cell r="H6968" t="str">
            <v>шт.</v>
          </cell>
          <cell r="I6968" t="str">
            <v>pcs.</v>
          </cell>
          <cell r="J6968">
            <v>0</v>
          </cell>
          <cell r="K6968">
            <v>0</v>
          </cell>
          <cell r="L6968" t="str">
            <v>KQ-98-00</v>
          </cell>
          <cell r="M6968" t="str">
            <v>ПНР, без ед. изм.</v>
          </cell>
          <cell r="N6968">
            <v>0</v>
          </cell>
          <cell r="O6968" t="str">
            <v>KQ-98-12</v>
          </cell>
          <cell r="P6968" t="str">
            <v>ПНР статического оборудования, шт.</v>
          </cell>
          <cell r="Q6968">
            <v>1</v>
          </cell>
        </row>
        <row r="6969">
          <cell r="E6969" t="str">
            <v>CM00-00-26-105</v>
          </cell>
          <cell r="F6969" t="str">
            <v>Емкостное оборудование работающее с горючими продуктами при наличии отстойника с разделением жидкой фазы на фракции: свыше 200 м3 количество входов/выходов свыше 5</v>
          </cell>
          <cell r="G6969" t="str">
            <v>Tanks and vessels operating with combustible products (with a settling tank) with liquid phase fractionation: over 200 m3, number of inlets/outlets: more than 5</v>
          </cell>
          <cell r="H6969" t="str">
            <v>шт.</v>
          </cell>
          <cell r="I6969" t="str">
            <v>pcs.</v>
          </cell>
          <cell r="J6969">
            <v>0</v>
          </cell>
          <cell r="K6969">
            <v>0</v>
          </cell>
          <cell r="L6969" t="str">
            <v>KQ-98-00</v>
          </cell>
          <cell r="M6969" t="str">
            <v>ПНР, без ед. изм.</v>
          </cell>
          <cell r="N6969">
            <v>0</v>
          </cell>
          <cell r="O6969" t="str">
            <v>KQ-98-12</v>
          </cell>
          <cell r="P6969" t="str">
            <v>ПНР статического оборудования, шт.</v>
          </cell>
          <cell r="Q6969">
            <v>1</v>
          </cell>
        </row>
        <row r="6970">
          <cell r="E6970" t="str">
            <v>CM00-00-27</v>
          </cell>
          <cell r="F6970" t="str">
            <v>Емкостное оборудование работающее с негорючими опасными продуктами</v>
          </cell>
          <cell r="G6970" t="str">
            <v>Tanks and vessels operating with non-combustible hazardous products</v>
          </cell>
        </row>
        <row r="6971">
          <cell r="E6971" t="str">
            <v>CM00-00-27-001</v>
          </cell>
          <cell r="F6971" t="str">
            <v>Емкостное оборудование работающее с негорючими опасными продуктами при наличии параметров автоматического регулирования технологического процесса: до 10 м3 количество входов/выходов 2</v>
          </cell>
          <cell r="G6971" t="str">
            <v>Tanks and vessels operating with non-combustible hazardous products when parameters of process automatic control are available: up to 10 m3, number of inlets/outlets: 2</v>
          </cell>
          <cell r="H6971" t="str">
            <v>шт.</v>
          </cell>
          <cell r="I6971" t="str">
            <v>pcs.</v>
          </cell>
          <cell r="J6971">
            <v>0</v>
          </cell>
          <cell r="K6971">
            <v>0</v>
          </cell>
          <cell r="L6971" t="str">
            <v>KQ-98-00</v>
          </cell>
          <cell r="M6971" t="str">
            <v>ПНР, без ед. изм.</v>
          </cell>
          <cell r="N6971">
            <v>0</v>
          </cell>
          <cell r="O6971" t="str">
            <v>KQ-98-12</v>
          </cell>
          <cell r="P6971" t="str">
            <v>ПНР статического оборудования, шт.</v>
          </cell>
          <cell r="Q6971">
            <v>1</v>
          </cell>
        </row>
        <row r="6972">
          <cell r="E6972" t="str">
            <v>CM00-00-27-002</v>
          </cell>
          <cell r="F6972" t="str">
            <v>Емкостное оборудование работающее с негорючими опасными продуктами при наличии параметров автоматического регулирования технологического процесса: до 10 м3 количество входов/выходов 3</v>
          </cell>
          <cell r="G6972" t="str">
            <v>Tanks and vessels operating with non-combustible hazardous products when parameters of process automatic control are available: up to 10 m3, number of inlets/outlets: 3</v>
          </cell>
          <cell r="H6972" t="str">
            <v>шт.</v>
          </cell>
          <cell r="I6972" t="str">
            <v>pcs.</v>
          </cell>
          <cell r="J6972">
            <v>0</v>
          </cell>
          <cell r="K6972">
            <v>0</v>
          </cell>
          <cell r="L6972" t="str">
            <v>KQ-98-00</v>
          </cell>
          <cell r="M6972" t="str">
            <v>ПНР, без ед. изм.</v>
          </cell>
          <cell r="N6972">
            <v>0</v>
          </cell>
          <cell r="O6972" t="str">
            <v>KQ-98-12</v>
          </cell>
          <cell r="P6972" t="str">
            <v>ПНР статического оборудования, шт.</v>
          </cell>
          <cell r="Q6972">
            <v>1</v>
          </cell>
        </row>
        <row r="6973">
          <cell r="E6973" t="str">
            <v>CM00-00-27-003</v>
          </cell>
          <cell r="F6973" t="str">
            <v>Емкостное оборудование работающее с негорючими опасными продуктами при наличии параметров автоматического регулирования технологического процесса: до 10 м3 количество входов/выходов 4</v>
          </cell>
          <cell r="G6973" t="str">
            <v>Tanks and vessels operating with non-combustible hazardous products when parameters of process automatic control are available: up to 10 m3, number of inlets/outlets: 4</v>
          </cell>
          <cell r="H6973" t="str">
            <v>шт.</v>
          </cell>
          <cell r="I6973" t="str">
            <v>pcs.</v>
          </cell>
          <cell r="J6973">
            <v>0</v>
          </cell>
          <cell r="K6973">
            <v>0</v>
          </cell>
          <cell r="L6973" t="str">
            <v>KQ-98-00</v>
          </cell>
          <cell r="M6973" t="str">
            <v>ПНР, без ед. изм.</v>
          </cell>
          <cell r="N6973">
            <v>0</v>
          </cell>
          <cell r="O6973" t="str">
            <v>KQ-98-12</v>
          </cell>
          <cell r="P6973" t="str">
            <v>ПНР статического оборудования, шт.</v>
          </cell>
          <cell r="Q6973">
            <v>1</v>
          </cell>
        </row>
        <row r="6974">
          <cell r="E6974" t="str">
            <v>CM00-00-27-004</v>
          </cell>
          <cell r="F6974" t="str">
            <v>Емкостное оборудование работающее с негорючими опасными продуктами при наличии параметров автоматического регулирования технологического процесса: до 10 м3 количество входов/выходов 5</v>
          </cell>
          <cell r="G6974" t="str">
            <v>Tanks and vessels operating with non-combustible hazardous products when parameters of process automatic control are available: up to 10 m3, number of inlets/outlets: 5</v>
          </cell>
          <cell r="H6974" t="str">
            <v>шт.</v>
          </cell>
          <cell r="I6974" t="str">
            <v>pcs.</v>
          </cell>
          <cell r="J6974">
            <v>0</v>
          </cell>
          <cell r="K6974">
            <v>0</v>
          </cell>
          <cell r="L6974" t="str">
            <v>KQ-98-00</v>
          </cell>
          <cell r="M6974" t="str">
            <v>ПНР, без ед. изм.</v>
          </cell>
          <cell r="N6974">
            <v>0</v>
          </cell>
          <cell r="O6974" t="str">
            <v>KQ-98-12</v>
          </cell>
          <cell r="P6974" t="str">
            <v>ПНР статического оборудования, шт.</v>
          </cell>
          <cell r="Q6974">
            <v>1</v>
          </cell>
        </row>
        <row r="6975">
          <cell r="E6975" t="str">
            <v>CM00-00-27-005</v>
          </cell>
          <cell r="F6975" t="str">
            <v>Емкостное оборудование работающее с негорючими опасными продуктами при наличии параметров автоматического регулирования технологического процесса: до 10 м3 количество входов/выходов свыше 5</v>
          </cell>
          <cell r="G6975" t="str">
            <v>Tanks and vessels operating with non-combustible hazardous products when parameters of process automatic control are available: up to 10 m3, number of inlets/outlets: more than 5</v>
          </cell>
          <cell r="H6975" t="str">
            <v>шт.</v>
          </cell>
          <cell r="I6975" t="str">
            <v>pcs.</v>
          </cell>
          <cell r="J6975">
            <v>0</v>
          </cell>
          <cell r="K6975">
            <v>0</v>
          </cell>
          <cell r="L6975" t="str">
            <v>KQ-98-00</v>
          </cell>
          <cell r="M6975" t="str">
            <v>ПНР, без ед. изм.</v>
          </cell>
          <cell r="N6975">
            <v>0</v>
          </cell>
          <cell r="O6975" t="str">
            <v>KQ-98-12</v>
          </cell>
          <cell r="P6975" t="str">
            <v>ПНР статического оборудования, шт.</v>
          </cell>
          <cell r="Q6975">
            <v>1</v>
          </cell>
        </row>
        <row r="6976">
          <cell r="E6976" t="str">
            <v>CM00-00-27-006</v>
          </cell>
          <cell r="F6976" t="str">
            <v>Емкостное оборудование работающее с негорючими опасными продуктами при наличии параметров автоматического регулирования технологического процесса: от 10 до 25 м3 количество входов/выходов 2</v>
          </cell>
          <cell r="G6976" t="str">
            <v>Tanks and vessels operating with non-combustible hazardous products when parameters of process automatic control are available: 10 to 25 m3, number of inlets/outlets: 2</v>
          </cell>
          <cell r="H6976" t="str">
            <v>шт.</v>
          </cell>
          <cell r="I6976" t="str">
            <v>pcs.</v>
          </cell>
          <cell r="J6976">
            <v>0</v>
          </cell>
          <cell r="K6976">
            <v>0</v>
          </cell>
          <cell r="L6976" t="str">
            <v>KQ-98-00</v>
          </cell>
          <cell r="M6976" t="str">
            <v>ПНР, без ед. изм.</v>
          </cell>
          <cell r="N6976">
            <v>0</v>
          </cell>
          <cell r="O6976" t="str">
            <v>KQ-98-12</v>
          </cell>
          <cell r="P6976" t="str">
            <v>ПНР статического оборудования, шт.</v>
          </cell>
          <cell r="Q6976">
            <v>1</v>
          </cell>
        </row>
        <row r="6977">
          <cell r="E6977" t="str">
            <v>CM00-00-27-007</v>
          </cell>
          <cell r="F6977" t="str">
            <v>Емкостное оборудование работающее с негорючими опасными продуктами при наличии параметров автоматического регулирования технологического процесса: от 10 до 25 м3 количество входов/выходов 3</v>
          </cell>
          <cell r="G6977" t="str">
            <v>Tanks and vessels operating with non-combustible hazardous products when parameters of process automatic control are available: 10 to 25 m3, number of inlets/outlets: 3</v>
          </cell>
          <cell r="H6977" t="str">
            <v>шт.</v>
          </cell>
          <cell r="I6977" t="str">
            <v>pcs.</v>
          </cell>
          <cell r="J6977">
            <v>0</v>
          </cell>
          <cell r="K6977">
            <v>0</v>
          </cell>
          <cell r="L6977" t="str">
            <v>KQ-98-00</v>
          </cell>
          <cell r="M6977" t="str">
            <v>ПНР, без ед. изм.</v>
          </cell>
          <cell r="N6977">
            <v>0</v>
          </cell>
          <cell r="O6977" t="str">
            <v>KQ-98-12</v>
          </cell>
          <cell r="P6977" t="str">
            <v>ПНР статического оборудования, шт.</v>
          </cell>
          <cell r="Q6977">
            <v>1</v>
          </cell>
        </row>
        <row r="6978">
          <cell r="E6978" t="str">
            <v>CM00-00-27-008</v>
          </cell>
          <cell r="F6978" t="str">
            <v>Емкостное оборудование работающее с негорючими опасными продуктами при наличии параметров автоматического регулирования технологического процесса: от 10 до 25 м3 количество входов/выходов 4</v>
          </cell>
          <cell r="G6978" t="str">
            <v>Tanks and vessels operating with non-combustible hazardous products when parameters of process automatic control are available: 10 to 25 m3, number of inlets/outlets: 4</v>
          </cell>
          <cell r="H6978" t="str">
            <v>шт.</v>
          </cell>
          <cell r="I6978" t="str">
            <v>pcs.</v>
          </cell>
          <cell r="J6978">
            <v>0</v>
          </cell>
          <cell r="K6978">
            <v>0</v>
          </cell>
          <cell r="L6978" t="str">
            <v>KQ-98-00</v>
          </cell>
          <cell r="M6978" t="str">
            <v>ПНР, без ед. изм.</v>
          </cell>
          <cell r="N6978">
            <v>0</v>
          </cell>
          <cell r="O6978" t="str">
            <v>KQ-98-12</v>
          </cell>
          <cell r="P6978" t="str">
            <v>ПНР статического оборудования, шт.</v>
          </cell>
          <cell r="Q6978">
            <v>1</v>
          </cell>
        </row>
        <row r="6979">
          <cell r="E6979" t="str">
            <v>CM00-00-27-009</v>
          </cell>
          <cell r="F6979" t="str">
            <v>Емкостное оборудование работающее с негорючими опасными продуктами при наличии параметров автоматического регулирования технологического процесса: от 10 до 25 м3 количество входов/выходов 5</v>
          </cell>
          <cell r="G6979" t="str">
            <v>Tanks and vessels operating with non-combustible hazardous products when parameters of process automatic control are available: 10 to 25 m3, number of inlets/outlets: 5</v>
          </cell>
          <cell r="H6979" t="str">
            <v>шт.</v>
          </cell>
          <cell r="I6979" t="str">
            <v>pcs.</v>
          </cell>
          <cell r="J6979">
            <v>0</v>
          </cell>
          <cell r="K6979">
            <v>0</v>
          </cell>
          <cell r="L6979" t="str">
            <v>KQ-98-00</v>
          </cell>
          <cell r="M6979" t="str">
            <v>ПНР, без ед. изм.</v>
          </cell>
          <cell r="N6979">
            <v>0</v>
          </cell>
          <cell r="O6979" t="str">
            <v>KQ-98-12</v>
          </cell>
          <cell r="P6979" t="str">
            <v>ПНР статического оборудования, шт.</v>
          </cell>
          <cell r="Q6979">
            <v>1</v>
          </cell>
        </row>
        <row r="6980">
          <cell r="E6980" t="str">
            <v>CM00-00-27-010</v>
          </cell>
          <cell r="F6980" t="str">
            <v>Емкостное оборудование работающее с негорючими опасными продуктами при наличии параметров автоматического регулирования технологического процесса: от 10 до 25 м3 количество входов/выходов свыше 5</v>
          </cell>
          <cell r="G6980" t="str">
            <v>Tanks and vessels operating with non-combustible hazardous products when parameters of process automatic control are available: 10 to 25 m3, number of inlets/outlets: more than 5</v>
          </cell>
          <cell r="H6980" t="str">
            <v>шт.</v>
          </cell>
          <cell r="I6980" t="str">
            <v>pcs.</v>
          </cell>
          <cell r="J6980">
            <v>0</v>
          </cell>
          <cell r="K6980">
            <v>0</v>
          </cell>
          <cell r="L6980" t="str">
            <v>KQ-98-00</v>
          </cell>
          <cell r="M6980" t="str">
            <v>ПНР, без ед. изм.</v>
          </cell>
          <cell r="N6980">
            <v>0</v>
          </cell>
          <cell r="O6980" t="str">
            <v>KQ-98-12</v>
          </cell>
          <cell r="P6980" t="str">
            <v>ПНР статического оборудования, шт.</v>
          </cell>
          <cell r="Q6980">
            <v>1</v>
          </cell>
        </row>
        <row r="6981">
          <cell r="E6981" t="str">
            <v>CM00-00-27-011</v>
          </cell>
          <cell r="F6981" t="str">
            <v>Емкостное оборудование работающее с негорючими опасными продуктами при наличии параметров автоматического регулирования технологического процесса: от 25 до 45 м3 количество входов/выходов 2</v>
          </cell>
          <cell r="G6981" t="str">
            <v>Tanks and vessels operating with non-combustible hazardous products when parameters of process automatic control are available: 25 to 45 m3, number of inlets/outlets: 2</v>
          </cell>
          <cell r="H6981" t="str">
            <v>шт.</v>
          </cell>
          <cell r="I6981" t="str">
            <v>pcs.</v>
          </cell>
          <cell r="J6981">
            <v>0</v>
          </cell>
          <cell r="K6981">
            <v>0</v>
          </cell>
          <cell r="L6981" t="str">
            <v>KQ-98-00</v>
          </cell>
          <cell r="M6981" t="str">
            <v>ПНР, без ед. изм.</v>
          </cell>
          <cell r="N6981">
            <v>0</v>
          </cell>
          <cell r="O6981" t="str">
            <v>KQ-98-12</v>
          </cell>
          <cell r="P6981" t="str">
            <v>ПНР статического оборудования, шт.</v>
          </cell>
          <cell r="Q6981">
            <v>1</v>
          </cell>
        </row>
        <row r="6982">
          <cell r="E6982" t="str">
            <v>CM00-00-27-012</v>
          </cell>
          <cell r="F6982" t="str">
            <v>Емкостное оборудование работающее с негорючими опасными продуктами при наличии параметров автоматического регулирования технологического процесса: от 25 до 45 м3 количество входов/выходов 3</v>
          </cell>
          <cell r="G6982" t="str">
            <v>Tanks and vessels operating with non-combustible hazardous products when parameters of process automatic control are available: 25 to 45 m3, number of inlets/outlets: 3</v>
          </cell>
          <cell r="H6982" t="str">
            <v>шт.</v>
          </cell>
          <cell r="I6982" t="str">
            <v>pcs.</v>
          </cell>
          <cell r="J6982">
            <v>0</v>
          </cell>
          <cell r="K6982">
            <v>0</v>
          </cell>
          <cell r="L6982" t="str">
            <v>KQ-98-00</v>
          </cell>
          <cell r="M6982" t="str">
            <v>ПНР, без ед. изм.</v>
          </cell>
          <cell r="N6982">
            <v>0</v>
          </cell>
          <cell r="O6982" t="str">
            <v>KQ-98-12</v>
          </cell>
          <cell r="P6982" t="str">
            <v>ПНР статического оборудования, шт.</v>
          </cell>
          <cell r="Q6982">
            <v>1</v>
          </cell>
        </row>
        <row r="6983">
          <cell r="E6983" t="str">
            <v>CM00-00-27-013</v>
          </cell>
          <cell r="F6983" t="str">
            <v>Емкостное оборудование работающее с негорючими опасными продуктами при наличии параметров автоматического регулирования технологического процесса: от 25 до 45 м3 количество входов/выходов 4</v>
          </cell>
          <cell r="G6983" t="str">
            <v>Tanks and vessels operating with non-combustible hazardous products when parameters of process automatic control are available: 25 to 45 m3, number of inlets/outlets: 4</v>
          </cell>
          <cell r="H6983" t="str">
            <v>шт.</v>
          </cell>
          <cell r="I6983" t="str">
            <v>pcs.</v>
          </cell>
          <cell r="J6983">
            <v>0</v>
          </cell>
          <cell r="K6983">
            <v>0</v>
          </cell>
          <cell r="L6983" t="str">
            <v>KQ-98-00</v>
          </cell>
          <cell r="M6983" t="str">
            <v>ПНР, без ед. изм.</v>
          </cell>
          <cell r="N6983">
            <v>0</v>
          </cell>
          <cell r="O6983" t="str">
            <v>KQ-98-12</v>
          </cell>
          <cell r="P6983" t="str">
            <v>ПНР статического оборудования, шт.</v>
          </cell>
          <cell r="Q6983">
            <v>1</v>
          </cell>
        </row>
        <row r="6984">
          <cell r="E6984" t="str">
            <v>CM00-00-27-014</v>
          </cell>
          <cell r="F6984" t="str">
            <v>Емкостное оборудование работающее с негорючими опасными продуктами при наличии параметров автоматического регулирования технологического процесса: от 25 до 45 м3 количество входов/выходов 5</v>
          </cell>
          <cell r="G6984" t="str">
            <v>Tanks and vessels operating with non-combustible hazardous products when parameters of process automatic control are available: 25 to 45 m3, number of inlets/outlets: 5</v>
          </cell>
          <cell r="H6984" t="str">
            <v>шт.</v>
          </cell>
          <cell r="I6984" t="str">
            <v>pcs.</v>
          </cell>
          <cell r="J6984">
            <v>0</v>
          </cell>
          <cell r="K6984">
            <v>0</v>
          </cell>
          <cell r="L6984" t="str">
            <v>KQ-98-00</v>
          </cell>
          <cell r="M6984" t="str">
            <v>ПНР, без ед. изм.</v>
          </cell>
          <cell r="N6984">
            <v>0</v>
          </cell>
          <cell r="O6984" t="str">
            <v>KQ-98-12</v>
          </cell>
          <cell r="P6984" t="str">
            <v>ПНР статического оборудования, шт.</v>
          </cell>
          <cell r="Q6984">
            <v>1</v>
          </cell>
        </row>
        <row r="6985">
          <cell r="E6985" t="str">
            <v>CM00-00-27-015</v>
          </cell>
          <cell r="F6985" t="str">
            <v>Емкостное оборудование работающее с негорючими опасными продуктами при наличии параметров автоматического регулирования технологического процесса: от 25 до 45 м3 количество входов/выходов свыше 5</v>
          </cell>
          <cell r="G6985" t="str">
            <v>Tanks and vessels operating with non-combustible hazardous products when parameters of process automatic control are available: 25 to 45 m3, number of inlets/outlets: more than 5</v>
          </cell>
          <cell r="H6985" t="str">
            <v>шт.</v>
          </cell>
          <cell r="I6985" t="str">
            <v>pcs.</v>
          </cell>
          <cell r="J6985">
            <v>0</v>
          </cell>
          <cell r="K6985">
            <v>0</v>
          </cell>
          <cell r="L6985" t="str">
            <v>KQ-98-00</v>
          </cell>
          <cell r="M6985" t="str">
            <v>ПНР, без ед. изм.</v>
          </cell>
          <cell r="N6985">
            <v>0</v>
          </cell>
          <cell r="O6985" t="str">
            <v>KQ-98-12</v>
          </cell>
          <cell r="P6985" t="str">
            <v>ПНР статического оборудования, шт.</v>
          </cell>
          <cell r="Q6985">
            <v>1</v>
          </cell>
        </row>
        <row r="6986">
          <cell r="E6986" t="str">
            <v>CM00-00-27-016</v>
          </cell>
          <cell r="F6986" t="str">
            <v>Емкостное оборудование работающее с негорючими опасными продуктами при наличии параметров автоматического регулирования технологического процесса: от 45 до 80 м3 количество входов/выходов 2</v>
          </cell>
          <cell r="G6986" t="str">
            <v>Tanks and vessels operating with non-combustible hazardous products when parameters of process automatic control are available: 45 to 80 m3, number of inlets/outlets: 2</v>
          </cell>
          <cell r="H6986" t="str">
            <v>шт.</v>
          </cell>
          <cell r="I6986" t="str">
            <v>pcs.</v>
          </cell>
          <cell r="J6986">
            <v>0</v>
          </cell>
          <cell r="K6986">
            <v>0</v>
          </cell>
          <cell r="L6986" t="str">
            <v>KQ-98-00</v>
          </cell>
          <cell r="M6986" t="str">
            <v>ПНР, без ед. изм.</v>
          </cell>
          <cell r="N6986">
            <v>0</v>
          </cell>
          <cell r="O6986" t="str">
            <v>KQ-98-12</v>
          </cell>
          <cell r="P6986" t="str">
            <v>ПНР статического оборудования, шт.</v>
          </cell>
          <cell r="Q6986">
            <v>1</v>
          </cell>
        </row>
        <row r="6987">
          <cell r="E6987" t="str">
            <v>CM00-00-27-017</v>
          </cell>
          <cell r="F6987" t="str">
            <v>Емкостное оборудование работающее с негорючими опасными продуктами при наличии параметров автоматического регулирования технологического процесса: от 45 до 80 м3 количество входов/выходов 3</v>
          </cell>
          <cell r="G6987" t="str">
            <v>Tanks and vessels operating with non-combustible hazardous products when parameters of process automatic control are available: 45 to 80 m3, number of inlets/outlets: 3</v>
          </cell>
          <cell r="H6987" t="str">
            <v>шт.</v>
          </cell>
          <cell r="I6987" t="str">
            <v>pcs.</v>
          </cell>
          <cell r="J6987">
            <v>0</v>
          </cell>
          <cell r="K6987">
            <v>0</v>
          </cell>
          <cell r="L6987" t="str">
            <v>KQ-98-00</v>
          </cell>
          <cell r="M6987" t="str">
            <v>ПНР, без ед. изм.</v>
          </cell>
          <cell r="N6987">
            <v>0</v>
          </cell>
          <cell r="O6987" t="str">
            <v>KQ-98-12</v>
          </cell>
          <cell r="P6987" t="str">
            <v>ПНР статического оборудования, шт.</v>
          </cell>
          <cell r="Q6987">
            <v>1</v>
          </cell>
        </row>
        <row r="6988">
          <cell r="E6988" t="str">
            <v>CM00-00-27-018</v>
          </cell>
          <cell r="F6988" t="str">
            <v>Емкостное оборудование работающее с негорючими опасными продуктами при наличии параметров автоматического регулирования технологического процесса: от 45 до 80 м3 количество входов/выходов 4</v>
          </cell>
          <cell r="G6988" t="str">
            <v>Tanks and vessels operating with non-combustible hazardous products when parameters of process automatic control are available: 45 to 80 m3, number of inlets/outlets: 4</v>
          </cell>
          <cell r="H6988" t="str">
            <v>шт.</v>
          </cell>
          <cell r="I6988" t="str">
            <v>pcs.</v>
          </cell>
          <cell r="J6988">
            <v>0</v>
          </cell>
          <cell r="K6988">
            <v>0</v>
          </cell>
          <cell r="L6988" t="str">
            <v>KQ-98-00</v>
          </cell>
          <cell r="M6988" t="str">
            <v>ПНР, без ед. изм.</v>
          </cell>
          <cell r="N6988">
            <v>0</v>
          </cell>
          <cell r="O6988" t="str">
            <v>KQ-98-12</v>
          </cell>
          <cell r="P6988" t="str">
            <v>ПНР статического оборудования, шт.</v>
          </cell>
          <cell r="Q6988">
            <v>1</v>
          </cell>
        </row>
        <row r="6989">
          <cell r="E6989" t="str">
            <v>CM00-00-27-019</v>
          </cell>
          <cell r="F6989" t="str">
            <v>Емкостное оборудование работающее с негорючими опасными продуктами при наличии параметров автоматического регулирования технологического процесса: от 45 до 80 м3 количество входов/выходов 5</v>
          </cell>
          <cell r="G6989" t="str">
            <v>Tanks and vessels operating with non-combustible hazardous products when parameters of process automatic control are available: 45 to 80 m3, number of inlets/outlets: 5</v>
          </cell>
          <cell r="H6989" t="str">
            <v>шт.</v>
          </cell>
          <cell r="I6989" t="str">
            <v>pcs.</v>
          </cell>
          <cell r="J6989">
            <v>0</v>
          </cell>
          <cell r="K6989">
            <v>0</v>
          </cell>
          <cell r="L6989" t="str">
            <v>KQ-98-00</v>
          </cell>
          <cell r="M6989" t="str">
            <v>ПНР, без ед. изм.</v>
          </cell>
          <cell r="N6989">
            <v>0</v>
          </cell>
          <cell r="O6989" t="str">
            <v>KQ-98-12</v>
          </cell>
          <cell r="P6989" t="str">
            <v>ПНР статического оборудования, шт.</v>
          </cell>
          <cell r="Q6989">
            <v>1</v>
          </cell>
        </row>
        <row r="6990">
          <cell r="E6990" t="str">
            <v>CM00-00-27-020</v>
          </cell>
          <cell r="F6990" t="str">
            <v>Емкостное оборудование работающее с негорючими опасными продуктами при наличии параметров автоматического регулирования технологического процесса: от 45 до 80 м3 количество входов/выходов свыше 5</v>
          </cell>
          <cell r="G6990" t="str">
            <v>Tanks and vessels operating with non-combustible hazardous products when parameters of process automatic control are available: 45 to 80 m3, number of inlets/outlets: more than 5</v>
          </cell>
          <cell r="H6990" t="str">
            <v>шт.</v>
          </cell>
          <cell r="I6990" t="str">
            <v>pcs.</v>
          </cell>
          <cell r="J6990">
            <v>0</v>
          </cell>
          <cell r="K6990">
            <v>0</v>
          </cell>
          <cell r="L6990" t="str">
            <v>KQ-98-00</v>
          </cell>
          <cell r="M6990" t="str">
            <v>ПНР, без ед. изм.</v>
          </cell>
          <cell r="N6990">
            <v>0</v>
          </cell>
          <cell r="O6990" t="str">
            <v>KQ-98-12</v>
          </cell>
          <cell r="P6990" t="str">
            <v>ПНР статического оборудования, шт.</v>
          </cell>
          <cell r="Q6990">
            <v>1</v>
          </cell>
        </row>
        <row r="6991">
          <cell r="E6991" t="str">
            <v>CM00-00-27-021</v>
          </cell>
          <cell r="F6991" t="str">
            <v>Емкостное оборудование работающее с негорючими опасными продуктами при наличии параметров автоматического регулирования технологического процесса: от 80 до 120 м3 количество входов/выходов 2</v>
          </cell>
          <cell r="G6991" t="str">
            <v>Tanks and vessels operating with non-combustible hazardous products when parameters of process automatic control are available: 80 to 120 m3, number of inlets/outlets: 2</v>
          </cell>
          <cell r="H6991" t="str">
            <v>шт.</v>
          </cell>
          <cell r="I6991" t="str">
            <v>pcs.</v>
          </cell>
          <cell r="J6991">
            <v>0</v>
          </cell>
          <cell r="K6991">
            <v>0</v>
          </cell>
          <cell r="L6991" t="str">
            <v>KQ-98-00</v>
          </cell>
          <cell r="M6991" t="str">
            <v>ПНР, без ед. изм.</v>
          </cell>
          <cell r="N6991">
            <v>0</v>
          </cell>
          <cell r="O6991" t="str">
            <v>KQ-98-12</v>
          </cell>
          <cell r="P6991" t="str">
            <v>ПНР статического оборудования, шт.</v>
          </cell>
          <cell r="Q6991">
            <v>1</v>
          </cell>
        </row>
        <row r="6992">
          <cell r="E6992" t="str">
            <v>CM00-00-27-022</v>
          </cell>
          <cell r="F6992" t="str">
            <v>Емкостное оборудование работающее с негорючими опасными продуктами при наличии параметров автоматического регулирования технологического процесса: от 80 до 120 м3 количество входов/выходов 3</v>
          </cell>
          <cell r="G6992" t="str">
            <v>Tanks and vessels operating with non-combustible hazardous products when parameters of process automatic control are available: 80 to 120 m3, number of inlets/outlets: 3</v>
          </cell>
          <cell r="H6992" t="str">
            <v>шт.</v>
          </cell>
          <cell r="I6992" t="str">
            <v>pcs.</v>
          </cell>
          <cell r="J6992">
            <v>0</v>
          </cell>
          <cell r="K6992">
            <v>0</v>
          </cell>
          <cell r="L6992" t="str">
            <v>KQ-98-00</v>
          </cell>
          <cell r="M6992" t="str">
            <v>ПНР, без ед. изм.</v>
          </cell>
          <cell r="N6992">
            <v>0</v>
          </cell>
          <cell r="O6992" t="str">
            <v>KQ-98-12</v>
          </cell>
          <cell r="P6992" t="str">
            <v>ПНР статического оборудования, шт.</v>
          </cell>
          <cell r="Q6992">
            <v>1</v>
          </cell>
        </row>
        <row r="6993">
          <cell r="E6993" t="str">
            <v>CM00-00-27-023</v>
          </cell>
          <cell r="F6993" t="str">
            <v>Емкостное оборудование работающее с негорючими опасными продуктами при наличии параметров автоматического регулирования технологического процесса: от 80 до 120 м3 количество входов/выходов 4</v>
          </cell>
          <cell r="G6993" t="str">
            <v>Tanks and vessels operating with non-combustible hazardous products when parameters of process automatic control are available: 80 to 120 m3, number of inlets/outlets: 4</v>
          </cell>
          <cell r="H6993" t="str">
            <v>шт.</v>
          </cell>
          <cell r="I6993" t="str">
            <v>pcs.</v>
          </cell>
          <cell r="J6993">
            <v>0</v>
          </cell>
          <cell r="K6993">
            <v>0</v>
          </cell>
          <cell r="L6993" t="str">
            <v>KQ-98-00</v>
          </cell>
          <cell r="M6993" t="str">
            <v>ПНР, без ед. изм.</v>
          </cell>
          <cell r="N6993">
            <v>0</v>
          </cell>
          <cell r="O6993" t="str">
            <v>KQ-98-12</v>
          </cell>
          <cell r="P6993" t="str">
            <v>ПНР статического оборудования, шт.</v>
          </cell>
          <cell r="Q6993">
            <v>1</v>
          </cell>
        </row>
        <row r="6994">
          <cell r="E6994" t="str">
            <v>CM00-00-27-024</v>
          </cell>
          <cell r="F6994" t="str">
            <v>Емкостное оборудование работающее с негорючими опасными продуктами при наличии параметров автоматического регулирования технологического процесса: от 80 до 120 м3 количество входов/выходов 5</v>
          </cell>
          <cell r="G6994" t="str">
            <v>Tanks and vessels operating with non-combustible hazardous products when parameters of process automatic control are available: 80 to 120 m3, number of inlets/outlets: 5</v>
          </cell>
          <cell r="H6994" t="str">
            <v>шт.</v>
          </cell>
          <cell r="I6994" t="str">
            <v>pcs.</v>
          </cell>
          <cell r="J6994">
            <v>0</v>
          </cell>
          <cell r="K6994">
            <v>0</v>
          </cell>
          <cell r="L6994" t="str">
            <v>KQ-98-00</v>
          </cell>
          <cell r="M6994" t="str">
            <v>ПНР, без ед. изм.</v>
          </cell>
          <cell r="N6994">
            <v>0</v>
          </cell>
          <cell r="O6994" t="str">
            <v>KQ-98-12</v>
          </cell>
          <cell r="P6994" t="str">
            <v>ПНР статического оборудования, шт.</v>
          </cell>
          <cell r="Q6994">
            <v>1</v>
          </cell>
        </row>
        <row r="6995">
          <cell r="E6995" t="str">
            <v>CM00-00-27-025</v>
          </cell>
          <cell r="F6995" t="str">
            <v>Емкостное оборудование работающее с негорючими опасными продуктами при наличии параметров автоматического регулирования технологического процесса: от 80 до 120 м3 количество входов/выходов свыше 5</v>
          </cell>
          <cell r="G6995" t="str">
            <v>Tanks and vessels operating with non-combustible hazardous products when parameters of process automatic control are available: 80 to 120 m3, number of inlets/outlets: more than 5</v>
          </cell>
          <cell r="H6995" t="str">
            <v>шт.</v>
          </cell>
          <cell r="I6995" t="str">
            <v>pcs.</v>
          </cell>
          <cell r="J6995">
            <v>0</v>
          </cell>
          <cell r="K6995">
            <v>0</v>
          </cell>
          <cell r="L6995" t="str">
            <v>KQ-98-00</v>
          </cell>
          <cell r="M6995" t="str">
            <v>ПНР, без ед. изм.</v>
          </cell>
          <cell r="N6995">
            <v>0</v>
          </cell>
          <cell r="O6995" t="str">
            <v>KQ-98-12</v>
          </cell>
          <cell r="P6995" t="str">
            <v>ПНР статического оборудования, шт.</v>
          </cell>
          <cell r="Q6995">
            <v>1</v>
          </cell>
        </row>
        <row r="6996">
          <cell r="E6996" t="str">
            <v>CM00-00-27-026</v>
          </cell>
          <cell r="F6996" t="str">
            <v>Емкостное оборудование работающее с негорючими опасными продуктами при наличии параметров автоматического регулирования технологического процесса: от 120 до 200 м3 количество входов/выходов 2</v>
          </cell>
          <cell r="G6996" t="str">
            <v>Tanks and vessels operating with non-combustible hazardous products when parameters of process automatic control are available: 120 to 200 m3, number of inlets/outlets: 2</v>
          </cell>
          <cell r="H6996" t="str">
            <v>шт.</v>
          </cell>
          <cell r="I6996" t="str">
            <v>pcs.</v>
          </cell>
          <cell r="J6996">
            <v>0</v>
          </cell>
          <cell r="K6996">
            <v>0</v>
          </cell>
          <cell r="L6996" t="str">
            <v>KQ-98-00</v>
          </cell>
          <cell r="M6996" t="str">
            <v>ПНР, без ед. изм.</v>
          </cell>
          <cell r="N6996">
            <v>0</v>
          </cell>
          <cell r="O6996" t="str">
            <v>KQ-98-12</v>
          </cell>
          <cell r="P6996" t="str">
            <v>ПНР статического оборудования, шт.</v>
          </cell>
          <cell r="Q6996">
            <v>1</v>
          </cell>
        </row>
        <row r="6997">
          <cell r="E6997" t="str">
            <v>CM00-00-27-027</v>
          </cell>
          <cell r="F6997" t="str">
            <v>Емкостное оборудование работающее с негорючими опасными продуктами при наличии параметров автоматического регулирования технологического процесса: от 120 до 200 м3 количество входов/выходов 3</v>
          </cell>
          <cell r="G6997" t="str">
            <v>Tanks and vessels operating with non-combustible hazardous products when parameters of process automatic control are available: 120 to 200 m3, number of inlets/outlets: 3</v>
          </cell>
          <cell r="H6997" t="str">
            <v>шт.</v>
          </cell>
          <cell r="I6997" t="str">
            <v>pcs.</v>
          </cell>
          <cell r="J6997">
            <v>0</v>
          </cell>
          <cell r="K6997">
            <v>0</v>
          </cell>
          <cell r="L6997" t="str">
            <v>KQ-98-00</v>
          </cell>
          <cell r="M6997" t="str">
            <v>ПНР, без ед. изм.</v>
          </cell>
          <cell r="N6997">
            <v>0</v>
          </cell>
          <cell r="O6997" t="str">
            <v>KQ-98-12</v>
          </cell>
          <cell r="P6997" t="str">
            <v>ПНР статического оборудования, шт.</v>
          </cell>
          <cell r="Q6997">
            <v>1</v>
          </cell>
        </row>
        <row r="6998">
          <cell r="E6998" t="str">
            <v>CM00-00-27-028</v>
          </cell>
          <cell r="F6998" t="str">
            <v>Емкостное оборудование работающее с негорючими опасными продуктами при наличии параметров автоматического регулирования технологического процесса: от 120 до 200 м3 количество входов/выходов 4</v>
          </cell>
          <cell r="G6998" t="str">
            <v>Tanks and vessels operating with non-combustible hazardous products when parameters of process automatic control are available: 120 to 200 m3, number of inlets/outlets: 4</v>
          </cell>
          <cell r="H6998" t="str">
            <v>шт.</v>
          </cell>
          <cell r="I6998" t="str">
            <v>pcs.</v>
          </cell>
          <cell r="J6998">
            <v>0</v>
          </cell>
          <cell r="K6998">
            <v>0</v>
          </cell>
          <cell r="L6998" t="str">
            <v>KQ-98-00</v>
          </cell>
          <cell r="M6998" t="str">
            <v>ПНР, без ед. изм.</v>
          </cell>
          <cell r="N6998">
            <v>0</v>
          </cell>
          <cell r="O6998" t="str">
            <v>KQ-98-12</v>
          </cell>
          <cell r="P6998" t="str">
            <v>ПНР статического оборудования, шт.</v>
          </cell>
          <cell r="Q6998">
            <v>1</v>
          </cell>
        </row>
        <row r="6999">
          <cell r="E6999" t="str">
            <v>CM00-00-27-029</v>
          </cell>
          <cell r="F6999" t="str">
            <v>Емкостное оборудование работающее с негорючими опасными продуктами при наличии параметров автоматического регулирования технологического процесса: от 120 до 200 м3 количество входов/выходов 5</v>
          </cell>
          <cell r="G6999" t="str">
            <v>Tanks and vessels operating with non-combustible hazardous products when parameters of process automatic control are available: 120 to 200 m3, number of inlets/outlets: 5</v>
          </cell>
          <cell r="H6999" t="str">
            <v>шт.</v>
          </cell>
          <cell r="I6999" t="str">
            <v>pcs.</v>
          </cell>
          <cell r="J6999">
            <v>0</v>
          </cell>
          <cell r="K6999">
            <v>0</v>
          </cell>
          <cell r="L6999" t="str">
            <v>KQ-98-00</v>
          </cell>
          <cell r="M6999" t="str">
            <v>ПНР, без ед. изм.</v>
          </cell>
          <cell r="N6999">
            <v>0</v>
          </cell>
          <cell r="O6999" t="str">
            <v>KQ-98-12</v>
          </cell>
          <cell r="P6999" t="str">
            <v>ПНР статического оборудования, шт.</v>
          </cell>
          <cell r="Q6999">
            <v>1</v>
          </cell>
        </row>
        <row r="7000">
          <cell r="E7000" t="str">
            <v>CM00-00-27-030</v>
          </cell>
          <cell r="F7000" t="str">
            <v>Емкостное оборудование работающее с негорючими опасными продуктами при наличии параметров автоматического регулирования технологического процесса: от 120 до 200 м3 количество входов/выходов свыше 5</v>
          </cell>
          <cell r="G7000" t="str">
            <v>Tanks and vessels operating with non-combustible hazardous products when parameters of process automatic control are available: 120 to 200 m3, number of inlets/outlets: more than 5</v>
          </cell>
          <cell r="H7000" t="str">
            <v>шт.</v>
          </cell>
          <cell r="I7000" t="str">
            <v>pcs.</v>
          </cell>
          <cell r="J7000">
            <v>0</v>
          </cell>
          <cell r="K7000">
            <v>0</v>
          </cell>
          <cell r="L7000" t="str">
            <v>KQ-98-00</v>
          </cell>
          <cell r="M7000" t="str">
            <v>ПНР, без ед. изм.</v>
          </cell>
          <cell r="N7000">
            <v>0</v>
          </cell>
          <cell r="O7000" t="str">
            <v>KQ-98-12</v>
          </cell>
          <cell r="P7000" t="str">
            <v>ПНР статического оборудования, шт.</v>
          </cell>
          <cell r="Q7000">
            <v>1</v>
          </cell>
        </row>
        <row r="7001">
          <cell r="E7001" t="str">
            <v>CM00-00-27-031</v>
          </cell>
          <cell r="F7001" t="str">
            <v>Емкостное оборудование работающее с негорючими опасными продуктами при наличии параметров автоматического регулирования технологического процесса: свыше 200 м3 количество входов/выходов 2</v>
          </cell>
          <cell r="G7001" t="str">
            <v>Tanks and vessels operating with non-combustible hazardous products when parameters of process automatic control are available: over 200 m3, number of inlets/outlets: 2</v>
          </cell>
          <cell r="H7001" t="str">
            <v>шт.</v>
          </cell>
          <cell r="I7001" t="str">
            <v>pcs.</v>
          </cell>
          <cell r="J7001">
            <v>0</v>
          </cell>
          <cell r="K7001">
            <v>0</v>
          </cell>
          <cell r="L7001" t="str">
            <v>KQ-98-00</v>
          </cell>
          <cell r="M7001" t="str">
            <v>ПНР, без ед. изм.</v>
          </cell>
          <cell r="N7001">
            <v>0</v>
          </cell>
          <cell r="O7001" t="str">
            <v>KQ-98-12</v>
          </cell>
          <cell r="P7001" t="str">
            <v>ПНР статического оборудования, шт.</v>
          </cell>
          <cell r="Q7001">
            <v>1</v>
          </cell>
        </row>
        <row r="7002">
          <cell r="E7002" t="str">
            <v>CM00-00-27-032</v>
          </cell>
          <cell r="F7002" t="str">
            <v>Емкостное оборудование работающее с негорючими опасными продуктами при наличии параметров автоматического регулирования технологического процесса: свыше 200 м3 количество входов/выходов 3</v>
          </cell>
          <cell r="G7002" t="str">
            <v>Tanks and vessels operating with non-combustible hazardous products when parameters of process automatic control are available: over 200 m3, number of inlets/outlets: 3</v>
          </cell>
          <cell r="H7002" t="str">
            <v>шт.</v>
          </cell>
          <cell r="I7002" t="str">
            <v>pcs.</v>
          </cell>
          <cell r="J7002">
            <v>0</v>
          </cell>
          <cell r="K7002">
            <v>0</v>
          </cell>
          <cell r="L7002" t="str">
            <v>KQ-98-00</v>
          </cell>
          <cell r="M7002" t="str">
            <v>ПНР, без ед. изм.</v>
          </cell>
          <cell r="N7002">
            <v>0</v>
          </cell>
          <cell r="O7002" t="str">
            <v>KQ-98-12</v>
          </cell>
          <cell r="P7002" t="str">
            <v>ПНР статического оборудования, шт.</v>
          </cell>
          <cell r="Q7002">
            <v>1</v>
          </cell>
        </row>
        <row r="7003">
          <cell r="E7003" t="str">
            <v>CM00-00-27-033</v>
          </cell>
          <cell r="F7003" t="str">
            <v>Емкостное оборудование работающее с негорючими опасными продуктами при наличии параметров автоматического регулирования технологического процесса: свыше 200 м3 количество входов/выходов 4</v>
          </cell>
          <cell r="G7003" t="str">
            <v>Tanks and vessels operating with non-combustible hazardous products when parameters of process automatic control are available: over 200 m3, number of inlets/outlets: 4</v>
          </cell>
          <cell r="H7003" t="str">
            <v>шт.</v>
          </cell>
          <cell r="I7003" t="str">
            <v>pcs.</v>
          </cell>
          <cell r="J7003">
            <v>0</v>
          </cell>
          <cell r="K7003">
            <v>0</v>
          </cell>
          <cell r="L7003" t="str">
            <v>KQ-98-00</v>
          </cell>
          <cell r="M7003" t="str">
            <v>ПНР, без ед. изм.</v>
          </cell>
          <cell r="N7003">
            <v>0</v>
          </cell>
          <cell r="O7003" t="str">
            <v>KQ-98-12</v>
          </cell>
          <cell r="P7003" t="str">
            <v>ПНР статического оборудования, шт.</v>
          </cell>
          <cell r="Q7003">
            <v>1</v>
          </cell>
        </row>
        <row r="7004">
          <cell r="E7004" t="str">
            <v>CM00-00-27-034</v>
          </cell>
          <cell r="F7004" t="str">
            <v>Емкостное оборудование работающее с негорючими опасными продуктами при наличии параметров автоматического регулирования технологического процесса: свыше 200 м3 количество входов/выходов 5</v>
          </cell>
          <cell r="G7004" t="str">
            <v>Tanks and vessels operating with non-combustible hazardous products when parameters of process automatic control are available: over 200 m3, number of inlets/outlets: 5</v>
          </cell>
          <cell r="H7004" t="str">
            <v>шт.</v>
          </cell>
          <cell r="I7004" t="str">
            <v>pcs.</v>
          </cell>
          <cell r="J7004">
            <v>0</v>
          </cell>
          <cell r="K7004">
            <v>0</v>
          </cell>
          <cell r="L7004" t="str">
            <v>KQ-98-00</v>
          </cell>
          <cell r="M7004" t="str">
            <v>ПНР, без ед. изм.</v>
          </cell>
          <cell r="N7004">
            <v>0</v>
          </cell>
          <cell r="O7004" t="str">
            <v>KQ-98-12</v>
          </cell>
          <cell r="P7004" t="str">
            <v>ПНР статического оборудования, шт.</v>
          </cell>
          <cell r="Q7004">
            <v>1</v>
          </cell>
        </row>
        <row r="7005">
          <cell r="E7005" t="str">
            <v>CM00-00-27-035</v>
          </cell>
          <cell r="F7005" t="str">
            <v>Емкостное оборудование работающее с негорючими опасными продуктами при наличии параметров автоматического регулирования технологического процесса: свыше 200 м3 количество входов/выходов свыше 5</v>
          </cell>
          <cell r="G7005" t="str">
            <v>Tanks and vessels operating with non-combustible hazardous products when parameters of process automatic control are available: over 200 m3, number of inlets/outlets: more than 5</v>
          </cell>
          <cell r="H7005" t="str">
            <v>шт.</v>
          </cell>
          <cell r="I7005" t="str">
            <v>pcs.</v>
          </cell>
          <cell r="J7005">
            <v>0</v>
          </cell>
          <cell r="K7005">
            <v>0</v>
          </cell>
          <cell r="L7005" t="str">
            <v>KQ-98-00</v>
          </cell>
          <cell r="M7005" t="str">
            <v>ПНР, без ед. изм.</v>
          </cell>
          <cell r="N7005">
            <v>0</v>
          </cell>
          <cell r="O7005" t="str">
            <v>KQ-98-12</v>
          </cell>
          <cell r="P7005" t="str">
            <v>ПНР статического оборудования, шт.</v>
          </cell>
          <cell r="Q7005">
            <v>1</v>
          </cell>
        </row>
        <row r="7006">
          <cell r="E7006" t="str">
            <v>CM00-00-27-036</v>
          </cell>
          <cell r="F7006" t="str">
            <v>Емкостное оборудование работающее с негорючими опасными продуктами при отсутствии параметров автоматического регулирования технологического процесса: до 10 м3 количество входов/выходов 2</v>
          </cell>
          <cell r="G7006" t="str">
            <v>Tanks and vessels operating with non-combustible hazardous products when parameters of process automatic control are not available: up to 10 m3, number of inlets/outlets: 2</v>
          </cell>
          <cell r="H7006" t="str">
            <v>шт.</v>
          </cell>
          <cell r="I7006" t="str">
            <v>pcs.</v>
          </cell>
          <cell r="J7006">
            <v>0</v>
          </cell>
          <cell r="K7006">
            <v>0</v>
          </cell>
          <cell r="L7006" t="str">
            <v>KQ-98-00</v>
          </cell>
          <cell r="M7006" t="str">
            <v>ПНР, без ед. изм.</v>
          </cell>
          <cell r="N7006">
            <v>0</v>
          </cell>
          <cell r="O7006" t="str">
            <v>KQ-98-12</v>
          </cell>
          <cell r="P7006" t="str">
            <v>ПНР статического оборудования, шт.</v>
          </cell>
          <cell r="Q7006">
            <v>1</v>
          </cell>
        </row>
        <row r="7007">
          <cell r="E7007" t="str">
            <v>CM00-00-27-037</v>
          </cell>
          <cell r="F7007" t="str">
            <v>Емкостное оборудование работающее с негорючими опасными продуктами при отсутствии параметров автоматического регулирования технологического процесса: до 10 м3 количество входов/выходов 3</v>
          </cell>
          <cell r="G7007" t="str">
            <v>Tanks and vessels operating with non-combustible hazardous products when parameters of process automatic control are not available: up to 10 m3, number of inlets/outlets: 3</v>
          </cell>
          <cell r="H7007" t="str">
            <v>шт.</v>
          </cell>
          <cell r="I7007" t="str">
            <v>pcs.</v>
          </cell>
          <cell r="J7007">
            <v>0</v>
          </cell>
          <cell r="K7007">
            <v>0</v>
          </cell>
          <cell r="L7007" t="str">
            <v>KQ-98-00</v>
          </cell>
          <cell r="M7007" t="str">
            <v>ПНР, без ед. изм.</v>
          </cell>
          <cell r="N7007">
            <v>0</v>
          </cell>
          <cell r="O7007" t="str">
            <v>KQ-98-12</v>
          </cell>
          <cell r="P7007" t="str">
            <v>ПНР статического оборудования, шт.</v>
          </cell>
          <cell r="Q7007">
            <v>1</v>
          </cell>
        </row>
        <row r="7008">
          <cell r="E7008" t="str">
            <v>CM00-00-27-038</v>
          </cell>
          <cell r="F7008" t="str">
            <v>Емкостное оборудование работающее с негорючими опасными продуктами при отсутствии параметров автоматического регулирования технологического процесса: до 10 м3 количество входов/выходов 4</v>
          </cell>
          <cell r="G7008" t="str">
            <v>Tanks and vessels operating with non-combustible hazardous products when parameters of process automatic control are not available: up to 10 m3, number of inlets/outlets: 4</v>
          </cell>
          <cell r="H7008" t="str">
            <v>шт.</v>
          </cell>
          <cell r="I7008" t="str">
            <v>pcs.</v>
          </cell>
          <cell r="J7008">
            <v>0</v>
          </cell>
          <cell r="K7008">
            <v>0</v>
          </cell>
          <cell r="L7008" t="str">
            <v>KQ-98-00</v>
          </cell>
          <cell r="M7008" t="str">
            <v>ПНР, без ед. изм.</v>
          </cell>
          <cell r="N7008">
            <v>0</v>
          </cell>
          <cell r="O7008" t="str">
            <v>KQ-98-12</v>
          </cell>
          <cell r="P7008" t="str">
            <v>ПНР статического оборудования, шт.</v>
          </cell>
          <cell r="Q7008">
            <v>1</v>
          </cell>
        </row>
        <row r="7009">
          <cell r="E7009" t="str">
            <v>CM00-00-27-039</v>
          </cell>
          <cell r="F7009" t="str">
            <v>Емкостное оборудование работающее с негорючими опасными продуктами при отсутствии параметров автоматического регулирования технологического процесса: до 10 м3 количество входов/выходов 5</v>
          </cell>
          <cell r="G7009" t="str">
            <v>Tanks and vessels operating with non-combustible hazardous products when parameters of process automatic control are not available: up to 10 m3, number of inlets/outlets: 5</v>
          </cell>
          <cell r="H7009" t="str">
            <v>шт.</v>
          </cell>
          <cell r="I7009" t="str">
            <v>pcs.</v>
          </cell>
          <cell r="J7009">
            <v>0</v>
          </cell>
          <cell r="K7009">
            <v>0</v>
          </cell>
          <cell r="L7009" t="str">
            <v>KQ-98-00</v>
          </cell>
          <cell r="M7009" t="str">
            <v>ПНР, без ед. изм.</v>
          </cell>
          <cell r="N7009">
            <v>0</v>
          </cell>
          <cell r="O7009" t="str">
            <v>KQ-98-12</v>
          </cell>
          <cell r="P7009" t="str">
            <v>ПНР статического оборудования, шт.</v>
          </cell>
          <cell r="Q7009">
            <v>1</v>
          </cell>
        </row>
        <row r="7010">
          <cell r="E7010" t="str">
            <v>CM00-00-27-040</v>
          </cell>
          <cell r="F7010" t="str">
            <v>Емкостное оборудование работающее с негорючими опасными продуктами при отсутствии параметров автоматического регулирования технологического процесса: до 10 м3 количество входов/выходов свыше 5</v>
          </cell>
          <cell r="G7010" t="str">
            <v>Tanks and vessels operating with non-combustible hazardous products when parameters of process automatic control are not available: up to 10 m3, number of inlets/outlets: more than 5</v>
          </cell>
          <cell r="H7010" t="str">
            <v>шт.</v>
          </cell>
          <cell r="I7010" t="str">
            <v>pcs.</v>
          </cell>
          <cell r="J7010">
            <v>0</v>
          </cell>
          <cell r="K7010">
            <v>0</v>
          </cell>
          <cell r="L7010" t="str">
            <v>KQ-98-00</v>
          </cell>
          <cell r="M7010" t="str">
            <v>ПНР, без ед. изм.</v>
          </cell>
          <cell r="N7010">
            <v>0</v>
          </cell>
          <cell r="O7010" t="str">
            <v>KQ-98-12</v>
          </cell>
          <cell r="P7010" t="str">
            <v>ПНР статического оборудования, шт.</v>
          </cell>
          <cell r="Q7010">
            <v>1</v>
          </cell>
        </row>
        <row r="7011">
          <cell r="E7011" t="str">
            <v>CM00-00-27-041</v>
          </cell>
          <cell r="F7011" t="str">
            <v>Емкостное оборудование работающее с негорючими опасными продуктами при отсутствии параметров автоматического регулирования технологического процесса: от 10 до 25 м3 количество входов/выходов 2</v>
          </cell>
          <cell r="G7011" t="str">
            <v>Tanks and vessels operating with non-combustible hazardous products when parameters of process automatic control are not available: 10 to 25 m3, number of inlets/outlets: 2</v>
          </cell>
          <cell r="H7011" t="str">
            <v>шт.</v>
          </cell>
          <cell r="I7011" t="str">
            <v>pcs.</v>
          </cell>
          <cell r="J7011">
            <v>0</v>
          </cell>
          <cell r="K7011">
            <v>0</v>
          </cell>
          <cell r="L7011" t="str">
            <v>KQ-98-00</v>
          </cell>
          <cell r="M7011" t="str">
            <v>ПНР, без ед. изм.</v>
          </cell>
          <cell r="N7011">
            <v>0</v>
          </cell>
          <cell r="O7011" t="str">
            <v>KQ-98-12</v>
          </cell>
          <cell r="P7011" t="str">
            <v>ПНР статического оборудования, шт.</v>
          </cell>
          <cell r="Q7011">
            <v>1</v>
          </cell>
        </row>
        <row r="7012">
          <cell r="E7012" t="str">
            <v>CM00-00-27-042</v>
          </cell>
          <cell r="F7012" t="str">
            <v>Емкостное оборудование работающее с негорючими опасными продуктами при отсутствии параметров автоматического регулирования технологического процесса: от 10 до 25 м3 количество входов/выходов 3</v>
          </cell>
          <cell r="G7012" t="str">
            <v>Tanks and vessels operating with non-combustible hazardous products when parameters of process automatic control are not available: 10 to 25 m3, number of inlets/outlets: 3</v>
          </cell>
          <cell r="H7012" t="str">
            <v>шт.</v>
          </cell>
          <cell r="I7012" t="str">
            <v>pcs.</v>
          </cell>
          <cell r="J7012">
            <v>0</v>
          </cell>
          <cell r="K7012">
            <v>0</v>
          </cell>
          <cell r="L7012" t="str">
            <v>KQ-98-00</v>
          </cell>
          <cell r="M7012" t="str">
            <v>ПНР, без ед. изм.</v>
          </cell>
          <cell r="N7012">
            <v>0</v>
          </cell>
          <cell r="O7012" t="str">
            <v>KQ-98-12</v>
          </cell>
          <cell r="P7012" t="str">
            <v>ПНР статического оборудования, шт.</v>
          </cell>
          <cell r="Q7012">
            <v>1</v>
          </cell>
        </row>
        <row r="7013">
          <cell r="E7013" t="str">
            <v>CM00-00-27-043</v>
          </cell>
          <cell r="F7013" t="str">
            <v>Емкостное оборудование работающее с негорючими опасными продуктами при отсутствии параметров автоматического регулирования технологического процесса: от 10 до 25 м3 количество входов/выходов 4</v>
          </cell>
          <cell r="G7013" t="str">
            <v>Tanks and vessels operating with non-combustible hazardous products when parameters of process automatic control are not available: 10 to 25 m3, number of inlets/outlets: 4</v>
          </cell>
          <cell r="H7013" t="str">
            <v>шт.</v>
          </cell>
          <cell r="I7013" t="str">
            <v>pcs.</v>
          </cell>
          <cell r="J7013">
            <v>0</v>
          </cell>
          <cell r="K7013">
            <v>0</v>
          </cell>
          <cell r="L7013" t="str">
            <v>KQ-98-00</v>
          </cell>
          <cell r="M7013" t="str">
            <v>ПНР, без ед. изм.</v>
          </cell>
          <cell r="N7013">
            <v>0</v>
          </cell>
          <cell r="O7013" t="str">
            <v>KQ-98-12</v>
          </cell>
          <cell r="P7013" t="str">
            <v>ПНР статического оборудования, шт.</v>
          </cell>
          <cell r="Q7013">
            <v>1</v>
          </cell>
        </row>
        <row r="7014">
          <cell r="E7014" t="str">
            <v>CM00-00-27-044</v>
          </cell>
          <cell r="F7014" t="str">
            <v>Емкостное оборудование работающее с негорючими опасными продуктами при отсутствии параметров автоматического регулирования технологического процесса: от 10 до 25 м3 количество входов/выходов 5</v>
          </cell>
          <cell r="G7014" t="str">
            <v>Tanks and vessels operating with non-combustible hazardous products when parameters of process automatic control are not available: 10 to 25 m3, number of inlets/outlets: 5</v>
          </cell>
          <cell r="H7014" t="str">
            <v>шт.</v>
          </cell>
          <cell r="I7014" t="str">
            <v>pcs.</v>
          </cell>
          <cell r="J7014">
            <v>0</v>
          </cell>
          <cell r="K7014">
            <v>0</v>
          </cell>
          <cell r="L7014" t="str">
            <v>KQ-98-00</v>
          </cell>
          <cell r="M7014" t="str">
            <v>ПНР, без ед. изм.</v>
          </cell>
          <cell r="N7014">
            <v>0</v>
          </cell>
          <cell r="O7014" t="str">
            <v>KQ-98-12</v>
          </cell>
          <cell r="P7014" t="str">
            <v>ПНР статического оборудования, шт.</v>
          </cell>
          <cell r="Q7014">
            <v>1</v>
          </cell>
        </row>
        <row r="7015">
          <cell r="E7015" t="str">
            <v>CM00-00-27-045</v>
          </cell>
          <cell r="F7015" t="str">
            <v>Емкостное оборудование работающее с негорючими опасными продуктами при отсутствии параметров автоматического регулирования технологического процесса: от 10 до 25 м3 количество входов/выходов свыше 5</v>
          </cell>
          <cell r="G7015" t="str">
            <v>Tanks and vessels operating with non-combustible hazardous products when parameters of process automatic control are available: 10 to 25 m3, number of inlets/outlets: more than 5</v>
          </cell>
          <cell r="H7015" t="str">
            <v>шт.</v>
          </cell>
          <cell r="I7015" t="str">
            <v>pcs.</v>
          </cell>
          <cell r="J7015">
            <v>0</v>
          </cell>
          <cell r="K7015">
            <v>0</v>
          </cell>
          <cell r="L7015" t="str">
            <v>KQ-98-00</v>
          </cell>
          <cell r="M7015" t="str">
            <v>ПНР, без ед. изм.</v>
          </cell>
          <cell r="N7015">
            <v>0</v>
          </cell>
          <cell r="O7015" t="str">
            <v>KQ-98-12</v>
          </cell>
          <cell r="P7015" t="str">
            <v>ПНР статического оборудования, шт.</v>
          </cell>
          <cell r="Q7015">
            <v>1</v>
          </cell>
        </row>
        <row r="7016">
          <cell r="E7016" t="str">
            <v>CM00-00-27-046</v>
          </cell>
          <cell r="F7016" t="str">
            <v>Емкостное оборудование работающее с негорючими опасными продуктами при отсутствии параметров автоматического регулирования технологического процесса: от 25 до 45 м3 количество входов/выходов 2</v>
          </cell>
          <cell r="G7016" t="str">
            <v>Tanks and vessels operating with non-combustible hazardous products when parameters of process automatic control are not available: 25 to 45 m3, number of inlets/outlets: 2</v>
          </cell>
          <cell r="H7016" t="str">
            <v>шт.</v>
          </cell>
          <cell r="I7016" t="str">
            <v>pcs.</v>
          </cell>
          <cell r="J7016">
            <v>0</v>
          </cell>
          <cell r="K7016">
            <v>0</v>
          </cell>
          <cell r="L7016" t="str">
            <v>KQ-98-00</v>
          </cell>
          <cell r="M7016" t="str">
            <v>ПНР, без ед. изм.</v>
          </cell>
          <cell r="N7016">
            <v>0</v>
          </cell>
          <cell r="O7016" t="str">
            <v>KQ-98-12</v>
          </cell>
          <cell r="P7016" t="str">
            <v>ПНР статического оборудования, шт.</v>
          </cell>
          <cell r="Q7016">
            <v>1</v>
          </cell>
        </row>
        <row r="7017">
          <cell r="E7017" t="str">
            <v>CM00-00-27-047</v>
          </cell>
          <cell r="F7017" t="str">
            <v>Емкостное оборудование работающее с негорючими опасными продуктами при отсутствии параметров автоматического регулирования технологического процесса: от 25 до 45 м3 количество входов/выходов 3</v>
          </cell>
          <cell r="G7017" t="str">
            <v>Tanks and vessels operating with non-combustible hazardous products when parameters of process automatic control are not available: 25 to 45 m3, number of inlets/outlets: 3</v>
          </cell>
          <cell r="H7017" t="str">
            <v>шт.</v>
          </cell>
          <cell r="I7017" t="str">
            <v>pcs.</v>
          </cell>
          <cell r="J7017">
            <v>0</v>
          </cell>
          <cell r="K7017">
            <v>0</v>
          </cell>
          <cell r="L7017" t="str">
            <v>KQ-98-00</v>
          </cell>
          <cell r="M7017" t="str">
            <v>ПНР, без ед. изм.</v>
          </cell>
          <cell r="N7017">
            <v>0</v>
          </cell>
          <cell r="O7017" t="str">
            <v>KQ-98-12</v>
          </cell>
          <cell r="P7017" t="str">
            <v>ПНР статического оборудования, шт.</v>
          </cell>
          <cell r="Q7017">
            <v>1</v>
          </cell>
        </row>
        <row r="7018">
          <cell r="E7018" t="str">
            <v>CM00-00-27-048</v>
          </cell>
          <cell r="F7018" t="str">
            <v>Емкостное оборудование работающее с негорючими опасными продуктами при отсутствии параметров автоматического регулирования технологического процесса: от 25 до 45 м3 количество входов/выходов 4</v>
          </cell>
          <cell r="G7018" t="str">
            <v>Tanks and vessels operating with non-combustible hazardous products when parameters of process automatic control are not available: 25 to 45 m3, number of inlets/outlets: 4</v>
          </cell>
          <cell r="H7018" t="str">
            <v>шт.</v>
          </cell>
          <cell r="I7018" t="str">
            <v>pcs.</v>
          </cell>
          <cell r="J7018">
            <v>0</v>
          </cell>
          <cell r="K7018">
            <v>0</v>
          </cell>
          <cell r="L7018" t="str">
            <v>KQ-98-00</v>
          </cell>
          <cell r="M7018" t="str">
            <v>ПНР, без ед. изм.</v>
          </cell>
          <cell r="N7018">
            <v>0</v>
          </cell>
          <cell r="O7018" t="str">
            <v>KQ-98-12</v>
          </cell>
          <cell r="P7018" t="str">
            <v>ПНР статического оборудования, шт.</v>
          </cell>
          <cell r="Q7018">
            <v>1</v>
          </cell>
        </row>
        <row r="7019">
          <cell r="E7019" t="str">
            <v>CM00-00-27-049</v>
          </cell>
          <cell r="F7019" t="str">
            <v>Емкостное оборудование работающее с негорючими опасными продуктами при отсутствии параметров автоматического регулирования технологического процесса: от 25 до 45 м3 количество входов/выходов 5</v>
          </cell>
          <cell r="G7019" t="str">
            <v>Tanks and vessels operating with non-combustible hazardous products when parameters of process automatic control are not available: 25 to 45 m3, number of inlets/outlets: 5</v>
          </cell>
          <cell r="H7019" t="str">
            <v>шт.</v>
          </cell>
          <cell r="I7019" t="str">
            <v>pcs.</v>
          </cell>
          <cell r="J7019">
            <v>0</v>
          </cell>
          <cell r="K7019">
            <v>0</v>
          </cell>
          <cell r="L7019" t="str">
            <v>KQ-98-00</v>
          </cell>
          <cell r="M7019" t="str">
            <v>ПНР, без ед. изм.</v>
          </cell>
          <cell r="N7019">
            <v>0</v>
          </cell>
          <cell r="O7019" t="str">
            <v>KQ-98-12</v>
          </cell>
          <cell r="P7019" t="str">
            <v>ПНР статического оборудования, шт.</v>
          </cell>
          <cell r="Q7019">
            <v>1</v>
          </cell>
        </row>
        <row r="7020">
          <cell r="E7020" t="str">
            <v>CM00-00-27-050</v>
          </cell>
          <cell r="F7020" t="str">
            <v>Емкостное оборудование работающее с негорючими опасными продуктами при отсутствии параметров автоматического регулирования технологического процесса: от 25 до 45 м3 количество входов/выходов свыше 5</v>
          </cell>
          <cell r="G7020" t="str">
            <v>Tanks and vessels operating with non-combustible hazardous products when parameters of process automatic control are available: 25 to 45 m3, number of inlets/outlets: more than 5</v>
          </cell>
          <cell r="H7020" t="str">
            <v>шт.</v>
          </cell>
          <cell r="I7020" t="str">
            <v>pcs.</v>
          </cell>
          <cell r="J7020">
            <v>0</v>
          </cell>
          <cell r="K7020">
            <v>0</v>
          </cell>
          <cell r="L7020" t="str">
            <v>KQ-98-00</v>
          </cell>
          <cell r="M7020" t="str">
            <v>ПНР, без ед. изм.</v>
          </cell>
          <cell r="N7020">
            <v>0</v>
          </cell>
          <cell r="O7020" t="str">
            <v>KQ-98-12</v>
          </cell>
          <cell r="P7020" t="str">
            <v>ПНР статического оборудования, шт.</v>
          </cell>
          <cell r="Q7020">
            <v>1</v>
          </cell>
        </row>
        <row r="7021">
          <cell r="E7021" t="str">
            <v>CM00-00-27-051</v>
          </cell>
          <cell r="F7021" t="str">
            <v>Емкостное оборудование работающее с негорючими опасными продуктами при отсутствии параметров автоматического регулирования технологического процесса: от 45 до 80 м3 количество входов/выходов 2</v>
          </cell>
          <cell r="G7021" t="str">
            <v>Tanks and vessels operating with non-combustible hazardous products when parameters of process automatic control are not available: 45 to 80 m3, number of inlets/outlets: 2</v>
          </cell>
          <cell r="H7021" t="str">
            <v>шт.</v>
          </cell>
          <cell r="I7021" t="str">
            <v>pcs.</v>
          </cell>
          <cell r="J7021">
            <v>0</v>
          </cell>
          <cell r="K7021">
            <v>0</v>
          </cell>
          <cell r="L7021" t="str">
            <v>KQ-98-00</v>
          </cell>
          <cell r="M7021" t="str">
            <v>ПНР, без ед. изм.</v>
          </cell>
          <cell r="N7021">
            <v>0</v>
          </cell>
          <cell r="O7021" t="str">
            <v>KQ-98-12</v>
          </cell>
          <cell r="P7021" t="str">
            <v>ПНР статического оборудования, шт.</v>
          </cell>
          <cell r="Q7021">
            <v>1</v>
          </cell>
        </row>
        <row r="7022">
          <cell r="E7022" t="str">
            <v>CM00-00-27-052</v>
          </cell>
          <cell r="F7022" t="str">
            <v>Емкостное оборудование работающее с негорючими опасными продуктами при отсутствии параметров автоматического регулирования технологического процесса: от 45 до 80 м3 количество входов/выходов 3</v>
          </cell>
          <cell r="G7022" t="str">
            <v>Tanks and vessels operating with non-combustible hazardous products when parameters of process automatic control are not available: 45 to 80 m3, number of inlets/outlets: 3</v>
          </cell>
          <cell r="H7022" t="str">
            <v>шт.</v>
          </cell>
          <cell r="I7022" t="str">
            <v>pcs.</v>
          </cell>
          <cell r="J7022">
            <v>0</v>
          </cell>
          <cell r="K7022">
            <v>0</v>
          </cell>
          <cell r="L7022" t="str">
            <v>KQ-98-00</v>
          </cell>
          <cell r="M7022" t="str">
            <v>ПНР, без ед. изм.</v>
          </cell>
          <cell r="N7022">
            <v>0</v>
          </cell>
          <cell r="O7022" t="str">
            <v>KQ-98-12</v>
          </cell>
          <cell r="P7022" t="str">
            <v>ПНР статического оборудования, шт.</v>
          </cell>
          <cell r="Q7022">
            <v>1</v>
          </cell>
        </row>
        <row r="7023">
          <cell r="E7023" t="str">
            <v>CM00-00-27-053</v>
          </cell>
          <cell r="F7023" t="str">
            <v>Емкостное оборудование работающее с негорючими опасными продуктами при отсутствии параметров автоматического регулирования технологического процесса: от 45 до 80 м3 количество входов/выходов 4</v>
          </cell>
          <cell r="G7023" t="str">
            <v>Tanks and vessels operating with non-combustible hazardous products when parameters of process automatic control are not available: 45 to 80 m3, number of inlets/outlets: 4</v>
          </cell>
          <cell r="H7023" t="str">
            <v>шт.</v>
          </cell>
          <cell r="I7023" t="str">
            <v>pcs.</v>
          </cell>
          <cell r="J7023">
            <v>0</v>
          </cell>
          <cell r="K7023">
            <v>0</v>
          </cell>
          <cell r="L7023" t="str">
            <v>KQ-98-00</v>
          </cell>
          <cell r="M7023" t="str">
            <v>ПНР, без ед. изм.</v>
          </cell>
          <cell r="N7023">
            <v>0</v>
          </cell>
          <cell r="O7023" t="str">
            <v>KQ-98-12</v>
          </cell>
          <cell r="P7023" t="str">
            <v>ПНР статического оборудования, шт.</v>
          </cell>
          <cell r="Q7023">
            <v>1</v>
          </cell>
        </row>
        <row r="7024">
          <cell r="E7024" t="str">
            <v>CM00-00-27-054</v>
          </cell>
          <cell r="F7024" t="str">
            <v>Емкостное оборудование работающее с негорючими опасными продуктами при отсутствии параметров автоматического регулирования технологического процесса: от 45 до 80 м3 количество входов/выходов 5</v>
          </cell>
          <cell r="G7024" t="str">
            <v>Tanks and vessels operating with non-combustible hazardous products when parameters of process automatic control are not available: 45 to 80 m3, number of inlets/outlets: 5</v>
          </cell>
          <cell r="H7024" t="str">
            <v>шт.</v>
          </cell>
          <cell r="I7024" t="str">
            <v>pcs.</v>
          </cell>
          <cell r="J7024">
            <v>0</v>
          </cell>
          <cell r="K7024">
            <v>0</v>
          </cell>
          <cell r="L7024" t="str">
            <v>KQ-98-00</v>
          </cell>
          <cell r="M7024" t="str">
            <v>ПНР, без ед. изм.</v>
          </cell>
          <cell r="N7024">
            <v>0</v>
          </cell>
          <cell r="O7024" t="str">
            <v>KQ-98-12</v>
          </cell>
          <cell r="P7024" t="str">
            <v>ПНР статического оборудования, шт.</v>
          </cell>
          <cell r="Q7024">
            <v>1</v>
          </cell>
        </row>
        <row r="7025">
          <cell r="E7025" t="str">
            <v>CM00-00-27-055</v>
          </cell>
          <cell r="F7025" t="str">
            <v>Емкостное оборудование работающее с негорючими опасными продуктами при отсутствии параметров автоматического регулирования технологического процесса: от 45 до 80 м3 количество входов/выходов свыше 5</v>
          </cell>
          <cell r="G7025" t="str">
            <v>Tanks and vessels operating with non-combustible hazardous products when parameters of process automatic control are available: 45 to 80 m3, number of inlets/outlets: more than 5</v>
          </cell>
          <cell r="H7025" t="str">
            <v>шт.</v>
          </cell>
          <cell r="I7025" t="str">
            <v>pcs.</v>
          </cell>
          <cell r="J7025">
            <v>0</v>
          </cell>
          <cell r="K7025">
            <v>0</v>
          </cell>
          <cell r="L7025" t="str">
            <v>KQ-98-00</v>
          </cell>
          <cell r="M7025" t="str">
            <v>ПНР, без ед. изм.</v>
          </cell>
          <cell r="N7025">
            <v>0</v>
          </cell>
          <cell r="O7025" t="str">
            <v>KQ-98-12</v>
          </cell>
          <cell r="P7025" t="str">
            <v>ПНР статического оборудования, шт.</v>
          </cell>
          <cell r="Q7025">
            <v>1</v>
          </cell>
        </row>
        <row r="7026">
          <cell r="E7026" t="str">
            <v>CM00-00-27-056</v>
          </cell>
          <cell r="F7026" t="str">
            <v>Емкостное оборудование работающее с негорючими опасными продуктами при отсутствии параметров автоматического регулирования технологического процесса: от 80 до 120 м3 количество входов/выходов 2</v>
          </cell>
          <cell r="G7026" t="str">
            <v>Tanks and vessels operating with non-combustible hazardous products when parameters of process automatic control are not available: 80 to 120 m3, number of inlets/outlets: 2</v>
          </cell>
          <cell r="H7026" t="str">
            <v>шт.</v>
          </cell>
          <cell r="I7026" t="str">
            <v>pcs.</v>
          </cell>
          <cell r="J7026">
            <v>0</v>
          </cell>
          <cell r="K7026">
            <v>0</v>
          </cell>
          <cell r="L7026" t="str">
            <v>KQ-98-00</v>
          </cell>
          <cell r="M7026" t="str">
            <v>ПНР, без ед. изм.</v>
          </cell>
          <cell r="N7026">
            <v>0</v>
          </cell>
          <cell r="O7026" t="str">
            <v>KQ-98-12</v>
          </cell>
          <cell r="P7026" t="str">
            <v>ПНР статического оборудования, шт.</v>
          </cell>
          <cell r="Q7026">
            <v>1</v>
          </cell>
        </row>
        <row r="7027">
          <cell r="E7027" t="str">
            <v>CM00-00-27-057</v>
          </cell>
          <cell r="F7027" t="str">
            <v>Емкостное оборудование работающее с негорючими опасными продуктами при отсутствии параметров автоматического регулирования технологического процесса: от 80 до 120 м3 количество входов/выходов 3</v>
          </cell>
          <cell r="G7027" t="str">
            <v>Tanks and vessels operating with non-combustible hazardous products when parameters of process automatic control are not available: 80 to 120 m3, number of inlets/outlets: 3</v>
          </cell>
          <cell r="H7027" t="str">
            <v>шт.</v>
          </cell>
          <cell r="I7027" t="str">
            <v>pcs.</v>
          </cell>
          <cell r="J7027">
            <v>0</v>
          </cell>
          <cell r="K7027">
            <v>0</v>
          </cell>
          <cell r="L7027" t="str">
            <v>KQ-98-00</v>
          </cell>
          <cell r="M7027" t="str">
            <v>ПНР, без ед. изм.</v>
          </cell>
          <cell r="N7027">
            <v>0</v>
          </cell>
          <cell r="O7027" t="str">
            <v>KQ-98-12</v>
          </cell>
          <cell r="P7027" t="str">
            <v>ПНР статического оборудования, шт.</v>
          </cell>
          <cell r="Q7027">
            <v>1</v>
          </cell>
        </row>
        <row r="7028">
          <cell r="E7028" t="str">
            <v>CM00-00-27-058</v>
          </cell>
          <cell r="F7028" t="str">
            <v>Емкостное оборудование работающее с негорючими опасными продуктами при отсутствии параметров автоматического регулирования технологического процесса: от 80 до 120 м3 количество входов/выходов 4</v>
          </cell>
          <cell r="G7028" t="str">
            <v>Tanks and vessels operating with non-combustible hazardous products when parameters of process automatic control are not available: 80 to 120 m3, number of inlets/outlets: 4</v>
          </cell>
          <cell r="H7028" t="str">
            <v>шт.</v>
          </cell>
          <cell r="I7028" t="str">
            <v>pcs.</v>
          </cell>
          <cell r="J7028">
            <v>0</v>
          </cell>
          <cell r="K7028">
            <v>0</v>
          </cell>
          <cell r="L7028" t="str">
            <v>KQ-98-00</v>
          </cell>
          <cell r="M7028" t="str">
            <v>ПНР, без ед. изм.</v>
          </cell>
          <cell r="N7028">
            <v>0</v>
          </cell>
          <cell r="O7028" t="str">
            <v>KQ-98-12</v>
          </cell>
          <cell r="P7028" t="str">
            <v>ПНР статического оборудования, шт.</v>
          </cell>
          <cell r="Q7028">
            <v>1</v>
          </cell>
        </row>
        <row r="7029">
          <cell r="E7029" t="str">
            <v>CM00-00-27-059</v>
          </cell>
          <cell r="F7029" t="str">
            <v>Емкостное оборудование работающее с негорючими опасными продуктами при отсутствии параметров автоматического регулирования технологического процесса: от 80 до 120 м3 количество входов/выходов 5</v>
          </cell>
          <cell r="G7029" t="str">
            <v>Tanks and vessels operating with non-combustible hazardous products when parameters of process automatic control are not available: 80 to 120 m3, number of inlets/outlets: 5</v>
          </cell>
          <cell r="H7029" t="str">
            <v>шт.</v>
          </cell>
          <cell r="I7029" t="str">
            <v>pcs.</v>
          </cell>
          <cell r="J7029">
            <v>0</v>
          </cell>
          <cell r="K7029">
            <v>0</v>
          </cell>
          <cell r="L7029" t="str">
            <v>KQ-98-00</v>
          </cell>
          <cell r="M7029" t="str">
            <v>ПНР, без ед. изм.</v>
          </cell>
          <cell r="N7029">
            <v>0</v>
          </cell>
          <cell r="O7029" t="str">
            <v>KQ-98-12</v>
          </cell>
          <cell r="P7029" t="str">
            <v>ПНР статического оборудования, шт.</v>
          </cell>
          <cell r="Q7029">
            <v>1</v>
          </cell>
        </row>
        <row r="7030">
          <cell r="E7030" t="str">
            <v>CM00-00-27-060</v>
          </cell>
          <cell r="F7030" t="str">
            <v>Емкостное оборудование работающее с негорючими опасными продуктами при отсутствии параметров автоматического регулирования технологического процесса: от 80 до 120 м3 количество входов/выходов свыше 5</v>
          </cell>
          <cell r="G7030" t="str">
            <v>Tanks and vessels operating with non-combustible hazardous products when parameters of process automatic control are available: 80 to 120 m3, number of inlets/outlets: more than 5</v>
          </cell>
          <cell r="H7030" t="str">
            <v>шт.</v>
          </cell>
          <cell r="I7030" t="str">
            <v>pcs.</v>
          </cell>
          <cell r="J7030">
            <v>0</v>
          </cell>
          <cell r="K7030">
            <v>0</v>
          </cell>
          <cell r="L7030" t="str">
            <v>KQ-98-00</v>
          </cell>
          <cell r="M7030" t="str">
            <v>ПНР, без ед. изм.</v>
          </cell>
          <cell r="N7030">
            <v>0</v>
          </cell>
          <cell r="O7030" t="str">
            <v>KQ-98-12</v>
          </cell>
          <cell r="P7030" t="str">
            <v>ПНР статического оборудования, шт.</v>
          </cell>
          <cell r="Q7030">
            <v>1</v>
          </cell>
        </row>
        <row r="7031">
          <cell r="E7031" t="str">
            <v>CM00-00-27-061</v>
          </cell>
          <cell r="F7031" t="str">
            <v>Емкостное оборудование работающее с негорючими опасными продуктами при отсутствии параметров автоматического регулирования технологического процесса: от 120 до 200 м3 количество входов/выходов 2</v>
          </cell>
          <cell r="G7031" t="str">
            <v>Tanks and vessels operating with non-combustible hazardous products when parameters of process automatic control are not available: 120 to 200 m3, number of inlets/outlets: 2</v>
          </cell>
          <cell r="H7031" t="str">
            <v>шт.</v>
          </cell>
          <cell r="I7031" t="str">
            <v>pcs.</v>
          </cell>
          <cell r="J7031">
            <v>0</v>
          </cell>
          <cell r="K7031">
            <v>0</v>
          </cell>
          <cell r="L7031" t="str">
            <v>KQ-98-00</v>
          </cell>
          <cell r="M7031" t="str">
            <v>ПНР, без ед. изм.</v>
          </cell>
          <cell r="N7031">
            <v>0</v>
          </cell>
          <cell r="O7031" t="str">
            <v>KQ-98-12</v>
          </cell>
          <cell r="P7031" t="str">
            <v>ПНР статического оборудования, шт.</v>
          </cell>
          <cell r="Q7031">
            <v>1</v>
          </cell>
        </row>
        <row r="7032">
          <cell r="E7032" t="str">
            <v>CM00-00-27-062</v>
          </cell>
          <cell r="F7032" t="str">
            <v>Емкостное оборудование работающее с негорючими опасными продуктами при отсутствии параметров автоматического регулирования технологического процесса: от 120 до 200 м3 количество входов/выходов 3</v>
          </cell>
          <cell r="G7032" t="str">
            <v>Tanks and vessels operating with non-combustible hazardous products when parameters of process automatic control are not available: 120 to 200 m3, number of inlets/outlets: 3</v>
          </cell>
          <cell r="H7032" t="str">
            <v>шт.</v>
          </cell>
          <cell r="I7032" t="str">
            <v>pcs.</v>
          </cell>
          <cell r="J7032">
            <v>0</v>
          </cell>
          <cell r="K7032">
            <v>0</v>
          </cell>
          <cell r="L7032" t="str">
            <v>KQ-98-00</v>
          </cell>
          <cell r="M7032" t="str">
            <v>ПНР, без ед. изм.</v>
          </cell>
          <cell r="N7032">
            <v>0</v>
          </cell>
          <cell r="O7032" t="str">
            <v>KQ-98-12</v>
          </cell>
          <cell r="P7032" t="str">
            <v>ПНР статического оборудования, шт.</v>
          </cell>
          <cell r="Q7032">
            <v>1</v>
          </cell>
        </row>
        <row r="7033">
          <cell r="E7033" t="str">
            <v>CM00-00-27-063</v>
          </cell>
          <cell r="F7033" t="str">
            <v>Емкостное оборудование работающее с негорючими опасными продуктами при отсутствии параметров автоматического регулирования технологического процесса: от 120 до 200 м3 количество входов/выходов 4</v>
          </cell>
          <cell r="G7033" t="str">
            <v>Tanks and vessels operating with non-combustible hazardous products when parameters of process automatic control are not available: 120 to 200 m3, number of inlets/outlets: 4</v>
          </cell>
          <cell r="H7033" t="str">
            <v>шт.</v>
          </cell>
          <cell r="I7033" t="str">
            <v>pcs.</v>
          </cell>
          <cell r="J7033">
            <v>0</v>
          </cell>
          <cell r="K7033">
            <v>0</v>
          </cell>
          <cell r="L7033" t="str">
            <v>KQ-98-00</v>
          </cell>
          <cell r="M7033" t="str">
            <v>ПНР, без ед. изм.</v>
          </cell>
          <cell r="N7033">
            <v>0</v>
          </cell>
          <cell r="O7033" t="str">
            <v>KQ-98-12</v>
          </cell>
          <cell r="P7033" t="str">
            <v>ПНР статического оборудования, шт.</v>
          </cell>
          <cell r="Q7033">
            <v>1</v>
          </cell>
        </row>
        <row r="7034">
          <cell r="E7034" t="str">
            <v>CM00-00-27-064</v>
          </cell>
          <cell r="F7034" t="str">
            <v>Емкостное оборудование работающее с негорючими опасными продуктами при отсутствии параметров автоматического регулирования технологического процесса: от 120 до 200 м3 количество входов/выходов 5</v>
          </cell>
          <cell r="G7034" t="str">
            <v>Tanks and vessels operating with non-combustible hazardous products when parameters of process automatic control are not available: 120 to 200 m3, number of inlets/outlets: 5</v>
          </cell>
          <cell r="H7034" t="str">
            <v>шт.</v>
          </cell>
          <cell r="I7034" t="str">
            <v>pcs.</v>
          </cell>
          <cell r="J7034">
            <v>0</v>
          </cell>
          <cell r="K7034">
            <v>0</v>
          </cell>
          <cell r="L7034" t="str">
            <v>KQ-98-00</v>
          </cell>
          <cell r="M7034" t="str">
            <v>ПНР, без ед. изм.</v>
          </cell>
          <cell r="N7034">
            <v>0</v>
          </cell>
          <cell r="O7034" t="str">
            <v>KQ-98-12</v>
          </cell>
          <cell r="P7034" t="str">
            <v>ПНР статического оборудования, шт.</v>
          </cell>
          <cell r="Q7034">
            <v>1</v>
          </cell>
        </row>
        <row r="7035">
          <cell r="E7035" t="str">
            <v>CM00-00-27-065</v>
          </cell>
          <cell r="F7035" t="str">
            <v>Емкостное оборудование работающее с негорючими опасными продуктами при отсутствии параметров автоматического регулирования технологического процесса: от 120 до 200 м3 количество входов/выходов свыше 5</v>
          </cell>
          <cell r="G7035" t="str">
            <v>Tanks and vessels operating with non-combustible hazardous products when parameters of process automatic control are available: 120 to 200 m3, number of inlets/outlets: more than 5</v>
          </cell>
          <cell r="H7035" t="str">
            <v>шт.</v>
          </cell>
          <cell r="I7035" t="str">
            <v>pcs.</v>
          </cell>
          <cell r="J7035">
            <v>0</v>
          </cell>
          <cell r="K7035">
            <v>0</v>
          </cell>
          <cell r="L7035" t="str">
            <v>KQ-98-00</v>
          </cell>
          <cell r="M7035" t="str">
            <v>ПНР, без ед. изм.</v>
          </cell>
          <cell r="N7035">
            <v>0</v>
          </cell>
          <cell r="O7035" t="str">
            <v>KQ-98-12</v>
          </cell>
          <cell r="P7035" t="str">
            <v>ПНР статического оборудования, шт.</v>
          </cell>
          <cell r="Q7035">
            <v>1</v>
          </cell>
        </row>
        <row r="7036">
          <cell r="E7036" t="str">
            <v>CM00-00-27-066</v>
          </cell>
          <cell r="F7036" t="str">
            <v>Емкостное оборудование работающее с негорючими опасными продуктами при отсутствии параметров автоматического регулирования технологического процесса: свыше 200 м3 количество входов/выходов 2</v>
          </cell>
          <cell r="G7036" t="str">
            <v>Tanks and vessels operating with non-combustible hazardous products when parameters of process automatic control are not available: over 200 m3, number of inlets/outlets: 2</v>
          </cell>
          <cell r="H7036" t="str">
            <v>шт.</v>
          </cell>
          <cell r="I7036" t="str">
            <v>pcs.</v>
          </cell>
          <cell r="J7036">
            <v>0</v>
          </cell>
          <cell r="K7036">
            <v>0</v>
          </cell>
          <cell r="L7036" t="str">
            <v>KQ-98-00</v>
          </cell>
          <cell r="M7036" t="str">
            <v>ПНР, без ед. изм.</v>
          </cell>
          <cell r="N7036">
            <v>0</v>
          </cell>
          <cell r="O7036" t="str">
            <v>KQ-98-12</v>
          </cell>
          <cell r="P7036" t="str">
            <v>ПНР статического оборудования, шт.</v>
          </cell>
          <cell r="Q7036">
            <v>1</v>
          </cell>
        </row>
        <row r="7037">
          <cell r="E7037" t="str">
            <v>CM00-00-27-067</v>
          </cell>
          <cell r="F7037" t="str">
            <v>Емкостное оборудование работающее с негорючими опасными продуктами при отсутствии параметров автоматического регулирования технологического процесса: свыше 200 м3 количество входов/выходов 3</v>
          </cell>
          <cell r="G7037" t="str">
            <v>Tanks and vessels operating with non-combustible hazardous products when parameters of process automatic control are not available: over 200 m3, number of inlets/outlets: 3</v>
          </cell>
          <cell r="H7037" t="str">
            <v>шт.</v>
          </cell>
          <cell r="I7037" t="str">
            <v>pcs.</v>
          </cell>
          <cell r="J7037">
            <v>0</v>
          </cell>
          <cell r="K7037">
            <v>0</v>
          </cell>
          <cell r="L7037" t="str">
            <v>KQ-98-00</v>
          </cell>
          <cell r="M7037" t="str">
            <v>ПНР, без ед. изм.</v>
          </cell>
          <cell r="N7037">
            <v>0</v>
          </cell>
          <cell r="O7037" t="str">
            <v>KQ-98-12</v>
          </cell>
          <cell r="P7037" t="str">
            <v>ПНР статического оборудования, шт.</v>
          </cell>
          <cell r="Q7037">
            <v>1</v>
          </cell>
        </row>
        <row r="7038">
          <cell r="E7038" t="str">
            <v>CM00-00-27-068</v>
          </cell>
          <cell r="F7038" t="str">
            <v>Емкостное оборудование работающее с негорючими опасными продуктами при отсутствии параметров автоматического регулирования технологического процесса: свыше 200 м3 количество входов/выходов 4</v>
          </cell>
          <cell r="G7038" t="str">
            <v>Tanks and vessels operating with non-combustible hazardous products when parameters of process automatic control are not available: over 200 m3, number of inlets/outlets: 4</v>
          </cell>
          <cell r="H7038" t="str">
            <v>шт.</v>
          </cell>
          <cell r="I7038" t="str">
            <v>pcs.</v>
          </cell>
          <cell r="J7038">
            <v>0</v>
          </cell>
          <cell r="K7038">
            <v>0</v>
          </cell>
          <cell r="L7038" t="str">
            <v>KQ-98-00</v>
          </cell>
          <cell r="M7038" t="str">
            <v>ПНР, без ед. изм.</v>
          </cell>
          <cell r="N7038">
            <v>0</v>
          </cell>
          <cell r="O7038" t="str">
            <v>KQ-98-12</v>
          </cell>
          <cell r="P7038" t="str">
            <v>ПНР статического оборудования, шт.</v>
          </cell>
          <cell r="Q7038">
            <v>1</v>
          </cell>
        </row>
        <row r="7039">
          <cell r="E7039" t="str">
            <v>CM00-00-27-069</v>
          </cell>
          <cell r="F7039" t="str">
            <v>Емкостное оборудование работающее с негорючими опасными продуктами при отсутствии параметров автоматического регулирования технологического процесса: свыше 200 м3 количество входов/выходов 5</v>
          </cell>
          <cell r="G7039" t="str">
            <v>Tanks and vessels operating with non-combustible hazardous products when parameters of process automatic control are not available: over 200 m3, number of inlets/outlets: 5</v>
          </cell>
          <cell r="H7039" t="str">
            <v>шт.</v>
          </cell>
          <cell r="I7039" t="str">
            <v>pcs.</v>
          </cell>
          <cell r="J7039">
            <v>0</v>
          </cell>
          <cell r="K7039">
            <v>0</v>
          </cell>
          <cell r="L7039" t="str">
            <v>KQ-98-00</v>
          </cell>
          <cell r="M7039" t="str">
            <v>ПНР, без ед. изм.</v>
          </cell>
          <cell r="N7039">
            <v>0</v>
          </cell>
          <cell r="O7039" t="str">
            <v>KQ-98-12</v>
          </cell>
          <cell r="P7039" t="str">
            <v>ПНР статического оборудования, шт.</v>
          </cell>
          <cell r="Q7039">
            <v>1</v>
          </cell>
        </row>
        <row r="7040">
          <cell r="E7040" t="str">
            <v>CM00-00-27-070</v>
          </cell>
          <cell r="F7040" t="str">
            <v>Емкостное оборудование работающее с негорючими опасными продуктами при отсутствии параметров автоматического регулирования технологического процесса: свыше 200 м3 количество входов/выходов свыше 5</v>
          </cell>
          <cell r="G7040" t="str">
            <v>Tanks and vessels operating with non-combustible hazardous products when parameters of process automatic control are not available: over 200 m3, number of inlets/outlets: more than 5</v>
          </cell>
          <cell r="H7040" t="str">
            <v>шт.</v>
          </cell>
          <cell r="I7040" t="str">
            <v>pcs.</v>
          </cell>
          <cell r="J7040">
            <v>0</v>
          </cell>
          <cell r="K7040">
            <v>0</v>
          </cell>
          <cell r="L7040" t="str">
            <v>KQ-98-00</v>
          </cell>
          <cell r="M7040" t="str">
            <v>ПНР, без ед. изм.</v>
          </cell>
          <cell r="N7040">
            <v>0</v>
          </cell>
          <cell r="O7040" t="str">
            <v>KQ-98-12</v>
          </cell>
          <cell r="P7040" t="str">
            <v>ПНР статического оборудования, шт.</v>
          </cell>
          <cell r="Q7040">
            <v>1</v>
          </cell>
        </row>
        <row r="7041">
          <cell r="E7041" t="str">
            <v>CM00-00-28</v>
          </cell>
          <cell r="F7041" t="str">
            <v>Емкостное оборудование работающее с негорючими инертными продуктами</v>
          </cell>
          <cell r="G7041" t="str">
            <v>Tanks and vessels operating with non-combustible inert products</v>
          </cell>
        </row>
        <row r="7042">
          <cell r="E7042" t="str">
            <v>CM00-00-28-001</v>
          </cell>
          <cell r="F7042" t="str">
            <v>Емкостное оборудование работающее с негорючими инертными продуктами при наличии параметров автоматического регулирования технологического процесса: до 10 м3 количество входов/выходов 2</v>
          </cell>
          <cell r="G7042" t="str">
            <v>Tanks and vessels operating with non-combustible inert products when parameters of process automatic control are available: up to 10 m3, number of inlets/outlets: 2</v>
          </cell>
          <cell r="H7042" t="str">
            <v>шт.</v>
          </cell>
          <cell r="I7042" t="str">
            <v>pcs.</v>
          </cell>
          <cell r="J7042">
            <v>0</v>
          </cell>
          <cell r="K7042">
            <v>0</v>
          </cell>
          <cell r="L7042" t="str">
            <v>KQ-98-00</v>
          </cell>
          <cell r="M7042" t="str">
            <v>ПНР, без ед. изм.</v>
          </cell>
          <cell r="N7042">
            <v>0</v>
          </cell>
          <cell r="O7042" t="str">
            <v>KQ-98-12</v>
          </cell>
          <cell r="P7042" t="str">
            <v>ПНР статического оборудования, шт.</v>
          </cell>
          <cell r="Q7042">
            <v>1</v>
          </cell>
        </row>
        <row r="7043">
          <cell r="E7043" t="str">
            <v>CM00-00-28-002</v>
          </cell>
          <cell r="F7043" t="str">
            <v>Емкостное оборудование работающее с негорючими инертными продуктами при наличии параметров автоматического регулирования технологического процесса: до 10 м3 количество входов/выходов 3</v>
          </cell>
          <cell r="G7043" t="str">
            <v>Tanks and vessels operating with non-combustible inert products when parameters of process automatic control are available: up to 10 m3, number of inlets/outlets: 3</v>
          </cell>
          <cell r="H7043" t="str">
            <v>шт.</v>
          </cell>
          <cell r="I7043" t="str">
            <v>pcs.</v>
          </cell>
          <cell r="J7043">
            <v>0</v>
          </cell>
          <cell r="K7043">
            <v>0</v>
          </cell>
          <cell r="L7043" t="str">
            <v>KQ-98-00</v>
          </cell>
          <cell r="M7043" t="str">
            <v>ПНР, без ед. изм.</v>
          </cell>
          <cell r="N7043">
            <v>0</v>
          </cell>
          <cell r="O7043" t="str">
            <v>KQ-98-12</v>
          </cell>
          <cell r="P7043" t="str">
            <v>ПНР статического оборудования, шт.</v>
          </cell>
          <cell r="Q7043">
            <v>1</v>
          </cell>
        </row>
        <row r="7044">
          <cell r="E7044" t="str">
            <v>CM00-00-28-003</v>
          </cell>
          <cell r="F7044" t="str">
            <v>Емкостное оборудование работающее с негорючими инертными продуктами при наличии параметров автоматического регулирования технологического процесса: до 10 м3 количество входов/выходов 4</v>
          </cell>
          <cell r="G7044" t="str">
            <v>Tanks and vessels operating with non-combustible inert products when parameters of process automatic control are available: up to 10 m3, number of inlets/outlets: 4</v>
          </cell>
          <cell r="H7044" t="str">
            <v>шт.</v>
          </cell>
          <cell r="I7044" t="str">
            <v>pcs.</v>
          </cell>
          <cell r="J7044">
            <v>0</v>
          </cell>
          <cell r="K7044">
            <v>0</v>
          </cell>
          <cell r="L7044" t="str">
            <v>KQ-98-00</v>
          </cell>
          <cell r="M7044" t="str">
            <v>ПНР, без ед. изм.</v>
          </cell>
          <cell r="N7044">
            <v>0</v>
          </cell>
          <cell r="O7044" t="str">
            <v>KQ-98-12</v>
          </cell>
          <cell r="P7044" t="str">
            <v>ПНР статического оборудования, шт.</v>
          </cell>
          <cell r="Q7044">
            <v>1</v>
          </cell>
        </row>
        <row r="7045">
          <cell r="E7045" t="str">
            <v>CM00-00-28-004</v>
          </cell>
          <cell r="F7045" t="str">
            <v>Емкостное оборудование работающее с негорючими инертными продуктами при наличии параметров автоматического регулирования технологического процесса: до 10 м3 количество входов/выходов 5</v>
          </cell>
          <cell r="G7045" t="str">
            <v>Tanks and vessels operating with non-combustible inert products when parameters of process automatic control are available: up to 10 m3, number of inlets/outlets: 5</v>
          </cell>
          <cell r="H7045" t="str">
            <v>шт.</v>
          </cell>
          <cell r="I7045" t="str">
            <v>pcs.</v>
          </cell>
          <cell r="J7045">
            <v>0</v>
          </cell>
          <cell r="K7045">
            <v>0</v>
          </cell>
          <cell r="L7045" t="str">
            <v>KQ-98-00</v>
          </cell>
          <cell r="M7045" t="str">
            <v>ПНР, без ед. изм.</v>
          </cell>
          <cell r="N7045">
            <v>0</v>
          </cell>
          <cell r="O7045" t="str">
            <v>KQ-98-12</v>
          </cell>
          <cell r="P7045" t="str">
            <v>ПНР статического оборудования, шт.</v>
          </cell>
          <cell r="Q7045">
            <v>1</v>
          </cell>
        </row>
        <row r="7046">
          <cell r="E7046" t="str">
            <v>CM00-00-28-005</v>
          </cell>
          <cell r="F7046" t="str">
            <v>Емкостное оборудование работающее с негорючими инертными продуктами при наличии параметров автоматического регулирования технологического процесса: до 10 м3 количество входов/выходов свыше 5</v>
          </cell>
          <cell r="G7046" t="str">
            <v>Tanks and vessels operating with non-combustible inert products when parameters of process automatic control are available: up to 10 m3, number of inlets/outlets: more than 5</v>
          </cell>
          <cell r="H7046" t="str">
            <v>шт.</v>
          </cell>
          <cell r="I7046" t="str">
            <v>pcs.</v>
          </cell>
          <cell r="J7046">
            <v>0</v>
          </cell>
          <cell r="K7046">
            <v>0</v>
          </cell>
          <cell r="L7046" t="str">
            <v>KQ-98-00</v>
          </cell>
          <cell r="M7046" t="str">
            <v>ПНР, без ед. изм.</v>
          </cell>
          <cell r="N7046">
            <v>0</v>
          </cell>
          <cell r="O7046" t="str">
            <v>KQ-98-12</v>
          </cell>
          <cell r="P7046" t="str">
            <v>ПНР статического оборудования, шт.</v>
          </cell>
          <cell r="Q7046">
            <v>1</v>
          </cell>
        </row>
        <row r="7047">
          <cell r="E7047" t="str">
            <v>CM00-00-28-006</v>
          </cell>
          <cell r="F7047" t="str">
            <v>Емкостное оборудование работающее с негорючими инертными продуктами при наличии параметров автоматического регулирования технологического процесса: от 10 до 25 м3 количество входов/выходов 2</v>
          </cell>
          <cell r="G7047" t="str">
            <v>Tanks and vessels operating with non-combustible inert products when parameters of process automatic control are available: 10 to 25 m3, number of inlets/outlets: 2</v>
          </cell>
          <cell r="H7047" t="str">
            <v>шт.</v>
          </cell>
          <cell r="I7047" t="str">
            <v>pcs.</v>
          </cell>
          <cell r="J7047">
            <v>0</v>
          </cell>
          <cell r="K7047">
            <v>0</v>
          </cell>
          <cell r="L7047" t="str">
            <v>KQ-98-00</v>
          </cell>
          <cell r="M7047" t="str">
            <v>ПНР, без ед. изм.</v>
          </cell>
          <cell r="N7047">
            <v>0</v>
          </cell>
          <cell r="O7047" t="str">
            <v>KQ-98-12</v>
          </cell>
          <cell r="P7047" t="str">
            <v>ПНР статического оборудования, шт.</v>
          </cell>
          <cell r="Q7047">
            <v>1</v>
          </cell>
        </row>
        <row r="7048">
          <cell r="E7048" t="str">
            <v>CM00-00-28-007</v>
          </cell>
          <cell r="F7048" t="str">
            <v>Емкостное оборудование работающее с негорючими инертными продуктами при наличии параметров автоматического регулирования технологического процесса: от 10 до 25 м3 количество входов/выходов 3</v>
          </cell>
          <cell r="G7048" t="str">
            <v>Tanks and vessels operating with non-combustible inert products when parameters of process automatic control are available: 10 to 25 m3, number of inlets/outlets: 3</v>
          </cell>
          <cell r="H7048" t="str">
            <v>шт.</v>
          </cell>
          <cell r="I7048" t="str">
            <v>pcs.</v>
          </cell>
          <cell r="J7048">
            <v>0</v>
          </cell>
          <cell r="K7048">
            <v>0</v>
          </cell>
          <cell r="L7048" t="str">
            <v>KQ-98-00</v>
          </cell>
          <cell r="M7048" t="str">
            <v>ПНР, без ед. изм.</v>
          </cell>
          <cell r="N7048">
            <v>0</v>
          </cell>
          <cell r="O7048" t="str">
            <v>KQ-98-12</v>
          </cell>
          <cell r="P7048" t="str">
            <v>ПНР статического оборудования, шт.</v>
          </cell>
          <cell r="Q7048">
            <v>1</v>
          </cell>
        </row>
        <row r="7049">
          <cell r="E7049" t="str">
            <v>CM00-00-28-008</v>
          </cell>
          <cell r="F7049" t="str">
            <v>Емкостное оборудование работающее с негорючими инертными продуктами при наличии параметров автоматического регулирования технологического процесса: от 10 до 25 м3 количество входов/выходов 4</v>
          </cell>
          <cell r="G7049" t="str">
            <v>Tanks and vessels operating with non-combustible inert products when parameters of process automatic control are available: 10 to 25 m3, number of inlets/outlets: 4</v>
          </cell>
          <cell r="H7049" t="str">
            <v>шт.</v>
          </cell>
          <cell r="I7049" t="str">
            <v>pcs.</v>
          </cell>
          <cell r="J7049">
            <v>0</v>
          </cell>
          <cell r="K7049">
            <v>0</v>
          </cell>
          <cell r="L7049" t="str">
            <v>KQ-98-00</v>
          </cell>
          <cell r="M7049" t="str">
            <v>ПНР, без ед. изм.</v>
          </cell>
          <cell r="N7049">
            <v>0</v>
          </cell>
          <cell r="O7049" t="str">
            <v>KQ-98-12</v>
          </cell>
          <cell r="P7049" t="str">
            <v>ПНР статического оборудования, шт.</v>
          </cell>
          <cell r="Q7049">
            <v>1</v>
          </cell>
        </row>
        <row r="7050">
          <cell r="E7050" t="str">
            <v>CM00-00-28-009</v>
          </cell>
          <cell r="F7050" t="str">
            <v>Емкостное оборудование работающее с негорючими инертными продуктами при наличии параметров автоматического регулирования технологического процесса: от 10 до 25 м3 количество входов/выходов 5</v>
          </cell>
          <cell r="G7050" t="str">
            <v>Tanks and vessels operating with non-combustible inert products when parameters of process automatic control are available: 10 to 25 m3, number of inlets/outlets: 5</v>
          </cell>
          <cell r="H7050" t="str">
            <v>шт.</v>
          </cell>
          <cell r="I7050" t="str">
            <v>pcs.</v>
          </cell>
          <cell r="J7050">
            <v>0</v>
          </cell>
          <cell r="K7050">
            <v>0</v>
          </cell>
          <cell r="L7050" t="str">
            <v>KQ-98-00</v>
          </cell>
          <cell r="M7050" t="str">
            <v>ПНР, без ед. изм.</v>
          </cell>
          <cell r="N7050">
            <v>0</v>
          </cell>
          <cell r="O7050" t="str">
            <v>KQ-98-12</v>
          </cell>
          <cell r="P7050" t="str">
            <v>ПНР статического оборудования, шт.</v>
          </cell>
          <cell r="Q7050">
            <v>1</v>
          </cell>
        </row>
        <row r="7051">
          <cell r="E7051" t="str">
            <v>CM00-00-28-010</v>
          </cell>
          <cell r="F7051" t="str">
            <v>Емкостное оборудование работающее с негорючими инертными продуктами при наличии параметров автоматического регулирования технологического процесса: от 10 до 25 м3 количество входов/выходов свыше 5</v>
          </cell>
          <cell r="G7051" t="str">
            <v>Tanks and vessels operating with non-combustible inert products when parameters of process automatic control are available: 10 to 25 m3, number of inlets/outlets: more than 5</v>
          </cell>
          <cell r="H7051" t="str">
            <v>шт.</v>
          </cell>
          <cell r="I7051" t="str">
            <v>pcs.</v>
          </cell>
          <cell r="J7051">
            <v>0</v>
          </cell>
          <cell r="K7051">
            <v>0</v>
          </cell>
          <cell r="L7051" t="str">
            <v>KQ-98-00</v>
          </cell>
          <cell r="M7051" t="str">
            <v>ПНР, без ед. изм.</v>
          </cell>
          <cell r="N7051">
            <v>0</v>
          </cell>
          <cell r="O7051" t="str">
            <v>KQ-98-12</v>
          </cell>
          <cell r="P7051" t="str">
            <v>ПНР статического оборудования, шт.</v>
          </cell>
          <cell r="Q7051">
            <v>1</v>
          </cell>
        </row>
        <row r="7052">
          <cell r="E7052" t="str">
            <v>CM00-00-28-011</v>
          </cell>
          <cell r="F7052" t="str">
            <v>Емкостное оборудование работающее с негорючими инертными продуктами при наличии параметров автоматического регулирования технологического процесса: от 25 до 45 м3 количество входов/выходов 2</v>
          </cell>
          <cell r="G7052" t="str">
            <v>Tanks and vessels operating with non-combustible inert products when parameters of process automatic control are available: 25 to 45 m3, number of inlets/outlets: 2</v>
          </cell>
          <cell r="H7052" t="str">
            <v>шт.</v>
          </cell>
          <cell r="I7052" t="str">
            <v>pcs.</v>
          </cell>
          <cell r="J7052">
            <v>0</v>
          </cell>
          <cell r="K7052">
            <v>0</v>
          </cell>
          <cell r="L7052" t="str">
            <v>KQ-98-00</v>
          </cell>
          <cell r="M7052" t="str">
            <v>ПНР, без ед. изм.</v>
          </cell>
          <cell r="N7052">
            <v>0</v>
          </cell>
          <cell r="O7052" t="str">
            <v>KQ-98-12</v>
          </cell>
          <cell r="P7052" t="str">
            <v>ПНР статического оборудования, шт.</v>
          </cell>
          <cell r="Q7052">
            <v>1</v>
          </cell>
        </row>
        <row r="7053">
          <cell r="E7053" t="str">
            <v>CM00-00-28-012</v>
          </cell>
          <cell r="F7053" t="str">
            <v>Емкостное оборудование работающее с негорючими инертными продуктами при наличии параметров автоматического регулирования технологического процесса: от 25 до 45 м3 количество входов/выходов 3</v>
          </cell>
          <cell r="G7053" t="str">
            <v>Tanks and vessels operating with non-combustible inert products when parameters of process automatic control are available: 25 to 45 m3, number of inlets/outlets: 3</v>
          </cell>
          <cell r="H7053" t="str">
            <v>шт.</v>
          </cell>
          <cell r="I7053" t="str">
            <v>pcs.</v>
          </cell>
          <cell r="J7053">
            <v>0</v>
          </cell>
          <cell r="K7053">
            <v>0</v>
          </cell>
          <cell r="L7053" t="str">
            <v>KQ-98-00</v>
          </cell>
          <cell r="M7053" t="str">
            <v>ПНР, без ед. изм.</v>
          </cell>
          <cell r="N7053">
            <v>0</v>
          </cell>
          <cell r="O7053" t="str">
            <v>KQ-98-12</v>
          </cell>
          <cell r="P7053" t="str">
            <v>ПНР статического оборудования, шт.</v>
          </cell>
          <cell r="Q7053">
            <v>1</v>
          </cell>
        </row>
        <row r="7054">
          <cell r="E7054" t="str">
            <v>CM00-00-28-013</v>
          </cell>
          <cell r="F7054" t="str">
            <v>Емкостное оборудование работающее с негорючими инертными продуктами при наличии параметров автоматического регулирования технологического процесса: от 25 до 45 м3 количество входов/выходов 4</v>
          </cell>
          <cell r="G7054" t="str">
            <v>Tanks and vessels operating with non-combustible inert products when parameters of process automatic control are available: 25 to 45 m3, number of inlets/outlets: 4</v>
          </cell>
          <cell r="H7054" t="str">
            <v>шт.</v>
          </cell>
          <cell r="I7054" t="str">
            <v>pcs.</v>
          </cell>
          <cell r="J7054">
            <v>0</v>
          </cell>
          <cell r="K7054">
            <v>0</v>
          </cell>
          <cell r="L7054" t="str">
            <v>KQ-98-00</v>
          </cell>
          <cell r="M7054" t="str">
            <v>ПНР, без ед. изм.</v>
          </cell>
          <cell r="N7054">
            <v>0</v>
          </cell>
          <cell r="O7054" t="str">
            <v>KQ-98-12</v>
          </cell>
          <cell r="P7054" t="str">
            <v>ПНР статического оборудования, шт.</v>
          </cell>
          <cell r="Q7054">
            <v>1</v>
          </cell>
        </row>
        <row r="7055">
          <cell r="E7055" t="str">
            <v>CM00-00-28-014</v>
          </cell>
          <cell r="F7055" t="str">
            <v>Емкостное оборудование работающее с негорючими инертными продуктами при наличии параметров автоматического регулирования технологического процесса: от 25 до 45 м3 количество входов/выходов 5</v>
          </cell>
          <cell r="G7055" t="str">
            <v>Tanks and vessels operating with non-combustible inert products when parameters of process automatic control are available: 25 to 45 m3, number of inlets/outlets: 5</v>
          </cell>
          <cell r="H7055" t="str">
            <v>шт.</v>
          </cell>
          <cell r="I7055" t="str">
            <v>pcs.</v>
          </cell>
          <cell r="J7055">
            <v>0</v>
          </cell>
          <cell r="K7055">
            <v>0</v>
          </cell>
          <cell r="L7055" t="str">
            <v>KQ-98-00</v>
          </cell>
          <cell r="M7055" t="str">
            <v>ПНР, без ед. изм.</v>
          </cell>
          <cell r="N7055">
            <v>0</v>
          </cell>
          <cell r="O7055" t="str">
            <v>KQ-98-12</v>
          </cell>
          <cell r="P7055" t="str">
            <v>ПНР статического оборудования, шт.</v>
          </cell>
          <cell r="Q7055">
            <v>1</v>
          </cell>
        </row>
        <row r="7056">
          <cell r="E7056" t="str">
            <v>CM00-00-28-015</v>
          </cell>
          <cell r="F7056" t="str">
            <v>Емкостное оборудование работающее с негорючими инертными продуктами при наличии параметров автоматического регулирования технологического процесса: от 25 до 45 м3 количество входов/выходов свыше 5</v>
          </cell>
          <cell r="G7056" t="str">
            <v>Tanks and vessels operating with non-combustible inert products when parameters of process automatic control are available: 25 to 45 m3, number of inlets/outlets: more than 5</v>
          </cell>
          <cell r="H7056" t="str">
            <v>шт.</v>
          </cell>
          <cell r="I7056" t="str">
            <v>pcs.</v>
          </cell>
          <cell r="J7056">
            <v>0</v>
          </cell>
          <cell r="K7056">
            <v>0</v>
          </cell>
          <cell r="L7056" t="str">
            <v>KQ-98-00</v>
          </cell>
          <cell r="M7056" t="str">
            <v>ПНР, без ед. изм.</v>
          </cell>
          <cell r="N7056">
            <v>0</v>
          </cell>
          <cell r="O7056" t="str">
            <v>KQ-98-12</v>
          </cell>
          <cell r="P7056" t="str">
            <v>ПНР статического оборудования, шт.</v>
          </cell>
          <cell r="Q7056">
            <v>1</v>
          </cell>
        </row>
        <row r="7057">
          <cell r="E7057" t="str">
            <v>CM00-00-28-016</v>
          </cell>
          <cell r="F7057" t="str">
            <v>Емкостное оборудование работающее с негорючими инертными продуктами при наличии параметров автоматического регулирования технологического процесса: от 45 до 80 м3 количество входов/выходов 2</v>
          </cell>
          <cell r="G7057" t="str">
            <v>Tanks and vessels operating with non-combustible inert products when parameters of process automatic control are available: 45 to 80 m3, number of inlets/outlets: 2</v>
          </cell>
          <cell r="H7057" t="str">
            <v>шт.</v>
          </cell>
          <cell r="I7057" t="str">
            <v>pcs.</v>
          </cell>
          <cell r="J7057">
            <v>0</v>
          </cell>
          <cell r="K7057">
            <v>0</v>
          </cell>
          <cell r="L7057" t="str">
            <v>KQ-98-00</v>
          </cell>
          <cell r="M7057" t="str">
            <v>ПНР, без ед. изм.</v>
          </cell>
          <cell r="N7057">
            <v>0</v>
          </cell>
          <cell r="O7057" t="str">
            <v>KQ-98-12</v>
          </cell>
          <cell r="P7057" t="str">
            <v>ПНР статического оборудования, шт.</v>
          </cell>
          <cell r="Q7057">
            <v>1</v>
          </cell>
        </row>
        <row r="7058">
          <cell r="E7058" t="str">
            <v>CM00-00-28-017</v>
          </cell>
          <cell r="F7058" t="str">
            <v>Емкостное оборудование работающее с негорючими инертными продуктами при наличии параметров автоматического регулирования технологического процесса: от 45 до 80 м3 количество входов/выходов 3</v>
          </cell>
          <cell r="G7058" t="str">
            <v>Tanks and vessels operating with non-combustible inert products when parameters of process automatic control are available: 45 to 80 m3, number of inlets/outlets: 3</v>
          </cell>
          <cell r="H7058" t="str">
            <v>шт.</v>
          </cell>
          <cell r="I7058" t="str">
            <v>pcs.</v>
          </cell>
          <cell r="J7058">
            <v>0</v>
          </cell>
          <cell r="K7058">
            <v>0</v>
          </cell>
          <cell r="L7058" t="str">
            <v>KQ-98-00</v>
          </cell>
          <cell r="M7058" t="str">
            <v>ПНР, без ед. изм.</v>
          </cell>
          <cell r="N7058">
            <v>0</v>
          </cell>
          <cell r="O7058" t="str">
            <v>KQ-98-12</v>
          </cell>
          <cell r="P7058" t="str">
            <v>ПНР статического оборудования, шт.</v>
          </cell>
          <cell r="Q7058">
            <v>1</v>
          </cell>
        </row>
        <row r="7059">
          <cell r="E7059" t="str">
            <v>CM00-00-28-018</v>
          </cell>
          <cell r="F7059" t="str">
            <v>Емкостное оборудование работающее с негорючими инертными продуктами при наличии параметров автоматического регулирования технологического процесса: от 45 до 80 м3 количество входов/выходов 4</v>
          </cell>
          <cell r="G7059" t="str">
            <v>Tanks and vessels operating with non-combustible inert products when parameters of process automatic control are available: 45 to 80 m3, number of inlets/outlets: 4</v>
          </cell>
          <cell r="H7059" t="str">
            <v>шт.</v>
          </cell>
          <cell r="I7059" t="str">
            <v>pcs.</v>
          </cell>
          <cell r="J7059">
            <v>0</v>
          </cell>
          <cell r="K7059">
            <v>0</v>
          </cell>
          <cell r="L7059" t="str">
            <v>KQ-98-00</v>
          </cell>
          <cell r="M7059" t="str">
            <v>ПНР, без ед. изм.</v>
          </cell>
          <cell r="N7059">
            <v>0</v>
          </cell>
          <cell r="O7059" t="str">
            <v>KQ-98-12</v>
          </cell>
          <cell r="P7059" t="str">
            <v>ПНР статического оборудования, шт.</v>
          </cell>
          <cell r="Q7059">
            <v>1</v>
          </cell>
        </row>
        <row r="7060">
          <cell r="E7060" t="str">
            <v>CM00-00-28-019</v>
          </cell>
          <cell r="F7060" t="str">
            <v>Емкостное оборудование работающее с негорючими инертными продуктами при наличии параметров автоматического регулирования технологического процесса: от 45 до 80 м3 количество входов/выходов 5</v>
          </cell>
          <cell r="G7060" t="str">
            <v>Tanks and vessels operating with non-combustible inert products when parameters of process automatic control are available: 45 to 80 m3, number of inlets/outlets: 5</v>
          </cell>
          <cell r="H7060" t="str">
            <v>шт.</v>
          </cell>
          <cell r="I7060" t="str">
            <v>pcs.</v>
          </cell>
          <cell r="J7060">
            <v>0</v>
          </cell>
          <cell r="K7060">
            <v>0</v>
          </cell>
          <cell r="L7060" t="str">
            <v>KQ-98-00</v>
          </cell>
          <cell r="M7060" t="str">
            <v>ПНР, без ед. изм.</v>
          </cell>
          <cell r="N7060">
            <v>0</v>
          </cell>
          <cell r="O7060" t="str">
            <v>KQ-98-12</v>
          </cell>
          <cell r="P7060" t="str">
            <v>ПНР статического оборудования, шт.</v>
          </cell>
          <cell r="Q7060">
            <v>1</v>
          </cell>
        </row>
        <row r="7061">
          <cell r="E7061" t="str">
            <v>CM00-00-28-020</v>
          </cell>
          <cell r="F7061" t="str">
            <v>Емкостное оборудование работающее с негорючими инертными продуктами при наличии параметров автоматического регулирования технологического процесса: от 45 до 80 м3 количество входов/выходов свыше 5</v>
          </cell>
          <cell r="G7061" t="str">
            <v>Tanks and vessels operating with non-combustible inert products when parameters of process automatic control are available: 45 to 80 m3, number of inlets/outlets: more than 5</v>
          </cell>
          <cell r="H7061" t="str">
            <v>шт.</v>
          </cell>
          <cell r="I7061" t="str">
            <v>pcs.</v>
          </cell>
          <cell r="J7061">
            <v>0</v>
          </cell>
          <cell r="K7061">
            <v>0</v>
          </cell>
          <cell r="L7061" t="str">
            <v>KQ-98-00</v>
          </cell>
          <cell r="M7061" t="str">
            <v>ПНР, без ед. изм.</v>
          </cell>
          <cell r="N7061">
            <v>0</v>
          </cell>
          <cell r="O7061" t="str">
            <v>KQ-98-12</v>
          </cell>
          <cell r="P7061" t="str">
            <v>ПНР статического оборудования, шт.</v>
          </cell>
          <cell r="Q7061">
            <v>1</v>
          </cell>
        </row>
        <row r="7062">
          <cell r="E7062" t="str">
            <v>CM00-00-28-021</v>
          </cell>
          <cell r="F7062" t="str">
            <v>Емкостное оборудование работающее с негорючими инертными продуктами при наличии параметров автоматического регулирования технологического процесса: от 80 до 120 м3 количество входов/выходов 2</v>
          </cell>
          <cell r="G7062" t="str">
            <v>Tanks and vessels operating with non-combustible inert products when parameters of process automatic control are available: 80 to 120 m3, number of inlets/outlets: 2</v>
          </cell>
          <cell r="H7062" t="str">
            <v>шт.</v>
          </cell>
          <cell r="I7062" t="str">
            <v>pcs.</v>
          </cell>
          <cell r="J7062">
            <v>0</v>
          </cell>
          <cell r="K7062">
            <v>0</v>
          </cell>
          <cell r="L7062" t="str">
            <v>KQ-98-00</v>
          </cell>
          <cell r="M7062" t="str">
            <v>ПНР, без ед. изм.</v>
          </cell>
          <cell r="N7062">
            <v>0</v>
          </cell>
          <cell r="O7062" t="str">
            <v>KQ-98-12</v>
          </cell>
          <cell r="P7062" t="str">
            <v>ПНР статического оборудования, шт.</v>
          </cell>
          <cell r="Q7062">
            <v>1</v>
          </cell>
        </row>
        <row r="7063">
          <cell r="E7063" t="str">
            <v>CM00-00-28-022</v>
          </cell>
          <cell r="F7063" t="str">
            <v>Емкостное оборудование работающее с негорючими инертными продуктами при наличии параметров автоматического регулирования технологического процесса: от 80 до 120 м3 количество входов/выходов 3</v>
          </cell>
          <cell r="G7063" t="str">
            <v>Tanks and vessels operating with non-combustible inert products when parameters of process automatic control are available: 80 to 120 m3, number of inlets/outlets: 3</v>
          </cell>
          <cell r="H7063" t="str">
            <v>шт.</v>
          </cell>
          <cell r="I7063" t="str">
            <v>pcs.</v>
          </cell>
          <cell r="J7063">
            <v>0</v>
          </cell>
          <cell r="K7063">
            <v>0</v>
          </cell>
          <cell r="L7063" t="str">
            <v>KQ-98-00</v>
          </cell>
          <cell r="M7063" t="str">
            <v>ПНР, без ед. изм.</v>
          </cell>
          <cell r="N7063">
            <v>0</v>
          </cell>
          <cell r="O7063" t="str">
            <v>KQ-98-12</v>
          </cell>
          <cell r="P7063" t="str">
            <v>ПНР статического оборудования, шт.</v>
          </cell>
          <cell r="Q7063">
            <v>1</v>
          </cell>
        </row>
        <row r="7064">
          <cell r="E7064" t="str">
            <v>CM00-00-28-023</v>
          </cell>
          <cell r="F7064" t="str">
            <v>Емкостное оборудование работающее с негорючими инертными продуктами при наличии параметров автоматического регулирования технологического процесса: от 80 до 120 м3 количество входов/выходов 4</v>
          </cell>
          <cell r="G7064" t="str">
            <v>Tanks and vessels operating with non-combustible inert products when parameters of process automatic control are available: 80 to 120 m3, number of inlets/outlets: 4</v>
          </cell>
          <cell r="H7064" t="str">
            <v>шт.</v>
          </cell>
          <cell r="I7064" t="str">
            <v>pcs.</v>
          </cell>
          <cell r="J7064">
            <v>0</v>
          </cell>
          <cell r="K7064">
            <v>0</v>
          </cell>
          <cell r="L7064" t="str">
            <v>KQ-98-00</v>
          </cell>
          <cell r="M7064" t="str">
            <v>ПНР, без ед. изм.</v>
          </cell>
          <cell r="N7064">
            <v>0</v>
          </cell>
          <cell r="O7064" t="str">
            <v>KQ-98-12</v>
          </cell>
          <cell r="P7064" t="str">
            <v>ПНР статического оборудования, шт.</v>
          </cell>
          <cell r="Q7064">
            <v>1</v>
          </cell>
        </row>
        <row r="7065">
          <cell r="E7065" t="str">
            <v>CM00-00-28-024</v>
          </cell>
          <cell r="F7065" t="str">
            <v>Емкостное оборудование работающее с негорючими инертными продуктами при наличии параметров автоматического регулирования технологического процесса: от 80 до 120 м3 количество входов/выходов 5</v>
          </cell>
          <cell r="G7065" t="str">
            <v>Tanks and vessels operating with non-combustible inert products when parameters of process automatic control are available: 80 to 120 m3, number of inlets/outlets: 5</v>
          </cell>
          <cell r="H7065" t="str">
            <v>шт.</v>
          </cell>
          <cell r="I7065" t="str">
            <v>pcs.</v>
          </cell>
          <cell r="J7065">
            <v>0</v>
          </cell>
          <cell r="K7065">
            <v>0</v>
          </cell>
          <cell r="L7065" t="str">
            <v>KQ-98-00</v>
          </cell>
          <cell r="M7065" t="str">
            <v>ПНР, без ед. изм.</v>
          </cell>
          <cell r="N7065">
            <v>0</v>
          </cell>
          <cell r="O7065" t="str">
            <v>KQ-98-12</v>
          </cell>
          <cell r="P7065" t="str">
            <v>ПНР статического оборудования, шт.</v>
          </cell>
          <cell r="Q7065">
            <v>1</v>
          </cell>
        </row>
        <row r="7066">
          <cell r="E7066" t="str">
            <v>CM00-00-28-025</v>
          </cell>
          <cell r="F7066" t="str">
            <v>Емкостное оборудование работающее с негорючими инертными продуктами при наличии параметров автоматического регулирования технологического процесса: от 80 до 120 м3 количество входов/выходов свыше 5</v>
          </cell>
          <cell r="G7066" t="str">
            <v>Tanks and vessels operating with non-combustible inert products when parameters of process automatic control are available: 80 to 120 m3, number of inlets/outlets: more than 5</v>
          </cell>
          <cell r="H7066" t="str">
            <v>шт.</v>
          </cell>
          <cell r="I7066" t="str">
            <v>pcs.</v>
          </cell>
          <cell r="J7066">
            <v>0</v>
          </cell>
          <cell r="K7066">
            <v>0</v>
          </cell>
          <cell r="L7066" t="str">
            <v>KQ-98-00</v>
          </cell>
          <cell r="M7066" t="str">
            <v>ПНР, без ед. изм.</v>
          </cell>
          <cell r="N7066">
            <v>0</v>
          </cell>
          <cell r="O7066" t="str">
            <v>KQ-98-12</v>
          </cell>
          <cell r="P7066" t="str">
            <v>ПНР статического оборудования, шт.</v>
          </cell>
          <cell r="Q7066">
            <v>1</v>
          </cell>
        </row>
        <row r="7067">
          <cell r="E7067" t="str">
            <v>CM00-00-28-026</v>
          </cell>
          <cell r="F7067" t="str">
            <v>Емкостное оборудование работающее с негорючими инертными продуктами при наличии параметров автоматического регулирования технологического процесса: от 120 до 200 м3 количество входов/выходов 2</v>
          </cell>
          <cell r="G7067" t="str">
            <v>Tanks and vessels operating with non-combustible inert products when parameters of process automatic control are available: 120 to 200 m3, number of inlets/outlets: 2</v>
          </cell>
          <cell r="H7067" t="str">
            <v>шт.</v>
          </cell>
          <cell r="I7067" t="str">
            <v>pcs.</v>
          </cell>
          <cell r="J7067">
            <v>0</v>
          </cell>
          <cell r="K7067">
            <v>0</v>
          </cell>
          <cell r="L7067" t="str">
            <v>KQ-98-00</v>
          </cell>
          <cell r="M7067" t="str">
            <v>ПНР, без ед. изм.</v>
          </cell>
          <cell r="N7067">
            <v>0</v>
          </cell>
          <cell r="O7067" t="str">
            <v>KQ-98-12</v>
          </cell>
          <cell r="P7067" t="str">
            <v>ПНР статического оборудования, шт.</v>
          </cell>
          <cell r="Q7067">
            <v>1</v>
          </cell>
        </row>
        <row r="7068">
          <cell r="E7068" t="str">
            <v>CM00-00-28-027</v>
          </cell>
          <cell r="F7068" t="str">
            <v>Емкостное оборудование работающее с негорючими инертными продуктами при наличии параметров автоматического регулирования технологического процесса: от 120 до 200 м3 количество входов/выходов 3</v>
          </cell>
          <cell r="G7068" t="str">
            <v>Tanks and vessels operating with non-combustible inert products when parameters of process automatic control are available: 120 to 200 m3, number of inlets/outlets: 3</v>
          </cell>
          <cell r="H7068" t="str">
            <v>шт.</v>
          </cell>
          <cell r="I7068" t="str">
            <v>pcs.</v>
          </cell>
          <cell r="J7068">
            <v>0</v>
          </cell>
          <cell r="K7068">
            <v>0</v>
          </cell>
          <cell r="L7068" t="str">
            <v>KQ-98-00</v>
          </cell>
          <cell r="M7068" t="str">
            <v>ПНР, без ед. изм.</v>
          </cell>
          <cell r="N7068">
            <v>0</v>
          </cell>
          <cell r="O7068" t="str">
            <v>KQ-98-12</v>
          </cell>
          <cell r="P7068" t="str">
            <v>ПНР статического оборудования, шт.</v>
          </cell>
          <cell r="Q7068">
            <v>1</v>
          </cell>
        </row>
        <row r="7069">
          <cell r="E7069" t="str">
            <v>CM00-00-28-028</v>
          </cell>
          <cell r="F7069" t="str">
            <v>Емкостное оборудование работающее с негорючими инертными продуктами при наличии параметров автоматического регулирования технологического процесса: от 120 до 200 м3 количество входов/выходов 4</v>
          </cell>
          <cell r="G7069" t="str">
            <v>Tanks and vessels operating with non-combustible inert products when parameters of process automatic control are available: 120 to 200 m3, number of inlets/outlets: 4</v>
          </cell>
          <cell r="H7069" t="str">
            <v>шт.</v>
          </cell>
          <cell r="I7069" t="str">
            <v>pcs.</v>
          </cell>
          <cell r="J7069">
            <v>0</v>
          </cell>
          <cell r="K7069">
            <v>0</v>
          </cell>
          <cell r="L7069" t="str">
            <v>KQ-98-00</v>
          </cell>
          <cell r="M7069" t="str">
            <v>ПНР, без ед. изм.</v>
          </cell>
          <cell r="N7069">
            <v>0</v>
          </cell>
          <cell r="O7069" t="str">
            <v>KQ-98-12</v>
          </cell>
          <cell r="P7069" t="str">
            <v>ПНР статического оборудования, шт.</v>
          </cell>
          <cell r="Q7069">
            <v>1</v>
          </cell>
        </row>
        <row r="7070">
          <cell r="E7070" t="str">
            <v>CM00-00-28-029</v>
          </cell>
          <cell r="F7070" t="str">
            <v>Емкостное оборудование работающее с негорючими инертными продуктами при наличии параметров автоматического регулирования технологического процесса: от 120 до 200 м3 количество входов/выходов 5</v>
          </cell>
          <cell r="G7070" t="str">
            <v>Tanks and vessels operating with non-combustible inert products when parameters of process automatic control are available: 120 to 200 m3, number of inlets/outlets: 5</v>
          </cell>
          <cell r="H7070" t="str">
            <v>шт.</v>
          </cell>
          <cell r="I7070" t="str">
            <v>pcs.</v>
          </cell>
          <cell r="J7070">
            <v>0</v>
          </cell>
          <cell r="K7070">
            <v>0</v>
          </cell>
          <cell r="L7070" t="str">
            <v>KQ-98-00</v>
          </cell>
          <cell r="M7070" t="str">
            <v>ПНР, без ед. изм.</v>
          </cell>
          <cell r="N7070">
            <v>0</v>
          </cell>
          <cell r="O7070" t="str">
            <v>KQ-98-12</v>
          </cell>
          <cell r="P7070" t="str">
            <v>ПНР статического оборудования, шт.</v>
          </cell>
          <cell r="Q7070">
            <v>1</v>
          </cell>
        </row>
        <row r="7071">
          <cell r="E7071" t="str">
            <v>CM00-00-28-030</v>
          </cell>
          <cell r="F7071" t="str">
            <v>Емкостное оборудование работающее с негорючими инертными продуктами при наличии параметров автоматического регулирования технологического процесса: от 120 до 200 м3 количество входов/выходов свыше 5</v>
          </cell>
          <cell r="G7071" t="str">
            <v>Tanks and vessels operating with non-combustible inert products when parameters of process automatic control are available: 120 to 200 m3, number of inlets/outlets: more than 5</v>
          </cell>
          <cell r="H7071" t="str">
            <v>шт.</v>
          </cell>
          <cell r="I7071" t="str">
            <v>pcs.</v>
          </cell>
          <cell r="J7071">
            <v>0</v>
          </cell>
          <cell r="K7071">
            <v>0</v>
          </cell>
          <cell r="L7071" t="str">
            <v>KQ-98-00</v>
          </cell>
          <cell r="M7071" t="str">
            <v>ПНР, без ед. изм.</v>
          </cell>
          <cell r="N7071">
            <v>0</v>
          </cell>
          <cell r="O7071" t="str">
            <v>KQ-98-12</v>
          </cell>
          <cell r="P7071" t="str">
            <v>ПНР статического оборудования, шт.</v>
          </cell>
          <cell r="Q7071">
            <v>1</v>
          </cell>
        </row>
        <row r="7072">
          <cell r="E7072" t="str">
            <v>CM00-00-28-031</v>
          </cell>
          <cell r="F7072" t="str">
            <v>Емкостное оборудование работающее с негорючими инертными продуктами при наличии параметров автоматического регулирования технологического процесса: свыше 200 м3 количество входов/выходов 2</v>
          </cell>
          <cell r="G7072" t="str">
            <v>Tanks and vessels operating with non-combustible inert products when parameters of process automatic control are available: over 200 m3, number of inlets/outlets: 2</v>
          </cell>
          <cell r="H7072" t="str">
            <v>шт.</v>
          </cell>
          <cell r="I7072" t="str">
            <v>pcs.</v>
          </cell>
          <cell r="J7072">
            <v>0</v>
          </cell>
          <cell r="K7072">
            <v>0</v>
          </cell>
          <cell r="L7072" t="str">
            <v>KQ-98-00</v>
          </cell>
          <cell r="M7072" t="str">
            <v>ПНР, без ед. изм.</v>
          </cell>
          <cell r="N7072">
            <v>0</v>
          </cell>
          <cell r="O7072" t="str">
            <v>KQ-98-12</v>
          </cell>
          <cell r="P7072" t="str">
            <v>ПНР статического оборудования, шт.</v>
          </cell>
          <cell r="Q7072">
            <v>1</v>
          </cell>
        </row>
        <row r="7073">
          <cell r="E7073" t="str">
            <v>CM00-00-28-032</v>
          </cell>
          <cell r="F7073" t="str">
            <v>Емкостное оборудование работающее с негорючими инертными продуктами при наличии параметров автоматического регулирования технологического процесса: свыше 200 м3 количество входов/выходов 3</v>
          </cell>
          <cell r="G7073" t="str">
            <v>Tanks and vessels operating with non-combustible inert products when parameters of process automatic control are available: over 200 m3, number of inlets/outlets: 3</v>
          </cell>
          <cell r="H7073" t="str">
            <v>шт.</v>
          </cell>
          <cell r="I7073" t="str">
            <v>pcs.</v>
          </cell>
          <cell r="J7073">
            <v>0</v>
          </cell>
          <cell r="K7073">
            <v>0</v>
          </cell>
          <cell r="L7073" t="str">
            <v>KQ-98-00</v>
          </cell>
          <cell r="M7073" t="str">
            <v>ПНР, без ед. изм.</v>
          </cell>
          <cell r="N7073">
            <v>0</v>
          </cell>
          <cell r="O7073" t="str">
            <v>KQ-98-12</v>
          </cell>
          <cell r="P7073" t="str">
            <v>ПНР статического оборудования, шт.</v>
          </cell>
          <cell r="Q7073">
            <v>1</v>
          </cell>
        </row>
        <row r="7074">
          <cell r="E7074" t="str">
            <v>CM00-00-28-033</v>
          </cell>
          <cell r="F7074" t="str">
            <v>Емкостное оборудование работающее с негорючими инертными продуктами при наличии параметров автоматического регулирования технологического процесса: свыше 200 м3 количество входов/выходов 4</v>
          </cell>
          <cell r="G7074" t="str">
            <v>Tanks and vessels operating with non-combustible inert products when parameters of process automatic control are available: over 200 m3, number of inlets/outlets: 4</v>
          </cell>
          <cell r="H7074" t="str">
            <v>шт.</v>
          </cell>
          <cell r="I7074" t="str">
            <v>pcs.</v>
          </cell>
          <cell r="J7074">
            <v>0</v>
          </cell>
          <cell r="K7074">
            <v>0</v>
          </cell>
          <cell r="L7074" t="str">
            <v>KQ-98-00</v>
          </cell>
          <cell r="M7074" t="str">
            <v>ПНР, без ед. изм.</v>
          </cell>
          <cell r="N7074">
            <v>0</v>
          </cell>
          <cell r="O7074" t="str">
            <v>KQ-98-12</v>
          </cell>
          <cell r="P7074" t="str">
            <v>ПНР статического оборудования, шт.</v>
          </cell>
          <cell r="Q7074">
            <v>1</v>
          </cell>
        </row>
        <row r="7075">
          <cell r="E7075" t="str">
            <v>CM00-00-28-034</v>
          </cell>
          <cell r="F7075" t="str">
            <v>Емкостное оборудование работающее с негорючими инертными продуктами при наличии параметров автоматического регулирования технологического процесса: свыше 200 м3 количество входов/выходов 5</v>
          </cell>
          <cell r="G7075" t="str">
            <v>Tanks and vessels operating with non-combustible inert products when parameters of process automatic control are available: over 200 m3, number of inlets/outlets: 5</v>
          </cell>
          <cell r="H7075" t="str">
            <v>шт.</v>
          </cell>
          <cell r="I7075" t="str">
            <v>pcs.</v>
          </cell>
          <cell r="J7075">
            <v>0</v>
          </cell>
          <cell r="K7075">
            <v>0</v>
          </cell>
          <cell r="L7075" t="str">
            <v>KQ-98-00</v>
          </cell>
          <cell r="M7075" t="str">
            <v>ПНР, без ед. изм.</v>
          </cell>
          <cell r="N7075">
            <v>0</v>
          </cell>
          <cell r="O7075" t="str">
            <v>KQ-98-12</v>
          </cell>
          <cell r="P7075" t="str">
            <v>ПНР статического оборудования, шт.</v>
          </cell>
          <cell r="Q7075">
            <v>1</v>
          </cell>
        </row>
        <row r="7076">
          <cell r="E7076" t="str">
            <v>CM00-00-28-035</v>
          </cell>
          <cell r="F7076" t="str">
            <v>Емкостное оборудование работающее с негорючими инертными продуктами при наличии параметров автоматического регулирования технологического процесса: свыше 200 м3 количество входов/выходов свыше 5</v>
          </cell>
          <cell r="G7076" t="str">
            <v>Tanks and vessels operating with non-combustible inert products when parameters of process automatic control are available: over 200 m3, number of inlets/outlets: more than 5</v>
          </cell>
          <cell r="H7076" t="str">
            <v>шт.</v>
          </cell>
          <cell r="I7076" t="str">
            <v>pcs.</v>
          </cell>
          <cell r="J7076">
            <v>0</v>
          </cell>
          <cell r="K7076">
            <v>0</v>
          </cell>
          <cell r="L7076" t="str">
            <v>KQ-98-00</v>
          </cell>
          <cell r="M7076" t="str">
            <v>ПНР, без ед. изм.</v>
          </cell>
          <cell r="N7076">
            <v>0</v>
          </cell>
          <cell r="O7076" t="str">
            <v>KQ-98-12</v>
          </cell>
          <cell r="P7076" t="str">
            <v>ПНР статического оборудования, шт.</v>
          </cell>
          <cell r="Q7076">
            <v>1</v>
          </cell>
        </row>
        <row r="7077">
          <cell r="E7077" t="str">
            <v>CM00-00-28-036</v>
          </cell>
          <cell r="F7077" t="str">
            <v>Емкостное оборудование работающее с негорючими инертными продуктами при отсутствии параметров автоматического регулирования технологического процесса: до 10 м3 количество входов/выходов 2</v>
          </cell>
          <cell r="G7077" t="str">
            <v>Tanks and vessels operating with non-combustible inert products when parameters of process automatic control are not available: up to 10 m3, number of inlets/outlets: 2</v>
          </cell>
          <cell r="H7077" t="str">
            <v>шт.</v>
          </cell>
          <cell r="I7077" t="str">
            <v>pcs.</v>
          </cell>
          <cell r="J7077">
            <v>0</v>
          </cell>
          <cell r="K7077">
            <v>0</v>
          </cell>
          <cell r="L7077" t="str">
            <v>KQ-98-00</v>
          </cell>
          <cell r="M7077" t="str">
            <v>ПНР, без ед. изм.</v>
          </cell>
          <cell r="N7077">
            <v>0</v>
          </cell>
          <cell r="O7077" t="str">
            <v>KQ-98-12</v>
          </cell>
          <cell r="P7077" t="str">
            <v>ПНР статического оборудования, шт.</v>
          </cell>
          <cell r="Q7077">
            <v>1</v>
          </cell>
        </row>
        <row r="7078">
          <cell r="E7078" t="str">
            <v>CM00-00-28-037</v>
          </cell>
          <cell r="F7078" t="str">
            <v>Емкостное оборудование работающее с негорючими инертными продуктами при отсутствии параметров автоматического регулирования технологического процесса: до 10 м3 количество входов/выходов 3</v>
          </cell>
          <cell r="G7078" t="str">
            <v>Tanks and vessels operating with non-combustible inert products when parameters of process automatic control are not available: up to 10 m3, number of inlets/outlets: 3</v>
          </cell>
          <cell r="H7078" t="str">
            <v>шт.</v>
          </cell>
          <cell r="I7078" t="str">
            <v>pcs.</v>
          </cell>
          <cell r="J7078">
            <v>0</v>
          </cell>
          <cell r="K7078">
            <v>0</v>
          </cell>
          <cell r="L7078" t="str">
            <v>KQ-98-00</v>
          </cell>
          <cell r="M7078" t="str">
            <v>ПНР, без ед. изм.</v>
          </cell>
          <cell r="N7078">
            <v>0</v>
          </cell>
          <cell r="O7078" t="str">
            <v>KQ-98-12</v>
          </cell>
          <cell r="P7078" t="str">
            <v>ПНР статического оборудования, шт.</v>
          </cell>
          <cell r="Q7078">
            <v>1</v>
          </cell>
        </row>
        <row r="7079">
          <cell r="E7079" t="str">
            <v>CM00-00-28-038</v>
          </cell>
          <cell r="F7079" t="str">
            <v>Емкостное оборудование работающее с негорючими инертными продуктами при отсутствии параметров автоматического регулирования технологического процесса: до 10 м3 количество входов/выходов 4</v>
          </cell>
          <cell r="G7079" t="str">
            <v>Tanks and vessels operating with non-combustible inert products when parameters of process automatic control are not available: up to 10 m3, number of inlets/outlets: 4</v>
          </cell>
          <cell r="H7079" t="str">
            <v>шт.</v>
          </cell>
          <cell r="I7079" t="str">
            <v>pcs.</v>
          </cell>
          <cell r="J7079">
            <v>0</v>
          </cell>
          <cell r="K7079">
            <v>0</v>
          </cell>
          <cell r="L7079" t="str">
            <v>KQ-98-00</v>
          </cell>
          <cell r="M7079" t="str">
            <v>ПНР, без ед. изм.</v>
          </cell>
          <cell r="N7079">
            <v>0</v>
          </cell>
          <cell r="O7079" t="str">
            <v>KQ-98-12</v>
          </cell>
          <cell r="P7079" t="str">
            <v>ПНР статического оборудования, шт.</v>
          </cell>
          <cell r="Q7079">
            <v>1</v>
          </cell>
        </row>
        <row r="7080">
          <cell r="E7080" t="str">
            <v>CM00-00-28-039</v>
          </cell>
          <cell r="F7080" t="str">
            <v>Емкостное оборудование работающее с негорючими инертными продуктами при отсутствии параметров автоматического регулирования технологического процесса: до 10 м3 количество входов/выходов 5</v>
          </cell>
          <cell r="G7080" t="str">
            <v>Tanks and vessels operating with non-combustible inert products when parameters of process automatic control are not available: up to 10 m3, number of inlets/outlets: 5</v>
          </cell>
          <cell r="H7080" t="str">
            <v>шт.</v>
          </cell>
          <cell r="I7080" t="str">
            <v>pcs.</v>
          </cell>
          <cell r="J7080">
            <v>0</v>
          </cell>
          <cell r="K7080">
            <v>0</v>
          </cell>
          <cell r="L7080" t="str">
            <v>KQ-98-00</v>
          </cell>
          <cell r="M7080" t="str">
            <v>ПНР, без ед. изм.</v>
          </cell>
          <cell r="N7080">
            <v>0</v>
          </cell>
          <cell r="O7080" t="str">
            <v>KQ-98-12</v>
          </cell>
          <cell r="P7080" t="str">
            <v>ПНР статического оборудования, шт.</v>
          </cell>
          <cell r="Q7080">
            <v>1</v>
          </cell>
        </row>
        <row r="7081">
          <cell r="E7081" t="str">
            <v>CM00-00-28-040</v>
          </cell>
          <cell r="F7081" t="str">
            <v>Емкостное оборудование работающее с негорючими инертными продуктами при отсутствии параметров автоматического регулирования технологического процесса: до 10 м3 количество входов/выходов свыше 5</v>
          </cell>
          <cell r="G7081" t="str">
            <v>Tanks and vessels operating with non-combustible inert products when parameters of process automatic control are not available: up to 10 m3, number of inlets/outlets: more than 5</v>
          </cell>
          <cell r="H7081" t="str">
            <v>шт.</v>
          </cell>
          <cell r="I7081" t="str">
            <v>pcs.</v>
          </cell>
          <cell r="J7081">
            <v>0</v>
          </cell>
          <cell r="K7081">
            <v>0</v>
          </cell>
          <cell r="L7081" t="str">
            <v>KQ-98-00</v>
          </cell>
          <cell r="M7081" t="str">
            <v>ПНР, без ед. изм.</v>
          </cell>
          <cell r="N7081">
            <v>0</v>
          </cell>
          <cell r="O7081" t="str">
            <v>KQ-98-12</v>
          </cell>
          <cell r="P7081" t="str">
            <v>ПНР статического оборудования, шт.</v>
          </cell>
          <cell r="Q7081">
            <v>1</v>
          </cell>
        </row>
        <row r="7082">
          <cell r="E7082" t="str">
            <v>CM00-00-28-041</v>
          </cell>
          <cell r="F7082" t="str">
            <v>Емкостное оборудование работающее с негорючими инертными продуктами при отсутствии параметров автоматического регулирования технологического процесса: от 10 до 25 м3 количество входов/выходов 2</v>
          </cell>
          <cell r="G7082" t="str">
            <v>Tanks and vessels operating with non-combustible inert products when parameters of process automatic control are not available: 10 to 25 m3, number of inlets/outlets: 2</v>
          </cell>
          <cell r="H7082" t="str">
            <v>шт.</v>
          </cell>
          <cell r="I7082" t="str">
            <v>pcs.</v>
          </cell>
          <cell r="J7082">
            <v>0</v>
          </cell>
          <cell r="K7082">
            <v>0</v>
          </cell>
          <cell r="L7082" t="str">
            <v>KQ-98-00</v>
          </cell>
          <cell r="M7082" t="str">
            <v>ПНР, без ед. изм.</v>
          </cell>
          <cell r="N7082">
            <v>0</v>
          </cell>
          <cell r="O7082" t="str">
            <v>KQ-98-12</v>
          </cell>
          <cell r="P7082" t="str">
            <v>ПНР статического оборудования, шт.</v>
          </cell>
          <cell r="Q7082">
            <v>1</v>
          </cell>
        </row>
        <row r="7083">
          <cell r="E7083" t="str">
            <v>CM00-00-28-042</v>
          </cell>
          <cell r="F7083" t="str">
            <v>Емкостное оборудование работающее с негорючими инертными продуктами при отсутствии параметров автоматического регулирования технологического процесса: от 10 до 25 м3 количество входов/выходов 3</v>
          </cell>
          <cell r="G7083" t="str">
            <v>Tanks and vessels operating with non-combustible inert products when parameters of process automatic control are not available: 10 to 25 m3, number of inlets/outlets: 3</v>
          </cell>
          <cell r="H7083" t="str">
            <v>шт.</v>
          </cell>
          <cell r="I7083" t="str">
            <v>pcs.</v>
          </cell>
          <cell r="J7083">
            <v>0</v>
          </cell>
          <cell r="K7083">
            <v>0</v>
          </cell>
          <cell r="L7083" t="str">
            <v>KQ-98-00</v>
          </cell>
          <cell r="M7083" t="str">
            <v>ПНР, без ед. изм.</v>
          </cell>
          <cell r="N7083">
            <v>0</v>
          </cell>
          <cell r="O7083" t="str">
            <v>KQ-98-12</v>
          </cell>
          <cell r="P7083" t="str">
            <v>ПНР статического оборудования, шт.</v>
          </cell>
          <cell r="Q7083">
            <v>1</v>
          </cell>
        </row>
        <row r="7084">
          <cell r="E7084" t="str">
            <v>CM00-00-28-043</v>
          </cell>
          <cell r="F7084" t="str">
            <v>Емкостное оборудование работающее с негорючими инертными продуктами при отсутствии параметров автоматического регулирования технологического процесса: от 10 до 25 м3 количество входов/выходов 4</v>
          </cell>
          <cell r="G7084" t="str">
            <v>Tanks and vessels operating with non-combustible inert products when parameters of process automatic control are not available: 10 to 25 m3, number of inlets/outlets: 4</v>
          </cell>
          <cell r="H7084" t="str">
            <v>шт.</v>
          </cell>
          <cell r="I7084" t="str">
            <v>pcs.</v>
          </cell>
          <cell r="J7084">
            <v>0</v>
          </cell>
          <cell r="K7084">
            <v>0</v>
          </cell>
          <cell r="L7084" t="str">
            <v>KQ-98-00</v>
          </cell>
          <cell r="M7084" t="str">
            <v>ПНР, без ед. изм.</v>
          </cell>
          <cell r="N7084">
            <v>0</v>
          </cell>
          <cell r="O7084" t="str">
            <v>KQ-98-12</v>
          </cell>
          <cell r="P7084" t="str">
            <v>ПНР статического оборудования, шт.</v>
          </cell>
          <cell r="Q7084">
            <v>1</v>
          </cell>
        </row>
        <row r="7085">
          <cell r="E7085" t="str">
            <v>CM00-00-28-044</v>
          </cell>
          <cell r="F7085" t="str">
            <v>Емкостное оборудование работающее с негорючими инертными продуктами при отсутствии параметров автоматического регулирования технологического процесса: от 10 до 25 м3 количество входов/выходов 5</v>
          </cell>
          <cell r="G7085" t="str">
            <v>Tanks and vessels operating with non-combustible inert products when parameters of process automatic control are not available: 10 to 25 m3, number of inlets/outlets: 5</v>
          </cell>
          <cell r="H7085" t="str">
            <v>шт.</v>
          </cell>
          <cell r="I7085" t="str">
            <v>pcs.</v>
          </cell>
          <cell r="J7085">
            <v>0</v>
          </cell>
          <cell r="K7085">
            <v>0</v>
          </cell>
          <cell r="L7085" t="str">
            <v>KQ-98-00</v>
          </cell>
          <cell r="M7085" t="str">
            <v>ПНР, без ед. изм.</v>
          </cell>
          <cell r="N7085">
            <v>0</v>
          </cell>
          <cell r="O7085" t="str">
            <v>KQ-98-12</v>
          </cell>
          <cell r="P7085" t="str">
            <v>ПНР статического оборудования, шт.</v>
          </cell>
          <cell r="Q7085">
            <v>1</v>
          </cell>
        </row>
        <row r="7086">
          <cell r="E7086" t="str">
            <v>CM00-00-28-045</v>
          </cell>
          <cell r="F7086" t="str">
            <v>Емкостное оборудование работающее с негорючими инертными продуктами при отсутствии параметров автоматического регулирования технологического процесса: от 10 до 25 м3 количество входов/выходов свыше 5</v>
          </cell>
          <cell r="G7086" t="str">
            <v>Tanks and vessels operating with non-combustible inert products when parameters of process automatic control are not available: 10 to 25 m3, number of inlets/outlets: more than 5</v>
          </cell>
          <cell r="H7086" t="str">
            <v>шт.</v>
          </cell>
          <cell r="I7086" t="str">
            <v>pcs.</v>
          </cell>
          <cell r="J7086">
            <v>0</v>
          </cell>
          <cell r="K7086">
            <v>0</v>
          </cell>
          <cell r="L7086" t="str">
            <v>KQ-98-00</v>
          </cell>
          <cell r="M7086" t="str">
            <v>ПНР, без ед. изм.</v>
          </cell>
          <cell r="N7086">
            <v>0</v>
          </cell>
          <cell r="O7086" t="str">
            <v>KQ-98-12</v>
          </cell>
          <cell r="P7086" t="str">
            <v>ПНР статического оборудования, шт.</v>
          </cell>
          <cell r="Q7086">
            <v>1</v>
          </cell>
        </row>
        <row r="7087">
          <cell r="E7087" t="str">
            <v>CM00-00-28-046</v>
          </cell>
          <cell r="F7087" t="str">
            <v>Емкостное оборудование работающее с негорючими инертными продуктами при отсутствии параметров автоматического регулирования технологического процесса: от 25 до 45 м3 количество входов/выходов 2</v>
          </cell>
          <cell r="G7087" t="str">
            <v>Tanks and vessels operating with non-combustible inert products when parameters of process automatic control are not available: 25 to 45 m3, number of inlets/outlets: 2</v>
          </cell>
          <cell r="H7087" t="str">
            <v>шт.</v>
          </cell>
          <cell r="I7087" t="str">
            <v>pcs.</v>
          </cell>
          <cell r="J7087">
            <v>0</v>
          </cell>
          <cell r="K7087">
            <v>0</v>
          </cell>
          <cell r="L7087" t="str">
            <v>KQ-98-00</v>
          </cell>
          <cell r="M7087" t="str">
            <v>ПНР, без ед. изм.</v>
          </cell>
          <cell r="N7087">
            <v>0</v>
          </cell>
          <cell r="O7087" t="str">
            <v>KQ-98-12</v>
          </cell>
          <cell r="P7087" t="str">
            <v>ПНР статического оборудования, шт.</v>
          </cell>
          <cell r="Q7087">
            <v>1</v>
          </cell>
        </row>
        <row r="7088">
          <cell r="E7088" t="str">
            <v>CM00-00-28-047</v>
          </cell>
          <cell r="F7088" t="str">
            <v>Емкостное оборудование работающее с негорючими инертными продуктами при отсутствии параметров автоматического регулирования технологического процесса: от 25 до 45 м3 количество входов/выходов 3</v>
          </cell>
          <cell r="G7088" t="str">
            <v>Tanks and vessels operating with non-combustible inert products when parameters of process automatic control are not available: 25 to 45 m3, number of inlets/outlets: 3</v>
          </cell>
          <cell r="H7088" t="str">
            <v>шт.</v>
          </cell>
          <cell r="I7088" t="str">
            <v>pcs.</v>
          </cell>
          <cell r="J7088">
            <v>0</v>
          </cell>
          <cell r="K7088">
            <v>0</v>
          </cell>
          <cell r="L7088" t="str">
            <v>KQ-98-00</v>
          </cell>
          <cell r="M7088" t="str">
            <v>ПНР, без ед. изм.</v>
          </cell>
          <cell r="N7088">
            <v>0</v>
          </cell>
          <cell r="O7088" t="str">
            <v>KQ-98-12</v>
          </cell>
          <cell r="P7088" t="str">
            <v>ПНР статического оборудования, шт.</v>
          </cell>
          <cell r="Q7088">
            <v>1</v>
          </cell>
        </row>
        <row r="7089">
          <cell r="E7089" t="str">
            <v>CM00-00-28-048</v>
          </cell>
          <cell r="F7089" t="str">
            <v>Емкостное оборудование работающее с негорючими инертными продуктами при отсутствии параметров автоматического регулирования технологического процесса: от 25 до 45 м3 количество входов/выходов 4</v>
          </cell>
          <cell r="G7089" t="str">
            <v>Tanks and vessels operating with non-combustible inert products when parameters of process automatic control are not available: 25 to 45 m3, number of inlets/outlets: 4</v>
          </cell>
          <cell r="H7089" t="str">
            <v>шт.</v>
          </cell>
          <cell r="I7089" t="str">
            <v>pcs.</v>
          </cell>
          <cell r="J7089">
            <v>0</v>
          </cell>
          <cell r="K7089">
            <v>0</v>
          </cell>
          <cell r="L7089" t="str">
            <v>KQ-98-00</v>
          </cell>
          <cell r="M7089" t="str">
            <v>ПНР, без ед. изм.</v>
          </cell>
          <cell r="N7089">
            <v>0</v>
          </cell>
          <cell r="O7089" t="str">
            <v>KQ-98-12</v>
          </cell>
          <cell r="P7089" t="str">
            <v>ПНР статического оборудования, шт.</v>
          </cell>
          <cell r="Q7089">
            <v>1</v>
          </cell>
        </row>
        <row r="7090">
          <cell r="E7090" t="str">
            <v>CM00-00-28-049</v>
          </cell>
          <cell r="F7090" t="str">
            <v>Емкостное оборудование работающее с негорючими инертными продуктами при отсутствии параметров автоматического регулирования технологического процесса: от 25 до 45 м3 количество входов/выходов 5</v>
          </cell>
          <cell r="G7090" t="str">
            <v>Tanks and vessels operating with non-combustible inert products when parameters of process automatic control are not available: 25 to 45 m3, number of inlets/outlets: 5</v>
          </cell>
          <cell r="H7090" t="str">
            <v>шт.</v>
          </cell>
          <cell r="I7090" t="str">
            <v>pcs.</v>
          </cell>
          <cell r="J7090">
            <v>0</v>
          </cell>
          <cell r="K7090">
            <v>0</v>
          </cell>
          <cell r="L7090" t="str">
            <v>KQ-98-00</v>
          </cell>
          <cell r="M7090" t="str">
            <v>ПНР, без ед. изм.</v>
          </cell>
          <cell r="N7090">
            <v>0</v>
          </cell>
          <cell r="O7090" t="str">
            <v>KQ-98-12</v>
          </cell>
          <cell r="P7090" t="str">
            <v>ПНР статического оборудования, шт.</v>
          </cell>
          <cell r="Q7090">
            <v>1</v>
          </cell>
        </row>
        <row r="7091">
          <cell r="E7091" t="str">
            <v>CM00-00-28-050</v>
          </cell>
          <cell r="F7091" t="str">
            <v>Емкостное оборудование работающее с негорючими инертными продуктами при отсутствии параметров автоматического регулирования технологического процесса: от 25 до 45 м3 количество входов/выходов свыше 5</v>
          </cell>
          <cell r="G7091" t="str">
            <v>Tanks and vessels operating with non-combustible inert products when parameters of process automatic control are not available: 25 to 45 m3, number of inlets/outlets: more than 5</v>
          </cell>
          <cell r="H7091" t="str">
            <v>шт.</v>
          </cell>
          <cell r="I7091" t="str">
            <v>pcs.</v>
          </cell>
          <cell r="J7091">
            <v>0</v>
          </cell>
          <cell r="K7091">
            <v>0</v>
          </cell>
          <cell r="L7091" t="str">
            <v>KQ-98-00</v>
          </cell>
          <cell r="M7091" t="str">
            <v>ПНР, без ед. изм.</v>
          </cell>
          <cell r="N7091">
            <v>0</v>
          </cell>
          <cell r="O7091" t="str">
            <v>KQ-98-12</v>
          </cell>
          <cell r="P7091" t="str">
            <v>ПНР статического оборудования, шт.</v>
          </cell>
          <cell r="Q7091">
            <v>1</v>
          </cell>
        </row>
        <row r="7092">
          <cell r="E7092" t="str">
            <v>CM00-00-28-051</v>
          </cell>
          <cell r="F7092" t="str">
            <v>Емкостное оборудование работающее с негорючими инертными продуктами при отсутствии параметров автоматического регулирования технологического процесса: от 45 до 80 м3 количество входов/выходов 2</v>
          </cell>
          <cell r="G7092" t="str">
            <v>Tanks and vessels operating with non-combustible inert products when parameters of process automatic control are not available: 45 to 80 m3, number of inlets/outlets: 2</v>
          </cell>
          <cell r="H7092" t="str">
            <v>шт.</v>
          </cell>
          <cell r="I7092" t="str">
            <v>pcs.</v>
          </cell>
          <cell r="J7092">
            <v>0</v>
          </cell>
          <cell r="K7092">
            <v>0</v>
          </cell>
          <cell r="L7092" t="str">
            <v>KQ-98-00</v>
          </cell>
          <cell r="M7092" t="str">
            <v>ПНР, без ед. изм.</v>
          </cell>
          <cell r="N7092">
            <v>0</v>
          </cell>
          <cell r="O7092" t="str">
            <v>KQ-98-12</v>
          </cell>
          <cell r="P7092" t="str">
            <v>ПНР статического оборудования, шт.</v>
          </cell>
          <cell r="Q7092">
            <v>1</v>
          </cell>
        </row>
        <row r="7093">
          <cell r="E7093" t="str">
            <v>CM00-00-28-052</v>
          </cell>
          <cell r="F7093" t="str">
            <v>Емкостное оборудование работающее с негорючими инертными продуктами при отсутствии параметров автоматического регулирования технологического процесса: от 45 до 80 м3 количество входов/выходов 3</v>
          </cell>
          <cell r="G7093" t="str">
            <v>Tanks and vessels operating with non-combustible inert products when parameters of process automatic control are not available: 45 to 80 m3, number of inlets/outlets: 3</v>
          </cell>
          <cell r="H7093" t="str">
            <v>шт.</v>
          </cell>
          <cell r="I7093" t="str">
            <v>pcs.</v>
          </cell>
          <cell r="J7093">
            <v>0</v>
          </cell>
          <cell r="K7093">
            <v>0</v>
          </cell>
          <cell r="L7093" t="str">
            <v>KQ-98-00</v>
          </cell>
          <cell r="M7093" t="str">
            <v>ПНР, без ед. изм.</v>
          </cell>
          <cell r="N7093">
            <v>0</v>
          </cell>
          <cell r="O7093" t="str">
            <v>KQ-98-12</v>
          </cell>
          <cell r="P7093" t="str">
            <v>ПНР статического оборудования, шт.</v>
          </cell>
          <cell r="Q7093">
            <v>1</v>
          </cell>
        </row>
        <row r="7094">
          <cell r="E7094" t="str">
            <v>CM00-00-28-053</v>
          </cell>
          <cell r="F7094" t="str">
            <v>Емкостное оборудование работающее с негорючими инертными продуктами при отсутствии параметров автоматического регулирования технологического процесса: от 45 до 80 м3 количество входов/выходов 4</v>
          </cell>
          <cell r="G7094" t="str">
            <v>Tanks and vessels operating with non-combustible inert products when parameters of process automatic control are not available: 45 to 80 m3, number of inlets/outlets: 4</v>
          </cell>
          <cell r="H7094" t="str">
            <v>шт.</v>
          </cell>
          <cell r="I7094" t="str">
            <v>pcs.</v>
          </cell>
          <cell r="J7094">
            <v>0</v>
          </cell>
          <cell r="K7094">
            <v>0</v>
          </cell>
          <cell r="L7094" t="str">
            <v>KQ-98-00</v>
          </cell>
          <cell r="M7094" t="str">
            <v>ПНР, без ед. изм.</v>
          </cell>
          <cell r="N7094">
            <v>0</v>
          </cell>
          <cell r="O7094" t="str">
            <v>KQ-98-12</v>
          </cell>
          <cell r="P7094" t="str">
            <v>ПНР статического оборудования, шт.</v>
          </cell>
          <cell r="Q7094">
            <v>1</v>
          </cell>
        </row>
        <row r="7095">
          <cell r="E7095" t="str">
            <v>CM00-00-28-054</v>
          </cell>
          <cell r="F7095" t="str">
            <v>Емкостное оборудование работающее с негорючими инертными продуктами при отсутствии параметров автоматического регулирования технологического процесса: от 45 до 80 м3 количество входов/выходов 5</v>
          </cell>
          <cell r="G7095" t="str">
            <v>Tanks and vessels operating with non-combustible inert products when parameters of process automatic control are not available: 45 to 80 m3, number of inlets/outlets: 5</v>
          </cell>
          <cell r="H7095" t="str">
            <v>шт.</v>
          </cell>
          <cell r="I7095" t="str">
            <v>pcs.</v>
          </cell>
          <cell r="J7095">
            <v>0</v>
          </cell>
          <cell r="K7095">
            <v>0</v>
          </cell>
          <cell r="L7095" t="str">
            <v>KQ-98-00</v>
          </cell>
          <cell r="M7095" t="str">
            <v>ПНР, без ед. изм.</v>
          </cell>
          <cell r="N7095">
            <v>0</v>
          </cell>
          <cell r="O7095" t="str">
            <v>KQ-98-12</v>
          </cell>
          <cell r="P7095" t="str">
            <v>ПНР статического оборудования, шт.</v>
          </cell>
          <cell r="Q7095">
            <v>1</v>
          </cell>
        </row>
        <row r="7096">
          <cell r="E7096" t="str">
            <v>CM00-00-28-055</v>
          </cell>
          <cell r="F7096" t="str">
            <v>Емкостное оборудование работающее с негорючими инертными продуктами при отсутствии параметров автоматического регулирования технологического процесса: от 45 до 80 м3 количество входов/выходов свыше 5</v>
          </cell>
          <cell r="G7096" t="str">
            <v>Tanks and vessels operating with non-combustible inert products when parameters of process automatic control are not available: 45 to 80 m3, number of inlets/outlets: more than 5</v>
          </cell>
          <cell r="H7096" t="str">
            <v>шт.</v>
          </cell>
          <cell r="I7096" t="str">
            <v>pcs.</v>
          </cell>
          <cell r="J7096">
            <v>0</v>
          </cell>
          <cell r="K7096">
            <v>0</v>
          </cell>
          <cell r="L7096" t="str">
            <v>KQ-98-00</v>
          </cell>
          <cell r="M7096" t="str">
            <v>ПНР, без ед. изм.</v>
          </cell>
          <cell r="N7096">
            <v>0</v>
          </cell>
          <cell r="O7096" t="str">
            <v>KQ-98-12</v>
          </cell>
          <cell r="P7096" t="str">
            <v>ПНР статического оборудования, шт.</v>
          </cell>
          <cell r="Q7096">
            <v>1</v>
          </cell>
        </row>
        <row r="7097">
          <cell r="E7097" t="str">
            <v>CM00-00-28-056</v>
          </cell>
          <cell r="F7097" t="str">
            <v>Емкостное оборудование работающее с негорючими инертными продуктами при отсутствии параметров автоматического регулирования технологического процесса: от 80 до 120 м3 количество входов/выходов 2</v>
          </cell>
          <cell r="G7097" t="str">
            <v>Tanks and vessels operating with non-combustible inert products when parameters of process automatic control are not available: 80 to 120 m3, number of inlets/outlets: 2</v>
          </cell>
          <cell r="H7097" t="str">
            <v>шт.</v>
          </cell>
          <cell r="I7097" t="str">
            <v>pcs.</v>
          </cell>
          <cell r="J7097">
            <v>0</v>
          </cell>
          <cell r="K7097">
            <v>0</v>
          </cell>
          <cell r="L7097" t="str">
            <v>KQ-98-00</v>
          </cell>
          <cell r="M7097" t="str">
            <v>ПНР, без ед. изм.</v>
          </cell>
          <cell r="N7097">
            <v>0</v>
          </cell>
          <cell r="O7097" t="str">
            <v>KQ-98-12</v>
          </cell>
          <cell r="P7097" t="str">
            <v>ПНР статического оборудования, шт.</v>
          </cell>
          <cell r="Q7097">
            <v>1</v>
          </cell>
        </row>
        <row r="7098">
          <cell r="E7098" t="str">
            <v>CM00-00-28-057</v>
          </cell>
          <cell r="F7098" t="str">
            <v>Емкостное оборудование работающее с негорючими инертными продуктами при отсутствии параметров автоматического регулирования технологического процесса: от 80 до 120 м3 количество входов/выходов 3</v>
          </cell>
          <cell r="G7098" t="str">
            <v>Tanks and vessels operating with non-combustible inert products when parameters of process automatic control are not available: 80 to 120 m3, number of inlets/outlets: 3</v>
          </cell>
          <cell r="H7098" t="str">
            <v>шт.</v>
          </cell>
          <cell r="I7098" t="str">
            <v>pcs.</v>
          </cell>
          <cell r="J7098">
            <v>0</v>
          </cell>
          <cell r="K7098">
            <v>0</v>
          </cell>
          <cell r="L7098" t="str">
            <v>KQ-98-00</v>
          </cell>
          <cell r="M7098" t="str">
            <v>ПНР, без ед. изм.</v>
          </cell>
          <cell r="N7098">
            <v>0</v>
          </cell>
          <cell r="O7098" t="str">
            <v>KQ-98-12</v>
          </cell>
          <cell r="P7098" t="str">
            <v>ПНР статического оборудования, шт.</v>
          </cell>
          <cell r="Q7098">
            <v>1</v>
          </cell>
        </row>
        <row r="7099">
          <cell r="E7099" t="str">
            <v>CM00-00-28-058</v>
          </cell>
          <cell r="F7099" t="str">
            <v>Емкостное оборудование работающее с негорючими инертными продуктами при отсутствии параметров автоматического регулирования технологического процесса: от 80 до 120 м3 количество входов/выходов 4</v>
          </cell>
          <cell r="G7099" t="str">
            <v>Tanks and vessels operating with non-combustible inert products when parameters of process automatic control are not available: 80 to 120 m3, number of inlets/outlets: 4</v>
          </cell>
          <cell r="H7099" t="str">
            <v>шт.</v>
          </cell>
          <cell r="I7099" t="str">
            <v>pcs.</v>
          </cell>
          <cell r="J7099">
            <v>0</v>
          </cell>
          <cell r="K7099">
            <v>0</v>
          </cell>
          <cell r="L7099" t="str">
            <v>KQ-98-00</v>
          </cell>
          <cell r="M7099" t="str">
            <v>ПНР, без ед. изм.</v>
          </cell>
          <cell r="N7099">
            <v>0</v>
          </cell>
          <cell r="O7099" t="str">
            <v>KQ-98-12</v>
          </cell>
          <cell r="P7099" t="str">
            <v>ПНР статического оборудования, шт.</v>
          </cell>
          <cell r="Q7099">
            <v>1</v>
          </cell>
        </row>
        <row r="7100">
          <cell r="E7100" t="str">
            <v>CM00-00-28-059</v>
          </cell>
          <cell r="F7100" t="str">
            <v>Емкостное оборудование работающее с негорючими инертными продуктами при отсутствии параметров автоматического регулирования технологического процесса: от 80 до 120 м3 количество входов/выходов 5</v>
          </cell>
          <cell r="G7100" t="str">
            <v>Tanks and vessels operating with non-combustible inert products when parameters of process automatic control are not available: 80 to 120 m3, number of inlets/outlets: 5</v>
          </cell>
          <cell r="H7100" t="str">
            <v>шт.</v>
          </cell>
          <cell r="I7100" t="str">
            <v>pcs.</v>
          </cell>
          <cell r="J7100">
            <v>0</v>
          </cell>
          <cell r="K7100">
            <v>0</v>
          </cell>
          <cell r="L7100" t="str">
            <v>KQ-98-00</v>
          </cell>
          <cell r="M7100" t="str">
            <v>ПНР, без ед. изм.</v>
          </cell>
          <cell r="N7100">
            <v>0</v>
          </cell>
          <cell r="O7100" t="str">
            <v>KQ-98-12</v>
          </cell>
          <cell r="P7100" t="str">
            <v>ПНР статического оборудования, шт.</v>
          </cell>
          <cell r="Q7100">
            <v>1</v>
          </cell>
        </row>
        <row r="7101">
          <cell r="E7101" t="str">
            <v>CM00-00-28-060</v>
          </cell>
          <cell r="F7101" t="str">
            <v>Емкостное оборудование работающее с негорючими инертными продуктами при отсутствии параметров автоматического регулирования технологического процесса: от 80 до 120 м3 количество входов/выходов свыше 5</v>
          </cell>
          <cell r="G7101" t="str">
            <v>Tanks and vessels operating with non-combustible inert products when parameters of process automatic control are not available: 80 to 120 m3, number of inlets/outlets: more than 5</v>
          </cell>
          <cell r="H7101" t="str">
            <v>шт.</v>
          </cell>
          <cell r="I7101" t="str">
            <v>pcs.</v>
          </cell>
          <cell r="J7101">
            <v>0</v>
          </cell>
          <cell r="K7101">
            <v>0</v>
          </cell>
          <cell r="L7101" t="str">
            <v>KQ-98-00</v>
          </cell>
          <cell r="M7101" t="str">
            <v>ПНР, без ед. изм.</v>
          </cell>
          <cell r="N7101">
            <v>0</v>
          </cell>
          <cell r="O7101" t="str">
            <v>KQ-98-12</v>
          </cell>
          <cell r="P7101" t="str">
            <v>ПНР статического оборудования, шт.</v>
          </cell>
          <cell r="Q7101">
            <v>1</v>
          </cell>
        </row>
        <row r="7102">
          <cell r="E7102" t="str">
            <v>CM00-00-28-061</v>
          </cell>
          <cell r="F7102" t="str">
            <v>Емкостное оборудование работающее с негорючими инертными продуктами при отсутствии параметров автоматического регулирования технологического процесса: от 120 до 200 м3 количество входов/выходов 2</v>
          </cell>
          <cell r="G7102" t="str">
            <v>Tanks and vessels operating with non-combustible inert products when parameters of process automatic control are not available: 120 to 200 m3, number of inlets/outlets: 2</v>
          </cell>
          <cell r="H7102" t="str">
            <v>шт.</v>
          </cell>
          <cell r="I7102" t="str">
            <v>pcs.</v>
          </cell>
          <cell r="J7102">
            <v>0</v>
          </cell>
          <cell r="K7102">
            <v>0</v>
          </cell>
          <cell r="L7102" t="str">
            <v>KQ-98-00</v>
          </cell>
          <cell r="M7102" t="str">
            <v>ПНР, без ед. изм.</v>
          </cell>
          <cell r="N7102">
            <v>0</v>
          </cell>
          <cell r="O7102" t="str">
            <v>KQ-98-12</v>
          </cell>
          <cell r="P7102" t="str">
            <v>ПНР статического оборудования, шт.</v>
          </cell>
          <cell r="Q7102">
            <v>1</v>
          </cell>
        </row>
        <row r="7103">
          <cell r="E7103" t="str">
            <v>CM00-00-28-062</v>
          </cell>
          <cell r="F7103" t="str">
            <v>Емкостное оборудование работающее с негорючими инертными продуктами при отсутствии параметров автоматического регулирования технологического процесса: от 120 до 200 м3 количество входов/выходов 3</v>
          </cell>
          <cell r="G7103" t="str">
            <v>Tanks and vessels operating with non-combustible inert products when parameters of process automatic control are not available: 120 to 200 m3, number of inlets/outlets: 3</v>
          </cell>
          <cell r="H7103" t="str">
            <v>шт.</v>
          </cell>
          <cell r="I7103" t="str">
            <v>pcs.</v>
          </cell>
          <cell r="J7103">
            <v>0</v>
          </cell>
          <cell r="K7103">
            <v>0</v>
          </cell>
          <cell r="L7103" t="str">
            <v>KQ-98-00</v>
          </cell>
          <cell r="M7103" t="str">
            <v>ПНР, без ед. изм.</v>
          </cell>
          <cell r="N7103">
            <v>0</v>
          </cell>
          <cell r="O7103" t="str">
            <v>KQ-98-12</v>
          </cell>
          <cell r="P7103" t="str">
            <v>ПНР статического оборудования, шт.</v>
          </cell>
          <cell r="Q7103">
            <v>1</v>
          </cell>
        </row>
        <row r="7104">
          <cell r="E7104" t="str">
            <v>CM00-00-28-063</v>
          </cell>
          <cell r="F7104" t="str">
            <v>Емкостное оборудование работающее с негорючими инертными продуктами при отсутствии параметров автоматического регулирования технологического процесса: от 120 до 200 м3 количество входов/выходов 4</v>
          </cell>
          <cell r="G7104" t="str">
            <v>Tanks and vessels operating with non-combustible inert products when parameters of process automatic control are not available: 120 to 200 m3, number of inlets/outlets: 4</v>
          </cell>
          <cell r="H7104" t="str">
            <v>шт.</v>
          </cell>
          <cell r="I7104" t="str">
            <v>pcs.</v>
          </cell>
          <cell r="J7104">
            <v>0</v>
          </cell>
          <cell r="K7104">
            <v>0</v>
          </cell>
          <cell r="L7104" t="str">
            <v>KQ-98-00</v>
          </cell>
          <cell r="M7104" t="str">
            <v>ПНР, без ед. изм.</v>
          </cell>
          <cell r="N7104">
            <v>0</v>
          </cell>
          <cell r="O7104" t="str">
            <v>KQ-98-12</v>
          </cell>
          <cell r="P7104" t="str">
            <v>ПНР статического оборудования, шт.</v>
          </cell>
          <cell r="Q7104">
            <v>1</v>
          </cell>
        </row>
        <row r="7105">
          <cell r="E7105" t="str">
            <v>CM00-00-28-064</v>
          </cell>
          <cell r="F7105" t="str">
            <v>Емкостное оборудование работающее с негорючими инертными продуктами при отсутствии параметров автоматического регулирования технологического процесса: от 120 до 200 м3 количество входов/выходов 5</v>
          </cell>
          <cell r="G7105" t="str">
            <v>Tanks and vessels operating with non-combustible inert products when parameters of process automatic control are not available: 120 to 200 m3, number of inlets/outlets: 5</v>
          </cell>
          <cell r="H7105" t="str">
            <v>шт.</v>
          </cell>
          <cell r="I7105" t="str">
            <v>pcs.</v>
          </cell>
          <cell r="J7105">
            <v>0</v>
          </cell>
          <cell r="K7105">
            <v>0</v>
          </cell>
          <cell r="L7105" t="str">
            <v>KQ-98-00</v>
          </cell>
          <cell r="M7105" t="str">
            <v>ПНР, без ед. изм.</v>
          </cell>
          <cell r="N7105">
            <v>0</v>
          </cell>
          <cell r="O7105" t="str">
            <v>KQ-98-12</v>
          </cell>
          <cell r="P7105" t="str">
            <v>ПНР статического оборудования, шт.</v>
          </cell>
          <cell r="Q7105">
            <v>1</v>
          </cell>
        </row>
        <row r="7106">
          <cell r="E7106" t="str">
            <v>CM00-00-28-065</v>
          </cell>
          <cell r="F7106" t="str">
            <v>Емкостное оборудование работающее с негорючими инертными продуктами при отсутствии параметров автоматического регулирования технологического процесса: от 120 до 200 м3 количество входов/выходов свыше 5</v>
          </cell>
          <cell r="G7106" t="str">
            <v>Tanks and vessels operating with non-combustible inert products when parameters of process automatic control are not available: 120 to 200 m3, number of inlets/outlets: more than 5</v>
          </cell>
          <cell r="H7106" t="str">
            <v>шт.</v>
          </cell>
          <cell r="I7106" t="str">
            <v>pcs.</v>
          </cell>
          <cell r="J7106">
            <v>0</v>
          </cell>
          <cell r="K7106">
            <v>0</v>
          </cell>
          <cell r="L7106" t="str">
            <v>KQ-98-00</v>
          </cell>
          <cell r="M7106" t="str">
            <v>ПНР, без ед. изм.</v>
          </cell>
          <cell r="N7106">
            <v>0</v>
          </cell>
          <cell r="O7106" t="str">
            <v>KQ-98-12</v>
          </cell>
          <cell r="P7106" t="str">
            <v>ПНР статического оборудования, шт.</v>
          </cell>
          <cell r="Q7106">
            <v>1</v>
          </cell>
        </row>
        <row r="7107">
          <cell r="E7107" t="str">
            <v>CM00-00-28-066</v>
          </cell>
          <cell r="F7107" t="str">
            <v>Емкостное оборудование работающее с негорючими инертными продуктами при отсутствии параметров автоматического регулирования технологического процесса: свыше 200 м3 количество входов/выходов 2</v>
          </cell>
          <cell r="G7107" t="str">
            <v>Tanks and vessels operating with non-combustible inert products when parameters of process automatic control are not available: over 200 m3, number of inlets/outlets: 2</v>
          </cell>
          <cell r="H7107" t="str">
            <v>шт.</v>
          </cell>
          <cell r="I7107" t="str">
            <v>pcs.</v>
          </cell>
          <cell r="J7107">
            <v>0</v>
          </cell>
          <cell r="K7107">
            <v>0</v>
          </cell>
          <cell r="L7107" t="str">
            <v>KQ-98-00</v>
          </cell>
          <cell r="M7107" t="str">
            <v>ПНР, без ед. изм.</v>
          </cell>
          <cell r="N7107">
            <v>0</v>
          </cell>
          <cell r="O7107" t="str">
            <v>KQ-98-12</v>
          </cell>
          <cell r="P7107" t="str">
            <v>ПНР статического оборудования, шт.</v>
          </cell>
          <cell r="Q7107">
            <v>1</v>
          </cell>
        </row>
        <row r="7108">
          <cell r="E7108" t="str">
            <v>CM00-00-28-067</v>
          </cell>
          <cell r="F7108" t="str">
            <v>Емкостное оборудование работающее с негорючими инертными продуктами при отсутствии параметров автоматического регулирования технологического процесса: свыше 200 м3 количество входов/выходов 3</v>
          </cell>
          <cell r="G7108" t="str">
            <v>Tanks and vessels operating with non-combustible inert products when parameters of process automatic control are not available: over 200 m3, number of inlets/outlets: 3</v>
          </cell>
          <cell r="H7108" t="str">
            <v>шт.</v>
          </cell>
          <cell r="I7108" t="str">
            <v>pcs.</v>
          </cell>
          <cell r="J7108">
            <v>0</v>
          </cell>
          <cell r="K7108">
            <v>0</v>
          </cell>
          <cell r="L7108" t="str">
            <v>KQ-98-00</v>
          </cell>
          <cell r="M7108" t="str">
            <v>ПНР, без ед. изм.</v>
          </cell>
          <cell r="N7108">
            <v>0</v>
          </cell>
          <cell r="O7108" t="str">
            <v>KQ-98-12</v>
          </cell>
          <cell r="P7108" t="str">
            <v>ПНР статического оборудования, шт.</v>
          </cell>
          <cell r="Q7108">
            <v>1</v>
          </cell>
        </row>
        <row r="7109">
          <cell r="E7109" t="str">
            <v>CM00-00-28-068</v>
          </cell>
          <cell r="F7109" t="str">
            <v>Емкостное оборудование работающее с негорючими инертными продуктами при отсутствии параметров автоматического регулирования технологического процесса: свыше 200 м3 количество входов/выходов 4</v>
          </cell>
          <cell r="G7109" t="str">
            <v>Tanks and vessels operating with non-combustible inert products when parameters of process automatic control are not available: over 200 m3, number of inlets/outlets: 4</v>
          </cell>
          <cell r="H7109" t="str">
            <v>шт.</v>
          </cell>
          <cell r="I7109" t="str">
            <v>pcs.</v>
          </cell>
          <cell r="J7109">
            <v>0</v>
          </cell>
          <cell r="K7109">
            <v>0</v>
          </cell>
          <cell r="L7109" t="str">
            <v>KQ-98-00</v>
          </cell>
          <cell r="M7109" t="str">
            <v>ПНР, без ед. изм.</v>
          </cell>
          <cell r="N7109">
            <v>0</v>
          </cell>
          <cell r="O7109" t="str">
            <v>KQ-98-12</v>
          </cell>
          <cell r="P7109" t="str">
            <v>ПНР статического оборудования, шт.</v>
          </cell>
          <cell r="Q7109">
            <v>1</v>
          </cell>
        </row>
        <row r="7110">
          <cell r="E7110" t="str">
            <v>CM00-00-28-069</v>
          </cell>
          <cell r="F7110" t="str">
            <v>Емкостное оборудование работающее с негорючими инертными продуктами при отсутствии параметров автоматического регулирования технологического процесса: свыше 200 м3 количество входов/выходов 5</v>
          </cell>
          <cell r="G7110" t="str">
            <v>Tanks and vessels operating with non-combustible inert products when parameters of process automatic control are not available: over 200 m3, number of inlets/outlets: 5</v>
          </cell>
          <cell r="H7110" t="str">
            <v>шт.</v>
          </cell>
          <cell r="I7110" t="str">
            <v>pcs.</v>
          </cell>
          <cell r="J7110">
            <v>0</v>
          </cell>
          <cell r="K7110">
            <v>0</v>
          </cell>
          <cell r="L7110" t="str">
            <v>KQ-98-00</v>
          </cell>
          <cell r="M7110" t="str">
            <v>ПНР, без ед. изм.</v>
          </cell>
          <cell r="N7110">
            <v>0</v>
          </cell>
          <cell r="O7110" t="str">
            <v>KQ-98-12</v>
          </cell>
          <cell r="P7110" t="str">
            <v>ПНР статического оборудования, шт.</v>
          </cell>
          <cell r="Q7110">
            <v>1</v>
          </cell>
        </row>
        <row r="7111">
          <cell r="E7111" t="str">
            <v>CM00-00-28-070</v>
          </cell>
          <cell r="F7111" t="str">
            <v>Емкостное оборудование работающее с негорючими инертными продуктами при отсутствии параметров автоматического регулирования технологического процесса: свыше 200 м3 количество входов/выходов свыше 5</v>
          </cell>
          <cell r="G7111" t="str">
            <v>Tanks and vessels operating with non-combustible inert products when parameters of process automatic control are not available: over 200 m3, number of inlets/outlets: more than 5</v>
          </cell>
          <cell r="H7111" t="str">
            <v>шт.</v>
          </cell>
          <cell r="I7111" t="str">
            <v>pcs.</v>
          </cell>
          <cell r="J7111">
            <v>0</v>
          </cell>
          <cell r="K7111">
            <v>0</v>
          </cell>
          <cell r="L7111" t="str">
            <v>KQ-98-00</v>
          </cell>
          <cell r="M7111" t="str">
            <v>ПНР, без ед. изм.</v>
          </cell>
          <cell r="N7111">
            <v>0</v>
          </cell>
          <cell r="O7111" t="str">
            <v>KQ-98-12</v>
          </cell>
          <cell r="P7111" t="str">
            <v>ПНР статического оборудования, шт.</v>
          </cell>
          <cell r="Q7111">
            <v>1</v>
          </cell>
        </row>
        <row r="7112">
          <cell r="E7112" t="str">
            <v>CM00-00-29</v>
          </cell>
          <cell r="F7112" t="str">
            <v>Емкостное оборудование участвующее в криогенном цикле</v>
          </cell>
          <cell r="G7112" t="str">
            <v>Tanks and vessels involved in a cryogenic cycle</v>
          </cell>
        </row>
        <row r="7113">
          <cell r="E7113" t="str">
            <v>CM00-00-29-001</v>
          </cell>
          <cell r="F7113" t="str">
            <v>Емкостное оборудование участвующее в криогенном цикле до 10 м3 количество входов/выходов 2</v>
          </cell>
          <cell r="G7113" t="str">
            <v>Tanks and vessels involved in a cryogenic cycle, up to 10 m3, number of inlets/outlets: 2</v>
          </cell>
          <cell r="H7113" t="str">
            <v>шт.</v>
          </cell>
          <cell r="I7113" t="str">
            <v>pcs.</v>
          </cell>
          <cell r="J7113">
            <v>0</v>
          </cell>
          <cell r="K7113">
            <v>0</v>
          </cell>
          <cell r="L7113" t="str">
            <v>KQ-98-00</v>
          </cell>
          <cell r="M7113" t="str">
            <v>ПНР, без ед. изм.</v>
          </cell>
          <cell r="N7113">
            <v>0</v>
          </cell>
          <cell r="O7113" t="str">
            <v>KQ-98-12</v>
          </cell>
          <cell r="P7113" t="str">
            <v>ПНР статического оборудования, шт.</v>
          </cell>
          <cell r="Q7113">
            <v>1</v>
          </cell>
        </row>
        <row r="7114">
          <cell r="E7114" t="str">
            <v>CM00-00-29-002</v>
          </cell>
          <cell r="F7114" t="str">
            <v>Емкостное оборудование участвующее в криогенном цикле до 10 м3 количество входов/выходов 3</v>
          </cell>
          <cell r="G7114" t="str">
            <v>Tanks and vessels involved in a cryogenic cycle, up to 10 m3, number of inlets/outlets: 3</v>
          </cell>
          <cell r="H7114" t="str">
            <v>шт.</v>
          </cell>
          <cell r="I7114" t="str">
            <v>pcs.</v>
          </cell>
          <cell r="J7114">
            <v>0</v>
          </cell>
          <cell r="K7114">
            <v>0</v>
          </cell>
          <cell r="L7114" t="str">
            <v>KQ-98-00</v>
          </cell>
          <cell r="M7114" t="str">
            <v>ПНР, без ед. изм.</v>
          </cell>
          <cell r="N7114">
            <v>0</v>
          </cell>
          <cell r="O7114" t="str">
            <v>KQ-98-12</v>
          </cell>
          <cell r="P7114" t="str">
            <v>ПНР статического оборудования, шт.</v>
          </cell>
          <cell r="Q7114">
            <v>1</v>
          </cell>
        </row>
        <row r="7115">
          <cell r="E7115" t="str">
            <v>CM00-00-29-003</v>
          </cell>
          <cell r="F7115" t="str">
            <v>Емкостное оборудование участвующее в криогенном цикле до 10 м3 количество входов/выходов 4</v>
          </cell>
          <cell r="G7115" t="str">
            <v>Tanks and vessels involved in a cryogenic cycle, up to 10 m3, number of inlets/outlets: 4</v>
          </cell>
          <cell r="H7115" t="str">
            <v>шт.</v>
          </cell>
          <cell r="I7115" t="str">
            <v>pcs.</v>
          </cell>
          <cell r="J7115">
            <v>0</v>
          </cell>
          <cell r="K7115">
            <v>0</v>
          </cell>
          <cell r="L7115" t="str">
            <v>KQ-98-00</v>
          </cell>
          <cell r="M7115" t="str">
            <v>ПНР, без ед. изм.</v>
          </cell>
          <cell r="N7115">
            <v>0</v>
          </cell>
          <cell r="O7115" t="str">
            <v>KQ-98-12</v>
          </cell>
          <cell r="P7115" t="str">
            <v>ПНР статического оборудования, шт.</v>
          </cell>
          <cell r="Q7115">
            <v>1</v>
          </cell>
        </row>
        <row r="7116">
          <cell r="E7116" t="str">
            <v>CM00-00-29-004</v>
          </cell>
          <cell r="F7116" t="str">
            <v>Емкостное оборудование участвующее в криогенном цикле до 10 м3 количество входов/выходов 5</v>
          </cell>
          <cell r="G7116" t="str">
            <v>Tanks and vessels involved in a cryogenic cycle, up to 10 m3, number of inlets/outlets: 5</v>
          </cell>
          <cell r="H7116" t="str">
            <v>шт.</v>
          </cell>
          <cell r="I7116" t="str">
            <v>pcs.</v>
          </cell>
          <cell r="J7116">
            <v>0</v>
          </cell>
          <cell r="K7116">
            <v>0</v>
          </cell>
          <cell r="L7116" t="str">
            <v>KQ-98-00</v>
          </cell>
          <cell r="M7116" t="str">
            <v>ПНР, без ед. изм.</v>
          </cell>
          <cell r="N7116">
            <v>0</v>
          </cell>
          <cell r="O7116" t="str">
            <v>KQ-98-12</v>
          </cell>
          <cell r="P7116" t="str">
            <v>ПНР статического оборудования, шт.</v>
          </cell>
          <cell r="Q7116">
            <v>1</v>
          </cell>
        </row>
        <row r="7117">
          <cell r="E7117" t="str">
            <v>CM00-00-29-005</v>
          </cell>
          <cell r="F7117" t="str">
            <v>Емкостное оборудование участвующее в криогенном цикле до 10 м3 количество входов/выходов свыше 5</v>
          </cell>
          <cell r="G7117" t="str">
            <v>Tanks and vessels involved in a cryogenic cycle, up to 10 m3, number of inlets/outlets: more than 5</v>
          </cell>
          <cell r="H7117" t="str">
            <v>шт.</v>
          </cell>
          <cell r="I7117" t="str">
            <v>pcs.</v>
          </cell>
          <cell r="J7117">
            <v>0</v>
          </cell>
          <cell r="K7117">
            <v>0</v>
          </cell>
          <cell r="L7117" t="str">
            <v>KQ-98-00</v>
          </cell>
          <cell r="M7117" t="str">
            <v>ПНР, без ед. изм.</v>
          </cell>
          <cell r="N7117">
            <v>0</v>
          </cell>
          <cell r="O7117" t="str">
            <v>KQ-98-12</v>
          </cell>
          <cell r="P7117" t="str">
            <v>ПНР статического оборудования, шт.</v>
          </cell>
          <cell r="Q7117">
            <v>1</v>
          </cell>
        </row>
        <row r="7118">
          <cell r="E7118" t="str">
            <v>CM00-00-29-006</v>
          </cell>
          <cell r="F7118" t="str">
            <v>Емкостное оборудование участвующее в криогенном цикле от 10 до 25 м3 количество входов/выходов 2</v>
          </cell>
          <cell r="G7118" t="str">
            <v>Tanks and vessels involved in a cryogenic cycle, 10 to 25 m3, number of inlets/outlets: 2</v>
          </cell>
          <cell r="H7118" t="str">
            <v>шт.</v>
          </cell>
          <cell r="I7118" t="str">
            <v>pcs.</v>
          </cell>
          <cell r="J7118">
            <v>0</v>
          </cell>
          <cell r="K7118">
            <v>0</v>
          </cell>
          <cell r="L7118" t="str">
            <v>KQ-98-00</v>
          </cell>
          <cell r="M7118" t="str">
            <v>ПНР, без ед. изм.</v>
          </cell>
          <cell r="N7118">
            <v>0</v>
          </cell>
          <cell r="O7118" t="str">
            <v>KQ-98-12</v>
          </cell>
          <cell r="P7118" t="str">
            <v>ПНР статического оборудования, шт.</v>
          </cell>
          <cell r="Q7118">
            <v>1</v>
          </cell>
        </row>
        <row r="7119">
          <cell r="E7119" t="str">
            <v>CM00-00-29-007</v>
          </cell>
          <cell r="F7119" t="str">
            <v>Емкостное оборудование участвующее в криогенном цикле от 10 до 25 м3 количество входов/выходов 3</v>
          </cell>
          <cell r="G7119" t="str">
            <v>Tanks and vessels involved in a cryogenic cycle, 10 to 25 m3, number of inlets/outlets: 3</v>
          </cell>
          <cell r="H7119" t="str">
            <v>шт.</v>
          </cell>
          <cell r="I7119" t="str">
            <v>pcs.</v>
          </cell>
          <cell r="J7119">
            <v>0</v>
          </cell>
          <cell r="K7119">
            <v>0</v>
          </cell>
          <cell r="L7119" t="str">
            <v>KQ-98-00</v>
          </cell>
          <cell r="M7119" t="str">
            <v>ПНР, без ед. изм.</v>
          </cell>
          <cell r="N7119">
            <v>0</v>
          </cell>
          <cell r="O7119" t="str">
            <v>KQ-98-12</v>
          </cell>
          <cell r="P7119" t="str">
            <v>ПНР статического оборудования, шт.</v>
          </cell>
          <cell r="Q7119">
            <v>1</v>
          </cell>
        </row>
        <row r="7120">
          <cell r="E7120" t="str">
            <v>CM00-00-29-008</v>
          </cell>
          <cell r="F7120" t="str">
            <v>Емкостное оборудование участвующее в криогенном цикле от 10 до 25 м3 количество входов/выходов 4</v>
          </cell>
          <cell r="G7120" t="str">
            <v>Tanks and vessels involved in a cryogenic cycle, 10 to 25 m3, number of inlets/outlets: 4</v>
          </cell>
          <cell r="H7120" t="str">
            <v>шт.</v>
          </cell>
          <cell r="I7120" t="str">
            <v>pcs.</v>
          </cell>
          <cell r="J7120">
            <v>0</v>
          </cell>
          <cell r="K7120">
            <v>0</v>
          </cell>
          <cell r="L7120" t="str">
            <v>KQ-98-00</v>
          </cell>
          <cell r="M7120" t="str">
            <v>ПНР, без ед. изм.</v>
          </cell>
          <cell r="N7120">
            <v>0</v>
          </cell>
          <cell r="O7120" t="str">
            <v>KQ-98-12</v>
          </cell>
          <cell r="P7120" t="str">
            <v>ПНР статического оборудования, шт.</v>
          </cell>
          <cell r="Q7120">
            <v>1</v>
          </cell>
        </row>
        <row r="7121">
          <cell r="E7121" t="str">
            <v>CM00-00-29-009</v>
          </cell>
          <cell r="F7121" t="str">
            <v>Емкостное оборудование участвующее в криогенном цикле от 10 до 25 м3 количество входов/выходов 5</v>
          </cell>
          <cell r="G7121" t="str">
            <v>Tanks and vessels involved in a cryogenic cycle, 10 to 25 m3, number of inlets/outlets: 5</v>
          </cell>
          <cell r="H7121" t="str">
            <v>шт.</v>
          </cell>
          <cell r="I7121" t="str">
            <v>pcs.</v>
          </cell>
          <cell r="J7121">
            <v>0</v>
          </cell>
          <cell r="K7121">
            <v>0</v>
          </cell>
          <cell r="L7121" t="str">
            <v>KQ-98-00</v>
          </cell>
          <cell r="M7121" t="str">
            <v>ПНР, без ед. изм.</v>
          </cell>
          <cell r="N7121">
            <v>0</v>
          </cell>
          <cell r="O7121" t="str">
            <v>KQ-98-12</v>
          </cell>
          <cell r="P7121" t="str">
            <v>ПНР статического оборудования, шт.</v>
          </cell>
          <cell r="Q7121">
            <v>1</v>
          </cell>
        </row>
        <row r="7122">
          <cell r="E7122" t="str">
            <v>CM00-00-29-010</v>
          </cell>
          <cell r="F7122" t="str">
            <v>Емкостное оборудование участвующее в криогенном цикле от 10 до 25 м3 количество входов/выходов свыше 5</v>
          </cell>
          <cell r="G7122" t="str">
            <v>Tanks and vessels involved in a cryogenic cycle, 10 to 25 m3, number of inlets/outlets: more than 5</v>
          </cell>
          <cell r="H7122" t="str">
            <v>шт.</v>
          </cell>
          <cell r="I7122" t="str">
            <v>pcs.</v>
          </cell>
          <cell r="J7122">
            <v>0</v>
          </cell>
          <cell r="K7122">
            <v>0</v>
          </cell>
          <cell r="L7122" t="str">
            <v>KQ-98-00</v>
          </cell>
          <cell r="M7122" t="str">
            <v>ПНР, без ед. изм.</v>
          </cell>
          <cell r="N7122">
            <v>0</v>
          </cell>
          <cell r="O7122" t="str">
            <v>KQ-98-12</v>
          </cell>
          <cell r="P7122" t="str">
            <v>ПНР статического оборудования, шт.</v>
          </cell>
          <cell r="Q7122">
            <v>1</v>
          </cell>
        </row>
        <row r="7123">
          <cell r="E7123" t="str">
            <v>CM00-00-29-011</v>
          </cell>
          <cell r="F7123" t="str">
            <v>Емкостное оборудование участвующее в криогенном цикле от 25 до 45 м3 количество входов/выходов 2</v>
          </cell>
          <cell r="G7123" t="str">
            <v>Tanks and vessels involved in a cryogenic cycle, 25 to 45 m3, number of inlets/outlets: 2</v>
          </cell>
          <cell r="H7123" t="str">
            <v>шт.</v>
          </cell>
          <cell r="I7123" t="str">
            <v>pcs.</v>
          </cell>
          <cell r="J7123">
            <v>0</v>
          </cell>
          <cell r="K7123">
            <v>0</v>
          </cell>
          <cell r="L7123" t="str">
            <v>KQ-98-00</v>
          </cell>
          <cell r="M7123" t="str">
            <v>ПНР, без ед. изм.</v>
          </cell>
          <cell r="N7123">
            <v>0</v>
          </cell>
          <cell r="O7123" t="str">
            <v>KQ-98-12</v>
          </cell>
          <cell r="P7123" t="str">
            <v>ПНР статического оборудования, шт.</v>
          </cell>
          <cell r="Q7123">
            <v>1</v>
          </cell>
        </row>
        <row r="7124">
          <cell r="E7124" t="str">
            <v>CM00-00-29-012</v>
          </cell>
          <cell r="F7124" t="str">
            <v>Емкостное оборудование участвующее в криогенном цикле от 25 до 45 м3 количество входов/выходов 3</v>
          </cell>
          <cell r="G7124" t="str">
            <v>Tanks and vessels involved in a cryogenic cycle, 25 to 45 m3, number of inlets/outlets: 3</v>
          </cell>
          <cell r="H7124" t="str">
            <v>шт.</v>
          </cell>
          <cell r="I7124" t="str">
            <v>pcs.</v>
          </cell>
          <cell r="J7124">
            <v>0</v>
          </cell>
          <cell r="K7124">
            <v>0</v>
          </cell>
          <cell r="L7124" t="str">
            <v>KQ-98-00</v>
          </cell>
          <cell r="M7124" t="str">
            <v>ПНР, без ед. изм.</v>
          </cell>
          <cell r="N7124">
            <v>0</v>
          </cell>
          <cell r="O7124" t="str">
            <v>KQ-98-12</v>
          </cell>
          <cell r="P7124" t="str">
            <v>ПНР статического оборудования, шт.</v>
          </cell>
          <cell r="Q7124">
            <v>1</v>
          </cell>
        </row>
        <row r="7125">
          <cell r="E7125" t="str">
            <v>CM00-00-29-013</v>
          </cell>
          <cell r="F7125" t="str">
            <v>Емкостное оборудование участвующее в криогенном цикле от 25 до 45 м3 количество входов/выходов 4</v>
          </cell>
          <cell r="G7125" t="str">
            <v>Tanks and vessels involved in a cryogenic cycle, 25 to 45 m3, number of inlets/outlets: 4</v>
          </cell>
          <cell r="H7125" t="str">
            <v>шт.</v>
          </cell>
          <cell r="I7125" t="str">
            <v>pcs.</v>
          </cell>
          <cell r="J7125">
            <v>0</v>
          </cell>
          <cell r="K7125">
            <v>0</v>
          </cell>
          <cell r="L7125" t="str">
            <v>KQ-98-00</v>
          </cell>
          <cell r="M7125" t="str">
            <v>ПНР, без ед. изм.</v>
          </cell>
          <cell r="N7125">
            <v>0</v>
          </cell>
          <cell r="O7125" t="str">
            <v>KQ-98-12</v>
          </cell>
          <cell r="P7125" t="str">
            <v>ПНР статического оборудования, шт.</v>
          </cell>
          <cell r="Q7125">
            <v>1</v>
          </cell>
        </row>
        <row r="7126">
          <cell r="E7126" t="str">
            <v>CM00-00-29-014</v>
          </cell>
          <cell r="F7126" t="str">
            <v>Емкостное оборудование участвующее в криогенном цикле от 25 до 45 м3 количество входов/выходов 5</v>
          </cell>
          <cell r="G7126" t="str">
            <v>Tanks and vessels involved in a cryogenic cycle, 25 to 45 m3, number of inlets/outlets: 5</v>
          </cell>
          <cell r="H7126" t="str">
            <v>шт.</v>
          </cell>
          <cell r="I7126" t="str">
            <v>pcs.</v>
          </cell>
          <cell r="J7126">
            <v>0</v>
          </cell>
          <cell r="K7126">
            <v>0</v>
          </cell>
          <cell r="L7126" t="str">
            <v>KQ-98-00</v>
          </cell>
          <cell r="M7126" t="str">
            <v>ПНР, без ед. изм.</v>
          </cell>
          <cell r="N7126">
            <v>0</v>
          </cell>
          <cell r="O7126" t="str">
            <v>KQ-98-12</v>
          </cell>
          <cell r="P7126" t="str">
            <v>ПНР статического оборудования, шт.</v>
          </cell>
          <cell r="Q7126">
            <v>1</v>
          </cell>
        </row>
        <row r="7127">
          <cell r="E7127" t="str">
            <v>CM00-00-29-015</v>
          </cell>
          <cell r="F7127" t="str">
            <v>Емкостное оборудование участвующее в криогенном цикле от 25 до 45 м3 количество входов/выходов свыше 5</v>
          </cell>
          <cell r="G7127" t="str">
            <v>Tanks and vessels involved in a cryogenic cycle, 25 to 45 m3, number of inlets/outlets: more than 5</v>
          </cell>
          <cell r="H7127" t="str">
            <v>шт.</v>
          </cell>
          <cell r="I7127" t="str">
            <v>pcs.</v>
          </cell>
          <cell r="J7127">
            <v>0</v>
          </cell>
          <cell r="K7127">
            <v>0</v>
          </cell>
          <cell r="L7127" t="str">
            <v>KQ-98-00</v>
          </cell>
          <cell r="M7127" t="str">
            <v>ПНР, без ед. изм.</v>
          </cell>
          <cell r="N7127">
            <v>0</v>
          </cell>
          <cell r="O7127" t="str">
            <v>KQ-98-12</v>
          </cell>
          <cell r="P7127" t="str">
            <v>ПНР статического оборудования, шт.</v>
          </cell>
          <cell r="Q7127">
            <v>1</v>
          </cell>
        </row>
        <row r="7128">
          <cell r="E7128" t="str">
            <v>CM00-00-29-016</v>
          </cell>
          <cell r="F7128" t="str">
            <v>Емкостное оборудование участвующее в криогенном цикле от 45 до 80 м3 количество входов/выходов 2</v>
          </cell>
          <cell r="G7128" t="str">
            <v>Tanks and vessels involved in a cryogenic cycle, 45 to 80 m3, number of inlets/outlets: 2</v>
          </cell>
          <cell r="H7128" t="str">
            <v>шт.</v>
          </cell>
          <cell r="I7128" t="str">
            <v>pcs.</v>
          </cell>
          <cell r="J7128">
            <v>0</v>
          </cell>
          <cell r="K7128">
            <v>0</v>
          </cell>
          <cell r="L7128" t="str">
            <v>KQ-98-00</v>
          </cell>
          <cell r="M7128" t="str">
            <v>ПНР, без ед. изм.</v>
          </cell>
          <cell r="N7128">
            <v>0</v>
          </cell>
          <cell r="O7128" t="str">
            <v>KQ-98-12</v>
          </cell>
          <cell r="P7128" t="str">
            <v>ПНР статического оборудования, шт.</v>
          </cell>
          <cell r="Q7128">
            <v>1</v>
          </cell>
        </row>
        <row r="7129">
          <cell r="E7129" t="str">
            <v>CM00-00-29-017</v>
          </cell>
          <cell r="F7129" t="str">
            <v>Емкостное оборудование участвующее в криогенном цикле от 45 до 80 м3 количество входов/выходов 3</v>
          </cell>
          <cell r="G7129" t="str">
            <v>Tanks and vessels involved in a cryogenic cycle, 45 to 80 m3, number of inlets/outlets: 3</v>
          </cell>
          <cell r="H7129" t="str">
            <v>шт.</v>
          </cell>
          <cell r="I7129" t="str">
            <v>pcs.</v>
          </cell>
          <cell r="J7129">
            <v>0</v>
          </cell>
          <cell r="K7129">
            <v>0</v>
          </cell>
          <cell r="L7129" t="str">
            <v>KQ-98-00</v>
          </cell>
          <cell r="M7129" t="str">
            <v>ПНР, без ед. изм.</v>
          </cell>
          <cell r="N7129">
            <v>0</v>
          </cell>
          <cell r="O7129" t="str">
            <v>KQ-98-12</v>
          </cell>
          <cell r="P7129" t="str">
            <v>ПНР статического оборудования, шт.</v>
          </cell>
          <cell r="Q7129">
            <v>1</v>
          </cell>
        </row>
        <row r="7130">
          <cell r="E7130" t="str">
            <v>CM00-00-29-018</v>
          </cell>
          <cell r="F7130" t="str">
            <v>Емкостное оборудование участвующее в криогенном цикле от 45 до 80 м3 количество входов/выходов 4</v>
          </cell>
          <cell r="G7130" t="str">
            <v>Tanks and vessels involved in a cryogenic cycle, 45 to 80 m3, number of inlets/outlets: 4</v>
          </cell>
          <cell r="H7130" t="str">
            <v>шт.</v>
          </cell>
          <cell r="I7130" t="str">
            <v>pcs.</v>
          </cell>
          <cell r="J7130">
            <v>0</v>
          </cell>
          <cell r="K7130">
            <v>0</v>
          </cell>
          <cell r="L7130" t="str">
            <v>KQ-98-00</v>
          </cell>
          <cell r="M7130" t="str">
            <v>ПНР, без ед. изм.</v>
          </cell>
          <cell r="N7130">
            <v>0</v>
          </cell>
          <cell r="O7130" t="str">
            <v>KQ-98-12</v>
          </cell>
          <cell r="P7130" t="str">
            <v>ПНР статического оборудования, шт.</v>
          </cell>
          <cell r="Q7130">
            <v>1</v>
          </cell>
        </row>
        <row r="7131">
          <cell r="E7131" t="str">
            <v>CM00-00-29-019</v>
          </cell>
          <cell r="F7131" t="str">
            <v>Емкостное оборудование участвующее в криогенном цикле от 45 до 80 м3 количество входов/выходов 5</v>
          </cell>
          <cell r="G7131" t="str">
            <v>Tanks and vessels involved in a cryogenic cycle, 45 to 80 m3, number of inlets/outlets: 5</v>
          </cell>
          <cell r="H7131" t="str">
            <v>шт.</v>
          </cell>
          <cell r="I7131" t="str">
            <v>pcs.</v>
          </cell>
          <cell r="J7131">
            <v>0</v>
          </cell>
          <cell r="K7131">
            <v>0</v>
          </cell>
          <cell r="L7131" t="str">
            <v>KQ-98-00</v>
          </cell>
          <cell r="M7131" t="str">
            <v>ПНР, без ед. изм.</v>
          </cell>
          <cell r="N7131">
            <v>0</v>
          </cell>
          <cell r="O7131" t="str">
            <v>KQ-98-12</v>
          </cell>
          <cell r="P7131" t="str">
            <v>ПНР статического оборудования, шт.</v>
          </cell>
          <cell r="Q7131">
            <v>1</v>
          </cell>
        </row>
        <row r="7132">
          <cell r="E7132" t="str">
            <v>CM00-00-29-020</v>
          </cell>
          <cell r="F7132" t="str">
            <v>Емкостное оборудование участвующее в криогенном цикле от 45 до 80 м3 количество входов/выходов свыше 5</v>
          </cell>
          <cell r="G7132" t="str">
            <v>Tanks and vessels involved in a cryogenic cycle, 45 to 80 m3, number of inlets/outlets: more than 5</v>
          </cell>
          <cell r="H7132" t="str">
            <v>шт.</v>
          </cell>
          <cell r="I7132" t="str">
            <v>pcs.</v>
          </cell>
          <cell r="J7132">
            <v>0</v>
          </cell>
          <cell r="K7132">
            <v>0</v>
          </cell>
          <cell r="L7132" t="str">
            <v>KQ-98-00</v>
          </cell>
          <cell r="M7132" t="str">
            <v>ПНР, без ед. изм.</v>
          </cell>
          <cell r="N7132">
            <v>0</v>
          </cell>
          <cell r="O7132" t="str">
            <v>KQ-98-12</v>
          </cell>
          <cell r="P7132" t="str">
            <v>ПНР статического оборудования, шт.</v>
          </cell>
          <cell r="Q7132">
            <v>1</v>
          </cell>
        </row>
        <row r="7133">
          <cell r="E7133" t="str">
            <v>CM00-00-29-021</v>
          </cell>
          <cell r="F7133" t="str">
            <v>Емкостное оборудование участвующее в криогенном цикле от 80 до 120 м3 количество входов/выходов 2</v>
          </cell>
          <cell r="G7133" t="str">
            <v>Tanks and vessels involved in a cryogenic cycle, 80 to 120 m3, number of inlets/outlets: 2</v>
          </cell>
          <cell r="H7133" t="str">
            <v>шт.</v>
          </cell>
          <cell r="I7133" t="str">
            <v>pcs.</v>
          </cell>
          <cell r="J7133">
            <v>0</v>
          </cell>
          <cell r="K7133">
            <v>0</v>
          </cell>
          <cell r="L7133" t="str">
            <v>KQ-98-00</v>
          </cell>
          <cell r="M7133" t="str">
            <v>ПНР, без ед. изм.</v>
          </cell>
          <cell r="N7133">
            <v>0</v>
          </cell>
          <cell r="O7133" t="str">
            <v>KQ-98-12</v>
          </cell>
          <cell r="P7133" t="str">
            <v>ПНР статического оборудования, шт.</v>
          </cell>
          <cell r="Q7133">
            <v>1</v>
          </cell>
        </row>
        <row r="7134">
          <cell r="E7134" t="str">
            <v>CM00-00-29-022</v>
          </cell>
          <cell r="F7134" t="str">
            <v>Емкостное оборудование участвующее в криогенном цикле от 80 до 120 м3 количество входов/выходов 3</v>
          </cell>
          <cell r="G7134" t="str">
            <v>Tanks and vessels involved in a cryogenic cycle, 80 to 120 m3, number of inlets/outlets: 3</v>
          </cell>
          <cell r="H7134" t="str">
            <v>шт.</v>
          </cell>
          <cell r="I7134" t="str">
            <v>pcs.</v>
          </cell>
          <cell r="J7134">
            <v>0</v>
          </cell>
          <cell r="K7134">
            <v>0</v>
          </cell>
          <cell r="L7134" t="str">
            <v>KQ-98-00</v>
          </cell>
          <cell r="M7134" t="str">
            <v>ПНР, без ед. изм.</v>
          </cell>
          <cell r="N7134">
            <v>0</v>
          </cell>
          <cell r="O7134" t="str">
            <v>KQ-98-12</v>
          </cell>
          <cell r="P7134" t="str">
            <v>ПНР статического оборудования, шт.</v>
          </cell>
          <cell r="Q7134">
            <v>1</v>
          </cell>
        </row>
        <row r="7135">
          <cell r="E7135" t="str">
            <v>CM00-00-29-023</v>
          </cell>
          <cell r="F7135" t="str">
            <v>Емкостное оборудование участвующее в криогенном цикле от 80 до 120 м3 количество входов/выходов 4</v>
          </cell>
          <cell r="G7135" t="str">
            <v>Tanks and vessels involved in a cryogenic cycle, 80 to 120 m3, number of inlets/outlets: 4</v>
          </cell>
          <cell r="H7135" t="str">
            <v>шт.</v>
          </cell>
          <cell r="I7135" t="str">
            <v>pcs.</v>
          </cell>
          <cell r="J7135">
            <v>0</v>
          </cell>
          <cell r="K7135">
            <v>0</v>
          </cell>
          <cell r="L7135" t="str">
            <v>KQ-98-00</v>
          </cell>
          <cell r="M7135" t="str">
            <v>ПНР, без ед. изм.</v>
          </cell>
          <cell r="N7135">
            <v>0</v>
          </cell>
          <cell r="O7135" t="str">
            <v>KQ-98-12</v>
          </cell>
          <cell r="P7135" t="str">
            <v>ПНР статического оборудования, шт.</v>
          </cell>
          <cell r="Q7135">
            <v>1</v>
          </cell>
        </row>
        <row r="7136">
          <cell r="E7136" t="str">
            <v>CM00-00-29-024</v>
          </cell>
          <cell r="F7136" t="str">
            <v>Емкостное оборудование участвующее в криогенном цикле от 80 до 120 м3 количество входов/выходов 5</v>
          </cell>
          <cell r="G7136" t="str">
            <v>Tanks and vessels involved in a cryogenic cycle, 80 to 120 m3, number of inlets/outlets: 5</v>
          </cell>
          <cell r="H7136" t="str">
            <v>шт.</v>
          </cell>
          <cell r="I7136" t="str">
            <v>pcs.</v>
          </cell>
          <cell r="J7136">
            <v>0</v>
          </cell>
          <cell r="K7136">
            <v>0</v>
          </cell>
          <cell r="L7136" t="str">
            <v>KQ-98-00</v>
          </cell>
          <cell r="M7136" t="str">
            <v>ПНР, без ед. изм.</v>
          </cell>
          <cell r="N7136">
            <v>0</v>
          </cell>
          <cell r="O7136" t="str">
            <v>KQ-98-12</v>
          </cell>
          <cell r="P7136" t="str">
            <v>ПНР статического оборудования, шт.</v>
          </cell>
          <cell r="Q7136">
            <v>1</v>
          </cell>
        </row>
        <row r="7137">
          <cell r="E7137" t="str">
            <v>CM00-00-29-025</v>
          </cell>
          <cell r="F7137" t="str">
            <v>Емкостное оборудование участвующее в криогенном цикле от 80 до 120 м3 количество входов/выходов свыше 5</v>
          </cell>
          <cell r="G7137" t="str">
            <v>Tanks and vessels involved in a cryogenic cycle, 80 to 120 m3, number of inlets/outlets: more than 5</v>
          </cell>
          <cell r="H7137" t="str">
            <v>шт.</v>
          </cell>
          <cell r="I7137" t="str">
            <v>pcs.</v>
          </cell>
          <cell r="J7137">
            <v>0</v>
          </cell>
          <cell r="K7137">
            <v>0</v>
          </cell>
          <cell r="L7137" t="str">
            <v>KQ-98-00</v>
          </cell>
          <cell r="M7137" t="str">
            <v>ПНР, без ед. изм.</v>
          </cell>
          <cell r="N7137">
            <v>0</v>
          </cell>
          <cell r="O7137" t="str">
            <v>KQ-98-12</v>
          </cell>
          <cell r="P7137" t="str">
            <v>ПНР статического оборудования, шт.</v>
          </cell>
          <cell r="Q7137">
            <v>1</v>
          </cell>
        </row>
        <row r="7138">
          <cell r="E7138" t="str">
            <v>CM00-00-29-026</v>
          </cell>
          <cell r="F7138" t="str">
            <v>Емкостное оборудование участвующее в криогенном цикле от 120 до 200 м3 количество входов/выходов 2</v>
          </cell>
          <cell r="G7138" t="str">
            <v>Tanks and vessels involved in a cryogenic cycle, 120 to 200 m3, number of inlets/outlets: 2</v>
          </cell>
          <cell r="H7138" t="str">
            <v>шт.</v>
          </cell>
          <cell r="I7138" t="str">
            <v>pcs.</v>
          </cell>
          <cell r="J7138">
            <v>0</v>
          </cell>
          <cell r="K7138">
            <v>0</v>
          </cell>
          <cell r="L7138" t="str">
            <v>KQ-98-00</v>
          </cell>
          <cell r="M7138" t="str">
            <v>ПНР, без ед. изм.</v>
          </cell>
          <cell r="N7138">
            <v>0</v>
          </cell>
          <cell r="O7138" t="str">
            <v>KQ-98-12</v>
          </cell>
          <cell r="P7138" t="str">
            <v>ПНР статического оборудования, шт.</v>
          </cell>
          <cell r="Q7138">
            <v>1</v>
          </cell>
        </row>
        <row r="7139">
          <cell r="E7139" t="str">
            <v>CM00-00-29-027</v>
          </cell>
          <cell r="F7139" t="str">
            <v>Емкостное оборудование участвующее в криогенном цикле от 120 до 200 м3 количество входов/выходов 3</v>
          </cell>
          <cell r="G7139" t="str">
            <v>Tanks and vessels involved in a cryogenic cycle, 120 to 200 m3, number of inlets/outlets: 3</v>
          </cell>
          <cell r="H7139" t="str">
            <v>шт.</v>
          </cell>
          <cell r="I7139" t="str">
            <v>pcs.</v>
          </cell>
          <cell r="J7139">
            <v>0</v>
          </cell>
          <cell r="K7139">
            <v>0</v>
          </cell>
          <cell r="L7139" t="str">
            <v>KQ-98-00</v>
          </cell>
          <cell r="M7139" t="str">
            <v>ПНР, без ед. изм.</v>
          </cell>
          <cell r="N7139">
            <v>0</v>
          </cell>
          <cell r="O7139" t="str">
            <v>KQ-98-12</v>
          </cell>
          <cell r="P7139" t="str">
            <v>ПНР статического оборудования, шт.</v>
          </cell>
          <cell r="Q7139">
            <v>1</v>
          </cell>
        </row>
        <row r="7140">
          <cell r="E7140" t="str">
            <v>CM00-00-29-028</v>
          </cell>
          <cell r="F7140" t="str">
            <v>Емкостное оборудование участвующее в криогенном цикле от 120 до 200 м3 количество входов/выходов 4</v>
          </cell>
          <cell r="G7140" t="str">
            <v>Tanks and vessels involved in a cryogenic cycle, 120 to 200 m3, number of inlets/outlets: 4</v>
          </cell>
          <cell r="H7140" t="str">
            <v>шт.</v>
          </cell>
          <cell r="I7140" t="str">
            <v>pcs.</v>
          </cell>
          <cell r="J7140">
            <v>0</v>
          </cell>
          <cell r="K7140">
            <v>0</v>
          </cell>
          <cell r="L7140" t="str">
            <v>KQ-98-00</v>
          </cell>
          <cell r="M7140" t="str">
            <v>ПНР, без ед. изм.</v>
          </cell>
          <cell r="N7140">
            <v>0</v>
          </cell>
          <cell r="O7140" t="str">
            <v>KQ-98-12</v>
          </cell>
          <cell r="P7140" t="str">
            <v>ПНР статического оборудования, шт.</v>
          </cell>
          <cell r="Q7140">
            <v>1</v>
          </cell>
        </row>
        <row r="7141">
          <cell r="E7141" t="str">
            <v>CM00-00-29-029</v>
          </cell>
          <cell r="F7141" t="str">
            <v>Емкостное оборудование участвующее в криогенном цикле от 120 до 200 м3 количество входов/выходов 5</v>
          </cell>
          <cell r="G7141" t="str">
            <v>Tanks and vessels involved in a cryogenic cycle, 120 to 200 m3, number of inlets/outlets: 5</v>
          </cell>
          <cell r="H7141" t="str">
            <v>шт.</v>
          </cell>
          <cell r="I7141" t="str">
            <v>pcs.</v>
          </cell>
          <cell r="J7141">
            <v>0</v>
          </cell>
          <cell r="K7141">
            <v>0</v>
          </cell>
          <cell r="L7141" t="str">
            <v>KQ-98-00</v>
          </cell>
          <cell r="M7141" t="str">
            <v>ПНР, без ед. изм.</v>
          </cell>
          <cell r="N7141">
            <v>0</v>
          </cell>
          <cell r="O7141" t="str">
            <v>KQ-98-12</v>
          </cell>
          <cell r="P7141" t="str">
            <v>ПНР статического оборудования, шт.</v>
          </cell>
          <cell r="Q7141">
            <v>1</v>
          </cell>
        </row>
        <row r="7142">
          <cell r="E7142" t="str">
            <v>CM00-00-29-030</v>
          </cell>
          <cell r="F7142" t="str">
            <v>Емкостное оборудование участвующее в криогенном цикле от 120 до 200 м3 количество входов/выходов свыше 5</v>
          </cell>
          <cell r="G7142" t="str">
            <v>Tanks and vessels involved in a cryogenic cycle, 120 to 200 m3, number of inlets/outlets: more than 5</v>
          </cell>
          <cell r="H7142" t="str">
            <v>шт.</v>
          </cell>
          <cell r="I7142" t="str">
            <v>pcs.</v>
          </cell>
          <cell r="J7142">
            <v>0</v>
          </cell>
          <cell r="K7142">
            <v>0</v>
          </cell>
          <cell r="L7142" t="str">
            <v>KQ-98-00</v>
          </cell>
          <cell r="M7142" t="str">
            <v>ПНР, без ед. изм.</v>
          </cell>
          <cell r="N7142">
            <v>0</v>
          </cell>
          <cell r="O7142" t="str">
            <v>KQ-98-12</v>
          </cell>
          <cell r="P7142" t="str">
            <v>ПНР статического оборудования, шт.</v>
          </cell>
          <cell r="Q7142">
            <v>1</v>
          </cell>
        </row>
        <row r="7143">
          <cell r="E7143" t="str">
            <v>CM00-00-29-031</v>
          </cell>
          <cell r="F7143" t="str">
            <v>Емкостное оборудование участвующее в криогенном цикле свыше 200 м3 количество входов/выходов 2</v>
          </cell>
          <cell r="G7143" t="str">
            <v>Tanks and vessels involved in a cryogenic cycle, over 200 m3, number of inlets/outlets: 2</v>
          </cell>
          <cell r="H7143" t="str">
            <v>шт.</v>
          </cell>
          <cell r="I7143" t="str">
            <v>pcs.</v>
          </cell>
          <cell r="J7143">
            <v>0</v>
          </cell>
          <cell r="K7143">
            <v>0</v>
          </cell>
          <cell r="L7143" t="str">
            <v>KQ-98-00</v>
          </cell>
          <cell r="M7143" t="str">
            <v>ПНР, без ед. изм.</v>
          </cell>
          <cell r="N7143">
            <v>0</v>
          </cell>
          <cell r="O7143" t="str">
            <v>KQ-98-12</v>
          </cell>
          <cell r="P7143" t="str">
            <v>ПНР статического оборудования, шт.</v>
          </cell>
          <cell r="Q7143">
            <v>1</v>
          </cell>
        </row>
        <row r="7144">
          <cell r="E7144" t="str">
            <v>CM00-00-29-032</v>
          </cell>
          <cell r="F7144" t="str">
            <v>Емкостное оборудование участвующее в криогенном цикле свыше 200 м3 количество входов/выходов 3</v>
          </cell>
          <cell r="G7144" t="str">
            <v>Tanks and vessels involved in a cryogenic cycle, over 200 m3, number of inlets/outlets: 3</v>
          </cell>
          <cell r="H7144" t="str">
            <v>шт.</v>
          </cell>
          <cell r="I7144" t="str">
            <v>pcs.</v>
          </cell>
          <cell r="J7144">
            <v>0</v>
          </cell>
          <cell r="K7144">
            <v>0</v>
          </cell>
          <cell r="L7144" t="str">
            <v>KQ-98-00</v>
          </cell>
          <cell r="M7144" t="str">
            <v>ПНР, без ед. изм.</v>
          </cell>
          <cell r="N7144">
            <v>0</v>
          </cell>
          <cell r="O7144" t="str">
            <v>KQ-98-12</v>
          </cell>
          <cell r="P7144" t="str">
            <v>ПНР статического оборудования, шт.</v>
          </cell>
          <cell r="Q7144">
            <v>1</v>
          </cell>
        </row>
        <row r="7145">
          <cell r="E7145" t="str">
            <v>CM00-00-29-033</v>
          </cell>
          <cell r="F7145" t="str">
            <v>Емкостное оборудование участвующее в криогенном цикле свыше 200 м3 количество входов/выходов 4</v>
          </cell>
          <cell r="G7145" t="str">
            <v>Tanks and vessels involved in a cryogenic cycle, over 200 m3, number of inlets/outlets: 4</v>
          </cell>
          <cell r="H7145" t="str">
            <v>шт.</v>
          </cell>
          <cell r="I7145" t="str">
            <v>pcs.</v>
          </cell>
          <cell r="J7145">
            <v>0</v>
          </cell>
          <cell r="K7145">
            <v>0</v>
          </cell>
          <cell r="L7145" t="str">
            <v>KQ-98-00</v>
          </cell>
          <cell r="M7145" t="str">
            <v>ПНР, без ед. изм.</v>
          </cell>
          <cell r="N7145">
            <v>0</v>
          </cell>
          <cell r="O7145" t="str">
            <v>KQ-98-12</v>
          </cell>
          <cell r="P7145" t="str">
            <v>ПНР статического оборудования, шт.</v>
          </cell>
          <cell r="Q7145">
            <v>1</v>
          </cell>
        </row>
        <row r="7146">
          <cell r="E7146" t="str">
            <v>CM00-00-29-034</v>
          </cell>
          <cell r="F7146" t="str">
            <v>Емкостное оборудование участвующее в криогенном цикле свыше 200 м3 количество входов/выходов 5</v>
          </cell>
          <cell r="G7146" t="str">
            <v>Tanks and vessels involved in a cryogenic cycle, over 200 m3, number of inlets/outlets: 5</v>
          </cell>
          <cell r="H7146" t="str">
            <v>шт.</v>
          </cell>
          <cell r="I7146" t="str">
            <v>pcs.</v>
          </cell>
          <cell r="J7146">
            <v>0</v>
          </cell>
          <cell r="K7146">
            <v>0</v>
          </cell>
          <cell r="L7146" t="str">
            <v>KQ-98-00</v>
          </cell>
          <cell r="M7146" t="str">
            <v>ПНР, без ед. изм.</v>
          </cell>
          <cell r="N7146">
            <v>0</v>
          </cell>
          <cell r="O7146" t="str">
            <v>KQ-98-12</v>
          </cell>
          <cell r="P7146" t="str">
            <v>ПНР статического оборудования, шт.</v>
          </cell>
          <cell r="Q7146">
            <v>1</v>
          </cell>
        </row>
        <row r="7147">
          <cell r="E7147" t="str">
            <v>CM00-00-29-035</v>
          </cell>
          <cell r="F7147" t="str">
            <v>Емкостное оборудование участвующее в криогенном цикле свыше 200 м3 количество входов/выходов свыше 5</v>
          </cell>
          <cell r="G7147" t="str">
            <v>Tanks and vessels involved in a cryogenic cycle, over 200 m3, number of inlets/outlets: more than 5</v>
          </cell>
          <cell r="H7147" t="str">
            <v>шт.</v>
          </cell>
          <cell r="I7147" t="str">
            <v>pcs.</v>
          </cell>
          <cell r="J7147">
            <v>0</v>
          </cell>
          <cell r="K7147">
            <v>0</v>
          </cell>
          <cell r="L7147" t="str">
            <v>KQ-98-00</v>
          </cell>
          <cell r="M7147" t="str">
            <v>ПНР, без ед. изм.</v>
          </cell>
          <cell r="N7147">
            <v>0</v>
          </cell>
          <cell r="O7147" t="str">
            <v>KQ-98-12</v>
          </cell>
          <cell r="P7147" t="str">
            <v>ПНР статического оборудования, шт.</v>
          </cell>
          <cell r="Q7147">
            <v>1</v>
          </cell>
        </row>
        <row r="7148">
          <cell r="E7148" t="str">
            <v>CM00-00-30</v>
          </cell>
          <cell r="F7148" t="str">
            <v>Реакторы насыпные</v>
          </cell>
          <cell r="G7148" t="str">
            <v>Packed  bed reactors</v>
          </cell>
        </row>
        <row r="7149">
          <cell r="E7149" t="str">
            <v>CM00-00-30-001</v>
          </cell>
          <cell r="F7149" t="str">
            <v>Реактор насыпной (гидроочистки, изомеризации, риформинга) с давлением до 40 кгс/см3 объем катализатора до 50 м3</v>
          </cell>
          <cell r="G7149" t="str">
            <v>Packed  bed reactor (hydrotreatment, isomerization, reforming), pressure up to 40 kgf/cm3, catalyst volume up to 50 m3</v>
          </cell>
          <cell r="H7149" t="str">
            <v>шт.</v>
          </cell>
          <cell r="I7149" t="str">
            <v>pcs.</v>
          </cell>
          <cell r="J7149">
            <v>0</v>
          </cell>
          <cell r="K7149">
            <v>0</v>
          </cell>
          <cell r="L7149" t="str">
            <v>KQ-98-00</v>
          </cell>
          <cell r="M7149" t="str">
            <v>ПНР, без ед. изм.</v>
          </cell>
          <cell r="N7149">
            <v>0</v>
          </cell>
          <cell r="O7149" t="str">
            <v>KQ-98-12</v>
          </cell>
          <cell r="P7149" t="str">
            <v>ПНР статического оборудования, шт.</v>
          </cell>
          <cell r="Q7149">
            <v>1</v>
          </cell>
        </row>
        <row r="7150">
          <cell r="E7150" t="str">
            <v>CM00-00-30-002</v>
          </cell>
          <cell r="F7150" t="str">
            <v>Реактор насыпной (гидроочистки, изомеризации, риформинга) с давлением до 40 кгс/см3 объем катализатора от 50 до 100 м3</v>
          </cell>
          <cell r="G7150" t="str">
            <v>Packed  bed reactor (hydrotreatment, isomerization, reforming), pressure up to 40 kgf/cm3, catalyst volume 50 to 100 m3</v>
          </cell>
          <cell r="H7150" t="str">
            <v>шт.</v>
          </cell>
          <cell r="I7150" t="str">
            <v>pcs.</v>
          </cell>
          <cell r="J7150">
            <v>0</v>
          </cell>
          <cell r="K7150">
            <v>0</v>
          </cell>
          <cell r="L7150" t="str">
            <v>KQ-98-00</v>
          </cell>
          <cell r="M7150" t="str">
            <v>ПНР, без ед. изм.</v>
          </cell>
          <cell r="N7150">
            <v>0</v>
          </cell>
          <cell r="O7150" t="str">
            <v>KQ-98-12</v>
          </cell>
          <cell r="P7150" t="str">
            <v>ПНР статического оборудования, шт.</v>
          </cell>
          <cell r="Q7150">
            <v>1</v>
          </cell>
        </row>
        <row r="7151">
          <cell r="E7151" t="str">
            <v>CM00-00-30-003</v>
          </cell>
          <cell r="F7151" t="str">
            <v>Реактор насыпной (гидроочистки, изомеризации, риформинга) с давлением до 40 кгс/см3 объем катализатора от 100 до 200 м3</v>
          </cell>
          <cell r="G7151" t="str">
            <v>Packed  bed reactor (hydrotreatment, isomerization, reforming), pressure up to 40 kgf/cm3, catalyst volume 100 to 200 m3</v>
          </cell>
          <cell r="H7151" t="str">
            <v>шт.</v>
          </cell>
          <cell r="I7151" t="str">
            <v>pcs.</v>
          </cell>
          <cell r="J7151">
            <v>0</v>
          </cell>
          <cell r="K7151">
            <v>0</v>
          </cell>
          <cell r="L7151" t="str">
            <v>KQ-98-00</v>
          </cell>
          <cell r="M7151" t="str">
            <v>ПНР, без ед. изм.</v>
          </cell>
          <cell r="N7151">
            <v>0</v>
          </cell>
          <cell r="O7151" t="str">
            <v>KQ-98-12</v>
          </cell>
          <cell r="P7151" t="str">
            <v>ПНР статического оборудования, шт.</v>
          </cell>
          <cell r="Q7151">
            <v>1</v>
          </cell>
        </row>
        <row r="7152">
          <cell r="E7152" t="str">
            <v>CM00-00-30-004</v>
          </cell>
          <cell r="F7152" t="str">
            <v>Реактор насыпной (гидроочистки, изомеризации, риформинга) с давлением до 40 кгс/см3 объем катализатора свыше 200 м3</v>
          </cell>
          <cell r="G7152" t="str">
            <v>Packed  bed reactor (hydrotreatment, isomerization, reforming), pressure up to 40 kgf/cm3, catalyst volume over 200 m3</v>
          </cell>
          <cell r="H7152" t="str">
            <v>шт.</v>
          </cell>
          <cell r="I7152" t="str">
            <v>pcs.</v>
          </cell>
          <cell r="J7152">
            <v>0</v>
          </cell>
          <cell r="K7152">
            <v>0</v>
          </cell>
          <cell r="L7152" t="str">
            <v>KQ-98-00</v>
          </cell>
          <cell r="M7152" t="str">
            <v>ПНР, без ед. изм.</v>
          </cell>
          <cell r="N7152">
            <v>0</v>
          </cell>
          <cell r="O7152" t="str">
            <v>KQ-98-12</v>
          </cell>
          <cell r="P7152" t="str">
            <v>ПНР статического оборудования, шт.</v>
          </cell>
          <cell r="Q7152">
            <v>1</v>
          </cell>
        </row>
        <row r="7153">
          <cell r="E7153" t="str">
            <v>CM00-00-30-005</v>
          </cell>
          <cell r="F7153" t="str">
            <v>Реактор насыпной (гидроочистки, изомеризации, риформинга) с давлением до 90 кгс/см3 объем катализатора до 50 м3</v>
          </cell>
          <cell r="G7153" t="str">
            <v>Packed  bed reactor (hydrotreatment, isomerization, reforming), pressure up to 90 kgf/cm3, catalyst volume up to 50 m3</v>
          </cell>
          <cell r="H7153" t="str">
            <v>шт.</v>
          </cell>
          <cell r="I7153" t="str">
            <v>pcs.</v>
          </cell>
          <cell r="J7153">
            <v>0</v>
          </cell>
          <cell r="K7153">
            <v>0</v>
          </cell>
          <cell r="L7153" t="str">
            <v>KQ-98-00</v>
          </cell>
          <cell r="M7153" t="str">
            <v>ПНР, без ед. изм.</v>
          </cell>
          <cell r="N7153">
            <v>0</v>
          </cell>
          <cell r="O7153" t="str">
            <v>KQ-98-12</v>
          </cell>
          <cell r="P7153" t="str">
            <v>ПНР статического оборудования, шт.</v>
          </cell>
          <cell r="Q7153">
            <v>1</v>
          </cell>
        </row>
        <row r="7154">
          <cell r="E7154" t="str">
            <v>CM00-00-30-006</v>
          </cell>
          <cell r="F7154" t="str">
            <v>Реактор насыпной (гидроочистки, изомеризации, риформинга) с давлением до 90 кгс/см3 объем катализатора от 50 до 100 м3</v>
          </cell>
          <cell r="G7154" t="str">
            <v>Packed  bed reactor (hydrotreatment, isomerization, reforming), pressure up to 90 kgf/cm3, catalyst volume 50 to 100 m3</v>
          </cell>
          <cell r="H7154" t="str">
            <v>шт.</v>
          </cell>
          <cell r="I7154" t="str">
            <v>pcs.</v>
          </cell>
          <cell r="J7154">
            <v>0</v>
          </cell>
          <cell r="K7154">
            <v>0</v>
          </cell>
          <cell r="L7154" t="str">
            <v>KQ-98-00</v>
          </cell>
          <cell r="M7154" t="str">
            <v>ПНР, без ед. изм.</v>
          </cell>
          <cell r="N7154">
            <v>0</v>
          </cell>
          <cell r="O7154" t="str">
            <v>KQ-98-12</v>
          </cell>
          <cell r="P7154" t="str">
            <v>ПНР статического оборудования, шт.</v>
          </cell>
          <cell r="Q7154">
            <v>1</v>
          </cell>
        </row>
        <row r="7155">
          <cell r="E7155" t="str">
            <v>CM00-00-30-007</v>
          </cell>
          <cell r="F7155" t="str">
            <v>Реактор насыпной (гидроочистки, изомеризации, риформинга) с давлением до 90 кгс/см3 объем катализатора от 100 до 200 м3</v>
          </cell>
          <cell r="G7155" t="str">
            <v>Packed  bed reactor (hydrotreatment, isomerization, reforming), pressure up to 90 kgf/cm3, catalyst volume 100 to 200 m3</v>
          </cell>
          <cell r="H7155" t="str">
            <v>шт.</v>
          </cell>
          <cell r="I7155" t="str">
            <v>pcs.</v>
          </cell>
          <cell r="J7155">
            <v>0</v>
          </cell>
          <cell r="K7155">
            <v>0</v>
          </cell>
          <cell r="L7155" t="str">
            <v>KQ-98-00</v>
          </cell>
          <cell r="M7155" t="str">
            <v>ПНР, без ед. изм.</v>
          </cell>
          <cell r="N7155">
            <v>0</v>
          </cell>
          <cell r="O7155" t="str">
            <v>KQ-98-12</v>
          </cell>
          <cell r="P7155" t="str">
            <v>ПНР статического оборудования, шт.</v>
          </cell>
          <cell r="Q7155">
            <v>1</v>
          </cell>
        </row>
        <row r="7156">
          <cell r="E7156" t="str">
            <v>CM00-00-30-008</v>
          </cell>
          <cell r="F7156" t="str">
            <v>Реактор насыпной (гидроочистки, изомеризации, риформинга) с давлением до 90 кгс/см3 объем катализатора свыше 200 м3</v>
          </cell>
          <cell r="G7156" t="str">
            <v>Packed  bed reactor (hydrotreatment, isomerization, reforming), pressure up to 90 kgf/cm3, catalyst volume over 200 m3</v>
          </cell>
          <cell r="H7156" t="str">
            <v>шт.</v>
          </cell>
          <cell r="I7156" t="str">
            <v>pcs.</v>
          </cell>
          <cell r="J7156">
            <v>0</v>
          </cell>
          <cell r="K7156">
            <v>0</v>
          </cell>
          <cell r="L7156" t="str">
            <v>KQ-98-00</v>
          </cell>
          <cell r="M7156" t="str">
            <v>ПНР, без ед. изм.</v>
          </cell>
          <cell r="N7156">
            <v>0</v>
          </cell>
          <cell r="O7156" t="str">
            <v>KQ-98-12</v>
          </cell>
          <cell r="P7156" t="str">
            <v>ПНР статического оборудования, шт.</v>
          </cell>
          <cell r="Q7156">
            <v>1</v>
          </cell>
        </row>
        <row r="7157">
          <cell r="E7157" t="str">
            <v>CM00-00-31</v>
          </cell>
          <cell r="F7157" t="str">
            <v>Реакторы (контакторы) жидкостного типа</v>
          </cell>
          <cell r="G7157" t="str">
            <v>Liquid-type reactors (contactors)</v>
          </cell>
        </row>
        <row r="7158">
          <cell r="E7158" t="str">
            <v>CM00-00-31-001</v>
          </cell>
          <cell r="F7158" t="str">
            <v>Реактор (контактор) жидкостного типа, оснащенный мешалкой, производительность до 20 м3/ч</v>
          </cell>
          <cell r="G7158" t="str">
            <v>Liquid-type reactor (contactor), equipped with an agitator, throughput up to 20 m3/h</v>
          </cell>
          <cell r="H7158" t="str">
            <v>шт.</v>
          </cell>
          <cell r="I7158" t="str">
            <v>pcs.</v>
          </cell>
          <cell r="J7158">
            <v>0</v>
          </cell>
          <cell r="K7158">
            <v>0</v>
          </cell>
          <cell r="L7158" t="str">
            <v>KQ-98-00</v>
          </cell>
          <cell r="M7158" t="str">
            <v>ПНР, без ед. изм.</v>
          </cell>
          <cell r="N7158">
            <v>0</v>
          </cell>
          <cell r="O7158" t="str">
            <v>KQ-98-12</v>
          </cell>
          <cell r="P7158" t="str">
            <v>ПНР статического оборудования, шт.</v>
          </cell>
          <cell r="Q7158">
            <v>1</v>
          </cell>
        </row>
        <row r="7159">
          <cell r="E7159" t="str">
            <v>CM00-00-31-002</v>
          </cell>
          <cell r="F7159" t="str">
            <v>Реактор (контактор) жидкостного типа, оснащенный мешалкой, производительность свыше 20 м3/ч</v>
          </cell>
          <cell r="G7159" t="str">
            <v>Liquid-type reactor (contactor), equipped with agitator, throughput over 20 m3/h</v>
          </cell>
          <cell r="H7159" t="str">
            <v>шт.</v>
          </cell>
          <cell r="I7159" t="str">
            <v>pcs.</v>
          </cell>
          <cell r="J7159">
            <v>0</v>
          </cell>
          <cell r="K7159">
            <v>0</v>
          </cell>
          <cell r="L7159" t="str">
            <v>KQ-98-00</v>
          </cell>
          <cell r="M7159" t="str">
            <v>ПНР, без ед. изм.</v>
          </cell>
          <cell r="N7159">
            <v>0</v>
          </cell>
          <cell r="O7159" t="str">
            <v>KQ-98-12</v>
          </cell>
          <cell r="P7159" t="str">
            <v>ПНР статического оборудования, шт.</v>
          </cell>
          <cell r="Q7159">
            <v>1</v>
          </cell>
        </row>
        <row r="7160">
          <cell r="E7160" t="str">
            <v>CM00-00-32</v>
          </cell>
          <cell r="F7160" t="str">
            <v>Блоки регенерации катализатора</v>
          </cell>
          <cell r="G7160" t="str">
            <v>Catalyst regeneration units</v>
          </cell>
        </row>
        <row r="7161">
          <cell r="E7161" t="str">
            <v>CM00-00-32-001</v>
          </cell>
          <cell r="F7161" t="str">
            <v>Блок регенерации катализатора объем катализатора до 50 м3</v>
          </cell>
          <cell r="G7161" t="str">
            <v>Catalyst regeneration unit, catalyst volume: up to 50 m3</v>
          </cell>
          <cell r="H7161" t="str">
            <v>шт.</v>
          </cell>
          <cell r="I7161" t="str">
            <v>pcs.</v>
          </cell>
          <cell r="J7161">
            <v>0</v>
          </cell>
          <cell r="K7161">
            <v>0</v>
          </cell>
          <cell r="L7161" t="str">
            <v>KQ-98-00</v>
          </cell>
          <cell r="M7161" t="str">
            <v>ПНР, без ед. изм.</v>
          </cell>
          <cell r="N7161">
            <v>0</v>
          </cell>
          <cell r="O7161" t="str">
            <v>KQ-98-12</v>
          </cell>
          <cell r="P7161" t="str">
            <v>ПНР статического оборудования, шт.</v>
          </cell>
          <cell r="Q7161">
            <v>1</v>
          </cell>
        </row>
        <row r="7162">
          <cell r="E7162" t="str">
            <v>CM00-00-32-002</v>
          </cell>
          <cell r="F7162" t="str">
            <v>Блок регенерации катализатора объем катализатора от 50 до 100 м3</v>
          </cell>
          <cell r="G7162" t="str">
            <v>Catalyst regeneration unit, catalyst volume: 50 to 100 m3</v>
          </cell>
          <cell r="H7162" t="str">
            <v>шт.</v>
          </cell>
          <cell r="I7162" t="str">
            <v>pcs.</v>
          </cell>
          <cell r="J7162">
            <v>0</v>
          </cell>
          <cell r="K7162">
            <v>0</v>
          </cell>
          <cell r="L7162" t="str">
            <v>KQ-98-00</v>
          </cell>
          <cell r="M7162" t="str">
            <v>ПНР, без ед. изм.</v>
          </cell>
          <cell r="N7162">
            <v>0</v>
          </cell>
          <cell r="O7162" t="str">
            <v>KQ-98-12</v>
          </cell>
          <cell r="P7162" t="str">
            <v>ПНР статического оборудования, шт.</v>
          </cell>
          <cell r="Q7162">
            <v>1</v>
          </cell>
        </row>
        <row r="7163">
          <cell r="E7163" t="str">
            <v>CM00-00-32-003</v>
          </cell>
          <cell r="F7163" t="str">
            <v>Блок регенерации катализатора объем катализатора от 100 до 200 м3</v>
          </cell>
          <cell r="G7163" t="str">
            <v>Catalyst regeneration unit, catalyst volume: 100 to 200 m3</v>
          </cell>
          <cell r="H7163" t="str">
            <v>шт.</v>
          </cell>
          <cell r="I7163" t="str">
            <v>pcs.</v>
          </cell>
          <cell r="J7163">
            <v>0</v>
          </cell>
          <cell r="K7163">
            <v>0</v>
          </cell>
          <cell r="L7163" t="str">
            <v>KQ-98-00</v>
          </cell>
          <cell r="M7163" t="str">
            <v>ПНР, без ед. изм.</v>
          </cell>
          <cell r="N7163">
            <v>0</v>
          </cell>
          <cell r="O7163" t="str">
            <v>KQ-98-12</v>
          </cell>
          <cell r="P7163" t="str">
            <v>ПНР статического оборудования, шт.</v>
          </cell>
          <cell r="Q7163">
            <v>1</v>
          </cell>
        </row>
        <row r="7164">
          <cell r="E7164" t="str">
            <v>CM00-00-32-004</v>
          </cell>
          <cell r="F7164" t="str">
            <v>Блок регенерации катализатора объем катализатора свыше 200 м3</v>
          </cell>
          <cell r="G7164" t="str">
            <v>Catalyst regeneration unit, catalyst volume: over 200 m3</v>
          </cell>
          <cell r="H7164" t="str">
            <v>шт.</v>
          </cell>
          <cell r="I7164" t="str">
            <v>pcs.</v>
          </cell>
          <cell r="J7164">
            <v>0</v>
          </cell>
          <cell r="K7164">
            <v>0</v>
          </cell>
          <cell r="L7164" t="str">
            <v>KQ-98-00</v>
          </cell>
          <cell r="M7164" t="str">
            <v>ПНР, без ед. изм.</v>
          </cell>
          <cell r="N7164">
            <v>0</v>
          </cell>
          <cell r="O7164" t="str">
            <v>KQ-98-12</v>
          </cell>
          <cell r="P7164" t="str">
            <v>ПНР статического оборудования, шт.</v>
          </cell>
          <cell r="Q7164">
            <v>1</v>
          </cell>
        </row>
        <row r="7165">
          <cell r="E7165" t="str">
            <v>CM00-00-33</v>
          </cell>
          <cell r="F7165" t="str">
            <v>Резервуары для горючего/опасного продукта</v>
          </cell>
          <cell r="G7165" t="str">
            <v>Tanks for combustible / hazardous product</v>
          </cell>
        </row>
        <row r="7166">
          <cell r="E7166" t="str">
            <v>CM00-00-33-001</v>
          </cell>
          <cell r="F7166" t="str">
            <v>Резервуар для горючего/опасного продукта емкостью до 500 м3</v>
          </cell>
          <cell r="G7166" t="str">
            <v>Tank for combustible / hazardous product, capacity: up to 500 m3</v>
          </cell>
          <cell r="H7166" t="str">
            <v>шт.</v>
          </cell>
          <cell r="I7166" t="str">
            <v>pcs.</v>
          </cell>
          <cell r="J7166">
            <v>0</v>
          </cell>
          <cell r="K7166">
            <v>0</v>
          </cell>
          <cell r="L7166" t="str">
            <v>KQ-98-00</v>
          </cell>
          <cell r="M7166" t="str">
            <v>ПНР, без ед. изм.</v>
          </cell>
          <cell r="N7166">
            <v>0</v>
          </cell>
          <cell r="O7166" t="str">
            <v>KQ-98-12</v>
          </cell>
          <cell r="P7166" t="str">
            <v>ПНР статического оборудования, шт.</v>
          </cell>
          <cell r="Q7166">
            <v>1</v>
          </cell>
        </row>
        <row r="7167">
          <cell r="E7167" t="str">
            <v>CM00-00-33-002</v>
          </cell>
          <cell r="F7167" t="str">
            <v>Резервуар для горючего/опасного продукта емкостью от 500 до 2000 м3</v>
          </cell>
          <cell r="G7167" t="str">
            <v>Tank for combustible / hazardous product, capacity: 500 to 2000 m3</v>
          </cell>
          <cell r="H7167" t="str">
            <v>шт.</v>
          </cell>
          <cell r="I7167" t="str">
            <v>pcs.</v>
          </cell>
          <cell r="J7167">
            <v>0</v>
          </cell>
          <cell r="K7167">
            <v>0</v>
          </cell>
          <cell r="L7167" t="str">
            <v>KQ-98-00</v>
          </cell>
          <cell r="M7167" t="str">
            <v>ПНР, без ед. изм.</v>
          </cell>
          <cell r="N7167">
            <v>0</v>
          </cell>
          <cell r="O7167" t="str">
            <v>KQ-98-12</v>
          </cell>
          <cell r="P7167" t="str">
            <v>ПНР статического оборудования, шт.</v>
          </cell>
          <cell r="Q7167">
            <v>1</v>
          </cell>
        </row>
        <row r="7168">
          <cell r="E7168" t="str">
            <v>CM00-00-33-003</v>
          </cell>
          <cell r="F7168" t="str">
            <v>Резервуар для горючего/опасного продукта емкостью от 2000 до 20000 м3</v>
          </cell>
          <cell r="G7168" t="str">
            <v>Tank for combustible / hazardous product, capacity: 2000 to 20000 m3</v>
          </cell>
          <cell r="H7168" t="str">
            <v>шт.</v>
          </cell>
          <cell r="I7168" t="str">
            <v>pcs.</v>
          </cell>
          <cell r="J7168">
            <v>0</v>
          </cell>
          <cell r="K7168">
            <v>0</v>
          </cell>
          <cell r="L7168" t="str">
            <v>KQ-98-00</v>
          </cell>
          <cell r="M7168" t="str">
            <v>ПНР, без ед. изм.</v>
          </cell>
          <cell r="N7168">
            <v>0</v>
          </cell>
          <cell r="O7168" t="str">
            <v>KQ-98-12</v>
          </cell>
          <cell r="P7168" t="str">
            <v>ПНР статического оборудования, шт.</v>
          </cell>
          <cell r="Q7168">
            <v>1</v>
          </cell>
        </row>
        <row r="7169">
          <cell r="E7169" t="str">
            <v>CM00-00-33-004</v>
          </cell>
          <cell r="F7169" t="str">
            <v>Резервуар для горючего/опасного продукта емкостью свыше 20000 м3</v>
          </cell>
          <cell r="G7169" t="str">
            <v>Tank for combustible / hazardous product, capacity: over 20000 m3</v>
          </cell>
          <cell r="H7169" t="str">
            <v>шт.</v>
          </cell>
          <cell r="I7169" t="str">
            <v>pcs.</v>
          </cell>
          <cell r="J7169">
            <v>0</v>
          </cell>
          <cell r="K7169">
            <v>0</v>
          </cell>
          <cell r="L7169" t="str">
            <v>KQ-98-00</v>
          </cell>
          <cell r="M7169" t="str">
            <v>ПНР, без ед. изм.</v>
          </cell>
          <cell r="N7169">
            <v>0</v>
          </cell>
          <cell r="O7169" t="str">
            <v>KQ-98-12</v>
          </cell>
          <cell r="P7169" t="str">
            <v>ПНР статического оборудования, шт.</v>
          </cell>
          <cell r="Q7169">
            <v>1</v>
          </cell>
        </row>
        <row r="7170">
          <cell r="E7170" t="str">
            <v>CM00-00-33-005</v>
          </cell>
          <cell r="F7170" t="str">
            <v>Резервуар для горючего/опасного продукта с тремя и более входами/выходами продукта емкостью до 500 м3</v>
          </cell>
          <cell r="G7170" t="str">
            <v>Tank for combustible / hazardous product, with three and more product inlets/outlets, capacity: up to 500 m3</v>
          </cell>
          <cell r="H7170" t="str">
            <v>шт.</v>
          </cell>
          <cell r="I7170" t="str">
            <v>pcs.</v>
          </cell>
          <cell r="J7170">
            <v>0</v>
          </cell>
          <cell r="K7170">
            <v>0</v>
          </cell>
          <cell r="L7170" t="str">
            <v>KQ-98-00</v>
          </cell>
          <cell r="M7170" t="str">
            <v>ПНР, без ед. изм.</v>
          </cell>
          <cell r="N7170">
            <v>0</v>
          </cell>
          <cell r="O7170" t="str">
            <v>KQ-98-12</v>
          </cell>
          <cell r="P7170" t="str">
            <v>ПНР статического оборудования, шт.</v>
          </cell>
          <cell r="Q7170">
            <v>1</v>
          </cell>
        </row>
        <row r="7171">
          <cell r="E7171" t="str">
            <v>CM00-00-33-006</v>
          </cell>
          <cell r="F7171" t="str">
            <v>Резервуар для горючего/опасного продукта с тремя и более входами/выходами продукта емкостью от 500 до 2000 м3</v>
          </cell>
          <cell r="G7171" t="str">
            <v>Tank for combustible / hazardous product, with three and more product inlets/outlets, capacity: from 500 to 2000 m3</v>
          </cell>
          <cell r="H7171" t="str">
            <v>шт.</v>
          </cell>
          <cell r="I7171" t="str">
            <v>pcs.</v>
          </cell>
          <cell r="J7171">
            <v>0</v>
          </cell>
          <cell r="K7171">
            <v>0</v>
          </cell>
          <cell r="L7171" t="str">
            <v>KQ-98-00</v>
          </cell>
          <cell r="M7171" t="str">
            <v>ПНР, без ед. изм.</v>
          </cell>
          <cell r="N7171">
            <v>0</v>
          </cell>
          <cell r="O7171" t="str">
            <v>KQ-98-12</v>
          </cell>
          <cell r="P7171" t="str">
            <v>ПНР статического оборудования, шт.</v>
          </cell>
          <cell r="Q7171">
            <v>1</v>
          </cell>
        </row>
        <row r="7172">
          <cell r="E7172" t="str">
            <v>CM00-00-33-007</v>
          </cell>
          <cell r="F7172" t="str">
            <v>Резервуар для горючего/опасного продукта с тремя и более входами/выходами продукта емкостью от 2000 до 20000 м3</v>
          </cell>
          <cell r="G7172" t="str">
            <v>Tank for combustible / hazardous product, with three and more product inlets/outlets, capacity: from 2000 to 20000 m3</v>
          </cell>
          <cell r="H7172" t="str">
            <v>шт.</v>
          </cell>
          <cell r="I7172" t="str">
            <v>pcs.</v>
          </cell>
          <cell r="J7172">
            <v>0</v>
          </cell>
          <cell r="K7172">
            <v>0</v>
          </cell>
          <cell r="L7172" t="str">
            <v>KQ-98-00</v>
          </cell>
          <cell r="M7172" t="str">
            <v>ПНР, без ед. изм.</v>
          </cell>
          <cell r="N7172">
            <v>0</v>
          </cell>
          <cell r="O7172" t="str">
            <v>KQ-98-12</v>
          </cell>
          <cell r="P7172" t="str">
            <v>ПНР статического оборудования, шт.</v>
          </cell>
          <cell r="Q7172">
            <v>1</v>
          </cell>
        </row>
        <row r="7173">
          <cell r="E7173" t="str">
            <v>CM00-00-33-008</v>
          </cell>
          <cell r="F7173" t="str">
            <v>Резервуар для горючего/опасного продукта с тремя и более входами/выходами продукта емкостью свыше 20000 м3</v>
          </cell>
          <cell r="G7173" t="str">
            <v>Tank for combustible / hazardous product, with three and more product inlets/outlets, capacity: over 20000 m3</v>
          </cell>
          <cell r="H7173" t="str">
            <v>шт.</v>
          </cell>
          <cell r="I7173" t="str">
            <v>pcs.</v>
          </cell>
          <cell r="J7173">
            <v>0</v>
          </cell>
          <cell r="K7173">
            <v>0</v>
          </cell>
          <cell r="L7173" t="str">
            <v>KQ-98-00</v>
          </cell>
          <cell r="M7173" t="str">
            <v>ПНР, без ед. изм.</v>
          </cell>
          <cell r="N7173">
            <v>0</v>
          </cell>
          <cell r="O7173" t="str">
            <v>KQ-98-12</v>
          </cell>
          <cell r="P7173" t="str">
            <v>ПНР статического оборудования, шт.</v>
          </cell>
          <cell r="Q7173">
            <v>1</v>
          </cell>
        </row>
        <row r="7174">
          <cell r="E7174" t="str">
            <v>CM00-00-33-009</v>
          </cell>
          <cell r="F7174" t="str">
            <v>Резервуар для горючего продукта с азотной подушкой емкостью до 500 м3</v>
          </cell>
          <cell r="G7174" t="str">
            <v>Tank for combustible product, with a nitrogen blanket, capacity: up to 500 m3</v>
          </cell>
          <cell r="H7174" t="str">
            <v>шт.</v>
          </cell>
          <cell r="I7174" t="str">
            <v>pcs.</v>
          </cell>
          <cell r="J7174">
            <v>0</v>
          </cell>
          <cell r="K7174">
            <v>0</v>
          </cell>
          <cell r="L7174" t="str">
            <v>KQ-98-00</v>
          </cell>
          <cell r="M7174" t="str">
            <v>ПНР, без ед. изм.</v>
          </cell>
          <cell r="N7174">
            <v>0</v>
          </cell>
          <cell r="O7174" t="str">
            <v>KQ-98-12</v>
          </cell>
          <cell r="P7174" t="str">
            <v>ПНР статического оборудования, шт.</v>
          </cell>
          <cell r="Q7174">
            <v>1</v>
          </cell>
        </row>
        <row r="7175">
          <cell r="E7175" t="str">
            <v>CM00-00-33-010</v>
          </cell>
          <cell r="F7175" t="str">
            <v>Резервуар для горючего продукта с азотной подушкой емкостью от 500 до 2000 м3</v>
          </cell>
          <cell r="G7175" t="str">
            <v>Tank for combustible product, with a nitrogen blanket, capacity: from 500 to 2000 m3</v>
          </cell>
          <cell r="H7175" t="str">
            <v>шт.</v>
          </cell>
          <cell r="I7175" t="str">
            <v>pcs.</v>
          </cell>
          <cell r="J7175">
            <v>0</v>
          </cell>
          <cell r="K7175">
            <v>0</v>
          </cell>
          <cell r="L7175" t="str">
            <v>KQ-98-00</v>
          </cell>
          <cell r="M7175" t="str">
            <v>ПНР, без ед. изм.</v>
          </cell>
          <cell r="N7175">
            <v>0</v>
          </cell>
          <cell r="O7175" t="str">
            <v>KQ-98-12</v>
          </cell>
          <cell r="P7175" t="str">
            <v>ПНР статического оборудования, шт.</v>
          </cell>
          <cell r="Q7175">
            <v>1</v>
          </cell>
        </row>
        <row r="7176">
          <cell r="E7176" t="str">
            <v>CM00-00-33-011</v>
          </cell>
          <cell r="F7176" t="str">
            <v>Резервуар для горючего продукта с азотной подушкой емкостью от 2000 до 20000 м3</v>
          </cell>
          <cell r="G7176" t="str">
            <v>Tank for combustible product, with a nitrogen blanket, capacity: from 2000 to 20000 m3</v>
          </cell>
          <cell r="H7176" t="str">
            <v>шт.</v>
          </cell>
          <cell r="I7176" t="str">
            <v>pcs.</v>
          </cell>
          <cell r="J7176">
            <v>0</v>
          </cell>
          <cell r="K7176">
            <v>0</v>
          </cell>
          <cell r="L7176" t="str">
            <v>KQ-98-00</v>
          </cell>
          <cell r="M7176" t="str">
            <v>ПНР, без ед. изм.</v>
          </cell>
          <cell r="N7176">
            <v>0</v>
          </cell>
          <cell r="O7176" t="str">
            <v>KQ-98-12</v>
          </cell>
          <cell r="P7176" t="str">
            <v>ПНР статического оборудования, шт.</v>
          </cell>
          <cell r="Q7176">
            <v>1</v>
          </cell>
        </row>
        <row r="7177">
          <cell r="E7177" t="str">
            <v>CM00-00-33-012</v>
          </cell>
          <cell r="F7177" t="str">
            <v>Резервуар для горючего продукта с азотной подушкой емкостью свыше 20000 м3</v>
          </cell>
          <cell r="G7177" t="str">
            <v>Tank for combustible product, with a nitrogen blanket, capacity: over 20000 m3</v>
          </cell>
          <cell r="H7177" t="str">
            <v>шт.</v>
          </cell>
          <cell r="I7177" t="str">
            <v>pcs.</v>
          </cell>
          <cell r="J7177">
            <v>0</v>
          </cell>
          <cell r="K7177">
            <v>0</v>
          </cell>
          <cell r="L7177" t="str">
            <v>KQ-98-00</v>
          </cell>
          <cell r="M7177" t="str">
            <v>ПНР, без ед. изм.</v>
          </cell>
          <cell r="N7177">
            <v>0</v>
          </cell>
          <cell r="O7177" t="str">
            <v>KQ-98-12</v>
          </cell>
          <cell r="P7177" t="str">
            <v>ПНР статического оборудования, шт.</v>
          </cell>
          <cell r="Q7177">
            <v>1</v>
          </cell>
        </row>
        <row r="7178">
          <cell r="E7178" t="str">
            <v>CM00-00-33-013</v>
          </cell>
          <cell r="F7178" t="str">
            <v>Резервуар для горючего продукта с понтоном емкостью до 500 м3</v>
          </cell>
          <cell r="G7178" t="str">
            <v>Pontoon floating roof tank for combustible product, capacity: up to 500 m3</v>
          </cell>
          <cell r="H7178" t="str">
            <v>шт.</v>
          </cell>
          <cell r="I7178" t="str">
            <v>pcs.</v>
          </cell>
          <cell r="J7178">
            <v>0</v>
          </cell>
          <cell r="K7178">
            <v>0</v>
          </cell>
          <cell r="L7178" t="str">
            <v>KQ-98-00</v>
          </cell>
          <cell r="M7178" t="str">
            <v>ПНР, без ед. изм.</v>
          </cell>
          <cell r="N7178">
            <v>0</v>
          </cell>
          <cell r="O7178" t="str">
            <v>KQ-98-12</v>
          </cell>
          <cell r="P7178" t="str">
            <v>ПНР статического оборудования, шт.</v>
          </cell>
          <cell r="Q7178">
            <v>1</v>
          </cell>
        </row>
        <row r="7179">
          <cell r="E7179" t="str">
            <v>CM00-00-33-014</v>
          </cell>
          <cell r="F7179" t="str">
            <v>Резервуар для горючего продукта с понтоном емкостью от 500 до 2000 м3</v>
          </cell>
          <cell r="G7179" t="str">
            <v>Pontoon floating roof tank for combustible product, capacity: from 500 to 2000 m3</v>
          </cell>
          <cell r="H7179" t="str">
            <v>шт.</v>
          </cell>
          <cell r="I7179" t="str">
            <v>pcs.</v>
          </cell>
          <cell r="J7179">
            <v>0</v>
          </cell>
          <cell r="K7179">
            <v>0</v>
          </cell>
          <cell r="L7179" t="str">
            <v>KQ-98-00</v>
          </cell>
          <cell r="M7179" t="str">
            <v>ПНР, без ед. изм.</v>
          </cell>
          <cell r="N7179">
            <v>0</v>
          </cell>
          <cell r="O7179" t="str">
            <v>KQ-98-12</v>
          </cell>
          <cell r="P7179" t="str">
            <v>ПНР статического оборудования, шт.</v>
          </cell>
          <cell r="Q7179">
            <v>1</v>
          </cell>
        </row>
        <row r="7180">
          <cell r="E7180" t="str">
            <v>CM00-00-33-015</v>
          </cell>
          <cell r="F7180" t="str">
            <v>Резервуар для горючего продукта с понтоном емкостью от 2000 до 20000 м3</v>
          </cell>
          <cell r="G7180" t="str">
            <v>Pontoon floating roof tank for combustible product, capacity: from 2000 to 20000 m3</v>
          </cell>
          <cell r="H7180" t="str">
            <v>шт.</v>
          </cell>
          <cell r="I7180" t="str">
            <v>pcs.</v>
          </cell>
          <cell r="J7180">
            <v>0</v>
          </cell>
          <cell r="K7180">
            <v>0</v>
          </cell>
          <cell r="L7180" t="str">
            <v>KQ-98-00</v>
          </cell>
          <cell r="M7180" t="str">
            <v>ПНР, без ед. изм.</v>
          </cell>
          <cell r="N7180">
            <v>0</v>
          </cell>
          <cell r="O7180" t="str">
            <v>KQ-98-12</v>
          </cell>
          <cell r="P7180" t="str">
            <v>ПНР статического оборудования, шт.</v>
          </cell>
          <cell r="Q7180">
            <v>1</v>
          </cell>
        </row>
        <row r="7181">
          <cell r="E7181" t="str">
            <v>CM00-00-33-016</v>
          </cell>
          <cell r="F7181" t="str">
            <v>Резервуар для горючего продукта с понтоном емкостью свыше 20000 м3</v>
          </cell>
          <cell r="G7181" t="str">
            <v>Pontoon floating roof tank for combustible product, capacity: over 20000 m3</v>
          </cell>
          <cell r="H7181" t="str">
            <v>шт.</v>
          </cell>
          <cell r="I7181" t="str">
            <v>pcs.</v>
          </cell>
          <cell r="J7181">
            <v>0</v>
          </cell>
          <cell r="K7181">
            <v>0</v>
          </cell>
          <cell r="L7181" t="str">
            <v>KQ-98-00</v>
          </cell>
          <cell r="M7181" t="str">
            <v>ПНР, без ед. изм.</v>
          </cell>
          <cell r="N7181">
            <v>0</v>
          </cell>
          <cell r="O7181" t="str">
            <v>KQ-98-12</v>
          </cell>
          <cell r="P7181" t="str">
            <v>ПНР статического оборудования, шт.</v>
          </cell>
          <cell r="Q7181">
            <v>1</v>
          </cell>
        </row>
        <row r="7182">
          <cell r="E7182" t="str">
            <v>CM00-00-34</v>
          </cell>
          <cell r="F7182" t="str">
            <v>Резервуары для негорючего продукта</v>
          </cell>
          <cell r="G7182" t="str">
            <v>Tanks for non-combustible product</v>
          </cell>
        </row>
        <row r="7183">
          <cell r="E7183" t="str">
            <v>CM00-00-34-001</v>
          </cell>
          <cell r="F7183" t="str">
            <v>Резервуар для негорючего продукта емкостью до 500 м3 для негорючего продукта</v>
          </cell>
          <cell r="G7183" t="str">
            <v>Tank for non-combustible product, capacity: up to 500 m3</v>
          </cell>
          <cell r="H7183" t="str">
            <v>шт.</v>
          </cell>
          <cell r="I7183" t="str">
            <v>pcs.</v>
          </cell>
          <cell r="J7183">
            <v>0</v>
          </cell>
          <cell r="K7183">
            <v>0</v>
          </cell>
          <cell r="L7183" t="str">
            <v>KQ-98-00</v>
          </cell>
          <cell r="M7183" t="str">
            <v>ПНР, без ед. изм.</v>
          </cell>
          <cell r="N7183">
            <v>0</v>
          </cell>
          <cell r="O7183" t="str">
            <v>KQ-98-12</v>
          </cell>
          <cell r="P7183" t="str">
            <v>ПНР статического оборудования, шт.</v>
          </cell>
          <cell r="Q7183">
            <v>1</v>
          </cell>
        </row>
        <row r="7184">
          <cell r="E7184" t="str">
            <v>CM00-00-34-002</v>
          </cell>
          <cell r="F7184" t="str">
            <v>Резервуар для негорючего продукта емкостью от 500 до 2000 м3 для негорючего продукта</v>
          </cell>
          <cell r="G7184" t="str">
            <v>Tank for non-combustible product, capacity: from 500 to 2000 m3</v>
          </cell>
          <cell r="H7184" t="str">
            <v>шт.</v>
          </cell>
          <cell r="I7184" t="str">
            <v>pcs.</v>
          </cell>
          <cell r="J7184">
            <v>0</v>
          </cell>
          <cell r="K7184">
            <v>0</v>
          </cell>
          <cell r="L7184" t="str">
            <v>KQ-98-00</v>
          </cell>
          <cell r="M7184" t="str">
            <v>ПНР, без ед. изм.</v>
          </cell>
          <cell r="N7184">
            <v>0</v>
          </cell>
          <cell r="O7184" t="str">
            <v>KQ-98-12</v>
          </cell>
          <cell r="P7184" t="str">
            <v>ПНР статического оборудования, шт.</v>
          </cell>
          <cell r="Q7184">
            <v>1</v>
          </cell>
        </row>
        <row r="7185">
          <cell r="E7185" t="str">
            <v>CM00-00-34-003</v>
          </cell>
          <cell r="F7185" t="str">
            <v>Резервуар для негорючего продукта емкостью от 2000 до 20000 м3 для негорючего продукта</v>
          </cell>
          <cell r="G7185" t="str">
            <v>Tank for non-combustible product, capacity: from 2000 to 20000 m3</v>
          </cell>
          <cell r="H7185" t="str">
            <v>шт.</v>
          </cell>
          <cell r="I7185" t="str">
            <v>pcs.</v>
          </cell>
          <cell r="J7185">
            <v>0</v>
          </cell>
          <cell r="K7185">
            <v>0</v>
          </cell>
          <cell r="L7185" t="str">
            <v>KQ-98-00</v>
          </cell>
          <cell r="M7185" t="str">
            <v>ПНР, без ед. изм.</v>
          </cell>
          <cell r="N7185">
            <v>0</v>
          </cell>
          <cell r="O7185" t="str">
            <v>KQ-98-12</v>
          </cell>
          <cell r="P7185" t="str">
            <v>ПНР статического оборудования, шт.</v>
          </cell>
          <cell r="Q7185">
            <v>1</v>
          </cell>
        </row>
        <row r="7186">
          <cell r="E7186" t="str">
            <v>CM00-00-34-004</v>
          </cell>
          <cell r="F7186" t="str">
            <v>Резервуар для негорючего продукта емкостью свыше 20000 м3 для негорючего продукта</v>
          </cell>
          <cell r="G7186" t="str">
            <v>Tank for non-combustible product, capacity: over 20000 m3</v>
          </cell>
          <cell r="H7186" t="str">
            <v>шт.</v>
          </cell>
          <cell r="I7186" t="str">
            <v>pcs.</v>
          </cell>
          <cell r="J7186">
            <v>0</v>
          </cell>
          <cell r="K7186">
            <v>0</v>
          </cell>
          <cell r="L7186" t="str">
            <v>KQ-98-00</v>
          </cell>
          <cell r="M7186" t="str">
            <v>ПНР, без ед. изм.</v>
          </cell>
          <cell r="N7186">
            <v>0</v>
          </cell>
          <cell r="O7186" t="str">
            <v>KQ-98-12</v>
          </cell>
          <cell r="P7186" t="str">
            <v>ПНР статического оборудования, шт.</v>
          </cell>
          <cell r="Q7186">
            <v>1</v>
          </cell>
        </row>
        <row r="7187">
          <cell r="E7187" t="str">
            <v>CM00-00-34-005</v>
          </cell>
          <cell r="F7187" t="str">
            <v>Резервуар для негорючего продукта с тремя и более входами/выходами продукта емкостью до 500 м3</v>
          </cell>
          <cell r="G7187" t="str">
            <v>Tank for non-combustible product, with three and more product inlets/outlets, capacity: up to 500 m3</v>
          </cell>
          <cell r="H7187" t="str">
            <v>шт.</v>
          </cell>
          <cell r="I7187" t="str">
            <v>pcs.</v>
          </cell>
          <cell r="J7187">
            <v>0</v>
          </cell>
          <cell r="K7187">
            <v>0</v>
          </cell>
          <cell r="L7187" t="str">
            <v>KQ-98-00</v>
          </cell>
          <cell r="M7187" t="str">
            <v>ПНР, без ед. изм.</v>
          </cell>
          <cell r="N7187">
            <v>0</v>
          </cell>
          <cell r="O7187" t="str">
            <v>KQ-98-12</v>
          </cell>
          <cell r="P7187" t="str">
            <v>ПНР статического оборудования, шт.</v>
          </cell>
          <cell r="Q7187">
            <v>1</v>
          </cell>
        </row>
        <row r="7188">
          <cell r="E7188" t="str">
            <v>CM00-00-34-006</v>
          </cell>
          <cell r="F7188" t="str">
            <v>Резервуар для негорючего продукта с тремя и более входами/выходами продукта емкостью от 500 до 2000 м3</v>
          </cell>
          <cell r="G7188" t="str">
            <v>Tank for non-combustible product, with three and more product inlets/outlets, capacity: from 500 to 2000 m3</v>
          </cell>
          <cell r="H7188" t="str">
            <v>шт.</v>
          </cell>
          <cell r="I7188" t="str">
            <v>pcs.</v>
          </cell>
          <cell r="J7188">
            <v>0</v>
          </cell>
          <cell r="K7188">
            <v>0</v>
          </cell>
          <cell r="L7188" t="str">
            <v>KQ-98-00</v>
          </cell>
          <cell r="M7188" t="str">
            <v>ПНР, без ед. изм.</v>
          </cell>
          <cell r="N7188">
            <v>0</v>
          </cell>
          <cell r="O7188" t="str">
            <v>KQ-98-12</v>
          </cell>
          <cell r="P7188" t="str">
            <v>ПНР статического оборудования, шт.</v>
          </cell>
          <cell r="Q7188">
            <v>1</v>
          </cell>
        </row>
        <row r="7189">
          <cell r="E7189" t="str">
            <v>CM00-00-34-007</v>
          </cell>
          <cell r="F7189" t="str">
            <v>Резервуар для негорючего продукта с тремя и более входами/выходами продукта емкостью от 2000 до 20000 м3</v>
          </cell>
          <cell r="G7189" t="str">
            <v>Tank for non-combustible product, with three and more product inlets/outlets, capacity: from 2000 to 20000 m3</v>
          </cell>
          <cell r="H7189" t="str">
            <v>шт.</v>
          </cell>
          <cell r="I7189" t="str">
            <v>pcs.</v>
          </cell>
          <cell r="J7189">
            <v>0</v>
          </cell>
          <cell r="K7189">
            <v>0</v>
          </cell>
          <cell r="L7189" t="str">
            <v>KQ-98-00</v>
          </cell>
          <cell r="M7189" t="str">
            <v>ПНР, без ед. изм.</v>
          </cell>
          <cell r="N7189">
            <v>0</v>
          </cell>
          <cell r="O7189" t="str">
            <v>KQ-98-12</v>
          </cell>
          <cell r="P7189" t="str">
            <v>ПНР статического оборудования, шт.</v>
          </cell>
          <cell r="Q7189">
            <v>1</v>
          </cell>
        </row>
        <row r="7190">
          <cell r="E7190" t="str">
            <v>CM00-00-34-008</v>
          </cell>
          <cell r="F7190" t="str">
            <v>Резервуар для негорючего продукта с тремя и более входами/выходами продукта емкостью свыше 20000 м3</v>
          </cell>
          <cell r="G7190" t="str">
            <v>Tank for non-combustible product, with three and more product inlets/outlets, capacity: over 20000 m3</v>
          </cell>
          <cell r="H7190" t="str">
            <v>шт.</v>
          </cell>
          <cell r="I7190" t="str">
            <v>pcs.</v>
          </cell>
          <cell r="J7190">
            <v>0</v>
          </cell>
          <cell r="K7190">
            <v>0</v>
          </cell>
          <cell r="L7190" t="str">
            <v>KQ-98-00</v>
          </cell>
          <cell r="M7190" t="str">
            <v>ПНР, без ед. изм.</v>
          </cell>
          <cell r="N7190">
            <v>0</v>
          </cell>
          <cell r="O7190" t="str">
            <v>KQ-98-12</v>
          </cell>
          <cell r="P7190" t="str">
            <v>ПНР статического оборудования, шт.</v>
          </cell>
          <cell r="Q7190">
            <v>1</v>
          </cell>
        </row>
        <row r="7191">
          <cell r="E7191" t="str">
            <v>CM00-00-35</v>
          </cell>
          <cell r="F7191" t="str">
            <v>Одинарные теплообменники</v>
          </cell>
          <cell r="G7191" t="str">
            <v>Single heat exchangers</v>
          </cell>
        </row>
        <row r="7192">
          <cell r="E7192" t="str">
            <v>CM00-00-35-001</v>
          </cell>
          <cell r="F7192" t="str">
            <v>Одинарный теплообменник площадью поверхности теплообмена до 330 м2 с рабочим давлением до 16 кгс/см2</v>
          </cell>
          <cell r="G7192" t="str">
            <v>Single heat exchanger with heat exchange surface area up to 330 m2, with operating pressure up to 16 kgf/cm2</v>
          </cell>
          <cell r="H7192" t="str">
            <v>шт.</v>
          </cell>
          <cell r="I7192" t="str">
            <v>pcs.</v>
          </cell>
          <cell r="J7192">
            <v>0</v>
          </cell>
          <cell r="K7192">
            <v>0</v>
          </cell>
          <cell r="L7192" t="str">
            <v>KQ-98-00</v>
          </cell>
          <cell r="M7192" t="str">
            <v>ПНР, без ед. изм.</v>
          </cell>
          <cell r="N7192">
            <v>0</v>
          </cell>
          <cell r="O7192" t="str">
            <v>KQ-98-12</v>
          </cell>
          <cell r="P7192" t="str">
            <v>ПНР статического оборудования, шт.</v>
          </cell>
          <cell r="Q7192">
            <v>1</v>
          </cell>
        </row>
        <row r="7193">
          <cell r="E7193" t="str">
            <v>CM00-00-35-002</v>
          </cell>
          <cell r="F7193" t="str">
            <v>Одинарный теплообменник площадью поверхности теплообмена до 330 м2 с рабочим давлением от 16 до 40 кгс/см2</v>
          </cell>
          <cell r="G7193" t="str">
            <v>Single heat exchanger with heat exchange surface area up to 330 m2, with operating pressure from 16 to 40 kgf/cm2</v>
          </cell>
          <cell r="H7193" t="str">
            <v>шт.</v>
          </cell>
          <cell r="I7193" t="str">
            <v>pcs.</v>
          </cell>
          <cell r="J7193">
            <v>0</v>
          </cell>
          <cell r="K7193">
            <v>0</v>
          </cell>
          <cell r="L7193" t="str">
            <v>KQ-98-00</v>
          </cell>
          <cell r="M7193" t="str">
            <v>ПНР, без ед. изм.</v>
          </cell>
          <cell r="N7193">
            <v>0</v>
          </cell>
          <cell r="O7193" t="str">
            <v>KQ-98-12</v>
          </cell>
          <cell r="P7193" t="str">
            <v>ПНР статического оборудования, шт.</v>
          </cell>
          <cell r="Q7193">
            <v>1</v>
          </cell>
        </row>
        <row r="7194">
          <cell r="E7194" t="str">
            <v>CM00-00-35-003</v>
          </cell>
          <cell r="F7194" t="str">
            <v>Одинарный теплообменник площадью поверхности теплообмена до 330 м2 с рабочим давлением от 40 до 63 кгс/см2</v>
          </cell>
          <cell r="G7194" t="str">
            <v>Single heat exchanger with heat exchange surface area up to 330 m2, with operating pressure from 40 to 63 kgf/cm2</v>
          </cell>
          <cell r="H7194" t="str">
            <v>шт.</v>
          </cell>
          <cell r="I7194" t="str">
            <v>pcs.</v>
          </cell>
          <cell r="J7194">
            <v>0</v>
          </cell>
          <cell r="K7194">
            <v>0</v>
          </cell>
          <cell r="L7194" t="str">
            <v>KQ-98-00</v>
          </cell>
          <cell r="M7194" t="str">
            <v>ПНР, без ед. изм.</v>
          </cell>
          <cell r="N7194">
            <v>0</v>
          </cell>
          <cell r="O7194" t="str">
            <v>KQ-98-12</v>
          </cell>
          <cell r="P7194" t="str">
            <v>ПНР статического оборудования, шт.</v>
          </cell>
          <cell r="Q7194">
            <v>1</v>
          </cell>
        </row>
        <row r="7195">
          <cell r="E7195" t="str">
            <v>CM00-00-35-004</v>
          </cell>
          <cell r="F7195" t="str">
            <v>Одинарный теплообменник площадью поверхности теплообмена до 330 м2 с рабочим давлением свыше 63 кгс/см2</v>
          </cell>
          <cell r="G7195" t="str">
            <v>Single heat exchanger with heat exchange surface area up to 330 m2, with operating pressure over 63 kgf/cm2</v>
          </cell>
          <cell r="H7195" t="str">
            <v>шт.</v>
          </cell>
          <cell r="I7195" t="str">
            <v>pcs.</v>
          </cell>
          <cell r="J7195">
            <v>0</v>
          </cell>
          <cell r="K7195">
            <v>0</v>
          </cell>
          <cell r="L7195" t="str">
            <v>KQ-98-00</v>
          </cell>
          <cell r="M7195" t="str">
            <v>ПНР, без ед. изм.</v>
          </cell>
          <cell r="N7195">
            <v>0</v>
          </cell>
          <cell r="O7195" t="str">
            <v>KQ-98-12</v>
          </cell>
          <cell r="P7195" t="str">
            <v>ПНР статического оборудования, шт.</v>
          </cell>
          <cell r="Q7195">
            <v>1</v>
          </cell>
        </row>
        <row r="7196">
          <cell r="E7196" t="str">
            <v>CM00-00-35-005</v>
          </cell>
          <cell r="F7196" t="str">
            <v>Одинарный теплообменник площадью поверхности теплообмена от 330 до 700 м2 с рабочим давлением до 16 кгс/см2</v>
          </cell>
          <cell r="G7196" t="str">
            <v>Single heat exchanger with heat exchange surface area from 330 to 700 m2, with operating pressure up to 16 kgf/cm2</v>
          </cell>
          <cell r="H7196" t="str">
            <v>шт.</v>
          </cell>
          <cell r="I7196" t="str">
            <v>pcs.</v>
          </cell>
          <cell r="J7196">
            <v>0</v>
          </cell>
          <cell r="K7196">
            <v>0</v>
          </cell>
          <cell r="L7196" t="str">
            <v>KQ-98-00</v>
          </cell>
          <cell r="M7196" t="str">
            <v>ПНР, без ед. изм.</v>
          </cell>
          <cell r="N7196">
            <v>0</v>
          </cell>
          <cell r="O7196" t="str">
            <v>KQ-98-12</v>
          </cell>
          <cell r="P7196" t="str">
            <v>ПНР статического оборудования, шт.</v>
          </cell>
          <cell r="Q7196">
            <v>1</v>
          </cell>
        </row>
        <row r="7197">
          <cell r="E7197" t="str">
            <v>CM00-00-35-006</v>
          </cell>
          <cell r="F7197" t="str">
            <v>Одинарный теплообменник площадью поверхности теплообмена от 330 до 700 м2 с рабочим давлением от 16 до 40 кгс/см2</v>
          </cell>
          <cell r="G7197" t="str">
            <v>Single heat exchanger with heat exchange surface area from 330 to 700 m2, with operating pressure from 16 to 40 kgf/cm2</v>
          </cell>
          <cell r="H7197" t="str">
            <v>шт.</v>
          </cell>
          <cell r="I7197" t="str">
            <v>pcs.</v>
          </cell>
          <cell r="J7197">
            <v>0</v>
          </cell>
          <cell r="K7197">
            <v>0</v>
          </cell>
          <cell r="L7197" t="str">
            <v>KQ-98-00</v>
          </cell>
          <cell r="M7197" t="str">
            <v>ПНР, без ед. изм.</v>
          </cell>
          <cell r="N7197">
            <v>0</v>
          </cell>
          <cell r="O7197" t="str">
            <v>KQ-98-12</v>
          </cell>
          <cell r="P7197" t="str">
            <v>ПНР статического оборудования, шт.</v>
          </cell>
          <cell r="Q7197">
            <v>1</v>
          </cell>
        </row>
        <row r="7198">
          <cell r="E7198" t="str">
            <v>CM00-00-35-007</v>
          </cell>
          <cell r="F7198" t="str">
            <v>Одинарный теплообменник площадью поверхности теплообмена от 330 до 700 м2 с рабочим давлением от 40 до 63 кгс/см2</v>
          </cell>
          <cell r="G7198" t="str">
            <v>Single heat exchanger with heat exchange surface area from 330 to 700 m2, with operating pressure from 40 to 63 kgf/cm2</v>
          </cell>
          <cell r="H7198" t="str">
            <v>шт.</v>
          </cell>
          <cell r="I7198" t="str">
            <v>pcs.</v>
          </cell>
          <cell r="J7198">
            <v>0</v>
          </cell>
          <cell r="K7198">
            <v>0</v>
          </cell>
          <cell r="L7198" t="str">
            <v>KQ-98-00</v>
          </cell>
          <cell r="M7198" t="str">
            <v>ПНР, без ед. изм.</v>
          </cell>
          <cell r="N7198">
            <v>0</v>
          </cell>
          <cell r="O7198" t="str">
            <v>KQ-98-12</v>
          </cell>
          <cell r="P7198" t="str">
            <v>ПНР статического оборудования, шт.</v>
          </cell>
          <cell r="Q7198">
            <v>1</v>
          </cell>
        </row>
        <row r="7199">
          <cell r="E7199" t="str">
            <v>CM00-00-35-008</v>
          </cell>
          <cell r="F7199" t="str">
            <v>Одинарный теплообменник площадью поверхности теплообмена от 330 до 700 м2 с рабочим давлением свыше 63 кгс/см2</v>
          </cell>
          <cell r="G7199" t="str">
            <v>Single heat exchanger with heat exchange surface area of 330 to 700 m2, with operating pressure over 63 kgf/cm2</v>
          </cell>
          <cell r="H7199" t="str">
            <v>шт.</v>
          </cell>
          <cell r="I7199" t="str">
            <v>pcs.</v>
          </cell>
          <cell r="J7199">
            <v>0</v>
          </cell>
          <cell r="K7199">
            <v>0</v>
          </cell>
          <cell r="L7199" t="str">
            <v>KQ-98-00</v>
          </cell>
          <cell r="M7199" t="str">
            <v>ПНР, без ед. изм.</v>
          </cell>
          <cell r="N7199">
            <v>0</v>
          </cell>
          <cell r="O7199" t="str">
            <v>KQ-98-12</v>
          </cell>
          <cell r="P7199" t="str">
            <v>ПНР статического оборудования, шт.</v>
          </cell>
          <cell r="Q7199">
            <v>1</v>
          </cell>
        </row>
        <row r="7200">
          <cell r="E7200" t="str">
            <v>CM00-00-35-009</v>
          </cell>
          <cell r="F7200" t="str">
            <v>Одинарный теплообменник площадью поверхности теплообмена от 700 до 3000 м2 с рабочим давлением до 16 кгс/см2</v>
          </cell>
          <cell r="G7200" t="str">
            <v>Single heat exchanger with heat exchange surface area from 700 to 3000 m2, with operating pressure up to 16 kgf/cm2</v>
          </cell>
          <cell r="H7200" t="str">
            <v>шт.</v>
          </cell>
          <cell r="I7200" t="str">
            <v>pcs.</v>
          </cell>
          <cell r="J7200">
            <v>0</v>
          </cell>
          <cell r="K7200">
            <v>0</v>
          </cell>
          <cell r="L7200" t="str">
            <v>KQ-98-00</v>
          </cell>
          <cell r="M7200" t="str">
            <v>ПНР, без ед. изм.</v>
          </cell>
          <cell r="N7200">
            <v>0</v>
          </cell>
          <cell r="O7200" t="str">
            <v>KQ-98-12</v>
          </cell>
          <cell r="P7200" t="str">
            <v>ПНР статического оборудования, шт.</v>
          </cell>
          <cell r="Q7200">
            <v>1</v>
          </cell>
        </row>
        <row r="7201">
          <cell r="E7201" t="str">
            <v>CM00-00-35-010</v>
          </cell>
          <cell r="F7201" t="str">
            <v>Одинарный теплообменник площадью поверхности теплообмена от 700 до 3000 м2 с рабочим давлением от 16 до 40 кгс/см2</v>
          </cell>
          <cell r="G7201" t="str">
            <v>Single heat exchanger with heat exchange surface area from 700 to 3000 m2, with operating pressure from 16 to 40 kgf/cm2</v>
          </cell>
          <cell r="H7201" t="str">
            <v>шт.</v>
          </cell>
          <cell r="I7201" t="str">
            <v>pcs.</v>
          </cell>
          <cell r="J7201">
            <v>0</v>
          </cell>
          <cell r="K7201">
            <v>0</v>
          </cell>
          <cell r="L7201" t="str">
            <v>KQ-98-00</v>
          </cell>
          <cell r="M7201" t="str">
            <v>ПНР, без ед. изм.</v>
          </cell>
          <cell r="N7201">
            <v>0</v>
          </cell>
          <cell r="O7201" t="str">
            <v>KQ-98-12</v>
          </cell>
          <cell r="P7201" t="str">
            <v>ПНР статического оборудования, шт.</v>
          </cell>
          <cell r="Q7201">
            <v>1</v>
          </cell>
        </row>
        <row r="7202">
          <cell r="E7202" t="str">
            <v>CM00-00-35-011</v>
          </cell>
          <cell r="F7202" t="str">
            <v>Одинарный теплообменник площадью поверхности теплообмена от 700 до 3000 м2 с рабочим давлением от 40 до 63 кгс/см2</v>
          </cell>
          <cell r="G7202" t="str">
            <v>Single heat exchanger with heat exchange surface area from 700 to 3000 m2, with operating pressure from 40 to 63 kgf/cm2</v>
          </cell>
          <cell r="H7202" t="str">
            <v>шт.</v>
          </cell>
          <cell r="I7202" t="str">
            <v>pcs.</v>
          </cell>
          <cell r="J7202">
            <v>0</v>
          </cell>
          <cell r="K7202">
            <v>0</v>
          </cell>
          <cell r="L7202" t="str">
            <v>KQ-98-00</v>
          </cell>
          <cell r="M7202" t="str">
            <v>ПНР, без ед. изм.</v>
          </cell>
          <cell r="N7202">
            <v>0</v>
          </cell>
          <cell r="O7202" t="str">
            <v>KQ-98-12</v>
          </cell>
          <cell r="P7202" t="str">
            <v>ПНР статического оборудования, шт.</v>
          </cell>
          <cell r="Q7202">
            <v>1</v>
          </cell>
        </row>
        <row r="7203">
          <cell r="E7203" t="str">
            <v>CM00-00-35-012</v>
          </cell>
          <cell r="F7203" t="str">
            <v>Одинарный теплообменник площадью поверхности теплообмена от 700 до 3000 м2 с рабочим давлением свыше 63 кгс/см2</v>
          </cell>
          <cell r="G7203" t="str">
            <v>Single heat exchanger with heat exchange surface area from 700 to 3000 m2, with operating pressure over 63 kgf/cm2</v>
          </cell>
          <cell r="H7203" t="str">
            <v>шт.</v>
          </cell>
          <cell r="I7203" t="str">
            <v>pcs.</v>
          </cell>
          <cell r="J7203">
            <v>0</v>
          </cell>
          <cell r="K7203">
            <v>0</v>
          </cell>
          <cell r="L7203" t="str">
            <v>KQ-98-00</v>
          </cell>
          <cell r="M7203" t="str">
            <v>ПНР, без ед. изм.</v>
          </cell>
          <cell r="N7203">
            <v>0</v>
          </cell>
          <cell r="O7203" t="str">
            <v>KQ-98-12</v>
          </cell>
          <cell r="P7203" t="str">
            <v>ПНР статического оборудования, шт.</v>
          </cell>
          <cell r="Q7203">
            <v>1</v>
          </cell>
        </row>
        <row r="7204">
          <cell r="E7204" t="str">
            <v>CM00-00-35-013</v>
          </cell>
          <cell r="F7204" t="str">
            <v>Одинарный теплообменник площадью поверхности теплообмена свыше 3000 м2 с рабочим давлением до 16 кгс/см2</v>
          </cell>
          <cell r="G7204" t="str">
            <v>Single heat exchanger with heat exchange surface area over 3000 m2, with operating pressure up to 16 kgf/cm2</v>
          </cell>
          <cell r="H7204" t="str">
            <v>шт.</v>
          </cell>
          <cell r="I7204" t="str">
            <v>pcs.</v>
          </cell>
          <cell r="J7204">
            <v>0</v>
          </cell>
          <cell r="K7204">
            <v>0</v>
          </cell>
          <cell r="L7204" t="str">
            <v>KQ-98-00</v>
          </cell>
          <cell r="M7204" t="str">
            <v>ПНР, без ед. изм.</v>
          </cell>
          <cell r="N7204">
            <v>0</v>
          </cell>
          <cell r="O7204" t="str">
            <v>KQ-98-12</v>
          </cell>
          <cell r="P7204" t="str">
            <v>ПНР статического оборудования, шт.</v>
          </cell>
          <cell r="Q7204">
            <v>1</v>
          </cell>
        </row>
        <row r="7205">
          <cell r="E7205" t="str">
            <v>CM00-00-35-014</v>
          </cell>
          <cell r="F7205" t="str">
            <v>Одинарный теплообменник площадью поверхности теплообмена свыше 3000 м2 с рабочим давлением от 16 до 40 кгс/см2</v>
          </cell>
          <cell r="G7205" t="str">
            <v>Single heat exchanger with heat exchange surface area over 3000 m2, with operating pressure from 16 to 40 kgf/cm2</v>
          </cell>
          <cell r="H7205" t="str">
            <v>шт.</v>
          </cell>
          <cell r="I7205" t="str">
            <v>pcs.</v>
          </cell>
          <cell r="J7205">
            <v>0</v>
          </cell>
          <cell r="K7205">
            <v>0</v>
          </cell>
          <cell r="L7205" t="str">
            <v>KQ-98-00</v>
          </cell>
          <cell r="M7205" t="str">
            <v>ПНР, без ед. изм.</v>
          </cell>
          <cell r="N7205">
            <v>0</v>
          </cell>
          <cell r="O7205" t="str">
            <v>KQ-98-12</v>
          </cell>
          <cell r="P7205" t="str">
            <v>ПНР статического оборудования, шт.</v>
          </cell>
          <cell r="Q7205">
            <v>1</v>
          </cell>
        </row>
        <row r="7206">
          <cell r="E7206" t="str">
            <v>CM00-00-35-015</v>
          </cell>
          <cell r="F7206" t="str">
            <v>Одинарный теплообменник площадью поверхности теплообмена свыше 3000 м2 с рабочим давлением от 40 до 63 кгс/см2</v>
          </cell>
          <cell r="G7206" t="str">
            <v>Single heat exchanger with heat exchange surface area over 3000 m2, with operating pressure from 40 to 63 kgf/cm2</v>
          </cell>
          <cell r="H7206" t="str">
            <v>шт.</v>
          </cell>
          <cell r="I7206" t="str">
            <v>pcs.</v>
          </cell>
          <cell r="J7206">
            <v>0</v>
          </cell>
          <cell r="K7206">
            <v>0</v>
          </cell>
          <cell r="L7206" t="str">
            <v>KQ-98-00</v>
          </cell>
          <cell r="M7206" t="str">
            <v>ПНР, без ед. изм.</v>
          </cell>
          <cell r="N7206">
            <v>0</v>
          </cell>
          <cell r="O7206" t="str">
            <v>KQ-98-12</v>
          </cell>
          <cell r="P7206" t="str">
            <v>ПНР статического оборудования, шт.</v>
          </cell>
          <cell r="Q7206">
            <v>1</v>
          </cell>
        </row>
        <row r="7207">
          <cell r="E7207" t="str">
            <v>CM00-00-35-016</v>
          </cell>
          <cell r="F7207" t="str">
            <v>Одинарный теплообменник площадью поверхности теплообмена свыше 3000 м2 с рабочим давлением свыше 63 кгс/см2</v>
          </cell>
          <cell r="G7207" t="str">
            <v>Single heat exchanger with heat exchange surface area over 3000 m2, with operating pressure over 63 kgf/cm2</v>
          </cell>
          <cell r="H7207" t="str">
            <v>шт.</v>
          </cell>
          <cell r="I7207" t="str">
            <v>pcs.</v>
          </cell>
          <cell r="J7207">
            <v>0</v>
          </cell>
          <cell r="K7207">
            <v>0</v>
          </cell>
          <cell r="L7207" t="str">
            <v>KQ-98-00</v>
          </cell>
          <cell r="M7207" t="str">
            <v>ПНР, без ед. изм.</v>
          </cell>
          <cell r="N7207">
            <v>0</v>
          </cell>
          <cell r="O7207" t="str">
            <v>KQ-98-12</v>
          </cell>
          <cell r="P7207" t="str">
            <v>ПНР статического оборудования, шт.</v>
          </cell>
          <cell r="Q7207">
            <v>1</v>
          </cell>
        </row>
        <row r="7208">
          <cell r="E7208" t="str">
            <v>CM00-00-35-017</v>
          </cell>
          <cell r="F7208" t="str">
            <v>Одинарный теплообменник в цепочке сверх одного площадью поверхности теплообмена до 330 м2 с рабочим давлением до 16 кгс/см2</v>
          </cell>
          <cell r="G7208" t="str">
            <v>Single heat exchanger in the train containing more than one exchanger, with heat exchange surface area up to 330 m2, with operating pressure up to 16 kgf/cm2</v>
          </cell>
          <cell r="H7208" t="str">
            <v>шт.</v>
          </cell>
          <cell r="I7208" t="str">
            <v>pcs.</v>
          </cell>
          <cell r="J7208">
            <v>0</v>
          </cell>
          <cell r="K7208">
            <v>0</v>
          </cell>
          <cell r="L7208" t="str">
            <v>KQ-98-00</v>
          </cell>
          <cell r="M7208" t="str">
            <v>ПНР, без ед. изм.</v>
          </cell>
          <cell r="N7208">
            <v>0</v>
          </cell>
          <cell r="O7208" t="str">
            <v>KQ-98-12</v>
          </cell>
          <cell r="P7208" t="str">
            <v>ПНР статического оборудования, шт.</v>
          </cell>
          <cell r="Q7208">
            <v>1</v>
          </cell>
        </row>
        <row r="7209">
          <cell r="E7209" t="str">
            <v>CM00-00-35-018</v>
          </cell>
          <cell r="F7209" t="str">
            <v>Одинарный теплообменник в цепочке сверх одного площадью поверхности теплообмена до 330 м2 с рабочим давлением от 16 до 40 кгс/см2</v>
          </cell>
          <cell r="G7209" t="str">
            <v>Single heat exchanger in the train containing more than one exchanger, with heat exchange surface area up to 330 m2, with operating pressure from 16 to 40 kgf/cm2</v>
          </cell>
          <cell r="H7209" t="str">
            <v>шт.</v>
          </cell>
          <cell r="I7209" t="str">
            <v>pcs.</v>
          </cell>
          <cell r="J7209">
            <v>0</v>
          </cell>
          <cell r="K7209">
            <v>0</v>
          </cell>
          <cell r="L7209" t="str">
            <v>KQ-98-00</v>
          </cell>
          <cell r="M7209" t="str">
            <v>ПНР, без ед. изм.</v>
          </cell>
          <cell r="N7209">
            <v>0</v>
          </cell>
          <cell r="O7209" t="str">
            <v>KQ-98-12</v>
          </cell>
          <cell r="P7209" t="str">
            <v>ПНР статического оборудования, шт.</v>
          </cell>
          <cell r="Q7209">
            <v>1</v>
          </cell>
        </row>
        <row r="7210">
          <cell r="E7210" t="str">
            <v>CM00-00-35-019</v>
          </cell>
          <cell r="F7210" t="str">
            <v>Одинарный теплообменник в цепочке сверх одного площадью поверхности теплообмена до 330 м2 с рабочим давлением от 40 до 63 кгс/см2</v>
          </cell>
          <cell r="G7210" t="str">
            <v>Single heat exchanger in the train containing more than one exchanger, with heat exchange surface area up to 330 m2, with operating pressure from 40 to 63 kgf/cm2</v>
          </cell>
          <cell r="H7210" t="str">
            <v>шт.</v>
          </cell>
          <cell r="I7210" t="str">
            <v>pcs.</v>
          </cell>
          <cell r="J7210">
            <v>0</v>
          </cell>
          <cell r="K7210">
            <v>0</v>
          </cell>
          <cell r="L7210" t="str">
            <v>KQ-98-00</v>
          </cell>
          <cell r="M7210" t="str">
            <v>ПНР, без ед. изм.</v>
          </cell>
          <cell r="N7210">
            <v>0</v>
          </cell>
          <cell r="O7210" t="str">
            <v>KQ-98-12</v>
          </cell>
          <cell r="P7210" t="str">
            <v>ПНР статического оборудования, шт.</v>
          </cell>
          <cell r="Q7210">
            <v>1</v>
          </cell>
        </row>
        <row r="7211">
          <cell r="E7211" t="str">
            <v>CM00-00-35-020</v>
          </cell>
          <cell r="F7211" t="str">
            <v>Одинарный теплообменник в цепочке сверх одного площадью поверхности теплообмена до 330 м2 с рабочим давлением свыше 63 кгс/см2</v>
          </cell>
          <cell r="G7211" t="str">
            <v>Single heat exchanger in the train containing more than one exchanger, with heat exchange surface area up to 330 m2, with operating pressure over 63 kgf/cm2</v>
          </cell>
          <cell r="H7211" t="str">
            <v>шт.</v>
          </cell>
          <cell r="I7211" t="str">
            <v>pcs.</v>
          </cell>
          <cell r="J7211">
            <v>0</v>
          </cell>
          <cell r="K7211">
            <v>0</v>
          </cell>
          <cell r="L7211" t="str">
            <v>KQ-98-00</v>
          </cell>
          <cell r="M7211" t="str">
            <v>ПНР, без ед. изм.</v>
          </cell>
          <cell r="N7211">
            <v>0</v>
          </cell>
          <cell r="O7211" t="str">
            <v>KQ-98-12</v>
          </cell>
          <cell r="P7211" t="str">
            <v>ПНР статического оборудования, шт.</v>
          </cell>
          <cell r="Q7211">
            <v>1</v>
          </cell>
        </row>
        <row r="7212">
          <cell r="E7212" t="str">
            <v>CM00-00-35-021</v>
          </cell>
          <cell r="F7212" t="str">
            <v>Одинарный теплообменник в цепочке сверх одного площадью поверхности теплообмена от 330 до 700 м2 с рабочим давлением до 16 кгс/см2</v>
          </cell>
          <cell r="G7212" t="str">
            <v>Single heat exchanger in the train containing more than one exchanger, with heat exchange surface area from 330 to 700 m2, with operating pressure up to 16 kgf/cm2</v>
          </cell>
          <cell r="H7212" t="str">
            <v>шт.</v>
          </cell>
          <cell r="I7212" t="str">
            <v>pcs.</v>
          </cell>
          <cell r="J7212">
            <v>0</v>
          </cell>
          <cell r="K7212">
            <v>0</v>
          </cell>
          <cell r="L7212" t="str">
            <v>KQ-98-00</v>
          </cell>
          <cell r="M7212" t="str">
            <v>ПНР, без ед. изм.</v>
          </cell>
          <cell r="N7212">
            <v>0</v>
          </cell>
          <cell r="O7212" t="str">
            <v>KQ-98-12</v>
          </cell>
          <cell r="P7212" t="str">
            <v>ПНР статического оборудования, шт.</v>
          </cell>
          <cell r="Q7212">
            <v>1</v>
          </cell>
        </row>
        <row r="7213">
          <cell r="E7213" t="str">
            <v>CM00-00-35-022</v>
          </cell>
          <cell r="F7213" t="str">
            <v>Одинарный теплообменник в цепочке сверх одного площадью поверхности теплообмена от 330 до 700 м2 с рабочим давлением от 16 до 40 кгс/см2</v>
          </cell>
          <cell r="G7213" t="str">
            <v>Single heat exchanger in the train containing more than one exchanger, with heat exchange surface area from 330 to 700 m2, with operating pressure from 16 to 40 kgf/cm2</v>
          </cell>
          <cell r="H7213" t="str">
            <v>шт.</v>
          </cell>
          <cell r="I7213" t="str">
            <v>pcs.</v>
          </cell>
          <cell r="J7213">
            <v>0</v>
          </cell>
          <cell r="K7213">
            <v>0</v>
          </cell>
          <cell r="L7213" t="str">
            <v>KQ-98-00</v>
          </cell>
          <cell r="M7213" t="str">
            <v>ПНР, без ед. изм.</v>
          </cell>
          <cell r="N7213">
            <v>0</v>
          </cell>
          <cell r="O7213" t="str">
            <v>KQ-98-12</v>
          </cell>
          <cell r="P7213" t="str">
            <v>ПНР статического оборудования, шт.</v>
          </cell>
          <cell r="Q7213">
            <v>1</v>
          </cell>
        </row>
        <row r="7214">
          <cell r="E7214" t="str">
            <v>CM00-00-35-023</v>
          </cell>
          <cell r="F7214" t="str">
            <v>Одинарный теплообменник в цепочке сверх одного площадью поверхности теплообмена от 330 до 700 м2 с рабочим давлением от 40 до 63 кгс/см2</v>
          </cell>
          <cell r="G7214" t="str">
            <v>Single heat exchanger in the train containing more than one exchanger, with heat exchange surface area from 330 to 700 m2, with operating pressure from 40 to 63 kgf/cm2</v>
          </cell>
          <cell r="H7214" t="str">
            <v>шт.</v>
          </cell>
          <cell r="I7214" t="str">
            <v>pcs.</v>
          </cell>
          <cell r="J7214">
            <v>0</v>
          </cell>
          <cell r="K7214">
            <v>0</v>
          </cell>
          <cell r="L7214" t="str">
            <v>KQ-98-00</v>
          </cell>
          <cell r="M7214" t="str">
            <v>ПНР, без ед. изм.</v>
          </cell>
          <cell r="N7214">
            <v>0</v>
          </cell>
          <cell r="O7214" t="str">
            <v>KQ-98-12</v>
          </cell>
          <cell r="P7214" t="str">
            <v>ПНР статического оборудования, шт.</v>
          </cell>
          <cell r="Q7214">
            <v>1</v>
          </cell>
        </row>
        <row r="7215">
          <cell r="E7215" t="str">
            <v>CM00-00-35-024</v>
          </cell>
          <cell r="F7215" t="str">
            <v>Одинарный теплообменник в цепочке сверх одного площадью поверхности теплообмена от 330 до 700 м2 с рабочим давлением свыше 63 кгс/см2</v>
          </cell>
          <cell r="G7215" t="str">
            <v>Single heat exchanger in the train containing more than one exchanger, with heat exchange surface area from 330 to 700 m2, with operating pressure over 63 kgf/cm2</v>
          </cell>
          <cell r="H7215" t="str">
            <v>шт.</v>
          </cell>
          <cell r="I7215" t="str">
            <v>pcs.</v>
          </cell>
          <cell r="J7215">
            <v>0</v>
          </cell>
          <cell r="K7215">
            <v>0</v>
          </cell>
          <cell r="L7215" t="str">
            <v>KQ-98-00</v>
          </cell>
          <cell r="M7215" t="str">
            <v>ПНР, без ед. изм.</v>
          </cell>
          <cell r="N7215">
            <v>0</v>
          </cell>
          <cell r="O7215" t="str">
            <v>KQ-98-12</v>
          </cell>
          <cell r="P7215" t="str">
            <v>ПНР статического оборудования, шт.</v>
          </cell>
          <cell r="Q7215">
            <v>1</v>
          </cell>
        </row>
        <row r="7216">
          <cell r="E7216" t="str">
            <v>CM00-00-35-025</v>
          </cell>
          <cell r="F7216" t="str">
            <v>Одинарный теплообменник в цепочке сверх одного площадью поверхности теплообмена от 700 до 3000 м2 с рабочим давлением до 16 кгс/см2</v>
          </cell>
          <cell r="G7216" t="str">
            <v>Single heat exchanger in the train containing more than one exchanger, with heat exchange surface area from 700 to 3000 m2, with operating pressure up to 16 kgf/cm2</v>
          </cell>
          <cell r="H7216" t="str">
            <v>шт.</v>
          </cell>
          <cell r="I7216" t="str">
            <v>pcs.</v>
          </cell>
          <cell r="J7216">
            <v>0</v>
          </cell>
          <cell r="K7216">
            <v>0</v>
          </cell>
          <cell r="L7216" t="str">
            <v>KQ-98-00</v>
          </cell>
          <cell r="M7216" t="str">
            <v>ПНР, без ед. изм.</v>
          </cell>
          <cell r="N7216">
            <v>0</v>
          </cell>
          <cell r="O7216" t="str">
            <v>KQ-98-12</v>
          </cell>
          <cell r="P7216" t="str">
            <v>ПНР статического оборудования, шт.</v>
          </cell>
          <cell r="Q7216">
            <v>1</v>
          </cell>
        </row>
        <row r="7217">
          <cell r="E7217" t="str">
            <v>CM00-00-35-026</v>
          </cell>
          <cell r="F7217" t="str">
            <v>Одинарный теплообменник в цепочке сверх одного площадью поверхности теплообмена от 700 до 3000 м2 с рабочим давлением от 16 до 40 кгс/см2</v>
          </cell>
          <cell r="G7217" t="str">
            <v>Single heat exchanger in the train containing more than one exchanger, with heat exchange surface area from 700 to 3000 m2, with operating pressure from 16 to 40 kgf/cm2</v>
          </cell>
          <cell r="H7217" t="str">
            <v>шт.</v>
          </cell>
          <cell r="I7217" t="str">
            <v>pcs.</v>
          </cell>
          <cell r="J7217">
            <v>0</v>
          </cell>
          <cell r="K7217">
            <v>0</v>
          </cell>
          <cell r="L7217" t="str">
            <v>KQ-98-00</v>
          </cell>
          <cell r="M7217" t="str">
            <v>ПНР, без ед. изм.</v>
          </cell>
          <cell r="N7217">
            <v>0</v>
          </cell>
          <cell r="O7217" t="str">
            <v>KQ-98-12</v>
          </cell>
          <cell r="P7217" t="str">
            <v>ПНР статического оборудования, шт.</v>
          </cell>
          <cell r="Q7217">
            <v>1</v>
          </cell>
        </row>
        <row r="7218">
          <cell r="E7218" t="str">
            <v>CM00-00-35-027</v>
          </cell>
          <cell r="F7218" t="str">
            <v>Одинарный теплообменник в цепочке сверх одного площадью поверхности теплообмена от 700 до 3000 м2 с рабочим давлением от 40 до 63 кгс/см2</v>
          </cell>
          <cell r="G7218" t="str">
            <v>Single heat exchanger in the train containing more than one exchanger, with heat exchange surface area from 700 to 3000 m2, with operating pressure from 40 to 63 kgf/cm2</v>
          </cell>
          <cell r="H7218" t="str">
            <v>шт.</v>
          </cell>
          <cell r="I7218" t="str">
            <v>pcs.</v>
          </cell>
          <cell r="J7218">
            <v>0</v>
          </cell>
          <cell r="K7218">
            <v>0</v>
          </cell>
          <cell r="L7218" t="str">
            <v>KQ-98-00</v>
          </cell>
          <cell r="M7218" t="str">
            <v>ПНР, без ед. изм.</v>
          </cell>
          <cell r="N7218">
            <v>0</v>
          </cell>
          <cell r="O7218" t="str">
            <v>KQ-98-12</v>
          </cell>
          <cell r="P7218" t="str">
            <v>ПНР статического оборудования, шт.</v>
          </cell>
          <cell r="Q7218">
            <v>1</v>
          </cell>
        </row>
        <row r="7219">
          <cell r="E7219" t="str">
            <v>CM00-00-35-028</v>
          </cell>
          <cell r="F7219" t="str">
            <v>Одинарный теплообменник в цепочке сверх одного площадью поверхности теплообмена от 700 до 3000 м2 с рабочим давлением свыше 63 кгс/см2</v>
          </cell>
          <cell r="G7219" t="str">
            <v>Single heat exchanger in the train containing more than one exchanger, with heat exchange surface area from 700 to 3000 m2, with operating pressure over 63 kgf/cm2</v>
          </cell>
          <cell r="H7219" t="str">
            <v>шт.</v>
          </cell>
          <cell r="I7219" t="str">
            <v>pcs.</v>
          </cell>
          <cell r="J7219">
            <v>0</v>
          </cell>
          <cell r="K7219">
            <v>0</v>
          </cell>
          <cell r="L7219" t="str">
            <v>KQ-98-00</v>
          </cell>
          <cell r="M7219" t="str">
            <v>ПНР, без ед. изм.</v>
          </cell>
          <cell r="N7219">
            <v>0</v>
          </cell>
          <cell r="O7219" t="str">
            <v>KQ-98-12</v>
          </cell>
          <cell r="P7219" t="str">
            <v>ПНР статического оборудования, шт.</v>
          </cell>
          <cell r="Q7219">
            <v>1</v>
          </cell>
        </row>
        <row r="7220">
          <cell r="E7220" t="str">
            <v>CM00-00-35-029</v>
          </cell>
          <cell r="F7220" t="str">
            <v>Одинарный теплообменник в цепочке сверх одного площадью поверхности теплообмена свыше 3000 м2 с рабочим давлением до 16 кгс/см2</v>
          </cell>
          <cell r="G7220" t="str">
            <v>Single heat exchanger in the train containing more than one exchanger, with heat exchange surface area over 3000 m2, with operating pressure up to 16 kgf/cm2</v>
          </cell>
          <cell r="H7220" t="str">
            <v>шт.</v>
          </cell>
          <cell r="I7220" t="str">
            <v>pcs.</v>
          </cell>
          <cell r="J7220">
            <v>0</v>
          </cell>
          <cell r="K7220">
            <v>0</v>
          </cell>
          <cell r="L7220" t="str">
            <v>KQ-98-00</v>
          </cell>
          <cell r="M7220" t="str">
            <v>ПНР, без ед. изм.</v>
          </cell>
          <cell r="N7220">
            <v>0</v>
          </cell>
          <cell r="O7220" t="str">
            <v>KQ-98-12</v>
          </cell>
          <cell r="P7220" t="str">
            <v>ПНР статического оборудования, шт.</v>
          </cell>
          <cell r="Q7220">
            <v>1</v>
          </cell>
        </row>
        <row r="7221">
          <cell r="E7221" t="str">
            <v>CM00-00-35-030</v>
          </cell>
          <cell r="F7221" t="str">
            <v>Одинарный теплообменник в цепочке сверх одного площадью поверхности теплообмена свыше 3000 м2 с рабочим давлением от 16 до 40 кгс/см2</v>
          </cell>
          <cell r="G7221" t="str">
            <v>Single heat exchanger in the train containing more than one exchanger, with heat exchange surface area over 3000 m2, with operating pressure from 16 to 40 kgf/cm2</v>
          </cell>
          <cell r="H7221" t="str">
            <v>шт.</v>
          </cell>
          <cell r="I7221" t="str">
            <v>pcs.</v>
          </cell>
          <cell r="J7221">
            <v>0</v>
          </cell>
          <cell r="K7221">
            <v>0</v>
          </cell>
          <cell r="L7221" t="str">
            <v>KQ-98-00</v>
          </cell>
          <cell r="M7221" t="str">
            <v>ПНР, без ед. изм.</v>
          </cell>
          <cell r="N7221">
            <v>0</v>
          </cell>
          <cell r="O7221" t="str">
            <v>KQ-98-12</v>
          </cell>
          <cell r="P7221" t="str">
            <v>ПНР статического оборудования, шт.</v>
          </cell>
          <cell r="Q7221">
            <v>1</v>
          </cell>
        </row>
        <row r="7222">
          <cell r="E7222" t="str">
            <v>CM00-00-35-031</v>
          </cell>
          <cell r="F7222" t="str">
            <v>Одинарный теплообменник в цепочке сверх одного площадью поверхности теплообмена свыше 3000 м2 с рабочим давлением от 40 до 63 кгс/см2</v>
          </cell>
          <cell r="G7222" t="str">
            <v>Single heat exchanger in the train containing more than one exchanger, with heat exchange surface area over 3000 m2, with operating pressure from 40 to 63 kgf/cm2</v>
          </cell>
          <cell r="H7222" t="str">
            <v>шт.</v>
          </cell>
          <cell r="I7222" t="str">
            <v>pcs.</v>
          </cell>
          <cell r="J7222">
            <v>0</v>
          </cell>
          <cell r="K7222">
            <v>0</v>
          </cell>
          <cell r="L7222" t="str">
            <v>KQ-98-00</v>
          </cell>
          <cell r="M7222" t="str">
            <v>ПНР, без ед. изм.</v>
          </cell>
          <cell r="N7222">
            <v>0</v>
          </cell>
          <cell r="O7222" t="str">
            <v>KQ-98-12</v>
          </cell>
          <cell r="P7222" t="str">
            <v>ПНР статического оборудования, шт.</v>
          </cell>
          <cell r="Q7222">
            <v>1</v>
          </cell>
        </row>
        <row r="7223">
          <cell r="E7223" t="str">
            <v>CM00-00-35-032</v>
          </cell>
          <cell r="F7223" t="str">
            <v>Одинарный теплообменник в цепочке сверх одного площадью поверхности теплообмена свыше 3000 м2 с рабочим давлением свыше 63 кгс/см2</v>
          </cell>
          <cell r="G7223" t="str">
            <v>Single heat exchanger in the train containing more than one exchanger, with heat exchange surface area over 3000 m2, with operating pressure over 63 kgf/cm2</v>
          </cell>
          <cell r="H7223" t="str">
            <v>шт.</v>
          </cell>
          <cell r="I7223" t="str">
            <v>pcs.</v>
          </cell>
          <cell r="J7223">
            <v>0</v>
          </cell>
          <cell r="K7223">
            <v>0</v>
          </cell>
          <cell r="L7223" t="str">
            <v>KQ-98-00</v>
          </cell>
          <cell r="M7223" t="str">
            <v>ПНР, без ед. изм.</v>
          </cell>
          <cell r="N7223">
            <v>0</v>
          </cell>
          <cell r="O7223" t="str">
            <v>KQ-98-12</v>
          </cell>
          <cell r="P7223" t="str">
            <v>ПНР статического оборудования, шт.</v>
          </cell>
          <cell r="Q7223">
            <v>1</v>
          </cell>
        </row>
        <row r="7224">
          <cell r="E7224" t="str">
            <v>CM00-00-36</v>
          </cell>
          <cell r="F7224" t="str">
            <v>Сдвоенные теплообменники</v>
          </cell>
          <cell r="G7224" t="str">
            <v>Dual heat exchangers</v>
          </cell>
        </row>
        <row r="7225">
          <cell r="E7225" t="str">
            <v>CM00-00-36-001</v>
          </cell>
          <cell r="F7225" t="str">
            <v>Сдвоенный теплообменник с площадью поверхности теплообмена до 330 м2 с рабочим давлением до 16 кгс/см2</v>
          </cell>
          <cell r="G7225" t="str">
            <v>Dual heat exchanger with heat exchange surface area up to 330 m2, with operating pressure up to 16 kgf/cm2</v>
          </cell>
          <cell r="H7225" t="str">
            <v>шт.</v>
          </cell>
          <cell r="I7225" t="str">
            <v>pcs.</v>
          </cell>
          <cell r="J7225">
            <v>0</v>
          </cell>
          <cell r="K7225">
            <v>0</v>
          </cell>
          <cell r="L7225" t="str">
            <v>KQ-98-00</v>
          </cell>
          <cell r="M7225" t="str">
            <v>ПНР, без ед. изм.</v>
          </cell>
          <cell r="N7225">
            <v>0</v>
          </cell>
          <cell r="O7225" t="str">
            <v>KQ-98-12</v>
          </cell>
          <cell r="P7225" t="str">
            <v>ПНР статического оборудования, шт.</v>
          </cell>
          <cell r="Q7225">
            <v>1</v>
          </cell>
        </row>
        <row r="7226">
          <cell r="E7226" t="str">
            <v>CM00-00-36-002</v>
          </cell>
          <cell r="F7226" t="str">
            <v>Сдвоенный теплообменник с площадью поверхности теплообмена до 330 м2 с рабочим давлением от 16 до 40 кгс/см2</v>
          </cell>
          <cell r="G7226" t="str">
            <v>Dual heat exchanger with heat exchange surface area up to 330 m2, with operating pressure from 16 to 40 kgf/cm2</v>
          </cell>
          <cell r="H7226" t="str">
            <v>шт.</v>
          </cell>
          <cell r="I7226" t="str">
            <v>pcs.</v>
          </cell>
          <cell r="J7226">
            <v>0</v>
          </cell>
          <cell r="K7226">
            <v>0</v>
          </cell>
          <cell r="L7226" t="str">
            <v>KQ-98-00</v>
          </cell>
          <cell r="M7226" t="str">
            <v>ПНР, без ед. изм.</v>
          </cell>
          <cell r="N7226">
            <v>0</v>
          </cell>
          <cell r="O7226" t="str">
            <v>KQ-98-12</v>
          </cell>
          <cell r="P7226" t="str">
            <v>ПНР статического оборудования, шт.</v>
          </cell>
          <cell r="Q7226">
            <v>1</v>
          </cell>
        </row>
        <row r="7227">
          <cell r="E7227" t="str">
            <v>CM00-00-36-003</v>
          </cell>
          <cell r="F7227" t="str">
            <v>Сдвоенный теплообменник с площадью поверхности теплообмена до 330 м2 с рабочим давлением от 40 до 63 кгс/см2</v>
          </cell>
          <cell r="G7227" t="str">
            <v>Dual heat exchanger with heat exchange surface area up to 330 m2, with operating pressure from 40 to 63 kgf/cm2</v>
          </cell>
          <cell r="H7227" t="str">
            <v>шт.</v>
          </cell>
          <cell r="I7227" t="str">
            <v>pcs.</v>
          </cell>
          <cell r="J7227">
            <v>0</v>
          </cell>
          <cell r="K7227">
            <v>0</v>
          </cell>
          <cell r="L7227" t="str">
            <v>KQ-98-00</v>
          </cell>
          <cell r="M7227" t="str">
            <v>ПНР, без ед. изм.</v>
          </cell>
          <cell r="N7227">
            <v>0</v>
          </cell>
          <cell r="O7227" t="str">
            <v>KQ-98-12</v>
          </cell>
          <cell r="P7227" t="str">
            <v>ПНР статического оборудования, шт.</v>
          </cell>
          <cell r="Q7227">
            <v>1</v>
          </cell>
        </row>
        <row r="7228">
          <cell r="E7228" t="str">
            <v>CM00-00-36-004</v>
          </cell>
          <cell r="F7228" t="str">
            <v>Сдвоенный теплообменник с площадью поверхности теплообмена до 330 м2 с рабочим давлением свыше 63 кгс/см2</v>
          </cell>
          <cell r="G7228" t="str">
            <v>Dual heat exchanger with heat exchange surface area up to 330 m2, with operating pressure over 63 kgf/cm2</v>
          </cell>
          <cell r="H7228" t="str">
            <v>шт.</v>
          </cell>
          <cell r="I7228" t="str">
            <v>pcs.</v>
          </cell>
          <cell r="J7228">
            <v>0</v>
          </cell>
          <cell r="K7228">
            <v>0</v>
          </cell>
          <cell r="L7228" t="str">
            <v>KQ-98-00</v>
          </cell>
          <cell r="M7228" t="str">
            <v>ПНР, без ед. изм.</v>
          </cell>
          <cell r="N7228">
            <v>0</v>
          </cell>
          <cell r="O7228" t="str">
            <v>KQ-98-12</v>
          </cell>
          <cell r="P7228" t="str">
            <v>ПНР статического оборудования, шт.</v>
          </cell>
          <cell r="Q7228">
            <v>1</v>
          </cell>
        </row>
        <row r="7229">
          <cell r="E7229" t="str">
            <v>CM00-00-36-005</v>
          </cell>
          <cell r="F7229" t="str">
            <v>Сдвоенный теплообменник с площадью поверхности теплообмена от 330 до 700 м2 с рабочим давлением до 16 кгс/см2</v>
          </cell>
          <cell r="G7229" t="str">
            <v>Dual heat exchanger with heat exchange surface area from 330 to 700 m2, with operating pressure up to 16 kgf/cm2</v>
          </cell>
          <cell r="H7229" t="str">
            <v>шт.</v>
          </cell>
          <cell r="I7229" t="str">
            <v>pcs.</v>
          </cell>
          <cell r="J7229">
            <v>0</v>
          </cell>
          <cell r="K7229">
            <v>0</v>
          </cell>
          <cell r="L7229" t="str">
            <v>KQ-98-00</v>
          </cell>
          <cell r="M7229" t="str">
            <v>ПНР, без ед. изм.</v>
          </cell>
          <cell r="N7229">
            <v>0</v>
          </cell>
          <cell r="O7229" t="str">
            <v>KQ-98-12</v>
          </cell>
          <cell r="P7229" t="str">
            <v>ПНР статического оборудования, шт.</v>
          </cell>
          <cell r="Q7229">
            <v>1</v>
          </cell>
        </row>
        <row r="7230">
          <cell r="E7230" t="str">
            <v>CM00-00-36-006</v>
          </cell>
          <cell r="F7230" t="str">
            <v>Сдвоенный теплообменник с площадью поверхности теплообмена от 330 до 700 м2 с рабочим давлением от 16 до 40 кгс/см2</v>
          </cell>
          <cell r="G7230" t="str">
            <v>Dual heat exchanger with heat exchange surface area from 330 to 700 m2, with operating pressure from 16 to 40 kgf/cm2</v>
          </cell>
          <cell r="H7230" t="str">
            <v>шт.</v>
          </cell>
          <cell r="I7230" t="str">
            <v>pcs.</v>
          </cell>
          <cell r="J7230">
            <v>0</v>
          </cell>
          <cell r="K7230">
            <v>0</v>
          </cell>
          <cell r="L7230" t="str">
            <v>KQ-98-00</v>
          </cell>
          <cell r="M7230" t="str">
            <v>ПНР, без ед. изм.</v>
          </cell>
          <cell r="N7230">
            <v>0</v>
          </cell>
          <cell r="O7230" t="str">
            <v>KQ-98-12</v>
          </cell>
          <cell r="P7230" t="str">
            <v>ПНР статического оборудования, шт.</v>
          </cell>
          <cell r="Q7230">
            <v>1</v>
          </cell>
        </row>
        <row r="7231">
          <cell r="E7231" t="str">
            <v>CM00-00-36-007</v>
          </cell>
          <cell r="F7231" t="str">
            <v>Сдвоенный теплообменник с площадью поверхности теплообмена от 330 до 700 м2 с рабочим давлением от 40 до 63 кгс/см2</v>
          </cell>
          <cell r="G7231" t="str">
            <v>Dual heat exchanger with heat exchange surface area from 330 to 700 m2, with operating pressure from 40 to 63 kgf/cm2</v>
          </cell>
          <cell r="H7231" t="str">
            <v>шт.</v>
          </cell>
          <cell r="I7231" t="str">
            <v>pcs.</v>
          </cell>
          <cell r="J7231">
            <v>0</v>
          </cell>
          <cell r="K7231">
            <v>0</v>
          </cell>
          <cell r="L7231" t="str">
            <v>KQ-98-00</v>
          </cell>
          <cell r="M7231" t="str">
            <v>ПНР, без ед. изм.</v>
          </cell>
          <cell r="N7231">
            <v>0</v>
          </cell>
          <cell r="O7231" t="str">
            <v>KQ-98-12</v>
          </cell>
          <cell r="P7231" t="str">
            <v>ПНР статического оборудования, шт.</v>
          </cell>
          <cell r="Q7231">
            <v>1</v>
          </cell>
        </row>
        <row r="7232">
          <cell r="E7232" t="str">
            <v>CM00-00-36-008</v>
          </cell>
          <cell r="F7232" t="str">
            <v>Сдвоенный теплообменник с площадью поверхности теплообмена от 330 до 700 м2 с рабочим давлением свыше 63 кгс/см2</v>
          </cell>
          <cell r="G7232" t="str">
            <v>Dual heat exchanger with heat exchange surface area from 330 to 700 m2, with operating pressure up to 63 kgf/cm2</v>
          </cell>
          <cell r="H7232" t="str">
            <v>шт.</v>
          </cell>
          <cell r="I7232" t="str">
            <v>pcs.</v>
          </cell>
          <cell r="J7232">
            <v>0</v>
          </cell>
          <cell r="K7232">
            <v>0</v>
          </cell>
          <cell r="L7232" t="str">
            <v>KQ-98-00</v>
          </cell>
          <cell r="M7232" t="str">
            <v>ПНР, без ед. изм.</v>
          </cell>
          <cell r="N7232">
            <v>0</v>
          </cell>
          <cell r="O7232" t="str">
            <v>KQ-98-12</v>
          </cell>
          <cell r="P7232" t="str">
            <v>ПНР статического оборудования, шт.</v>
          </cell>
          <cell r="Q7232">
            <v>1</v>
          </cell>
        </row>
        <row r="7233">
          <cell r="E7233" t="str">
            <v>CM00-00-36-009</v>
          </cell>
          <cell r="F7233" t="str">
            <v>Сдвоенный теплообменник с площадью поверхности теплообмена от 700 до 3000 м2 с рабочим давлением до 16 кгс/см2</v>
          </cell>
          <cell r="G7233" t="str">
            <v>Dual heat exchanger with heat exchange surface area from 700 to 3000 m2, with operating pressure up to 16 kgf/cm2</v>
          </cell>
          <cell r="H7233" t="str">
            <v>шт.</v>
          </cell>
          <cell r="I7233" t="str">
            <v>pcs.</v>
          </cell>
          <cell r="J7233">
            <v>0</v>
          </cell>
          <cell r="K7233">
            <v>0</v>
          </cell>
          <cell r="L7233" t="str">
            <v>KQ-98-00</v>
          </cell>
          <cell r="M7233" t="str">
            <v>ПНР, без ед. изм.</v>
          </cell>
          <cell r="N7233">
            <v>0</v>
          </cell>
          <cell r="O7233" t="str">
            <v>KQ-98-12</v>
          </cell>
          <cell r="P7233" t="str">
            <v>ПНР статического оборудования, шт.</v>
          </cell>
          <cell r="Q7233">
            <v>1</v>
          </cell>
        </row>
        <row r="7234">
          <cell r="E7234" t="str">
            <v>CM00-00-36-010</v>
          </cell>
          <cell r="F7234" t="str">
            <v>Сдвоенный теплообменник с площадью поверхности теплообмена от 700 до 3000 м2 с рабочим давлением от 16 до 40 кгс/см2</v>
          </cell>
          <cell r="G7234" t="str">
            <v>Dual heat exchanger with heat exchange surface area from 700 to 3000 m2, with operating pressure from 16 to 40 kgf/cm2</v>
          </cell>
          <cell r="H7234" t="str">
            <v>шт.</v>
          </cell>
          <cell r="I7234" t="str">
            <v>pcs.</v>
          </cell>
          <cell r="J7234">
            <v>0</v>
          </cell>
          <cell r="K7234">
            <v>0</v>
          </cell>
          <cell r="L7234" t="str">
            <v>KQ-98-00</v>
          </cell>
          <cell r="M7234" t="str">
            <v>ПНР, без ед. изм.</v>
          </cell>
          <cell r="N7234">
            <v>0</v>
          </cell>
          <cell r="O7234" t="str">
            <v>KQ-98-12</v>
          </cell>
          <cell r="P7234" t="str">
            <v>ПНР статического оборудования, шт.</v>
          </cell>
          <cell r="Q7234">
            <v>1</v>
          </cell>
        </row>
        <row r="7235">
          <cell r="E7235" t="str">
            <v>CM00-00-36-011</v>
          </cell>
          <cell r="F7235" t="str">
            <v>Сдвоенный теплообменник с площадью поверхности теплообмена от 700 до 3000 м2 с рабочим давлением от 40 до 63 кгс/см2</v>
          </cell>
          <cell r="G7235" t="str">
            <v>Dual heat exchanger with heat exchange surface area from 700 to 3000 m2, with operating pressure from 40 to 63 kgf/cm2</v>
          </cell>
          <cell r="H7235" t="str">
            <v>шт.</v>
          </cell>
          <cell r="I7235" t="str">
            <v>pcs.</v>
          </cell>
          <cell r="J7235">
            <v>0</v>
          </cell>
          <cell r="K7235">
            <v>0</v>
          </cell>
          <cell r="L7235" t="str">
            <v>KQ-98-00</v>
          </cell>
          <cell r="M7235" t="str">
            <v>ПНР, без ед. изм.</v>
          </cell>
          <cell r="N7235">
            <v>0</v>
          </cell>
          <cell r="O7235" t="str">
            <v>KQ-98-12</v>
          </cell>
          <cell r="P7235" t="str">
            <v>ПНР статического оборудования, шт.</v>
          </cell>
          <cell r="Q7235">
            <v>1</v>
          </cell>
        </row>
        <row r="7236">
          <cell r="E7236" t="str">
            <v>CM00-00-36-012</v>
          </cell>
          <cell r="F7236" t="str">
            <v>Сдвоенный теплообменник с площадью поверхности теплообмена от 700 до 3000 м2 с рабочим давлением свыше 63 кгс/см2</v>
          </cell>
          <cell r="G7236" t="str">
            <v>Dual heat exchanger with heat exchange surface area from 700 to 3000 m2, with operating pressure up to 63 kgf/cm2</v>
          </cell>
          <cell r="H7236" t="str">
            <v>шт.</v>
          </cell>
          <cell r="I7236" t="str">
            <v>pcs.</v>
          </cell>
          <cell r="J7236">
            <v>0</v>
          </cell>
          <cell r="K7236">
            <v>0</v>
          </cell>
          <cell r="L7236" t="str">
            <v>KQ-98-00</v>
          </cell>
          <cell r="M7236" t="str">
            <v>ПНР, без ед. изм.</v>
          </cell>
          <cell r="N7236">
            <v>0</v>
          </cell>
          <cell r="O7236" t="str">
            <v>KQ-98-12</v>
          </cell>
          <cell r="P7236" t="str">
            <v>ПНР статического оборудования, шт.</v>
          </cell>
          <cell r="Q7236">
            <v>1</v>
          </cell>
        </row>
        <row r="7237">
          <cell r="E7237" t="str">
            <v>CM00-00-36-013</v>
          </cell>
          <cell r="F7237" t="str">
            <v>Сдвоенный теплообменник с площадью поверхности теплообмена свыше 3000 м2 с рабочим давлением до 16 кгс/см2</v>
          </cell>
          <cell r="G7237" t="str">
            <v>Dual heat exchanger with heat exchange surface area over 3000 m2, with operating pressure up to 16 kgf/cm2</v>
          </cell>
          <cell r="H7237" t="str">
            <v>шт.</v>
          </cell>
          <cell r="I7237" t="str">
            <v>pcs.</v>
          </cell>
          <cell r="J7237">
            <v>0</v>
          </cell>
          <cell r="K7237">
            <v>0</v>
          </cell>
          <cell r="L7237" t="str">
            <v>KQ-98-00</v>
          </cell>
          <cell r="M7237" t="str">
            <v>ПНР, без ед. изм.</v>
          </cell>
          <cell r="N7237">
            <v>0</v>
          </cell>
          <cell r="O7237" t="str">
            <v>KQ-98-12</v>
          </cell>
          <cell r="P7237" t="str">
            <v>ПНР статического оборудования, шт.</v>
          </cell>
          <cell r="Q7237">
            <v>1</v>
          </cell>
        </row>
        <row r="7238">
          <cell r="E7238" t="str">
            <v>CM00-00-36-014</v>
          </cell>
          <cell r="F7238" t="str">
            <v>Сдвоенный теплообменник с площадью поверхности теплообмена свыше 3000 м2 с рабочим давлением от 16 до 40 кгс/см2</v>
          </cell>
          <cell r="G7238" t="str">
            <v>Dual heat exchanger with heat exchange surface area over 3000 m2, with operating pressure from 16 to 40 kgf/cm2</v>
          </cell>
          <cell r="H7238" t="str">
            <v>шт.</v>
          </cell>
          <cell r="I7238" t="str">
            <v>pcs.</v>
          </cell>
          <cell r="J7238">
            <v>0</v>
          </cell>
          <cell r="K7238">
            <v>0</v>
          </cell>
          <cell r="L7238" t="str">
            <v>KQ-98-00</v>
          </cell>
          <cell r="M7238" t="str">
            <v>ПНР, без ед. изм.</v>
          </cell>
          <cell r="N7238">
            <v>0</v>
          </cell>
          <cell r="O7238" t="str">
            <v>KQ-98-12</v>
          </cell>
          <cell r="P7238" t="str">
            <v>ПНР статического оборудования, шт.</v>
          </cell>
          <cell r="Q7238">
            <v>1</v>
          </cell>
        </row>
        <row r="7239">
          <cell r="E7239" t="str">
            <v>CM00-00-36-015</v>
          </cell>
          <cell r="F7239" t="str">
            <v>Сдвоенный теплообменник с площадью поверхности теплообмена свыше 3000 м2 с рабочим давлением от 40 до 63 кгс/см2</v>
          </cell>
          <cell r="G7239" t="str">
            <v>Dual heat exchanger with heat exchange surface area over 3000 m2, with operating pressure from 40 to 63 kgf/cm2</v>
          </cell>
          <cell r="H7239" t="str">
            <v>шт.</v>
          </cell>
          <cell r="I7239" t="str">
            <v>pcs.</v>
          </cell>
          <cell r="J7239">
            <v>0</v>
          </cell>
          <cell r="K7239">
            <v>0</v>
          </cell>
          <cell r="L7239" t="str">
            <v>KQ-98-00</v>
          </cell>
          <cell r="M7239" t="str">
            <v>ПНР, без ед. изм.</v>
          </cell>
          <cell r="N7239">
            <v>0</v>
          </cell>
          <cell r="O7239" t="str">
            <v>KQ-98-12</v>
          </cell>
          <cell r="P7239" t="str">
            <v>ПНР статического оборудования, шт.</v>
          </cell>
          <cell r="Q7239">
            <v>1</v>
          </cell>
        </row>
        <row r="7240">
          <cell r="E7240" t="str">
            <v>CM00-00-36-016</v>
          </cell>
          <cell r="F7240" t="str">
            <v>Сдвоенный теплообменник с площадью поверхности теплообмена свыше 3000 м2 с рабочим давлением свыше 63 кгс/см2</v>
          </cell>
          <cell r="G7240" t="str">
            <v>Dual heat exchanger with heat exchange surface area over 3000 m2, with operating pressure over 63 kgf/cm2</v>
          </cell>
          <cell r="H7240" t="str">
            <v>шт.</v>
          </cell>
          <cell r="I7240" t="str">
            <v>pcs.</v>
          </cell>
          <cell r="J7240">
            <v>0</v>
          </cell>
          <cell r="K7240">
            <v>0</v>
          </cell>
          <cell r="L7240" t="str">
            <v>KQ-98-00</v>
          </cell>
          <cell r="M7240" t="str">
            <v>ПНР, без ед. изм.</v>
          </cell>
          <cell r="N7240">
            <v>0</v>
          </cell>
          <cell r="O7240" t="str">
            <v>KQ-98-12</v>
          </cell>
          <cell r="P7240" t="str">
            <v>ПНР статического оборудования, шт.</v>
          </cell>
          <cell r="Q7240">
            <v>1</v>
          </cell>
        </row>
        <row r="7241">
          <cell r="E7241" t="str">
            <v>CM00-00-36-017</v>
          </cell>
          <cell r="F7241" t="str">
            <v>Сдвоенный теплообменник в цепочке сверх одного с площадью поверхности теплообмена до 330 м2 с рабочим давлением до 16 кгс/см2</v>
          </cell>
          <cell r="G7241" t="str">
            <v>Dual heat exchanger in the train containing more than one exchanger, with heat exchange surface area up to 330 m2, with operating pressure up to 16 kgf/cm2</v>
          </cell>
          <cell r="H7241" t="str">
            <v>шт.</v>
          </cell>
          <cell r="I7241" t="str">
            <v>pcs.</v>
          </cell>
          <cell r="J7241">
            <v>0</v>
          </cell>
          <cell r="K7241">
            <v>0</v>
          </cell>
          <cell r="L7241" t="str">
            <v>KQ-98-00</v>
          </cell>
          <cell r="M7241" t="str">
            <v>ПНР, без ед. изм.</v>
          </cell>
          <cell r="N7241">
            <v>0</v>
          </cell>
          <cell r="O7241" t="str">
            <v>KQ-98-12</v>
          </cell>
          <cell r="P7241" t="str">
            <v>ПНР статического оборудования, шт.</v>
          </cell>
          <cell r="Q7241">
            <v>1</v>
          </cell>
        </row>
        <row r="7242">
          <cell r="E7242" t="str">
            <v>CM00-00-36-018</v>
          </cell>
          <cell r="F7242" t="str">
            <v>Сдвоенный теплообменник в цепочке сверх одного с площадью поверхности теплообмена до 330 м2 с рабочим давлением от 16 до 40 кгс/см2</v>
          </cell>
          <cell r="G7242" t="str">
            <v>Dual heat exchanger in the train containing more than one exchanger, with heat exchange surface area up to 330 m2, with operating pressure from 16 to 40 kgf/cm2</v>
          </cell>
          <cell r="H7242" t="str">
            <v>шт.</v>
          </cell>
          <cell r="I7242" t="str">
            <v>pcs.</v>
          </cell>
          <cell r="J7242">
            <v>0</v>
          </cell>
          <cell r="K7242">
            <v>0</v>
          </cell>
          <cell r="L7242" t="str">
            <v>KQ-98-00</v>
          </cell>
          <cell r="M7242" t="str">
            <v>ПНР, без ед. изм.</v>
          </cell>
          <cell r="N7242">
            <v>0</v>
          </cell>
          <cell r="O7242" t="str">
            <v>KQ-98-12</v>
          </cell>
          <cell r="P7242" t="str">
            <v>ПНР статического оборудования, шт.</v>
          </cell>
          <cell r="Q7242">
            <v>1</v>
          </cell>
        </row>
        <row r="7243">
          <cell r="E7243" t="str">
            <v>CM00-00-36-019</v>
          </cell>
          <cell r="F7243" t="str">
            <v>Сдвоенный теплообменник в цепочке сверх одного с площадью поверхности теплообмена до 330 м2 с рабочим давлением от 40 до 63 кгс/см2</v>
          </cell>
          <cell r="G7243" t="str">
            <v>Dual heat exchanger in the train containing more than one exchanger, with heat exchange surface area up to 330 m2, with operating pressure from 40 to 63 kgf/cm2</v>
          </cell>
          <cell r="H7243" t="str">
            <v>шт.</v>
          </cell>
          <cell r="I7243" t="str">
            <v>pcs.</v>
          </cell>
          <cell r="J7243">
            <v>0</v>
          </cell>
          <cell r="K7243">
            <v>0</v>
          </cell>
          <cell r="L7243" t="str">
            <v>KQ-98-00</v>
          </cell>
          <cell r="M7243" t="str">
            <v>ПНР, без ед. изм.</v>
          </cell>
          <cell r="N7243">
            <v>0</v>
          </cell>
          <cell r="O7243" t="str">
            <v>KQ-98-12</v>
          </cell>
          <cell r="P7243" t="str">
            <v>ПНР статического оборудования, шт.</v>
          </cell>
          <cell r="Q7243">
            <v>1</v>
          </cell>
        </row>
        <row r="7244">
          <cell r="E7244" t="str">
            <v>CM00-00-36-020</v>
          </cell>
          <cell r="F7244" t="str">
            <v>Сдвоенный теплообменник в цепочке сверх одного с площадью поверхности теплообмена до 330 м2 с рабочим давлением свыше 63 кгс/см2</v>
          </cell>
          <cell r="G7244" t="str">
            <v>Dual heat exchanger in the train containing more than one exchanger, with heat exchange surface area up to 330 m2 with, operating pressure over 63 kgf/cm2</v>
          </cell>
          <cell r="H7244" t="str">
            <v>шт.</v>
          </cell>
          <cell r="I7244" t="str">
            <v>pcs.</v>
          </cell>
          <cell r="J7244">
            <v>0</v>
          </cell>
          <cell r="K7244">
            <v>0</v>
          </cell>
          <cell r="L7244" t="str">
            <v>KQ-98-00</v>
          </cell>
          <cell r="M7244" t="str">
            <v>ПНР, без ед. изм.</v>
          </cell>
          <cell r="N7244">
            <v>0</v>
          </cell>
          <cell r="O7244" t="str">
            <v>KQ-98-12</v>
          </cell>
          <cell r="P7244" t="str">
            <v>ПНР статического оборудования, шт.</v>
          </cell>
          <cell r="Q7244">
            <v>1</v>
          </cell>
        </row>
        <row r="7245">
          <cell r="E7245" t="str">
            <v>CM00-00-36-021</v>
          </cell>
          <cell r="F7245" t="str">
            <v>Сдвоенный теплообменник в цепочке сверх одного с площадью поверхности теплообмена от 330 до 700 м2 с рабочим давлением до 16 кгс/см2</v>
          </cell>
          <cell r="G7245" t="str">
            <v>Dual heat exchanger in the train containing more than one exchanger, with heat exchange surface area from 330 to 700 m2, with operating pressure up to 16 kgf/cm2</v>
          </cell>
          <cell r="H7245" t="str">
            <v>шт.</v>
          </cell>
          <cell r="I7245" t="str">
            <v>pcs.</v>
          </cell>
          <cell r="J7245">
            <v>0</v>
          </cell>
          <cell r="K7245">
            <v>0</v>
          </cell>
          <cell r="L7245" t="str">
            <v>KQ-98-00</v>
          </cell>
          <cell r="M7245" t="str">
            <v>ПНР, без ед. изм.</v>
          </cell>
          <cell r="N7245">
            <v>0</v>
          </cell>
          <cell r="O7245" t="str">
            <v>KQ-98-12</v>
          </cell>
          <cell r="P7245" t="str">
            <v>ПНР статического оборудования, шт.</v>
          </cell>
          <cell r="Q7245">
            <v>1</v>
          </cell>
        </row>
        <row r="7246">
          <cell r="E7246" t="str">
            <v>CM00-00-36-022</v>
          </cell>
          <cell r="F7246" t="str">
            <v>Сдвоенный теплообменник в цепочке сверх одного с площадью поверхности теплообмена от 330 до 700 м2 с рабочим давлением от 16 до 40 кгс/см2</v>
          </cell>
          <cell r="G7246" t="str">
            <v>Dual heat exchanger in the train containing more than one exchanger, with heat exchange surface area from 330 to 700 m2, with operating pressure from 16 to 40 kgf/cm2</v>
          </cell>
          <cell r="H7246" t="str">
            <v>шт.</v>
          </cell>
          <cell r="I7246" t="str">
            <v>pcs.</v>
          </cell>
          <cell r="J7246">
            <v>0</v>
          </cell>
          <cell r="K7246">
            <v>0</v>
          </cell>
          <cell r="L7246" t="str">
            <v>KQ-98-00</v>
          </cell>
          <cell r="M7246" t="str">
            <v>ПНР, без ед. изм.</v>
          </cell>
          <cell r="N7246">
            <v>0</v>
          </cell>
          <cell r="O7246" t="str">
            <v>KQ-98-12</v>
          </cell>
          <cell r="P7246" t="str">
            <v>ПНР статического оборудования, шт.</v>
          </cell>
          <cell r="Q7246">
            <v>1</v>
          </cell>
        </row>
        <row r="7247">
          <cell r="E7247" t="str">
            <v>CM00-00-36-023</v>
          </cell>
          <cell r="F7247" t="str">
            <v>Сдвоенный теплообменник в цепочке сверх одного с площадью поверхности теплообмена от 330 до 700 м2 с рабочим давлением от 40 до 63 кгс/см2</v>
          </cell>
          <cell r="G7247" t="str">
            <v>Dual heat exchanger in the train containing more than one exchanger, with heat exchange surface area from 330 to 700 m2, with operating pressure from 40 to 63 kgf/cm2</v>
          </cell>
          <cell r="H7247" t="str">
            <v>шт.</v>
          </cell>
          <cell r="I7247" t="str">
            <v>pcs.</v>
          </cell>
          <cell r="J7247">
            <v>0</v>
          </cell>
          <cell r="K7247">
            <v>0</v>
          </cell>
          <cell r="L7247" t="str">
            <v>KQ-98-00</v>
          </cell>
          <cell r="M7247" t="str">
            <v>ПНР, без ед. изм.</v>
          </cell>
          <cell r="N7247">
            <v>0</v>
          </cell>
          <cell r="O7247" t="str">
            <v>KQ-98-12</v>
          </cell>
          <cell r="P7247" t="str">
            <v>ПНР статического оборудования, шт.</v>
          </cell>
          <cell r="Q7247">
            <v>1</v>
          </cell>
        </row>
        <row r="7248">
          <cell r="E7248" t="str">
            <v>CM00-00-36-024</v>
          </cell>
          <cell r="F7248" t="str">
            <v>Сдвоенный теплообменник в цепочке сверх одного с площадью поверхности теплообмена от 330 до 700 м2 с рабочим давлением свыше 63 кгс/см2</v>
          </cell>
          <cell r="G7248" t="str">
            <v>Dual heat exchanger in the train containing more than one exchanger, with heat exchange surface area from 330 to 700 m2 with operating pressure over 63 kgf/cm2</v>
          </cell>
          <cell r="H7248" t="str">
            <v>шт.</v>
          </cell>
          <cell r="I7248" t="str">
            <v>pcs.</v>
          </cell>
          <cell r="J7248">
            <v>0</v>
          </cell>
          <cell r="K7248">
            <v>0</v>
          </cell>
          <cell r="L7248" t="str">
            <v>KQ-98-00</v>
          </cell>
          <cell r="M7248" t="str">
            <v>ПНР, без ед. изм.</v>
          </cell>
          <cell r="N7248">
            <v>0</v>
          </cell>
          <cell r="O7248" t="str">
            <v>KQ-98-12</v>
          </cell>
          <cell r="P7248" t="str">
            <v>ПНР статического оборудования, шт.</v>
          </cell>
          <cell r="Q7248">
            <v>1</v>
          </cell>
        </row>
        <row r="7249">
          <cell r="E7249" t="str">
            <v>CM00-00-36-025</v>
          </cell>
          <cell r="F7249" t="str">
            <v>Сдвоенный теплообменник в цепочке сверх одного с площадью поверхности теплообмена от 700 до 3000 м2 с рабочим давлением до 16 кгс/см2</v>
          </cell>
          <cell r="G7249" t="str">
            <v>Dual heat exchanger in the train containing more than one exchanger, with heat exchange surface area from 700 to 3000 m2, with operating pressure up to 16 kgf/cm2</v>
          </cell>
          <cell r="H7249" t="str">
            <v>шт.</v>
          </cell>
          <cell r="I7249" t="str">
            <v>pcs.</v>
          </cell>
          <cell r="J7249">
            <v>0</v>
          </cell>
          <cell r="K7249">
            <v>0</v>
          </cell>
          <cell r="L7249" t="str">
            <v>KQ-98-00</v>
          </cell>
          <cell r="M7249" t="str">
            <v>ПНР, без ед. изм.</v>
          </cell>
          <cell r="N7249">
            <v>0</v>
          </cell>
          <cell r="O7249" t="str">
            <v>KQ-98-12</v>
          </cell>
          <cell r="P7249" t="str">
            <v>ПНР статического оборудования, шт.</v>
          </cell>
          <cell r="Q7249">
            <v>1</v>
          </cell>
        </row>
        <row r="7250">
          <cell r="E7250" t="str">
            <v>CM00-00-36-026</v>
          </cell>
          <cell r="F7250" t="str">
            <v>Сдвоенный теплообменник в цепочке сверх одного с площадью поверхности теплообмена от 700 до 3000 м2 с рабочим давлением от 16 до 40 кгс/см2</v>
          </cell>
          <cell r="G7250" t="str">
            <v>Dual heat exchanger in the train containing more than one exchanger, with heat exchange surface area from 700 to 3000 m2, with operating pressure from 16 to 40 kgf/cm2</v>
          </cell>
          <cell r="H7250" t="str">
            <v>шт.</v>
          </cell>
          <cell r="I7250" t="str">
            <v>pcs.</v>
          </cell>
          <cell r="J7250">
            <v>0</v>
          </cell>
          <cell r="K7250">
            <v>0</v>
          </cell>
          <cell r="L7250" t="str">
            <v>KQ-98-00</v>
          </cell>
          <cell r="M7250" t="str">
            <v>ПНР, без ед. изм.</v>
          </cell>
          <cell r="N7250">
            <v>0</v>
          </cell>
          <cell r="O7250" t="str">
            <v>KQ-98-12</v>
          </cell>
          <cell r="P7250" t="str">
            <v>ПНР статического оборудования, шт.</v>
          </cell>
          <cell r="Q7250">
            <v>1</v>
          </cell>
        </row>
        <row r="7251">
          <cell r="E7251" t="str">
            <v>CM00-00-36-027</v>
          </cell>
          <cell r="F7251" t="str">
            <v>Сдвоенный теплообменник в цепочке сверх одного с площадью поверхности теплообмена от 700 до 3000 м2 с рабочим давлением от 40 до 63 кгс/см2</v>
          </cell>
          <cell r="G7251" t="str">
            <v>Dual heat exchanger in the train containing more than one exchanger, with heat exchange surface area from 700 to 3000 m2, with operating pressure from 40 to 63 kgf/cm2</v>
          </cell>
          <cell r="H7251" t="str">
            <v>шт.</v>
          </cell>
          <cell r="I7251" t="str">
            <v>pcs.</v>
          </cell>
          <cell r="J7251">
            <v>0</v>
          </cell>
          <cell r="K7251">
            <v>0</v>
          </cell>
          <cell r="L7251" t="str">
            <v>KQ-98-00</v>
          </cell>
          <cell r="M7251" t="str">
            <v>ПНР, без ед. изм.</v>
          </cell>
          <cell r="N7251">
            <v>0</v>
          </cell>
          <cell r="O7251" t="str">
            <v>KQ-98-12</v>
          </cell>
          <cell r="P7251" t="str">
            <v>ПНР статического оборудования, шт.</v>
          </cell>
          <cell r="Q7251">
            <v>1</v>
          </cell>
        </row>
        <row r="7252">
          <cell r="E7252" t="str">
            <v>CM00-00-36-028</v>
          </cell>
          <cell r="F7252" t="str">
            <v>Сдвоенный теплообменник в цепочке сверх одного с площадью поверхности теплообмена от 700 до 3000 м2 с рабочим давлением свыше 63 кгс/см2</v>
          </cell>
          <cell r="G7252" t="str">
            <v>Dual heat exchanger in the train containing more than one exchanger, with heat exchange surface area from 700 to 3000 m2 with operating pressure over 63 kgf/cm2</v>
          </cell>
          <cell r="H7252" t="str">
            <v>шт.</v>
          </cell>
          <cell r="I7252" t="str">
            <v>pcs.</v>
          </cell>
          <cell r="J7252">
            <v>0</v>
          </cell>
          <cell r="K7252">
            <v>0</v>
          </cell>
          <cell r="L7252" t="str">
            <v>KQ-98-00</v>
          </cell>
          <cell r="M7252" t="str">
            <v>ПНР, без ед. изм.</v>
          </cell>
          <cell r="N7252">
            <v>0</v>
          </cell>
          <cell r="O7252" t="str">
            <v>KQ-98-12</v>
          </cell>
          <cell r="P7252" t="str">
            <v>ПНР статического оборудования, шт.</v>
          </cell>
          <cell r="Q7252">
            <v>1</v>
          </cell>
        </row>
        <row r="7253">
          <cell r="E7253" t="str">
            <v>CM00-00-36-029</v>
          </cell>
          <cell r="F7253" t="str">
            <v>Сдвоенный теплообменник в цепочке сверх одного с площадью поверхности теплообмена свыше 3000 м2 с рабочим давлением до 16 кгс/см2</v>
          </cell>
          <cell r="G7253" t="str">
            <v>Dual heat exchanger in the train containing more than one exchanger, with heat exchange surface area over 3000 m2 with operating pressure up to 16 kgf/cm2</v>
          </cell>
          <cell r="H7253" t="str">
            <v>шт.</v>
          </cell>
          <cell r="I7253" t="str">
            <v>pcs.</v>
          </cell>
          <cell r="J7253">
            <v>0</v>
          </cell>
          <cell r="K7253">
            <v>0</v>
          </cell>
          <cell r="L7253" t="str">
            <v>KQ-98-00</v>
          </cell>
          <cell r="M7253" t="str">
            <v>ПНР, без ед. изм.</v>
          </cell>
          <cell r="N7253">
            <v>0</v>
          </cell>
          <cell r="O7253" t="str">
            <v>KQ-98-12</v>
          </cell>
          <cell r="P7253" t="str">
            <v>ПНР статического оборудования, шт.</v>
          </cell>
          <cell r="Q7253">
            <v>1</v>
          </cell>
        </row>
        <row r="7254">
          <cell r="E7254" t="str">
            <v>CM00-00-36-030</v>
          </cell>
          <cell r="F7254" t="str">
            <v>Сдвоенный теплообменник в цепочке сверх одного с площадью поверхности теплообмена свыше 3000 м2 с рабочим давлением от 16 до 40 кгс/см2</v>
          </cell>
          <cell r="G7254" t="str">
            <v>Dual heat exchanger in the train containing more than one exchanger, with heat exchange surface area over 3000 m2 with operating pressure from 16 to 40 kgf/cm2</v>
          </cell>
          <cell r="H7254" t="str">
            <v>шт.</v>
          </cell>
          <cell r="I7254" t="str">
            <v>pcs.</v>
          </cell>
          <cell r="J7254">
            <v>0</v>
          </cell>
          <cell r="K7254">
            <v>0</v>
          </cell>
          <cell r="L7254" t="str">
            <v>KQ-98-00</v>
          </cell>
          <cell r="M7254" t="str">
            <v>ПНР, без ед. изм.</v>
          </cell>
          <cell r="N7254">
            <v>0</v>
          </cell>
          <cell r="O7254" t="str">
            <v>KQ-98-12</v>
          </cell>
          <cell r="P7254" t="str">
            <v>ПНР статического оборудования, шт.</v>
          </cell>
          <cell r="Q7254">
            <v>1</v>
          </cell>
        </row>
        <row r="7255">
          <cell r="E7255" t="str">
            <v>CM00-00-36-031</v>
          </cell>
          <cell r="F7255" t="str">
            <v>Сдвоенный теплообменник в цепочке сверх одного с площадью поверхности теплообмена свыше 3000 м2 с рабочим давлением от 40 до 63 кгс/см2</v>
          </cell>
          <cell r="G7255" t="str">
            <v>Dual heat exchanger in the train containing more than one exchanger, with heat exchange surface area over 3000 m2 with operating pressure from 40 to 63 kgf/cm2</v>
          </cell>
          <cell r="H7255" t="str">
            <v>шт.</v>
          </cell>
          <cell r="I7255" t="str">
            <v>pcs.</v>
          </cell>
          <cell r="J7255">
            <v>0</v>
          </cell>
          <cell r="K7255">
            <v>0</v>
          </cell>
          <cell r="L7255" t="str">
            <v>KQ-98-00</v>
          </cell>
          <cell r="M7255" t="str">
            <v>ПНР, без ед. изм.</v>
          </cell>
          <cell r="N7255">
            <v>0</v>
          </cell>
          <cell r="O7255" t="str">
            <v>KQ-98-12</v>
          </cell>
          <cell r="P7255" t="str">
            <v>ПНР статического оборудования, шт.</v>
          </cell>
          <cell r="Q7255">
            <v>1</v>
          </cell>
        </row>
        <row r="7256">
          <cell r="E7256" t="str">
            <v>CM00-00-36-032</v>
          </cell>
          <cell r="F7256" t="str">
            <v>Сдвоенный теплообменник в цепочке сверх одного с площадью поверхности теплообмена свыше 3000 м2 с рабочим давлением свыше 63 кгс/см2</v>
          </cell>
          <cell r="G7256" t="str">
            <v>Dual heat exchanger in the train containing more than one exchanger, with heat exchange surface area over 3000 m2 with operating pressure over 63 kgf/cm2</v>
          </cell>
          <cell r="H7256" t="str">
            <v>шт.</v>
          </cell>
          <cell r="I7256" t="str">
            <v>pcs.</v>
          </cell>
          <cell r="J7256">
            <v>0</v>
          </cell>
          <cell r="K7256">
            <v>0</v>
          </cell>
          <cell r="L7256" t="str">
            <v>KQ-98-00</v>
          </cell>
          <cell r="M7256" t="str">
            <v>ПНР, без ед. изм.</v>
          </cell>
          <cell r="N7256">
            <v>0</v>
          </cell>
          <cell r="O7256" t="str">
            <v>KQ-98-12</v>
          </cell>
          <cell r="P7256" t="str">
            <v>ПНР статического оборудования, шт.</v>
          </cell>
          <cell r="Q7256">
            <v>1</v>
          </cell>
        </row>
        <row r="7257">
          <cell r="E7257" t="str">
            <v>CM00-00-37</v>
          </cell>
          <cell r="F7257" t="str">
            <v>Многопоточные теплообменники</v>
          </cell>
          <cell r="G7257" t="str">
            <v>Multi-line heat exchangers</v>
          </cell>
        </row>
        <row r="7258">
          <cell r="E7258" t="str">
            <v>CM00-00-37-001</v>
          </cell>
          <cell r="F7258" t="str">
            <v>Один поток многопоточного теплообменника с площадью поверхности теплообмена до 330 м2 с рабочим давлением до 16 кгс/см2</v>
          </cell>
          <cell r="G7258" t="str">
            <v>One line of multi-line heat exchanger with heat exchange surface area up to 330 m2, with operating pressure up to 16 kgf/cm2</v>
          </cell>
          <cell r="H7258" t="str">
            <v>шт.</v>
          </cell>
          <cell r="I7258" t="str">
            <v>pcs.</v>
          </cell>
          <cell r="J7258">
            <v>0</v>
          </cell>
          <cell r="K7258">
            <v>0</v>
          </cell>
          <cell r="L7258" t="str">
            <v>KQ-98-00</v>
          </cell>
          <cell r="M7258" t="str">
            <v>ПНР, без ед. изм.</v>
          </cell>
          <cell r="N7258">
            <v>0</v>
          </cell>
          <cell r="O7258" t="str">
            <v>KQ-98-12</v>
          </cell>
          <cell r="P7258" t="str">
            <v>ПНР статического оборудования, шт.</v>
          </cell>
          <cell r="Q7258">
            <v>1</v>
          </cell>
        </row>
        <row r="7259">
          <cell r="E7259" t="str">
            <v>CM00-00-37-002</v>
          </cell>
          <cell r="F7259" t="str">
            <v>Один поток многопоточного теплообменника с площадью поверхности теплообмена до 330 м2 с рабочим давлением от 16 до 40 кгс/см2</v>
          </cell>
          <cell r="G7259" t="str">
            <v>One line of multi-line heat exchanger with heat exchange surface area up to 330 m2, with operating pressure from 16 to 40 kgf/cm2</v>
          </cell>
          <cell r="H7259" t="str">
            <v>шт.</v>
          </cell>
          <cell r="I7259" t="str">
            <v>pcs.</v>
          </cell>
          <cell r="J7259">
            <v>0</v>
          </cell>
          <cell r="K7259">
            <v>0</v>
          </cell>
          <cell r="L7259" t="str">
            <v>KQ-98-00</v>
          </cell>
          <cell r="M7259" t="str">
            <v>ПНР, без ед. изм.</v>
          </cell>
          <cell r="N7259">
            <v>0</v>
          </cell>
          <cell r="O7259" t="str">
            <v>KQ-98-12</v>
          </cell>
          <cell r="P7259" t="str">
            <v>ПНР статического оборудования, шт.</v>
          </cell>
          <cell r="Q7259">
            <v>1</v>
          </cell>
        </row>
        <row r="7260">
          <cell r="E7260" t="str">
            <v>CM00-00-37-003</v>
          </cell>
          <cell r="F7260" t="str">
            <v>Один поток многопоточного теплообменника с площадью поверхности теплообмена до 330 м2 с рабочим давлением от 40 до 63 кгс/см2</v>
          </cell>
          <cell r="G7260" t="str">
            <v>One line of multi-line heat exchanger with heat exchange surface area up to 330 m2, with operating pressure from 40 to 63 kgf/cm2</v>
          </cell>
          <cell r="H7260" t="str">
            <v>шт.</v>
          </cell>
          <cell r="I7260" t="str">
            <v>pcs.</v>
          </cell>
          <cell r="J7260">
            <v>0</v>
          </cell>
          <cell r="K7260">
            <v>0</v>
          </cell>
          <cell r="L7260" t="str">
            <v>KQ-98-00</v>
          </cell>
          <cell r="M7260" t="str">
            <v>ПНР, без ед. изм.</v>
          </cell>
          <cell r="N7260">
            <v>0</v>
          </cell>
          <cell r="O7260" t="str">
            <v>KQ-98-12</v>
          </cell>
          <cell r="P7260" t="str">
            <v>ПНР статического оборудования, шт.</v>
          </cell>
          <cell r="Q7260">
            <v>1</v>
          </cell>
        </row>
        <row r="7261">
          <cell r="E7261" t="str">
            <v>CM00-00-37-004</v>
          </cell>
          <cell r="F7261" t="str">
            <v>Один поток многопоточного теплообменника с площадью поверхности теплообмена до 330 м2 с рабочим давлением свыше 63 кгс/см2</v>
          </cell>
          <cell r="G7261" t="str">
            <v>One line of multi-line heat exchanger with heat exchange surface area up to 330 m2, with operating pressure over 63 kgf/cm2</v>
          </cell>
          <cell r="H7261" t="str">
            <v>шт.</v>
          </cell>
          <cell r="I7261" t="str">
            <v>pcs.</v>
          </cell>
          <cell r="J7261">
            <v>0</v>
          </cell>
          <cell r="K7261">
            <v>0</v>
          </cell>
          <cell r="L7261" t="str">
            <v>KQ-98-00</v>
          </cell>
          <cell r="M7261" t="str">
            <v>ПНР, без ед. изм.</v>
          </cell>
          <cell r="N7261">
            <v>0</v>
          </cell>
          <cell r="O7261" t="str">
            <v>KQ-98-12</v>
          </cell>
          <cell r="P7261" t="str">
            <v>ПНР статического оборудования, шт.</v>
          </cell>
          <cell r="Q7261">
            <v>1</v>
          </cell>
        </row>
        <row r="7262">
          <cell r="E7262" t="str">
            <v>CM00-00-37-005</v>
          </cell>
          <cell r="F7262" t="str">
            <v>Один поток многопоточного теплообменника с площадью поверхности теплообмена от 330 до 700 м2 с рабочим давлением до 16 кгс/см2</v>
          </cell>
          <cell r="G7262" t="str">
            <v>One line of multi-line heat exchanger with heat exchange surface area from 330 to 700 m2, with operating pressure up to 16 kgf/cm2</v>
          </cell>
          <cell r="H7262" t="str">
            <v>шт.</v>
          </cell>
          <cell r="I7262" t="str">
            <v>pcs.</v>
          </cell>
          <cell r="J7262">
            <v>0</v>
          </cell>
          <cell r="K7262">
            <v>0</v>
          </cell>
          <cell r="L7262" t="str">
            <v>KQ-98-00</v>
          </cell>
          <cell r="M7262" t="str">
            <v>ПНР, без ед. изм.</v>
          </cell>
          <cell r="N7262">
            <v>0</v>
          </cell>
          <cell r="O7262" t="str">
            <v>KQ-98-12</v>
          </cell>
          <cell r="P7262" t="str">
            <v>ПНР статического оборудования, шт.</v>
          </cell>
          <cell r="Q7262">
            <v>1</v>
          </cell>
        </row>
        <row r="7263">
          <cell r="E7263" t="str">
            <v>CM00-00-37-006</v>
          </cell>
          <cell r="F7263" t="str">
            <v>Один поток многопоточного теплообменника с площадью поверхности теплообмена от 330 до 700 м2 с рабочим давлением от 16 до 40 кгс/см2</v>
          </cell>
          <cell r="G7263" t="str">
            <v>One line of multi-line heat exchanger with heat exchange surface area from 330 to 700 m2 with operating pressure, from 16 to 40 kgf/cm2</v>
          </cell>
          <cell r="H7263" t="str">
            <v>шт.</v>
          </cell>
          <cell r="I7263" t="str">
            <v>pcs.</v>
          </cell>
          <cell r="J7263">
            <v>0</v>
          </cell>
          <cell r="K7263">
            <v>0</v>
          </cell>
          <cell r="L7263" t="str">
            <v>KQ-98-00</v>
          </cell>
          <cell r="M7263" t="str">
            <v>ПНР, без ед. изм.</v>
          </cell>
          <cell r="N7263">
            <v>0</v>
          </cell>
          <cell r="O7263" t="str">
            <v>KQ-98-12</v>
          </cell>
          <cell r="P7263" t="str">
            <v>ПНР статического оборудования, шт.</v>
          </cell>
          <cell r="Q7263">
            <v>1</v>
          </cell>
        </row>
        <row r="7264">
          <cell r="E7264" t="str">
            <v>CM00-00-37-007</v>
          </cell>
          <cell r="F7264" t="str">
            <v>Один поток многопоточного теплообменника с площадью поверхности теплообмена от 330 до 700 м2 с рабочим давлением от 40 до 63 кгс/см2</v>
          </cell>
          <cell r="G7264" t="str">
            <v>One line of multi-line heat exchanger with heat exchange surface area from 330 to 700 m2 with operating pressure, from 40 to 63 kgf/cm2</v>
          </cell>
          <cell r="H7264" t="str">
            <v>шт.</v>
          </cell>
          <cell r="I7264" t="str">
            <v>pcs.</v>
          </cell>
          <cell r="J7264">
            <v>0</v>
          </cell>
          <cell r="K7264">
            <v>0</v>
          </cell>
          <cell r="L7264" t="str">
            <v>KQ-98-00</v>
          </cell>
          <cell r="M7264" t="str">
            <v>ПНР, без ед. изм.</v>
          </cell>
          <cell r="N7264">
            <v>0</v>
          </cell>
          <cell r="O7264" t="str">
            <v>KQ-98-12</v>
          </cell>
          <cell r="P7264" t="str">
            <v>ПНР статического оборудования, шт.</v>
          </cell>
          <cell r="Q7264">
            <v>1</v>
          </cell>
        </row>
        <row r="7265">
          <cell r="E7265" t="str">
            <v>CM00-00-37-008</v>
          </cell>
          <cell r="F7265" t="str">
            <v>Один поток многопоточного теплообменника с площадью поверхности теплообмена от 330 до 700 м2 с рабочим давлением свыше 63 кгс/см2</v>
          </cell>
          <cell r="G7265" t="str">
            <v>One line of multi-line heat exchanger with heat exchange surface area from 330 to 700 m2, with operating pressure over 63 kgf/cm2</v>
          </cell>
          <cell r="H7265" t="str">
            <v>шт.</v>
          </cell>
          <cell r="I7265" t="str">
            <v>pcs.</v>
          </cell>
          <cell r="J7265">
            <v>0</v>
          </cell>
          <cell r="K7265">
            <v>0</v>
          </cell>
          <cell r="L7265" t="str">
            <v>KQ-98-00</v>
          </cell>
          <cell r="M7265" t="str">
            <v>ПНР, без ед. изм.</v>
          </cell>
          <cell r="N7265">
            <v>0</v>
          </cell>
          <cell r="O7265" t="str">
            <v>KQ-98-12</v>
          </cell>
          <cell r="P7265" t="str">
            <v>ПНР статического оборудования, шт.</v>
          </cell>
          <cell r="Q7265">
            <v>1</v>
          </cell>
        </row>
        <row r="7266">
          <cell r="E7266" t="str">
            <v>CM00-00-37-009</v>
          </cell>
          <cell r="F7266" t="str">
            <v>Один поток многопоточного теплообменника с площадью поверхности теплообмена от 700 до 3000 м2 с рабочим давлением до 16 кгс/см2</v>
          </cell>
          <cell r="G7266" t="str">
            <v>One line of multi-line heat exchanger with heat exchange surface area from 700 to 3000 m2, with operating pressure up to 16 kgf/cm2</v>
          </cell>
          <cell r="H7266" t="str">
            <v>шт.</v>
          </cell>
          <cell r="I7266" t="str">
            <v>pcs.</v>
          </cell>
          <cell r="J7266">
            <v>0</v>
          </cell>
          <cell r="K7266">
            <v>0</v>
          </cell>
          <cell r="L7266" t="str">
            <v>KQ-98-00</v>
          </cell>
          <cell r="M7266" t="str">
            <v>ПНР, без ед. изм.</v>
          </cell>
          <cell r="N7266">
            <v>0</v>
          </cell>
          <cell r="O7266" t="str">
            <v>KQ-98-12</v>
          </cell>
          <cell r="P7266" t="str">
            <v>ПНР статического оборудования, шт.</v>
          </cell>
          <cell r="Q7266">
            <v>1</v>
          </cell>
        </row>
        <row r="7267">
          <cell r="E7267" t="str">
            <v>CM00-00-37-010</v>
          </cell>
          <cell r="F7267" t="str">
            <v>Один поток многопоточного теплообменника с площадью поверхности теплообмена от 700 до 3000 м2 с рабочим давлением от 16 до 40 кгс/см2</v>
          </cell>
          <cell r="G7267" t="str">
            <v>One line of multi-line heat exchanger with heat exchange surface area from 700 to 3000 m2 with operating pressure, from 16 to 40 kgf/cm2</v>
          </cell>
          <cell r="H7267" t="str">
            <v>шт.</v>
          </cell>
          <cell r="I7267" t="str">
            <v>pcs.</v>
          </cell>
          <cell r="J7267">
            <v>0</v>
          </cell>
          <cell r="K7267">
            <v>0</v>
          </cell>
          <cell r="L7267" t="str">
            <v>KQ-98-00</v>
          </cell>
          <cell r="M7267" t="str">
            <v>ПНР, без ед. изм.</v>
          </cell>
          <cell r="N7267">
            <v>0</v>
          </cell>
          <cell r="O7267" t="str">
            <v>KQ-98-12</v>
          </cell>
          <cell r="P7267" t="str">
            <v>ПНР статического оборудования, шт.</v>
          </cell>
          <cell r="Q7267">
            <v>1</v>
          </cell>
        </row>
        <row r="7268">
          <cell r="E7268" t="str">
            <v>CM00-00-37-011</v>
          </cell>
          <cell r="F7268" t="str">
            <v>Один поток многопоточного теплообменника с площадью поверхности теплообмена от 700 до 3000 м2 с рабочим давлением от 40 до 63 кгс/см2</v>
          </cell>
          <cell r="G7268" t="str">
            <v>One line of multi-line heat exchanger with heat exchange surface area from 700 to 3000 m2 with operating pressure, from 40 to 63 kgf/cm2</v>
          </cell>
          <cell r="H7268" t="str">
            <v>шт.</v>
          </cell>
          <cell r="I7268" t="str">
            <v>pcs.</v>
          </cell>
          <cell r="J7268">
            <v>0</v>
          </cell>
          <cell r="K7268">
            <v>0</v>
          </cell>
          <cell r="L7268" t="str">
            <v>KQ-98-00</v>
          </cell>
          <cell r="M7268" t="str">
            <v>ПНР, без ед. изм.</v>
          </cell>
          <cell r="N7268">
            <v>0</v>
          </cell>
          <cell r="O7268" t="str">
            <v>KQ-98-12</v>
          </cell>
          <cell r="P7268" t="str">
            <v>ПНР статического оборудования, шт.</v>
          </cell>
          <cell r="Q7268">
            <v>1</v>
          </cell>
        </row>
        <row r="7269">
          <cell r="E7269" t="str">
            <v>CM00-00-37-012</v>
          </cell>
          <cell r="F7269" t="str">
            <v>Один поток многопоточного теплообменника с площадью поверхности теплообмена от 700 до 3000 м2 с рабочим давлением свыше 63 кгс/см2</v>
          </cell>
          <cell r="G7269" t="str">
            <v>One line of multi-line heat exchanger with heat exchange surface area from 700 to 3000 m2, with operating pressure over 63 kgf/cm2</v>
          </cell>
          <cell r="H7269" t="str">
            <v>шт.</v>
          </cell>
          <cell r="I7269" t="str">
            <v>pcs.</v>
          </cell>
          <cell r="J7269">
            <v>0</v>
          </cell>
          <cell r="K7269">
            <v>0</v>
          </cell>
          <cell r="L7269" t="str">
            <v>KQ-98-00</v>
          </cell>
          <cell r="M7269" t="str">
            <v>ПНР, без ед. изм.</v>
          </cell>
          <cell r="N7269">
            <v>0</v>
          </cell>
          <cell r="O7269" t="str">
            <v>KQ-98-12</v>
          </cell>
          <cell r="P7269" t="str">
            <v>ПНР статического оборудования, шт.</v>
          </cell>
          <cell r="Q7269">
            <v>1</v>
          </cell>
        </row>
        <row r="7270">
          <cell r="E7270" t="str">
            <v>CM00-00-37-013</v>
          </cell>
          <cell r="F7270" t="str">
            <v>Один поток многопоточного теплообменника с площадью поверхности теплообмена свыше 3000 м2 с рабочим давлением до 16 кгс/см2</v>
          </cell>
          <cell r="G7270" t="str">
            <v>One line of multi-line heat exchanger with heat exchange surface area over 3000 m2, with operating pressure up to 16 kgf/cm2</v>
          </cell>
          <cell r="H7270" t="str">
            <v>шт.</v>
          </cell>
          <cell r="I7270" t="str">
            <v>pcs.</v>
          </cell>
          <cell r="J7270">
            <v>0</v>
          </cell>
          <cell r="K7270">
            <v>0</v>
          </cell>
          <cell r="L7270" t="str">
            <v>KQ-98-00</v>
          </cell>
          <cell r="M7270" t="str">
            <v>ПНР, без ед. изм.</v>
          </cell>
          <cell r="N7270">
            <v>0</v>
          </cell>
          <cell r="O7270" t="str">
            <v>KQ-98-12</v>
          </cell>
          <cell r="P7270" t="str">
            <v>ПНР статического оборудования, шт.</v>
          </cell>
          <cell r="Q7270">
            <v>1</v>
          </cell>
        </row>
        <row r="7271">
          <cell r="E7271" t="str">
            <v>CM00-00-37-014</v>
          </cell>
          <cell r="F7271" t="str">
            <v>Один поток многопоточного теплообменника с площадью поверхности теплообмена свыше 3000 м2 с рабочим давлением от 16 до 40 кгс/см2</v>
          </cell>
          <cell r="G7271" t="str">
            <v>One line of multi-line heat exchanger with heat exchange surface area over 3000 m2, with operating pressure from 16 to 40 kgf/cm2</v>
          </cell>
          <cell r="H7271" t="str">
            <v>шт.</v>
          </cell>
          <cell r="I7271" t="str">
            <v>pcs.</v>
          </cell>
          <cell r="J7271">
            <v>0</v>
          </cell>
          <cell r="K7271">
            <v>0</v>
          </cell>
          <cell r="L7271" t="str">
            <v>KQ-98-00</v>
          </cell>
          <cell r="M7271" t="str">
            <v>ПНР, без ед. изм.</v>
          </cell>
          <cell r="N7271">
            <v>0</v>
          </cell>
          <cell r="O7271" t="str">
            <v>KQ-98-12</v>
          </cell>
          <cell r="P7271" t="str">
            <v>ПНР статического оборудования, шт.</v>
          </cell>
          <cell r="Q7271">
            <v>1</v>
          </cell>
        </row>
        <row r="7272">
          <cell r="E7272" t="str">
            <v>CM00-00-37-015</v>
          </cell>
          <cell r="F7272" t="str">
            <v>Один поток многопоточного теплообменника с площадью поверхности теплообмена свыше 3000 м2 с рабочим давлением от 40 до 63 кгс/см2</v>
          </cell>
          <cell r="G7272" t="str">
            <v>One line of multi-line heat exchanger with heat exchange surface area over 3000 m2, with operating pressure from 40 to 63 kgf/cm2</v>
          </cell>
          <cell r="H7272" t="str">
            <v>шт.</v>
          </cell>
          <cell r="I7272" t="str">
            <v>pcs.</v>
          </cell>
          <cell r="J7272">
            <v>0</v>
          </cell>
          <cell r="K7272">
            <v>0</v>
          </cell>
          <cell r="L7272" t="str">
            <v>KQ-98-00</v>
          </cell>
          <cell r="M7272" t="str">
            <v>ПНР, без ед. изм.</v>
          </cell>
          <cell r="N7272">
            <v>0</v>
          </cell>
          <cell r="O7272" t="str">
            <v>KQ-98-12</v>
          </cell>
          <cell r="P7272" t="str">
            <v>ПНР статического оборудования, шт.</v>
          </cell>
          <cell r="Q7272">
            <v>1</v>
          </cell>
        </row>
        <row r="7273">
          <cell r="E7273" t="str">
            <v>CM00-00-37-016</v>
          </cell>
          <cell r="F7273" t="str">
            <v>Один поток многопоточного теплообменника с площадью поверхности теплообмена свыше 3000 м2 с рабочим давлением свыше 63 кгс/см2</v>
          </cell>
          <cell r="G7273" t="str">
            <v>One line of multi-line heat exchanger with heat exchange surface area over 3000 m2, with operating pressure over 63 kgf/cm2</v>
          </cell>
          <cell r="H7273" t="str">
            <v>шт.</v>
          </cell>
          <cell r="I7273" t="str">
            <v>pcs.</v>
          </cell>
          <cell r="J7273">
            <v>0</v>
          </cell>
          <cell r="K7273">
            <v>0</v>
          </cell>
          <cell r="L7273" t="str">
            <v>KQ-98-00</v>
          </cell>
          <cell r="M7273" t="str">
            <v>ПНР, без ед. изм.</v>
          </cell>
          <cell r="N7273">
            <v>0</v>
          </cell>
          <cell r="O7273" t="str">
            <v>KQ-98-12</v>
          </cell>
          <cell r="P7273" t="str">
            <v>ПНР статического оборудования, шт.</v>
          </cell>
          <cell r="Q7273">
            <v>1</v>
          </cell>
        </row>
        <row r="7274">
          <cell r="E7274" t="str">
            <v>CM00-00-37-017</v>
          </cell>
          <cell r="F7274" t="str">
            <v>Один поток многопоточного теплообменника для теплообменника в цепочке сверх одного площадью поверхности теплообмена до 330 м2 с рабочим давлением до 16 кгс/см2</v>
          </cell>
          <cell r="G7274" t="str">
            <v>One line of multi-line heat exchanger in the train containing more than one exchanger, with heat exchange surface area up to 330 m2, with operating pressure up to 16 kgf/cm2</v>
          </cell>
          <cell r="H7274" t="str">
            <v>шт.</v>
          </cell>
          <cell r="I7274" t="str">
            <v>pcs.</v>
          </cell>
          <cell r="J7274">
            <v>0</v>
          </cell>
          <cell r="K7274">
            <v>0</v>
          </cell>
          <cell r="L7274" t="str">
            <v>KQ-98-00</v>
          </cell>
          <cell r="M7274" t="str">
            <v>ПНР, без ед. изм.</v>
          </cell>
          <cell r="N7274">
            <v>0</v>
          </cell>
          <cell r="O7274" t="str">
            <v>KQ-98-12</v>
          </cell>
          <cell r="P7274" t="str">
            <v>ПНР статического оборудования, шт.</v>
          </cell>
          <cell r="Q7274">
            <v>1</v>
          </cell>
        </row>
        <row r="7275">
          <cell r="E7275" t="str">
            <v>CM00-00-37-018</v>
          </cell>
          <cell r="F7275" t="str">
            <v>Многопоточное теплообменное оборудование в цепочке сверх одного площадью поверхности теплообмена до 330 м2 с рабочим давлением от 16 до 40 кгс/см2</v>
          </cell>
          <cell r="G7275" t="str">
            <v>One line of multi-line heat exchanger in the train containing more than one exchanger, with heat exchange surface area up to 330 m2, with operating pressure from 16 to 40 kgf/cm2</v>
          </cell>
          <cell r="H7275" t="str">
            <v>шт.</v>
          </cell>
          <cell r="I7275" t="str">
            <v>pcs.</v>
          </cell>
          <cell r="J7275">
            <v>0</v>
          </cell>
          <cell r="K7275">
            <v>0</v>
          </cell>
          <cell r="L7275" t="str">
            <v>KQ-98-00</v>
          </cell>
          <cell r="M7275" t="str">
            <v>ПНР, без ед. изм.</v>
          </cell>
          <cell r="N7275">
            <v>0</v>
          </cell>
          <cell r="O7275" t="str">
            <v>KQ-98-12</v>
          </cell>
          <cell r="P7275" t="str">
            <v>ПНР статического оборудования, шт.</v>
          </cell>
          <cell r="Q7275">
            <v>1</v>
          </cell>
        </row>
        <row r="7276">
          <cell r="E7276" t="str">
            <v>CM00-00-37-019</v>
          </cell>
          <cell r="F7276" t="str">
            <v>Многопоточное теплообменное оборудование в цепочке сверх одного площадью поверхности теплообмена до 330 м2 с рабочим давлением от 40 до 63 кгс/см2</v>
          </cell>
          <cell r="G7276" t="str">
            <v>One line of multi-line heat exchanger in the train containing more than one exchanger, with heat exchange surface area up to 330 m2, with operating pressure from 40 to 63 kgf/cm2</v>
          </cell>
          <cell r="H7276" t="str">
            <v>шт.</v>
          </cell>
          <cell r="I7276" t="str">
            <v>pcs.</v>
          </cell>
          <cell r="J7276">
            <v>0</v>
          </cell>
          <cell r="K7276">
            <v>0</v>
          </cell>
          <cell r="L7276" t="str">
            <v>KQ-98-00</v>
          </cell>
          <cell r="M7276" t="str">
            <v>ПНР, без ед. изм.</v>
          </cell>
          <cell r="N7276">
            <v>0</v>
          </cell>
          <cell r="O7276" t="str">
            <v>KQ-98-12</v>
          </cell>
          <cell r="P7276" t="str">
            <v>ПНР статического оборудования, шт.</v>
          </cell>
          <cell r="Q7276">
            <v>1</v>
          </cell>
        </row>
        <row r="7277">
          <cell r="E7277" t="str">
            <v>CM00-00-37-020</v>
          </cell>
          <cell r="F7277" t="str">
            <v>Один поток многопоточного теплообменника для теплообменника в цепочке сверх одного площадью поверхности теплообмена до 330 м2 с рабочим давлением свыше 63 кгс/см2</v>
          </cell>
          <cell r="G7277" t="str">
            <v>One line of multi-line heat exchanger in the train containing more than one exchanger, with heat exchange surface area up to 330 m2, with operating pressure over 63 kgf/cm2</v>
          </cell>
          <cell r="H7277" t="str">
            <v>шт.</v>
          </cell>
          <cell r="I7277" t="str">
            <v>pcs.</v>
          </cell>
          <cell r="J7277">
            <v>0</v>
          </cell>
          <cell r="K7277">
            <v>0</v>
          </cell>
          <cell r="L7277" t="str">
            <v>KQ-98-00</v>
          </cell>
          <cell r="M7277" t="str">
            <v>ПНР, без ед. изм.</v>
          </cell>
          <cell r="N7277">
            <v>0</v>
          </cell>
          <cell r="O7277" t="str">
            <v>KQ-98-12</v>
          </cell>
          <cell r="P7277" t="str">
            <v>ПНР статического оборудования, шт.</v>
          </cell>
          <cell r="Q7277">
            <v>1</v>
          </cell>
        </row>
        <row r="7278">
          <cell r="E7278" t="str">
            <v>CM00-00-37-021</v>
          </cell>
          <cell r="F7278" t="str">
            <v>Один поток многопоточного теплообменника для теплообменника в цепочке сверх одного площадью поверхности теплообмена от 330 до 700 м2 с рабочим давлением до 16 кгс/см2</v>
          </cell>
          <cell r="G7278" t="str">
            <v>One line of multi-line heat exchanger in the train containing more than one exchanger, with heat exchange surface area from 330 to 700 m2, with operating pressure up to 16 kgf/cm2</v>
          </cell>
          <cell r="H7278" t="str">
            <v>шт.</v>
          </cell>
          <cell r="I7278" t="str">
            <v>pcs.</v>
          </cell>
          <cell r="J7278">
            <v>0</v>
          </cell>
          <cell r="K7278">
            <v>0</v>
          </cell>
          <cell r="L7278" t="str">
            <v>KQ-98-00</v>
          </cell>
          <cell r="M7278" t="str">
            <v>ПНР, без ед. изм.</v>
          </cell>
          <cell r="N7278">
            <v>0</v>
          </cell>
          <cell r="O7278" t="str">
            <v>KQ-98-12</v>
          </cell>
          <cell r="P7278" t="str">
            <v>ПНР статического оборудования, шт.</v>
          </cell>
          <cell r="Q7278">
            <v>1</v>
          </cell>
        </row>
        <row r="7279">
          <cell r="E7279" t="str">
            <v>CM00-00-37-022</v>
          </cell>
          <cell r="F7279" t="str">
            <v>Один поток многопоточного теплообменника для теплообменника в цепочке сверх одного площадью поверхности теплообмена от 330 до 700 м2 с рабочим давлением от 16 до 40 кгс/см2</v>
          </cell>
          <cell r="G7279" t="str">
            <v>One line of multi-line heat exchanger in the train containing more than one exchanger, with heat exchange surface area from 330 to 700 m2, with operating pressure from 16 to 40 kgf/cm2</v>
          </cell>
          <cell r="H7279" t="str">
            <v>шт.</v>
          </cell>
          <cell r="I7279" t="str">
            <v>pcs.</v>
          </cell>
          <cell r="J7279">
            <v>0</v>
          </cell>
          <cell r="K7279">
            <v>0</v>
          </cell>
          <cell r="L7279" t="str">
            <v>KQ-98-00</v>
          </cell>
          <cell r="M7279" t="str">
            <v>ПНР, без ед. изм.</v>
          </cell>
          <cell r="N7279">
            <v>0</v>
          </cell>
          <cell r="O7279" t="str">
            <v>KQ-98-12</v>
          </cell>
          <cell r="P7279" t="str">
            <v>ПНР статического оборудования, шт.</v>
          </cell>
          <cell r="Q7279">
            <v>1</v>
          </cell>
        </row>
        <row r="7280">
          <cell r="E7280" t="str">
            <v>CM00-00-37-023</v>
          </cell>
          <cell r="F7280" t="str">
            <v>Один поток многопоточного теплообменника для теплообменника в цепочке сверх одного площадью поверхности теплообмена от 330 до 700 м2 с рабочим давлением от 40 до 63 кгс/см2</v>
          </cell>
          <cell r="G7280" t="str">
            <v>One line of multi-line heat exchanger in the train containing more than one exchanger, with heat exchange surface area from 330 to 700 m2, with operating pressure from 40 to 63 kgf/cm2</v>
          </cell>
          <cell r="H7280" t="str">
            <v>шт.</v>
          </cell>
          <cell r="I7280" t="str">
            <v>pcs.</v>
          </cell>
          <cell r="J7280">
            <v>0</v>
          </cell>
          <cell r="K7280">
            <v>0</v>
          </cell>
          <cell r="L7280" t="str">
            <v>KQ-98-00</v>
          </cell>
          <cell r="M7280" t="str">
            <v>ПНР, без ед. изм.</v>
          </cell>
          <cell r="N7280">
            <v>0</v>
          </cell>
          <cell r="O7280" t="str">
            <v>KQ-98-12</v>
          </cell>
          <cell r="P7280" t="str">
            <v>ПНР статического оборудования, шт.</v>
          </cell>
          <cell r="Q7280">
            <v>1</v>
          </cell>
        </row>
        <row r="7281">
          <cell r="E7281" t="str">
            <v>CM00-00-37-024</v>
          </cell>
          <cell r="F7281" t="str">
            <v>Один поток многопоточного теплообменника для теплообменника в цепочке сверх одного площадью поверхности теплообмена от 330 до 700 м2 с рабочим давлением свыше 63 кгс/см2</v>
          </cell>
          <cell r="G7281" t="str">
            <v>One line of multi-line heat exchanger in the train containing more than one exchanger, with heat exchange surface area from 330 to 700 m2, with operating pressure over 63 kgf/cm2</v>
          </cell>
          <cell r="H7281" t="str">
            <v>шт.</v>
          </cell>
          <cell r="I7281" t="str">
            <v>pcs.</v>
          </cell>
          <cell r="J7281">
            <v>0</v>
          </cell>
          <cell r="K7281">
            <v>0</v>
          </cell>
          <cell r="L7281" t="str">
            <v>KQ-98-00</v>
          </cell>
          <cell r="M7281" t="str">
            <v>ПНР, без ед. изм.</v>
          </cell>
          <cell r="N7281">
            <v>0</v>
          </cell>
          <cell r="O7281" t="str">
            <v>KQ-98-12</v>
          </cell>
          <cell r="P7281" t="str">
            <v>ПНР статического оборудования, шт.</v>
          </cell>
          <cell r="Q7281">
            <v>1</v>
          </cell>
        </row>
        <row r="7282">
          <cell r="E7282" t="str">
            <v>CM00-00-37-025</v>
          </cell>
          <cell r="F7282" t="str">
            <v>Один поток многопоточного теплообменника для теплообменника в цепочке сверх одного площадью поверхности теплообмена от 700 до 3000 м2 с рабочим давлением до 16 кгс/см2</v>
          </cell>
          <cell r="G7282" t="str">
            <v>One line of multi-line heat exchanger in the train containing more than one exchanger, with heat exchange surface area from 700 to 3000 m2, with operating pressure up to 16 kgf/cm2</v>
          </cell>
          <cell r="H7282" t="str">
            <v>шт.</v>
          </cell>
          <cell r="I7282" t="str">
            <v>pcs.</v>
          </cell>
          <cell r="J7282">
            <v>0</v>
          </cell>
          <cell r="K7282">
            <v>0</v>
          </cell>
          <cell r="L7282" t="str">
            <v>KQ-98-00</v>
          </cell>
          <cell r="M7282" t="str">
            <v>ПНР, без ед. изм.</v>
          </cell>
          <cell r="N7282">
            <v>0</v>
          </cell>
          <cell r="O7282" t="str">
            <v>KQ-98-12</v>
          </cell>
          <cell r="P7282" t="str">
            <v>ПНР статического оборудования, шт.</v>
          </cell>
          <cell r="Q7282">
            <v>1</v>
          </cell>
        </row>
        <row r="7283">
          <cell r="E7283" t="str">
            <v>CM00-00-37-026</v>
          </cell>
          <cell r="F7283" t="str">
            <v>Один поток многопоточного теплообменника для теплообменника в цепочке сверх одного площадью поверхности теплообмена от 700 до 3000 м2 с рабочим давлением от 16 до 40 кгс/см2</v>
          </cell>
          <cell r="G7283" t="str">
            <v>One line of multi-line heat exchanger in the train containing more than one exchanger, with heat exchange surface area from 700 to 3000 m2, with operating pressure from 16 to 40 kgf/cm2</v>
          </cell>
          <cell r="H7283" t="str">
            <v>шт.</v>
          </cell>
          <cell r="I7283" t="str">
            <v>pcs.</v>
          </cell>
          <cell r="J7283">
            <v>0</v>
          </cell>
          <cell r="K7283">
            <v>0</v>
          </cell>
          <cell r="L7283" t="str">
            <v>KQ-98-00</v>
          </cell>
          <cell r="M7283" t="str">
            <v>ПНР, без ед. изм.</v>
          </cell>
          <cell r="N7283">
            <v>0</v>
          </cell>
          <cell r="O7283" t="str">
            <v>KQ-98-12</v>
          </cell>
          <cell r="P7283" t="str">
            <v>ПНР статического оборудования, шт.</v>
          </cell>
          <cell r="Q7283">
            <v>1</v>
          </cell>
        </row>
        <row r="7284">
          <cell r="E7284" t="str">
            <v>CM00-00-37-027</v>
          </cell>
          <cell r="F7284" t="str">
            <v>Один поток многопоточного теплообменника для теплообменника в цепочке сверх одного площадью поверхности теплообмена от 700 до 3000 м2 с рабочим давлением от 40 до 63 кгс/см2</v>
          </cell>
          <cell r="G7284" t="str">
            <v>One line of multi-line heat exchanger in the train containing more than one exchanger, with heat exchange surface area from 700 to 3000 m2, with operating pressure from 40 to 63 kgf/cm2</v>
          </cell>
          <cell r="H7284" t="str">
            <v>шт.</v>
          </cell>
          <cell r="I7284" t="str">
            <v>pcs.</v>
          </cell>
          <cell r="J7284">
            <v>0</v>
          </cell>
          <cell r="K7284">
            <v>0</v>
          </cell>
          <cell r="L7284" t="str">
            <v>KQ-98-00</v>
          </cell>
          <cell r="M7284" t="str">
            <v>ПНР, без ед. изм.</v>
          </cell>
          <cell r="N7284">
            <v>0</v>
          </cell>
          <cell r="O7284" t="str">
            <v>KQ-98-12</v>
          </cell>
          <cell r="P7284" t="str">
            <v>ПНР статического оборудования, шт.</v>
          </cell>
          <cell r="Q7284">
            <v>1</v>
          </cell>
        </row>
        <row r="7285">
          <cell r="E7285" t="str">
            <v>CM00-00-37-028</v>
          </cell>
          <cell r="F7285" t="str">
            <v>Один поток многопоточного теплообменника для теплообменника в цепочке сверх одного площадью поверхности теплообмена от 700 до 3000 м2 с рабочим давлением свыше 63 кгс/см2</v>
          </cell>
          <cell r="G7285" t="str">
            <v>One line of multi-line heat exchanger in the train containing more than one exchanger, with heat exchange surface area from 700 to 3000 m2, with operating pressure over 63 kgf/cm2</v>
          </cell>
          <cell r="H7285" t="str">
            <v>шт.</v>
          </cell>
          <cell r="I7285" t="str">
            <v>pcs.</v>
          </cell>
          <cell r="J7285">
            <v>0</v>
          </cell>
          <cell r="K7285">
            <v>0</v>
          </cell>
          <cell r="L7285" t="str">
            <v>KQ-98-00</v>
          </cell>
          <cell r="M7285" t="str">
            <v>ПНР, без ед. изм.</v>
          </cell>
          <cell r="N7285">
            <v>0</v>
          </cell>
          <cell r="O7285" t="str">
            <v>KQ-98-12</v>
          </cell>
          <cell r="P7285" t="str">
            <v>ПНР статического оборудования, шт.</v>
          </cell>
          <cell r="Q7285">
            <v>1</v>
          </cell>
        </row>
        <row r="7286">
          <cell r="E7286" t="str">
            <v>CM00-00-37-029</v>
          </cell>
          <cell r="F7286" t="str">
            <v>Один поток многопоточного теплообменника для теплообменника в цепочке сверх одного площадью поверхности теплообмена свыше 3000 м2 с рабочим давлением до 16 кгс/см2</v>
          </cell>
          <cell r="G7286" t="str">
            <v>One line of multi-line heat exchanger in the train containing more than one exchanger, with heat exchange surface area over 3000 m2, with operating pressure up to 16 kgf/cm2</v>
          </cell>
          <cell r="H7286" t="str">
            <v>шт.</v>
          </cell>
          <cell r="I7286" t="str">
            <v>pcs.</v>
          </cell>
          <cell r="J7286">
            <v>0</v>
          </cell>
          <cell r="K7286">
            <v>0</v>
          </cell>
          <cell r="L7286" t="str">
            <v>KQ-98-00</v>
          </cell>
          <cell r="M7286" t="str">
            <v>ПНР, без ед. изм.</v>
          </cell>
          <cell r="N7286">
            <v>0</v>
          </cell>
          <cell r="O7286" t="str">
            <v>KQ-98-12</v>
          </cell>
          <cell r="P7286" t="str">
            <v>ПНР статического оборудования, шт.</v>
          </cell>
          <cell r="Q7286">
            <v>1</v>
          </cell>
        </row>
        <row r="7287">
          <cell r="E7287" t="str">
            <v>CM00-00-37-030</v>
          </cell>
          <cell r="F7287" t="str">
            <v>Один поток многопоточного теплообменника для теплообменника в цепочке сверх одного площадью поверхности теплообмена свыше 3000 м2 с рабочим давлением от 16 до 40 кгс/см2</v>
          </cell>
          <cell r="G7287" t="str">
            <v>One line of multi-line heat exchanger in the train containing more than one exchanger, with heat exchange surface area over 3000 m2, with operating pressure from 16 to 40 kgf/cm2</v>
          </cell>
          <cell r="H7287" t="str">
            <v>шт.</v>
          </cell>
          <cell r="I7287" t="str">
            <v>pcs.</v>
          </cell>
          <cell r="J7287">
            <v>0</v>
          </cell>
          <cell r="K7287">
            <v>0</v>
          </cell>
          <cell r="L7287" t="str">
            <v>KQ-98-00</v>
          </cell>
          <cell r="M7287" t="str">
            <v>ПНР, без ед. изм.</v>
          </cell>
          <cell r="N7287">
            <v>0</v>
          </cell>
          <cell r="O7287" t="str">
            <v>KQ-98-12</v>
          </cell>
          <cell r="P7287" t="str">
            <v>ПНР статического оборудования, шт.</v>
          </cell>
          <cell r="Q7287">
            <v>1</v>
          </cell>
        </row>
        <row r="7288">
          <cell r="E7288" t="str">
            <v>CM00-00-37-031</v>
          </cell>
          <cell r="F7288" t="str">
            <v>Один поток многопоточного теплообменника для теплообменника в цепочке сверх одного площадью поверхности теплообмена свыше 3000 м2 с рабочим давлением от 40 до 63 кгс/см2</v>
          </cell>
          <cell r="G7288" t="str">
            <v>One line of multi-line heat exchanger in the train containing more than one exchanger, with heat exchange surface area over 3000 m2, with operating pressure from 40 to 63 kgf/cm2</v>
          </cell>
          <cell r="H7288" t="str">
            <v>шт.</v>
          </cell>
          <cell r="I7288" t="str">
            <v>pcs.</v>
          </cell>
          <cell r="J7288">
            <v>0</v>
          </cell>
          <cell r="K7288">
            <v>0</v>
          </cell>
          <cell r="L7288" t="str">
            <v>KQ-98-00</v>
          </cell>
          <cell r="M7288" t="str">
            <v>ПНР, без ед. изм.</v>
          </cell>
          <cell r="N7288">
            <v>0</v>
          </cell>
          <cell r="O7288" t="str">
            <v>KQ-98-12</v>
          </cell>
          <cell r="P7288" t="str">
            <v>ПНР статического оборудования, шт.</v>
          </cell>
          <cell r="Q7288">
            <v>1</v>
          </cell>
        </row>
        <row r="7289">
          <cell r="E7289" t="str">
            <v>CM00-00-37-032</v>
          </cell>
          <cell r="F7289" t="str">
            <v>Один поток многопоточного теплообменника для теплообменника в цепочке сверх одного площадью поверхности теплообмена свыше 3000 м2 с рабочим давлением свыше 63 кгс/см2</v>
          </cell>
          <cell r="G7289" t="str">
            <v>One line of multi-line heat exchanger in the train containing more than one exchanger, with heat exchange surface area over 3000 m2, with operating pressure over 63 kgf/cm2</v>
          </cell>
          <cell r="H7289" t="str">
            <v>шт.</v>
          </cell>
          <cell r="I7289" t="str">
            <v>pcs.</v>
          </cell>
          <cell r="J7289">
            <v>0</v>
          </cell>
          <cell r="K7289">
            <v>0</v>
          </cell>
          <cell r="L7289" t="str">
            <v>KQ-98-00</v>
          </cell>
          <cell r="M7289" t="str">
            <v>ПНР, без ед. изм.</v>
          </cell>
          <cell r="N7289">
            <v>0</v>
          </cell>
          <cell r="O7289" t="str">
            <v>KQ-98-12</v>
          </cell>
          <cell r="P7289" t="str">
            <v>ПНР статического оборудования, шт.</v>
          </cell>
          <cell r="Q7289">
            <v>1</v>
          </cell>
        </row>
        <row r="7290">
          <cell r="E7290" t="str">
            <v>CM00-00-38</v>
          </cell>
          <cell r="F7290" t="str">
            <v>Теплообменные трубные пучки (нагреватели, экономайзеры, парогенераторы, пароперегреватели)</v>
          </cell>
          <cell r="G7290" t="str">
            <v>Heat-exchanging tube bundles (heaters, economizers, steam generators, superheaters)</v>
          </cell>
        </row>
        <row r="7291">
          <cell r="E7291" t="str">
            <v>CM00-00-38-001</v>
          </cell>
          <cell r="F7291" t="str">
            <v>Теплообменный трубный пучок (нагреватель, экономайзер, парогенератор, пароперегреватель) с площадью поверхности теплообмена до 330 м2 с рабочим давлением до 16 кгс/см2</v>
          </cell>
          <cell r="G7291" t="str">
            <v>Heat-exchanging tube bundle (heater, economizer, steam generator, superheater) with heat exchange surface area up to 330 m2, with operating pressure up to 16 kgf/cm2</v>
          </cell>
          <cell r="H7291" t="str">
            <v>шт.</v>
          </cell>
          <cell r="I7291" t="str">
            <v>pcs.</v>
          </cell>
          <cell r="J7291">
            <v>0</v>
          </cell>
          <cell r="K7291">
            <v>0</v>
          </cell>
          <cell r="L7291" t="str">
            <v>KQ-98-00</v>
          </cell>
          <cell r="M7291" t="str">
            <v>ПНР, без ед. изм.</v>
          </cell>
          <cell r="N7291">
            <v>0</v>
          </cell>
          <cell r="O7291" t="str">
            <v>KQ-98-12</v>
          </cell>
          <cell r="P7291" t="str">
            <v>ПНР статического оборудования, шт.</v>
          </cell>
          <cell r="Q7291">
            <v>1</v>
          </cell>
        </row>
        <row r="7292">
          <cell r="E7292" t="str">
            <v>CM00-00-38-002</v>
          </cell>
          <cell r="F7292" t="str">
            <v>Теплообменный трубный пучок (нагреватель, экономайзер, парогенератор, пароперегреватель) с площадью поверхности теплообмена до 330 м2 с рабочим давлением от 16 до 40 кгс/см2</v>
          </cell>
          <cell r="G7292" t="str">
            <v>Heat-exchanging tube bundle (heater, economizer, steam generator, superheater) with heat exchange surface area up to 330 m2, with operating pressure from 16 to 40 kgf/cm2</v>
          </cell>
          <cell r="H7292" t="str">
            <v>шт.</v>
          </cell>
          <cell r="I7292" t="str">
            <v>pcs.</v>
          </cell>
          <cell r="J7292">
            <v>0</v>
          </cell>
          <cell r="K7292">
            <v>0</v>
          </cell>
          <cell r="L7292" t="str">
            <v>KQ-98-00</v>
          </cell>
          <cell r="M7292" t="str">
            <v>ПНР, без ед. изм.</v>
          </cell>
          <cell r="N7292">
            <v>0</v>
          </cell>
          <cell r="O7292" t="str">
            <v>KQ-98-12</v>
          </cell>
          <cell r="P7292" t="str">
            <v>ПНР статического оборудования, шт.</v>
          </cell>
          <cell r="Q7292">
            <v>1</v>
          </cell>
        </row>
        <row r="7293">
          <cell r="E7293" t="str">
            <v>CM00-00-38-003</v>
          </cell>
          <cell r="F7293" t="str">
            <v>Теплообменный трубный пучок (нагреватель, экономайзер, парогенератор, пароперегреватель) с площадью поверхности теплообмена до 330 м2 с рабочим давлением от 40 до 63 кгс/см2</v>
          </cell>
          <cell r="G7293" t="str">
            <v>Heat-exchanging tube bundle (heater, economizer, steam generator, superheater) with heat exchange surface area up to 330 m2, with operating pressure from 40 to 63 kgf/cm2</v>
          </cell>
          <cell r="H7293" t="str">
            <v>шт.</v>
          </cell>
          <cell r="I7293" t="str">
            <v>pcs.</v>
          </cell>
          <cell r="J7293">
            <v>0</v>
          </cell>
          <cell r="K7293">
            <v>0</v>
          </cell>
          <cell r="L7293" t="str">
            <v>KQ-98-00</v>
          </cell>
          <cell r="M7293" t="str">
            <v>ПНР, без ед. изм.</v>
          </cell>
          <cell r="N7293">
            <v>0</v>
          </cell>
          <cell r="O7293" t="str">
            <v>KQ-98-12</v>
          </cell>
          <cell r="P7293" t="str">
            <v>ПНР статического оборудования, шт.</v>
          </cell>
          <cell r="Q7293">
            <v>1</v>
          </cell>
        </row>
        <row r="7294">
          <cell r="E7294" t="str">
            <v>CM00-00-38-004</v>
          </cell>
          <cell r="F7294" t="str">
            <v>Теплообменный трубный пучок (нагреватель, экономайзер, парогенератор, пароперегреватель) с площадью поверхности теплообмена до 330 м2 с рабочим давлением свыше 63 кгс/см2</v>
          </cell>
          <cell r="G7294" t="str">
            <v>Heat-exchanging tube bundle (heater, economizer, steam generator, superheater) with heat exchange surface area up to 330 m2, with operating pressure over 63 kgf/cm2</v>
          </cell>
          <cell r="H7294" t="str">
            <v>шт.</v>
          </cell>
          <cell r="I7294" t="str">
            <v>pcs.</v>
          </cell>
          <cell r="J7294">
            <v>0</v>
          </cell>
          <cell r="K7294">
            <v>0</v>
          </cell>
          <cell r="L7294" t="str">
            <v>KQ-98-00</v>
          </cell>
          <cell r="M7294" t="str">
            <v>ПНР, без ед. изм.</v>
          </cell>
          <cell r="N7294">
            <v>0</v>
          </cell>
          <cell r="O7294" t="str">
            <v>KQ-98-12</v>
          </cell>
          <cell r="P7294" t="str">
            <v>ПНР статического оборудования, шт.</v>
          </cell>
          <cell r="Q7294">
            <v>1</v>
          </cell>
        </row>
        <row r="7295">
          <cell r="E7295" t="str">
            <v>CM00-00-38-005</v>
          </cell>
          <cell r="F7295" t="str">
            <v>Теплообменный трубный пучок (нагреватель, экономайзер, парогенератор, пароперегреватель) с площадью поверхности теплообмена от 330 до 700 м2 с рабочим давлением до 16 кгс/см2</v>
          </cell>
          <cell r="G7295" t="str">
            <v>Heat-exchanging tube bundle (heater, economizer, steam generator, superheater) with heat exchange surface area from 330 to 700 m2, with operating pressure up to 16 kgf/cm2</v>
          </cell>
          <cell r="H7295" t="str">
            <v>шт.</v>
          </cell>
          <cell r="I7295" t="str">
            <v>pcs.</v>
          </cell>
          <cell r="J7295">
            <v>0</v>
          </cell>
          <cell r="K7295">
            <v>0</v>
          </cell>
          <cell r="L7295" t="str">
            <v>KQ-98-00</v>
          </cell>
          <cell r="M7295" t="str">
            <v>ПНР, без ед. изм.</v>
          </cell>
          <cell r="N7295">
            <v>0</v>
          </cell>
          <cell r="O7295" t="str">
            <v>KQ-98-12</v>
          </cell>
          <cell r="P7295" t="str">
            <v>ПНР статического оборудования, шт.</v>
          </cell>
          <cell r="Q7295">
            <v>1</v>
          </cell>
        </row>
        <row r="7296">
          <cell r="E7296" t="str">
            <v>CM00-00-38-006</v>
          </cell>
          <cell r="F7296" t="str">
            <v>Теплообменный трубный пучок (нагреватель, экономайзер, парогенератор, пароперегреватель) с площадью поверхности теплообмена от 330 до 700 м2 с рабочим давлением от 16 до 40 кгс/см2</v>
          </cell>
          <cell r="G7296" t="str">
            <v>Heat-exchanging tube bundle (heater, economizer, steam generator, superheater) with heat exchange surface area from 330 to 700 m2, with operating pressure from 16 to 40 kgf/cm2</v>
          </cell>
          <cell r="H7296" t="str">
            <v>шт.</v>
          </cell>
          <cell r="I7296" t="str">
            <v>pcs.</v>
          </cell>
          <cell r="J7296">
            <v>0</v>
          </cell>
          <cell r="K7296">
            <v>0</v>
          </cell>
          <cell r="L7296" t="str">
            <v>KQ-98-00</v>
          </cell>
          <cell r="M7296" t="str">
            <v>ПНР, без ед. изм.</v>
          </cell>
          <cell r="N7296">
            <v>0</v>
          </cell>
          <cell r="O7296" t="str">
            <v>KQ-98-12</v>
          </cell>
          <cell r="P7296" t="str">
            <v>ПНР статического оборудования, шт.</v>
          </cell>
          <cell r="Q7296">
            <v>1</v>
          </cell>
        </row>
        <row r="7297">
          <cell r="E7297" t="str">
            <v>CM00-00-38-007</v>
          </cell>
          <cell r="F7297" t="str">
            <v>Теплообменный трубный пучок (нагреватель, экономайзер, парогенератор, пароперегреватель) с площадью поверхности теплообмена от 330 до 700 м2 с рабочим давлением от 40 до 63 кгс/см2</v>
          </cell>
          <cell r="G7297" t="str">
            <v>Heat-exchanging tube bundle (heater, economizer, steam generator, superheater) with heat exchange surface area from 330 to 700 m2, with operating pressure from 40 to 63 kgf/cm2</v>
          </cell>
          <cell r="H7297" t="str">
            <v>шт.</v>
          </cell>
          <cell r="I7297" t="str">
            <v>pcs.</v>
          </cell>
          <cell r="J7297">
            <v>0</v>
          </cell>
          <cell r="K7297">
            <v>0</v>
          </cell>
          <cell r="L7297" t="str">
            <v>KQ-98-00</v>
          </cell>
          <cell r="M7297" t="str">
            <v>ПНР, без ед. изм.</v>
          </cell>
          <cell r="N7297">
            <v>0</v>
          </cell>
          <cell r="O7297" t="str">
            <v>KQ-98-12</v>
          </cell>
          <cell r="P7297" t="str">
            <v>ПНР статического оборудования, шт.</v>
          </cell>
          <cell r="Q7297">
            <v>1</v>
          </cell>
        </row>
        <row r="7298">
          <cell r="E7298" t="str">
            <v>CM00-00-38-008</v>
          </cell>
          <cell r="F7298" t="str">
            <v>Теплообменный трубный пучок (нагреватель, экономайзер, парогенератор, пароперегреватель) с площадью поверхности теплообмена от 330 до 700 м2 с рабочим давлением свыше 63 кгс/см2</v>
          </cell>
          <cell r="G7298" t="str">
            <v>Heat-exchanging tube bundle (heater, economizer, steam generator, superheater) with heat exchange surface area from 330 to 700 m2, with operating pressure over 63 kgf/cm2</v>
          </cell>
          <cell r="H7298" t="str">
            <v>шт.</v>
          </cell>
          <cell r="I7298" t="str">
            <v>pcs.</v>
          </cell>
          <cell r="J7298">
            <v>0</v>
          </cell>
          <cell r="K7298">
            <v>0</v>
          </cell>
          <cell r="L7298" t="str">
            <v>KQ-98-00</v>
          </cell>
          <cell r="M7298" t="str">
            <v>ПНР, без ед. изм.</v>
          </cell>
          <cell r="N7298">
            <v>0</v>
          </cell>
          <cell r="O7298" t="str">
            <v>KQ-98-12</v>
          </cell>
          <cell r="P7298" t="str">
            <v>ПНР статического оборудования, шт.</v>
          </cell>
          <cell r="Q7298">
            <v>1</v>
          </cell>
        </row>
        <row r="7299">
          <cell r="E7299" t="str">
            <v>CM00-00-38-009</v>
          </cell>
          <cell r="F7299" t="str">
            <v>Теплообменный трубный пучок (нагреватель, экономайзер, парогенератор, пароперегреватель) с площадью поверхности теплообмена от 700 до 3000 м2 с рабочим давлением до 16 кгс/см2</v>
          </cell>
          <cell r="G7299" t="str">
            <v>Heat-exchanging tube bundle (heater, economizer, steam generator, superheater) with heat exchange surface area from 700 to 3000 m2, with operating pressure up to 16 kgf/cm2</v>
          </cell>
          <cell r="H7299" t="str">
            <v>шт.</v>
          </cell>
          <cell r="I7299" t="str">
            <v>pcs.</v>
          </cell>
          <cell r="J7299">
            <v>0</v>
          </cell>
          <cell r="K7299">
            <v>0</v>
          </cell>
          <cell r="L7299" t="str">
            <v>KQ-98-00</v>
          </cell>
          <cell r="M7299" t="str">
            <v>ПНР, без ед. изм.</v>
          </cell>
          <cell r="N7299">
            <v>0</v>
          </cell>
          <cell r="O7299" t="str">
            <v>KQ-98-12</v>
          </cell>
          <cell r="P7299" t="str">
            <v>ПНР статического оборудования, шт.</v>
          </cell>
          <cell r="Q7299">
            <v>1</v>
          </cell>
        </row>
        <row r="7300">
          <cell r="E7300" t="str">
            <v>CM00-00-38-010</v>
          </cell>
          <cell r="F7300" t="str">
            <v>Теплообменный трубный пучок (нагреватель, экономайзер, парогенератор, пароперегреватель) с площадью поверхности теплообмена от 700 до 3000 м2 с рабочим давлением от 16 до 40 кгс/см2</v>
          </cell>
          <cell r="G7300" t="str">
            <v>Heat-exchanging tube bundle (heater, economizer, steam generator, superheater) with heat exchange surface area from 700 to 3000 m2, with operating pressure from 16 to 40 kgf/cm2</v>
          </cell>
          <cell r="H7300" t="str">
            <v>шт.</v>
          </cell>
          <cell r="I7300" t="str">
            <v>pcs.</v>
          </cell>
          <cell r="J7300">
            <v>0</v>
          </cell>
          <cell r="K7300">
            <v>0</v>
          </cell>
          <cell r="L7300" t="str">
            <v>KQ-98-00</v>
          </cell>
          <cell r="M7300" t="str">
            <v>ПНР, без ед. изм.</v>
          </cell>
          <cell r="N7300">
            <v>0</v>
          </cell>
          <cell r="O7300" t="str">
            <v>KQ-98-12</v>
          </cell>
          <cell r="P7300" t="str">
            <v>ПНР статического оборудования, шт.</v>
          </cell>
          <cell r="Q7300">
            <v>1</v>
          </cell>
        </row>
        <row r="7301">
          <cell r="E7301" t="str">
            <v>CM00-00-38-011</v>
          </cell>
          <cell r="F7301" t="str">
            <v>Теплообменный трубный пучок (нагреватель, экономайзер, парогенератор, пароперегреватель) с площадью поверхности теплообмена от 700 до 3000 м2 с рабочим давлением от 40 до 63 кгс/см2</v>
          </cell>
          <cell r="G7301" t="str">
            <v>Heat-exchanging tube bundle (heater, economizer, steam generator, superheater) with heat exchange surface area from 700 to 3000 m2, with operating pressure from 40 to 63 kgf/cm2</v>
          </cell>
          <cell r="H7301" t="str">
            <v>шт.</v>
          </cell>
          <cell r="I7301" t="str">
            <v>pcs.</v>
          </cell>
          <cell r="J7301">
            <v>0</v>
          </cell>
          <cell r="K7301">
            <v>0</v>
          </cell>
          <cell r="L7301" t="str">
            <v>KQ-98-00</v>
          </cell>
          <cell r="M7301" t="str">
            <v>ПНР, без ед. изм.</v>
          </cell>
          <cell r="N7301">
            <v>0</v>
          </cell>
          <cell r="O7301" t="str">
            <v>KQ-98-12</v>
          </cell>
          <cell r="P7301" t="str">
            <v>ПНР статического оборудования, шт.</v>
          </cell>
          <cell r="Q7301">
            <v>1</v>
          </cell>
        </row>
        <row r="7302">
          <cell r="E7302" t="str">
            <v>CM00-00-38-012</v>
          </cell>
          <cell r="F7302" t="str">
            <v>Теплообменный трубный пучок (нагреватель, экономайзер, парогенератор, пароперегреватель) с площадью поверхности теплообмена от 700 до 3000 м2 с рабочим давлением свыше 63 кгс/см2</v>
          </cell>
          <cell r="G7302" t="str">
            <v>Heat-exchanging tube bundle (heater, economizer, steam generator, superheater) with heat exchange surface area from 700 to 3000 m2, with operating pressure over 63 kgf/cm2</v>
          </cell>
          <cell r="H7302" t="str">
            <v>шт.</v>
          </cell>
          <cell r="I7302" t="str">
            <v>pcs.</v>
          </cell>
          <cell r="J7302">
            <v>0</v>
          </cell>
          <cell r="K7302">
            <v>0</v>
          </cell>
          <cell r="L7302" t="str">
            <v>KQ-98-00</v>
          </cell>
          <cell r="M7302" t="str">
            <v>ПНР, без ед. изм.</v>
          </cell>
          <cell r="N7302">
            <v>0</v>
          </cell>
          <cell r="O7302" t="str">
            <v>KQ-98-12</v>
          </cell>
          <cell r="P7302" t="str">
            <v>ПНР статического оборудования, шт.</v>
          </cell>
          <cell r="Q7302">
            <v>1</v>
          </cell>
        </row>
        <row r="7303">
          <cell r="E7303" t="str">
            <v>CM00-00-38-013</v>
          </cell>
          <cell r="F7303" t="str">
            <v>Теплообменный трубный пучок (нагреватель, экономайзер, парогенератор, пароперегреватель) с площадью поверхности теплообмена свыше 3000 м2 с рабочим давлением до 16 кгс/см2</v>
          </cell>
          <cell r="G7303" t="str">
            <v>Heat-exchanging tube bundle (heater, economizer, steam generator, superheater) with heat exchange surface area over 3000 m2, with operating pressure up to 16 kgf/cm2</v>
          </cell>
          <cell r="H7303" t="str">
            <v>шт.</v>
          </cell>
          <cell r="I7303" t="str">
            <v>pcs.</v>
          </cell>
          <cell r="J7303">
            <v>0</v>
          </cell>
          <cell r="K7303">
            <v>0</v>
          </cell>
          <cell r="L7303" t="str">
            <v>KQ-98-00</v>
          </cell>
          <cell r="M7303" t="str">
            <v>ПНР, без ед. изм.</v>
          </cell>
          <cell r="N7303">
            <v>0</v>
          </cell>
          <cell r="O7303" t="str">
            <v>KQ-98-12</v>
          </cell>
          <cell r="P7303" t="str">
            <v>ПНР статического оборудования, шт.</v>
          </cell>
          <cell r="Q7303">
            <v>1</v>
          </cell>
        </row>
        <row r="7304">
          <cell r="E7304" t="str">
            <v>CM00-00-38-014</v>
          </cell>
          <cell r="F7304" t="str">
            <v>Теплообменный трубный пучок (нагреватель, экономайзер, парогенератор, пароперегреватель) с площадью поверхности теплообмена свыше 3000 м2 с рабочим давлением от 16 до 40 кгс/см2</v>
          </cell>
          <cell r="G7304" t="str">
            <v>Heat-exchanging tube bundle (heater, economizer, steam generator, superheater) with heat exchange surface area over 3000 m2, with operating pressure from 16 to 40 kgf/cm2</v>
          </cell>
          <cell r="H7304" t="str">
            <v>шт.</v>
          </cell>
          <cell r="I7304" t="str">
            <v>pcs.</v>
          </cell>
          <cell r="J7304">
            <v>0</v>
          </cell>
          <cell r="K7304">
            <v>0</v>
          </cell>
          <cell r="L7304" t="str">
            <v>KQ-98-00</v>
          </cell>
          <cell r="M7304" t="str">
            <v>ПНР, без ед. изм.</v>
          </cell>
          <cell r="N7304">
            <v>0</v>
          </cell>
          <cell r="O7304" t="str">
            <v>KQ-98-12</v>
          </cell>
          <cell r="P7304" t="str">
            <v>ПНР статического оборудования, шт.</v>
          </cell>
          <cell r="Q7304">
            <v>1</v>
          </cell>
        </row>
        <row r="7305">
          <cell r="E7305" t="str">
            <v>CM00-00-38-015</v>
          </cell>
          <cell r="F7305" t="str">
            <v>Теплообменный трубный пучок (нагреватель, экономайзер, парогенератор, пароперегреватель) с площадью поверхности теплообмена свыше 3000 м2 с рабочим давлением от 40 до 63 кгс/см2</v>
          </cell>
          <cell r="G7305" t="str">
            <v>Heat-exchanging tube bundle (heater, economizer, steam generator, superheater) with heat exchange surface area over 3000 m2, with operating pressure from 40 to 63 kgf/cm2</v>
          </cell>
          <cell r="H7305" t="str">
            <v>шт.</v>
          </cell>
          <cell r="I7305" t="str">
            <v>pcs.</v>
          </cell>
          <cell r="J7305">
            <v>0</v>
          </cell>
          <cell r="K7305">
            <v>0</v>
          </cell>
          <cell r="L7305" t="str">
            <v>KQ-98-00</v>
          </cell>
          <cell r="M7305" t="str">
            <v>ПНР, без ед. изм.</v>
          </cell>
          <cell r="N7305">
            <v>0</v>
          </cell>
          <cell r="O7305" t="str">
            <v>KQ-98-12</v>
          </cell>
          <cell r="P7305" t="str">
            <v>ПНР статического оборудования, шт.</v>
          </cell>
          <cell r="Q7305">
            <v>1</v>
          </cell>
        </row>
        <row r="7306">
          <cell r="E7306" t="str">
            <v>CM00-00-38-016</v>
          </cell>
          <cell r="F7306" t="str">
            <v>Теплообменный трубный пучок (нагреватель, экономайзер, парогенератор, пароперегреватель) с площадью поверхности теплообмена свыше 3000 м2 с рабочим давлением свыше 63 кгс/см2</v>
          </cell>
          <cell r="G7306" t="str">
            <v>Heat-exchanging tube bundle (heater, economizer, steam generator, superheater) with heat exchange surface area over 3000 m2, with operating pressure over 63 kgf/cm2</v>
          </cell>
          <cell r="H7306" t="str">
            <v>шт.</v>
          </cell>
          <cell r="I7306" t="str">
            <v>pcs.</v>
          </cell>
          <cell r="J7306">
            <v>0</v>
          </cell>
          <cell r="K7306">
            <v>0</v>
          </cell>
          <cell r="L7306" t="str">
            <v>KQ-98-00</v>
          </cell>
          <cell r="M7306" t="str">
            <v>ПНР, без ед. изм.</v>
          </cell>
          <cell r="N7306">
            <v>0</v>
          </cell>
          <cell r="O7306" t="str">
            <v>KQ-98-12</v>
          </cell>
          <cell r="P7306" t="str">
            <v>ПНР статического оборудования, шт.</v>
          </cell>
          <cell r="Q7306">
            <v>1</v>
          </cell>
        </row>
        <row r="7307">
          <cell r="E7307" t="str">
            <v>CM00-00-38-017</v>
          </cell>
          <cell r="F7307" t="str">
            <v>Теплообменный трубный пучок (нагреватель, экономайзер, парогенератор, пароперегреватель) в цепочке сверх одного с площадью поверхности теплообмена до 330 м2 с рабочим давлением до 16 кгс/см2</v>
          </cell>
          <cell r="G7307" t="str">
            <v>Heat-exchanging tube bundle (heater, economizer, steam generator, superheater) in the train containing more than one exchanger, with heat exchange surface area up to 330 m2, with operating pressure up to 16 kgf/cm2</v>
          </cell>
          <cell r="H7307" t="str">
            <v>шт.</v>
          </cell>
          <cell r="I7307" t="str">
            <v>pcs.</v>
          </cell>
          <cell r="J7307">
            <v>0</v>
          </cell>
          <cell r="K7307">
            <v>0</v>
          </cell>
          <cell r="L7307" t="str">
            <v>KQ-98-00</v>
          </cell>
          <cell r="M7307" t="str">
            <v>ПНР, без ед. изм.</v>
          </cell>
          <cell r="N7307">
            <v>0</v>
          </cell>
          <cell r="O7307" t="str">
            <v>KQ-98-12</v>
          </cell>
          <cell r="P7307" t="str">
            <v>ПНР статического оборудования, шт.</v>
          </cell>
          <cell r="Q7307">
            <v>1</v>
          </cell>
        </row>
        <row r="7308">
          <cell r="E7308" t="str">
            <v>CM00-00-38-018</v>
          </cell>
          <cell r="F7308" t="str">
            <v>Теплообменный трубный пучок (нагреватель, экономайзер, парогенератор, пароперегреватель) в цепочке сверх одного с площадью поверхности теплообмена до 330 м2 с рабочим давлением от 16 до 40 кгс/см2</v>
          </cell>
          <cell r="G7308" t="str">
            <v>Heat-exchanging tube bundle (heater, economizer, steam generator, superheater) in the train containing more than one exchanger, with heat exchange surface area up to 330 m2, with operating pressure from 16 to 40 kgf/cm2</v>
          </cell>
          <cell r="H7308" t="str">
            <v>шт.</v>
          </cell>
          <cell r="I7308" t="str">
            <v>pcs.</v>
          </cell>
          <cell r="J7308">
            <v>0</v>
          </cell>
          <cell r="K7308">
            <v>0</v>
          </cell>
          <cell r="L7308" t="str">
            <v>KQ-98-00</v>
          </cell>
          <cell r="M7308" t="str">
            <v>ПНР, без ед. изм.</v>
          </cell>
          <cell r="N7308">
            <v>0</v>
          </cell>
          <cell r="O7308" t="str">
            <v>KQ-98-12</v>
          </cell>
          <cell r="P7308" t="str">
            <v>ПНР статического оборудования, шт.</v>
          </cell>
          <cell r="Q7308">
            <v>1</v>
          </cell>
        </row>
        <row r="7309">
          <cell r="E7309" t="str">
            <v>CM00-00-38-019</v>
          </cell>
          <cell r="F7309" t="str">
            <v>Теплообменный трубный пучок (нагреватель, экономайзер, парогенератор, пароперегреватель) в цепочке сверх одного с площадью поверхности теплообмена до 330 м2 с рабочим давлением от 40 до 63 кгс/см2</v>
          </cell>
          <cell r="G7309" t="str">
            <v>Heat-exchanging tube bundle (heater, economizer, steam generator, superheater) in the train containing more than one exchanger, with heat exchange surface area up to 330 m2, with operating pressure from 40 to 63 kgf/cm2</v>
          </cell>
          <cell r="H7309" t="str">
            <v>шт.</v>
          </cell>
          <cell r="I7309" t="str">
            <v>pcs.</v>
          </cell>
          <cell r="J7309">
            <v>0</v>
          </cell>
          <cell r="K7309">
            <v>0</v>
          </cell>
          <cell r="L7309" t="str">
            <v>KQ-98-00</v>
          </cell>
          <cell r="M7309" t="str">
            <v>ПНР, без ед. изм.</v>
          </cell>
          <cell r="N7309">
            <v>0</v>
          </cell>
          <cell r="O7309" t="str">
            <v>KQ-98-12</v>
          </cell>
          <cell r="P7309" t="str">
            <v>ПНР статического оборудования, шт.</v>
          </cell>
          <cell r="Q7309">
            <v>1</v>
          </cell>
        </row>
        <row r="7310">
          <cell r="E7310" t="str">
            <v>CM00-00-38-020</v>
          </cell>
          <cell r="F7310" t="str">
            <v>Теплообменный трубный пучок (нагреватель, экономайзер, парогенератор, пароперегреватель) в цепочке сверх одного с площадью поверхности теплообмена до 330 м2 с рабочим давлением свыше 63 кгс/см2</v>
          </cell>
          <cell r="G7310" t="str">
            <v>Heat-exchanging tube bundle (heater, economizer, steam generator, superheater) in the train containing more than one exchanger, with heat exchange surface area up to 330 m2, with operating pressure over 63 kgf/cm2</v>
          </cell>
          <cell r="H7310" t="str">
            <v>шт.</v>
          </cell>
          <cell r="I7310" t="str">
            <v>pcs.</v>
          </cell>
          <cell r="J7310">
            <v>0</v>
          </cell>
          <cell r="K7310">
            <v>0</v>
          </cell>
          <cell r="L7310" t="str">
            <v>KQ-98-00</v>
          </cell>
          <cell r="M7310" t="str">
            <v>ПНР, без ед. изм.</v>
          </cell>
          <cell r="N7310">
            <v>0</v>
          </cell>
          <cell r="O7310" t="str">
            <v>KQ-98-12</v>
          </cell>
          <cell r="P7310" t="str">
            <v>ПНР статического оборудования, шт.</v>
          </cell>
          <cell r="Q7310">
            <v>1</v>
          </cell>
        </row>
        <row r="7311">
          <cell r="E7311" t="str">
            <v>CM00-00-38-021</v>
          </cell>
          <cell r="F7311" t="str">
            <v>Теплообменный трубный пучок (нагреватель, экономайзер, парогенератор, пароперегреватель) в цепочке сверх одного с площадью поверхности теплообмена от 330 до 700 м2 с рабочим давлением до 16 кгс/см2</v>
          </cell>
          <cell r="G7311" t="str">
            <v>Heat-exchanging tube bundle (heater, economizer, steam generator, superheater) in the train containing more than one exchanger, with heat exchange surface area from 330 to 700 m2, with operating pressure up to 16 kgf/cm2</v>
          </cell>
          <cell r="H7311" t="str">
            <v>шт.</v>
          </cell>
          <cell r="I7311" t="str">
            <v>pcs.</v>
          </cell>
          <cell r="J7311">
            <v>0</v>
          </cell>
          <cell r="K7311">
            <v>0</v>
          </cell>
          <cell r="L7311" t="str">
            <v>KQ-98-00</v>
          </cell>
          <cell r="M7311" t="str">
            <v>ПНР, без ед. изм.</v>
          </cell>
          <cell r="N7311">
            <v>0</v>
          </cell>
          <cell r="O7311" t="str">
            <v>KQ-98-12</v>
          </cell>
          <cell r="P7311" t="str">
            <v>ПНР статического оборудования, шт.</v>
          </cell>
          <cell r="Q7311">
            <v>1</v>
          </cell>
        </row>
        <row r="7312">
          <cell r="E7312" t="str">
            <v>CM00-00-38-022</v>
          </cell>
          <cell r="F7312" t="str">
            <v>Теплообменный трубный пучок (нагреватель, экономайзер, парогенератор, пароперегреватель) в цепочке сверх одного с площадью поверхности теплообмена от 330 до 700 м2 с рабочим давлением от 16 до 40 кгс/см2</v>
          </cell>
          <cell r="G7312" t="str">
            <v>Heat-exchanging tube bundle (heater, economizer, steam generator, superheater) in the train containing more than one exchanger, with heat exchange surface area from 330 to 700 m2, with operating pressure from 16 to 40 kgf/cm2</v>
          </cell>
          <cell r="H7312" t="str">
            <v>шт.</v>
          </cell>
          <cell r="I7312" t="str">
            <v>pcs.</v>
          </cell>
          <cell r="J7312">
            <v>0</v>
          </cell>
          <cell r="K7312">
            <v>0</v>
          </cell>
          <cell r="L7312" t="str">
            <v>KQ-98-00</v>
          </cell>
          <cell r="M7312" t="str">
            <v>ПНР, без ед. изм.</v>
          </cell>
          <cell r="N7312">
            <v>0</v>
          </cell>
          <cell r="O7312" t="str">
            <v>KQ-98-12</v>
          </cell>
          <cell r="P7312" t="str">
            <v>ПНР статического оборудования, шт.</v>
          </cell>
          <cell r="Q7312">
            <v>1</v>
          </cell>
        </row>
        <row r="7313">
          <cell r="E7313" t="str">
            <v>CM00-00-38-023</v>
          </cell>
          <cell r="F7313" t="str">
            <v>Теплообменный трубный пучок (нагреватель, экономайзер, парогенератор, пароперегреватель) в цепочке сверх одного с площадью поверхности теплообмена от 330 до 700 м2 с рабочим давлением от 40 до 63 кгс/см2</v>
          </cell>
          <cell r="G7313" t="str">
            <v>Heat-exchanging tube bundle (heater, economizer, steam generator, superheater) in the train containing more than one exchanger, with heat exchange surface area from 330 to 700 m2, with operating pressure from 40 to 63 kgf/cm2</v>
          </cell>
          <cell r="H7313" t="str">
            <v>шт.</v>
          </cell>
          <cell r="I7313" t="str">
            <v>pcs.</v>
          </cell>
          <cell r="J7313">
            <v>0</v>
          </cell>
          <cell r="K7313">
            <v>0</v>
          </cell>
          <cell r="L7313" t="str">
            <v>KQ-98-00</v>
          </cell>
          <cell r="M7313" t="str">
            <v>ПНР, без ед. изм.</v>
          </cell>
          <cell r="N7313">
            <v>0</v>
          </cell>
          <cell r="O7313" t="str">
            <v>KQ-98-12</v>
          </cell>
          <cell r="P7313" t="str">
            <v>ПНР статического оборудования, шт.</v>
          </cell>
          <cell r="Q7313">
            <v>1</v>
          </cell>
        </row>
        <row r="7314">
          <cell r="E7314" t="str">
            <v>CM00-00-38-024</v>
          </cell>
          <cell r="F7314" t="str">
            <v>Теплообменный трубный пучок (нагреватель, экономайзер, парогенератор, пароперегреватель) в цепочке сверх одного с площадью поверхности теплообмена от 330 до 700 м2 с рабочим давлением свыше 63 кгс/см2</v>
          </cell>
          <cell r="G7314" t="str">
            <v>Heat-exchanging tube bundle (heater, economizer, steam generator, superheater) in the train containing more than one exchanger, with heat exchange surface area from 330 to 700 m2, with operating pressure over 63 kgf/cm2</v>
          </cell>
          <cell r="H7314" t="str">
            <v>шт.</v>
          </cell>
          <cell r="I7314" t="str">
            <v>pcs.</v>
          </cell>
          <cell r="J7314">
            <v>0</v>
          </cell>
          <cell r="K7314">
            <v>0</v>
          </cell>
          <cell r="L7314" t="str">
            <v>KQ-98-00</v>
          </cell>
          <cell r="M7314" t="str">
            <v>ПНР, без ед. изм.</v>
          </cell>
          <cell r="N7314">
            <v>0</v>
          </cell>
          <cell r="O7314" t="str">
            <v>KQ-98-12</v>
          </cell>
          <cell r="P7314" t="str">
            <v>ПНР статического оборудования, шт.</v>
          </cell>
          <cell r="Q7314">
            <v>1</v>
          </cell>
        </row>
        <row r="7315">
          <cell r="E7315" t="str">
            <v>CM00-00-38-025</v>
          </cell>
          <cell r="F7315" t="str">
            <v>Теплообменный трубный пучок (нагреватель, экономайзер, парогенератор, пароперегреватель) в цепочке сверх одного с площадью поверхности теплообмена от 700 до 3000 м2 с рабочим давлением до 16 кгс/см2</v>
          </cell>
          <cell r="G7315" t="str">
            <v>Heat-exchanging tube bundle (heater, economizer, steam generator, superheater) in the train containing more than one exchanger, with heat exchange surface area from 700 to 3000 m2, with operating pressure up to 16 kgf/cm2</v>
          </cell>
          <cell r="H7315" t="str">
            <v>шт.</v>
          </cell>
          <cell r="I7315" t="str">
            <v>pcs.</v>
          </cell>
          <cell r="J7315">
            <v>0</v>
          </cell>
          <cell r="K7315">
            <v>0</v>
          </cell>
          <cell r="L7315" t="str">
            <v>KQ-98-00</v>
          </cell>
          <cell r="M7315" t="str">
            <v>ПНР, без ед. изм.</v>
          </cell>
          <cell r="N7315">
            <v>0</v>
          </cell>
          <cell r="O7315" t="str">
            <v>KQ-98-12</v>
          </cell>
          <cell r="P7315" t="str">
            <v>ПНР статического оборудования, шт.</v>
          </cell>
          <cell r="Q7315">
            <v>1</v>
          </cell>
        </row>
        <row r="7316">
          <cell r="E7316" t="str">
            <v>CM00-00-38-026</v>
          </cell>
          <cell r="F7316" t="str">
            <v>Теплообменный трубный пучок (нагреватель, экономайзер, парогенератор, пароперегреватель) в цепочке сверх одного с площадью поверхности теплообмена от 700 до 3000 м2 с рабочим давлением от 16 до 40 кгс/см2</v>
          </cell>
          <cell r="G7316" t="str">
            <v>Heat-exchanging tube bundle (heater, economizer, steam generator, superheater) in the train containing more than one exchanger, with heat exchange surface area from 700 to 3000 m2, with operating pressure from 16 to 40 kgf/cm2</v>
          </cell>
          <cell r="H7316" t="str">
            <v>шт.</v>
          </cell>
          <cell r="I7316" t="str">
            <v>pcs.</v>
          </cell>
          <cell r="J7316">
            <v>0</v>
          </cell>
          <cell r="K7316">
            <v>0</v>
          </cell>
          <cell r="L7316" t="str">
            <v>KQ-98-00</v>
          </cell>
          <cell r="M7316" t="str">
            <v>ПНР, без ед. изм.</v>
          </cell>
          <cell r="N7316">
            <v>0</v>
          </cell>
          <cell r="O7316" t="str">
            <v>KQ-98-12</v>
          </cell>
          <cell r="P7316" t="str">
            <v>ПНР статического оборудования, шт.</v>
          </cell>
          <cell r="Q7316">
            <v>1</v>
          </cell>
        </row>
        <row r="7317">
          <cell r="E7317" t="str">
            <v>CM00-00-38-027</v>
          </cell>
          <cell r="F7317" t="str">
            <v>Теплообменный трубный пучок (нагреватель, экономайзер, парогенератор, пароперегреватель) в цепочке сверх одного с площадью поверхности теплообмена от 700 до 3000 м2 с рабочим давлением от 40 до 63 кгс/см2</v>
          </cell>
          <cell r="G7317" t="str">
            <v>Heat-exchanging tube bundle (heater, economizer, steam generator, superheater) in the train containing more than one exchanger, with heat exchange surface area from 700 to 3000 m2, with operating pressure from 40 to 63 kgf/cm2</v>
          </cell>
          <cell r="H7317" t="str">
            <v>шт.</v>
          </cell>
          <cell r="I7317" t="str">
            <v>pcs.</v>
          </cell>
          <cell r="J7317">
            <v>0</v>
          </cell>
          <cell r="K7317">
            <v>0</v>
          </cell>
          <cell r="L7317" t="str">
            <v>KQ-98-00</v>
          </cell>
          <cell r="M7317" t="str">
            <v>ПНР, без ед. изм.</v>
          </cell>
          <cell r="N7317">
            <v>0</v>
          </cell>
          <cell r="O7317" t="str">
            <v>KQ-98-12</v>
          </cell>
          <cell r="P7317" t="str">
            <v>ПНР статического оборудования, шт.</v>
          </cell>
          <cell r="Q7317">
            <v>1</v>
          </cell>
        </row>
        <row r="7318">
          <cell r="E7318" t="str">
            <v>CM00-00-38-028</v>
          </cell>
          <cell r="F7318" t="str">
            <v>Теплообменный трубный пучок (нагреватель, экономайзер, парогенератор, пароперегреватель) в цепочке сверх одного с площадью поверхности теплообмена от 700 до 3000 м2 с рабочим давлением свыше 63 кгс/см2</v>
          </cell>
          <cell r="G7318" t="str">
            <v>Heat-exchanging tube bundle (heater, economizer, steam generator, superheater) in the train containing more than one exchanger, with heat exchange surface area from 700 to 3000 m2, with operating pressure over 63 kgf/cm2</v>
          </cell>
          <cell r="H7318" t="str">
            <v>шт.</v>
          </cell>
          <cell r="I7318" t="str">
            <v>pcs.</v>
          </cell>
          <cell r="J7318">
            <v>0</v>
          </cell>
          <cell r="K7318">
            <v>0</v>
          </cell>
          <cell r="L7318" t="str">
            <v>KQ-98-00</v>
          </cell>
          <cell r="M7318" t="str">
            <v>ПНР, без ед. изм.</v>
          </cell>
          <cell r="N7318">
            <v>0</v>
          </cell>
          <cell r="O7318" t="str">
            <v>KQ-98-12</v>
          </cell>
          <cell r="P7318" t="str">
            <v>ПНР статического оборудования, шт.</v>
          </cell>
          <cell r="Q7318">
            <v>1</v>
          </cell>
        </row>
        <row r="7319">
          <cell r="E7319" t="str">
            <v>CM00-00-38-029</v>
          </cell>
          <cell r="F7319" t="str">
            <v>Теплообменный трубный пучок (нагреватель, экономайзер, парогенератор, пароперегреватель) в цепочке сверх одного с площадью поверхности теплообмена свыше 3000 м2 с рабочим давлением до 16 кгс/см2</v>
          </cell>
          <cell r="G7319" t="str">
            <v>Heat-exchanging tube bundle (heater, economizer, steam generator, superheater) in the train containing more than one exchanger, with heat exchange surface area over 3000 m2, with operating pressure up to 16 kgf/cm2</v>
          </cell>
          <cell r="H7319" t="str">
            <v>шт.</v>
          </cell>
          <cell r="I7319" t="str">
            <v>pcs.</v>
          </cell>
          <cell r="J7319">
            <v>0</v>
          </cell>
          <cell r="K7319">
            <v>0</v>
          </cell>
          <cell r="L7319" t="str">
            <v>KQ-98-00</v>
          </cell>
          <cell r="M7319" t="str">
            <v>ПНР, без ед. изм.</v>
          </cell>
          <cell r="N7319">
            <v>0</v>
          </cell>
          <cell r="O7319" t="str">
            <v>KQ-98-12</v>
          </cell>
          <cell r="P7319" t="str">
            <v>ПНР статического оборудования, шт.</v>
          </cell>
          <cell r="Q7319">
            <v>1</v>
          </cell>
        </row>
        <row r="7320">
          <cell r="E7320" t="str">
            <v>CM00-00-38-030</v>
          </cell>
          <cell r="F7320" t="str">
            <v>Теплообменный трубный пучок (нагреватель, экономайзер, парогенератор, пароперегреватель) в цепочке сверх одного с площадью поверхности теплообмена свыше 3000 м2 с рабочим давлением от 16 до 40 кгс/см2</v>
          </cell>
          <cell r="G7320" t="str">
            <v>Heat-exchanging tube bundle (heater, economizer, steam generator, superheater) in the train containing more than one exchanger, with heat exchange surface area over 3000 m2 with operating pressure from 16 to 40 kgf/cm2</v>
          </cell>
          <cell r="H7320" t="str">
            <v>шт.</v>
          </cell>
          <cell r="I7320" t="str">
            <v>pcs.</v>
          </cell>
          <cell r="J7320">
            <v>0</v>
          </cell>
          <cell r="K7320">
            <v>0</v>
          </cell>
          <cell r="L7320" t="str">
            <v>KQ-98-00</v>
          </cell>
          <cell r="M7320" t="str">
            <v>ПНР, без ед. изм.</v>
          </cell>
          <cell r="N7320">
            <v>0</v>
          </cell>
          <cell r="O7320" t="str">
            <v>KQ-98-12</v>
          </cell>
          <cell r="P7320" t="str">
            <v>ПНР статического оборудования, шт.</v>
          </cell>
          <cell r="Q7320">
            <v>1</v>
          </cell>
        </row>
        <row r="7321">
          <cell r="E7321" t="str">
            <v>CM00-00-38-031</v>
          </cell>
          <cell r="F7321" t="str">
            <v>Теплообменный трубный пучок (нагреватель, экономайзер, парогенератор, пароперегреватель) в цепочке сверх одного с площадью поверхности теплообмена свыше 3000 м2 с рабочим давлением от 40 до 63 кгс/см2</v>
          </cell>
          <cell r="G7321" t="str">
            <v>Heat-exchanging tube bundle (heater, economizer, steam generator, superheater) in the train containing more than one exchanger, with heat exchange surface area over 3000 m2 with operating pressure from 40 to 63 kgf/cm2</v>
          </cell>
          <cell r="H7321" t="str">
            <v>шт.</v>
          </cell>
          <cell r="I7321" t="str">
            <v>pcs.</v>
          </cell>
          <cell r="J7321">
            <v>0</v>
          </cell>
          <cell r="K7321">
            <v>0</v>
          </cell>
          <cell r="L7321" t="str">
            <v>KQ-98-00</v>
          </cell>
          <cell r="M7321" t="str">
            <v>ПНР, без ед. изм.</v>
          </cell>
          <cell r="N7321">
            <v>0</v>
          </cell>
          <cell r="O7321" t="str">
            <v>KQ-98-12</v>
          </cell>
          <cell r="P7321" t="str">
            <v>ПНР статического оборудования, шт.</v>
          </cell>
          <cell r="Q7321">
            <v>1</v>
          </cell>
        </row>
        <row r="7322">
          <cell r="E7322" t="str">
            <v>CM00-00-38-032</v>
          </cell>
          <cell r="F7322" t="str">
            <v>Теплообменный трубный пучок (нагреватель, экономайзер, парогенератор, пароперегреватель) в цепочке сверх одного с площадью поверхности теплообмена свыше 3000 м2 с рабочим давлением свыше 63 кгс/см2</v>
          </cell>
          <cell r="G7322" t="str">
            <v>Heat-exchanging tube bundle (heater, economizer, steam generator, superheater) in the train containing more than one exchanger, with heat exchange surface area over 3000 m2, with operating pressure over 63 kgf/cm2</v>
          </cell>
          <cell r="H7322" t="str">
            <v>шт.</v>
          </cell>
          <cell r="I7322" t="str">
            <v>pcs.</v>
          </cell>
          <cell r="J7322">
            <v>0</v>
          </cell>
          <cell r="K7322">
            <v>0</v>
          </cell>
          <cell r="L7322" t="str">
            <v>KQ-98-00</v>
          </cell>
          <cell r="M7322" t="str">
            <v>ПНР, без ед. изм.</v>
          </cell>
          <cell r="N7322">
            <v>0</v>
          </cell>
          <cell r="O7322" t="str">
            <v>KQ-98-12</v>
          </cell>
          <cell r="P7322" t="str">
            <v>ПНР статического оборудования, шт.</v>
          </cell>
          <cell r="Q7322">
            <v>1</v>
          </cell>
        </row>
        <row r="7323">
          <cell r="E7323" t="str">
            <v>CM00-00-39</v>
          </cell>
          <cell r="F7323" t="str">
            <v>Аппараты воздушного охлаждения (АВО) с паровой секцией подогрева</v>
          </cell>
          <cell r="G7323" t="str">
            <v>Air coolers with a steam heating section</v>
          </cell>
        </row>
        <row r="7324">
          <cell r="E7324" t="str">
            <v>CM00-00-39-001</v>
          </cell>
          <cell r="F7324" t="str">
            <v>АВО без рециркуляции/с рециркуляцией с ручным управлением с паровой секцией подогрева с площадью теплообмена до 3200 м2 количество секций 1</v>
          </cell>
          <cell r="G7324" t="str">
            <v>Air cooler without recirculation / with recirculation, manual control, with steam heating section, heat exchange surface area up to 3200 m2, number of bays: 1</v>
          </cell>
          <cell r="H7324" t="str">
            <v>шт.</v>
          </cell>
          <cell r="I7324" t="str">
            <v>pcs.</v>
          </cell>
          <cell r="J7324">
            <v>0</v>
          </cell>
          <cell r="K7324">
            <v>0</v>
          </cell>
          <cell r="L7324" t="str">
            <v>KQ-98-00</v>
          </cell>
          <cell r="M7324" t="str">
            <v>ПНР, без ед. изм.</v>
          </cell>
          <cell r="N7324">
            <v>0</v>
          </cell>
          <cell r="O7324" t="str">
            <v>KQ-98-07</v>
          </cell>
          <cell r="P7324" t="str">
            <v>Индивидуальные испытания динамического оборудования, шт.</v>
          </cell>
          <cell r="Q7324">
            <v>1</v>
          </cell>
        </row>
        <row r="7325">
          <cell r="E7325" t="str">
            <v>CM00-00-39-002</v>
          </cell>
          <cell r="F7325" t="str">
            <v>АВО без рециркуляции/с рециркуляцией с ручным управлением с паровой секцией подогрева с площадью теплообмена до 3200 м2 количество секций 2</v>
          </cell>
          <cell r="G7325" t="str">
            <v>Air cooler without recirculation / with recirculation, manual control, with steam heating section, heat exchange surface area up to 3200 m2, number of bays: 2</v>
          </cell>
          <cell r="H7325" t="str">
            <v>шт.</v>
          </cell>
          <cell r="I7325" t="str">
            <v>pcs.</v>
          </cell>
          <cell r="J7325">
            <v>0</v>
          </cell>
          <cell r="K7325">
            <v>0</v>
          </cell>
          <cell r="L7325" t="str">
            <v>KQ-98-00</v>
          </cell>
          <cell r="M7325" t="str">
            <v>ПНР, без ед. изм.</v>
          </cell>
          <cell r="N7325">
            <v>0</v>
          </cell>
          <cell r="O7325" t="str">
            <v>KQ-98-07</v>
          </cell>
          <cell r="P7325" t="str">
            <v>Индивидуальные испытания динамического оборудования, шт.</v>
          </cell>
          <cell r="Q7325">
            <v>1</v>
          </cell>
        </row>
        <row r="7326">
          <cell r="E7326" t="str">
            <v>CM00-00-39-003</v>
          </cell>
          <cell r="F7326" t="str">
            <v>АВО без рециркуляции/с рециркуляцией с ручным управлением с паровой секцией подогрева с площадью теплообмена до 3200 м2 количество секций 4 и более</v>
          </cell>
          <cell r="G7326" t="str">
            <v>Air cooler without recirculation / with recirculation, manual control, with steam heating section, heat exchange surface area up to 3200 m2, number of bays: 4 and more</v>
          </cell>
          <cell r="H7326" t="str">
            <v>шт.</v>
          </cell>
          <cell r="I7326" t="str">
            <v>pcs.</v>
          </cell>
          <cell r="J7326">
            <v>0</v>
          </cell>
          <cell r="K7326">
            <v>0</v>
          </cell>
          <cell r="L7326" t="str">
            <v>KQ-98-00</v>
          </cell>
          <cell r="M7326" t="str">
            <v>ПНР, без ед. изм.</v>
          </cell>
          <cell r="N7326">
            <v>0</v>
          </cell>
          <cell r="O7326" t="str">
            <v>KQ-98-07</v>
          </cell>
          <cell r="P7326" t="str">
            <v>Индивидуальные испытания динамического оборудования, шт.</v>
          </cell>
          <cell r="Q7326">
            <v>1</v>
          </cell>
        </row>
        <row r="7327">
          <cell r="E7327" t="str">
            <v>CM00-00-39-004</v>
          </cell>
          <cell r="F7327" t="str">
            <v>АВО без рециркуляции/с рециркуляцией с ручным управлением с паровой секцией подогрева с площадью теплообмена от 3200 до 29000 м2 количество секций 1</v>
          </cell>
          <cell r="G7327" t="str">
            <v>Air cooler without recirculation / with recirculation, manual control, with steam heating section, heat exchange surface area from 3200 to 29000 m2, number of bays: 1</v>
          </cell>
          <cell r="H7327" t="str">
            <v>шт.</v>
          </cell>
          <cell r="I7327" t="str">
            <v>pcs.</v>
          </cell>
          <cell r="J7327">
            <v>0</v>
          </cell>
          <cell r="K7327">
            <v>0</v>
          </cell>
          <cell r="L7327" t="str">
            <v>KQ-98-00</v>
          </cell>
          <cell r="M7327" t="str">
            <v>ПНР, без ед. изм.</v>
          </cell>
          <cell r="N7327">
            <v>0</v>
          </cell>
          <cell r="O7327" t="str">
            <v>KQ-98-07</v>
          </cell>
          <cell r="P7327" t="str">
            <v>Индивидуальные испытания динамического оборудования, шт.</v>
          </cell>
          <cell r="Q7327">
            <v>1</v>
          </cell>
        </row>
        <row r="7328">
          <cell r="E7328" t="str">
            <v>CM00-00-39-005</v>
          </cell>
          <cell r="F7328" t="str">
            <v>АВО без рециркуляции/с рециркуляцией с ручным управлением с паровой секцией подогрева с площадью теплообмена от 3200 до 29000 м2 количество секций 2</v>
          </cell>
          <cell r="G7328" t="str">
            <v>Air cooler without recirculation / with recirculation, manual control, with steam heating section, heat exchange surface area from 3200 to 29000 m2, number of bays: 2</v>
          </cell>
          <cell r="H7328" t="str">
            <v>шт.</v>
          </cell>
          <cell r="I7328" t="str">
            <v>pcs.</v>
          </cell>
          <cell r="J7328">
            <v>0</v>
          </cell>
          <cell r="K7328">
            <v>0</v>
          </cell>
          <cell r="L7328" t="str">
            <v>KQ-98-00</v>
          </cell>
          <cell r="M7328" t="str">
            <v>ПНР, без ед. изм.</v>
          </cell>
          <cell r="N7328">
            <v>0</v>
          </cell>
          <cell r="O7328" t="str">
            <v>KQ-98-07</v>
          </cell>
          <cell r="P7328" t="str">
            <v>Индивидуальные испытания динамического оборудования, шт.</v>
          </cell>
          <cell r="Q7328">
            <v>1</v>
          </cell>
        </row>
        <row r="7329">
          <cell r="E7329" t="str">
            <v>CM00-00-39-006</v>
          </cell>
          <cell r="F7329" t="str">
            <v>АВО без рециркуляции/с рециркуляцией с ручным управлением с паровой секцией подогрева с площадью теплообмена от 3200 до 29000 м2 количество секций 4 и более</v>
          </cell>
          <cell r="G7329" t="str">
            <v>Air cooler without recirculation / with recirculation, manual control, with steam heating section, heat exchange surface area from 3200 to 29000 m2, number of bays: 4 and more</v>
          </cell>
          <cell r="H7329" t="str">
            <v>шт.</v>
          </cell>
          <cell r="I7329" t="str">
            <v>pcs.</v>
          </cell>
          <cell r="J7329">
            <v>0</v>
          </cell>
          <cell r="K7329">
            <v>0</v>
          </cell>
          <cell r="L7329" t="str">
            <v>KQ-98-00</v>
          </cell>
          <cell r="M7329" t="str">
            <v>ПНР, без ед. изм.</v>
          </cell>
          <cell r="N7329">
            <v>0</v>
          </cell>
          <cell r="O7329" t="str">
            <v>KQ-98-07</v>
          </cell>
          <cell r="P7329" t="str">
            <v>Индивидуальные испытания динамического оборудования, шт.</v>
          </cell>
          <cell r="Q7329">
            <v>1</v>
          </cell>
        </row>
        <row r="7330">
          <cell r="E7330" t="str">
            <v>CM00-00-39-007</v>
          </cell>
          <cell r="F7330" t="str">
            <v>АВО без рециркуляции/с рециркуляцией с ручным управлением с паровой секцией подогрева с площадью теплообмена свыше 29000 м2 количество секций 1</v>
          </cell>
          <cell r="G7330" t="str">
            <v>Air cooler without recirculation / with recirculation, manual control, with steam heating section, heat exchange surface area over 29000 m2, number of bays: 1</v>
          </cell>
          <cell r="H7330" t="str">
            <v>шт.</v>
          </cell>
          <cell r="I7330" t="str">
            <v>pcs.</v>
          </cell>
          <cell r="J7330">
            <v>0</v>
          </cell>
          <cell r="K7330">
            <v>0</v>
          </cell>
          <cell r="L7330" t="str">
            <v>KQ-98-00</v>
          </cell>
          <cell r="M7330" t="str">
            <v>ПНР, без ед. изм.</v>
          </cell>
          <cell r="N7330">
            <v>0</v>
          </cell>
          <cell r="O7330" t="str">
            <v>KQ-98-07</v>
          </cell>
          <cell r="P7330" t="str">
            <v>Индивидуальные испытания динамического оборудования, шт.</v>
          </cell>
          <cell r="Q7330">
            <v>1</v>
          </cell>
        </row>
        <row r="7331">
          <cell r="E7331" t="str">
            <v>CM00-00-39-008</v>
          </cell>
          <cell r="F7331" t="str">
            <v>АВО без рециркуляции/с рециркуляцией с ручным управлением с паровой секцией подогрева с площадью теплообмена свыше 29000 м2 количество секций 2</v>
          </cell>
          <cell r="G7331" t="str">
            <v>Air cooler without recirculation / with recirculation, manual control, with steam heating section, heat exchange surface area over 29000 m2, number of bays: 2</v>
          </cell>
          <cell r="H7331" t="str">
            <v>шт.</v>
          </cell>
          <cell r="I7331" t="str">
            <v>pcs.</v>
          </cell>
          <cell r="J7331">
            <v>0</v>
          </cell>
          <cell r="K7331">
            <v>0</v>
          </cell>
          <cell r="L7331" t="str">
            <v>KQ-98-00</v>
          </cell>
          <cell r="M7331" t="str">
            <v>ПНР, без ед. изм.</v>
          </cell>
          <cell r="N7331">
            <v>0</v>
          </cell>
          <cell r="O7331" t="str">
            <v>KQ-98-07</v>
          </cell>
          <cell r="P7331" t="str">
            <v>Индивидуальные испытания динамического оборудования, шт.</v>
          </cell>
          <cell r="Q7331">
            <v>1</v>
          </cell>
        </row>
        <row r="7332">
          <cell r="E7332" t="str">
            <v>CM00-00-39-009</v>
          </cell>
          <cell r="F7332" t="str">
            <v>АВО без рециркуляции/с рециркуляцией с ручным управлением с паровой секцией подогрева с площадью теплообмена свыше 29000 м2 количество секций 4 и более</v>
          </cell>
          <cell r="G7332" t="str">
            <v>Air cooler without recirculation / with recirculation, manual control, with steam heating section, heat exchange surface area over 29000 m2, number of bays: 4 and more</v>
          </cell>
          <cell r="H7332" t="str">
            <v>шт.</v>
          </cell>
          <cell r="I7332" t="str">
            <v>pcs.</v>
          </cell>
          <cell r="J7332">
            <v>0</v>
          </cell>
          <cell r="K7332">
            <v>0</v>
          </cell>
          <cell r="L7332" t="str">
            <v>KQ-98-00</v>
          </cell>
          <cell r="M7332" t="str">
            <v>ПНР, без ед. изм.</v>
          </cell>
          <cell r="N7332">
            <v>0</v>
          </cell>
          <cell r="O7332" t="str">
            <v>KQ-98-07</v>
          </cell>
          <cell r="P7332" t="str">
            <v>Индивидуальные испытания динамического оборудования, шт.</v>
          </cell>
          <cell r="Q7332">
            <v>1</v>
          </cell>
        </row>
        <row r="7333">
          <cell r="E7333" t="str">
            <v>CM00-00-39-010</v>
          </cell>
          <cell r="F7333" t="str">
            <v>АВО с рециркуляцией с автоматическим управлением с паровой секцией подогрева с площадью теплообмена до 3200 м2 количество секций 1</v>
          </cell>
          <cell r="G7333" t="str">
            <v>Air cooler with recirculation, automatic control, with steam heating section, heat exchange surface area up to 3200 m2, number of bays: 1</v>
          </cell>
          <cell r="H7333" t="str">
            <v>шт.</v>
          </cell>
          <cell r="I7333" t="str">
            <v>pcs.</v>
          </cell>
          <cell r="J7333">
            <v>0</v>
          </cell>
          <cell r="K7333">
            <v>0</v>
          </cell>
          <cell r="L7333" t="str">
            <v>KQ-98-00</v>
          </cell>
          <cell r="M7333" t="str">
            <v>ПНР, без ед. изм.</v>
          </cell>
          <cell r="N7333">
            <v>0</v>
          </cell>
          <cell r="O7333" t="str">
            <v>KQ-98-07</v>
          </cell>
          <cell r="P7333" t="str">
            <v>Индивидуальные испытания динамического оборудования, шт.</v>
          </cell>
          <cell r="Q7333">
            <v>1</v>
          </cell>
        </row>
        <row r="7334">
          <cell r="E7334" t="str">
            <v>CM00-00-39-011</v>
          </cell>
          <cell r="F7334" t="str">
            <v>АВО с рециркуляцией с автоматическим управлением с паровой секцией подогрева с площадью теплообмена до 3200 м2 количество секций 2</v>
          </cell>
          <cell r="G7334" t="str">
            <v>Air cooler with recirculation, automatic control, with steam heating section, heat exchange surface area up to 3200 m2, number of bays: 2</v>
          </cell>
          <cell r="H7334" t="str">
            <v>шт.</v>
          </cell>
          <cell r="I7334" t="str">
            <v>pcs.</v>
          </cell>
          <cell r="J7334">
            <v>0</v>
          </cell>
          <cell r="K7334">
            <v>0</v>
          </cell>
          <cell r="L7334" t="str">
            <v>KQ-98-00</v>
          </cell>
          <cell r="M7334" t="str">
            <v>ПНР, без ед. изм.</v>
          </cell>
          <cell r="N7334">
            <v>0</v>
          </cell>
          <cell r="O7334" t="str">
            <v>KQ-98-07</v>
          </cell>
          <cell r="P7334" t="str">
            <v>Индивидуальные испытания динамического оборудования, шт.</v>
          </cell>
          <cell r="Q7334">
            <v>1</v>
          </cell>
        </row>
        <row r="7335">
          <cell r="E7335" t="str">
            <v>CM00-00-39-012</v>
          </cell>
          <cell r="F7335" t="str">
            <v>АВО с рециркуляцией с автоматическим управлением с паровой секцией подогрева с площадью теплообмена до 3200 м2 количество секций 4 и более</v>
          </cell>
          <cell r="G7335" t="str">
            <v>Air cooler with recirculation, automatic control, with steam heating section, heat exchange surface area up to 3200 m2, number of bays: 4 and more</v>
          </cell>
          <cell r="H7335" t="str">
            <v>шт.</v>
          </cell>
          <cell r="I7335" t="str">
            <v>pcs.</v>
          </cell>
          <cell r="J7335">
            <v>0</v>
          </cell>
          <cell r="K7335">
            <v>0</v>
          </cell>
          <cell r="L7335" t="str">
            <v>KQ-98-00</v>
          </cell>
          <cell r="M7335" t="str">
            <v>ПНР, без ед. изм.</v>
          </cell>
          <cell r="N7335">
            <v>0</v>
          </cell>
          <cell r="O7335" t="str">
            <v>KQ-98-07</v>
          </cell>
          <cell r="P7335" t="str">
            <v>Индивидуальные испытания динамического оборудования, шт.</v>
          </cell>
          <cell r="Q7335">
            <v>1</v>
          </cell>
        </row>
        <row r="7336">
          <cell r="E7336" t="str">
            <v>CM00-00-39-013</v>
          </cell>
          <cell r="F7336" t="str">
            <v>АВО с рециркуляцией с автоматическим управлением с паровой секцией подогрева с площадью теплообмена от 3200 до 29000 м2 количество секций 1</v>
          </cell>
          <cell r="G7336" t="str">
            <v>Air cooler with recirculation, automatic control, with steam heating section, heat exchange surface area from 3200 to 29000 m2, number of bays: 1</v>
          </cell>
          <cell r="H7336" t="str">
            <v>шт.</v>
          </cell>
          <cell r="I7336" t="str">
            <v>pcs.</v>
          </cell>
          <cell r="J7336">
            <v>0</v>
          </cell>
          <cell r="K7336">
            <v>0</v>
          </cell>
          <cell r="L7336" t="str">
            <v>KQ-98-00</v>
          </cell>
          <cell r="M7336" t="str">
            <v>ПНР, без ед. изм.</v>
          </cell>
          <cell r="N7336">
            <v>0</v>
          </cell>
          <cell r="O7336" t="str">
            <v>KQ-98-07</v>
          </cell>
          <cell r="P7336" t="str">
            <v>Индивидуальные испытания динамического оборудования, шт.</v>
          </cell>
          <cell r="Q7336">
            <v>1</v>
          </cell>
        </row>
        <row r="7337">
          <cell r="E7337" t="str">
            <v>CM00-00-39-014</v>
          </cell>
          <cell r="F7337" t="str">
            <v>АВО с рециркуляцией с автоматическим управлением с паровой секцией подогрева с площадью теплообмена от 3200 до 29000 м2 количество секций 2</v>
          </cell>
          <cell r="G7337" t="str">
            <v>Air cooler with recirculation, automatic control, with steam heating section, heat exchange surface area from 3200 to 29000 m2, number of bays: 2</v>
          </cell>
          <cell r="H7337" t="str">
            <v>шт.</v>
          </cell>
          <cell r="I7337" t="str">
            <v>pcs.</v>
          </cell>
          <cell r="J7337">
            <v>0</v>
          </cell>
          <cell r="K7337">
            <v>0</v>
          </cell>
          <cell r="L7337" t="str">
            <v>KQ-98-00</v>
          </cell>
          <cell r="M7337" t="str">
            <v>ПНР, без ед. изм.</v>
          </cell>
          <cell r="N7337">
            <v>0</v>
          </cell>
          <cell r="O7337" t="str">
            <v>KQ-98-07</v>
          </cell>
          <cell r="P7337" t="str">
            <v>Индивидуальные испытания динамического оборудования, шт.</v>
          </cell>
          <cell r="Q7337">
            <v>1</v>
          </cell>
        </row>
        <row r="7338">
          <cell r="E7338" t="str">
            <v>CM00-00-39-015</v>
          </cell>
          <cell r="F7338" t="str">
            <v>АВО с рециркуляцией с автоматическим управлением с паровой секцией подогрева с площадью теплообмена от 3200 до 29000 м2 количество секций 4 и более</v>
          </cell>
          <cell r="G7338" t="str">
            <v>Air cooler with recirculation, automatic control, with steam heating section, heat exchange surface area from 3200 to 29000 m2, number of bays: 4 and more</v>
          </cell>
          <cell r="H7338" t="str">
            <v>шт.</v>
          </cell>
          <cell r="I7338" t="str">
            <v>pcs.</v>
          </cell>
          <cell r="J7338">
            <v>0</v>
          </cell>
          <cell r="K7338">
            <v>0</v>
          </cell>
          <cell r="L7338" t="str">
            <v>KQ-98-00</v>
          </cell>
          <cell r="M7338" t="str">
            <v>ПНР, без ед. изм.</v>
          </cell>
          <cell r="N7338">
            <v>0</v>
          </cell>
          <cell r="O7338" t="str">
            <v>KQ-98-07</v>
          </cell>
          <cell r="P7338" t="str">
            <v>Индивидуальные испытания динамического оборудования, шт.</v>
          </cell>
          <cell r="Q7338">
            <v>1</v>
          </cell>
        </row>
        <row r="7339">
          <cell r="E7339" t="str">
            <v>CM00-00-39-016</v>
          </cell>
          <cell r="F7339" t="str">
            <v>АВО с рециркуляцией с автоматическим управлением с паровой секцией подогрева с площадью теплообмена свыше 29000 м2 количество секций 1</v>
          </cell>
          <cell r="G7339" t="str">
            <v>Air cooler with recirculation, automatic control, with steam heating section, heat exchange surface area over 29000 m2, number of bays: 1</v>
          </cell>
          <cell r="H7339" t="str">
            <v>шт.</v>
          </cell>
          <cell r="I7339" t="str">
            <v>pcs.</v>
          </cell>
          <cell r="J7339">
            <v>0</v>
          </cell>
          <cell r="K7339">
            <v>0</v>
          </cell>
          <cell r="L7339" t="str">
            <v>KQ-98-00</v>
          </cell>
          <cell r="M7339" t="str">
            <v>ПНР, без ед. изм.</v>
          </cell>
          <cell r="N7339">
            <v>0</v>
          </cell>
          <cell r="O7339" t="str">
            <v>KQ-98-07</v>
          </cell>
          <cell r="P7339" t="str">
            <v>Индивидуальные испытания динамического оборудования, шт.</v>
          </cell>
          <cell r="Q7339">
            <v>1</v>
          </cell>
        </row>
        <row r="7340">
          <cell r="E7340" t="str">
            <v>CM00-00-39-017</v>
          </cell>
          <cell r="F7340" t="str">
            <v>АВО с рециркуляцией с автоматическим управлением с паровой секцией подогрева с площадью теплообмена свыше 29000 м2 количество секций 2</v>
          </cell>
          <cell r="G7340" t="str">
            <v>Air cooler with recirculation, automatic control, with steam heating section, heat exchange surface area over 29000 m2, number of bays: 2</v>
          </cell>
          <cell r="H7340" t="str">
            <v>шт.</v>
          </cell>
          <cell r="I7340" t="str">
            <v>pcs.</v>
          </cell>
          <cell r="J7340">
            <v>0</v>
          </cell>
          <cell r="K7340">
            <v>0</v>
          </cell>
          <cell r="L7340" t="str">
            <v>KQ-98-00</v>
          </cell>
          <cell r="M7340" t="str">
            <v>ПНР, без ед. изм.</v>
          </cell>
          <cell r="N7340">
            <v>0</v>
          </cell>
          <cell r="O7340" t="str">
            <v>KQ-98-07</v>
          </cell>
          <cell r="P7340" t="str">
            <v>Индивидуальные испытания динамического оборудования, шт.</v>
          </cell>
          <cell r="Q7340">
            <v>1</v>
          </cell>
        </row>
        <row r="7341">
          <cell r="E7341" t="str">
            <v>CM00-00-39-018</v>
          </cell>
          <cell r="F7341" t="str">
            <v>АВО с рециркуляцией с автоматическим управлением с паровой секцией подогрева с площадью теплообмена свыше 29000 м2 количество секций 4 и более</v>
          </cell>
          <cell r="G7341" t="str">
            <v>Air cooler with recirculation, automatic control, with steam heating section, heat exchange surface area over 29000 m2, number of bays: 4 and more</v>
          </cell>
          <cell r="H7341" t="str">
            <v>шт.</v>
          </cell>
          <cell r="I7341" t="str">
            <v>pcs.</v>
          </cell>
          <cell r="J7341">
            <v>0</v>
          </cell>
          <cell r="K7341">
            <v>0</v>
          </cell>
          <cell r="L7341" t="str">
            <v>KQ-98-00</v>
          </cell>
          <cell r="M7341" t="str">
            <v>ПНР, без ед. изм.</v>
          </cell>
          <cell r="N7341">
            <v>0</v>
          </cell>
          <cell r="O7341" t="str">
            <v>KQ-98-07</v>
          </cell>
          <cell r="P7341" t="str">
            <v>Индивидуальные испытания динамического оборудования, шт.</v>
          </cell>
          <cell r="Q7341">
            <v>1</v>
          </cell>
        </row>
        <row r="7342">
          <cell r="E7342" t="str">
            <v>CM00-00-40</v>
          </cell>
          <cell r="F7342" t="str">
            <v>Аппараты воздушного охлаждения (АВО) без паровой секции подогрева</v>
          </cell>
          <cell r="G7342" t="str">
            <v>Air coolers without steam heating section</v>
          </cell>
        </row>
        <row r="7343">
          <cell r="E7343" t="str">
            <v>CM00-00-40-001</v>
          </cell>
          <cell r="F7343" t="str">
            <v>АВО без рециркуляции/с рециркуляцией с ручным управлением без паровой секции подогрева с площадью теплообмена до 3200 м2 количество секций 1</v>
          </cell>
          <cell r="G7343" t="str">
            <v>Air cooler without recirculation / with recirculation, manual control, without steam heating section, heat exchange surface area up to 3200 m2, number of bays: 1</v>
          </cell>
          <cell r="H7343" t="str">
            <v>шт.</v>
          </cell>
          <cell r="I7343" t="str">
            <v>pcs.</v>
          </cell>
          <cell r="J7343">
            <v>0</v>
          </cell>
          <cell r="K7343">
            <v>0</v>
          </cell>
          <cell r="L7343" t="str">
            <v>KQ-98-00</v>
          </cell>
          <cell r="M7343" t="str">
            <v>ПНР, без ед. изм.</v>
          </cell>
          <cell r="N7343">
            <v>0</v>
          </cell>
          <cell r="O7343" t="str">
            <v>KQ-98-07</v>
          </cell>
          <cell r="P7343" t="str">
            <v>Индивидуальные испытания динамического оборудования, шт.</v>
          </cell>
          <cell r="Q7343">
            <v>1</v>
          </cell>
        </row>
        <row r="7344">
          <cell r="E7344" t="str">
            <v>CM00-00-40-002</v>
          </cell>
          <cell r="F7344" t="str">
            <v>АВО без рециркуляции/с рециркуляцией с ручным управлением без паровой секции подогрева с площадью теплообмена до 3200 м2 количество секций 2</v>
          </cell>
          <cell r="G7344" t="str">
            <v>Air cooler without recirculation / with recirculation, manual control, without steam heating section, heat exchange surface area up to 3200 m2, number of bays: 2</v>
          </cell>
          <cell r="H7344" t="str">
            <v>шт.</v>
          </cell>
          <cell r="I7344" t="str">
            <v>pcs.</v>
          </cell>
          <cell r="J7344">
            <v>0</v>
          </cell>
          <cell r="K7344">
            <v>0</v>
          </cell>
          <cell r="L7344" t="str">
            <v>KQ-98-00</v>
          </cell>
          <cell r="M7344" t="str">
            <v>ПНР, без ед. изм.</v>
          </cell>
          <cell r="N7344">
            <v>0</v>
          </cell>
          <cell r="O7344" t="str">
            <v>KQ-98-07</v>
          </cell>
          <cell r="P7344" t="str">
            <v>Индивидуальные испытания динамического оборудования, шт.</v>
          </cell>
          <cell r="Q7344">
            <v>1</v>
          </cell>
        </row>
        <row r="7345">
          <cell r="E7345" t="str">
            <v>CM00-00-40-003</v>
          </cell>
          <cell r="F7345" t="str">
            <v>АВО без рециркуляции/с рециркуляцией с ручным управлением без паровой секции подогрева с площадью теплообмена до 3200 м2 количество секций 4 и более</v>
          </cell>
          <cell r="G7345" t="str">
            <v>Air cooler without recirculation / with recirculation, manual control, without steam heating section, heat exchange surface area up to 3200 m2, number of bays: 4 and more</v>
          </cell>
          <cell r="H7345" t="str">
            <v>шт.</v>
          </cell>
          <cell r="I7345" t="str">
            <v>pcs.</v>
          </cell>
          <cell r="J7345">
            <v>0</v>
          </cell>
          <cell r="K7345">
            <v>0</v>
          </cell>
          <cell r="L7345" t="str">
            <v>KQ-98-00</v>
          </cell>
          <cell r="M7345" t="str">
            <v>ПНР, без ед. изм.</v>
          </cell>
          <cell r="N7345">
            <v>0</v>
          </cell>
          <cell r="O7345" t="str">
            <v>KQ-98-07</v>
          </cell>
          <cell r="P7345" t="str">
            <v>Индивидуальные испытания динамического оборудования, шт.</v>
          </cell>
          <cell r="Q7345">
            <v>1</v>
          </cell>
        </row>
        <row r="7346">
          <cell r="E7346" t="str">
            <v>CM00-00-40-004</v>
          </cell>
          <cell r="F7346" t="str">
            <v>АВО без рециркуляции/с рециркуляцией с ручным управлением без паровой секции подогрева с площадью теплообмена от 3200 до 29000 м2 количество секций 1</v>
          </cell>
          <cell r="G7346" t="str">
            <v>Air cooler with or without air recirculation, manual control, without steam heating section, heat exchange surface area from 3200 to 29000 m2, number of bays: 1</v>
          </cell>
          <cell r="H7346" t="str">
            <v>шт.</v>
          </cell>
          <cell r="I7346" t="str">
            <v>pcs.</v>
          </cell>
          <cell r="J7346">
            <v>0</v>
          </cell>
          <cell r="K7346">
            <v>0</v>
          </cell>
          <cell r="L7346" t="str">
            <v>KQ-98-00</v>
          </cell>
          <cell r="M7346" t="str">
            <v>ПНР, без ед. изм.</v>
          </cell>
          <cell r="N7346">
            <v>0</v>
          </cell>
          <cell r="O7346" t="str">
            <v>KQ-98-07</v>
          </cell>
          <cell r="P7346" t="str">
            <v>Индивидуальные испытания динамического оборудования, шт.</v>
          </cell>
          <cell r="Q7346">
            <v>1</v>
          </cell>
        </row>
        <row r="7347">
          <cell r="E7347" t="str">
            <v>CM00-00-40-005</v>
          </cell>
          <cell r="F7347" t="str">
            <v>АВО без рециркуляции/с рециркуляцией с ручным управлением без паровой секции подогрева с площадью теплообмена от 3200 до 29000 м2 количество секций 2</v>
          </cell>
          <cell r="G7347" t="str">
            <v>Air cooler with or without air recirculation, manual control, without steam heating section, heat exchange surface area from 3200 to 29000 m2, number of bays: 2</v>
          </cell>
          <cell r="H7347" t="str">
            <v>шт.</v>
          </cell>
          <cell r="I7347" t="str">
            <v>pcs.</v>
          </cell>
          <cell r="J7347">
            <v>0</v>
          </cell>
          <cell r="K7347">
            <v>0</v>
          </cell>
          <cell r="L7347" t="str">
            <v>KQ-98-00</v>
          </cell>
          <cell r="M7347" t="str">
            <v>ПНР, без ед. изм.</v>
          </cell>
          <cell r="N7347">
            <v>0</v>
          </cell>
          <cell r="O7347" t="str">
            <v>KQ-98-07</v>
          </cell>
          <cell r="P7347" t="str">
            <v>Индивидуальные испытания динамического оборудования, шт.</v>
          </cell>
          <cell r="Q7347">
            <v>1</v>
          </cell>
        </row>
        <row r="7348">
          <cell r="E7348" t="str">
            <v>CM00-00-40-006</v>
          </cell>
          <cell r="F7348" t="str">
            <v>АВО без рециркуляции/с рециркуляцией с ручным управлением без паровой секции подогрева с площадью теплообмена от 3200 до 29000 м2 количество секций 4 и более</v>
          </cell>
          <cell r="G7348" t="str">
            <v>Air cooler without recirculation / with recirculation, manual control, without steam heating section, heat exchange surface area from 3200 to 29000 m2, number of bays: 4 and more</v>
          </cell>
          <cell r="H7348" t="str">
            <v>шт.</v>
          </cell>
          <cell r="I7348" t="str">
            <v>pcs.</v>
          </cell>
          <cell r="J7348">
            <v>0</v>
          </cell>
          <cell r="K7348">
            <v>0</v>
          </cell>
          <cell r="L7348" t="str">
            <v>KQ-98-00</v>
          </cell>
          <cell r="M7348" t="str">
            <v>ПНР, без ед. изм.</v>
          </cell>
          <cell r="N7348">
            <v>0</v>
          </cell>
          <cell r="O7348" t="str">
            <v>KQ-98-07</v>
          </cell>
          <cell r="P7348" t="str">
            <v>Индивидуальные испытания динамического оборудования, шт.</v>
          </cell>
          <cell r="Q7348">
            <v>1</v>
          </cell>
        </row>
        <row r="7349">
          <cell r="E7349" t="str">
            <v>CM00-00-40-007</v>
          </cell>
          <cell r="F7349" t="str">
            <v>АВО без рециркуляции/с рециркуляцией с ручным управлением без паровой секции подогрева с площадью теплообмена свыше 29000 м2 количество секций 1</v>
          </cell>
          <cell r="G7349" t="str">
            <v>Air cooler without recirculation / with recirculation, manual control, without steam heating section, heat exchange surface area over 29000 m2, number of bays: 1</v>
          </cell>
          <cell r="H7349" t="str">
            <v>шт.</v>
          </cell>
          <cell r="I7349" t="str">
            <v>pcs.</v>
          </cell>
          <cell r="J7349">
            <v>0</v>
          </cell>
          <cell r="K7349">
            <v>0</v>
          </cell>
          <cell r="L7349" t="str">
            <v>KQ-98-00</v>
          </cell>
          <cell r="M7349" t="str">
            <v>ПНР, без ед. изм.</v>
          </cell>
          <cell r="N7349">
            <v>0</v>
          </cell>
          <cell r="O7349" t="str">
            <v>KQ-98-07</v>
          </cell>
          <cell r="P7349" t="str">
            <v>Индивидуальные испытания динамического оборудования, шт.</v>
          </cell>
          <cell r="Q7349">
            <v>1</v>
          </cell>
        </row>
        <row r="7350">
          <cell r="E7350" t="str">
            <v>CM00-00-40-008</v>
          </cell>
          <cell r="F7350" t="str">
            <v>АВО без рециркуляции/с рециркуляцией с ручным управлением без паровой секции подогрева с площадью теплообмена свыше 29000 м2 количество секций 2</v>
          </cell>
          <cell r="G7350" t="str">
            <v>Air cooler without recirculation / with recirculation, manual control, without steam heating section, heat exchange surface area over 29000 m2, number of bays: 2</v>
          </cell>
          <cell r="H7350" t="str">
            <v>шт.</v>
          </cell>
          <cell r="I7350" t="str">
            <v>pcs.</v>
          </cell>
          <cell r="J7350">
            <v>0</v>
          </cell>
          <cell r="K7350">
            <v>0</v>
          </cell>
          <cell r="L7350" t="str">
            <v>KQ-98-00</v>
          </cell>
          <cell r="M7350" t="str">
            <v>ПНР, без ед. изм.</v>
          </cell>
          <cell r="N7350">
            <v>0</v>
          </cell>
          <cell r="O7350" t="str">
            <v>KQ-98-07</v>
          </cell>
          <cell r="P7350" t="str">
            <v>Индивидуальные испытания динамического оборудования, шт.</v>
          </cell>
          <cell r="Q7350">
            <v>1</v>
          </cell>
        </row>
        <row r="7351">
          <cell r="E7351" t="str">
            <v>CM00-00-40-009</v>
          </cell>
          <cell r="F7351" t="str">
            <v>АВО без рециркуляции/с рециркуляцией с ручным управлением без паровой секции подогрева с площадью теплообмена свыше 29000 м2 количество секций 4 и более</v>
          </cell>
          <cell r="G7351" t="str">
            <v>Air cooler without recirculation / with recirculation, manual control, without steam heating section, heat exchange surface area over 29000 m2, number of bays: 4 and more</v>
          </cell>
          <cell r="H7351" t="str">
            <v>шт.</v>
          </cell>
          <cell r="I7351" t="str">
            <v>pcs.</v>
          </cell>
          <cell r="J7351">
            <v>0</v>
          </cell>
          <cell r="K7351">
            <v>0</v>
          </cell>
          <cell r="L7351" t="str">
            <v>KQ-98-00</v>
          </cell>
          <cell r="M7351" t="str">
            <v>ПНР, без ед. изм.</v>
          </cell>
          <cell r="N7351">
            <v>0</v>
          </cell>
          <cell r="O7351" t="str">
            <v>KQ-98-07</v>
          </cell>
          <cell r="P7351" t="str">
            <v>Индивидуальные испытания динамического оборудования, шт.</v>
          </cell>
          <cell r="Q7351">
            <v>1</v>
          </cell>
        </row>
        <row r="7352">
          <cell r="E7352" t="str">
            <v>CM00-00-40-010</v>
          </cell>
          <cell r="F7352" t="str">
            <v>АВО с рециркуляцией с автоматическим управлением без паровой секции подогрева с площадью теплообмена до 3200 м2 количество секций 1</v>
          </cell>
          <cell r="G7352" t="str">
            <v>Air cooler with recirculation, automatic control, without steam heating section, heat exchange surface area up to 3200 m2, number of bays: 1</v>
          </cell>
          <cell r="H7352" t="str">
            <v>шт.</v>
          </cell>
          <cell r="I7352" t="str">
            <v>pcs.</v>
          </cell>
          <cell r="J7352">
            <v>0</v>
          </cell>
          <cell r="K7352">
            <v>0</v>
          </cell>
          <cell r="L7352" t="str">
            <v>KQ-98-00</v>
          </cell>
          <cell r="M7352" t="str">
            <v>ПНР, без ед. изм.</v>
          </cell>
          <cell r="N7352">
            <v>0</v>
          </cell>
          <cell r="O7352" t="str">
            <v>KQ-98-07</v>
          </cell>
          <cell r="P7352" t="str">
            <v>Индивидуальные испытания динамического оборудования, шт.</v>
          </cell>
          <cell r="Q7352">
            <v>1</v>
          </cell>
        </row>
        <row r="7353">
          <cell r="E7353" t="str">
            <v>CM00-00-40-011</v>
          </cell>
          <cell r="F7353" t="str">
            <v>АВО с рециркуляцией с автоматическим управлением без паровой секции подогрева с площадью теплообмена до 3200 м2 количество секций 2</v>
          </cell>
          <cell r="G7353" t="str">
            <v>Air cooler with recirculation, automatic control, without steam heating section, heat exchange surface area up to 3200 m2, number of bays: 2</v>
          </cell>
          <cell r="H7353" t="str">
            <v>шт.</v>
          </cell>
          <cell r="I7353" t="str">
            <v>pcs.</v>
          </cell>
          <cell r="J7353">
            <v>0</v>
          </cell>
          <cell r="K7353">
            <v>0</v>
          </cell>
          <cell r="L7353" t="str">
            <v>KQ-98-00</v>
          </cell>
          <cell r="M7353" t="str">
            <v>ПНР, без ед. изм.</v>
          </cell>
          <cell r="N7353">
            <v>0</v>
          </cell>
          <cell r="O7353" t="str">
            <v>KQ-98-07</v>
          </cell>
          <cell r="P7353" t="str">
            <v>Индивидуальные испытания динамического оборудования, шт.</v>
          </cell>
          <cell r="Q7353">
            <v>1</v>
          </cell>
        </row>
        <row r="7354">
          <cell r="E7354" t="str">
            <v>CM00-00-40-012</v>
          </cell>
          <cell r="F7354" t="str">
            <v>АВО с рециркуляцией с автоматическим управлением без паровой секции подогрева с площадью теплообмена до 3200 м2 количество секций 4 и более</v>
          </cell>
          <cell r="G7354" t="str">
            <v>Air cooler with recirculation, automatic control, without steam heating section, heat exchange surface area up to 3200 m2, number of bays: 4 and more</v>
          </cell>
          <cell r="H7354" t="str">
            <v>шт.</v>
          </cell>
          <cell r="I7354" t="str">
            <v>pcs.</v>
          </cell>
          <cell r="J7354">
            <v>0</v>
          </cell>
          <cell r="K7354">
            <v>0</v>
          </cell>
          <cell r="L7354" t="str">
            <v>KQ-98-00</v>
          </cell>
          <cell r="M7354" t="str">
            <v>ПНР, без ед. изм.</v>
          </cell>
          <cell r="N7354">
            <v>0</v>
          </cell>
          <cell r="O7354" t="str">
            <v>KQ-98-07</v>
          </cell>
          <cell r="P7354" t="str">
            <v>Индивидуальные испытания динамического оборудования, шт.</v>
          </cell>
          <cell r="Q7354">
            <v>1</v>
          </cell>
        </row>
        <row r="7355">
          <cell r="E7355" t="str">
            <v>CM00-00-40-013</v>
          </cell>
          <cell r="F7355" t="str">
            <v>АВО с рециркуляцией с автоматическим управлением без паровой секции подогрева с площадью теплообмена от 3200 до 29000 м2 количество секций 1</v>
          </cell>
          <cell r="G7355" t="str">
            <v>Air cooler with recirculation, automatic control, without steam heating section, heat exchange surface area from 3200 to 29000 m2, number of bays: 1</v>
          </cell>
          <cell r="H7355" t="str">
            <v>шт.</v>
          </cell>
          <cell r="I7355" t="str">
            <v>pcs.</v>
          </cell>
          <cell r="J7355">
            <v>0</v>
          </cell>
          <cell r="K7355">
            <v>0</v>
          </cell>
          <cell r="L7355" t="str">
            <v>KQ-98-00</v>
          </cell>
          <cell r="M7355" t="str">
            <v>ПНР, без ед. изм.</v>
          </cell>
          <cell r="N7355">
            <v>0</v>
          </cell>
          <cell r="O7355" t="str">
            <v>KQ-98-07</v>
          </cell>
          <cell r="P7355" t="str">
            <v>Индивидуальные испытания динамического оборудования, шт.</v>
          </cell>
          <cell r="Q7355">
            <v>1</v>
          </cell>
        </row>
        <row r="7356">
          <cell r="E7356" t="str">
            <v>CM00-00-40-014</v>
          </cell>
          <cell r="F7356" t="str">
            <v>АВО с рециркуляцией с автоматическим управлением без паровой секции подогрева с площадью теплообмена от 3200 до 29000 м2 количество секций 2</v>
          </cell>
          <cell r="G7356" t="str">
            <v>Air cooler with recirculation, automatic control, without steam heating section, heat exchange surface area from 3200 to 29000 m2, number of bays: 2</v>
          </cell>
          <cell r="H7356" t="str">
            <v>шт.</v>
          </cell>
          <cell r="I7356" t="str">
            <v>pcs.</v>
          </cell>
          <cell r="J7356">
            <v>0</v>
          </cell>
          <cell r="K7356">
            <v>0</v>
          </cell>
          <cell r="L7356" t="str">
            <v>KQ-98-00</v>
          </cell>
          <cell r="M7356" t="str">
            <v>ПНР, без ед. изм.</v>
          </cell>
          <cell r="N7356">
            <v>0</v>
          </cell>
          <cell r="O7356" t="str">
            <v>KQ-98-07</v>
          </cell>
          <cell r="P7356" t="str">
            <v>Индивидуальные испытания динамического оборудования, шт.</v>
          </cell>
          <cell r="Q7356">
            <v>1</v>
          </cell>
        </row>
        <row r="7357">
          <cell r="E7357" t="str">
            <v>CM00-00-40-015</v>
          </cell>
          <cell r="F7357" t="str">
            <v>АВО с рециркуляцией с автоматическим управлением без паровой секции подогрева с площадью теплообмена от 3200 до 29000 м2 количество секций 4 и более</v>
          </cell>
          <cell r="G7357" t="str">
            <v>Air cooler with recirculation, automatic control, without steam heating section, heat exchange surface area of 3200 to 29000 m2, number of bays: 4 and more</v>
          </cell>
          <cell r="H7357" t="str">
            <v>шт.</v>
          </cell>
          <cell r="I7357" t="str">
            <v>pcs.</v>
          </cell>
          <cell r="J7357">
            <v>0</v>
          </cell>
          <cell r="K7357">
            <v>0</v>
          </cell>
          <cell r="L7357" t="str">
            <v>KQ-98-00</v>
          </cell>
          <cell r="M7357" t="str">
            <v>ПНР, без ед. изм.</v>
          </cell>
          <cell r="N7357">
            <v>0</v>
          </cell>
          <cell r="O7357" t="str">
            <v>KQ-98-07</v>
          </cell>
          <cell r="P7357" t="str">
            <v>Индивидуальные испытания динамического оборудования, шт.</v>
          </cell>
          <cell r="Q7357">
            <v>1</v>
          </cell>
        </row>
        <row r="7358">
          <cell r="E7358" t="str">
            <v>CM00-00-40-016</v>
          </cell>
          <cell r="F7358" t="str">
            <v>АВО с рециркуляцией с автоматическим управлением без паровой секции подогрева с площадью теплообмена свыше 29000 м2 количество секций 1</v>
          </cell>
          <cell r="G7358" t="str">
            <v>Air cooler with recirculation, automatic control, without steam heating section, heat exchange surface area over 29000 m2, number of bays: 1</v>
          </cell>
          <cell r="H7358" t="str">
            <v>шт.</v>
          </cell>
          <cell r="I7358" t="str">
            <v>pcs.</v>
          </cell>
          <cell r="J7358">
            <v>0</v>
          </cell>
          <cell r="K7358">
            <v>0</v>
          </cell>
          <cell r="L7358" t="str">
            <v>KQ-98-00</v>
          </cell>
          <cell r="M7358" t="str">
            <v>ПНР, без ед. изм.</v>
          </cell>
          <cell r="N7358">
            <v>0</v>
          </cell>
          <cell r="O7358" t="str">
            <v>KQ-98-07</v>
          </cell>
          <cell r="P7358" t="str">
            <v>Индивидуальные испытания динамического оборудования, шт.</v>
          </cell>
          <cell r="Q7358">
            <v>1</v>
          </cell>
        </row>
        <row r="7359">
          <cell r="E7359" t="str">
            <v>CM00-00-40-017</v>
          </cell>
          <cell r="F7359" t="str">
            <v>АВО с рециркуляцией с автоматическим управлением без паровой секции подогрева с площадью теплообмена свыше 29000 м2 количество секций 2</v>
          </cell>
          <cell r="G7359" t="str">
            <v>Air cooler with recirculation, automatic control, without steam heating section, heat exchange surface area over 29000 m2, number of bays: 2</v>
          </cell>
          <cell r="H7359" t="str">
            <v>шт.</v>
          </cell>
          <cell r="I7359" t="str">
            <v>pcs.</v>
          </cell>
          <cell r="J7359">
            <v>0</v>
          </cell>
          <cell r="K7359">
            <v>0</v>
          </cell>
          <cell r="L7359" t="str">
            <v>KQ-98-00</v>
          </cell>
          <cell r="M7359" t="str">
            <v>ПНР, без ед. изм.</v>
          </cell>
          <cell r="N7359">
            <v>0</v>
          </cell>
          <cell r="O7359" t="str">
            <v>KQ-98-07</v>
          </cell>
          <cell r="P7359" t="str">
            <v>Индивидуальные испытания динамического оборудования, шт.</v>
          </cell>
          <cell r="Q7359">
            <v>1</v>
          </cell>
        </row>
        <row r="7360">
          <cell r="E7360" t="str">
            <v>CM00-00-40-018</v>
          </cell>
          <cell r="F7360" t="str">
            <v>АВО с рециркуляцией с автоматическим управлением без паровой секции подогрева с площадью теплообмена свыше 29000 м2 количество секций 4 и более</v>
          </cell>
          <cell r="G7360" t="str">
            <v>Air cooler with recirculation, automatic control, without steam heating section, heat exchange surface area over  29000 m2, number of bays: 4 and more</v>
          </cell>
          <cell r="H7360" t="str">
            <v>шт.</v>
          </cell>
          <cell r="I7360" t="str">
            <v>pcs.</v>
          </cell>
          <cell r="J7360">
            <v>0</v>
          </cell>
          <cell r="K7360">
            <v>0</v>
          </cell>
          <cell r="L7360" t="str">
            <v>KQ-98-00</v>
          </cell>
          <cell r="M7360" t="str">
            <v>ПНР, без ед. изм.</v>
          </cell>
          <cell r="N7360">
            <v>0</v>
          </cell>
          <cell r="O7360" t="str">
            <v>KQ-98-07</v>
          </cell>
          <cell r="P7360" t="str">
            <v>Индивидуальные испытания динамического оборудования, шт.</v>
          </cell>
          <cell r="Q7360">
            <v>1</v>
          </cell>
        </row>
        <row r="7361">
          <cell r="E7361" t="str">
            <v>CM00-00-41</v>
          </cell>
          <cell r="F7361" t="str">
            <v>Ребойлеры/испарители с горючими продуктами</v>
          </cell>
          <cell r="G7361" t="str">
            <v>Reboilers/vaporizers with combustible products</v>
          </cell>
        </row>
        <row r="7362">
          <cell r="E7362" t="str">
            <v>CM00-00-41-001</v>
          </cell>
          <cell r="F7362" t="str">
            <v>Ребойлер/испаритель с горючими продуктами с площадью поверхности теплообмена до 330 м2 с рабочим давлением до 16 кгс/см2</v>
          </cell>
          <cell r="G7362" t="str">
            <v>Reboiler/vaporizer with combustible products with heat exchange surface area up to 330 m2, with operating pressure up to 16 kgf/cm2</v>
          </cell>
          <cell r="H7362" t="str">
            <v>шт.</v>
          </cell>
          <cell r="I7362" t="str">
            <v>pcs.</v>
          </cell>
          <cell r="J7362">
            <v>0</v>
          </cell>
          <cell r="K7362">
            <v>0</v>
          </cell>
          <cell r="L7362" t="str">
            <v>KQ-98-00</v>
          </cell>
          <cell r="M7362" t="str">
            <v>ПНР, без ед. изм.</v>
          </cell>
          <cell r="N7362">
            <v>0</v>
          </cell>
          <cell r="O7362" t="str">
            <v>KQ-98-12</v>
          </cell>
          <cell r="P7362" t="str">
            <v>ПНР статического оборудования, шт.</v>
          </cell>
          <cell r="Q7362">
            <v>1</v>
          </cell>
        </row>
        <row r="7363">
          <cell r="E7363" t="str">
            <v>CM00-00-41-002</v>
          </cell>
          <cell r="F7363" t="str">
            <v>Ребойлер/испаритель с горючими продуктами с площадью поверхности теплообмена до 330 м2 с рабочим давлением от 16 до 40 кгс/см2</v>
          </cell>
          <cell r="G7363" t="str">
            <v>Reboiler/vaporizer with combustible products with heat exchange surface area up to 330 m2, with operating pressure from 16 to 40 kgf/cm2</v>
          </cell>
          <cell r="H7363" t="str">
            <v>шт.</v>
          </cell>
          <cell r="I7363" t="str">
            <v>pcs.</v>
          </cell>
          <cell r="J7363">
            <v>0</v>
          </cell>
          <cell r="K7363">
            <v>0</v>
          </cell>
          <cell r="L7363" t="str">
            <v>KQ-98-00</v>
          </cell>
          <cell r="M7363" t="str">
            <v>ПНР, без ед. изм.</v>
          </cell>
          <cell r="N7363">
            <v>0</v>
          </cell>
          <cell r="O7363" t="str">
            <v>KQ-98-12</v>
          </cell>
          <cell r="P7363" t="str">
            <v>ПНР статического оборудования, шт.</v>
          </cell>
          <cell r="Q7363">
            <v>1</v>
          </cell>
        </row>
        <row r="7364">
          <cell r="E7364" t="str">
            <v>CM00-00-41-003</v>
          </cell>
          <cell r="F7364" t="str">
            <v>Ребойлер/испаритель с горючими продуктами с площадью поверхности теплообмена до 330 м2 с рабочим давлением от 40 до 63 кгс/см2</v>
          </cell>
          <cell r="G7364" t="str">
            <v>Reboiler/vaporizer with combustible products with heat exchange surface area up to 330 m2, with operating pressure from 40 to 63 kgf/cm2</v>
          </cell>
          <cell r="H7364" t="str">
            <v>шт.</v>
          </cell>
          <cell r="I7364" t="str">
            <v>pcs.</v>
          </cell>
          <cell r="J7364">
            <v>0</v>
          </cell>
          <cell r="K7364">
            <v>0</v>
          </cell>
          <cell r="L7364" t="str">
            <v>KQ-98-00</v>
          </cell>
          <cell r="M7364" t="str">
            <v>ПНР, без ед. изм.</v>
          </cell>
          <cell r="N7364">
            <v>0</v>
          </cell>
          <cell r="O7364" t="str">
            <v>KQ-98-12</v>
          </cell>
          <cell r="P7364" t="str">
            <v>ПНР статического оборудования, шт.</v>
          </cell>
          <cell r="Q7364">
            <v>1</v>
          </cell>
        </row>
        <row r="7365">
          <cell r="E7365" t="str">
            <v>CM00-00-41-004</v>
          </cell>
          <cell r="F7365" t="str">
            <v>Ребойлер/испаритель с горючими продуктами с площадью поверхности теплообмена до 330 м2 с рабочим давлением свыше 63 кгс/см2</v>
          </cell>
          <cell r="G7365" t="str">
            <v>Reboiler/vaporizer with combustible products with heat exchange surface area up to 330 m2, with operating pressure over 63 kgf/cm2</v>
          </cell>
          <cell r="H7365" t="str">
            <v>шт.</v>
          </cell>
          <cell r="I7365" t="str">
            <v>pcs.</v>
          </cell>
          <cell r="J7365">
            <v>0</v>
          </cell>
          <cell r="K7365">
            <v>0</v>
          </cell>
          <cell r="L7365" t="str">
            <v>KQ-98-00</v>
          </cell>
          <cell r="M7365" t="str">
            <v>ПНР, без ед. изм.</v>
          </cell>
          <cell r="N7365">
            <v>0</v>
          </cell>
          <cell r="O7365" t="str">
            <v>KQ-98-12</v>
          </cell>
          <cell r="P7365" t="str">
            <v>ПНР статического оборудования, шт.</v>
          </cell>
          <cell r="Q7365">
            <v>1</v>
          </cell>
        </row>
        <row r="7366">
          <cell r="E7366" t="str">
            <v>CM00-00-41-005</v>
          </cell>
          <cell r="F7366" t="str">
            <v>Ребойлер/испаритель с горючими продуктами с площадью поверхности теплообмена от 330 до 700 м2 с рабочим давлением до 16 кгс/см2</v>
          </cell>
          <cell r="G7366" t="str">
            <v>Reboiler/vaporizer with combustible products with heat exchange surface area from 330 to 700 m2, with operating pressure up to 16 kgf/cm2</v>
          </cell>
          <cell r="H7366" t="str">
            <v>шт.</v>
          </cell>
          <cell r="I7366" t="str">
            <v>pcs.</v>
          </cell>
          <cell r="J7366">
            <v>0</v>
          </cell>
          <cell r="K7366">
            <v>0</v>
          </cell>
          <cell r="L7366" t="str">
            <v>KQ-98-00</v>
          </cell>
          <cell r="M7366" t="str">
            <v>ПНР, без ед. изм.</v>
          </cell>
          <cell r="N7366">
            <v>0</v>
          </cell>
          <cell r="O7366" t="str">
            <v>KQ-98-12</v>
          </cell>
          <cell r="P7366" t="str">
            <v>ПНР статического оборудования, шт.</v>
          </cell>
          <cell r="Q7366">
            <v>1</v>
          </cell>
        </row>
        <row r="7367">
          <cell r="E7367" t="str">
            <v>CM00-00-41-006</v>
          </cell>
          <cell r="F7367" t="str">
            <v>Ребойлер/испаритель с горючими продуктами с площадью поверхности теплообмена от 330 до 700 м2 с рабочим давлением от 16 до 40 кгс/см2</v>
          </cell>
          <cell r="G7367" t="str">
            <v>Reboiler/vaporizer with combustible products with heat exchange surface area from 330 to 700 m2, with operating pressure from 16 to 40 kgf/cm2</v>
          </cell>
          <cell r="H7367" t="str">
            <v>шт.</v>
          </cell>
          <cell r="I7367" t="str">
            <v>pcs.</v>
          </cell>
          <cell r="J7367">
            <v>0</v>
          </cell>
          <cell r="K7367">
            <v>0</v>
          </cell>
          <cell r="L7367" t="str">
            <v>KQ-98-00</v>
          </cell>
          <cell r="M7367" t="str">
            <v>ПНР, без ед. изм.</v>
          </cell>
          <cell r="N7367">
            <v>0</v>
          </cell>
          <cell r="O7367" t="str">
            <v>KQ-98-12</v>
          </cell>
          <cell r="P7367" t="str">
            <v>ПНР статического оборудования, шт.</v>
          </cell>
          <cell r="Q7367">
            <v>1</v>
          </cell>
        </row>
        <row r="7368">
          <cell r="E7368" t="str">
            <v>CM00-00-41-007</v>
          </cell>
          <cell r="F7368" t="str">
            <v>Ребойлер/испаритель с горючими продуктами с площадью поверхности теплообмена от 330 до 700 м2 с рабочим давлением от 40 до 63 кгс/см2</v>
          </cell>
          <cell r="G7368" t="str">
            <v>Reboiler/vaporizer with combustible products with heat exchange surface area from 330 to 700 m2, with operating pressure from 40 to 63 kgf/cm2</v>
          </cell>
          <cell r="H7368" t="str">
            <v>шт.</v>
          </cell>
          <cell r="I7368" t="str">
            <v>pcs.</v>
          </cell>
          <cell r="J7368">
            <v>0</v>
          </cell>
          <cell r="K7368">
            <v>0</v>
          </cell>
          <cell r="L7368" t="str">
            <v>KQ-98-00</v>
          </cell>
          <cell r="M7368" t="str">
            <v>ПНР, без ед. изм.</v>
          </cell>
          <cell r="N7368">
            <v>0</v>
          </cell>
          <cell r="O7368" t="str">
            <v>KQ-98-12</v>
          </cell>
          <cell r="P7368" t="str">
            <v>ПНР статического оборудования, шт.</v>
          </cell>
          <cell r="Q7368">
            <v>1</v>
          </cell>
        </row>
        <row r="7369">
          <cell r="E7369" t="str">
            <v>CM00-00-41-008</v>
          </cell>
          <cell r="F7369" t="str">
            <v>Ребойлер/испаритель с горючими продуктами с площадью поверхности теплообмена от 330 до 700 м2 с рабочим давлением свыше 63 кгс/см2</v>
          </cell>
          <cell r="G7369" t="str">
            <v>Reboiler/vaporizer with combustible products with heat exchange surface area from 330 to 700 m2, with operating pressure over 63 kgf/cm2</v>
          </cell>
          <cell r="H7369" t="str">
            <v>шт.</v>
          </cell>
          <cell r="I7369" t="str">
            <v>pcs.</v>
          </cell>
          <cell r="J7369">
            <v>0</v>
          </cell>
          <cell r="K7369">
            <v>0</v>
          </cell>
          <cell r="L7369" t="str">
            <v>KQ-98-00</v>
          </cell>
          <cell r="M7369" t="str">
            <v>ПНР, без ед. изм.</v>
          </cell>
          <cell r="N7369">
            <v>0</v>
          </cell>
          <cell r="O7369" t="str">
            <v>KQ-98-12</v>
          </cell>
          <cell r="P7369" t="str">
            <v>ПНР статического оборудования, шт.</v>
          </cell>
          <cell r="Q7369">
            <v>1</v>
          </cell>
        </row>
        <row r="7370">
          <cell r="E7370" t="str">
            <v>CM00-00-41-009</v>
          </cell>
          <cell r="F7370" t="str">
            <v>Ребойлер/испаритель с горючими продуктами с площадью поверхности теплообмена от 700 до 3000 м2 с рабочим давлением до 16 кгс/см2</v>
          </cell>
          <cell r="G7370" t="str">
            <v>Reboiler/vaporizer with combustible products with heat exchange surface area from 700 to 3000 m2, with operating pressure up to 16 kgf/cm2</v>
          </cell>
          <cell r="H7370" t="str">
            <v>шт.</v>
          </cell>
          <cell r="I7370" t="str">
            <v>pcs.</v>
          </cell>
          <cell r="J7370">
            <v>0</v>
          </cell>
          <cell r="K7370">
            <v>0</v>
          </cell>
          <cell r="L7370" t="str">
            <v>KQ-98-00</v>
          </cell>
          <cell r="M7370" t="str">
            <v>ПНР, без ед. изм.</v>
          </cell>
          <cell r="N7370">
            <v>0</v>
          </cell>
          <cell r="O7370" t="str">
            <v>KQ-98-12</v>
          </cell>
          <cell r="P7370" t="str">
            <v>ПНР статического оборудования, шт.</v>
          </cell>
          <cell r="Q7370">
            <v>1</v>
          </cell>
        </row>
        <row r="7371">
          <cell r="E7371" t="str">
            <v>CM00-00-41-010</v>
          </cell>
          <cell r="F7371" t="str">
            <v>Ребойлер/испаритель с горючими продуктами с площадью поверхности теплообмена от 700 до 3000 м2 с рабочим давлением от 16 до 40 кгс/см2</v>
          </cell>
          <cell r="G7371" t="str">
            <v>Reboiler/vaporizer with combustible products with heat exchange surface area from 700 to 3000 m2, with operating pressure from 16 to 40 kgf/cm2</v>
          </cell>
          <cell r="H7371" t="str">
            <v>шт.</v>
          </cell>
          <cell r="I7371" t="str">
            <v>pcs.</v>
          </cell>
          <cell r="J7371">
            <v>0</v>
          </cell>
          <cell r="K7371">
            <v>0</v>
          </cell>
          <cell r="L7371" t="str">
            <v>KQ-98-00</v>
          </cell>
          <cell r="M7371" t="str">
            <v>ПНР, без ед. изм.</v>
          </cell>
          <cell r="N7371">
            <v>0</v>
          </cell>
          <cell r="O7371" t="str">
            <v>KQ-98-12</v>
          </cell>
          <cell r="P7371" t="str">
            <v>ПНР статического оборудования, шт.</v>
          </cell>
          <cell r="Q7371">
            <v>1</v>
          </cell>
        </row>
        <row r="7372">
          <cell r="E7372" t="str">
            <v>CM00-00-41-011</v>
          </cell>
          <cell r="F7372" t="str">
            <v>Ребойлер/испаритель с горючими продуктами с площадью поверхности теплообмена от 700 до 3000 м2 с рабочим давлением от 40 до 63 кгс/см2</v>
          </cell>
          <cell r="G7372" t="str">
            <v>Reboiler/vaporizer with combustible products with heat exchange surface area from 700 to 3000 m2, with operating pressure from 40 to 63 kgf/cm2</v>
          </cell>
          <cell r="H7372" t="str">
            <v>шт.</v>
          </cell>
          <cell r="I7372" t="str">
            <v>pcs.</v>
          </cell>
          <cell r="J7372">
            <v>0</v>
          </cell>
          <cell r="K7372">
            <v>0</v>
          </cell>
          <cell r="L7372" t="str">
            <v>KQ-98-00</v>
          </cell>
          <cell r="M7372" t="str">
            <v>ПНР, без ед. изм.</v>
          </cell>
          <cell r="N7372">
            <v>0</v>
          </cell>
          <cell r="O7372" t="str">
            <v>KQ-98-12</v>
          </cell>
          <cell r="P7372" t="str">
            <v>ПНР статического оборудования, шт.</v>
          </cell>
          <cell r="Q7372">
            <v>1</v>
          </cell>
        </row>
        <row r="7373">
          <cell r="E7373" t="str">
            <v>CM00-00-41-012</v>
          </cell>
          <cell r="F7373" t="str">
            <v>Ребойлер/испаритель с горючими продуктами с площадью поверхности теплообмена от 700 до 3000 м2 с рабочим давлением свыше 63 кгс/см2</v>
          </cell>
          <cell r="G7373" t="str">
            <v>Reboiler/vaporizer with combustible products with heat exchange surface area from 700 to 3000 m2, with operating pressure over 63 kgf/cm2</v>
          </cell>
          <cell r="H7373" t="str">
            <v>шт.</v>
          </cell>
          <cell r="I7373" t="str">
            <v>pcs.</v>
          </cell>
          <cell r="J7373">
            <v>0</v>
          </cell>
          <cell r="K7373">
            <v>0</v>
          </cell>
          <cell r="L7373" t="str">
            <v>KQ-98-00</v>
          </cell>
          <cell r="M7373" t="str">
            <v>ПНР, без ед. изм.</v>
          </cell>
          <cell r="N7373">
            <v>0</v>
          </cell>
          <cell r="O7373" t="str">
            <v>KQ-98-12</v>
          </cell>
          <cell r="P7373" t="str">
            <v>ПНР статического оборудования, шт.</v>
          </cell>
          <cell r="Q7373">
            <v>1</v>
          </cell>
        </row>
        <row r="7374">
          <cell r="E7374" t="str">
            <v>CM00-00-41-013</v>
          </cell>
          <cell r="F7374" t="str">
            <v>Ребойлер/испаритель с горючими продуктами с площадью поверхности теплообмена свыше 3000 м2 с рабочим давлением до 16 кгс/см2</v>
          </cell>
          <cell r="G7374" t="str">
            <v>Reboiler/vaporizer with combustible products with heat exchange surface area over 3000 m2, with operating pressure up to 16 kgf/cm2</v>
          </cell>
          <cell r="H7374" t="str">
            <v>шт.</v>
          </cell>
          <cell r="I7374" t="str">
            <v>pcs.</v>
          </cell>
          <cell r="J7374">
            <v>0</v>
          </cell>
          <cell r="K7374">
            <v>0</v>
          </cell>
          <cell r="L7374" t="str">
            <v>KQ-98-00</v>
          </cell>
          <cell r="M7374" t="str">
            <v>ПНР, без ед. изм.</v>
          </cell>
          <cell r="N7374">
            <v>0</v>
          </cell>
          <cell r="O7374" t="str">
            <v>KQ-98-12</v>
          </cell>
          <cell r="P7374" t="str">
            <v>ПНР статического оборудования, шт.</v>
          </cell>
          <cell r="Q7374">
            <v>1</v>
          </cell>
        </row>
        <row r="7375">
          <cell r="E7375" t="str">
            <v>CM00-00-41-014</v>
          </cell>
          <cell r="F7375" t="str">
            <v>Ребойлер/испаритель с горючими продуктами с площадью поверхности теплообмена свыше 3000 м2 с рабочим давлением от 16 до 40 кгс/см2</v>
          </cell>
          <cell r="G7375" t="str">
            <v>Reboiler/vaporizer with combustible products with heat exchange surface area over 3000 m2, with operating pressure from 16 to 40 kgf/cm2</v>
          </cell>
          <cell r="H7375" t="str">
            <v>шт.</v>
          </cell>
          <cell r="I7375" t="str">
            <v>pcs.</v>
          </cell>
          <cell r="J7375">
            <v>0</v>
          </cell>
          <cell r="K7375">
            <v>0</v>
          </cell>
          <cell r="L7375" t="str">
            <v>KQ-98-00</v>
          </cell>
          <cell r="M7375" t="str">
            <v>ПНР, без ед. изм.</v>
          </cell>
          <cell r="N7375">
            <v>0</v>
          </cell>
          <cell r="O7375" t="str">
            <v>KQ-98-12</v>
          </cell>
          <cell r="P7375" t="str">
            <v>ПНР статического оборудования, шт.</v>
          </cell>
          <cell r="Q7375">
            <v>1</v>
          </cell>
        </row>
        <row r="7376">
          <cell r="E7376" t="str">
            <v>CM00-00-41-015</v>
          </cell>
          <cell r="F7376" t="str">
            <v>Ребойлер/испаритель с горючими продуктами с площадью поверхности теплообмена свыше 3000 м2 с рабочим давлением от 40 до 63 кгс/см2</v>
          </cell>
          <cell r="G7376" t="str">
            <v>Reboiler/vaporizer with combustible products with heat exchange surface area over 3000 m2, with operating pressure from 40 to 63 kgf/cm2</v>
          </cell>
          <cell r="H7376" t="str">
            <v>шт.</v>
          </cell>
          <cell r="I7376" t="str">
            <v>pcs.</v>
          </cell>
          <cell r="J7376">
            <v>0</v>
          </cell>
          <cell r="K7376">
            <v>0</v>
          </cell>
          <cell r="L7376" t="str">
            <v>KQ-98-00</v>
          </cell>
          <cell r="M7376" t="str">
            <v>ПНР, без ед. изм.</v>
          </cell>
          <cell r="N7376">
            <v>0</v>
          </cell>
          <cell r="O7376" t="str">
            <v>KQ-98-12</v>
          </cell>
          <cell r="P7376" t="str">
            <v>ПНР статического оборудования, шт.</v>
          </cell>
          <cell r="Q7376">
            <v>1</v>
          </cell>
        </row>
        <row r="7377">
          <cell r="E7377" t="str">
            <v>CM00-00-41-016</v>
          </cell>
          <cell r="F7377" t="str">
            <v>Ребойлер/испаритель с горючими продуктами с площадью поверхности теплообмена свыше 3000 м2 с рабочим давлением свыше 63 кгс/см2</v>
          </cell>
          <cell r="G7377" t="str">
            <v>Reboiler/vaporizer with combustible products with heat exchange surface area over 3000 m2, with operating pressure over 63 kgf/cm2</v>
          </cell>
          <cell r="H7377" t="str">
            <v>шт.</v>
          </cell>
          <cell r="I7377" t="str">
            <v>pcs.</v>
          </cell>
          <cell r="J7377">
            <v>0</v>
          </cell>
          <cell r="K7377">
            <v>0</v>
          </cell>
          <cell r="L7377" t="str">
            <v>KQ-98-00</v>
          </cell>
          <cell r="M7377" t="str">
            <v>ПНР, без ед. изм.</v>
          </cell>
          <cell r="N7377">
            <v>0</v>
          </cell>
          <cell r="O7377" t="str">
            <v>KQ-98-12</v>
          </cell>
          <cell r="P7377" t="str">
            <v>ПНР статического оборудования, шт.</v>
          </cell>
          <cell r="Q7377">
            <v>1</v>
          </cell>
        </row>
        <row r="7378">
          <cell r="E7378" t="str">
            <v>CM00-00-42</v>
          </cell>
          <cell r="F7378" t="str">
            <v>Ребойлеры/испарители с негорючими опасными продуктами</v>
          </cell>
          <cell r="G7378" t="str">
            <v>Reboilers/vaporizers with non-combustible hazardous products</v>
          </cell>
        </row>
        <row r="7379">
          <cell r="E7379" t="str">
            <v>CM00-00-42-001</v>
          </cell>
          <cell r="F7379" t="str">
            <v>Ребойлер/испаритель с негорючими опасными продуктами с площадью поверхности теплообмена до 330 м2 с рабочим давлением до 16 кгс/см2</v>
          </cell>
          <cell r="G7379" t="str">
            <v>Reboiler/vaporizer with non-combustible hazardous products with heat exchange surface area up to 330 m2, with operating pressure up to 16 kgf/cm2</v>
          </cell>
          <cell r="H7379" t="str">
            <v>шт.</v>
          </cell>
          <cell r="I7379" t="str">
            <v>pcs.</v>
          </cell>
          <cell r="J7379">
            <v>0</v>
          </cell>
          <cell r="K7379">
            <v>0</v>
          </cell>
          <cell r="L7379" t="str">
            <v>KQ-98-00</v>
          </cell>
          <cell r="M7379" t="str">
            <v>ПНР, без ед. изм.</v>
          </cell>
          <cell r="N7379">
            <v>0</v>
          </cell>
          <cell r="O7379" t="str">
            <v>KQ-98-12</v>
          </cell>
          <cell r="P7379" t="str">
            <v>ПНР статического оборудования, шт.</v>
          </cell>
          <cell r="Q7379">
            <v>1</v>
          </cell>
        </row>
        <row r="7380">
          <cell r="E7380" t="str">
            <v>CM00-00-42-002</v>
          </cell>
          <cell r="F7380" t="str">
            <v>Ребойлер/испаритель с негорючими опасными продуктами с площадью поверхности теплообмена до 330 м2 с рабочим давлением от 16 до 40 кгс/см2</v>
          </cell>
          <cell r="G7380" t="str">
            <v>Reboiler/vaporizer with non-combustible hazardous products with heat exchange surface area up to 330 m2, with operating pressure from 16 to 40 kgf/cm2</v>
          </cell>
          <cell r="H7380" t="str">
            <v>шт.</v>
          </cell>
          <cell r="I7380" t="str">
            <v>pcs.</v>
          </cell>
          <cell r="J7380">
            <v>0</v>
          </cell>
          <cell r="K7380">
            <v>0</v>
          </cell>
          <cell r="L7380" t="str">
            <v>KQ-98-00</v>
          </cell>
          <cell r="M7380" t="str">
            <v>ПНР, без ед. изм.</v>
          </cell>
          <cell r="N7380">
            <v>0</v>
          </cell>
          <cell r="O7380" t="str">
            <v>KQ-98-12</v>
          </cell>
          <cell r="P7380" t="str">
            <v>ПНР статического оборудования, шт.</v>
          </cell>
          <cell r="Q7380">
            <v>1</v>
          </cell>
        </row>
        <row r="7381">
          <cell r="E7381" t="str">
            <v>CM00-00-42-003</v>
          </cell>
          <cell r="F7381" t="str">
            <v>Ребойлер/испаритель с негорючими опасными продуктами с площадью поверхности теплообмена до 330 м2 с рабочим давлением от 40 до 63 кгс/см2</v>
          </cell>
          <cell r="G7381" t="str">
            <v>Reboiler/vaporizer with non-combustible hazardous products with heat exchange surface area up to 330 m2, with operating pressure from 40 to 63 kgf/cm2</v>
          </cell>
          <cell r="H7381" t="str">
            <v>шт.</v>
          </cell>
          <cell r="I7381" t="str">
            <v>pcs.</v>
          </cell>
          <cell r="J7381">
            <v>0</v>
          </cell>
          <cell r="K7381">
            <v>0</v>
          </cell>
          <cell r="L7381" t="str">
            <v>KQ-98-00</v>
          </cell>
          <cell r="M7381" t="str">
            <v>ПНР, без ед. изм.</v>
          </cell>
          <cell r="N7381">
            <v>0</v>
          </cell>
          <cell r="O7381" t="str">
            <v>KQ-98-12</v>
          </cell>
          <cell r="P7381" t="str">
            <v>ПНР статического оборудования, шт.</v>
          </cell>
          <cell r="Q7381">
            <v>1</v>
          </cell>
        </row>
        <row r="7382">
          <cell r="E7382" t="str">
            <v>CM00-00-42-004</v>
          </cell>
          <cell r="F7382" t="str">
            <v>Ребойлер/испаритель с негорючими опасными продуктами с площадью поверхности теплообмена до 330 м2 с рабочим давлением свыше 63 кгс/см2</v>
          </cell>
          <cell r="G7382" t="str">
            <v>Reboiler/vaporizer with non-combustible hazardous products with heat exchange surface area up to 330 m2, with operating pressure over 63 kgf/cm2</v>
          </cell>
          <cell r="H7382" t="str">
            <v>шт.</v>
          </cell>
          <cell r="I7382" t="str">
            <v>pcs.</v>
          </cell>
          <cell r="J7382">
            <v>0</v>
          </cell>
          <cell r="K7382">
            <v>0</v>
          </cell>
          <cell r="L7382" t="str">
            <v>KQ-98-00</v>
          </cell>
          <cell r="M7382" t="str">
            <v>ПНР, без ед. изм.</v>
          </cell>
          <cell r="N7382">
            <v>0</v>
          </cell>
          <cell r="O7382" t="str">
            <v>KQ-98-12</v>
          </cell>
          <cell r="P7382" t="str">
            <v>ПНР статического оборудования, шт.</v>
          </cell>
          <cell r="Q7382">
            <v>1</v>
          </cell>
        </row>
        <row r="7383">
          <cell r="E7383" t="str">
            <v>CM00-00-42-005</v>
          </cell>
          <cell r="F7383" t="str">
            <v>Ребойлер/испаритель с негорючими опасными продуктами с площадью поверхности теплообмена от 330 до 700 м2 с рабочим давлением до 16 кгс/см2</v>
          </cell>
          <cell r="G7383" t="str">
            <v>Reboiler/vaporizer with non-combustible hazardous products with heat exchange surface area from 330 to 700 m2, with operating pressure up to 16 kgf/cm2</v>
          </cell>
          <cell r="H7383" t="str">
            <v>шт.</v>
          </cell>
          <cell r="I7383" t="str">
            <v>pcs.</v>
          </cell>
          <cell r="J7383">
            <v>0</v>
          </cell>
          <cell r="K7383">
            <v>0</v>
          </cell>
          <cell r="L7383" t="str">
            <v>KQ-98-00</v>
          </cell>
          <cell r="M7383" t="str">
            <v>ПНР, без ед. изм.</v>
          </cell>
          <cell r="N7383">
            <v>0</v>
          </cell>
          <cell r="O7383" t="str">
            <v>KQ-98-12</v>
          </cell>
          <cell r="P7383" t="str">
            <v>ПНР статического оборудования, шт.</v>
          </cell>
          <cell r="Q7383">
            <v>1</v>
          </cell>
        </row>
        <row r="7384">
          <cell r="E7384" t="str">
            <v>CM00-00-42-006</v>
          </cell>
          <cell r="F7384" t="str">
            <v>Ребойлер/испаритель с негорючими опасными продуктами с площадью поверхности теплообмена от 330 до 700 м2 с рабочим давлением от 16 до 40 кгс/см2</v>
          </cell>
          <cell r="G7384" t="str">
            <v>Reboiler/vaporizer with non-combustible hazardous products with heat exchange surface area from 330 to 700 m2, with operating pressure from 16 to 40 kgf/cm2</v>
          </cell>
          <cell r="H7384" t="str">
            <v>шт.</v>
          </cell>
          <cell r="I7384" t="str">
            <v>pcs.</v>
          </cell>
          <cell r="J7384">
            <v>0</v>
          </cell>
          <cell r="K7384">
            <v>0</v>
          </cell>
          <cell r="L7384" t="str">
            <v>KQ-98-00</v>
          </cell>
          <cell r="M7384" t="str">
            <v>ПНР, без ед. изм.</v>
          </cell>
          <cell r="N7384">
            <v>0</v>
          </cell>
          <cell r="O7384" t="str">
            <v>KQ-98-12</v>
          </cell>
          <cell r="P7384" t="str">
            <v>ПНР статического оборудования, шт.</v>
          </cell>
          <cell r="Q7384">
            <v>1</v>
          </cell>
        </row>
        <row r="7385">
          <cell r="E7385" t="str">
            <v>CM00-00-42-007</v>
          </cell>
          <cell r="F7385" t="str">
            <v>Ребойлер/испаритель с негорючими опасными продуктами с площадью поверхности теплообмена от 330 до 700 м2 с рабочим давлением от 40 до 63 кгс/см2</v>
          </cell>
          <cell r="G7385" t="str">
            <v>Reboiler/vaporizer with non-combustible hazardous products with heat exchange surface area from 330 to 700 m2, with operating pressure from 40 to 63 kgf/cm2</v>
          </cell>
          <cell r="H7385" t="str">
            <v>шт.</v>
          </cell>
          <cell r="I7385" t="str">
            <v>pcs.</v>
          </cell>
          <cell r="J7385">
            <v>0</v>
          </cell>
          <cell r="K7385">
            <v>0</v>
          </cell>
          <cell r="L7385" t="str">
            <v>KQ-98-00</v>
          </cell>
          <cell r="M7385" t="str">
            <v>ПНР, без ед. изм.</v>
          </cell>
          <cell r="N7385">
            <v>0</v>
          </cell>
          <cell r="O7385" t="str">
            <v>KQ-98-12</v>
          </cell>
          <cell r="P7385" t="str">
            <v>ПНР статического оборудования, шт.</v>
          </cell>
          <cell r="Q7385">
            <v>1</v>
          </cell>
        </row>
        <row r="7386">
          <cell r="E7386" t="str">
            <v>CM00-00-42-008</v>
          </cell>
          <cell r="F7386" t="str">
            <v>Ребойлер/испаритель с негорючими опасными продуктами с площадью поверхности теплообмена от 330 до 700 м2 с рабочим давлением свыше 63 кгс/см2</v>
          </cell>
          <cell r="G7386" t="str">
            <v>Reboiler/vaporizer with non-combustible hazardous products with heat exchange surface area from 330 to 700 m2, with operating pressure over 63 kgf/cm2</v>
          </cell>
          <cell r="H7386" t="str">
            <v>шт.</v>
          </cell>
          <cell r="I7386" t="str">
            <v>pcs.</v>
          </cell>
          <cell r="J7386">
            <v>0</v>
          </cell>
          <cell r="K7386">
            <v>0</v>
          </cell>
          <cell r="L7386" t="str">
            <v>KQ-98-00</v>
          </cell>
          <cell r="M7386" t="str">
            <v>ПНР, без ед. изм.</v>
          </cell>
          <cell r="N7386">
            <v>0</v>
          </cell>
          <cell r="O7386" t="str">
            <v>KQ-98-12</v>
          </cell>
          <cell r="P7386" t="str">
            <v>ПНР статического оборудования, шт.</v>
          </cell>
          <cell r="Q7386">
            <v>1</v>
          </cell>
        </row>
        <row r="7387">
          <cell r="E7387" t="str">
            <v>CM00-00-42-009</v>
          </cell>
          <cell r="F7387" t="str">
            <v>Ребойлер/испаритель с негорючими опасными продуктами с площадью поверхности теплообмена от 700 до 3000 м2 с рабочим давлением до 16 кгс/см2</v>
          </cell>
          <cell r="G7387" t="str">
            <v>Reboiler/vaporizer with non-combustible hazardous products with heat exchange surface area from 700 to 3000 m2, with operating pressure up to 16 kgf/cm2</v>
          </cell>
          <cell r="H7387" t="str">
            <v>шт.</v>
          </cell>
          <cell r="I7387" t="str">
            <v>pcs.</v>
          </cell>
          <cell r="J7387">
            <v>0</v>
          </cell>
          <cell r="K7387">
            <v>0</v>
          </cell>
          <cell r="L7387" t="str">
            <v>KQ-98-00</v>
          </cell>
          <cell r="M7387" t="str">
            <v>ПНР, без ед. изм.</v>
          </cell>
          <cell r="N7387">
            <v>0</v>
          </cell>
          <cell r="O7387" t="str">
            <v>KQ-98-12</v>
          </cell>
          <cell r="P7387" t="str">
            <v>ПНР статического оборудования, шт.</v>
          </cell>
          <cell r="Q7387">
            <v>1</v>
          </cell>
        </row>
        <row r="7388">
          <cell r="E7388" t="str">
            <v>CM00-00-42-010</v>
          </cell>
          <cell r="F7388" t="str">
            <v>Ребойлер/испаритель с негорючими опасными продуктами с площадью поверхности теплообмена от 700 до 3000 м2 с рабочим давлением от 16 до 40 кгс/см2</v>
          </cell>
          <cell r="G7388" t="str">
            <v>Reboiler/vaporizer with non-combustible hazardous products with heat exchange surface area from 700 to 3000 m2, with operating pressure from 16 to 40 kgf/cm2</v>
          </cell>
          <cell r="H7388" t="str">
            <v>шт.</v>
          </cell>
          <cell r="I7388" t="str">
            <v>pcs.</v>
          </cell>
          <cell r="J7388">
            <v>0</v>
          </cell>
          <cell r="K7388">
            <v>0</v>
          </cell>
          <cell r="L7388" t="str">
            <v>KQ-98-00</v>
          </cell>
          <cell r="M7388" t="str">
            <v>ПНР, без ед. изм.</v>
          </cell>
          <cell r="N7388">
            <v>0</v>
          </cell>
          <cell r="O7388" t="str">
            <v>KQ-98-12</v>
          </cell>
          <cell r="P7388" t="str">
            <v>ПНР статического оборудования, шт.</v>
          </cell>
          <cell r="Q7388">
            <v>1</v>
          </cell>
        </row>
        <row r="7389">
          <cell r="E7389" t="str">
            <v>CM00-00-42-011</v>
          </cell>
          <cell r="F7389" t="str">
            <v>Ребойлер/испаритель с негорючими опасными продуктами с площадью поверхности теплообмена от 700 до 3000 м2 с рабочим давлением от 40 до 63 кгс/см2</v>
          </cell>
          <cell r="G7389" t="str">
            <v>Reboiler/vaporizer with non-combustible hazardous products with heat exchange surface area from 700 to 3000 m2, with operating pressure from 40 to 63 kgf/cm2</v>
          </cell>
          <cell r="H7389" t="str">
            <v>шт.</v>
          </cell>
          <cell r="I7389" t="str">
            <v>pcs.</v>
          </cell>
          <cell r="J7389">
            <v>0</v>
          </cell>
          <cell r="K7389">
            <v>0</v>
          </cell>
          <cell r="L7389" t="str">
            <v>KQ-98-00</v>
          </cell>
          <cell r="M7389" t="str">
            <v>ПНР, без ед. изм.</v>
          </cell>
          <cell r="N7389">
            <v>0</v>
          </cell>
          <cell r="O7389" t="str">
            <v>KQ-98-12</v>
          </cell>
          <cell r="P7389" t="str">
            <v>ПНР статического оборудования, шт.</v>
          </cell>
          <cell r="Q7389">
            <v>1</v>
          </cell>
        </row>
        <row r="7390">
          <cell r="E7390" t="str">
            <v>CM00-00-42-012</v>
          </cell>
          <cell r="F7390" t="str">
            <v>Ребойлер/испаритель с негорючими опасными продуктами с площадью поверхности теплообмена от 700 до 3000 м2 с рабочим давлением свыше 63 кгс/см2</v>
          </cell>
          <cell r="G7390" t="str">
            <v>Reboiler/vaporizer with non-combustible hazardous products with heat exchange surface area from 700 to 3000 m2, with operating pressure over 63 kgf/cm2</v>
          </cell>
          <cell r="H7390" t="str">
            <v>шт.</v>
          </cell>
          <cell r="I7390" t="str">
            <v>pcs.</v>
          </cell>
          <cell r="J7390">
            <v>0</v>
          </cell>
          <cell r="K7390">
            <v>0</v>
          </cell>
          <cell r="L7390" t="str">
            <v>KQ-98-00</v>
          </cell>
          <cell r="M7390" t="str">
            <v>ПНР, без ед. изм.</v>
          </cell>
          <cell r="N7390">
            <v>0</v>
          </cell>
          <cell r="O7390" t="str">
            <v>KQ-98-12</v>
          </cell>
          <cell r="P7390" t="str">
            <v>ПНР статического оборудования, шт.</v>
          </cell>
          <cell r="Q7390">
            <v>1</v>
          </cell>
        </row>
        <row r="7391">
          <cell r="E7391" t="str">
            <v>CM00-00-42-013</v>
          </cell>
          <cell r="F7391" t="str">
            <v>Ребойлер/испаритель с негорючими опасными продуктами с площадью поверхности теплообмена свыше 3000 м2 с рабочим давлением до 16 кгс/см2</v>
          </cell>
          <cell r="G7391" t="str">
            <v>Reboiler/vaporizer with non-combustible hazardous products with heat exchange surface area over 3000 m2, with operating pressure up to 16 kgf/cm2</v>
          </cell>
          <cell r="H7391" t="str">
            <v>шт.</v>
          </cell>
          <cell r="I7391" t="str">
            <v>pcs.</v>
          </cell>
          <cell r="J7391">
            <v>0</v>
          </cell>
          <cell r="K7391">
            <v>0</v>
          </cell>
          <cell r="L7391" t="str">
            <v>KQ-98-00</v>
          </cell>
          <cell r="M7391" t="str">
            <v>ПНР, без ед. изм.</v>
          </cell>
          <cell r="N7391">
            <v>0</v>
          </cell>
          <cell r="O7391" t="str">
            <v>KQ-98-12</v>
          </cell>
          <cell r="P7391" t="str">
            <v>ПНР статического оборудования, шт.</v>
          </cell>
          <cell r="Q7391">
            <v>1</v>
          </cell>
        </row>
        <row r="7392">
          <cell r="E7392" t="str">
            <v>CM00-00-42-014</v>
          </cell>
          <cell r="F7392" t="str">
            <v>Ребойлер/испаритель с негорючими опасными продуктами с площадью поверхности теплообмена свыше 3000 м2 с рабочим давлением от 16 до 40 кгс/см2</v>
          </cell>
          <cell r="G7392" t="str">
            <v>Reboiler/vaporizer with non-combustible hazardous products with heat exchange surface area over 3000 m2, with operating pressure from 16 to 40 kgf/cm2</v>
          </cell>
          <cell r="H7392" t="str">
            <v>шт.</v>
          </cell>
          <cell r="I7392" t="str">
            <v>pcs.</v>
          </cell>
          <cell r="J7392">
            <v>0</v>
          </cell>
          <cell r="K7392">
            <v>0</v>
          </cell>
          <cell r="L7392" t="str">
            <v>KQ-98-00</v>
          </cell>
          <cell r="M7392" t="str">
            <v>ПНР, без ед. изм.</v>
          </cell>
          <cell r="N7392">
            <v>0</v>
          </cell>
          <cell r="O7392" t="str">
            <v>KQ-98-12</v>
          </cell>
          <cell r="P7392" t="str">
            <v>ПНР статического оборудования, шт.</v>
          </cell>
          <cell r="Q7392">
            <v>1</v>
          </cell>
        </row>
        <row r="7393">
          <cell r="E7393" t="str">
            <v>CM00-00-42-015</v>
          </cell>
          <cell r="F7393" t="str">
            <v>Ребойлер/испаритель с негорючими опасными продуктами с площадью поверхности теплообмена свыше 3000 м2 с рабочим давлением от 40 до 63 кгс/см2</v>
          </cell>
          <cell r="G7393" t="str">
            <v>Reboiler/vaporizer with non-combustible hazardous products with heat exchange surface area over 3000 m2, with operating pressure from 40 to 63 kgf/cm2</v>
          </cell>
          <cell r="H7393" t="str">
            <v>шт.</v>
          </cell>
          <cell r="I7393" t="str">
            <v>pcs.</v>
          </cell>
          <cell r="J7393">
            <v>0</v>
          </cell>
          <cell r="K7393">
            <v>0</v>
          </cell>
          <cell r="L7393" t="str">
            <v>KQ-98-00</v>
          </cell>
          <cell r="M7393" t="str">
            <v>ПНР, без ед. изм.</v>
          </cell>
          <cell r="N7393">
            <v>0</v>
          </cell>
          <cell r="O7393" t="str">
            <v>KQ-98-12</v>
          </cell>
          <cell r="P7393" t="str">
            <v>ПНР статического оборудования, шт.</v>
          </cell>
          <cell r="Q7393">
            <v>1</v>
          </cell>
        </row>
        <row r="7394">
          <cell r="E7394" t="str">
            <v>CM00-00-42-016</v>
          </cell>
          <cell r="F7394" t="str">
            <v>Ребойлер/испаритель с негорючими опасными продуктами с площадью поверхности теплообмена свыше 3000 м2 с рабочим давлением свыше 63 кгс/см2</v>
          </cell>
          <cell r="G7394" t="str">
            <v>Reboiler/vaporizer with non-combustible hazardous products with heat exchange surface area over 3000 m2, with operating pressure over 63 kgf/cm2</v>
          </cell>
          <cell r="H7394" t="str">
            <v>шт.</v>
          </cell>
          <cell r="I7394" t="str">
            <v>pcs.</v>
          </cell>
          <cell r="J7394">
            <v>0</v>
          </cell>
          <cell r="K7394">
            <v>0</v>
          </cell>
          <cell r="L7394" t="str">
            <v>KQ-98-00</v>
          </cell>
          <cell r="M7394" t="str">
            <v>ПНР, без ед. изм.</v>
          </cell>
          <cell r="N7394">
            <v>0</v>
          </cell>
          <cell r="O7394" t="str">
            <v>KQ-98-12</v>
          </cell>
          <cell r="P7394" t="str">
            <v>ПНР статического оборудования, шт.</v>
          </cell>
          <cell r="Q7394">
            <v>1</v>
          </cell>
        </row>
        <row r="7395">
          <cell r="E7395" t="str">
            <v>CM00-00-43</v>
          </cell>
          <cell r="F7395" t="str">
            <v>Ребойлеры/испарители с негорючими инертными продуктами</v>
          </cell>
          <cell r="G7395" t="str">
            <v>Reboilers/vaporizers with non-combustible inert products</v>
          </cell>
        </row>
        <row r="7396">
          <cell r="E7396" t="str">
            <v>CM00-00-43-001</v>
          </cell>
          <cell r="F7396" t="str">
            <v>Ребойлер/испаритель с негорючими инертными продуктами с площадью поверхности теплообмена до 330 м2 с рабочим давлением до 16 кгс/см2</v>
          </cell>
          <cell r="G7396" t="str">
            <v>Reboiler/vaporizer with non-combustible inert products with heat exchange surface area up to 330 m2, with operating pressure up to 16 kgf/cm2</v>
          </cell>
          <cell r="H7396" t="str">
            <v>шт.</v>
          </cell>
          <cell r="I7396" t="str">
            <v>pcs.</v>
          </cell>
          <cell r="J7396">
            <v>0</v>
          </cell>
          <cell r="K7396">
            <v>0</v>
          </cell>
          <cell r="L7396" t="str">
            <v>KQ-98-00</v>
          </cell>
          <cell r="M7396" t="str">
            <v>ПНР, без ед. изм.</v>
          </cell>
          <cell r="N7396">
            <v>0</v>
          </cell>
          <cell r="O7396" t="str">
            <v>KQ-98-12</v>
          </cell>
          <cell r="P7396" t="str">
            <v>ПНР статического оборудования, шт.</v>
          </cell>
          <cell r="Q7396">
            <v>1</v>
          </cell>
        </row>
        <row r="7397">
          <cell r="E7397" t="str">
            <v>CM00-00-43-002</v>
          </cell>
          <cell r="F7397" t="str">
            <v>Ребойлер/испаритель с негорючими инертными продуктами с площадью поверхности теплообмена до 330 м2 с рабочим давлением от 16 до 40 кгс/см2</v>
          </cell>
          <cell r="G7397" t="str">
            <v>Reboiler/vaporizer with non-combustible inert products with heat exchange surface area up to 330 m2, with operating pressure from 16 to 40 kgf/cm2</v>
          </cell>
          <cell r="H7397" t="str">
            <v>шт.</v>
          </cell>
          <cell r="I7397" t="str">
            <v>pcs.</v>
          </cell>
          <cell r="J7397">
            <v>0</v>
          </cell>
          <cell r="K7397">
            <v>0</v>
          </cell>
          <cell r="L7397" t="str">
            <v>KQ-98-00</v>
          </cell>
          <cell r="M7397" t="str">
            <v>ПНР, без ед. изм.</v>
          </cell>
          <cell r="N7397">
            <v>0</v>
          </cell>
          <cell r="O7397" t="str">
            <v>KQ-98-12</v>
          </cell>
          <cell r="P7397" t="str">
            <v>ПНР статического оборудования, шт.</v>
          </cell>
          <cell r="Q7397">
            <v>1</v>
          </cell>
        </row>
        <row r="7398">
          <cell r="E7398" t="str">
            <v>CM00-00-43-003</v>
          </cell>
          <cell r="F7398" t="str">
            <v>Ребойлер/испаритель с негорючими инертными продуктами с площадью поверхности теплообмена до 330 м2 с рабочим давлением от 40 до 63 кгс/см2</v>
          </cell>
          <cell r="G7398" t="str">
            <v>Reboiler/vaporizer with non-combustible inert products with heat exchange surface area up to 330 m2, with operating pressure from 40 to 63 kgf/cm2</v>
          </cell>
          <cell r="H7398" t="str">
            <v>шт.</v>
          </cell>
          <cell r="I7398" t="str">
            <v>pcs.</v>
          </cell>
          <cell r="J7398">
            <v>0</v>
          </cell>
          <cell r="K7398">
            <v>0</v>
          </cell>
          <cell r="L7398" t="str">
            <v>KQ-98-00</v>
          </cell>
          <cell r="M7398" t="str">
            <v>ПНР, без ед. изм.</v>
          </cell>
          <cell r="N7398">
            <v>0</v>
          </cell>
          <cell r="O7398" t="str">
            <v>KQ-98-12</v>
          </cell>
          <cell r="P7398" t="str">
            <v>ПНР статического оборудования, шт.</v>
          </cell>
          <cell r="Q7398">
            <v>1</v>
          </cell>
        </row>
        <row r="7399">
          <cell r="E7399" t="str">
            <v>CM00-00-43-004</v>
          </cell>
          <cell r="F7399" t="str">
            <v>Ребойлер/испаритель с негорючими инертными продуктами с площадью поверхности теплообмена до 330 м2 с рабочим давлением свыше 63 кгс/см2</v>
          </cell>
          <cell r="G7399" t="str">
            <v>Reboiler/vaporizer with non-combustible inert products with heat exchange surface area up to 330 m2, with operating pressure over 63 kgf/cm2</v>
          </cell>
          <cell r="H7399" t="str">
            <v>шт.</v>
          </cell>
          <cell r="I7399" t="str">
            <v>pcs.</v>
          </cell>
          <cell r="J7399">
            <v>0</v>
          </cell>
          <cell r="K7399">
            <v>0</v>
          </cell>
          <cell r="L7399" t="str">
            <v>KQ-98-00</v>
          </cell>
          <cell r="M7399" t="str">
            <v>ПНР, без ед. изм.</v>
          </cell>
          <cell r="N7399">
            <v>0</v>
          </cell>
          <cell r="O7399" t="str">
            <v>KQ-98-12</v>
          </cell>
          <cell r="P7399" t="str">
            <v>ПНР статического оборудования, шт.</v>
          </cell>
          <cell r="Q7399">
            <v>1</v>
          </cell>
        </row>
        <row r="7400">
          <cell r="E7400" t="str">
            <v>CM00-00-43-005</v>
          </cell>
          <cell r="F7400" t="str">
            <v>Ребойлер/испаритель с негорючими инертными продуктами с площадью поверхности теплообмена от 330 до 700 м2 с рабочим давлением до 16 кгс/см2</v>
          </cell>
          <cell r="G7400" t="str">
            <v>Reboiler/vaporizer with non-combustible inert products with heat exchange surface area from 330 to 700 m2, with operating pressure up to 16 kgf/cm2</v>
          </cell>
          <cell r="H7400" t="str">
            <v>шт.</v>
          </cell>
          <cell r="I7400" t="str">
            <v>pcs.</v>
          </cell>
          <cell r="J7400">
            <v>0</v>
          </cell>
          <cell r="K7400">
            <v>0</v>
          </cell>
          <cell r="L7400" t="str">
            <v>KQ-98-00</v>
          </cell>
          <cell r="M7400" t="str">
            <v>ПНР, без ед. изм.</v>
          </cell>
          <cell r="N7400">
            <v>0</v>
          </cell>
          <cell r="O7400" t="str">
            <v>KQ-98-12</v>
          </cell>
          <cell r="P7400" t="str">
            <v>ПНР статического оборудования, шт.</v>
          </cell>
          <cell r="Q7400">
            <v>1</v>
          </cell>
        </row>
        <row r="7401">
          <cell r="E7401" t="str">
            <v>CM00-00-43-006</v>
          </cell>
          <cell r="F7401" t="str">
            <v>Ребойлер/испаритель с негорючими инертными продуктами с площадью поверхности теплообмена от 330 до 700 м2 с рабочим давлением от 16 до 40 кгс/см2</v>
          </cell>
          <cell r="G7401" t="str">
            <v>Reboiler/vaporizer with non-combustible inert products with heat exchange surface area from 330 to 700 m2, with operating pressure from 16 to 40 kgf/cm2</v>
          </cell>
          <cell r="H7401" t="str">
            <v>шт.</v>
          </cell>
          <cell r="I7401" t="str">
            <v>pcs.</v>
          </cell>
          <cell r="J7401">
            <v>0</v>
          </cell>
          <cell r="K7401">
            <v>0</v>
          </cell>
          <cell r="L7401" t="str">
            <v>KQ-98-00</v>
          </cell>
          <cell r="M7401" t="str">
            <v>ПНР, без ед. изм.</v>
          </cell>
          <cell r="N7401">
            <v>0</v>
          </cell>
          <cell r="O7401" t="str">
            <v>KQ-98-12</v>
          </cell>
          <cell r="P7401" t="str">
            <v>ПНР статического оборудования, шт.</v>
          </cell>
          <cell r="Q7401">
            <v>1</v>
          </cell>
        </row>
        <row r="7402">
          <cell r="E7402" t="str">
            <v>CM00-00-43-007</v>
          </cell>
          <cell r="F7402" t="str">
            <v>Ребойлер/испаритель с негорючими инертными продуктами с площадью поверхности теплообмена от 330 до 700 м2 с рабочим давлением от 40 до 63 кгс/см2</v>
          </cell>
          <cell r="G7402" t="str">
            <v>Reboiler/vaporizer with non-combustible inert products with heat exchange surface area from 330 to 700 m2, with operating pressure from 40 to 63 kgf/cm2</v>
          </cell>
          <cell r="H7402" t="str">
            <v>шт.</v>
          </cell>
          <cell r="I7402" t="str">
            <v>pcs.</v>
          </cell>
          <cell r="J7402">
            <v>0</v>
          </cell>
          <cell r="K7402">
            <v>0</v>
          </cell>
          <cell r="L7402" t="str">
            <v>KQ-98-00</v>
          </cell>
          <cell r="M7402" t="str">
            <v>ПНР, без ед. изм.</v>
          </cell>
          <cell r="N7402">
            <v>0</v>
          </cell>
          <cell r="O7402" t="str">
            <v>KQ-98-12</v>
          </cell>
          <cell r="P7402" t="str">
            <v>ПНР статического оборудования, шт.</v>
          </cell>
          <cell r="Q7402">
            <v>1</v>
          </cell>
        </row>
        <row r="7403">
          <cell r="E7403" t="str">
            <v>CM00-00-43-008</v>
          </cell>
          <cell r="F7403" t="str">
            <v>Ребойлер/испаритель с негорючими инертными продуктами с площадью поверхности теплообмена от 330 до 700 м2 с рабочим давлением свыше 63 кгс/см2</v>
          </cell>
          <cell r="G7403" t="str">
            <v>Reboiler/vaporizer with non-combustible inert products with heat exchange surface area from 330 to 700 m2, with operating pressure over 63 kgf/cm2</v>
          </cell>
          <cell r="H7403" t="str">
            <v>шт.</v>
          </cell>
          <cell r="I7403" t="str">
            <v>pcs.</v>
          </cell>
          <cell r="J7403">
            <v>0</v>
          </cell>
          <cell r="K7403">
            <v>0</v>
          </cell>
          <cell r="L7403" t="str">
            <v>KQ-98-00</v>
          </cell>
          <cell r="M7403" t="str">
            <v>ПНР, без ед. изм.</v>
          </cell>
          <cell r="N7403">
            <v>0</v>
          </cell>
          <cell r="O7403" t="str">
            <v>KQ-98-12</v>
          </cell>
          <cell r="P7403" t="str">
            <v>ПНР статического оборудования, шт.</v>
          </cell>
          <cell r="Q7403">
            <v>1</v>
          </cell>
        </row>
        <row r="7404">
          <cell r="E7404" t="str">
            <v>CM00-00-43-009</v>
          </cell>
          <cell r="F7404" t="str">
            <v>Ребойлер/испаритель с негорючими инертными продуктами с площадью поверхности теплообмена от 700 до 3000 м2 с рабочим давлением до 16 кгс/см2</v>
          </cell>
          <cell r="G7404" t="str">
            <v>Reboiler/vaporizer with non-combustible inert products with heat exchange surface area from 700 to 3000 m2, with operating pressure up to 16 kgf/cm2</v>
          </cell>
          <cell r="H7404" t="str">
            <v>шт.</v>
          </cell>
          <cell r="I7404" t="str">
            <v>pcs.</v>
          </cell>
          <cell r="J7404">
            <v>0</v>
          </cell>
          <cell r="K7404">
            <v>0</v>
          </cell>
          <cell r="L7404" t="str">
            <v>KQ-98-00</v>
          </cell>
          <cell r="M7404" t="str">
            <v>ПНР, без ед. изм.</v>
          </cell>
          <cell r="N7404">
            <v>0</v>
          </cell>
          <cell r="O7404" t="str">
            <v>KQ-98-12</v>
          </cell>
          <cell r="P7404" t="str">
            <v>ПНР статического оборудования, шт.</v>
          </cell>
          <cell r="Q7404">
            <v>1</v>
          </cell>
        </row>
        <row r="7405">
          <cell r="E7405" t="str">
            <v>CM00-00-43-010</v>
          </cell>
          <cell r="F7405" t="str">
            <v>Ребойлер/испаритель с негорючими инертными продуктами с площадью поверхности теплообмена от 700 до 3000 м2 с рабочим давлением от 16 до 40 кгс/см2</v>
          </cell>
          <cell r="G7405" t="str">
            <v>Reboiler/vaporizer with non-combustible inert products with heat exchange surface area from 700 to 3000 m2, with operating pressure from 16 to 40 kgf/cm2</v>
          </cell>
          <cell r="H7405" t="str">
            <v>шт.</v>
          </cell>
          <cell r="I7405" t="str">
            <v>pcs.</v>
          </cell>
          <cell r="J7405">
            <v>0</v>
          </cell>
          <cell r="K7405">
            <v>0</v>
          </cell>
          <cell r="L7405" t="str">
            <v>KQ-98-00</v>
          </cell>
          <cell r="M7405" t="str">
            <v>ПНР, без ед. изм.</v>
          </cell>
          <cell r="N7405">
            <v>0</v>
          </cell>
          <cell r="O7405" t="str">
            <v>KQ-98-12</v>
          </cell>
          <cell r="P7405" t="str">
            <v>ПНР статического оборудования, шт.</v>
          </cell>
          <cell r="Q7405">
            <v>1</v>
          </cell>
        </row>
        <row r="7406">
          <cell r="E7406" t="str">
            <v>CM00-00-43-011</v>
          </cell>
          <cell r="F7406" t="str">
            <v>Ребойлер/испаритель с негорючими инертными продуктами с площадью поверхности теплообмена от 700 до 3000 м2 с рабочим давлением от 40 до 63 кгс/см2</v>
          </cell>
          <cell r="G7406" t="str">
            <v>Reboiler/vaporizer with non-combustible inert products with heat exchange surface area from 700 to 3000 m2, with operating pressure from 40 to 63 kgf/cm2</v>
          </cell>
          <cell r="H7406" t="str">
            <v>шт.</v>
          </cell>
          <cell r="I7406" t="str">
            <v>pcs.</v>
          </cell>
          <cell r="J7406">
            <v>0</v>
          </cell>
          <cell r="K7406">
            <v>0</v>
          </cell>
          <cell r="L7406" t="str">
            <v>KQ-98-00</v>
          </cell>
          <cell r="M7406" t="str">
            <v>ПНР, без ед. изм.</v>
          </cell>
          <cell r="N7406">
            <v>0</v>
          </cell>
          <cell r="O7406" t="str">
            <v>KQ-98-12</v>
          </cell>
          <cell r="P7406" t="str">
            <v>ПНР статического оборудования, шт.</v>
          </cell>
          <cell r="Q7406">
            <v>1</v>
          </cell>
        </row>
        <row r="7407">
          <cell r="E7407" t="str">
            <v>CM00-00-43-012</v>
          </cell>
          <cell r="F7407" t="str">
            <v>Ребойлер/испаритель с негорючими инертными продуктами с площадью поверхности теплообмена от 700 до 3000 м2 с рабочим давлением свыше 63 кгс/см2</v>
          </cell>
          <cell r="G7407" t="str">
            <v>Reboiler/vaporizer with non-combustible inert products with heat exchange surface area from 700 to 3000 m2, with operating pressure over 63 kgf/cm2</v>
          </cell>
          <cell r="H7407" t="str">
            <v>шт.</v>
          </cell>
          <cell r="I7407" t="str">
            <v>pcs.</v>
          </cell>
          <cell r="J7407">
            <v>0</v>
          </cell>
          <cell r="K7407">
            <v>0</v>
          </cell>
          <cell r="L7407" t="str">
            <v>KQ-98-00</v>
          </cell>
          <cell r="M7407" t="str">
            <v>ПНР, без ед. изм.</v>
          </cell>
          <cell r="N7407">
            <v>0</v>
          </cell>
          <cell r="O7407" t="str">
            <v>KQ-98-12</v>
          </cell>
          <cell r="P7407" t="str">
            <v>ПНР статического оборудования, шт.</v>
          </cell>
          <cell r="Q7407">
            <v>1</v>
          </cell>
        </row>
        <row r="7408">
          <cell r="E7408" t="str">
            <v>CM00-00-43-013</v>
          </cell>
          <cell r="F7408" t="str">
            <v>Ребойлер/испаритель с негорючими инертными продуктами с площадью поверхности теплообмена свыше 3000 м2 с рабочим давлением до 16 кгс/см2</v>
          </cell>
          <cell r="G7408" t="str">
            <v>Reboiler/vaporizer with non-combustible inert products with heat exchange surface area over 3000 m2, with operating pressure up to 16 kgf/cm2</v>
          </cell>
          <cell r="H7408" t="str">
            <v>шт.</v>
          </cell>
          <cell r="I7408" t="str">
            <v>pcs.</v>
          </cell>
          <cell r="J7408">
            <v>0</v>
          </cell>
          <cell r="K7408">
            <v>0</v>
          </cell>
          <cell r="L7408" t="str">
            <v>KQ-98-00</v>
          </cell>
          <cell r="M7408" t="str">
            <v>ПНР, без ед. изм.</v>
          </cell>
          <cell r="N7408">
            <v>0</v>
          </cell>
          <cell r="O7408" t="str">
            <v>KQ-98-12</v>
          </cell>
          <cell r="P7408" t="str">
            <v>ПНР статического оборудования, шт.</v>
          </cell>
          <cell r="Q7408">
            <v>1</v>
          </cell>
        </row>
        <row r="7409">
          <cell r="E7409" t="str">
            <v>CM00-00-43-014</v>
          </cell>
          <cell r="F7409" t="str">
            <v>Ребойлер/испаритель с негорючими инертными продуктами с площадью поверхности теплообмена свыше 3000 м2 с рабочим давлением от 16 до 40 кгс/см2</v>
          </cell>
          <cell r="G7409" t="str">
            <v>Reboiler/vaporizer with non-combustible inert products with heat exchange surface area over 3000 m2, with operating pressure from 16 to 40 kgf/cm2</v>
          </cell>
          <cell r="H7409" t="str">
            <v>шт.</v>
          </cell>
          <cell r="I7409" t="str">
            <v>pcs.</v>
          </cell>
          <cell r="J7409">
            <v>0</v>
          </cell>
          <cell r="K7409">
            <v>0</v>
          </cell>
          <cell r="L7409" t="str">
            <v>KQ-98-00</v>
          </cell>
          <cell r="M7409" t="str">
            <v>ПНР, без ед. изм.</v>
          </cell>
          <cell r="N7409">
            <v>0</v>
          </cell>
          <cell r="O7409" t="str">
            <v>KQ-98-12</v>
          </cell>
          <cell r="P7409" t="str">
            <v>ПНР статического оборудования, шт.</v>
          </cell>
          <cell r="Q7409">
            <v>1</v>
          </cell>
        </row>
        <row r="7410">
          <cell r="E7410" t="str">
            <v>CM00-00-43-015</v>
          </cell>
          <cell r="F7410" t="str">
            <v>Ребойлер/испаритель с негорючими инертными продуктами с площадью поверхности теплообмена свыше 3000 м2 с рабочим давлением от 40 до 63 кгс/см2</v>
          </cell>
          <cell r="G7410" t="str">
            <v>Reboiler/vaporizer with non-combustible inert products with heat exchange surface area over 3000 m2, with operating pressure from 40 to 63 kgf/cm2</v>
          </cell>
          <cell r="H7410" t="str">
            <v>шт.</v>
          </cell>
          <cell r="I7410" t="str">
            <v>pcs.</v>
          </cell>
          <cell r="J7410">
            <v>0</v>
          </cell>
          <cell r="K7410">
            <v>0</v>
          </cell>
          <cell r="L7410" t="str">
            <v>KQ-98-00</v>
          </cell>
          <cell r="M7410" t="str">
            <v>ПНР, без ед. изм.</v>
          </cell>
          <cell r="N7410">
            <v>0</v>
          </cell>
          <cell r="O7410" t="str">
            <v>KQ-98-12</v>
          </cell>
          <cell r="P7410" t="str">
            <v>ПНР статического оборудования, шт.</v>
          </cell>
          <cell r="Q7410">
            <v>1</v>
          </cell>
        </row>
        <row r="7411">
          <cell r="E7411" t="str">
            <v>CM00-00-43-016</v>
          </cell>
          <cell r="F7411" t="str">
            <v>Ребойлер/испаритель с негорючими инертными продуктами с площадью поверхности теплообмена свыше 3000 м2 с рабочим давлением свыше 63 кгс/см2</v>
          </cell>
          <cell r="G7411" t="str">
            <v>Reboiler/vaporizer with non-combustible inert products with heat exchange surface area over 3000 m2, with operating pressure over 63 kgf/cm2</v>
          </cell>
          <cell r="H7411" t="str">
            <v>шт.</v>
          </cell>
          <cell r="I7411" t="str">
            <v>pcs.</v>
          </cell>
          <cell r="J7411">
            <v>0</v>
          </cell>
          <cell r="K7411">
            <v>0</v>
          </cell>
          <cell r="L7411" t="str">
            <v>KQ-98-00</v>
          </cell>
          <cell r="M7411" t="str">
            <v>ПНР, без ед. изм.</v>
          </cell>
          <cell r="N7411">
            <v>0</v>
          </cell>
          <cell r="O7411" t="str">
            <v>KQ-98-12</v>
          </cell>
          <cell r="P7411" t="str">
            <v>ПНР статического оборудования, шт.</v>
          </cell>
          <cell r="Q7411">
            <v>1</v>
          </cell>
        </row>
        <row r="7412">
          <cell r="E7412" t="str">
            <v>CM00-00-60</v>
          </cell>
          <cell r="F7412" t="str">
            <v>Насосы перекачивающие горючие/опасные продукты</v>
          </cell>
          <cell r="G7412" t="str">
            <v>Pumps to transfer combustible / hazardous products</v>
          </cell>
        </row>
        <row r="7413">
          <cell r="E7413" t="str">
            <v>CM00-00-60-001</v>
          </cell>
          <cell r="F7413" t="str">
            <v>Насосы (центробежные, консольные, винтовые, шестеренчатые) перекачивающие горючие/опасные продукты с потребляемой мощностью до 20 кВт</v>
          </cell>
          <cell r="G7413" t="str">
            <v>Pumps (centrifugal, cantilever, screw-type, gear-type) to transfer combustible / hazardous products, with power demand up to 20 kW</v>
          </cell>
          <cell r="H7413" t="str">
            <v>шт.</v>
          </cell>
          <cell r="I7413" t="str">
            <v>pcs.</v>
          </cell>
          <cell r="J7413">
            <v>0</v>
          </cell>
          <cell r="K7413">
            <v>0</v>
          </cell>
          <cell r="L7413" t="str">
            <v>KQ-98-00</v>
          </cell>
          <cell r="M7413" t="str">
            <v>ПНР, без ед. изм.</v>
          </cell>
          <cell r="N7413">
            <v>0</v>
          </cell>
          <cell r="O7413" t="str">
            <v>KQ-98-07</v>
          </cell>
          <cell r="P7413" t="str">
            <v>Индивидуальные испытания динамического оборудования, шт.</v>
          </cell>
          <cell r="Q7413">
            <v>1</v>
          </cell>
        </row>
        <row r="7414">
          <cell r="E7414" t="str">
            <v>CM00-00-60-002</v>
          </cell>
          <cell r="F7414" t="str">
            <v>Насосы (центробежные, консольные, винтовые, шестеренчатые) перекачивающие горючие/опасные продукты с потребляемой мощностью от 20 до 50 кВт</v>
          </cell>
          <cell r="G7414" t="str">
            <v>Pumps (centrifugal, cantilever, screw-type, gear-type) to transfer combustible / hazardous products, with power demand from 20 to 50 kW</v>
          </cell>
          <cell r="H7414" t="str">
            <v>шт.</v>
          </cell>
          <cell r="I7414" t="str">
            <v>pcs.</v>
          </cell>
          <cell r="J7414">
            <v>0</v>
          </cell>
          <cell r="K7414">
            <v>0</v>
          </cell>
          <cell r="L7414" t="str">
            <v>KQ-98-00</v>
          </cell>
          <cell r="M7414" t="str">
            <v>ПНР, без ед. изм.</v>
          </cell>
          <cell r="N7414">
            <v>0</v>
          </cell>
          <cell r="O7414" t="str">
            <v>KQ-98-07</v>
          </cell>
          <cell r="P7414" t="str">
            <v>Индивидуальные испытания динамического оборудования, шт.</v>
          </cell>
          <cell r="Q7414">
            <v>1</v>
          </cell>
        </row>
        <row r="7415">
          <cell r="E7415" t="str">
            <v>CM00-00-60-003</v>
          </cell>
          <cell r="F7415" t="str">
            <v>Насосы (центробежные, консольные, винтовые, шестеренчатые) перекачивающие горючие/опасные продукты с потребляемой мощностью от 50 до 315 кВт</v>
          </cell>
          <cell r="G7415" t="str">
            <v>Pumps (centrifugal, cantilever, screw-type, gear-type) to transfer combustible / hazardous products, with power demand from 50 to 315 kW</v>
          </cell>
          <cell r="H7415" t="str">
            <v>шт.</v>
          </cell>
          <cell r="I7415" t="str">
            <v>pcs.</v>
          </cell>
          <cell r="J7415">
            <v>0</v>
          </cell>
          <cell r="K7415">
            <v>0</v>
          </cell>
          <cell r="L7415" t="str">
            <v>KQ-98-00</v>
          </cell>
          <cell r="M7415" t="str">
            <v>ПНР, без ед. изм.</v>
          </cell>
          <cell r="N7415">
            <v>0</v>
          </cell>
          <cell r="O7415" t="str">
            <v>KQ-98-07</v>
          </cell>
          <cell r="P7415" t="str">
            <v>Индивидуальные испытания динамического оборудования, шт.</v>
          </cell>
          <cell r="Q7415">
            <v>1</v>
          </cell>
        </row>
        <row r="7416">
          <cell r="E7416" t="str">
            <v>CM00-00-60-004</v>
          </cell>
          <cell r="F7416" t="str">
            <v>Насосы (центробежные, консольные, винтовые, шестеренчатые) перекачивающие горючие/опасные продукты с потребляемой мощностью от 315 до 500 кВт</v>
          </cell>
          <cell r="G7416" t="str">
            <v>Pumps (centrifugal, cantilever, screw-type, gear-type) to transfer combustible / hazardous products, with power demand from 315 to 500  kW</v>
          </cell>
          <cell r="H7416" t="str">
            <v>шт.</v>
          </cell>
          <cell r="I7416" t="str">
            <v>pcs.</v>
          </cell>
          <cell r="J7416">
            <v>0</v>
          </cell>
          <cell r="K7416">
            <v>0</v>
          </cell>
          <cell r="L7416" t="str">
            <v>KQ-98-00</v>
          </cell>
          <cell r="M7416" t="str">
            <v>ПНР, без ед. изм.</v>
          </cell>
          <cell r="N7416">
            <v>0</v>
          </cell>
          <cell r="O7416" t="str">
            <v>KQ-98-07</v>
          </cell>
          <cell r="P7416" t="str">
            <v>Индивидуальные испытания динамического оборудования, шт.</v>
          </cell>
          <cell r="Q7416">
            <v>1</v>
          </cell>
        </row>
        <row r="7417">
          <cell r="E7417" t="str">
            <v>CM00-00-60-005</v>
          </cell>
          <cell r="F7417" t="str">
            <v>Насосы (центробежные, консольные, винтовые, шестеренчатые) перекачивающие горючие/опасные продукты с потребляемой мощностью от 500 до 1000 кВт</v>
          </cell>
          <cell r="G7417" t="str">
            <v>Pumps (centrifugal, cantilever, screw-type, gear-type) to transfer combustible / hazardous products, with power demand from 500 to 1000  kW</v>
          </cell>
          <cell r="H7417" t="str">
            <v>шт.</v>
          </cell>
          <cell r="I7417" t="str">
            <v>pcs.</v>
          </cell>
          <cell r="J7417">
            <v>0</v>
          </cell>
          <cell r="K7417">
            <v>0</v>
          </cell>
          <cell r="L7417" t="str">
            <v>KQ-98-00</v>
          </cell>
          <cell r="M7417" t="str">
            <v>ПНР, без ед. изм.</v>
          </cell>
          <cell r="N7417">
            <v>0</v>
          </cell>
          <cell r="O7417" t="str">
            <v>KQ-98-07</v>
          </cell>
          <cell r="P7417" t="str">
            <v>Индивидуальные испытания динамического оборудования, шт.</v>
          </cell>
          <cell r="Q7417">
            <v>1</v>
          </cell>
        </row>
        <row r="7418">
          <cell r="E7418" t="str">
            <v>CM00-00-60-006</v>
          </cell>
          <cell r="F7418" t="str">
            <v>Насосы (центробежные, консольные, винтовые, шестеренчатые) перекачивающие горючие/опасные продукты с потребляемой мощностью свыше 1000 кВт</v>
          </cell>
          <cell r="G7418" t="str">
            <v>Pumps (centrifugal, cantilever, screw-type, gear-type) to transfer combustible / hazardous products, with power demand over 1000 kW</v>
          </cell>
          <cell r="H7418" t="str">
            <v>шт.</v>
          </cell>
          <cell r="I7418" t="str">
            <v>pcs.</v>
          </cell>
          <cell r="J7418">
            <v>0</v>
          </cell>
          <cell r="K7418">
            <v>0</v>
          </cell>
          <cell r="L7418" t="str">
            <v>KQ-98-00</v>
          </cell>
          <cell r="M7418" t="str">
            <v>ПНР, без ед. изм.</v>
          </cell>
          <cell r="N7418">
            <v>0</v>
          </cell>
          <cell r="O7418" t="str">
            <v>KQ-98-07</v>
          </cell>
          <cell r="P7418" t="str">
            <v>Индивидуальные испытания динамического оборудования, шт.</v>
          </cell>
          <cell r="Q7418">
            <v>1</v>
          </cell>
        </row>
        <row r="7419">
          <cell r="E7419" t="str">
            <v>CM00-00-60-007</v>
          </cell>
          <cell r="F7419" t="str">
            <v>Насосы (центробежные погружные, полупогружные) перекачивающие горючие/опасные продукты с потребляемой мощностью до 20 кВт</v>
          </cell>
          <cell r="G7419" t="str">
            <v>Pumps (centrifugal, submersible, semi-submersible) to transfer combustible / hazardous products, with power demand up to 20 kW</v>
          </cell>
          <cell r="H7419" t="str">
            <v>шт.</v>
          </cell>
          <cell r="I7419" t="str">
            <v>pcs.</v>
          </cell>
          <cell r="J7419">
            <v>0</v>
          </cell>
          <cell r="K7419">
            <v>0</v>
          </cell>
          <cell r="L7419" t="str">
            <v>KQ-98-00</v>
          </cell>
          <cell r="M7419" t="str">
            <v>ПНР, без ед. изм.</v>
          </cell>
          <cell r="N7419">
            <v>0</v>
          </cell>
          <cell r="O7419" t="str">
            <v>KQ-98-07</v>
          </cell>
          <cell r="P7419" t="str">
            <v>Индивидуальные испытания динамического оборудования, шт.</v>
          </cell>
          <cell r="Q7419">
            <v>1</v>
          </cell>
        </row>
        <row r="7420">
          <cell r="E7420" t="str">
            <v>CM00-00-60-008</v>
          </cell>
          <cell r="F7420" t="str">
            <v>Насосы (центробежные погружные, полупогружные) перекачивающие горючие/опасные продукты с потребляемой мощностью от 20 до 50 кВт</v>
          </cell>
          <cell r="G7420" t="str">
            <v>Pumps (centrifugal, submersible, semi-submersible) to transfer combustible / hazardous products, with power demand from 20 to 50  kW</v>
          </cell>
          <cell r="H7420" t="str">
            <v>шт.</v>
          </cell>
          <cell r="I7420" t="str">
            <v>pcs.</v>
          </cell>
          <cell r="J7420">
            <v>0</v>
          </cell>
          <cell r="K7420">
            <v>0</v>
          </cell>
          <cell r="L7420" t="str">
            <v>KQ-98-00</v>
          </cell>
          <cell r="M7420" t="str">
            <v>ПНР, без ед. изм.</v>
          </cell>
          <cell r="N7420">
            <v>0</v>
          </cell>
          <cell r="O7420" t="str">
            <v>KQ-98-07</v>
          </cell>
          <cell r="P7420" t="str">
            <v>Индивидуальные испытания динамического оборудования, шт.</v>
          </cell>
          <cell r="Q7420">
            <v>1</v>
          </cell>
        </row>
        <row r="7421">
          <cell r="E7421" t="str">
            <v>CM00-00-60-009</v>
          </cell>
          <cell r="F7421" t="str">
            <v>Насосы (центробежные погружные, полупогружные) перекачивающие горючие/опасные продукты с потребляемой мощностью от 50 до 315 кВт</v>
          </cell>
          <cell r="G7421" t="str">
            <v>Pumps (centrifugal, submersible, semi-submersible) to transfer combustible / hazardous products, with power demand from 50 to 315  kW</v>
          </cell>
          <cell r="H7421" t="str">
            <v>шт.</v>
          </cell>
          <cell r="I7421" t="str">
            <v>pcs.</v>
          </cell>
          <cell r="J7421">
            <v>0</v>
          </cell>
          <cell r="K7421">
            <v>0</v>
          </cell>
          <cell r="L7421" t="str">
            <v>KQ-98-00</v>
          </cell>
          <cell r="M7421" t="str">
            <v>ПНР, без ед. изм.</v>
          </cell>
          <cell r="N7421">
            <v>0</v>
          </cell>
          <cell r="O7421" t="str">
            <v>KQ-98-07</v>
          </cell>
          <cell r="P7421" t="str">
            <v>Индивидуальные испытания динамического оборудования, шт.</v>
          </cell>
          <cell r="Q7421">
            <v>1</v>
          </cell>
        </row>
        <row r="7422">
          <cell r="E7422" t="str">
            <v>CM00-00-60-010</v>
          </cell>
          <cell r="F7422" t="str">
            <v>Насосы дозировочные перекачивающие горючие/опасные продукты с потребляемой мощностью до 1 кВт</v>
          </cell>
          <cell r="G7422" t="str">
            <v>Dosing pumps to transfer combustible / hazardous products, with power demand up to 1 kW</v>
          </cell>
          <cell r="H7422" t="str">
            <v>шт.</v>
          </cell>
          <cell r="I7422" t="str">
            <v>pcs.</v>
          </cell>
          <cell r="J7422">
            <v>0</v>
          </cell>
          <cell r="K7422">
            <v>0</v>
          </cell>
          <cell r="L7422" t="str">
            <v>KQ-98-00</v>
          </cell>
          <cell r="M7422" t="str">
            <v>ПНР, без ед. изм.</v>
          </cell>
          <cell r="N7422">
            <v>0</v>
          </cell>
          <cell r="O7422" t="str">
            <v>KQ-98-07</v>
          </cell>
          <cell r="P7422" t="str">
            <v>Индивидуальные испытания динамического оборудования, шт.</v>
          </cell>
          <cell r="Q7422">
            <v>1</v>
          </cell>
        </row>
        <row r="7423">
          <cell r="E7423" t="str">
            <v>CM00-00-60-011</v>
          </cell>
          <cell r="F7423" t="str">
            <v>Насосы дозировочные перекачивающие горючие/опасные продукты с потребляемой мощностью от 1 до 6 кВт</v>
          </cell>
          <cell r="G7423" t="str">
            <v>Dosing pumps to transfer combustible / hazardous products, with power demand from 1 to 6  kW</v>
          </cell>
          <cell r="H7423" t="str">
            <v>шт.</v>
          </cell>
          <cell r="I7423" t="str">
            <v>pcs.</v>
          </cell>
          <cell r="J7423">
            <v>0</v>
          </cell>
          <cell r="K7423">
            <v>0</v>
          </cell>
          <cell r="L7423" t="str">
            <v>KQ-98-00</v>
          </cell>
          <cell r="M7423" t="str">
            <v>ПНР, без ед. изм.</v>
          </cell>
          <cell r="N7423">
            <v>0</v>
          </cell>
          <cell r="O7423" t="str">
            <v>KQ-98-07</v>
          </cell>
          <cell r="P7423" t="str">
            <v>Индивидуальные испытания динамического оборудования, шт.</v>
          </cell>
          <cell r="Q7423">
            <v>1</v>
          </cell>
        </row>
        <row r="7424">
          <cell r="E7424" t="str">
            <v>CM00-00-60-012</v>
          </cell>
          <cell r="F7424" t="str">
            <v>Насосы дозировочные перекачивающие горючие/опасные продукты с потребляемой мощностью свыше 6 кВт</v>
          </cell>
          <cell r="G7424" t="str">
            <v>Dosing pumps to transfer combustible / hazardous products, with power demand over 6 kW</v>
          </cell>
          <cell r="H7424" t="str">
            <v>шт.</v>
          </cell>
          <cell r="I7424" t="str">
            <v>pcs.</v>
          </cell>
          <cell r="J7424">
            <v>0</v>
          </cell>
          <cell r="K7424">
            <v>0</v>
          </cell>
          <cell r="L7424" t="str">
            <v>KQ-98-00</v>
          </cell>
          <cell r="M7424" t="str">
            <v>ПНР, без ед. изм.</v>
          </cell>
          <cell r="N7424">
            <v>0</v>
          </cell>
          <cell r="O7424" t="str">
            <v>KQ-98-07</v>
          </cell>
          <cell r="P7424" t="str">
            <v>Индивидуальные испытания динамического оборудования, шт.</v>
          </cell>
          <cell r="Q7424">
            <v>1</v>
          </cell>
        </row>
        <row r="7425">
          <cell r="E7425" t="str">
            <v>CM00-00-60-013</v>
          </cell>
          <cell r="F7425" t="str">
            <v>Насосы (центробежные, консольные, винтовые, шестеренчатые) перекачивающие горючие/опасные продукты с температурой перекачиваемого продукта свыше 115 С с потребляемой мощностью до 20 кВт</v>
          </cell>
          <cell r="G7425" t="str">
            <v>Pumps (centrifugal, cantilever, screw-type, gear-type) to transfer combustible / hazardous products with the transferred product temperature above 115 С, with power demand up to 20 kW</v>
          </cell>
          <cell r="H7425" t="str">
            <v>шт.</v>
          </cell>
          <cell r="I7425" t="str">
            <v>pcs.</v>
          </cell>
          <cell r="J7425">
            <v>0</v>
          </cell>
          <cell r="K7425">
            <v>0</v>
          </cell>
          <cell r="L7425" t="str">
            <v>KQ-98-00</v>
          </cell>
          <cell r="M7425" t="str">
            <v>ПНР, без ед. изм.</v>
          </cell>
          <cell r="N7425">
            <v>0</v>
          </cell>
          <cell r="O7425" t="str">
            <v>KQ-98-07</v>
          </cell>
          <cell r="P7425" t="str">
            <v>Индивидуальные испытания динамического оборудования, шт.</v>
          </cell>
          <cell r="Q7425">
            <v>1</v>
          </cell>
        </row>
        <row r="7426">
          <cell r="E7426" t="str">
            <v>CM00-00-60-014</v>
          </cell>
          <cell r="F7426" t="str">
            <v>Насосы (центробежные, консольные, винтовые, шестеренчатые) перекачивающие горючие/опасные продукты с температурой перекачиваемого продукта свыше 115 С с потребляемой мощностью от 20 до 50 кВт</v>
          </cell>
          <cell r="G7426" t="str">
            <v>Pumps (centrifugal, cantilever, screw-type, gear-type) to transfer combustible / hazardous products with the transferred product temperature above 115 С, with power demand from 20 to 50  kW</v>
          </cell>
          <cell r="H7426" t="str">
            <v>шт.</v>
          </cell>
          <cell r="I7426" t="str">
            <v>pcs.</v>
          </cell>
          <cell r="J7426">
            <v>0</v>
          </cell>
          <cell r="K7426">
            <v>0</v>
          </cell>
          <cell r="L7426" t="str">
            <v>KQ-98-00</v>
          </cell>
          <cell r="M7426" t="str">
            <v>ПНР, без ед. изм.</v>
          </cell>
          <cell r="N7426">
            <v>0</v>
          </cell>
          <cell r="O7426" t="str">
            <v>KQ-98-07</v>
          </cell>
          <cell r="P7426" t="str">
            <v>Индивидуальные испытания динамического оборудования, шт.</v>
          </cell>
          <cell r="Q7426">
            <v>1</v>
          </cell>
        </row>
        <row r="7427">
          <cell r="E7427" t="str">
            <v>CM00-00-60-015</v>
          </cell>
          <cell r="F7427" t="str">
            <v>Насосы (центробежные, консольные, винтовые, шестеренчатые) перекачивающие горючие/опасные продукты с температурой перекачиваемого продукта свыше 115 С с потребляемой мощностью от 50 до 315 кВт</v>
          </cell>
          <cell r="G7427" t="str">
            <v>Pumps (centrifugal, cantilever, screw-type, gear-type) to transfer combustible / hazardous products with the transferred product temperature above 115 С, with power demand from 50 to 315  kW</v>
          </cell>
          <cell r="H7427" t="str">
            <v>шт.</v>
          </cell>
          <cell r="I7427" t="str">
            <v>pcs.</v>
          </cell>
          <cell r="J7427">
            <v>0</v>
          </cell>
          <cell r="K7427">
            <v>0</v>
          </cell>
          <cell r="L7427" t="str">
            <v>KQ-98-00</v>
          </cell>
          <cell r="M7427" t="str">
            <v>ПНР, без ед. изм.</v>
          </cell>
          <cell r="N7427">
            <v>0</v>
          </cell>
          <cell r="O7427" t="str">
            <v>KQ-98-07</v>
          </cell>
          <cell r="P7427" t="str">
            <v>Индивидуальные испытания динамического оборудования, шт.</v>
          </cell>
          <cell r="Q7427">
            <v>1</v>
          </cell>
        </row>
        <row r="7428">
          <cell r="E7428" t="str">
            <v>CM00-00-60-016</v>
          </cell>
          <cell r="F7428" t="str">
            <v>Насосы (центробежные, консольные, винтовые, шестеренчатые) перекачивающие горючие/опасные продукты с температурой перекачиваемого продукта свыше 115 С с потребляемой мощностью от 315 до 500 кВт</v>
          </cell>
          <cell r="G7428" t="str">
            <v>Pumps (centrifugal, cantilever, screw-type, gear-type) to transfer combustible / hazardous products with the transferred product temperature above 115 С, with power demand from 315 to 500  kW</v>
          </cell>
          <cell r="H7428" t="str">
            <v>шт.</v>
          </cell>
          <cell r="I7428" t="str">
            <v>pcs.</v>
          </cell>
          <cell r="J7428">
            <v>0</v>
          </cell>
          <cell r="K7428">
            <v>0</v>
          </cell>
          <cell r="L7428" t="str">
            <v>KQ-98-00</v>
          </cell>
          <cell r="M7428" t="str">
            <v>ПНР, без ед. изм.</v>
          </cell>
          <cell r="N7428">
            <v>0</v>
          </cell>
          <cell r="O7428" t="str">
            <v>KQ-98-07</v>
          </cell>
          <cell r="P7428" t="str">
            <v>Индивидуальные испытания динамического оборудования, шт.</v>
          </cell>
          <cell r="Q7428">
            <v>1</v>
          </cell>
        </row>
        <row r="7429">
          <cell r="E7429" t="str">
            <v>CM00-00-60-017</v>
          </cell>
          <cell r="F7429" t="str">
            <v>Насосы (центробежные, консольные, винтовые, шестеренчатые) перекачивающие горючие/опасные продукты с температурой перекачиваемого продукта свыше 115 С с потребляемой мощностью от 500 до 1000 кВт</v>
          </cell>
          <cell r="G7429" t="str">
            <v>Pumps (centrifugal, cantilever, screw-type, gear-type) to transfer combustible / hazardous products with the transferred product temperature above 115 С, with power demand from 500 to 1000  kW</v>
          </cell>
          <cell r="H7429" t="str">
            <v>шт.</v>
          </cell>
          <cell r="I7429" t="str">
            <v>pcs.</v>
          </cell>
          <cell r="J7429">
            <v>0</v>
          </cell>
          <cell r="K7429">
            <v>0</v>
          </cell>
          <cell r="L7429" t="str">
            <v>KQ-98-00</v>
          </cell>
          <cell r="M7429" t="str">
            <v>ПНР, без ед. изм.</v>
          </cell>
          <cell r="N7429">
            <v>0</v>
          </cell>
          <cell r="O7429" t="str">
            <v>KQ-98-07</v>
          </cell>
          <cell r="P7429" t="str">
            <v>Индивидуальные испытания динамического оборудования, шт.</v>
          </cell>
          <cell r="Q7429">
            <v>1</v>
          </cell>
        </row>
        <row r="7430">
          <cell r="E7430" t="str">
            <v>CM00-00-60-018</v>
          </cell>
          <cell r="F7430" t="str">
            <v>Насосы (центробежные, консольные, винтовые, шестеренчатые) перекачивающие горючие/опасные продукты с температурой перекачиваемого продукта свыше 115 С с потребляемой мощностью свыше 1000 кВт</v>
          </cell>
          <cell r="G7430" t="str">
            <v>Pumps (centrifugal, cantilever, screw-type, gear-type) to transfer combustible / hazardous products with the transferred product temperature above 115 С, with power demand over 1000 kW</v>
          </cell>
          <cell r="H7430" t="str">
            <v>шт.</v>
          </cell>
          <cell r="I7430" t="str">
            <v>pcs.</v>
          </cell>
          <cell r="J7430">
            <v>0</v>
          </cell>
          <cell r="K7430">
            <v>0</v>
          </cell>
          <cell r="L7430" t="str">
            <v>KQ-98-00</v>
          </cell>
          <cell r="M7430" t="str">
            <v>ПНР, без ед. изм.</v>
          </cell>
          <cell r="N7430">
            <v>0</v>
          </cell>
          <cell r="O7430" t="str">
            <v>KQ-98-07</v>
          </cell>
          <cell r="P7430" t="str">
            <v>Индивидуальные испытания динамического оборудования, шт.</v>
          </cell>
          <cell r="Q7430">
            <v>1</v>
          </cell>
        </row>
        <row r="7431">
          <cell r="E7431" t="str">
            <v>CM00-00-60-019</v>
          </cell>
          <cell r="F7431" t="str">
            <v>Насосы (центробежные погружные, полупогружные) перекачивающие горючие/опасные продукты с температурой перекачиваемого продукта свыше 115 С с потребляемой мощностью до 20 кВт</v>
          </cell>
          <cell r="G7431" t="str">
            <v>Pumps (centrifugal, submersible, semi-submersible) to transfer combustible / hazardous products with the transferred product temperature above 115 С, with power demand up to 20 kW</v>
          </cell>
          <cell r="H7431" t="str">
            <v>шт.</v>
          </cell>
          <cell r="I7431" t="str">
            <v>pcs.</v>
          </cell>
          <cell r="J7431">
            <v>0</v>
          </cell>
          <cell r="K7431">
            <v>0</v>
          </cell>
          <cell r="L7431" t="str">
            <v>KQ-98-00</v>
          </cell>
          <cell r="M7431" t="str">
            <v>ПНР, без ед. изм.</v>
          </cell>
          <cell r="N7431">
            <v>0</v>
          </cell>
          <cell r="O7431" t="str">
            <v>KQ-98-07</v>
          </cell>
          <cell r="P7431" t="str">
            <v>Индивидуальные испытания динамического оборудования, шт.</v>
          </cell>
          <cell r="Q7431">
            <v>1</v>
          </cell>
        </row>
        <row r="7432">
          <cell r="E7432" t="str">
            <v>CM00-00-60-020</v>
          </cell>
          <cell r="F7432" t="str">
            <v>Насосы (центробежные погружные, полупогружные) перекачивающие горючие/опасные продукты с температурой перекачиваемого продукта свыше 115 С с потребляемой мощностью от 20 до 50 кВт</v>
          </cell>
          <cell r="G7432" t="str">
            <v>Pumps (centrifugal, submersible, semi-submersible) to transfer combustible / hazardous products with the transferred product temperature above 115 С, with power demand from 20 to 50  kW</v>
          </cell>
          <cell r="H7432" t="str">
            <v>шт.</v>
          </cell>
          <cell r="I7432" t="str">
            <v>pcs.</v>
          </cell>
          <cell r="J7432">
            <v>0</v>
          </cell>
          <cell r="K7432">
            <v>0</v>
          </cell>
          <cell r="L7432" t="str">
            <v>KQ-98-00</v>
          </cell>
          <cell r="M7432" t="str">
            <v>ПНР, без ед. изм.</v>
          </cell>
          <cell r="N7432">
            <v>0</v>
          </cell>
          <cell r="O7432" t="str">
            <v>KQ-98-07</v>
          </cell>
          <cell r="P7432" t="str">
            <v>Индивидуальные испытания динамического оборудования, шт.</v>
          </cell>
          <cell r="Q7432">
            <v>1</v>
          </cell>
        </row>
        <row r="7433">
          <cell r="E7433" t="str">
            <v>CM00-00-60-021</v>
          </cell>
          <cell r="F7433" t="str">
            <v>Насосы (центробежные погружные, полупогружные) перекачивающие горючие/опасные продукты с температурой перекачиваемого продукта свыше 115 С с потребляемой мощностью от 50 до 315 кВт</v>
          </cell>
          <cell r="G7433" t="str">
            <v>Pumps (centrifugal, submersible, semi-submersible) to transfer combustible / hazardous products with the transferred product temperature above 115 С, with power demand from 50 to 315  kW</v>
          </cell>
          <cell r="H7433" t="str">
            <v>шт.</v>
          </cell>
          <cell r="I7433" t="str">
            <v>pcs.</v>
          </cell>
          <cell r="J7433">
            <v>0</v>
          </cell>
          <cell r="K7433">
            <v>0</v>
          </cell>
          <cell r="L7433" t="str">
            <v>KQ-98-00</v>
          </cell>
          <cell r="M7433" t="str">
            <v>ПНР, без ед. изм.</v>
          </cell>
          <cell r="N7433">
            <v>0</v>
          </cell>
          <cell r="O7433" t="str">
            <v>KQ-98-07</v>
          </cell>
          <cell r="P7433" t="str">
            <v>Индивидуальные испытания динамического оборудования, шт.</v>
          </cell>
          <cell r="Q7433">
            <v>1</v>
          </cell>
        </row>
        <row r="7434">
          <cell r="E7434" t="str">
            <v>CM00-00-60-022</v>
          </cell>
          <cell r="F7434" t="str">
            <v>Насосы дозировочные перекачивающие горючие/опасные продукты с температурой перекачиваемого продукта свыше 115 С с потребляемой мощностью до 1 кВт</v>
          </cell>
          <cell r="G7434" t="str">
            <v>Dosing pumps to transfer combustible / hazardous products with the transferred product temperature above 115 С, with power demand up to 1 kW</v>
          </cell>
          <cell r="H7434" t="str">
            <v>шт.</v>
          </cell>
          <cell r="I7434" t="str">
            <v>pcs.</v>
          </cell>
          <cell r="J7434">
            <v>0</v>
          </cell>
          <cell r="K7434">
            <v>0</v>
          </cell>
          <cell r="L7434" t="str">
            <v>KQ-98-00</v>
          </cell>
          <cell r="M7434" t="str">
            <v>ПНР, без ед. изм.</v>
          </cell>
          <cell r="N7434">
            <v>0</v>
          </cell>
          <cell r="O7434" t="str">
            <v>KQ-98-07</v>
          </cell>
          <cell r="P7434" t="str">
            <v>Индивидуальные испытания динамического оборудования, шт.</v>
          </cell>
          <cell r="Q7434">
            <v>1</v>
          </cell>
        </row>
        <row r="7435">
          <cell r="E7435" t="str">
            <v>CM00-00-60-023</v>
          </cell>
          <cell r="F7435" t="str">
            <v>Насосы дозировочные перекачивающие горючие/опасные продукты с температурой перекачиваемого продукта свыше 115 С с потребляемой мощностью от 1 до 6 кВт</v>
          </cell>
          <cell r="G7435" t="str">
            <v>Dosing pumps to transfer combustible / hazardous products with the transferred product temperature above 115 С, with power demand from 1 to 6  kW</v>
          </cell>
          <cell r="H7435" t="str">
            <v>шт.</v>
          </cell>
          <cell r="I7435" t="str">
            <v>pcs.</v>
          </cell>
          <cell r="J7435">
            <v>0</v>
          </cell>
          <cell r="K7435">
            <v>0</v>
          </cell>
          <cell r="L7435" t="str">
            <v>KQ-98-00</v>
          </cell>
          <cell r="M7435" t="str">
            <v>ПНР, без ед. изм.</v>
          </cell>
          <cell r="N7435">
            <v>0</v>
          </cell>
          <cell r="O7435" t="str">
            <v>KQ-98-07</v>
          </cell>
          <cell r="P7435" t="str">
            <v>Индивидуальные испытания динамического оборудования, шт.</v>
          </cell>
          <cell r="Q7435">
            <v>1</v>
          </cell>
        </row>
        <row r="7436">
          <cell r="E7436" t="str">
            <v>CM00-00-60-024</v>
          </cell>
          <cell r="F7436" t="str">
            <v>Насосы дозировочные перекачивающие горючие/опасные продукты с температурой перекачиваемого продукта свыше 115 С с потребляемой мощностью свыше 6 кВт</v>
          </cell>
          <cell r="G7436" t="str">
            <v>Dosing pumps to transfer combustible / hazardous products with the transferred product temperature above 115 С, with power demand over 6 kW</v>
          </cell>
          <cell r="H7436" t="str">
            <v>шт.</v>
          </cell>
          <cell r="I7436" t="str">
            <v>pcs.</v>
          </cell>
          <cell r="J7436">
            <v>0</v>
          </cell>
          <cell r="K7436">
            <v>0</v>
          </cell>
          <cell r="L7436" t="str">
            <v>KQ-98-00</v>
          </cell>
          <cell r="M7436" t="str">
            <v>ПНР, без ед. изм.</v>
          </cell>
          <cell r="N7436">
            <v>0</v>
          </cell>
          <cell r="O7436" t="str">
            <v>KQ-98-07</v>
          </cell>
          <cell r="P7436" t="str">
            <v>Индивидуальные испытания динамического оборудования, шт.</v>
          </cell>
          <cell r="Q7436">
            <v>1</v>
          </cell>
        </row>
        <row r="7437">
          <cell r="E7437" t="str">
            <v>CM00-00-60-025</v>
          </cell>
          <cell r="F7437" t="str">
            <v>Насосы (центробежные, консольные, винтовые, шестеренчатые) перекачивающие горючие/опасные продукты с температурой перекачиваемого продукта ниже 0 С с потребляемой мощностью до 20 кВт</v>
          </cell>
          <cell r="G7437" t="str">
            <v>Pumps (centrifugal, cantilever, screw-type, gear-type) to transfer combustible / hazardous products with the transferred product temperature below 0 С, with power demand up to 20 kW</v>
          </cell>
          <cell r="H7437" t="str">
            <v>шт.</v>
          </cell>
          <cell r="I7437" t="str">
            <v>pcs.</v>
          </cell>
          <cell r="J7437">
            <v>0</v>
          </cell>
          <cell r="K7437">
            <v>0</v>
          </cell>
          <cell r="L7437" t="str">
            <v>KQ-98-00</v>
          </cell>
          <cell r="M7437" t="str">
            <v>ПНР, без ед. изм.</v>
          </cell>
          <cell r="N7437">
            <v>0</v>
          </cell>
          <cell r="O7437" t="str">
            <v>KQ-98-07</v>
          </cell>
          <cell r="P7437" t="str">
            <v>Индивидуальные испытания динамического оборудования, шт.</v>
          </cell>
          <cell r="Q7437">
            <v>1</v>
          </cell>
        </row>
        <row r="7438">
          <cell r="E7438" t="str">
            <v>CM00-00-60-026</v>
          </cell>
          <cell r="F7438" t="str">
            <v>Насосы (центробежные, консольные, винтовые, шестеренчатые) перекачивающие горючие/опасные продукты с температурой перекачиваемого продукта ниже 0 С с потребляемой мощностью от 20 до 50 кВт</v>
          </cell>
          <cell r="G7438" t="str">
            <v>Pumps (centrifugal, cantilever, screw-type, gear-type) to transfer combustible / hazardous products with the transferred product temperature below 0 С, with power demand from 20 to 50  kW</v>
          </cell>
          <cell r="H7438" t="str">
            <v>шт.</v>
          </cell>
          <cell r="I7438" t="str">
            <v>pcs.</v>
          </cell>
          <cell r="J7438">
            <v>0</v>
          </cell>
          <cell r="K7438">
            <v>0</v>
          </cell>
          <cell r="L7438" t="str">
            <v>KQ-98-00</v>
          </cell>
          <cell r="M7438" t="str">
            <v>ПНР, без ед. изм.</v>
          </cell>
          <cell r="N7438">
            <v>0</v>
          </cell>
          <cell r="O7438" t="str">
            <v>KQ-98-07</v>
          </cell>
          <cell r="P7438" t="str">
            <v>Индивидуальные испытания динамического оборудования, шт.</v>
          </cell>
          <cell r="Q7438">
            <v>1</v>
          </cell>
        </row>
        <row r="7439">
          <cell r="E7439" t="str">
            <v>CM00-00-60-027</v>
          </cell>
          <cell r="F7439" t="str">
            <v>Насосы (центробежные, консольные, винтовые, шестеренчатые) перекачивающие горючие/опасные продукты с температурой перекачиваемого продукта ниже 0 С с потребляемой мощностью от 50 до 315 кВт</v>
          </cell>
          <cell r="G7439" t="str">
            <v>Pumps (centrifugal, cantilever, screw-type, gear-type) to transfer combustible / hazardous products with the transferred product temperature below 0 С, with power demand from 50 to 315  kW</v>
          </cell>
          <cell r="H7439" t="str">
            <v>шт.</v>
          </cell>
          <cell r="I7439" t="str">
            <v>pcs.</v>
          </cell>
          <cell r="J7439">
            <v>0</v>
          </cell>
          <cell r="K7439">
            <v>0</v>
          </cell>
          <cell r="L7439" t="str">
            <v>KQ-98-00</v>
          </cell>
          <cell r="M7439" t="str">
            <v>ПНР, без ед. изм.</v>
          </cell>
          <cell r="N7439">
            <v>0</v>
          </cell>
          <cell r="O7439" t="str">
            <v>KQ-98-07</v>
          </cell>
          <cell r="P7439" t="str">
            <v>Индивидуальные испытания динамического оборудования, шт.</v>
          </cell>
          <cell r="Q7439">
            <v>1</v>
          </cell>
        </row>
        <row r="7440">
          <cell r="E7440" t="str">
            <v>CM00-00-60-028</v>
          </cell>
          <cell r="F7440" t="str">
            <v>Насосы (центробежные, консольные, винтовые, шестеренчатые) перекачивающие горючие/опасные продукты с температурой перекачиваемого продукта ниже 0 С с потребляемой мощностью от 315 до 500 кВт</v>
          </cell>
          <cell r="G7440" t="str">
            <v>Pumps (centrifugal, cantilever, screw-type, gear-type) to transfer combustible / hazardous products with the transferred product temperature below 0 С, with power demand from 315 to 500  kW</v>
          </cell>
          <cell r="H7440" t="str">
            <v>шт.</v>
          </cell>
          <cell r="I7440" t="str">
            <v>pcs.</v>
          </cell>
          <cell r="J7440">
            <v>0</v>
          </cell>
          <cell r="K7440">
            <v>0</v>
          </cell>
          <cell r="L7440" t="str">
            <v>KQ-98-00</v>
          </cell>
          <cell r="M7440" t="str">
            <v>ПНР, без ед. изм.</v>
          </cell>
          <cell r="N7440">
            <v>0</v>
          </cell>
          <cell r="O7440" t="str">
            <v>KQ-98-07</v>
          </cell>
          <cell r="P7440" t="str">
            <v>Индивидуальные испытания динамического оборудования, шт.</v>
          </cell>
          <cell r="Q7440">
            <v>1</v>
          </cell>
        </row>
        <row r="7441">
          <cell r="E7441" t="str">
            <v>CM00-00-60-029</v>
          </cell>
          <cell r="F7441" t="str">
            <v>Насосы (центробежные, консольные, винтовые, шестеренчатые) перекачивающие горючие/опасные продукты с температурой перекачиваемого продукта ниже 0 С с потребляемой мощностью от 500 до 1000 кВт</v>
          </cell>
          <cell r="G7441" t="str">
            <v>Pumps (centrifugal, cantilever, screw-type, gear-type) to transfer combustible / hazardous products with the transferred product temperature below 0 С, with power demand from 500 to 1000  kW</v>
          </cell>
          <cell r="H7441" t="str">
            <v>шт.</v>
          </cell>
          <cell r="I7441" t="str">
            <v>pcs.</v>
          </cell>
          <cell r="J7441">
            <v>0</v>
          </cell>
          <cell r="K7441">
            <v>0</v>
          </cell>
          <cell r="L7441" t="str">
            <v>KQ-98-00</v>
          </cell>
          <cell r="M7441" t="str">
            <v>ПНР, без ед. изм.</v>
          </cell>
          <cell r="N7441">
            <v>0</v>
          </cell>
          <cell r="O7441" t="str">
            <v>KQ-98-07</v>
          </cell>
          <cell r="P7441" t="str">
            <v>Индивидуальные испытания динамического оборудования, шт.</v>
          </cell>
          <cell r="Q7441">
            <v>1</v>
          </cell>
        </row>
        <row r="7442">
          <cell r="E7442" t="str">
            <v>CM00-00-60-030</v>
          </cell>
          <cell r="F7442" t="str">
            <v>Насосы (центробежные, консольные, винтовые, шестеренчатые) перекачивающие горючие/опасные продукты с температурой перекачиваемого продукта ниже 0 С с потребляемой мощностью свыше 1000 кВт</v>
          </cell>
          <cell r="G7442" t="str">
            <v>Pumps (centrifugal, cantilever, screw-type, gear-type) to transfer combustible / hazardous products with the transferred product temperature below 0 С, with power demand over 1000 kW</v>
          </cell>
          <cell r="H7442" t="str">
            <v>шт.</v>
          </cell>
          <cell r="I7442" t="str">
            <v>pcs.</v>
          </cell>
          <cell r="J7442">
            <v>0</v>
          </cell>
          <cell r="K7442">
            <v>0</v>
          </cell>
          <cell r="L7442" t="str">
            <v>KQ-98-00</v>
          </cell>
          <cell r="M7442" t="str">
            <v>ПНР, без ед. изм.</v>
          </cell>
          <cell r="N7442">
            <v>0</v>
          </cell>
          <cell r="O7442" t="str">
            <v>KQ-98-07</v>
          </cell>
          <cell r="P7442" t="str">
            <v>Индивидуальные испытания динамического оборудования, шт.</v>
          </cell>
          <cell r="Q7442">
            <v>1</v>
          </cell>
        </row>
        <row r="7443">
          <cell r="E7443" t="str">
            <v>CM00-00-60-031</v>
          </cell>
          <cell r="F7443" t="str">
            <v>Насосы (центробежные погружные, полупогружные) перекачивающие горючие/опасные продукты с температурой перекачиваемого продукта ниже 0 С с потребляемой мощностью до 20 кВт</v>
          </cell>
          <cell r="G7443" t="str">
            <v>Pumps (centrifugal, submersible, semi-submersible) to transfer combustible / hazardous products with the transferred product temperature below 0 С, with power demand up to 20 kW</v>
          </cell>
          <cell r="H7443" t="str">
            <v>шт.</v>
          </cell>
          <cell r="I7443" t="str">
            <v>pcs.</v>
          </cell>
          <cell r="J7443">
            <v>0</v>
          </cell>
          <cell r="K7443">
            <v>0</v>
          </cell>
          <cell r="L7443" t="str">
            <v>KQ-98-00</v>
          </cell>
          <cell r="M7443" t="str">
            <v>ПНР, без ед. изм.</v>
          </cell>
          <cell r="N7443">
            <v>0</v>
          </cell>
          <cell r="O7443" t="str">
            <v>KQ-98-07</v>
          </cell>
          <cell r="P7443" t="str">
            <v>Индивидуальные испытания динамического оборудования, шт.</v>
          </cell>
          <cell r="Q7443">
            <v>1</v>
          </cell>
        </row>
        <row r="7444">
          <cell r="E7444" t="str">
            <v>CM00-00-60-032</v>
          </cell>
          <cell r="F7444" t="str">
            <v>Насосы (центробежные погружные, полупогружные) перекачивающие горючие/опасные продукты с температурой перекачиваемого продукта ниже 0 С с потребляемой мощностью от 20 до 50 кВт</v>
          </cell>
          <cell r="G7444" t="str">
            <v>Pumps (centrifugal, submersible, semi-submersible) to transfer combustible / hazardous products with the transferred product temperature below 0 С, with power demand from 20 to 50  kW</v>
          </cell>
          <cell r="H7444" t="str">
            <v>шт.</v>
          </cell>
          <cell r="I7444" t="str">
            <v>pcs.</v>
          </cell>
          <cell r="J7444">
            <v>0</v>
          </cell>
          <cell r="K7444">
            <v>0</v>
          </cell>
          <cell r="L7444" t="str">
            <v>KQ-98-00</v>
          </cell>
          <cell r="M7444" t="str">
            <v>ПНР, без ед. изм.</v>
          </cell>
          <cell r="N7444">
            <v>0</v>
          </cell>
          <cell r="O7444" t="str">
            <v>KQ-98-07</v>
          </cell>
          <cell r="P7444" t="str">
            <v>Индивидуальные испытания динамического оборудования, шт.</v>
          </cell>
          <cell r="Q7444">
            <v>1</v>
          </cell>
        </row>
        <row r="7445">
          <cell r="E7445" t="str">
            <v>CM00-00-60-033</v>
          </cell>
          <cell r="F7445" t="str">
            <v>Насосы (центробежные погружные, полупогружные) перекачивающие горючие/опасные продукты с температурой перекачиваемого продукта ниже 0 С с потребляемой мощностью от 50 до 315 кВт</v>
          </cell>
          <cell r="G7445" t="str">
            <v>Pumps (centrifugal, submersible, semi-submersible) to transfer combustible / hazardous products with the transferred product temperature below 0 С, with power demand from 50 to 315  kW</v>
          </cell>
          <cell r="H7445" t="str">
            <v>шт.</v>
          </cell>
          <cell r="I7445" t="str">
            <v>pcs.</v>
          </cell>
          <cell r="J7445">
            <v>0</v>
          </cell>
          <cell r="K7445">
            <v>0</v>
          </cell>
          <cell r="L7445" t="str">
            <v>KQ-98-00</v>
          </cell>
          <cell r="M7445" t="str">
            <v>ПНР, без ед. изм.</v>
          </cell>
          <cell r="N7445">
            <v>0</v>
          </cell>
          <cell r="O7445" t="str">
            <v>KQ-98-07</v>
          </cell>
          <cell r="P7445" t="str">
            <v>Индивидуальные испытания динамического оборудования, шт.</v>
          </cell>
          <cell r="Q7445">
            <v>1</v>
          </cell>
        </row>
        <row r="7446">
          <cell r="E7446" t="str">
            <v>CM00-00-60-034</v>
          </cell>
          <cell r="F7446" t="str">
            <v>Насосы дозировочные перекачивающие горючие/опасные продукты с температурой перекачиваемого продукта ниже 0 С с потребляемой мощностью до 1 кВт</v>
          </cell>
          <cell r="G7446" t="str">
            <v>Dosing pumps to transfer combustible / hazardous products with the transferred product temperature below 0 С, with power demand up to 1 kW</v>
          </cell>
          <cell r="H7446" t="str">
            <v>шт.</v>
          </cell>
          <cell r="I7446" t="str">
            <v>pcs.</v>
          </cell>
          <cell r="J7446">
            <v>0</v>
          </cell>
          <cell r="K7446">
            <v>0</v>
          </cell>
          <cell r="L7446" t="str">
            <v>KQ-98-00</v>
          </cell>
          <cell r="M7446" t="str">
            <v>ПНР, без ед. изм.</v>
          </cell>
          <cell r="N7446">
            <v>0</v>
          </cell>
          <cell r="O7446" t="str">
            <v>KQ-98-07</v>
          </cell>
          <cell r="P7446" t="str">
            <v>Индивидуальные испытания динамического оборудования, шт.</v>
          </cell>
          <cell r="Q7446">
            <v>1</v>
          </cell>
        </row>
        <row r="7447">
          <cell r="E7447" t="str">
            <v>CM00-00-60-035</v>
          </cell>
          <cell r="F7447" t="str">
            <v>Насосы дозировочные перекачивающие горючие/опасные продукты с температурой перекачиваемого продукта ниже 0 С с потребляемой мощностью от 1 до 6 кВт</v>
          </cell>
          <cell r="G7447" t="str">
            <v>Dosing pumps to transfer combustible / hazardous products with the transferred product temperature below 0 С, with power demand from 1 to 6  kW</v>
          </cell>
          <cell r="H7447" t="str">
            <v>шт.</v>
          </cell>
          <cell r="I7447" t="str">
            <v>pcs.</v>
          </cell>
          <cell r="J7447">
            <v>0</v>
          </cell>
          <cell r="K7447">
            <v>0</v>
          </cell>
          <cell r="L7447" t="str">
            <v>KQ-98-00</v>
          </cell>
          <cell r="M7447" t="str">
            <v>ПНР, без ед. изм.</v>
          </cell>
          <cell r="N7447">
            <v>0</v>
          </cell>
          <cell r="O7447" t="str">
            <v>KQ-98-07</v>
          </cell>
          <cell r="P7447" t="str">
            <v>Индивидуальные испытания динамического оборудования, шт.</v>
          </cell>
          <cell r="Q7447">
            <v>1</v>
          </cell>
        </row>
        <row r="7448">
          <cell r="E7448" t="str">
            <v>CM00-00-60-036</v>
          </cell>
          <cell r="F7448" t="str">
            <v>Насосы дозировочные перекачивающие горючие/опасные продукты с температурой перекачиваемого продукта ниже 0 С с потребляемой мощностью свыше 6 кВт</v>
          </cell>
          <cell r="G7448" t="str">
            <v>Dosing pumps to transfer combustible / hazardous products with the transferred product temperature below 0 С, with power demand over 6 kW</v>
          </cell>
          <cell r="H7448" t="str">
            <v>шт.</v>
          </cell>
          <cell r="I7448" t="str">
            <v>pcs.</v>
          </cell>
          <cell r="J7448">
            <v>0</v>
          </cell>
          <cell r="K7448">
            <v>0</v>
          </cell>
          <cell r="L7448" t="str">
            <v>KQ-98-00</v>
          </cell>
          <cell r="M7448" t="str">
            <v>ПНР, без ед. изм.</v>
          </cell>
          <cell r="N7448">
            <v>0</v>
          </cell>
          <cell r="O7448" t="str">
            <v>KQ-98-07</v>
          </cell>
          <cell r="P7448" t="str">
            <v>Индивидуальные испытания динамического оборудования, шт.</v>
          </cell>
          <cell r="Q7448">
            <v>1</v>
          </cell>
        </row>
        <row r="7449">
          <cell r="E7449" t="str">
            <v>CM00-00-61</v>
          </cell>
          <cell r="F7449" t="str">
            <v>Насосы перекачивающие инертные продукты</v>
          </cell>
          <cell r="G7449" t="str">
            <v>Pumps for inert products</v>
          </cell>
        </row>
        <row r="7450">
          <cell r="E7450" t="str">
            <v>CM00-00-61-001</v>
          </cell>
          <cell r="F7450" t="str">
            <v>Насосы (центробежные, консольные, винтовые, шестеренчатые) перекачивающие инертные продукты с потребляемой мощностью до 20 кВт</v>
          </cell>
          <cell r="G7450" t="str">
            <v>Pumps (centrifugal, cantilever, screw-type, gear-type) to transfer inert products, with power demand up to 20 kW</v>
          </cell>
          <cell r="H7450" t="str">
            <v>шт.</v>
          </cell>
          <cell r="I7450" t="str">
            <v>pcs.</v>
          </cell>
          <cell r="J7450">
            <v>0</v>
          </cell>
          <cell r="K7450">
            <v>0</v>
          </cell>
          <cell r="L7450" t="str">
            <v>KQ-98-00</v>
          </cell>
          <cell r="M7450" t="str">
            <v>ПНР, без ед. изм.</v>
          </cell>
          <cell r="N7450">
            <v>0</v>
          </cell>
          <cell r="O7450" t="str">
            <v>KQ-98-07</v>
          </cell>
          <cell r="P7450" t="str">
            <v>Индивидуальные испытания динамического оборудования, шт.</v>
          </cell>
          <cell r="Q7450">
            <v>1</v>
          </cell>
        </row>
        <row r="7451">
          <cell r="E7451" t="str">
            <v>CM00-00-61-002</v>
          </cell>
          <cell r="F7451" t="str">
            <v>Насосы (центробежные, консольные, винтовые, шестеренчатые) перекачивающие инертные продукты с потребляемой мощностью от 20 до 50 кВт</v>
          </cell>
          <cell r="G7451" t="str">
            <v>Pumps (centrifugal, cantilever, screw-type, gear-type) to transfer inert products, with power demand from 20 to 50  kW</v>
          </cell>
          <cell r="H7451" t="str">
            <v>шт.</v>
          </cell>
          <cell r="I7451" t="str">
            <v>pcs.</v>
          </cell>
          <cell r="J7451">
            <v>0</v>
          </cell>
          <cell r="K7451">
            <v>0</v>
          </cell>
          <cell r="L7451" t="str">
            <v>KQ-98-00</v>
          </cell>
          <cell r="M7451" t="str">
            <v>ПНР, без ед. изм.</v>
          </cell>
          <cell r="N7451">
            <v>0</v>
          </cell>
          <cell r="O7451" t="str">
            <v>KQ-98-07</v>
          </cell>
          <cell r="P7451" t="str">
            <v>Индивидуальные испытания динамического оборудования, шт.</v>
          </cell>
          <cell r="Q7451">
            <v>1</v>
          </cell>
        </row>
        <row r="7452">
          <cell r="E7452" t="str">
            <v>CM00-00-61-003</v>
          </cell>
          <cell r="F7452" t="str">
            <v>Насосы (центробежные, консольные, винтовые, шестеренчатые) перекачивающие инертные продукты с потребляемой мощностью от 50 до 315 кВт</v>
          </cell>
          <cell r="G7452" t="str">
            <v>Pumps (centrifugal, cantilever, screw-type, gear-type) to transfer inert products, with power demand from 50 to 315  kW</v>
          </cell>
          <cell r="H7452" t="str">
            <v>шт.</v>
          </cell>
          <cell r="I7452" t="str">
            <v>pcs.</v>
          </cell>
          <cell r="J7452">
            <v>0</v>
          </cell>
          <cell r="K7452">
            <v>0</v>
          </cell>
          <cell r="L7452" t="str">
            <v>KQ-98-00</v>
          </cell>
          <cell r="M7452" t="str">
            <v>ПНР, без ед. изм.</v>
          </cell>
          <cell r="N7452">
            <v>0</v>
          </cell>
          <cell r="O7452" t="str">
            <v>KQ-98-07</v>
          </cell>
          <cell r="P7452" t="str">
            <v>Индивидуальные испытания динамического оборудования, шт.</v>
          </cell>
          <cell r="Q7452">
            <v>1</v>
          </cell>
        </row>
        <row r="7453">
          <cell r="E7453" t="str">
            <v>CM00-00-61-004</v>
          </cell>
          <cell r="F7453" t="str">
            <v>Насосы (центробежные, консольные, винтовые, шестеренчатые) перекачивающие инертные продукты с потребляемой мощностью от 315 до 500 кВт</v>
          </cell>
          <cell r="G7453" t="str">
            <v>Pumps (centrifugal, cantilever, screw-type, gear-type) to transfer inert products, with power demand from 315 to 500  kW</v>
          </cell>
          <cell r="H7453" t="str">
            <v>шт.</v>
          </cell>
          <cell r="I7453" t="str">
            <v>pcs.</v>
          </cell>
          <cell r="J7453">
            <v>0</v>
          </cell>
          <cell r="K7453">
            <v>0</v>
          </cell>
          <cell r="L7453" t="str">
            <v>KQ-98-00</v>
          </cell>
          <cell r="M7453" t="str">
            <v>ПНР, без ед. изм.</v>
          </cell>
          <cell r="N7453">
            <v>0</v>
          </cell>
          <cell r="O7453" t="str">
            <v>KQ-98-07</v>
          </cell>
          <cell r="P7453" t="str">
            <v>Индивидуальные испытания динамического оборудования, шт.</v>
          </cell>
          <cell r="Q7453">
            <v>1</v>
          </cell>
        </row>
        <row r="7454">
          <cell r="E7454" t="str">
            <v>CM00-00-61-005</v>
          </cell>
          <cell r="F7454" t="str">
            <v>Насосы (центробежные, консольные, винтовые, шестеренчатые) перекачивающие инертные продукты с потребляемой мощностью от 500 до 1000 кВт</v>
          </cell>
          <cell r="G7454" t="str">
            <v>Pumps (centrifugal, cantilever, screw-type, gear-type) to transfer inert products, with power demand from 500 to 1000  kW</v>
          </cell>
          <cell r="H7454" t="str">
            <v>шт.</v>
          </cell>
          <cell r="I7454" t="str">
            <v>pcs.</v>
          </cell>
          <cell r="J7454">
            <v>0</v>
          </cell>
          <cell r="K7454">
            <v>0</v>
          </cell>
          <cell r="L7454" t="str">
            <v>KQ-98-00</v>
          </cell>
          <cell r="M7454" t="str">
            <v>ПНР, без ед. изм.</v>
          </cell>
          <cell r="N7454">
            <v>0</v>
          </cell>
          <cell r="O7454" t="str">
            <v>KQ-98-07</v>
          </cell>
          <cell r="P7454" t="str">
            <v>Индивидуальные испытания динамического оборудования, шт.</v>
          </cell>
          <cell r="Q7454">
            <v>1</v>
          </cell>
        </row>
        <row r="7455">
          <cell r="E7455" t="str">
            <v>CM00-00-61-006</v>
          </cell>
          <cell r="F7455" t="str">
            <v>Насосы (центробежные, консольные, винтовые, шестеренчатые) перекачивающие инертные продукты с потребляемой мощностью свыше 1000 кВт</v>
          </cell>
          <cell r="G7455" t="str">
            <v>Pumps (centrifugal, cantilever, screw-type, gear-type) to transfer inert products, with power demand over 1000 kW</v>
          </cell>
          <cell r="H7455" t="str">
            <v>шт.</v>
          </cell>
          <cell r="I7455" t="str">
            <v>pcs.</v>
          </cell>
          <cell r="J7455">
            <v>0</v>
          </cell>
          <cell r="K7455">
            <v>0</v>
          </cell>
          <cell r="L7455" t="str">
            <v>KQ-98-00</v>
          </cell>
          <cell r="M7455" t="str">
            <v>ПНР, без ед. изм.</v>
          </cell>
          <cell r="N7455">
            <v>0</v>
          </cell>
          <cell r="O7455" t="str">
            <v>KQ-98-07</v>
          </cell>
          <cell r="P7455" t="str">
            <v>Индивидуальные испытания динамического оборудования, шт.</v>
          </cell>
          <cell r="Q7455">
            <v>1</v>
          </cell>
        </row>
        <row r="7456">
          <cell r="E7456" t="str">
            <v>CM00-00-61-007</v>
          </cell>
          <cell r="F7456" t="str">
            <v>Насосы (центробежные погружные, полупогружные) перекачивающие инертные продукты с потребляемой мощностью до 20 кВт</v>
          </cell>
          <cell r="G7456" t="str">
            <v>Pumps (centrifugal, submersible, semi-submersible) to transfer inert products, with power demand up to 20 kW</v>
          </cell>
          <cell r="H7456" t="str">
            <v>шт.</v>
          </cell>
          <cell r="I7456" t="str">
            <v>pcs.</v>
          </cell>
          <cell r="J7456">
            <v>0</v>
          </cell>
          <cell r="K7456">
            <v>0</v>
          </cell>
          <cell r="L7456" t="str">
            <v>KQ-98-00</v>
          </cell>
          <cell r="M7456" t="str">
            <v>ПНР, без ед. изм.</v>
          </cell>
          <cell r="N7456">
            <v>0</v>
          </cell>
          <cell r="O7456" t="str">
            <v>KQ-98-07</v>
          </cell>
          <cell r="P7456" t="str">
            <v>Индивидуальные испытания динамического оборудования, шт.</v>
          </cell>
          <cell r="Q7456">
            <v>1</v>
          </cell>
        </row>
        <row r="7457">
          <cell r="E7457" t="str">
            <v>CM00-00-61-008</v>
          </cell>
          <cell r="F7457" t="str">
            <v>Насосы (центробежные погружные, полупогружные) перекачивающие инертные продукты с потребляемой мощностью от 20 до 50 кВт</v>
          </cell>
          <cell r="G7457" t="str">
            <v>Pumps (centrifugal, submersible, semi-submersible) to transfer inert products, with power demand from 20 to 50  kW</v>
          </cell>
          <cell r="H7457" t="str">
            <v>шт.</v>
          </cell>
          <cell r="I7457" t="str">
            <v>pcs.</v>
          </cell>
          <cell r="J7457">
            <v>0</v>
          </cell>
          <cell r="K7457">
            <v>0</v>
          </cell>
          <cell r="L7457" t="str">
            <v>KQ-98-00</v>
          </cell>
          <cell r="M7457" t="str">
            <v>ПНР, без ед. изм.</v>
          </cell>
          <cell r="N7457">
            <v>0</v>
          </cell>
          <cell r="O7457" t="str">
            <v>KQ-98-07</v>
          </cell>
          <cell r="P7457" t="str">
            <v>Индивидуальные испытания динамического оборудования, шт.</v>
          </cell>
          <cell r="Q7457">
            <v>1</v>
          </cell>
        </row>
        <row r="7458">
          <cell r="E7458" t="str">
            <v>CM00-00-61-009</v>
          </cell>
          <cell r="F7458" t="str">
            <v>Насосы (центробежные погружные, полупогружные) перекачивающие инертные продукты с потребляемой мощностью от 50 до 315 кВт</v>
          </cell>
          <cell r="G7458" t="str">
            <v>Pumps (centrifugal, submersible, semi-submersible) to transfer inert products, with power demand from 50 to 315  kW</v>
          </cell>
          <cell r="H7458" t="str">
            <v>шт.</v>
          </cell>
          <cell r="I7458" t="str">
            <v>pcs.</v>
          </cell>
          <cell r="J7458">
            <v>0</v>
          </cell>
          <cell r="K7458">
            <v>0</v>
          </cell>
          <cell r="L7458" t="str">
            <v>KQ-98-00</v>
          </cell>
          <cell r="M7458" t="str">
            <v>ПНР, без ед. изм.</v>
          </cell>
          <cell r="N7458">
            <v>0</v>
          </cell>
          <cell r="O7458" t="str">
            <v>KQ-98-07</v>
          </cell>
          <cell r="P7458" t="str">
            <v>Индивидуальные испытания динамического оборудования, шт.</v>
          </cell>
          <cell r="Q7458">
            <v>1</v>
          </cell>
        </row>
        <row r="7459">
          <cell r="E7459" t="str">
            <v>CM00-00-61-010</v>
          </cell>
          <cell r="F7459" t="str">
            <v>Насосы дозировочные перекачивающие инертные продукты с потребляемой мощностью до 1 кВт</v>
          </cell>
          <cell r="G7459" t="str">
            <v>Dosing pumps to transfer inert products, with power demand up to 1 kW</v>
          </cell>
          <cell r="H7459" t="str">
            <v>шт.</v>
          </cell>
          <cell r="I7459" t="str">
            <v>pcs.</v>
          </cell>
          <cell r="J7459">
            <v>0</v>
          </cell>
          <cell r="K7459">
            <v>0</v>
          </cell>
          <cell r="L7459" t="str">
            <v>KQ-98-00</v>
          </cell>
          <cell r="M7459" t="str">
            <v>ПНР, без ед. изм.</v>
          </cell>
          <cell r="N7459">
            <v>0</v>
          </cell>
          <cell r="O7459" t="str">
            <v>KQ-98-07</v>
          </cell>
          <cell r="P7459" t="str">
            <v>Индивидуальные испытания динамического оборудования, шт.</v>
          </cell>
          <cell r="Q7459">
            <v>1</v>
          </cell>
        </row>
        <row r="7460">
          <cell r="E7460" t="str">
            <v>CM00-00-61-011</v>
          </cell>
          <cell r="F7460" t="str">
            <v>Насосы дозировочные перекачивающие инертные продукты с потребляемой мощностью от 1 до 6 кВт</v>
          </cell>
          <cell r="G7460" t="str">
            <v>Dosing pumps to transfer inert products, with power demand from 1 to 6  kW</v>
          </cell>
          <cell r="H7460" t="str">
            <v>шт.</v>
          </cell>
          <cell r="I7460" t="str">
            <v>pcs.</v>
          </cell>
          <cell r="J7460">
            <v>0</v>
          </cell>
          <cell r="K7460">
            <v>0</v>
          </cell>
          <cell r="L7460" t="str">
            <v>KQ-98-00</v>
          </cell>
          <cell r="M7460" t="str">
            <v>ПНР, без ед. изм.</v>
          </cell>
          <cell r="N7460">
            <v>0</v>
          </cell>
          <cell r="O7460" t="str">
            <v>KQ-98-07</v>
          </cell>
          <cell r="P7460" t="str">
            <v>Индивидуальные испытания динамического оборудования, шт.</v>
          </cell>
          <cell r="Q7460">
            <v>1</v>
          </cell>
        </row>
        <row r="7461">
          <cell r="E7461" t="str">
            <v>CM00-00-61-012</v>
          </cell>
          <cell r="F7461" t="str">
            <v>Насосы дозировочные перекачивающие инертные продукты с потребляемой мощностью свыше 6 кВт</v>
          </cell>
          <cell r="G7461" t="str">
            <v>Dosing pumps to transfer inert products, with power demand over 6 kW</v>
          </cell>
          <cell r="H7461" t="str">
            <v>шт.</v>
          </cell>
          <cell r="I7461" t="str">
            <v>pcs.</v>
          </cell>
          <cell r="J7461">
            <v>0</v>
          </cell>
          <cell r="K7461">
            <v>0</v>
          </cell>
          <cell r="L7461" t="str">
            <v>KQ-98-00</v>
          </cell>
          <cell r="M7461" t="str">
            <v>ПНР, без ед. изм.</v>
          </cell>
          <cell r="N7461">
            <v>0</v>
          </cell>
          <cell r="O7461" t="str">
            <v>KQ-98-07</v>
          </cell>
          <cell r="P7461" t="str">
            <v>Индивидуальные испытания динамического оборудования, шт.</v>
          </cell>
          <cell r="Q7461">
            <v>1</v>
          </cell>
        </row>
        <row r="7462">
          <cell r="E7462" t="str">
            <v>CM00-00-62</v>
          </cell>
          <cell r="F7462" t="str">
            <v>Вентиляторы (дымососы)</v>
          </cell>
          <cell r="G7462" t="str">
            <v>Fans (smoke exhausters)</v>
          </cell>
        </row>
        <row r="7463">
          <cell r="E7463" t="str">
            <v>CM00-00-62-001</v>
          </cell>
          <cell r="F7463" t="str">
            <v>Вентилятор (дымосос)</v>
          </cell>
          <cell r="G7463" t="str">
            <v>Fan (smoke exhauster)</v>
          </cell>
          <cell r="H7463" t="str">
            <v>шт.</v>
          </cell>
          <cell r="I7463" t="str">
            <v>pcs.</v>
          </cell>
          <cell r="J7463">
            <v>0</v>
          </cell>
          <cell r="K7463">
            <v>0</v>
          </cell>
          <cell r="L7463" t="str">
            <v>KQ-98-00</v>
          </cell>
          <cell r="M7463" t="str">
            <v>ПНР, без ед. изм.</v>
          </cell>
          <cell r="N7463">
            <v>0</v>
          </cell>
          <cell r="O7463" t="str">
            <v>KQ-98-07</v>
          </cell>
          <cell r="P7463" t="str">
            <v>Индивидуальные испытания динамического оборудования, шт.</v>
          </cell>
          <cell r="Q7463">
            <v>1</v>
          </cell>
        </row>
        <row r="7464">
          <cell r="E7464" t="str">
            <v>CM00-00-63</v>
          </cell>
          <cell r="F7464" t="str">
            <v>Компрессоры центробежные/винтовые одноступенчатые</v>
          </cell>
          <cell r="G7464" t="str">
            <v>Single-stage centrifugal/screw compressors</v>
          </cell>
        </row>
        <row r="7465">
          <cell r="E7465" t="str">
            <v>CM00-00-63-001</v>
          </cell>
          <cell r="F7465" t="str">
            <v>Компрессоры центробежные/винтовые одноступенчатые с давлением на нагнетающей линии до 40 кгс/см2 производительностью до 30000 м3/ч</v>
          </cell>
          <cell r="G7465" t="str">
            <v>Single-stage centrifugal/screw compressors,  pressure in discharge line up to 40 kgf/cm, capacity up to 30000 m3/h</v>
          </cell>
          <cell r="H7465" t="str">
            <v>шт.</v>
          </cell>
          <cell r="I7465" t="str">
            <v>pcs.</v>
          </cell>
          <cell r="J7465">
            <v>0</v>
          </cell>
          <cell r="K7465">
            <v>0</v>
          </cell>
          <cell r="L7465" t="str">
            <v>KQ-98-00</v>
          </cell>
          <cell r="M7465" t="str">
            <v>ПНР, без ед. изм.</v>
          </cell>
          <cell r="N7465">
            <v>0</v>
          </cell>
          <cell r="O7465" t="str">
            <v>KQ-98-07</v>
          </cell>
          <cell r="P7465" t="str">
            <v>Индивидуальные испытания динамического оборудования, шт.</v>
          </cell>
          <cell r="Q7465">
            <v>1</v>
          </cell>
        </row>
        <row r="7466">
          <cell r="E7466" t="str">
            <v>CM00-00-63-002</v>
          </cell>
          <cell r="F7466" t="str">
            <v>Компрессоры центробежные/винтовые одноступенчатые с давлением на нагнетающей линии до 40 кгс/см2 производительностью от 30000 до 80000 м3/ч</v>
          </cell>
          <cell r="G7466" t="str">
            <v>Single-stage centrifugal/screw compressors,  pressure in discharge line up to 40 kgf/cm, capacity from 30000 to 80000 m3/h</v>
          </cell>
          <cell r="H7466" t="str">
            <v>шт.</v>
          </cell>
          <cell r="I7466" t="str">
            <v>pcs.</v>
          </cell>
          <cell r="J7466">
            <v>0</v>
          </cell>
          <cell r="K7466">
            <v>0</v>
          </cell>
          <cell r="L7466" t="str">
            <v>KQ-98-00</v>
          </cell>
          <cell r="M7466" t="str">
            <v>ПНР, без ед. изм.</v>
          </cell>
          <cell r="N7466">
            <v>0</v>
          </cell>
          <cell r="O7466" t="str">
            <v>KQ-98-07</v>
          </cell>
          <cell r="P7466" t="str">
            <v>Индивидуальные испытания динамического оборудования, шт.</v>
          </cell>
          <cell r="Q7466">
            <v>1</v>
          </cell>
        </row>
        <row r="7467">
          <cell r="E7467" t="str">
            <v>CM00-00-63-003</v>
          </cell>
          <cell r="F7467" t="str">
            <v>Компрессоры центробежные/винтовые одноступенчатые с давлением на нагнетающей линии до 40 кгс/см2 производительностью свыше 80000 м3/ч</v>
          </cell>
          <cell r="G7467" t="str">
            <v>Single-stage centrifugal/screw compressors,  pressure in discharge line up to 40 kgf/cm, capacity over 80000 m3/h</v>
          </cell>
          <cell r="H7467" t="str">
            <v>шт.</v>
          </cell>
          <cell r="I7467" t="str">
            <v>pcs.</v>
          </cell>
          <cell r="J7467">
            <v>0</v>
          </cell>
          <cell r="K7467">
            <v>0</v>
          </cell>
          <cell r="L7467" t="str">
            <v>KQ-98-00</v>
          </cell>
          <cell r="M7467" t="str">
            <v>ПНР, без ед. изм.</v>
          </cell>
          <cell r="N7467">
            <v>0</v>
          </cell>
          <cell r="O7467" t="str">
            <v>KQ-98-07</v>
          </cell>
          <cell r="P7467" t="str">
            <v>Индивидуальные испытания динамического оборудования, шт.</v>
          </cell>
          <cell r="Q7467">
            <v>1</v>
          </cell>
        </row>
        <row r="7468">
          <cell r="E7468" t="str">
            <v>CM00-00-63-004</v>
          </cell>
          <cell r="F7468" t="str">
            <v>Компрессоры центробежные/винтовые одноступенчатые с давлением на нагнетающей линии от 40 до 80 кгс/см2 производительностью до 30000 м3/ч</v>
          </cell>
          <cell r="G7468" t="str">
            <v>Single-stage centrifugal/screw compressors,  pressure in discharge line from 40 to 80 kgf/cm, capacity up to 30000 m3/h</v>
          </cell>
          <cell r="H7468" t="str">
            <v>шт.</v>
          </cell>
          <cell r="I7468" t="str">
            <v>pcs.</v>
          </cell>
          <cell r="J7468">
            <v>0</v>
          </cell>
          <cell r="K7468">
            <v>0</v>
          </cell>
          <cell r="L7468" t="str">
            <v>KQ-98-00</v>
          </cell>
          <cell r="M7468" t="str">
            <v>ПНР, без ед. изм.</v>
          </cell>
          <cell r="N7468">
            <v>0</v>
          </cell>
          <cell r="O7468" t="str">
            <v>KQ-98-07</v>
          </cell>
          <cell r="P7468" t="str">
            <v>Индивидуальные испытания динамического оборудования, шт.</v>
          </cell>
          <cell r="Q7468">
            <v>1</v>
          </cell>
        </row>
        <row r="7469">
          <cell r="E7469" t="str">
            <v>CM00-00-63-005</v>
          </cell>
          <cell r="F7469" t="str">
            <v>Компрессоры центробежные/винтовые одноступенчатые с давлением на нагнетающей линии от 40 до 80 кгс/см2 производительностью от 30000 до 80000 м3/ч</v>
          </cell>
          <cell r="G7469" t="str">
            <v>Single-stage centrifugal/screw compressors,  pressure in discharge line from 40 to 80 kgf/cm, capacity from 30000 to 80000 m3/h</v>
          </cell>
          <cell r="H7469" t="str">
            <v>шт.</v>
          </cell>
          <cell r="I7469" t="str">
            <v>pcs.</v>
          </cell>
          <cell r="J7469">
            <v>0</v>
          </cell>
          <cell r="K7469">
            <v>0</v>
          </cell>
          <cell r="L7469" t="str">
            <v>KQ-98-00</v>
          </cell>
          <cell r="M7469" t="str">
            <v>ПНР, без ед. изм.</v>
          </cell>
          <cell r="N7469">
            <v>0</v>
          </cell>
          <cell r="O7469" t="str">
            <v>KQ-98-07</v>
          </cell>
          <cell r="P7469" t="str">
            <v>Индивидуальные испытания динамического оборудования, шт.</v>
          </cell>
          <cell r="Q7469">
            <v>1</v>
          </cell>
        </row>
        <row r="7470">
          <cell r="E7470" t="str">
            <v>CM00-00-63-006</v>
          </cell>
          <cell r="F7470" t="str">
            <v>Компрессоры центробежные/винтовые одноступенчатые с давлением на нагнетающей линии от 40 до 80 кгс/см2 производительностью свыше 80000 м3/ч</v>
          </cell>
          <cell r="G7470" t="str">
            <v>Single-stage centrifugal/screw compressors,  pressure in discharge line up from 40 to 80 kgf/cm, capacity over 80000 m3/h</v>
          </cell>
          <cell r="H7470" t="str">
            <v>шт.</v>
          </cell>
          <cell r="I7470" t="str">
            <v>pcs.</v>
          </cell>
          <cell r="J7470">
            <v>0</v>
          </cell>
          <cell r="K7470">
            <v>0</v>
          </cell>
          <cell r="L7470" t="str">
            <v>KQ-98-00</v>
          </cell>
          <cell r="M7470" t="str">
            <v>ПНР, без ед. изм.</v>
          </cell>
          <cell r="N7470">
            <v>0</v>
          </cell>
          <cell r="O7470" t="str">
            <v>KQ-98-07</v>
          </cell>
          <cell r="P7470" t="str">
            <v>Индивидуальные испытания динамического оборудования, шт.</v>
          </cell>
          <cell r="Q7470">
            <v>1</v>
          </cell>
        </row>
        <row r="7471">
          <cell r="E7471" t="str">
            <v>CM00-00-63-007</v>
          </cell>
          <cell r="F7471" t="str">
            <v>Компрессоры центробежные/винтовые одноступенчатые с давлением на нагнетающей линии свыше 80 кгс/см2 производительностью до 30000 м3/ч</v>
          </cell>
          <cell r="G7471" t="str">
            <v>Single-stage centrifugal/screw compressors,  pressure in discharge line over 80 kgf/cm, capacity up to 30000 m3/h</v>
          </cell>
          <cell r="H7471" t="str">
            <v>шт.</v>
          </cell>
          <cell r="I7471" t="str">
            <v>pcs.</v>
          </cell>
          <cell r="J7471">
            <v>0</v>
          </cell>
          <cell r="K7471">
            <v>0</v>
          </cell>
          <cell r="L7471" t="str">
            <v>KQ-98-00</v>
          </cell>
          <cell r="M7471" t="str">
            <v>ПНР, без ед. изм.</v>
          </cell>
          <cell r="N7471">
            <v>0</v>
          </cell>
          <cell r="O7471" t="str">
            <v>KQ-98-07</v>
          </cell>
          <cell r="P7471" t="str">
            <v>Индивидуальные испытания динамического оборудования, шт.</v>
          </cell>
          <cell r="Q7471">
            <v>1</v>
          </cell>
        </row>
        <row r="7472">
          <cell r="E7472" t="str">
            <v>CM00-00-63-008</v>
          </cell>
          <cell r="F7472" t="str">
            <v>Компрессоры центробежные/винтовые одноступенчатые с давлением на нагнетающей линии свыше 80 кгс/см2 производительностью от 30000 до 80000 м3/ч</v>
          </cell>
          <cell r="G7472" t="str">
            <v>Single-stage centrifugal/screw compressors,  pressure in discharge line over 80 kgf/cm, capacity from 30000 to 80000 m3/h</v>
          </cell>
          <cell r="H7472" t="str">
            <v>шт.</v>
          </cell>
          <cell r="I7472" t="str">
            <v>pcs.</v>
          </cell>
          <cell r="J7472">
            <v>0</v>
          </cell>
          <cell r="K7472">
            <v>0</v>
          </cell>
          <cell r="L7472" t="str">
            <v>KQ-98-00</v>
          </cell>
          <cell r="M7472" t="str">
            <v>ПНР, без ед. изм.</v>
          </cell>
          <cell r="N7472">
            <v>0</v>
          </cell>
          <cell r="O7472" t="str">
            <v>KQ-98-07</v>
          </cell>
          <cell r="P7472" t="str">
            <v>Индивидуальные испытания динамического оборудования, шт.</v>
          </cell>
          <cell r="Q7472">
            <v>1</v>
          </cell>
        </row>
        <row r="7473">
          <cell r="E7473" t="str">
            <v>CM00-00-63-009</v>
          </cell>
          <cell r="F7473" t="str">
            <v>Компрессоры центробежные/винтовые одноступенчатые с давлением на нагнетающей линии свыше 80 кгс/см2 производительностью свыше 80000 м3/ч</v>
          </cell>
          <cell r="G7473" t="str">
            <v>Single-stage centrifugal/screw compressors,  pressure in discharge line over 80 kgf/cm, capacity over 80000 m3/h</v>
          </cell>
          <cell r="H7473" t="str">
            <v>шт.</v>
          </cell>
          <cell r="I7473" t="str">
            <v>pcs.</v>
          </cell>
          <cell r="J7473">
            <v>0</v>
          </cell>
          <cell r="K7473">
            <v>0</v>
          </cell>
          <cell r="L7473" t="str">
            <v>KQ-98-00</v>
          </cell>
          <cell r="M7473" t="str">
            <v>ПНР, без ед. изм.</v>
          </cell>
          <cell r="N7473">
            <v>0</v>
          </cell>
          <cell r="O7473" t="str">
            <v>KQ-98-07</v>
          </cell>
          <cell r="P7473" t="str">
            <v>Индивидуальные испытания динамического оборудования, шт.</v>
          </cell>
          <cell r="Q7473">
            <v>1</v>
          </cell>
        </row>
        <row r="7474">
          <cell r="E7474" t="str">
            <v>CM00-00-64</v>
          </cell>
          <cell r="F7474" t="str">
            <v>Компрессоры центробежные/винтовые многоступенчатые</v>
          </cell>
          <cell r="G7474" t="str">
            <v>Multi-stage centrifugal/screw compressors</v>
          </cell>
        </row>
        <row r="7475">
          <cell r="E7475" t="str">
            <v>CM00-00-64-001</v>
          </cell>
          <cell r="F7475" t="str">
            <v>Одна ступень сжатия (вторая и последующие) компрессора центробежного/винтового многоступенчатого с давлением на нагнетающей линии до 40 кгс/см2 производительностью до 30000 м3/ч</v>
          </cell>
          <cell r="G7475" t="str">
            <v>One compression stage (second and subsequent) of multi-stage centrifugal/screw  compressor, pressure in discharge line up to 40 kgf/cm, capacity up to 30000 m3/h</v>
          </cell>
          <cell r="H7475" t="str">
            <v>шт.</v>
          </cell>
          <cell r="I7475" t="str">
            <v>pcs.</v>
          </cell>
          <cell r="J7475">
            <v>0</v>
          </cell>
          <cell r="K7475">
            <v>0</v>
          </cell>
          <cell r="L7475" t="str">
            <v>KQ-98-00</v>
          </cell>
          <cell r="M7475" t="str">
            <v>ПНР, без ед. изм.</v>
          </cell>
          <cell r="N7475">
            <v>0</v>
          </cell>
          <cell r="O7475" t="str">
            <v>KQ-98-07</v>
          </cell>
          <cell r="P7475" t="str">
            <v>Индивидуальные испытания динамического оборудования, шт.</v>
          </cell>
          <cell r="Q7475">
            <v>1</v>
          </cell>
        </row>
        <row r="7476">
          <cell r="E7476" t="str">
            <v>CM00-00-64-002</v>
          </cell>
          <cell r="F7476" t="str">
            <v>Одна ступень сжатия (вторая и последующие) компрессора центробежного/винтового многоступенчатого с давлением на нагнетающей линии до 40 кгс/см2 производительностью от 30000 до 80000 м3/ч</v>
          </cell>
          <cell r="G7476" t="str">
            <v>One compression stage (second and subsequent) of multi-stage centrifugal/screw  compressor, pressure in discharge line up to 40 kgf/cm, capacity from 30000 to 80000 m3/h</v>
          </cell>
          <cell r="H7476" t="str">
            <v>шт.</v>
          </cell>
          <cell r="I7476" t="str">
            <v>pcs.</v>
          </cell>
          <cell r="J7476">
            <v>0</v>
          </cell>
          <cell r="K7476">
            <v>0</v>
          </cell>
          <cell r="L7476" t="str">
            <v>KQ-98-00</v>
          </cell>
          <cell r="M7476" t="str">
            <v>ПНР, без ед. изм.</v>
          </cell>
          <cell r="N7476">
            <v>0</v>
          </cell>
          <cell r="O7476" t="str">
            <v>KQ-98-07</v>
          </cell>
          <cell r="P7476" t="str">
            <v>Индивидуальные испытания динамического оборудования, шт.</v>
          </cell>
          <cell r="Q7476">
            <v>1</v>
          </cell>
        </row>
        <row r="7477">
          <cell r="E7477" t="str">
            <v>CM00-00-64-003</v>
          </cell>
          <cell r="F7477" t="str">
            <v>Одна ступень сжатия (вторая и последующие) компрессора центробежного/винтового многоступенчатого с давлением на нагнетающей линии до 40 кгс/см2 производительностью свыше 80000 м3/ч</v>
          </cell>
          <cell r="G7477" t="str">
            <v>One compression stage (second and subsequent) of multi-stage centrifugal/screw compressor, pressure in discharge line up to 40 kgf/cm, capacity over 80000 m3/h</v>
          </cell>
          <cell r="H7477" t="str">
            <v>шт.</v>
          </cell>
          <cell r="I7477" t="str">
            <v>pcs.</v>
          </cell>
          <cell r="J7477">
            <v>0</v>
          </cell>
          <cell r="K7477">
            <v>0</v>
          </cell>
          <cell r="L7477" t="str">
            <v>KQ-98-00</v>
          </cell>
          <cell r="M7477" t="str">
            <v>ПНР, без ед. изм.</v>
          </cell>
          <cell r="N7477">
            <v>0</v>
          </cell>
          <cell r="O7477" t="str">
            <v>KQ-98-07</v>
          </cell>
          <cell r="P7477" t="str">
            <v>Индивидуальные испытания динамического оборудования, шт.</v>
          </cell>
          <cell r="Q7477">
            <v>1</v>
          </cell>
        </row>
        <row r="7478">
          <cell r="E7478" t="str">
            <v>CM00-00-64-004</v>
          </cell>
          <cell r="F7478" t="str">
            <v>Одна ступень сжатия (вторая и последующие) компрессора центробежного/винтового многоступенчатого с давлением на нагнетающей линии от 40 до 80 кгс/см2 производительностью до 30000 м3/ч</v>
          </cell>
          <cell r="G7478" t="str">
            <v>One compression stage (second and subsequent) of multi-stage centrifugal/screw  compressor, pressure in discharge line from 40 to 80 kgf/cm, capacity up to 30000 m3/h</v>
          </cell>
          <cell r="H7478" t="str">
            <v>шт.</v>
          </cell>
          <cell r="I7478" t="str">
            <v>pcs.</v>
          </cell>
          <cell r="J7478">
            <v>0</v>
          </cell>
          <cell r="K7478">
            <v>0</v>
          </cell>
          <cell r="L7478" t="str">
            <v>KQ-98-00</v>
          </cell>
          <cell r="M7478" t="str">
            <v>ПНР, без ед. изм.</v>
          </cell>
          <cell r="N7478">
            <v>0</v>
          </cell>
          <cell r="O7478" t="str">
            <v>KQ-98-07</v>
          </cell>
          <cell r="P7478" t="str">
            <v>Индивидуальные испытания динамического оборудования, шт.</v>
          </cell>
          <cell r="Q7478">
            <v>1</v>
          </cell>
        </row>
        <row r="7479">
          <cell r="E7479" t="str">
            <v>CM00-00-64-005</v>
          </cell>
          <cell r="F7479" t="str">
            <v>Одна ступень сжатия (вторая и последующие) компрессора центробежного/винтового многоступенчатого с давлением на нагнетающей линии от 40 до 80 кгс/см2 производительностью от 30000 до 80000 м3/ч</v>
          </cell>
          <cell r="G7479" t="str">
            <v>One compression stage (second and subsequent) of multi-stage centrifugal/screw  compressor, pressure in discharge line from 40 to 80 kgf/cm, capacity from 30000 to 80000 m3/h</v>
          </cell>
          <cell r="H7479" t="str">
            <v>шт.</v>
          </cell>
          <cell r="I7479" t="str">
            <v>pcs.</v>
          </cell>
          <cell r="J7479">
            <v>0</v>
          </cell>
          <cell r="K7479">
            <v>0</v>
          </cell>
          <cell r="L7479" t="str">
            <v>KQ-98-00</v>
          </cell>
          <cell r="M7479" t="str">
            <v>ПНР, без ед. изм.</v>
          </cell>
          <cell r="N7479">
            <v>0</v>
          </cell>
          <cell r="O7479" t="str">
            <v>KQ-98-07</v>
          </cell>
          <cell r="P7479" t="str">
            <v>Индивидуальные испытания динамического оборудования, шт.</v>
          </cell>
          <cell r="Q7479">
            <v>1</v>
          </cell>
        </row>
        <row r="7480">
          <cell r="E7480" t="str">
            <v>CM00-00-64-006</v>
          </cell>
          <cell r="F7480" t="str">
            <v>Одна ступень сжатия (вторая и последующие) компрессора центробежного/винтового многоступенчатого с давлением на нагнетающей линии от 40 до 80 кгс/см2 производительностью свыше 80000 м3/ч</v>
          </cell>
          <cell r="G7480" t="str">
            <v>One compression stage (second and subsequent) of multi-stage centrifugal/screw compressor, pressure in discharge line from 40 to 80 kgf/cm, capacity over 80000 m3/h</v>
          </cell>
          <cell r="H7480" t="str">
            <v>шт.</v>
          </cell>
          <cell r="I7480" t="str">
            <v>pcs.</v>
          </cell>
          <cell r="J7480">
            <v>0</v>
          </cell>
          <cell r="K7480">
            <v>0</v>
          </cell>
          <cell r="L7480" t="str">
            <v>KQ-98-00</v>
          </cell>
          <cell r="M7480" t="str">
            <v>ПНР, без ед. изм.</v>
          </cell>
          <cell r="N7480">
            <v>0</v>
          </cell>
          <cell r="O7480" t="str">
            <v>KQ-98-07</v>
          </cell>
          <cell r="P7480" t="str">
            <v>Индивидуальные испытания динамического оборудования, шт.</v>
          </cell>
          <cell r="Q7480">
            <v>1</v>
          </cell>
        </row>
        <row r="7481">
          <cell r="E7481" t="str">
            <v>CM00-00-64-007</v>
          </cell>
          <cell r="F7481" t="str">
            <v>Одна ступень сжатия (вторая и последующие) компрессора центробежного/винтового многоступенчатого с давлением на нагнетающей линии свыше 80 кгс/см2 производительностью до 30000 м3/ч</v>
          </cell>
          <cell r="G7481" t="str">
            <v>One compression stage (second and subsequent) of multi-stage centrifugal/screw  compressor, pressure in discharge line over 80 kgf/cm, capacity up to 30000 m3/h</v>
          </cell>
          <cell r="H7481" t="str">
            <v>шт.</v>
          </cell>
          <cell r="I7481" t="str">
            <v>pcs.</v>
          </cell>
          <cell r="J7481">
            <v>0</v>
          </cell>
          <cell r="K7481">
            <v>0</v>
          </cell>
          <cell r="L7481" t="str">
            <v>KQ-98-00</v>
          </cell>
          <cell r="M7481" t="str">
            <v>ПНР, без ед. изм.</v>
          </cell>
          <cell r="N7481">
            <v>0</v>
          </cell>
          <cell r="O7481" t="str">
            <v>KQ-98-07</v>
          </cell>
          <cell r="P7481" t="str">
            <v>Индивидуальные испытания динамического оборудования, шт.</v>
          </cell>
          <cell r="Q7481">
            <v>1</v>
          </cell>
        </row>
        <row r="7482">
          <cell r="E7482" t="str">
            <v>CM00-00-64-008</v>
          </cell>
          <cell r="F7482" t="str">
            <v>Одна ступень сжатия (вторая и последующие) компрессора центробежного/винтового многоступенчатого с давлением на нагнетающей линии свыше 80 кгс/см2 производительностью от 30000 до 80000 м3/ч</v>
          </cell>
          <cell r="G7482" t="str">
            <v>One compression stage (second and subsequent) of multi-stage centrifugal/screw  compressor, pressure in discharge line over 80 kgf/cm, capacity from 30000 to 80000 m3/h</v>
          </cell>
          <cell r="H7482" t="str">
            <v>шт.</v>
          </cell>
          <cell r="I7482" t="str">
            <v>pcs.</v>
          </cell>
          <cell r="J7482">
            <v>0</v>
          </cell>
          <cell r="K7482">
            <v>0</v>
          </cell>
          <cell r="L7482" t="str">
            <v>KQ-98-00</v>
          </cell>
          <cell r="M7482" t="str">
            <v>ПНР, без ед. изм.</v>
          </cell>
          <cell r="N7482">
            <v>0</v>
          </cell>
          <cell r="O7482" t="str">
            <v>KQ-98-07</v>
          </cell>
          <cell r="P7482" t="str">
            <v>Индивидуальные испытания динамического оборудования, шт.</v>
          </cell>
          <cell r="Q7482">
            <v>1</v>
          </cell>
        </row>
        <row r="7483">
          <cell r="E7483" t="str">
            <v>CM00-00-64-009</v>
          </cell>
          <cell r="F7483" t="str">
            <v>Одна ступень сжатия (вторая и последующие) компрессора центробежного/винтового многоступенчатого с давлением на нагнетающей линии свыше 80 кгс/см2 производительностью свыше 80000 м3/ч</v>
          </cell>
          <cell r="G7483" t="str">
            <v>One compression stage (second and subsequent) of multi-stage centrifugal/screw  compressor, pressure in discharge line over 80 kgf/cm, capacity over 80000 m3/h</v>
          </cell>
          <cell r="H7483" t="str">
            <v>шт.</v>
          </cell>
          <cell r="I7483" t="str">
            <v>pcs.</v>
          </cell>
          <cell r="J7483">
            <v>0</v>
          </cell>
          <cell r="K7483">
            <v>0</v>
          </cell>
          <cell r="L7483" t="str">
            <v>KQ-98-00</v>
          </cell>
          <cell r="M7483" t="str">
            <v>ПНР, без ед. изм.</v>
          </cell>
          <cell r="N7483">
            <v>0</v>
          </cell>
          <cell r="O7483" t="str">
            <v>KQ-98-07</v>
          </cell>
          <cell r="P7483" t="str">
            <v>Индивидуальные испытания динамического оборудования, шт.</v>
          </cell>
          <cell r="Q7483">
            <v>1</v>
          </cell>
        </row>
        <row r="7484">
          <cell r="E7484" t="str">
            <v>CM00-00-65</v>
          </cell>
          <cell r="F7484" t="str">
            <v>Компрессоры центробежные/винтовые каскадные (группа компрессоров, работающих от общего привода)</v>
          </cell>
          <cell r="G7484" t="str">
            <v>Cascade centrifugal/ screw centrifugal compressors (group of compressors operated by a common drive)</v>
          </cell>
        </row>
        <row r="7485">
          <cell r="E7485" t="str">
            <v>CM00-00-65-001</v>
          </cell>
          <cell r="F7485" t="str">
            <v>Один компрессор (каскад) центробежный/винтовой работающий от общего привода компрессора каскадного с давлением на нагнетающей линии до 40 кгс/см2 производительностью до 30000 м3/ч</v>
          </cell>
          <cell r="G7485" t="str">
            <v>One centrifugal/screw  compressor (cascade) operated by a common drive of cascade compressor, pressure in discharge line up to 40 kgf/cm, capacity up to 30000 m3/h</v>
          </cell>
          <cell r="H7485" t="str">
            <v>шт.</v>
          </cell>
          <cell r="I7485" t="str">
            <v>pcs.</v>
          </cell>
          <cell r="J7485">
            <v>0</v>
          </cell>
          <cell r="K7485">
            <v>0</v>
          </cell>
          <cell r="L7485" t="str">
            <v>KQ-98-00</v>
          </cell>
          <cell r="M7485" t="str">
            <v>ПНР, без ед. изм.</v>
          </cell>
          <cell r="N7485">
            <v>0</v>
          </cell>
          <cell r="O7485" t="str">
            <v>KQ-98-07</v>
          </cell>
          <cell r="P7485" t="str">
            <v>Индивидуальные испытания динамического оборудования, шт.</v>
          </cell>
          <cell r="Q7485">
            <v>1</v>
          </cell>
        </row>
        <row r="7486">
          <cell r="E7486" t="str">
            <v>CM00-00-65-002</v>
          </cell>
          <cell r="F7486" t="str">
            <v>Один компрессор (каскад) центробежный/винтовой работающий от общего привода компрессора каскадного с давлением на нагнетающей линии до 40 кгс/см2 производительностью от 30000 до 80000 м3/ч</v>
          </cell>
          <cell r="G7486" t="str">
            <v>One centrifugal/screw  compressor (cascade) operated by a common drive of cascade compressor, pressure in discharge line up to 40 kgf/cm, capacity from 30000 to 80000 m3/h</v>
          </cell>
          <cell r="H7486" t="str">
            <v>шт.</v>
          </cell>
          <cell r="I7486" t="str">
            <v>pcs.</v>
          </cell>
          <cell r="J7486">
            <v>0</v>
          </cell>
          <cell r="K7486">
            <v>0</v>
          </cell>
          <cell r="L7486" t="str">
            <v>KQ-98-00</v>
          </cell>
          <cell r="M7486" t="str">
            <v>ПНР, без ед. изм.</v>
          </cell>
          <cell r="N7486">
            <v>0</v>
          </cell>
          <cell r="O7486" t="str">
            <v>KQ-98-07</v>
          </cell>
          <cell r="P7486" t="str">
            <v>Индивидуальные испытания динамического оборудования, шт.</v>
          </cell>
          <cell r="Q7486">
            <v>1</v>
          </cell>
        </row>
        <row r="7487">
          <cell r="E7487" t="str">
            <v>CM00-00-65-003</v>
          </cell>
          <cell r="F7487" t="str">
            <v>Один компрессор (каскад) центробежный/винтовой работающий от общего привода компрессора каскадного с давлением на нагнетающей линии до 40 кгс/см2 производительностью свыше 80000 м3/ч</v>
          </cell>
          <cell r="G7487" t="str">
            <v>One centrifugal/screw  compressor (cascade) operated by a common drive of cascade compressor, pressure in discharge line up to 40 kgf/cm, capacity over 80000 m3/h</v>
          </cell>
          <cell r="H7487" t="str">
            <v>шт.</v>
          </cell>
          <cell r="I7487" t="str">
            <v>pcs.</v>
          </cell>
          <cell r="J7487">
            <v>0</v>
          </cell>
          <cell r="K7487">
            <v>0</v>
          </cell>
          <cell r="L7487" t="str">
            <v>KQ-98-00</v>
          </cell>
          <cell r="M7487" t="str">
            <v>ПНР, без ед. изм.</v>
          </cell>
          <cell r="N7487">
            <v>0</v>
          </cell>
          <cell r="O7487" t="str">
            <v>KQ-98-07</v>
          </cell>
          <cell r="P7487" t="str">
            <v>Индивидуальные испытания динамического оборудования, шт.</v>
          </cell>
          <cell r="Q7487">
            <v>1</v>
          </cell>
        </row>
        <row r="7488">
          <cell r="E7488" t="str">
            <v>CM00-00-65-004</v>
          </cell>
          <cell r="F7488" t="str">
            <v>Один компрессор (каскад) центробежный/винтовой работающий от общего привода компрессора каскадного с давлением на нагнетающей линии от 40 до 80 кгс/см2 производительностью до 30000 м3/ч</v>
          </cell>
          <cell r="G7488" t="str">
            <v>One centrifugal/screw  compressor (cascade) operated by a common drive of cascade compressor, pressure in discharge line from 40 to 80 kgf/cm, capacity up to 30000 m3/h</v>
          </cell>
          <cell r="H7488" t="str">
            <v>шт.</v>
          </cell>
          <cell r="I7488" t="str">
            <v>pcs.</v>
          </cell>
          <cell r="J7488">
            <v>0</v>
          </cell>
          <cell r="K7488">
            <v>0</v>
          </cell>
          <cell r="L7488" t="str">
            <v>KQ-98-00</v>
          </cell>
          <cell r="M7488" t="str">
            <v>ПНР, без ед. изм.</v>
          </cell>
          <cell r="N7488">
            <v>0</v>
          </cell>
          <cell r="O7488" t="str">
            <v>KQ-98-07</v>
          </cell>
          <cell r="P7488" t="str">
            <v>Индивидуальные испытания динамического оборудования, шт.</v>
          </cell>
          <cell r="Q7488">
            <v>1</v>
          </cell>
        </row>
        <row r="7489">
          <cell r="E7489" t="str">
            <v>CM00-00-65-005</v>
          </cell>
          <cell r="F7489" t="str">
            <v>Один компрессор (каскад) центробежный/винтовой работающий от общего привода компрессора каскадного с давлением на нагнетающей линии от 40 до 80 кгс/см2 производительностью от 30000 до 80000 м3/ч</v>
          </cell>
          <cell r="G7489" t="str">
            <v>One centrifugal/screw  compressor (cascade) operated by a common drive of cascade compressor, pressure in discharge line from 40 to 80 kgf/cm, capacity from 30000 to 80000 m3/h</v>
          </cell>
          <cell r="H7489" t="str">
            <v>шт.</v>
          </cell>
          <cell r="I7489" t="str">
            <v>pcs.</v>
          </cell>
          <cell r="J7489">
            <v>0</v>
          </cell>
          <cell r="K7489">
            <v>0</v>
          </cell>
          <cell r="L7489" t="str">
            <v>KQ-98-00</v>
          </cell>
          <cell r="M7489" t="str">
            <v>ПНР, без ед. изм.</v>
          </cell>
          <cell r="N7489">
            <v>0</v>
          </cell>
          <cell r="O7489" t="str">
            <v>KQ-98-07</v>
          </cell>
          <cell r="P7489" t="str">
            <v>Индивидуальные испытания динамического оборудования, шт.</v>
          </cell>
          <cell r="Q7489">
            <v>1</v>
          </cell>
        </row>
        <row r="7490">
          <cell r="E7490" t="str">
            <v>CM00-00-65-006</v>
          </cell>
          <cell r="F7490" t="str">
            <v>Один компрессор (каскад) центробежный/винтовой работающий от общего привода компрессора каскадного с давлением на нагнетающей линии от 40 до 80 кгс/см2 производительностью свыше 80000 м3/ч</v>
          </cell>
          <cell r="G7490" t="str">
            <v>One centrifugal/screw  compressor (cascade) operated by a common drive of cascade compressor, pressure in discharge line from 40 to 80 kgf/cm, capacity over 80000 m3/h</v>
          </cell>
          <cell r="H7490" t="str">
            <v>шт.</v>
          </cell>
          <cell r="I7490" t="str">
            <v>pcs.</v>
          </cell>
          <cell r="J7490">
            <v>0</v>
          </cell>
          <cell r="K7490">
            <v>0</v>
          </cell>
          <cell r="L7490" t="str">
            <v>KQ-98-00</v>
          </cell>
          <cell r="M7490" t="str">
            <v>ПНР, без ед. изм.</v>
          </cell>
          <cell r="N7490">
            <v>0</v>
          </cell>
          <cell r="O7490" t="str">
            <v>KQ-98-07</v>
          </cell>
          <cell r="P7490" t="str">
            <v>Индивидуальные испытания динамического оборудования, шт.</v>
          </cell>
          <cell r="Q7490">
            <v>1</v>
          </cell>
        </row>
        <row r="7491">
          <cell r="E7491" t="str">
            <v>CM00-00-65-007</v>
          </cell>
          <cell r="F7491" t="str">
            <v>Один компрессор (каскад) центробежный/винтовой работающий от общего привода компрессора каскадного с давлением на нагнетающей линии свыше 80 кгс/см2 производительностью до 30000 м3/ч</v>
          </cell>
          <cell r="G7491" t="str">
            <v>One centrifugal/screw  compressor (cascade) operated by a common drive of cascade compressor, pressure in discharge line over 80 kgf/cm, capacity up to 30000 m3/h</v>
          </cell>
          <cell r="H7491" t="str">
            <v>шт.</v>
          </cell>
          <cell r="I7491" t="str">
            <v>pcs.</v>
          </cell>
          <cell r="J7491">
            <v>0</v>
          </cell>
          <cell r="K7491">
            <v>0</v>
          </cell>
          <cell r="L7491" t="str">
            <v>KQ-98-00</v>
          </cell>
          <cell r="M7491" t="str">
            <v>ПНР, без ед. изм.</v>
          </cell>
          <cell r="N7491">
            <v>0</v>
          </cell>
          <cell r="O7491" t="str">
            <v>KQ-98-07</v>
          </cell>
          <cell r="P7491" t="str">
            <v>Индивидуальные испытания динамического оборудования, шт.</v>
          </cell>
          <cell r="Q7491">
            <v>1</v>
          </cell>
        </row>
        <row r="7492">
          <cell r="E7492" t="str">
            <v>CM00-00-65-008</v>
          </cell>
          <cell r="F7492" t="str">
            <v>Один компрессор (каскад) центробежный/винтовой работающий от общего привода компрессора каскадного с давлением на нагнетающей линии свыше 80 кгс/см2 производительностью от 30000 до 80000 м3/ч</v>
          </cell>
          <cell r="G7492" t="str">
            <v>One centrifugal/screw  compressor (cascade) operated by a common drive of cascade compressor, pressure in discharge line over 80 kgf/cm, capacity from 30000 to 80000 m3/h</v>
          </cell>
          <cell r="H7492" t="str">
            <v>шт.</v>
          </cell>
          <cell r="I7492" t="str">
            <v>pcs.</v>
          </cell>
          <cell r="J7492">
            <v>0</v>
          </cell>
          <cell r="K7492">
            <v>0</v>
          </cell>
          <cell r="L7492" t="str">
            <v>KQ-98-00</v>
          </cell>
          <cell r="M7492" t="str">
            <v>ПНР, без ед. изм.</v>
          </cell>
          <cell r="N7492">
            <v>0</v>
          </cell>
          <cell r="O7492" t="str">
            <v>KQ-98-07</v>
          </cell>
          <cell r="P7492" t="str">
            <v>Индивидуальные испытания динамического оборудования, шт.</v>
          </cell>
          <cell r="Q7492">
            <v>1</v>
          </cell>
        </row>
        <row r="7493">
          <cell r="E7493" t="str">
            <v>CM00-00-65-009</v>
          </cell>
          <cell r="F7493" t="str">
            <v>Один компрессор (каскад) центробежный/винтовой работающий от общего привода компрессора каскадного с давлением на нагнетающей линии свыше 80 кгс/см2 производительностью свыше 80000 м3/ч</v>
          </cell>
          <cell r="G7493" t="str">
            <v>One centrifugal/screw  compressor (cascade) operated by a common drive of cascade compressor, pressure in discharge line over 80 kgf/cm, capacity over 80000 m3/h</v>
          </cell>
          <cell r="H7493" t="str">
            <v>шт.</v>
          </cell>
          <cell r="I7493" t="str">
            <v>pcs.</v>
          </cell>
          <cell r="J7493">
            <v>0</v>
          </cell>
          <cell r="K7493">
            <v>0</v>
          </cell>
          <cell r="L7493" t="str">
            <v>KQ-98-00</v>
          </cell>
          <cell r="M7493" t="str">
            <v>ПНР, без ед. изм.</v>
          </cell>
          <cell r="N7493">
            <v>0</v>
          </cell>
          <cell r="O7493" t="str">
            <v>KQ-98-07</v>
          </cell>
          <cell r="P7493" t="str">
            <v>Индивидуальные испытания динамического оборудования, шт.</v>
          </cell>
          <cell r="Q7493">
            <v>1</v>
          </cell>
        </row>
        <row r="7494">
          <cell r="E7494" t="str">
            <v>CM00-00-66</v>
          </cell>
          <cell r="F7494" t="str">
            <v>Компрессоры поршневые одноступенчатые</v>
          </cell>
          <cell r="G7494" t="str">
            <v>Single-stage reciprocating compressors</v>
          </cell>
        </row>
        <row r="7495">
          <cell r="E7495" t="str">
            <v>CM00-00-66-001</v>
          </cell>
          <cell r="F7495" t="str">
            <v>Компрессоры поршневые одноступенчатые с давлением на нагнетающей линии до 40 кгс/см2 производительностью до 3000 м3/ч</v>
          </cell>
          <cell r="G7495" t="str">
            <v>Single-stage reciprocating compressors,  pressure in discharge line up to 40 kgf/cm, capacity up to 3000 m3/h</v>
          </cell>
          <cell r="H7495" t="str">
            <v>шт.</v>
          </cell>
          <cell r="I7495" t="str">
            <v>pcs.</v>
          </cell>
          <cell r="J7495">
            <v>0</v>
          </cell>
          <cell r="K7495">
            <v>0</v>
          </cell>
          <cell r="L7495" t="str">
            <v>KQ-98-00</v>
          </cell>
          <cell r="M7495" t="str">
            <v>ПНР, без ед. изм.</v>
          </cell>
          <cell r="N7495">
            <v>0</v>
          </cell>
          <cell r="O7495" t="str">
            <v>KQ-98-07</v>
          </cell>
          <cell r="P7495" t="str">
            <v>Индивидуальные испытания динамического оборудования, шт.</v>
          </cell>
          <cell r="Q7495">
            <v>1</v>
          </cell>
        </row>
        <row r="7496">
          <cell r="E7496" t="str">
            <v>CM00-00-66-002</v>
          </cell>
          <cell r="F7496" t="str">
            <v>Компрессоры поршневые одноступенчатые с давлением на нагнетающей линии до 40 кгс/см2 производительностью от 3000 до 8000 м3/ч</v>
          </cell>
          <cell r="G7496" t="str">
            <v>Single-stage reciprocating compressors,  pressure in discharge line up to 40 kgf/cm, capacity from 3000 to 8000 m3/h</v>
          </cell>
          <cell r="H7496" t="str">
            <v>шт.</v>
          </cell>
          <cell r="I7496" t="str">
            <v>pcs.</v>
          </cell>
          <cell r="J7496">
            <v>0</v>
          </cell>
          <cell r="K7496">
            <v>0</v>
          </cell>
          <cell r="L7496" t="str">
            <v>KQ-98-00</v>
          </cell>
          <cell r="M7496" t="str">
            <v>ПНР, без ед. изм.</v>
          </cell>
          <cell r="N7496">
            <v>0</v>
          </cell>
          <cell r="O7496" t="str">
            <v>KQ-98-07</v>
          </cell>
          <cell r="P7496" t="str">
            <v>Индивидуальные испытания динамического оборудования, шт.</v>
          </cell>
          <cell r="Q7496">
            <v>1</v>
          </cell>
        </row>
        <row r="7497">
          <cell r="E7497" t="str">
            <v>CM00-00-66-003</v>
          </cell>
          <cell r="F7497" t="str">
            <v>Компрессоры поршневые одноступенчатые с давлением на нагнетающей линии до 40 кгс/см2 производительностью свыше 8000 м3/ч</v>
          </cell>
          <cell r="G7497" t="str">
            <v>Single-stage reciprocating compressors,  pressure in discharge line up to 40 kgf/cm, capacity over 8000 m3/h</v>
          </cell>
          <cell r="H7497" t="str">
            <v>шт.</v>
          </cell>
          <cell r="I7497" t="str">
            <v>pcs.</v>
          </cell>
          <cell r="J7497">
            <v>0</v>
          </cell>
          <cell r="K7497">
            <v>0</v>
          </cell>
          <cell r="L7497" t="str">
            <v>KQ-98-00</v>
          </cell>
          <cell r="M7497" t="str">
            <v>ПНР, без ед. изм.</v>
          </cell>
          <cell r="N7497">
            <v>0</v>
          </cell>
          <cell r="O7497" t="str">
            <v>KQ-98-07</v>
          </cell>
          <cell r="P7497" t="str">
            <v>Индивидуальные испытания динамического оборудования, шт.</v>
          </cell>
          <cell r="Q7497">
            <v>1</v>
          </cell>
        </row>
        <row r="7498">
          <cell r="E7498" t="str">
            <v>CM00-00-66-004</v>
          </cell>
          <cell r="F7498" t="str">
            <v>Компрессоры поршневые одноступенчатые с давлением на нагнетающей линии от 40 до 80 кгс/см2 производительностью до 3000 м3/ч</v>
          </cell>
          <cell r="G7498" t="str">
            <v>Single-stage reciprocating compressors,  pressure in discharge line from 40 to 80 kgf/cm, capacity up to 3000 m3/h</v>
          </cell>
          <cell r="H7498" t="str">
            <v>шт.</v>
          </cell>
          <cell r="I7498" t="str">
            <v>pcs.</v>
          </cell>
          <cell r="J7498">
            <v>0</v>
          </cell>
          <cell r="K7498">
            <v>0</v>
          </cell>
          <cell r="L7498" t="str">
            <v>KQ-98-00</v>
          </cell>
          <cell r="M7498" t="str">
            <v>ПНР, без ед. изм.</v>
          </cell>
          <cell r="N7498">
            <v>0</v>
          </cell>
          <cell r="O7498" t="str">
            <v>KQ-98-07</v>
          </cell>
          <cell r="P7498" t="str">
            <v>Индивидуальные испытания динамического оборудования, шт.</v>
          </cell>
          <cell r="Q7498">
            <v>1</v>
          </cell>
        </row>
        <row r="7499">
          <cell r="E7499" t="str">
            <v>CM00-00-66-005</v>
          </cell>
          <cell r="F7499" t="str">
            <v>Компрессоры поршневые одноступенчатые с давлением на нагнетающей линии от 40 до 80 кгс/см2 производительностью от 3000 до 8000 м3/ч</v>
          </cell>
          <cell r="G7499" t="str">
            <v>Single-stage reciprocating compressors,  pressure in discharge line from 40 to 80 kgf/cm, capacity from 3000 to 8000 m3/h</v>
          </cell>
          <cell r="H7499" t="str">
            <v>шт.</v>
          </cell>
          <cell r="I7499" t="str">
            <v>pcs.</v>
          </cell>
          <cell r="J7499">
            <v>0</v>
          </cell>
          <cell r="K7499">
            <v>0</v>
          </cell>
          <cell r="L7499" t="str">
            <v>KQ-98-00</v>
          </cell>
          <cell r="M7499" t="str">
            <v>ПНР, без ед. изм.</v>
          </cell>
          <cell r="N7499">
            <v>0</v>
          </cell>
          <cell r="O7499" t="str">
            <v>KQ-98-07</v>
          </cell>
          <cell r="P7499" t="str">
            <v>Индивидуальные испытания динамического оборудования, шт.</v>
          </cell>
          <cell r="Q7499">
            <v>1</v>
          </cell>
        </row>
        <row r="7500">
          <cell r="E7500" t="str">
            <v>CM00-00-66-006</v>
          </cell>
          <cell r="F7500" t="str">
            <v>Компрессоры поршневые одноступенчатые с давлением на нагнетающей линии от 40 до 80 кгс/см2 производительностью свыше 8000 м3/ч</v>
          </cell>
          <cell r="G7500" t="str">
            <v>Single-stage reciprocating compressors,  pressure in discharge line from 40 to 80 kgf/cm, capacity over 8000 m3/h</v>
          </cell>
          <cell r="H7500" t="str">
            <v>шт.</v>
          </cell>
          <cell r="I7500" t="str">
            <v>pcs.</v>
          </cell>
          <cell r="J7500">
            <v>0</v>
          </cell>
          <cell r="K7500">
            <v>0</v>
          </cell>
          <cell r="L7500" t="str">
            <v>KQ-98-00</v>
          </cell>
          <cell r="M7500" t="str">
            <v>ПНР, без ед. изм.</v>
          </cell>
          <cell r="N7500">
            <v>0</v>
          </cell>
          <cell r="O7500" t="str">
            <v>KQ-98-07</v>
          </cell>
          <cell r="P7500" t="str">
            <v>Индивидуальные испытания динамического оборудования, шт.</v>
          </cell>
          <cell r="Q7500">
            <v>1</v>
          </cell>
        </row>
        <row r="7501">
          <cell r="E7501" t="str">
            <v>CM00-00-66-007</v>
          </cell>
          <cell r="F7501" t="str">
            <v>Компрессоры поршневые одноступенчатые с давлением на нагнетающей линии свыше 80 кгс/см2 производительностью до 3000 м3/ч</v>
          </cell>
          <cell r="G7501" t="str">
            <v>Single-stage reciprocating compressors,  pressure in discharge line over 80 kgf/cm, capacity up to 3000 m3/h</v>
          </cell>
          <cell r="H7501" t="str">
            <v>шт.</v>
          </cell>
          <cell r="I7501" t="str">
            <v>pcs.</v>
          </cell>
          <cell r="J7501">
            <v>0</v>
          </cell>
          <cell r="K7501">
            <v>0</v>
          </cell>
          <cell r="L7501" t="str">
            <v>KQ-98-00</v>
          </cell>
          <cell r="M7501" t="str">
            <v>ПНР, без ед. изм.</v>
          </cell>
          <cell r="N7501">
            <v>0</v>
          </cell>
          <cell r="O7501" t="str">
            <v>KQ-98-07</v>
          </cell>
          <cell r="P7501" t="str">
            <v>Индивидуальные испытания динамического оборудования, шт.</v>
          </cell>
          <cell r="Q7501">
            <v>1</v>
          </cell>
        </row>
        <row r="7502">
          <cell r="E7502" t="str">
            <v>CM00-00-66-008</v>
          </cell>
          <cell r="F7502" t="str">
            <v>Компрессоры поршневые одноступенчатые с давлением на нагнетающей линии свыше 80 кгс/см2 производительностью от 3000 до 8000 м3/ч</v>
          </cell>
          <cell r="G7502" t="str">
            <v>Single-stage reciprocating compressors,  pressure in discharge line over 80 kgf/cm, capacity from 3000 to 8000 m3/h</v>
          </cell>
          <cell r="H7502" t="str">
            <v>шт.</v>
          </cell>
          <cell r="I7502" t="str">
            <v>pcs.</v>
          </cell>
          <cell r="J7502">
            <v>0</v>
          </cell>
          <cell r="K7502">
            <v>0</v>
          </cell>
          <cell r="L7502" t="str">
            <v>KQ-98-00</v>
          </cell>
          <cell r="M7502" t="str">
            <v>ПНР, без ед. изм.</v>
          </cell>
          <cell r="N7502">
            <v>0</v>
          </cell>
          <cell r="O7502" t="str">
            <v>KQ-98-07</v>
          </cell>
          <cell r="P7502" t="str">
            <v>Индивидуальные испытания динамического оборудования, шт.</v>
          </cell>
          <cell r="Q7502">
            <v>1</v>
          </cell>
        </row>
        <row r="7503">
          <cell r="E7503" t="str">
            <v>CM00-00-66-009</v>
          </cell>
          <cell r="F7503" t="str">
            <v>Компрессоры поршневые одноступенчатые с давлением на нагнетающей линии свыше 80 кгс/см2 производительностью свыше 8000 м3/ч</v>
          </cell>
          <cell r="G7503" t="str">
            <v>Single-stage reciprocating compressors,  pressure in discharge line over 80 kgf/cm, capacity over 8000 m3/h</v>
          </cell>
          <cell r="H7503" t="str">
            <v>шт.</v>
          </cell>
          <cell r="I7503" t="str">
            <v>pcs.</v>
          </cell>
          <cell r="J7503">
            <v>0</v>
          </cell>
          <cell r="K7503">
            <v>0</v>
          </cell>
          <cell r="L7503" t="str">
            <v>KQ-98-00</v>
          </cell>
          <cell r="M7503" t="str">
            <v>ПНР, без ед. изм.</v>
          </cell>
          <cell r="N7503">
            <v>0</v>
          </cell>
          <cell r="O7503" t="str">
            <v>KQ-98-07</v>
          </cell>
          <cell r="P7503" t="str">
            <v>Индивидуальные испытания динамического оборудования, шт.</v>
          </cell>
          <cell r="Q7503">
            <v>1</v>
          </cell>
        </row>
        <row r="7504">
          <cell r="E7504" t="str">
            <v>CM00-00-67</v>
          </cell>
          <cell r="F7504" t="str">
            <v>Компрессоры поршневые многоступенчатые</v>
          </cell>
          <cell r="G7504" t="str">
            <v>Multi-stage  reciprocating compressors</v>
          </cell>
        </row>
        <row r="7505">
          <cell r="E7505" t="str">
            <v>CM00-00-67-001</v>
          </cell>
          <cell r="F7505" t="str">
            <v>Одна ступень сжатия (вторая и последующие) компрессора поршневого многоступенчатого с давлением на нагнетающей линии до 40 кгс/см2 производительностью до 3000 м3/ч</v>
          </cell>
          <cell r="G7505" t="str">
            <v>One compression stage (second and subsequent) of multi-stage reciprocating compressor, pressure in discharge line up to 40 kgf/cm, capacity up to 3000 m3/h</v>
          </cell>
          <cell r="H7505" t="str">
            <v>шт.</v>
          </cell>
          <cell r="I7505" t="str">
            <v>pcs.</v>
          </cell>
          <cell r="J7505">
            <v>0</v>
          </cell>
          <cell r="K7505">
            <v>0</v>
          </cell>
          <cell r="L7505" t="str">
            <v>KQ-98-00</v>
          </cell>
          <cell r="M7505" t="str">
            <v>ПНР, без ед. изм.</v>
          </cell>
          <cell r="N7505">
            <v>0</v>
          </cell>
          <cell r="O7505" t="str">
            <v>KQ-98-07</v>
          </cell>
          <cell r="P7505" t="str">
            <v>Индивидуальные испытания динамического оборудования, шт.</v>
          </cell>
          <cell r="Q7505">
            <v>1</v>
          </cell>
        </row>
        <row r="7506">
          <cell r="E7506" t="str">
            <v>CM00-00-67-002</v>
          </cell>
          <cell r="F7506" t="str">
            <v>Одна ступень сжатия (вторая и последующие) компрессора поршневого многоступенчатого с давлением на нагнетающей линии до 40 кгс/см2 производительностью от 3000 до 8000 м3/ч</v>
          </cell>
          <cell r="G7506" t="str">
            <v>One compression stage (second and subsequent) of multi-stage reciprocating compressor, pressure in discharge line up to 40 kgf/cm, capacity from 3000 to 8000 m3/h</v>
          </cell>
          <cell r="H7506" t="str">
            <v>шт.</v>
          </cell>
          <cell r="I7506" t="str">
            <v>pcs.</v>
          </cell>
          <cell r="J7506">
            <v>0</v>
          </cell>
          <cell r="K7506">
            <v>0</v>
          </cell>
          <cell r="L7506" t="str">
            <v>KQ-98-00</v>
          </cell>
          <cell r="M7506" t="str">
            <v>ПНР, без ед. изм.</v>
          </cell>
          <cell r="N7506">
            <v>0</v>
          </cell>
          <cell r="O7506" t="str">
            <v>KQ-98-07</v>
          </cell>
          <cell r="P7506" t="str">
            <v>Индивидуальные испытания динамического оборудования, шт.</v>
          </cell>
          <cell r="Q7506">
            <v>1</v>
          </cell>
        </row>
        <row r="7507">
          <cell r="E7507" t="str">
            <v>CM00-00-67-003</v>
          </cell>
          <cell r="F7507" t="str">
            <v>Одна ступень сжатия (вторая и последующие) компрессора поршневого многоступенчатого с давлением на нагнетающей линии до 40 кгс/см2 производительностью свыше 8000 м3/ч</v>
          </cell>
          <cell r="G7507" t="str">
            <v>One compression stage (second and subsequent) of multi-stage reciprocating compressor, pressure in discharge line up to 40 kgf/cm, capacity over 8000 m3/h</v>
          </cell>
          <cell r="H7507" t="str">
            <v>шт.</v>
          </cell>
          <cell r="I7507" t="str">
            <v>pcs.</v>
          </cell>
          <cell r="J7507">
            <v>0</v>
          </cell>
          <cell r="K7507">
            <v>0</v>
          </cell>
          <cell r="L7507" t="str">
            <v>KQ-98-00</v>
          </cell>
          <cell r="M7507" t="str">
            <v>ПНР, без ед. изм.</v>
          </cell>
          <cell r="N7507">
            <v>0</v>
          </cell>
          <cell r="O7507" t="str">
            <v>KQ-98-07</v>
          </cell>
          <cell r="P7507" t="str">
            <v>Индивидуальные испытания динамического оборудования, шт.</v>
          </cell>
          <cell r="Q7507">
            <v>1</v>
          </cell>
        </row>
        <row r="7508">
          <cell r="E7508" t="str">
            <v>CM00-00-67-004</v>
          </cell>
          <cell r="F7508" t="str">
            <v>Одна ступень сжатия (вторая и последующие) компрессора поршневого многоступенчатого с давлением на нагнетающей линии от 40 до 80 кгс/см2 производительностью до 3000 м3/ч</v>
          </cell>
          <cell r="G7508" t="str">
            <v>One compression stage (second and subsequent) of multi-stage reciprocating compressor, pressure in discharge line from 40 to 80 kgf/cm, capacity up to 3000 m3/h</v>
          </cell>
          <cell r="H7508" t="str">
            <v>шт.</v>
          </cell>
          <cell r="I7508" t="str">
            <v>pcs.</v>
          </cell>
          <cell r="J7508">
            <v>0</v>
          </cell>
          <cell r="K7508">
            <v>0</v>
          </cell>
          <cell r="L7508" t="str">
            <v>KQ-98-00</v>
          </cell>
          <cell r="M7508" t="str">
            <v>ПНР, без ед. изм.</v>
          </cell>
          <cell r="N7508">
            <v>0</v>
          </cell>
          <cell r="O7508" t="str">
            <v>KQ-98-07</v>
          </cell>
          <cell r="P7508" t="str">
            <v>Индивидуальные испытания динамического оборудования, шт.</v>
          </cell>
          <cell r="Q7508">
            <v>1</v>
          </cell>
        </row>
        <row r="7509">
          <cell r="E7509" t="str">
            <v>CM00-00-67-005</v>
          </cell>
          <cell r="F7509" t="str">
            <v>Одна ступень сжатия (вторая и последующие) компрессора поршневого многоступенчатого с давлением на нагнетающей линии от 40 до 80 кгс/см2 производительностью от 3000 до 8000 м3/ч</v>
          </cell>
          <cell r="G7509" t="str">
            <v>One compression stage (second and subsequent) of multi-stage reciprocating compressor, pressure in discharge line from 40 to 80 kgf/cm, capacity from 3000 to 8000 m3/h</v>
          </cell>
          <cell r="H7509" t="str">
            <v>шт.</v>
          </cell>
          <cell r="I7509" t="str">
            <v>pcs.</v>
          </cell>
          <cell r="J7509">
            <v>0</v>
          </cell>
          <cell r="K7509">
            <v>0</v>
          </cell>
          <cell r="L7509" t="str">
            <v>KQ-98-00</v>
          </cell>
          <cell r="M7509" t="str">
            <v>ПНР, без ед. изм.</v>
          </cell>
          <cell r="N7509">
            <v>0</v>
          </cell>
          <cell r="O7509" t="str">
            <v>KQ-98-07</v>
          </cell>
          <cell r="P7509" t="str">
            <v>Индивидуальные испытания динамического оборудования, шт.</v>
          </cell>
          <cell r="Q7509">
            <v>1</v>
          </cell>
        </row>
        <row r="7510">
          <cell r="E7510" t="str">
            <v>CM00-00-67-006</v>
          </cell>
          <cell r="F7510" t="str">
            <v>Одна ступень сжатия (вторая и последующие) компрессора поршневого многоступенчатого с давлением на нагнетающей линии от 40 до 80 кгс/см2 производительностью свыше 8000 м3/ч</v>
          </cell>
          <cell r="G7510" t="str">
            <v>One compression stage (second and subsequent) of multi-stage reciprocating compressor, pressure in discharge line from 40 to 80 kgf/cm, capacity over 8000 m3/h</v>
          </cell>
          <cell r="H7510" t="str">
            <v>шт.</v>
          </cell>
          <cell r="I7510" t="str">
            <v>pcs.</v>
          </cell>
          <cell r="J7510">
            <v>0</v>
          </cell>
          <cell r="K7510">
            <v>0</v>
          </cell>
          <cell r="L7510" t="str">
            <v>KQ-98-00</v>
          </cell>
          <cell r="M7510" t="str">
            <v>ПНР, без ед. изм.</v>
          </cell>
          <cell r="N7510">
            <v>0</v>
          </cell>
          <cell r="O7510" t="str">
            <v>KQ-98-07</v>
          </cell>
          <cell r="P7510" t="str">
            <v>Индивидуальные испытания динамического оборудования, шт.</v>
          </cell>
          <cell r="Q7510">
            <v>1</v>
          </cell>
        </row>
        <row r="7511">
          <cell r="E7511" t="str">
            <v>CM00-00-67-007</v>
          </cell>
          <cell r="F7511" t="str">
            <v>Одна ступень сжатия (вторая и последующие) компрессора поршневого многоступенчатого с давлением на нагнетающей линии свыше 80 кгс/см2 производительностью до 3000 м3/ч</v>
          </cell>
          <cell r="G7511" t="str">
            <v>One compression stage (second and subsequent) of multi-stage reciprocating compressor, pressure in discharge line over 80 kgf/cm, capacity capacity up to 3000 m3/h</v>
          </cell>
          <cell r="H7511" t="str">
            <v>шт.</v>
          </cell>
          <cell r="I7511" t="str">
            <v>pcs.</v>
          </cell>
          <cell r="J7511">
            <v>0</v>
          </cell>
          <cell r="K7511">
            <v>0</v>
          </cell>
          <cell r="L7511" t="str">
            <v>KQ-98-00</v>
          </cell>
          <cell r="M7511" t="str">
            <v>ПНР, без ед. изм.</v>
          </cell>
          <cell r="N7511">
            <v>0</v>
          </cell>
          <cell r="O7511" t="str">
            <v>KQ-98-07</v>
          </cell>
          <cell r="P7511" t="str">
            <v>Индивидуальные испытания динамического оборудования, шт.</v>
          </cell>
          <cell r="Q7511">
            <v>1</v>
          </cell>
        </row>
        <row r="7512">
          <cell r="E7512" t="str">
            <v>CM00-00-67-008</v>
          </cell>
          <cell r="F7512" t="str">
            <v>Одна ступень сжатия (вторая и последующие) компрессора поршневого многоступенчатого с давлением на нагнетающей линии свыше 80 кгс/см2 производительностью от 3000 до 8000 м3/ч</v>
          </cell>
          <cell r="G7512" t="str">
            <v>One compression stage (second and subsequent) of multi-stage reciprocating compressor, pressure in discharge line over 80 kgf/cm, capacity from 3000 to 8000 m3/h</v>
          </cell>
          <cell r="H7512" t="str">
            <v>шт.</v>
          </cell>
          <cell r="I7512" t="str">
            <v>pcs.</v>
          </cell>
          <cell r="J7512">
            <v>0</v>
          </cell>
          <cell r="K7512">
            <v>0</v>
          </cell>
          <cell r="L7512" t="str">
            <v>KQ-98-00</v>
          </cell>
          <cell r="M7512" t="str">
            <v>ПНР, без ед. изм.</v>
          </cell>
          <cell r="N7512">
            <v>0</v>
          </cell>
          <cell r="O7512" t="str">
            <v>KQ-98-07</v>
          </cell>
          <cell r="P7512" t="str">
            <v>Индивидуальные испытания динамического оборудования, шт.</v>
          </cell>
          <cell r="Q7512">
            <v>1</v>
          </cell>
        </row>
        <row r="7513">
          <cell r="E7513" t="str">
            <v>CM00-00-67-009</v>
          </cell>
          <cell r="F7513" t="str">
            <v>Одна ступень сжатия (вторая и последующие) компрессора поршневого многоступенчатого с давлением на нагнетающей линии свыше 80 кгс/см2 производительностью свыше 8000 м3/ч</v>
          </cell>
          <cell r="G7513" t="str">
            <v>One compression stage (second and subsequent) of multi-stage reciprocating compressor, pressure in discharge line over 80 kgf/cm, capacity over 8000 m3/h</v>
          </cell>
          <cell r="H7513" t="str">
            <v>шт.</v>
          </cell>
          <cell r="I7513" t="str">
            <v>pcs.</v>
          </cell>
          <cell r="J7513">
            <v>0</v>
          </cell>
          <cell r="K7513">
            <v>0</v>
          </cell>
          <cell r="L7513" t="str">
            <v>KQ-98-00</v>
          </cell>
          <cell r="M7513" t="str">
            <v>ПНР, без ед. изм.</v>
          </cell>
          <cell r="N7513">
            <v>0</v>
          </cell>
          <cell r="O7513" t="str">
            <v>KQ-98-07</v>
          </cell>
          <cell r="P7513" t="str">
            <v>Индивидуальные испытания динамического оборудования, шт.</v>
          </cell>
          <cell r="Q7513">
            <v>1</v>
          </cell>
        </row>
        <row r="7514">
          <cell r="E7514" t="str">
            <v>CM00-00-68</v>
          </cell>
          <cell r="F7514" t="str">
            <v>Компрессоры поршневые каскадные</v>
          </cell>
          <cell r="G7514" t="str">
            <v>Reciprocating cascade compressors</v>
          </cell>
        </row>
        <row r="7515">
          <cell r="E7515" t="str">
            <v>CM00-00-68-001</v>
          </cell>
          <cell r="F7515" t="str">
            <v>Один компрессор (каскад) поршневой работающий от общего привода компрессора каскадного с давлением на нагнетающей линии до 40 кгс/см2 производительностью до 3000 м3/ч</v>
          </cell>
          <cell r="G7515" t="str">
            <v>One reciprocating compressor (cascade) operated by a common drive of cascade compressor, pressure in discharge line up to 40 kgf/cm, capacity up to 30000 m3/h</v>
          </cell>
          <cell r="H7515" t="str">
            <v>шт.</v>
          </cell>
          <cell r="I7515" t="str">
            <v>pcs.</v>
          </cell>
          <cell r="J7515">
            <v>0</v>
          </cell>
          <cell r="K7515">
            <v>0</v>
          </cell>
          <cell r="L7515" t="str">
            <v>KQ-98-00</v>
          </cell>
          <cell r="M7515" t="str">
            <v>ПНР, без ед. изм.</v>
          </cell>
          <cell r="N7515">
            <v>0</v>
          </cell>
          <cell r="O7515" t="str">
            <v>KQ-98-07</v>
          </cell>
          <cell r="P7515" t="str">
            <v>Индивидуальные испытания динамического оборудования, шт.</v>
          </cell>
          <cell r="Q7515">
            <v>1</v>
          </cell>
        </row>
        <row r="7516">
          <cell r="E7516" t="str">
            <v>CM00-00-68-002</v>
          </cell>
          <cell r="F7516" t="str">
            <v>Один компрессор (каскад) поршневой работающий от общего привода компрессора каскадного с давлением на нагнетающей линии до 40 кгс/см2 производительностью от 3000 до 8000 м3/ч</v>
          </cell>
          <cell r="G7516" t="str">
            <v>One reciprocating compressor (cascade) operating from a common drive of cascade compressor, pressure in discharge line up to 40 kgf/cm, capacity from 3000 to 8000 m3/h</v>
          </cell>
          <cell r="H7516" t="str">
            <v>шт.</v>
          </cell>
          <cell r="I7516" t="str">
            <v>pcs.</v>
          </cell>
          <cell r="J7516">
            <v>0</v>
          </cell>
          <cell r="K7516">
            <v>0</v>
          </cell>
          <cell r="L7516" t="str">
            <v>KQ-98-00</v>
          </cell>
          <cell r="M7516" t="str">
            <v>ПНР, без ед. изм.</v>
          </cell>
          <cell r="N7516">
            <v>0</v>
          </cell>
          <cell r="O7516" t="str">
            <v>KQ-98-07</v>
          </cell>
          <cell r="P7516" t="str">
            <v>Индивидуальные испытания динамического оборудования, шт.</v>
          </cell>
          <cell r="Q7516">
            <v>1</v>
          </cell>
        </row>
        <row r="7517">
          <cell r="E7517" t="str">
            <v>CM00-00-68-003</v>
          </cell>
          <cell r="F7517" t="str">
            <v>Один компрессор (каскад) поршневой работающий от общего привода компрессора каскадного с давлением на нагнетающей линии до 40 кгс/см2 производительностью свыше 8000 м3/ч</v>
          </cell>
          <cell r="G7517" t="str">
            <v>One reciprocating compressor (cascade) operating from a common drive of cascade compressor, pressure in discharge line up to 40 kgf/cm, capacity over 8000 m3/h</v>
          </cell>
          <cell r="H7517" t="str">
            <v>шт.</v>
          </cell>
          <cell r="I7517" t="str">
            <v>pcs.</v>
          </cell>
          <cell r="J7517">
            <v>0</v>
          </cell>
          <cell r="K7517">
            <v>0</v>
          </cell>
          <cell r="L7517" t="str">
            <v>KQ-98-00</v>
          </cell>
          <cell r="M7517" t="str">
            <v>ПНР, без ед. изм.</v>
          </cell>
          <cell r="N7517">
            <v>0</v>
          </cell>
          <cell r="O7517" t="str">
            <v>KQ-98-07</v>
          </cell>
          <cell r="P7517" t="str">
            <v>Индивидуальные испытания динамического оборудования, шт.</v>
          </cell>
          <cell r="Q7517">
            <v>1</v>
          </cell>
        </row>
        <row r="7518">
          <cell r="E7518" t="str">
            <v>CM00-00-68-004</v>
          </cell>
          <cell r="F7518" t="str">
            <v>Один компрессор (каскад) поршневой работающий от общего привода компрессора каскадного с давлением на нагнетающей линии от 40 до 80 кгс/см2 производительностью до 3000 м3/ч</v>
          </cell>
          <cell r="G7518" t="str">
            <v>One reciprocating compressor (cascade) operated by a common drive of cascade compressor, pressure in discharge line of 40 to 80 kgf/cm, capacity  up to 30000 m3/h</v>
          </cell>
          <cell r="H7518" t="str">
            <v>шт.</v>
          </cell>
          <cell r="I7518" t="str">
            <v>pcs.</v>
          </cell>
          <cell r="J7518">
            <v>0</v>
          </cell>
          <cell r="K7518">
            <v>0</v>
          </cell>
          <cell r="L7518" t="str">
            <v>KQ-98-00</v>
          </cell>
          <cell r="M7518" t="str">
            <v>ПНР, без ед. изм.</v>
          </cell>
          <cell r="N7518">
            <v>0</v>
          </cell>
          <cell r="O7518" t="str">
            <v>KQ-98-07</v>
          </cell>
          <cell r="P7518" t="str">
            <v>Индивидуальные испытания динамического оборудования, шт.</v>
          </cell>
          <cell r="Q7518">
            <v>1</v>
          </cell>
        </row>
        <row r="7519">
          <cell r="E7519" t="str">
            <v>CM00-00-68-005</v>
          </cell>
          <cell r="F7519" t="str">
            <v>Один компрессор (каскад) поршневой работающий от общего привода компрессора каскадного с давлением на нагнетающей линии от 40 до 80 кгс/см2 производительностью от 3000 до 8000 м3/ч</v>
          </cell>
          <cell r="G7519" t="str">
            <v>One reciprocating compressor (cascade) operating from a common drive of cascade compressor, pressure in discharge line of 40 to 80 kgf/cm, capacity from 3000 to 8000 m3/h</v>
          </cell>
          <cell r="H7519" t="str">
            <v>шт.</v>
          </cell>
          <cell r="I7519" t="str">
            <v>pcs.</v>
          </cell>
          <cell r="J7519">
            <v>0</v>
          </cell>
          <cell r="K7519">
            <v>0</v>
          </cell>
          <cell r="L7519" t="str">
            <v>KQ-98-00</v>
          </cell>
          <cell r="M7519" t="str">
            <v>ПНР, без ед. изм.</v>
          </cell>
          <cell r="N7519">
            <v>0</v>
          </cell>
          <cell r="O7519" t="str">
            <v>KQ-98-07</v>
          </cell>
          <cell r="P7519" t="str">
            <v>Индивидуальные испытания динамического оборудования, шт.</v>
          </cell>
          <cell r="Q7519">
            <v>1</v>
          </cell>
        </row>
        <row r="7520">
          <cell r="E7520" t="str">
            <v>CM00-00-68-006</v>
          </cell>
          <cell r="F7520" t="str">
            <v>Один компрессор (каскад) поршневой работающий от общего привода компрессора каскадного с давлением на нагнетающей линии от 40 до 80 кгс/см2 производительностью свыше 8000 м3/ч</v>
          </cell>
          <cell r="G7520" t="str">
            <v>One reciprocating compressor (cascade) operating from a common drive of cascade compressor, pressure in discharge line of 40 to 80 kgf/cm, capacity over 8000 m3/h</v>
          </cell>
          <cell r="H7520" t="str">
            <v>шт.</v>
          </cell>
          <cell r="I7520" t="str">
            <v>pcs.</v>
          </cell>
          <cell r="J7520">
            <v>0</v>
          </cell>
          <cell r="K7520">
            <v>0</v>
          </cell>
          <cell r="L7520" t="str">
            <v>KQ-98-00</v>
          </cell>
          <cell r="M7520" t="str">
            <v>ПНР, без ед. изм.</v>
          </cell>
          <cell r="N7520">
            <v>0</v>
          </cell>
          <cell r="O7520" t="str">
            <v>KQ-98-07</v>
          </cell>
          <cell r="P7520" t="str">
            <v>Индивидуальные испытания динамического оборудования, шт.</v>
          </cell>
          <cell r="Q7520">
            <v>1</v>
          </cell>
        </row>
        <row r="7521">
          <cell r="E7521" t="str">
            <v>CM00-00-68-007</v>
          </cell>
          <cell r="F7521" t="str">
            <v>Один компрессор (каскад) поршневой работающий от общего привода компрессора каскадного с давлением на нагнетающей линии свыше 80 кгс/см2 производительностью до 3000 м3/ч</v>
          </cell>
          <cell r="G7521" t="str">
            <v>One reciprocating compressor (cascade) operated by a common drive of cascade compressor, pressure in discharge line more than 80 kgf/cm, capacity up to 30000 m3/h</v>
          </cell>
          <cell r="H7521" t="str">
            <v>шт.</v>
          </cell>
          <cell r="I7521" t="str">
            <v>pcs.</v>
          </cell>
          <cell r="J7521">
            <v>0</v>
          </cell>
          <cell r="K7521">
            <v>0</v>
          </cell>
          <cell r="L7521" t="str">
            <v>KQ-98-00</v>
          </cell>
          <cell r="M7521" t="str">
            <v>ПНР, без ед. изм.</v>
          </cell>
          <cell r="N7521">
            <v>0</v>
          </cell>
          <cell r="O7521" t="str">
            <v>KQ-98-07</v>
          </cell>
          <cell r="P7521" t="str">
            <v>Индивидуальные испытания динамического оборудования, шт.</v>
          </cell>
          <cell r="Q7521">
            <v>1</v>
          </cell>
        </row>
        <row r="7522">
          <cell r="E7522" t="str">
            <v>CM00-00-68-008</v>
          </cell>
          <cell r="F7522" t="str">
            <v>Один компрессор (каскад) поршневой работающий от общего привода компрессора каскадного с давлением на нагнетающей линии свыше 80 кгс/см2 производительностью от 3000 до 8000 м3/ч</v>
          </cell>
          <cell r="G7522" t="str">
            <v>One reciprocating compressor (cascade) operating from a common drive of cascade compressor, pressure in discharge line more than 80 kgf/cm, capacity from 3000 to 8000 m3/h</v>
          </cell>
          <cell r="H7522" t="str">
            <v>шт.</v>
          </cell>
          <cell r="I7522" t="str">
            <v>pcs.</v>
          </cell>
          <cell r="J7522">
            <v>0</v>
          </cell>
          <cell r="K7522">
            <v>0</v>
          </cell>
          <cell r="L7522" t="str">
            <v>KQ-98-00</v>
          </cell>
          <cell r="M7522" t="str">
            <v>ПНР, без ед. изм.</v>
          </cell>
          <cell r="N7522">
            <v>0</v>
          </cell>
          <cell r="O7522" t="str">
            <v>KQ-98-07</v>
          </cell>
          <cell r="P7522" t="str">
            <v>Индивидуальные испытания динамического оборудования, шт.</v>
          </cell>
          <cell r="Q7522">
            <v>1</v>
          </cell>
        </row>
        <row r="7523">
          <cell r="E7523" t="str">
            <v>CM00-00-68-009</v>
          </cell>
          <cell r="F7523" t="str">
            <v>Один компрессор (каскад) поршневой работающий от общего привода компрессора каскадного с давлением на нагнетающей линии свыше 80 кгс/см2 производительностью свыше 8000 м3/ч</v>
          </cell>
          <cell r="G7523" t="str">
            <v>One reciprocating compressor (cascade) operating from a common drive of cascade compressor, pressure in discharge line more than 80 kgf/cm, capacity over 8000 m3/h</v>
          </cell>
          <cell r="H7523" t="str">
            <v>шт.</v>
          </cell>
          <cell r="I7523" t="str">
            <v>pcs.</v>
          </cell>
          <cell r="J7523">
            <v>0</v>
          </cell>
          <cell r="K7523">
            <v>0</v>
          </cell>
          <cell r="L7523" t="str">
            <v>KQ-98-00</v>
          </cell>
          <cell r="M7523" t="str">
            <v>ПНР, без ед. изм.</v>
          </cell>
          <cell r="N7523">
            <v>0</v>
          </cell>
          <cell r="O7523" t="str">
            <v>KQ-98-07</v>
          </cell>
          <cell r="P7523" t="str">
            <v>Индивидуальные испытания динамического оборудования, шт.</v>
          </cell>
          <cell r="Q7523">
            <v>1</v>
          </cell>
        </row>
        <row r="7524">
          <cell r="E7524" t="str">
            <v>CM00-00-69</v>
          </cell>
          <cell r="F7524" t="str">
            <v>Газодувки</v>
          </cell>
          <cell r="G7524" t="str">
            <v>Gas blowers</v>
          </cell>
        </row>
        <row r="7525">
          <cell r="E7525" t="str">
            <v>CM00-00-69-001</v>
          </cell>
          <cell r="F7525" t="str">
            <v>Газодувка</v>
          </cell>
          <cell r="G7525" t="str">
            <v>Gas blower</v>
          </cell>
          <cell r="H7525" t="str">
            <v>шт.</v>
          </cell>
          <cell r="I7525" t="str">
            <v>pcs.</v>
          </cell>
          <cell r="J7525">
            <v>0</v>
          </cell>
          <cell r="K7525">
            <v>0</v>
          </cell>
          <cell r="L7525" t="str">
            <v>KQ-98-00</v>
          </cell>
          <cell r="M7525" t="str">
            <v>ПНР, без ед. изм.</v>
          </cell>
          <cell r="N7525">
            <v>0</v>
          </cell>
          <cell r="O7525" t="str">
            <v>KQ-98-07</v>
          </cell>
          <cell r="P7525" t="str">
            <v>Индивидуальные испытания динамического оборудования, шт.</v>
          </cell>
          <cell r="Q7525">
            <v>1</v>
          </cell>
        </row>
        <row r="7526">
          <cell r="E7526" t="str">
            <v>CM00-00-70</v>
          </cell>
          <cell r="F7526" t="str">
            <v>Паровые приводные турбины</v>
          </cell>
          <cell r="G7526" t="str">
            <v>Steam drive turbines</v>
          </cell>
        </row>
        <row r="7527">
          <cell r="E7527" t="str">
            <v>CM00-00-70-001</v>
          </cell>
          <cell r="F7527" t="str">
            <v>Паровая приводная турбина мощностью до 5 МВт</v>
          </cell>
          <cell r="G7527" t="str">
            <v>Steam drive turbine, capacity up to 5 MW</v>
          </cell>
          <cell r="H7527" t="str">
            <v>шт.</v>
          </cell>
          <cell r="I7527" t="str">
            <v>pcs.</v>
          </cell>
          <cell r="J7527">
            <v>0</v>
          </cell>
          <cell r="K7527">
            <v>0</v>
          </cell>
          <cell r="L7527" t="str">
            <v>KQ-98-00</v>
          </cell>
          <cell r="M7527" t="str">
            <v>ПНР, без ед. изм.</v>
          </cell>
          <cell r="N7527">
            <v>0</v>
          </cell>
          <cell r="O7527" t="str">
            <v>KQ-98-07</v>
          </cell>
          <cell r="P7527" t="str">
            <v>Индивидуальные испытания динамического оборудования, шт.</v>
          </cell>
          <cell r="Q7527">
            <v>1</v>
          </cell>
        </row>
        <row r="7528">
          <cell r="E7528" t="str">
            <v>CM00-00-70-002</v>
          </cell>
          <cell r="F7528" t="str">
            <v>Паровая приводная турбина мощностью до 50 МВт</v>
          </cell>
          <cell r="G7528" t="str">
            <v>Steam drive turbine, capacity up to 50 MW</v>
          </cell>
          <cell r="H7528" t="str">
            <v>шт.</v>
          </cell>
          <cell r="I7528" t="str">
            <v>pcs.</v>
          </cell>
          <cell r="J7528">
            <v>0</v>
          </cell>
          <cell r="K7528">
            <v>0</v>
          </cell>
          <cell r="L7528" t="str">
            <v>KQ-98-00</v>
          </cell>
          <cell r="M7528" t="str">
            <v>ПНР, без ед. изм.</v>
          </cell>
          <cell r="N7528">
            <v>0</v>
          </cell>
          <cell r="O7528" t="str">
            <v>KQ-98-07</v>
          </cell>
          <cell r="P7528" t="str">
            <v>Индивидуальные испытания динамического оборудования, шт.</v>
          </cell>
          <cell r="Q7528">
            <v>1</v>
          </cell>
        </row>
        <row r="7529">
          <cell r="E7529" t="str">
            <v>CM00-00-70-003</v>
          </cell>
          <cell r="F7529" t="str">
            <v>Паровая приводная турбина мощностью свыше 50 МВт</v>
          </cell>
          <cell r="G7529" t="str">
            <v>Steam drive turbine, capacity over 50 MW</v>
          </cell>
          <cell r="H7529" t="str">
            <v>шт.</v>
          </cell>
          <cell r="I7529" t="str">
            <v>pcs.</v>
          </cell>
          <cell r="J7529">
            <v>0</v>
          </cell>
          <cell r="K7529">
            <v>0</v>
          </cell>
          <cell r="L7529" t="str">
            <v>KQ-98-00</v>
          </cell>
          <cell r="M7529" t="str">
            <v>ПНР, без ед. изм.</v>
          </cell>
          <cell r="N7529">
            <v>0</v>
          </cell>
          <cell r="O7529" t="str">
            <v>KQ-98-07</v>
          </cell>
          <cell r="P7529" t="str">
            <v>Индивидуальные испытания динамического оборудования, шт.</v>
          </cell>
          <cell r="Q7529">
            <v>1</v>
          </cell>
        </row>
        <row r="7530">
          <cell r="E7530" t="str">
            <v>CM00-00-71</v>
          </cell>
          <cell r="F7530" t="str">
            <v>Газотурбинные установки</v>
          </cell>
          <cell r="G7530" t="str">
            <v>Gas Turbine Units</v>
          </cell>
        </row>
        <row r="7531">
          <cell r="E7531" t="str">
            <v>CM00-00-71-001</v>
          </cell>
          <cell r="F7531" t="str">
            <v>Газотурбинная установка мощностью до 5 МВт</v>
          </cell>
          <cell r="G7531" t="str">
            <v>Gas turbine unit, capacity up to 5 MW</v>
          </cell>
          <cell r="H7531" t="str">
            <v>шт.</v>
          </cell>
          <cell r="I7531" t="str">
            <v>pcs.</v>
          </cell>
          <cell r="J7531">
            <v>0</v>
          </cell>
          <cell r="K7531">
            <v>0</v>
          </cell>
          <cell r="L7531" t="str">
            <v>KQ-98-00</v>
          </cell>
          <cell r="M7531" t="str">
            <v>ПНР, без ед. изм.</v>
          </cell>
          <cell r="N7531">
            <v>0</v>
          </cell>
          <cell r="O7531" t="str">
            <v>KQ-98-07</v>
          </cell>
          <cell r="P7531" t="str">
            <v>Индивидуальные испытания динамического оборудования, шт.</v>
          </cell>
          <cell r="Q7531">
            <v>1</v>
          </cell>
        </row>
        <row r="7532">
          <cell r="E7532" t="str">
            <v>CM00-00-71-002</v>
          </cell>
          <cell r="F7532" t="str">
            <v>Газотурбинная установка мощностью от 5 до 20 МВт</v>
          </cell>
          <cell r="G7532" t="str">
            <v>Gas turbine unit, capacity from 5 to 20 MW</v>
          </cell>
          <cell r="H7532" t="str">
            <v>шт.</v>
          </cell>
          <cell r="I7532" t="str">
            <v>pcs.</v>
          </cell>
          <cell r="J7532">
            <v>0</v>
          </cell>
          <cell r="K7532">
            <v>0</v>
          </cell>
          <cell r="L7532" t="str">
            <v>KQ-98-00</v>
          </cell>
          <cell r="M7532" t="str">
            <v>ПНР, без ед. изм.</v>
          </cell>
          <cell r="N7532">
            <v>0</v>
          </cell>
          <cell r="O7532" t="str">
            <v>KQ-98-07</v>
          </cell>
          <cell r="P7532" t="str">
            <v>Индивидуальные испытания динамического оборудования, шт.</v>
          </cell>
          <cell r="Q7532">
            <v>1</v>
          </cell>
        </row>
        <row r="7533">
          <cell r="E7533" t="str">
            <v>CM00-00-71-003</v>
          </cell>
          <cell r="F7533" t="str">
            <v>Газотурбинная установка мощностью от 20 до 50 МВт</v>
          </cell>
          <cell r="G7533" t="str">
            <v>Gas turbine unit, capacity of 20 to 50 MW</v>
          </cell>
          <cell r="H7533" t="str">
            <v>шт.</v>
          </cell>
          <cell r="I7533" t="str">
            <v>pcs.</v>
          </cell>
          <cell r="J7533">
            <v>0</v>
          </cell>
          <cell r="K7533">
            <v>0</v>
          </cell>
          <cell r="L7533" t="str">
            <v>KQ-98-00</v>
          </cell>
          <cell r="M7533" t="str">
            <v>ПНР, без ед. изм.</v>
          </cell>
          <cell r="N7533">
            <v>0</v>
          </cell>
          <cell r="O7533" t="str">
            <v>KQ-98-07</v>
          </cell>
          <cell r="P7533" t="str">
            <v>Индивидуальные испытания динамического оборудования, шт.</v>
          </cell>
          <cell r="Q7533">
            <v>1</v>
          </cell>
        </row>
        <row r="7534">
          <cell r="E7534" t="str">
            <v>CM00-00-71-004</v>
          </cell>
          <cell r="F7534" t="str">
            <v>Газотурбинная установка мощностью от 50 до 100 МВт</v>
          </cell>
          <cell r="G7534" t="str">
            <v>Gas turbine unit, capacity of 50 to 100 MW</v>
          </cell>
          <cell r="H7534" t="str">
            <v>шт.</v>
          </cell>
          <cell r="I7534" t="str">
            <v>pcs.</v>
          </cell>
          <cell r="J7534">
            <v>0</v>
          </cell>
          <cell r="K7534">
            <v>0</v>
          </cell>
          <cell r="L7534" t="str">
            <v>KQ-98-00</v>
          </cell>
          <cell r="M7534" t="str">
            <v>ПНР, без ед. изм.</v>
          </cell>
          <cell r="N7534">
            <v>0</v>
          </cell>
          <cell r="O7534" t="str">
            <v>KQ-98-07</v>
          </cell>
          <cell r="P7534" t="str">
            <v>Индивидуальные испытания динамического оборудования, шт.</v>
          </cell>
          <cell r="Q7534">
            <v>1</v>
          </cell>
        </row>
        <row r="7535">
          <cell r="E7535" t="str">
            <v>CM00-00-71-005</v>
          </cell>
          <cell r="F7535" t="str">
            <v>Газотурбинная установка мощностью свыше 100 МВт</v>
          </cell>
          <cell r="G7535" t="str">
            <v>Gas turbine unit, capacity over 100 MW</v>
          </cell>
          <cell r="H7535" t="str">
            <v>шт.</v>
          </cell>
          <cell r="I7535" t="str">
            <v>pcs.</v>
          </cell>
          <cell r="J7535">
            <v>0</v>
          </cell>
          <cell r="K7535">
            <v>0</v>
          </cell>
          <cell r="L7535" t="str">
            <v>KQ-98-00</v>
          </cell>
          <cell r="M7535" t="str">
            <v>ПНР, без ед. изм.</v>
          </cell>
          <cell r="N7535">
            <v>0</v>
          </cell>
          <cell r="O7535" t="str">
            <v>KQ-98-07</v>
          </cell>
          <cell r="P7535" t="str">
            <v>Индивидуальные испытания динамического оборудования, шт.</v>
          </cell>
          <cell r="Q7535">
            <v>1</v>
          </cell>
        </row>
        <row r="7536">
          <cell r="E7536" t="str">
            <v>CM00-00-71-006</v>
          </cell>
          <cell r="F7536" t="str">
            <v>Газотурбинная установка с системой рекуперации дымовых газов и мощностью до 5 МВт</v>
          </cell>
          <cell r="G7536" t="str">
            <v>Gas turbine unit with flue gas recovery system, capacity up to 5 MW</v>
          </cell>
          <cell r="H7536" t="str">
            <v>шт.</v>
          </cell>
          <cell r="I7536" t="str">
            <v>pcs.</v>
          </cell>
          <cell r="J7536">
            <v>0</v>
          </cell>
          <cell r="K7536">
            <v>0</v>
          </cell>
          <cell r="L7536" t="str">
            <v>KQ-98-00</v>
          </cell>
          <cell r="M7536" t="str">
            <v>ПНР, без ед. изм.</v>
          </cell>
          <cell r="N7536">
            <v>0</v>
          </cell>
          <cell r="O7536" t="str">
            <v>KQ-98-07</v>
          </cell>
          <cell r="P7536" t="str">
            <v>Индивидуальные испытания динамического оборудования, шт.</v>
          </cell>
          <cell r="Q7536">
            <v>1</v>
          </cell>
        </row>
        <row r="7537">
          <cell r="E7537" t="str">
            <v>CM00-00-71-007</v>
          </cell>
          <cell r="F7537" t="str">
            <v>Газотурбинная установка с системой рекуперации дымовых газов и мощностью от 5 до 20 МВт</v>
          </cell>
          <cell r="G7537" t="str">
            <v>Gas turbine unit with flue gas recovery system, capacity from 5 to 20 MW</v>
          </cell>
          <cell r="H7537" t="str">
            <v>шт.</v>
          </cell>
          <cell r="I7537" t="str">
            <v>pcs.</v>
          </cell>
          <cell r="J7537">
            <v>0</v>
          </cell>
          <cell r="K7537">
            <v>0</v>
          </cell>
          <cell r="L7537" t="str">
            <v>KQ-98-00</v>
          </cell>
          <cell r="M7537" t="str">
            <v>ПНР, без ед. изм.</v>
          </cell>
          <cell r="N7537">
            <v>0</v>
          </cell>
          <cell r="O7537" t="str">
            <v>KQ-98-07</v>
          </cell>
          <cell r="P7537" t="str">
            <v>Индивидуальные испытания динамического оборудования, шт.</v>
          </cell>
          <cell r="Q7537">
            <v>1</v>
          </cell>
        </row>
        <row r="7538">
          <cell r="E7538" t="str">
            <v>CM00-00-71-008</v>
          </cell>
          <cell r="F7538" t="str">
            <v>Газотурбинная установка с системой рекуперации дымовых газов и мощностью от 20 до 50 МВт</v>
          </cell>
          <cell r="G7538" t="str">
            <v>Gas turbine unit with flue gas recovery system, capacity from 20 to 50 MW</v>
          </cell>
          <cell r="H7538" t="str">
            <v>шт.</v>
          </cell>
          <cell r="I7538" t="str">
            <v>pcs.</v>
          </cell>
          <cell r="J7538">
            <v>0</v>
          </cell>
          <cell r="K7538">
            <v>0</v>
          </cell>
          <cell r="L7538" t="str">
            <v>KQ-98-00</v>
          </cell>
          <cell r="M7538" t="str">
            <v>ПНР, без ед. изм.</v>
          </cell>
          <cell r="N7538">
            <v>0</v>
          </cell>
          <cell r="O7538" t="str">
            <v>KQ-98-07</v>
          </cell>
          <cell r="P7538" t="str">
            <v>Индивидуальные испытания динамического оборудования, шт.</v>
          </cell>
          <cell r="Q7538">
            <v>1</v>
          </cell>
        </row>
        <row r="7539">
          <cell r="E7539" t="str">
            <v>CM00-00-71-009</v>
          </cell>
          <cell r="F7539" t="str">
            <v>Газотурбинная установка с системой рекуперации дымовых газов и мощностью от 50 до 100 МВт</v>
          </cell>
          <cell r="G7539" t="str">
            <v>Gas turbine unit with flue gas recovery system, capacity from 50 to 100 MW</v>
          </cell>
          <cell r="H7539" t="str">
            <v>шт.</v>
          </cell>
          <cell r="I7539" t="str">
            <v>pcs.</v>
          </cell>
          <cell r="J7539">
            <v>0</v>
          </cell>
          <cell r="K7539">
            <v>0</v>
          </cell>
          <cell r="L7539" t="str">
            <v>KQ-98-00</v>
          </cell>
          <cell r="M7539" t="str">
            <v>ПНР, без ед. изм.</v>
          </cell>
          <cell r="N7539">
            <v>0</v>
          </cell>
          <cell r="O7539" t="str">
            <v>KQ-98-07</v>
          </cell>
          <cell r="P7539" t="str">
            <v>Индивидуальные испытания динамического оборудования, шт.</v>
          </cell>
          <cell r="Q7539">
            <v>1</v>
          </cell>
        </row>
        <row r="7540">
          <cell r="E7540" t="str">
            <v>CM00-00-71-010</v>
          </cell>
          <cell r="F7540" t="str">
            <v>Газотурбинная установка с системой рекуперации дымовых газов и мощностью свыше 100 МВт</v>
          </cell>
          <cell r="G7540" t="str">
            <v>Gas turbine unit with flue gas recovery system, capacity over 100 MW</v>
          </cell>
          <cell r="H7540" t="str">
            <v>шт.</v>
          </cell>
          <cell r="I7540" t="str">
            <v>pcs.</v>
          </cell>
          <cell r="J7540">
            <v>0</v>
          </cell>
          <cell r="K7540">
            <v>0</v>
          </cell>
          <cell r="L7540" t="str">
            <v>KQ-98-00</v>
          </cell>
          <cell r="M7540" t="str">
            <v>ПНР, без ед. изм.</v>
          </cell>
          <cell r="N7540">
            <v>0</v>
          </cell>
          <cell r="O7540" t="str">
            <v>KQ-98-07</v>
          </cell>
          <cell r="P7540" t="str">
            <v>Индивидуальные испытания динамического оборудования, шт.</v>
          </cell>
          <cell r="Q7540">
            <v>1</v>
          </cell>
        </row>
        <row r="7541">
          <cell r="E7541" t="str">
            <v>CM00-00-80</v>
          </cell>
          <cell r="F7541" t="str">
            <v>Котлы водогрейные</v>
          </cell>
          <cell r="G7541" t="str">
            <v>Water heating boilers</v>
          </cell>
        </row>
        <row r="7542">
          <cell r="E7542" t="str">
            <v>CM00-00-80-001</v>
          </cell>
          <cell r="F7542" t="str">
            <v>Котел водогрейный мощностью от 1 до 4 Гкал/ч</v>
          </cell>
          <cell r="G7542" t="str">
            <v>Water heating boiler, boiler power from 1 to 4 Gcal/h</v>
          </cell>
          <cell r="H7542" t="str">
            <v>шт.</v>
          </cell>
          <cell r="I7542" t="str">
            <v>pcs.</v>
          </cell>
          <cell r="J7542">
            <v>0</v>
          </cell>
          <cell r="K7542">
            <v>0</v>
          </cell>
          <cell r="L7542" t="str">
            <v>KQ-98-00</v>
          </cell>
          <cell r="M7542" t="str">
            <v>ПНР, без ед. изм.</v>
          </cell>
          <cell r="N7542">
            <v>0</v>
          </cell>
          <cell r="O7542" t="str">
            <v>KQ-98-17</v>
          </cell>
          <cell r="P7542" t="str">
            <v>ПНР котельного и печного оборудования, шт.</v>
          </cell>
          <cell r="Q7542">
            <v>1</v>
          </cell>
        </row>
        <row r="7543">
          <cell r="E7543" t="str">
            <v>CM00-00-80-002</v>
          </cell>
          <cell r="F7543" t="str">
            <v>Котел водогрейный мощностью от 4 до 50 Гкал/ч</v>
          </cell>
          <cell r="G7543" t="str">
            <v>Water heating boiler, boiler power from 4 to 50 Gcal/h</v>
          </cell>
          <cell r="H7543" t="str">
            <v>шт.</v>
          </cell>
          <cell r="I7543" t="str">
            <v>pcs.</v>
          </cell>
          <cell r="J7543">
            <v>0</v>
          </cell>
          <cell r="K7543">
            <v>0</v>
          </cell>
          <cell r="L7543" t="str">
            <v>KQ-98-00</v>
          </cell>
          <cell r="M7543" t="str">
            <v>ПНР, без ед. изм.</v>
          </cell>
          <cell r="N7543">
            <v>0</v>
          </cell>
          <cell r="O7543" t="str">
            <v>KQ-98-17</v>
          </cell>
          <cell r="P7543" t="str">
            <v>ПНР котельного и печного оборудования, шт.</v>
          </cell>
          <cell r="Q7543">
            <v>1</v>
          </cell>
        </row>
        <row r="7544">
          <cell r="E7544" t="str">
            <v>CM00-00-80-003</v>
          </cell>
          <cell r="F7544" t="str">
            <v>Котел водогрейный мощностью от 50 до 100 Гкал/ч</v>
          </cell>
          <cell r="G7544" t="str">
            <v>Water heating boiler, boiler power from 50 to 100 Gcal/h</v>
          </cell>
          <cell r="H7544" t="str">
            <v>шт.</v>
          </cell>
          <cell r="I7544" t="str">
            <v>pcs.</v>
          </cell>
          <cell r="J7544">
            <v>0</v>
          </cell>
          <cell r="K7544">
            <v>0</v>
          </cell>
          <cell r="L7544" t="str">
            <v>KQ-98-00</v>
          </cell>
          <cell r="M7544" t="str">
            <v>ПНР, без ед. изм.</v>
          </cell>
          <cell r="N7544">
            <v>0</v>
          </cell>
          <cell r="O7544" t="str">
            <v>KQ-98-17</v>
          </cell>
          <cell r="P7544" t="str">
            <v>ПНР котельного и печного оборудования, шт.</v>
          </cell>
          <cell r="Q7544">
            <v>1</v>
          </cell>
        </row>
        <row r="7545">
          <cell r="E7545" t="str">
            <v>CM00-00-80-004</v>
          </cell>
          <cell r="F7545" t="str">
            <v>Котел водогрейный мощностью от 100 до 180 Гкал/ч</v>
          </cell>
          <cell r="G7545" t="str">
            <v>Water heating boiler, boiler power from 100 to 180 Gcal/h</v>
          </cell>
          <cell r="H7545" t="str">
            <v>шт.</v>
          </cell>
          <cell r="I7545" t="str">
            <v>pcs.</v>
          </cell>
          <cell r="J7545">
            <v>0</v>
          </cell>
          <cell r="K7545">
            <v>0</v>
          </cell>
          <cell r="L7545" t="str">
            <v>KQ-98-00</v>
          </cell>
          <cell r="M7545" t="str">
            <v>ПНР, без ед. изм.</v>
          </cell>
          <cell r="N7545">
            <v>0</v>
          </cell>
          <cell r="O7545" t="str">
            <v>KQ-98-17</v>
          </cell>
          <cell r="P7545" t="str">
            <v>ПНР котельного и печного оборудования, шт.</v>
          </cell>
          <cell r="Q7545">
            <v>1</v>
          </cell>
        </row>
        <row r="7546">
          <cell r="E7546" t="str">
            <v>CM00-00-81</v>
          </cell>
          <cell r="F7546" t="str">
            <v>Котлы паровые</v>
          </cell>
          <cell r="G7546" t="str">
            <v>Steam boilers</v>
          </cell>
        </row>
        <row r="7547">
          <cell r="E7547" t="str">
            <v>CM00-00-81-001</v>
          </cell>
          <cell r="F7547" t="str">
            <v>Котел паровой с пароперегревателем мощностью до 1 т/ч</v>
          </cell>
          <cell r="G7547" t="str">
            <v>Steam boiler with steam superheater, capacity up to 1 t/h</v>
          </cell>
          <cell r="H7547" t="str">
            <v>шт.</v>
          </cell>
          <cell r="I7547" t="str">
            <v>pcs.</v>
          </cell>
          <cell r="J7547">
            <v>0</v>
          </cell>
          <cell r="K7547">
            <v>0</v>
          </cell>
          <cell r="L7547" t="str">
            <v>KQ-98-00</v>
          </cell>
          <cell r="M7547" t="str">
            <v>ПНР, без ед. изм.</v>
          </cell>
          <cell r="N7547">
            <v>0</v>
          </cell>
          <cell r="O7547" t="str">
            <v>KQ-98-17</v>
          </cell>
          <cell r="P7547" t="str">
            <v>ПНР котельного и печного оборудования, шт.</v>
          </cell>
          <cell r="Q7547">
            <v>1</v>
          </cell>
        </row>
        <row r="7548">
          <cell r="E7548" t="str">
            <v>CM00-00-81-002</v>
          </cell>
          <cell r="F7548" t="str">
            <v>Котел паровой с пароперегревателем мощностью от 1 до 20 т/ч</v>
          </cell>
          <cell r="G7548" t="str">
            <v>Steam boiler with steam superheater, capacity from 1 to 20 t/h</v>
          </cell>
          <cell r="H7548" t="str">
            <v>шт.</v>
          </cell>
          <cell r="I7548" t="str">
            <v>pcs.</v>
          </cell>
          <cell r="J7548">
            <v>0</v>
          </cell>
          <cell r="K7548">
            <v>0</v>
          </cell>
          <cell r="L7548" t="str">
            <v>KQ-98-00</v>
          </cell>
          <cell r="M7548" t="str">
            <v>ПНР, без ед. изм.</v>
          </cell>
          <cell r="N7548">
            <v>0</v>
          </cell>
          <cell r="O7548" t="str">
            <v>KQ-98-17</v>
          </cell>
          <cell r="P7548" t="str">
            <v>ПНР котельного и печного оборудования, шт.</v>
          </cell>
          <cell r="Q7548">
            <v>1</v>
          </cell>
        </row>
        <row r="7549">
          <cell r="E7549" t="str">
            <v>CM00-00-81-003</v>
          </cell>
          <cell r="F7549" t="str">
            <v>Котел паровой с пароперегревателем мощностью от 20 до 35 т/ч</v>
          </cell>
          <cell r="G7549" t="str">
            <v>Steam boiler with steam superheater, capacity from 20 to 35 t/h</v>
          </cell>
          <cell r="H7549" t="str">
            <v>шт.</v>
          </cell>
          <cell r="I7549" t="str">
            <v>pcs.</v>
          </cell>
          <cell r="J7549">
            <v>0</v>
          </cell>
          <cell r="K7549">
            <v>0</v>
          </cell>
          <cell r="L7549" t="str">
            <v>KQ-98-00</v>
          </cell>
          <cell r="M7549" t="str">
            <v>ПНР, без ед. изм.</v>
          </cell>
          <cell r="N7549">
            <v>0</v>
          </cell>
          <cell r="O7549" t="str">
            <v>KQ-98-17</v>
          </cell>
          <cell r="P7549" t="str">
            <v>ПНР котельного и печного оборудования, шт.</v>
          </cell>
          <cell r="Q7549">
            <v>1</v>
          </cell>
        </row>
        <row r="7550">
          <cell r="E7550" t="str">
            <v>CM00-00-81-004</v>
          </cell>
          <cell r="F7550" t="str">
            <v>Котел паровой с пароперегревателем мощностью от 35 до 50 т/ч</v>
          </cell>
          <cell r="G7550" t="str">
            <v>Steam boiler with steam superheater, capacity from 35 to 50 t/h</v>
          </cell>
          <cell r="H7550" t="str">
            <v>шт.</v>
          </cell>
          <cell r="I7550" t="str">
            <v>pcs.</v>
          </cell>
          <cell r="J7550">
            <v>0</v>
          </cell>
          <cell r="K7550">
            <v>0</v>
          </cell>
          <cell r="L7550" t="str">
            <v>KQ-98-00</v>
          </cell>
          <cell r="M7550" t="str">
            <v>ПНР, без ед. изм.</v>
          </cell>
          <cell r="N7550">
            <v>0</v>
          </cell>
          <cell r="O7550" t="str">
            <v>KQ-98-17</v>
          </cell>
          <cell r="P7550" t="str">
            <v>ПНР котельного и печного оборудования, шт.</v>
          </cell>
          <cell r="Q7550">
            <v>1</v>
          </cell>
        </row>
        <row r="7551">
          <cell r="E7551" t="str">
            <v>CM00-00-81-005</v>
          </cell>
          <cell r="F7551" t="str">
            <v>Котел паровой с пароперегревателем мощностью от 50 до 75 т/ч</v>
          </cell>
          <cell r="G7551" t="str">
            <v>Steam boiler with steam superheater, capacity from 50 to 75 t/h</v>
          </cell>
          <cell r="H7551" t="str">
            <v>шт.</v>
          </cell>
          <cell r="I7551" t="str">
            <v>pcs.</v>
          </cell>
          <cell r="J7551">
            <v>0</v>
          </cell>
          <cell r="K7551">
            <v>0</v>
          </cell>
          <cell r="L7551" t="str">
            <v>KQ-98-00</v>
          </cell>
          <cell r="M7551" t="str">
            <v>ПНР, без ед. изм.</v>
          </cell>
          <cell r="N7551">
            <v>0</v>
          </cell>
          <cell r="O7551" t="str">
            <v>KQ-98-17</v>
          </cell>
          <cell r="P7551" t="str">
            <v>ПНР котельного и печного оборудования, шт.</v>
          </cell>
          <cell r="Q7551">
            <v>1</v>
          </cell>
        </row>
        <row r="7552">
          <cell r="E7552" t="str">
            <v>CM00-00-81-006</v>
          </cell>
          <cell r="F7552" t="str">
            <v>Котел паровой без пароперегревателя мощностью до 1 т/ч</v>
          </cell>
          <cell r="G7552" t="str">
            <v>Steam boiler without steam superheater, capacity up to 1 t/h</v>
          </cell>
          <cell r="H7552" t="str">
            <v>шт.</v>
          </cell>
          <cell r="I7552" t="str">
            <v>pcs.</v>
          </cell>
          <cell r="J7552">
            <v>0</v>
          </cell>
          <cell r="K7552">
            <v>0</v>
          </cell>
          <cell r="L7552" t="str">
            <v>KQ-98-00</v>
          </cell>
          <cell r="M7552" t="str">
            <v>ПНР, без ед. изм.</v>
          </cell>
          <cell r="N7552">
            <v>0</v>
          </cell>
          <cell r="O7552" t="str">
            <v>KQ-98-17</v>
          </cell>
          <cell r="P7552" t="str">
            <v>ПНР котельного и печного оборудования, шт.</v>
          </cell>
          <cell r="Q7552">
            <v>1</v>
          </cell>
        </row>
        <row r="7553">
          <cell r="E7553" t="str">
            <v>CM00-00-81-007</v>
          </cell>
          <cell r="F7553" t="str">
            <v>Котел паровой без пароперегревателя мощностью от 1 до 20 т/ч</v>
          </cell>
          <cell r="G7553" t="str">
            <v>Steam boiler without steam superheater, capacity from 1 to 20 t/h</v>
          </cell>
          <cell r="H7553" t="str">
            <v>шт.</v>
          </cell>
          <cell r="I7553" t="str">
            <v>pcs.</v>
          </cell>
          <cell r="J7553">
            <v>0</v>
          </cell>
          <cell r="K7553">
            <v>0</v>
          </cell>
          <cell r="L7553" t="str">
            <v>KQ-98-00</v>
          </cell>
          <cell r="M7553" t="str">
            <v>ПНР, без ед. изм.</v>
          </cell>
          <cell r="N7553">
            <v>0</v>
          </cell>
          <cell r="O7553" t="str">
            <v>KQ-98-17</v>
          </cell>
          <cell r="P7553" t="str">
            <v>ПНР котельного и печного оборудования, шт.</v>
          </cell>
          <cell r="Q7553">
            <v>1</v>
          </cell>
        </row>
        <row r="7554">
          <cell r="E7554" t="str">
            <v>CM00-00-81-008</v>
          </cell>
          <cell r="F7554" t="str">
            <v>Котел паровой без пароперегревателя мощностью от 20 до 35 т/ч</v>
          </cell>
          <cell r="G7554" t="str">
            <v>Steam boiler without steam superheater, capacity from 20 to 35 t/h</v>
          </cell>
          <cell r="H7554" t="str">
            <v>шт.</v>
          </cell>
          <cell r="I7554" t="str">
            <v>pcs.</v>
          </cell>
          <cell r="J7554">
            <v>0</v>
          </cell>
          <cell r="K7554">
            <v>0</v>
          </cell>
          <cell r="L7554" t="str">
            <v>KQ-98-00</v>
          </cell>
          <cell r="M7554" t="str">
            <v>ПНР, без ед. изм.</v>
          </cell>
          <cell r="N7554">
            <v>0</v>
          </cell>
          <cell r="O7554" t="str">
            <v>KQ-98-17</v>
          </cell>
          <cell r="P7554" t="str">
            <v>ПНР котельного и печного оборудования, шт.</v>
          </cell>
          <cell r="Q7554">
            <v>1</v>
          </cell>
        </row>
        <row r="7555">
          <cell r="E7555" t="str">
            <v>CM00-00-81-009</v>
          </cell>
          <cell r="F7555" t="str">
            <v>Котел паровой без пароперегревателя мощностью от 35 до 50 т/ч</v>
          </cell>
          <cell r="G7555" t="str">
            <v>Steam boiler without steam superheater, capacity from 35 to 50 t/h</v>
          </cell>
          <cell r="H7555" t="str">
            <v>шт.</v>
          </cell>
          <cell r="I7555" t="str">
            <v>pcs.</v>
          </cell>
          <cell r="J7555">
            <v>0</v>
          </cell>
          <cell r="K7555">
            <v>0</v>
          </cell>
          <cell r="L7555" t="str">
            <v>KQ-98-00</v>
          </cell>
          <cell r="M7555" t="str">
            <v>ПНР, без ед. изм.</v>
          </cell>
          <cell r="N7555">
            <v>0</v>
          </cell>
          <cell r="O7555" t="str">
            <v>KQ-98-17</v>
          </cell>
          <cell r="P7555" t="str">
            <v>ПНР котельного и печного оборудования, шт.</v>
          </cell>
          <cell r="Q7555">
            <v>1</v>
          </cell>
        </row>
        <row r="7556">
          <cell r="E7556" t="str">
            <v>CM00-00-81-010</v>
          </cell>
          <cell r="F7556" t="str">
            <v>Котел паровой без пароперегревателя мощностью от 50 до 75 т/ч</v>
          </cell>
          <cell r="G7556" t="str">
            <v>Steam boiler without steam superheater, capacity from 50 to 75 t/h</v>
          </cell>
          <cell r="H7556" t="str">
            <v>шт.</v>
          </cell>
          <cell r="I7556" t="str">
            <v>pcs.</v>
          </cell>
          <cell r="J7556">
            <v>0</v>
          </cell>
          <cell r="K7556">
            <v>0</v>
          </cell>
          <cell r="L7556" t="str">
            <v>KQ-98-00</v>
          </cell>
          <cell r="M7556" t="str">
            <v>ПНР, без ед. изм.</v>
          </cell>
          <cell r="N7556">
            <v>0</v>
          </cell>
          <cell r="O7556" t="str">
            <v>KQ-98-17</v>
          </cell>
          <cell r="P7556" t="str">
            <v>ПНР котельного и печного оборудования, шт.</v>
          </cell>
          <cell r="Q7556">
            <v>1</v>
          </cell>
        </row>
        <row r="7557">
          <cell r="E7557" t="str">
            <v>CM00-00-82</v>
          </cell>
          <cell r="F7557" t="str">
            <v>Печи технологические</v>
          </cell>
          <cell r="G7557" t="str">
            <v>Process furnaces</v>
          </cell>
        </row>
        <row r="7558">
          <cell r="E7558" t="str">
            <v>CM00-00-82-001</v>
          </cell>
          <cell r="F7558" t="str">
            <v>Печь технологическая с количеством входных потоков 1</v>
          </cell>
          <cell r="G7558" t="str">
            <v>Process furnace with inlet streams quantity: 1</v>
          </cell>
          <cell r="H7558" t="str">
            <v>шт.</v>
          </cell>
          <cell r="I7558" t="str">
            <v>pcs.</v>
          </cell>
          <cell r="J7558">
            <v>0</v>
          </cell>
          <cell r="K7558">
            <v>0</v>
          </cell>
          <cell r="L7558" t="str">
            <v>KQ-98-00</v>
          </cell>
          <cell r="M7558" t="str">
            <v>ПНР, без ед. изм.</v>
          </cell>
          <cell r="N7558">
            <v>0</v>
          </cell>
          <cell r="O7558" t="str">
            <v>KQ-98-17</v>
          </cell>
          <cell r="P7558" t="str">
            <v>ПНР котельного и печного оборудования, шт.</v>
          </cell>
          <cell r="Q7558">
            <v>1</v>
          </cell>
        </row>
        <row r="7559">
          <cell r="E7559" t="str">
            <v>CM00-00-82-002</v>
          </cell>
          <cell r="F7559" t="str">
            <v>Печь технологическая с количеством входных потоков 2 или 3</v>
          </cell>
          <cell r="G7559" t="str">
            <v>Process furnace with inlet streams quantity: 2 or 3</v>
          </cell>
          <cell r="H7559" t="str">
            <v>шт.</v>
          </cell>
          <cell r="I7559" t="str">
            <v>pcs.</v>
          </cell>
          <cell r="J7559">
            <v>0</v>
          </cell>
          <cell r="K7559">
            <v>0</v>
          </cell>
          <cell r="L7559" t="str">
            <v>KQ-98-00</v>
          </cell>
          <cell r="M7559" t="str">
            <v>ПНР, без ед. изм.</v>
          </cell>
          <cell r="N7559">
            <v>0</v>
          </cell>
          <cell r="O7559" t="str">
            <v>KQ-98-17</v>
          </cell>
          <cell r="P7559" t="str">
            <v>ПНР котельного и печного оборудования, шт.</v>
          </cell>
          <cell r="Q7559">
            <v>1</v>
          </cell>
        </row>
        <row r="7560">
          <cell r="E7560" t="str">
            <v>CM00-00-82-003</v>
          </cell>
          <cell r="F7560" t="str">
            <v>Печь технологическая с количеством входных потоков 4 и более</v>
          </cell>
          <cell r="G7560" t="str">
            <v>Process furnace with inlet streams quantity: 4 and more</v>
          </cell>
          <cell r="H7560" t="str">
            <v>шт.</v>
          </cell>
          <cell r="I7560" t="str">
            <v>pcs.</v>
          </cell>
          <cell r="J7560">
            <v>0</v>
          </cell>
          <cell r="K7560">
            <v>0</v>
          </cell>
          <cell r="L7560" t="str">
            <v>KQ-98-00</v>
          </cell>
          <cell r="M7560" t="str">
            <v>ПНР, без ед. изм.</v>
          </cell>
          <cell r="N7560">
            <v>0</v>
          </cell>
          <cell r="O7560" t="str">
            <v>KQ-98-17</v>
          </cell>
          <cell r="P7560" t="str">
            <v>ПНР котельного и печного оборудования, шт.</v>
          </cell>
          <cell r="Q7560">
            <v>1</v>
          </cell>
        </row>
        <row r="7561">
          <cell r="E7561" t="str">
            <v>CM00-00-82-004</v>
          </cell>
          <cell r="F7561" t="str">
            <v>Печь технологическая с системой принудительной тяги дымовых газов с количеством входных потоков 1</v>
          </cell>
          <cell r="G7561" t="str">
            <v>Process furnace with flue gases forced draft system, inlet streams quantity: 1</v>
          </cell>
          <cell r="H7561" t="str">
            <v>шт.</v>
          </cell>
          <cell r="I7561" t="str">
            <v>pcs.</v>
          </cell>
          <cell r="J7561">
            <v>0</v>
          </cell>
          <cell r="K7561">
            <v>0</v>
          </cell>
          <cell r="L7561" t="str">
            <v>KQ-98-00</v>
          </cell>
          <cell r="M7561" t="str">
            <v>ПНР, без ед. изм.</v>
          </cell>
          <cell r="N7561">
            <v>0</v>
          </cell>
          <cell r="O7561" t="str">
            <v>KQ-98-17</v>
          </cell>
          <cell r="P7561" t="str">
            <v>ПНР котельного и печного оборудования, шт.</v>
          </cell>
          <cell r="Q7561">
            <v>1</v>
          </cell>
        </row>
        <row r="7562">
          <cell r="E7562" t="str">
            <v>CM00-00-82-005</v>
          </cell>
          <cell r="F7562" t="str">
            <v>Печь технологическая с системой принудительной тяги дымовых газов с количеством входных потоков 2 или 3</v>
          </cell>
          <cell r="G7562" t="str">
            <v>Process furnace with flue gases forced draft system, inlet streams quantity: 2 or 3</v>
          </cell>
          <cell r="H7562" t="str">
            <v>шт.</v>
          </cell>
          <cell r="I7562" t="str">
            <v>pcs.</v>
          </cell>
          <cell r="J7562">
            <v>0</v>
          </cell>
          <cell r="K7562">
            <v>0</v>
          </cell>
          <cell r="L7562" t="str">
            <v>KQ-98-00</v>
          </cell>
          <cell r="M7562" t="str">
            <v>ПНР, без ед. изм.</v>
          </cell>
          <cell r="N7562">
            <v>0</v>
          </cell>
          <cell r="O7562" t="str">
            <v>KQ-98-17</v>
          </cell>
          <cell r="P7562" t="str">
            <v>ПНР котельного и печного оборудования, шт.</v>
          </cell>
          <cell r="Q7562">
            <v>1</v>
          </cell>
        </row>
        <row r="7563">
          <cell r="E7563" t="str">
            <v>CM00-00-82-006</v>
          </cell>
          <cell r="F7563" t="str">
            <v>Печь технологическая с системой принудительной тяги дымовых газов с количеством входных потоков 4 и более</v>
          </cell>
          <cell r="G7563" t="str">
            <v>Process furnace with flue gases forced draft system, inlet streams quantity: 4 and more</v>
          </cell>
          <cell r="H7563" t="str">
            <v>шт.</v>
          </cell>
          <cell r="I7563" t="str">
            <v>pcs.</v>
          </cell>
          <cell r="J7563">
            <v>0</v>
          </cell>
          <cell r="K7563">
            <v>0</v>
          </cell>
          <cell r="L7563" t="str">
            <v>KQ-98-00</v>
          </cell>
          <cell r="M7563" t="str">
            <v>ПНР, без ед. изм.</v>
          </cell>
          <cell r="N7563">
            <v>0</v>
          </cell>
          <cell r="O7563" t="str">
            <v>KQ-98-17</v>
          </cell>
          <cell r="P7563" t="str">
            <v>ПНР котельного и печного оборудования, шт.</v>
          </cell>
          <cell r="Q7563">
            <v>1</v>
          </cell>
        </row>
        <row r="7564">
          <cell r="E7564" t="str">
            <v>CM00-00-82-007</v>
          </cell>
          <cell r="F7564" t="str">
            <v>Печь технологическая с системой рекуперации тепла дымовых газов с количеством входных потоков 1</v>
          </cell>
          <cell r="G7564" t="str">
            <v>Process furnace with flue gases recovery system, inlet streams quantity: 1</v>
          </cell>
          <cell r="H7564" t="str">
            <v>шт.</v>
          </cell>
          <cell r="I7564" t="str">
            <v>pcs.</v>
          </cell>
          <cell r="J7564">
            <v>0</v>
          </cell>
          <cell r="K7564">
            <v>0</v>
          </cell>
          <cell r="L7564" t="str">
            <v>KQ-98-00</v>
          </cell>
          <cell r="M7564" t="str">
            <v>ПНР, без ед. изм.</v>
          </cell>
          <cell r="N7564">
            <v>0</v>
          </cell>
          <cell r="O7564" t="str">
            <v>KQ-98-17</v>
          </cell>
          <cell r="P7564" t="str">
            <v>ПНР котельного и печного оборудования, шт.</v>
          </cell>
          <cell r="Q7564">
            <v>1</v>
          </cell>
        </row>
        <row r="7565">
          <cell r="E7565" t="str">
            <v>CM00-00-82-008</v>
          </cell>
          <cell r="F7565" t="str">
            <v>Печь технологическая с системой рекуперации тепла дымовых газов с количеством входных потоков 2 или 3</v>
          </cell>
          <cell r="G7565" t="str">
            <v>Process furnace with flue gases recovery system, inlet streams quantity: 2 or 3</v>
          </cell>
          <cell r="H7565" t="str">
            <v>шт.</v>
          </cell>
          <cell r="I7565" t="str">
            <v>pcs.</v>
          </cell>
          <cell r="J7565">
            <v>0</v>
          </cell>
          <cell r="K7565">
            <v>0</v>
          </cell>
          <cell r="L7565" t="str">
            <v>KQ-98-00</v>
          </cell>
          <cell r="M7565" t="str">
            <v>ПНР, без ед. изм.</v>
          </cell>
          <cell r="N7565">
            <v>0</v>
          </cell>
          <cell r="O7565" t="str">
            <v>KQ-98-17</v>
          </cell>
          <cell r="P7565" t="str">
            <v>ПНР котельного и печного оборудования, шт.</v>
          </cell>
          <cell r="Q7565">
            <v>1</v>
          </cell>
        </row>
        <row r="7566">
          <cell r="E7566" t="str">
            <v>CM00-00-82-009</v>
          </cell>
          <cell r="F7566" t="str">
            <v>Печь технологическая с системой рекуперации тепла дымовых газов с количеством входных потоков 4 и более</v>
          </cell>
          <cell r="G7566" t="str">
            <v>Process furnace with flue gases recovery system, inlet streams quantity: 4 and more</v>
          </cell>
          <cell r="H7566" t="str">
            <v>шт.</v>
          </cell>
          <cell r="I7566" t="str">
            <v>pcs.</v>
          </cell>
          <cell r="J7566">
            <v>0</v>
          </cell>
          <cell r="K7566">
            <v>0</v>
          </cell>
          <cell r="L7566" t="str">
            <v>KQ-98-00</v>
          </cell>
          <cell r="M7566" t="str">
            <v>ПНР, без ед. изм.</v>
          </cell>
          <cell r="N7566">
            <v>0</v>
          </cell>
          <cell r="O7566" t="str">
            <v>KQ-98-17</v>
          </cell>
          <cell r="P7566" t="str">
            <v>ПНР котельного и печного оборудования, шт.</v>
          </cell>
          <cell r="Q7566">
            <v>1</v>
          </cell>
        </row>
        <row r="7567">
          <cell r="E7567" t="str">
            <v>CM00-00-83</v>
          </cell>
          <cell r="F7567" t="str">
            <v>Факельные установки</v>
          </cell>
          <cell r="G7567" t="str">
            <v>Flare Units</v>
          </cell>
        </row>
        <row r="7568">
          <cell r="E7568" t="str">
            <v>CM00-00-83-001</v>
          </cell>
          <cell r="F7568" t="str">
            <v>Факельная установка</v>
          </cell>
          <cell r="G7568" t="str">
            <v>Flare Unit</v>
          </cell>
          <cell r="H7568" t="str">
            <v>шт.</v>
          </cell>
          <cell r="I7568" t="str">
            <v>pcs.</v>
          </cell>
          <cell r="J7568">
            <v>0</v>
          </cell>
          <cell r="K7568">
            <v>0</v>
          </cell>
          <cell r="L7568" t="str">
            <v>KQ-98-00</v>
          </cell>
          <cell r="M7568" t="str">
            <v>ПНР, без ед. изм.</v>
          </cell>
          <cell r="N7568">
            <v>0</v>
          </cell>
          <cell r="O7568" t="str">
            <v>KQ-98-12</v>
          </cell>
          <cell r="P7568" t="str">
            <v>ПНР статического оборудования, шт.</v>
          </cell>
          <cell r="Q7568">
            <v>1</v>
          </cell>
        </row>
        <row r="7569">
          <cell r="E7569" t="str">
            <v>CM00-00-84</v>
          </cell>
          <cell r="F7569" t="str">
            <v>Сливно-наливные эстакады</v>
          </cell>
          <cell r="G7569" t="str">
            <v>Loading/Unloading Racks</v>
          </cell>
        </row>
        <row r="7570">
          <cell r="E7570" t="str">
            <v>CM00-00-84-001</v>
          </cell>
          <cell r="F7570" t="str">
            <v>Сливно-наливная эстакада. 1 стояк отгрузки. Герметичный налив</v>
          </cell>
          <cell r="G7570" t="str">
            <v>Loading/Unloading Rack 1 loading stand. Leak-proof loading</v>
          </cell>
          <cell r="H7570" t="str">
            <v>шт.</v>
          </cell>
          <cell r="I7570" t="str">
            <v>pcs.</v>
          </cell>
          <cell r="J7570">
            <v>0</v>
          </cell>
          <cell r="K7570">
            <v>0</v>
          </cell>
          <cell r="L7570" t="str">
            <v>KQ-98-00</v>
          </cell>
          <cell r="M7570" t="str">
            <v>ПНР, без ед. изм.</v>
          </cell>
          <cell r="N7570">
            <v>0</v>
          </cell>
          <cell r="O7570" t="str">
            <v>KQ-98-12</v>
          </cell>
          <cell r="P7570" t="str">
            <v>ПНР статического оборудования, шт.</v>
          </cell>
          <cell r="Q7570">
            <v>1</v>
          </cell>
        </row>
        <row r="7571">
          <cell r="E7571" t="str">
            <v>CM00-00-84-002</v>
          </cell>
          <cell r="F7571" t="str">
            <v>Сливно-наливная эстакада. 1 стояк отгрузки. Негерметичный налив</v>
          </cell>
          <cell r="G7571" t="str">
            <v>Loading/Unloading Rack 1 loading stand. Non-leak-proof loading</v>
          </cell>
          <cell r="H7571" t="str">
            <v>шт.</v>
          </cell>
          <cell r="I7571" t="str">
            <v>pcs.</v>
          </cell>
          <cell r="J7571">
            <v>0</v>
          </cell>
          <cell r="K7571">
            <v>0</v>
          </cell>
          <cell r="L7571" t="str">
            <v>KQ-98-00</v>
          </cell>
          <cell r="M7571" t="str">
            <v>ПНР, без ед. изм.</v>
          </cell>
          <cell r="N7571">
            <v>0</v>
          </cell>
          <cell r="O7571" t="str">
            <v>KQ-98-12</v>
          </cell>
          <cell r="P7571" t="str">
            <v>ПНР статического оборудования, шт.</v>
          </cell>
          <cell r="Q7571">
            <v>1</v>
          </cell>
        </row>
        <row r="7572">
          <cell r="E7572" t="str">
            <v>CM00-00-84-003</v>
          </cell>
          <cell r="F7572" t="str">
            <v>Сливно-наливная эстакада. 1 стояк отгрузки. Негерметичный налив особо вязких нефтепродуктов</v>
          </cell>
          <cell r="G7572" t="str">
            <v>Loading/Unloading Rack 1 loading stand. Non-leak-proof loading of especially viscous oil products</v>
          </cell>
          <cell r="H7572" t="str">
            <v>шт.</v>
          </cell>
          <cell r="I7572" t="str">
            <v>pcs.</v>
          </cell>
          <cell r="J7572">
            <v>0</v>
          </cell>
          <cell r="K7572">
            <v>0</v>
          </cell>
          <cell r="L7572" t="str">
            <v>KQ-98-00</v>
          </cell>
          <cell r="M7572" t="str">
            <v>ПНР, без ед. изм.</v>
          </cell>
          <cell r="N7572">
            <v>0</v>
          </cell>
          <cell r="O7572" t="str">
            <v>KQ-98-12</v>
          </cell>
          <cell r="P7572" t="str">
            <v>ПНР статического оборудования, шт.</v>
          </cell>
          <cell r="Q7572">
            <v>1</v>
          </cell>
        </row>
        <row r="7573">
          <cell r="E7573" t="str">
            <v>CM00-00-84-004</v>
          </cell>
          <cell r="F7573" t="str">
            <v>Сливно-наливная эстакада. 2-ой и последующие стояки отгрузки (на каждый стояк кроме 1-го). Герметичный налив</v>
          </cell>
          <cell r="G7573" t="str">
            <v>Loading/Unloading Rack 2nd and subsequent loading stands (each stand except for the 1st one) Leak-proof loading</v>
          </cell>
          <cell r="H7573" t="str">
            <v>шт.</v>
          </cell>
          <cell r="I7573" t="str">
            <v>pcs.</v>
          </cell>
          <cell r="J7573">
            <v>0</v>
          </cell>
          <cell r="K7573">
            <v>0</v>
          </cell>
          <cell r="L7573" t="str">
            <v>KQ-98-00</v>
          </cell>
          <cell r="M7573" t="str">
            <v>ПНР, без ед. изм.</v>
          </cell>
          <cell r="N7573">
            <v>0</v>
          </cell>
          <cell r="O7573" t="str">
            <v>KQ-98-12</v>
          </cell>
          <cell r="P7573" t="str">
            <v>ПНР статического оборудования, шт.</v>
          </cell>
          <cell r="Q7573">
            <v>1</v>
          </cell>
        </row>
        <row r="7574">
          <cell r="E7574" t="str">
            <v>CM00-00-84-005</v>
          </cell>
          <cell r="F7574" t="str">
            <v>Сливно-наливная эстакада. 2-ой и последующие стояки отгрузки (на каждый стояк кроме 1-го). Негерметичный налив</v>
          </cell>
          <cell r="G7574" t="str">
            <v>Loading/Unloading Rack 2nd and subsequent loading stands (each stand except for the 1st one) Non-leak-proof loading</v>
          </cell>
          <cell r="H7574" t="str">
            <v>шт.</v>
          </cell>
          <cell r="I7574" t="str">
            <v>pcs.</v>
          </cell>
          <cell r="J7574">
            <v>0</v>
          </cell>
          <cell r="K7574">
            <v>0</v>
          </cell>
          <cell r="L7574" t="str">
            <v>KQ-98-00</v>
          </cell>
          <cell r="M7574" t="str">
            <v>ПНР, без ед. изм.</v>
          </cell>
          <cell r="N7574">
            <v>0</v>
          </cell>
          <cell r="O7574" t="str">
            <v>KQ-98-12</v>
          </cell>
          <cell r="P7574" t="str">
            <v>ПНР статического оборудования, шт.</v>
          </cell>
          <cell r="Q7574">
            <v>1</v>
          </cell>
        </row>
        <row r="7575">
          <cell r="E7575" t="str">
            <v>CM00-00-84-006</v>
          </cell>
          <cell r="F7575" t="str">
            <v>Сливно-наливная эстакада. 2-ой и последующие стояки отгрузки (на каждый стояк кроме 1-го). Негерметичный налив особо вязких нефтепродуктов</v>
          </cell>
          <cell r="G7575" t="str">
            <v>Loading/Unloading Rack 2nd and subsequent loading stands (each stand except for the 1st one) Non-leak-proof loading of especially viscous oil products</v>
          </cell>
          <cell r="H7575" t="str">
            <v>шт.</v>
          </cell>
          <cell r="I7575" t="str">
            <v>pcs.</v>
          </cell>
          <cell r="J7575">
            <v>0</v>
          </cell>
          <cell r="K7575">
            <v>0</v>
          </cell>
          <cell r="L7575" t="str">
            <v>KQ-98-00</v>
          </cell>
          <cell r="M7575" t="str">
            <v>ПНР, без ед. изм.</v>
          </cell>
          <cell r="N7575">
            <v>0</v>
          </cell>
          <cell r="O7575" t="str">
            <v>KQ-98-12</v>
          </cell>
          <cell r="P7575" t="str">
            <v>ПНР статического оборудования, шт.</v>
          </cell>
          <cell r="Q7575">
            <v>1</v>
          </cell>
        </row>
        <row r="7576">
          <cell r="E7576" t="str">
            <v>CM00-00-90</v>
          </cell>
          <cell r="F7576" t="str">
            <v>Пуск тепловой сети</v>
          </cell>
          <cell r="G7576" t="str">
            <v>Start-up of a heating network</v>
          </cell>
        </row>
        <row r="7577">
          <cell r="E7577" t="str">
            <v>CM00-00-90-001</v>
          </cell>
          <cell r="F7577" t="str">
            <v>Пуск тепловой сети с количеством потребителей до 30</v>
          </cell>
          <cell r="G7577" t="str">
            <v>Start-up of a heating network, number of consumers up to 30</v>
          </cell>
          <cell r="H7577" t="str">
            <v>система</v>
          </cell>
          <cell r="I7577" t="str">
            <v>system</v>
          </cell>
          <cell r="J7577">
            <v>0</v>
          </cell>
          <cell r="K7577">
            <v>0</v>
          </cell>
          <cell r="L7577" t="str">
            <v>KQ-98-00</v>
          </cell>
          <cell r="M7577" t="str">
            <v>ПНР, без ед. изм.</v>
          </cell>
          <cell r="N7577">
            <v>0</v>
          </cell>
          <cell r="O7577" t="str">
            <v>KQ-98-18</v>
          </cell>
          <cell r="P7577" t="str">
            <v>Наладка системы теплоснабжения, система</v>
          </cell>
          <cell r="Q7577">
            <v>1</v>
          </cell>
        </row>
        <row r="7578">
          <cell r="E7578" t="str">
            <v>CM00-00-90-002</v>
          </cell>
          <cell r="F7578" t="str">
            <v>Пуск тепловой сети с количеством потребителей от 30 до 50</v>
          </cell>
          <cell r="G7578" t="str">
            <v>Start-up of a heating network, number of consumers from 30 to 50</v>
          </cell>
          <cell r="H7578" t="str">
            <v>система</v>
          </cell>
          <cell r="I7578" t="str">
            <v>system</v>
          </cell>
          <cell r="J7578">
            <v>0</v>
          </cell>
          <cell r="K7578">
            <v>0</v>
          </cell>
          <cell r="L7578" t="str">
            <v>KQ-98-00</v>
          </cell>
          <cell r="M7578" t="str">
            <v>ПНР, без ед. изм.</v>
          </cell>
          <cell r="N7578">
            <v>0</v>
          </cell>
          <cell r="O7578" t="str">
            <v>KQ-98-18</v>
          </cell>
          <cell r="P7578" t="str">
            <v>Наладка системы теплоснабжения, система</v>
          </cell>
          <cell r="Q7578">
            <v>1</v>
          </cell>
        </row>
        <row r="7579">
          <cell r="E7579" t="str">
            <v>CM00-00-90-003</v>
          </cell>
          <cell r="F7579" t="str">
            <v>Пуск тепловой сети с количеством потребителей от 50 до 100</v>
          </cell>
          <cell r="G7579" t="str">
            <v>Start-up of a heating network, number of consumers from 50 to 100</v>
          </cell>
          <cell r="H7579" t="str">
            <v>система</v>
          </cell>
          <cell r="I7579" t="str">
            <v>system</v>
          </cell>
          <cell r="J7579">
            <v>0</v>
          </cell>
          <cell r="K7579">
            <v>0</v>
          </cell>
          <cell r="L7579" t="str">
            <v>KQ-98-00</v>
          </cell>
          <cell r="M7579" t="str">
            <v>ПНР, без ед. изм.</v>
          </cell>
          <cell r="N7579">
            <v>0</v>
          </cell>
          <cell r="O7579" t="str">
            <v>KQ-98-18</v>
          </cell>
          <cell r="P7579" t="str">
            <v>Наладка системы теплоснабжения, система</v>
          </cell>
          <cell r="Q7579">
            <v>1</v>
          </cell>
        </row>
        <row r="7580">
          <cell r="E7580" t="str">
            <v>CM00-00-91</v>
          </cell>
          <cell r="F7580" t="str">
            <v>Пуск систем оборотной воды</v>
          </cell>
          <cell r="G7580" t="str">
            <v>Start-up of cooling water systems</v>
          </cell>
        </row>
        <row r="7581">
          <cell r="E7581" t="str">
            <v>CM00-00-91-001</v>
          </cell>
          <cell r="F7581" t="str">
            <v>Пуск системы оборотной воды с количеством потребителей до 10</v>
          </cell>
          <cell r="G7581" t="str">
            <v>Start-up of cooling water systems, number of consumers up to 10</v>
          </cell>
          <cell r="H7581" t="str">
            <v>система</v>
          </cell>
          <cell r="I7581" t="str">
            <v>system</v>
          </cell>
          <cell r="J7581">
            <v>0</v>
          </cell>
          <cell r="K7581">
            <v>0</v>
          </cell>
          <cell r="L7581" t="str">
            <v>KQ-98-00</v>
          </cell>
          <cell r="M7581" t="str">
            <v>ПНР, без ед. изм.</v>
          </cell>
          <cell r="N7581">
            <v>0</v>
          </cell>
          <cell r="O7581" t="str">
            <v>KQ-98-20</v>
          </cell>
          <cell r="P7581" t="str">
            <v>ПНР, пуск системы оборотной воды, система</v>
          </cell>
          <cell r="Q7581">
            <v>1</v>
          </cell>
        </row>
        <row r="7582">
          <cell r="E7582" t="str">
            <v>CM00-00-91-002</v>
          </cell>
          <cell r="F7582" t="str">
            <v>Пуск системы оборотной воды с количеством потребителей от 10 до 50</v>
          </cell>
          <cell r="G7582" t="str">
            <v>Start-up of cooling water systems, number of consumers from 10 to 50</v>
          </cell>
          <cell r="H7582" t="str">
            <v>система</v>
          </cell>
          <cell r="I7582" t="str">
            <v>system</v>
          </cell>
          <cell r="J7582">
            <v>0</v>
          </cell>
          <cell r="K7582">
            <v>0</v>
          </cell>
          <cell r="L7582" t="str">
            <v>KQ-98-00</v>
          </cell>
          <cell r="M7582" t="str">
            <v>ПНР, без ед. изм.</v>
          </cell>
          <cell r="N7582">
            <v>0</v>
          </cell>
          <cell r="O7582" t="str">
            <v>KQ-98-20</v>
          </cell>
          <cell r="P7582" t="str">
            <v>ПНР, пуск системы оборотной воды, система</v>
          </cell>
          <cell r="Q7582">
            <v>1</v>
          </cell>
        </row>
        <row r="7583">
          <cell r="E7583" t="str">
            <v>CM00-00-91-003</v>
          </cell>
          <cell r="F7583" t="str">
            <v>Пуск системы оборотной воды с количеством потребителей от 50 до 100</v>
          </cell>
          <cell r="G7583" t="str">
            <v>Start-up of cooling water systems, number of consumers from 50 to 100</v>
          </cell>
          <cell r="H7583" t="str">
            <v>система</v>
          </cell>
          <cell r="I7583" t="str">
            <v>system</v>
          </cell>
          <cell r="J7583">
            <v>0</v>
          </cell>
          <cell r="K7583">
            <v>0</v>
          </cell>
          <cell r="L7583" t="str">
            <v>KQ-98-00</v>
          </cell>
          <cell r="M7583" t="str">
            <v>ПНР, без ед. изм.</v>
          </cell>
          <cell r="N7583">
            <v>0</v>
          </cell>
          <cell r="O7583" t="str">
            <v>KQ-98-20</v>
          </cell>
          <cell r="P7583" t="str">
            <v>ПНР, пуск системы оборотной воды, система</v>
          </cell>
          <cell r="Q7583">
            <v>1</v>
          </cell>
        </row>
        <row r="7584">
          <cell r="E7584" t="str">
            <v>CM00-00-91-004</v>
          </cell>
          <cell r="F7584" t="str">
            <v>Пуск системы оборотной воды с количеством потребителей свыше 100</v>
          </cell>
          <cell r="G7584" t="str">
            <v>Start-up of cooling water systems, number of consumers more than 100</v>
          </cell>
          <cell r="H7584" t="str">
            <v>система</v>
          </cell>
          <cell r="I7584" t="str">
            <v>system</v>
          </cell>
          <cell r="J7584">
            <v>0</v>
          </cell>
          <cell r="K7584">
            <v>0</v>
          </cell>
          <cell r="L7584" t="str">
            <v>KQ-98-00</v>
          </cell>
          <cell r="M7584" t="str">
            <v>ПНР, без ед. изм.</v>
          </cell>
          <cell r="N7584">
            <v>0</v>
          </cell>
          <cell r="O7584" t="str">
            <v>KQ-98-20</v>
          </cell>
          <cell r="P7584" t="str">
            <v>ПНР, пуск системы оборотной воды, система</v>
          </cell>
          <cell r="Q7584">
            <v>1</v>
          </cell>
        </row>
        <row r="7585">
          <cell r="E7585" t="str">
            <v>CM00-00-92</v>
          </cell>
          <cell r="F7585" t="str">
            <v>Пуск систем распределения пара</v>
          </cell>
          <cell r="G7585" t="str">
            <v>Start-up of steam distribution systems</v>
          </cell>
        </row>
        <row r="7586">
          <cell r="E7586" t="str">
            <v>CM00-00-92-001</v>
          </cell>
          <cell r="F7586" t="str">
            <v>Пуск системы распределения пара низкого давления производительностью до 10 т/ч</v>
          </cell>
          <cell r="G7586" t="str">
            <v>Start-up of low pressure steam distribution systems, capacity up to 10 t/h</v>
          </cell>
          <cell r="H7586" t="str">
            <v>система</v>
          </cell>
          <cell r="I7586" t="str">
            <v>system</v>
          </cell>
          <cell r="J7586">
            <v>0</v>
          </cell>
          <cell r="K7586">
            <v>0</v>
          </cell>
          <cell r="L7586" t="str">
            <v>KQ-98-00</v>
          </cell>
          <cell r="M7586" t="str">
            <v>ПНР, без ед. изм.</v>
          </cell>
          <cell r="N7586">
            <v>0</v>
          </cell>
          <cell r="O7586" t="str">
            <v>KQ-98-18</v>
          </cell>
          <cell r="P7586" t="str">
            <v>Наладка системы теплоснабжения, система</v>
          </cell>
          <cell r="Q7586">
            <v>1</v>
          </cell>
        </row>
        <row r="7587">
          <cell r="E7587" t="str">
            <v>CM00-00-92-002</v>
          </cell>
          <cell r="F7587" t="str">
            <v>Пуск системы распределения пара низкого давления производительностью от 10 до 75 т/ч</v>
          </cell>
          <cell r="G7587" t="str">
            <v>Start-up of low pressure steam distribution systems, capacity from 10 to 75 t/h</v>
          </cell>
          <cell r="H7587" t="str">
            <v>система</v>
          </cell>
          <cell r="I7587" t="str">
            <v>system</v>
          </cell>
          <cell r="J7587">
            <v>0</v>
          </cell>
          <cell r="K7587">
            <v>0</v>
          </cell>
          <cell r="L7587" t="str">
            <v>KQ-98-00</v>
          </cell>
          <cell r="M7587" t="str">
            <v>ПНР, без ед. изм.</v>
          </cell>
          <cell r="N7587">
            <v>0</v>
          </cell>
          <cell r="O7587" t="str">
            <v>KQ-98-18</v>
          </cell>
          <cell r="P7587" t="str">
            <v>Наладка системы теплоснабжения, система</v>
          </cell>
          <cell r="Q7587">
            <v>1</v>
          </cell>
        </row>
        <row r="7588">
          <cell r="E7588" t="str">
            <v>CM00-00-92-003</v>
          </cell>
          <cell r="F7588" t="str">
            <v>Пуск системы распределения пара низкого давления производительностью от 75 до 150 т/ч</v>
          </cell>
          <cell r="G7588" t="str">
            <v>Start-up of low pressure steam distribution systems, capacity from 75 to 150 t/h</v>
          </cell>
          <cell r="H7588" t="str">
            <v>система</v>
          </cell>
          <cell r="I7588" t="str">
            <v>system</v>
          </cell>
          <cell r="J7588">
            <v>0</v>
          </cell>
          <cell r="K7588">
            <v>0</v>
          </cell>
          <cell r="L7588" t="str">
            <v>KQ-98-00</v>
          </cell>
          <cell r="M7588" t="str">
            <v>ПНР, без ед. изм.</v>
          </cell>
          <cell r="N7588">
            <v>0</v>
          </cell>
          <cell r="O7588" t="str">
            <v>KQ-98-18</v>
          </cell>
          <cell r="P7588" t="str">
            <v>Наладка системы теплоснабжения, система</v>
          </cell>
          <cell r="Q7588">
            <v>1</v>
          </cell>
        </row>
        <row r="7589">
          <cell r="E7589" t="str">
            <v>CM00-00-92-004</v>
          </cell>
          <cell r="F7589" t="str">
            <v>Пуск системы распределения пара низкого давления производительностью от 150 до 300 т/ч</v>
          </cell>
          <cell r="G7589" t="str">
            <v>Start-up of low pressure steam distribution systems, capacity from 150 to 300 t/h</v>
          </cell>
          <cell r="H7589" t="str">
            <v>система</v>
          </cell>
          <cell r="I7589" t="str">
            <v>system</v>
          </cell>
          <cell r="J7589">
            <v>0</v>
          </cell>
          <cell r="K7589">
            <v>0</v>
          </cell>
          <cell r="L7589" t="str">
            <v>KQ-98-00</v>
          </cell>
          <cell r="M7589" t="str">
            <v>ПНР, без ед. изм.</v>
          </cell>
          <cell r="N7589">
            <v>0</v>
          </cell>
          <cell r="O7589" t="str">
            <v>KQ-98-18</v>
          </cell>
          <cell r="P7589" t="str">
            <v>Наладка системы теплоснабжения, система</v>
          </cell>
          <cell r="Q7589">
            <v>1</v>
          </cell>
        </row>
        <row r="7590">
          <cell r="E7590" t="str">
            <v>CM00-00-92-005</v>
          </cell>
          <cell r="F7590" t="str">
            <v>Пуск системы распределения пара среднего давления производительностью до 10 т/ч</v>
          </cell>
          <cell r="G7590" t="str">
            <v>Start-up of medium pressure steam distribution systems, capacity up to 10 t/h</v>
          </cell>
          <cell r="H7590" t="str">
            <v>система</v>
          </cell>
          <cell r="I7590" t="str">
            <v>system</v>
          </cell>
          <cell r="J7590">
            <v>0</v>
          </cell>
          <cell r="K7590">
            <v>0</v>
          </cell>
          <cell r="L7590" t="str">
            <v>KQ-98-00</v>
          </cell>
          <cell r="M7590" t="str">
            <v>ПНР, без ед. изм.</v>
          </cell>
          <cell r="N7590">
            <v>0</v>
          </cell>
          <cell r="O7590" t="str">
            <v>KQ-98-18</v>
          </cell>
          <cell r="P7590" t="str">
            <v>Наладка системы теплоснабжения, система</v>
          </cell>
          <cell r="Q7590">
            <v>1</v>
          </cell>
        </row>
        <row r="7591">
          <cell r="E7591" t="str">
            <v>CM00-00-92-006</v>
          </cell>
          <cell r="F7591" t="str">
            <v>Пуск системы распределения пара среднего давления производительностью от 10 до 75 т/ч</v>
          </cell>
          <cell r="G7591" t="str">
            <v>Start-up of medium pressure steam distribution systems, capacity from 10 to 75 t/h</v>
          </cell>
          <cell r="H7591" t="str">
            <v>система</v>
          </cell>
          <cell r="I7591" t="str">
            <v>system</v>
          </cell>
          <cell r="J7591">
            <v>0</v>
          </cell>
          <cell r="K7591">
            <v>0</v>
          </cell>
          <cell r="L7591" t="str">
            <v>KQ-98-00</v>
          </cell>
          <cell r="M7591" t="str">
            <v>ПНР, без ед. изм.</v>
          </cell>
          <cell r="N7591">
            <v>0</v>
          </cell>
          <cell r="O7591" t="str">
            <v>KQ-98-18</v>
          </cell>
          <cell r="P7591" t="str">
            <v>Наладка системы теплоснабжения, система</v>
          </cell>
          <cell r="Q7591">
            <v>1</v>
          </cell>
        </row>
        <row r="7592">
          <cell r="E7592" t="str">
            <v>CM00-00-92-007</v>
          </cell>
          <cell r="F7592" t="str">
            <v>Пуск системы распределения пара среднего давления производительностью от 75 до 150 т/ч</v>
          </cell>
          <cell r="G7592" t="str">
            <v>Start-up of medium pressure steam distribution systems, capacity from 75 to 150 t/h</v>
          </cell>
          <cell r="H7592" t="str">
            <v>система</v>
          </cell>
          <cell r="I7592" t="str">
            <v>system</v>
          </cell>
          <cell r="J7592">
            <v>0</v>
          </cell>
          <cell r="K7592">
            <v>0</v>
          </cell>
          <cell r="L7592" t="str">
            <v>KQ-98-00</v>
          </cell>
          <cell r="M7592" t="str">
            <v>ПНР, без ед. изм.</v>
          </cell>
          <cell r="N7592">
            <v>0</v>
          </cell>
          <cell r="O7592" t="str">
            <v>KQ-98-18</v>
          </cell>
          <cell r="P7592" t="str">
            <v>Наладка системы теплоснабжения, система</v>
          </cell>
          <cell r="Q7592">
            <v>1</v>
          </cell>
        </row>
        <row r="7593">
          <cell r="E7593" t="str">
            <v>CM00-00-92-008</v>
          </cell>
          <cell r="F7593" t="str">
            <v>Пуск системы распределения пара среднего давления производительностью от 150 до 300 т/ч</v>
          </cell>
          <cell r="G7593" t="str">
            <v>Start-up of medium pressure steam distribution systems, capacity from 150 to 300 t/h</v>
          </cell>
          <cell r="H7593" t="str">
            <v>система</v>
          </cell>
          <cell r="I7593" t="str">
            <v>system</v>
          </cell>
          <cell r="J7593">
            <v>0</v>
          </cell>
          <cell r="K7593">
            <v>0</v>
          </cell>
          <cell r="L7593" t="str">
            <v>KQ-98-00</v>
          </cell>
          <cell r="M7593" t="str">
            <v>ПНР, без ед. изм.</v>
          </cell>
          <cell r="N7593">
            <v>0</v>
          </cell>
          <cell r="O7593" t="str">
            <v>KQ-98-18</v>
          </cell>
          <cell r="P7593" t="str">
            <v>Наладка системы теплоснабжения, система</v>
          </cell>
          <cell r="Q7593">
            <v>1</v>
          </cell>
        </row>
        <row r="7594">
          <cell r="E7594" t="str">
            <v>CM00-00-92-009</v>
          </cell>
          <cell r="F7594" t="str">
            <v>Пуск системы распределения пара высокого давления производительностью до 10 т/ч</v>
          </cell>
          <cell r="G7594" t="str">
            <v>Start-up of high pressure steam distribution systems, capacity up to 10 t/h</v>
          </cell>
          <cell r="H7594" t="str">
            <v>система</v>
          </cell>
          <cell r="I7594" t="str">
            <v>system</v>
          </cell>
          <cell r="J7594">
            <v>0</v>
          </cell>
          <cell r="K7594">
            <v>0</v>
          </cell>
          <cell r="L7594" t="str">
            <v>KQ-98-00</v>
          </cell>
          <cell r="M7594" t="str">
            <v>ПНР, без ед. изм.</v>
          </cell>
          <cell r="N7594">
            <v>0</v>
          </cell>
          <cell r="O7594" t="str">
            <v>KQ-98-18</v>
          </cell>
          <cell r="P7594" t="str">
            <v>Наладка системы теплоснабжения, система</v>
          </cell>
          <cell r="Q7594">
            <v>1</v>
          </cell>
        </row>
        <row r="7595">
          <cell r="E7595" t="str">
            <v>CM00-00-92-010</v>
          </cell>
          <cell r="F7595" t="str">
            <v>Пуск системы распределения пара высокого давления производительностью от 10 до 75 т/ч</v>
          </cell>
          <cell r="G7595" t="str">
            <v>Start-up of high pressure steam distribution systems, capacity from 10 to 75 t/h</v>
          </cell>
          <cell r="H7595" t="str">
            <v>система</v>
          </cell>
          <cell r="I7595" t="str">
            <v>system</v>
          </cell>
          <cell r="J7595">
            <v>0</v>
          </cell>
          <cell r="K7595">
            <v>0</v>
          </cell>
          <cell r="L7595" t="str">
            <v>KQ-98-00</v>
          </cell>
          <cell r="M7595" t="str">
            <v>ПНР, без ед. изм.</v>
          </cell>
          <cell r="N7595">
            <v>0</v>
          </cell>
          <cell r="O7595" t="str">
            <v>KQ-98-18</v>
          </cell>
          <cell r="P7595" t="str">
            <v>Наладка системы теплоснабжения, система</v>
          </cell>
          <cell r="Q7595">
            <v>1</v>
          </cell>
        </row>
        <row r="7596">
          <cell r="E7596" t="str">
            <v>CM00-00-92-011</v>
          </cell>
          <cell r="F7596" t="str">
            <v>Пуск системы распределения пара высокого давления производительностью от 75 до 150 т/ч</v>
          </cell>
          <cell r="G7596" t="str">
            <v>Start-up of high pressure steam distribution systems, capacity from 75 to 150 t/h</v>
          </cell>
          <cell r="H7596" t="str">
            <v>система</v>
          </cell>
          <cell r="I7596" t="str">
            <v>system</v>
          </cell>
          <cell r="J7596">
            <v>0</v>
          </cell>
          <cell r="K7596">
            <v>0</v>
          </cell>
          <cell r="L7596" t="str">
            <v>KQ-98-00</v>
          </cell>
          <cell r="M7596" t="str">
            <v>ПНР, без ед. изм.</v>
          </cell>
          <cell r="N7596">
            <v>0</v>
          </cell>
          <cell r="O7596" t="str">
            <v>KQ-98-18</v>
          </cell>
          <cell r="P7596" t="str">
            <v>Наладка системы теплоснабжения, система</v>
          </cell>
          <cell r="Q7596">
            <v>1</v>
          </cell>
        </row>
        <row r="7597">
          <cell r="E7597" t="str">
            <v>CM00-00-92-012</v>
          </cell>
          <cell r="F7597" t="str">
            <v>Пуск системы распределения пара высокого давления производительностью от 150 до 300 т/ч</v>
          </cell>
          <cell r="G7597" t="str">
            <v>Start-up of high pressure steam distribution systems, capacity from 150 to 300 t/h</v>
          </cell>
          <cell r="H7597" t="str">
            <v>система</v>
          </cell>
          <cell r="I7597" t="str">
            <v>system</v>
          </cell>
          <cell r="J7597">
            <v>0</v>
          </cell>
          <cell r="K7597">
            <v>0</v>
          </cell>
          <cell r="L7597" t="str">
            <v>KQ-98-00</v>
          </cell>
          <cell r="M7597" t="str">
            <v>ПНР, без ед. изм.</v>
          </cell>
          <cell r="N7597">
            <v>0</v>
          </cell>
          <cell r="O7597" t="str">
            <v>KQ-98-18</v>
          </cell>
          <cell r="P7597" t="str">
            <v>Наладка системы теплоснабжения, система</v>
          </cell>
          <cell r="Q7597">
            <v>1</v>
          </cell>
        </row>
        <row r="7598">
          <cell r="E7598" t="str">
            <v>CM00-00-92-013</v>
          </cell>
          <cell r="F7598" t="str">
            <v>Пуск системы распределения пара сверхвысокого давления производительностью до 10 т/ч</v>
          </cell>
          <cell r="G7598" t="str">
            <v>Start-up of super-high  pressure steam distribution systems, capacity up to 10 t/h</v>
          </cell>
          <cell r="H7598" t="str">
            <v>система</v>
          </cell>
          <cell r="I7598" t="str">
            <v>system</v>
          </cell>
          <cell r="J7598">
            <v>0</v>
          </cell>
          <cell r="K7598">
            <v>0</v>
          </cell>
          <cell r="L7598" t="str">
            <v>KQ-98-00</v>
          </cell>
          <cell r="M7598" t="str">
            <v>ПНР, без ед. изм.</v>
          </cell>
          <cell r="N7598">
            <v>0</v>
          </cell>
          <cell r="O7598" t="str">
            <v>KQ-98-18</v>
          </cell>
          <cell r="P7598" t="str">
            <v>Наладка системы теплоснабжения, система</v>
          </cell>
          <cell r="Q7598">
            <v>1</v>
          </cell>
        </row>
        <row r="7599">
          <cell r="E7599" t="str">
            <v>CM00-00-92-014</v>
          </cell>
          <cell r="F7599" t="str">
            <v>Пуск системы распределения пара сверхвысокого давления производительностью от 10 до 75 т/ч</v>
          </cell>
          <cell r="G7599" t="str">
            <v>Start-up of super-high pressure steam distribution systems, capacity from 10 to 75 t/h</v>
          </cell>
          <cell r="H7599" t="str">
            <v>система</v>
          </cell>
          <cell r="I7599" t="str">
            <v>system</v>
          </cell>
          <cell r="J7599">
            <v>0</v>
          </cell>
          <cell r="K7599">
            <v>0</v>
          </cell>
          <cell r="L7599" t="str">
            <v>KQ-98-00</v>
          </cell>
          <cell r="M7599" t="str">
            <v>ПНР, без ед. изм.</v>
          </cell>
          <cell r="N7599">
            <v>0</v>
          </cell>
          <cell r="O7599" t="str">
            <v>KQ-98-18</v>
          </cell>
          <cell r="P7599" t="str">
            <v>Наладка системы теплоснабжения, система</v>
          </cell>
          <cell r="Q7599">
            <v>1</v>
          </cell>
        </row>
        <row r="7600">
          <cell r="E7600" t="str">
            <v>CM00-00-92-015</v>
          </cell>
          <cell r="F7600" t="str">
            <v>Пуск системы распределения пара сверхвысокого давления производительностью от 75 до 150 т/ч</v>
          </cell>
          <cell r="G7600" t="str">
            <v>Start-up of super-high pressure steam distribution systems, capacity from 75 to 150 t/h</v>
          </cell>
          <cell r="H7600" t="str">
            <v>система</v>
          </cell>
          <cell r="I7600" t="str">
            <v>system</v>
          </cell>
          <cell r="J7600">
            <v>0</v>
          </cell>
          <cell r="K7600">
            <v>0</v>
          </cell>
          <cell r="L7600" t="str">
            <v>KQ-98-00</v>
          </cell>
          <cell r="M7600" t="str">
            <v>ПНР, без ед. изм.</v>
          </cell>
          <cell r="N7600">
            <v>0</v>
          </cell>
          <cell r="O7600" t="str">
            <v>KQ-98-18</v>
          </cell>
          <cell r="P7600" t="str">
            <v>Наладка системы теплоснабжения, система</v>
          </cell>
          <cell r="Q7600">
            <v>1</v>
          </cell>
        </row>
        <row r="7601">
          <cell r="E7601" t="str">
            <v>CM00-00-92-016</v>
          </cell>
          <cell r="F7601" t="str">
            <v>Пуск системы распределения пара сверхвысокого давления производительностью от 150 до 300 т/ч</v>
          </cell>
          <cell r="G7601" t="str">
            <v>Start-up of super-high pressure steam distribution systems, capacity from 150 to 300 t/h</v>
          </cell>
          <cell r="H7601" t="str">
            <v>система</v>
          </cell>
          <cell r="I7601" t="str">
            <v>system</v>
          </cell>
          <cell r="J7601">
            <v>0</v>
          </cell>
          <cell r="K7601">
            <v>0</v>
          </cell>
          <cell r="L7601" t="str">
            <v>KQ-98-00</v>
          </cell>
          <cell r="M7601" t="str">
            <v>ПНР, без ед. изм.</v>
          </cell>
          <cell r="N7601">
            <v>0</v>
          </cell>
          <cell r="O7601" t="str">
            <v>KQ-98-18</v>
          </cell>
          <cell r="P7601" t="str">
            <v>Наладка системы теплоснабжения, система</v>
          </cell>
          <cell r="Q7601">
            <v>1</v>
          </cell>
        </row>
        <row r="7602">
          <cell r="E7602" t="str">
            <v>CM00-00-93</v>
          </cell>
          <cell r="F7602" t="str">
            <v>Пуск систем трубопроводного транспорта (межцеховые, межзаводские коммуникации)</v>
          </cell>
          <cell r="G7602" t="str">
            <v>Start-up of pipeline transport systems (interconnecting, interplant connections)</v>
          </cell>
        </row>
        <row r="7603">
          <cell r="E7603" t="str">
            <v>CM00-00-93-001</v>
          </cell>
          <cell r="F7603" t="str">
            <v>Пуск системы трубопроводного транспорта (межцеховые, межзаводские коммуникации). Опасные среды с диаметром трубопроводов до 300 мм</v>
          </cell>
          <cell r="G7603" t="str">
            <v>Start-up of pipeline transport systems (interconnecting, interplant connections) Hazardous media, pipeline diameter up to 300 mm</v>
          </cell>
          <cell r="H7603" t="str">
            <v>км</v>
          </cell>
          <cell r="I7603" t="str">
            <v>km</v>
          </cell>
          <cell r="J7603">
            <v>0</v>
          </cell>
          <cell r="K7603">
            <v>0</v>
          </cell>
          <cell r="L7603" t="str">
            <v>KQ-98-00</v>
          </cell>
          <cell r="M7603" t="str">
            <v>ПНР, без ед. изм.</v>
          </cell>
          <cell r="N7603">
            <v>0</v>
          </cell>
          <cell r="O7603" t="str">
            <v>KQ-98-16</v>
          </cell>
          <cell r="P7603" t="str">
            <v>ПНР, пуск систем трубопроводного транспорта, км</v>
          </cell>
          <cell r="Q7603">
            <v>1</v>
          </cell>
        </row>
        <row r="7604">
          <cell r="E7604" t="str">
            <v>CM00-00-93-002</v>
          </cell>
          <cell r="F7604" t="str">
            <v>Пуск системы трубопроводного транспорта (межцеховые, межзаводские коммуникации). Опасные среды с диаметром трубопроводов от 300 до 800 мм</v>
          </cell>
          <cell r="G7604" t="str">
            <v>Start-up of pipeline transport systems (interconnecting, interplant connections) Hazardous media, pipeline diameter from 300 to 800 mm</v>
          </cell>
          <cell r="H7604" t="str">
            <v>км</v>
          </cell>
          <cell r="I7604" t="str">
            <v>km</v>
          </cell>
          <cell r="J7604">
            <v>0</v>
          </cell>
          <cell r="K7604">
            <v>0</v>
          </cell>
          <cell r="L7604" t="str">
            <v>KQ-98-00</v>
          </cell>
          <cell r="M7604" t="str">
            <v>ПНР, без ед. изм.</v>
          </cell>
          <cell r="N7604">
            <v>0</v>
          </cell>
          <cell r="O7604" t="str">
            <v>KQ-98-16</v>
          </cell>
          <cell r="P7604" t="str">
            <v>ПНР, пуск систем трубопроводного транспорта, км</v>
          </cell>
          <cell r="Q7604">
            <v>1</v>
          </cell>
        </row>
        <row r="7605">
          <cell r="E7605" t="str">
            <v>CM00-00-93-003</v>
          </cell>
          <cell r="F7605" t="str">
            <v>Пуск системы трубопроводного транспорта (межцеховые, межзаводские коммуникации). Опасные среды с диаметром трубопроводов свыше 800 мм</v>
          </cell>
          <cell r="G7605" t="str">
            <v>Start-up of pipeline transport systems (interconnecting, interplant connections) Hazardous media, pipeline diameter over 800 mm</v>
          </cell>
          <cell r="H7605" t="str">
            <v>км</v>
          </cell>
          <cell r="I7605" t="str">
            <v>km</v>
          </cell>
          <cell r="J7605">
            <v>0</v>
          </cell>
          <cell r="K7605">
            <v>0</v>
          </cell>
          <cell r="L7605" t="str">
            <v>KQ-98-00</v>
          </cell>
          <cell r="M7605" t="str">
            <v>ПНР, без ед. изм.</v>
          </cell>
          <cell r="N7605">
            <v>0</v>
          </cell>
          <cell r="O7605" t="str">
            <v>KQ-98-16</v>
          </cell>
          <cell r="P7605" t="str">
            <v>ПНР, пуск систем трубопроводного транспорта, км</v>
          </cell>
          <cell r="Q7605">
            <v>1</v>
          </cell>
        </row>
        <row r="7606">
          <cell r="E7606" t="str">
            <v>CM00-00-93-004</v>
          </cell>
          <cell r="F7606" t="str">
            <v>Пуск системы трубопроводного транспорта (межцеховые, межзаводские коммуникации). Инертные среды с диаметром трубопроводов до 300 мм</v>
          </cell>
          <cell r="G7606" t="str">
            <v>Start-up of pipeline transport systems (interconnecting, interplant connections) Inert media, pipeline diameter up to 300 mm</v>
          </cell>
          <cell r="H7606" t="str">
            <v>км</v>
          </cell>
          <cell r="I7606" t="str">
            <v>km</v>
          </cell>
          <cell r="J7606">
            <v>0</v>
          </cell>
          <cell r="K7606">
            <v>0</v>
          </cell>
          <cell r="L7606" t="str">
            <v>KQ-98-00</v>
          </cell>
          <cell r="M7606" t="str">
            <v>ПНР, без ед. изм.</v>
          </cell>
          <cell r="N7606">
            <v>0</v>
          </cell>
          <cell r="O7606" t="str">
            <v>KQ-98-16</v>
          </cell>
          <cell r="P7606" t="str">
            <v>ПНР, пуск систем трубопроводного транспорта, км</v>
          </cell>
          <cell r="Q7606">
            <v>1</v>
          </cell>
        </row>
        <row r="7607">
          <cell r="E7607" t="str">
            <v>CM00-00-93-005</v>
          </cell>
          <cell r="F7607" t="str">
            <v>Пуск системы трубопроводного транспорта (межцеховые, межзаводские коммуникации). Инертные среды с диаметром трубопроводов от 300 до 800 мм</v>
          </cell>
          <cell r="G7607" t="str">
            <v>Start-up of pipeline transport systems (interconnecting, interplant connections) Inert media, pipeline diameter from 300 to 800 mm</v>
          </cell>
          <cell r="H7607" t="str">
            <v>км</v>
          </cell>
          <cell r="I7607" t="str">
            <v>km</v>
          </cell>
          <cell r="J7607">
            <v>0</v>
          </cell>
          <cell r="K7607">
            <v>0</v>
          </cell>
          <cell r="L7607" t="str">
            <v>KQ-98-00</v>
          </cell>
          <cell r="M7607" t="str">
            <v>ПНР, без ед. изм.</v>
          </cell>
          <cell r="N7607">
            <v>0</v>
          </cell>
          <cell r="O7607" t="str">
            <v>KQ-98-16</v>
          </cell>
          <cell r="P7607" t="str">
            <v>ПНР, пуск систем трубопроводного транспорта, км</v>
          </cell>
          <cell r="Q7607">
            <v>1</v>
          </cell>
        </row>
        <row r="7608">
          <cell r="E7608" t="str">
            <v>CM00-00-93-006</v>
          </cell>
          <cell r="F7608" t="str">
            <v>Пуск системы трубопроводного транспорта (межцеховые, межзаводские коммуникации). Инертные среды с диаметром трубопроводов свыше 800 мм</v>
          </cell>
          <cell r="G7608" t="str">
            <v>Start-up of pipeline transport systems (interconnecting, interplant connections) Inert media, pipeline diameter over 800 mm</v>
          </cell>
          <cell r="H7608" t="str">
            <v>км</v>
          </cell>
          <cell r="I7608" t="str">
            <v>km</v>
          </cell>
          <cell r="J7608">
            <v>0</v>
          </cell>
          <cell r="K7608">
            <v>0</v>
          </cell>
          <cell r="L7608" t="str">
            <v>KQ-98-00</v>
          </cell>
          <cell r="M7608" t="str">
            <v>ПНР, без ед. изм.</v>
          </cell>
          <cell r="N7608">
            <v>0</v>
          </cell>
          <cell r="O7608" t="str">
            <v>KQ-98-16</v>
          </cell>
          <cell r="P7608" t="str">
            <v>ПНР, пуск систем трубопроводного транспорта, км</v>
          </cell>
          <cell r="Q7608">
            <v>1</v>
          </cell>
        </row>
        <row r="7609">
          <cell r="E7609" t="str">
            <v>CM00-01</v>
          </cell>
          <cell r="F7609" t="str">
            <v>ОБОРУДОВАНИЕ ВОДОПОДГОТОВКИ И ОЧИСТНЫХ СООРУЖЕНИЙ</v>
          </cell>
          <cell r="G7609" t="str">
            <v>WATER TREATMENT AND PURIFICATION EQUIPMENT</v>
          </cell>
        </row>
        <row r="7610">
          <cell r="E7610" t="str">
            <v>CM00-01-01</v>
          </cell>
          <cell r="F7610" t="str">
            <v>Фильтры самопромывные</v>
          </cell>
          <cell r="G7610" t="str">
            <v>Self-cleaning filters</v>
          </cell>
        </row>
        <row r="7611">
          <cell r="E7611" t="str">
            <v>CM00-01-01-001</v>
          </cell>
          <cell r="F7611" t="str">
            <v>Фильтр самопромывной производительностью до 25 м3/ч</v>
          </cell>
          <cell r="G7611" t="str">
            <v>Self-cleaning filter, capacity up to 25 m3/h</v>
          </cell>
          <cell r="H7611" t="str">
            <v>шт.</v>
          </cell>
          <cell r="I7611" t="str">
            <v>pcs.</v>
          </cell>
          <cell r="J7611">
            <v>0</v>
          </cell>
          <cell r="K7611">
            <v>0</v>
          </cell>
          <cell r="L7611" t="str">
            <v>KQ-98-00</v>
          </cell>
          <cell r="M7611" t="str">
            <v>ПНР, без ед. изм.</v>
          </cell>
          <cell r="N7611">
            <v>0</v>
          </cell>
          <cell r="O7611" t="str">
            <v>KQ-98-14</v>
          </cell>
          <cell r="P7611" t="str">
            <v>ПНР оборудования водоподготовки и очистных сооружений, шт.</v>
          </cell>
          <cell r="Q7611">
            <v>1</v>
          </cell>
        </row>
        <row r="7612">
          <cell r="E7612" t="str">
            <v>CM00-01-01-002</v>
          </cell>
          <cell r="F7612" t="str">
            <v>Фильтр самопромывной производительностью до 100 м3/ч</v>
          </cell>
          <cell r="G7612" t="str">
            <v>Self-cleaning filter, capacity up to 100 m3/h</v>
          </cell>
          <cell r="H7612" t="str">
            <v>шт.</v>
          </cell>
          <cell r="I7612" t="str">
            <v>pcs.</v>
          </cell>
          <cell r="J7612">
            <v>0</v>
          </cell>
          <cell r="K7612">
            <v>0</v>
          </cell>
          <cell r="L7612" t="str">
            <v>KQ-98-00</v>
          </cell>
          <cell r="M7612" t="str">
            <v>ПНР, без ед. изм.</v>
          </cell>
          <cell r="N7612">
            <v>0</v>
          </cell>
          <cell r="O7612" t="str">
            <v>KQ-98-14</v>
          </cell>
          <cell r="P7612" t="str">
            <v>ПНР оборудования водоподготовки и очистных сооружений, шт.</v>
          </cell>
          <cell r="Q7612">
            <v>1</v>
          </cell>
        </row>
        <row r="7613">
          <cell r="E7613" t="str">
            <v>CM00-01-01-003</v>
          </cell>
          <cell r="F7613" t="str">
            <v>Фильтр самопромывной производительностью до 200 м3/ч</v>
          </cell>
          <cell r="G7613" t="str">
            <v>Self-cleaning filter, capacity up to 200 m3/h</v>
          </cell>
          <cell r="H7613" t="str">
            <v>шт.</v>
          </cell>
          <cell r="I7613" t="str">
            <v>pcs.</v>
          </cell>
          <cell r="J7613">
            <v>0</v>
          </cell>
          <cell r="K7613">
            <v>0</v>
          </cell>
          <cell r="L7613" t="str">
            <v>KQ-98-00</v>
          </cell>
          <cell r="M7613" t="str">
            <v>ПНР, без ед. изм.</v>
          </cell>
          <cell r="N7613">
            <v>0</v>
          </cell>
          <cell r="O7613" t="str">
            <v>KQ-98-14</v>
          </cell>
          <cell r="P7613" t="str">
            <v>ПНР оборудования водоподготовки и очистных сооружений, шт.</v>
          </cell>
          <cell r="Q7613">
            <v>1</v>
          </cell>
        </row>
        <row r="7614">
          <cell r="E7614" t="str">
            <v>CM00-01-01-004</v>
          </cell>
          <cell r="F7614" t="str">
            <v>Фильтр самопромывной производительностью свыше 200 м3/ч</v>
          </cell>
          <cell r="G7614" t="str">
            <v>Self-cleaning filter, capacity over 200 m3/h</v>
          </cell>
          <cell r="H7614" t="str">
            <v>шт.</v>
          </cell>
          <cell r="I7614" t="str">
            <v>pcs.</v>
          </cell>
          <cell r="J7614">
            <v>0</v>
          </cell>
          <cell r="K7614">
            <v>0</v>
          </cell>
          <cell r="L7614" t="str">
            <v>KQ-98-00</v>
          </cell>
          <cell r="M7614" t="str">
            <v>ПНР, без ед. изм.</v>
          </cell>
          <cell r="N7614">
            <v>0</v>
          </cell>
          <cell r="O7614" t="str">
            <v>KQ-98-14</v>
          </cell>
          <cell r="P7614" t="str">
            <v>ПНР оборудования водоподготовки и очистных сооружений, шт.</v>
          </cell>
          <cell r="Q7614">
            <v>1</v>
          </cell>
        </row>
        <row r="7615">
          <cell r="E7615" t="str">
            <v>CM00-01-02</v>
          </cell>
          <cell r="F7615" t="str">
            <v>Блоки обратного осмоса</v>
          </cell>
          <cell r="G7615" t="str">
            <v>Reverse osmosis packages</v>
          </cell>
        </row>
        <row r="7616">
          <cell r="E7616" t="str">
            <v>CM00-01-02-001</v>
          </cell>
          <cell r="F7616" t="str">
            <v>Блок обратного осмоса производительностью до 50 м3/ч</v>
          </cell>
          <cell r="G7616" t="str">
            <v>Reverse osmosis package, capacity up to 50 m3/h</v>
          </cell>
          <cell r="H7616" t="str">
            <v>узел</v>
          </cell>
          <cell r="I7616" t="str">
            <v>package/unit</v>
          </cell>
          <cell r="J7616">
            <v>0</v>
          </cell>
          <cell r="K7616">
            <v>0</v>
          </cell>
          <cell r="L7616" t="str">
            <v>KQ-98-00</v>
          </cell>
          <cell r="M7616" t="str">
            <v>ПНР, без ед. изм.</v>
          </cell>
          <cell r="N7616">
            <v>0</v>
          </cell>
          <cell r="O7616" t="str">
            <v>KQ-98-14</v>
          </cell>
          <cell r="P7616" t="str">
            <v>ПНР оборудования водоподготовки и очистных сооружений, шт.</v>
          </cell>
          <cell r="Q7616">
            <v>1</v>
          </cell>
        </row>
        <row r="7617">
          <cell r="E7617" t="str">
            <v>CM00-01-02-002</v>
          </cell>
          <cell r="F7617" t="str">
            <v>Блок обратного осмоса производительностью до 100 м3/ч</v>
          </cell>
          <cell r="G7617" t="str">
            <v>Reverse osmosis package, capacity up to 100 m3/h</v>
          </cell>
          <cell r="H7617" t="str">
            <v>узел</v>
          </cell>
          <cell r="I7617" t="str">
            <v>package/unit</v>
          </cell>
          <cell r="J7617">
            <v>0</v>
          </cell>
          <cell r="K7617">
            <v>0</v>
          </cell>
          <cell r="L7617" t="str">
            <v>KQ-98-00</v>
          </cell>
          <cell r="M7617" t="str">
            <v>ПНР, без ед. изм.</v>
          </cell>
          <cell r="N7617">
            <v>0</v>
          </cell>
          <cell r="O7617" t="str">
            <v>KQ-98-14</v>
          </cell>
          <cell r="P7617" t="str">
            <v>ПНР оборудования водоподготовки и очистных сооружений, шт.</v>
          </cell>
          <cell r="Q7617">
            <v>1</v>
          </cell>
        </row>
        <row r="7618">
          <cell r="E7618" t="str">
            <v>CM00-01-02-003</v>
          </cell>
          <cell r="F7618" t="str">
            <v>Блок обратного осмоса производительностью свыше 100 м3/ч</v>
          </cell>
          <cell r="G7618" t="str">
            <v>Reverse osmosis package, capacity over 100 m3/h</v>
          </cell>
          <cell r="H7618" t="str">
            <v>узел</v>
          </cell>
          <cell r="I7618" t="str">
            <v>package/unit</v>
          </cell>
          <cell r="J7618">
            <v>0</v>
          </cell>
          <cell r="K7618">
            <v>0</v>
          </cell>
          <cell r="L7618" t="str">
            <v>KQ-98-00</v>
          </cell>
          <cell r="M7618" t="str">
            <v>ПНР, без ед. изм.</v>
          </cell>
          <cell r="N7618">
            <v>0</v>
          </cell>
          <cell r="O7618" t="str">
            <v>KQ-98-14</v>
          </cell>
          <cell r="P7618" t="str">
            <v>ПНР оборудования водоподготовки и очистных сооружений, шт.</v>
          </cell>
          <cell r="Q7618">
            <v>1</v>
          </cell>
        </row>
        <row r="7619">
          <cell r="E7619" t="str">
            <v>CM00-01-03</v>
          </cell>
          <cell r="F7619" t="str">
            <v>Узлы ультрафильтрации</v>
          </cell>
          <cell r="G7619" t="str">
            <v>Ultrafiltration units</v>
          </cell>
        </row>
        <row r="7620">
          <cell r="E7620" t="str">
            <v>CM00-01-03-001</v>
          </cell>
          <cell r="F7620" t="str">
            <v>Узел ультрафильтрации производительностью до 50 м3/ч</v>
          </cell>
          <cell r="G7620" t="str">
            <v>Ultrafiltration unit, capacity up to 50 m3/h</v>
          </cell>
          <cell r="H7620" t="str">
            <v>узел</v>
          </cell>
          <cell r="I7620" t="str">
            <v>package/unit</v>
          </cell>
          <cell r="J7620">
            <v>0</v>
          </cell>
          <cell r="K7620">
            <v>0</v>
          </cell>
          <cell r="L7620" t="str">
            <v>KQ-98-00</v>
          </cell>
          <cell r="M7620" t="str">
            <v>ПНР, без ед. изм.</v>
          </cell>
          <cell r="N7620">
            <v>0</v>
          </cell>
          <cell r="O7620" t="str">
            <v>KQ-98-14</v>
          </cell>
          <cell r="P7620" t="str">
            <v>ПНР оборудования водоподготовки и очистных сооружений, шт.</v>
          </cell>
          <cell r="Q7620">
            <v>1</v>
          </cell>
        </row>
        <row r="7621">
          <cell r="E7621" t="str">
            <v>CM00-01-03-002</v>
          </cell>
          <cell r="F7621" t="str">
            <v>Узел ультрафильтрации производительностью до 100 м3/ч</v>
          </cell>
          <cell r="G7621" t="str">
            <v>Ultrafiltration unit, capacity up to 100 m3/h</v>
          </cell>
          <cell r="H7621" t="str">
            <v>узел</v>
          </cell>
          <cell r="I7621" t="str">
            <v>package/unit</v>
          </cell>
          <cell r="J7621">
            <v>0</v>
          </cell>
          <cell r="K7621">
            <v>0</v>
          </cell>
          <cell r="L7621" t="str">
            <v>KQ-98-00</v>
          </cell>
          <cell r="M7621" t="str">
            <v>ПНР, без ед. изм.</v>
          </cell>
          <cell r="N7621">
            <v>0</v>
          </cell>
          <cell r="O7621" t="str">
            <v>KQ-98-14</v>
          </cell>
          <cell r="P7621" t="str">
            <v>ПНР оборудования водоподготовки и очистных сооружений, шт.</v>
          </cell>
          <cell r="Q7621">
            <v>1</v>
          </cell>
        </row>
        <row r="7622">
          <cell r="E7622" t="str">
            <v>CM00-01-03-003</v>
          </cell>
          <cell r="F7622" t="str">
            <v>Узел ультрафильтрации производительностью свыше 100 м3/ч</v>
          </cell>
          <cell r="G7622" t="str">
            <v>Ultrafiltration unit, capacity over 100 m3/h</v>
          </cell>
          <cell r="H7622" t="str">
            <v>узел</v>
          </cell>
          <cell r="I7622" t="str">
            <v>package/unit</v>
          </cell>
          <cell r="J7622">
            <v>0</v>
          </cell>
          <cell r="K7622">
            <v>0</v>
          </cell>
          <cell r="L7622" t="str">
            <v>KQ-98-00</v>
          </cell>
          <cell r="M7622" t="str">
            <v>ПНР, без ед. изм.</v>
          </cell>
          <cell r="N7622">
            <v>0</v>
          </cell>
          <cell r="O7622" t="str">
            <v>KQ-98-14</v>
          </cell>
          <cell r="P7622" t="str">
            <v>ПНР оборудования водоподготовки и очистных сооружений, шт.</v>
          </cell>
          <cell r="Q7622">
            <v>1</v>
          </cell>
        </row>
        <row r="7623">
          <cell r="E7623" t="str">
            <v>CM00-01-04</v>
          </cell>
          <cell r="F7623" t="str">
            <v>Фильтры дисковые</v>
          </cell>
          <cell r="G7623" t="str">
            <v>Disc filters</v>
          </cell>
        </row>
        <row r="7624">
          <cell r="E7624" t="str">
            <v>CM00-01-04-001</v>
          </cell>
          <cell r="F7624" t="str">
            <v>Фильтр дисковый производительностью до 500 м3/ч</v>
          </cell>
          <cell r="G7624" t="str">
            <v>Disc filter, capacity up to 500 m3/h</v>
          </cell>
          <cell r="H7624" t="str">
            <v>шт.</v>
          </cell>
          <cell r="I7624" t="str">
            <v>pcs.</v>
          </cell>
          <cell r="J7624">
            <v>0</v>
          </cell>
          <cell r="K7624">
            <v>0</v>
          </cell>
          <cell r="L7624" t="str">
            <v>KQ-98-00</v>
          </cell>
          <cell r="M7624" t="str">
            <v>ПНР, без ед. изм.</v>
          </cell>
          <cell r="N7624">
            <v>0</v>
          </cell>
          <cell r="O7624" t="str">
            <v>KQ-98-14</v>
          </cell>
          <cell r="P7624" t="str">
            <v>ПНР оборудования водоподготовки и очистных сооружений, шт.</v>
          </cell>
          <cell r="Q7624">
            <v>1</v>
          </cell>
        </row>
        <row r="7625">
          <cell r="E7625" t="str">
            <v>CM00-01-04-002</v>
          </cell>
          <cell r="F7625" t="str">
            <v>Фильтр дисковый производительностью до 1500 м3/ч</v>
          </cell>
          <cell r="G7625" t="str">
            <v>Disc filter, capacity up to 1500 m3/h</v>
          </cell>
          <cell r="H7625" t="str">
            <v>шт.</v>
          </cell>
          <cell r="I7625" t="str">
            <v>pcs.</v>
          </cell>
          <cell r="J7625">
            <v>0</v>
          </cell>
          <cell r="K7625">
            <v>0</v>
          </cell>
          <cell r="L7625" t="str">
            <v>KQ-98-00</v>
          </cell>
          <cell r="M7625" t="str">
            <v>ПНР, без ед. изм.</v>
          </cell>
          <cell r="N7625">
            <v>0</v>
          </cell>
          <cell r="O7625" t="str">
            <v>KQ-98-14</v>
          </cell>
          <cell r="P7625" t="str">
            <v>ПНР оборудования водоподготовки и очистных сооружений, шт.</v>
          </cell>
          <cell r="Q7625">
            <v>1</v>
          </cell>
        </row>
        <row r="7626">
          <cell r="E7626" t="str">
            <v>CM00-01-04-003</v>
          </cell>
          <cell r="F7626" t="str">
            <v>Фильтр дисковый производительностью до 3000 м3/ч</v>
          </cell>
          <cell r="G7626" t="str">
            <v>Disc filter, capacity up to 3000 m3/h</v>
          </cell>
          <cell r="H7626" t="str">
            <v>шт.</v>
          </cell>
          <cell r="I7626" t="str">
            <v>pcs.</v>
          </cell>
          <cell r="J7626">
            <v>0</v>
          </cell>
          <cell r="K7626">
            <v>0</v>
          </cell>
          <cell r="L7626" t="str">
            <v>KQ-98-00</v>
          </cell>
          <cell r="M7626" t="str">
            <v>ПНР, без ед. изм.</v>
          </cell>
          <cell r="N7626">
            <v>0</v>
          </cell>
          <cell r="O7626" t="str">
            <v>KQ-98-14</v>
          </cell>
          <cell r="P7626" t="str">
            <v>ПНР оборудования водоподготовки и очистных сооружений, шт.</v>
          </cell>
          <cell r="Q7626">
            <v>1</v>
          </cell>
        </row>
        <row r="7627">
          <cell r="E7627" t="str">
            <v>CM00-01-05</v>
          </cell>
          <cell r="F7627" t="str">
            <v>Узлы песчаных фильтров</v>
          </cell>
          <cell r="G7627" t="str">
            <v>Sand filter packages</v>
          </cell>
        </row>
        <row r="7628">
          <cell r="E7628" t="str">
            <v>CM00-01-05-001</v>
          </cell>
          <cell r="F7628" t="str">
            <v>Узел песчаных фильтров производительностью до 100 м3/ч</v>
          </cell>
          <cell r="G7628" t="str">
            <v>Sand filter package, capacity up to 100 m3/h</v>
          </cell>
          <cell r="H7628" t="str">
            <v>узел</v>
          </cell>
          <cell r="I7628" t="str">
            <v>package/unit</v>
          </cell>
          <cell r="J7628">
            <v>0</v>
          </cell>
          <cell r="K7628">
            <v>0</v>
          </cell>
          <cell r="L7628" t="str">
            <v>KQ-98-00</v>
          </cell>
          <cell r="M7628" t="str">
            <v>ПНР, без ед. изм.</v>
          </cell>
          <cell r="N7628">
            <v>0</v>
          </cell>
          <cell r="O7628" t="str">
            <v>KQ-98-14</v>
          </cell>
          <cell r="P7628" t="str">
            <v>ПНР оборудования водоподготовки и очистных сооружений, шт.</v>
          </cell>
          <cell r="Q7628">
            <v>1</v>
          </cell>
        </row>
        <row r="7629">
          <cell r="E7629" t="str">
            <v>CM00-01-05-002</v>
          </cell>
          <cell r="F7629" t="str">
            <v>Узел песчаных фильтров производительностью до 800 м3/ч</v>
          </cell>
          <cell r="G7629" t="str">
            <v>Sand filter package, capacity up to 800 m3/h</v>
          </cell>
          <cell r="H7629" t="str">
            <v>узел</v>
          </cell>
          <cell r="I7629" t="str">
            <v>package/unit</v>
          </cell>
          <cell r="J7629">
            <v>0</v>
          </cell>
          <cell r="K7629">
            <v>0</v>
          </cell>
          <cell r="L7629" t="str">
            <v>KQ-98-00</v>
          </cell>
          <cell r="M7629" t="str">
            <v>ПНР, без ед. изм.</v>
          </cell>
          <cell r="N7629">
            <v>0</v>
          </cell>
          <cell r="O7629" t="str">
            <v>KQ-98-14</v>
          </cell>
          <cell r="P7629" t="str">
            <v>ПНР оборудования водоподготовки и очистных сооружений, шт.</v>
          </cell>
          <cell r="Q7629">
            <v>1</v>
          </cell>
        </row>
        <row r="7630">
          <cell r="E7630" t="str">
            <v>CM00-01-05-003</v>
          </cell>
          <cell r="F7630" t="str">
            <v>Узел песчаных фильтров производительностью до 4000 м3/ч</v>
          </cell>
          <cell r="G7630" t="str">
            <v>Sand filter package, capacity up to 4000 m3/h</v>
          </cell>
          <cell r="H7630" t="str">
            <v>узел</v>
          </cell>
          <cell r="I7630" t="str">
            <v>package/unit</v>
          </cell>
          <cell r="J7630">
            <v>0</v>
          </cell>
          <cell r="K7630">
            <v>0</v>
          </cell>
          <cell r="L7630" t="str">
            <v>KQ-98-00</v>
          </cell>
          <cell r="M7630" t="str">
            <v>ПНР, без ед. изм.</v>
          </cell>
          <cell r="N7630">
            <v>0</v>
          </cell>
          <cell r="O7630" t="str">
            <v>KQ-98-14</v>
          </cell>
          <cell r="P7630" t="str">
            <v>ПНР оборудования водоподготовки и очистных сооружений, шт.</v>
          </cell>
          <cell r="Q7630">
            <v>1</v>
          </cell>
        </row>
        <row r="7631">
          <cell r="E7631" t="str">
            <v>CM00-01-06</v>
          </cell>
          <cell r="F7631" t="str">
            <v>Узлы фильтров сорбционных угольных</v>
          </cell>
          <cell r="G7631" t="str">
            <v>Sorption carbon filter units</v>
          </cell>
        </row>
        <row r="7632">
          <cell r="E7632" t="str">
            <v>CM00-01-06-001</v>
          </cell>
          <cell r="F7632" t="str">
            <v>Узел фильтров сорбционных угольных производительностью до 50 м3/ч</v>
          </cell>
          <cell r="G7632" t="str">
            <v>Sorption carbon filter unit, capacity up to 50 m3/h</v>
          </cell>
          <cell r="H7632" t="str">
            <v>узел</v>
          </cell>
          <cell r="I7632" t="str">
            <v>package/unit</v>
          </cell>
          <cell r="J7632">
            <v>0</v>
          </cell>
          <cell r="K7632">
            <v>0</v>
          </cell>
          <cell r="L7632" t="str">
            <v>KQ-98-00</v>
          </cell>
          <cell r="M7632" t="str">
            <v>ПНР, без ед. изм.</v>
          </cell>
          <cell r="N7632">
            <v>0</v>
          </cell>
          <cell r="O7632" t="str">
            <v>KQ-98-14</v>
          </cell>
          <cell r="P7632" t="str">
            <v>ПНР оборудования водоподготовки и очистных сооружений, шт.</v>
          </cell>
          <cell r="Q7632">
            <v>1</v>
          </cell>
        </row>
        <row r="7633">
          <cell r="E7633" t="str">
            <v>CM00-01-06-002</v>
          </cell>
          <cell r="F7633" t="str">
            <v>Узел фильтров сорбционных угольных производительностью до 100 м3/ч</v>
          </cell>
          <cell r="G7633" t="str">
            <v>Sorption carbon filter unit, capacity up to 100 m3/h</v>
          </cell>
          <cell r="H7633" t="str">
            <v>узел</v>
          </cell>
          <cell r="I7633" t="str">
            <v>package/unit</v>
          </cell>
          <cell r="J7633">
            <v>0</v>
          </cell>
          <cell r="K7633">
            <v>0</v>
          </cell>
          <cell r="L7633" t="str">
            <v>KQ-98-00</v>
          </cell>
          <cell r="M7633" t="str">
            <v>ПНР, без ед. изм.</v>
          </cell>
          <cell r="N7633">
            <v>0</v>
          </cell>
          <cell r="O7633" t="str">
            <v>KQ-98-14</v>
          </cell>
          <cell r="P7633" t="str">
            <v>ПНР оборудования водоподготовки и очистных сооружений, шт.</v>
          </cell>
          <cell r="Q7633">
            <v>1</v>
          </cell>
        </row>
        <row r="7634">
          <cell r="E7634" t="str">
            <v>CM00-01-06-003</v>
          </cell>
          <cell r="F7634" t="str">
            <v>Узел фильтров сорбционных угольных производительностью до 300 м3/ч</v>
          </cell>
          <cell r="G7634" t="str">
            <v>Sorption carbon filter unit, capacity up to 300 m3/h</v>
          </cell>
          <cell r="H7634" t="str">
            <v>узел</v>
          </cell>
          <cell r="I7634" t="str">
            <v>package/unit</v>
          </cell>
          <cell r="J7634">
            <v>0</v>
          </cell>
          <cell r="K7634">
            <v>0</v>
          </cell>
          <cell r="L7634" t="str">
            <v>KQ-98-00</v>
          </cell>
          <cell r="M7634" t="str">
            <v>ПНР, без ед. изм.</v>
          </cell>
          <cell r="N7634">
            <v>0</v>
          </cell>
          <cell r="O7634" t="str">
            <v>KQ-98-14</v>
          </cell>
          <cell r="P7634" t="str">
            <v>ПНР оборудования водоподготовки и очистных сооружений, шт.</v>
          </cell>
          <cell r="Q7634">
            <v>1</v>
          </cell>
        </row>
        <row r="7635">
          <cell r="E7635" t="str">
            <v>CM00-01-07</v>
          </cell>
          <cell r="F7635" t="str">
            <v>Блоки ультрафиолетового обеззараживания</v>
          </cell>
          <cell r="G7635" t="str">
            <v>Ultraviolet disinfection units</v>
          </cell>
        </row>
        <row r="7636">
          <cell r="E7636" t="str">
            <v>CM00-01-07-001</v>
          </cell>
          <cell r="F7636" t="str">
            <v>Блок ультрафиолетового обеззараживания производительностью до 500 м3/ч</v>
          </cell>
          <cell r="G7636" t="str">
            <v>Ultraviolet disinfection unit, capacity up to 500 m3/h</v>
          </cell>
          <cell r="H7636" t="str">
            <v>узел</v>
          </cell>
          <cell r="I7636" t="str">
            <v>package/unit</v>
          </cell>
          <cell r="J7636">
            <v>0</v>
          </cell>
          <cell r="K7636">
            <v>0</v>
          </cell>
          <cell r="L7636" t="str">
            <v>KQ-98-00</v>
          </cell>
          <cell r="M7636" t="str">
            <v>ПНР, без ед. изм.</v>
          </cell>
          <cell r="N7636">
            <v>0</v>
          </cell>
          <cell r="O7636" t="str">
            <v>KQ-98-14</v>
          </cell>
          <cell r="P7636" t="str">
            <v>ПНР оборудования водоподготовки и очистных сооружений, шт.</v>
          </cell>
          <cell r="Q7636">
            <v>1</v>
          </cell>
        </row>
        <row r="7637">
          <cell r="E7637" t="str">
            <v>CM00-01-07-002</v>
          </cell>
          <cell r="F7637" t="str">
            <v>Блок ультрафиолетового обеззараживания производительностью до 1500 м3/ч</v>
          </cell>
          <cell r="G7637" t="str">
            <v>Ultraviolet disinfection unit, capacity up to 1500 m3/h</v>
          </cell>
          <cell r="H7637" t="str">
            <v>узел</v>
          </cell>
          <cell r="I7637" t="str">
            <v>package/unit</v>
          </cell>
          <cell r="J7637">
            <v>0</v>
          </cell>
          <cell r="K7637">
            <v>0</v>
          </cell>
          <cell r="L7637" t="str">
            <v>KQ-98-00</v>
          </cell>
          <cell r="M7637" t="str">
            <v>ПНР, без ед. изм.</v>
          </cell>
          <cell r="N7637">
            <v>0</v>
          </cell>
          <cell r="O7637" t="str">
            <v>KQ-98-14</v>
          </cell>
          <cell r="P7637" t="str">
            <v>ПНР оборудования водоподготовки и очистных сооружений, шт.</v>
          </cell>
          <cell r="Q7637">
            <v>1</v>
          </cell>
        </row>
        <row r="7638">
          <cell r="E7638" t="str">
            <v>CM00-01-07-003</v>
          </cell>
          <cell r="F7638" t="str">
            <v>Блок ультрафиолетового обеззараживания производительностью до 3000 м3/ч</v>
          </cell>
          <cell r="G7638" t="str">
            <v>Ultraviolet disinfection unit, capacity up to 3000 m3/h</v>
          </cell>
          <cell r="H7638" t="str">
            <v>узел</v>
          </cell>
          <cell r="I7638" t="str">
            <v>package/unit</v>
          </cell>
          <cell r="J7638">
            <v>0</v>
          </cell>
          <cell r="K7638">
            <v>0</v>
          </cell>
          <cell r="L7638" t="str">
            <v>KQ-98-00</v>
          </cell>
          <cell r="M7638" t="str">
            <v>ПНР, без ед. изм.</v>
          </cell>
          <cell r="N7638">
            <v>0</v>
          </cell>
          <cell r="O7638" t="str">
            <v>KQ-98-14</v>
          </cell>
          <cell r="P7638" t="str">
            <v>ПНР оборудования водоподготовки и очистных сооружений, шт.</v>
          </cell>
          <cell r="Q7638">
            <v>1</v>
          </cell>
        </row>
        <row r="7639">
          <cell r="E7639" t="str">
            <v>CM00-01-08</v>
          </cell>
          <cell r="F7639" t="str">
            <v>Тонкослойные сепараторы</v>
          </cell>
          <cell r="G7639" t="str">
            <v>Thin layer separators</v>
          </cell>
        </row>
        <row r="7640">
          <cell r="E7640" t="str">
            <v>CM00-01-08-001</v>
          </cell>
          <cell r="F7640" t="str">
            <v>Тонкослойный сепаратор производительностью до 100 м3/ч</v>
          </cell>
          <cell r="G7640" t="str">
            <v>Thin layer separator, capacity up to 100 m3/h</v>
          </cell>
          <cell r="H7640" t="str">
            <v>шт.</v>
          </cell>
          <cell r="I7640" t="str">
            <v>pcs.</v>
          </cell>
          <cell r="J7640">
            <v>0</v>
          </cell>
          <cell r="K7640">
            <v>0</v>
          </cell>
          <cell r="L7640" t="str">
            <v>KQ-98-00</v>
          </cell>
          <cell r="M7640" t="str">
            <v>ПНР, без ед. изм.</v>
          </cell>
          <cell r="N7640">
            <v>0</v>
          </cell>
          <cell r="O7640" t="str">
            <v>KQ-98-14</v>
          </cell>
          <cell r="P7640" t="str">
            <v>ПНР оборудования водоподготовки и очистных сооружений, шт.</v>
          </cell>
          <cell r="Q7640">
            <v>1</v>
          </cell>
        </row>
        <row r="7641">
          <cell r="E7641" t="str">
            <v>CM00-01-08-002</v>
          </cell>
          <cell r="F7641" t="str">
            <v>Тонкослойный сепаратор производительностью до 800 м3/ч</v>
          </cell>
          <cell r="G7641" t="str">
            <v>Thin layer separator, capacity up to 800 m3/h</v>
          </cell>
          <cell r="H7641" t="str">
            <v>шт.</v>
          </cell>
          <cell r="I7641" t="str">
            <v>pcs.</v>
          </cell>
          <cell r="J7641">
            <v>0</v>
          </cell>
          <cell r="K7641">
            <v>0</v>
          </cell>
          <cell r="L7641" t="str">
            <v>KQ-98-00</v>
          </cell>
          <cell r="M7641" t="str">
            <v>ПНР, без ед. изм.</v>
          </cell>
          <cell r="N7641">
            <v>0</v>
          </cell>
          <cell r="O7641" t="str">
            <v>KQ-98-14</v>
          </cell>
          <cell r="P7641" t="str">
            <v>ПНР оборудования водоподготовки и очистных сооружений, шт.</v>
          </cell>
          <cell r="Q7641">
            <v>1</v>
          </cell>
        </row>
        <row r="7642">
          <cell r="E7642" t="str">
            <v>CM00-01-08-003</v>
          </cell>
          <cell r="F7642" t="str">
            <v>Тонкослойный сепаратор производительностью до 4000 м3/ч</v>
          </cell>
          <cell r="G7642" t="str">
            <v>Thin layer separator, capacity up to 4000 m3/h</v>
          </cell>
          <cell r="H7642" t="str">
            <v>шт.</v>
          </cell>
          <cell r="I7642" t="str">
            <v>pcs.</v>
          </cell>
          <cell r="J7642">
            <v>0</v>
          </cell>
          <cell r="K7642">
            <v>0</v>
          </cell>
          <cell r="L7642" t="str">
            <v>KQ-98-00</v>
          </cell>
          <cell r="M7642" t="str">
            <v>ПНР, без ед. изм.</v>
          </cell>
          <cell r="N7642">
            <v>0</v>
          </cell>
          <cell r="O7642" t="str">
            <v>KQ-98-14</v>
          </cell>
          <cell r="P7642" t="str">
            <v>ПНР оборудования водоподготовки и очистных сооружений, шт.</v>
          </cell>
          <cell r="Q7642">
            <v>1</v>
          </cell>
        </row>
        <row r="7643">
          <cell r="E7643" t="str">
            <v>CM00-01-09</v>
          </cell>
          <cell r="F7643" t="str">
            <v>Электролизные установки приготовления гипохлорита натрия</v>
          </cell>
          <cell r="G7643" t="str">
            <v>Hypochlorite preparation electrolysis units</v>
          </cell>
        </row>
        <row r="7644">
          <cell r="E7644" t="str">
            <v>CM00-01-09-001</v>
          </cell>
          <cell r="F7644" t="str">
            <v>Электролизная установка приготовления гипохлорита натрия производительностью до 5 кг/ч</v>
          </cell>
          <cell r="G7644" t="str">
            <v>Hypochlorite preparation electrolysis unit, capacity up to 5 kg/h</v>
          </cell>
          <cell r="H7644" t="str">
            <v>шт.</v>
          </cell>
          <cell r="I7644" t="str">
            <v>pcs.</v>
          </cell>
          <cell r="J7644">
            <v>0</v>
          </cell>
          <cell r="K7644">
            <v>0</v>
          </cell>
          <cell r="L7644" t="str">
            <v>KQ-98-00</v>
          </cell>
          <cell r="M7644" t="str">
            <v>ПНР, без ед. изм.</v>
          </cell>
          <cell r="N7644">
            <v>0</v>
          </cell>
          <cell r="O7644" t="str">
            <v>KQ-98-14</v>
          </cell>
          <cell r="P7644" t="str">
            <v>ПНР оборудования водоподготовки и очистных сооружений, шт.</v>
          </cell>
          <cell r="Q7644">
            <v>1</v>
          </cell>
        </row>
        <row r="7645">
          <cell r="E7645" t="str">
            <v>CM00-01-09-002</v>
          </cell>
          <cell r="F7645" t="str">
            <v>Электролизная установка приготовления гипохлорита натрия производительностью до 25 кг/ч</v>
          </cell>
          <cell r="G7645" t="str">
            <v>Hypochlorite preparation electrolysis unit, capacity up to 25 kg/h</v>
          </cell>
          <cell r="H7645" t="str">
            <v>шт.</v>
          </cell>
          <cell r="I7645" t="str">
            <v>pcs.</v>
          </cell>
          <cell r="J7645">
            <v>0</v>
          </cell>
          <cell r="K7645">
            <v>0</v>
          </cell>
          <cell r="L7645" t="str">
            <v>KQ-98-00</v>
          </cell>
          <cell r="M7645" t="str">
            <v>ПНР, без ед. изм.</v>
          </cell>
          <cell r="N7645">
            <v>0</v>
          </cell>
          <cell r="O7645" t="str">
            <v>KQ-98-14</v>
          </cell>
          <cell r="P7645" t="str">
            <v>ПНР оборудования водоподготовки и очистных сооружений, шт.</v>
          </cell>
          <cell r="Q7645">
            <v>1</v>
          </cell>
        </row>
        <row r="7646">
          <cell r="E7646" t="str">
            <v>CM00-01-10</v>
          </cell>
          <cell r="F7646" t="str">
            <v>Центрифуги двухфазные</v>
          </cell>
          <cell r="G7646" t="str">
            <v>Two-phase centrifuges</v>
          </cell>
        </row>
        <row r="7647">
          <cell r="E7647" t="str">
            <v>CM00-01-10-001</v>
          </cell>
          <cell r="F7647" t="str">
            <v>Центрифуга двухфазная производительностью до 10 м3/ч</v>
          </cell>
          <cell r="G7647" t="str">
            <v>Two-phase centrifuge, capacity up to 10 m3/h</v>
          </cell>
          <cell r="H7647" t="str">
            <v>шт.</v>
          </cell>
          <cell r="I7647" t="str">
            <v>pcs.</v>
          </cell>
          <cell r="J7647">
            <v>0</v>
          </cell>
          <cell r="K7647">
            <v>0</v>
          </cell>
          <cell r="L7647" t="str">
            <v>KQ-98-00</v>
          </cell>
          <cell r="M7647" t="str">
            <v>ПНР, без ед. изм.</v>
          </cell>
          <cell r="N7647">
            <v>0</v>
          </cell>
          <cell r="O7647" t="str">
            <v>KQ-98-14</v>
          </cell>
          <cell r="P7647" t="str">
            <v>ПНР оборудования водоподготовки и очистных сооружений, шт.</v>
          </cell>
          <cell r="Q7647">
            <v>1</v>
          </cell>
        </row>
        <row r="7648">
          <cell r="E7648" t="str">
            <v>CM00-01-10-002</v>
          </cell>
          <cell r="F7648" t="str">
            <v>Центрифуга двухфазная производительностью до 20 м3/ч</v>
          </cell>
          <cell r="G7648" t="str">
            <v>Two-phase centrifuge, capacity up to 20 m3/h</v>
          </cell>
          <cell r="H7648" t="str">
            <v>шт.</v>
          </cell>
          <cell r="I7648" t="str">
            <v>pcs.</v>
          </cell>
          <cell r="J7648">
            <v>0</v>
          </cell>
          <cell r="K7648">
            <v>0</v>
          </cell>
          <cell r="L7648" t="str">
            <v>KQ-98-00</v>
          </cell>
          <cell r="M7648" t="str">
            <v>ПНР, без ед. изм.</v>
          </cell>
          <cell r="N7648">
            <v>0</v>
          </cell>
          <cell r="O7648" t="str">
            <v>KQ-98-14</v>
          </cell>
          <cell r="P7648" t="str">
            <v>ПНР оборудования водоподготовки и очистных сооружений, шт.</v>
          </cell>
          <cell r="Q7648">
            <v>1</v>
          </cell>
        </row>
        <row r="7649">
          <cell r="E7649" t="str">
            <v>CM00-01-10-003</v>
          </cell>
          <cell r="F7649" t="str">
            <v>Центрифуга двухфазная производительностью свыше 20 м3/ч</v>
          </cell>
          <cell r="G7649" t="str">
            <v>Two-phase centrifuge, capacity over 20 m3/h</v>
          </cell>
          <cell r="H7649" t="str">
            <v>шт.</v>
          </cell>
          <cell r="I7649" t="str">
            <v>pcs.</v>
          </cell>
          <cell r="J7649">
            <v>0</v>
          </cell>
          <cell r="K7649">
            <v>0</v>
          </cell>
          <cell r="L7649" t="str">
            <v>KQ-98-00</v>
          </cell>
          <cell r="M7649" t="str">
            <v>ПНР, без ед. изм.</v>
          </cell>
          <cell r="N7649">
            <v>0</v>
          </cell>
          <cell r="O7649" t="str">
            <v>KQ-98-14</v>
          </cell>
          <cell r="P7649" t="str">
            <v>ПНР оборудования водоподготовки и очистных сооружений, шт.</v>
          </cell>
          <cell r="Q7649">
            <v>1</v>
          </cell>
        </row>
        <row r="7650">
          <cell r="E7650" t="str">
            <v>CM00-01-11</v>
          </cell>
          <cell r="F7650" t="str">
            <v>Установки электродеионизации</v>
          </cell>
          <cell r="G7650" t="str">
            <v>Electro-deionization units</v>
          </cell>
        </row>
        <row r="7651">
          <cell r="E7651" t="str">
            <v>CM00-01-11-001</v>
          </cell>
          <cell r="F7651" t="str">
            <v>Установка электродеионизации производительностью до 50 м3/ч</v>
          </cell>
          <cell r="G7651" t="str">
            <v>Electro-deionization unit, capacity up to 50 m3/h</v>
          </cell>
          <cell r="H7651" t="str">
            <v>шт.</v>
          </cell>
          <cell r="I7651" t="str">
            <v>pcs.</v>
          </cell>
          <cell r="J7651">
            <v>0</v>
          </cell>
          <cell r="K7651">
            <v>0</v>
          </cell>
          <cell r="L7651" t="str">
            <v>KQ-98-00</v>
          </cell>
          <cell r="M7651" t="str">
            <v>ПНР, без ед. изм.</v>
          </cell>
          <cell r="N7651">
            <v>0</v>
          </cell>
          <cell r="O7651" t="str">
            <v>KQ-98-14</v>
          </cell>
          <cell r="P7651" t="str">
            <v>ПНР оборудования водоподготовки и очистных сооружений, шт.</v>
          </cell>
          <cell r="Q7651">
            <v>1</v>
          </cell>
        </row>
        <row r="7652">
          <cell r="E7652" t="str">
            <v>CM00-01-11-002</v>
          </cell>
          <cell r="F7652" t="str">
            <v>Установка электродеионизации производительностью до 100 м3/ч</v>
          </cell>
          <cell r="G7652" t="str">
            <v>Electro-deionization unit, capacity up to 100 m3/h</v>
          </cell>
          <cell r="H7652" t="str">
            <v>шт.</v>
          </cell>
          <cell r="I7652" t="str">
            <v>pcs.</v>
          </cell>
          <cell r="J7652">
            <v>0</v>
          </cell>
          <cell r="K7652">
            <v>0</v>
          </cell>
          <cell r="L7652" t="str">
            <v>KQ-98-00</v>
          </cell>
          <cell r="M7652" t="str">
            <v>ПНР, без ед. изм.</v>
          </cell>
          <cell r="N7652">
            <v>0</v>
          </cell>
          <cell r="O7652" t="str">
            <v>KQ-98-14</v>
          </cell>
          <cell r="P7652" t="str">
            <v>ПНР оборудования водоподготовки и очистных сооружений, шт.</v>
          </cell>
          <cell r="Q7652">
            <v>1</v>
          </cell>
        </row>
        <row r="7653">
          <cell r="E7653" t="str">
            <v>CM00-01-11-003</v>
          </cell>
          <cell r="F7653" t="str">
            <v>Установка электродеионизации производительностью свыше 100 м3/ч</v>
          </cell>
          <cell r="G7653" t="str">
            <v>Electro-deionization unit, capacity over 100 m3/h</v>
          </cell>
          <cell r="H7653" t="str">
            <v>шт.</v>
          </cell>
          <cell r="I7653" t="str">
            <v>pcs.</v>
          </cell>
          <cell r="J7653">
            <v>0</v>
          </cell>
          <cell r="K7653">
            <v>0</v>
          </cell>
          <cell r="L7653" t="str">
            <v>KQ-98-00</v>
          </cell>
          <cell r="M7653" t="str">
            <v>ПНР, без ед. изм.</v>
          </cell>
          <cell r="N7653">
            <v>0</v>
          </cell>
          <cell r="O7653" t="str">
            <v>KQ-98-14</v>
          </cell>
          <cell r="P7653" t="str">
            <v>ПНР оборудования водоподготовки и очистных сооружений, шт.</v>
          </cell>
          <cell r="Q7653">
            <v>1</v>
          </cell>
        </row>
        <row r="7654">
          <cell r="E7654" t="str">
            <v>CM00-01-12</v>
          </cell>
          <cell r="F7654" t="str">
            <v>Декарбонизаторы</v>
          </cell>
          <cell r="G7654" t="str">
            <v>Decarbonators</v>
          </cell>
        </row>
        <row r="7655">
          <cell r="E7655" t="str">
            <v>CM00-01-12-001</v>
          </cell>
          <cell r="F7655" t="str">
            <v>Декарбонизатор производительностью до 30 м3/ч</v>
          </cell>
          <cell r="G7655" t="str">
            <v>Decarbonator, capacity up to 30 m3/h</v>
          </cell>
          <cell r="H7655" t="str">
            <v>шт.</v>
          </cell>
          <cell r="I7655" t="str">
            <v>pcs.</v>
          </cell>
          <cell r="J7655">
            <v>0</v>
          </cell>
          <cell r="K7655">
            <v>0</v>
          </cell>
          <cell r="L7655" t="str">
            <v>KQ-98-00</v>
          </cell>
          <cell r="M7655" t="str">
            <v>ПНР, без ед. изм.</v>
          </cell>
          <cell r="N7655">
            <v>0</v>
          </cell>
          <cell r="O7655" t="str">
            <v>KQ-98-14</v>
          </cell>
          <cell r="P7655" t="str">
            <v>ПНР оборудования водоподготовки и очистных сооружений, шт.</v>
          </cell>
          <cell r="Q7655">
            <v>1</v>
          </cell>
        </row>
        <row r="7656">
          <cell r="E7656" t="str">
            <v>CM00-01-12-002</v>
          </cell>
          <cell r="F7656" t="str">
            <v>Декарбонизатор производительностью до 100 м3/ч</v>
          </cell>
          <cell r="G7656" t="str">
            <v>Decarbonator, capacity up to 100 m3/h</v>
          </cell>
          <cell r="H7656" t="str">
            <v>шт.</v>
          </cell>
          <cell r="I7656" t="str">
            <v>pcs.</v>
          </cell>
          <cell r="J7656">
            <v>0</v>
          </cell>
          <cell r="K7656">
            <v>0</v>
          </cell>
          <cell r="L7656" t="str">
            <v>KQ-98-00</v>
          </cell>
          <cell r="M7656" t="str">
            <v>ПНР, без ед. изм.</v>
          </cell>
          <cell r="N7656">
            <v>0</v>
          </cell>
          <cell r="O7656" t="str">
            <v>KQ-98-14</v>
          </cell>
          <cell r="P7656" t="str">
            <v>ПНР оборудования водоподготовки и очистных сооружений, шт.</v>
          </cell>
          <cell r="Q7656">
            <v>1</v>
          </cell>
        </row>
        <row r="7657">
          <cell r="E7657" t="str">
            <v>CM00-01-12-003</v>
          </cell>
          <cell r="F7657" t="str">
            <v>Декарбонизатор производительностью до 300 м3/ч</v>
          </cell>
          <cell r="G7657" t="str">
            <v>Decarbonator, capacity up to 300 m3/h</v>
          </cell>
          <cell r="H7657" t="str">
            <v>шт.</v>
          </cell>
          <cell r="I7657" t="str">
            <v>pcs.</v>
          </cell>
          <cell r="J7657">
            <v>0</v>
          </cell>
          <cell r="K7657">
            <v>0</v>
          </cell>
          <cell r="L7657" t="str">
            <v>KQ-98-00</v>
          </cell>
          <cell r="M7657" t="str">
            <v>ПНР, без ед. изм.</v>
          </cell>
          <cell r="N7657">
            <v>0</v>
          </cell>
          <cell r="O7657" t="str">
            <v>KQ-98-14</v>
          </cell>
          <cell r="P7657" t="str">
            <v>ПНР оборудования водоподготовки и очистных сооружений, шт.</v>
          </cell>
          <cell r="Q7657">
            <v>1</v>
          </cell>
        </row>
        <row r="7658">
          <cell r="E7658" t="str">
            <v>CM00-01-12-004</v>
          </cell>
          <cell r="F7658" t="str">
            <v>Декарбонизатор производительностью свыше 300 м3/ч</v>
          </cell>
          <cell r="G7658" t="str">
            <v>Decarbonator, capacity over 300 m3/h</v>
          </cell>
          <cell r="H7658" t="str">
            <v>шт.</v>
          </cell>
          <cell r="I7658" t="str">
            <v>pcs.</v>
          </cell>
          <cell r="J7658">
            <v>0</v>
          </cell>
          <cell r="K7658">
            <v>0</v>
          </cell>
          <cell r="L7658" t="str">
            <v>KQ-98-00</v>
          </cell>
          <cell r="M7658" t="str">
            <v>ПНР, без ед. изм.</v>
          </cell>
          <cell r="N7658">
            <v>0</v>
          </cell>
          <cell r="O7658" t="str">
            <v>KQ-98-14</v>
          </cell>
          <cell r="P7658" t="str">
            <v>ПНР оборудования водоподготовки и очистных сооружений, шт.</v>
          </cell>
          <cell r="Q7658">
            <v>1</v>
          </cell>
        </row>
        <row r="7659">
          <cell r="E7659" t="str">
            <v>CM00-01-13</v>
          </cell>
          <cell r="F7659" t="str">
            <v>Установки озонирования</v>
          </cell>
          <cell r="G7659" t="str">
            <v>Ozonization units</v>
          </cell>
        </row>
        <row r="7660">
          <cell r="E7660" t="str">
            <v>CM00-01-13-001</v>
          </cell>
          <cell r="F7660" t="str">
            <v>Установка озонирования производительность по озону до 200 кг/сут</v>
          </cell>
          <cell r="G7660" t="str">
            <v>Ozonization unit, ozone production capacity up to 200 kg/d</v>
          </cell>
          <cell r="H7660" t="str">
            <v>шт.</v>
          </cell>
          <cell r="I7660" t="str">
            <v>pcs.</v>
          </cell>
          <cell r="J7660">
            <v>0</v>
          </cell>
          <cell r="K7660">
            <v>0</v>
          </cell>
          <cell r="L7660" t="str">
            <v>KQ-98-00</v>
          </cell>
          <cell r="M7660" t="str">
            <v>ПНР, без ед. изм.</v>
          </cell>
          <cell r="N7660">
            <v>0</v>
          </cell>
          <cell r="O7660" t="str">
            <v>KQ-98-14</v>
          </cell>
          <cell r="P7660" t="str">
            <v>ПНР оборудования водоподготовки и очистных сооружений, шт.</v>
          </cell>
          <cell r="Q7660">
            <v>1</v>
          </cell>
        </row>
        <row r="7661">
          <cell r="E7661" t="str">
            <v>CM00-01-13-002</v>
          </cell>
          <cell r="F7661" t="str">
            <v>Установка озонирования производительность по озону до 500 кг/сут</v>
          </cell>
          <cell r="G7661" t="str">
            <v>Ozonization unit, ozone production capacity up to 500 kg/d</v>
          </cell>
          <cell r="H7661" t="str">
            <v>шт.</v>
          </cell>
          <cell r="I7661" t="str">
            <v>pcs.</v>
          </cell>
          <cell r="J7661">
            <v>0</v>
          </cell>
          <cell r="K7661">
            <v>0</v>
          </cell>
          <cell r="L7661" t="str">
            <v>KQ-98-00</v>
          </cell>
          <cell r="M7661" t="str">
            <v>ПНР, без ед. изм.</v>
          </cell>
          <cell r="N7661">
            <v>0</v>
          </cell>
          <cell r="O7661" t="str">
            <v>KQ-98-14</v>
          </cell>
          <cell r="P7661" t="str">
            <v>ПНР оборудования водоподготовки и очистных сооружений, шт.</v>
          </cell>
          <cell r="Q7661">
            <v>1</v>
          </cell>
        </row>
        <row r="7662">
          <cell r="E7662" t="str">
            <v>CM00-01-14</v>
          </cell>
          <cell r="F7662" t="str">
            <v>Ионообменные фильтры</v>
          </cell>
          <cell r="G7662" t="str">
            <v>Ion exchange filters</v>
          </cell>
        </row>
        <row r="7663">
          <cell r="E7663" t="str">
            <v>CM00-01-14-001</v>
          </cell>
          <cell r="F7663" t="str">
            <v>Ионообменные фильтры производительностью до 30 м3/ч</v>
          </cell>
          <cell r="G7663" t="str">
            <v>Electro-deionization unit, capacity up to 30 m3/h</v>
          </cell>
          <cell r="H7663" t="str">
            <v>шт.</v>
          </cell>
          <cell r="I7663" t="str">
            <v>pcs.</v>
          </cell>
          <cell r="J7663">
            <v>0</v>
          </cell>
          <cell r="K7663">
            <v>0</v>
          </cell>
          <cell r="L7663" t="str">
            <v>KQ-98-00</v>
          </cell>
          <cell r="M7663" t="str">
            <v>ПНР, без ед. изм.</v>
          </cell>
          <cell r="N7663">
            <v>0</v>
          </cell>
          <cell r="O7663" t="str">
            <v>KQ-98-14</v>
          </cell>
          <cell r="P7663" t="str">
            <v>ПНР оборудования водоподготовки и очистных сооружений, шт.</v>
          </cell>
          <cell r="Q7663">
            <v>1</v>
          </cell>
        </row>
        <row r="7664">
          <cell r="E7664" t="str">
            <v>CM00-01-14-002</v>
          </cell>
          <cell r="F7664" t="str">
            <v>Ионообменные фильтры производительностью до 100 м3/ч</v>
          </cell>
          <cell r="G7664" t="str">
            <v>Electro-deionization unit, capacity up to 100 m3/h</v>
          </cell>
          <cell r="H7664" t="str">
            <v>шт.</v>
          </cell>
          <cell r="I7664" t="str">
            <v>pcs.</v>
          </cell>
          <cell r="J7664">
            <v>0</v>
          </cell>
          <cell r="K7664">
            <v>0</v>
          </cell>
          <cell r="L7664" t="str">
            <v>KQ-98-00</v>
          </cell>
          <cell r="M7664" t="str">
            <v>ПНР, без ед. изм.</v>
          </cell>
          <cell r="N7664">
            <v>0</v>
          </cell>
          <cell r="O7664" t="str">
            <v>KQ-98-14</v>
          </cell>
          <cell r="P7664" t="str">
            <v>ПНР оборудования водоподготовки и очистных сооружений, шт.</v>
          </cell>
          <cell r="Q7664">
            <v>1</v>
          </cell>
        </row>
        <row r="7665">
          <cell r="E7665" t="str">
            <v>CM00-01-14-003</v>
          </cell>
          <cell r="F7665" t="str">
            <v>Ионообменные фильтры производительностью до 300 м3/ч</v>
          </cell>
          <cell r="G7665" t="str">
            <v>Electro-deionization unit, capacity up to 300 m3/h</v>
          </cell>
          <cell r="H7665" t="str">
            <v>шт.</v>
          </cell>
          <cell r="I7665" t="str">
            <v>pcs.</v>
          </cell>
          <cell r="J7665">
            <v>0</v>
          </cell>
          <cell r="K7665">
            <v>0</v>
          </cell>
          <cell r="L7665" t="str">
            <v>KQ-98-00</v>
          </cell>
          <cell r="M7665" t="str">
            <v>ПНР, без ед. изм.</v>
          </cell>
          <cell r="N7665">
            <v>0</v>
          </cell>
          <cell r="O7665" t="str">
            <v>KQ-98-14</v>
          </cell>
          <cell r="P7665" t="str">
            <v>ПНР оборудования водоподготовки и очистных сооружений, шт.</v>
          </cell>
          <cell r="Q7665">
            <v>1</v>
          </cell>
        </row>
        <row r="7666">
          <cell r="E7666" t="str">
            <v>CM00-01-14-004</v>
          </cell>
          <cell r="F7666" t="str">
            <v>Ионообменные фильтры производительностью свыше 300 м3/ч</v>
          </cell>
          <cell r="G7666" t="str">
            <v>Electro-deionization unit, capacity over 300 m3/h</v>
          </cell>
          <cell r="H7666" t="str">
            <v>шт.</v>
          </cell>
          <cell r="I7666" t="str">
            <v>pcs.</v>
          </cell>
          <cell r="J7666">
            <v>0</v>
          </cell>
          <cell r="K7666">
            <v>0</v>
          </cell>
          <cell r="L7666" t="str">
            <v>KQ-98-00</v>
          </cell>
          <cell r="M7666" t="str">
            <v>ПНР, без ед. изм.</v>
          </cell>
          <cell r="N7666">
            <v>0</v>
          </cell>
          <cell r="O7666" t="str">
            <v>KQ-98-14</v>
          </cell>
          <cell r="P7666" t="str">
            <v>ПНР оборудования водоподготовки и очистных сооружений, шт.</v>
          </cell>
          <cell r="Q7666">
            <v>1</v>
          </cell>
        </row>
        <row r="7667">
          <cell r="E7667" t="str">
            <v>CM00-02</v>
          </cell>
          <cell r="F7667" t="str">
            <v>ОБОРУДОВАНИЕ УСТАНОВОК ПОЛИМЕРИЗАЦИИ И ЛОГИСТИЧЕСКИХ ПЛАТФОРМ</v>
          </cell>
          <cell r="G7667" t="str">
            <v>EQUIPMENT FOR POLYMERIZATION PLANTS AND LOGISTICS PLATFORMS</v>
          </cell>
        </row>
        <row r="7668">
          <cell r="E7668" t="str">
            <v>CM00-02-01</v>
          </cell>
          <cell r="F7668" t="str">
            <v>Экструдер угловой</v>
          </cell>
          <cell r="G7668" t="str">
            <v>Angle extruder</v>
          </cell>
        </row>
        <row r="7669">
          <cell r="E7669" t="str">
            <v>CM00-02-01-001</v>
          </cell>
          <cell r="F7669" t="str">
            <v>Экструдер угловой</v>
          </cell>
          <cell r="G7669" t="str">
            <v>Angle extruder</v>
          </cell>
          <cell r="H7669" t="str">
            <v>шт.</v>
          </cell>
          <cell r="I7669" t="str">
            <v>pcs.</v>
          </cell>
          <cell r="J7669">
            <v>0</v>
          </cell>
          <cell r="K7669">
            <v>0</v>
          </cell>
          <cell r="L7669" t="str">
            <v>KQ-98-00</v>
          </cell>
          <cell r="M7669" t="str">
            <v>ПНР, без ед. изм.</v>
          </cell>
          <cell r="N7669">
            <v>0</v>
          </cell>
          <cell r="O7669" t="str">
            <v>KQ-98-13</v>
          </cell>
          <cell r="P7669" t="str">
            <v>ПНР оборудования установок полимеризации и логистических платформ, шт.</v>
          </cell>
          <cell r="Q7669">
            <v>1</v>
          </cell>
        </row>
        <row r="7670">
          <cell r="E7670" t="str">
            <v>CM00-02-02</v>
          </cell>
          <cell r="F7670" t="str">
            <v>Экструдер прямой</v>
          </cell>
          <cell r="G7670" t="str">
            <v>Straight extruder</v>
          </cell>
        </row>
        <row r="7671">
          <cell r="E7671" t="str">
            <v>CM00-02-02-001</v>
          </cell>
          <cell r="F7671" t="str">
            <v>Экструдер прямой</v>
          </cell>
          <cell r="G7671" t="str">
            <v>Straight extruder</v>
          </cell>
          <cell r="H7671" t="str">
            <v>шт.</v>
          </cell>
          <cell r="I7671" t="str">
            <v>pcs.</v>
          </cell>
          <cell r="J7671">
            <v>0</v>
          </cell>
          <cell r="K7671">
            <v>0</v>
          </cell>
          <cell r="L7671" t="str">
            <v>KQ-98-00</v>
          </cell>
          <cell r="M7671" t="str">
            <v>ПНР, без ед. изм.</v>
          </cell>
          <cell r="N7671">
            <v>0</v>
          </cell>
          <cell r="O7671" t="str">
            <v>KQ-98-13</v>
          </cell>
          <cell r="P7671" t="str">
            <v>ПНР оборудования установок полимеризации и логистических платформ, шт.</v>
          </cell>
          <cell r="Q7671">
            <v>1</v>
          </cell>
        </row>
        <row r="7672">
          <cell r="E7672" t="str">
            <v>CM00-02-03</v>
          </cell>
          <cell r="F7672" t="str">
            <v>Концентратор гранул</v>
          </cell>
          <cell r="G7672" t="str">
            <v>Pellet concentrator</v>
          </cell>
        </row>
        <row r="7673">
          <cell r="E7673" t="str">
            <v>CM00-02-03-001</v>
          </cell>
          <cell r="F7673" t="str">
            <v>Концентратор гранул</v>
          </cell>
          <cell r="G7673" t="str">
            <v>Pellet concentrator</v>
          </cell>
          <cell r="H7673" t="str">
            <v>шт.</v>
          </cell>
          <cell r="I7673" t="str">
            <v>pcs.</v>
          </cell>
          <cell r="J7673">
            <v>0</v>
          </cell>
          <cell r="K7673">
            <v>0</v>
          </cell>
          <cell r="L7673" t="str">
            <v>KQ-98-00</v>
          </cell>
          <cell r="M7673" t="str">
            <v>ПНР, без ед. изм.</v>
          </cell>
          <cell r="N7673">
            <v>0</v>
          </cell>
          <cell r="O7673" t="str">
            <v>KQ-98-13</v>
          </cell>
          <cell r="P7673" t="str">
            <v>ПНР оборудования установок полимеризации и логистических платформ, шт.</v>
          </cell>
          <cell r="Q7673">
            <v>1</v>
          </cell>
        </row>
        <row r="7674">
          <cell r="E7674" t="str">
            <v>CM00-02-04</v>
          </cell>
          <cell r="F7674" t="str">
            <v>Центробежная сушилка гранул</v>
          </cell>
          <cell r="G7674" t="str">
            <v>Centrifugal Pellet Dryer</v>
          </cell>
        </row>
        <row r="7675">
          <cell r="E7675" t="str">
            <v>CM00-02-04-001</v>
          </cell>
          <cell r="F7675" t="str">
            <v>Центробежная сушилка гранул</v>
          </cell>
          <cell r="G7675" t="str">
            <v>Centrifugal Pellet Dryer</v>
          </cell>
          <cell r="H7675" t="str">
            <v>шт.</v>
          </cell>
          <cell r="I7675" t="str">
            <v>pcs.</v>
          </cell>
          <cell r="J7675">
            <v>0</v>
          </cell>
          <cell r="K7675">
            <v>0</v>
          </cell>
          <cell r="L7675" t="str">
            <v>KQ-98-00</v>
          </cell>
          <cell r="M7675" t="str">
            <v>ПНР, без ед. изм.</v>
          </cell>
          <cell r="N7675">
            <v>0</v>
          </cell>
          <cell r="O7675" t="str">
            <v>KQ-98-13</v>
          </cell>
          <cell r="P7675" t="str">
            <v>ПНР оборудования установок полимеризации и логистических платформ, шт.</v>
          </cell>
          <cell r="Q7675">
            <v>1</v>
          </cell>
        </row>
        <row r="7676">
          <cell r="E7676" t="str">
            <v>CM00-02-05</v>
          </cell>
          <cell r="F7676" t="str">
            <v>Вибросито гранул</v>
          </cell>
          <cell r="G7676" t="str">
            <v>Pellet shaker screen</v>
          </cell>
        </row>
        <row r="7677">
          <cell r="E7677" t="str">
            <v>CM00-02-05-001</v>
          </cell>
          <cell r="F7677" t="str">
            <v>Вибросито гранул</v>
          </cell>
          <cell r="G7677" t="str">
            <v>Pellet shaker screen</v>
          </cell>
          <cell r="H7677" t="str">
            <v>шт.</v>
          </cell>
          <cell r="I7677" t="str">
            <v>pcs.</v>
          </cell>
          <cell r="J7677">
            <v>0</v>
          </cell>
          <cell r="K7677">
            <v>0</v>
          </cell>
          <cell r="L7677" t="str">
            <v>KQ-98-00</v>
          </cell>
          <cell r="M7677" t="str">
            <v>ПНР, без ед. изм.</v>
          </cell>
          <cell r="N7677">
            <v>0</v>
          </cell>
          <cell r="O7677" t="str">
            <v>KQ-98-13</v>
          </cell>
          <cell r="P7677" t="str">
            <v>ПНР оборудования установок полимеризации и логистических платформ, шт.</v>
          </cell>
          <cell r="Q7677">
            <v>1</v>
          </cell>
        </row>
        <row r="7678">
          <cell r="E7678" t="str">
            <v>CM00-02-06</v>
          </cell>
          <cell r="F7678" t="str">
            <v>Роторный питатель</v>
          </cell>
          <cell r="G7678" t="str">
            <v>Rotary feeder</v>
          </cell>
        </row>
        <row r="7679">
          <cell r="E7679" t="str">
            <v>CM00-02-06-001</v>
          </cell>
          <cell r="F7679" t="str">
            <v>Роторный питатель</v>
          </cell>
          <cell r="G7679" t="str">
            <v>Rotary feeder</v>
          </cell>
          <cell r="H7679" t="str">
            <v>шт.</v>
          </cell>
          <cell r="I7679" t="str">
            <v>pcs.</v>
          </cell>
          <cell r="J7679">
            <v>0</v>
          </cell>
          <cell r="K7679">
            <v>0</v>
          </cell>
          <cell r="L7679" t="str">
            <v>KQ-98-00</v>
          </cell>
          <cell r="M7679" t="str">
            <v>ПНР, без ед. изм.</v>
          </cell>
          <cell r="N7679">
            <v>0</v>
          </cell>
          <cell r="O7679" t="str">
            <v>KQ-98-13</v>
          </cell>
          <cell r="P7679" t="str">
            <v>ПНР оборудования установок полимеризации и логистических платформ, шт.</v>
          </cell>
          <cell r="Q7679">
            <v>1</v>
          </cell>
        </row>
        <row r="7680">
          <cell r="E7680" t="str">
            <v>CM00-02-07</v>
          </cell>
          <cell r="F7680" t="str">
            <v>Диверторный клапан системы пневмотранспорта</v>
          </cell>
          <cell r="G7680" t="str">
            <v>Divertor valve of pneumatic conveying system</v>
          </cell>
        </row>
        <row r="7681">
          <cell r="E7681" t="str">
            <v>CM00-02-07-001</v>
          </cell>
          <cell r="F7681" t="str">
            <v>Диверторный клапан системы пневмотранспорта</v>
          </cell>
          <cell r="G7681" t="str">
            <v>Divertor valve of pneumatic conveying system</v>
          </cell>
          <cell r="H7681" t="str">
            <v>шт.</v>
          </cell>
          <cell r="I7681" t="str">
            <v>pcs.</v>
          </cell>
          <cell r="J7681">
            <v>0</v>
          </cell>
          <cell r="K7681">
            <v>0</v>
          </cell>
          <cell r="L7681" t="str">
            <v>KQ-98-00</v>
          </cell>
          <cell r="M7681" t="str">
            <v>ПНР, без ед. изм.</v>
          </cell>
          <cell r="N7681">
            <v>0</v>
          </cell>
          <cell r="O7681" t="str">
            <v>KQ-98-13</v>
          </cell>
          <cell r="P7681" t="str">
            <v>ПНР оборудования установок полимеризации и логистических платформ, шт.</v>
          </cell>
          <cell r="Q7681">
            <v>1</v>
          </cell>
        </row>
        <row r="7682">
          <cell r="E7682" t="str">
            <v>CM00-02-08</v>
          </cell>
          <cell r="F7682" t="str">
            <v>Смеситель шнековый</v>
          </cell>
          <cell r="G7682" t="str">
            <v>Screw agitator</v>
          </cell>
        </row>
        <row r="7683">
          <cell r="E7683" t="str">
            <v>CM00-02-08-001</v>
          </cell>
          <cell r="F7683" t="str">
            <v>Смеситель шнековый</v>
          </cell>
          <cell r="G7683" t="str">
            <v>Screw agitator</v>
          </cell>
          <cell r="H7683" t="str">
            <v>шт.</v>
          </cell>
          <cell r="I7683" t="str">
            <v>pcs.</v>
          </cell>
          <cell r="J7683">
            <v>0</v>
          </cell>
          <cell r="K7683">
            <v>0</v>
          </cell>
          <cell r="L7683" t="str">
            <v>KQ-98-00</v>
          </cell>
          <cell r="M7683" t="str">
            <v>ПНР, без ед. изм.</v>
          </cell>
          <cell r="N7683">
            <v>0</v>
          </cell>
          <cell r="O7683" t="str">
            <v>KQ-98-13</v>
          </cell>
          <cell r="P7683" t="str">
            <v>ПНР оборудования установок полимеризации и логистических платформ, шт.</v>
          </cell>
          <cell r="Q7683">
            <v>1</v>
          </cell>
        </row>
        <row r="7684">
          <cell r="E7684" t="str">
            <v>CM00-02-09</v>
          </cell>
          <cell r="F7684" t="str">
            <v>Винтовой транспортер</v>
          </cell>
          <cell r="G7684" t="str">
            <v>Screw conveyor</v>
          </cell>
        </row>
        <row r="7685">
          <cell r="E7685" t="str">
            <v>CM00-02-09-001</v>
          </cell>
          <cell r="F7685" t="str">
            <v>Винтовой транспортер</v>
          </cell>
          <cell r="G7685" t="str">
            <v>Screw conveyor</v>
          </cell>
          <cell r="H7685" t="str">
            <v>шт.</v>
          </cell>
          <cell r="I7685" t="str">
            <v>pcs.</v>
          </cell>
          <cell r="J7685">
            <v>0</v>
          </cell>
          <cell r="K7685">
            <v>0</v>
          </cell>
          <cell r="L7685" t="str">
            <v>KQ-98-00</v>
          </cell>
          <cell r="M7685" t="str">
            <v>ПНР, без ед. изм.</v>
          </cell>
          <cell r="N7685">
            <v>0</v>
          </cell>
          <cell r="O7685" t="str">
            <v>KQ-98-13</v>
          </cell>
          <cell r="P7685" t="str">
            <v>ПНР оборудования установок полимеризации и логистических платформ, шт.</v>
          </cell>
          <cell r="Q7685">
            <v>1</v>
          </cell>
        </row>
        <row r="7686">
          <cell r="E7686" t="str">
            <v>CM00-02-10</v>
          </cell>
          <cell r="F7686" t="str">
            <v>Дозатор шнековый</v>
          </cell>
          <cell r="G7686" t="str">
            <v>Screw dozer</v>
          </cell>
        </row>
        <row r="7687">
          <cell r="E7687" t="str">
            <v>CM00-02-10-001</v>
          </cell>
          <cell r="F7687" t="str">
            <v>Дозатор шнековый</v>
          </cell>
          <cell r="G7687" t="str">
            <v>Screw dozer</v>
          </cell>
          <cell r="H7687" t="str">
            <v>шт.</v>
          </cell>
          <cell r="I7687" t="str">
            <v>pcs.</v>
          </cell>
          <cell r="J7687">
            <v>0</v>
          </cell>
          <cell r="K7687">
            <v>0</v>
          </cell>
          <cell r="L7687" t="str">
            <v>KQ-98-00</v>
          </cell>
          <cell r="M7687" t="str">
            <v>ПНР, без ед. изм.</v>
          </cell>
          <cell r="N7687">
            <v>0</v>
          </cell>
          <cell r="O7687" t="str">
            <v>KQ-98-13</v>
          </cell>
          <cell r="P7687" t="str">
            <v>ПНР оборудования установок полимеризации и логистических платформ, шт.</v>
          </cell>
          <cell r="Q7687">
            <v>1</v>
          </cell>
        </row>
        <row r="7688">
          <cell r="E7688" t="str">
            <v>CM00-02-11</v>
          </cell>
          <cell r="F7688" t="str">
            <v>Дозатор вибрационный</v>
          </cell>
          <cell r="G7688" t="str">
            <v>Vibration dozer</v>
          </cell>
        </row>
        <row r="7689">
          <cell r="E7689" t="str">
            <v>CM00-02-11-001</v>
          </cell>
          <cell r="F7689" t="str">
            <v>Дозатор вибрационный</v>
          </cell>
          <cell r="G7689" t="str">
            <v>Vibration dozer</v>
          </cell>
          <cell r="H7689" t="str">
            <v>шт.</v>
          </cell>
          <cell r="I7689" t="str">
            <v>pcs.</v>
          </cell>
          <cell r="J7689">
            <v>0</v>
          </cell>
          <cell r="K7689">
            <v>0</v>
          </cell>
          <cell r="L7689" t="str">
            <v>KQ-98-00</v>
          </cell>
          <cell r="M7689" t="str">
            <v>ПНР, без ед. изм.</v>
          </cell>
          <cell r="N7689">
            <v>0</v>
          </cell>
          <cell r="O7689" t="str">
            <v>KQ-98-13</v>
          </cell>
          <cell r="P7689" t="str">
            <v>ПНР оборудования установок полимеризации и логистических платформ, шт.</v>
          </cell>
          <cell r="Q7689">
            <v>1</v>
          </cell>
        </row>
        <row r="7690">
          <cell r="E7690" t="str">
            <v>CM00-02-12</v>
          </cell>
          <cell r="F7690" t="str">
            <v>Мешалка (центробежная)</v>
          </cell>
          <cell r="G7690" t="str">
            <v>Mixer (centrifugal)</v>
          </cell>
        </row>
        <row r="7691">
          <cell r="E7691" t="str">
            <v>CM00-02-12-001</v>
          </cell>
          <cell r="F7691" t="str">
            <v>Мешалка (центробежная)</v>
          </cell>
          <cell r="G7691" t="str">
            <v>Mixer (centrifugal)</v>
          </cell>
          <cell r="H7691" t="str">
            <v>шт.</v>
          </cell>
          <cell r="I7691" t="str">
            <v>pcs.</v>
          </cell>
          <cell r="J7691">
            <v>0</v>
          </cell>
          <cell r="K7691">
            <v>0</v>
          </cell>
          <cell r="L7691" t="str">
            <v>KQ-98-00</v>
          </cell>
          <cell r="M7691" t="str">
            <v>ПНР, без ед. изм.</v>
          </cell>
          <cell r="N7691">
            <v>0</v>
          </cell>
          <cell r="O7691" t="str">
            <v>KQ-98-13</v>
          </cell>
          <cell r="P7691" t="str">
            <v>ПНР оборудования установок полимеризации и логистических платформ, шт.</v>
          </cell>
          <cell r="Q7691">
            <v>1</v>
          </cell>
        </row>
        <row r="7692">
          <cell r="E7692" t="str">
            <v>CM00-02-13</v>
          </cell>
          <cell r="F7692" t="str">
            <v>Реактор газофазной полимеризации</v>
          </cell>
          <cell r="G7692" t="str">
            <v>Gas-phase polymerization reactor</v>
          </cell>
        </row>
        <row r="7693">
          <cell r="E7693" t="str">
            <v>CM00-02-13-001</v>
          </cell>
          <cell r="F7693" t="str">
            <v>Реактор газофазной полимеризации</v>
          </cell>
          <cell r="G7693" t="str">
            <v>Gas-phase polymerization reactor</v>
          </cell>
          <cell r="H7693" t="str">
            <v>шт.</v>
          </cell>
          <cell r="I7693" t="str">
            <v>pcs.</v>
          </cell>
          <cell r="J7693">
            <v>0</v>
          </cell>
          <cell r="K7693">
            <v>0</v>
          </cell>
          <cell r="L7693" t="str">
            <v>KQ-98-00</v>
          </cell>
          <cell r="M7693" t="str">
            <v>ПНР, без ед. изм.</v>
          </cell>
          <cell r="N7693">
            <v>0</v>
          </cell>
          <cell r="O7693" t="str">
            <v>KQ-98-13</v>
          </cell>
          <cell r="P7693" t="str">
            <v>ПНР оборудования установок полимеризации и логистических платформ, шт.</v>
          </cell>
          <cell r="Q7693">
            <v>1</v>
          </cell>
        </row>
        <row r="7694">
          <cell r="E7694" t="str">
            <v>CM00-02-14</v>
          </cell>
          <cell r="F7694" t="str">
            <v>Реактор жидкофазной полимеризации</v>
          </cell>
          <cell r="G7694" t="str">
            <v>Liquid-phase polymerization reactor</v>
          </cell>
        </row>
        <row r="7695">
          <cell r="E7695" t="str">
            <v>CM00-02-14-001</v>
          </cell>
          <cell r="F7695" t="str">
            <v>Реактор жидкофазной полимеризации</v>
          </cell>
          <cell r="G7695" t="str">
            <v>Liquid-phase polymerization reactor</v>
          </cell>
          <cell r="H7695" t="str">
            <v>шт.</v>
          </cell>
          <cell r="I7695" t="str">
            <v>pcs.</v>
          </cell>
          <cell r="J7695">
            <v>0</v>
          </cell>
          <cell r="K7695">
            <v>0</v>
          </cell>
          <cell r="L7695" t="str">
            <v>KQ-98-00</v>
          </cell>
          <cell r="M7695" t="str">
            <v>ПНР, без ед. изм.</v>
          </cell>
          <cell r="N7695">
            <v>0</v>
          </cell>
          <cell r="O7695" t="str">
            <v>KQ-98-13</v>
          </cell>
          <cell r="P7695" t="str">
            <v>ПНР оборудования установок полимеризации и логистических платформ, шт.</v>
          </cell>
          <cell r="Q7695">
            <v>1</v>
          </cell>
        </row>
        <row r="7696">
          <cell r="E7696" t="str">
            <v>CM00-02-15</v>
          </cell>
          <cell r="F7696" t="str">
            <v>Загрузка сыпучих материалов в систему пневмотранспорта</v>
          </cell>
          <cell r="G7696" t="str">
            <v>Loading bulk materials into the pneumatic conveying system</v>
          </cell>
        </row>
        <row r="7697">
          <cell r="E7697" t="str">
            <v>CM00-02-15-001</v>
          </cell>
          <cell r="F7697" t="str">
            <v>Загрузка сыпучих материалов в систему пневмотранспорта</v>
          </cell>
          <cell r="G7697" t="str">
            <v>Loading bulk materials into the pneumatic conveying system</v>
          </cell>
          <cell r="H7697" t="str">
            <v>т</v>
          </cell>
          <cell r="I7697" t="str">
            <v>t</v>
          </cell>
          <cell r="J7697">
            <v>0</v>
          </cell>
          <cell r="K7697">
            <v>0</v>
          </cell>
          <cell r="L7697" t="str">
            <v>KQ-98-00</v>
          </cell>
          <cell r="M7697" t="str">
            <v>ПНР, без ед. изм.</v>
          </cell>
          <cell r="N7697">
            <v>0</v>
          </cell>
          <cell r="O7697" t="str">
            <v>KQ-98-13</v>
          </cell>
          <cell r="P7697" t="str">
            <v>ПНР оборудования установок полимеризации и логистических платформ, шт.</v>
          </cell>
          <cell r="Q7697">
            <v>1</v>
          </cell>
        </row>
        <row r="7698">
          <cell r="E7698" t="str">
            <v>CM00-02-16</v>
          </cell>
          <cell r="F7698" t="str">
            <v>Дегазатор</v>
          </cell>
          <cell r="G7698" t="str">
            <v>Degasser</v>
          </cell>
        </row>
        <row r="7699">
          <cell r="E7699" t="str">
            <v>CM00-02-16-001</v>
          </cell>
          <cell r="F7699" t="str">
            <v>Дегазатор</v>
          </cell>
          <cell r="G7699" t="str">
            <v>Degasser</v>
          </cell>
          <cell r="H7699" t="str">
            <v>шт.</v>
          </cell>
          <cell r="I7699" t="str">
            <v>pcs.</v>
          </cell>
          <cell r="J7699">
            <v>0</v>
          </cell>
          <cell r="K7699">
            <v>0</v>
          </cell>
          <cell r="L7699" t="str">
            <v>KQ-98-00</v>
          </cell>
          <cell r="M7699" t="str">
            <v>ПНР, без ед. изм.</v>
          </cell>
          <cell r="N7699">
            <v>0</v>
          </cell>
          <cell r="O7699" t="str">
            <v>KQ-98-13</v>
          </cell>
          <cell r="P7699" t="str">
            <v>ПНР оборудования установок полимеризации и логистических платформ, шт.</v>
          </cell>
          <cell r="Q7699">
            <v>1</v>
          </cell>
        </row>
        <row r="7700">
          <cell r="E7700" t="str">
            <v>CM00-02-17</v>
          </cell>
          <cell r="F7700" t="str">
            <v>Фильтр системы пневмотранспорта рукавного типа</v>
          </cell>
          <cell r="G7700" t="str">
            <v>Sleeve type pneumatic conveying system filter</v>
          </cell>
        </row>
        <row r="7701">
          <cell r="E7701" t="str">
            <v>CM00-02-17-001</v>
          </cell>
          <cell r="F7701" t="str">
            <v>Фильтр системы пневмотранспорта рукавного типа</v>
          </cell>
          <cell r="G7701" t="str">
            <v>Sleeve type pneumatic conveying system filter</v>
          </cell>
          <cell r="H7701" t="str">
            <v>шт.</v>
          </cell>
          <cell r="I7701" t="str">
            <v>pcs.</v>
          </cell>
          <cell r="J7701">
            <v>0</v>
          </cell>
          <cell r="K7701">
            <v>0</v>
          </cell>
          <cell r="L7701" t="str">
            <v>KQ-98-00</v>
          </cell>
          <cell r="M7701" t="str">
            <v>ПНР, без ед. изм.</v>
          </cell>
          <cell r="N7701">
            <v>0</v>
          </cell>
          <cell r="O7701" t="str">
            <v>KQ-98-13</v>
          </cell>
          <cell r="P7701" t="str">
            <v>ПНР оборудования установок полимеризации и логистических платформ, шт.</v>
          </cell>
          <cell r="Q7701">
            <v>1</v>
          </cell>
        </row>
        <row r="7702">
          <cell r="E7702" t="str">
            <v>CM00-02-50</v>
          </cell>
          <cell r="F7702" t="str">
            <v>Линия упаковки и загрузки в мешки</v>
          </cell>
          <cell r="G7702" t="str">
            <v>Packing and bagging line</v>
          </cell>
        </row>
        <row r="7703">
          <cell r="E7703" t="str">
            <v>CM00-02-50-001</v>
          </cell>
          <cell r="F7703" t="str">
            <v>Линия упаковки и загрузки в мешки</v>
          </cell>
          <cell r="G7703" t="str">
            <v>Packing and bagging line</v>
          </cell>
          <cell r="H7703" t="str">
            <v>шт.</v>
          </cell>
          <cell r="I7703" t="str">
            <v>pcs.</v>
          </cell>
          <cell r="J7703">
            <v>0</v>
          </cell>
          <cell r="K7703">
            <v>0</v>
          </cell>
          <cell r="L7703" t="str">
            <v>KQ-98-00</v>
          </cell>
          <cell r="M7703" t="str">
            <v>ПНР, без ед. изм.</v>
          </cell>
          <cell r="N7703">
            <v>0</v>
          </cell>
          <cell r="O7703" t="str">
            <v>KQ-98-13</v>
          </cell>
          <cell r="P7703" t="str">
            <v>ПНР оборудования установок полимеризации и логистических платформ, шт.</v>
          </cell>
          <cell r="Q7703">
            <v>1</v>
          </cell>
        </row>
        <row r="7704">
          <cell r="E7704" t="str">
            <v>CM00-02-51</v>
          </cell>
          <cell r="F7704" t="str">
            <v>Устройство для нагрузки навалом</v>
          </cell>
          <cell r="G7704" t="str">
            <v>Bulk loading package</v>
          </cell>
        </row>
        <row r="7705">
          <cell r="E7705" t="str">
            <v>CM00-02-51-001</v>
          </cell>
          <cell r="F7705" t="str">
            <v>Устройство для нагрузки навалом</v>
          </cell>
          <cell r="G7705" t="str">
            <v>Bulk loading package</v>
          </cell>
          <cell r="H7705" t="str">
            <v>шт.</v>
          </cell>
          <cell r="I7705" t="str">
            <v>pcs.</v>
          </cell>
          <cell r="J7705">
            <v>0</v>
          </cell>
          <cell r="K7705">
            <v>0</v>
          </cell>
          <cell r="L7705" t="str">
            <v>KQ-98-00</v>
          </cell>
          <cell r="M7705" t="str">
            <v>ПНР, без ед. изм.</v>
          </cell>
          <cell r="N7705">
            <v>0</v>
          </cell>
          <cell r="O7705" t="str">
            <v>KQ-98-13</v>
          </cell>
          <cell r="P7705" t="str">
            <v>ПНР оборудования установок полимеризации и логистических платформ, шт.</v>
          </cell>
          <cell r="Q7705">
            <v>1</v>
          </cell>
        </row>
        <row r="7706">
          <cell r="E7706" t="str">
            <v>CM00-02-52</v>
          </cell>
          <cell r="F7706" t="str">
            <v>Ленточный метатель</v>
          </cell>
          <cell r="G7706" t="str">
            <v>Belt thrower</v>
          </cell>
        </row>
        <row r="7707">
          <cell r="E7707" t="str">
            <v>CM00-02-52-001</v>
          </cell>
          <cell r="F7707" t="str">
            <v>Ленточный метатель</v>
          </cell>
          <cell r="G7707" t="str">
            <v>Belt thrower</v>
          </cell>
          <cell r="H7707" t="str">
            <v>шт.</v>
          </cell>
          <cell r="I7707" t="str">
            <v>pcs.</v>
          </cell>
          <cell r="J7707">
            <v>0</v>
          </cell>
          <cell r="K7707">
            <v>0</v>
          </cell>
          <cell r="L7707" t="str">
            <v>KQ-98-00</v>
          </cell>
          <cell r="M7707" t="str">
            <v>ПНР, без ед. изм.</v>
          </cell>
          <cell r="N7707">
            <v>0</v>
          </cell>
          <cell r="O7707" t="str">
            <v>KQ-98-13</v>
          </cell>
          <cell r="P7707" t="str">
            <v>ПНР оборудования установок полимеризации и логистических платформ, шт.</v>
          </cell>
          <cell r="Q7707">
            <v>1</v>
          </cell>
        </row>
        <row r="7708">
          <cell r="E7708" t="str">
            <v>CM00-02-53</v>
          </cell>
          <cell r="F7708" t="str">
            <v>Грузовой подъемник</v>
          </cell>
          <cell r="G7708" t="str">
            <v>Cargo hoist</v>
          </cell>
        </row>
        <row r="7709">
          <cell r="E7709" t="str">
            <v>CM00-02-53-001</v>
          </cell>
          <cell r="F7709" t="str">
            <v>Грузовой подъемник</v>
          </cell>
          <cell r="G7709" t="str">
            <v>Cargo hoist</v>
          </cell>
          <cell r="H7709" t="str">
            <v>шт.</v>
          </cell>
          <cell r="I7709" t="str">
            <v>pcs.</v>
          </cell>
          <cell r="J7709">
            <v>0</v>
          </cell>
          <cell r="K7709">
            <v>0</v>
          </cell>
          <cell r="L7709" t="str">
            <v>KQ-98-00</v>
          </cell>
          <cell r="M7709" t="str">
            <v>ПНР, без ед. изм.</v>
          </cell>
          <cell r="N7709">
            <v>0</v>
          </cell>
          <cell r="O7709" t="str">
            <v>KQ-98-13</v>
          </cell>
          <cell r="P7709" t="str">
            <v>ПНР оборудования установок полимеризации и логистических платформ, шт.</v>
          </cell>
          <cell r="Q7709">
            <v>1</v>
          </cell>
        </row>
        <row r="7710">
          <cell r="E7710" t="str">
            <v>CM00-03</v>
          </cell>
          <cell r="F7710" t="str">
            <v>ОБОРУДОВАНИЕ ЗАВОДОВ СПГ И ГПЗ</v>
          </cell>
          <cell r="G7710" t="str">
            <v>LNG AND GPP EQUIPMENT</v>
          </cell>
        </row>
        <row r="7711">
          <cell r="E7711" t="str">
            <v>CM00-03-01</v>
          </cell>
          <cell r="F7711" t="str">
            <v>Криогенное теплообменное оборудование</v>
          </cell>
          <cell r="G7711" t="str">
            <v>Cryogenic heat exchange equipment</v>
          </cell>
        </row>
        <row r="7712">
          <cell r="E7712" t="str">
            <v>CM00-03-01-001</v>
          </cell>
          <cell r="F7712" t="str">
            <v>Криогенное теплообменное оборудование площадью поверхности теплообмена до 10000 м2</v>
          </cell>
          <cell r="G7712" t="str">
            <v>Cryogenic heat exchange equipment, heat exchange surface area up to 10000 m2</v>
          </cell>
          <cell r="H7712" t="str">
            <v>шт.</v>
          </cell>
          <cell r="I7712" t="str">
            <v>pcs.</v>
          </cell>
          <cell r="J7712">
            <v>0</v>
          </cell>
          <cell r="K7712">
            <v>0</v>
          </cell>
          <cell r="L7712" t="str">
            <v>KQ-98-00</v>
          </cell>
          <cell r="M7712" t="str">
            <v>ПНР, без ед. изм.</v>
          </cell>
          <cell r="N7712">
            <v>0</v>
          </cell>
          <cell r="O7712" t="str">
            <v>KQ-98-15</v>
          </cell>
          <cell r="P7712" t="str">
            <v>ПНР оборудования заводов СПГ и ГПЗ, шт.</v>
          </cell>
          <cell r="Q7712">
            <v>1</v>
          </cell>
        </row>
        <row r="7713">
          <cell r="E7713" t="str">
            <v>CM00-03-01-002</v>
          </cell>
          <cell r="F7713" t="str">
            <v>Криогенное теплообменное оборудование площадью поверхности теплообмена от 10000 до 20000 м2</v>
          </cell>
          <cell r="G7713" t="str">
            <v>Cryogenic heat exchange equipment, heat exchange surface area from 10000 to 20000 m2</v>
          </cell>
          <cell r="H7713" t="str">
            <v>шт.</v>
          </cell>
          <cell r="I7713" t="str">
            <v>pcs.</v>
          </cell>
          <cell r="J7713">
            <v>0</v>
          </cell>
          <cell r="K7713">
            <v>0</v>
          </cell>
          <cell r="L7713" t="str">
            <v>KQ-98-00</v>
          </cell>
          <cell r="M7713" t="str">
            <v>ПНР, без ед. изм.</v>
          </cell>
          <cell r="N7713">
            <v>0</v>
          </cell>
          <cell r="O7713" t="str">
            <v>KQ-98-15</v>
          </cell>
          <cell r="P7713" t="str">
            <v>ПНР оборудования заводов СПГ и ГПЗ, шт.</v>
          </cell>
          <cell r="Q7713">
            <v>1</v>
          </cell>
        </row>
        <row r="7714">
          <cell r="E7714" t="str">
            <v>CM00-03-01-003</v>
          </cell>
          <cell r="F7714" t="str">
            <v>Криогенное теплообменное оборудование площадью поверхности теплообмена от 20000 до 30000 м2</v>
          </cell>
          <cell r="G7714" t="str">
            <v>Cryogenic heat exchange equipment, heat exchange surface area from 20000 to 30000 m2</v>
          </cell>
          <cell r="H7714" t="str">
            <v>шт.</v>
          </cell>
          <cell r="I7714" t="str">
            <v>pcs.</v>
          </cell>
          <cell r="J7714">
            <v>0</v>
          </cell>
          <cell r="K7714">
            <v>0</v>
          </cell>
          <cell r="L7714" t="str">
            <v>KQ-98-00</v>
          </cell>
          <cell r="M7714" t="str">
            <v>ПНР, без ед. изм.</v>
          </cell>
          <cell r="N7714">
            <v>0</v>
          </cell>
          <cell r="O7714" t="str">
            <v>KQ-98-15</v>
          </cell>
          <cell r="P7714" t="str">
            <v>ПНР оборудования заводов СПГ и ГПЗ, шт.</v>
          </cell>
          <cell r="Q7714">
            <v>1</v>
          </cell>
        </row>
        <row r="7715">
          <cell r="E7715" t="str">
            <v>CM00-03-01-004</v>
          </cell>
          <cell r="F7715" t="str">
            <v>Криогенное теплообменное оборудование площадью поверхности теплообмена свыше 30000 м2</v>
          </cell>
          <cell r="G7715" t="str">
            <v>Cryogenic heat exchange equipment, heat exchange surface area over 30000 m2</v>
          </cell>
          <cell r="H7715" t="str">
            <v>шт.</v>
          </cell>
          <cell r="I7715" t="str">
            <v>pcs.</v>
          </cell>
          <cell r="J7715">
            <v>0</v>
          </cell>
          <cell r="K7715">
            <v>0</v>
          </cell>
          <cell r="L7715" t="str">
            <v>KQ-98-00</v>
          </cell>
          <cell r="M7715" t="str">
            <v>ПНР, без ед. изм.</v>
          </cell>
          <cell r="N7715">
            <v>0</v>
          </cell>
          <cell r="O7715" t="str">
            <v>KQ-98-15</v>
          </cell>
          <cell r="P7715" t="str">
            <v>ПНР оборудования заводов СПГ и ГПЗ, шт.</v>
          </cell>
          <cell r="Q7715">
            <v>1</v>
          </cell>
        </row>
        <row r="7716">
          <cell r="E7716" t="str">
            <v>CM00-03-01-005</v>
          </cell>
          <cell r="F7716" t="str">
            <v>Криогенное теплообменное оборудование с двумя и более трубными пучками площадью поверхности теплообмена до 10000 м2</v>
          </cell>
          <cell r="G7716" t="str">
            <v>Cryogenic heat exchange equipment with two and more tube bundles, heat exchange surface area up to 10000 m2</v>
          </cell>
          <cell r="H7716" t="str">
            <v>шт.</v>
          </cell>
          <cell r="I7716" t="str">
            <v>pcs.</v>
          </cell>
          <cell r="J7716">
            <v>0</v>
          </cell>
          <cell r="K7716">
            <v>0</v>
          </cell>
          <cell r="L7716" t="str">
            <v>KQ-98-00</v>
          </cell>
          <cell r="M7716" t="str">
            <v>ПНР, без ед. изм.</v>
          </cell>
          <cell r="N7716">
            <v>0</v>
          </cell>
          <cell r="O7716" t="str">
            <v>KQ-98-15</v>
          </cell>
          <cell r="P7716" t="str">
            <v>ПНР оборудования заводов СПГ и ГПЗ, шт.</v>
          </cell>
          <cell r="Q7716">
            <v>1</v>
          </cell>
        </row>
        <row r="7717">
          <cell r="E7717" t="str">
            <v>CM00-03-01-006</v>
          </cell>
          <cell r="F7717" t="str">
            <v>Криогенное теплообменное оборудование с двумя и более трубными пучками площадью поверхности теплообмена от 10000 до 20000 м2</v>
          </cell>
          <cell r="G7717" t="str">
            <v>Cryogenic heat exchange equipment with two and more tube bundles, heat exchange surface area from 10000 to 20000 m2</v>
          </cell>
          <cell r="H7717" t="str">
            <v>шт.</v>
          </cell>
          <cell r="I7717" t="str">
            <v>pcs.</v>
          </cell>
          <cell r="J7717">
            <v>0</v>
          </cell>
          <cell r="K7717">
            <v>0</v>
          </cell>
          <cell r="L7717" t="str">
            <v>KQ-98-00</v>
          </cell>
          <cell r="M7717" t="str">
            <v>ПНР, без ед. изм.</v>
          </cell>
          <cell r="N7717">
            <v>0</v>
          </cell>
          <cell r="O7717" t="str">
            <v>KQ-98-15</v>
          </cell>
          <cell r="P7717" t="str">
            <v>ПНР оборудования заводов СПГ и ГПЗ, шт.</v>
          </cell>
          <cell r="Q7717">
            <v>1</v>
          </cell>
        </row>
        <row r="7718">
          <cell r="E7718" t="str">
            <v>CM00-03-01-007</v>
          </cell>
          <cell r="F7718" t="str">
            <v>Криогенное теплообменное оборудование с двумя и более трубными пучками площадью поверхности теплообмена от 20000 до 30000 м2</v>
          </cell>
          <cell r="G7718" t="str">
            <v>Cryogenic heat exchange equipment with two and more tube bundles, heat exchange surface area from 20000 to 30000 m2</v>
          </cell>
          <cell r="H7718" t="str">
            <v>шт.</v>
          </cell>
          <cell r="I7718" t="str">
            <v>pcs.</v>
          </cell>
          <cell r="J7718">
            <v>0</v>
          </cell>
          <cell r="K7718">
            <v>0</v>
          </cell>
          <cell r="L7718" t="str">
            <v>KQ-98-00</v>
          </cell>
          <cell r="M7718" t="str">
            <v>ПНР, без ед. изм.</v>
          </cell>
          <cell r="N7718">
            <v>0</v>
          </cell>
          <cell r="O7718" t="str">
            <v>KQ-98-15</v>
          </cell>
          <cell r="P7718" t="str">
            <v>ПНР оборудования заводов СПГ и ГПЗ, шт.</v>
          </cell>
          <cell r="Q7718">
            <v>1</v>
          </cell>
        </row>
        <row r="7719">
          <cell r="E7719" t="str">
            <v>CM00-03-01-008</v>
          </cell>
          <cell r="F7719" t="str">
            <v>Криогенное теплообменное оборудование с двумя и более трубными пучками площадью поверхности теплообмена свыше 30000 м2</v>
          </cell>
          <cell r="G7719" t="str">
            <v>Cryogenic heat exchange equipment with two and more tube bundles, heat exchange surface area over 30000 m2</v>
          </cell>
          <cell r="H7719" t="str">
            <v>шт.</v>
          </cell>
          <cell r="I7719" t="str">
            <v>pcs.</v>
          </cell>
          <cell r="J7719">
            <v>0</v>
          </cell>
          <cell r="K7719">
            <v>0</v>
          </cell>
          <cell r="L7719" t="str">
            <v>KQ-98-00</v>
          </cell>
          <cell r="M7719" t="str">
            <v>ПНР, без ед. изм.</v>
          </cell>
          <cell r="N7719">
            <v>0</v>
          </cell>
          <cell r="O7719" t="str">
            <v>KQ-98-15</v>
          </cell>
          <cell r="P7719" t="str">
            <v>ПНР оборудования заводов СПГ и ГПЗ, шт.</v>
          </cell>
          <cell r="Q7719">
            <v>1</v>
          </cell>
        </row>
        <row r="7720">
          <cell r="E7720" t="str">
            <v>CM00-03-02</v>
          </cell>
          <cell r="F7720" t="str">
            <v>Резервуары СПГ</v>
          </cell>
          <cell r="G7720" t="str">
            <v>LNG tanks</v>
          </cell>
        </row>
        <row r="7721">
          <cell r="E7721" t="str">
            <v>CM00-03-02-001</v>
          </cell>
          <cell r="F7721" t="str">
            <v>Резервуар СПГ емкостью до 150000 м3</v>
          </cell>
          <cell r="G7721" t="str">
            <v>LNG tank, capacity up to 150000 m3</v>
          </cell>
          <cell r="H7721" t="str">
            <v>шт.</v>
          </cell>
          <cell r="I7721" t="str">
            <v>pcs.</v>
          </cell>
          <cell r="J7721">
            <v>0</v>
          </cell>
          <cell r="K7721">
            <v>0</v>
          </cell>
          <cell r="L7721" t="str">
            <v>KQ-98-00</v>
          </cell>
          <cell r="M7721" t="str">
            <v>ПНР, без ед. изм.</v>
          </cell>
          <cell r="N7721">
            <v>0</v>
          </cell>
          <cell r="O7721" t="str">
            <v>KQ-98-15</v>
          </cell>
          <cell r="P7721" t="str">
            <v>ПНР оборудования заводов СПГ и ГПЗ, шт.</v>
          </cell>
          <cell r="Q7721">
            <v>1</v>
          </cell>
        </row>
        <row r="7722">
          <cell r="E7722" t="str">
            <v>CM00-03-02-002</v>
          </cell>
          <cell r="F7722" t="str">
            <v>Резервуар СПГ емкостью от 150000 до 200000 м3</v>
          </cell>
          <cell r="G7722" t="str">
            <v>LNG tank, capacity from 150000 to 200000 m3</v>
          </cell>
          <cell r="H7722" t="str">
            <v>шт.</v>
          </cell>
          <cell r="I7722" t="str">
            <v>pcs.</v>
          </cell>
          <cell r="J7722">
            <v>0</v>
          </cell>
          <cell r="K7722">
            <v>0</v>
          </cell>
          <cell r="L7722" t="str">
            <v>KQ-98-00</v>
          </cell>
          <cell r="M7722" t="str">
            <v>ПНР, без ед. изм.</v>
          </cell>
          <cell r="N7722">
            <v>0</v>
          </cell>
          <cell r="O7722" t="str">
            <v>KQ-98-15</v>
          </cell>
          <cell r="P7722" t="str">
            <v>ПНР оборудования заводов СПГ и ГПЗ, шт.</v>
          </cell>
          <cell r="Q7722">
            <v>1</v>
          </cell>
        </row>
        <row r="7723">
          <cell r="E7723" t="str">
            <v>CM00-03-02-003</v>
          </cell>
          <cell r="F7723" t="str">
            <v>Резервуар СПГ емкостью свыше 200000 м3</v>
          </cell>
          <cell r="G7723" t="str">
            <v>LNG tank, capacity over 200000 m3</v>
          </cell>
          <cell r="H7723" t="str">
            <v>шт.</v>
          </cell>
          <cell r="I7723" t="str">
            <v>pcs.</v>
          </cell>
          <cell r="J7723">
            <v>0</v>
          </cell>
          <cell r="K7723">
            <v>0</v>
          </cell>
          <cell r="L7723" t="str">
            <v>KQ-98-00</v>
          </cell>
          <cell r="M7723" t="str">
            <v>ПНР, без ед. изм.</v>
          </cell>
          <cell r="N7723">
            <v>0</v>
          </cell>
          <cell r="O7723" t="str">
            <v>KQ-98-15</v>
          </cell>
          <cell r="P7723" t="str">
            <v>ПНР оборудования заводов СПГ и ГПЗ, шт.</v>
          </cell>
          <cell r="Q7723">
            <v>1</v>
          </cell>
        </row>
        <row r="7724">
          <cell r="E7724" t="str">
            <v>CM00-03-03</v>
          </cell>
          <cell r="F7724" t="str">
            <v>Насосы СПГ</v>
          </cell>
          <cell r="G7724" t="str">
            <v>LNG pumps</v>
          </cell>
        </row>
        <row r="7725">
          <cell r="E7725" t="str">
            <v>CM00-03-03-001</v>
          </cell>
          <cell r="F7725" t="str">
            <v>Насос СПГ с потребляемой мощностью до 400 кВт</v>
          </cell>
          <cell r="G7725" t="str">
            <v>LNG pump, consumed power up to 400 kW</v>
          </cell>
          <cell r="H7725" t="str">
            <v>шт.</v>
          </cell>
          <cell r="I7725" t="str">
            <v>pcs.</v>
          </cell>
          <cell r="J7725">
            <v>0</v>
          </cell>
          <cell r="K7725">
            <v>0</v>
          </cell>
          <cell r="L7725" t="str">
            <v>KQ-98-00</v>
          </cell>
          <cell r="M7725" t="str">
            <v>ПНР, без ед. изм.</v>
          </cell>
          <cell r="N7725">
            <v>0</v>
          </cell>
          <cell r="O7725" t="str">
            <v>KQ-98-15</v>
          </cell>
          <cell r="P7725" t="str">
            <v>ПНР оборудования заводов СПГ и ГПЗ, шт.</v>
          </cell>
          <cell r="Q7725">
            <v>1</v>
          </cell>
        </row>
        <row r="7726">
          <cell r="E7726" t="str">
            <v>CM00-03-03-002</v>
          </cell>
          <cell r="F7726" t="str">
            <v>Насос СПГ с потребляемой мощностью от 400 до 600 кВт</v>
          </cell>
          <cell r="G7726" t="str">
            <v>LNG pump, consumed power from 400 to 600 kW</v>
          </cell>
          <cell r="H7726" t="str">
            <v>шт.</v>
          </cell>
          <cell r="I7726" t="str">
            <v>pcs.</v>
          </cell>
          <cell r="J7726">
            <v>0</v>
          </cell>
          <cell r="K7726">
            <v>0</v>
          </cell>
          <cell r="L7726" t="str">
            <v>KQ-98-00</v>
          </cell>
          <cell r="M7726" t="str">
            <v>ПНР, без ед. изм.</v>
          </cell>
          <cell r="N7726">
            <v>0</v>
          </cell>
          <cell r="O7726" t="str">
            <v>KQ-98-15</v>
          </cell>
          <cell r="P7726" t="str">
            <v>ПНР оборудования заводов СПГ и ГПЗ, шт.</v>
          </cell>
          <cell r="Q7726">
            <v>1</v>
          </cell>
        </row>
        <row r="7727">
          <cell r="E7727" t="str">
            <v>CM00-03-03-003</v>
          </cell>
          <cell r="F7727" t="str">
            <v>Насос СПГ с потребляемой мощностью свыше 600 кВт</v>
          </cell>
          <cell r="G7727" t="str">
            <v>LNG pump, consumed power over 600 kW</v>
          </cell>
          <cell r="H7727" t="str">
            <v>шт.</v>
          </cell>
          <cell r="I7727" t="str">
            <v>pcs.</v>
          </cell>
          <cell r="J7727">
            <v>0</v>
          </cell>
          <cell r="K7727">
            <v>0</v>
          </cell>
          <cell r="L7727" t="str">
            <v>KQ-98-00</v>
          </cell>
          <cell r="M7727" t="str">
            <v>ПНР, без ед. изм.</v>
          </cell>
          <cell r="N7727">
            <v>0</v>
          </cell>
          <cell r="O7727" t="str">
            <v>KQ-98-15</v>
          </cell>
          <cell r="P7727" t="str">
            <v>ПНР оборудования заводов СПГ и ГПЗ, шт.</v>
          </cell>
          <cell r="Q7727">
            <v>1</v>
          </cell>
        </row>
        <row r="7728">
          <cell r="E7728" t="str">
            <v>CM00-03-04</v>
          </cell>
          <cell r="F7728" t="str">
            <v>Детандеры газовые</v>
          </cell>
          <cell r="G7728" t="str">
            <v>Gas expanders</v>
          </cell>
        </row>
        <row r="7729">
          <cell r="E7729" t="str">
            <v>CM00-03-04-001</v>
          </cell>
          <cell r="F7729" t="str">
            <v>Детандер газовый с рабочим давлением в нагнетающей линии 80 кгс/см2 и выделяемой мощностью до 2500 кВт</v>
          </cell>
          <cell r="G7729" t="str">
            <v>Gas expander, operating pressure in discharge line 80 kgf/cm² and produced power up to 2500 kW</v>
          </cell>
          <cell r="H7729" t="str">
            <v>шт.</v>
          </cell>
          <cell r="I7729" t="str">
            <v>pcs.</v>
          </cell>
          <cell r="J7729">
            <v>0</v>
          </cell>
          <cell r="K7729">
            <v>0</v>
          </cell>
          <cell r="L7729" t="str">
            <v>KQ-98-00</v>
          </cell>
          <cell r="M7729" t="str">
            <v>ПНР, без ед. изм.</v>
          </cell>
          <cell r="N7729">
            <v>0</v>
          </cell>
          <cell r="O7729" t="str">
            <v>KQ-98-15</v>
          </cell>
          <cell r="P7729" t="str">
            <v>ПНР оборудования заводов СПГ и ГПЗ, шт.</v>
          </cell>
          <cell r="Q7729">
            <v>1</v>
          </cell>
        </row>
        <row r="7730">
          <cell r="E7730" t="str">
            <v>CM00-03-04-002</v>
          </cell>
          <cell r="F7730" t="str">
            <v>Детандер газовый с рабочим давлением в нагнетающей линии 80 кгс/см2 и выделяемой мощностью от 2500 до 5000 кВт</v>
          </cell>
          <cell r="G7730" t="str">
            <v>Gas expander, operating pressure in discharge line 80 kgf/cm² and produced power from 2500 to 5000 kW</v>
          </cell>
          <cell r="H7730" t="str">
            <v>шт.</v>
          </cell>
          <cell r="I7730" t="str">
            <v>pcs.</v>
          </cell>
          <cell r="J7730">
            <v>0</v>
          </cell>
          <cell r="K7730">
            <v>0</v>
          </cell>
          <cell r="L7730" t="str">
            <v>KQ-98-00</v>
          </cell>
          <cell r="M7730" t="str">
            <v>ПНР, без ед. изм.</v>
          </cell>
          <cell r="N7730">
            <v>0</v>
          </cell>
          <cell r="O7730" t="str">
            <v>KQ-98-15</v>
          </cell>
          <cell r="P7730" t="str">
            <v>ПНР оборудования заводов СПГ и ГПЗ, шт.</v>
          </cell>
          <cell r="Q7730">
            <v>1</v>
          </cell>
        </row>
        <row r="7731">
          <cell r="E7731" t="str">
            <v>CM00-03-04-003</v>
          </cell>
          <cell r="F7731" t="str">
            <v>Детандер газовый с рабочим давлением в нагнетающей линии 80 кгс/см2 и выделяемой мощностью свыше 5000 кВт</v>
          </cell>
          <cell r="G7731" t="str">
            <v>Gas expander, operating pressure in discharge line 80 kgf/cm² and produced power up to 5000 kW</v>
          </cell>
          <cell r="H7731" t="str">
            <v>шт.</v>
          </cell>
          <cell r="I7731" t="str">
            <v>pcs.</v>
          </cell>
          <cell r="J7731">
            <v>0</v>
          </cell>
          <cell r="K7731">
            <v>0</v>
          </cell>
          <cell r="L7731" t="str">
            <v>KQ-98-00</v>
          </cell>
          <cell r="M7731" t="str">
            <v>ПНР, без ед. изм.</v>
          </cell>
          <cell r="N7731">
            <v>0</v>
          </cell>
          <cell r="O7731" t="str">
            <v>KQ-98-15</v>
          </cell>
          <cell r="P7731" t="str">
            <v>ПНР оборудования заводов СПГ и ГПЗ, шт.</v>
          </cell>
          <cell r="Q7731">
            <v>1</v>
          </cell>
        </row>
        <row r="7732">
          <cell r="E7732" t="str">
            <v>CM00-03-04-004</v>
          </cell>
          <cell r="F7732" t="str">
            <v>Детандер газовый с рабочим давлением в нагнетающей линии от 80 до 100 кгс/см2 и выделяемой мощностью до 2500 кВт</v>
          </cell>
          <cell r="G7732" t="str">
            <v>Gas expander, operating pressure in discharge line from 80 to 100 kgf/cm² and produced power up to 2500 kW</v>
          </cell>
          <cell r="H7732" t="str">
            <v>шт.</v>
          </cell>
          <cell r="I7732" t="str">
            <v>pcs.</v>
          </cell>
          <cell r="J7732">
            <v>0</v>
          </cell>
          <cell r="K7732">
            <v>0</v>
          </cell>
          <cell r="L7732" t="str">
            <v>KQ-98-00</v>
          </cell>
          <cell r="M7732" t="str">
            <v>ПНР, без ед. изм.</v>
          </cell>
          <cell r="N7732">
            <v>0</v>
          </cell>
          <cell r="O7732" t="str">
            <v>KQ-98-15</v>
          </cell>
          <cell r="P7732" t="str">
            <v>ПНР оборудования заводов СПГ и ГПЗ, шт.</v>
          </cell>
          <cell r="Q7732">
            <v>1</v>
          </cell>
        </row>
        <row r="7733">
          <cell r="E7733" t="str">
            <v>CM00-03-04-005</v>
          </cell>
          <cell r="F7733" t="str">
            <v>Детандер газовый с рабочим давлением в нагнетающей линии от 80 до 100 кгс/см2 и выделяемой мощностью от 2500 до 5000 кВт</v>
          </cell>
          <cell r="G7733" t="str">
            <v>Gas expander, operating pressure in discharge line from 80 to 100 kgf/cm² and produced power from 2500 to 5000 kW</v>
          </cell>
          <cell r="H7733" t="str">
            <v>шт.</v>
          </cell>
          <cell r="I7733" t="str">
            <v>pcs.</v>
          </cell>
          <cell r="J7733">
            <v>0</v>
          </cell>
          <cell r="K7733">
            <v>0</v>
          </cell>
          <cell r="L7733" t="str">
            <v>KQ-98-00</v>
          </cell>
          <cell r="M7733" t="str">
            <v>ПНР, без ед. изм.</v>
          </cell>
          <cell r="N7733">
            <v>0</v>
          </cell>
          <cell r="O7733" t="str">
            <v>KQ-98-15</v>
          </cell>
          <cell r="P7733" t="str">
            <v>ПНР оборудования заводов СПГ и ГПЗ, шт.</v>
          </cell>
          <cell r="Q7733">
            <v>1</v>
          </cell>
        </row>
        <row r="7734">
          <cell r="E7734" t="str">
            <v>CM00-03-04-006</v>
          </cell>
          <cell r="F7734" t="str">
            <v>Детандер газовый с рабочим давлением в нагнетающей линии от 80 до 100 кгс/см2 и выделяемой мощностью свыше 5000 кВт</v>
          </cell>
          <cell r="G7734" t="str">
            <v>Gas expander, operating pressure in discharge line from 80 to 100 kgf/cm² and produced power up to 5000 kW</v>
          </cell>
          <cell r="H7734" t="str">
            <v>шт.</v>
          </cell>
          <cell r="I7734" t="str">
            <v>pcs.</v>
          </cell>
          <cell r="J7734">
            <v>0</v>
          </cell>
          <cell r="K7734">
            <v>0</v>
          </cell>
          <cell r="L7734" t="str">
            <v>KQ-98-00</v>
          </cell>
          <cell r="M7734" t="str">
            <v>ПНР, без ед. изм.</v>
          </cell>
          <cell r="N7734">
            <v>0</v>
          </cell>
          <cell r="O7734" t="str">
            <v>KQ-98-15</v>
          </cell>
          <cell r="P7734" t="str">
            <v>ПНР оборудования заводов СПГ и ГПЗ, шт.</v>
          </cell>
          <cell r="Q7734">
            <v>1</v>
          </cell>
        </row>
        <row r="7735">
          <cell r="E7735" t="str">
            <v>CM00-03-04-007</v>
          </cell>
          <cell r="F7735" t="str">
            <v>Детандер газовый с рабочим давлением в нагнетающей линии свыше 100 кгс/см2 и выделяемой мощностью до 2500 кВт</v>
          </cell>
          <cell r="G7735" t="str">
            <v>Gas expander, operating pressure in discharge line over 100 kgf/cm² and produced power up to 2500 kW</v>
          </cell>
          <cell r="H7735" t="str">
            <v>шт.</v>
          </cell>
          <cell r="I7735" t="str">
            <v>pcs.</v>
          </cell>
          <cell r="J7735">
            <v>0</v>
          </cell>
          <cell r="K7735">
            <v>0</v>
          </cell>
          <cell r="L7735" t="str">
            <v>KQ-98-00</v>
          </cell>
          <cell r="M7735" t="str">
            <v>ПНР, без ед. изм.</v>
          </cell>
          <cell r="N7735">
            <v>0</v>
          </cell>
          <cell r="O7735" t="str">
            <v>KQ-98-15</v>
          </cell>
          <cell r="P7735" t="str">
            <v>ПНР оборудования заводов СПГ и ГПЗ, шт.</v>
          </cell>
          <cell r="Q7735">
            <v>1</v>
          </cell>
        </row>
        <row r="7736">
          <cell r="E7736" t="str">
            <v>CM00-03-04-008</v>
          </cell>
          <cell r="F7736" t="str">
            <v>Детандер газовый с рабочим давлением в нагнетающей линии свыше 100 кгс/см2 и выделяемой мощностью от 2500 до 5000 кВт</v>
          </cell>
          <cell r="G7736" t="str">
            <v>Gas expander, operating pressure in discharge line over 100 kgf/cm² and produced power from 2500 to 5000 kW</v>
          </cell>
          <cell r="H7736" t="str">
            <v>шт.</v>
          </cell>
          <cell r="I7736" t="str">
            <v>pcs.</v>
          </cell>
          <cell r="J7736">
            <v>0</v>
          </cell>
          <cell r="K7736">
            <v>0</v>
          </cell>
          <cell r="L7736" t="str">
            <v>KQ-98-00</v>
          </cell>
          <cell r="M7736" t="str">
            <v>ПНР, без ед. изм.</v>
          </cell>
          <cell r="N7736">
            <v>0</v>
          </cell>
          <cell r="O7736" t="str">
            <v>KQ-98-15</v>
          </cell>
          <cell r="P7736" t="str">
            <v>ПНР оборудования заводов СПГ и ГПЗ, шт.</v>
          </cell>
          <cell r="Q7736">
            <v>1</v>
          </cell>
        </row>
        <row r="7737">
          <cell r="E7737" t="str">
            <v>CM00-03-04-009</v>
          </cell>
          <cell r="F7737" t="str">
            <v>Детандер газовый с рабочим давлением в нагнетающей линии свыше 100 кгс/см2 и выделяемой мощностью свыше 5000 кВт</v>
          </cell>
          <cell r="G7737" t="str">
            <v>Gas expander, operating pressure in discharge line over 100 kgf/cm² and produced power over 5000 kW</v>
          </cell>
          <cell r="H7737" t="str">
            <v>шт.</v>
          </cell>
          <cell r="I7737" t="str">
            <v>pcs.</v>
          </cell>
          <cell r="J7737">
            <v>0</v>
          </cell>
          <cell r="K7737">
            <v>0</v>
          </cell>
          <cell r="L7737" t="str">
            <v>KQ-98-00</v>
          </cell>
          <cell r="M7737" t="str">
            <v>ПНР, без ед. изм.</v>
          </cell>
          <cell r="N7737">
            <v>0</v>
          </cell>
          <cell r="O7737" t="str">
            <v>KQ-98-15</v>
          </cell>
          <cell r="P7737" t="str">
            <v>ПНР оборудования заводов СПГ и ГПЗ, шт.</v>
          </cell>
          <cell r="Q7737">
            <v>1</v>
          </cell>
        </row>
        <row r="7738">
          <cell r="E7738" t="str">
            <v>CM00-03-05</v>
          </cell>
          <cell r="F7738" t="str">
            <v>Детандеры жидкостные</v>
          </cell>
          <cell r="G7738" t="str">
            <v>Liquid expanders</v>
          </cell>
        </row>
        <row r="7739">
          <cell r="E7739" t="str">
            <v>CM00-03-05-001</v>
          </cell>
          <cell r="F7739" t="str">
            <v>Детандер жидкостной с рабочим давлением в нагнетающей линии 80 кгс/см2 и выделяемой мощностью до 2500 кВт</v>
          </cell>
          <cell r="G7739" t="str">
            <v>Liquid expander, operating pressure in discharge line 80 kgf/cm² and produced power up to 2500 kW</v>
          </cell>
          <cell r="H7739" t="str">
            <v>шт.</v>
          </cell>
          <cell r="I7739" t="str">
            <v>pcs.</v>
          </cell>
          <cell r="J7739">
            <v>0</v>
          </cell>
          <cell r="K7739">
            <v>0</v>
          </cell>
          <cell r="L7739" t="str">
            <v>KQ-98-00</v>
          </cell>
          <cell r="M7739" t="str">
            <v>ПНР, без ед. изм.</v>
          </cell>
          <cell r="N7739">
            <v>0</v>
          </cell>
          <cell r="O7739" t="str">
            <v>KQ-98-15</v>
          </cell>
          <cell r="P7739" t="str">
            <v>ПНР оборудования заводов СПГ и ГПЗ, шт.</v>
          </cell>
          <cell r="Q7739">
            <v>1</v>
          </cell>
        </row>
        <row r="7740">
          <cell r="E7740" t="str">
            <v>CM00-03-05-002</v>
          </cell>
          <cell r="F7740" t="str">
            <v>Детандер жидкостной с рабочим давлением в нагнетающей линии 80 кгс/см2 и выделяемой мощностью от 2500 до 5000 кВт</v>
          </cell>
          <cell r="G7740" t="str">
            <v>Liquid expander, operating pressure in discharge line 80 kgf/cm² and produced power from 2500 to 5000 kW</v>
          </cell>
          <cell r="H7740" t="str">
            <v>шт.</v>
          </cell>
          <cell r="I7740" t="str">
            <v>pcs.</v>
          </cell>
          <cell r="J7740">
            <v>0</v>
          </cell>
          <cell r="K7740">
            <v>0</v>
          </cell>
          <cell r="L7740" t="str">
            <v>KQ-98-00</v>
          </cell>
          <cell r="M7740" t="str">
            <v>ПНР, без ед. изм.</v>
          </cell>
          <cell r="N7740">
            <v>0</v>
          </cell>
          <cell r="O7740" t="str">
            <v>KQ-98-15</v>
          </cell>
          <cell r="P7740" t="str">
            <v>ПНР оборудования заводов СПГ и ГПЗ, шт.</v>
          </cell>
          <cell r="Q7740">
            <v>1</v>
          </cell>
        </row>
        <row r="7741">
          <cell r="E7741" t="str">
            <v>CM00-03-05-003</v>
          </cell>
          <cell r="F7741" t="str">
            <v>Детандер жидкостной с рабочим давлением в нагнетающей линии 80 кгс/см2 и выделяемой мощностью свыше 5000 кВт</v>
          </cell>
          <cell r="G7741" t="str">
            <v>Liquid expander, operating pressure in discharge line 80 kgf/cm² and produced power over 5000 kW</v>
          </cell>
          <cell r="H7741" t="str">
            <v>шт.</v>
          </cell>
          <cell r="I7741" t="str">
            <v>pcs.</v>
          </cell>
          <cell r="J7741">
            <v>0</v>
          </cell>
          <cell r="K7741">
            <v>0</v>
          </cell>
          <cell r="L7741" t="str">
            <v>KQ-98-00</v>
          </cell>
          <cell r="M7741" t="str">
            <v>ПНР, без ед. изм.</v>
          </cell>
          <cell r="N7741">
            <v>0</v>
          </cell>
          <cell r="O7741" t="str">
            <v>KQ-98-15</v>
          </cell>
          <cell r="P7741" t="str">
            <v>ПНР оборудования заводов СПГ и ГПЗ, шт.</v>
          </cell>
          <cell r="Q7741">
            <v>1</v>
          </cell>
        </row>
        <row r="7742">
          <cell r="E7742" t="str">
            <v>CM00-03-05-004</v>
          </cell>
          <cell r="F7742" t="str">
            <v>Детандер жидкостной с рабочим давлением в нагнетающей линии от 80 до 100 кгс/см2 и выделяемой мощностью до 2500 кВт</v>
          </cell>
          <cell r="G7742" t="str">
            <v>Liquid expander, operating pressure in discharge line from 80 to 100 kgf/cm² and produced power up to 2500 kW</v>
          </cell>
          <cell r="H7742" t="str">
            <v>шт.</v>
          </cell>
          <cell r="I7742" t="str">
            <v>pcs.</v>
          </cell>
          <cell r="J7742">
            <v>0</v>
          </cell>
          <cell r="K7742">
            <v>0</v>
          </cell>
          <cell r="L7742" t="str">
            <v>KQ-98-00</v>
          </cell>
          <cell r="M7742" t="str">
            <v>ПНР, без ед. изм.</v>
          </cell>
          <cell r="N7742">
            <v>0</v>
          </cell>
          <cell r="O7742" t="str">
            <v>KQ-98-15</v>
          </cell>
          <cell r="P7742" t="str">
            <v>ПНР оборудования заводов СПГ и ГПЗ, шт.</v>
          </cell>
          <cell r="Q7742">
            <v>1</v>
          </cell>
        </row>
        <row r="7743">
          <cell r="E7743" t="str">
            <v>CM00-03-05-005</v>
          </cell>
          <cell r="F7743" t="str">
            <v>Детандер жидкостной с рабочим давлением в нагнетающей линии от 80 до 100 кгс/см2 и выделяемой мощностью от 2500 до 5000 кВт</v>
          </cell>
          <cell r="G7743" t="str">
            <v>Liquid expander, operating pressure in discharge line from 80 to 100 kgf/cm² and produced power from 2500 to 5000 kW</v>
          </cell>
          <cell r="H7743" t="str">
            <v>шт.</v>
          </cell>
          <cell r="I7743" t="str">
            <v>pcs.</v>
          </cell>
          <cell r="J7743">
            <v>0</v>
          </cell>
          <cell r="K7743">
            <v>0</v>
          </cell>
          <cell r="L7743" t="str">
            <v>KQ-98-00</v>
          </cell>
          <cell r="M7743" t="str">
            <v>ПНР, без ед. изм.</v>
          </cell>
          <cell r="N7743">
            <v>0</v>
          </cell>
          <cell r="O7743" t="str">
            <v>KQ-98-15</v>
          </cell>
          <cell r="P7743" t="str">
            <v>ПНР оборудования заводов СПГ и ГПЗ, шт.</v>
          </cell>
          <cell r="Q7743">
            <v>1</v>
          </cell>
        </row>
        <row r="7744">
          <cell r="E7744" t="str">
            <v>CM00-03-05-006</v>
          </cell>
          <cell r="F7744" t="str">
            <v>Детандер жидкостной с рабочим давлением в нагнетающей линии от 80 до 100 кгс/см2 и выделяемой мощностью свыше 5000 кВт</v>
          </cell>
          <cell r="G7744" t="str">
            <v>Liquid expander, operating pressure in discharge line from 80 to 100 kgf/cm² and produced power over 5000 kW</v>
          </cell>
          <cell r="H7744" t="str">
            <v>шт.</v>
          </cell>
          <cell r="I7744" t="str">
            <v>pcs.</v>
          </cell>
          <cell r="J7744">
            <v>0</v>
          </cell>
          <cell r="K7744">
            <v>0</v>
          </cell>
          <cell r="L7744" t="str">
            <v>KQ-98-00</v>
          </cell>
          <cell r="M7744" t="str">
            <v>ПНР, без ед. изм.</v>
          </cell>
          <cell r="N7744">
            <v>0</v>
          </cell>
          <cell r="O7744" t="str">
            <v>KQ-98-15</v>
          </cell>
          <cell r="P7744" t="str">
            <v>ПНР оборудования заводов СПГ и ГПЗ, шт.</v>
          </cell>
          <cell r="Q7744">
            <v>1</v>
          </cell>
        </row>
        <row r="7745">
          <cell r="E7745" t="str">
            <v>CM00-03-05-007</v>
          </cell>
          <cell r="F7745" t="str">
            <v>Детандер жидкостной с рабочим давлением в нагнетающей линии свыше 100 кгс/см2 и выделяемой мощностью до 2500 кВт</v>
          </cell>
          <cell r="G7745" t="str">
            <v>Liquid expander, operating pressure in discharge line over 100 kgf/cm² and produced power up to 2500 kW</v>
          </cell>
          <cell r="H7745" t="str">
            <v>шт.</v>
          </cell>
          <cell r="I7745" t="str">
            <v>pcs.</v>
          </cell>
          <cell r="J7745">
            <v>0</v>
          </cell>
          <cell r="K7745">
            <v>0</v>
          </cell>
          <cell r="L7745" t="str">
            <v>KQ-98-00</v>
          </cell>
          <cell r="M7745" t="str">
            <v>ПНР, без ед. изм.</v>
          </cell>
          <cell r="N7745">
            <v>0</v>
          </cell>
          <cell r="O7745" t="str">
            <v>KQ-98-15</v>
          </cell>
          <cell r="P7745" t="str">
            <v>ПНР оборудования заводов СПГ и ГПЗ, шт.</v>
          </cell>
          <cell r="Q7745">
            <v>1</v>
          </cell>
        </row>
        <row r="7746">
          <cell r="E7746" t="str">
            <v>CM00-03-05-008</v>
          </cell>
          <cell r="F7746" t="str">
            <v>Детандер жидкостной с рабочим давлением в нагнетающей линии свыше 100 кгс/см2 и выделяемой мощностью от 2500 до 5000 кВт</v>
          </cell>
          <cell r="G7746" t="str">
            <v>Liquid expander, operating pressure in discharge line over 100 kgf/cm² and produced power from 2500 to 5000 kW</v>
          </cell>
          <cell r="H7746" t="str">
            <v>шт.</v>
          </cell>
          <cell r="I7746" t="str">
            <v>pcs.</v>
          </cell>
          <cell r="J7746">
            <v>0</v>
          </cell>
          <cell r="K7746">
            <v>0</v>
          </cell>
          <cell r="L7746" t="str">
            <v>KQ-98-00</v>
          </cell>
          <cell r="M7746" t="str">
            <v>ПНР, без ед. изм.</v>
          </cell>
          <cell r="N7746">
            <v>0</v>
          </cell>
          <cell r="O7746" t="str">
            <v>KQ-98-15</v>
          </cell>
          <cell r="P7746" t="str">
            <v>ПНР оборудования заводов СПГ и ГПЗ, шт.</v>
          </cell>
          <cell r="Q7746">
            <v>1</v>
          </cell>
        </row>
        <row r="7747">
          <cell r="E7747" t="str">
            <v>CM00-03-05-009</v>
          </cell>
          <cell r="F7747" t="str">
            <v>Детандер жидкостной с рабочим давлением в нагнетающей линии свыше 100 кгс/см2 и выделяемой мощностью свыше 5000 кВт</v>
          </cell>
          <cell r="G7747" t="str">
            <v>Liquid expander, operating pressure in discharge line over 100 kgf/cm² and produced power over 5000 kW</v>
          </cell>
          <cell r="H7747" t="str">
            <v>шт.</v>
          </cell>
          <cell r="I7747" t="str">
            <v>pcs.</v>
          </cell>
          <cell r="J7747">
            <v>0</v>
          </cell>
          <cell r="K7747">
            <v>0</v>
          </cell>
          <cell r="L7747" t="str">
            <v>KQ-98-00</v>
          </cell>
          <cell r="M7747" t="str">
            <v>ПНР, без ед. изм.</v>
          </cell>
          <cell r="N7747">
            <v>0</v>
          </cell>
          <cell r="O7747" t="str">
            <v>KQ-98-15</v>
          </cell>
          <cell r="P7747" t="str">
            <v>ПНР оборудования заводов СПГ и ГПЗ, шт.</v>
          </cell>
          <cell r="Q7747">
            <v>1</v>
          </cell>
        </row>
        <row r="7748">
          <cell r="E7748" t="str">
            <v>CM00-03-06</v>
          </cell>
          <cell r="F7748" t="str">
            <v>Компрессоры отпарного газа одноступенчатые</v>
          </cell>
          <cell r="G7748" t="str">
            <v>Boil-off gas compressors, single-stage</v>
          </cell>
        </row>
        <row r="7749">
          <cell r="E7749" t="str">
            <v>CM00-03-06-001</v>
          </cell>
          <cell r="F7749" t="str">
            <v>Компрессоры отпарного газа одноступенчатые с давлением на нагнетающей линии до 40 кгс/см2 производительностью до 30000 м3/ч</v>
          </cell>
          <cell r="G7749" t="str">
            <v>Single-stage boil-off gas compressor,  pressure in discharge line up to 40 kgf/cm, capacity up to 30000 m3/h</v>
          </cell>
          <cell r="H7749" t="str">
            <v>шт.</v>
          </cell>
          <cell r="I7749" t="str">
            <v>pcs.</v>
          </cell>
          <cell r="J7749">
            <v>0</v>
          </cell>
          <cell r="K7749">
            <v>0</v>
          </cell>
          <cell r="L7749" t="str">
            <v>KQ-98-00</v>
          </cell>
          <cell r="M7749" t="str">
            <v>ПНР, без ед. изм.</v>
          </cell>
          <cell r="N7749">
            <v>0</v>
          </cell>
          <cell r="O7749" t="str">
            <v>KQ-98-15</v>
          </cell>
          <cell r="P7749" t="str">
            <v>ПНР оборудования заводов СПГ и ГПЗ, шт.</v>
          </cell>
          <cell r="Q7749">
            <v>1</v>
          </cell>
        </row>
        <row r="7750">
          <cell r="E7750" t="str">
            <v>CM00-03-06-002</v>
          </cell>
          <cell r="F7750" t="str">
            <v>Компрессоры отпарного газа одноступенчатые с давлением на нагнетающей линии до 40 кгс/см2 производительностью от 30000 до 80000 м3/ч</v>
          </cell>
          <cell r="G7750" t="str">
            <v>Single-stage boil-off gas compressor,  pressure in discharge line up to 40 kgf/cm, capacity from 30000 to 80000 m3/h</v>
          </cell>
          <cell r="H7750" t="str">
            <v>шт.</v>
          </cell>
          <cell r="I7750" t="str">
            <v>pcs.</v>
          </cell>
          <cell r="J7750">
            <v>0</v>
          </cell>
          <cell r="K7750">
            <v>0</v>
          </cell>
          <cell r="L7750" t="str">
            <v>KQ-98-00</v>
          </cell>
          <cell r="M7750" t="str">
            <v>ПНР, без ед. изм.</v>
          </cell>
          <cell r="N7750">
            <v>0</v>
          </cell>
          <cell r="O7750" t="str">
            <v>KQ-98-15</v>
          </cell>
          <cell r="P7750" t="str">
            <v>ПНР оборудования заводов СПГ и ГПЗ, шт.</v>
          </cell>
          <cell r="Q7750">
            <v>1</v>
          </cell>
        </row>
        <row r="7751">
          <cell r="E7751" t="str">
            <v>CM00-03-06-003</v>
          </cell>
          <cell r="F7751" t="str">
            <v>Компрессоры отпарного газа одноступенчатые с давлением на нагнетающей линии до 40 кгс/см2 производительностью свыше 80000 м3/ч</v>
          </cell>
          <cell r="G7751" t="str">
            <v>Single-stage boil-off gas compressor,  pressure in discharge line up to 40 kgf/cm, capacity over 80000 m3/h</v>
          </cell>
          <cell r="H7751" t="str">
            <v>шт.</v>
          </cell>
          <cell r="I7751" t="str">
            <v>pcs.</v>
          </cell>
          <cell r="J7751">
            <v>0</v>
          </cell>
          <cell r="K7751">
            <v>0</v>
          </cell>
          <cell r="L7751" t="str">
            <v>KQ-98-00</v>
          </cell>
          <cell r="M7751" t="str">
            <v>ПНР, без ед. изм.</v>
          </cell>
          <cell r="N7751">
            <v>0</v>
          </cell>
          <cell r="O7751" t="str">
            <v>KQ-98-15</v>
          </cell>
          <cell r="P7751" t="str">
            <v>ПНР оборудования заводов СПГ и ГПЗ, шт.</v>
          </cell>
          <cell r="Q7751">
            <v>1</v>
          </cell>
        </row>
        <row r="7752">
          <cell r="E7752" t="str">
            <v>CM00-03-06-004</v>
          </cell>
          <cell r="F7752" t="str">
            <v>Компрессоры отпарного газа одноступенчатые с давлением на нагнетающей линии от 40 до 80 кгс/см2 производительностью до 30000 м3/ч</v>
          </cell>
          <cell r="G7752" t="str">
            <v>Single-stage boil-off gas compressor,  pressure in discharge line from 40 to 80 kgf/cm, capacity up to 30000 m3/h</v>
          </cell>
          <cell r="H7752" t="str">
            <v>шт.</v>
          </cell>
          <cell r="I7752" t="str">
            <v>pcs.</v>
          </cell>
          <cell r="J7752">
            <v>0</v>
          </cell>
          <cell r="K7752">
            <v>0</v>
          </cell>
          <cell r="L7752" t="str">
            <v>KQ-98-00</v>
          </cell>
          <cell r="M7752" t="str">
            <v>ПНР, без ед. изм.</v>
          </cell>
          <cell r="N7752">
            <v>0</v>
          </cell>
          <cell r="O7752" t="str">
            <v>KQ-98-15</v>
          </cell>
          <cell r="P7752" t="str">
            <v>ПНР оборудования заводов СПГ и ГПЗ, шт.</v>
          </cell>
          <cell r="Q7752">
            <v>1</v>
          </cell>
        </row>
        <row r="7753">
          <cell r="E7753" t="str">
            <v>CM00-03-06-005</v>
          </cell>
          <cell r="F7753" t="str">
            <v>Компрессоры отпарного газа одноступенчатые с давлением на нагнетающей линии от 40 до 80 кгс/см2 производительностью от 30000 до 80000 м3/ч</v>
          </cell>
          <cell r="G7753" t="str">
            <v>Single-stage boil-off gas compressor,  pressure in discharge line from 40 to 80 kgf/cm, capacity from 30000 to 80000 m3/h</v>
          </cell>
          <cell r="H7753" t="str">
            <v>шт.</v>
          </cell>
          <cell r="I7753" t="str">
            <v>pcs.</v>
          </cell>
          <cell r="J7753">
            <v>0</v>
          </cell>
          <cell r="K7753">
            <v>0</v>
          </cell>
          <cell r="L7753" t="str">
            <v>KQ-98-00</v>
          </cell>
          <cell r="M7753" t="str">
            <v>ПНР, без ед. изм.</v>
          </cell>
          <cell r="N7753">
            <v>0</v>
          </cell>
          <cell r="O7753" t="str">
            <v>KQ-98-15</v>
          </cell>
          <cell r="P7753" t="str">
            <v>ПНР оборудования заводов СПГ и ГПЗ, шт.</v>
          </cell>
          <cell r="Q7753">
            <v>1</v>
          </cell>
        </row>
        <row r="7754">
          <cell r="E7754" t="str">
            <v>CM00-03-06-006</v>
          </cell>
          <cell r="F7754" t="str">
            <v>Компрессоры отпарного газа одноступенчатые с давлением на нагнетающей линии от 40 до 80 кгс/см2 производительностью свыше 80000 м3/ч</v>
          </cell>
          <cell r="G7754" t="str">
            <v>Single-stage boil-off gas compressor,  pressure in discharge line from 40 to 80 kgf/cm, capacity over 80000 m3/h</v>
          </cell>
          <cell r="H7754" t="str">
            <v>шт.</v>
          </cell>
          <cell r="I7754" t="str">
            <v>pcs.</v>
          </cell>
          <cell r="J7754">
            <v>0</v>
          </cell>
          <cell r="K7754">
            <v>0</v>
          </cell>
          <cell r="L7754" t="str">
            <v>KQ-98-00</v>
          </cell>
          <cell r="M7754" t="str">
            <v>ПНР, без ед. изм.</v>
          </cell>
          <cell r="N7754">
            <v>0</v>
          </cell>
          <cell r="O7754" t="str">
            <v>KQ-98-15</v>
          </cell>
          <cell r="P7754" t="str">
            <v>ПНР оборудования заводов СПГ и ГПЗ, шт.</v>
          </cell>
          <cell r="Q7754">
            <v>1</v>
          </cell>
        </row>
        <row r="7755">
          <cell r="E7755" t="str">
            <v>CM00-03-06-007</v>
          </cell>
          <cell r="F7755" t="str">
            <v>Компрессоры отпарного газа одноступенчатые с давлением на нагнетающей линии свыше 80 кгс/см2 производительностью до 30000 м3/ч</v>
          </cell>
          <cell r="G7755" t="str">
            <v>Single-stage boil-off gas compressor,  pressure in discharge line over 80 kgf/cm, capacity up to 30000 m3/h</v>
          </cell>
          <cell r="H7755" t="str">
            <v>шт.</v>
          </cell>
          <cell r="I7755" t="str">
            <v>pcs.</v>
          </cell>
          <cell r="J7755">
            <v>0</v>
          </cell>
          <cell r="K7755">
            <v>0</v>
          </cell>
          <cell r="L7755" t="str">
            <v>KQ-98-00</v>
          </cell>
          <cell r="M7755" t="str">
            <v>ПНР, без ед. изм.</v>
          </cell>
          <cell r="N7755">
            <v>0</v>
          </cell>
          <cell r="O7755" t="str">
            <v>KQ-98-15</v>
          </cell>
          <cell r="P7755" t="str">
            <v>ПНР оборудования заводов СПГ и ГПЗ, шт.</v>
          </cell>
          <cell r="Q7755">
            <v>1</v>
          </cell>
        </row>
        <row r="7756">
          <cell r="E7756" t="str">
            <v>CM00-03-06-008</v>
          </cell>
          <cell r="F7756" t="str">
            <v>Компрессоры отпарного газа одноступенчатые с давлением на нагнетающей линии свыше 80 кгс/см2 производительностью от 30000 до 80000 м3/ч</v>
          </cell>
          <cell r="G7756" t="str">
            <v>Single-stage boil-off gas compressor,  pressure in discharge line over 80 kgf/cm, capacity from 30000 to 80000 m3/h</v>
          </cell>
          <cell r="H7756" t="str">
            <v>шт.</v>
          </cell>
          <cell r="I7756" t="str">
            <v>pcs.</v>
          </cell>
          <cell r="J7756">
            <v>0</v>
          </cell>
          <cell r="K7756">
            <v>0</v>
          </cell>
          <cell r="L7756" t="str">
            <v>KQ-98-00</v>
          </cell>
          <cell r="M7756" t="str">
            <v>ПНР, без ед. изм.</v>
          </cell>
          <cell r="N7756">
            <v>0</v>
          </cell>
          <cell r="O7756" t="str">
            <v>KQ-98-15</v>
          </cell>
          <cell r="P7756" t="str">
            <v>ПНР оборудования заводов СПГ и ГПЗ, шт.</v>
          </cell>
          <cell r="Q7756">
            <v>1</v>
          </cell>
        </row>
        <row r="7757">
          <cell r="E7757" t="str">
            <v>CM00-03-06-009</v>
          </cell>
          <cell r="F7757" t="str">
            <v>Компрессоры отпарного газа одноступенчатые с давлением на нагнетающей линии свыше 80 кгс/см2 производительностью свыше 80000 м3/ч</v>
          </cell>
          <cell r="G7757" t="str">
            <v>Single-stage boil-off gas compressor,  pressure in discharge line over 80 kgf/cm, capacity over 80000 m3/h</v>
          </cell>
          <cell r="H7757" t="str">
            <v>шт.</v>
          </cell>
          <cell r="I7757" t="str">
            <v>pcs.</v>
          </cell>
          <cell r="J7757">
            <v>0</v>
          </cell>
          <cell r="K7757">
            <v>0</v>
          </cell>
          <cell r="L7757" t="str">
            <v>KQ-98-00</v>
          </cell>
          <cell r="M7757" t="str">
            <v>ПНР, без ед. изм.</v>
          </cell>
          <cell r="N7757">
            <v>0</v>
          </cell>
          <cell r="O7757" t="str">
            <v>KQ-98-15</v>
          </cell>
          <cell r="P7757" t="str">
            <v>ПНР оборудования заводов СПГ и ГПЗ, шт.</v>
          </cell>
          <cell r="Q7757">
            <v>1</v>
          </cell>
        </row>
        <row r="7758">
          <cell r="E7758" t="str">
            <v>CM00-03-07</v>
          </cell>
          <cell r="F7758" t="str">
            <v>Компрессоры отпарного газа многоступенчатые</v>
          </cell>
          <cell r="G7758" t="str">
            <v>Multi-stage boil-off gas compressors</v>
          </cell>
        </row>
        <row r="7759">
          <cell r="E7759" t="str">
            <v>CM00-03-07-001</v>
          </cell>
          <cell r="F7759" t="str">
            <v>Одна ступень сжатия (вторая и последующие) компрессора отпарного газа многоступенчатого с давлением на нагнетающей линии до 40 кгс/см2 производительностью до 30000 м3/ч</v>
          </cell>
          <cell r="G7759" t="str">
            <v>One compression stage (second and subsequent) of multi--stage boil-off gas compressor, pressure in discharge line up to 40 kgf/cm, capacity up to 30000 m3/h</v>
          </cell>
          <cell r="H7759" t="str">
            <v>шт.</v>
          </cell>
          <cell r="I7759" t="str">
            <v>pcs.</v>
          </cell>
          <cell r="J7759">
            <v>0</v>
          </cell>
          <cell r="K7759">
            <v>0</v>
          </cell>
          <cell r="L7759" t="str">
            <v>KQ-98-00</v>
          </cell>
          <cell r="M7759" t="str">
            <v>ПНР, без ед. изм.</v>
          </cell>
          <cell r="N7759">
            <v>0</v>
          </cell>
          <cell r="O7759" t="str">
            <v>KQ-98-15</v>
          </cell>
          <cell r="P7759" t="str">
            <v>ПНР оборудования заводов СПГ и ГПЗ, шт.</v>
          </cell>
          <cell r="Q7759">
            <v>1</v>
          </cell>
        </row>
        <row r="7760">
          <cell r="E7760" t="str">
            <v>CM00-03-07-002</v>
          </cell>
          <cell r="F7760" t="str">
            <v>Одна ступень сжатия (вторая и последующие) компрессора отпарного газа многоступенчатого с давлением на нагнетающей линии до 40 кгс/см2 производительностью от 30000 до 80000 м3/ч</v>
          </cell>
          <cell r="G7760" t="str">
            <v>One compression stage (second and subsequent) of multi--stage boil-off gas compressor, pressure in discharge line up to 40 kgf/cm, capacity from 30000 to 80000 m3/h</v>
          </cell>
          <cell r="H7760" t="str">
            <v>шт.</v>
          </cell>
          <cell r="I7760" t="str">
            <v>pcs.</v>
          </cell>
          <cell r="J7760">
            <v>0</v>
          </cell>
          <cell r="K7760">
            <v>0</v>
          </cell>
          <cell r="L7760" t="str">
            <v>KQ-98-00</v>
          </cell>
          <cell r="M7760" t="str">
            <v>ПНР, без ед. изм.</v>
          </cell>
          <cell r="N7760">
            <v>0</v>
          </cell>
          <cell r="O7760" t="str">
            <v>KQ-98-15</v>
          </cell>
          <cell r="P7760" t="str">
            <v>ПНР оборудования заводов СПГ и ГПЗ, шт.</v>
          </cell>
          <cell r="Q7760">
            <v>1</v>
          </cell>
        </row>
        <row r="7761">
          <cell r="E7761" t="str">
            <v>CM00-03-07-003</v>
          </cell>
          <cell r="F7761" t="str">
            <v>Одна ступень сжатия (вторая и последующие) компрессора отпарного газа многоступенчатого с давлением на нагнетающей линии до 40 кгс/см2 производительностью свыше 80000 м3/ч</v>
          </cell>
          <cell r="G7761" t="str">
            <v>One compression stage (second and subsequent) of multi--stage boil-off gas compressor, pressure in discharge line up to 40 kgf/cm, capacity over 80000 m3/h</v>
          </cell>
          <cell r="H7761" t="str">
            <v>шт.</v>
          </cell>
          <cell r="I7761" t="str">
            <v>pcs.</v>
          </cell>
          <cell r="J7761">
            <v>0</v>
          </cell>
          <cell r="K7761">
            <v>0</v>
          </cell>
          <cell r="L7761" t="str">
            <v>KQ-98-00</v>
          </cell>
          <cell r="M7761" t="str">
            <v>ПНР, без ед. изм.</v>
          </cell>
          <cell r="N7761">
            <v>0</v>
          </cell>
          <cell r="O7761" t="str">
            <v>KQ-98-15</v>
          </cell>
          <cell r="P7761" t="str">
            <v>ПНР оборудования заводов СПГ и ГПЗ, шт.</v>
          </cell>
          <cell r="Q7761">
            <v>1</v>
          </cell>
        </row>
        <row r="7762">
          <cell r="E7762" t="str">
            <v>CM00-03-07-004</v>
          </cell>
          <cell r="F7762" t="str">
            <v>Одна ступень сжатия (вторая и последующие) компрессора отпарного газа многоступенчатого с давлением на нагнетающей линии от 40 до 80 кгс/см2 производительностью до 30000 м3/ч</v>
          </cell>
          <cell r="G7762" t="str">
            <v>One compression stage (second and subsequent) of multi--stage boil-off gas compressor, pressure in discharge line from 40 to 80 kgf/cm, capacity up to 30000 m3/h</v>
          </cell>
          <cell r="H7762" t="str">
            <v>шт.</v>
          </cell>
          <cell r="I7762" t="str">
            <v>pcs.</v>
          </cell>
          <cell r="J7762">
            <v>0</v>
          </cell>
          <cell r="K7762">
            <v>0</v>
          </cell>
          <cell r="L7762" t="str">
            <v>KQ-98-00</v>
          </cell>
          <cell r="M7762" t="str">
            <v>ПНР, без ед. изм.</v>
          </cell>
          <cell r="N7762">
            <v>0</v>
          </cell>
          <cell r="O7762" t="str">
            <v>KQ-98-15</v>
          </cell>
          <cell r="P7762" t="str">
            <v>ПНР оборудования заводов СПГ и ГПЗ, шт.</v>
          </cell>
          <cell r="Q7762">
            <v>1</v>
          </cell>
        </row>
        <row r="7763">
          <cell r="E7763" t="str">
            <v>CM00-03-07-005</v>
          </cell>
          <cell r="F7763" t="str">
            <v>Одна ступень сжатия (вторая и последующие) компрессора отпарного газа многоступенчатого с давлением на нагнетающей линии от 40 до 80 кгс/см2 производительностью от 30000 до 80000 м3/ч</v>
          </cell>
          <cell r="G7763" t="str">
            <v>One compression stage (second and subsequent) of multi--stage boil-off gas compressor, pressure in discharge line from 40 to 80 kgf/cm, capacity from 30000 to 80000 m3/h</v>
          </cell>
          <cell r="H7763" t="str">
            <v>шт.</v>
          </cell>
          <cell r="I7763" t="str">
            <v>pcs.</v>
          </cell>
          <cell r="J7763">
            <v>0</v>
          </cell>
          <cell r="K7763">
            <v>0</v>
          </cell>
          <cell r="L7763" t="str">
            <v>KQ-98-00</v>
          </cell>
          <cell r="M7763" t="str">
            <v>ПНР, без ед. изм.</v>
          </cell>
          <cell r="N7763">
            <v>0</v>
          </cell>
          <cell r="O7763" t="str">
            <v>KQ-98-15</v>
          </cell>
          <cell r="P7763" t="str">
            <v>ПНР оборудования заводов СПГ и ГПЗ, шт.</v>
          </cell>
          <cell r="Q7763">
            <v>1</v>
          </cell>
        </row>
        <row r="7764">
          <cell r="E7764" t="str">
            <v>CM00-03-07-006</v>
          </cell>
          <cell r="F7764" t="str">
            <v>Одна ступень сжатия (вторая и последующие) компрессора отпарного газа многоступенчатого с давлением на нагнетающей линии от 40 до 80 кгс/см2 производительностью свыше 80000 м3/ч</v>
          </cell>
          <cell r="G7764" t="str">
            <v>One compression stage (second and subsequent) of multi--stage boil-off gas compressor, pressure in discharge line from 40 to 80 kgf/cm, capacity over 80000 m3/h</v>
          </cell>
          <cell r="H7764" t="str">
            <v>шт.</v>
          </cell>
          <cell r="I7764" t="str">
            <v>pcs.</v>
          </cell>
          <cell r="J7764">
            <v>0</v>
          </cell>
          <cell r="K7764">
            <v>0</v>
          </cell>
          <cell r="L7764" t="str">
            <v>KQ-98-00</v>
          </cell>
          <cell r="M7764" t="str">
            <v>ПНР, без ед. изм.</v>
          </cell>
          <cell r="N7764">
            <v>0</v>
          </cell>
          <cell r="O7764" t="str">
            <v>KQ-98-15</v>
          </cell>
          <cell r="P7764" t="str">
            <v>ПНР оборудования заводов СПГ и ГПЗ, шт.</v>
          </cell>
          <cell r="Q7764">
            <v>1</v>
          </cell>
        </row>
        <row r="7765">
          <cell r="E7765" t="str">
            <v>CM00-03-07-007</v>
          </cell>
          <cell r="F7765" t="str">
            <v>Одна ступень сжатия (вторая и последующие) компрессора отпарного газа многоступенчатого с давлением на нагнетающей линии свыше 80 кгс/см2 производительностью до 30000 м3/ч</v>
          </cell>
          <cell r="G7765" t="str">
            <v>One compression stage (second and subsequent) of multi--stage boil-off gas compressor, pressure in discharge line over 80 kgf/cm, capacity up to 30000 m3/h</v>
          </cell>
          <cell r="H7765" t="str">
            <v>шт.</v>
          </cell>
          <cell r="I7765" t="str">
            <v>pcs.</v>
          </cell>
          <cell r="J7765">
            <v>0</v>
          </cell>
          <cell r="K7765">
            <v>0</v>
          </cell>
          <cell r="L7765" t="str">
            <v>KQ-98-00</v>
          </cell>
          <cell r="M7765" t="str">
            <v>ПНР, без ед. изм.</v>
          </cell>
          <cell r="N7765">
            <v>0</v>
          </cell>
          <cell r="O7765" t="str">
            <v>KQ-98-15</v>
          </cell>
          <cell r="P7765" t="str">
            <v>ПНР оборудования заводов СПГ и ГПЗ, шт.</v>
          </cell>
          <cell r="Q7765">
            <v>1</v>
          </cell>
        </row>
        <row r="7766">
          <cell r="E7766" t="str">
            <v>CM00-03-07-008</v>
          </cell>
          <cell r="F7766" t="str">
            <v>Одна ступень сжатия (вторая и последующие) компрессора отпарного газа многоступенчатого с давлением на нагнетающей линии свыше 80 кгс/см2 производительностью от 30000 до 80000 м3/ч</v>
          </cell>
          <cell r="G7766" t="str">
            <v>One compression stage (second and subsequent) of multi--stage boil-off gas compressor, pressure in discharge line over 80 kgf/cm, capacity from 30000 to 80000 m3/h</v>
          </cell>
          <cell r="H7766" t="str">
            <v>шт.</v>
          </cell>
          <cell r="I7766" t="str">
            <v>pcs.</v>
          </cell>
          <cell r="J7766">
            <v>0</v>
          </cell>
          <cell r="K7766">
            <v>0</v>
          </cell>
          <cell r="L7766" t="str">
            <v>KQ-98-00</v>
          </cell>
          <cell r="M7766" t="str">
            <v>ПНР, без ед. изм.</v>
          </cell>
          <cell r="N7766">
            <v>0</v>
          </cell>
          <cell r="O7766" t="str">
            <v>KQ-98-15</v>
          </cell>
          <cell r="P7766" t="str">
            <v>ПНР оборудования заводов СПГ и ГПЗ, шт.</v>
          </cell>
          <cell r="Q7766">
            <v>1</v>
          </cell>
        </row>
        <row r="7767">
          <cell r="E7767" t="str">
            <v>CM00-03-07-009</v>
          </cell>
          <cell r="F7767" t="str">
            <v>Одна ступень сжатия (вторая и последующие) компрессора отпарного газа многоступенчатого с давлением на нагнетающей линии свыше 80 кгс/см2 производительностью свыше 80000 м3/ч</v>
          </cell>
          <cell r="G7767" t="str">
            <v>One compression stage (second and subsequent) of multi--stage boil-off gas compressor, pressure in discharge line over 80 kgf/cm, capacity over 80000 m3/h</v>
          </cell>
          <cell r="H7767" t="str">
            <v>шт.</v>
          </cell>
          <cell r="I7767" t="str">
            <v>pcs.</v>
          </cell>
          <cell r="J7767">
            <v>0</v>
          </cell>
          <cell r="K7767">
            <v>0</v>
          </cell>
          <cell r="L7767" t="str">
            <v>KQ-98-00</v>
          </cell>
          <cell r="M7767" t="str">
            <v>ПНР, без ед. изм.</v>
          </cell>
          <cell r="N7767">
            <v>0</v>
          </cell>
          <cell r="O7767" t="str">
            <v>KQ-98-15</v>
          </cell>
          <cell r="P7767" t="str">
            <v>ПНР оборудования заводов СПГ и ГПЗ, шт.</v>
          </cell>
          <cell r="Q7767">
            <v>1</v>
          </cell>
        </row>
        <row r="7768">
          <cell r="E7768" t="str">
            <v>CM00-03-08</v>
          </cell>
          <cell r="F7768" t="str">
            <v>Компрессоры отпарного газа каскадные (группа компрессоров, работающих от общего привода)</v>
          </cell>
          <cell r="G7768" t="str">
            <v>Cascade boil-off gas compressors (group of compressors operating from a common drive)</v>
          </cell>
        </row>
        <row r="7769">
          <cell r="E7769" t="str">
            <v>CM00-03-08-001</v>
          </cell>
          <cell r="F7769" t="str">
            <v>Один компрессор (каскад) отпарного газа работающий от общего привода компрессора каскадного с давлением на нагнетающей линии до 40 кгс/см2 производительностью до 30000 м3/ч</v>
          </cell>
          <cell r="G7769" t="str">
            <v>One boil-off gas compressor (cascade) operating from a common drive of cascade compressor, pressure in discharge line up to 40 kgf/cm, capacity up to 30000 m3/h</v>
          </cell>
          <cell r="H7769" t="str">
            <v>шт.</v>
          </cell>
          <cell r="I7769" t="str">
            <v>pcs.</v>
          </cell>
          <cell r="J7769">
            <v>0</v>
          </cell>
          <cell r="K7769">
            <v>0</v>
          </cell>
          <cell r="L7769" t="str">
            <v>KQ-98-00</v>
          </cell>
          <cell r="M7769" t="str">
            <v>ПНР, без ед. изм.</v>
          </cell>
          <cell r="N7769">
            <v>0</v>
          </cell>
          <cell r="O7769" t="str">
            <v>KQ-98-15</v>
          </cell>
          <cell r="P7769" t="str">
            <v>ПНР оборудования заводов СПГ и ГПЗ, шт.</v>
          </cell>
          <cell r="Q7769">
            <v>1</v>
          </cell>
        </row>
        <row r="7770">
          <cell r="E7770" t="str">
            <v>CM00-03-08-002</v>
          </cell>
          <cell r="F7770" t="str">
            <v>Один компрессор (каскад) отпарного газа работающий от общего привода компрессора каскадного с давлением на нагнетающей линии до 40 кгс/см2 производительностью от 30000 до 80000 м3/ч</v>
          </cell>
          <cell r="G7770" t="str">
            <v>One boil-off gas compressor (cascade) operating from a common drive of cascade compressor, pressure in discharge line up to 40 kgf/cm, capacity from 30000 to 80000 m3/h</v>
          </cell>
          <cell r="H7770" t="str">
            <v>шт.</v>
          </cell>
          <cell r="I7770" t="str">
            <v>pcs.</v>
          </cell>
          <cell r="J7770">
            <v>0</v>
          </cell>
          <cell r="K7770">
            <v>0</v>
          </cell>
          <cell r="L7770" t="str">
            <v>KQ-98-00</v>
          </cell>
          <cell r="M7770" t="str">
            <v>ПНР, без ед. изм.</v>
          </cell>
          <cell r="N7770">
            <v>0</v>
          </cell>
          <cell r="O7770" t="str">
            <v>KQ-98-15</v>
          </cell>
          <cell r="P7770" t="str">
            <v>ПНР оборудования заводов СПГ и ГПЗ, шт.</v>
          </cell>
          <cell r="Q7770">
            <v>1</v>
          </cell>
        </row>
        <row r="7771">
          <cell r="E7771" t="str">
            <v>CM00-03-08-003</v>
          </cell>
          <cell r="F7771" t="str">
            <v>Один компрессор (каскад) отпарного газа работающий от общего привода компрессора каскадного с давлением на нагнетающей линии до 40 кгс/см2 производительностью свыше 80000 м3/ч</v>
          </cell>
          <cell r="G7771" t="str">
            <v>One boil-off gas compressor (cascade) operating from a common drive of cascade compressor, pressure in discharge line up to 40 kgf/cm, capacity over 80000 m3/h</v>
          </cell>
          <cell r="H7771" t="str">
            <v>шт.</v>
          </cell>
          <cell r="I7771" t="str">
            <v>pcs.</v>
          </cell>
          <cell r="J7771">
            <v>0</v>
          </cell>
          <cell r="K7771">
            <v>0</v>
          </cell>
          <cell r="L7771" t="str">
            <v>KQ-98-00</v>
          </cell>
          <cell r="M7771" t="str">
            <v>ПНР, без ед. изм.</v>
          </cell>
          <cell r="N7771">
            <v>0</v>
          </cell>
          <cell r="O7771" t="str">
            <v>KQ-98-15</v>
          </cell>
          <cell r="P7771" t="str">
            <v>ПНР оборудования заводов СПГ и ГПЗ, шт.</v>
          </cell>
          <cell r="Q7771">
            <v>1</v>
          </cell>
        </row>
        <row r="7772">
          <cell r="E7772" t="str">
            <v>CM00-03-08-004</v>
          </cell>
          <cell r="F7772" t="str">
            <v>Один компрессор (каскад) отпарного газа работающий от общего привода компрессора каскадного с давлением на нагнетающей линии от 40 до 80 кгс/см2 производительностью до 30000 м3/ч</v>
          </cell>
          <cell r="G7772" t="str">
            <v>One boil-off gas compressor (cascade) operating from a common drive of cascade compressor, pressure in discharge line from 40 to 80 kgf/cm, capacity up to 30000 m3/h</v>
          </cell>
          <cell r="H7772" t="str">
            <v>шт.</v>
          </cell>
          <cell r="I7772" t="str">
            <v>pcs.</v>
          </cell>
          <cell r="J7772">
            <v>0</v>
          </cell>
          <cell r="K7772">
            <v>0</v>
          </cell>
          <cell r="L7772" t="str">
            <v>KQ-98-00</v>
          </cell>
          <cell r="M7772" t="str">
            <v>ПНР, без ед. изм.</v>
          </cell>
          <cell r="N7772">
            <v>0</v>
          </cell>
          <cell r="O7772" t="str">
            <v>KQ-98-15</v>
          </cell>
          <cell r="P7772" t="str">
            <v>ПНР оборудования заводов СПГ и ГПЗ, шт.</v>
          </cell>
          <cell r="Q7772">
            <v>1</v>
          </cell>
        </row>
        <row r="7773">
          <cell r="E7773" t="str">
            <v>CM00-03-08-005</v>
          </cell>
          <cell r="F7773" t="str">
            <v>Один компрессор (каскад) отпарного газа работающий от общего привода компрессора каскадного с давлением на нагнетающей линии от 40 до 80 кгс/см2 производительностью от 30000 до 80000 м3/ч</v>
          </cell>
          <cell r="G7773" t="str">
            <v>One boil-off gas compressor (cascade) operating from a common drive of cascade compressor, pressure in discharge line from 40 to 80 kgf/cm, capacity from 30000 to 80000 m3/h</v>
          </cell>
          <cell r="H7773" t="str">
            <v>шт.</v>
          </cell>
          <cell r="I7773" t="str">
            <v>pcs.</v>
          </cell>
          <cell r="J7773">
            <v>0</v>
          </cell>
          <cell r="K7773">
            <v>0</v>
          </cell>
          <cell r="L7773" t="str">
            <v>KQ-98-00</v>
          </cell>
          <cell r="M7773" t="str">
            <v>ПНР, без ед. изм.</v>
          </cell>
          <cell r="N7773">
            <v>0</v>
          </cell>
          <cell r="O7773" t="str">
            <v>KQ-98-15</v>
          </cell>
          <cell r="P7773" t="str">
            <v>ПНР оборудования заводов СПГ и ГПЗ, шт.</v>
          </cell>
          <cell r="Q7773">
            <v>1</v>
          </cell>
        </row>
        <row r="7774">
          <cell r="E7774" t="str">
            <v>CM00-03-08-006</v>
          </cell>
          <cell r="F7774" t="str">
            <v>Один компрессор (каскад) отпарного газа работающий от общего привода компрессора каскадного с давлением на нагнетающей линии от 40 до 80 кгс/см2 производительностью свыше 80000 м3/ч</v>
          </cell>
          <cell r="G7774" t="str">
            <v>One boil-off gas compressor (cascade) operating from a common drive of cascade compressor, pressure in discharge line from 40 to 80 kgf/cm, capacity over 80000 m3/h</v>
          </cell>
          <cell r="H7774" t="str">
            <v>шт.</v>
          </cell>
          <cell r="I7774" t="str">
            <v>pcs.</v>
          </cell>
          <cell r="J7774">
            <v>0</v>
          </cell>
          <cell r="K7774">
            <v>0</v>
          </cell>
          <cell r="L7774" t="str">
            <v>KQ-98-00</v>
          </cell>
          <cell r="M7774" t="str">
            <v>ПНР, без ед. изм.</v>
          </cell>
          <cell r="N7774">
            <v>0</v>
          </cell>
          <cell r="O7774" t="str">
            <v>KQ-98-15</v>
          </cell>
          <cell r="P7774" t="str">
            <v>ПНР оборудования заводов СПГ и ГПЗ, шт.</v>
          </cell>
          <cell r="Q7774">
            <v>1</v>
          </cell>
        </row>
        <row r="7775">
          <cell r="E7775" t="str">
            <v>CM00-03-08-007</v>
          </cell>
          <cell r="F7775" t="str">
            <v>Один компрессор (каскад) отпарного газа работающий от общего привода компрессора каскадного с давлением на нагнетающей линии свыше 80 кгс/см2 производительностью до 30000 м3/ч</v>
          </cell>
          <cell r="G7775" t="str">
            <v>One boil-off gas compressor (cascade) operating from a common drive of cascade compressor, pressure in discharge line from 40 to 80 kgf/cm, capacity up to 30000 m3/h</v>
          </cell>
          <cell r="H7775" t="str">
            <v>шт.</v>
          </cell>
          <cell r="I7775" t="str">
            <v>pcs.</v>
          </cell>
          <cell r="J7775">
            <v>0</v>
          </cell>
          <cell r="K7775">
            <v>0</v>
          </cell>
          <cell r="L7775" t="str">
            <v>KQ-98-00</v>
          </cell>
          <cell r="M7775" t="str">
            <v>ПНР, без ед. изм.</v>
          </cell>
          <cell r="N7775">
            <v>0</v>
          </cell>
          <cell r="O7775" t="str">
            <v>KQ-98-15</v>
          </cell>
          <cell r="P7775" t="str">
            <v>ПНР оборудования заводов СПГ и ГПЗ, шт.</v>
          </cell>
          <cell r="Q7775">
            <v>1</v>
          </cell>
        </row>
        <row r="7776">
          <cell r="E7776" t="str">
            <v>CM00-03-08-008</v>
          </cell>
          <cell r="F7776" t="str">
            <v>Один компрессор (каскад) отпарного газа работающий от общего привода компрессора каскадного с давлением на нагнетающей линии свыше 80 кгс/см2 производительностью от 30000 до 80000 м3/ч</v>
          </cell>
          <cell r="G7776" t="str">
            <v>One boil-off gas compressor (cascade) operating from a common drive of cascade compressor, pressure in discharge line over 80 kgf/cm, capacity from 30000 to 80000 m3/h</v>
          </cell>
          <cell r="H7776" t="str">
            <v>шт.</v>
          </cell>
          <cell r="I7776" t="str">
            <v>pcs.</v>
          </cell>
          <cell r="J7776">
            <v>0</v>
          </cell>
          <cell r="K7776">
            <v>0</v>
          </cell>
          <cell r="L7776" t="str">
            <v>KQ-98-00</v>
          </cell>
          <cell r="M7776" t="str">
            <v>ПНР, без ед. изм.</v>
          </cell>
          <cell r="N7776">
            <v>0</v>
          </cell>
          <cell r="O7776" t="str">
            <v>KQ-98-15</v>
          </cell>
          <cell r="P7776" t="str">
            <v>ПНР оборудования заводов СПГ и ГПЗ, шт.</v>
          </cell>
          <cell r="Q7776">
            <v>1</v>
          </cell>
        </row>
        <row r="7777">
          <cell r="E7777" t="str">
            <v>CM00-03-08-009</v>
          </cell>
          <cell r="F7777" t="str">
            <v>Один компрессор (каскад) отпарного газа работающий от общего привода компрессора каскадного с давлением на нагнетающей линии свыше 80 кгс/см2 производительностью свыше 80000 м3/ч</v>
          </cell>
          <cell r="G7777" t="str">
            <v>One boil-off gas compressor (cascade) operating from a common drive of cascade compressor, pressure in discharge line over 80 kgf/cm, capacity over 80000 m3/h</v>
          </cell>
          <cell r="H7777" t="str">
            <v>шт.</v>
          </cell>
          <cell r="I7777" t="str">
            <v>pcs.</v>
          </cell>
          <cell r="J7777">
            <v>0</v>
          </cell>
          <cell r="K7777">
            <v>0</v>
          </cell>
          <cell r="L7777" t="str">
            <v>KQ-98-00</v>
          </cell>
          <cell r="M7777" t="str">
            <v>ПНР, без ед. изм.</v>
          </cell>
          <cell r="N7777">
            <v>0</v>
          </cell>
          <cell r="O7777" t="str">
            <v>KQ-98-15</v>
          </cell>
          <cell r="P7777" t="str">
            <v>ПНР оборудования заводов СПГ и ГПЗ, шт.</v>
          </cell>
          <cell r="Q7777">
            <v>1</v>
          </cell>
        </row>
        <row r="7778">
          <cell r="E7778" t="str">
            <v>CM00-03-10</v>
          </cell>
          <cell r="F7778" t="str">
            <v>Системы отгрузки СПГ/СУГ/углеводородного конденсата с применением стендеров</v>
          </cell>
          <cell r="G7778" t="str">
            <v>LNG/LPG/hydrocarbon condensate shipment systems using loading arms</v>
          </cell>
        </row>
        <row r="7779">
          <cell r="E7779" t="str">
            <v>CM00-03-10-001</v>
          </cell>
          <cell r="F7779" t="str">
            <v>Система отгрузки СПГ с применением стендеров производительностью до 10000 м3/ч</v>
          </cell>
          <cell r="G7779" t="str">
            <v>LNG shipment system using loading arms, capacity up to 10000 m3/h</v>
          </cell>
          <cell r="H7779" t="str">
            <v>шт.</v>
          </cell>
          <cell r="I7779" t="str">
            <v>pcs.</v>
          </cell>
          <cell r="J7779">
            <v>0</v>
          </cell>
          <cell r="K7779">
            <v>0</v>
          </cell>
          <cell r="L7779" t="str">
            <v>KQ-98-00</v>
          </cell>
          <cell r="M7779" t="str">
            <v>ПНР, без ед. изм.</v>
          </cell>
          <cell r="N7779">
            <v>0</v>
          </cell>
          <cell r="O7779" t="str">
            <v>KQ-98-15</v>
          </cell>
          <cell r="P7779" t="str">
            <v>ПНР оборудования заводов СПГ и ГПЗ, шт.</v>
          </cell>
          <cell r="Q7779">
            <v>1</v>
          </cell>
        </row>
        <row r="7780">
          <cell r="E7780" t="str">
            <v>CM00-03-10-002</v>
          </cell>
          <cell r="F7780" t="str">
            <v>Система отгрузки СПГ с применением стендеров производительностью от 10000 до 20000 м3/ч</v>
          </cell>
          <cell r="G7780" t="str">
            <v>LNG shipment system using loading arms, capacity from 10000 to 20000 m3/h</v>
          </cell>
          <cell r="H7780" t="str">
            <v>шт.</v>
          </cell>
          <cell r="I7780" t="str">
            <v>pcs.</v>
          </cell>
          <cell r="J7780">
            <v>0</v>
          </cell>
          <cell r="K7780">
            <v>0</v>
          </cell>
          <cell r="L7780" t="str">
            <v>KQ-98-00</v>
          </cell>
          <cell r="M7780" t="str">
            <v>ПНР, без ед. изм.</v>
          </cell>
          <cell r="N7780">
            <v>0</v>
          </cell>
          <cell r="O7780" t="str">
            <v>KQ-98-15</v>
          </cell>
          <cell r="P7780" t="str">
            <v>ПНР оборудования заводов СПГ и ГПЗ, шт.</v>
          </cell>
          <cell r="Q7780">
            <v>1</v>
          </cell>
        </row>
        <row r="7781">
          <cell r="E7781" t="str">
            <v>CM00-03-10-003</v>
          </cell>
          <cell r="F7781" t="str">
            <v>Система отгрузки СПГ с применением стендеров производительностью свыше 20000 м3/ч</v>
          </cell>
          <cell r="G7781" t="str">
            <v>LNG shipment system using loading arms, capacity over 20000 m3/h</v>
          </cell>
          <cell r="H7781" t="str">
            <v>шт.</v>
          </cell>
          <cell r="I7781" t="str">
            <v>pcs.</v>
          </cell>
          <cell r="J7781">
            <v>0</v>
          </cell>
          <cell r="K7781">
            <v>0</v>
          </cell>
          <cell r="L7781" t="str">
            <v>KQ-98-00</v>
          </cell>
          <cell r="M7781" t="str">
            <v>ПНР, без ед. изм.</v>
          </cell>
          <cell r="N7781">
            <v>0</v>
          </cell>
          <cell r="O7781" t="str">
            <v>KQ-98-15</v>
          </cell>
          <cell r="P7781" t="str">
            <v>ПНР оборудования заводов СПГ и ГПЗ, шт.</v>
          </cell>
          <cell r="Q7781">
            <v>1</v>
          </cell>
        </row>
        <row r="7782">
          <cell r="E7782" t="str">
            <v>CM00-03-10-004</v>
          </cell>
          <cell r="F7782" t="str">
            <v>Система отгрузки СУГ/углеводородного конденсата с применением стендеров производительностью до 10000 м3/ч</v>
          </cell>
          <cell r="G7782" t="str">
            <v>LPG/hydrocarbon condensate shipment system using loading arms, capacity up to 10000 m3/h</v>
          </cell>
          <cell r="H7782" t="str">
            <v>шт.</v>
          </cell>
          <cell r="I7782" t="str">
            <v>pcs.</v>
          </cell>
          <cell r="J7782">
            <v>0</v>
          </cell>
          <cell r="K7782">
            <v>0</v>
          </cell>
          <cell r="L7782" t="str">
            <v>KQ-98-00</v>
          </cell>
          <cell r="M7782" t="str">
            <v>ПНР, без ед. изм.</v>
          </cell>
          <cell r="N7782">
            <v>0</v>
          </cell>
          <cell r="O7782" t="str">
            <v>KQ-98-15</v>
          </cell>
          <cell r="P7782" t="str">
            <v>ПНР оборудования заводов СПГ и ГПЗ, шт.</v>
          </cell>
          <cell r="Q7782">
            <v>1</v>
          </cell>
        </row>
        <row r="7783">
          <cell r="E7783" t="str">
            <v>CM00-03-10-005</v>
          </cell>
          <cell r="F7783" t="str">
            <v>Система отгрузки СУГ/углеводородного конденсата с применением стендеров производительностью свыше 10000 м3/ч</v>
          </cell>
          <cell r="G7783" t="str">
            <v>LPG/hydrocarbon condensate shipment system using loading arms, capacity over 10000 m3/h</v>
          </cell>
          <cell r="H7783" t="str">
            <v>шт.</v>
          </cell>
          <cell r="I7783" t="str">
            <v>pcs.</v>
          </cell>
          <cell r="J7783">
            <v>0</v>
          </cell>
          <cell r="K7783">
            <v>0</v>
          </cell>
          <cell r="L7783" t="str">
            <v>KQ-98-00</v>
          </cell>
          <cell r="M7783" t="str">
            <v>ПНР, без ед. изм.</v>
          </cell>
          <cell r="N7783">
            <v>0</v>
          </cell>
          <cell r="O7783" t="str">
            <v>KQ-98-15</v>
          </cell>
          <cell r="P7783" t="str">
            <v>ПНР оборудования заводов СПГ и ГПЗ, шт.</v>
          </cell>
          <cell r="Q7783">
            <v>1</v>
          </cell>
        </row>
        <row r="7784">
          <cell r="E7784" t="str">
            <v>CM00-10</v>
          </cell>
          <cell r="F7784" t="str">
            <v>ИНЖЕНЕРНЫЕ СИСТЕМЫ ЗДАНИЙ И СООРУЖЕНИЙ</v>
          </cell>
          <cell r="G7784" t="str">
            <v>UTILITY SYSTEMS OF BUILDINGS AND STRUCTURES</v>
          </cell>
        </row>
        <row r="7785">
          <cell r="E7785" t="str">
            <v>CM00-10-01</v>
          </cell>
          <cell r="F7785" t="str">
            <v>ОВКВ. Система отопления</v>
          </cell>
          <cell r="G7785" t="str">
            <v>HVAC. Heating Systems</v>
          </cell>
        </row>
        <row r="7786">
          <cell r="E7786" t="str">
            <v>CM00-10-01-001</v>
          </cell>
          <cell r="F7786" t="str">
            <v>ОВКВ. Система отопления с тепловой нагрузкой до 0,2 Гкал/ч</v>
          </cell>
          <cell r="G7786" t="str">
            <v>HVAC. Heating system with heat load up to 0.2 Gcal/h</v>
          </cell>
          <cell r="H7786" t="str">
            <v>система</v>
          </cell>
          <cell r="I7786" t="str">
            <v>system</v>
          </cell>
          <cell r="J7786">
            <v>0</v>
          </cell>
          <cell r="K7786">
            <v>0</v>
          </cell>
          <cell r="L7786" t="str">
            <v>KQ-98-00</v>
          </cell>
          <cell r="M7786" t="str">
            <v>ПНР, без ед. изм.</v>
          </cell>
          <cell r="N7786">
            <v>0</v>
          </cell>
          <cell r="O7786" t="str">
            <v>KQ-98-19</v>
          </cell>
          <cell r="P7786" t="str">
            <v>ПНР системы отопления, шт.</v>
          </cell>
          <cell r="Q7786">
            <v>1</v>
          </cell>
        </row>
        <row r="7787">
          <cell r="E7787" t="str">
            <v>CM00-10-01-002</v>
          </cell>
          <cell r="F7787" t="str">
            <v>ОВКВ. Система отопления с тепловой нагрузкой от 0,2 до 0,4 Гкал/ч</v>
          </cell>
          <cell r="G7787" t="str">
            <v>HVAC. Heating system with heat load from 0.2 to 0.4 Gcal/h</v>
          </cell>
          <cell r="H7787" t="str">
            <v>система</v>
          </cell>
          <cell r="I7787" t="str">
            <v>system</v>
          </cell>
          <cell r="J7787">
            <v>0</v>
          </cell>
          <cell r="K7787">
            <v>0</v>
          </cell>
          <cell r="L7787" t="str">
            <v>KQ-98-00</v>
          </cell>
          <cell r="M7787" t="str">
            <v>ПНР, без ед. изм.</v>
          </cell>
          <cell r="N7787">
            <v>0</v>
          </cell>
          <cell r="O7787" t="str">
            <v>KQ-98-19</v>
          </cell>
          <cell r="P7787" t="str">
            <v>ПНР системы отопления, шт.</v>
          </cell>
          <cell r="Q7787">
            <v>1</v>
          </cell>
        </row>
        <row r="7788">
          <cell r="E7788" t="str">
            <v>CM00-10-01-003</v>
          </cell>
          <cell r="F7788" t="str">
            <v>ОВКВ. Система отопления с тепловой нагрузкой от 0,4 до 0,6 Гкал/ч</v>
          </cell>
          <cell r="G7788" t="str">
            <v>HVAC. Heating system with heat load from 0.4 to 0.6 Gcal/h</v>
          </cell>
          <cell r="H7788" t="str">
            <v>система</v>
          </cell>
          <cell r="I7788" t="str">
            <v>system</v>
          </cell>
          <cell r="J7788">
            <v>0</v>
          </cell>
          <cell r="K7788">
            <v>0</v>
          </cell>
          <cell r="L7788" t="str">
            <v>KQ-98-00</v>
          </cell>
          <cell r="M7788" t="str">
            <v>ПНР, без ед. изм.</v>
          </cell>
          <cell r="N7788">
            <v>0</v>
          </cell>
          <cell r="O7788" t="str">
            <v>KQ-98-19</v>
          </cell>
          <cell r="P7788" t="str">
            <v>ПНР системы отопления, шт.</v>
          </cell>
          <cell r="Q7788">
            <v>1</v>
          </cell>
        </row>
        <row r="7789">
          <cell r="E7789" t="str">
            <v>CM00-10-01-004</v>
          </cell>
          <cell r="F7789" t="str">
            <v>ОВКВ. Система отопления с тепловой нагрузкой от 0,6 до 1 Гкал/ч</v>
          </cell>
          <cell r="G7789" t="str">
            <v>HVAC. Heating system with heat load from 0.6 to 1 Gcal/h</v>
          </cell>
          <cell r="H7789" t="str">
            <v>система</v>
          </cell>
          <cell r="I7789" t="str">
            <v>system</v>
          </cell>
          <cell r="J7789">
            <v>0</v>
          </cell>
          <cell r="K7789">
            <v>0</v>
          </cell>
          <cell r="L7789" t="str">
            <v>KQ-98-00</v>
          </cell>
          <cell r="M7789" t="str">
            <v>ПНР, без ед. изм.</v>
          </cell>
          <cell r="N7789">
            <v>0</v>
          </cell>
          <cell r="O7789" t="str">
            <v>KQ-98-19</v>
          </cell>
          <cell r="P7789" t="str">
            <v>ПНР системы отопления, шт.</v>
          </cell>
          <cell r="Q7789">
            <v>1</v>
          </cell>
        </row>
        <row r="7790">
          <cell r="E7790" t="str">
            <v>CM00-10-01-005</v>
          </cell>
          <cell r="F7790" t="str">
            <v>ОВКВ. Система отопления с тепловой нагрузкой от 1 до 2 Гкал/ч</v>
          </cell>
          <cell r="G7790" t="str">
            <v>HVAC. Heating system with heat load from 1 to 2 Gcal/h</v>
          </cell>
          <cell r="H7790" t="str">
            <v>система</v>
          </cell>
          <cell r="I7790" t="str">
            <v>system</v>
          </cell>
          <cell r="J7790">
            <v>0</v>
          </cell>
          <cell r="K7790">
            <v>0</v>
          </cell>
          <cell r="L7790" t="str">
            <v>KQ-98-00</v>
          </cell>
          <cell r="M7790" t="str">
            <v>ПНР, без ед. изм.</v>
          </cell>
          <cell r="N7790">
            <v>0</v>
          </cell>
          <cell r="O7790" t="str">
            <v>KQ-98-19</v>
          </cell>
          <cell r="P7790" t="str">
            <v>ПНР системы отопления, шт.</v>
          </cell>
          <cell r="Q7790">
            <v>1</v>
          </cell>
        </row>
        <row r="7791">
          <cell r="E7791" t="str">
            <v>CM00-10-01-006</v>
          </cell>
          <cell r="F7791" t="str">
            <v>ОВКВ. Система отопления с тепловой нагрузкой от 2 до 5 Гкал/ч</v>
          </cell>
          <cell r="G7791" t="str">
            <v>HVAC. Heating system with heat load from 2 to 5 Gcal/h</v>
          </cell>
          <cell r="H7791" t="str">
            <v>система</v>
          </cell>
          <cell r="I7791" t="str">
            <v>system</v>
          </cell>
          <cell r="J7791">
            <v>0</v>
          </cell>
          <cell r="K7791">
            <v>0</v>
          </cell>
          <cell r="L7791" t="str">
            <v>KQ-98-00</v>
          </cell>
          <cell r="M7791" t="str">
            <v>ПНР, без ед. изм.</v>
          </cell>
          <cell r="N7791">
            <v>0</v>
          </cell>
          <cell r="O7791" t="str">
            <v>KQ-98-19</v>
          </cell>
          <cell r="P7791" t="str">
            <v>ПНР системы отопления, шт.</v>
          </cell>
          <cell r="Q7791">
            <v>1</v>
          </cell>
        </row>
        <row r="7792">
          <cell r="E7792" t="str">
            <v>CM00-10-01-007</v>
          </cell>
          <cell r="F7792" t="str">
            <v>ОВКВ. Система отопления с тепловой нагрузкой от 5 до 10 Гкал/ч</v>
          </cell>
          <cell r="G7792" t="str">
            <v>HVAC. Heating system with heat load from 5 to 10 Gcal/h</v>
          </cell>
          <cell r="H7792" t="str">
            <v>система</v>
          </cell>
          <cell r="I7792" t="str">
            <v>system</v>
          </cell>
          <cell r="J7792">
            <v>0</v>
          </cell>
          <cell r="K7792">
            <v>0</v>
          </cell>
          <cell r="L7792" t="str">
            <v>KQ-98-00</v>
          </cell>
          <cell r="M7792" t="str">
            <v>ПНР, без ед. изм.</v>
          </cell>
          <cell r="N7792">
            <v>0</v>
          </cell>
          <cell r="O7792" t="str">
            <v>KQ-98-19</v>
          </cell>
          <cell r="P7792" t="str">
            <v>ПНР системы отопления, шт.</v>
          </cell>
          <cell r="Q7792">
            <v>1</v>
          </cell>
        </row>
        <row r="7793">
          <cell r="E7793" t="str">
            <v>CM00-10-01-008</v>
          </cell>
          <cell r="F7793" t="str">
            <v>ОВКВ. Система отопления с тепловой нагрузкой от 10 до 20 Гкал/ч</v>
          </cell>
          <cell r="G7793" t="str">
            <v>HVAC. Heating system with heat load from 10 to 20 Gcal/h</v>
          </cell>
          <cell r="H7793" t="str">
            <v>система</v>
          </cell>
          <cell r="I7793" t="str">
            <v>system</v>
          </cell>
          <cell r="J7793">
            <v>0</v>
          </cell>
          <cell r="K7793">
            <v>0</v>
          </cell>
          <cell r="L7793" t="str">
            <v>KQ-98-00</v>
          </cell>
          <cell r="M7793" t="str">
            <v>ПНР, без ед. изм.</v>
          </cell>
          <cell r="N7793">
            <v>0</v>
          </cell>
          <cell r="O7793" t="str">
            <v>KQ-98-19</v>
          </cell>
          <cell r="P7793" t="str">
            <v>ПНР системы отопления, шт.</v>
          </cell>
          <cell r="Q7793">
            <v>1</v>
          </cell>
        </row>
        <row r="7794">
          <cell r="E7794" t="str">
            <v>CM00-10-01-009</v>
          </cell>
          <cell r="F7794" t="str">
            <v>ОВКВ. Система отопления с тепловой нагрузкой от 20 до 50 Гкал/ч</v>
          </cell>
          <cell r="G7794" t="str">
            <v>HVAC. Heating system with heat load from 20 to 50 Gcal/h</v>
          </cell>
          <cell r="H7794" t="str">
            <v>система</v>
          </cell>
          <cell r="I7794" t="str">
            <v>system</v>
          </cell>
          <cell r="J7794">
            <v>0</v>
          </cell>
          <cell r="K7794">
            <v>0</v>
          </cell>
          <cell r="L7794" t="str">
            <v>KQ-98-00</v>
          </cell>
          <cell r="M7794" t="str">
            <v>ПНР, без ед. изм.</v>
          </cell>
          <cell r="N7794">
            <v>0</v>
          </cell>
          <cell r="O7794" t="str">
            <v>KQ-98-19</v>
          </cell>
          <cell r="P7794" t="str">
            <v>ПНР системы отопления, шт.</v>
          </cell>
          <cell r="Q7794">
            <v>1</v>
          </cell>
        </row>
        <row r="7795">
          <cell r="E7795" t="str">
            <v>CM00-10-02</v>
          </cell>
          <cell r="F7795" t="str">
            <v>ОВКВ. Узел технологический регулирования или защиты</v>
          </cell>
          <cell r="G7795" t="str">
            <v>HVAC. Process control or protection unit</v>
          </cell>
        </row>
        <row r="7796">
          <cell r="E7796" t="str">
            <v>CM00-10-02-001</v>
          </cell>
          <cell r="F7796" t="str">
            <v>ОВКВ. Узел технологический регулирования или защиты</v>
          </cell>
          <cell r="G7796" t="str">
            <v>HVAC. Process control or protection unit</v>
          </cell>
          <cell r="H7796" t="str">
            <v>узел</v>
          </cell>
          <cell r="I7796" t="str">
            <v>package/unit</v>
          </cell>
          <cell r="J7796">
            <v>0</v>
          </cell>
          <cell r="K7796">
            <v>0</v>
          </cell>
          <cell r="L7796" t="str">
            <v>KQ-98-00</v>
          </cell>
          <cell r="M7796" t="str">
            <v>ПНР, без ед. изм.</v>
          </cell>
          <cell r="N7796">
            <v>0</v>
          </cell>
          <cell r="O7796" t="str">
            <v>KQ-98-19</v>
          </cell>
          <cell r="P7796" t="str">
            <v>ПНР системы отопления, шт.</v>
          </cell>
          <cell r="Q7796">
            <v>0</v>
          </cell>
        </row>
        <row r="7797">
          <cell r="E7797" t="str">
            <v>CM00-10-03</v>
          </cell>
          <cell r="F7797" t="str">
            <v>Инженерные сети. Насосное оборудование</v>
          </cell>
          <cell r="G7797" t="str">
            <v>Utility systems. Pumping equipment</v>
          </cell>
        </row>
        <row r="7798">
          <cell r="E7798" t="str">
            <v>CM00-10-03-001</v>
          </cell>
          <cell r="F7798" t="str">
            <v>Инженерные сети. Насосное оборудование с подачей до 10 м3/ч</v>
          </cell>
          <cell r="G7798" t="str">
            <v>Utility systems. Pumping equipment with delivery up to 10 m3/h</v>
          </cell>
          <cell r="H7798" t="str">
            <v>шт.</v>
          </cell>
          <cell r="I7798" t="str">
            <v>pcs.</v>
          </cell>
          <cell r="J7798">
            <v>0</v>
          </cell>
          <cell r="K7798">
            <v>0</v>
          </cell>
          <cell r="L7798" t="str">
            <v>KQ-98-00</v>
          </cell>
          <cell r="M7798" t="str">
            <v>ПНР, без ед. изм.</v>
          </cell>
          <cell r="N7798">
            <v>0</v>
          </cell>
          <cell r="O7798" t="str">
            <v>KQ-98-19</v>
          </cell>
          <cell r="P7798" t="str">
            <v>ПНР системы отопления, шт.</v>
          </cell>
          <cell r="Q7798">
            <v>0</v>
          </cell>
        </row>
        <row r="7799">
          <cell r="E7799" t="str">
            <v>CM00-10-03-002</v>
          </cell>
          <cell r="F7799" t="str">
            <v>Инженерные сети. Насосное оборудование с подачей от 10 до 40 м3/ч</v>
          </cell>
          <cell r="G7799" t="str">
            <v>Utility systems. Pumping equipment with delivery from 10 to 40 m3/h</v>
          </cell>
          <cell r="H7799" t="str">
            <v>шт.</v>
          </cell>
          <cell r="I7799" t="str">
            <v>pcs.</v>
          </cell>
          <cell r="J7799">
            <v>0</v>
          </cell>
          <cell r="K7799">
            <v>0</v>
          </cell>
          <cell r="L7799" t="str">
            <v>KQ-98-00</v>
          </cell>
          <cell r="M7799" t="str">
            <v>ПНР, без ед. изм.</v>
          </cell>
          <cell r="N7799">
            <v>0</v>
          </cell>
          <cell r="O7799" t="str">
            <v>KQ-98-19</v>
          </cell>
          <cell r="P7799" t="str">
            <v>ПНР системы отопления, шт.</v>
          </cell>
          <cell r="Q7799">
            <v>0</v>
          </cell>
        </row>
        <row r="7800">
          <cell r="E7800" t="str">
            <v>CM00-10-03-003</v>
          </cell>
          <cell r="F7800" t="str">
            <v>Инженерные сети. Насосное оборудование с подачей от 40 до 80 м3/ч</v>
          </cell>
          <cell r="G7800" t="str">
            <v>Utility systems. Pumping equipment with delivery from 40 to 80 m3/h</v>
          </cell>
          <cell r="H7800" t="str">
            <v>шт.</v>
          </cell>
          <cell r="I7800" t="str">
            <v>pcs.</v>
          </cell>
          <cell r="J7800">
            <v>0</v>
          </cell>
          <cell r="K7800">
            <v>0</v>
          </cell>
          <cell r="L7800" t="str">
            <v>KQ-98-00</v>
          </cell>
          <cell r="M7800" t="str">
            <v>ПНР, без ед. изм.</v>
          </cell>
          <cell r="N7800">
            <v>0</v>
          </cell>
          <cell r="O7800" t="str">
            <v>KQ-98-19</v>
          </cell>
          <cell r="P7800" t="str">
            <v>ПНР системы отопления, шт.</v>
          </cell>
          <cell r="Q7800">
            <v>0</v>
          </cell>
        </row>
        <row r="7801">
          <cell r="E7801" t="str">
            <v>CM00-10-03-004</v>
          </cell>
          <cell r="F7801" t="str">
            <v>Инженерные сети. Насосное оборудование с подачей от 80 до 150 м3/ч</v>
          </cell>
          <cell r="G7801" t="str">
            <v>Utility systems. Pumping equipment with delivery from 80 to 150 m3/h</v>
          </cell>
          <cell r="H7801" t="str">
            <v>шт.</v>
          </cell>
          <cell r="I7801" t="str">
            <v>pcs.</v>
          </cell>
          <cell r="J7801">
            <v>0</v>
          </cell>
          <cell r="K7801">
            <v>0</v>
          </cell>
          <cell r="L7801" t="str">
            <v>KQ-98-00</v>
          </cell>
          <cell r="M7801" t="str">
            <v>ПНР, без ед. изм.</v>
          </cell>
          <cell r="N7801">
            <v>0</v>
          </cell>
          <cell r="O7801" t="str">
            <v>KQ-98-19</v>
          </cell>
          <cell r="P7801" t="str">
            <v>ПНР системы отопления, шт.</v>
          </cell>
          <cell r="Q7801">
            <v>0</v>
          </cell>
        </row>
        <row r="7802">
          <cell r="E7802" t="str">
            <v>CM00-10-03-005</v>
          </cell>
          <cell r="F7802" t="str">
            <v>Инженерные сети. Насосное оборудование с подачей от 150 до 300 м3/ч</v>
          </cell>
          <cell r="G7802" t="str">
            <v>Utility systems. Pumping equipment with delivery from 150 to 300 m3/h</v>
          </cell>
          <cell r="H7802" t="str">
            <v>шт.</v>
          </cell>
          <cell r="I7802" t="str">
            <v>pcs.</v>
          </cell>
          <cell r="J7802">
            <v>0</v>
          </cell>
          <cell r="K7802">
            <v>0</v>
          </cell>
          <cell r="L7802" t="str">
            <v>KQ-98-00</v>
          </cell>
          <cell r="M7802" t="str">
            <v>ПНР, без ед. изм.</v>
          </cell>
          <cell r="N7802">
            <v>0</v>
          </cell>
          <cell r="O7802" t="str">
            <v>KQ-98-19</v>
          </cell>
          <cell r="P7802" t="str">
            <v>ПНР системы отопления, шт.</v>
          </cell>
          <cell r="Q7802">
            <v>0</v>
          </cell>
        </row>
        <row r="7803">
          <cell r="E7803" t="str">
            <v>CM00-10-03-006</v>
          </cell>
          <cell r="F7803" t="str">
            <v>Инженерные сети. Насосное оборудование с подачей свыше 300 м3/ч</v>
          </cell>
          <cell r="G7803" t="str">
            <v>Utility systems. Pumping equipment with delivery over 300 m3/h</v>
          </cell>
          <cell r="H7803" t="str">
            <v>шт.</v>
          </cell>
          <cell r="I7803" t="str">
            <v>pcs.</v>
          </cell>
          <cell r="J7803">
            <v>0</v>
          </cell>
          <cell r="K7803">
            <v>0</v>
          </cell>
          <cell r="L7803" t="str">
            <v>KQ-98-00</v>
          </cell>
          <cell r="M7803" t="str">
            <v>ПНР, без ед. изм.</v>
          </cell>
          <cell r="N7803">
            <v>0</v>
          </cell>
          <cell r="O7803" t="str">
            <v>KQ-98-19</v>
          </cell>
          <cell r="P7803" t="str">
            <v>ПНР системы отопления, шт.</v>
          </cell>
          <cell r="Q7803">
            <v>0</v>
          </cell>
        </row>
        <row r="7804">
          <cell r="E7804" t="str">
            <v>CM00-10-10</v>
          </cell>
          <cell r="F7804" t="str">
            <v>ОВКВ. Вентиляционная сеть</v>
          </cell>
          <cell r="G7804" t="str">
            <v>HVAC. Ventilation network</v>
          </cell>
        </row>
        <row r="7805">
          <cell r="E7805" t="str">
            <v>CM00-10-10-001</v>
          </cell>
          <cell r="F7805" t="str">
            <v>ОВКВ. Вентиляционная сеть количество сечений до 5</v>
          </cell>
          <cell r="G7805" t="str">
            <v>HVAC. Ventilation network, number of cross-sections: up to 5</v>
          </cell>
          <cell r="H7805" t="str">
            <v>шт.</v>
          </cell>
          <cell r="I7805" t="str">
            <v>pcs.</v>
          </cell>
          <cell r="J7805">
            <v>0</v>
          </cell>
          <cell r="K7805">
            <v>0</v>
          </cell>
          <cell r="L7805" t="str">
            <v>KQ-98-00</v>
          </cell>
          <cell r="M7805" t="str">
            <v>ПНР, без ед. изм.</v>
          </cell>
          <cell r="N7805">
            <v>0</v>
          </cell>
          <cell r="O7805" t="str">
            <v>KQ-98-09</v>
          </cell>
          <cell r="P7805" t="str">
            <v>Аэродинамические испытания ОВКВ, шт.</v>
          </cell>
          <cell r="Q7805">
            <v>1</v>
          </cell>
        </row>
        <row r="7806">
          <cell r="E7806" t="str">
            <v>CM00-10-10-002</v>
          </cell>
          <cell r="F7806" t="str">
            <v>ОВКВ. Вентиляционная сеть количество сечений от 5 до 10</v>
          </cell>
          <cell r="G7806" t="str">
            <v>HVAC. Ventilation network, number of cross-sections: from 5 to 10</v>
          </cell>
          <cell r="H7806" t="str">
            <v>шт.</v>
          </cell>
          <cell r="I7806" t="str">
            <v>pcs.</v>
          </cell>
          <cell r="J7806">
            <v>0</v>
          </cell>
          <cell r="K7806">
            <v>0</v>
          </cell>
          <cell r="L7806" t="str">
            <v>KQ-98-00</v>
          </cell>
          <cell r="M7806" t="str">
            <v>ПНР, без ед. изм.</v>
          </cell>
          <cell r="N7806">
            <v>0</v>
          </cell>
          <cell r="O7806" t="str">
            <v>KQ-98-09</v>
          </cell>
          <cell r="P7806" t="str">
            <v>Аэродинамические испытания ОВКВ, шт.</v>
          </cell>
          <cell r="Q7806">
            <v>1</v>
          </cell>
        </row>
        <row r="7807">
          <cell r="E7807" t="str">
            <v>CM00-10-10-003</v>
          </cell>
          <cell r="F7807" t="str">
            <v>ОВКВ. Вентиляционная сеть количество сечений от 10 до 15</v>
          </cell>
          <cell r="G7807" t="str">
            <v>HVAC. Ventilation network, number of cross-sections: from 10 to 15</v>
          </cell>
          <cell r="H7807" t="str">
            <v>шт.</v>
          </cell>
          <cell r="I7807" t="str">
            <v>pcs.</v>
          </cell>
          <cell r="J7807">
            <v>0</v>
          </cell>
          <cell r="K7807">
            <v>0</v>
          </cell>
          <cell r="L7807" t="str">
            <v>KQ-98-00</v>
          </cell>
          <cell r="M7807" t="str">
            <v>ПНР, без ед. изм.</v>
          </cell>
          <cell r="N7807">
            <v>0</v>
          </cell>
          <cell r="O7807" t="str">
            <v>KQ-98-09</v>
          </cell>
          <cell r="P7807" t="str">
            <v>Аэродинамические испытания ОВКВ, шт.</v>
          </cell>
          <cell r="Q7807">
            <v>1</v>
          </cell>
        </row>
        <row r="7808">
          <cell r="E7808" t="str">
            <v>CM00-10-10-004</v>
          </cell>
          <cell r="F7808" t="str">
            <v>ОВКВ. Вентиляционная сеть количество сечений от 15 до 20</v>
          </cell>
          <cell r="G7808" t="str">
            <v>HVAC. Ventilation network, number of cross-sections: from 15 to 20</v>
          </cell>
          <cell r="H7808" t="str">
            <v>шт.</v>
          </cell>
          <cell r="I7808" t="str">
            <v>pcs.</v>
          </cell>
          <cell r="J7808">
            <v>0</v>
          </cell>
          <cell r="K7808">
            <v>0</v>
          </cell>
          <cell r="L7808" t="str">
            <v>KQ-98-00</v>
          </cell>
          <cell r="M7808" t="str">
            <v>ПНР, без ед. изм.</v>
          </cell>
          <cell r="N7808">
            <v>0</v>
          </cell>
          <cell r="O7808" t="str">
            <v>KQ-98-09</v>
          </cell>
          <cell r="P7808" t="str">
            <v>Аэродинамические испытания ОВКВ, шт.</v>
          </cell>
          <cell r="Q7808">
            <v>1</v>
          </cell>
        </row>
        <row r="7809">
          <cell r="E7809" t="str">
            <v>CM00-10-10-005</v>
          </cell>
          <cell r="F7809" t="str">
            <v>ОВКВ. Вентиляционная сеть количество сечений от 20 до 30</v>
          </cell>
          <cell r="G7809" t="str">
            <v>HVAC. Ventilation network, number of cross-sections: from 20 to 30</v>
          </cell>
          <cell r="H7809" t="str">
            <v>шт.</v>
          </cell>
          <cell r="I7809" t="str">
            <v>pcs.</v>
          </cell>
          <cell r="J7809">
            <v>0</v>
          </cell>
          <cell r="K7809">
            <v>0</v>
          </cell>
          <cell r="L7809" t="str">
            <v>KQ-98-00</v>
          </cell>
          <cell r="M7809" t="str">
            <v>ПНР, без ед. изм.</v>
          </cell>
          <cell r="N7809">
            <v>0</v>
          </cell>
          <cell r="O7809" t="str">
            <v>KQ-98-09</v>
          </cell>
          <cell r="P7809" t="str">
            <v>Аэродинамические испытания ОВКВ, шт.</v>
          </cell>
          <cell r="Q7809">
            <v>1</v>
          </cell>
        </row>
        <row r="7810">
          <cell r="E7810" t="str">
            <v>CM00-10-10-006</v>
          </cell>
          <cell r="F7810" t="str">
            <v>ОВКВ. Вентиляционная сеть количество сечений от 30 до 50</v>
          </cell>
          <cell r="G7810" t="str">
            <v>HVAC. Ventilation network, number of cross-sections: from 30 to 50</v>
          </cell>
          <cell r="H7810" t="str">
            <v>шт.</v>
          </cell>
          <cell r="I7810" t="str">
            <v>pcs.</v>
          </cell>
          <cell r="J7810">
            <v>0</v>
          </cell>
          <cell r="K7810">
            <v>0</v>
          </cell>
          <cell r="L7810" t="str">
            <v>KQ-98-00</v>
          </cell>
          <cell r="M7810" t="str">
            <v>ПНР, без ед. изм.</v>
          </cell>
          <cell r="N7810">
            <v>0</v>
          </cell>
          <cell r="O7810" t="str">
            <v>KQ-98-09</v>
          </cell>
          <cell r="P7810" t="str">
            <v>Аэродинамические испытания ОВКВ, шт.</v>
          </cell>
          <cell r="Q7810">
            <v>1</v>
          </cell>
        </row>
        <row r="7811">
          <cell r="E7811" t="str">
            <v>CM00-10-10-007</v>
          </cell>
          <cell r="F7811" t="str">
            <v>ОВКВ. Вентиляционная сеть количество сечений от 50 до 75</v>
          </cell>
          <cell r="G7811" t="str">
            <v>HVAC. Ventilation network, number of cross-sections: from 50 to 75</v>
          </cell>
          <cell r="H7811" t="str">
            <v>шт.</v>
          </cell>
          <cell r="I7811" t="str">
            <v>pcs.</v>
          </cell>
          <cell r="J7811">
            <v>0</v>
          </cell>
          <cell r="K7811">
            <v>0</v>
          </cell>
          <cell r="L7811" t="str">
            <v>KQ-98-00</v>
          </cell>
          <cell r="M7811" t="str">
            <v>ПНР, без ед. изм.</v>
          </cell>
          <cell r="N7811">
            <v>0</v>
          </cell>
          <cell r="O7811" t="str">
            <v>KQ-98-09</v>
          </cell>
          <cell r="P7811" t="str">
            <v>Аэродинамические испытания ОВКВ, шт.</v>
          </cell>
          <cell r="Q7811">
            <v>1</v>
          </cell>
        </row>
        <row r="7812">
          <cell r="E7812" t="str">
            <v>CM00-10-10-008</v>
          </cell>
          <cell r="F7812" t="str">
            <v>ОВКВ. Вентиляционная сеть количество сечений свыше 75</v>
          </cell>
          <cell r="G7812" t="str">
            <v>HVAC. Ventilation network, number of cross-sections: over 75</v>
          </cell>
          <cell r="H7812" t="str">
            <v>шт.</v>
          </cell>
          <cell r="I7812" t="str">
            <v>pcs.</v>
          </cell>
          <cell r="J7812">
            <v>0</v>
          </cell>
          <cell r="K7812">
            <v>0</v>
          </cell>
          <cell r="L7812" t="str">
            <v>KQ-98-00</v>
          </cell>
          <cell r="M7812" t="str">
            <v>ПНР, без ед. изм.</v>
          </cell>
          <cell r="N7812">
            <v>0</v>
          </cell>
          <cell r="O7812" t="str">
            <v>KQ-98-09</v>
          </cell>
          <cell r="P7812" t="str">
            <v>Аэродинамические испытания ОВКВ, шт.</v>
          </cell>
          <cell r="Q7812">
            <v>1</v>
          </cell>
        </row>
        <row r="7813">
          <cell r="E7813" t="str">
            <v>CM00-10-11</v>
          </cell>
          <cell r="F7813" t="str">
            <v>ОВКВ. Определение потерь (подсосов) воздуха в вентиляционной сети переносным вентилятором</v>
          </cell>
          <cell r="G7813" t="str">
            <v>HVAC. Determination of losses (suction) of air in the ventilation network by a portable fan</v>
          </cell>
        </row>
        <row r="7814">
          <cell r="E7814" t="str">
            <v>CM00-10-11-001</v>
          </cell>
          <cell r="F7814" t="str">
            <v>ОВКВ. Определение потерь (подсосов) воздуха в вентиляционной сети переносным вентилятором с площадью сечения воздуховода в месте присоединения переносного вентилятора до 2 м2: при суммарной длине воздуховода до 10 м</v>
          </cell>
          <cell r="G7814" t="str">
            <v>HVAC. Determination of losses (suction) of air in the ventilation network by a portable fan with a cross-sectional area of the air duct at the point of connection of the portable fan up to 2 m2: with a total length of the air duct up to 10 m</v>
          </cell>
          <cell r="H7814" t="str">
            <v>шт.</v>
          </cell>
          <cell r="I7814" t="str">
            <v>pcs.</v>
          </cell>
          <cell r="J7814">
            <v>0</v>
          </cell>
          <cell r="K7814">
            <v>0</v>
          </cell>
          <cell r="L7814" t="str">
            <v>KQ-98-00</v>
          </cell>
          <cell r="M7814" t="str">
            <v>ПНР, без ед. изм.</v>
          </cell>
          <cell r="N7814">
            <v>0</v>
          </cell>
          <cell r="O7814" t="str">
            <v>KQ-98-09</v>
          </cell>
          <cell r="P7814" t="str">
            <v>Аэродинамические испытания ОВКВ, шт.</v>
          </cell>
          <cell r="Q7814">
            <v>1</v>
          </cell>
        </row>
        <row r="7815">
          <cell r="E7815" t="str">
            <v>CM00-10-11-002</v>
          </cell>
          <cell r="F7815" t="str">
            <v>ОВКВ. Определение потерь (подсосов) воздуха в вентиляционной сети переносным вентилятором с площадью сечения воздуховода в месте присоединения переносного вентилятора до 2 м2: при суммарной длине воздуховода от 10 до 30 м</v>
          </cell>
          <cell r="G7815" t="str">
            <v>HVAC. Determination of losses (suction) of air in the ventilation network by a portable fan with a cross-sectional area of the air duct at the point of connection of the portable fan up to 2 m2: with a total length of the air duct from 10 to 30 m</v>
          </cell>
          <cell r="H7815" t="str">
            <v>шт.</v>
          </cell>
          <cell r="I7815" t="str">
            <v>pcs.</v>
          </cell>
          <cell r="J7815">
            <v>0</v>
          </cell>
          <cell r="K7815">
            <v>0</v>
          </cell>
          <cell r="L7815" t="str">
            <v>KQ-98-00</v>
          </cell>
          <cell r="M7815" t="str">
            <v>ПНР, без ед. изм.</v>
          </cell>
          <cell r="N7815">
            <v>0</v>
          </cell>
          <cell r="O7815" t="str">
            <v>KQ-98-09</v>
          </cell>
          <cell r="P7815" t="str">
            <v>Аэродинамические испытания ОВКВ, шт.</v>
          </cell>
          <cell r="Q7815">
            <v>1</v>
          </cell>
        </row>
        <row r="7816">
          <cell r="E7816" t="str">
            <v>CM00-10-11-003</v>
          </cell>
          <cell r="F7816" t="str">
            <v>ОВКВ. Определение потерь (подсосов) воздуха в вентиляционной сети переносным вентилятором с площадью сечения воздуховода в месте присоединения переносного вентилятора до 2 м2: при суммарной длине воздуховода от 30 до 60 м</v>
          </cell>
          <cell r="G7816" t="str">
            <v>HVAC. Determination of losses (suction) of air in the ventilation network by a portable fan with a cross-sectional area of the air duct at the point of connection of the portable fan up to 2 m2: with a total length of the air duct from 30 to 60 m</v>
          </cell>
          <cell r="H7816" t="str">
            <v>шт.</v>
          </cell>
          <cell r="I7816" t="str">
            <v>pcs.</v>
          </cell>
          <cell r="J7816">
            <v>0</v>
          </cell>
          <cell r="K7816">
            <v>0</v>
          </cell>
          <cell r="L7816" t="str">
            <v>KQ-98-00</v>
          </cell>
          <cell r="M7816" t="str">
            <v>ПНР, без ед. изм.</v>
          </cell>
          <cell r="N7816">
            <v>0</v>
          </cell>
          <cell r="O7816" t="str">
            <v>KQ-98-09</v>
          </cell>
          <cell r="P7816" t="str">
            <v>Аэродинамические испытания ОВКВ, шт.</v>
          </cell>
          <cell r="Q7816">
            <v>1</v>
          </cell>
        </row>
        <row r="7817">
          <cell r="E7817" t="str">
            <v>CM00-10-11-004</v>
          </cell>
          <cell r="F7817" t="str">
            <v>ОВКВ. Определение потерь (подсосов) воздуха в вентиляционной сети переносным вентилятором с площадью сечения воздуховода в месте присоединения переносного вентилятора до 2 м2: при суммарной длине воздуховода от 60 до 90 м</v>
          </cell>
          <cell r="G7817" t="str">
            <v>HVAC. Determination of losses (suction) of air in the ventilation network by a portable fan with a cross-sectional area of the air duct at the point of connection of the portable fan up to 2 m2: with a total length of the air duct from 60 to 90 m</v>
          </cell>
          <cell r="H7817" t="str">
            <v>шт.</v>
          </cell>
          <cell r="I7817" t="str">
            <v>pcs.</v>
          </cell>
          <cell r="J7817">
            <v>0</v>
          </cell>
          <cell r="K7817">
            <v>0</v>
          </cell>
          <cell r="L7817" t="str">
            <v>KQ-98-00</v>
          </cell>
          <cell r="M7817" t="str">
            <v>ПНР, без ед. изм.</v>
          </cell>
          <cell r="N7817">
            <v>0</v>
          </cell>
          <cell r="O7817" t="str">
            <v>KQ-98-09</v>
          </cell>
          <cell r="P7817" t="str">
            <v>Аэродинамические испытания ОВКВ, шт.</v>
          </cell>
          <cell r="Q7817">
            <v>1</v>
          </cell>
        </row>
        <row r="7818">
          <cell r="E7818" t="str">
            <v>CM00-10-11-005</v>
          </cell>
          <cell r="F7818" t="str">
            <v>ОВКВ. Определение потерь (подсосов) воздуха в вентиляционной сети переносным вентилятором с площадью сечения воздуховода в месте присоединения переносного вентилятора до 2 м2: при суммарной длине воздуховода свыше 90 м</v>
          </cell>
          <cell r="G7818" t="str">
            <v>HVAC. Determination of losses (suction) of air in the ventilation network by a portable fan with a cross-sectional area of the air duct at the point of connection of the portable fan to 2 m2: with a total length of the air duct over 90 m</v>
          </cell>
          <cell r="H7818" t="str">
            <v>шт.</v>
          </cell>
          <cell r="I7818" t="str">
            <v>pcs.</v>
          </cell>
          <cell r="J7818">
            <v>0</v>
          </cell>
          <cell r="K7818">
            <v>0</v>
          </cell>
          <cell r="L7818" t="str">
            <v>KQ-98-00</v>
          </cell>
          <cell r="M7818" t="str">
            <v>ПНР, без ед. изм.</v>
          </cell>
          <cell r="N7818">
            <v>0</v>
          </cell>
          <cell r="O7818" t="str">
            <v>KQ-98-09</v>
          </cell>
          <cell r="P7818" t="str">
            <v>Аэродинамические испытания ОВКВ, шт.</v>
          </cell>
          <cell r="Q7818">
            <v>1</v>
          </cell>
        </row>
        <row r="7819">
          <cell r="E7819" t="str">
            <v>CM00-10-11-006</v>
          </cell>
          <cell r="F7819" t="str">
            <v>ОВКВ. Определение потерь (подсосов) воздуха в вентиляционной сети переносным вентилятором с площадью сечения воздуховода в месте присоединения переносного вентилятора от 2 до 4 м2: при суммарной длине воздуховода до 10 м</v>
          </cell>
          <cell r="G7819" t="str">
            <v>HVAC. Determination of losses (suction) of air in the ventilation network by a portable fan with a cross-sectional area of the air duct at the point of connection of the portable fan up 2 up to 4 m2: with a total length of the air duct up to 10 m</v>
          </cell>
          <cell r="H7819" t="str">
            <v>шт.</v>
          </cell>
          <cell r="I7819" t="str">
            <v>pcs.</v>
          </cell>
          <cell r="J7819">
            <v>0</v>
          </cell>
          <cell r="K7819">
            <v>0</v>
          </cell>
          <cell r="L7819" t="str">
            <v>KQ-98-00</v>
          </cell>
          <cell r="M7819" t="str">
            <v>ПНР, без ед. изм.</v>
          </cell>
          <cell r="N7819">
            <v>0</v>
          </cell>
          <cell r="O7819" t="str">
            <v>KQ-98-09</v>
          </cell>
          <cell r="P7819" t="str">
            <v>Аэродинамические испытания ОВКВ, шт.</v>
          </cell>
          <cell r="Q7819">
            <v>1</v>
          </cell>
        </row>
        <row r="7820">
          <cell r="E7820" t="str">
            <v>CM00-10-11-007</v>
          </cell>
          <cell r="F7820" t="str">
            <v>ОВКВ. Определение потерь (подсосов) воздуха в вентиляционной сети переносным вентилятором с площадью сечения воздуховода в месте присоединения переносного вентилятора от 2 до 4 м2: при суммарной длине воздуховода от 10 до 30 м</v>
          </cell>
          <cell r="G7820" t="str">
            <v>HVAC. Determination of losses (suction) of air in the ventilation network by a portable fan with a cross-sectional area of the air duct at the point of connection of the portable fan from 2 to 4 m2: with a total length of the air duct from 10 to 30 m</v>
          </cell>
          <cell r="H7820" t="str">
            <v>шт.</v>
          </cell>
          <cell r="I7820" t="str">
            <v>pcs.</v>
          </cell>
          <cell r="J7820">
            <v>0</v>
          </cell>
          <cell r="K7820">
            <v>0</v>
          </cell>
          <cell r="L7820" t="str">
            <v>KQ-98-00</v>
          </cell>
          <cell r="M7820" t="str">
            <v>ПНР, без ед. изм.</v>
          </cell>
          <cell r="N7820">
            <v>0</v>
          </cell>
          <cell r="O7820" t="str">
            <v>KQ-98-09</v>
          </cell>
          <cell r="P7820" t="str">
            <v>Аэродинамические испытания ОВКВ, шт.</v>
          </cell>
          <cell r="Q7820">
            <v>1</v>
          </cell>
        </row>
        <row r="7821">
          <cell r="E7821" t="str">
            <v>CM00-10-11-008</v>
          </cell>
          <cell r="F7821" t="str">
            <v>ОВКВ. Определение потерь (подсосов) воздуха в вентиляционной сети переносным вентилятором с площадью сечения воздуховода в месте присоединения переносного вентилятора от 2 до 4 м2: при суммарной длине воздуховода от 30 до 60 м</v>
          </cell>
          <cell r="G7821" t="str">
            <v>HVAC. Determination of losses (suction) of air in the ventilation network by a portable fan with a cross-sectional area of the air duct at the point of connection of the portable fan from 2 to 4 m2: with a total length of the air duct from 30 to 60 m</v>
          </cell>
          <cell r="H7821" t="str">
            <v>шт.</v>
          </cell>
          <cell r="I7821" t="str">
            <v>pcs.</v>
          </cell>
          <cell r="J7821">
            <v>0</v>
          </cell>
          <cell r="K7821">
            <v>0</v>
          </cell>
          <cell r="L7821" t="str">
            <v>KQ-98-00</v>
          </cell>
          <cell r="M7821" t="str">
            <v>ПНР, без ед. изм.</v>
          </cell>
          <cell r="N7821">
            <v>0</v>
          </cell>
          <cell r="O7821" t="str">
            <v>KQ-98-09</v>
          </cell>
          <cell r="P7821" t="str">
            <v>Аэродинамические испытания ОВКВ, шт.</v>
          </cell>
          <cell r="Q7821">
            <v>1</v>
          </cell>
        </row>
        <row r="7822">
          <cell r="E7822" t="str">
            <v>CM00-10-11-009</v>
          </cell>
          <cell r="F7822" t="str">
            <v>ОВКВ. Определение потерь (подсосов) воздуха в вентиляционной сети переносным вентилятором с площадью сечения воздуховода в месте присоединения переносного вентилятора от 2 до 4 м2: при суммарной длине воздуховода от 60 до 90 м</v>
          </cell>
          <cell r="G7822" t="str">
            <v>HVAC. Determination of losses (suction) of air in the ventilation network by a portable fan with a cross-sectional area of the air duct at the point of connection of the portable fan from 2 to 4 m2: with a total length of the air duct from 60 to 90 m</v>
          </cell>
          <cell r="H7822" t="str">
            <v>шт.</v>
          </cell>
          <cell r="I7822" t="str">
            <v>pcs.</v>
          </cell>
          <cell r="J7822">
            <v>0</v>
          </cell>
          <cell r="K7822">
            <v>0</v>
          </cell>
          <cell r="L7822" t="str">
            <v>KQ-98-00</v>
          </cell>
          <cell r="M7822" t="str">
            <v>ПНР, без ед. изм.</v>
          </cell>
          <cell r="N7822">
            <v>0</v>
          </cell>
          <cell r="O7822" t="str">
            <v>KQ-98-09</v>
          </cell>
          <cell r="P7822" t="str">
            <v>Аэродинамические испытания ОВКВ, шт.</v>
          </cell>
          <cell r="Q7822">
            <v>1</v>
          </cell>
        </row>
        <row r="7823">
          <cell r="E7823" t="str">
            <v>CM00-10-11-010</v>
          </cell>
          <cell r="F7823" t="str">
            <v>ОВКВ. Определение потерь (подсосов) воздуха в вентиляционной сети переносным вентилятором с площадью сечения воздуховода в месте присоединения переносного вентилятора от 2 до 4 м2: при суммарной длине воздуховода свыше 90 м</v>
          </cell>
          <cell r="G7823" t="str">
            <v>HVAC. Determination of losses (suction) of air in the ventilation network by a portable fan with a cross-sectional area of the air duct at the point of connection of the portable fan from 2 to 4 m2: with a total length of the air duct over 90 m</v>
          </cell>
          <cell r="H7823" t="str">
            <v>шт.</v>
          </cell>
          <cell r="I7823" t="str">
            <v>pcs.</v>
          </cell>
          <cell r="J7823">
            <v>0</v>
          </cell>
          <cell r="K7823">
            <v>0</v>
          </cell>
          <cell r="L7823" t="str">
            <v>KQ-98-00</v>
          </cell>
          <cell r="M7823" t="str">
            <v>ПНР, без ед. изм.</v>
          </cell>
          <cell r="N7823">
            <v>0</v>
          </cell>
          <cell r="O7823" t="str">
            <v>KQ-98-09</v>
          </cell>
          <cell r="P7823" t="str">
            <v>Аэродинамические испытания ОВКВ, шт.</v>
          </cell>
          <cell r="Q7823">
            <v>1</v>
          </cell>
        </row>
        <row r="7824">
          <cell r="E7824" t="str">
            <v>CM00-10-12</v>
          </cell>
          <cell r="F7824" t="str">
            <v>ОВКВ. Системы дымоудаления и подпора</v>
          </cell>
          <cell r="G7824" t="str">
            <v>HVAC. Smoke removal and overpressure systems</v>
          </cell>
        </row>
        <row r="7825">
          <cell r="E7825" t="str">
            <v>CM00-10-12-001</v>
          </cell>
          <cell r="F7825" t="str">
            <v>ОВКВ. Система подпора количество этажей до 6</v>
          </cell>
          <cell r="G7825" t="str">
            <v>HVAC. Overpressure system: number of floors up to 6</v>
          </cell>
          <cell r="H7825" t="str">
            <v>система</v>
          </cell>
          <cell r="I7825" t="str">
            <v>system</v>
          </cell>
          <cell r="J7825">
            <v>0</v>
          </cell>
          <cell r="K7825">
            <v>0</v>
          </cell>
          <cell r="L7825" t="str">
            <v>KQ-98-00</v>
          </cell>
          <cell r="M7825" t="str">
            <v>ПНР, без ед. изм.</v>
          </cell>
          <cell r="N7825">
            <v>0</v>
          </cell>
          <cell r="O7825" t="str">
            <v>KQ-98-09</v>
          </cell>
          <cell r="P7825" t="str">
            <v>Аэродинамические испытания ОВКВ, шт.</v>
          </cell>
          <cell r="Q7825">
            <v>1</v>
          </cell>
        </row>
        <row r="7826">
          <cell r="E7826" t="str">
            <v>CM00-10-12-002</v>
          </cell>
          <cell r="F7826" t="str">
            <v>ОВКВ. Система подпора количество этажей до 12</v>
          </cell>
          <cell r="G7826" t="str">
            <v>HVAC. Overpressure system: number of floors up to 12</v>
          </cell>
          <cell r="H7826" t="str">
            <v>система</v>
          </cell>
          <cell r="I7826" t="str">
            <v>system</v>
          </cell>
          <cell r="J7826">
            <v>0</v>
          </cell>
          <cell r="K7826">
            <v>0</v>
          </cell>
          <cell r="L7826" t="str">
            <v>KQ-98-00</v>
          </cell>
          <cell r="M7826" t="str">
            <v>ПНР, без ед. изм.</v>
          </cell>
          <cell r="N7826">
            <v>0</v>
          </cell>
          <cell r="O7826" t="str">
            <v>KQ-98-09</v>
          </cell>
          <cell r="P7826" t="str">
            <v>Аэродинамические испытания ОВКВ, шт.</v>
          </cell>
          <cell r="Q7826">
            <v>1</v>
          </cell>
        </row>
        <row r="7827">
          <cell r="E7827" t="str">
            <v>CM00-10-12-003</v>
          </cell>
          <cell r="F7827" t="str">
            <v>ОВКВ. Система дымоудаления количество этажей до 6</v>
          </cell>
          <cell r="G7827" t="str">
            <v>HVAC. Smoke removal system: number of floors up to 6</v>
          </cell>
          <cell r="H7827" t="str">
            <v>система</v>
          </cell>
          <cell r="I7827" t="str">
            <v>system</v>
          </cell>
          <cell r="J7827">
            <v>0</v>
          </cell>
          <cell r="K7827">
            <v>0</v>
          </cell>
          <cell r="L7827" t="str">
            <v>KQ-98-00</v>
          </cell>
          <cell r="M7827" t="str">
            <v>ПНР, без ед. изм.</v>
          </cell>
          <cell r="N7827">
            <v>0</v>
          </cell>
          <cell r="O7827" t="str">
            <v>KQ-98-09</v>
          </cell>
          <cell r="P7827" t="str">
            <v>Аэродинамические испытания ОВКВ, шт.</v>
          </cell>
          <cell r="Q7827">
            <v>1</v>
          </cell>
        </row>
        <row r="7828">
          <cell r="E7828" t="str">
            <v>CM00-10-12-004</v>
          </cell>
          <cell r="F7828" t="str">
            <v>ОВКВ. Система дымоудаления количество этажей до 12</v>
          </cell>
          <cell r="G7828" t="str">
            <v>HVAC. Smoke removal system: number of floors up to 12</v>
          </cell>
          <cell r="H7828" t="str">
            <v>система</v>
          </cell>
          <cell r="I7828" t="str">
            <v>system</v>
          </cell>
          <cell r="J7828">
            <v>0</v>
          </cell>
          <cell r="K7828">
            <v>0</v>
          </cell>
          <cell r="L7828" t="str">
            <v>KQ-98-00</v>
          </cell>
          <cell r="M7828" t="str">
            <v>ПНР, без ед. изм.</v>
          </cell>
          <cell r="N7828">
            <v>0</v>
          </cell>
          <cell r="O7828" t="str">
            <v>KQ-98-09</v>
          </cell>
          <cell r="P7828" t="str">
            <v>Аэродинамические испытания ОВКВ, шт.</v>
          </cell>
          <cell r="Q7828">
            <v>1</v>
          </cell>
        </row>
        <row r="7829">
          <cell r="E7829" t="str">
            <v>CM00-10-13</v>
          </cell>
          <cell r="F7829" t="str">
            <v>ОВКВ. Вентиляторы осевые</v>
          </cell>
          <cell r="G7829" t="str">
            <v>HVAC. Axial fans</v>
          </cell>
        </row>
        <row r="7830">
          <cell r="E7830" t="str">
            <v>CM00-10-13-001</v>
          </cell>
          <cell r="F7830" t="str">
            <v>ОВКВ. Вентилятор осевой с производительностью до 4 тыс. м3/ч</v>
          </cell>
          <cell r="G7830" t="str">
            <v>HVAC. Axial fan, capacity up to 4 000 m3/h</v>
          </cell>
          <cell r="H7830" t="str">
            <v>шт.</v>
          </cell>
          <cell r="I7830" t="str">
            <v>pcs.</v>
          </cell>
          <cell r="J7830">
            <v>0</v>
          </cell>
          <cell r="K7830">
            <v>0</v>
          </cell>
          <cell r="L7830" t="str">
            <v>KQ-98-00</v>
          </cell>
          <cell r="M7830" t="str">
            <v>ПНР, без ед. изм.</v>
          </cell>
          <cell r="N7830">
            <v>0</v>
          </cell>
          <cell r="O7830" t="str">
            <v>KQ-98-10</v>
          </cell>
          <cell r="P7830" t="str">
            <v>Индивидуальные испытания ОВКВ, шт.</v>
          </cell>
          <cell r="Q7830">
            <v>1</v>
          </cell>
        </row>
        <row r="7831">
          <cell r="E7831" t="str">
            <v>CM00-10-13-002</v>
          </cell>
          <cell r="F7831" t="str">
            <v>ОВКВ. Вентилятор осевой с производительностью от 4 до 10 тыс. м3/ч</v>
          </cell>
          <cell r="G7831" t="str">
            <v>HVAC. Axial fan, capacity from 4 000 to 10 000 m3/h</v>
          </cell>
          <cell r="H7831" t="str">
            <v>шт.</v>
          </cell>
          <cell r="I7831" t="str">
            <v>pcs.</v>
          </cell>
          <cell r="J7831">
            <v>0</v>
          </cell>
          <cell r="K7831">
            <v>0</v>
          </cell>
          <cell r="L7831" t="str">
            <v>KQ-98-00</v>
          </cell>
          <cell r="M7831" t="str">
            <v>ПНР, без ед. изм.</v>
          </cell>
          <cell r="N7831">
            <v>0</v>
          </cell>
          <cell r="O7831" t="str">
            <v>KQ-98-10</v>
          </cell>
          <cell r="P7831" t="str">
            <v>Индивидуальные испытания ОВКВ, шт.</v>
          </cell>
          <cell r="Q7831">
            <v>1</v>
          </cell>
        </row>
        <row r="7832">
          <cell r="E7832" t="str">
            <v>CM00-10-13-003</v>
          </cell>
          <cell r="F7832" t="str">
            <v>ОВКВ. Вентилятор осевой с производительностью от 10 до 30 тыс. м3/ч</v>
          </cell>
          <cell r="G7832" t="str">
            <v>HVAC. Axial fan, capacity from 10 000 to 30 000 m3/h</v>
          </cell>
          <cell r="H7832" t="str">
            <v>шт.</v>
          </cell>
          <cell r="I7832" t="str">
            <v>pcs.</v>
          </cell>
          <cell r="J7832">
            <v>0</v>
          </cell>
          <cell r="K7832">
            <v>0</v>
          </cell>
          <cell r="L7832" t="str">
            <v>KQ-98-00</v>
          </cell>
          <cell r="M7832" t="str">
            <v>ПНР, без ед. изм.</v>
          </cell>
          <cell r="N7832">
            <v>0</v>
          </cell>
          <cell r="O7832" t="str">
            <v>KQ-98-10</v>
          </cell>
          <cell r="P7832" t="str">
            <v>Индивидуальные испытания ОВКВ, шт.</v>
          </cell>
          <cell r="Q7832">
            <v>1</v>
          </cell>
        </row>
        <row r="7833">
          <cell r="E7833" t="str">
            <v>CM00-10-13-004</v>
          </cell>
          <cell r="F7833" t="str">
            <v>ОВКВ. Вентилятор осевой с производительностью от 30 до 50 тыс. м3/ч</v>
          </cell>
          <cell r="G7833" t="str">
            <v>HVAC. Axial fan, capacity from 30 000 to 50 000 m3/h</v>
          </cell>
          <cell r="H7833" t="str">
            <v>шт.</v>
          </cell>
          <cell r="I7833" t="str">
            <v>pcs.</v>
          </cell>
          <cell r="J7833">
            <v>0</v>
          </cell>
          <cell r="K7833">
            <v>0</v>
          </cell>
          <cell r="L7833" t="str">
            <v>KQ-98-00</v>
          </cell>
          <cell r="M7833" t="str">
            <v>ПНР, без ед. изм.</v>
          </cell>
          <cell r="N7833">
            <v>0</v>
          </cell>
          <cell r="O7833" t="str">
            <v>KQ-98-10</v>
          </cell>
          <cell r="P7833" t="str">
            <v>Индивидуальные испытания ОВКВ, шт.</v>
          </cell>
          <cell r="Q7833">
            <v>1</v>
          </cell>
        </row>
        <row r="7834">
          <cell r="E7834" t="str">
            <v>CM00-10-13-005</v>
          </cell>
          <cell r="F7834" t="str">
            <v>ОВКВ. Вентилятор осевой с производительностью от 50 до 70 тыс. м3/ч</v>
          </cell>
          <cell r="G7834" t="str">
            <v>HVAC. Axial fan, capacity from 50 000 to 70 000 m3/h</v>
          </cell>
          <cell r="H7834" t="str">
            <v>шт.</v>
          </cell>
          <cell r="I7834" t="str">
            <v>pcs.</v>
          </cell>
          <cell r="J7834">
            <v>0</v>
          </cell>
          <cell r="K7834">
            <v>0</v>
          </cell>
          <cell r="L7834" t="str">
            <v>KQ-98-00</v>
          </cell>
          <cell r="M7834" t="str">
            <v>ПНР, без ед. изм.</v>
          </cell>
          <cell r="N7834">
            <v>0</v>
          </cell>
          <cell r="O7834" t="str">
            <v>KQ-98-10</v>
          </cell>
          <cell r="P7834" t="str">
            <v>Индивидуальные испытания ОВКВ, шт.</v>
          </cell>
          <cell r="Q7834">
            <v>1</v>
          </cell>
        </row>
        <row r="7835">
          <cell r="E7835" t="str">
            <v>CM00-10-13-006</v>
          </cell>
          <cell r="F7835" t="str">
            <v>ОВКВ. Вентилятор осевой с производительностью свыше 70 тыс. м3/ч</v>
          </cell>
          <cell r="G7835" t="str">
            <v>HVAC. Axial fan, capacity over 70 000 m3/h</v>
          </cell>
          <cell r="H7835" t="str">
            <v>шт.</v>
          </cell>
          <cell r="I7835" t="str">
            <v>pcs.</v>
          </cell>
          <cell r="J7835">
            <v>0</v>
          </cell>
          <cell r="K7835">
            <v>0</v>
          </cell>
          <cell r="L7835" t="str">
            <v>KQ-98-00</v>
          </cell>
          <cell r="M7835" t="str">
            <v>ПНР, без ед. изм.</v>
          </cell>
          <cell r="N7835">
            <v>0</v>
          </cell>
          <cell r="O7835" t="str">
            <v>KQ-98-10</v>
          </cell>
          <cell r="P7835" t="str">
            <v>Индивидуальные испытания ОВКВ, шт.</v>
          </cell>
          <cell r="Q7835">
            <v>1</v>
          </cell>
        </row>
        <row r="7836">
          <cell r="E7836" t="str">
            <v>CM00-10-14</v>
          </cell>
          <cell r="F7836" t="str">
            <v>ОВКВ. Вентиляторы радиальные</v>
          </cell>
          <cell r="G7836" t="str">
            <v>HVAC. Radial fans</v>
          </cell>
        </row>
        <row r="7837">
          <cell r="E7837" t="str">
            <v>CM00-10-14-001</v>
          </cell>
          <cell r="F7837" t="str">
            <v>ОВКВ. Вентилятор радиальный с производительностью до 4 тыс. м3/ч</v>
          </cell>
          <cell r="G7837" t="str">
            <v>HVAC. Radial fan, capacity up to 4 000 m3/h</v>
          </cell>
          <cell r="H7837" t="str">
            <v>шт.</v>
          </cell>
          <cell r="I7837" t="str">
            <v>pcs.</v>
          </cell>
          <cell r="J7837">
            <v>0</v>
          </cell>
          <cell r="K7837">
            <v>0</v>
          </cell>
          <cell r="L7837" t="str">
            <v>KQ-98-00</v>
          </cell>
          <cell r="M7837" t="str">
            <v>ПНР, без ед. изм.</v>
          </cell>
          <cell r="N7837">
            <v>0</v>
          </cell>
          <cell r="O7837" t="str">
            <v>KQ-98-10</v>
          </cell>
          <cell r="P7837" t="str">
            <v>Индивидуальные испытания ОВКВ, шт.</v>
          </cell>
          <cell r="Q7837">
            <v>1</v>
          </cell>
        </row>
        <row r="7838">
          <cell r="E7838" t="str">
            <v>CM00-10-14-002</v>
          </cell>
          <cell r="F7838" t="str">
            <v>ОВКВ. Вентилятор радиальный с производительностью от 4 до 10 тыс. м3/ч</v>
          </cell>
          <cell r="G7838" t="str">
            <v>HVAC. Radial fan, capacity from 4 000 to 10 000 m3/h</v>
          </cell>
          <cell r="H7838" t="str">
            <v>шт.</v>
          </cell>
          <cell r="I7838" t="str">
            <v>pcs.</v>
          </cell>
          <cell r="J7838">
            <v>0</v>
          </cell>
          <cell r="K7838">
            <v>0</v>
          </cell>
          <cell r="L7838" t="str">
            <v>KQ-98-00</v>
          </cell>
          <cell r="M7838" t="str">
            <v>ПНР, без ед. изм.</v>
          </cell>
          <cell r="N7838">
            <v>0</v>
          </cell>
          <cell r="O7838" t="str">
            <v>KQ-98-10</v>
          </cell>
          <cell r="P7838" t="str">
            <v>Индивидуальные испытания ОВКВ, шт.</v>
          </cell>
          <cell r="Q7838">
            <v>1</v>
          </cell>
        </row>
        <row r="7839">
          <cell r="E7839" t="str">
            <v>CM00-10-14-003</v>
          </cell>
          <cell r="F7839" t="str">
            <v>ОВКВ. Вентилятор радиальный с производительностью от 10 до 30 тыс. м3/ч</v>
          </cell>
          <cell r="G7839" t="str">
            <v>HVAC. Radial fan, capacity from 10 000 to 30 000 m3/h</v>
          </cell>
          <cell r="H7839" t="str">
            <v>шт.</v>
          </cell>
          <cell r="I7839" t="str">
            <v>pcs.</v>
          </cell>
          <cell r="J7839">
            <v>0</v>
          </cell>
          <cell r="K7839">
            <v>0</v>
          </cell>
          <cell r="L7839" t="str">
            <v>KQ-98-00</v>
          </cell>
          <cell r="M7839" t="str">
            <v>ПНР, без ед. изм.</v>
          </cell>
          <cell r="N7839">
            <v>0</v>
          </cell>
          <cell r="O7839" t="str">
            <v>KQ-98-10</v>
          </cell>
          <cell r="P7839" t="str">
            <v>Индивидуальные испытания ОВКВ, шт.</v>
          </cell>
          <cell r="Q7839">
            <v>1</v>
          </cell>
        </row>
        <row r="7840">
          <cell r="E7840" t="str">
            <v>CM00-10-14-004</v>
          </cell>
          <cell r="F7840" t="str">
            <v>ОВКВ. Вентилятор радиальный с производительностью от 30 до 50 тыс. м3/ч</v>
          </cell>
          <cell r="G7840" t="str">
            <v>HVAC. Radial fan, capacity from 30 000 to 50 000 m3/h</v>
          </cell>
          <cell r="H7840" t="str">
            <v>шт.</v>
          </cell>
          <cell r="I7840" t="str">
            <v>pcs.</v>
          </cell>
          <cell r="J7840">
            <v>0</v>
          </cell>
          <cell r="K7840">
            <v>0</v>
          </cell>
          <cell r="L7840" t="str">
            <v>KQ-98-00</v>
          </cell>
          <cell r="M7840" t="str">
            <v>ПНР, без ед. изм.</v>
          </cell>
          <cell r="N7840">
            <v>0</v>
          </cell>
          <cell r="O7840" t="str">
            <v>KQ-98-10</v>
          </cell>
          <cell r="P7840" t="str">
            <v>Индивидуальные испытания ОВКВ, шт.</v>
          </cell>
          <cell r="Q7840">
            <v>1</v>
          </cell>
        </row>
        <row r="7841">
          <cell r="E7841" t="str">
            <v>CM00-10-14-005</v>
          </cell>
          <cell r="F7841" t="str">
            <v>ОВКВ. Вентилятор радиальный с производительностью от 50 до 70 тыс. м3/ч</v>
          </cell>
          <cell r="G7841" t="str">
            <v>HVAC. Radial fan, capacity from 50 000 to 70 000 m3/h</v>
          </cell>
          <cell r="H7841" t="str">
            <v>шт.</v>
          </cell>
          <cell r="I7841" t="str">
            <v>pcs.</v>
          </cell>
          <cell r="J7841">
            <v>0</v>
          </cell>
          <cell r="K7841">
            <v>0</v>
          </cell>
          <cell r="L7841" t="str">
            <v>KQ-98-00</v>
          </cell>
          <cell r="M7841" t="str">
            <v>ПНР, без ед. изм.</v>
          </cell>
          <cell r="N7841">
            <v>0</v>
          </cell>
          <cell r="O7841" t="str">
            <v>KQ-98-10</v>
          </cell>
          <cell r="P7841" t="str">
            <v>Индивидуальные испытания ОВКВ, шт.</v>
          </cell>
          <cell r="Q7841">
            <v>1</v>
          </cell>
        </row>
        <row r="7842">
          <cell r="E7842" t="str">
            <v>CM00-10-14-006</v>
          </cell>
          <cell r="F7842" t="str">
            <v>ОВКВ. Вентилятор радиальный с производительностью свыше 70 тыс. м3/ч</v>
          </cell>
          <cell r="G7842" t="str">
            <v>HVAC. Radial fan, capacity over 70 000 m3/h</v>
          </cell>
          <cell r="H7842" t="str">
            <v>шт.</v>
          </cell>
          <cell r="I7842" t="str">
            <v>pcs.</v>
          </cell>
          <cell r="J7842">
            <v>0</v>
          </cell>
          <cell r="K7842">
            <v>0</v>
          </cell>
          <cell r="L7842" t="str">
            <v>KQ-98-00</v>
          </cell>
          <cell r="M7842" t="str">
            <v>ПНР, без ед. изм.</v>
          </cell>
          <cell r="N7842">
            <v>0</v>
          </cell>
          <cell r="O7842" t="str">
            <v>KQ-98-10</v>
          </cell>
          <cell r="P7842" t="str">
            <v>Индивидуальные испытания ОВКВ, шт.</v>
          </cell>
          <cell r="Q7842">
            <v>1</v>
          </cell>
        </row>
        <row r="7843">
          <cell r="E7843" t="str">
            <v>CM00-10-15</v>
          </cell>
          <cell r="F7843" t="str">
            <v>ОВКВ. Определение амплитуд виброперемещения и разработка мероприятий по доведению их значений до допустимого предела</v>
          </cell>
          <cell r="G7843" t="str">
            <v>HVAC. Determination of vibration displacement amplitudes and development of measures to bring their values to an acceptable limit</v>
          </cell>
        </row>
        <row r="7844">
          <cell r="E7844" t="str">
            <v>CM00-10-15-001</v>
          </cell>
          <cell r="F7844" t="str">
            <v xml:space="preserve"> ОВКВ. Определение амплитуд виброперемещения и разработка мероприятий по доведению их значений до допустимого предела</v>
          </cell>
          <cell r="G7844" t="str">
            <v xml:space="preserve"> HVAC. Determination of vibration displacement amplitudes and development of measures to bring their values to an acceptable limit</v>
          </cell>
          <cell r="H7844" t="str">
            <v>шт.</v>
          </cell>
          <cell r="I7844" t="str">
            <v>pcs.</v>
          </cell>
          <cell r="J7844">
            <v>0</v>
          </cell>
          <cell r="K7844">
            <v>0</v>
          </cell>
          <cell r="L7844" t="str">
            <v>KQ-98-00</v>
          </cell>
          <cell r="M7844" t="str">
            <v>ПНР, без ед. изм.</v>
          </cell>
          <cell r="N7844">
            <v>0</v>
          </cell>
          <cell r="O7844" t="str">
            <v>KQ-98-10</v>
          </cell>
          <cell r="P7844" t="str">
            <v>Индивидуальные испытания ОВКВ, шт.</v>
          </cell>
          <cell r="Q7844">
            <v>1</v>
          </cell>
        </row>
        <row r="7845">
          <cell r="E7845" t="str">
            <v>CM00-10-16</v>
          </cell>
          <cell r="F7845" t="str">
            <v>ОВКВ. Установки теплообменные</v>
          </cell>
          <cell r="G7845" t="str">
            <v>HVAC. Heat exchange units</v>
          </cell>
        </row>
        <row r="7846">
          <cell r="E7846" t="str">
            <v>CM00-10-16-001</v>
          </cell>
          <cell r="F7846" t="str">
            <v>ОВКВ. Установка теплообменная количество нагревателей до 3</v>
          </cell>
          <cell r="G7846" t="str">
            <v>HVAC. Heat exchange unit, number of heaters up to 3</v>
          </cell>
          <cell r="H7846" t="str">
            <v>шт.</v>
          </cell>
          <cell r="I7846" t="str">
            <v>pcs.</v>
          </cell>
          <cell r="J7846">
            <v>0</v>
          </cell>
          <cell r="K7846">
            <v>0</v>
          </cell>
          <cell r="L7846" t="str">
            <v>KQ-98-00</v>
          </cell>
          <cell r="M7846" t="str">
            <v>ПНР, без ед. изм.</v>
          </cell>
          <cell r="N7846">
            <v>0</v>
          </cell>
          <cell r="O7846" t="str">
            <v>KQ-98-10</v>
          </cell>
          <cell r="P7846" t="str">
            <v>Индивидуальные испытания ОВКВ, шт.</v>
          </cell>
          <cell r="Q7846">
            <v>1</v>
          </cell>
        </row>
        <row r="7847">
          <cell r="E7847" t="str">
            <v>CM00-10-16-002</v>
          </cell>
          <cell r="F7847" t="str">
            <v>ОВКВ. Установка теплообменная количество нагревателей от 3 до 12</v>
          </cell>
          <cell r="G7847" t="str">
            <v>HVAC. Heat exchange unit, number of heaters from 3 to 12</v>
          </cell>
          <cell r="H7847" t="str">
            <v>шт.</v>
          </cell>
          <cell r="I7847" t="str">
            <v>pcs.</v>
          </cell>
          <cell r="J7847">
            <v>0</v>
          </cell>
          <cell r="K7847">
            <v>0</v>
          </cell>
          <cell r="L7847" t="str">
            <v>KQ-98-00</v>
          </cell>
          <cell r="M7847" t="str">
            <v>ПНР, без ед. изм.</v>
          </cell>
          <cell r="N7847">
            <v>0</v>
          </cell>
          <cell r="O7847" t="str">
            <v>KQ-98-10</v>
          </cell>
          <cell r="P7847" t="str">
            <v>Индивидуальные испытания ОВКВ, шт.</v>
          </cell>
          <cell r="Q7847">
            <v>1</v>
          </cell>
        </row>
        <row r="7848">
          <cell r="E7848" t="str">
            <v>CM00-10-16-003</v>
          </cell>
          <cell r="F7848" t="str">
            <v>ОВКВ. Установка теплообменная количество нагревателей от 12 до 20</v>
          </cell>
          <cell r="G7848" t="str">
            <v>HVAC. Heat exchange unit, number of heaters from 12 to 20</v>
          </cell>
          <cell r="H7848" t="str">
            <v>шт.</v>
          </cell>
          <cell r="I7848" t="str">
            <v>pcs.</v>
          </cell>
          <cell r="J7848">
            <v>0</v>
          </cell>
          <cell r="K7848">
            <v>0</v>
          </cell>
          <cell r="L7848" t="str">
            <v>KQ-98-00</v>
          </cell>
          <cell r="M7848" t="str">
            <v>ПНР, без ед. изм.</v>
          </cell>
          <cell r="N7848">
            <v>0</v>
          </cell>
          <cell r="O7848" t="str">
            <v>KQ-98-10</v>
          </cell>
          <cell r="P7848" t="str">
            <v>Индивидуальные испытания ОВКВ, шт.</v>
          </cell>
          <cell r="Q7848">
            <v>1</v>
          </cell>
        </row>
        <row r="7849">
          <cell r="E7849" t="str">
            <v>CM00-10-16-004</v>
          </cell>
          <cell r="F7849" t="str">
            <v>ОВКВ. Установка теплообменная количество нагревателей свыше 20</v>
          </cell>
          <cell r="G7849" t="str">
            <v>HVAC. Heat exchange unit, number of heaters over 20</v>
          </cell>
          <cell r="H7849" t="str">
            <v>шт.</v>
          </cell>
          <cell r="I7849" t="str">
            <v>pcs.</v>
          </cell>
          <cell r="J7849">
            <v>0</v>
          </cell>
          <cell r="K7849">
            <v>0</v>
          </cell>
          <cell r="L7849" t="str">
            <v>KQ-98-00</v>
          </cell>
          <cell r="M7849" t="str">
            <v>ПНР, без ед. изм.</v>
          </cell>
          <cell r="N7849">
            <v>0</v>
          </cell>
          <cell r="O7849" t="str">
            <v>KQ-98-10</v>
          </cell>
          <cell r="P7849" t="str">
            <v>Индивидуальные испытания ОВКВ, шт.</v>
          </cell>
          <cell r="Q7849">
            <v>1</v>
          </cell>
        </row>
        <row r="7850">
          <cell r="E7850" t="str">
            <v>CM00-10-17</v>
          </cell>
          <cell r="F7850" t="str">
            <v>ОВКВ. Регулирующие элементы</v>
          </cell>
          <cell r="G7850" t="str">
            <v>HVAC. Control elements</v>
          </cell>
        </row>
        <row r="7851">
          <cell r="E7851" t="str">
            <v>CM00-10-17-001</v>
          </cell>
          <cell r="F7851" t="str">
            <v>ОВКВ. Клапан воздушный электрический</v>
          </cell>
          <cell r="G7851" t="str">
            <v>HVAC. Electrical air damper</v>
          </cell>
          <cell r="H7851" t="str">
            <v>шт.</v>
          </cell>
          <cell r="I7851" t="str">
            <v>pcs.</v>
          </cell>
          <cell r="J7851">
            <v>0</v>
          </cell>
          <cell r="K7851">
            <v>0</v>
          </cell>
          <cell r="L7851" t="str">
            <v>KQ-98-00</v>
          </cell>
          <cell r="M7851" t="str">
            <v>ПНР, без ед. изм.</v>
          </cell>
          <cell r="N7851">
            <v>0</v>
          </cell>
          <cell r="O7851" t="str">
            <v>KQ-98-10</v>
          </cell>
          <cell r="P7851" t="str">
            <v>Индивидуальные испытания ОВКВ, шт.</v>
          </cell>
          <cell r="Q7851">
            <v>1</v>
          </cell>
        </row>
        <row r="7852">
          <cell r="E7852" t="str">
            <v>CM00-10-17-002</v>
          </cell>
          <cell r="F7852" t="str">
            <v>ОВКВ. Регулятор расхода воздуха</v>
          </cell>
          <cell r="G7852" t="str">
            <v>HVAC. Air-flow controller</v>
          </cell>
          <cell r="H7852" t="str">
            <v>шт.</v>
          </cell>
          <cell r="I7852" t="str">
            <v>pcs.</v>
          </cell>
          <cell r="J7852">
            <v>0</v>
          </cell>
          <cell r="K7852">
            <v>0</v>
          </cell>
          <cell r="L7852" t="str">
            <v>KQ-98-00</v>
          </cell>
          <cell r="M7852" t="str">
            <v>ПНР, без ед. изм.</v>
          </cell>
          <cell r="N7852">
            <v>0</v>
          </cell>
          <cell r="O7852" t="str">
            <v>KQ-98-10</v>
          </cell>
          <cell r="P7852" t="str">
            <v>Индивидуальные испытания ОВКВ, шт.</v>
          </cell>
          <cell r="Q7852">
            <v>1</v>
          </cell>
        </row>
        <row r="7853">
          <cell r="E7853" t="str">
            <v>CM00-10-17-003</v>
          </cell>
          <cell r="F7853" t="str">
            <v>ОВКВ. Аппарат направляющий</v>
          </cell>
          <cell r="G7853" t="str">
            <v>HVAC. Guide vane</v>
          </cell>
          <cell r="H7853" t="str">
            <v>шт.</v>
          </cell>
          <cell r="I7853" t="str">
            <v>pcs.</v>
          </cell>
          <cell r="J7853">
            <v>0</v>
          </cell>
          <cell r="K7853">
            <v>0</v>
          </cell>
          <cell r="L7853" t="str">
            <v>KQ-98-00</v>
          </cell>
          <cell r="M7853" t="str">
            <v>ПНР, без ед. изм.</v>
          </cell>
          <cell r="N7853">
            <v>0</v>
          </cell>
          <cell r="O7853" t="str">
            <v>KQ-98-10</v>
          </cell>
          <cell r="P7853" t="str">
            <v>Индивидуальные испытания ОВКВ, шт.</v>
          </cell>
          <cell r="Q7853">
            <v>1</v>
          </cell>
        </row>
        <row r="7854">
          <cell r="E7854" t="str">
            <v>CM00-10-17-004</v>
          </cell>
          <cell r="F7854" t="str">
            <v>ОВКВ. Гидромуфта в комплекте с насосом</v>
          </cell>
          <cell r="G7854" t="str">
            <v>HVAC. Hydraulic coupling complete with a pump</v>
          </cell>
          <cell r="H7854" t="str">
            <v>шт.</v>
          </cell>
          <cell r="I7854" t="str">
            <v>pcs.</v>
          </cell>
          <cell r="J7854">
            <v>0</v>
          </cell>
          <cell r="K7854">
            <v>0</v>
          </cell>
          <cell r="L7854" t="str">
            <v>KQ-98-00</v>
          </cell>
          <cell r="M7854" t="str">
            <v>ПНР, без ед. изм.</v>
          </cell>
          <cell r="N7854">
            <v>0</v>
          </cell>
          <cell r="O7854" t="str">
            <v>KQ-98-10</v>
          </cell>
          <cell r="P7854" t="str">
            <v>Индивидуальные испытания ОВКВ, шт.</v>
          </cell>
          <cell r="Q7854">
            <v>1</v>
          </cell>
        </row>
        <row r="7855">
          <cell r="E7855" t="str">
            <v>CM00-10-17-005</v>
          </cell>
          <cell r="F7855" t="str">
            <v>ОВКВ. Муфта скольжения индукторная</v>
          </cell>
          <cell r="G7855" t="str">
            <v>HVAC. Induction slip coupling</v>
          </cell>
          <cell r="H7855" t="str">
            <v>шт.</v>
          </cell>
          <cell r="I7855" t="str">
            <v>pcs.</v>
          </cell>
          <cell r="J7855">
            <v>0</v>
          </cell>
          <cell r="K7855">
            <v>0</v>
          </cell>
          <cell r="L7855" t="str">
            <v>KQ-98-00</v>
          </cell>
          <cell r="M7855" t="str">
            <v>ПНР, без ед. изм.</v>
          </cell>
          <cell r="N7855">
            <v>0</v>
          </cell>
          <cell r="O7855" t="str">
            <v>KQ-98-10</v>
          </cell>
          <cell r="P7855" t="str">
            <v>Индивидуальные испытания ОВКВ, шт.</v>
          </cell>
          <cell r="Q7855">
            <v>1</v>
          </cell>
        </row>
        <row r="7856">
          <cell r="E7856" t="str">
            <v>CM00-10-17-006</v>
          </cell>
          <cell r="F7856" t="str">
            <v>ОВКВ. Клапан огнезадерживающий</v>
          </cell>
          <cell r="G7856" t="str">
            <v>HVAC. Fire damper</v>
          </cell>
          <cell r="H7856" t="str">
            <v>шт.</v>
          </cell>
          <cell r="I7856" t="str">
            <v>pcs.</v>
          </cell>
          <cell r="J7856">
            <v>0</v>
          </cell>
          <cell r="K7856">
            <v>0</v>
          </cell>
          <cell r="L7856" t="str">
            <v>KQ-98-00</v>
          </cell>
          <cell r="M7856" t="str">
            <v>ПНР, без ед. изм.</v>
          </cell>
          <cell r="N7856">
            <v>0</v>
          </cell>
          <cell r="O7856" t="str">
            <v>KQ-98-10</v>
          </cell>
          <cell r="P7856" t="str">
            <v>Индивидуальные испытания ОВКВ, шт.</v>
          </cell>
          <cell r="Q7856">
            <v>1</v>
          </cell>
        </row>
        <row r="7857">
          <cell r="E7857" t="str">
            <v>CM00-10-17-007</v>
          </cell>
          <cell r="F7857" t="str">
            <v>ОВКВ. Клапан избыточного давления</v>
          </cell>
          <cell r="G7857" t="str">
            <v>HVAC. Overpressure relief valve</v>
          </cell>
          <cell r="H7857" t="str">
            <v>шт.</v>
          </cell>
          <cell r="I7857" t="str">
            <v>pcs.</v>
          </cell>
          <cell r="J7857">
            <v>0</v>
          </cell>
          <cell r="K7857">
            <v>0</v>
          </cell>
          <cell r="L7857" t="str">
            <v>KQ-98-00</v>
          </cell>
          <cell r="M7857" t="str">
            <v>ПНР, без ед. изм.</v>
          </cell>
          <cell r="N7857">
            <v>0</v>
          </cell>
          <cell r="O7857" t="str">
            <v>KQ-98-10</v>
          </cell>
          <cell r="P7857" t="str">
            <v>Индивидуальные испытания ОВКВ, шт.</v>
          </cell>
          <cell r="Q7857">
            <v>1</v>
          </cell>
        </row>
        <row r="7858">
          <cell r="E7858" t="str">
            <v>CM00-10-17-008</v>
          </cell>
          <cell r="F7858" t="str">
            <v>ОВКВ. Клапан обратный</v>
          </cell>
          <cell r="G7858" t="str">
            <v>HVAC. Check valve</v>
          </cell>
          <cell r="H7858" t="str">
            <v>шт.</v>
          </cell>
          <cell r="I7858" t="str">
            <v>pcs.</v>
          </cell>
          <cell r="J7858">
            <v>0</v>
          </cell>
          <cell r="K7858">
            <v>0</v>
          </cell>
          <cell r="L7858" t="str">
            <v>KQ-98-00</v>
          </cell>
          <cell r="M7858" t="str">
            <v>ПНР, без ед. изм.</v>
          </cell>
          <cell r="N7858">
            <v>0</v>
          </cell>
          <cell r="O7858" t="str">
            <v>KQ-98-10</v>
          </cell>
          <cell r="P7858" t="str">
            <v>Индивидуальные испытания ОВКВ, шт.</v>
          </cell>
          <cell r="Q7858">
            <v>1</v>
          </cell>
        </row>
        <row r="7859">
          <cell r="E7859" t="str">
            <v>CM00-10-18</v>
          </cell>
          <cell r="F7859" t="str">
            <v>ОВКВ. Завеса воздушно-тепловая</v>
          </cell>
          <cell r="G7859" t="str">
            <v>HVAC. Hot air curtain</v>
          </cell>
        </row>
        <row r="7860">
          <cell r="E7860" t="str">
            <v>CM00-10-18-001</v>
          </cell>
          <cell r="F7860" t="str">
            <v>ОВКВ. Завеса воздушно-тепловая</v>
          </cell>
          <cell r="G7860" t="str">
            <v>HVAC. Hot air curtain</v>
          </cell>
          <cell r="H7860" t="str">
            <v>шт.</v>
          </cell>
          <cell r="I7860" t="str">
            <v>pcs.</v>
          </cell>
          <cell r="J7860">
            <v>0</v>
          </cell>
          <cell r="K7860">
            <v>0</v>
          </cell>
          <cell r="L7860" t="str">
            <v>KQ-98-00</v>
          </cell>
          <cell r="M7860" t="str">
            <v>ПНР, без ед. изм.</v>
          </cell>
          <cell r="N7860">
            <v>0</v>
          </cell>
          <cell r="O7860" t="str">
            <v>KQ-98-10</v>
          </cell>
          <cell r="P7860" t="str">
            <v>Индивидуальные испытания ОВКВ, шт.</v>
          </cell>
          <cell r="Q7860">
            <v>1</v>
          </cell>
        </row>
        <row r="7861">
          <cell r="E7861" t="str">
            <v>CM00-10-19</v>
          </cell>
          <cell r="F7861" t="str">
            <v>ОВКВ. Теплообменник-утилизатор</v>
          </cell>
          <cell r="G7861" t="str">
            <v>HVAC. Waste heat exchanger</v>
          </cell>
        </row>
        <row r="7862">
          <cell r="E7862" t="str">
            <v>CM00-10-19-001</v>
          </cell>
          <cell r="F7862" t="str">
            <v>ОВКВ. Теплообменник-утилизатор</v>
          </cell>
          <cell r="G7862" t="str">
            <v>HVAC. Waste heat exchanger</v>
          </cell>
          <cell r="H7862" t="str">
            <v>шт.</v>
          </cell>
          <cell r="I7862" t="str">
            <v>pcs.</v>
          </cell>
          <cell r="J7862">
            <v>0</v>
          </cell>
          <cell r="K7862">
            <v>0</v>
          </cell>
          <cell r="L7862" t="str">
            <v>KQ-98-00</v>
          </cell>
          <cell r="M7862" t="str">
            <v>ПНР, без ед. изм.</v>
          </cell>
          <cell r="N7862">
            <v>0</v>
          </cell>
          <cell r="O7862" t="str">
            <v>KQ-98-10</v>
          </cell>
          <cell r="P7862" t="str">
            <v>Индивидуальные испытания ОВКВ, шт.</v>
          </cell>
          <cell r="Q7862">
            <v>1</v>
          </cell>
        </row>
        <row r="7863">
          <cell r="E7863" t="str">
            <v>CM00-10-20</v>
          </cell>
          <cell r="F7863" t="str">
            <v>ОВКВ. Отсос местный</v>
          </cell>
          <cell r="G7863" t="str">
            <v>HVAC. Local exhaust</v>
          </cell>
        </row>
        <row r="7864">
          <cell r="E7864" t="str">
            <v>CM00-10-20-001</v>
          </cell>
          <cell r="F7864" t="str">
            <v>ОВКВ. Отсос местный</v>
          </cell>
          <cell r="G7864" t="str">
            <v>HVAC. Local exhaust</v>
          </cell>
          <cell r="H7864" t="str">
            <v>шт.</v>
          </cell>
          <cell r="I7864" t="str">
            <v>pcs.</v>
          </cell>
          <cell r="J7864">
            <v>0</v>
          </cell>
          <cell r="K7864">
            <v>0</v>
          </cell>
          <cell r="L7864" t="str">
            <v>KQ-98-00</v>
          </cell>
          <cell r="M7864" t="str">
            <v>ПНР, без ед. изм.</v>
          </cell>
          <cell r="N7864">
            <v>0</v>
          </cell>
          <cell r="O7864" t="str">
            <v>KQ-98-10</v>
          </cell>
          <cell r="P7864" t="str">
            <v>Индивидуальные испытания ОВКВ, шт.</v>
          </cell>
          <cell r="Q7864">
            <v>1</v>
          </cell>
        </row>
        <row r="7865">
          <cell r="E7865" t="str">
            <v>CM00-10-21</v>
          </cell>
          <cell r="F7865" t="str">
            <v>ОВКВ. Шахта вытяжная или дефлектор</v>
          </cell>
          <cell r="G7865" t="str">
            <v>HVAC. Exhaust shaft or deflector</v>
          </cell>
        </row>
        <row r="7866">
          <cell r="E7866" t="str">
            <v>CM00-10-21-001</v>
          </cell>
          <cell r="F7866" t="str">
            <v>ОВКВ. Шахта вытяжная или дефлектор</v>
          </cell>
          <cell r="G7866" t="str">
            <v>HVAC. Exhaust shaft or deflector</v>
          </cell>
          <cell r="H7866" t="str">
            <v>шт.</v>
          </cell>
          <cell r="I7866" t="str">
            <v>pcs.</v>
          </cell>
          <cell r="J7866">
            <v>0</v>
          </cell>
          <cell r="K7866">
            <v>0</v>
          </cell>
          <cell r="L7866" t="str">
            <v>KQ-98-00</v>
          </cell>
          <cell r="M7866" t="str">
            <v>ПНР, без ед. изм.</v>
          </cell>
          <cell r="N7866">
            <v>0</v>
          </cell>
          <cell r="O7866" t="str">
            <v>KQ-98-10</v>
          </cell>
          <cell r="P7866" t="str">
            <v>Индивидуальные испытания ОВКВ, шт.</v>
          </cell>
          <cell r="Q7866">
            <v>1</v>
          </cell>
        </row>
        <row r="7867">
          <cell r="E7867" t="str">
            <v>CM00-10-22</v>
          </cell>
          <cell r="F7867" t="str">
            <v>ОВКВ. Камера оросительная, работающая по адиабатическому процессу</v>
          </cell>
          <cell r="G7867" t="str">
            <v>HVAC. Spray chamber, working according to the adiabatic process</v>
          </cell>
        </row>
        <row r="7868">
          <cell r="E7868" t="str">
            <v>CM00-10-22-001</v>
          </cell>
          <cell r="F7868" t="str">
            <v>ОВКВ. Камера оросительная, работающая по адиабатическому процессу</v>
          </cell>
          <cell r="G7868" t="str">
            <v>HVAC. Spray chamber, working according to the adiabatic process</v>
          </cell>
          <cell r="H7868" t="str">
            <v>шт.</v>
          </cell>
          <cell r="I7868" t="str">
            <v>pcs.</v>
          </cell>
          <cell r="J7868">
            <v>0</v>
          </cell>
          <cell r="K7868">
            <v>0</v>
          </cell>
          <cell r="L7868" t="str">
            <v>KQ-98-00</v>
          </cell>
          <cell r="M7868" t="str">
            <v>ПНР, без ед. изм.</v>
          </cell>
          <cell r="N7868">
            <v>0</v>
          </cell>
          <cell r="O7868" t="str">
            <v>KQ-98-10</v>
          </cell>
          <cell r="P7868" t="str">
            <v>Индивидуальные испытания ОВКВ, шт.</v>
          </cell>
          <cell r="Q7868">
            <v>1</v>
          </cell>
        </row>
        <row r="7869">
          <cell r="E7869" t="str">
            <v>CM00-10-23</v>
          </cell>
          <cell r="F7869" t="str">
            <v>ОВКВ. Устройство увлажнения</v>
          </cell>
          <cell r="G7869" t="str">
            <v>HVAC. Humidifying device</v>
          </cell>
        </row>
        <row r="7870">
          <cell r="E7870" t="str">
            <v>CM00-10-23-001</v>
          </cell>
          <cell r="F7870" t="str">
            <v>ОВКВ. Устройство увлажнения</v>
          </cell>
          <cell r="G7870" t="str">
            <v>HVAC. Humidifying device</v>
          </cell>
          <cell r="H7870" t="str">
            <v>шт.</v>
          </cell>
          <cell r="I7870" t="str">
            <v>pcs.</v>
          </cell>
          <cell r="J7870">
            <v>0</v>
          </cell>
          <cell r="K7870">
            <v>0</v>
          </cell>
          <cell r="L7870" t="str">
            <v>KQ-98-00</v>
          </cell>
          <cell r="M7870" t="str">
            <v>ПНР, без ед. изм.</v>
          </cell>
          <cell r="N7870">
            <v>0</v>
          </cell>
          <cell r="O7870" t="str">
            <v>KQ-98-10</v>
          </cell>
          <cell r="P7870" t="str">
            <v>Индивидуальные испытания ОВКВ, шт.</v>
          </cell>
          <cell r="Q7870">
            <v>1</v>
          </cell>
        </row>
        <row r="7871">
          <cell r="E7871" t="str">
            <v>CM00-10-24</v>
          </cell>
          <cell r="F7871" t="str">
            <v>ОВКВ. Фильтрующие элементы</v>
          </cell>
          <cell r="G7871" t="str">
            <v>HVAC. Filtering elements</v>
          </cell>
        </row>
        <row r="7872">
          <cell r="E7872" t="str">
            <v>CM00-10-24-001</v>
          </cell>
          <cell r="F7872" t="str">
            <v>ОВКВ. Фильтр рамный/ячейковый кол-во ячеек до 24</v>
          </cell>
          <cell r="G7872" t="str">
            <v>HVAC. Frame/cell filter, number of cells up to 24</v>
          </cell>
          <cell r="H7872" t="str">
            <v>шт.</v>
          </cell>
          <cell r="I7872" t="str">
            <v>pcs.</v>
          </cell>
          <cell r="J7872">
            <v>0</v>
          </cell>
          <cell r="K7872">
            <v>0</v>
          </cell>
          <cell r="L7872" t="str">
            <v>KQ-98-00</v>
          </cell>
          <cell r="M7872" t="str">
            <v>ПНР, без ед. изм.</v>
          </cell>
          <cell r="N7872">
            <v>0</v>
          </cell>
          <cell r="O7872" t="str">
            <v>KQ-98-10</v>
          </cell>
          <cell r="P7872" t="str">
            <v>Индивидуальные испытания ОВКВ, шт.</v>
          </cell>
          <cell r="Q7872">
            <v>1</v>
          </cell>
        </row>
        <row r="7873">
          <cell r="E7873" t="str">
            <v>CM00-10-24-002</v>
          </cell>
          <cell r="F7873" t="str">
            <v>ОВКВ. Фильтр рамный/ячейковый кол-во ячеек от 24 до 48</v>
          </cell>
          <cell r="G7873" t="str">
            <v>HVAC. Frame/cell filter, number of cells from 24 to 48</v>
          </cell>
          <cell r="H7873" t="str">
            <v>шт.</v>
          </cell>
          <cell r="I7873" t="str">
            <v>pcs.</v>
          </cell>
          <cell r="J7873">
            <v>0</v>
          </cell>
          <cell r="K7873">
            <v>0</v>
          </cell>
          <cell r="L7873" t="str">
            <v>KQ-98-00</v>
          </cell>
          <cell r="M7873" t="str">
            <v>ПНР, без ед. изм.</v>
          </cell>
          <cell r="N7873">
            <v>0</v>
          </cell>
          <cell r="O7873" t="str">
            <v>KQ-98-10</v>
          </cell>
          <cell r="P7873" t="str">
            <v>Индивидуальные испытания ОВКВ, шт.</v>
          </cell>
          <cell r="Q7873">
            <v>1</v>
          </cell>
        </row>
        <row r="7874">
          <cell r="E7874" t="str">
            <v>CM00-10-24-003</v>
          </cell>
          <cell r="F7874" t="str">
            <v>ОВКВ. Фильтр рамный/ячейковый кол-во ячеек от 48 до 96</v>
          </cell>
          <cell r="G7874" t="str">
            <v>HVAC. Frame/cell filter, number of cells from 48 to 96</v>
          </cell>
          <cell r="H7874" t="str">
            <v>шт.</v>
          </cell>
          <cell r="I7874" t="str">
            <v>pcs.</v>
          </cell>
          <cell r="J7874">
            <v>0</v>
          </cell>
          <cell r="K7874">
            <v>0</v>
          </cell>
          <cell r="L7874" t="str">
            <v>KQ-98-00</v>
          </cell>
          <cell r="M7874" t="str">
            <v>ПНР, без ед. изм.</v>
          </cell>
          <cell r="N7874">
            <v>0</v>
          </cell>
          <cell r="O7874" t="str">
            <v>KQ-98-10</v>
          </cell>
          <cell r="P7874" t="str">
            <v>Индивидуальные испытания ОВКВ, шт.</v>
          </cell>
          <cell r="Q7874">
            <v>1</v>
          </cell>
        </row>
        <row r="7875">
          <cell r="E7875" t="str">
            <v>CM00-10-24-004</v>
          </cell>
          <cell r="F7875" t="str">
            <v>ОВКВ. Фильтр рамный/ячейковый кол-во ячеек свыше 96</v>
          </cell>
          <cell r="G7875" t="str">
            <v>HVAC. Frame/cell filter, number of cells over 96</v>
          </cell>
          <cell r="H7875" t="str">
            <v>шт.</v>
          </cell>
          <cell r="I7875" t="str">
            <v>pcs.</v>
          </cell>
          <cell r="J7875">
            <v>0</v>
          </cell>
          <cell r="K7875">
            <v>0</v>
          </cell>
          <cell r="L7875" t="str">
            <v>KQ-98-00</v>
          </cell>
          <cell r="M7875" t="str">
            <v>ПНР, без ед. изм.</v>
          </cell>
          <cell r="N7875">
            <v>0</v>
          </cell>
          <cell r="O7875" t="str">
            <v>KQ-98-10</v>
          </cell>
          <cell r="P7875" t="str">
            <v>Индивидуальные испытания ОВКВ, шт.</v>
          </cell>
          <cell r="Q7875">
            <v>1</v>
          </cell>
        </row>
        <row r="7876">
          <cell r="E7876" t="str">
            <v>CM00-10-24-005</v>
          </cell>
          <cell r="F7876" t="str">
            <v>ОВКВ. Фильтр масляный рулонный</v>
          </cell>
          <cell r="G7876" t="str">
            <v>HVAC. Oil roll filter</v>
          </cell>
          <cell r="H7876" t="str">
            <v>шт.</v>
          </cell>
          <cell r="I7876" t="str">
            <v>pcs.</v>
          </cell>
          <cell r="J7876">
            <v>0</v>
          </cell>
          <cell r="K7876">
            <v>0</v>
          </cell>
          <cell r="L7876" t="str">
            <v>KQ-98-00</v>
          </cell>
          <cell r="M7876" t="str">
            <v>ПНР, без ед. изм.</v>
          </cell>
          <cell r="N7876">
            <v>0</v>
          </cell>
          <cell r="O7876" t="str">
            <v>KQ-98-10</v>
          </cell>
          <cell r="P7876" t="str">
            <v>Индивидуальные испытания ОВКВ, шт.</v>
          </cell>
          <cell r="Q7876">
            <v>1</v>
          </cell>
        </row>
        <row r="7877">
          <cell r="E7877" t="str">
            <v>CM00-10-24-006</v>
          </cell>
          <cell r="F7877" t="str">
            <v>ОВКВ. Фильтр рукавный</v>
          </cell>
          <cell r="G7877" t="str">
            <v>HVAC. Bag Filter</v>
          </cell>
          <cell r="H7877" t="str">
            <v>шт.</v>
          </cell>
          <cell r="I7877" t="str">
            <v>pcs.</v>
          </cell>
          <cell r="J7877">
            <v>0</v>
          </cell>
          <cell r="K7877">
            <v>0</v>
          </cell>
          <cell r="L7877" t="str">
            <v>KQ-98-00</v>
          </cell>
          <cell r="M7877" t="str">
            <v>ПНР, без ед. изм.</v>
          </cell>
          <cell r="N7877">
            <v>0</v>
          </cell>
          <cell r="O7877" t="str">
            <v>KQ-98-10</v>
          </cell>
          <cell r="P7877" t="str">
            <v>Индивидуальные испытания ОВКВ, шт.</v>
          </cell>
          <cell r="Q7877">
            <v>1</v>
          </cell>
        </row>
        <row r="7878">
          <cell r="E7878" t="str">
            <v>CM00-10-30</v>
          </cell>
          <cell r="F7878" t="str">
            <v>ОВКВ. Установки кондиционирования центральные</v>
          </cell>
          <cell r="G7878" t="str">
            <v>HVAC. Central air conditioning units</v>
          </cell>
        </row>
        <row r="7879">
          <cell r="E7879" t="str">
            <v>CM00-10-30-001</v>
          </cell>
          <cell r="F7879" t="str">
            <v>ОВКВ. Установка кондиционирования центральная с подачей до 10 тыс. м3/ч</v>
          </cell>
          <cell r="G7879" t="str">
            <v>HVAC. Central air conditioning unit with delivery up to 10 000 m3/h</v>
          </cell>
          <cell r="H7879" t="str">
            <v>шт.</v>
          </cell>
          <cell r="I7879" t="str">
            <v>pcs.</v>
          </cell>
          <cell r="J7879">
            <v>0</v>
          </cell>
          <cell r="K7879">
            <v>0</v>
          </cell>
          <cell r="L7879" t="str">
            <v>KQ-98-00</v>
          </cell>
          <cell r="M7879" t="str">
            <v>ПНР, без ед. изм.</v>
          </cell>
          <cell r="N7879">
            <v>0</v>
          </cell>
          <cell r="O7879" t="str">
            <v>KQ-98-10</v>
          </cell>
          <cell r="P7879" t="str">
            <v>Индивидуальные испытания ОВКВ, шт.</v>
          </cell>
          <cell r="Q7879">
            <v>1</v>
          </cell>
        </row>
        <row r="7880">
          <cell r="E7880" t="str">
            <v>CM00-10-30-002</v>
          </cell>
          <cell r="F7880" t="str">
            <v>ОВКВ. Установка кондиционирования центральная с подачей от 10 до 40 тыс. м3/ч</v>
          </cell>
          <cell r="G7880" t="str">
            <v>HVAC. Central air conditioning unit with delivery from 10 000 to 40 000 m3/h</v>
          </cell>
          <cell r="H7880" t="str">
            <v>шт.</v>
          </cell>
          <cell r="I7880" t="str">
            <v>pcs.</v>
          </cell>
          <cell r="J7880">
            <v>0</v>
          </cell>
          <cell r="K7880">
            <v>0</v>
          </cell>
          <cell r="L7880" t="str">
            <v>KQ-98-00</v>
          </cell>
          <cell r="M7880" t="str">
            <v>ПНР, без ед. изм.</v>
          </cell>
          <cell r="N7880">
            <v>0</v>
          </cell>
          <cell r="O7880" t="str">
            <v>KQ-98-10</v>
          </cell>
          <cell r="P7880" t="str">
            <v>Индивидуальные испытания ОВКВ, шт.</v>
          </cell>
          <cell r="Q7880">
            <v>1</v>
          </cell>
        </row>
        <row r="7881">
          <cell r="E7881" t="str">
            <v>CM00-10-30-003</v>
          </cell>
          <cell r="F7881" t="str">
            <v>ОВКВ. Установка кондиционирования центральная с подачей от 40 до 100 тыс. м3/ч</v>
          </cell>
          <cell r="G7881" t="str">
            <v>HVAC. Central air conditioning unit with delivery from 40 000 to 100 000 m3/h</v>
          </cell>
          <cell r="H7881" t="str">
            <v>шт.</v>
          </cell>
          <cell r="I7881" t="str">
            <v>pcs.</v>
          </cell>
          <cell r="J7881">
            <v>0</v>
          </cell>
          <cell r="K7881">
            <v>0</v>
          </cell>
          <cell r="L7881" t="str">
            <v>KQ-98-00</v>
          </cell>
          <cell r="M7881" t="str">
            <v>ПНР, без ед. изм.</v>
          </cell>
          <cell r="N7881">
            <v>0</v>
          </cell>
          <cell r="O7881" t="str">
            <v>KQ-98-10</v>
          </cell>
          <cell r="P7881" t="str">
            <v>Индивидуальные испытания ОВКВ, шт.</v>
          </cell>
          <cell r="Q7881">
            <v>1</v>
          </cell>
        </row>
        <row r="7882">
          <cell r="E7882" t="str">
            <v>CM00-10-30-004</v>
          </cell>
          <cell r="F7882" t="str">
            <v>ОВКВ. Установка кондиционирования центральная с подачей от 100 до 200 тыс. м3/ч</v>
          </cell>
          <cell r="G7882" t="str">
            <v>HVAC. Central air conditioning unit with delivery from 100 000 to 200 000 m3/h</v>
          </cell>
          <cell r="H7882" t="str">
            <v>шт.</v>
          </cell>
          <cell r="I7882" t="str">
            <v>pcs.</v>
          </cell>
          <cell r="J7882">
            <v>0</v>
          </cell>
          <cell r="K7882">
            <v>0</v>
          </cell>
          <cell r="L7882" t="str">
            <v>KQ-98-00</v>
          </cell>
          <cell r="M7882" t="str">
            <v>ПНР, без ед. изм.</v>
          </cell>
          <cell r="N7882">
            <v>0</v>
          </cell>
          <cell r="O7882" t="str">
            <v>KQ-98-10</v>
          </cell>
          <cell r="P7882" t="str">
            <v>Индивидуальные испытания ОВКВ, шт.</v>
          </cell>
          <cell r="Q7882">
            <v>1</v>
          </cell>
        </row>
        <row r="7883">
          <cell r="E7883" t="str">
            <v>CM00-10-30-005</v>
          </cell>
          <cell r="F7883" t="str">
            <v>ОВКВ. Установка кондиционирования центральная с подачей от 200 до 300 тыс. м3/ч</v>
          </cell>
          <cell r="G7883" t="str">
            <v>HVAC. Central air conditioning unit with delivery from 200 000 to 300 000 m3/h</v>
          </cell>
          <cell r="H7883" t="str">
            <v>шт.</v>
          </cell>
          <cell r="I7883" t="str">
            <v>pcs.</v>
          </cell>
          <cell r="J7883">
            <v>0</v>
          </cell>
          <cell r="K7883">
            <v>0</v>
          </cell>
          <cell r="L7883" t="str">
            <v>KQ-98-00</v>
          </cell>
          <cell r="M7883" t="str">
            <v>ПНР, без ед. изм.</v>
          </cell>
          <cell r="N7883">
            <v>0</v>
          </cell>
          <cell r="O7883" t="str">
            <v>KQ-98-10</v>
          </cell>
          <cell r="P7883" t="str">
            <v>Индивидуальные испытания ОВКВ, шт.</v>
          </cell>
          <cell r="Q7883">
            <v>1</v>
          </cell>
        </row>
        <row r="7884">
          <cell r="E7884" t="str">
            <v>CM00-10-31</v>
          </cell>
          <cell r="F7884" t="str">
            <v>ОВКВ. Установки кондиционирования местные (автономные)</v>
          </cell>
          <cell r="G7884" t="str">
            <v>HVAC. Local air conditioning units (standalone)</v>
          </cell>
        </row>
        <row r="7885">
          <cell r="E7885" t="str">
            <v>CM00-10-31-001</v>
          </cell>
          <cell r="F7885" t="str">
            <v>ОВКВ. Установка кондиционирования местная (автономная) с подачей до 1 тыс. м3/ч</v>
          </cell>
          <cell r="G7885" t="str">
            <v>HVAC. Local air conditioning unit (standalone) with delivery up to 1 000 m3/h</v>
          </cell>
          <cell r="H7885" t="str">
            <v>шт.</v>
          </cell>
          <cell r="I7885" t="str">
            <v>pcs.</v>
          </cell>
          <cell r="J7885">
            <v>0</v>
          </cell>
          <cell r="K7885">
            <v>0</v>
          </cell>
          <cell r="L7885" t="str">
            <v>KQ-98-00</v>
          </cell>
          <cell r="M7885" t="str">
            <v>ПНР, без ед. изм.</v>
          </cell>
          <cell r="N7885">
            <v>0</v>
          </cell>
          <cell r="O7885" t="str">
            <v>KQ-98-10</v>
          </cell>
          <cell r="P7885" t="str">
            <v>Индивидуальные испытания ОВКВ, шт.</v>
          </cell>
          <cell r="Q7885">
            <v>1</v>
          </cell>
        </row>
        <row r="7886">
          <cell r="E7886" t="str">
            <v>CM00-10-31-002</v>
          </cell>
          <cell r="F7886" t="str">
            <v>ОВКВ. Установка кондиционирования местная (автономная) с подачей от 1 до 3,5 тыс. м3/ч</v>
          </cell>
          <cell r="G7886" t="str">
            <v>HVAC. Local air conditioning unit (standalone) with delivery from 1 000 to 3 500 m3/h</v>
          </cell>
          <cell r="H7886" t="str">
            <v>шт.</v>
          </cell>
          <cell r="I7886" t="str">
            <v>pcs.</v>
          </cell>
          <cell r="J7886">
            <v>0</v>
          </cell>
          <cell r="K7886">
            <v>0</v>
          </cell>
          <cell r="L7886" t="str">
            <v>KQ-98-00</v>
          </cell>
          <cell r="M7886" t="str">
            <v>ПНР, без ед. изм.</v>
          </cell>
          <cell r="N7886">
            <v>0</v>
          </cell>
          <cell r="O7886" t="str">
            <v>KQ-98-10</v>
          </cell>
          <cell r="P7886" t="str">
            <v>Индивидуальные испытания ОВКВ, шт.</v>
          </cell>
          <cell r="Q7886">
            <v>1</v>
          </cell>
        </row>
        <row r="7887">
          <cell r="E7887" t="str">
            <v>CM00-10-31-003</v>
          </cell>
          <cell r="F7887" t="str">
            <v>ОВКВ. Установка кондиционирования местная (автономная) с подачей от 3,5 до 8 тыс. м3/ч</v>
          </cell>
          <cell r="G7887" t="str">
            <v>HVAC. Local air conditioning unit (standalone) with delivery from 3 500 to 8 000 m3/h</v>
          </cell>
          <cell r="H7887" t="str">
            <v>шт.</v>
          </cell>
          <cell r="I7887" t="str">
            <v>pcs.</v>
          </cell>
          <cell r="J7887">
            <v>0</v>
          </cell>
          <cell r="K7887">
            <v>0</v>
          </cell>
          <cell r="L7887" t="str">
            <v>KQ-98-00</v>
          </cell>
          <cell r="M7887" t="str">
            <v>ПНР, без ед. изм.</v>
          </cell>
          <cell r="N7887">
            <v>0</v>
          </cell>
          <cell r="O7887" t="str">
            <v>KQ-98-10</v>
          </cell>
          <cell r="P7887" t="str">
            <v>Индивидуальные испытания ОВКВ, шт.</v>
          </cell>
          <cell r="Q7887">
            <v>1</v>
          </cell>
        </row>
        <row r="7888">
          <cell r="E7888" t="str">
            <v>CM00-10-31-004</v>
          </cell>
          <cell r="F7888" t="str">
            <v>ОВКВ. Установка кондиционирования местная (автономная) с подачей свыше 8 тыс. м3/ч</v>
          </cell>
          <cell r="G7888" t="str">
            <v>HVAC. Local air conditioning unit (standalone) with delivery over 8 000 m3/h</v>
          </cell>
          <cell r="H7888" t="str">
            <v>шт.</v>
          </cell>
          <cell r="I7888" t="str">
            <v>pcs.</v>
          </cell>
          <cell r="J7888">
            <v>0</v>
          </cell>
          <cell r="K7888">
            <v>0</v>
          </cell>
          <cell r="L7888" t="str">
            <v>KQ-98-00</v>
          </cell>
          <cell r="M7888" t="str">
            <v>ПНР, без ед. изм.</v>
          </cell>
          <cell r="N7888">
            <v>0</v>
          </cell>
          <cell r="O7888" t="str">
            <v>KQ-98-10</v>
          </cell>
          <cell r="P7888" t="str">
            <v>Индивидуальные испытания ОВКВ, шт.</v>
          </cell>
          <cell r="Q7888">
            <v>1</v>
          </cell>
        </row>
        <row r="7889">
          <cell r="E7889" t="str">
            <v>CM00-10-32</v>
          </cell>
          <cell r="F7889" t="str">
            <v>ОВКВ. Установки кондиционирования местные (неавтономные)</v>
          </cell>
          <cell r="G7889" t="str">
            <v>HVAC. Local air conditioning units (online)</v>
          </cell>
        </row>
        <row r="7890">
          <cell r="E7890" t="str">
            <v>CM00-10-32-001</v>
          </cell>
          <cell r="F7890" t="str">
            <v>ОВКВ. Установка кондиционирования местная (неавтономная)</v>
          </cell>
          <cell r="G7890" t="str">
            <v>HVAC. Local air conditioning unit (online)</v>
          </cell>
          <cell r="H7890" t="str">
            <v>шт.</v>
          </cell>
          <cell r="I7890" t="str">
            <v>pcs.</v>
          </cell>
          <cell r="J7890">
            <v>0</v>
          </cell>
          <cell r="K7890">
            <v>0</v>
          </cell>
          <cell r="L7890" t="str">
            <v>KQ-98-00</v>
          </cell>
          <cell r="M7890" t="str">
            <v>ПНР, без ед. изм.</v>
          </cell>
          <cell r="N7890">
            <v>0</v>
          </cell>
          <cell r="O7890" t="str">
            <v>KQ-98-10</v>
          </cell>
          <cell r="P7890" t="str">
            <v>Индивидуальные испытания ОВКВ, шт.</v>
          </cell>
          <cell r="Q7890">
            <v>1</v>
          </cell>
        </row>
        <row r="7891">
          <cell r="E7891" t="str">
            <v>CM00-10-33</v>
          </cell>
          <cell r="F7891" t="str">
            <v>ОВКВ. Согласователи работы кондиционеров</v>
          </cell>
          <cell r="G7891" t="str">
            <v>HVAC. Air conditioner coordinators</v>
          </cell>
        </row>
        <row r="7892">
          <cell r="E7892" t="str">
            <v>CM00-10-33-001</v>
          </cell>
          <cell r="F7892" t="str">
            <v>ОВКВ. Согласователь работы до 2 кондиционеров</v>
          </cell>
          <cell r="G7892" t="str">
            <v>HVAC. Coordinator for up to 2 air conditioners</v>
          </cell>
          <cell r="H7892" t="str">
            <v>шт.</v>
          </cell>
          <cell r="I7892" t="str">
            <v>pcs.</v>
          </cell>
          <cell r="J7892">
            <v>0</v>
          </cell>
          <cell r="K7892">
            <v>0</v>
          </cell>
          <cell r="L7892" t="str">
            <v>KQ-98-00</v>
          </cell>
          <cell r="M7892" t="str">
            <v>ПНР, без ед. изм.</v>
          </cell>
          <cell r="N7892">
            <v>0</v>
          </cell>
          <cell r="O7892" t="str">
            <v>KQ-98-10</v>
          </cell>
          <cell r="P7892" t="str">
            <v>Индивидуальные испытания ОВКВ, шт.</v>
          </cell>
          <cell r="Q7892">
            <v>1</v>
          </cell>
        </row>
        <row r="7893">
          <cell r="E7893" t="str">
            <v>CM00-10-33-002</v>
          </cell>
          <cell r="F7893" t="str">
            <v>ОВКВ. Согласователь работы от 3 до 5 кондиционеров</v>
          </cell>
          <cell r="G7893" t="str">
            <v>HVAC. Coordinator of operation from 3 to 5 air conditioners</v>
          </cell>
          <cell r="H7893" t="str">
            <v>шт.</v>
          </cell>
          <cell r="I7893" t="str">
            <v>pcs.</v>
          </cell>
          <cell r="J7893">
            <v>0</v>
          </cell>
          <cell r="K7893">
            <v>0</v>
          </cell>
          <cell r="L7893" t="str">
            <v>KQ-98-00</v>
          </cell>
          <cell r="M7893" t="str">
            <v>ПНР, без ед. изм.</v>
          </cell>
          <cell r="N7893">
            <v>0</v>
          </cell>
          <cell r="O7893" t="str">
            <v>KQ-98-10</v>
          </cell>
          <cell r="P7893" t="str">
            <v>Индивидуальные испытания ОВКВ, шт.</v>
          </cell>
          <cell r="Q7893">
            <v>1</v>
          </cell>
        </row>
        <row r="7894">
          <cell r="E7894" t="str">
            <v>CM00-10-33-003</v>
          </cell>
          <cell r="F7894" t="str">
            <v>ОВКВ. Согласователь работы более 5 кондиционеров</v>
          </cell>
          <cell r="G7894" t="str">
            <v>HVAC. Coordinator for more than 5 air conditioners</v>
          </cell>
          <cell r="H7894" t="str">
            <v>шт.</v>
          </cell>
          <cell r="I7894" t="str">
            <v>pcs.</v>
          </cell>
          <cell r="J7894">
            <v>0</v>
          </cell>
          <cell r="K7894">
            <v>0</v>
          </cell>
          <cell r="L7894" t="str">
            <v>KQ-98-00</v>
          </cell>
          <cell r="M7894" t="str">
            <v>ПНР, без ед. изм.</v>
          </cell>
          <cell r="N7894">
            <v>0</v>
          </cell>
          <cell r="O7894" t="str">
            <v>KQ-98-10</v>
          </cell>
          <cell r="P7894" t="str">
            <v>Индивидуальные испытания ОВКВ, шт.</v>
          </cell>
          <cell r="Q7894">
            <v>1</v>
          </cell>
        </row>
        <row r="7895">
          <cell r="E7895" t="str">
            <v>CM00-10-40</v>
          </cell>
          <cell r="F7895" t="str">
            <v>ОВКВ. Холодильные установки</v>
          </cell>
          <cell r="G7895" t="str">
            <v>HVAC. Chillers</v>
          </cell>
        </row>
        <row r="7896">
          <cell r="E7896" t="str">
            <v>CM00-10-40-001</v>
          </cell>
          <cell r="F7896" t="str">
            <v>ОВКВ. Холодильная установка холодопроизводительностью до 47 кВт</v>
          </cell>
          <cell r="G7896" t="str">
            <v>HVAC. Chiller, cooling capacity up to 47 kW</v>
          </cell>
          <cell r="H7896" t="str">
            <v>шт.</v>
          </cell>
          <cell r="I7896" t="str">
            <v>pcs.</v>
          </cell>
          <cell r="J7896">
            <v>0</v>
          </cell>
          <cell r="K7896">
            <v>0</v>
          </cell>
          <cell r="L7896" t="str">
            <v>KQ-98-00</v>
          </cell>
          <cell r="M7896" t="str">
            <v>ПНР, без ед. изм.</v>
          </cell>
          <cell r="N7896">
            <v>0</v>
          </cell>
          <cell r="O7896" t="str">
            <v>KQ-98-10</v>
          </cell>
          <cell r="P7896" t="str">
            <v>Индивидуальные испытания ОВКВ, шт.</v>
          </cell>
          <cell r="Q7896">
            <v>1</v>
          </cell>
        </row>
        <row r="7897">
          <cell r="E7897" t="str">
            <v>CM00-10-40-002</v>
          </cell>
          <cell r="F7897" t="str">
            <v>ОВКВ. Холодильная установка холодопроизводительностью от 47 до 70 кВт</v>
          </cell>
          <cell r="G7897" t="str">
            <v>HVAC. Chiller, cooling capacity from 47 to70 kW</v>
          </cell>
          <cell r="H7897" t="str">
            <v>шт.</v>
          </cell>
          <cell r="I7897" t="str">
            <v>pcs.</v>
          </cell>
          <cell r="J7897">
            <v>0</v>
          </cell>
          <cell r="K7897">
            <v>0</v>
          </cell>
          <cell r="L7897" t="str">
            <v>KQ-98-00</v>
          </cell>
          <cell r="M7897" t="str">
            <v>ПНР, без ед. изм.</v>
          </cell>
          <cell r="N7897">
            <v>0</v>
          </cell>
          <cell r="O7897" t="str">
            <v>KQ-98-10</v>
          </cell>
          <cell r="P7897" t="str">
            <v>Индивидуальные испытания ОВКВ, шт.</v>
          </cell>
          <cell r="Q7897">
            <v>1</v>
          </cell>
        </row>
        <row r="7898">
          <cell r="E7898" t="str">
            <v>CM00-10-40-003</v>
          </cell>
          <cell r="F7898" t="str">
            <v>ОВКВ. Холодильная установка холодопроизводительностью от 70 до 105 кВт</v>
          </cell>
          <cell r="G7898" t="str">
            <v>HVAC. Chiller, cooling capacity from 70 to 105 kW</v>
          </cell>
          <cell r="H7898" t="str">
            <v>шт.</v>
          </cell>
          <cell r="I7898" t="str">
            <v>pcs.</v>
          </cell>
          <cell r="J7898">
            <v>0</v>
          </cell>
          <cell r="K7898">
            <v>0</v>
          </cell>
          <cell r="L7898" t="str">
            <v>KQ-98-00</v>
          </cell>
          <cell r="M7898" t="str">
            <v>ПНР, без ед. изм.</v>
          </cell>
          <cell r="N7898">
            <v>0</v>
          </cell>
          <cell r="O7898" t="str">
            <v>KQ-98-10</v>
          </cell>
          <cell r="P7898" t="str">
            <v>Индивидуальные испытания ОВКВ, шт.</v>
          </cell>
          <cell r="Q7898">
            <v>1</v>
          </cell>
        </row>
        <row r="7899">
          <cell r="E7899" t="str">
            <v>CM00-10-40-004</v>
          </cell>
          <cell r="F7899" t="str">
            <v>ОВКВ. Холодильная установка холодопроизводительностью от 105 до 175 кВт</v>
          </cell>
          <cell r="G7899" t="str">
            <v>HVAC. Chiller, cooling capacity from 105 to 175 kW</v>
          </cell>
          <cell r="H7899" t="str">
            <v>шт.</v>
          </cell>
          <cell r="I7899" t="str">
            <v>pcs.</v>
          </cell>
          <cell r="J7899">
            <v>0</v>
          </cell>
          <cell r="K7899">
            <v>0</v>
          </cell>
          <cell r="L7899" t="str">
            <v>KQ-98-00</v>
          </cell>
          <cell r="M7899" t="str">
            <v>ПНР, без ед. изм.</v>
          </cell>
          <cell r="N7899">
            <v>0</v>
          </cell>
          <cell r="O7899" t="str">
            <v>KQ-98-10</v>
          </cell>
          <cell r="P7899" t="str">
            <v>Индивидуальные испытания ОВКВ, шт.</v>
          </cell>
          <cell r="Q7899">
            <v>1</v>
          </cell>
        </row>
        <row r="7900">
          <cell r="E7900" t="str">
            <v>CM00-10-40-005</v>
          </cell>
          <cell r="F7900" t="str">
            <v>ОВКВ. Холодильная установка холодопроизводительностью от 175 до 291 кВт</v>
          </cell>
          <cell r="G7900" t="str">
            <v>HVAC. Chiller, cooling capacity from 175 to 291 kW</v>
          </cell>
          <cell r="H7900" t="str">
            <v>шт.</v>
          </cell>
          <cell r="I7900" t="str">
            <v>pcs.</v>
          </cell>
          <cell r="J7900">
            <v>0</v>
          </cell>
          <cell r="K7900">
            <v>0</v>
          </cell>
          <cell r="L7900" t="str">
            <v>KQ-98-00</v>
          </cell>
          <cell r="M7900" t="str">
            <v>ПНР, без ед. изм.</v>
          </cell>
          <cell r="N7900">
            <v>0</v>
          </cell>
          <cell r="O7900" t="str">
            <v>KQ-98-10</v>
          </cell>
          <cell r="P7900" t="str">
            <v>Индивидуальные испытания ОВКВ, шт.</v>
          </cell>
          <cell r="Q7900">
            <v>1</v>
          </cell>
        </row>
        <row r="7901">
          <cell r="E7901" t="str">
            <v>CM00-10-40-006</v>
          </cell>
          <cell r="F7901" t="str">
            <v>ОВКВ. Холодильная установка холодопроизводительностью свыше 291 кВт</v>
          </cell>
          <cell r="G7901" t="str">
            <v>HVAC. Chiller, cooling capacity over 291 kW</v>
          </cell>
          <cell r="H7901" t="str">
            <v>шт.</v>
          </cell>
          <cell r="I7901" t="str">
            <v>pcs.</v>
          </cell>
          <cell r="J7901">
            <v>0</v>
          </cell>
          <cell r="K7901">
            <v>0</v>
          </cell>
          <cell r="L7901" t="str">
            <v>KQ-98-00</v>
          </cell>
          <cell r="M7901" t="str">
            <v>ПНР, без ед. изм.</v>
          </cell>
          <cell r="N7901">
            <v>0</v>
          </cell>
          <cell r="O7901" t="str">
            <v>KQ-98-10</v>
          </cell>
          <cell r="P7901" t="str">
            <v>Индивидуальные испытания ОВКВ, шт.</v>
          </cell>
          <cell r="Q7901">
            <v>1</v>
          </cell>
        </row>
        <row r="7902">
          <cell r="E7902" t="str">
            <v>CM00-11</v>
          </cell>
          <cell r="F7902" t="str">
            <v>СИСТЕМЫ ПОЖАРОТУШЕНИЯ</v>
          </cell>
          <cell r="G7902" t="str">
            <v>FIRE EXTINGUISHERS SYSTEMS</v>
          </cell>
        </row>
        <row r="7903">
          <cell r="E7903" t="str">
            <v>CM00-11-01</v>
          </cell>
          <cell r="F7903" t="str">
            <v>Автоматические установки водяного пожаротушения</v>
          </cell>
          <cell r="G7903" t="str">
            <v>Automatic water fire fighting units</v>
          </cell>
        </row>
        <row r="7904">
          <cell r="E7904" t="str">
            <v>CM00-11-01-001</v>
          </cell>
          <cell r="F7904" t="str">
            <v>Автоматическая установка водяного пожаротушения спринклерная (одно направление)</v>
          </cell>
          <cell r="G7904" t="str">
            <v>Automatic sprinkler water fire fighting unit (one direction)</v>
          </cell>
          <cell r="H7904" t="str">
            <v>шт.</v>
          </cell>
          <cell r="I7904" t="str">
            <v>pcs.</v>
          </cell>
          <cell r="J7904">
            <v>0</v>
          </cell>
          <cell r="K7904">
            <v>0</v>
          </cell>
          <cell r="L7904" t="str">
            <v>KQ-98-00</v>
          </cell>
          <cell r="M7904" t="str">
            <v>ПНР, без ед. изм.</v>
          </cell>
          <cell r="N7904">
            <v>0</v>
          </cell>
          <cell r="O7904" t="str">
            <v>KQ-98-11</v>
          </cell>
          <cell r="P7904" t="str">
            <v>ПНР установки / системы пожаротушения, шт.</v>
          </cell>
          <cell r="Q7904">
            <v>1</v>
          </cell>
        </row>
        <row r="7905">
          <cell r="E7905" t="str">
            <v>CM00-11-01-002</v>
          </cell>
          <cell r="F7905" t="str">
            <v>Автоматическая установка водяного пожаротушения спринклерная (на каждое последующее направление более одного)</v>
          </cell>
          <cell r="G7905" t="str">
            <v>Automatic sprinkler water fire fighting unit (for each subsequent direction more than one)</v>
          </cell>
          <cell r="H7905" t="str">
            <v>шт.</v>
          </cell>
          <cell r="I7905" t="str">
            <v>pcs.</v>
          </cell>
          <cell r="J7905">
            <v>0</v>
          </cell>
          <cell r="K7905">
            <v>0</v>
          </cell>
          <cell r="L7905" t="str">
            <v>KQ-98-00</v>
          </cell>
          <cell r="M7905" t="str">
            <v>ПНР, без ед. изм.</v>
          </cell>
          <cell r="N7905">
            <v>0</v>
          </cell>
          <cell r="O7905" t="str">
            <v>KQ-98-11</v>
          </cell>
          <cell r="P7905" t="str">
            <v>ПНР установки / системы пожаротушения, шт.</v>
          </cell>
          <cell r="Q7905">
            <v>1</v>
          </cell>
        </row>
        <row r="7906">
          <cell r="E7906" t="str">
            <v>CM00-11-01-003</v>
          </cell>
          <cell r="F7906" t="str">
            <v>Автоматическая установка водяного пожаротушения дренчерная (одно направление)</v>
          </cell>
          <cell r="G7906" t="str">
            <v>Automatic deluge water fire fighting unit (one direction)</v>
          </cell>
          <cell r="H7906" t="str">
            <v>шт.</v>
          </cell>
          <cell r="I7906" t="str">
            <v>pcs.</v>
          </cell>
          <cell r="J7906">
            <v>0</v>
          </cell>
          <cell r="K7906">
            <v>0</v>
          </cell>
          <cell r="L7906" t="str">
            <v>KQ-98-00</v>
          </cell>
          <cell r="M7906" t="str">
            <v>ПНР, без ед. изм.</v>
          </cell>
          <cell r="N7906">
            <v>0</v>
          </cell>
          <cell r="O7906" t="str">
            <v>KQ-98-11</v>
          </cell>
          <cell r="P7906" t="str">
            <v>ПНР установки / системы пожаротушения, шт.</v>
          </cell>
          <cell r="Q7906">
            <v>1</v>
          </cell>
        </row>
        <row r="7907">
          <cell r="E7907" t="str">
            <v>CM00-11-01-004</v>
          </cell>
          <cell r="F7907" t="str">
            <v>Автоматическая установка водяного пожаротушения дренчерная (на каждое последующее направление более одного)</v>
          </cell>
          <cell r="G7907" t="str">
            <v>Automatic deluge water fire fighting unit (for each subsequent direction more than one)</v>
          </cell>
          <cell r="H7907" t="str">
            <v>шт.</v>
          </cell>
          <cell r="I7907" t="str">
            <v>pcs.</v>
          </cell>
          <cell r="J7907">
            <v>0</v>
          </cell>
          <cell r="K7907">
            <v>0</v>
          </cell>
          <cell r="L7907" t="str">
            <v>KQ-98-00</v>
          </cell>
          <cell r="M7907" t="str">
            <v>ПНР, без ед. изм.</v>
          </cell>
          <cell r="N7907">
            <v>0</v>
          </cell>
          <cell r="O7907" t="str">
            <v>KQ-98-11</v>
          </cell>
          <cell r="P7907" t="str">
            <v>ПНР установки / системы пожаротушения, шт.</v>
          </cell>
          <cell r="Q7907">
            <v>1</v>
          </cell>
        </row>
        <row r="7908">
          <cell r="E7908" t="str">
            <v>CM00-11-02</v>
          </cell>
          <cell r="F7908" t="str">
            <v>Автоматические установки пенного пожаротушения</v>
          </cell>
          <cell r="G7908" t="str">
            <v>Automatic foam fire fighting units</v>
          </cell>
        </row>
        <row r="7909">
          <cell r="E7909" t="str">
            <v>CM00-11-02-001</v>
          </cell>
          <cell r="F7909" t="str">
            <v>Автоматическая установка пенного пожаротушения спринклерная (одно направление)</v>
          </cell>
          <cell r="G7909" t="str">
            <v>Automatic sprinkler foam fire fighting unit (one direction)</v>
          </cell>
          <cell r="H7909" t="str">
            <v>шт.</v>
          </cell>
          <cell r="I7909" t="str">
            <v>pcs.</v>
          </cell>
          <cell r="J7909">
            <v>0</v>
          </cell>
          <cell r="K7909">
            <v>0</v>
          </cell>
          <cell r="L7909" t="str">
            <v>KQ-98-00</v>
          </cell>
          <cell r="M7909" t="str">
            <v>ПНР, без ед. изм.</v>
          </cell>
          <cell r="N7909">
            <v>0</v>
          </cell>
          <cell r="O7909" t="str">
            <v>KQ-98-11</v>
          </cell>
          <cell r="P7909" t="str">
            <v>ПНР установки / системы пожаротушения, шт.</v>
          </cell>
          <cell r="Q7909">
            <v>1</v>
          </cell>
        </row>
        <row r="7910">
          <cell r="E7910" t="str">
            <v>CM00-11-02-002</v>
          </cell>
          <cell r="F7910" t="str">
            <v>Автоматическая установка пенного пожаротушения спринклерная (на каждое последующее направление более одного)</v>
          </cell>
          <cell r="G7910" t="str">
            <v>Automatic sprinkler foam fire fighting unit (for each subsequent direction more than one)</v>
          </cell>
          <cell r="H7910" t="str">
            <v>шт.</v>
          </cell>
          <cell r="I7910" t="str">
            <v>pcs.</v>
          </cell>
          <cell r="J7910">
            <v>0</v>
          </cell>
          <cell r="K7910">
            <v>0</v>
          </cell>
          <cell r="L7910" t="str">
            <v>KQ-98-00</v>
          </cell>
          <cell r="M7910" t="str">
            <v>ПНР, без ед. изм.</v>
          </cell>
          <cell r="N7910">
            <v>0</v>
          </cell>
          <cell r="O7910" t="str">
            <v>KQ-98-11</v>
          </cell>
          <cell r="P7910" t="str">
            <v>ПНР установки / системы пожаротушения, шт.</v>
          </cell>
          <cell r="Q7910">
            <v>1</v>
          </cell>
        </row>
        <row r="7911">
          <cell r="E7911" t="str">
            <v>CM00-11-02-003</v>
          </cell>
          <cell r="F7911" t="str">
            <v>Автоматическая установка пенного пожаротушения дренчерная (одно направление)</v>
          </cell>
          <cell r="G7911" t="str">
            <v>Automatic deluge foam fire fighting unit (one direction)</v>
          </cell>
          <cell r="H7911" t="str">
            <v>шт.</v>
          </cell>
          <cell r="I7911" t="str">
            <v>pcs.</v>
          </cell>
          <cell r="J7911">
            <v>0</v>
          </cell>
          <cell r="K7911">
            <v>0</v>
          </cell>
          <cell r="L7911" t="str">
            <v>KQ-98-00</v>
          </cell>
          <cell r="M7911" t="str">
            <v>ПНР, без ед. изм.</v>
          </cell>
          <cell r="N7911">
            <v>0</v>
          </cell>
          <cell r="O7911" t="str">
            <v>KQ-98-11</v>
          </cell>
          <cell r="P7911" t="str">
            <v>ПНР установки / системы пожаротушения, шт.</v>
          </cell>
          <cell r="Q7911">
            <v>1</v>
          </cell>
        </row>
        <row r="7912">
          <cell r="E7912" t="str">
            <v>CM00-11-02-004</v>
          </cell>
          <cell r="F7912" t="str">
            <v>Автоматическая установка пенного пожаротушения дренчерная (на каждое последующее направление более одного)</v>
          </cell>
          <cell r="G7912" t="str">
            <v>Automatic deluge foam fire fighting unit (for each subsequent direction more than one)</v>
          </cell>
          <cell r="H7912" t="str">
            <v>шт.</v>
          </cell>
          <cell r="I7912" t="str">
            <v>pcs.</v>
          </cell>
          <cell r="J7912">
            <v>0</v>
          </cell>
          <cell r="K7912">
            <v>0</v>
          </cell>
          <cell r="L7912" t="str">
            <v>KQ-98-00</v>
          </cell>
          <cell r="M7912" t="str">
            <v>ПНР, без ед. изм.</v>
          </cell>
          <cell r="N7912">
            <v>0</v>
          </cell>
          <cell r="O7912" t="str">
            <v>KQ-98-11</v>
          </cell>
          <cell r="P7912" t="str">
            <v>ПНР установки / системы пожаротушения, шт.</v>
          </cell>
          <cell r="Q7912">
            <v>1</v>
          </cell>
        </row>
        <row r="7913">
          <cell r="E7913" t="str">
            <v>CM00-11-03</v>
          </cell>
          <cell r="F7913" t="str">
            <v>Автоматические установки газового пожаротушения</v>
          </cell>
          <cell r="G7913" t="str">
            <v>Automatic gas extinguishing units</v>
          </cell>
        </row>
        <row r="7914">
          <cell r="E7914" t="str">
            <v>CM00-11-03-001</v>
          </cell>
          <cell r="F7914" t="str">
            <v>Автоматическая установка газового пожаротушения (одно направление)</v>
          </cell>
          <cell r="G7914" t="str">
            <v>Automatic gas fire extinguishing unit (one direction)</v>
          </cell>
          <cell r="H7914" t="str">
            <v>шт.</v>
          </cell>
          <cell r="I7914" t="str">
            <v>pcs.</v>
          </cell>
          <cell r="J7914">
            <v>0</v>
          </cell>
          <cell r="K7914">
            <v>0</v>
          </cell>
          <cell r="L7914" t="str">
            <v>KQ-98-00</v>
          </cell>
          <cell r="M7914" t="str">
            <v>ПНР, без ед. изм.</v>
          </cell>
          <cell r="N7914">
            <v>0</v>
          </cell>
          <cell r="O7914" t="str">
            <v>KQ-98-11</v>
          </cell>
          <cell r="P7914" t="str">
            <v>ПНР установки / системы пожаротушения, шт.</v>
          </cell>
          <cell r="Q7914">
            <v>1</v>
          </cell>
        </row>
        <row r="7915">
          <cell r="E7915" t="str">
            <v>CM00-11-03-002</v>
          </cell>
          <cell r="F7915" t="str">
            <v>Автоматическая установка газового пожаротушения (на каждое последующее направление более одного)</v>
          </cell>
          <cell r="G7915" t="str">
            <v>Automatic gas fire extinguishing unit (for each subsequent direction more than one)</v>
          </cell>
          <cell r="H7915" t="str">
            <v>шт.</v>
          </cell>
          <cell r="I7915" t="str">
            <v>pcs.</v>
          </cell>
          <cell r="J7915">
            <v>0</v>
          </cell>
          <cell r="K7915">
            <v>0</v>
          </cell>
          <cell r="L7915" t="str">
            <v>KQ-98-00</v>
          </cell>
          <cell r="M7915" t="str">
            <v>ПНР, без ед. изм.</v>
          </cell>
          <cell r="N7915">
            <v>0</v>
          </cell>
          <cell r="O7915" t="str">
            <v>KQ-98-11</v>
          </cell>
          <cell r="P7915" t="str">
            <v>ПНР установки / системы пожаротушения, шт.</v>
          </cell>
          <cell r="Q7915">
            <v>1</v>
          </cell>
        </row>
        <row r="7916">
          <cell r="E7916" t="str">
            <v>CM00-11-04</v>
          </cell>
          <cell r="F7916" t="str">
            <v>Испытания систем пожаротушения на водоотдачу</v>
          </cell>
          <cell r="G7916" t="str">
            <v>Fire extinguishing systems tests for water loss</v>
          </cell>
        </row>
        <row r="7917">
          <cell r="E7917" t="str">
            <v>CM00-11-04-001</v>
          </cell>
          <cell r="F7917" t="str">
            <v>Испытание системы пожаротушения на водоотдачу (один участок)</v>
          </cell>
          <cell r="G7917" t="str">
            <v>Fire extinguishing system tests for water loss (one area)</v>
          </cell>
          <cell r="H7917" t="str">
            <v>шт.</v>
          </cell>
          <cell r="I7917" t="str">
            <v>pcs.</v>
          </cell>
          <cell r="J7917">
            <v>0</v>
          </cell>
          <cell r="K7917">
            <v>0</v>
          </cell>
          <cell r="L7917" t="str">
            <v>KQ-98-00</v>
          </cell>
          <cell r="M7917" t="str">
            <v>ПНР, без ед. изм.</v>
          </cell>
          <cell r="N7917">
            <v>0</v>
          </cell>
          <cell r="O7917" t="str">
            <v>KQ-98-11</v>
          </cell>
          <cell r="P7917" t="str">
            <v>ПНР установки / системы пожаротушения, шт.</v>
          </cell>
          <cell r="Q7917">
            <v>1</v>
          </cell>
        </row>
        <row r="7918">
          <cell r="E7918" t="str">
            <v>CM00-11-04-002</v>
          </cell>
          <cell r="F7918" t="str">
            <v>Испытание системы пожаротушения на водоотдачу (на каждый последующий участок более одного)</v>
          </cell>
          <cell r="G7918" t="str">
            <v>Fire extinguishing system tests for water loss (for each subsequent direction more than one)</v>
          </cell>
          <cell r="H7918" t="str">
            <v>шт.</v>
          </cell>
          <cell r="I7918" t="str">
            <v>pcs.</v>
          </cell>
          <cell r="J7918">
            <v>0</v>
          </cell>
          <cell r="K7918">
            <v>0</v>
          </cell>
          <cell r="L7918" t="str">
            <v>KQ-98-00</v>
          </cell>
          <cell r="M7918" t="str">
            <v>ПНР, без ед. изм.</v>
          </cell>
          <cell r="N7918">
            <v>0</v>
          </cell>
          <cell r="O7918" t="str">
            <v>KQ-98-11</v>
          </cell>
          <cell r="P7918" t="str">
            <v>ПНР установки / системы пожаротушения, шт.</v>
          </cell>
          <cell r="Q7918">
            <v>1</v>
          </cell>
        </row>
        <row r="7919">
          <cell r="E7919" t="str">
            <v>CM00-11-04-003</v>
          </cell>
          <cell r="F7919" t="str">
            <v>Испытание лафетного ствола</v>
          </cell>
          <cell r="G7919" t="str">
            <v>Fire monitor test</v>
          </cell>
          <cell r="H7919" t="str">
            <v>шт.</v>
          </cell>
          <cell r="I7919" t="str">
            <v>pcs.</v>
          </cell>
          <cell r="J7919">
            <v>0</v>
          </cell>
          <cell r="K7919">
            <v>0</v>
          </cell>
          <cell r="L7919" t="str">
            <v>KQ-98-00</v>
          </cell>
          <cell r="M7919" t="str">
            <v>ПНР, без ед. изм.</v>
          </cell>
          <cell r="N7919">
            <v>0</v>
          </cell>
          <cell r="O7919" t="str">
            <v>KQ-98-11</v>
          </cell>
          <cell r="P7919" t="str">
            <v>ПНР установки / системы пожаротушения, шт.</v>
          </cell>
          <cell r="Q7919">
            <v>1</v>
          </cell>
        </row>
        <row r="7920">
          <cell r="E7920" t="str">
            <v>CM00-11-04-004</v>
          </cell>
          <cell r="F7920" t="str">
            <v>Испытание дренчерной системы орошения с ручным приводом (одно направление)</v>
          </cell>
          <cell r="G7920" t="str">
            <v>Test of deluge system with manual drive (one direction)</v>
          </cell>
          <cell r="H7920" t="str">
            <v>шт.</v>
          </cell>
          <cell r="I7920" t="str">
            <v>pcs.</v>
          </cell>
          <cell r="J7920">
            <v>0</v>
          </cell>
          <cell r="K7920">
            <v>0</v>
          </cell>
          <cell r="L7920" t="str">
            <v>KQ-98-00</v>
          </cell>
          <cell r="M7920" t="str">
            <v>ПНР, без ед. изм.</v>
          </cell>
          <cell r="N7920">
            <v>0</v>
          </cell>
          <cell r="O7920" t="str">
            <v>KQ-98-11</v>
          </cell>
          <cell r="P7920" t="str">
            <v>ПНР установки / системы пожаротушения, шт.</v>
          </cell>
          <cell r="Q7920">
            <v>1</v>
          </cell>
        </row>
        <row r="7921">
          <cell r="E7921" t="str">
            <v>CM00-20</v>
          </cell>
          <cell r="F7921" t="str">
            <v>ЭЛЕКТРООБОРУДОВАНИЕ ДО 35 КВ</v>
          </cell>
          <cell r="G7921" t="str">
            <v>ELECTRICAL EQUIPMENT UP TO 35 KV</v>
          </cell>
        </row>
        <row r="7922">
          <cell r="E7922" t="str">
            <v>CM00-20-01</v>
          </cell>
          <cell r="F7922" t="str">
            <v>Трансформатор силовой до 35 кВ</v>
          </cell>
          <cell r="G7922" t="str">
            <v>Power transformer up to 35 kV</v>
          </cell>
        </row>
        <row r="7923">
          <cell r="E7923" t="str">
            <v>CM00-20-01-001</v>
          </cell>
          <cell r="F7923" t="str">
            <v>Функциональные испытания под нагрузкой и комплексное опробование. Трансформатор силовой сухой, с номинальным напряжением первичной обмотки 6-35 кВ, с естественным охлаждением</v>
          </cell>
          <cell r="G7923" t="str">
            <v>Functional tests under load and integrated testing. Dry power transformer with primary winding rated voltage from 6 to 35 kV, self-cooled</v>
          </cell>
          <cell r="H7923" t="str">
            <v>шт.</v>
          </cell>
          <cell r="I7923" t="str">
            <v>pcs.</v>
          </cell>
          <cell r="J7923">
            <v>0</v>
          </cell>
          <cell r="K7923">
            <v>0</v>
          </cell>
          <cell r="L7923" t="str">
            <v>KQ-98-00</v>
          </cell>
          <cell r="M7923" t="str">
            <v>ПНР, без ед. изм.</v>
          </cell>
          <cell r="N7923">
            <v>0</v>
          </cell>
          <cell r="O7923" t="str">
            <v>KQ-98-23</v>
          </cell>
          <cell r="P7923" t="str">
            <v>Комплексное опробование, шт.</v>
          </cell>
          <cell r="Q7923">
            <v>1</v>
          </cell>
        </row>
        <row r="7924">
          <cell r="E7924" t="str">
            <v>CM00-20-01-002</v>
          </cell>
          <cell r="F7924" t="str">
            <v>Функциональные испытания под нагрузкой и комплексное опробование. Трансформатор силовой сухой, с номинальным напряжением первичной обмотки 6-35 кВ, с принудительным охлаждением</v>
          </cell>
          <cell r="G7924" t="str">
            <v>Functional tests under load and integrated testing. Dry power transformer with primary winding rated voltage from 6 to 35 kV with forced cooling</v>
          </cell>
          <cell r="H7924" t="str">
            <v>шт.</v>
          </cell>
          <cell r="I7924" t="str">
            <v>pcs.</v>
          </cell>
          <cell r="J7924">
            <v>0</v>
          </cell>
          <cell r="K7924">
            <v>0</v>
          </cell>
          <cell r="L7924" t="str">
            <v>KQ-98-00</v>
          </cell>
          <cell r="M7924" t="str">
            <v>ПНР, без ед. изм.</v>
          </cell>
          <cell r="N7924">
            <v>0</v>
          </cell>
          <cell r="O7924" t="str">
            <v>KQ-98-23</v>
          </cell>
          <cell r="P7924" t="str">
            <v>Комплексное опробование, шт.</v>
          </cell>
          <cell r="Q7924">
            <v>1</v>
          </cell>
        </row>
        <row r="7925">
          <cell r="E7925" t="str">
            <v>CM00-20-01-003</v>
          </cell>
          <cell r="F7925" t="str">
            <v>Функциональные испытания под нагрузкой и комплексное опробование. Трансформатор силовой масляный, с номинальным напряжением первичной обмотки 6-35 кВ, с естественным охлаждением</v>
          </cell>
          <cell r="G7925" t="str">
            <v>Functional tests under load and integrated testing. Oil power transformer with primary winding rated voltage  from 6 to 35 kV, self-cooled</v>
          </cell>
          <cell r="H7925" t="str">
            <v>шт.</v>
          </cell>
          <cell r="I7925" t="str">
            <v>pcs.</v>
          </cell>
          <cell r="J7925">
            <v>0</v>
          </cell>
          <cell r="K7925">
            <v>0</v>
          </cell>
          <cell r="L7925" t="str">
            <v>KQ-98-00</v>
          </cell>
          <cell r="M7925" t="str">
            <v>ПНР, без ед. изм.</v>
          </cell>
          <cell r="N7925">
            <v>0</v>
          </cell>
          <cell r="O7925" t="str">
            <v>KQ-98-23</v>
          </cell>
          <cell r="P7925" t="str">
            <v>Комплексное опробование, шт.</v>
          </cell>
          <cell r="Q7925">
            <v>1</v>
          </cell>
        </row>
        <row r="7926">
          <cell r="E7926" t="str">
            <v>CM00-20-01-004</v>
          </cell>
          <cell r="F7926" t="str">
            <v>Функциональные испытания под нагрузкой и комплексное опробование. Трансформатор силовой масляный, с номинальным напряжением первичной обмотки 6-35 кВ, с принудительным охлаждением</v>
          </cell>
          <cell r="G7926" t="str">
            <v>Functional tests under load and integrated testing. Oil power transformer with primary winding rated voltage from 6 to 35 kV with forced cooling</v>
          </cell>
          <cell r="H7926" t="str">
            <v>шт.</v>
          </cell>
          <cell r="I7926" t="str">
            <v>pcs.</v>
          </cell>
          <cell r="J7926">
            <v>0</v>
          </cell>
          <cell r="K7926">
            <v>0</v>
          </cell>
          <cell r="L7926" t="str">
            <v>KQ-98-00</v>
          </cell>
          <cell r="M7926" t="str">
            <v>ПНР, без ед. изм.</v>
          </cell>
          <cell r="N7926">
            <v>0</v>
          </cell>
          <cell r="O7926" t="str">
            <v>KQ-98-23</v>
          </cell>
          <cell r="P7926" t="str">
            <v>Комплексное опробование, шт.</v>
          </cell>
          <cell r="Q7926">
            <v>1</v>
          </cell>
        </row>
        <row r="7927">
          <cell r="E7927" t="str">
            <v>CM00-20-02</v>
          </cell>
          <cell r="F7927" t="str">
            <v>Шинопровод до 35 кВ</v>
          </cell>
          <cell r="G7927" t="str">
            <v>Bus duct up to 35 kV</v>
          </cell>
        </row>
        <row r="7928">
          <cell r="E7928" t="str">
            <v>CM00-20-02-001</v>
          </cell>
          <cell r="F7928" t="str">
            <v>Функциональные испытания под нагрузкой и комплексное опробование. Шинопровод 6-35 кВ (трехфазный+N)</v>
          </cell>
          <cell r="G7928" t="str">
            <v>Functional tests under load and integrated testing. Bus duct 35 kV (three-phase+N)</v>
          </cell>
          <cell r="H7928" t="str">
            <v>шт.</v>
          </cell>
          <cell r="I7928" t="str">
            <v>pcs.</v>
          </cell>
          <cell r="J7928">
            <v>0</v>
          </cell>
          <cell r="K7928">
            <v>0</v>
          </cell>
          <cell r="L7928" t="str">
            <v>KQ-98-00</v>
          </cell>
          <cell r="M7928" t="str">
            <v>ПНР, без ед. изм.</v>
          </cell>
          <cell r="N7928">
            <v>0</v>
          </cell>
          <cell r="O7928" t="str">
            <v>KQ-98-23</v>
          </cell>
          <cell r="P7928" t="str">
            <v>Комплексное опробование, шт.</v>
          </cell>
          <cell r="Q7928">
            <v>1</v>
          </cell>
        </row>
        <row r="7929">
          <cell r="E7929" t="str">
            <v>CM00-20-02-002</v>
          </cell>
          <cell r="F7929" t="str">
            <v>Функциональные испытания под нагрузкой и комплексное опробование. Шинопровод до 1 кВ (трехфазный+N)</v>
          </cell>
          <cell r="G7929" t="str">
            <v>Functional tests under load and integrated testing. Bus duct up to 1 kV (three-phase+N)</v>
          </cell>
          <cell r="H7929" t="str">
            <v>шт.</v>
          </cell>
          <cell r="I7929" t="str">
            <v>pcs.</v>
          </cell>
          <cell r="J7929">
            <v>0</v>
          </cell>
          <cell r="K7929">
            <v>0</v>
          </cell>
          <cell r="L7929" t="str">
            <v>KQ-98-00</v>
          </cell>
          <cell r="M7929" t="str">
            <v>ПНР, без ед. изм.</v>
          </cell>
          <cell r="N7929">
            <v>0</v>
          </cell>
          <cell r="O7929" t="str">
            <v>KQ-98-23</v>
          </cell>
          <cell r="P7929" t="str">
            <v>Комплексное опробование, шт.</v>
          </cell>
          <cell r="Q7929">
            <v>1</v>
          </cell>
        </row>
        <row r="7930">
          <cell r="E7930" t="str">
            <v>CM00-20-03</v>
          </cell>
          <cell r="F7930" t="str">
            <v>Кабельная линия до 35 кВ</v>
          </cell>
          <cell r="G7930" t="str">
            <v>Cable line up to 35 kV</v>
          </cell>
        </row>
        <row r="7931">
          <cell r="E7931" t="str">
            <v>CM00-20-03-001</v>
          </cell>
          <cell r="F7931" t="str">
            <v>Функциональные испытания под нагрузкой и комплексное опробование. Кабельная линия свыше 1 кВ до 35 кВ</v>
          </cell>
          <cell r="G7931" t="str">
            <v>Functional tests under load and integrated testing. Cable line, from 1 kV to 35 kV</v>
          </cell>
          <cell r="H7931" t="str">
            <v>линия</v>
          </cell>
          <cell r="I7931" t="str">
            <v>line</v>
          </cell>
          <cell r="J7931">
            <v>0</v>
          </cell>
          <cell r="K7931">
            <v>0</v>
          </cell>
          <cell r="L7931" t="str">
            <v>KQ-98-00</v>
          </cell>
          <cell r="M7931" t="str">
            <v>ПНР, без ед. изм.</v>
          </cell>
          <cell r="N7931">
            <v>0</v>
          </cell>
          <cell r="O7931" t="str">
            <v>KQ-98-23</v>
          </cell>
          <cell r="P7931" t="str">
            <v>Комплексное опробование, шт.</v>
          </cell>
          <cell r="Q7931">
            <v>1</v>
          </cell>
        </row>
        <row r="7932">
          <cell r="E7932" t="str">
            <v>CM00-20-03-002</v>
          </cell>
          <cell r="F7932" t="str">
            <v>Функциональные испытания под нагрузкой и комплексное опробование. Кабельная линия до 1 кВ</v>
          </cell>
          <cell r="G7932" t="str">
            <v>Functional tests under load and integrated testing. Cable line, up to 1 kV</v>
          </cell>
          <cell r="H7932" t="str">
            <v>линия</v>
          </cell>
          <cell r="I7932" t="str">
            <v>line</v>
          </cell>
          <cell r="J7932">
            <v>0</v>
          </cell>
          <cell r="K7932">
            <v>0</v>
          </cell>
          <cell r="L7932" t="str">
            <v>KQ-98-00</v>
          </cell>
          <cell r="M7932" t="str">
            <v>ПНР, без ед. изм.</v>
          </cell>
          <cell r="N7932">
            <v>0</v>
          </cell>
          <cell r="O7932" t="str">
            <v>KQ-98-23</v>
          </cell>
          <cell r="P7932" t="str">
            <v>Комплексное опробование, шт.</v>
          </cell>
          <cell r="Q7932">
            <v>1</v>
          </cell>
        </row>
        <row r="7933">
          <cell r="E7933" t="str">
            <v>CM00-20-04</v>
          </cell>
          <cell r="F7933" t="str">
            <v>Распределительное устройство до 35 кВ</v>
          </cell>
          <cell r="G7933" t="str">
            <v>Switchgear up to 35 kV</v>
          </cell>
        </row>
        <row r="7934">
          <cell r="E7934" t="str">
            <v>CM00-20-04-001</v>
          </cell>
          <cell r="F7934" t="str">
            <v>Функциональные испытания под нагрузкой и комплексное опробование. Ячейка ввода 6-35 кВ</v>
          </cell>
          <cell r="G7934" t="str">
            <v>Functional tests under load and integrated testing. 6-35 kV input cell</v>
          </cell>
          <cell r="H7934" t="str">
            <v>шт.</v>
          </cell>
          <cell r="I7934" t="str">
            <v>pcs.</v>
          </cell>
          <cell r="J7934">
            <v>0</v>
          </cell>
          <cell r="K7934">
            <v>0</v>
          </cell>
          <cell r="L7934" t="str">
            <v>KQ-98-00</v>
          </cell>
          <cell r="M7934" t="str">
            <v>ПНР, без ед. изм.</v>
          </cell>
          <cell r="N7934">
            <v>0</v>
          </cell>
          <cell r="O7934" t="str">
            <v>KQ-98-23</v>
          </cell>
          <cell r="P7934" t="str">
            <v>Комплексное опробование, шт.</v>
          </cell>
          <cell r="Q7934">
            <v>1</v>
          </cell>
        </row>
        <row r="7935">
          <cell r="E7935" t="str">
            <v>CM00-20-04-002</v>
          </cell>
          <cell r="F7935" t="str">
            <v>Функциональные испытания под нагрузкой и комплексное опробование. Отходящая ячейка 6-35 кВ</v>
          </cell>
          <cell r="G7935" t="str">
            <v>Functional tests under load and integrated testing. 6-35 kV output cell</v>
          </cell>
          <cell r="H7935" t="str">
            <v>шт.</v>
          </cell>
          <cell r="I7935" t="str">
            <v>pcs.</v>
          </cell>
          <cell r="J7935">
            <v>0</v>
          </cell>
          <cell r="K7935">
            <v>0</v>
          </cell>
          <cell r="L7935" t="str">
            <v>KQ-98-00</v>
          </cell>
          <cell r="M7935" t="str">
            <v>ПНР, без ед. изм.</v>
          </cell>
          <cell r="N7935">
            <v>0</v>
          </cell>
          <cell r="O7935" t="str">
            <v>KQ-98-23</v>
          </cell>
          <cell r="P7935" t="str">
            <v>Комплексное опробование, шт.</v>
          </cell>
          <cell r="Q7935">
            <v>1</v>
          </cell>
        </row>
        <row r="7936">
          <cell r="E7936" t="str">
            <v>CM00-20-04-003</v>
          </cell>
          <cell r="F7936" t="str">
            <v>Функциональные испытания под нагрузкой и комплексное опробование. Ячейка ввода до 1 кВ</v>
          </cell>
          <cell r="G7936" t="str">
            <v>Functional tests under load and integrated testing. Input cell, up to 1 kV</v>
          </cell>
          <cell r="H7936" t="str">
            <v>шт.</v>
          </cell>
          <cell r="I7936" t="str">
            <v>pcs.</v>
          </cell>
          <cell r="J7936">
            <v>0</v>
          </cell>
          <cell r="K7936">
            <v>0</v>
          </cell>
          <cell r="L7936" t="str">
            <v>KQ-98-00</v>
          </cell>
          <cell r="M7936" t="str">
            <v>ПНР, без ед. изм.</v>
          </cell>
          <cell r="N7936">
            <v>0</v>
          </cell>
          <cell r="O7936" t="str">
            <v>KQ-98-23</v>
          </cell>
          <cell r="P7936" t="str">
            <v>Комплексное опробование, шт.</v>
          </cell>
          <cell r="Q7936">
            <v>1</v>
          </cell>
        </row>
        <row r="7937">
          <cell r="E7937" t="str">
            <v>CM00-20-04-004</v>
          </cell>
          <cell r="F7937" t="str">
            <v>Функциональные испытания под нагрузкой и комплексное опробование. Отходящая ячейка до 1 кВ</v>
          </cell>
          <cell r="G7937" t="str">
            <v>Functional tests under load and integrated testing. Output cell, up to 1 kV</v>
          </cell>
          <cell r="H7937" t="str">
            <v>шт.</v>
          </cell>
          <cell r="I7937" t="str">
            <v>pcs.</v>
          </cell>
          <cell r="J7937">
            <v>0</v>
          </cell>
          <cell r="K7937">
            <v>0</v>
          </cell>
          <cell r="L7937" t="str">
            <v>KQ-98-00</v>
          </cell>
          <cell r="M7937" t="str">
            <v>ПНР, без ед. изм.</v>
          </cell>
          <cell r="N7937">
            <v>0</v>
          </cell>
          <cell r="O7937" t="str">
            <v>KQ-98-23</v>
          </cell>
          <cell r="P7937" t="str">
            <v>Комплексное опробование, шт.</v>
          </cell>
          <cell r="Q7937">
            <v>1</v>
          </cell>
        </row>
        <row r="7938">
          <cell r="E7938" t="str">
            <v>CM00-20-04-005</v>
          </cell>
          <cell r="F7938" t="str">
            <v>Функциональные испытания под нагрузкой и комплексное опробование. Ячейка секционного выключателя с АВР 6-35 кВ</v>
          </cell>
          <cell r="G7938" t="str">
            <v>Functional tests under load and integrated testing. Bus tie cell with an ATS (automatic transfer switch) from 6 to 35 kV</v>
          </cell>
          <cell r="H7938" t="str">
            <v>шт.</v>
          </cell>
          <cell r="I7938" t="str">
            <v>pcs.</v>
          </cell>
          <cell r="J7938">
            <v>0</v>
          </cell>
          <cell r="K7938">
            <v>0</v>
          </cell>
          <cell r="L7938" t="str">
            <v>KQ-98-00</v>
          </cell>
          <cell r="M7938" t="str">
            <v>ПНР, без ед. изм.</v>
          </cell>
          <cell r="N7938">
            <v>0</v>
          </cell>
          <cell r="O7938" t="str">
            <v>KQ-98-23</v>
          </cell>
          <cell r="P7938" t="str">
            <v>Комплексное опробование, шт.</v>
          </cell>
          <cell r="Q7938">
            <v>1</v>
          </cell>
        </row>
        <row r="7939">
          <cell r="E7939" t="str">
            <v>CM00-20-04-006</v>
          </cell>
          <cell r="F7939" t="str">
            <v>Функциональные испытания под нагрузкой и комплексное опробование. Ячейка секционного выключателя с АВР до 1 кВ</v>
          </cell>
          <cell r="G7939" t="str">
            <v>Functional tests under load and integrated testing. Bus tie cell with an ATS up to 1 kV</v>
          </cell>
          <cell r="H7939" t="str">
            <v>шт.</v>
          </cell>
          <cell r="I7939" t="str">
            <v>pcs.</v>
          </cell>
          <cell r="J7939">
            <v>0</v>
          </cell>
          <cell r="K7939">
            <v>0</v>
          </cell>
          <cell r="L7939" t="str">
            <v>KQ-98-00</v>
          </cell>
          <cell r="M7939" t="str">
            <v>ПНР, без ед. изм.</v>
          </cell>
          <cell r="N7939">
            <v>0</v>
          </cell>
          <cell r="O7939" t="str">
            <v>KQ-98-23</v>
          </cell>
          <cell r="P7939" t="str">
            <v>Комплексное опробование, шт.</v>
          </cell>
          <cell r="Q7939">
            <v>1</v>
          </cell>
        </row>
        <row r="7940">
          <cell r="E7940" t="str">
            <v>CM00-20-04-007</v>
          </cell>
          <cell r="F7940" t="str">
            <v>Функциональные испытания под нагрузкой и комплексное опробование. Ячейка измерительного трансформатора напряжения 6-35 кВ</v>
          </cell>
          <cell r="G7940" t="str">
            <v>Functional tests under load and integrated testing. Cell of metering voltage transformer from 6 to 35 kV</v>
          </cell>
          <cell r="H7940" t="str">
            <v>шт.</v>
          </cell>
          <cell r="I7940" t="str">
            <v>pcs.</v>
          </cell>
          <cell r="J7940">
            <v>0</v>
          </cell>
          <cell r="K7940">
            <v>0</v>
          </cell>
          <cell r="L7940" t="str">
            <v>KQ-98-00</v>
          </cell>
          <cell r="M7940" t="str">
            <v>ПНР, без ед. изм.</v>
          </cell>
          <cell r="N7940">
            <v>0</v>
          </cell>
          <cell r="O7940" t="str">
            <v>KQ-98-23</v>
          </cell>
          <cell r="P7940" t="str">
            <v>Комплексное опробование, шт.</v>
          </cell>
          <cell r="Q7940">
            <v>1</v>
          </cell>
        </row>
        <row r="7941">
          <cell r="E7941" t="str">
            <v>CM00-20-05</v>
          </cell>
          <cell r="F7941" t="str">
            <v>Система оперативного тока (ИБП)</v>
          </cell>
          <cell r="G7941" t="str">
            <v>Operating current system (UPS)</v>
          </cell>
        </row>
        <row r="7942">
          <cell r="E7942" t="str">
            <v>CM00-20-05-001</v>
          </cell>
          <cell r="F7942" t="str">
            <v>Функциональные испытания под нагрузкой и комплексное опробование. Система оперативного тока (ИБП): мощностью от 5 до 20 кВА, включая контрольные линии</v>
          </cell>
          <cell r="G7942" t="str">
            <v>Functional tests under load and integrated testing. Operating current system (UPS): capacity from 5 to 20 kVA, including control lines</v>
          </cell>
          <cell r="H7942" t="str">
            <v>система</v>
          </cell>
          <cell r="I7942" t="str">
            <v>system</v>
          </cell>
          <cell r="J7942">
            <v>0</v>
          </cell>
          <cell r="K7942">
            <v>0</v>
          </cell>
          <cell r="L7942" t="str">
            <v>KQ-98-00</v>
          </cell>
          <cell r="M7942" t="str">
            <v>ПНР, без ед. изм.</v>
          </cell>
          <cell r="N7942">
            <v>0</v>
          </cell>
          <cell r="O7942" t="str">
            <v>KQ-98-23</v>
          </cell>
          <cell r="P7942" t="str">
            <v>Комплексное опробование, шт.</v>
          </cell>
          <cell r="Q7942">
            <v>1</v>
          </cell>
        </row>
        <row r="7943">
          <cell r="E7943" t="str">
            <v>CM00-20-05-002</v>
          </cell>
          <cell r="F7943" t="str">
            <v>Функциональные испытания под нагрузкой и комплексное опробование. Система оперативного тока (ИБП): мощностью от 20 до 50 кВА, включая контрольные линии</v>
          </cell>
          <cell r="G7943" t="str">
            <v>Functional tests under load and integrated testing. Operating current system (UPS): capacity from 20 to 50 kVA, including control lines</v>
          </cell>
          <cell r="H7943" t="str">
            <v>система</v>
          </cell>
          <cell r="I7943" t="str">
            <v>system</v>
          </cell>
          <cell r="J7943">
            <v>0</v>
          </cell>
          <cell r="K7943">
            <v>0</v>
          </cell>
          <cell r="L7943" t="str">
            <v>KQ-98-00</v>
          </cell>
          <cell r="M7943" t="str">
            <v>ПНР, без ед. изм.</v>
          </cell>
          <cell r="N7943">
            <v>0</v>
          </cell>
          <cell r="O7943" t="str">
            <v>KQ-98-23</v>
          </cell>
          <cell r="P7943" t="str">
            <v>Комплексное опробование, шт.</v>
          </cell>
          <cell r="Q7943">
            <v>1</v>
          </cell>
        </row>
        <row r="7944">
          <cell r="E7944" t="str">
            <v>CM00-20-05-003</v>
          </cell>
          <cell r="F7944" t="str">
            <v>Функциональные испытания под нагрузкой и комплексное опробование. Система оперативного тока (ИБП): мощностью свыше 50 кВА, включая контрольные линии</v>
          </cell>
          <cell r="G7944" t="str">
            <v>Functional tests under load and integrated testing. Operating current system (UPS): capacity over 50 kVA, including control lines</v>
          </cell>
          <cell r="H7944" t="str">
            <v>система</v>
          </cell>
          <cell r="I7944" t="str">
            <v>system</v>
          </cell>
          <cell r="J7944">
            <v>0</v>
          </cell>
          <cell r="K7944">
            <v>0</v>
          </cell>
          <cell r="L7944" t="str">
            <v>KQ-98-00</v>
          </cell>
          <cell r="M7944" t="str">
            <v>ПНР, без ед. изм.</v>
          </cell>
          <cell r="N7944">
            <v>0</v>
          </cell>
          <cell r="O7944" t="str">
            <v>KQ-98-23</v>
          </cell>
          <cell r="P7944" t="str">
            <v>Комплексное опробование, шт.</v>
          </cell>
          <cell r="Q7944">
            <v>1</v>
          </cell>
        </row>
        <row r="7945">
          <cell r="E7945" t="str">
            <v>CM00-20-06</v>
          </cell>
          <cell r="F7945" t="str">
            <v>Дизель-генераторная установка (ДГУ)</v>
          </cell>
          <cell r="G7945" t="str">
            <v>Diesel Generator Unit (DGU)</v>
          </cell>
        </row>
        <row r="7946">
          <cell r="E7946" t="str">
            <v>CM00-20-06-001</v>
          </cell>
          <cell r="F7946" t="str">
            <v>Функциональные испытания под нагрузкой и комплексное опробование. Дизель-генераторная установка (ДГУ), мощностью свыше 50 кВА и до 100 кВА, включая контрольные линии</v>
          </cell>
          <cell r="G7946" t="str">
            <v>Functional tests under load and integrated testing. Diesel Generator Unit (DGU), capacity from 50 kVA to 100 kVA, including control lines</v>
          </cell>
          <cell r="H7946" t="str">
            <v>шт.</v>
          </cell>
          <cell r="I7946" t="str">
            <v>pcs.</v>
          </cell>
          <cell r="J7946">
            <v>0</v>
          </cell>
          <cell r="K7946">
            <v>0</v>
          </cell>
          <cell r="L7946" t="str">
            <v>KQ-98-00</v>
          </cell>
          <cell r="M7946" t="str">
            <v>ПНР, без ед. изм.</v>
          </cell>
          <cell r="N7946">
            <v>0</v>
          </cell>
          <cell r="O7946" t="str">
            <v>KQ-98-23</v>
          </cell>
          <cell r="P7946" t="str">
            <v>Комплексное опробование, шт.</v>
          </cell>
          <cell r="Q7946">
            <v>1</v>
          </cell>
        </row>
        <row r="7947">
          <cell r="E7947" t="str">
            <v>CM00-20-06-002</v>
          </cell>
          <cell r="F7947" t="str">
            <v>Функциональные испытания под нагрузкой и комплексное опробование. Дизель-генераторная установка (ДГУ), мощностью свыше 100 кВА, включая контрольные линии</v>
          </cell>
          <cell r="G7947" t="str">
            <v>Functional tests under load and integrated testing. Diesel Generator Unit (DGU), capacity over 100 kVA, including control lines</v>
          </cell>
          <cell r="H7947" t="str">
            <v>шт.</v>
          </cell>
          <cell r="I7947" t="str">
            <v>pcs.</v>
          </cell>
          <cell r="J7947">
            <v>0</v>
          </cell>
          <cell r="K7947">
            <v>0</v>
          </cell>
          <cell r="L7947" t="str">
            <v>KQ-98-00</v>
          </cell>
          <cell r="M7947" t="str">
            <v>ПНР, без ед. изм.</v>
          </cell>
          <cell r="N7947">
            <v>0</v>
          </cell>
          <cell r="O7947" t="str">
            <v>KQ-98-23</v>
          </cell>
          <cell r="P7947" t="str">
            <v>Комплексное опробование, шт.</v>
          </cell>
          <cell r="Q7947">
            <v>1</v>
          </cell>
        </row>
        <row r="7948">
          <cell r="E7948" t="str">
            <v>CM00-20-07</v>
          </cell>
          <cell r="F7948" t="str">
            <v>Система аварийной, предупредительной и центральной сигнализации ПС / РУ</v>
          </cell>
          <cell r="G7948" t="str">
            <v>Emergency, warning and central alarm system of a substation / switchgear</v>
          </cell>
        </row>
        <row r="7949">
          <cell r="E7949" t="str">
            <v>CM00-20-07-001</v>
          </cell>
          <cell r="F7949" t="str">
            <v>Функциональные испытания под нагрузкой и комплексное опробование. Система аварийной, предупредительной и центральной сигнализации ПС / РУ</v>
          </cell>
          <cell r="G7949" t="str">
            <v>Functional tests under load and integrated testing. Emergency, warning and central alarm system of a substation / switchgear</v>
          </cell>
          <cell r="H7949" t="str">
            <v>система</v>
          </cell>
          <cell r="I7949" t="str">
            <v>system</v>
          </cell>
          <cell r="J7949">
            <v>0</v>
          </cell>
          <cell r="K7949">
            <v>0</v>
          </cell>
          <cell r="L7949" t="str">
            <v>KQ-98-00</v>
          </cell>
          <cell r="M7949" t="str">
            <v>ПНР, без ед. изм.</v>
          </cell>
          <cell r="N7949">
            <v>0</v>
          </cell>
          <cell r="O7949" t="str">
            <v>KQ-98-23</v>
          </cell>
          <cell r="P7949" t="str">
            <v>Комплексное опробование, шт.</v>
          </cell>
          <cell r="Q7949">
            <v>1</v>
          </cell>
        </row>
        <row r="7950">
          <cell r="E7950" t="str">
            <v>CM00-20-08</v>
          </cell>
          <cell r="F7950" t="str">
            <v>Система ДГР (дугогасящий реактор) с управлением</v>
          </cell>
          <cell r="G7950" t="str">
            <v>Arc-suppression reactor system with means of control</v>
          </cell>
        </row>
        <row r="7951">
          <cell r="E7951" t="str">
            <v>CM00-20-08-001</v>
          </cell>
          <cell r="F7951" t="str">
            <v>Функциональные испытания под нагрузкой и комплексное опробование. Система ДГР (дугогасящий реактор) с управлением</v>
          </cell>
          <cell r="G7951" t="str">
            <v>Functional tests under load and integrated testing. Arc-suppression reactor system with means of control</v>
          </cell>
          <cell r="H7951" t="str">
            <v>система</v>
          </cell>
          <cell r="I7951" t="str">
            <v>system</v>
          </cell>
          <cell r="J7951">
            <v>0</v>
          </cell>
          <cell r="K7951">
            <v>0</v>
          </cell>
          <cell r="L7951" t="str">
            <v>KQ-98-00</v>
          </cell>
          <cell r="M7951" t="str">
            <v>ПНР, без ед. изм.</v>
          </cell>
          <cell r="N7951">
            <v>0</v>
          </cell>
          <cell r="O7951" t="str">
            <v>KQ-98-23</v>
          </cell>
          <cell r="P7951" t="str">
            <v>Комплексное опробование, шт.</v>
          </cell>
          <cell r="Q7951">
            <v>1</v>
          </cell>
        </row>
        <row r="7952">
          <cell r="E7952" t="str">
            <v>CM00-20-09</v>
          </cell>
          <cell r="F7952" t="str">
            <v>Устройство компенсации реактивной мощности (УКРМ) до 35 КВ</v>
          </cell>
          <cell r="G7952" t="str">
            <v>Power-factor correction unit up to 35 kV</v>
          </cell>
        </row>
        <row r="7953">
          <cell r="E7953" t="str">
            <v>CM00-20-09-001</v>
          </cell>
          <cell r="F7953" t="str">
            <v>Функциональные испытания под нагрузкой и комплексное опробование. Устройство компенсации реактивной мощности (УКРМ) 6-35 кВ, включая контрольные линии</v>
          </cell>
          <cell r="G7953" t="str">
            <v>Functional tests under load and integrated testing. Power-factor correction unit, 6-35 kV, including control lines</v>
          </cell>
          <cell r="H7953" t="str">
            <v>шт.</v>
          </cell>
          <cell r="I7953" t="str">
            <v>pcs.</v>
          </cell>
          <cell r="J7953">
            <v>0</v>
          </cell>
          <cell r="K7953">
            <v>0</v>
          </cell>
          <cell r="L7953" t="str">
            <v>KQ-98-00</v>
          </cell>
          <cell r="M7953" t="str">
            <v>ПНР, без ед. изм.</v>
          </cell>
          <cell r="N7953">
            <v>0</v>
          </cell>
          <cell r="O7953" t="str">
            <v>KQ-98-23</v>
          </cell>
          <cell r="P7953" t="str">
            <v>Комплексное опробование, шт.</v>
          </cell>
          <cell r="Q7953">
            <v>1</v>
          </cell>
        </row>
        <row r="7954">
          <cell r="E7954" t="str">
            <v>CM00-20-09-002</v>
          </cell>
          <cell r="F7954" t="str">
            <v>Функциональные испытания под нагрузкой и комплексное опробование. Устройство компенсации реактивной мощности (УКРМ) до 1 кВ, включая контрольные линии</v>
          </cell>
          <cell r="G7954" t="str">
            <v>Functional tests under load and integrated testing. Power-factor correction unit up to 1 kV including control lines</v>
          </cell>
          <cell r="H7954" t="str">
            <v>шт.</v>
          </cell>
          <cell r="I7954" t="str">
            <v>pcs.</v>
          </cell>
          <cell r="J7954">
            <v>0</v>
          </cell>
          <cell r="K7954">
            <v>0</v>
          </cell>
          <cell r="L7954" t="str">
            <v>KQ-98-00</v>
          </cell>
          <cell r="M7954" t="str">
            <v>ПНР, без ед. изм.</v>
          </cell>
          <cell r="N7954">
            <v>0</v>
          </cell>
          <cell r="O7954" t="str">
            <v>KQ-98-23</v>
          </cell>
          <cell r="P7954" t="str">
            <v>Комплексное опробование, шт.</v>
          </cell>
          <cell r="Q7954">
            <v>1</v>
          </cell>
        </row>
        <row r="7955">
          <cell r="E7955" t="str">
            <v>CM00-20-10</v>
          </cell>
          <cell r="F7955" t="str">
            <v>Вводно-распределительный/распределительный щит до 1 кВ</v>
          </cell>
          <cell r="G7955" t="str">
            <v>Input-distribution/distribution board up to 1 kV</v>
          </cell>
        </row>
        <row r="7956">
          <cell r="E7956" t="str">
            <v>CM00-20-10-001</v>
          </cell>
          <cell r="F7956" t="str">
            <v>Функциональные испытания под нагрузкой и комплексное опробование. Вводно-распределительный щит с АВР, включая контрольные линии: кол-во АВ до 12</v>
          </cell>
          <cell r="G7956" t="str">
            <v>Functional tests under load and integrated testing. Input-distribution board with an ATS, including control lines: number of circuit breakers - up to 12</v>
          </cell>
          <cell r="H7956" t="str">
            <v>шт.</v>
          </cell>
          <cell r="I7956" t="str">
            <v>pcs.</v>
          </cell>
          <cell r="J7956">
            <v>0</v>
          </cell>
          <cell r="K7956">
            <v>0</v>
          </cell>
          <cell r="L7956" t="str">
            <v>KQ-98-00</v>
          </cell>
          <cell r="M7956" t="str">
            <v>ПНР, без ед. изм.</v>
          </cell>
          <cell r="N7956">
            <v>0</v>
          </cell>
          <cell r="O7956" t="str">
            <v>KQ-98-23</v>
          </cell>
          <cell r="P7956" t="str">
            <v>Комплексное опробование, шт.</v>
          </cell>
          <cell r="Q7956">
            <v>1</v>
          </cell>
        </row>
        <row r="7957">
          <cell r="E7957" t="str">
            <v>CM00-20-10-002</v>
          </cell>
          <cell r="F7957" t="str">
            <v>Функциональные испытания под нагрузкой и комплексное опробование. Вводно-распределительный щит с АВР, включая контрольные линии: кол-во АВ до 24</v>
          </cell>
          <cell r="G7957" t="str">
            <v>Functional tests under load and integrated testing. Input-distribution board with an ATS, including control lines: number of circuit breakers - up to 24</v>
          </cell>
          <cell r="H7957" t="str">
            <v>шт.</v>
          </cell>
          <cell r="I7957" t="str">
            <v>pcs.</v>
          </cell>
          <cell r="J7957">
            <v>0</v>
          </cell>
          <cell r="K7957">
            <v>0</v>
          </cell>
          <cell r="L7957" t="str">
            <v>KQ-98-00</v>
          </cell>
          <cell r="M7957" t="str">
            <v>ПНР, без ед. изм.</v>
          </cell>
          <cell r="N7957">
            <v>0</v>
          </cell>
          <cell r="O7957" t="str">
            <v>KQ-98-23</v>
          </cell>
          <cell r="P7957" t="str">
            <v>Комплексное опробование, шт.</v>
          </cell>
          <cell r="Q7957">
            <v>1</v>
          </cell>
        </row>
        <row r="7958">
          <cell r="E7958" t="str">
            <v>CM00-20-10-003</v>
          </cell>
          <cell r="F7958" t="str">
            <v>Функциональные испытания под нагрузкой и комплексное опробование. Вводно-распределительный щит с АВР, включая контрольные линии: кол-во АВ свыше 24</v>
          </cell>
          <cell r="G7958" t="str">
            <v>Functional tests under load and integrated testing. Input-distribution board with an ATS, including control lines: number of circuit breakers - over 24</v>
          </cell>
          <cell r="H7958" t="str">
            <v>шт.</v>
          </cell>
          <cell r="I7958" t="str">
            <v>pcs.</v>
          </cell>
          <cell r="J7958">
            <v>0</v>
          </cell>
          <cell r="K7958">
            <v>0</v>
          </cell>
          <cell r="L7958" t="str">
            <v>KQ-98-00</v>
          </cell>
          <cell r="M7958" t="str">
            <v>ПНР, без ед. изм.</v>
          </cell>
          <cell r="N7958">
            <v>0</v>
          </cell>
          <cell r="O7958" t="str">
            <v>KQ-98-23</v>
          </cell>
          <cell r="P7958" t="str">
            <v>Комплексное опробование, шт.</v>
          </cell>
          <cell r="Q7958">
            <v>1</v>
          </cell>
        </row>
        <row r="7959">
          <cell r="E7959" t="str">
            <v>CM00-20-10-004</v>
          </cell>
          <cell r="F7959" t="str">
            <v>Функциональные испытания под нагрузкой и комплексное опробование. Вводно-распределительный щит без АВР, включая контрольные линии: кол-во АВ до 12</v>
          </cell>
          <cell r="G7959" t="str">
            <v>Functional tests under load and integrated testing. Input-distribution board without ATS, including control lines: number of circuit breakers - up to 12</v>
          </cell>
          <cell r="H7959" t="str">
            <v>шт.</v>
          </cell>
          <cell r="I7959" t="str">
            <v>pcs.</v>
          </cell>
          <cell r="J7959">
            <v>0</v>
          </cell>
          <cell r="K7959">
            <v>0</v>
          </cell>
          <cell r="L7959" t="str">
            <v>KQ-98-00</v>
          </cell>
          <cell r="M7959" t="str">
            <v>ПНР, без ед. изм.</v>
          </cell>
          <cell r="N7959">
            <v>0</v>
          </cell>
          <cell r="O7959" t="str">
            <v>KQ-98-23</v>
          </cell>
          <cell r="P7959" t="str">
            <v>Комплексное опробование, шт.</v>
          </cell>
          <cell r="Q7959">
            <v>1</v>
          </cell>
        </row>
        <row r="7960">
          <cell r="E7960" t="str">
            <v>CM00-20-10-005</v>
          </cell>
          <cell r="F7960" t="str">
            <v>Функциональные испытания под нагрузкой и комплексное опробование. Вводно-распределительный щит без АВР, включая контрольные линии: кол-во АВ до 24</v>
          </cell>
          <cell r="G7960" t="str">
            <v>Functional tests under load and integrated testing. Input-distribution board without ATS, including control lines: number of circuit breakers - up to 24</v>
          </cell>
          <cell r="H7960" t="str">
            <v>шт.</v>
          </cell>
          <cell r="I7960" t="str">
            <v>pcs.</v>
          </cell>
          <cell r="J7960">
            <v>0</v>
          </cell>
          <cell r="K7960">
            <v>0</v>
          </cell>
          <cell r="L7960" t="str">
            <v>KQ-98-00</v>
          </cell>
          <cell r="M7960" t="str">
            <v>ПНР, без ед. изм.</v>
          </cell>
          <cell r="N7960">
            <v>0</v>
          </cell>
          <cell r="O7960" t="str">
            <v>KQ-98-23</v>
          </cell>
          <cell r="P7960" t="str">
            <v>Комплексное опробование, шт.</v>
          </cell>
          <cell r="Q7960">
            <v>1</v>
          </cell>
        </row>
        <row r="7961">
          <cell r="E7961" t="str">
            <v>CM00-20-10-006</v>
          </cell>
          <cell r="F7961" t="str">
            <v>Функциональные испытания под нагрузкой и комплексное опробование. Вводно-распределительный щит без АВР, включая контрольные линии: кол-во АВ свыше 24</v>
          </cell>
          <cell r="G7961" t="str">
            <v>Functional tests under load and integrated testing. Input-distribution board without an ATS, including control lines: number of circuit breakers - over 24</v>
          </cell>
          <cell r="H7961" t="str">
            <v>шт.</v>
          </cell>
          <cell r="I7961" t="str">
            <v>pcs.</v>
          </cell>
          <cell r="J7961">
            <v>0</v>
          </cell>
          <cell r="K7961">
            <v>0</v>
          </cell>
          <cell r="L7961" t="str">
            <v>KQ-98-00</v>
          </cell>
          <cell r="M7961" t="str">
            <v>ПНР, без ед. изм.</v>
          </cell>
          <cell r="N7961">
            <v>0</v>
          </cell>
          <cell r="O7961" t="str">
            <v>KQ-98-23</v>
          </cell>
          <cell r="P7961" t="str">
            <v>Комплексное опробование, шт.</v>
          </cell>
          <cell r="Q7961">
            <v>1</v>
          </cell>
        </row>
        <row r="7962">
          <cell r="E7962" t="str">
            <v>CM00-20-10-007</v>
          </cell>
          <cell r="F7962" t="str">
            <v>Функциональные испытания под нагрузкой и комплексное опробование. Распределительный щит (освещения), включая контрольные линии: кол-во АВ до 12</v>
          </cell>
          <cell r="G7962" t="str">
            <v>Functional tests under load and integrated testing. Distribution board (lighting), including control lines: number of circuit breakers - up to 12</v>
          </cell>
          <cell r="H7962" t="str">
            <v>шт.</v>
          </cell>
          <cell r="I7962" t="str">
            <v>pcs.</v>
          </cell>
          <cell r="J7962">
            <v>0</v>
          </cell>
          <cell r="K7962">
            <v>0</v>
          </cell>
          <cell r="L7962" t="str">
            <v>KQ-98-00</v>
          </cell>
          <cell r="M7962" t="str">
            <v>ПНР, без ед. изм.</v>
          </cell>
          <cell r="N7962">
            <v>0</v>
          </cell>
          <cell r="O7962" t="str">
            <v>KQ-98-23</v>
          </cell>
          <cell r="P7962" t="str">
            <v>Комплексное опробование, шт.</v>
          </cell>
          <cell r="Q7962">
            <v>1</v>
          </cell>
        </row>
        <row r="7963">
          <cell r="E7963" t="str">
            <v>CM00-20-10-008</v>
          </cell>
          <cell r="F7963" t="str">
            <v>Функциональные испытания под нагрузкой и комплексное опробование. Распределительный щит (освещения), включая контрольные линии: кол-во АВ свыше 12</v>
          </cell>
          <cell r="G7963" t="str">
            <v>Functional tests under load and integrated testing. Distribution board (lighting), including control lines: number of circuit breakers - over 12</v>
          </cell>
          <cell r="H7963" t="str">
            <v>шт.</v>
          </cell>
          <cell r="I7963" t="str">
            <v>pcs.</v>
          </cell>
          <cell r="J7963">
            <v>0</v>
          </cell>
          <cell r="K7963">
            <v>0</v>
          </cell>
          <cell r="L7963" t="str">
            <v>KQ-98-00</v>
          </cell>
          <cell r="M7963" t="str">
            <v>ПНР, без ед. изм.</v>
          </cell>
          <cell r="N7963">
            <v>0</v>
          </cell>
          <cell r="O7963" t="str">
            <v>KQ-98-23</v>
          </cell>
          <cell r="P7963" t="str">
            <v>Комплексное опробование, шт.</v>
          </cell>
          <cell r="Q7963">
            <v>1</v>
          </cell>
        </row>
        <row r="7964">
          <cell r="E7964" t="str">
            <v>CM00-20-10-009</v>
          </cell>
          <cell r="F7964" t="str">
            <v>Функциональные испытания под нагрузкой и комплексное опробование. Распределительный щит (потребители малой мощности, номинальный ток вводного автомата до 63А), включая контрольные линии: кол-во АВ до 12</v>
          </cell>
          <cell r="G7964" t="str">
            <v>Functional tests under load and integrated testing. Distribution board (small-power consumers, rated current of incoming switch - up to 63A), including control lines: number of circuit breakers - up to 12</v>
          </cell>
          <cell r="H7964" t="str">
            <v>шт.</v>
          </cell>
          <cell r="I7964" t="str">
            <v>pcs.</v>
          </cell>
          <cell r="J7964">
            <v>0</v>
          </cell>
          <cell r="K7964">
            <v>0</v>
          </cell>
          <cell r="L7964" t="str">
            <v>KQ-98-00</v>
          </cell>
          <cell r="M7964" t="str">
            <v>ПНР, без ед. изм.</v>
          </cell>
          <cell r="N7964">
            <v>0</v>
          </cell>
          <cell r="O7964" t="str">
            <v>KQ-98-23</v>
          </cell>
          <cell r="P7964" t="str">
            <v>Комплексное опробование, шт.</v>
          </cell>
          <cell r="Q7964">
            <v>1</v>
          </cell>
        </row>
        <row r="7965">
          <cell r="E7965" t="str">
            <v>CM00-20-10-010</v>
          </cell>
          <cell r="F7965" t="str">
            <v>Функциональные испытания под нагрузкой и комплексное опробование. Распределительный щит (потребители малой мощности, номинальный ток вводного автомата до 63А), включая контрольные линии: кол-во АВ свыше 12</v>
          </cell>
          <cell r="G7965" t="str">
            <v>Functional tests under load and integrated testing. Distribution board (small-power consumers, rated current of incoming switch - up to 63A), including control lines: number of circuit breakers - over 12</v>
          </cell>
          <cell r="H7965" t="str">
            <v>шт.</v>
          </cell>
          <cell r="I7965" t="str">
            <v>pcs.</v>
          </cell>
          <cell r="J7965">
            <v>0</v>
          </cell>
          <cell r="K7965">
            <v>0</v>
          </cell>
          <cell r="L7965" t="str">
            <v>KQ-98-00</v>
          </cell>
          <cell r="M7965" t="str">
            <v>ПНР, без ед. изм.</v>
          </cell>
          <cell r="N7965">
            <v>0</v>
          </cell>
          <cell r="O7965" t="str">
            <v>KQ-98-23</v>
          </cell>
          <cell r="P7965" t="str">
            <v>Комплексное опробование, шт.</v>
          </cell>
          <cell r="Q7965">
            <v>1</v>
          </cell>
        </row>
        <row r="7966">
          <cell r="E7966" t="str">
            <v>CM00-20-10-011</v>
          </cell>
          <cell r="F7966" t="str">
            <v>Функциональные испытания под нагрузкой и комплексное опробование. Вводной-распределительный щит с рубильником и предохранителями</v>
          </cell>
          <cell r="G7966" t="str">
            <v>Functional tests under load and integrated testing. Input-distribution board with a cutoff switch and fuses</v>
          </cell>
          <cell r="H7966" t="str">
            <v>шт.</v>
          </cell>
          <cell r="I7966" t="str">
            <v>pcs.</v>
          </cell>
          <cell r="J7966">
            <v>0</v>
          </cell>
          <cell r="K7966">
            <v>0</v>
          </cell>
          <cell r="L7966" t="str">
            <v>KQ-98-00</v>
          </cell>
          <cell r="M7966" t="str">
            <v>ПНР, без ед. изм.</v>
          </cell>
          <cell r="N7966">
            <v>0</v>
          </cell>
          <cell r="O7966" t="str">
            <v>KQ-98-23</v>
          </cell>
          <cell r="P7966" t="str">
            <v>Комплексное опробование, шт.</v>
          </cell>
          <cell r="Q7966">
            <v>1</v>
          </cell>
        </row>
        <row r="7967">
          <cell r="E7967" t="str">
            <v>CM00-20-11</v>
          </cell>
          <cell r="F7967" t="str">
            <v>Система электрообогрева</v>
          </cell>
          <cell r="G7967" t="str">
            <v>Electrical heat tracing system</v>
          </cell>
        </row>
        <row r="7968">
          <cell r="E7968" t="str">
            <v>CM00-20-11-001</v>
          </cell>
          <cell r="F7968" t="str">
            <v>Функциональные испытания под нагрузкой и комплексное опробование. Щит питания электрообогрева без АВР, включая контрольные линии и цепи управления: кол-во АВ до 12</v>
          </cell>
          <cell r="G7968" t="str">
            <v>Functional tests under load and integrated testing. Electrical heat tracing power board without an ATS, including control lines: number of circuit breakers - up to 12</v>
          </cell>
          <cell r="H7968" t="str">
            <v>шт.</v>
          </cell>
          <cell r="I7968" t="str">
            <v>pcs.</v>
          </cell>
          <cell r="J7968">
            <v>0</v>
          </cell>
          <cell r="K7968">
            <v>0</v>
          </cell>
          <cell r="L7968" t="str">
            <v>KQ-98-00</v>
          </cell>
          <cell r="M7968" t="str">
            <v>ПНР, без ед. изм.</v>
          </cell>
          <cell r="N7968">
            <v>0</v>
          </cell>
          <cell r="O7968" t="str">
            <v>KQ-98-22</v>
          </cell>
          <cell r="P7968" t="str">
            <v>Включение и настройка электрообогрева, шт.</v>
          </cell>
          <cell r="Q7968">
            <v>1</v>
          </cell>
        </row>
        <row r="7969">
          <cell r="E7969" t="str">
            <v>CM00-20-11-002</v>
          </cell>
          <cell r="F7969" t="str">
            <v>Функциональные испытания под нагрузкой и комплексное опробование. Щит питания электрообогрева без АВР, включая контрольные линии и цепи управления: кол-во АВ до 24</v>
          </cell>
          <cell r="G7969" t="str">
            <v>Functional tests under load and integrated testing. Electrical heat tracing power board without an ATS, including control lines: number of circuit breakers - up to 24</v>
          </cell>
          <cell r="H7969" t="str">
            <v>шт.</v>
          </cell>
          <cell r="I7969" t="str">
            <v>pcs.</v>
          </cell>
          <cell r="J7969">
            <v>0</v>
          </cell>
          <cell r="K7969">
            <v>0</v>
          </cell>
          <cell r="L7969" t="str">
            <v>KQ-98-00</v>
          </cell>
          <cell r="M7969" t="str">
            <v>ПНР, без ед. изм.</v>
          </cell>
          <cell r="N7969">
            <v>0</v>
          </cell>
          <cell r="O7969" t="str">
            <v>KQ-98-22</v>
          </cell>
          <cell r="P7969" t="str">
            <v>Включение и настройка электрообогрева, шт.</v>
          </cell>
          <cell r="Q7969">
            <v>1</v>
          </cell>
        </row>
        <row r="7970">
          <cell r="E7970" t="str">
            <v>CM00-20-11-003</v>
          </cell>
          <cell r="F7970" t="str">
            <v>Функциональные испытания под нагрузкой и комплексное опробование. Щит питания электрообогрева без АВР, включая контрольные линии и цепи управления: кол-во АВ свыше 24</v>
          </cell>
          <cell r="G7970" t="str">
            <v>Functional tests under load and integrated testing. Electrical heat tracing power board without an ATS, including control lines: number of circuit breakers - over 24</v>
          </cell>
          <cell r="H7970" t="str">
            <v>шт.</v>
          </cell>
          <cell r="I7970" t="str">
            <v>pcs.</v>
          </cell>
          <cell r="J7970">
            <v>0</v>
          </cell>
          <cell r="K7970">
            <v>0</v>
          </cell>
          <cell r="L7970" t="str">
            <v>KQ-98-00</v>
          </cell>
          <cell r="M7970" t="str">
            <v>ПНР, без ед. изм.</v>
          </cell>
          <cell r="N7970">
            <v>0</v>
          </cell>
          <cell r="O7970" t="str">
            <v>KQ-98-22</v>
          </cell>
          <cell r="P7970" t="str">
            <v>Включение и настройка электрообогрева, шт.</v>
          </cell>
          <cell r="Q7970">
            <v>1</v>
          </cell>
        </row>
        <row r="7971">
          <cell r="E7971" t="str">
            <v>CM00-20-11-004</v>
          </cell>
          <cell r="F7971" t="str">
            <v>Функциональные испытания под нагрузкой и комплексное опробование. Щит питания электрообогрева с АВР, включая контрольные линии и цепи управления: кол-во АВ до 12</v>
          </cell>
          <cell r="G7971" t="str">
            <v>Functional tests under load and integrated testing. Electrical heat tracing power board with an ATS, including control lines: number of circuit breakers - up to 12</v>
          </cell>
          <cell r="H7971" t="str">
            <v>шт.</v>
          </cell>
          <cell r="I7971" t="str">
            <v>pcs.</v>
          </cell>
          <cell r="J7971">
            <v>0</v>
          </cell>
          <cell r="K7971">
            <v>0</v>
          </cell>
          <cell r="L7971" t="str">
            <v>KQ-98-00</v>
          </cell>
          <cell r="M7971" t="str">
            <v>ПНР, без ед. изм.</v>
          </cell>
          <cell r="N7971">
            <v>0</v>
          </cell>
          <cell r="O7971" t="str">
            <v>KQ-98-22</v>
          </cell>
          <cell r="P7971" t="str">
            <v>Включение и настройка электрообогрева, шт.</v>
          </cell>
          <cell r="Q7971">
            <v>1</v>
          </cell>
        </row>
        <row r="7972">
          <cell r="E7972" t="str">
            <v>CM00-20-11-005</v>
          </cell>
          <cell r="F7972" t="str">
            <v>Функциональные испытания под нагрузкой и комплексное опробование. Щит питания электрообогрева с АВР, включая контрольные линии и цепи управления: кол-во АВ до 24</v>
          </cell>
          <cell r="G7972" t="str">
            <v>Functional tests under load and integrated testing. Electrical heat tracing power board with an ATS, including control lines: number of circuit breakers - up to 24</v>
          </cell>
          <cell r="H7972" t="str">
            <v>шт.</v>
          </cell>
          <cell r="I7972" t="str">
            <v>pcs.</v>
          </cell>
          <cell r="J7972">
            <v>0</v>
          </cell>
          <cell r="K7972">
            <v>0</v>
          </cell>
          <cell r="L7972" t="str">
            <v>KQ-98-00</v>
          </cell>
          <cell r="M7972" t="str">
            <v>ПНР, без ед. изм.</v>
          </cell>
          <cell r="N7972">
            <v>0</v>
          </cell>
          <cell r="O7972" t="str">
            <v>KQ-98-22</v>
          </cell>
          <cell r="P7972" t="str">
            <v>Включение и настройка электрообогрева, шт.</v>
          </cell>
          <cell r="Q7972">
            <v>1</v>
          </cell>
        </row>
        <row r="7973">
          <cell r="E7973" t="str">
            <v>CM00-20-11-006</v>
          </cell>
          <cell r="F7973" t="str">
            <v>Функциональные испытания под нагрузкой и комплексное опробование. Щит питания электрообогрева с АВР, включая контрольные линии и цепи управления: кол-во АВ свыше 24</v>
          </cell>
          <cell r="G7973" t="str">
            <v>Functional tests under load and integrated testing. Electrical heat tracing power board with an ATS, including control lines: number of circuit breakers - over 24</v>
          </cell>
          <cell r="H7973" t="str">
            <v>шт.</v>
          </cell>
          <cell r="I7973" t="str">
            <v>pcs.</v>
          </cell>
          <cell r="J7973">
            <v>0</v>
          </cell>
          <cell r="K7973">
            <v>0</v>
          </cell>
          <cell r="L7973" t="str">
            <v>KQ-98-00</v>
          </cell>
          <cell r="M7973" t="str">
            <v>ПНР, без ед. изм.</v>
          </cell>
          <cell r="N7973">
            <v>0</v>
          </cell>
          <cell r="O7973" t="str">
            <v>KQ-98-22</v>
          </cell>
          <cell r="P7973" t="str">
            <v>Включение и настройка электрообогрева, шт.</v>
          </cell>
          <cell r="Q7973">
            <v>1</v>
          </cell>
        </row>
        <row r="7974">
          <cell r="E7974" t="str">
            <v>CM00-20-11-007</v>
          </cell>
          <cell r="F7974" t="str">
            <v>Функциональные испытания под нагрузкой и комплексное опробование. Греющий кабель</v>
          </cell>
          <cell r="G7974" t="str">
            <v>Functional tests under load and integrated testing. Heating cable</v>
          </cell>
          <cell r="H7974" t="str">
            <v>линия</v>
          </cell>
          <cell r="I7974" t="str">
            <v>line</v>
          </cell>
          <cell r="J7974">
            <v>0</v>
          </cell>
          <cell r="K7974">
            <v>0</v>
          </cell>
          <cell r="L7974" t="str">
            <v>KQ-98-00</v>
          </cell>
          <cell r="M7974" t="str">
            <v>ПНР, без ед. изм.</v>
          </cell>
          <cell r="N7974">
            <v>0</v>
          </cell>
          <cell r="O7974" t="str">
            <v>KQ-98-23</v>
          </cell>
          <cell r="P7974" t="str">
            <v>Комплексное опробование, шт.</v>
          </cell>
          <cell r="Q7974">
            <v>1</v>
          </cell>
        </row>
        <row r="7975">
          <cell r="E7975" t="str">
            <v>CM00-20-12</v>
          </cell>
          <cell r="F7975" t="str">
            <v>Электродвигатель</v>
          </cell>
          <cell r="G7975" t="str">
            <v>Electric Motor</v>
          </cell>
        </row>
        <row r="7976">
          <cell r="E7976" t="str">
            <v>CM00-20-12-001</v>
          </cell>
          <cell r="F7976" t="str">
            <v>Функциональные испытания под нагрузкой и комплексное опробование. Система питания и управления электродвигателем, с частотным преобразователем или устройством плавного пуска, до 1кВ, током до 100А, включая контрольные линии и цепи управления</v>
          </cell>
          <cell r="G7976" t="str">
            <v>Functional tests under load and integrated testing. Electric motor power supply and control system, with a variable speed drive or a soft-starter, up to 1 kV, current up to 100A, including control lines and control circuits</v>
          </cell>
          <cell r="H7976" t="str">
            <v>система</v>
          </cell>
          <cell r="I7976" t="str">
            <v>system</v>
          </cell>
          <cell r="J7976">
            <v>0</v>
          </cell>
          <cell r="K7976">
            <v>0</v>
          </cell>
          <cell r="L7976" t="str">
            <v>KQ-98-00</v>
          </cell>
          <cell r="M7976" t="str">
            <v>ПНР, без ед. изм.</v>
          </cell>
          <cell r="N7976">
            <v>0</v>
          </cell>
          <cell r="O7976" t="str">
            <v>KQ-98-23</v>
          </cell>
          <cell r="P7976" t="str">
            <v>Комплексное опробование, шт.</v>
          </cell>
          <cell r="Q7976">
            <v>1</v>
          </cell>
        </row>
        <row r="7977">
          <cell r="E7977" t="str">
            <v>CM00-20-12-002</v>
          </cell>
          <cell r="F7977" t="str">
            <v>Функциональные испытания под нагрузкой и комплексное опробование. Система питания и управления электродвигателем, с частотным преобразователем или устройством плавного пуска, до 1кВ, током свыше 100А, включая контрольные линии и цепи управления</v>
          </cell>
          <cell r="G7977" t="str">
            <v>Functional tests under load and integrated testing. Electric motor power supply and control system, with a variable speed drive or a soft-starter, up to 1 kV, current over 100A, including control lines and control circuits</v>
          </cell>
          <cell r="H7977" t="str">
            <v>система</v>
          </cell>
          <cell r="I7977" t="str">
            <v>system</v>
          </cell>
          <cell r="J7977">
            <v>0</v>
          </cell>
          <cell r="K7977">
            <v>0</v>
          </cell>
          <cell r="L7977" t="str">
            <v>KQ-98-00</v>
          </cell>
          <cell r="M7977" t="str">
            <v>ПНР, без ед. изм.</v>
          </cell>
          <cell r="N7977">
            <v>0</v>
          </cell>
          <cell r="O7977" t="str">
            <v>KQ-98-23</v>
          </cell>
          <cell r="P7977" t="str">
            <v>Комплексное опробование, шт.</v>
          </cell>
          <cell r="Q7977">
            <v>1</v>
          </cell>
        </row>
        <row r="7978">
          <cell r="E7978" t="str">
            <v>CM00-20-12-003</v>
          </cell>
          <cell r="F7978" t="str">
            <v>Функциональные испытания под нагрузкой и комплексное опробование. Система питания и управления электродвигателем, с частотным преобразователем или устройством плавного пуска, свыше 1кВ, мощностью до 2 МВт, включая контрольные линии и цепи управления</v>
          </cell>
          <cell r="G7978" t="str">
            <v>Functional tests under load and integrated testing. Electric motor power supply and control system, with a variable speed drive or a soft-starter, over 1 kV, power up to 2MW, including control lines and control circuits</v>
          </cell>
          <cell r="H7978" t="str">
            <v>система</v>
          </cell>
          <cell r="I7978" t="str">
            <v>system</v>
          </cell>
          <cell r="J7978">
            <v>0</v>
          </cell>
          <cell r="K7978">
            <v>0</v>
          </cell>
          <cell r="L7978" t="str">
            <v>KQ-98-00</v>
          </cell>
          <cell r="M7978" t="str">
            <v>ПНР, без ед. изм.</v>
          </cell>
          <cell r="N7978">
            <v>0</v>
          </cell>
          <cell r="O7978" t="str">
            <v>KQ-98-23</v>
          </cell>
          <cell r="P7978" t="str">
            <v>Комплексное опробование, шт.</v>
          </cell>
          <cell r="Q7978">
            <v>1</v>
          </cell>
        </row>
        <row r="7979">
          <cell r="E7979" t="str">
            <v>CM00-20-12-004</v>
          </cell>
          <cell r="F7979" t="str">
            <v>Функциональные испытания под нагрузкой и комплексное опробование. Электродвигатель до 1 кВ, трёхфазный</v>
          </cell>
          <cell r="G7979" t="str">
            <v>Functional tests under load and integrated testing. Electric motor, up to 1 kV, three-phase</v>
          </cell>
          <cell r="H7979" t="str">
            <v>шт.</v>
          </cell>
          <cell r="I7979" t="str">
            <v>pcs.</v>
          </cell>
          <cell r="J7979">
            <v>0</v>
          </cell>
          <cell r="K7979">
            <v>0</v>
          </cell>
          <cell r="L7979" t="str">
            <v>KQ-98-00</v>
          </cell>
          <cell r="M7979" t="str">
            <v>ПНР, без ед. изм.</v>
          </cell>
          <cell r="N7979">
            <v>0</v>
          </cell>
          <cell r="O7979" t="str">
            <v>KQ-98-23</v>
          </cell>
          <cell r="P7979" t="str">
            <v>Комплексное опробование, шт.</v>
          </cell>
          <cell r="Q7979">
            <v>1</v>
          </cell>
        </row>
        <row r="7980">
          <cell r="E7980" t="str">
            <v>CM00-20-12-005</v>
          </cell>
          <cell r="F7980" t="str">
            <v>Функциональные испытания под нагрузкой и комплексное опробование. Электродвигатель свыше 1 кВ</v>
          </cell>
          <cell r="G7980" t="str">
            <v>Functional tests under load and integrated testing. Electric motor, above 1 kV</v>
          </cell>
          <cell r="H7980" t="str">
            <v>шт.</v>
          </cell>
          <cell r="I7980" t="str">
            <v>pcs.</v>
          </cell>
          <cell r="J7980">
            <v>0</v>
          </cell>
          <cell r="K7980">
            <v>0</v>
          </cell>
          <cell r="L7980" t="str">
            <v>KQ-98-00</v>
          </cell>
          <cell r="M7980" t="str">
            <v>ПНР, без ед. изм.</v>
          </cell>
          <cell r="N7980">
            <v>0</v>
          </cell>
          <cell r="O7980" t="str">
            <v>KQ-98-23</v>
          </cell>
          <cell r="P7980" t="str">
            <v>Комплексное опробование, шт.</v>
          </cell>
          <cell r="Q7980">
            <v>1</v>
          </cell>
        </row>
        <row r="7981">
          <cell r="E7981" t="str">
            <v>CM00-20-12-006</v>
          </cell>
          <cell r="F7981" t="str">
            <v>Функциональные испытания под нагрузкой и комплексное опробование. Электропривод ЗРА, включая контрольные линии</v>
          </cell>
          <cell r="G7981" t="str">
            <v>Functional tests under load and integrated testing. Electric actuator for shutoff and control valves, including control lines</v>
          </cell>
          <cell r="H7981" t="str">
            <v>шт.</v>
          </cell>
          <cell r="I7981" t="str">
            <v>pcs.</v>
          </cell>
          <cell r="J7981">
            <v>0</v>
          </cell>
          <cell r="K7981">
            <v>0</v>
          </cell>
          <cell r="L7981" t="str">
            <v>KQ-98-00</v>
          </cell>
          <cell r="M7981" t="str">
            <v>ПНР, без ед. изм.</v>
          </cell>
          <cell r="N7981">
            <v>0</v>
          </cell>
          <cell r="O7981" t="str">
            <v>KQ-98-23</v>
          </cell>
          <cell r="P7981" t="str">
            <v>Комплексное опробование, шт.</v>
          </cell>
          <cell r="Q7981">
            <v>1</v>
          </cell>
        </row>
        <row r="7982">
          <cell r="E7982" t="str">
            <v>CM00-20-12-007</v>
          </cell>
          <cell r="F7982" t="str">
            <v>Функциональные испытания под нагрузкой и комплексное опробование. Электродвигатель до 1 кВ, однофазный</v>
          </cell>
          <cell r="G7982" t="str">
            <v>Functional tests under load and integrated testing. Electric motor up to 1 kV, one-phase</v>
          </cell>
          <cell r="H7982" t="str">
            <v>шт.</v>
          </cell>
          <cell r="I7982" t="str">
            <v>pcs.</v>
          </cell>
          <cell r="J7982">
            <v>0</v>
          </cell>
          <cell r="K7982">
            <v>0</v>
          </cell>
          <cell r="L7982" t="str">
            <v>KQ-98-00</v>
          </cell>
          <cell r="M7982" t="str">
            <v>ПНР, без ед. изм.</v>
          </cell>
          <cell r="N7982">
            <v>0</v>
          </cell>
          <cell r="O7982" t="str">
            <v>KQ-98-23</v>
          </cell>
          <cell r="P7982" t="str">
            <v>Комплексное опробование, шт.</v>
          </cell>
          <cell r="Q7982">
            <v>1</v>
          </cell>
        </row>
        <row r="7983">
          <cell r="E7983" t="str">
            <v>CM00-20-12-008</v>
          </cell>
          <cell r="F7983" t="str">
            <v>Функциональные испытания под нагрузкой и комплексное опробование. Система питания и управления электродвигателем, с частотным преобразователем или устройством плавного пуска, свыше 1кВ, мощностью свыше 2 МВт, включая контрольные линии и цепи управления</v>
          </cell>
          <cell r="G7983" t="str">
            <v>Functional tests under load and integrated testing. Electric motor power supply and control system, with a variable speed drive or a soft-starter, over 1 kV, power over 2MW, including control lines and control circuits</v>
          </cell>
          <cell r="H7983" t="str">
            <v>система</v>
          </cell>
          <cell r="I7983" t="str">
            <v>system</v>
          </cell>
          <cell r="J7983">
            <v>0</v>
          </cell>
          <cell r="K7983">
            <v>0</v>
          </cell>
          <cell r="L7983" t="str">
            <v>KQ-98-00</v>
          </cell>
          <cell r="M7983" t="str">
            <v>ПНР, без ед. изм.</v>
          </cell>
          <cell r="N7983">
            <v>0</v>
          </cell>
          <cell r="O7983" t="str">
            <v>KQ-98-23</v>
          </cell>
          <cell r="P7983" t="str">
            <v>Комплексное опробование, шт.</v>
          </cell>
          <cell r="Q7983">
            <v>1</v>
          </cell>
        </row>
        <row r="7984">
          <cell r="E7984" t="str">
            <v>CM00-20-13</v>
          </cell>
          <cell r="F7984" t="str">
            <v>Технологический электронагреватель</v>
          </cell>
          <cell r="G7984" t="str">
            <v>Process electric heater</v>
          </cell>
        </row>
        <row r="7985">
          <cell r="E7985" t="str">
            <v>CM00-20-13-001</v>
          </cell>
          <cell r="F7985" t="str">
            <v>Функциональные испытания под нагрузкой и комплексное опробование. Технологический электронагреватель до 1 кВ, трёхфазный, включая контрольные линии</v>
          </cell>
          <cell r="G7985" t="str">
            <v>Functional tests under load and integrated testing. Process electric heater, up to 1 kV, three-phase, including control lines</v>
          </cell>
          <cell r="H7985" t="str">
            <v>шт.</v>
          </cell>
          <cell r="I7985" t="str">
            <v>pcs.</v>
          </cell>
          <cell r="J7985">
            <v>0</v>
          </cell>
          <cell r="K7985">
            <v>0</v>
          </cell>
          <cell r="L7985" t="str">
            <v>KQ-98-00</v>
          </cell>
          <cell r="M7985" t="str">
            <v>ПНР, без ед. изм.</v>
          </cell>
          <cell r="N7985">
            <v>0</v>
          </cell>
          <cell r="O7985" t="str">
            <v>KQ-98-23</v>
          </cell>
          <cell r="P7985" t="str">
            <v>Комплексное опробование, шт.</v>
          </cell>
          <cell r="Q7985">
            <v>1</v>
          </cell>
        </row>
        <row r="7986">
          <cell r="E7986" t="str">
            <v>CM00-20-13-002</v>
          </cell>
          <cell r="F7986" t="str">
            <v>Функциональные испытания под нагрузкой и комплексное опробование. Технологический электронагреватель до 1 кВ, однофазный, включая контрольные линии</v>
          </cell>
          <cell r="G7986" t="str">
            <v>Functional tests under load and integrated testing. Process electric heater, up to 1 kV, one-phase, including control lines</v>
          </cell>
          <cell r="H7986" t="str">
            <v>шт.</v>
          </cell>
          <cell r="I7986" t="str">
            <v>pcs.</v>
          </cell>
          <cell r="J7986">
            <v>0</v>
          </cell>
          <cell r="K7986">
            <v>0</v>
          </cell>
          <cell r="L7986" t="str">
            <v>KQ-98-00</v>
          </cell>
          <cell r="M7986" t="str">
            <v>ПНР, без ед. изм.</v>
          </cell>
          <cell r="N7986">
            <v>0</v>
          </cell>
          <cell r="O7986" t="str">
            <v>KQ-98-23</v>
          </cell>
          <cell r="P7986" t="str">
            <v>Комплексное опробование, шт.</v>
          </cell>
          <cell r="Q7986">
            <v>1</v>
          </cell>
        </row>
        <row r="7987">
          <cell r="E7987" t="str">
            <v>CM00-20-13-003</v>
          </cell>
          <cell r="F7987" t="str">
            <v>Функциональные испытания под нагрузкой и комплексное опробование. Тиристорная панель управления электронагревателем до 1 кВ, включая контрольные линии</v>
          </cell>
          <cell r="G7987" t="str">
            <v>Functional tests under load and integrated testing. Cathodic protection station</v>
          </cell>
          <cell r="H7987" t="str">
            <v>шт.</v>
          </cell>
          <cell r="I7987" t="str">
            <v>pcs.</v>
          </cell>
          <cell r="J7987">
            <v>0</v>
          </cell>
          <cell r="K7987">
            <v>0</v>
          </cell>
          <cell r="L7987" t="str">
            <v>KQ-98-00</v>
          </cell>
          <cell r="M7987" t="str">
            <v>ПНР, без ед. изм.</v>
          </cell>
          <cell r="N7987">
            <v>0</v>
          </cell>
          <cell r="O7987" t="str">
            <v>KQ-98-23</v>
          </cell>
          <cell r="P7987" t="str">
            <v>Комплексное опробование, шт.</v>
          </cell>
          <cell r="Q7987">
            <v>1</v>
          </cell>
        </row>
        <row r="7988">
          <cell r="E7988" t="str">
            <v>CM00-20-15</v>
          </cell>
          <cell r="F7988" t="str">
            <v>Система ЭХЗ</v>
          </cell>
          <cell r="G7988" t="str">
            <v>Cathodic protection  system</v>
          </cell>
        </row>
        <row r="7989">
          <cell r="E7989" t="str">
            <v>CM00-20-15-002</v>
          </cell>
          <cell r="F7989" t="str">
            <v>Функциональные испытания под нагрузкой и комплексное опробование. Контрольно-измерительная колонка</v>
          </cell>
          <cell r="G7989" t="str">
            <v>Functional tests under load and integrated testing. Test post</v>
          </cell>
          <cell r="H7989" t="str">
            <v>шт.</v>
          </cell>
          <cell r="I7989" t="str">
            <v>pcs.</v>
          </cell>
          <cell r="J7989">
            <v>0</v>
          </cell>
          <cell r="K7989">
            <v>0</v>
          </cell>
          <cell r="L7989" t="str">
            <v>KQ-98-00</v>
          </cell>
          <cell r="M7989" t="str">
            <v>ПНР, без ед. изм.</v>
          </cell>
          <cell r="N7989">
            <v>0</v>
          </cell>
          <cell r="O7989" t="str">
            <v>KQ-98-23</v>
          </cell>
          <cell r="P7989" t="str">
            <v>Комплексное опробование, шт.</v>
          </cell>
          <cell r="Q7989">
            <v>1</v>
          </cell>
        </row>
        <row r="7990">
          <cell r="E7990" t="str">
            <v>CM00-20-15-005</v>
          </cell>
          <cell r="F7990" t="str">
            <v>Функциональные испытания под нагрузкой и комплексное опробование. Изолирующее фланцевое соединение</v>
          </cell>
          <cell r="G7990" t="str">
            <v>Functional tests under load and integrated testing. Isolation kit (isolating flanged connection)</v>
          </cell>
          <cell r="H7990" t="str">
            <v>шт.</v>
          </cell>
          <cell r="I7990" t="str">
            <v>pcs.</v>
          </cell>
          <cell r="J7990">
            <v>0</v>
          </cell>
          <cell r="K7990">
            <v>0</v>
          </cell>
          <cell r="L7990" t="str">
            <v>KQ-98-00</v>
          </cell>
          <cell r="M7990" t="str">
            <v>ПНР, без ед. изм.</v>
          </cell>
          <cell r="N7990">
            <v>0</v>
          </cell>
          <cell r="O7990" t="str">
            <v>KQ-98-23</v>
          </cell>
          <cell r="P7990" t="str">
            <v>Комплексное опробование, шт.</v>
          </cell>
          <cell r="Q7990">
            <v>1</v>
          </cell>
        </row>
        <row r="7991">
          <cell r="E7991" t="str">
            <v>CM00-20-15-007</v>
          </cell>
          <cell r="F7991" t="str">
            <v>Функциональные испытания и комплексное опробование. Станция катодной защиты</v>
          </cell>
          <cell r="G7991" t="str">
            <v>Functional tests under load and integrated testing. Isolation kit (isolating flanged connection)</v>
          </cell>
          <cell r="H7991" t="str">
            <v>шт.</v>
          </cell>
          <cell r="I7991" t="str">
            <v>pcs.</v>
          </cell>
          <cell r="J7991">
            <v>0</v>
          </cell>
          <cell r="K7991">
            <v>0</v>
          </cell>
          <cell r="L7991" t="str">
            <v>KQ-98-00</v>
          </cell>
          <cell r="M7991" t="str">
            <v>ПНР, без ед. изм.</v>
          </cell>
          <cell r="N7991">
            <v>0</v>
          </cell>
          <cell r="O7991" t="str">
            <v>KQ-98-23</v>
          </cell>
          <cell r="P7991" t="str">
            <v>Комплексное опробование, шт.</v>
          </cell>
          <cell r="Q7991">
            <v>1</v>
          </cell>
        </row>
        <row r="7992">
          <cell r="E7992" t="str">
            <v>CM00-21</v>
          </cell>
          <cell r="F7992" t="str">
            <v>РАБОТЫ ПО ЭЛЕКТРООБОРУДОВАНИЮ 110 КВ И ВЫШЕ</v>
          </cell>
          <cell r="G7992" t="str">
            <v>ACTIVITIES WITH ELECTRICAL EQUIPMENT 110 KV AND HIGHER</v>
          </cell>
        </row>
        <row r="7993">
          <cell r="E7993" t="str">
            <v>CM00-21-01</v>
          </cell>
          <cell r="F7993" t="str">
            <v>Трансформатор (автотрансформатор) силовой трёхфазный масляный с напряжением первичной обмотки 110 кВ и выше</v>
          </cell>
          <cell r="G7993" t="str">
            <v>Oil power transformer (autotransformer), three phases, primary winding voltage: 110 kV and higher</v>
          </cell>
        </row>
        <row r="7994">
          <cell r="E7994" t="str">
            <v>CM00-21-01-001</v>
          </cell>
          <cell r="F7994" t="str">
            <v>Комплексное опробование рабочим напряжением и током. Трансформатор (автотрансформатор) силовой трёхфазный масляный двухобмоточный, с напряжением первичной обмотки 110 – 220 кВ</v>
          </cell>
          <cell r="G7994" t="str">
            <v>Integrated testing by operating voltage and current. Oil power transformer (autotransformer), three phases, two windings, with primary winding voltage from 110 to 220 kV</v>
          </cell>
          <cell r="H7994" t="str">
            <v>шт.</v>
          </cell>
          <cell r="I7994" t="str">
            <v>pcs.</v>
          </cell>
          <cell r="J7994">
            <v>0</v>
          </cell>
          <cell r="K7994">
            <v>0</v>
          </cell>
          <cell r="L7994" t="str">
            <v>KQ-98-00</v>
          </cell>
          <cell r="M7994" t="str">
            <v>ПНР, без ед. изм.</v>
          </cell>
          <cell r="N7994">
            <v>0</v>
          </cell>
          <cell r="O7994" t="str">
            <v>KQ-98-23</v>
          </cell>
          <cell r="P7994" t="str">
            <v>Комплексное опробование, шт.</v>
          </cell>
          <cell r="Q7994">
            <v>1</v>
          </cell>
        </row>
        <row r="7995">
          <cell r="E7995" t="str">
            <v>CM00-21-01-002</v>
          </cell>
          <cell r="F7995" t="str">
            <v>Комплексное опробование рабочим напряжением и током. Трансформатор (автотрансформатор) силовой трёхфазный масляный двухобмоточный, с напряжением первичной обмотки 330 – 500 кВ</v>
          </cell>
          <cell r="G7995" t="str">
            <v>Integrated testing by operating voltage and current. Oil power transformer (autotransformer), three phases, two windings, with primary winding voltage from 330 to 500 kV</v>
          </cell>
          <cell r="H7995" t="str">
            <v>шт.</v>
          </cell>
          <cell r="I7995" t="str">
            <v>pcs.</v>
          </cell>
          <cell r="J7995">
            <v>0</v>
          </cell>
          <cell r="K7995">
            <v>0</v>
          </cell>
          <cell r="L7995" t="str">
            <v>KQ-98-00</v>
          </cell>
          <cell r="M7995" t="str">
            <v>ПНР, без ед. изм.</v>
          </cell>
          <cell r="N7995">
            <v>0</v>
          </cell>
          <cell r="O7995" t="str">
            <v>KQ-98-23</v>
          </cell>
          <cell r="P7995" t="str">
            <v>Комплексное опробование, шт.</v>
          </cell>
          <cell r="Q7995">
            <v>1</v>
          </cell>
        </row>
        <row r="7996">
          <cell r="E7996" t="str">
            <v>CM00-21-01-003</v>
          </cell>
          <cell r="F7996" t="str">
            <v>Комплексное опробование рабочим напряжением и током. Трансформатор (автотрансформатор) силовой трёхфазный масляный трёхобмоточный, с напряжением первичной обмотки 110 – 220 кВ</v>
          </cell>
          <cell r="G7996" t="str">
            <v>Integrated testing by operating voltage and current. Oil power transformer (autotransformer), three phases, three windings, with primary winding voltage from 110 to 220 kV</v>
          </cell>
          <cell r="H7996" t="str">
            <v>шт.</v>
          </cell>
          <cell r="I7996" t="str">
            <v>pcs.</v>
          </cell>
          <cell r="J7996">
            <v>0</v>
          </cell>
          <cell r="K7996">
            <v>0</v>
          </cell>
          <cell r="L7996" t="str">
            <v>KQ-98-00</v>
          </cell>
          <cell r="M7996" t="str">
            <v>ПНР, без ед. изм.</v>
          </cell>
          <cell r="N7996">
            <v>0</v>
          </cell>
          <cell r="O7996" t="str">
            <v>KQ-98-23</v>
          </cell>
          <cell r="P7996" t="str">
            <v>Комплексное опробование, шт.</v>
          </cell>
          <cell r="Q7996">
            <v>1</v>
          </cell>
        </row>
        <row r="7997">
          <cell r="E7997" t="str">
            <v>CM00-21-01-004</v>
          </cell>
          <cell r="F7997" t="str">
            <v>Комплексное опробование рабочим напряжением и током. Трансформатор (автотрансформатор) силовой трёхфазный масляный трёхобмоточный, с напряжением первичной обмотки 330 – 500 кВ</v>
          </cell>
          <cell r="G7997" t="str">
            <v>Integrated testing by operating voltage and current. Oil power transformer (autotransformer), three phases, three winding, with primary winding voltage from 330 to 500 kV</v>
          </cell>
          <cell r="H7997" t="str">
            <v>шт.</v>
          </cell>
          <cell r="I7997" t="str">
            <v>pcs.</v>
          </cell>
          <cell r="J7997">
            <v>0</v>
          </cell>
          <cell r="K7997">
            <v>0</v>
          </cell>
          <cell r="L7997" t="str">
            <v>KQ-98-00</v>
          </cell>
          <cell r="M7997" t="str">
            <v>ПНР, без ед. изм.</v>
          </cell>
          <cell r="N7997">
            <v>0</v>
          </cell>
          <cell r="O7997" t="str">
            <v>KQ-98-23</v>
          </cell>
          <cell r="P7997" t="str">
            <v>Комплексное опробование, шт.</v>
          </cell>
          <cell r="Q7997">
            <v>1</v>
          </cell>
        </row>
        <row r="7998">
          <cell r="E7998" t="str">
            <v>CM00-21-02</v>
          </cell>
          <cell r="F7998" t="str">
            <v>Выключатель колонковый элегазовый напряжением 110 кВ и выше</v>
          </cell>
          <cell r="G7998" t="str">
            <v>Gas-insulated core switch, voltage: 110 kV and higher</v>
          </cell>
        </row>
        <row r="7999">
          <cell r="E7999" t="str">
            <v>CM00-21-02-001</v>
          </cell>
          <cell r="F7999" t="str">
            <v>Комплексное опробование рабочим напряжением и током. Выключатель колонковый элегазовый напряжением 110 – 220 кВ с общим приводом</v>
          </cell>
          <cell r="G7999" t="str">
            <v>Integrated testing by operating voltage and current. Gas-insulated core switch, voltage: from 110 to 220 kV, with a common actuator</v>
          </cell>
          <cell r="H7999" t="str">
            <v>шт.</v>
          </cell>
          <cell r="I7999" t="str">
            <v>pcs.</v>
          </cell>
          <cell r="J7999">
            <v>0</v>
          </cell>
          <cell r="K7999">
            <v>0</v>
          </cell>
          <cell r="L7999" t="str">
            <v>KQ-98-00</v>
          </cell>
          <cell r="M7999" t="str">
            <v>ПНР, без ед. изм.</v>
          </cell>
          <cell r="N7999">
            <v>0</v>
          </cell>
          <cell r="O7999" t="str">
            <v>KQ-98-23</v>
          </cell>
          <cell r="P7999" t="str">
            <v>Комплексное опробование, шт.</v>
          </cell>
          <cell r="Q7999">
            <v>1</v>
          </cell>
        </row>
        <row r="8000">
          <cell r="E8000" t="str">
            <v>CM00-21-02-002</v>
          </cell>
          <cell r="F8000" t="str">
            <v>Комплексное опробование рабочим напряжением и током. Выключатель колонковый элегазовый напряжением 330 – 500 кВ с отдельным приводом на каждый полюс</v>
          </cell>
          <cell r="G8000" t="str">
            <v>Integrated testing by operating voltage and current. Gas-insulated core switch, voltage: from 330 to 500 kV, with an individual actuator for each pole</v>
          </cell>
          <cell r="H8000" t="str">
            <v>шт.</v>
          </cell>
          <cell r="I8000" t="str">
            <v>pcs.</v>
          </cell>
          <cell r="J8000">
            <v>0</v>
          </cell>
          <cell r="K8000">
            <v>0</v>
          </cell>
          <cell r="L8000" t="str">
            <v>KQ-98-00</v>
          </cell>
          <cell r="M8000" t="str">
            <v>ПНР, без ед. изм.</v>
          </cell>
          <cell r="N8000">
            <v>0</v>
          </cell>
          <cell r="O8000" t="str">
            <v>KQ-98-23</v>
          </cell>
          <cell r="P8000" t="str">
            <v>Комплексное опробование, шт.</v>
          </cell>
          <cell r="Q8000">
            <v>1</v>
          </cell>
        </row>
        <row r="8001">
          <cell r="E8001" t="str">
            <v>CM00-21-03</v>
          </cell>
          <cell r="F8001" t="str">
            <v>Разъединитель напряжением 110 кВ и выше</v>
          </cell>
          <cell r="G8001" t="str">
            <v>Disconnector, voltage: 110 kV and higher</v>
          </cell>
        </row>
        <row r="8002">
          <cell r="E8002" t="str">
            <v>CM00-21-03-001</v>
          </cell>
          <cell r="F8002" t="str">
            <v>Комплексное опробование рабочим напряжением и током. Разъединитель трехполюсный напряжением 110 - 220 кВ с общим приводом</v>
          </cell>
          <cell r="G8002" t="str">
            <v>Integrated testing by operating voltage and current. Three-pole disconnector, voltage: from 110 to 220 kV, with a common actuator</v>
          </cell>
          <cell r="H8002" t="str">
            <v>шт.</v>
          </cell>
          <cell r="I8002" t="str">
            <v>pcs.</v>
          </cell>
          <cell r="J8002">
            <v>0</v>
          </cell>
          <cell r="K8002">
            <v>0</v>
          </cell>
          <cell r="L8002" t="str">
            <v>KQ-98-00</v>
          </cell>
          <cell r="M8002" t="str">
            <v>ПНР, без ед. изм.</v>
          </cell>
          <cell r="N8002">
            <v>0</v>
          </cell>
          <cell r="O8002" t="str">
            <v>KQ-98-23</v>
          </cell>
          <cell r="P8002" t="str">
            <v>Комплексное опробование, шт.</v>
          </cell>
          <cell r="Q8002">
            <v>1</v>
          </cell>
        </row>
        <row r="8003">
          <cell r="E8003" t="str">
            <v>CM00-21-03-002</v>
          </cell>
          <cell r="F8003" t="str">
            <v>Комплексное опробование рабочим напряжением и током. Разъединитель однополюсный напряжением 330 – 500 кВ с отдельным приводом на каждый полюс</v>
          </cell>
          <cell r="G8003" t="str">
            <v>Integrated testing by operating voltage and current. One-pole disconnector, voltage from 330 to 500 kV with individual actuator for each pole</v>
          </cell>
          <cell r="H8003" t="str">
            <v>шт.</v>
          </cell>
          <cell r="I8003" t="str">
            <v>pcs.</v>
          </cell>
          <cell r="J8003">
            <v>0</v>
          </cell>
          <cell r="K8003">
            <v>0</v>
          </cell>
          <cell r="L8003" t="str">
            <v>KQ-98-00</v>
          </cell>
          <cell r="M8003" t="str">
            <v>ПНР, без ед. изм.</v>
          </cell>
          <cell r="N8003">
            <v>0</v>
          </cell>
          <cell r="O8003" t="str">
            <v>KQ-98-23</v>
          </cell>
          <cell r="P8003" t="str">
            <v>Комплексное опробование, шт.</v>
          </cell>
          <cell r="Q8003">
            <v>1</v>
          </cell>
        </row>
        <row r="8004">
          <cell r="E8004" t="str">
            <v>CM00-21-04</v>
          </cell>
          <cell r="F8004" t="str">
            <v>Трансформатор тока измерительный напряжением 110 кВ и выше</v>
          </cell>
          <cell r="G8004" t="str">
            <v>Instrument current transformer, voltage: 110 kV and higher</v>
          </cell>
        </row>
        <row r="8005">
          <cell r="E8005" t="str">
            <v>CM00-21-04-001</v>
          </cell>
          <cell r="F8005" t="str">
            <v>Комплексное опробование рабочим напряжением и током. Трансформатор тока измерительный элегазовый напряжением 110 – 500 кВ</v>
          </cell>
          <cell r="G8005" t="str">
            <v>Integrated testing by operating voltage and current. Instrument current transformer, gas-insulated, voltage: from 110 to 500 kV</v>
          </cell>
          <cell r="H8005" t="str">
            <v>шт.</v>
          </cell>
          <cell r="I8005" t="str">
            <v>pcs.</v>
          </cell>
          <cell r="J8005">
            <v>0</v>
          </cell>
          <cell r="K8005">
            <v>0</v>
          </cell>
          <cell r="L8005" t="str">
            <v>KQ-98-00</v>
          </cell>
          <cell r="M8005" t="str">
            <v>ПНР, без ед. изм.</v>
          </cell>
          <cell r="N8005">
            <v>0</v>
          </cell>
          <cell r="O8005" t="str">
            <v>KQ-98-23</v>
          </cell>
          <cell r="P8005" t="str">
            <v>Комплексное опробование, шт.</v>
          </cell>
          <cell r="Q8005">
            <v>1</v>
          </cell>
        </row>
        <row r="8006">
          <cell r="E8006" t="str">
            <v>CM00-21-04-002</v>
          </cell>
          <cell r="F8006" t="str">
            <v>Комплексное опробование рабочим напряжением и током. Трансформатор тока измерительный с твердой литой изоляцией напряжением 110 кВ и выше</v>
          </cell>
          <cell r="G8006" t="str">
            <v>Integrated testing by operating voltage and current. Instrument current transformer, with solid molded insulation, voltage: 110 kV and higher</v>
          </cell>
          <cell r="H8006" t="str">
            <v>шт.</v>
          </cell>
          <cell r="I8006" t="str">
            <v>pcs.</v>
          </cell>
          <cell r="J8006">
            <v>0</v>
          </cell>
          <cell r="K8006">
            <v>0</v>
          </cell>
          <cell r="L8006" t="str">
            <v>KQ-98-00</v>
          </cell>
          <cell r="M8006" t="str">
            <v>ПНР, без ед. изм.</v>
          </cell>
          <cell r="N8006">
            <v>0</v>
          </cell>
          <cell r="O8006" t="str">
            <v>KQ-98-23</v>
          </cell>
          <cell r="P8006" t="str">
            <v>Комплексное опробование, шт.</v>
          </cell>
          <cell r="Q8006">
            <v>1</v>
          </cell>
        </row>
        <row r="8007">
          <cell r="E8007" t="str">
            <v>CM00-21-05</v>
          </cell>
          <cell r="F8007" t="str">
            <v>Трансформатор напряжения измерительный напряжением 110 кВ и выше</v>
          </cell>
          <cell r="G8007" t="str">
            <v>Instrument voltage transformer, voltage: 110 kV and higher</v>
          </cell>
        </row>
        <row r="8008">
          <cell r="E8008" t="str">
            <v>CM00-21-05-001</v>
          </cell>
          <cell r="F8008" t="str">
            <v>Комплексное опробование рабочим напряжением и током. Трансформатор напряжения измерительный емкостной напряжением 110 – 500 кВ</v>
          </cell>
          <cell r="G8008" t="str">
            <v>Integrated testing by operating voltage and current. Instrument capacitive voltage transformer, voltage: from 110 to 500 kV</v>
          </cell>
          <cell r="H8008" t="str">
            <v>шт.</v>
          </cell>
          <cell r="I8008" t="str">
            <v>pcs.</v>
          </cell>
          <cell r="J8008">
            <v>0</v>
          </cell>
          <cell r="K8008">
            <v>0</v>
          </cell>
          <cell r="L8008" t="str">
            <v>KQ-98-00</v>
          </cell>
          <cell r="M8008" t="str">
            <v>ПНР, без ед. изм.</v>
          </cell>
          <cell r="N8008">
            <v>0</v>
          </cell>
          <cell r="O8008" t="str">
            <v>KQ-98-23</v>
          </cell>
          <cell r="P8008" t="str">
            <v>Комплексное опробование, шт.</v>
          </cell>
          <cell r="Q8008">
            <v>1</v>
          </cell>
        </row>
        <row r="8009">
          <cell r="E8009" t="str">
            <v>CM00-21-05-002</v>
          </cell>
          <cell r="F8009" t="str">
            <v>Комплексное опробование рабочим напряжением и током. Трансформатор напряжения измерительный индуктивный (электромагнитный) элегазовый напряжением 110 – 500 кВ</v>
          </cell>
          <cell r="G8009" t="str">
            <v>Integrated testing by operating voltage and current. Instrument induction (electromagnetic) voltage transformer, gas-insulated, voltage: from 110 to 500 kV</v>
          </cell>
          <cell r="H8009" t="str">
            <v>шт.</v>
          </cell>
          <cell r="I8009" t="str">
            <v>pcs.</v>
          </cell>
          <cell r="J8009">
            <v>0</v>
          </cell>
          <cell r="K8009">
            <v>0</v>
          </cell>
          <cell r="L8009" t="str">
            <v>KQ-98-00</v>
          </cell>
          <cell r="M8009" t="str">
            <v>ПНР, без ед. изм.</v>
          </cell>
          <cell r="N8009">
            <v>0</v>
          </cell>
          <cell r="O8009" t="str">
            <v>KQ-98-23</v>
          </cell>
          <cell r="P8009" t="str">
            <v>Комплексное опробование, шт.</v>
          </cell>
          <cell r="Q8009">
            <v>1</v>
          </cell>
        </row>
        <row r="8010">
          <cell r="E8010" t="str">
            <v>CM00-21-05-003</v>
          </cell>
          <cell r="F8010" t="str">
            <v>Комплексное опробование рабочим напряжением и током. Трансформатор напряжения измерительный индуктивный (электромагнитный) маслонаполненный напряжением 110 – 500 кВ</v>
          </cell>
          <cell r="G8010" t="str">
            <v>Integrated testing by operating voltage and current. Instrument induction (electromagnetic) voltage transformer, oil-filled, voltage: from 110 to 500 kV</v>
          </cell>
          <cell r="H8010" t="str">
            <v>шт.</v>
          </cell>
          <cell r="I8010" t="str">
            <v>pcs.</v>
          </cell>
          <cell r="J8010">
            <v>0</v>
          </cell>
          <cell r="K8010">
            <v>0</v>
          </cell>
          <cell r="L8010" t="str">
            <v>KQ-98-00</v>
          </cell>
          <cell r="M8010" t="str">
            <v>ПНР, без ед. изм.</v>
          </cell>
          <cell r="N8010">
            <v>0</v>
          </cell>
          <cell r="O8010" t="str">
            <v>KQ-98-23</v>
          </cell>
          <cell r="P8010" t="str">
            <v>Комплексное опробование, шт.</v>
          </cell>
          <cell r="Q8010">
            <v>1</v>
          </cell>
        </row>
        <row r="8011">
          <cell r="E8011" t="str">
            <v>CM00-21-06</v>
          </cell>
          <cell r="F8011" t="str">
            <v>Ограничитель перенапряжения нелинейный напряжением 110 кВ и выше</v>
          </cell>
          <cell r="G8011" t="str">
            <v>Surge protection device, nonlinear, voltage: 110 kV and higher</v>
          </cell>
        </row>
        <row r="8012">
          <cell r="E8012" t="str">
            <v>CM00-21-06-001</v>
          </cell>
          <cell r="F8012" t="str">
            <v>Комплексное опробование рабочим напряжением и током. Ограничитель перенапряжения нелинейный напряжением 110 – 500 кВ</v>
          </cell>
          <cell r="G8012" t="str">
            <v>Integrated testing by operating voltage and current. Surge  protection device, nonlinear, voltage: from 110 to 500 kV</v>
          </cell>
          <cell r="H8012" t="str">
            <v>шт.</v>
          </cell>
          <cell r="I8012" t="str">
            <v>pcs.</v>
          </cell>
          <cell r="J8012">
            <v>0</v>
          </cell>
          <cell r="K8012">
            <v>0</v>
          </cell>
          <cell r="L8012" t="str">
            <v>KQ-98-00</v>
          </cell>
          <cell r="M8012" t="str">
            <v>ПНР, без ед. изм.</v>
          </cell>
          <cell r="N8012">
            <v>0</v>
          </cell>
          <cell r="O8012" t="str">
            <v>KQ-98-23</v>
          </cell>
          <cell r="P8012" t="str">
            <v>Комплексное опробование, шт.</v>
          </cell>
          <cell r="Q8012">
            <v>1</v>
          </cell>
        </row>
        <row r="8013">
          <cell r="E8013" t="str">
            <v>CM00-21-07</v>
          </cell>
          <cell r="F8013" t="str">
            <v>Кабельная линия напряжением 110 кВ и выше</v>
          </cell>
          <cell r="G8013" t="str">
            <v>Cable line, voltage: 110 kV and higher</v>
          </cell>
        </row>
        <row r="8014">
          <cell r="E8014" t="str">
            <v>CM00-21-07-001</v>
          </cell>
          <cell r="F8014" t="str">
            <v>Комплексное опробование рабочим напряжением и током. Кабельная линия напряжением 110 кВ и выше</v>
          </cell>
          <cell r="G8014" t="str">
            <v>Integrated testing by operating voltage and current. Cable line, voltage: 110 kV and higher</v>
          </cell>
          <cell r="H8014" t="str">
            <v>шт.</v>
          </cell>
          <cell r="I8014" t="str">
            <v>pcs.</v>
          </cell>
          <cell r="J8014">
            <v>0</v>
          </cell>
          <cell r="K8014">
            <v>0</v>
          </cell>
          <cell r="L8014" t="str">
            <v>KQ-98-00</v>
          </cell>
          <cell r="M8014" t="str">
            <v>ПНР, без ед. изм.</v>
          </cell>
          <cell r="N8014">
            <v>0</v>
          </cell>
          <cell r="O8014" t="str">
            <v>KQ-98-23</v>
          </cell>
          <cell r="P8014" t="str">
            <v>Комплексное опробование, шт.</v>
          </cell>
          <cell r="Q8014">
            <v>1</v>
          </cell>
        </row>
        <row r="8015">
          <cell r="E8015" t="str">
            <v>CM00-21-08</v>
          </cell>
          <cell r="F8015" t="str">
            <v>Шинопровод напряжением 110 кВ и выше</v>
          </cell>
          <cell r="G8015" t="str">
            <v>Busduct, voltage: 110 kV and higher</v>
          </cell>
        </row>
        <row r="8016">
          <cell r="E8016" t="str">
            <v>CM00-21-08-001</v>
          </cell>
          <cell r="F8016" t="str">
            <v>Комплексное опробование рабочим напряжением и током. Шинопровод напряжением 110 кВ и выше</v>
          </cell>
          <cell r="G8016" t="str">
            <v>Integrated testing by operating voltage and current. Busduct, voltage: 110 kV and higher</v>
          </cell>
          <cell r="H8016" t="str">
            <v>шт.</v>
          </cell>
          <cell r="I8016" t="str">
            <v>pcs.</v>
          </cell>
          <cell r="J8016">
            <v>0</v>
          </cell>
          <cell r="K8016">
            <v>0</v>
          </cell>
          <cell r="L8016" t="str">
            <v>KQ-98-00</v>
          </cell>
          <cell r="M8016" t="str">
            <v>ПНР, без ед. изм.</v>
          </cell>
          <cell r="N8016">
            <v>0</v>
          </cell>
          <cell r="O8016" t="str">
            <v>KQ-98-23</v>
          </cell>
          <cell r="P8016" t="str">
            <v>Комплексное опробование, шт.</v>
          </cell>
          <cell r="Q8016">
            <v>1</v>
          </cell>
        </row>
        <row r="8017">
          <cell r="E8017" t="str">
            <v>CM00-21-09</v>
          </cell>
          <cell r="F8017" t="str">
            <v>Шинная опора напряжением 110 кВ и выше</v>
          </cell>
          <cell r="G8017" t="str">
            <v>Bus support, voltage: 110 kV and higher</v>
          </cell>
        </row>
        <row r="8018">
          <cell r="E8018" t="str">
            <v>CM00-21-09-001</v>
          </cell>
          <cell r="F8018" t="str">
            <v>Комплексное опробование рабочим напряжением и током. Шинная опора напряжением 110 кВ и выше</v>
          </cell>
          <cell r="G8018" t="str">
            <v>Integrated testing by operating voltage and current. Bus support, voltage: 110 kV and higher</v>
          </cell>
          <cell r="H8018" t="str">
            <v>шт.</v>
          </cell>
          <cell r="I8018" t="str">
            <v>pcs.</v>
          </cell>
          <cell r="J8018">
            <v>0</v>
          </cell>
          <cell r="K8018">
            <v>0</v>
          </cell>
          <cell r="L8018" t="str">
            <v>KQ-98-00</v>
          </cell>
          <cell r="M8018" t="str">
            <v>ПНР, без ед. изм.</v>
          </cell>
          <cell r="N8018">
            <v>0</v>
          </cell>
          <cell r="O8018" t="str">
            <v>KQ-98-23</v>
          </cell>
          <cell r="P8018" t="str">
            <v>Комплексное опробование, шт.</v>
          </cell>
          <cell r="Q8018">
            <v>1</v>
          </cell>
        </row>
        <row r="8019">
          <cell r="E8019" t="str">
            <v>CM00-21-10</v>
          </cell>
          <cell r="F8019" t="str">
            <v>Комплектное распределительное устройство элегазовое напряжением 110 кВ и выше</v>
          </cell>
          <cell r="G8019" t="str">
            <v>Packaged gas-insulated switchgear, voltage: 110 kV and higher</v>
          </cell>
        </row>
        <row r="8020">
          <cell r="E8020" t="str">
            <v>CM00-21-10-001</v>
          </cell>
          <cell r="F8020" t="str">
            <v>Комплексное опробование рабочим напряжением и током. Модуль выключателя КРУЭ 110 кВ и выше</v>
          </cell>
          <cell r="G8020" t="str">
            <v>Integrated testing by operating voltage and current. Switch module of a gas-insulated switchgear, 110 kV and higher</v>
          </cell>
          <cell r="H8020" t="str">
            <v>шт.</v>
          </cell>
          <cell r="I8020" t="str">
            <v>pcs.</v>
          </cell>
          <cell r="J8020">
            <v>0</v>
          </cell>
          <cell r="K8020">
            <v>0</v>
          </cell>
          <cell r="L8020" t="str">
            <v>KQ-98-00</v>
          </cell>
          <cell r="M8020" t="str">
            <v>ПНР, без ед. изм.</v>
          </cell>
          <cell r="N8020">
            <v>0</v>
          </cell>
          <cell r="O8020" t="str">
            <v>KQ-98-23</v>
          </cell>
          <cell r="P8020" t="str">
            <v>Комплексное опробование, шт.</v>
          </cell>
          <cell r="Q8020">
            <v>1</v>
          </cell>
        </row>
        <row r="8021">
          <cell r="E8021" t="str">
            <v>CM00-21-10-002</v>
          </cell>
          <cell r="F8021" t="str">
            <v>Комплексное опробование рабочим напряжением и током. Модуль разъединителя-заземлителя КРУЭ 110 кВ и выше</v>
          </cell>
          <cell r="G8021" t="str">
            <v>Integrated testing by operating voltage and current. Disconnector-earth rod module of gas-insulated switchgear, 110 kV and higher</v>
          </cell>
          <cell r="H8021" t="str">
            <v>шт.</v>
          </cell>
          <cell r="I8021" t="str">
            <v>pcs.</v>
          </cell>
          <cell r="J8021">
            <v>0</v>
          </cell>
          <cell r="K8021">
            <v>0</v>
          </cell>
          <cell r="L8021" t="str">
            <v>KQ-98-00</v>
          </cell>
          <cell r="M8021" t="str">
            <v>ПНР, без ед. изм.</v>
          </cell>
          <cell r="N8021">
            <v>0</v>
          </cell>
          <cell r="O8021" t="str">
            <v>KQ-98-23</v>
          </cell>
          <cell r="P8021" t="str">
            <v>Комплексное опробование, шт.</v>
          </cell>
          <cell r="Q8021">
            <v>1</v>
          </cell>
        </row>
        <row r="8022">
          <cell r="E8022" t="str">
            <v>CM00-21-10-003</v>
          </cell>
          <cell r="F8022" t="str">
            <v>Комплексное опробование рабочим напряжением и током. Модуль быстродействующего заземлителя КРУЭ 110 кВ и выше</v>
          </cell>
          <cell r="G8022" t="str">
            <v>Integrated testing by operating voltage and current. High speed earthing switch module of a gas-insulated switchgear, 110 kV and higher</v>
          </cell>
          <cell r="H8022" t="str">
            <v>шт.</v>
          </cell>
          <cell r="I8022" t="str">
            <v>pcs.</v>
          </cell>
          <cell r="J8022">
            <v>0</v>
          </cell>
          <cell r="K8022">
            <v>0</v>
          </cell>
          <cell r="L8022" t="str">
            <v>KQ-98-00</v>
          </cell>
          <cell r="M8022" t="str">
            <v>ПНР, без ед. изм.</v>
          </cell>
          <cell r="N8022">
            <v>0</v>
          </cell>
          <cell r="O8022" t="str">
            <v>KQ-98-23</v>
          </cell>
          <cell r="P8022" t="str">
            <v>Комплексное опробование, шт.</v>
          </cell>
          <cell r="Q8022">
            <v>1</v>
          </cell>
        </row>
        <row r="8023">
          <cell r="E8023" t="str">
            <v>CM00-21-10-004</v>
          </cell>
          <cell r="F8023" t="str">
            <v>Комплексное опробование рабочим напряжением и током. Модуль трансформатора тока КРУЭ 110 кВ и выше</v>
          </cell>
          <cell r="G8023" t="str">
            <v>Integrated testing by operating voltage and current. Current transformer module of gas-insulated switchgear, 110 kV and higher</v>
          </cell>
          <cell r="H8023" t="str">
            <v>шт.</v>
          </cell>
          <cell r="I8023" t="str">
            <v>pcs.</v>
          </cell>
          <cell r="J8023">
            <v>0</v>
          </cell>
          <cell r="K8023">
            <v>0</v>
          </cell>
          <cell r="L8023" t="str">
            <v>KQ-98-00</v>
          </cell>
          <cell r="M8023" t="str">
            <v>ПНР, без ед. изм.</v>
          </cell>
          <cell r="N8023">
            <v>0</v>
          </cell>
          <cell r="O8023" t="str">
            <v>KQ-98-23</v>
          </cell>
          <cell r="P8023" t="str">
            <v>Комплексное опробование, шт.</v>
          </cell>
          <cell r="Q8023">
            <v>1</v>
          </cell>
        </row>
        <row r="8024">
          <cell r="E8024" t="str">
            <v>CM00-21-10-005</v>
          </cell>
          <cell r="F8024" t="str">
            <v>Комплексное опробование рабочим напряжением и током. Модуль трансформатора напряжения КРУЭ 110 кВ и выше</v>
          </cell>
          <cell r="G8024" t="str">
            <v>Integrated testing by operating voltage and current. Voltage transformer module of a gas-insulated switchgear, 110 kV and higher</v>
          </cell>
          <cell r="H8024" t="str">
            <v>шт.</v>
          </cell>
          <cell r="I8024" t="str">
            <v>pcs.</v>
          </cell>
          <cell r="J8024">
            <v>0</v>
          </cell>
          <cell r="K8024">
            <v>0</v>
          </cell>
          <cell r="L8024" t="str">
            <v>KQ-98-00</v>
          </cell>
          <cell r="M8024" t="str">
            <v>ПНР, без ед. изм.</v>
          </cell>
          <cell r="N8024">
            <v>0</v>
          </cell>
          <cell r="O8024" t="str">
            <v>KQ-98-23</v>
          </cell>
          <cell r="P8024" t="str">
            <v>Комплексное опробование, шт.</v>
          </cell>
          <cell r="Q8024">
            <v>1</v>
          </cell>
        </row>
        <row r="8025">
          <cell r="E8025" t="str">
            <v>CM00-21-10-006</v>
          </cell>
          <cell r="F8025" t="str">
            <v>Комплексное опробование рабочим напряжением и током. Модуль ввода КРУЭ 110 кВ и выше</v>
          </cell>
          <cell r="G8025" t="str">
            <v>Integrated testing by operating voltage and current. Input module of a gas-insulated switchgear, 110 kV and higher</v>
          </cell>
          <cell r="H8025" t="str">
            <v>шт.</v>
          </cell>
          <cell r="I8025" t="str">
            <v>pcs.</v>
          </cell>
          <cell r="J8025">
            <v>0</v>
          </cell>
          <cell r="K8025">
            <v>0</v>
          </cell>
          <cell r="L8025" t="str">
            <v>KQ-98-00</v>
          </cell>
          <cell r="M8025" t="str">
            <v>ПНР, без ед. изм.</v>
          </cell>
          <cell r="N8025">
            <v>0</v>
          </cell>
          <cell r="O8025" t="str">
            <v>KQ-98-23</v>
          </cell>
          <cell r="P8025" t="str">
            <v>Комплексное опробование, шт.</v>
          </cell>
          <cell r="Q8025">
            <v>1</v>
          </cell>
        </row>
        <row r="8026">
          <cell r="E8026" t="str">
            <v>CM00-21-10-007</v>
          </cell>
          <cell r="F8026" t="str">
            <v>Комплексное опробование рабочим напряжением и током. Модуль ограничителя перенапряжения КРУЭ 110 кВ и выше</v>
          </cell>
          <cell r="G8026" t="str">
            <v>Integrated testing by operating voltage and current. Overvoltage arrestor module of a gas-insulated switchgear, 110 kV and higher</v>
          </cell>
          <cell r="H8026" t="str">
            <v>шт.</v>
          </cell>
          <cell r="I8026" t="str">
            <v>pcs.</v>
          </cell>
          <cell r="J8026">
            <v>0</v>
          </cell>
          <cell r="K8026">
            <v>0</v>
          </cell>
          <cell r="L8026" t="str">
            <v>KQ-98-00</v>
          </cell>
          <cell r="M8026" t="str">
            <v>ПНР, без ед. изм.</v>
          </cell>
          <cell r="N8026">
            <v>0</v>
          </cell>
          <cell r="O8026" t="str">
            <v>KQ-98-23</v>
          </cell>
          <cell r="P8026" t="str">
            <v>Комплексное опробование, шт.</v>
          </cell>
          <cell r="Q8026">
            <v>1</v>
          </cell>
        </row>
        <row r="8027">
          <cell r="E8027" t="str">
            <v>CM00-21-10-008</v>
          </cell>
          <cell r="F8027" t="str">
            <v>Комплексное опробование рабочим напряжением и током. Модуль токопровода КРУЭ 110 кВ и выше</v>
          </cell>
          <cell r="G8027" t="str">
            <v>Integrated testing by operating voltage and current. Current conductor module of a gas-insulated switchgear, 110 kV and higher</v>
          </cell>
          <cell r="H8027" t="str">
            <v>шт.</v>
          </cell>
          <cell r="I8027" t="str">
            <v>pcs.</v>
          </cell>
          <cell r="J8027">
            <v>0</v>
          </cell>
          <cell r="K8027">
            <v>0</v>
          </cell>
          <cell r="L8027" t="str">
            <v>KQ-98-00</v>
          </cell>
          <cell r="M8027" t="str">
            <v>ПНР, без ед. изм.</v>
          </cell>
          <cell r="N8027">
            <v>0</v>
          </cell>
          <cell r="O8027" t="str">
            <v>KQ-98-23</v>
          </cell>
          <cell r="P8027" t="str">
            <v>Комплексное опробование, шт.</v>
          </cell>
          <cell r="Q8027">
            <v>1</v>
          </cell>
        </row>
        <row r="8028">
          <cell r="E8028" t="str">
            <v>CM00-21-11</v>
          </cell>
          <cell r="F8028" t="str">
            <v>Токоограничивающий реактор напряжением 110 кВ и выше</v>
          </cell>
          <cell r="G8028" t="str">
            <v>Current limiting reactor, voltage: 110 kV and higher</v>
          </cell>
        </row>
        <row r="8029">
          <cell r="E8029" t="str">
            <v>CM00-21-11-001</v>
          </cell>
          <cell r="F8029" t="str">
            <v>Комплексное опробование рабочим напряжением и током. Токоограничивающий реактор сухой напряжением 110-220 кВ</v>
          </cell>
          <cell r="G8029" t="str">
            <v>Integrated testing by operating voltage and current. Dry current limiting reactor, voltage: from 110 to 220 kV</v>
          </cell>
          <cell r="H8029" t="str">
            <v>шт.</v>
          </cell>
          <cell r="I8029" t="str">
            <v>pcs.</v>
          </cell>
          <cell r="J8029">
            <v>0</v>
          </cell>
          <cell r="K8029">
            <v>0</v>
          </cell>
          <cell r="L8029" t="str">
            <v>KQ-98-00</v>
          </cell>
          <cell r="M8029" t="str">
            <v>ПНР, без ед. изм.</v>
          </cell>
          <cell r="N8029">
            <v>0</v>
          </cell>
          <cell r="O8029" t="str">
            <v>KQ-98-23</v>
          </cell>
          <cell r="P8029" t="str">
            <v>Комплексное опробование, шт.</v>
          </cell>
          <cell r="Q8029">
            <v>1</v>
          </cell>
        </row>
        <row r="8030">
          <cell r="E8030" t="str">
            <v>CM00-21-11-002</v>
          </cell>
          <cell r="F8030" t="str">
            <v>Комплексное опробование рабочим напряжением и током. Управляемый шунтирующий реактор маслонаполненный напряжением 110 кВ и выше</v>
          </cell>
          <cell r="G8030" t="str">
            <v>Integrated testing by operating voltage and current. Controlled shunt reactor, oil-filled, voltage: 110 kV and higher</v>
          </cell>
          <cell r="H8030" t="str">
            <v>шт.</v>
          </cell>
          <cell r="I8030" t="str">
            <v>pcs.</v>
          </cell>
          <cell r="J8030">
            <v>0</v>
          </cell>
          <cell r="K8030">
            <v>0</v>
          </cell>
          <cell r="L8030" t="str">
            <v>KQ-98-00</v>
          </cell>
          <cell r="M8030" t="str">
            <v>ПНР, без ед. изм.</v>
          </cell>
          <cell r="N8030">
            <v>0</v>
          </cell>
          <cell r="O8030" t="str">
            <v>KQ-98-23</v>
          </cell>
          <cell r="P8030" t="str">
            <v>Комплексное опробование, шт.</v>
          </cell>
          <cell r="Q8030">
            <v>1</v>
          </cell>
        </row>
        <row r="8031">
          <cell r="E8031" t="str">
            <v>CM00-21-12</v>
          </cell>
          <cell r="F8031" t="str">
            <v>Заземлитель однополюсный напряжением 110 кВ и выше</v>
          </cell>
          <cell r="G8031" t="str">
            <v>Single-pole earthing switch, voltage: 110 kV and higher</v>
          </cell>
        </row>
        <row r="8032">
          <cell r="E8032" t="str">
            <v>CM00-21-12-001</v>
          </cell>
          <cell r="F8032" t="str">
            <v>Комплексное опробование рабочим напряжением и током. Заземлитель однополюсный напряжением 110 кВ и выше с ручным приводом</v>
          </cell>
          <cell r="G8032" t="str">
            <v>Integrated testing by operating voltage and current. Single-pole earthing switch, voltage 110 kV and higher, manually operated</v>
          </cell>
          <cell r="H8032" t="str">
            <v>шт.</v>
          </cell>
          <cell r="I8032" t="str">
            <v>pcs.</v>
          </cell>
          <cell r="J8032">
            <v>0</v>
          </cell>
          <cell r="K8032">
            <v>0</v>
          </cell>
          <cell r="L8032" t="str">
            <v>KQ-98-00</v>
          </cell>
          <cell r="M8032" t="str">
            <v>ПНР, без ед. изм.</v>
          </cell>
          <cell r="N8032">
            <v>0</v>
          </cell>
          <cell r="O8032" t="str">
            <v>KQ-98-23</v>
          </cell>
          <cell r="P8032" t="str">
            <v>Комплексное опробование, шт.</v>
          </cell>
          <cell r="Q8032">
            <v>1</v>
          </cell>
        </row>
        <row r="8033">
          <cell r="E8033" t="str">
            <v>CM00-21-12-002</v>
          </cell>
          <cell r="F8033" t="str">
            <v>Комплексное опробование рабочим напряжением и током. Заземлитель однополюсный напряжением 110 кВ и выше с электроприводом</v>
          </cell>
          <cell r="G8033" t="str">
            <v>Integrated testing by operating voltage and current. Single-pole earthing switch, voltage 110 kV and higher, with an electric actuator</v>
          </cell>
          <cell r="H8033" t="str">
            <v>шт.</v>
          </cell>
          <cell r="I8033" t="str">
            <v>pcs.</v>
          </cell>
          <cell r="J8033">
            <v>0</v>
          </cell>
          <cell r="K8033">
            <v>0</v>
          </cell>
          <cell r="L8033" t="str">
            <v>KQ-98-00</v>
          </cell>
          <cell r="M8033" t="str">
            <v>ПНР, без ед. изм.</v>
          </cell>
          <cell r="N8033">
            <v>0</v>
          </cell>
          <cell r="O8033" t="str">
            <v>KQ-98-23</v>
          </cell>
          <cell r="P8033" t="str">
            <v>Комплексное опробование, шт.</v>
          </cell>
          <cell r="Q8033">
            <v>1</v>
          </cell>
        </row>
        <row r="8034">
          <cell r="E8034" t="str">
            <v>CM00-21-13</v>
          </cell>
          <cell r="F8034" t="str">
            <v>Батарея статических конденсаторов напряжением 110 кВ и выше</v>
          </cell>
          <cell r="G8034" t="str">
            <v>Static capacitor bank, voltage: 110 kV and higher</v>
          </cell>
        </row>
        <row r="8035">
          <cell r="E8035" t="str">
            <v>CM00-21-13-001</v>
          </cell>
          <cell r="F8035" t="str">
            <v>Комплексное опробование рабочим напряжением и током. Батарея статических конденсаторов напряжением 110 кВ и выше</v>
          </cell>
          <cell r="G8035" t="str">
            <v>Integrated testing by operating voltage and current. Static capacitor bank, voltage: 110 kV and higher</v>
          </cell>
          <cell r="H8035" t="str">
            <v>шт.</v>
          </cell>
          <cell r="I8035" t="str">
            <v>pcs.</v>
          </cell>
          <cell r="J8035">
            <v>0</v>
          </cell>
          <cell r="K8035">
            <v>0</v>
          </cell>
          <cell r="L8035" t="str">
            <v>KQ-98-00</v>
          </cell>
          <cell r="M8035" t="str">
            <v>ПНР, без ед. изм.</v>
          </cell>
          <cell r="N8035">
            <v>0</v>
          </cell>
          <cell r="O8035" t="str">
            <v>KQ-98-23</v>
          </cell>
          <cell r="P8035" t="str">
            <v>Комплексное опробование, шт.</v>
          </cell>
          <cell r="Q8035">
            <v>1</v>
          </cell>
        </row>
        <row r="8036">
          <cell r="E8036" t="str">
            <v>CM00-21-14</v>
          </cell>
          <cell r="F8036" t="str">
            <v>Оборудование высокочастотной связи</v>
          </cell>
          <cell r="G8036" t="str">
            <v>High-frequency communication equipment</v>
          </cell>
        </row>
        <row r="8037">
          <cell r="E8037" t="str">
            <v>CM00-21-14-001</v>
          </cell>
          <cell r="F8037" t="str">
            <v>Комплексное опробование рабочим напряжением и током. Высокочастотный тракт</v>
          </cell>
          <cell r="G8037" t="str">
            <v>Integrated testing by operating voltage and current. High frequency path</v>
          </cell>
          <cell r="H8037" t="str">
            <v>шт.</v>
          </cell>
          <cell r="I8037" t="str">
            <v>pcs.</v>
          </cell>
          <cell r="J8037">
            <v>0</v>
          </cell>
          <cell r="K8037">
            <v>0</v>
          </cell>
          <cell r="L8037" t="str">
            <v>KQ-98-00</v>
          </cell>
          <cell r="M8037" t="str">
            <v>ПНР, без ед. изм.</v>
          </cell>
          <cell r="N8037">
            <v>0</v>
          </cell>
          <cell r="O8037" t="str">
            <v>KQ-98-23</v>
          </cell>
          <cell r="P8037" t="str">
            <v>Комплексное опробование, шт.</v>
          </cell>
          <cell r="Q8037">
            <v>1</v>
          </cell>
        </row>
        <row r="8038">
          <cell r="E8038" t="str">
            <v>CM00-21-14-002</v>
          </cell>
          <cell r="F8038" t="str">
            <v>Комплексное опробование рабочим напряжением и током. Приёмопередатчик</v>
          </cell>
          <cell r="G8038" t="str">
            <v>Integrated testing by operating voltage and current. Transmitter and receiver</v>
          </cell>
          <cell r="H8038" t="str">
            <v>шт.</v>
          </cell>
          <cell r="I8038" t="str">
            <v>pcs.</v>
          </cell>
          <cell r="J8038">
            <v>0</v>
          </cell>
          <cell r="K8038">
            <v>0</v>
          </cell>
          <cell r="L8038" t="str">
            <v>KQ-98-00</v>
          </cell>
          <cell r="M8038" t="str">
            <v>ПНР, без ед. изм.</v>
          </cell>
          <cell r="N8038">
            <v>0</v>
          </cell>
          <cell r="O8038" t="str">
            <v>KQ-98-23</v>
          </cell>
          <cell r="P8038" t="str">
            <v>Комплексное опробование, шт.</v>
          </cell>
          <cell r="Q8038">
            <v>1</v>
          </cell>
        </row>
        <row r="8039">
          <cell r="E8039" t="str">
            <v>CM00-21-14-003</v>
          </cell>
          <cell r="F8039" t="str">
            <v>Комплексное опробование рабочим напряжением и током. Высокочастотный канал</v>
          </cell>
          <cell r="G8039" t="str">
            <v>Integrated testing by operating voltage and current. High frequency channel</v>
          </cell>
          <cell r="H8039" t="str">
            <v>шт.</v>
          </cell>
          <cell r="I8039" t="str">
            <v>pcs.</v>
          </cell>
          <cell r="J8039">
            <v>0</v>
          </cell>
          <cell r="K8039">
            <v>0</v>
          </cell>
          <cell r="L8039" t="str">
            <v>KQ-98-00</v>
          </cell>
          <cell r="M8039" t="str">
            <v>ПНР, без ед. изм.</v>
          </cell>
          <cell r="N8039">
            <v>0</v>
          </cell>
          <cell r="O8039" t="str">
            <v>KQ-98-23</v>
          </cell>
          <cell r="P8039" t="str">
            <v>Комплексное опробование, шт.</v>
          </cell>
          <cell r="Q8039">
            <v>1</v>
          </cell>
        </row>
        <row r="8040">
          <cell r="E8040" t="str">
            <v>CM00-21-14-004</v>
          </cell>
          <cell r="F8040" t="str">
            <v>Комплексное опробование рабочим напряжением и током. Шкаф устройств передачи аварийных сигналов и команд</v>
          </cell>
          <cell r="G8040" t="str">
            <v>Integrated testing by operating voltage and current. Cabinet of devices for transmission of emergency signals and commands</v>
          </cell>
          <cell r="H8040" t="str">
            <v>шт.</v>
          </cell>
          <cell r="I8040" t="str">
            <v>pcs.</v>
          </cell>
          <cell r="J8040">
            <v>0</v>
          </cell>
          <cell r="K8040">
            <v>0</v>
          </cell>
          <cell r="L8040" t="str">
            <v>KQ-98-00</v>
          </cell>
          <cell r="M8040" t="str">
            <v>ПНР, без ед. изм.</v>
          </cell>
          <cell r="N8040">
            <v>0</v>
          </cell>
          <cell r="O8040" t="str">
            <v>KQ-98-23</v>
          </cell>
          <cell r="P8040" t="str">
            <v>Комплексное опробование, шт.</v>
          </cell>
          <cell r="Q8040">
            <v>1</v>
          </cell>
        </row>
        <row r="8041">
          <cell r="E8041" t="str">
            <v>CM00-21-15</v>
          </cell>
          <cell r="F8041" t="str">
            <v>Релейная защита и автоматика линий электропередач напряжением 110 кВ и выше</v>
          </cell>
          <cell r="G8041" t="str">
            <v>Relay protection and power lines automation, voltage: 110 kV and higher</v>
          </cell>
        </row>
        <row r="8042">
          <cell r="E8042" t="str">
            <v>CM00-21-15-001</v>
          </cell>
          <cell r="F8042" t="str">
            <v>Комплексное опробование рабочим напряжением и током. Шкаф дифференциально-фазной защиты ЛЭП напряжением 110 – 220 кВ</v>
          </cell>
          <cell r="G8042" t="str">
            <v>Integrated testing by operating voltage and current. Cabinet for power-line carrier phase comparison scheme, voltage: 110 -220 kV</v>
          </cell>
          <cell r="H8042" t="str">
            <v>шт.</v>
          </cell>
          <cell r="I8042" t="str">
            <v>pcs.</v>
          </cell>
          <cell r="J8042">
            <v>0</v>
          </cell>
          <cell r="K8042">
            <v>0</v>
          </cell>
          <cell r="L8042" t="str">
            <v>KQ-98-00</v>
          </cell>
          <cell r="M8042" t="str">
            <v>ПНР, без ед. изм.</v>
          </cell>
          <cell r="N8042">
            <v>0</v>
          </cell>
          <cell r="O8042" t="str">
            <v>KQ-98-23</v>
          </cell>
          <cell r="P8042" t="str">
            <v>Комплексное опробование, шт.</v>
          </cell>
          <cell r="Q8042">
            <v>1</v>
          </cell>
        </row>
        <row r="8043">
          <cell r="E8043" t="str">
            <v>CM00-21-15-002</v>
          </cell>
          <cell r="F8043" t="str">
            <v>Комплексное опробование рабочим напряжением и током. Шкаф направленной высокочастотной защиты ЛЭП напряжением 110 – 220 кВ</v>
          </cell>
          <cell r="G8043" t="str">
            <v>Integrated testing by operating voltage and current. High frequency directional protection cabinet for power lines, voltage: 110 - 220 kV</v>
          </cell>
          <cell r="H8043" t="str">
            <v>шт.</v>
          </cell>
          <cell r="I8043" t="str">
            <v>pcs.</v>
          </cell>
          <cell r="J8043">
            <v>0</v>
          </cell>
          <cell r="K8043">
            <v>0</v>
          </cell>
          <cell r="L8043" t="str">
            <v>KQ-98-00</v>
          </cell>
          <cell r="M8043" t="str">
            <v>ПНР, без ед. изм.</v>
          </cell>
          <cell r="N8043">
            <v>0</v>
          </cell>
          <cell r="O8043" t="str">
            <v>KQ-98-23</v>
          </cell>
          <cell r="P8043" t="str">
            <v>Комплексное опробование, шт.</v>
          </cell>
          <cell r="Q8043">
            <v>1</v>
          </cell>
        </row>
        <row r="8044">
          <cell r="E8044" t="str">
            <v>CM00-21-15-003</v>
          </cell>
          <cell r="F8044" t="str">
            <v>Комплексное опробование рабочим напряжением и током. Шкаф дифференциальной защиты ЛЭП напряжением 110 – 220 кВ</v>
          </cell>
          <cell r="G8044" t="str">
            <v>Integrated testing by operating voltage and current. Differential protection cabinet for power lines, voltage: 110 - 220 kV</v>
          </cell>
          <cell r="H8044" t="str">
            <v>шт.</v>
          </cell>
          <cell r="I8044" t="str">
            <v>pcs.</v>
          </cell>
          <cell r="J8044">
            <v>0</v>
          </cell>
          <cell r="K8044">
            <v>0</v>
          </cell>
          <cell r="L8044" t="str">
            <v>KQ-98-00</v>
          </cell>
          <cell r="M8044" t="str">
            <v>ПНР, без ед. изм.</v>
          </cell>
          <cell r="N8044">
            <v>0</v>
          </cell>
          <cell r="O8044" t="str">
            <v>KQ-98-23</v>
          </cell>
          <cell r="P8044" t="str">
            <v>Комплексное опробование, шт.</v>
          </cell>
          <cell r="Q8044">
            <v>1</v>
          </cell>
        </row>
        <row r="8045">
          <cell r="E8045" t="str">
            <v>CM00-21-15-004</v>
          </cell>
          <cell r="F8045" t="str">
            <v>Комплексное опробование рабочим напряжением и током. Шкаф ступенчатых защит ЛЭП напряжением 110 – 220 кВ</v>
          </cell>
          <cell r="G8045" t="str">
            <v>Integrated testing by operating voltage and current. Stepped protection cabinet for power lines, voltage: 110 - 220 kV</v>
          </cell>
          <cell r="H8045" t="str">
            <v>шт.</v>
          </cell>
          <cell r="I8045" t="str">
            <v>pcs.</v>
          </cell>
          <cell r="J8045">
            <v>0</v>
          </cell>
          <cell r="K8045">
            <v>0</v>
          </cell>
          <cell r="L8045" t="str">
            <v>KQ-98-00</v>
          </cell>
          <cell r="M8045" t="str">
            <v>ПНР, без ед. изм.</v>
          </cell>
          <cell r="N8045">
            <v>0</v>
          </cell>
          <cell r="O8045" t="str">
            <v>KQ-98-23</v>
          </cell>
          <cell r="P8045" t="str">
            <v>Комплексное опробование, шт.</v>
          </cell>
          <cell r="Q8045">
            <v>1</v>
          </cell>
        </row>
        <row r="8046">
          <cell r="E8046" t="str">
            <v>CM00-21-15-005</v>
          </cell>
          <cell r="F8046" t="str">
            <v>Комплексное опробование рабочим напряжением и током. Шкаф дифференциально-фазной защиты ЛЭП напряжением 330 – 500 кВ</v>
          </cell>
          <cell r="G8046" t="str">
            <v>Integrated testing by operating voltage and current. Phase differential protection cabinet for power lines, voltage: 330 - 500 kV</v>
          </cell>
          <cell r="H8046" t="str">
            <v>шт.</v>
          </cell>
          <cell r="I8046" t="str">
            <v>pcs.</v>
          </cell>
          <cell r="J8046">
            <v>0</v>
          </cell>
          <cell r="K8046">
            <v>0</v>
          </cell>
          <cell r="L8046" t="str">
            <v>KQ-98-00</v>
          </cell>
          <cell r="M8046" t="str">
            <v>ПНР, без ед. изм.</v>
          </cell>
          <cell r="N8046">
            <v>0</v>
          </cell>
          <cell r="O8046" t="str">
            <v>KQ-98-23</v>
          </cell>
          <cell r="P8046" t="str">
            <v>Комплексное опробование, шт.</v>
          </cell>
          <cell r="Q8046">
            <v>1</v>
          </cell>
        </row>
        <row r="8047">
          <cell r="E8047" t="str">
            <v>CM00-21-15-006</v>
          </cell>
          <cell r="F8047" t="str">
            <v>Комплексное опробование рабочим напряжением и током. Шкаф дифференциальной защиты ЛЭП напряжением 330 – 500 кВ</v>
          </cell>
          <cell r="G8047" t="str">
            <v>Integrated testing by operating voltage and current. Differential protection cabinet for power lines, voltage: 330 - 500 kV</v>
          </cell>
          <cell r="H8047" t="str">
            <v>шт.</v>
          </cell>
          <cell r="I8047" t="str">
            <v>pcs.</v>
          </cell>
          <cell r="J8047">
            <v>0</v>
          </cell>
          <cell r="K8047">
            <v>0</v>
          </cell>
          <cell r="L8047" t="str">
            <v>KQ-98-00</v>
          </cell>
          <cell r="M8047" t="str">
            <v>ПНР, без ед. изм.</v>
          </cell>
          <cell r="N8047">
            <v>0</v>
          </cell>
          <cell r="O8047" t="str">
            <v>KQ-98-23</v>
          </cell>
          <cell r="P8047" t="str">
            <v>Комплексное опробование, шт.</v>
          </cell>
          <cell r="Q8047">
            <v>1</v>
          </cell>
        </row>
        <row r="8048">
          <cell r="E8048" t="str">
            <v>CM00-21-15-007</v>
          </cell>
          <cell r="F8048" t="str">
            <v>Комплексное опробование рабочим напряжением и током. Шкаф ступенчатых защит ЛЭП напряжением 330 – 500 кВ</v>
          </cell>
          <cell r="G8048" t="str">
            <v>Integrated testing by operating voltage and current. Stepped protection cabinet for power lines, voltage: 330 - 500 kV</v>
          </cell>
          <cell r="H8048" t="str">
            <v>шт.</v>
          </cell>
          <cell r="I8048" t="str">
            <v>pcs.</v>
          </cell>
          <cell r="J8048">
            <v>0</v>
          </cell>
          <cell r="K8048">
            <v>0</v>
          </cell>
          <cell r="L8048" t="str">
            <v>KQ-98-00</v>
          </cell>
          <cell r="M8048" t="str">
            <v>ПНР, без ед. изм.</v>
          </cell>
          <cell r="N8048">
            <v>0</v>
          </cell>
          <cell r="O8048" t="str">
            <v>KQ-98-23</v>
          </cell>
          <cell r="P8048" t="str">
            <v>Комплексное опробование, шт.</v>
          </cell>
          <cell r="Q8048">
            <v>1</v>
          </cell>
        </row>
        <row r="8049">
          <cell r="E8049" t="str">
            <v>CM00-21-16</v>
          </cell>
          <cell r="F8049" t="str">
            <v>Релейная защита и автоматика трансформатора (автотрансформатора) напряжением 110 кВ и выше</v>
          </cell>
          <cell r="G8049" t="str">
            <v>Transformer  (autotransformer) relay protection and  automation, voltage: 110 kV and higher</v>
          </cell>
        </row>
        <row r="8050">
          <cell r="E8050" t="str">
            <v>CM00-21-16-001</v>
          </cell>
          <cell r="F8050" t="str">
            <v>Комплексное опробование рабочим напряжением и током. Шкаф основных защит трансформатора напряжением 110 – 220 кВ</v>
          </cell>
          <cell r="G8050" t="str">
            <v>Integrated testing by operating voltage and current. Main protection cabinet for a transformer, voltage: 110 - 220 kV</v>
          </cell>
          <cell r="H8050" t="str">
            <v>шт.</v>
          </cell>
          <cell r="I8050" t="str">
            <v>pcs.</v>
          </cell>
          <cell r="J8050">
            <v>0</v>
          </cell>
          <cell r="K8050">
            <v>0</v>
          </cell>
          <cell r="L8050" t="str">
            <v>KQ-98-00</v>
          </cell>
          <cell r="M8050" t="str">
            <v>ПНР, без ед. изм.</v>
          </cell>
          <cell r="N8050">
            <v>0</v>
          </cell>
          <cell r="O8050" t="str">
            <v>KQ-98-23</v>
          </cell>
          <cell r="P8050" t="str">
            <v>Комплексное опробование, шт.</v>
          </cell>
          <cell r="Q8050">
            <v>1</v>
          </cell>
        </row>
        <row r="8051">
          <cell r="E8051" t="str">
            <v>CM00-21-16-002</v>
          </cell>
          <cell r="F8051" t="str">
            <v>Комплексное опробование рабочим напряжением и током. Шкаф резервных защит трансформатора напряжением 110-220 кВ</v>
          </cell>
          <cell r="G8051" t="str">
            <v>Integrated testing by operating voltage and current. Backup protection package cabinet for a transformer, voltage: 110 - 220 kV</v>
          </cell>
          <cell r="H8051" t="str">
            <v>шт.</v>
          </cell>
          <cell r="I8051" t="str">
            <v>pcs.</v>
          </cell>
          <cell r="J8051">
            <v>0</v>
          </cell>
          <cell r="K8051">
            <v>0</v>
          </cell>
          <cell r="L8051" t="str">
            <v>KQ-98-00</v>
          </cell>
          <cell r="M8051" t="str">
            <v>ПНР, без ед. изм.</v>
          </cell>
          <cell r="N8051">
            <v>0</v>
          </cell>
          <cell r="O8051" t="str">
            <v>KQ-98-23</v>
          </cell>
          <cell r="P8051" t="str">
            <v>Комплексное опробование, шт.</v>
          </cell>
          <cell r="Q8051">
            <v>1</v>
          </cell>
        </row>
        <row r="8052">
          <cell r="E8052" t="str">
            <v>CM00-21-16-003</v>
          </cell>
          <cell r="F8052" t="str">
            <v>Комплексное опробование рабочим напряжением и током. Шкаф основных защит автотрансформатора напряжением 220 кВ</v>
          </cell>
          <cell r="G8052" t="str">
            <v>Integrated testing by operating voltage and current. Main protection cabinet for an autotransformer, voltage: 220 kV</v>
          </cell>
          <cell r="H8052" t="str">
            <v>шт.</v>
          </cell>
          <cell r="I8052" t="str">
            <v>pcs.</v>
          </cell>
          <cell r="J8052">
            <v>0</v>
          </cell>
          <cell r="K8052">
            <v>0</v>
          </cell>
          <cell r="L8052" t="str">
            <v>KQ-98-00</v>
          </cell>
          <cell r="M8052" t="str">
            <v>ПНР, без ед. изм.</v>
          </cell>
          <cell r="N8052">
            <v>0</v>
          </cell>
          <cell r="O8052" t="str">
            <v>KQ-98-23</v>
          </cell>
          <cell r="P8052" t="str">
            <v>Комплексное опробование, шт.</v>
          </cell>
          <cell r="Q8052">
            <v>1</v>
          </cell>
        </row>
        <row r="8053">
          <cell r="E8053" t="str">
            <v>CM00-21-16-004</v>
          </cell>
          <cell r="F8053" t="str">
            <v>Комплексное опробование рабочим напряжением и током. Шкаф основных защит автотрансформатора напряжением 330 - 500 кВ</v>
          </cell>
          <cell r="G8053" t="str">
            <v>Integrated testing by operating voltage and current. Main protection cabinet for an autotransformer, voltage: 330 - 500 kV</v>
          </cell>
          <cell r="H8053" t="str">
            <v>шт.</v>
          </cell>
          <cell r="I8053" t="str">
            <v>pcs.</v>
          </cell>
          <cell r="J8053">
            <v>0</v>
          </cell>
          <cell r="K8053">
            <v>0</v>
          </cell>
          <cell r="L8053" t="str">
            <v>KQ-98-00</v>
          </cell>
          <cell r="M8053" t="str">
            <v>ПНР, без ед. изм.</v>
          </cell>
          <cell r="N8053">
            <v>0</v>
          </cell>
          <cell r="O8053" t="str">
            <v>KQ-98-23</v>
          </cell>
          <cell r="P8053" t="str">
            <v>Комплексное опробование, шт.</v>
          </cell>
          <cell r="Q8053">
            <v>1</v>
          </cell>
        </row>
        <row r="8054">
          <cell r="E8054" t="str">
            <v>CM00-21-16-005</v>
          </cell>
          <cell r="F8054" t="str">
            <v>Комплексное опробование рабочим напряжением и током. Шкаф резервных защит автотрансформатора напряжением 220 – 500 кВ</v>
          </cell>
          <cell r="G8054" t="str">
            <v>Integrated testing by operating voltage and current. Backup protection cabinet for an autotransformer, voltage: 220 - 500 kV</v>
          </cell>
          <cell r="H8054" t="str">
            <v>шт.</v>
          </cell>
          <cell r="I8054" t="str">
            <v>pcs.</v>
          </cell>
          <cell r="J8054">
            <v>0</v>
          </cell>
          <cell r="K8054">
            <v>0</v>
          </cell>
          <cell r="L8054" t="str">
            <v>KQ-98-00</v>
          </cell>
          <cell r="M8054" t="str">
            <v>ПНР, без ед. изм.</v>
          </cell>
          <cell r="N8054">
            <v>0</v>
          </cell>
          <cell r="O8054" t="str">
            <v>KQ-98-23</v>
          </cell>
          <cell r="P8054" t="str">
            <v>Комплексное опробование, шт.</v>
          </cell>
          <cell r="Q8054">
            <v>1</v>
          </cell>
        </row>
        <row r="8055">
          <cell r="E8055" t="str">
            <v>CM00-21-16-006</v>
          </cell>
          <cell r="F8055" t="str">
            <v>Комплексное опробование рабочим напряжением и током. Шкаф автоматики регулирования коэффициента трансформации</v>
          </cell>
          <cell r="G8055" t="str">
            <v>Integrated testing by operating voltage and current. Automatic ratio control cabinet</v>
          </cell>
          <cell r="H8055" t="str">
            <v>шт.</v>
          </cell>
          <cell r="I8055" t="str">
            <v>pcs.</v>
          </cell>
          <cell r="J8055">
            <v>0</v>
          </cell>
          <cell r="K8055">
            <v>0</v>
          </cell>
          <cell r="L8055" t="str">
            <v>KQ-98-00</v>
          </cell>
          <cell r="M8055" t="str">
            <v>ПНР, без ед. изм.</v>
          </cell>
          <cell r="N8055">
            <v>0</v>
          </cell>
          <cell r="O8055" t="str">
            <v>KQ-98-23</v>
          </cell>
          <cell r="P8055" t="str">
            <v>Комплексное опробование, шт.</v>
          </cell>
          <cell r="Q8055">
            <v>1</v>
          </cell>
        </row>
        <row r="8056">
          <cell r="E8056" t="str">
            <v>CM00-21-17</v>
          </cell>
          <cell r="F8056" t="str">
            <v>Релейная защита и автоматика батарей статических конденсаторов и реакторов напряжением 110 кВ и выше</v>
          </cell>
          <cell r="G8056" t="str">
            <v>Relay protection and automation for static capacitors batteries and reactors, voltage: 110 kV and higher</v>
          </cell>
        </row>
        <row r="8057">
          <cell r="E8057" t="str">
            <v>CM00-21-17-001</v>
          </cell>
          <cell r="F8057" t="str">
            <v>Комплексное опробование рабочим напряжением и током. Шкаф защит батареи статических конденсаторов напряжением 110 - 330 кВ</v>
          </cell>
          <cell r="G8057" t="str">
            <v>Integrated testing by operating voltage and current. Protection cabinet for static capacitors batteries, voltage: 110 - 330 kV</v>
          </cell>
          <cell r="H8057" t="str">
            <v>шт.</v>
          </cell>
          <cell r="I8057" t="str">
            <v>pcs.</v>
          </cell>
          <cell r="J8057">
            <v>0</v>
          </cell>
          <cell r="K8057">
            <v>0</v>
          </cell>
          <cell r="L8057" t="str">
            <v>KQ-98-00</v>
          </cell>
          <cell r="M8057" t="str">
            <v>ПНР, без ед. изм.</v>
          </cell>
          <cell r="N8057">
            <v>0</v>
          </cell>
          <cell r="O8057" t="str">
            <v>KQ-98-23</v>
          </cell>
          <cell r="P8057" t="str">
            <v>Комплексное опробование, шт.</v>
          </cell>
          <cell r="Q8057">
            <v>1</v>
          </cell>
        </row>
        <row r="8058">
          <cell r="E8058" t="str">
            <v>CM00-21-17-002</v>
          </cell>
          <cell r="F8058" t="str">
            <v>Комплексное опробование рабочим напряжением и током. Шкаф защит шунтирующего реактора напряжением 110 – 500 кВ</v>
          </cell>
          <cell r="G8058" t="str">
            <v>Integrated testing by operating voltage and current. Protection cabinet for a shunt reactor, voltage: 110 - 500 kV</v>
          </cell>
          <cell r="H8058" t="str">
            <v>шт.</v>
          </cell>
          <cell r="I8058" t="str">
            <v>pcs.</v>
          </cell>
          <cell r="J8058">
            <v>0</v>
          </cell>
          <cell r="K8058">
            <v>0</v>
          </cell>
          <cell r="L8058" t="str">
            <v>KQ-98-00</v>
          </cell>
          <cell r="M8058" t="str">
            <v>ПНР, без ед. изм.</v>
          </cell>
          <cell r="N8058">
            <v>0</v>
          </cell>
          <cell r="O8058" t="str">
            <v>KQ-98-23</v>
          </cell>
          <cell r="P8058" t="str">
            <v>Комплексное опробование, шт.</v>
          </cell>
          <cell r="Q8058">
            <v>1</v>
          </cell>
        </row>
        <row r="8059">
          <cell r="E8059" t="str">
            <v>CM00-21-17-003</v>
          </cell>
          <cell r="F8059" t="str">
            <v>Комплексное опробование рабочим напряжением и током. Шкаф защит управляемого шунтирующего реактора с подмагничиванием</v>
          </cell>
          <cell r="G8059" t="str">
            <v>Integrated testing by operating voltage and current. Protection cabinet for a controlled shunt reactor, saturable reactor</v>
          </cell>
          <cell r="H8059" t="str">
            <v>шт.</v>
          </cell>
          <cell r="I8059" t="str">
            <v>pcs.</v>
          </cell>
          <cell r="J8059">
            <v>0</v>
          </cell>
          <cell r="K8059">
            <v>0</v>
          </cell>
          <cell r="L8059" t="str">
            <v>KQ-98-00</v>
          </cell>
          <cell r="M8059" t="str">
            <v>ПНР, без ед. изм.</v>
          </cell>
          <cell r="N8059">
            <v>0</v>
          </cell>
          <cell r="O8059" t="str">
            <v>KQ-98-23</v>
          </cell>
          <cell r="P8059" t="str">
            <v>Комплексное опробование, шт.</v>
          </cell>
          <cell r="Q8059">
            <v>1</v>
          </cell>
        </row>
        <row r="8060">
          <cell r="E8060" t="str">
            <v>CM00-21-17-004</v>
          </cell>
          <cell r="F8060" t="str">
            <v>Комплексное опробование рабочим напряжением и током. Шкаф защит компенсационного реактора</v>
          </cell>
          <cell r="G8060" t="str">
            <v>Integrated testing by operating voltage and current. Protection cabinet for a compensating inductor</v>
          </cell>
          <cell r="H8060" t="str">
            <v>шт.</v>
          </cell>
          <cell r="I8060" t="str">
            <v>pcs.</v>
          </cell>
          <cell r="J8060">
            <v>0</v>
          </cell>
          <cell r="K8060">
            <v>0</v>
          </cell>
          <cell r="L8060" t="str">
            <v>KQ-98-00</v>
          </cell>
          <cell r="M8060" t="str">
            <v>ПНР, без ед. изм.</v>
          </cell>
          <cell r="N8060">
            <v>0</v>
          </cell>
          <cell r="O8060" t="str">
            <v>KQ-98-23</v>
          </cell>
          <cell r="P8060" t="str">
            <v>Комплексное опробование, шт.</v>
          </cell>
          <cell r="Q8060">
            <v>1</v>
          </cell>
        </row>
        <row r="8061">
          <cell r="E8061" t="str">
            <v>CM00-21-18</v>
          </cell>
          <cell r="F8061" t="str">
            <v>Релейная защита и автоматика сборных шин, ошиновок и шинных аппаратов напряжением 110 кВ и выше</v>
          </cell>
          <cell r="G8061" t="str">
            <v>Relay protection and automation for busbars, leads, and busbar devices, voltage: 110 kV and higher</v>
          </cell>
        </row>
        <row r="8062">
          <cell r="E8062" t="str">
            <v>CM00-21-18-001</v>
          </cell>
          <cell r="F8062" t="str">
            <v>Комплексное опробование рабочим напряжением и током. Шкаф дифференциальной защиты сборных шин напряжением 110 – 220 кВ</v>
          </cell>
          <cell r="G8062" t="str">
            <v>Integrated testing by operating voltage and current. Differential protection cabinet for busbars, voltage 110 - 220 kV</v>
          </cell>
          <cell r="H8062" t="str">
            <v>шт.</v>
          </cell>
          <cell r="I8062" t="str">
            <v>pcs.</v>
          </cell>
          <cell r="J8062">
            <v>0</v>
          </cell>
          <cell r="K8062">
            <v>0</v>
          </cell>
          <cell r="L8062" t="str">
            <v>KQ-98-00</v>
          </cell>
          <cell r="M8062" t="str">
            <v>ПНР, без ед. изм.</v>
          </cell>
          <cell r="N8062">
            <v>0</v>
          </cell>
          <cell r="O8062" t="str">
            <v>KQ-98-23</v>
          </cell>
          <cell r="P8062" t="str">
            <v>Комплексное опробование, шт.</v>
          </cell>
          <cell r="Q8062">
            <v>1</v>
          </cell>
        </row>
        <row r="8063">
          <cell r="E8063" t="str">
            <v>CM00-21-18-002</v>
          </cell>
          <cell r="F8063" t="str">
            <v>Комплексное опробование рабочим напряжением и током. Шкаф дифференциальной защиты сборных шин напряжением 330 – 500 кВ</v>
          </cell>
          <cell r="G8063" t="str">
            <v>Integrated testing by operating voltage and current. Differential protection cabinet for busbars, voltage: 330 - 500 kV</v>
          </cell>
          <cell r="H8063" t="str">
            <v>шт.</v>
          </cell>
          <cell r="I8063" t="str">
            <v>pcs.</v>
          </cell>
          <cell r="J8063">
            <v>0</v>
          </cell>
          <cell r="K8063">
            <v>0</v>
          </cell>
          <cell r="L8063" t="str">
            <v>KQ-98-00</v>
          </cell>
          <cell r="M8063" t="str">
            <v>ПНР, без ед. изм.</v>
          </cell>
          <cell r="N8063">
            <v>0</v>
          </cell>
          <cell r="O8063" t="str">
            <v>KQ-98-23</v>
          </cell>
          <cell r="P8063" t="str">
            <v>Комплексное опробование, шт.</v>
          </cell>
          <cell r="Q8063">
            <v>1</v>
          </cell>
        </row>
        <row r="8064">
          <cell r="E8064" t="str">
            <v>CM00-21-18-003</v>
          </cell>
          <cell r="F8064" t="str">
            <v>Комплексное опробование рабочим напряжением и током. Шкаф дифференциальной защиты ошиновки напряжением 110 – 220 кВ</v>
          </cell>
          <cell r="G8064" t="str">
            <v>Integrated testing by operating voltage and current. Differential protection cabinet for leads, voltage: 110 - 220 kV</v>
          </cell>
          <cell r="H8064" t="str">
            <v>шт.</v>
          </cell>
          <cell r="I8064" t="str">
            <v>pcs.</v>
          </cell>
          <cell r="J8064">
            <v>0</v>
          </cell>
          <cell r="K8064">
            <v>0</v>
          </cell>
          <cell r="L8064" t="str">
            <v>KQ-98-00</v>
          </cell>
          <cell r="M8064" t="str">
            <v>ПНР, без ед. изм.</v>
          </cell>
          <cell r="N8064">
            <v>0</v>
          </cell>
          <cell r="O8064" t="str">
            <v>KQ-98-23</v>
          </cell>
          <cell r="P8064" t="str">
            <v>Комплексное опробование, шт.</v>
          </cell>
          <cell r="Q8064">
            <v>1</v>
          </cell>
        </row>
        <row r="8065">
          <cell r="E8065" t="str">
            <v>CM00-21-18-004</v>
          </cell>
          <cell r="F8065" t="str">
            <v>Комплексное опробование рабочим напряжением и током. Шкаф дифференциальной защиты ошиновки напряжением 330 – 500 кВ (два комплекта)</v>
          </cell>
          <cell r="G8065" t="str">
            <v>Integrated testing by operating voltage and current. Differential protection cabinet for leads, voltage: 330 - 500 kV (two sets)</v>
          </cell>
          <cell r="H8065" t="str">
            <v>шт.</v>
          </cell>
          <cell r="I8065" t="str">
            <v>pcs.</v>
          </cell>
          <cell r="J8065">
            <v>0</v>
          </cell>
          <cell r="K8065">
            <v>0</v>
          </cell>
          <cell r="L8065" t="str">
            <v>KQ-98-00</v>
          </cell>
          <cell r="M8065" t="str">
            <v>ПНР, без ед. изм.</v>
          </cell>
          <cell r="N8065">
            <v>0</v>
          </cell>
          <cell r="O8065" t="str">
            <v>KQ-98-23</v>
          </cell>
          <cell r="P8065" t="str">
            <v>Комплексное опробование, шт.</v>
          </cell>
          <cell r="Q8065">
            <v>1</v>
          </cell>
        </row>
        <row r="8066">
          <cell r="E8066" t="str">
            <v>CM00-21-19</v>
          </cell>
          <cell r="F8066" t="str">
            <v>Релейная защита и автоматика выключателей напряжением 110 кВ и выше</v>
          </cell>
          <cell r="G8066" t="str">
            <v>Relay protection and automation for circuit breakers, voltage: 110 kV and higher</v>
          </cell>
        </row>
        <row r="8067">
          <cell r="E8067" t="str">
            <v>CM00-21-19-001</v>
          </cell>
          <cell r="F8067" t="str">
            <v>Комплексное опробование рабочим напряжением и током. Шкаф защит обходного выключателя напряжением 110 – 220 кВ</v>
          </cell>
          <cell r="G8067" t="str">
            <v>Integrated testing by operating voltage and current. Protection cabinet for a bypass circuit breaker, voltage: 110 - 220 kV</v>
          </cell>
          <cell r="H8067" t="str">
            <v>шт.</v>
          </cell>
          <cell r="I8067" t="str">
            <v>pcs.</v>
          </cell>
          <cell r="J8067">
            <v>0</v>
          </cell>
          <cell r="K8067">
            <v>0</v>
          </cell>
          <cell r="L8067" t="str">
            <v>KQ-98-00</v>
          </cell>
          <cell r="M8067" t="str">
            <v>ПНР, без ед. изм.</v>
          </cell>
          <cell r="N8067">
            <v>0</v>
          </cell>
          <cell r="O8067" t="str">
            <v>KQ-98-23</v>
          </cell>
          <cell r="P8067" t="str">
            <v>Комплексное опробование, шт.</v>
          </cell>
          <cell r="Q8067">
            <v>1</v>
          </cell>
        </row>
        <row r="8068">
          <cell r="E8068" t="str">
            <v>CM00-21-19-002</v>
          </cell>
          <cell r="F8068" t="str">
            <v>Комплексное опробование рабочим напряжением и током. Шкаф защит шиносоединительного (секционного) выключателя напряжением 110 – 500 кВ</v>
          </cell>
          <cell r="G8068" t="str">
            <v>Integrated testing by operating voltage and current. Protection cabinet for a bus-coupler (section) breaker, voltage: 110 - 500 kV</v>
          </cell>
          <cell r="H8068" t="str">
            <v>шт.</v>
          </cell>
          <cell r="I8068" t="str">
            <v>pcs.</v>
          </cell>
          <cell r="J8068">
            <v>0</v>
          </cell>
          <cell r="K8068">
            <v>0</v>
          </cell>
          <cell r="L8068" t="str">
            <v>KQ-98-00</v>
          </cell>
          <cell r="M8068" t="str">
            <v>ПНР, без ед. изм.</v>
          </cell>
          <cell r="N8068">
            <v>0</v>
          </cell>
          <cell r="O8068" t="str">
            <v>KQ-98-23</v>
          </cell>
          <cell r="P8068" t="str">
            <v>Комплексное опробование, шт.</v>
          </cell>
          <cell r="Q8068">
            <v>1</v>
          </cell>
        </row>
        <row r="8069">
          <cell r="E8069" t="str">
            <v>CM00-21-19-003</v>
          </cell>
          <cell r="F8069" t="str">
            <v>Комплексное опробование рабочим напряжением и током. Шкаф управления, защиты и автоматики выключателя напряжением 110 – 220 кВ</v>
          </cell>
          <cell r="G8069" t="str">
            <v>Integrated testing by operating voltage and current. Control, protection and automation cabinet for a circuit breaker, voltage: 110 - 220 kV</v>
          </cell>
          <cell r="H8069" t="str">
            <v>шт.</v>
          </cell>
          <cell r="I8069" t="str">
            <v>pcs.</v>
          </cell>
          <cell r="J8069">
            <v>0</v>
          </cell>
          <cell r="K8069">
            <v>0</v>
          </cell>
          <cell r="L8069" t="str">
            <v>KQ-98-00</v>
          </cell>
          <cell r="M8069" t="str">
            <v>ПНР, без ед. изм.</v>
          </cell>
          <cell r="N8069">
            <v>0</v>
          </cell>
          <cell r="O8069" t="str">
            <v>KQ-98-23</v>
          </cell>
          <cell r="P8069" t="str">
            <v>Комплексное опробование, шт.</v>
          </cell>
          <cell r="Q8069">
            <v>1</v>
          </cell>
        </row>
        <row r="8070">
          <cell r="E8070" t="str">
            <v>CM00-21-19-004</v>
          </cell>
          <cell r="F8070" t="str">
            <v>Комплексное опробование рабочим напряжением и током. Шкаф управления, защиты и автоматики выключателя напряжением 330 – 500 кВ</v>
          </cell>
          <cell r="G8070" t="str">
            <v>Integrated testing by operating voltage and current. Control, protection and automation cabinet for a circuit breaker, voltage: 330 - 500 kV</v>
          </cell>
          <cell r="H8070" t="str">
            <v>шт.</v>
          </cell>
          <cell r="I8070" t="str">
            <v>pcs.</v>
          </cell>
          <cell r="J8070">
            <v>0</v>
          </cell>
          <cell r="K8070">
            <v>0</v>
          </cell>
          <cell r="L8070" t="str">
            <v>KQ-98-00</v>
          </cell>
          <cell r="M8070" t="str">
            <v>ПНР, без ед. изм.</v>
          </cell>
          <cell r="N8070">
            <v>0</v>
          </cell>
          <cell r="O8070" t="str">
            <v>KQ-98-23</v>
          </cell>
          <cell r="P8070" t="str">
            <v>Комплексное опробование, шт.</v>
          </cell>
          <cell r="Q8070">
            <v>1</v>
          </cell>
        </row>
        <row r="8071">
          <cell r="E8071" t="str">
            <v>CM00-21-20</v>
          </cell>
          <cell r="F8071" t="str">
            <v>Системы автоматизации и сигнализации подстанций напряжением 110 кВ и выше</v>
          </cell>
          <cell r="G8071" t="str">
            <v>Automation and alarm systems for substations, voltage: 110 kV and higher</v>
          </cell>
        </row>
        <row r="8072">
          <cell r="E8072" t="str">
            <v>CM00-21-20-001</v>
          </cell>
          <cell r="F8072" t="str">
            <v>Комплексное опробование рабочим напряжением и током. Шкаф центральной сигнализации</v>
          </cell>
          <cell r="G8072" t="str">
            <v>Integrated testing by operating voltage and current. Central alarm cabinet</v>
          </cell>
          <cell r="H8072" t="str">
            <v>шт.</v>
          </cell>
          <cell r="I8072" t="str">
            <v>pcs.</v>
          </cell>
          <cell r="J8072">
            <v>0</v>
          </cell>
          <cell r="K8072">
            <v>0</v>
          </cell>
          <cell r="L8072" t="str">
            <v>KQ-98-00</v>
          </cell>
          <cell r="M8072" t="str">
            <v>ПНР, без ед. изм.</v>
          </cell>
          <cell r="N8072">
            <v>0</v>
          </cell>
          <cell r="O8072" t="str">
            <v>KQ-98-23</v>
          </cell>
          <cell r="P8072" t="str">
            <v>Комплексное опробование, шт.</v>
          </cell>
          <cell r="Q8072">
            <v>1</v>
          </cell>
        </row>
        <row r="8073">
          <cell r="E8073" t="str">
            <v>CM00-21-20-002</v>
          </cell>
          <cell r="F8073" t="str">
            <v>Комплексное опробование рабочим напряжением и током. Шкаф регистрации аварийных событий</v>
          </cell>
          <cell r="G8073" t="str">
            <v>Integrated testing by operating voltage and current. Emergency event recording cabinet</v>
          </cell>
          <cell r="H8073" t="str">
            <v>шт.</v>
          </cell>
          <cell r="I8073" t="str">
            <v>pcs.</v>
          </cell>
          <cell r="J8073">
            <v>0</v>
          </cell>
          <cell r="K8073">
            <v>0</v>
          </cell>
          <cell r="L8073" t="str">
            <v>KQ-98-00</v>
          </cell>
          <cell r="M8073" t="str">
            <v>ПНР, без ед. изм.</v>
          </cell>
          <cell r="N8073">
            <v>0</v>
          </cell>
          <cell r="O8073" t="str">
            <v>KQ-98-23</v>
          </cell>
          <cell r="P8073" t="str">
            <v>Комплексное опробование, шт.</v>
          </cell>
          <cell r="Q8073">
            <v>1</v>
          </cell>
        </row>
        <row r="8074">
          <cell r="E8074" t="str">
            <v>CM00-30</v>
          </cell>
          <cell r="F8074" t="str">
            <v>АВТОМАТИЗИРОВАННЫЕ СИСТЕМЫ УПРАВЛЕНИЯ И СИГНАЛИЗАЦИИ</v>
          </cell>
          <cell r="G8074" t="str">
            <v>AUTOMATED CONTROL AND ALARM SYSTEMS</v>
          </cell>
        </row>
        <row r="8075">
          <cell r="E8075" t="str">
            <v>CM00-30-01</v>
          </cell>
          <cell r="F8075" t="str">
            <v>Комплексные испытания автоматизированной системы управления и сигнализации с технологическим оборудованием</v>
          </cell>
          <cell r="G8075" t="str">
            <v>Integrated testing of automated control and alarm system interaction with process equipment</v>
          </cell>
        </row>
        <row r="8076">
          <cell r="E8076" t="str">
            <v>CM00-30-01-001</v>
          </cell>
          <cell r="F8076" t="str">
            <v>Комплексные испытания автоматизированной системы управления и сигнализации с технологическим оборудованием</v>
          </cell>
          <cell r="G8076" t="str">
            <v>Integrated testing of automated control and alarm system interaction with process equipment</v>
          </cell>
          <cell r="H8076" t="str">
            <v>система</v>
          </cell>
          <cell r="I8076" t="str">
            <v>system</v>
          </cell>
          <cell r="J8076">
            <v>0</v>
          </cell>
          <cell r="K8076">
            <v>0</v>
          </cell>
          <cell r="L8076" t="str">
            <v>KQ-98-00</v>
          </cell>
          <cell r="M8076" t="str">
            <v>ПНР, без ед. изм.</v>
          </cell>
          <cell r="N8076">
            <v>0</v>
          </cell>
          <cell r="O8076" t="str">
            <v>KQ-98-06</v>
          </cell>
          <cell r="P8076" t="str">
            <v>Функциональные испытания КИПиА, шт.</v>
          </cell>
          <cell r="Q8076">
            <v>1</v>
          </cell>
        </row>
        <row r="8077">
          <cell r="E8077" t="str">
            <v>CM00-30-01-002</v>
          </cell>
          <cell r="F8077" t="str">
            <v>Комплексные испытания автоматизированной системы управления и сигнализации с технологическим оборудованием. Полевой уровень</v>
          </cell>
          <cell r="G8077" t="str">
            <v>Integrated testing of automated control and alarm system with process equipment Field level</v>
          </cell>
          <cell r="H8077" t="str">
            <v>система</v>
          </cell>
          <cell r="I8077" t="str">
            <v>system</v>
          </cell>
          <cell r="J8077">
            <v>0</v>
          </cell>
          <cell r="K8077">
            <v>0</v>
          </cell>
          <cell r="L8077" t="str">
            <v>KQ-98-00</v>
          </cell>
          <cell r="M8077" t="str">
            <v>ПНР, без ед. изм.</v>
          </cell>
          <cell r="N8077">
            <v>0</v>
          </cell>
          <cell r="O8077" t="str">
            <v>KQ-98-06</v>
          </cell>
          <cell r="P8077" t="str">
            <v>Функциональные испытания КИПиА, шт.</v>
          </cell>
          <cell r="Q8077">
            <v>1</v>
          </cell>
        </row>
        <row r="8078">
          <cell r="E8078" t="str">
            <v>CM00-30-01-003</v>
          </cell>
          <cell r="F8078" t="str">
            <v>Комплексные испытания автоматизированной системы управления и сигнализации с технологическим оборудованием. Средний уровень</v>
          </cell>
          <cell r="G8078" t="str">
            <v>Integrated testing of automated control and alarm system with process equipment Medium  level</v>
          </cell>
          <cell r="H8078" t="str">
            <v>система</v>
          </cell>
          <cell r="I8078" t="str">
            <v>system</v>
          </cell>
          <cell r="J8078">
            <v>0</v>
          </cell>
          <cell r="K8078">
            <v>0</v>
          </cell>
          <cell r="L8078" t="str">
            <v>KQ-98-00</v>
          </cell>
          <cell r="M8078" t="str">
            <v>ПНР, без ед. изм.</v>
          </cell>
          <cell r="N8078">
            <v>0</v>
          </cell>
          <cell r="O8078" t="str">
            <v>KQ-98-06</v>
          </cell>
          <cell r="P8078" t="str">
            <v>Функциональные испытания КИПиА, шт.</v>
          </cell>
          <cell r="Q8078">
            <v>1</v>
          </cell>
        </row>
        <row r="8079">
          <cell r="E8079" t="str">
            <v>CM00-30-01-004</v>
          </cell>
          <cell r="F8079" t="str">
            <v>Комплексные испытания автоматизированной системы управления и сигнализации с технологическим оборудованием. Верхний уровень</v>
          </cell>
          <cell r="G8079" t="str">
            <v>Integrated testing of automated control and alarm system with process equipment Upper level</v>
          </cell>
          <cell r="H8079" t="str">
            <v>система</v>
          </cell>
          <cell r="I8079" t="str">
            <v>system</v>
          </cell>
          <cell r="J8079">
            <v>0</v>
          </cell>
          <cell r="K8079">
            <v>0</v>
          </cell>
          <cell r="L8079" t="str">
            <v>KQ-98-00</v>
          </cell>
          <cell r="M8079" t="str">
            <v>ПНР, без ед. изм.</v>
          </cell>
          <cell r="N8079">
            <v>0</v>
          </cell>
          <cell r="O8079" t="str">
            <v>KQ-98-06</v>
          </cell>
          <cell r="P8079" t="str">
            <v>Функциональные испытания КИПиА, шт.</v>
          </cell>
          <cell r="Q8079">
            <v>1</v>
          </cell>
        </row>
        <row r="8080">
          <cell r="E8080" t="str">
            <v>CM00-30-01-005</v>
          </cell>
          <cell r="F8080" t="str">
            <v>Комплексные испытания автоматизированной системы управления и сигнализации с технологическим оборудованием. Полевой и Средний уровень</v>
          </cell>
          <cell r="G8080" t="str">
            <v>Integrated testing of automated control and alarm system with process equipment Field and Medium level</v>
          </cell>
          <cell r="H8080" t="str">
            <v>система</v>
          </cell>
          <cell r="I8080" t="str">
            <v>system</v>
          </cell>
          <cell r="J8080">
            <v>0</v>
          </cell>
          <cell r="K8080">
            <v>0</v>
          </cell>
          <cell r="L8080" t="str">
            <v>KQ-98-00</v>
          </cell>
          <cell r="M8080" t="str">
            <v>ПНР, без ед. изм.</v>
          </cell>
          <cell r="N8080">
            <v>0</v>
          </cell>
          <cell r="O8080" t="str">
            <v>KQ-98-06</v>
          </cell>
          <cell r="P8080" t="str">
            <v>Функциональные испытания КИПиА, шт.</v>
          </cell>
          <cell r="Q8080">
            <v>1</v>
          </cell>
        </row>
        <row r="8081">
          <cell r="E8081" t="str">
            <v>CM00-30-01-006</v>
          </cell>
          <cell r="F8081" t="str">
            <v>Комплексные испытания автоматизированной системы управления и сигнализации с технологическим оборудованием. Средний и Верхний уровень</v>
          </cell>
          <cell r="G8081" t="str">
            <v>Integrated testing of automated control and alarm system with process equipment Medium and Upper level</v>
          </cell>
          <cell r="H8081" t="str">
            <v>система</v>
          </cell>
          <cell r="I8081" t="str">
            <v>system</v>
          </cell>
          <cell r="J8081">
            <v>0</v>
          </cell>
          <cell r="K8081">
            <v>0</v>
          </cell>
          <cell r="L8081" t="str">
            <v>KQ-98-00</v>
          </cell>
          <cell r="M8081" t="str">
            <v>ПНР, без ед. изм.</v>
          </cell>
          <cell r="N8081">
            <v>0</v>
          </cell>
          <cell r="O8081" t="str">
            <v>KQ-98-06</v>
          </cell>
          <cell r="P8081" t="str">
            <v>Функциональные испытания КИПиА, шт.</v>
          </cell>
          <cell r="Q8081">
            <v>1</v>
          </cell>
        </row>
        <row r="8082">
          <cell r="E8082" t="str">
            <v>CM00-30-02</v>
          </cell>
          <cell r="F8082" t="str">
            <v>Комплексные испытания автоматизированной системы сигнализации</v>
          </cell>
          <cell r="G8082" t="str">
            <v>Integrated testing of automated alarm system</v>
          </cell>
        </row>
        <row r="8083">
          <cell r="E8083" t="str">
            <v>CM00-30-02-001</v>
          </cell>
          <cell r="F8083" t="str">
            <v>Комплексные испытания автоматизированной системы сигнализации</v>
          </cell>
          <cell r="G8083" t="str">
            <v>Integrated testing of automated alarm system</v>
          </cell>
          <cell r="H8083" t="str">
            <v>система</v>
          </cell>
          <cell r="I8083" t="str">
            <v>system</v>
          </cell>
          <cell r="J8083">
            <v>0</v>
          </cell>
          <cell r="K8083">
            <v>0</v>
          </cell>
          <cell r="L8083" t="str">
            <v>KQ-98-00</v>
          </cell>
          <cell r="M8083" t="str">
            <v>ПНР, без ед. изм.</v>
          </cell>
          <cell r="N8083">
            <v>0</v>
          </cell>
          <cell r="O8083" t="str">
            <v>KQ-98-06</v>
          </cell>
          <cell r="P8083" t="str">
            <v>Функциональные испытания КИПиА, шт.</v>
          </cell>
          <cell r="Q8083">
            <v>1</v>
          </cell>
        </row>
        <row r="8084">
          <cell r="E8084" t="str">
            <v>CM00-30-02-002</v>
          </cell>
          <cell r="F8084" t="str">
            <v>Комплексные испытания автоматизированной системы сигнализации. Полевой уровень</v>
          </cell>
          <cell r="G8084" t="str">
            <v>Integrated testing of automated alarm system Field level</v>
          </cell>
          <cell r="H8084" t="str">
            <v>система</v>
          </cell>
          <cell r="I8084" t="str">
            <v>system</v>
          </cell>
          <cell r="J8084">
            <v>0</v>
          </cell>
          <cell r="K8084">
            <v>0</v>
          </cell>
          <cell r="L8084" t="str">
            <v>KQ-98-00</v>
          </cell>
          <cell r="M8084" t="str">
            <v>ПНР, без ед. изм.</v>
          </cell>
          <cell r="N8084">
            <v>0</v>
          </cell>
          <cell r="O8084" t="str">
            <v>KQ-98-06</v>
          </cell>
          <cell r="P8084" t="str">
            <v>Функциональные испытания КИПиА, шт.</v>
          </cell>
          <cell r="Q8084">
            <v>1</v>
          </cell>
        </row>
        <row r="8085">
          <cell r="E8085" t="str">
            <v>CM00-30-02-003</v>
          </cell>
          <cell r="F8085" t="str">
            <v>Комплексные испытания автоматизированной системы сигнализации. Средний уровень</v>
          </cell>
          <cell r="G8085" t="str">
            <v>Integrated testing of automated alarm system Medium  level</v>
          </cell>
          <cell r="H8085" t="str">
            <v>система</v>
          </cell>
          <cell r="I8085" t="str">
            <v>system</v>
          </cell>
          <cell r="J8085">
            <v>0</v>
          </cell>
          <cell r="K8085">
            <v>0</v>
          </cell>
          <cell r="L8085" t="str">
            <v>KQ-98-00</v>
          </cell>
          <cell r="M8085" t="str">
            <v>ПНР, без ед. изм.</v>
          </cell>
          <cell r="N8085">
            <v>0</v>
          </cell>
          <cell r="O8085" t="str">
            <v>KQ-98-06</v>
          </cell>
          <cell r="P8085" t="str">
            <v>Функциональные испытания КИПиА, шт.</v>
          </cell>
          <cell r="Q8085">
            <v>1</v>
          </cell>
        </row>
        <row r="8086">
          <cell r="E8086" t="str">
            <v>CM00-30-02-004</v>
          </cell>
          <cell r="F8086" t="str">
            <v>Комплексные испытания автоматизированной системы сигнализации. Верхний уровень</v>
          </cell>
          <cell r="G8086" t="str">
            <v>Integrated testing of automated alarm system Upper level</v>
          </cell>
          <cell r="H8086" t="str">
            <v>система</v>
          </cell>
          <cell r="I8086" t="str">
            <v>system</v>
          </cell>
          <cell r="J8086">
            <v>0</v>
          </cell>
          <cell r="K8086">
            <v>0</v>
          </cell>
          <cell r="L8086" t="str">
            <v>KQ-98-00</v>
          </cell>
          <cell r="M8086" t="str">
            <v>ПНР, без ед. изм.</v>
          </cell>
          <cell r="N8086">
            <v>0</v>
          </cell>
          <cell r="O8086" t="str">
            <v>KQ-98-06</v>
          </cell>
          <cell r="P8086" t="str">
            <v>Функциональные испытания КИПиА, шт.</v>
          </cell>
          <cell r="Q8086">
            <v>1</v>
          </cell>
        </row>
        <row r="8087">
          <cell r="E8087" t="str">
            <v>CM00-30-02-005</v>
          </cell>
          <cell r="F8087" t="str">
            <v>Комплексные испытания автоматизированной системы сигнализации. Полевой и Средний уровень</v>
          </cell>
          <cell r="G8087" t="str">
            <v>Integrated testing of automated alarm system Field and Medium level</v>
          </cell>
          <cell r="H8087" t="str">
            <v>система</v>
          </cell>
          <cell r="I8087" t="str">
            <v>system</v>
          </cell>
          <cell r="J8087">
            <v>0</v>
          </cell>
          <cell r="K8087">
            <v>0</v>
          </cell>
          <cell r="L8087" t="str">
            <v>KQ-98-00</v>
          </cell>
          <cell r="M8087" t="str">
            <v>ПНР, без ед. изм.</v>
          </cell>
          <cell r="N8087">
            <v>0</v>
          </cell>
          <cell r="O8087" t="str">
            <v>KQ-98-06</v>
          </cell>
          <cell r="P8087" t="str">
            <v>Функциональные испытания КИПиА, шт.</v>
          </cell>
          <cell r="Q8087">
            <v>1</v>
          </cell>
        </row>
        <row r="8088">
          <cell r="E8088" t="str">
            <v>CM00-30-02-006</v>
          </cell>
          <cell r="F8088" t="str">
            <v>Комплексные испытания автоматизированной системы сигнализации. Средний и Верхний уровень</v>
          </cell>
          <cell r="G8088" t="str">
            <v>Integrated testing of automated alarm system Medium and Upper level</v>
          </cell>
          <cell r="H8088" t="str">
            <v>система</v>
          </cell>
          <cell r="I8088" t="str">
            <v>system</v>
          </cell>
          <cell r="J8088">
            <v>0</v>
          </cell>
          <cell r="K8088">
            <v>0</v>
          </cell>
          <cell r="L8088" t="str">
            <v>KQ-98-00</v>
          </cell>
          <cell r="M8088" t="str">
            <v>ПНР, без ед. изм.</v>
          </cell>
          <cell r="N8088">
            <v>0</v>
          </cell>
          <cell r="O8088" t="str">
            <v>KQ-98-06</v>
          </cell>
          <cell r="P8088" t="str">
            <v>Функциональные испытания КИПиА, шт.</v>
          </cell>
          <cell r="Q8088">
            <v>1</v>
          </cell>
        </row>
        <row r="8089">
          <cell r="E8089" t="str">
            <v>CM00-30-03</v>
          </cell>
          <cell r="F8089" t="str">
            <v>Комплексные испытания автоматизированной системы диспетчеризации (Верхний уровень)</v>
          </cell>
          <cell r="G8089" t="str">
            <v>Integration tests of automated dispatching system (Upper level)</v>
          </cell>
        </row>
        <row r="8090">
          <cell r="E8090" t="str">
            <v>CM00-30-03-001</v>
          </cell>
          <cell r="F8090" t="str">
            <v>Комплексные испытания автоматизированной системы диспетчеризации (Верхний уровень)</v>
          </cell>
          <cell r="G8090" t="str">
            <v>Integration tests of automated dispatching system (Upper level)</v>
          </cell>
          <cell r="H8090" t="str">
            <v>система</v>
          </cell>
          <cell r="I8090" t="str">
            <v>system</v>
          </cell>
          <cell r="J8090">
            <v>0</v>
          </cell>
          <cell r="K8090">
            <v>0</v>
          </cell>
          <cell r="L8090" t="str">
            <v>KQ-98-00</v>
          </cell>
          <cell r="M8090" t="str">
            <v>ПНР, без ед. изм.</v>
          </cell>
          <cell r="N8090">
            <v>0</v>
          </cell>
          <cell r="O8090" t="str">
            <v>KQ-98-06</v>
          </cell>
          <cell r="P8090" t="str">
            <v>Функциональные испытания КИПиА, шт.</v>
          </cell>
          <cell r="Q8090">
            <v>1</v>
          </cell>
        </row>
        <row r="8091">
          <cell r="E8091" t="str">
            <v>CM00-41</v>
          </cell>
          <cell r="F8091" t="str">
            <v>ОБОРУДОВАНИЕ СИСТЕМ УКВ-РАДИОСВЯЗИ</v>
          </cell>
          <cell r="G8091" t="str">
            <v>VHF RADIO COMMUNICATION SYSTEMS EQUIPMENT</v>
          </cell>
        </row>
        <row r="8092">
          <cell r="E8092" t="str">
            <v>CM00-41-01</v>
          </cell>
          <cell r="F8092" t="str">
            <v>Комплексная проверка и сдача в эксплуатацию участка системы УКВ-радиосвязи</v>
          </cell>
          <cell r="G8092" t="str">
            <v>Comprehensive inspection and handover to operation of the VHF radio communication system section</v>
          </cell>
        </row>
        <row r="8093">
          <cell r="E8093" t="str">
            <v>CM00-41-01-001</v>
          </cell>
          <cell r="F8093" t="str">
            <v>Комплексная проверка и сдача в эксплуатацию участка системы УКВ-радиосвязи</v>
          </cell>
          <cell r="G8093" t="str">
            <v>Comprehensive inspection and handover to operation of the VHF radio communication system section</v>
          </cell>
          <cell r="H8093" t="str">
            <v>участок</v>
          </cell>
          <cell r="I8093" t="str">
            <v>section</v>
          </cell>
          <cell r="J8093">
            <v>0</v>
          </cell>
          <cell r="K8093">
            <v>0</v>
          </cell>
          <cell r="L8093" t="str">
            <v>KQ-98-00</v>
          </cell>
          <cell r="M8093" t="str">
            <v>ПНР, без ед. изм.</v>
          </cell>
          <cell r="N8093">
            <v>0</v>
          </cell>
          <cell r="O8093" t="str">
            <v>KQ-98-06</v>
          </cell>
          <cell r="P8093" t="str">
            <v>Функциональные испытания КИПиА, шт.</v>
          </cell>
          <cell r="Q8093">
            <v>1</v>
          </cell>
        </row>
        <row r="8094">
          <cell r="E8094" t="str">
            <v>CM00-41-02</v>
          </cell>
          <cell r="F8094" t="str">
            <v>Комплексная отладка интерфейса взаимосвязи между участками системы УКВ-радиосвязи</v>
          </cell>
          <cell r="G8094" t="str">
            <v>Comprehensive debugging of the interface of interconnection between VHF radio communication system sections</v>
          </cell>
        </row>
        <row r="8095">
          <cell r="E8095" t="str">
            <v>CM00-41-02-001</v>
          </cell>
          <cell r="F8095" t="str">
            <v>Комплексная отладка интерфейса взаимосвязи между участками системы УКВ-радиосвязи</v>
          </cell>
          <cell r="G8095" t="str">
            <v>Comprehensive debugging of the interface of interconnection between VHF radio communication system sections</v>
          </cell>
          <cell r="H8095" t="str">
            <v>участок</v>
          </cell>
          <cell r="I8095" t="str">
            <v>section</v>
          </cell>
          <cell r="J8095">
            <v>0</v>
          </cell>
          <cell r="K8095">
            <v>0</v>
          </cell>
          <cell r="L8095" t="str">
            <v>KQ-98-00</v>
          </cell>
          <cell r="M8095" t="str">
            <v>ПНР, без ед. изм.</v>
          </cell>
          <cell r="N8095">
            <v>0</v>
          </cell>
          <cell r="O8095" t="str">
            <v>KQ-98-06</v>
          </cell>
          <cell r="P8095" t="str">
            <v>Функциональные испытания КИПиА, шт.</v>
          </cell>
          <cell r="Q8095">
            <v>1</v>
          </cell>
        </row>
        <row r="8096">
          <cell r="E8096" t="str">
            <v>CM00-42</v>
          </cell>
          <cell r="F8096" t="str">
            <v>ОБОРУДОВАНИЕ СИСТЕМ IP-ТЕЛЕФОНИИ</v>
          </cell>
          <cell r="G8096" t="str">
            <v>IP TELEPHONY SYSTEM EQUIPMENT</v>
          </cell>
        </row>
        <row r="8097">
          <cell r="E8097" t="str">
            <v>CM00-42-01</v>
          </cell>
          <cell r="F8097" t="str">
            <v>Комплексная проверка и сдача в эксплуатацию участка системы IP-телефонии</v>
          </cell>
          <cell r="G8097" t="str">
            <v>Comprehensive inspection and handover to operation of the IP telephony system section</v>
          </cell>
        </row>
        <row r="8098">
          <cell r="E8098" t="str">
            <v>CM00-42-01-001</v>
          </cell>
          <cell r="F8098" t="str">
            <v>Комплексная проверка и сдача в эксплуатацию участка системы IP-телефонии</v>
          </cell>
          <cell r="G8098" t="str">
            <v>Comprehensive inspection and handover to operation of the IP telephony system section</v>
          </cell>
          <cell r="H8098" t="str">
            <v>участок</v>
          </cell>
          <cell r="I8098" t="str">
            <v>section</v>
          </cell>
          <cell r="J8098">
            <v>0</v>
          </cell>
          <cell r="K8098">
            <v>0</v>
          </cell>
          <cell r="L8098" t="str">
            <v>KQ-98-00</v>
          </cell>
          <cell r="M8098" t="str">
            <v>ПНР, без ед. изм.</v>
          </cell>
          <cell r="N8098">
            <v>0</v>
          </cell>
          <cell r="O8098" t="str">
            <v>KQ-98-06</v>
          </cell>
          <cell r="P8098" t="str">
            <v>Функциональные испытания КИПиА, шт.</v>
          </cell>
          <cell r="Q8098">
            <v>1</v>
          </cell>
        </row>
        <row r="8099">
          <cell r="E8099" t="str">
            <v>CM00-42-01-002</v>
          </cell>
          <cell r="F8099" t="str">
            <v>Комплексная проверка и сдача в эксплуатацию участка системы IP-телефонии (на каждые последующие 10 телефонных номеров свыше 500)</v>
          </cell>
          <cell r="G8099" t="str">
            <v>Comprehensive inspection and handover to operation of the IP telephony system section (for each subsequent 10 phone numbers over 500).</v>
          </cell>
          <cell r="H8099" t="str">
            <v>участок</v>
          </cell>
          <cell r="I8099" t="str">
            <v>section</v>
          </cell>
          <cell r="J8099">
            <v>0</v>
          </cell>
          <cell r="K8099">
            <v>0</v>
          </cell>
          <cell r="L8099" t="str">
            <v>KQ-98-00</v>
          </cell>
          <cell r="M8099" t="str">
            <v>ПНР, без ед. изм.</v>
          </cell>
          <cell r="N8099">
            <v>0</v>
          </cell>
          <cell r="O8099" t="str">
            <v>KQ-98-06</v>
          </cell>
          <cell r="P8099" t="str">
            <v>Функциональные испытания КИПиА, шт.</v>
          </cell>
          <cell r="Q8099">
            <v>1</v>
          </cell>
        </row>
        <row r="8100">
          <cell r="E8100" t="str">
            <v>CM00-42-02</v>
          </cell>
          <cell r="F8100" t="str">
            <v>Комплексная отладка интерфейса взаимосвязи между участками системы IP-телефонии</v>
          </cell>
          <cell r="G8100" t="str">
            <v>Comprehensive debugging of the interface of interconnection between IP telephony system sections</v>
          </cell>
        </row>
        <row r="8101">
          <cell r="E8101" t="str">
            <v>CM00-42-02-001</v>
          </cell>
          <cell r="F8101" t="str">
            <v>Комплексная отладка взаимосвязи между участками системы IP-телефонии</v>
          </cell>
          <cell r="G8101" t="str">
            <v>Comprehensive debugging of the interface of interconnection between IP telephony system sections</v>
          </cell>
          <cell r="H8101" t="str">
            <v>участок</v>
          </cell>
          <cell r="I8101" t="str">
            <v>section</v>
          </cell>
          <cell r="J8101">
            <v>0</v>
          </cell>
          <cell r="K8101">
            <v>0</v>
          </cell>
          <cell r="L8101" t="str">
            <v>KQ-98-00</v>
          </cell>
          <cell r="M8101" t="str">
            <v>ПНР, без ед. изм.</v>
          </cell>
          <cell r="N8101">
            <v>0</v>
          </cell>
          <cell r="O8101" t="str">
            <v>KQ-98-06</v>
          </cell>
          <cell r="P8101" t="str">
            <v>Функциональные испытания КИПиА, шт.</v>
          </cell>
          <cell r="Q8101">
            <v>1</v>
          </cell>
        </row>
        <row r="8102">
          <cell r="E8102" t="str">
            <v>CM00-44</v>
          </cell>
          <cell r="F8102" t="str">
            <v>КОММУНИКАЦИОННОЕ ОБОРУДОВАНИЕ</v>
          </cell>
          <cell r="G8102" t="str">
            <v>COMMUNICATION EQUIPMENT</v>
          </cell>
        </row>
        <row r="8103">
          <cell r="E8103" t="str">
            <v>CM00-44-01</v>
          </cell>
          <cell r="F8103" t="str">
            <v>Комплексная проверка и сдача в эксплуатацию участка коммуникационного оборудования</v>
          </cell>
          <cell r="G8103" t="str">
            <v>Comprehensive inspection and handover to operation of the communication equipment section</v>
          </cell>
        </row>
        <row r="8104">
          <cell r="E8104" t="str">
            <v>CM00-44-01-001</v>
          </cell>
          <cell r="F8104" t="str">
            <v>Комплексная проверка и сдача в эксплуатацию участка коммуникационного оборудования</v>
          </cell>
          <cell r="G8104" t="str">
            <v>Comprehensive inspection and handover to operation of the communication equipment section</v>
          </cell>
          <cell r="H8104" t="str">
            <v>участок</v>
          </cell>
          <cell r="I8104" t="str">
            <v>section</v>
          </cell>
          <cell r="J8104">
            <v>0</v>
          </cell>
          <cell r="K8104">
            <v>0</v>
          </cell>
          <cell r="L8104" t="str">
            <v>KQ-98-00</v>
          </cell>
          <cell r="M8104" t="str">
            <v>ПНР, без ед. изм.</v>
          </cell>
          <cell r="N8104">
            <v>0</v>
          </cell>
          <cell r="O8104" t="str">
            <v>KQ-98-06</v>
          </cell>
          <cell r="P8104" t="str">
            <v>Функциональные испытания КИПиА, шт.</v>
          </cell>
          <cell r="Q8104">
            <v>1</v>
          </cell>
        </row>
        <row r="8105">
          <cell r="E8105" t="str">
            <v>CM00-44-01-002</v>
          </cell>
          <cell r="F8105" t="str">
            <v>Комплексная проверка и сдача в эксплуатацию участка коммуникационного оборудования (на каждый последующий коммуникационный аппарат свыше 20)</v>
          </cell>
          <cell r="G8105" t="str">
            <v>Comprehensive inspection and handover to operation of the communication equipment section (for each subsequent communication device over 20).</v>
          </cell>
          <cell r="H8105" t="str">
            <v>шт.</v>
          </cell>
          <cell r="I8105" t="str">
            <v>pcs.</v>
          </cell>
          <cell r="J8105">
            <v>0</v>
          </cell>
          <cell r="K8105">
            <v>0</v>
          </cell>
          <cell r="L8105" t="str">
            <v>KQ-98-00</v>
          </cell>
          <cell r="M8105" t="str">
            <v>ПНР, без ед. изм.</v>
          </cell>
          <cell r="N8105">
            <v>0</v>
          </cell>
          <cell r="O8105" t="str">
            <v>KQ-98-06</v>
          </cell>
          <cell r="P8105" t="str">
            <v>Функциональные испытания КИПиА, шт.</v>
          </cell>
          <cell r="Q8105">
            <v>1</v>
          </cell>
        </row>
        <row r="8106">
          <cell r="E8106" t="str">
            <v>CM00-44-02</v>
          </cell>
          <cell r="F8106" t="str">
            <v>Комплексная отладка интерфейса взаимосвязи между участками коммуникационного оборудования</v>
          </cell>
          <cell r="G8106" t="str">
            <v>Comprehensive debugging of the interface of interconnection between communication equipment sections</v>
          </cell>
        </row>
        <row r="8107">
          <cell r="E8107" t="str">
            <v>CM00-44-02-001</v>
          </cell>
          <cell r="F8107" t="str">
            <v>Комплексная отладка взаимосвязи между участками коммуникационного оборудования</v>
          </cell>
          <cell r="G8107" t="str">
            <v>Comprehensive debugging of the interconnection between IP telephony system sections</v>
          </cell>
          <cell r="H8107" t="str">
            <v>участок</v>
          </cell>
          <cell r="I8107" t="str">
            <v>section</v>
          </cell>
          <cell r="J8107">
            <v>0</v>
          </cell>
          <cell r="K8107">
            <v>0</v>
          </cell>
          <cell r="L8107" t="str">
            <v>KQ-98-00</v>
          </cell>
          <cell r="M8107" t="str">
            <v>ПНР, без ед. изм.</v>
          </cell>
          <cell r="N8107">
            <v>0</v>
          </cell>
          <cell r="O8107" t="str">
            <v>KQ-98-06</v>
          </cell>
          <cell r="P8107" t="str">
            <v>Функциональные испытания КИПиА, шт.</v>
          </cell>
          <cell r="Q8107">
            <v>1</v>
          </cell>
        </row>
        <row r="8108">
          <cell r="E8108" t="str">
            <v>CM00-45</v>
          </cell>
          <cell r="F8108" t="str">
            <v>ОБОРУДОВАНИЕ СИСТЕМ ВИДЕОНАБЛЮДЕНИЯ</v>
          </cell>
          <cell r="G8108" t="str">
            <v>CLOSED CIRCUIT TELEVISION EQUIPMENT</v>
          </cell>
        </row>
        <row r="8109">
          <cell r="E8109" t="str">
            <v>CM00-45-01</v>
          </cell>
          <cell r="F8109" t="str">
            <v>Комплексная проверка и сдача в эксплуатацию участка системы видеонаблюдения</v>
          </cell>
          <cell r="G8109" t="str">
            <v>Comprehensive inspection and handover to operation of the Closed Circuit Television section</v>
          </cell>
        </row>
        <row r="8110">
          <cell r="E8110" t="str">
            <v>CM00-45-01-001</v>
          </cell>
          <cell r="F8110" t="str">
            <v>Комплексная проверка и сдача в эксплуатацию участка системы видеонаблюдения</v>
          </cell>
          <cell r="G8110" t="str">
            <v>Comprehensive inspection and handover to operation of the Closed Circuit Television section</v>
          </cell>
          <cell r="H8110" t="str">
            <v>участок</v>
          </cell>
          <cell r="I8110" t="str">
            <v>section</v>
          </cell>
          <cell r="J8110">
            <v>0</v>
          </cell>
          <cell r="K8110">
            <v>0</v>
          </cell>
          <cell r="L8110" t="str">
            <v>KQ-98-00</v>
          </cell>
          <cell r="M8110" t="str">
            <v>ПНР, без ед. изм.</v>
          </cell>
          <cell r="N8110">
            <v>0</v>
          </cell>
          <cell r="O8110" t="str">
            <v>KQ-98-06</v>
          </cell>
          <cell r="P8110" t="str">
            <v>Функциональные испытания КИПиА, шт.</v>
          </cell>
          <cell r="Q8110">
            <v>1</v>
          </cell>
        </row>
        <row r="8111">
          <cell r="E8111" t="str">
            <v>CM00-45-01-002</v>
          </cell>
          <cell r="F8111" t="str">
            <v>Комплексная проверка и сдача в эксплуатацию участка системы видеонаблюдения. Полевой уровень</v>
          </cell>
          <cell r="G8111" t="str">
            <v>Comprehensive inspection and handover to operation of the Closed Circuit Television section. Field level</v>
          </cell>
          <cell r="H8111" t="str">
            <v>участок</v>
          </cell>
          <cell r="I8111" t="str">
            <v>section</v>
          </cell>
          <cell r="J8111">
            <v>0</v>
          </cell>
          <cell r="K8111">
            <v>0</v>
          </cell>
          <cell r="L8111" t="str">
            <v>KQ-98-00</v>
          </cell>
          <cell r="M8111" t="str">
            <v>ПНР, без ед. изм.</v>
          </cell>
          <cell r="N8111">
            <v>0</v>
          </cell>
          <cell r="O8111" t="str">
            <v>KQ-98-06</v>
          </cell>
          <cell r="P8111" t="str">
            <v>Функциональные испытания КИПиА, шт.</v>
          </cell>
          <cell r="Q8111">
            <v>1</v>
          </cell>
        </row>
        <row r="8112">
          <cell r="E8112" t="str">
            <v>CM00-45-01-003</v>
          </cell>
          <cell r="F8112" t="str">
            <v>Комплексная проверка и сдача в эксплуатацию участка системы видеонаблюдения. Средний уровень</v>
          </cell>
          <cell r="G8112" t="str">
            <v>Comprehensive inspection and handover to operation of the Closed Circuit Television section. Medium  level</v>
          </cell>
          <cell r="H8112" t="str">
            <v>участок</v>
          </cell>
          <cell r="I8112" t="str">
            <v>section</v>
          </cell>
          <cell r="J8112">
            <v>0</v>
          </cell>
          <cell r="K8112">
            <v>0</v>
          </cell>
          <cell r="L8112" t="str">
            <v>KQ-98-00</v>
          </cell>
          <cell r="M8112" t="str">
            <v>ПНР, без ед. изм.</v>
          </cell>
          <cell r="N8112">
            <v>0</v>
          </cell>
          <cell r="O8112" t="str">
            <v>KQ-98-06</v>
          </cell>
          <cell r="P8112" t="str">
            <v>Функциональные испытания КИПиА, шт.</v>
          </cell>
          <cell r="Q8112">
            <v>1</v>
          </cell>
        </row>
        <row r="8113">
          <cell r="E8113" t="str">
            <v>CM00-45-01-004</v>
          </cell>
          <cell r="F8113" t="str">
            <v>Комплексная проверка и сдача в эксплуатацию участка системы видеонаблюдения. Верхний уровень</v>
          </cell>
          <cell r="G8113" t="str">
            <v>Comprehensive inspection and handover to operation of the Closed Circuit Television section. Upper level</v>
          </cell>
          <cell r="H8113" t="str">
            <v>участок</v>
          </cell>
          <cell r="I8113" t="str">
            <v>section</v>
          </cell>
          <cell r="J8113">
            <v>0</v>
          </cell>
          <cell r="K8113">
            <v>0</v>
          </cell>
          <cell r="L8113" t="str">
            <v>KQ-98-00</v>
          </cell>
          <cell r="M8113" t="str">
            <v>ПНР, без ед. изм.</v>
          </cell>
          <cell r="N8113">
            <v>0</v>
          </cell>
          <cell r="O8113" t="str">
            <v>KQ-98-06</v>
          </cell>
          <cell r="P8113" t="str">
            <v>Функциональные испытания КИПиА, шт.</v>
          </cell>
          <cell r="Q8113">
            <v>1</v>
          </cell>
        </row>
        <row r="8114">
          <cell r="E8114" t="str">
            <v>CM00-45-01-005</v>
          </cell>
          <cell r="F8114" t="str">
            <v>Комплексная проверка и сдача в эксплуатацию участка системы видеонаблюдения. Полевой и Средний уровень</v>
          </cell>
          <cell r="G8114" t="str">
            <v>Comprehensive inspection and handover to operation of the Closed Circuit Television section. Field and Medium level</v>
          </cell>
          <cell r="H8114" t="str">
            <v>участок</v>
          </cell>
          <cell r="I8114" t="str">
            <v>section</v>
          </cell>
          <cell r="J8114">
            <v>0</v>
          </cell>
          <cell r="K8114">
            <v>0</v>
          </cell>
          <cell r="L8114" t="str">
            <v>KQ-98-00</v>
          </cell>
          <cell r="M8114" t="str">
            <v>ПНР, без ед. изм.</v>
          </cell>
          <cell r="N8114">
            <v>0</v>
          </cell>
          <cell r="O8114" t="str">
            <v>KQ-98-06</v>
          </cell>
          <cell r="P8114" t="str">
            <v>Функциональные испытания КИПиА, шт.</v>
          </cell>
          <cell r="Q8114">
            <v>1</v>
          </cell>
        </row>
        <row r="8115">
          <cell r="E8115" t="str">
            <v>CM00-45-01-006</v>
          </cell>
          <cell r="F8115" t="str">
            <v>Комплексная проверка и сдача в эксплуатацию участка системы видеонаблюдения. Средний и Верхний уровень</v>
          </cell>
          <cell r="G8115" t="str">
            <v>Comprehensive inspection and handover to operation of the Closed Circuit Television section. Medium and Upper level</v>
          </cell>
          <cell r="H8115" t="str">
            <v>участок</v>
          </cell>
          <cell r="I8115" t="str">
            <v>section</v>
          </cell>
          <cell r="J8115">
            <v>0</v>
          </cell>
          <cell r="K8115">
            <v>0</v>
          </cell>
          <cell r="L8115" t="str">
            <v>KQ-98-00</v>
          </cell>
          <cell r="M8115" t="str">
            <v>ПНР, без ед. изм.</v>
          </cell>
          <cell r="N8115">
            <v>0</v>
          </cell>
          <cell r="O8115" t="str">
            <v>KQ-98-06</v>
          </cell>
          <cell r="P8115" t="str">
            <v>Функциональные испытания КИПиА, шт.</v>
          </cell>
          <cell r="Q8115">
            <v>1</v>
          </cell>
        </row>
        <row r="8116">
          <cell r="E8116" t="str">
            <v>CM00-45-01-007</v>
          </cell>
          <cell r="F8116" t="str">
            <v>Комплексная проверка и сдача в эксплуатацию участка системы видеонаблюдения (за каждую последующую IP-камеру видеонаблюдения свыше 10, входящей в состав системы видеонаблюдения)</v>
          </cell>
          <cell r="G8116" t="str">
            <v>Comprehensive inspection and handover to operation of the Closed Circuit Television section (for each subsequent IP Closed Circuit Television camera over 10 which is part of the Closed Circuit Television)</v>
          </cell>
          <cell r="H8116" t="str">
            <v>шт.</v>
          </cell>
          <cell r="I8116" t="str">
            <v>pcs.</v>
          </cell>
          <cell r="J8116">
            <v>0</v>
          </cell>
          <cell r="K8116">
            <v>0</v>
          </cell>
          <cell r="L8116" t="str">
            <v>KQ-98-00</v>
          </cell>
          <cell r="M8116" t="str">
            <v>ПНР, без ед. изм.</v>
          </cell>
          <cell r="N8116">
            <v>0</v>
          </cell>
          <cell r="O8116" t="str">
            <v>KQ-98-06</v>
          </cell>
          <cell r="P8116" t="str">
            <v>Функциональные испытания КИПиА, шт.</v>
          </cell>
          <cell r="Q8116">
            <v>1</v>
          </cell>
        </row>
        <row r="8117">
          <cell r="E8117" t="str">
            <v>CM00-45-01-008</v>
          </cell>
          <cell r="F8117" t="str">
            <v>Комплексная проверка и сдача в эксплуатацию участка системы видеонаблюдения. Полевой уровень (за каждую последующую IP-камеру видеонаблюдения свыше 10, входящей в состав системы видеонаблюдения)</v>
          </cell>
          <cell r="G8117" t="str">
            <v>Comprehensive inspection and handover to operation of the Closed Circuit Television section. Field level (for each subsequent IP Closed Circuit Television camera over 10 which is part of the Closed Circuit Television)</v>
          </cell>
          <cell r="H8117" t="str">
            <v>шт.</v>
          </cell>
          <cell r="I8117" t="str">
            <v>pcs.</v>
          </cell>
          <cell r="J8117">
            <v>0</v>
          </cell>
          <cell r="K8117">
            <v>0</v>
          </cell>
          <cell r="L8117" t="str">
            <v>KQ-98-00</v>
          </cell>
          <cell r="M8117" t="str">
            <v>ПНР, без ед. изм.</v>
          </cell>
          <cell r="N8117">
            <v>0</v>
          </cell>
          <cell r="O8117" t="str">
            <v>KQ-98-06</v>
          </cell>
          <cell r="P8117" t="str">
            <v>Функциональные испытания КИПиА, шт.</v>
          </cell>
          <cell r="Q8117">
            <v>1</v>
          </cell>
        </row>
        <row r="8118">
          <cell r="E8118" t="str">
            <v>CM00-45-01-009</v>
          </cell>
          <cell r="F8118" t="str">
            <v>Комплексная проверка и сдача в эксплуатацию участка системы видеонаблюдения. Средний уровень (за каждую последующую IP-камеру видеонаблюдения свыше 10, входящей в состав системы видеонаблюдения)</v>
          </cell>
          <cell r="G8118" t="str">
            <v>Comprehensive inspection and handover to operation of the Closed Circuit Television section. Medium  level (for each subsequent IP Closed Circuit Television camera over 10 which is part of the Closed Circuit Television).</v>
          </cell>
          <cell r="H8118" t="str">
            <v>шт.</v>
          </cell>
          <cell r="I8118" t="str">
            <v>pcs.</v>
          </cell>
          <cell r="J8118">
            <v>0</v>
          </cell>
          <cell r="K8118">
            <v>0</v>
          </cell>
          <cell r="L8118" t="str">
            <v>KQ-98-00</v>
          </cell>
          <cell r="M8118" t="str">
            <v>ПНР, без ед. изм.</v>
          </cell>
          <cell r="N8118">
            <v>0</v>
          </cell>
          <cell r="O8118" t="str">
            <v>KQ-98-06</v>
          </cell>
          <cell r="P8118" t="str">
            <v>Функциональные испытания КИПиА, шт.</v>
          </cell>
          <cell r="Q8118">
            <v>1</v>
          </cell>
        </row>
        <row r="8119">
          <cell r="E8119" t="str">
            <v>CM00-45-01-010</v>
          </cell>
          <cell r="F8119" t="str">
            <v>Комплексная проверка и сдача в эксплуатацию участка системы видеонаблюдения. Верхний уровень (за каждую последующую IP-камеру видеонаблюдения свыше 10, входящей в состав системы видеонаблюдения)</v>
          </cell>
          <cell r="G8119" t="str">
            <v>Comprehensive inspection and handover to operation of the Closed Circuit Television section. Upper level (for each subsequent IP Closed Circuit Television camera over 10 which is part of the Closed Circuit Television)</v>
          </cell>
          <cell r="H8119" t="str">
            <v>шт.</v>
          </cell>
          <cell r="I8119" t="str">
            <v>pcs.</v>
          </cell>
          <cell r="J8119">
            <v>0</v>
          </cell>
          <cell r="K8119">
            <v>0</v>
          </cell>
          <cell r="L8119" t="str">
            <v>KQ-98-00</v>
          </cell>
          <cell r="M8119" t="str">
            <v>ПНР, без ед. изм.</v>
          </cell>
          <cell r="N8119">
            <v>0</v>
          </cell>
          <cell r="O8119" t="str">
            <v>KQ-98-06</v>
          </cell>
          <cell r="P8119" t="str">
            <v>Функциональные испытания КИПиА, шт.</v>
          </cell>
          <cell r="Q8119">
            <v>1</v>
          </cell>
        </row>
        <row r="8120">
          <cell r="E8120" t="str">
            <v>CM00-45-01-011</v>
          </cell>
          <cell r="F8120" t="str">
            <v>Комплексная проверка и сдача в эксплуатацию участка системы видеонаблюдения. Полевой и Средний уровень (за каждую последующую IP-камеру видеонаблюдения свыше 10, входящей в состав системы видеонаблюдения)</v>
          </cell>
          <cell r="G8120" t="str">
            <v>Comprehensive inspection and handover to operation of the Closed Circuit Television section. Field and Medium  level (for each subsequent IP Closed Circuit Television camera over 10 which is part of the Closed Circuit Television).</v>
          </cell>
          <cell r="H8120" t="str">
            <v>шт.</v>
          </cell>
          <cell r="I8120" t="str">
            <v>pcs.</v>
          </cell>
          <cell r="J8120">
            <v>0</v>
          </cell>
          <cell r="K8120">
            <v>0</v>
          </cell>
          <cell r="L8120" t="str">
            <v>KQ-98-00</v>
          </cell>
          <cell r="M8120" t="str">
            <v>ПНР, без ед. изм.</v>
          </cell>
          <cell r="N8120">
            <v>0</v>
          </cell>
          <cell r="O8120" t="str">
            <v>KQ-98-06</v>
          </cell>
          <cell r="P8120" t="str">
            <v>Функциональные испытания КИПиА, шт.</v>
          </cell>
          <cell r="Q8120">
            <v>1</v>
          </cell>
        </row>
        <row r="8121">
          <cell r="E8121" t="str">
            <v>CM00-45-01-012</v>
          </cell>
          <cell r="F8121" t="str">
            <v>Комплексная проверка и сдача в эксплуатацию участка системы видеонаблюдения. Средний и Верхний уровень (за каждую последующую IP-камеру видеонаблюдения свыше 10, входящей в состав системы видеонаблюдения)</v>
          </cell>
          <cell r="G8121" t="str">
            <v>Comprehensive inspection and handover to operation of the Closed Circuit Television section. Medium and Upper level (for each subsequent IP Closed Circuit Television camera over 10 which is part of the Closed Circuit Television)</v>
          </cell>
          <cell r="H8121" t="str">
            <v>шт.</v>
          </cell>
          <cell r="I8121" t="str">
            <v>pcs.</v>
          </cell>
          <cell r="J8121">
            <v>0</v>
          </cell>
          <cell r="K8121">
            <v>0</v>
          </cell>
          <cell r="L8121" t="str">
            <v>KQ-98-00</v>
          </cell>
          <cell r="M8121" t="str">
            <v>ПНР, без ед. изм.</v>
          </cell>
          <cell r="N8121">
            <v>0</v>
          </cell>
          <cell r="O8121" t="str">
            <v>KQ-98-06</v>
          </cell>
          <cell r="P8121" t="str">
            <v>Функциональные испытания КИПиА, шт.</v>
          </cell>
          <cell r="Q8121">
            <v>1</v>
          </cell>
        </row>
        <row r="8122">
          <cell r="E8122" t="str">
            <v>CM00-46</v>
          </cell>
          <cell r="F8122" t="str">
            <v>ОБОРУДОВАНИЕ СИСТЕМ ДГГС/ЛСО</v>
          </cell>
          <cell r="G8122" t="str">
            <v>PAGA/AWS EQUIPMENT</v>
          </cell>
        </row>
        <row r="8123">
          <cell r="E8123" t="str">
            <v>CM00-46-01</v>
          </cell>
          <cell r="F8123" t="str">
            <v>Комплексная проверка и сдача в эксплуатацию участка ДГГС/ЛСО</v>
          </cell>
          <cell r="G8123" t="str">
            <v>Comprehensive inspection and handover to operation of the PAGA/AWS section</v>
          </cell>
        </row>
        <row r="8124">
          <cell r="E8124" t="str">
            <v>CM00-46-01-001</v>
          </cell>
          <cell r="F8124" t="str">
            <v>Комплексная проверка и сдача в эксплуатацию участка системы ДГГС/ЛСО</v>
          </cell>
          <cell r="G8124" t="str">
            <v>Comprehensive inspection and handover to operation of the PAGA/AWS section</v>
          </cell>
          <cell r="H8124" t="str">
            <v>участок</v>
          </cell>
          <cell r="I8124" t="str">
            <v>section</v>
          </cell>
          <cell r="J8124">
            <v>0</v>
          </cell>
          <cell r="K8124">
            <v>0</v>
          </cell>
          <cell r="L8124" t="str">
            <v>KQ-98-00</v>
          </cell>
          <cell r="M8124" t="str">
            <v>ПНР, без ед. изм.</v>
          </cell>
          <cell r="N8124">
            <v>0</v>
          </cell>
          <cell r="O8124" t="str">
            <v>KQ-98-06</v>
          </cell>
          <cell r="P8124" t="str">
            <v>Функциональные испытания КИПиА, шт.</v>
          </cell>
          <cell r="Q8124">
            <v>1</v>
          </cell>
        </row>
        <row r="8125">
          <cell r="E8125" t="str">
            <v>CM00-46-02</v>
          </cell>
          <cell r="F8125" t="str">
            <v>Комплексная отладка интерфейса взаимосвязи между участками ДГГС/ЛСО</v>
          </cell>
          <cell r="G8125" t="str">
            <v>Comprehensive debugging of the interface of interconnection between PAGA/AWS sections</v>
          </cell>
        </row>
        <row r="8126">
          <cell r="E8126" t="str">
            <v>CM00-46-02-001</v>
          </cell>
          <cell r="F8126" t="str">
            <v>Комплексная отладка интерфейса взаимосвязи между участками системы ДГГС/ЛСО</v>
          </cell>
          <cell r="G8126" t="str">
            <v>Comprehensive debugging of the interface of interconnection between PAGA/AWS sections</v>
          </cell>
          <cell r="H8126" t="str">
            <v>участок</v>
          </cell>
          <cell r="I8126" t="str">
            <v>section</v>
          </cell>
          <cell r="J8126">
            <v>0</v>
          </cell>
          <cell r="K8126">
            <v>0</v>
          </cell>
          <cell r="L8126" t="str">
            <v>KQ-98-00</v>
          </cell>
          <cell r="M8126" t="str">
            <v>ПНР, без ед. изм.</v>
          </cell>
          <cell r="N8126">
            <v>0</v>
          </cell>
          <cell r="O8126" t="str">
            <v>KQ-98-06</v>
          </cell>
          <cell r="P8126" t="str">
            <v>Функциональные испытания КИПиА, шт.</v>
          </cell>
          <cell r="Q8126">
            <v>1</v>
          </cell>
        </row>
        <row r="8127">
          <cell r="E8127" t="str">
            <v>CM00-50</v>
          </cell>
          <cell r="F8127" t="str">
            <v>РАБОТЫ ПО КОНФИГУРИРОВАНИЮ, НАСТРОЙКЕ И ПРОВЕРКЕ ФУНКЦИОНИРОВАНИЯ ОБОРУДОВАНИЯ АНАЛИТИЧЕСКИХ СИСТЕМ</v>
          </cell>
          <cell r="G8127" t="str">
            <v>CONFIGURATION, ADJUSTMENT AND VERIFICATION OF ANALYTICAL SYSTEMS EQUIPMENT OPERATION</v>
          </cell>
        </row>
        <row r="8128">
          <cell r="E8128" t="str">
            <v>CM00-50-01</v>
          </cell>
          <cell r="F8128" t="str">
            <v>Хроматограф газовый</v>
          </cell>
          <cell r="G8128" t="str">
            <v>Gas chromatograph</v>
          </cell>
        </row>
        <row r="8129">
          <cell r="E8129" t="str">
            <v>CM00-50-01-001</v>
          </cell>
          <cell r="F8129" t="str">
            <v>Хроматограф газовый</v>
          </cell>
          <cell r="G8129" t="str">
            <v>Gas chromatograph</v>
          </cell>
          <cell r="H8129" t="str">
            <v>шт.</v>
          </cell>
          <cell r="I8129" t="str">
            <v>pcs.</v>
          </cell>
          <cell r="J8129">
            <v>0</v>
          </cell>
          <cell r="K8129">
            <v>0</v>
          </cell>
          <cell r="L8129" t="str">
            <v>KQ-98-00</v>
          </cell>
          <cell r="M8129" t="str">
            <v>ПНР, без ед. изм.</v>
          </cell>
          <cell r="N8129">
            <v>0</v>
          </cell>
          <cell r="O8129" t="str">
            <v>KQ-98-06</v>
          </cell>
          <cell r="P8129" t="str">
            <v>Функциональные испытания КИПиА, шт.</v>
          </cell>
          <cell r="Q8129">
            <v>1</v>
          </cell>
        </row>
        <row r="8130">
          <cell r="E8130" t="str">
            <v>CM00-50-02</v>
          </cell>
          <cell r="F8130" t="str">
            <v>Анализатор следов влаги</v>
          </cell>
          <cell r="G8130" t="str">
            <v>Trace Moisture Analyzer</v>
          </cell>
        </row>
        <row r="8131">
          <cell r="E8131" t="str">
            <v>CM00-50-02-001</v>
          </cell>
          <cell r="F8131" t="str">
            <v>Анализатор следов влаги</v>
          </cell>
          <cell r="G8131" t="str">
            <v>Trace Moisture Analyzer</v>
          </cell>
          <cell r="H8131" t="str">
            <v>шт.</v>
          </cell>
          <cell r="I8131" t="str">
            <v>pcs.</v>
          </cell>
          <cell r="J8131">
            <v>0</v>
          </cell>
          <cell r="K8131">
            <v>0</v>
          </cell>
          <cell r="L8131" t="str">
            <v>KQ-98-00</v>
          </cell>
          <cell r="M8131" t="str">
            <v>ПНР, без ед. изм.</v>
          </cell>
          <cell r="N8131">
            <v>0</v>
          </cell>
          <cell r="O8131" t="str">
            <v>KQ-98-06</v>
          </cell>
          <cell r="P8131" t="str">
            <v>Функциональные испытания КИПиА, шт.</v>
          </cell>
          <cell r="Q8131">
            <v>1</v>
          </cell>
        </row>
        <row r="8132">
          <cell r="E8132" t="str">
            <v>CM00-50-03</v>
          </cell>
          <cell r="F8132" t="str">
            <v>Газоанализатор</v>
          </cell>
          <cell r="G8132" t="str">
            <v>Gas analyzer</v>
          </cell>
        </row>
        <row r="8133">
          <cell r="E8133" t="str">
            <v>CM00-50-03-001</v>
          </cell>
          <cell r="F8133" t="str">
            <v>Газоанализатор</v>
          </cell>
          <cell r="G8133" t="str">
            <v>Gas analyzer</v>
          </cell>
          <cell r="H8133" t="str">
            <v>шт.</v>
          </cell>
          <cell r="I8133" t="str">
            <v>pcs.</v>
          </cell>
          <cell r="J8133">
            <v>0</v>
          </cell>
          <cell r="K8133">
            <v>0</v>
          </cell>
          <cell r="L8133" t="str">
            <v>KQ-98-00</v>
          </cell>
          <cell r="M8133" t="str">
            <v>ПНР, без ед. изм.</v>
          </cell>
          <cell r="N8133">
            <v>0</v>
          </cell>
          <cell r="O8133" t="str">
            <v>KQ-98-06</v>
          </cell>
          <cell r="P8133" t="str">
            <v>Функциональные испытания КИПиА, шт.</v>
          </cell>
          <cell r="Q8133">
            <v>1</v>
          </cell>
        </row>
        <row r="8134">
          <cell r="E8134" t="str">
            <v>CM00-50-03-002</v>
          </cell>
          <cell r="F8134" t="str">
            <v>Газоанализатор многоканальный</v>
          </cell>
          <cell r="G8134" t="str">
            <v>Multichannel Gas Analyzer</v>
          </cell>
          <cell r="H8134" t="str">
            <v>шт.</v>
          </cell>
          <cell r="I8134" t="str">
            <v>pcs.</v>
          </cell>
          <cell r="J8134">
            <v>0</v>
          </cell>
          <cell r="K8134">
            <v>0</v>
          </cell>
          <cell r="L8134" t="str">
            <v>KQ-98-00</v>
          </cell>
          <cell r="M8134" t="str">
            <v>ПНР, без ед. изм.</v>
          </cell>
          <cell r="N8134">
            <v>0</v>
          </cell>
          <cell r="O8134" t="str">
            <v>KQ-98-06</v>
          </cell>
          <cell r="P8134" t="str">
            <v>Функциональные испытания КИПиА, шт.</v>
          </cell>
          <cell r="Q8134">
            <v>1</v>
          </cell>
        </row>
        <row r="8135">
          <cell r="E8135" t="str">
            <v>CM00-50-04</v>
          </cell>
          <cell r="F8135" t="str">
            <v>Анализатор жидкости</v>
          </cell>
          <cell r="G8135" t="str">
            <v>Liquid Analyzer</v>
          </cell>
        </row>
        <row r="8136">
          <cell r="E8136" t="str">
            <v>CM00-50-04-001</v>
          </cell>
          <cell r="F8136" t="str">
            <v>Анализатор жидкости</v>
          </cell>
          <cell r="G8136" t="str">
            <v>Liquid Analyzer</v>
          </cell>
          <cell r="H8136" t="str">
            <v>шт.</v>
          </cell>
          <cell r="I8136" t="str">
            <v>pcs.</v>
          </cell>
          <cell r="J8136">
            <v>0</v>
          </cell>
          <cell r="K8136">
            <v>0</v>
          </cell>
          <cell r="L8136" t="str">
            <v>KQ-98-00</v>
          </cell>
          <cell r="M8136" t="str">
            <v>ПНР, без ед. изм.</v>
          </cell>
          <cell r="N8136">
            <v>0</v>
          </cell>
          <cell r="O8136" t="str">
            <v>KQ-98-06</v>
          </cell>
          <cell r="P8136" t="str">
            <v>Функциональные испытания КИПиА, шт.</v>
          </cell>
          <cell r="Q8136">
            <v>1</v>
          </cell>
        </row>
        <row r="8137">
          <cell r="E8137" t="str">
            <v>CM00-50-05</v>
          </cell>
          <cell r="F8137" t="str">
            <v>Анализатор общего органического углерода/натрия/кремния</v>
          </cell>
          <cell r="G8137" t="str">
            <v>Total Organic Carbon/Sodium/Silicon Analyzer</v>
          </cell>
        </row>
        <row r="8138">
          <cell r="E8138" t="str">
            <v>CM00-50-05-001</v>
          </cell>
          <cell r="F8138" t="str">
            <v>Анализатор общего органического углерода/натрия/кремния</v>
          </cell>
          <cell r="G8138" t="str">
            <v>Total Organic Carbon/Sodium/Silicon Analyzer</v>
          </cell>
          <cell r="H8138" t="str">
            <v>шт.</v>
          </cell>
          <cell r="I8138" t="str">
            <v>pcs.</v>
          </cell>
          <cell r="J8138">
            <v>0</v>
          </cell>
          <cell r="K8138">
            <v>0</v>
          </cell>
          <cell r="L8138" t="str">
            <v>KQ-98-00</v>
          </cell>
          <cell r="M8138" t="str">
            <v>ПНР, без ед. изм.</v>
          </cell>
          <cell r="N8138">
            <v>0</v>
          </cell>
          <cell r="O8138" t="str">
            <v>KQ-98-06</v>
          </cell>
          <cell r="P8138" t="str">
            <v>Функциональные испытания КИПиА, шт.</v>
          </cell>
          <cell r="Q8138">
            <v>1</v>
          </cell>
        </row>
        <row r="8139">
          <cell r="E8139" t="str">
            <v>CM00-50-06</v>
          </cell>
          <cell r="F8139" t="str">
            <v>Шкаф/пункт системы пробоподготовки</v>
          </cell>
          <cell r="G8139" t="str">
            <v>Sample preparation cabinet/station</v>
          </cell>
        </row>
        <row r="8140">
          <cell r="E8140" t="str">
            <v>CM00-50-06-001</v>
          </cell>
          <cell r="F8140" t="str">
            <v>Шкаф/пункт системы пробоподготовки</v>
          </cell>
          <cell r="G8140" t="str">
            <v>Sample preparation cabinet/station</v>
          </cell>
          <cell r="H8140" t="str">
            <v>шт.</v>
          </cell>
          <cell r="I8140" t="str">
            <v>pcs.</v>
          </cell>
          <cell r="J8140">
            <v>0</v>
          </cell>
          <cell r="K8140">
            <v>0</v>
          </cell>
          <cell r="L8140" t="str">
            <v>KQ-98-00</v>
          </cell>
          <cell r="M8140" t="str">
            <v>ПНР, без ед. изм.</v>
          </cell>
          <cell r="N8140">
            <v>0</v>
          </cell>
          <cell r="O8140" t="str">
            <v>KQ-98-06</v>
          </cell>
          <cell r="P8140" t="str">
            <v>Функциональные испытания КИПиА, шт.</v>
          </cell>
          <cell r="Q8140">
            <v>1</v>
          </cell>
        </row>
        <row r="8141">
          <cell r="E8141" t="str">
            <v>CM00-60</v>
          </cell>
          <cell r="F8141" t="str">
            <v>ОТЛАДКА СВЯЗИ МЕЖДУ СМЕЖНЫМИ СИСТЕМАМИ</v>
          </cell>
          <cell r="G8141" t="str">
            <v>TROUBLESHOOTING OF COMMUNICATION BETWEEN RELATED SYSTEMS</v>
          </cell>
        </row>
        <row r="8142">
          <cell r="E8142" t="str">
            <v>CM00-60-01</v>
          </cell>
          <cell r="F8142" t="str">
            <v>Проверка связи со смежными системами по интерфейсной линии связи</v>
          </cell>
          <cell r="G8142" t="str">
            <v>Inspection of communication with related systems by interface communication  line</v>
          </cell>
        </row>
        <row r="8143">
          <cell r="E8143" t="str">
            <v>CM00-60-01-001</v>
          </cell>
          <cell r="F8143" t="str">
            <v>Проверка связи со смежными системами по интерфейсной линии связи</v>
          </cell>
          <cell r="G8143" t="str">
            <v>Inspection of communication with related systems by interface communication  line</v>
          </cell>
          <cell r="H8143" t="str">
            <v>сигнал</v>
          </cell>
          <cell r="I8143" t="str">
            <v>signal</v>
          </cell>
          <cell r="J8143">
            <v>0</v>
          </cell>
          <cell r="K8143">
            <v>0</v>
          </cell>
          <cell r="L8143" t="str">
            <v>KQ-98-00</v>
          </cell>
          <cell r="M8143" t="str">
            <v>ПНР, без ед. изм.</v>
          </cell>
          <cell r="N8143">
            <v>0</v>
          </cell>
          <cell r="O8143" t="str">
            <v>KQ-98-06</v>
          </cell>
          <cell r="P8143" t="str">
            <v>Функциональные испытания КИПиА, шт.</v>
          </cell>
          <cell r="Q8143">
            <v>1</v>
          </cell>
        </row>
        <row r="8144">
          <cell r="E8144" t="str">
            <v>CM00-60-02</v>
          </cell>
          <cell r="F8144" t="str">
            <v>Проверка связи со смежными системами по дискретной линии связи</v>
          </cell>
          <cell r="G8144" t="str">
            <v>Inspection of communication with related systems by discrete communication  line</v>
          </cell>
        </row>
        <row r="8145">
          <cell r="E8145" t="str">
            <v>CM00-60-02-001</v>
          </cell>
          <cell r="F8145" t="str">
            <v>Проверка связи со смежными системами по дискретной линии связи</v>
          </cell>
          <cell r="G8145" t="str">
            <v>Inspection of communication with related systems by discrete communication  line</v>
          </cell>
          <cell r="H8145" t="str">
            <v>сигнал</v>
          </cell>
          <cell r="I8145" t="str">
            <v>signal</v>
          </cell>
          <cell r="J8145">
            <v>0</v>
          </cell>
          <cell r="K8145">
            <v>0</v>
          </cell>
          <cell r="L8145" t="str">
            <v>KQ-98-00</v>
          </cell>
          <cell r="M8145" t="str">
            <v>ПНР, без ед. изм.</v>
          </cell>
          <cell r="N8145">
            <v>0</v>
          </cell>
          <cell r="O8145" t="str">
            <v>KQ-98-06</v>
          </cell>
          <cell r="P8145" t="str">
            <v>Функциональные испытания КИПиА, шт.</v>
          </cell>
          <cell r="Q8145">
            <v>1</v>
          </cell>
        </row>
        <row r="8146">
          <cell r="E8146" t="str">
            <v>CM00-70</v>
          </cell>
          <cell r="F8146" t="str">
            <v>ИНЖЕНЕРНОЕ СОПРОВОЖДЕНИЕ АВТОМАТИЗИРОВАННЫХ СИСТЕМ УПРАВЛЕНИЯ И СИГНАЛИЗАЦИИ, СИСТЕМ СВЯЗИ</v>
          </cell>
          <cell r="G8146" t="str">
            <v>ENGINEERING SUPPORT OF AUTOMATED CONTROL AND ALARM SYSTEMS, COMMUNICATION SYSTEMS</v>
          </cell>
        </row>
        <row r="8147">
          <cell r="E8147" t="str">
            <v>CM00-70-01</v>
          </cell>
          <cell r="F8147" t="str">
            <v>Инженерное сопровождение автоматизированной системы управления и сигнализации/системы связи, после ввода в эксплуатацию</v>
          </cell>
          <cell r="G8147" t="str">
            <v>Engineering support of automated control and alarm systems, communication systems after handover to operation</v>
          </cell>
        </row>
        <row r="8148">
          <cell r="E8148" t="str">
            <v>CM00-70-01-001</v>
          </cell>
          <cell r="F8148" t="str">
            <v>Инженерное сопровождение автоматизированной системы управления и сигнализации/системы связи, после ввода в эксплуатацию</v>
          </cell>
          <cell r="G8148" t="str">
            <v>Engineering support of automated control and alarm systems, communication systems after handover to operation</v>
          </cell>
          <cell r="H8148" t="str">
            <v>чел.час</v>
          </cell>
          <cell r="I8148" t="str">
            <v>man/hour</v>
          </cell>
          <cell r="J8148">
            <v>0</v>
          </cell>
          <cell r="K8148">
            <v>0</v>
          </cell>
          <cell r="L8148" t="str">
            <v>KQ-98-00</v>
          </cell>
          <cell r="M8148" t="str">
            <v>ПНР, без ед. изм.</v>
          </cell>
          <cell r="N8148">
            <v>0</v>
          </cell>
          <cell r="O8148" t="str">
            <v>KQ-98-06</v>
          </cell>
          <cell r="P8148" t="str">
            <v>Функциональные испытания КИПиА, шт.</v>
          </cell>
          <cell r="Q8148">
            <v>1</v>
          </cell>
        </row>
        <row r="8149">
          <cell r="E8149" t="str">
            <v>DW00</v>
          </cell>
          <cell r="F8149" t="str">
            <v>Демонтажные работы</v>
          </cell>
          <cell r="G8149" t="str">
            <v>Disassembling works</v>
          </cell>
        </row>
        <row r="8150">
          <cell r="E8150" t="str">
            <v>DW00-01</v>
          </cell>
          <cell r="F8150" t="str">
            <v>Общеплощадочный демонтаж</v>
          </cell>
          <cell r="G8150" t="str">
            <v>Site-wide disassembling</v>
          </cell>
        </row>
        <row r="8151">
          <cell r="E8151" t="str">
            <v>DW00-01-01</v>
          </cell>
          <cell r="F8151" t="str">
            <v>Земляные работы</v>
          </cell>
          <cell r="G8151" t="str">
            <v>Earthworks</v>
          </cell>
        </row>
        <row r="8152">
          <cell r="E8152" t="str">
            <v>DW00-01-01-01</v>
          </cell>
          <cell r="F8152" t="str">
            <v>Разработка грунта</v>
          </cell>
          <cell r="G8152" t="str">
            <v>Soil excavation</v>
          </cell>
        </row>
        <row r="8153">
          <cell r="E8153" t="str">
            <v>DW00-01-02</v>
          </cell>
          <cell r="F8153" t="str">
            <v>Демонтаж периметрального ограждения</v>
          </cell>
          <cell r="G8153" t="str">
            <v>Disassembling of perimeter fencing</v>
          </cell>
        </row>
        <row r="8154">
          <cell r="E8154" t="str">
            <v>DW00-01-02-01</v>
          </cell>
          <cell r="F8154" t="str">
            <v>Демонтаж периметрального ограждения</v>
          </cell>
          <cell r="G8154" t="str">
            <v>Disassembling of perimeter fencing</v>
          </cell>
        </row>
        <row r="8155">
          <cell r="E8155" t="str">
            <v>DW00-01-02-01-01</v>
          </cell>
          <cell r="F8155" t="str">
            <v>Демонтаж периметрального ограждения из сборного ж/б</v>
          </cell>
          <cell r="G8155" t="str">
            <v>Disassembling of perimeter fencing of pre-cast reinforced concrete</v>
          </cell>
          <cell r="H8155" t="str">
            <v>м</v>
          </cell>
          <cell r="I8155" t="str">
            <v>m</v>
          </cell>
          <cell r="J8155">
            <v>2.262</v>
          </cell>
          <cell r="K8155">
            <v>1.131</v>
          </cell>
          <cell r="L8155" t="str">
            <v>KQ-01-00</v>
          </cell>
          <cell r="M8155" t="str">
            <v>Общеплощадочный демонтаж, без ед. изм.</v>
          </cell>
          <cell r="N8155">
            <v>0</v>
          </cell>
          <cell r="O8155" t="str">
            <v>KQ-01-04</v>
          </cell>
          <cell r="P8155" t="str">
            <v>Демонтаж периметрального ограждения, м</v>
          </cell>
          <cell r="Q8155">
            <v>1</v>
          </cell>
        </row>
        <row r="8156">
          <cell r="E8156" t="str">
            <v>DW00-01-02-01-02</v>
          </cell>
          <cell r="F8156" t="str">
            <v>Демонтаж периметрального ограждения из профлиста</v>
          </cell>
          <cell r="G8156" t="str">
            <v>Disassembling of perimeter fencing of corrugated sheets</v>
          </cell>
          <cell r="H8156" t="str">
            <v>м</v>
          </cell>
          <cell r="I8156" t="str">
            <v>m</v>
          </cell>
          <cell r="J8156">
            <v>1.5860000000000001</v>
          </cell>
          <cell r="K8156">
            <v>0.49399999999999999</v>
          </cell>
          <cell r="L8156" t="str">
            <v>KQ-01-00</v>
          </cell>
          <cell r="M8156" t="str">
            <v>Общеплощадочный демонтаж, без ед. изм.</v>
          </cell>
          <cell r="N8156">
            <v>0</v>
          </cell>
          <cell r="O8156" t="str">
            <v>KQ-01-04</v>
          </cell>
          <cell r="P8156" t="str">
            <v>Демонтаж периметрального ограждения, м</v>
          </cell>
          <cell r="Q8156">
            <v>1</v>
          </cell>
        </row>
        <row r="8157">
          <cell r="E8157" t="str">
            <v>DW00-01-02-01-03</v>
          </cell>
          <cell r="F8157" t="str">
            <v>Демонтаж периметрального ограждения из сетки</v>
          </cell>
          <cell r="G8157" t="str">
            <v>Disassembling of perimeter mesh fence</v>
          </cell>
          <cell r="H8157" t="str">
            <v>м</v>
          </cell>
          <cell r="I8157" t="str">
            <v>m</v>
          </cell>
          <cell r="J8157">
            <v>1.196</v>
          </cell>
          <cell r="K8157">
            <v>0.39699999999999996</v>
          </cell>
          <cell r="L8157" t="str">
            <v>KQ-01-00</v>
          </cell>
          <cell r="M8157" t="str">
            <v>Общеплощадочный демонтаж, без ед. изм.</v>
          </cell>
          <cell r="N8157">
            <v>0</v>
          </cell>
          <cell r="O8157" t="str">
            <v>KQ-01-04</v>
          </cell>
          <cell r="P8157" t="str">
            <v>Демонтаж периметрального ограждения, м</v>
          </cell>
          <cell r="Q8157">
            <v>1</v>
          </cell>
        </row>
        <row r="8158">
          <cell r="E8158" t="str">
            <v>DW00-01-02-02</v>
          </cell>
          <cell r="F8158" t="str">
            <v>Демонтаж элементов периметрального ограждения</v>
          </cell>
          <cell r="G8158" t="str">
            <v>Disassembling of perimeter fencing elements</v>
          </cell>
        </row>
        <row r="8159">
          <cell r="E8159" t="str">
            <v>DW00-01-02-02-01</v>
          </cell>
          <cell r="F8159" t="str">
            <v>Демонтаж калитки периметрального ограждения</v>
          </cell>
          <cell r="G8159" t="str">
            <v>Disassembling of perimeter fencing wicket</v>
          </cell>
          <cell r="H8159" t="str">
            <v>шт.</v>
          </cell>
          <cell r="I8159" t="str">
            <v>pcs.</v>
          </cell>
          <cell r="J8159">
            <v>0</v>
          </cell>
          <cell r="K8159">
            <v>0</v>
          </cell>
          <cell r="L8159" t="str">
            <v>KQ-01-00</v>
          </cell>
          <cell r="M8159" t="str">
            <v>Общеплощадочный демонтаж, без ед. изм.</v>
          </cell>
          <cell r="N8159">
            <v>0</v>
          </cell>
          <cell r="O8159" t="str">
            <v>KQ-01-04</v>
          </cell>
          <cell r="P8159" t="str">
            <v>Демонтаж периметрального ограждения, м</v>
          </cell>
          <cell r="Q8159">
            <v>1.2</v>
          </cell>
        </row>
        <row r="8160">
          <cell r="E8160" t="str">
            <v>DW00-01-02-02-02</v>
          </cell>
          <cell r="F8160" t="str">
            <v>Демонтаж ворот периметрального ограждения</v>
          </cell>
          <cell r="G8160" t="str">
            <v>Disassembling of perimeter fencing gate</v>
          </cell>
          <cell r="H8160" t="str">
            <v>шт.</v>
          </cell>
          <cell r="I8160" t="str">
            <v>pcs.</v>
          </cell>
          <cell r="J8160">
            <v>0</v>
          </cell>
          <cell r="K8160">
            <v>0</v>
          </cell>
          <cell r="L8160" t="str">
            <v>KQ-01-00</v>
          </cell>
          <cell r="M8160" t="str">
            <v>Общеплощадочный демонтаж, без ед. изм.</v>
          </cell>
          <cell r="N8160">
            <v>0</v>
          </cell>
          <cell r="O8160" t="str">
            <v>KQ-01-04</v>
          </cell>
          <cell r="P8160" t="str">
            <v>Демонтаж периметрального ограждения, м</v>
          </cell>
          <cell r="Q8160">
            <v>6</v>
          </cell>
        </row>
        <row r="8161">
          <cell r="E8161" t="str">
            <v>DW00-01-03</v>
          </cell>
          <cell r="F8161" t="str">
            <v>Демонтаж дорог, площадок и тротуаров</v>
          </cell>
          <cell r="G8161" t="str">
            <v>Disassembling of roads, platforms and sidewalks</v>
          </cell>
        </row>
        <row r="8162">
          <cell r="E8162" t="str">
            <v>DW00-01-03-01</v>
          </cell>
          <cell r="F8162" t="str">
            <v>Демонтаж покрытий дорог, площадок и тротуаров из бетона / асфальтобетона / железобетона</v>
          </cell>
          <cell r="G8162" t="str">
            <v>Dismantling of roads, platforms and sidewalks surfaces made of concrete / asphalt concrete / reinforced concrete</v>
          </cell>
        </row>
        <row r="8163">
          <cell r="E8163" t="str">
            <v>DW00-01-03-01-01</v>
          </cell>
          <cell r="F8163" t="str">
            <v>Фрезерование слоя износа покрытий дорог, площадок и тротуаров из асфальта и асфальтобетона</v>
          </cell>
          <cell r="G8163" t="str">
            <v>Milling of the wear layer of roads, platforms and sidewalks surfaces made of asphalt and asphalt concrete</v>
          </cell>
          <cell r="H8163" t="str">
            <v>м3</v>
          </cell>
          <cell r="I8163" t="str">
            <v>m3</v>
          </cell>
          <cell r="J8163">
            <v>0.52</v>
          </cell>
          <cell r="K8163">
            <v>0.48</v>
          </cell>
          <cell r="L8163" t="str">
            <v>KQ-01-00</v>
          </cell>
          <cell r="M8163" t="str">
            <v>Общеплощадочный демонтаж, без ед. изм.</v>
          </cell>
          <cell r="N8163">
            <v>0</v>
          </cell>
          <cell r="O8163" t="str">
            <v>KQ-01-01</v>
          </cell>
          <cell r="P8163" t="str">
            <v>Демонтаж дорог, площадок и тротуаров, м3</v>
          </cell>
          <cell r="Q8163">
            <v>1</v>
          </cell>
        </row>
        <row r="8164">
          <cell r="E8164" t="str">
            <v>DW00-01-03-01-02</v>
          </cell>
          <cell r="F8164" t="str">
            <v>Демонтаж покрытий дорог, площадок и тротуаров из монолитного бетона</v>
          </cell>
          <cell r="G8164" t="str">
            <v>Dismantling of roads, platforms and sidewalks surfaces made of monolithic concrete</v>
          </cell>
          <cell r="H8164" t="str">
            <v>м3</v>
          </cell>
          <cell r="I8164" t="str">
            <v>m3</v>
          </cell>
          <cell r="J8164">
            <v>2.86</v>
          </cell>
          <cell r="K8164">
            <v>1.69</v>
          </cell>
          <cell r="L8164" t="str">
            <v>KQ-01-00</v>
          </cell>
          <cell r="M8164" t="str">
            <v>Общеплощадочный демонтаж, без ед. изм.</v>
          </cell>
          <cell r="N8164">
            <v>0</v>
          </cell>
          <cell r="O8164" t="str">
            <v>KQ-01-01</v>
          </cell>
          <cell r="P8164" t="str">
            <v>Демонтаж дорог, площадок и тротуаров, м3</v>
          </cell>
          <cell r="Q8164">
            <v>1</v>
          </cell>
        </row>
        <row r="8165">
          <cell r="E8165" t="str">
            <v>DW00-01-03-01-03</v>
          </cell>
          <cell r="F8165" t="str">
            <v>Демонтаж покрытий дорог, площадок и тротуаров из сборного железобетона</v>
          </cell>
          <cell r="G8165" t="str">
            <v>Dismantling of roads, platforms and sidewalks surfaces made of precast concrete</v>
          </cell>
          <cell r="H8165" t="str">
            <v>м3</v>
          </cell>
          <cell r="I8165" t="str">
            <v>m3</v>
          </cell>
          <cell r="J8165">
            <v>1.464</v>
          </cell>
          <cell r="K8165">
            <v>1.9320000000000004</v>
          </cell>
          <cell r="L8165" t="str">
            <v>KQ-01-00</v>
          </cell>
          <cell r="M8165" t="str">
            <v>Общеплощадочный демонтаж, без ед. изм.</v>
          </cell>
          <cell r="N8165">
            <v>0</v>
          </cell>
          <cell r="O8165" t="str">
            <v>KQ-01-01</v>
          </cell>
          <cell r="P8165" t="str">
            <v>Демонтаж дорог, площадок и тротуаров, м3</v>
          </cell>
          <cell r="Q8165">
            <v>1</v>
          </cell>
        </row>
        <row r="8166">
          <cell r="E8166" t="str">
            <v>DW00-01-03-01-04</v>
          </cell>
          <cell r="F8166" t="str">
            <v>Демонтаж покрытий дорог, площадок и тротуаров из асфальта и асфальтобетона</v>
          </cell>
          <cell r="G8166" t="str">
            <v>Dismantling of roads, platforms and sidewalks surfaces made of asphalt and asphalt concrete</v>
          </cell>
          <cell r="H8166" t="str">
            <v>м3</v>
          </cell>
          <cell r="I8166" t="str">
            <v>m3</v>
          </cell>
          <cell r="J8166">
            <v>1.76</v>
          </cell>
          <cell r="K8166">
            <v>1.18</v>
          </cell>
          <cell r="L8166" t="str">
            <v>KQ-01-00</v>
          </cell>
          <cell r="M8166" t="str">
            <v>Общеплощадочный демонтаж, без ед. изм.</v>
          </cell>
          <cell r="N8166">
            <v>0</v>
          </cell>
          <cell r="O8166" t="str">
            <v>KQ-01-01</v>
          </cell>
          <cell r="P8166" t="str">
            <v>Демонтаж дорог, площадок и тротуаров, м3</v>
          </cell>
          <cell r="Q8166">
            <v>1</v>
          </cell>
        </row>
        <row r="8167">
          <cell r="E8167" t="str">
            <v>DW00-01-03-02</v>
          </cell>
          <cell r="F8167" t="str">
            <v>Демонтаж покрытий / оснований дорог, площадок и тротуаров из насыпных материалов</v>
          </cell>
          <cell r="G8167" t="str">
            <v>Dismantling of roads, platforms and sidewalks surfaces / bases made of bulk materials</v>
          </cell>
        </row>
        <row r="8168">
          <cell r="E8168" t="str">
            <v>DW00-01-03-02-01</v>
          </cell>
          <cell r="F8168" t="str">
            <v>Демонтаж покрытий / оснований дорог, площадок и тротуаров из из насыпных материалов (щебень, гравий, песок, ПГС и т.п.)</v>
          </cell>
          <cell r="G8168" t="str">
            <v>Dismantling of roads, platforms and sidewalks surfaces / bases made of bulk materials (crushed stone, gravel, sand, sand and gravel mixture, etc.)</v>
          </cell>
          <cell r="H8168" t="str">
            <v>м3</v>
          </cell>
          <cell r="I8168" t="str">
            <v>m3</v>
          </cell>
          <cell r="J8168">
            <v>0.41599999999999998</v>
          </cell>
          <cell r="K8168">
            <v>0.39</v>
          </cell>
          <cell r="L8168" t="str">
            <v>KQ-01-00</v>
          </cell>
          <cell r="M8168" t="str">
            <v>Общеплощадочный демонтаж, без ед. изм.</v>
          </cell>
          <cell r="N8168">
            <v>0</v>
          </cell>
          <cell r="O8168" t="str">
            <v>KQ-01-01</v>
          </cell>
          <cell r="P8168" t="str">
            <v>Демонтаж дорог, площадок и тротуаров, м3</v>
          </cell>
          <cell r="Q8168">
            <v>1</v>
          </cell>
        </row>
        <row r="8169">
          <cell r="E8169" t="str">
            <v>DW00-01-03-03</v>
          </cell>
          <cell r="F8169" t="str">
            <v>Демонтаж декоративных покрытий дорог, площадок и тротуаров</v>
          </cell>
          <cell r="G8169" t="str">
            <v>Dismantling of decorative roads, platforms and sidewalks surfaces</v>
          </cell>
        </row>
        <row r="8170">
          <cell r="E8170" t="str">
            <v>DW00-01-03-03-01</v>
          </cell>
          <cell r="F8170" t="str">
            <v>Демонтаж покрытий дорог, площадок и тротуаров из брусчатки</v>
          </cell>
          <cell r="G8170" t="str">
            <v>Dismantling of roads, platforms and sidewalks surfaces made of paving stones</v>
          </cell>
          <cell r="H8170" t="str">
            <v>м2</v>
          </cell>
          <cell r="I8170" t="str">
            <v>m2</v>
          </cell>
          <cell r="J8170">
            <v>0.49399999999999999</v>
          </cell>
          <cell r="K8170">
            <v>0.27300000000000002</v>
          </cell>
          <cell r="L8170" t="str">
            <v>KQ-01-00</v>
          </cell>
          <cell r="M8170" t="str">
            <v>Общеплощадочный демонтаж, без ед. изм.</v>
          </cell>
          <cell r="N8170">
            <v>0</v>
          </cell>
          <cell r="O8170" t="str">
            <v>KQ-01-02</v>
          </cell>
          <cell r="P8170" t="str">
            <v>Демонтаж декоративных покрытий дорог, площадок и тротуаров, м2</v>
          </cell>
          <cell r="Q8170">
            <v>1</v>
          </cell>
        </row>
        <row r="8171">
          <cell r="E8171" t="str">
            <v>DW00-01-03-03-02</v>
          </cell>
          <cell r="F8171" t="str">
            <v>Демонтаж покрытий дорог, площадок и тротуаров из натурального камня</v>
          </cell>
          <cell r="G8171" t="str">
            <v>Dismantling of roads, platforms and sidewalks surfaces made of natural stone</v>
          </cell>
          <cell r="H8171" t="str">
            <v>м2</v>
          </cell>
          <cell r="I8171" t="str">
            <v>m2</v>
          </cell>
          <cell r="J8171">
            <v>0.624</v>
          </cell>
          <cell r="K8171">
            <v>0.33800000000000008</v>
          </cell>
          <cell r="L8171" t="str">
            <v>KQ-01-00</v>
          </cell>
          <cell r="M8171" t="str">
            <v>Общеплощадочный демонтаж, без ед. изм.</v>
          </cell>
          <cell r="N8171">
            <v>0</v>
          </cell>
          <cell r="O8171" t="str">
            <v>KQ-01-02</v>
          </cell>
          <cell r="P8171" t="str">
            <v>Демонтаж декоративных покрытий дорог, площадок и тротуаров, м2</v>
          </cell>
          <cell r="Q8171">
            <v>1</v>
          </cell>
        </row>
        <row r="8172">
          <cell r="E8172" t="str">
            <v>DW00-01-03-03-03</v>
          </cell>
          <cell r="F8172" t="str">
            <v>Демонтаж покрытий дорог, площадок и тротуаров из резиновой крошки или резиновых плит</v>
          </cell>
          <cell r="G8172" t="str">
            <v>Dismantling of roads, platforms and sidewalks surfaces made of crumb rubber or rubber plates</v>
          </cell>
          <cell r="H8172" t="str">
            <v>м2</v>
          </cell>
          <cell r="I8172" t="str">
            <v>m2</v>
          </cell>
          <cell r="J8172">
            <v>0.22600000000000001</v>
          </cell>
          <cell r="K8172">
            <v>0.13200000000000001</v>
          </cell>
          <cell r="L8172" t="str">
            <v>KQ-01-00</v>
          </cell>
          <cell r="M8172" t="str">
            <v>Общеплощадочный демонтаж, без ед. изм.</v>
          </cell>
          <cell r="N8172">
            <v>0</v>
          </cell>
          <cell r="O8172" t="str">
            <v>KQ-01-02</v>
          </cell>
          <cell r="P8172" t="str">
            <v>Демонтаж декоративных покрытий дорог, площадок и тротуаров, м2</v>
          </cell>
          <cell r="Q8172">
            <v>1</v>
          </cell>
        </row>
        <row r="8173">
          <cell r="E8173" t="str">
            <v>DW00-01-03-04</v>
          </cell>
          <cell r="F8173" t="str">
            <v>Демонтаж бордюров дорог, площадок и тротуаров</v>
          </cell>
          <cell r="G8173" t="str">
            <v>Dismantling of roads, platforms and sidewalks curbs</v>
          </cell>
        </row>
        <row r="8174">
          <cell r="E8174" t="str">
            <v>DW00-01-03-04-01</v>
          </cell>
          <cell r="F8174" t="str">
            <v>Демонтаж железобетонных дорожных бордюров</v>
          </cell>
          <cell r="G8174" t="str">
            <v>Dismantling of reinforced concrete road curbs</v>
          </cell>
          <cell r="H8174" t="str">
            <v>м</v>
          </cell>
          <cell r="I8174" t="str">
            <v>m</v>
          </cell>
          <cell r="J8174">
            <v>0.54600000000000004</v>
          </cell>
          <cell r="K8174">
            <v>0.20799999999999999</v>
          </cell>
          <cell r="L8174" t="str">
            <v>KQ-01-00</v>
          </cell>
          <cell r="M8174" t="str">
            <v>Общеплощадочный демонтаж, без ед. изм.</v>
          </cell>
          <cell r="N8174">
            <v>0</v>
          </cell>
          <cell r="O8174" t="str">
            <v>KQ-01-01</v>
          </cell>
          <cell r="P8174" t="str">
            <v>Демонтаж дорог, площадок и тротуаров, м3</v>
          </cell>
          <cell r="Q8174">
            <v>0</v>
          </cell>
        </row>
        <row r="8175">
          <cell r="E8175" t="str">
            <v>DW00-01-03-04-02</v>
          </cell>
          <cell r="F8175" t="str">
            <v>Демонтаж гранитных дорожных бордюров</v>
          </cell>
          <cell r="G8175" t="str">
            <v>Dismantling of granite road curbs</v>
          </cell>
          <cell r="H8175" t="str">
            <v>м</v>
          </cell>
          <cell r="I8175" t="str">
            <v>m</v>
          </cell>
          <cell r="J8175">
            <v>0</v>
          </cell>
          <cell r="K8175">
            <v>0</v>
          </cell>
          <cell r="L8175" t="str">
            <v>KQ-01-00</v>
          </cell>
          <cell r="M8175" t="str">
            <v>Общеплощадочный демонтаж, без ед. изм.</v>
          </cell>
          <cell r="N8175">
            <v>0</v>
          </cell>
          <cell r="O8175" t="str">
            <v>KQ-01-01</v>
          </cell>
          <cell r="P8175" t="str">
            <v>Демонтаж дорог, площадок и тротуаров, м3</v>
          </cell>
          <cell r="Q8175">
            <v>0</v>
          </cell>
        </row>
        <row r="8176">
          <cell r="E8176" t="str">
            <v>DW00-01-03-04-03</v>
          </cell>
          <cell r="F8176" t="str">
            <v>Демонтаж тротуарных бордюров</v>
          </cell>
          <cell r="G8176" t="str">
            <v>Dismantling of sidewalk curbs</v>
          </cell>
          <cell r="H8176" t="str">
            <v>м</v>
          </cell>
          <cell r="I8176" t="str">
            <v>m</v>
          </cell>
          <cell r="J8176">
            <v>0.42899999999999999</v>
          </cell>
          <cell r="K8176">
            <v>0.16899999999999998</v>
          </cell>
          <cell r="L8176" t="str">
            <v>KQ-01-00</v>
          </cell>
          <cell r="M8176" t="str">
            <v>Общеплощадочный демонтаж, без ед. изм.</v>
          </cell>
          <cell r="N8176">
            <v>0</v>
          </cell>
          <cell r="O8176" t="str">
            <v>KQ-01-02</v>
          </cell>
          <cell r="P8176" t="str">
            <v>Демонтаж декоративных покрытий дорог, площадок и тротуаров, м2</v>
          </cell>
          <cell r="Q8176">
            <v>0</v>
          </cell>
        </row>
        <row r="8177">
          <cell r="E8177" t="str">
            <v>DW00-01-03-05</v>
          </cell>
          <cell r="F8177" t="str">
            <v>Демонтаж элементов обеспечения безопасности и регулирования дорожного движения</v>
          </cell>
          <cell r="G8177" t="str">
            <v>Dismantling of safety and traffic control elements</v>
          </cell>
        </row>
        <row r="8178">
          <cell r="E8178" t="str">
            <v>DW00-01-03-05-01</v>
          </cell>
          <cell r="F8178" t="str">
            <v>Демонтаж барьерного ограждения</v>
          </cell>
          <cell r="G8178" t="str">
            <v>Dismantling the barrier fence</v>
          </cell>
          <cell r="H8178" t="str">
            <v>м</v>
          </cell>
          <cell r="I8178" t="str">
            <v>m</v>
          </cell>
          <cell r="J8178">
            <v>0.74099999999999999</v>
          </cell>
          <cell r="K8178">
            <v>0.27300000000000002</v>
          </cell>
          <cell r="L8178" t="str">
            <v>KQ-01-00</v>
          </cell>
          <cell r="M8178" t="str">
            <v>Общеплощадочный демонтаж, без ед. изм.</v>
          </cell>
          <cell r="N8178">
            <v>0</v>
          </cell>
          <cell r="O8178" t="str">
            <v>KQ-01-01</v>
          </cell>
          <cell r="P8178" t="str">
            <v>Демонтаж дорог, площадок и тротуаров, м3</v>
          </cell>
          <cell r="Q8178">
            <v>0</v>
          </cell>
        </row>
        <row r="8179">
          <cell r="E8179" t="str">
            <v>DW00-01-03-06</v>
          </cell>
          <cell r="F8179" t="str">
            <v>Демонтаж специализированных покрытий</v>
          </cell>
          <cell r="G8179" t="str">
            <v>Dismantling of specialized pavements</v>
          </cell>
        </row>
        <row r="8180">
          <cell r="E8180" t="str">
            <v>DW00-01-03-06-01</v>
          </cell>
          <cell r="F8180" t="str">
            <v>Демонтаж покрытий лежневых дорог в 1 накат</v>
          </cell>
          <cell r="G8180" t="str">
            <v>Dismantling of screed road pavements in 1 roll</v>
          </cell>
          <cell r="H8180" t="str">
            <v>м2</v>
          </cell>
          <cell r="I8180" t="str">
            <v>m2</v>
          </cell>
          <cell r="J8180">
            <v>0</v>
          </cell>
          <cell r="K8180">
            <v>0</v>
          </cell>
          <cell r="L8180" t="str">
            <v>KQ-01-00</v>
          </cell>
          <cell r="M8180" t="str">
            <v>Общеплощадочный демонтаж, без ед. изм.</v>
          </cell>
          <cell r="N8180">
            <v>0</v>
          </cell>
          <cell r="O8180" t="str">
            <v>KQ-01-02</v>
          </cell>
          <cell r="P8180" t="str">
            <v>Демонтаж декоративных покрытий дорог, площадок и тротуаров, м2</v>
          </cell>
          <cell r="Q8180">
            <v>1</v>
          </cell>
        </row>
        <row r="8181">
          <cell r="E8181" t="str">
            <v>DW00-01-03-06-02</v>
          </cell>
          <cell r="F8181" t="str">
            <v>Демонтаж покрытий лежневых дорог в 2 наката</v>
          </cell>
          <cell r="G8181" t="str">
            <v>Dismantling of screed road pavements in 2 roll</v>
          </cell>
          <cell r="H8181" t="str">
            <v>м2</v>
          </cell>
          <cell r="I8181" t="str">
            <v>m2</v>
          </cell>
          <cell r="J8181">
            <v>0</v>
          </cell>
          <cell r="K8181">
            <v>0</v>
          </cell>
          <cell r="L8181" t="str">
            <v>KQ-01-00</v>
          </cell>
          <cell r="M8181" t="str">
            <v>Общеплощадочный демонтаж, без ед. изм.</v>
          </cell>
          <cell r="N8181">
            <v>0</v>
          </cell>
          <cell r="O8181" t="str">
            <v>KQ-01-02</v>
          </cell>
          <cell r="P8181" t="str">
            <v>Демонтаж декоративных покрытий дорог, площадок и тротуаров, м2</v>
          </cell>
          <cell r="Q8181">
            <v>1</v>
          </cell>
        </row>
        <row r="8182">
          <cell r="E8182" t="str">
            <v>DW00-01-04</v>
          </cell>
          <cell r="F8182" t="str">
            <v>Демонтаж систем наружного сбора и отвода воды</v>
          </cell>
          <cell r="G8182" t="str">
            <v>Dismantling of outdoor water collection and drainage systems</v>
          </cell>
        </row>
        <row r="8183">
          <cell r="E8183" t="str">
            <v>DW00-01-04-01</v>
          </cell>
          <cell r="F8183" t="str">
            <v>Демонтаж водоотводящих лотков</v>
          </cell>
          <cell r="G8183" t="str">
            <v>Dismantling of drainage trays</v>
          </cell>
        </row>
        <row r="8184">
          <cell r="E8184" t="str">
            <v>DW00-01-04-01-01</v>
          </cell>
          <cell r="F8184" t="str">
            <v>Демонтаж монолитных водоотводных лотков шириной &lt;=0,6 м</v>
          </cell>
          <cell r="G8184" t="str">
            <v>Dismantling of monolithic drainage trays &lt;=0.6 m wide</v>
          </cell>
          <cell r="H8184" t="str">
            <v>м</v>
          </cell>
          <cell r="I8184" t="str">
            <v>m</v>
          </cell>
          <cell r="J8184">
            <v>0.85799999999999998</v>
          </cell>
          <cell r="K8184">
            <v>0.35100000000000003</v>
          </cell>
          <cell r="L8184" t="str">
            <v>KQ-01-00</v>
          </cell>
          <cell r="M8184" t="str">
            <v>Общеплощадочный демонтаж, без ед. изм.</v>
          </cell>
          <cell r="N8184">
            <v>0</v>
          </cell>
          <cell r="O8184" t="str">
            <v>KQ-01-03</v>
          </cell>
          <cell r="P8184" t="str">
            <v>Демонтаж водоотводящих лотков, м</v>
          </cell>
          <cell r="Q8184">
            <v>1</v>
          </cell>
        </row>
        <row r="8185">
          <cell r="E8185" t="str">
            <v>DW00-01-04-01-02</v>
          </cell>
          <cell r="F8185" t="str">
            <v>Демонтаж монолитных водоотводных лотков шириной &gt;0,6 м</v>
          </cell>
          <cell r="G8185" t="str">
            <v>Dismantling of monolithic drainage trays &gt;0.6 m wide</v>
          </cell>
          <cell r="H8185" t="str">
            <v>м</v>
          </cell>
          <cell r="I8185" t="str">
            <v>m</v>
          </cell>
          <cell r="J8185">
            <v>1.248</v>
          </cell>
          <cell r="K8185">
            <v>0.54600000000000004</v>
          </cell>
          <cell r="L8185" t="str">
            <v>KQ-01-00</v>
          </cell>
          <cell r="M8185" t="str">
            <v>Общеплощадочный демонтаж, без ед. изм.</v>
          </cell>
          <cell r="N8185">
            <v>0</v>
          </cell>
          <cell r="O8185" t="str">
            <v>KQ-01-03</v>
          </cell>
          <cell r="P8185" t="str">
            <v>Демонтаж водоотводящих лотков, м</v>
          </cell>
          <cell r="Q8185">
            <v>1</v>
          </cell>
        </row>
        <row r="8186">
          <cell r="E8186" t="str">
            <v>DW00-01-04-01-03</v>
          </cell>
          <cell r="F8186" t="str">
            <v>Демонтаж сборных ж/б водоотводных лотков шириной &lt;=0,6 м</v>
          </cell>
          <cell r="G8186" t="str">
            <v>Dismantling of prefabricated reinforced concrete drainage trays &lt;=0.6 m wide</v>
          </cell>
          <cell r="H8186" t="str">
            <v>м</v>
          </cell>
          <cell r="I8186" t="str">
            <v>m</v>
          </cell>
          <cell r="J8186">
            <v>0</v>
          </cell>
          <cell r="K8186">
            <v>0</v>
          </cell>
          <cell r="L8186" t="str">
            <v>KQ-01-00</v>
          </cell>
          <cell r="M8186" t="str">
            <v>Общеплощадочный демонтаж, без ед. изм.</v>
          </cell>
          <cell r="N8186">
            <v>0</v>
          </cell>
          <cell r="O8186" t="str">
            <v>KQ-01-03</v>
          </cell>
          <cell r="P8186" t="str">
            <v>Демонтаж водоотводящих лотков, м</v>
          </cell>
          <cell r="Q8186">
            <v>1</v>
          </cell>
        </row>
        <row r="8187">
          <cell r="E8187" t="str">
            <v>DW00-01-04-01-04</v>
          </cell>
          <cell r="F8187" t="str">
            <v>Демонтаж сборных ж/б водоотводных лотков шириной &gt;0,6 м</v>
          </cell>
          <cell r="G8187" t="str">
            <v>Dismantling of prefabricated reinforced concrete drainage trays &gt;0.6 m wide</v>
          </cell>
          <cell r="H8187" t="str">
            <v>м</v>
          </cell>
          <cell r="I8187" t="str">
            <v>m</v>
          </cell>
          <cell r="J8187">
            <v>0</v>
          </cell>
          <cell r="K8187">
            <v>0</v>
          </cell>
          <cell r="L8187" t="str">
            <v>KQ-01-00</v>
          </cell>
          <cell r="M8187" t="str">
            <v>Общеплощадочный демонтаж, без ед. изм.</v>
          </cell>
          <cell r="N8187">
            <v>0</v>
          </cell>
          <cell r="O8187" t="str">
            <v>KQ-01-03</v>
          </cell>
          <cell r="P8187" t="str">
            <v>Демонтаж водоотводящих лотков, м</v>
          </cell>
          <cell r="Q8187">
            <v>1</v>
          </cell>
        </row>
        <row r="8188">
          <cell r="E8188" t="str">
            <v>DW00-01-04-02</v>
          </cell>
          <cell r="F8188" t="str">
            <v>Демонтаж дождеприемников, люков и решеток</v>
          </cell>
          <cell r="G8188" t="str">
            <v>Dismantling of catch basins, manholes and grilles</v>
          </cell>
        </row>
        <row r="8189">
          <cell r="E8189" t="str">
            <v>DW00-01-04-02-01</v>
          </cell>
          <cell r="F8189" t="str">
            <v>Демонтаж дождеприемников-пескоуловителей</v>
          </cell>
          <cell r="G8189" t="str">
            <v>Dismantling of catch basins-sand traps</v>
          </cell>
          <cell r="H8189" t="str">
            <v>шт.</v>
          </cell>
          <cell r="I8189" t="str">
            <v>pcs.</v>
          </cell>
          <cell r="J8189">
            <v>3.12</v>
          </cell>
          <cell r="K8189">
            <v>1.7780000000000002</v>
          </cell>
          <cell r="L8189" t="str">
            <v>KQ-01-00</v>
          </cell>
          <cell r="M8189" t="str">
            <v>Общеплощадочный демонтаж, без ед. изм.</v>
          </cell>
          <cell r="N8189">
            <v>0</v>
          </cell>
          <cell r="O8189" t="str">
            <v>KQ-01-03</v>
          </cell>
          <cell r="P8189" t="str">
            <v>Демонтаж водоотводящих лотков, м</v>
          </cell>
          <cell r="Q8189">
            <v>0</v>
          </cell>
        </row>
        <row r="8190">
          <cell r="E8190" t="str">
            <v>DW00-01-04-02-02</v>
          </cell>
          <cell r="F8190" t="str">
            <v>Демонтаж люков колодцев</v>
          </cell>
          <cell r="G8190" t="str">
            <v>Dismantling of manhole covers</v>
          </cell>
          <cell r="H8190" t="str">
            <v>шт.</v>
          </cell>
          <cell r="I8190" t="str">
            <v>pcs.</v>
          </cell>
          <cell r="J8190">
            <v>1.7769999999999999</v>
          </cell>
          <cell r="K8190">
            <v>0.88900000000000001</v>
          </cell>
          <cell r="L8190" t="str">
            <v>KQ-01-00</v>
          </cell>
          <cell r="M8190" t="str">
            <v>Общеплощадочный демонтаж, без ед. изм.</v>
          </cell>
          <cell r="N8190">
            <v>0</v>
          </cell>
          <cell r="O8190" t="str">
            <v>KQ-01-03</v>
          </cell>
          <cell r="P8190" t="str">
            <v>Демонтаж водоотводящих лотков, м</v>
          </cell>
          <cell r="Q8190">
            <v>0</v>
          </cell>
        </row>
        <row r="8191">
          <cell r="E8191" t="str">
            <v>DW00-02</v>
          </cell>
          <cell r="F8191" t="str">
            <v>Снос зданий и сооружений</v>
          </cell>
          <cell r="G8191" t="str">
            <v>Demolition of buildings and structures</v>
          </cell>
        </row>
        <row r="8192">
          <cell r="E8192" t="str">
            <v>DW00-02-01</v>
          </cell>
          <cell r="F8192" t="str">
            <v>Снос надземной части зданий и сооружений методом обрушения</v>
          </cell>
          <cell r="G8192" t="str">
            <v>Demolition of the aboveground part of buildings and structures by the collapse method</v>
          </cell>
        </row>
        <row r="8193">
          <cell r="E8193" t="str">
            <v>DW00-02-01-01</v>
          </cell>
          <cell r="F8193" t="str">
            <v>Демонтаж надземной части здания / сооружения обрушением с монолитными / сборными ж/б / кирпичными несущими конструкциями (строительный объем)</v>
          </cell>
          <cell r="G8193" t="str">
            <v>Dismantling of the aboveground part of the building / structure by collapse with cast-in-situ / prefabricated reinforced concrete / brick load-bearing structures (construction scope)</v>
          </cell>
        </row>
        <row r="8194">
          <cell r="E8194" t="str">
            <v>DW00-02-01-01-01</v>
          </cell>
          <cell r="F8194" t="str">
            <v>Снос методом обрушения надземной части зданий и сооружений с несущими конструкциями из кирпичных / блочных / сборных железобетонных материалов с ограждающими конструкциями</v>
          </cell>
          <cell r="G8194" t="str">
            <v>Demolition of the aboveground part of buildings and structures with load bearing structures of brick/blocks/prefabricated reinforced concrete materials with enclosing structures</v>
          </cell>
          <cell r="H8194" t="str">
            <v>м3</v>
          </cell>
          <cell r="I8194" t="str">
            <v>m3</v>
          </cell>
          <cell r="J8194">
            <v>3.7999999999999999E-2</v>
          </cell>
          <cell r="K8194">
            <v>5.6000000000000001E-2</v>
          </cell>
          <cell r="L8194" t="str">
            <v>KQ-02-00</v>
          </cell>
          <cell r="M8194" t="str">
            <v>Снос зданий и сооружений (обрушением), без ед. изм.</v>
          </cell>
          <cell r="N8194">
            <v>0</v>
          </cell>
          <cell r="O8194" t="str">
            <v>KQ-02-01</v>
          </cell>
          <cell r="P8194" t="str">
            <v>Демонтаж надземных сооружений (строит. объем), м3</v>
          </cell>
          <cell r="Q8194">
            <v>1</v>
          </cell>
        </row>
        <row r="8195">
          <cell r="E8195" t="str">
            <v>DW00-02-01-01-02</v>
          </cell>
          <cell r="F8195" t="str">
            <v>Снос методом обрушения надземной части зданий и сооружений с несущими конструкциями из монолитного ж/б с ограждающими конструкциями</v>
          </cell>
          <cell r="G8195" t="str">
            <v>Demolition of the aboveground part of buildings and structures with load bearing structures of cast-in-situ reinforced concrete with enclosing structures</v>
          </cell>
          <cell r="H8195" t="str">
            <v>м3</v>
          </cell>
          <cell r="I8195" t="str">
            <v>m3</v>
          </cell>
          <cell r="J8195">
            <v>5.5999999999999994E-2</v>
          </cell>
          <cell r="K8195">
            <v>8.9999999999999983E-2</v>
          </cell>
          <cell r="L8195" t="str">
            <v>KQ-02-00</v>
          </cell>
          <cell r="M8195" t="str">
            <v>Снос зданий и сооружений (обрушением), без ед. изм.</v>
          </cell>
          <cell r="N8195">
            <v>0</v>
          </cell>
          <cell r="O8195" t="str">
            <v>KQ-02-01</v>
          </cell>
          <cell r="P8195" t="str">
            <v>Демонтаж надземных сооружений (строит. объем), м3</v>
          </cell>
          <cell r="Q8195">
            <v>1</v>
          </cell>
        </row>
        <row r="8196">
          <cell r="E8196" t="str">
            <v>DW00-02-01-01-03</v>
          </cell>
          <cell r="F8196" t="str">
            <v>Снос методом обрушения надземной части зданий и сооружений с несущими конструкциями из сборного ж/б без ограждающих конструкций</v>
          </cell>
          <cell r="G8196" t="str">
            <v>Demolition of the aboveground part of buildings and structures with steel load bearing structures of prefabricated reinforced concrete without enclosing structures</v>
          </cell>
          <cell r="H8196" t="str">
            <v>м3</v>
          </cell>
          <cell r="I8196" t="str">
            <v>m3</v>
          </cell>
          <cell r="J8196">
            <v>2.1000000000000001E-2</v>
          </cell>
          <cell r="K8196">
            <v>3.0000000000000002E-2</v>
          </cell>
          <cell r="L8196" t="str">
            <v>KQ-02-00</v>
          </cell>
          <cell r="M8196" t="str">
            <v>Снос зданий и сооружений (обрушением), без ед. изм.</v>
          </cell>
          <cell r="N8196">
            <v>0</v>
          </cell>
          <cell r="O8196" t="str">
            <v>KQ-02-01</v>
          </cell>
          <cell r="P8196" t="str">
            <v>Демонтаж надземных сооружений (строит. объем), м3</v>
          </cell>
          <cell r="Q8196">
            <v>1</v>
          </cell>
        </row>
        <row r="8197">
          <cell r="E8197" t="str">
            <v>DW00-02-01-01-04</v>
          </cell>
          <cell r="F8197" t="str">
            <v>Снос методом обрушения надземной части зданий и сооружений с несущими конструкциями из монолитного ж/б без ограждающих конструкций</v>
          </cell>
          <cell r="G8197" t="str">
            <v>Demolition of the aboveground part of buildings and structures with monolithic reinforced concrete bearing structures without envelope structures by collapse method</v>
          </cell>
          <cell r="H8197" t="str">
            <v>м3</v>
          </cell>
          <cell r="I8197" t="str">
            <v>m3</v>
          </cell>
          <cell r="J8197">
            <v>3.1E-2</v>
          </cell>
          <cell r="K8197">
            <v>5.099999999999999E-2</v>
          </cell>
          <cell r="L8197" t="str">
            <v>KQ-02-00</v>
          </cell>
          <cell r="M8197" t="str">
            <v>Снос зданий и сооружений (обрушением), без ед. изм.</v>
          </cell>
          <cell r="N8197">
            <v>0</v>
          </cell>
          <cell r="O8197" t="str">
            <v>KQ-02-01</v>
          </cell>
          <cell r="P8197" t="str">
            <v>Демонтаж надземных сооружений (строит. объем), м3</v>
          </cell>
          <cell r="Q8197">
            <v>1</v>
          </cell>
        </row>
        <row r="8198">
          <cell r="E8198" t="str">
            <v>DW00-02-01-01-05</v>
          </cell>
          <cell r="F8198" t="str">
            <v>Снос методом обрушения надземной части зданий и сооружений с несущими конструкциями из кирпичных / блочных / сборных железобетонных материалов с ограждающими конструкциями</v>
          </cell>
          <cell r="G8198" t="str">
            <v>Demolition of the aboveground part of buildings and structures with load bearing structures of brick/blocks/prefabricated reinforced concrete materials with enclosing structures</v>
          </cell>
          <cell r="H8198" t="str">
            <v>10 м3</v>
          </cell>
          <cell r="I8198" t="str">
            <v>10 m3</v>
          </cell>
          <cell r="J8198">
            <v>0.38400000000000001</v>
          </cell>
          <cell r="K8198">
            <v>0.56200000000000006</v>
          </cell>
          <cell r="L8198" t="str">
            <v>KQ-02-00</v>
          </cell>
          <cell r="M8198" t="str">
            <v>Снос зданий и сооружений (обрушением), без ед. изм.</v>
          </cell>
          <cell r="N8198">
            <v>0</v>
          </cell>
          <cell r="O8198" t="str">
            <v>KQ-02-01</v>
          </cell>
          <cell r="P8198" t="str">
            <v>Демонтаж надземных сооружений (строит. объем), м3</v>
          </cell>
          <cell r="Q8198">
            <v>10</v>
          </cell>
        </row>
        <row r="8199">
          <cell r="E8199" t="str">
            <v>DW00-02-01-01-06</v>
          </cell>
          <cell r="F8199" t="str">
            <v>Снос методом обрушения надземной части зданий и сооружений с несущими конструкциями из монолитного ж/б с ограждающими конструкциями</v>
          </cell>
          <cell r="G8199" t="str">
            <v>Demolition of the aboveground part of buildings and structures with load bearing structures of cast-in-situ reinforced concrete with enclosing structures</v>
          </cell>
          <cell r="H8199" t="str">
            <v>10 м3</v>
          </cell>
          <cell r="I8199" t="str">
            <v>10 m3</v>
          </cell>
          <cell r="J8199">
            <v>0.55400000000000005</v>
          </cell>
          <cell r="K8199">
            <v>0.84599999999999997</v>
          </cell>
          <cell r="L8199" t="str">
            <v>KQ-02-00</v>
          </cell>
          <cell r="M8199" t="str">
            <v>Снос зданий и сооружений (обрушением), без ед. изм.</v>
          </cell>
          <cell r="N8199">
            <v>0</v>
          </cell>
          <cell r="O8199" t="str">
            <v>KQ-02-01</v>
          </cell>
          <cell r="P8199" t="str">
            <v>Демонтаж надземных сооружений (строит. объем), м3</v>
          </cell>
          <cell r="Q8199">
            <v>10</v>
          </cell>
        </row>
        <row r="8200">
          <cell r="E8200" t="str">
            <v>DW00-02-01-01-07</v>
          </cell>
          <cell r="F8200" t="str">
            <v>Снос методом обрушения надземной части зданий и сооружений с несущими конструкциями из сборного ж/б без ограждающих конструкций</v>
          </cell>
          <cell r="G8200" t="str">
            <v>Demolition of the aboveground part of buildings and structures with steel load bearing structures of prefabricated reinforced concrete without enclosing structures</v>
          </cell>
          <cell r="H8200" t="str">
            <v>10 м3</v>
          </cell>
          <cell r="I8200" t="str">
            <v>10 m3</v>
          </cell>
          <cell r="J8200">
            <v>0.19999999999999998</v>
          </cell>
          <cell r="K8200">
            <v>0.26100000000000001</v>
          </cell>
          <cell r="L8200" t="str">
            <v>KQ-02-00</v>
          </cell>
          <cell r="M8200" t="str">
            <v>Снос зданий и сооружений (обрушением), без ед. изм.</v>
          </cell>
          <cell r="N8200">
            <v>0</v>
          </cell>
          <cell r="O8200" t="str">
            <v>KQ-02-01</v>
          </cell>
          <cell r="P8200" t="str">
            <v>Демонтаж надземных сооружений (строит. объем), м3</v>
          </cell>
          <cell r="Q8200">
            <v>10</v>
          </cell>
        </row>
        <row r="8201">
          <cell r="E8201" t="str">
            <v>DW00-02-01-01-08</v>
          </cell>
          <cell r="F8201" t="str">
            <v>Снос методом обрушения надземной части зданий и сооружений с несущими конструкциями из монолитного ж/б без ограждающих конструкций</v>
          </cell>
          <cell r="G8201" t="str">
            <v>Demolition of the aboveground part of buildings and structures with monolithic reinforced concrete bearing structures without envelope structures by collapse method</v>
          </cell>
          <cell r="H8201" t="str">
            <v>10 м3</v>
          </cell>
          <cell r="I8201" t="str">
            <v>10 m3</v>
          </cell>
          <cell r="J8201">
            <v>0.30599999999999999</v>
          </cell>
          <cell r="K8201">
            <v>0.47099999999999997</v>
          </cell>
          <cell r="L8201" t="str">
            <v>KQ-02-00</v>
          </cell>
          <cell r="M8201" t="str">
            <v>Снос зданий и сооружений (обрушением), без ед. изм.</v>
          </cell>
          <cell r="N8201">
            <v>0</v>
          </cell>
          <cell r="O8201" t="str">
            <v>KQ-02-01</v>
          </cell>
          <cell r="P8201" t="str">
            <v>Демонтаж надземных сооружений (строит. объем), м3</v>
          </cell>
          <cell r="Q8201">
            <v>10</v>
          </cell>
        </row>
        <row r="8202">
          <cell r="E8202" t="str">
            <v>DW00-02-01-02</v>
          </cell>
          <cell r="F8202" t="str">
            <v>Демонтаж надземной части здания / сооружения обрушением с металлическими несущими конструкциями (вес конструкций)</v>
          </cell>
          <cell r="G8202" t="str">
            <v>Dismantling of the aboveground part of the building / structure by collapse with steel load-bearing structures (structure weight)</v>
          </cell>
        </row>
        <row r="8203">
          <cell r="E8203" t="str">
            <v>DW00-02-01-02-01</v>
          </cell>
          <cell r="F8203" t="str">
            <v>Снос методом обрушения надземной части зданий и сооружений с металлическими несущими конструкциями с ограждающими конструкциями</v>
          </cell>
          <cell r="G8203" t="str">
            <v>Demolition of the aboveground part of buildings and structures with steel load bearing structures with enclosing structures</v>
          </cell>
          <cell r="H8203" t="str">
            <v>т</v>
          </cell>
          <cell r="I8203" t="str">
            <v>t</v>
          </cell>
          <cell r="J8203">
            <v>1.71</v>
          </cell>
          <cell r="K8203">
            <v>0.47900000000000004</v>
          </cell>
          <cell r="L8203" t="str">
            <v>KQ-02-00</v>
          </cell>
          <cell r="M8203" t="str">
            <v>Снос зданий и сооружений (обрушением), без ед. изм.</v>
          </cell>
          <cell r="N8203">
            <v>0</v>
          </cell>
          <cell r="O8203" t="str">
            <v>KQ-02-04</v>
          </cell>
          <cell r="P8203" t="str">
            <v>Демонтаж надземных металлокаркасных сооружений, т</v>
          </cell>
          <cell r="Q8203">
            <v>1</v>
          </cell>
        </row>
        <row r="8204">
          <cell r="E8204" t="str">
            <v>DW00-02-01-02-02</v>
          </cell>
          <cell r="F8204" t="str">
            <v>Снос методом обрушения надземной части зданий и сооружений с металлическими несущими конструкциями без ограждающих конструкций</v>
          </cell>
          <cell r="G8204" t="str">
            <v>Demolition of the aboveground part of buildings and structures with steel load bearing structures without enclosing structures</v>
          </cell>
          <cell r="H8204" t="str">
            <v>т</v>
          </cell>
          <cell r="I8204" t="str">
            <v>t</v>
          </cell>
          <cell r="J8204">
            <v>1.5259999999999998</v>
          </cell>
          <cell r="K8204">
            <v>0.35500000000000009</v>
          </cell>
          <cell r="L8204" t="str">
            <v>KQ-02-00</v>
          </cell>
          <cell r="M8204" t="str">
            <v>Снос зданий и сооружений (обрушением), без ед. изм.</v>
          </cell>
          <cell r="N8204">
            <v>0</v>
          </cell>
          <cell r="O8204" t="str">
            <v>KQ-02-04</v>
          </cell>
          <cell r="P8204" t="str">
            <v>Демонтаж надземных металлокаркасных сооружений, т</v>
          </cell>
          <cell r="Q8204">
            <v>1</v>
          </cell>
        </row>
        <row r="8205">
          <cell r="E8205" t="str">
            <v>DW00-02-01-03</v>
          </cell>
          <cell r="F8205" t="str">
            <v>Демонтаж надземной части здания / сооружения обрушением высотных сооружений (факельные установки, дымовые трубы и свечи рассеивания и т.п.)</v>
          </cell>
          <cell r="G8205" t="str">
            <v>Dismantling of the aboveground part of the building / structure by collapsing high-rise structures (flare units, stacks and vent stacks, etc.)</v>
          </cell>
        </row>
        <row r="8206">
          <cell r="E8206" t="str">
            <v>DW00-02-01-03-01</v>
          </cell>
          <cell r="F8206" t="str">
            <v>Демонтаж открытых факельных установок, свечей рассеивания и отдельностоящих стальных дымовых и воздухозаборных труб обрушением</v>
          </cell>
          <cell r="G8206" t="str">
            <v>Dismantling of open flare units, vent stacks and standalone steel stacks and fresh air intake pipes by collapse</v>
          </cell>
          <cell r="H8206" t="str">
            <v>т</v>
          </cell>
          <cell r="I8206" t="str">
            <v>t</v>
          </cell>
          <cell r="J8206">
            <v>1.0569999999999999</v>
          </cell>
          <cell r="K8206">
            <v>0.79700000000000004</v>
          </cell>
          <cell r="L8206" t="str">
            <v>KQ-02-00</v>
          </cell>
          <cell r="M8206" t="str">
            <v>Снос зданий и сооружений (обрушением), без ед. изм.</v>
          </cell>
          <cell r="N8206">
            <v>0</v>
          </cell>
          <cell r="O8206" t="str">
            <v>KQ-02-04</v>
          </cell>
          <cell r="P8206" t="str">
            <v>Демонтаж надземных металлокаркасных сооружений, т</v>
          </cell>
          <cell r="Q8206">
            <v>1</v>
          </cell>
        </row>
        <row r="8207">
          <cell r="E8207" t="str">
            <v>DW00-02-01-03-02</v>
          </cell>
          <cell r="F8207" t="str">
            <v>Демонтаж кирпичных / бетонных дымовых труб обрушением (строительный объем)</v>
          </cell>
          <cell r="G8207" t="str">
            <v>Demolition of brick/concrete stacks by collapse (construction scope)</v>
          </cell>
          <cell r="H8207" t="str">
            <v>м3</v>
          </cell>
          <cell r="I8207" t="str">
            <v>m3</v>
          </cell>
          <cell r="J8207">
            <v>7.1000000000000008E-2</v>
          </cell>
          <cell r="K8207">
            <v>0.12</v>
          </cell>
          <cell r="L8207" t="str">
            <v>KQ-02-00</v>
          </cell>
          <cell r="M8207" t="str">
            <v>Снос зданий и сооружений (обрушением), без ед. изм.</v>
          </cell>
          <cell r="N8207">
            <v>0</v>
          </cell>
          <cell r="O8207" t="str">
            <v>KQ-02-01</v>
          </cell>
          <cell r="P8207" t="str">
            <v>Демонтаж надземных сооружений (строит. объем), м3</v>
          </cell>
          <cell r="Q8207">
            <v>1</v>
          </cell>
        </row>
        <row r="8208">
          <cell r="E8208" t="str">
            <v>DW13-02-01-04</v>
          </cell>
          <cell r="F8208" t="str">
            <v>Демонтаж надземной части здания / сооружения обрушением,  деревянных  (строительный объем)</v>
          </cell>
          <cell r="G8208" t="str">
            <v>Demolition of the aboveground part of buildings and structures with load bearing structures of woods (building volume)</v>
          </cell>
        </row>
        <row r="8209">
          <cell r="E8209" t="str">
            <v>DW13-02-01-04-01</v>
          </cell>
          <cell r="F8209" t="str">
            <v>Снос методом обрушения надземной части зданий и сооружений с несущими конструкциями из дерева</v>
          </cell>
          <cell r="G8209" t="str">
            <v>Demolition of the aboveground part of buildings and structures with load bearing structures of woods</v>
          </cell>
          <cell r="H8209" t="str">
            <v>10 м3</v>
          </cell>
          <cell r="J8209">
            <v>0</v>
          </cell>
          <cell r="K8209">
            <v>0</v>
          </cell>
          <cell r="L8209" t="str">
            <v>KQ-02-00</v>
          </cell>
          <cell r="M8209" t="str">
            <v>Снос зданий и сооружений (обрушением), без ед. изм.</v>
          </cell>
          <cell r="N8209">
            <v>0</v>
          </cell>
          <cell r="O8209" t="str">
            <v>KQ-02-01</v>
          </cell>
          <cell r="P8209" t="str">
            <v>Демонтаж надземных сооружений (строит. объем), м3</v>
          </cell>
          <cell r="Q8209">
            <v>10</v>
          </cell>
        </row>
        <row r="8210">
          <cell r="E8210" t="str">
            <v>DW00-02-02</v>
          </cell>
          <cell r="F8210" t="str">
            <v>Снос надземной части зданий и сооружений методом разбора</v>
          </cell>
          <cell r="G8210" t="str">
            <v>Demolition of the aboveground part of buildings and structures by disassembly method</v>
          </cell>
        </row>
        <row r="8211">
          <cell r="E8211" t="str">
            <v>DW00-02-02-01</v>
          </cell>
          <cell r="F8211" t="str">
            <v>Демонтаж надземной части здания / сооружения разбором с монолитными / сборными ж/б / кирпичными несущими конструкциями (строительный объем)</v>
          </cell>
          <cell r="G8211" t="str">
            <v>Dismantling of the aboveground part of the building / structure by disassembly with cast-in-situ/ prefabricated reinforced concrete / brick load-bearing structures (construction scope)</v>
          </cell>
        </row>
        <row r="8212">
          <cell r="E8212" t="str">
            <v>DW00-02-02-01-01</v>
          </cell>
          <cell r="F8212" t="str">
            <v>Снос методом разбора надземной части зданий и сооружений с несущими конструкциями из кирпичных / блочных / сборных ж/б материалов с ограждающими конструкциями</v>
          </cell>
          <cell r="G8212" t="str">
            <v>Disassembly of the aboveground part of buildings and structures with load bearing structures of brick/blocks/prefabricated reinforced concrete materials with enclosing structures</v>
          </cell>
          <cell r="H8212" t="str">
            <v>м3</v>
          </cell>
          <cell r="I8212" t="str">
            <v>m3</v>
          </cell>
          <cell r="J8212">
            <v>0</v>
          </cell>
          <cell r="K8212">
            <v>0</v>
          </cell>
          <cell r="L8212" t="str">
            <v>KQ-02-00</v>
          </cell>
          <cell r="M8212" t="str">
            <v>Снос зданий и сооружений (обрушением), без ед. изм.</v>
          </cell>
          <cell r="N8212">
            <v>0</v>
          </cell>
          <cell r="O8212" t="str">
            <v>KQ-02-01</v>
          </cell>
          <cell r="P8212" t="str">
            <v>Демонтаж надземных сооружений (строит. объем), м3</v>
          </cell>
          <cell r="Q8212">
            <v>1</v>
          </cell>
        </row>
        <row r="8213">
          <cell r="E8213" t="str">
            <v>DW00-02-02-01-02</v>
          </cell>
          <cell r="F8213" t="str">
            <v>Снос методом разбора надземной части зданий и сооружений с несущими конструкциями из монолитного ж/б с ограждающими конструкциями</v>
          </cell>
          <cell r="G8213" t="str">
            <v>Disassembly of the aboveground part of buildings and structures with load bearing structures of cast-in-situ reinforced concrete with enclosing structures</v>
          </cell>
          <cell r="H8213" t="str">
            <v>м3</v>
          </cell>
          <cell r="I8213" t="str">
            <v>m3</v>
          </cell>
          <cell r="J8213">
            <v>0</v>
          </cell>
          <cell r="K8213">
            <v>0</v>
          </cell>
          <cell r="L8213" t="str">
            <v>KQ-02-00</v>
          </cell>
          <cell r="M8213" t="str">
            <v>Снос зданий и сооружений (обрушением), без ед. изм.</v>
          </cell>
          <cell r="N8213">
            <v>0</v>
          </cell>
          <cell r="O8213" t="str">
            <v>KQ-02-01</v>
          </cell>
          <cell r="P8213" t="str">
            <v>Демонтаж надземных сооружений (строит. объем), м3</v>
          </cell>
          <cell r="Q8213">
            <v>1</v>
          </cell>
        </row>
        <row r="8214">
          <cell r="E8214" t="str">
            <v>DW00-02-02-01-03</v>
          </cell>
          <cell r="F8214" t="str">
            <v>Снос методом разбора надземной части железобетонных зданий и сооружений без ограждающих конструкций</v>
          </cell>
          <cell r="G8214" t="str">
            <v>Disassembly of the aboveground part of reinforced concrete buildings and structures without fencing structures</v>
          </cell>
          <cell r="H8214" t="str">
            <v>м3</v>
          </cell>
          <cell r="I8214" t="str">
            <v>m3</v>
          </cell>
          <cell r="J8214">
            <v>0</v>
          </cell>
          <cell r="K8214">
            <v>0</v>
          </cell>
          <cell r="L8214" t="str">
            <v>KQ-02-00</v>
          </cell>
          <cell r="M8214" t="str">
            <v>Снос зданий и сооружений (обрушением), без ед. изм.</v>
          </cell>
          <cell r="N8214">
            <v>0</v>
          </cell>
          <cell r="O8214" t="str">
            <v>KQ-02-01</v>
          </cell>
          <cell r="P8214" t="str">
            <v>Демонтаж надземных сооружений (строит. объем), м3</v>
          </cell>
          <cell r="Q8214">
            <v>1</v>
          </cell>
        </row>
        <row r="8215">
          <cell r="E8215" t="str">
            <v>DW00-02-02-02</v>
          </cell>
          <cell r="F8215" t="str">
            <v>Демонтаж надземной части здания / сооружения разбором с металлическими несущими конструкциями (вес конструкций)</v>
          </cell>
          <cell r="G8215" t="str">
            <v>Dismantling of the aboveground part of the building / structure by disassembly with steel load-bearing structures (structure weight)</v>
          </cell>
        </row>
        <row r="8216">
          <cell r="E8216" t="str">
            <v>DW00-02-02-02-01</v>
          </cell>
          <cell r="F8216" t="str">
            <v>Снос методом разбора надземной части зданий и сооружений с металлическими несущими конструкциями с ограждающими конструкциями</v>
          </cell>
          <cell r="G8216" t="str">
            <v>Disassembly of the aboveground part of buildings and structures with steel load bearing structures with enclosing structures</v>
          </cell>
          <cell r="H8216" t="str">
            <v>т</v>
          </cell>
          <cell r="I8216" t="str">
            <v>t</v>
          </cell>
          <cell r="J8216">
            <v>0</v>
          </cell>
          <cell r="K8216">
            <v>0</v>
          </cell>
          <cell r="L8216" t="str">
            <v>KQ-02-00</v>
          </cell>
          <cell r="M8216" t="str">
            <v>Снос зданий и сооружений (обрушением), без ед. изм.</v>
          </cell>
          <cell r="N8216">
            <v>0</v>
          </cell>
          <cell r="O8216" t="str">
            <v>KQ-02-04</v>
          </cell>
          <cell r="P8216" t="str">
            <v>Демонтаж надземных металлокаркасных сооружений, т</v>
          </cell>
          <cell r="Q8216">
            <v>1</v>
          </cell>
        </row>
        <row r="8217">
          <cell r="E8217" t="str">
            <v>DW00-02-02-02-02</v>
          </cell>
          <cell r="F8217" t="str">
            <v>Снос методом разбора надземной части зданий и сооружений с металлическими несущими конструкциями без ограждающих конструкций</v>
          </cell>
          <cell r="G8217" t="str">
            <v>Disassembly of the aboveground part of buildings and structures with steel load bearing structures without enclosing structures</v>
          </cell>
          <cell r="H8217" t="str">
            <v>т</v>
          </cell>
          <cell r="I8217" t="str">
            <v>t</v>
          </cell>
          <cell r="J8217">
            <v>0</v>
          </cell>
          <cell r="K8217">
            <v>0</v>
          </cell>
          <cell r="L8217" t="str">
            <v>KQ-02-00</v>
          </cell>
          <cell r="M8217" t="str">
            <v>Снос зданий и сооружений (обрушением), без ед. изм.</v>
          </cell>
          <cell r="N8217">
            <v>0</v>
          </cell>
          <cell r="O8217" t="str">
            <v>KQ-02-04</v>
          </cell>
          <cell r="P8217" t="str">
            <v>Демонтаж надземных металлокаркасных сооружений, т</v>
          </cell>
          <cell r="Q8217">
            <v>1</v>
          </cell>
        </row>
        <row r="8218">
          <cell r="E8218" t="str">
            <v>DW00-02-03</v>
          </cell>
          <cell r="F8218" t="str">
            <v>Демонтаж факельных установок, дымовых труб и свечей рассеивания</v>
          </cell>
          <cell r="G8218" t="str">
            <v>Dismantling of flare units, stacks and vent stacks</v>
          </cell>
        </row>
        <row r="8219">
          <cell r="E8219" t="str">
            <v>DW00-02-03-01</v>
          </cell>
          <cell r="F8219" t="str">
            <v>Демонтаж открытых факельных установок, свечей рассеивания и отдельностоящих стальных дымовых и воздухозаборных труб</v>
          </cell>
          <cell r="G8219" t="str">
            <v>Dismantling of open flare units, vent stacks and standalone steel stacks and fresh air intake pipes</v>
          </cell>
        </row>
        <row r="8220">
          <cell r="E8220" t="str">
            <v>DW00-02-03-01-01</v>
          </cell>
          <cell r="F8220" t="str">
            <v>Демонтаж открытых факельных установок, свечей рассеивания и отдельностоящих стальных дымовых и воздухозаборных труб высотой &lt;=30 м разбором</v>
          </cell>
          <cell r="G8220" t="str">
            <v>Disassembly of open flare units, vent stacks and standalone steel stacks and fresh air intake pipes &lt;=30 m high</v>
          </cell>
          <cell r="H8220" t="str">
            <v>т</v>
          </cell>
          <cell r="I8220" t="str">
            <v>t</v>
          </cell>
          <cell r="J8220">
            <v>129.23808</v>
          </cell>
          <cell r="K8220">
            <v>16.428799999999999</v>
          </cell>
          <cell r="L8220" t="str">
            <v>KQ-02-00</v>
          </cell>
          <cell r="M8220" t="str">
            <v>Снос зданий и сооружений (обрушением), без ед. изм.</v>
          </cell>
          <cell r="N8220">
            <v>0</v>
          </cell>
          <cell r="O8220" t="str">
            <v>KQ-02-04</v>
          </cell>
          <cell r="P8220" t="str">
            <v>Демонтаж надземных металлокаркасных сооружений, т</v>
          </cell>
          <cell r="Q8220">
            <v>1</v>
          </cell>
        </row>
        <row r="8221">
          <cell r="E8221" t="str">
            <v>DW00-02-03-01-02</v>
          </cell>
          <cell r="F8221" t="str">
            <v>Демонтаж открытых факельных установок, свечей рассеивания и отдельностоящих стальных дымовых и воздухозаборных труб высотой &gt;30 - 60 м разбором</v>
          </cell>
          <cell r="G8221" t="str">
            <v>Disassembly of open flare units, vent stacks and standalone steel stacks and fresh air intake pipes  &gt;30 - 60 m high</v>
          </cell>
          <cell r="H8221" t="str">
            <v>т</v>
          </cell>
          <cell r="I8221" t="str">
            <v>t</v>
          </cell>
          <cell r="J8221">
            <v>113.49127063740856</v>
          </cell>
          <cell r="K8221">
            <v>14.500154166592019</v>
          </cell>
          <cell r="L8221" t="str">
            <v>KQ-02-00</v>
          </cell>
          <cell r="M8221" t="str">
            <v>Снос зданий и сооружений (обрушением), без ед. изм.</v>
          </cell>
          <cell r="N8221">
            <v>0</v>
          </cell>
          <cell r="O8221" t="str">
            <v>KQ-02-04</v>
          </cell>
          <cell r="P8221" t="str">
            <v>Демонтаж надземных металлокаркасных сооружений, т</v>
          </cell>
          <cell r="Q8221">
            <v>1</v>
          </cell>
        </row>
        <row r="8222">
          <cell r="E8222" t="str">
            <v>DW00-02-03-01-03</v>
          </cell>
          <cell r="F8222" t="str">
            <v>Демонтаж открытых факельных установок, свечей рассеивания и отдельностоящих стальных дымовых и воздухозаборных труб высотой &gt;60 - 90 м разбором</v>
          </cell>
          <cell r="G8222" t="str">
            <v>Disassembly of open flare units, vent stacks and standalone steel stacks and fresh air intake pipes  &gt;60 - 90 m high</v>
          </cell>
          <cell r="H8222" t="str">
            <v>т</v>
          </cell>
          <cell r="I8222" t="str">
            <v>t</v>
          </cell>
          <cell r="J8222">
            <v>97.744461274817127</v>
          </cell>
          <cell r="K8222">
            <v>12.571508333184038</v>
          </cell>
          <cell r="L8222" t="str">
            <v>KQ-02-00</v>
          </cell>
          <cell r="M8222" t="str">
            <v>Снос зданий и сооружений (обрушением), без ед. изм.</v>
          </cell>
          <cell r="N8222">
            <v>0</v>
          </cell>
          <cell r="O8222" t="str">
            <v>KQ-02-04</v>
          </cell>
          <cell r="P8222" t="str">
            <v>Демонтаж надземных металлокаркасных сооружений, т</v>
          </cell>
          <cell r="Q8222">
            <v>1</v>
          </cell>
        </row>
        <row r="8223">
          <cell r="E8223" t="str">
            <v>DW00-02-03-01-04</v>
          </cell>
          <cell r="F8223" t="str">
            <v>Демонтаж открытых факельных установок, свечей рассеивания и отдельностоящих стальных дымовых и воздухозаборных труб высотой &gt;90 - 120 м разбором</v>
          </cell>
          <cell r="G8223" t="str">
            <v>Disassembly of open flare units, vent stacks and standalone steel stacks and fresh air intake pipes  &gt;90 - 120m  high</v>
          </cell>
          <cell r="H8223" t="str">
            <v>т</v>
          </cell>
          <cell r="I8223" t="str">
            <v>t</v>
          </cell>
          <cell r="J8223">
            <v>81.997651912225678</v>
          </cell>
          <cell r="K8223">
            <v>10.64286249977606</v>
          </cell>
          <cell r="L8223" t="str">
            <v>KQ-02-00</v>
          </cell>
          <cell r="M8223" t="str">
            <v>Снос зданий и сооружений (обрушением), без ед. изм.</v>
          </cell>
          <cell r="N8223">
            <v>0</v>
          </cell>
          <cell r="O8223" t="str">
            <v>KQ-02-04</v>
          </cell>
          <cell r="P8223" t="str">
            <v>Демонтаж надземных металлокаркасных сооружений, т</v>
          </cell>
          <cell r="Q8223">
            <v>1</v>
          </cell>
        </row>
        <row r="8224">
          <cell r="E8224" t="str">
            <v>DW00-02-03-01-05</v>
          </cell>
          <cell r="F8224" t="str">
            <v>Демонтаж открытых факельных установок, свечей рассеивания и отдельностоящих стальных дымовых и воздухозаборных труб высотой &gt;120 м разбором</v>
          </cell>
          <cell r="G8224" t="str">
            <v>Disassembly of open flare units, vent stacks and standalone steel stacks and fresh air intake pipes  &gt;120 m high</v>
          </cell>
          <cell r="H8224" t="str">
            <v>т</v>
          </cell>
          <cell r="I8224" t="str">
            <v>t</v>
          </cell>
          <cell r="J8224">
            <v>66.250842549634243</v>
          </cell>
          <cell r="K8224">
            <v>8.7142166663680793</v>
          </cell>
          <cell r="L8224" t="str">
            <v>KQ-02-00</v>
          </cell>
          <cell r="M8224" t="str">
            <v>Снос зданий и сооружений (обрушением), без ед. изм.</v>
          </cell>
          <cell r="N8224">
            <v>0</v>
          </cell>
          <cell r="O8224" t="str">
            <v>KQ-02-04</v>
          </cell>
          <cell r="P8224" t="str">
            <v>Демонтаж надземных металлокаркасных сооружений, т</v>
          </cell>
          <cell r="Q8224">
            <v>1</v>
          </cell>
        </row>
        <row r="8225">
          <cell r="E8225" t="str">
            <v>DW00-02-03-02</v>
          </cell>
          <cell r="F8225" t="str">
            <v>Демонтаж закрытых факельных установок разбором</v>
          </cell>
          <cell r="G8225" t="str">
            <v>Disassembly of closed flare units</v>
          </cell>
        </row>
        <row r="8226">
          <cell r="E8226" t="str">
            <v>DW00-02-03-03</v>
          </cell>
          <cell r="F8226" t="str">
            <v>Демонтаж фасадных дымовых и воздухозаборных труб разбором</v>
          </cell>
          <cell r="G8226" t="str">
            <v>Disassembly of facade flare units and fresh air intake pipes</v>
          </cell>
        </row>
        <row r="8227">
          <cell r="E8227" t="str">
            <v>DW00-02-03-03-01</v>
          </cell>
          <cell r="F8227" t="str">
            <v>Демонтаж фасадных дымовых и воздухозаборных труб высотой до 20 м разбором</v>
          </cell>
          <cell r="G8227" t="str">
            <v>Disassembly of facade flare units and fresh air intake pipes up to 20 m high</v>
          </cell>
          <cell r="H8227" t="str">
            <v>т</v>
          </cell>
          <cell r="I8227" t="str">
            <v>t</v>
          </cell>
          <cell r="J8227">
            <v>46.843000000000004</v>
          </cell>
          <cell r="K8227">
            <v>12.215</v>
          </cell>
          <cell r="L8227" t="str">
            <v>KQ-02-00</v>
          </cell>
          <cell r="M8227" t="str">
            <v>Снос зданий и сооружений (обрушением), без ед. изм.</v>
          </cell>
          <cell r="N8227">
            <v>0</v>
          </cell>
          <cell r="O8227" t="str">
            <v>KQ-02-04</v>
          </cell>
          <cell r="P8227" t="str">
            <v>Демонтаж надземных металлокаркасных сооружений, т</v>
          </cell>
          <cell r="Q8227">
            <v>1</v>
          </cell>
        </row>
        <row r="8228">
          <cell r="E8228" t="str">
            <v>DW00-02-03-03-02</v>
          </cell>
          <cell r="F8228" t="str">
            <v>Демонтаж фасадных дымовых и воздухозаборных труб высотой &gt;20 - 40 м разбором</v>
          </cell>
          <cell r="G8228" t="str">
            <v>Disassembly of facade flare units and fresh air intake pipes &gt;20 - 40 m high</v>
          </cell>
          <cell r="H8228" t="str">
            <v>т</v>
          </cell>
          <cell r="I8228" t="str">
            <v>t</v>
          </cell>
          <cell r="J8228">
            <v>36.64</v>
          </cell>
          <cell r="K8228">
            <v>12.845568177191483</v>
          </cell>
          <cell r="L8228" t="str">
            <v>KQ-02-00</v>
          </cell>
          <cell r="M8228" t="str">
            <v>Снос зданий и сооружений (обрушением), без ед. изм.</v>
          </cell>
          <cell r="N8228">
            <v>0</v>
          </cell>
          <cell r="O8228" t="str">
            <v>KQ-02-04</v>
          </cell>
          <cell r="P8228" t="str">
            <v>Демонтаж надземных металлокаркасных сооружений, т</v>
          </cell>
          <cell r="Q8228">
            <v>1</v>
          </cell>
        </row>
        <row r="8229">
          <cell r="E8229" t="str">
            <v>DW00-02-03-04</v>
          </cell>
          <cell r="F8229" t="str">
            <v>Демонтаж кирпичных дымовых труб разбором</v>
          </cell>
          <cell r="G8229" t="str">
            <v>Disassembly of brick flare units</v>
          </cell>
        </row>
        <row r="8230">
          <cell r="E8230" t="str">
            <v>DW00-02-03-04-01</v>
          </cell>
          <cell r="F8230" t="str">
            <v>Демонтаж кирпичных дымовых труб высотой до 30 м разбором (строительный объем)</v>
          </cell>
          <cell r="G8230" t="str">
            <v>Disassembly of brick flare units up to 30 m high (construction scope)</v>
          </cell>
          <cell r="H8230" t="str">
            <v>м3</v>
          </cell>
          <cell r="I8230" t="str">
            <v>m3</v>
          </cell>
          <cell r="J8230">
            <v>3.4869999999999992</v>
          </cell>
          <cell r="K8230">
            <v>0.72499999999999998</v>
          </cell>
          <cell r="L8230" t="str">
            <v>KQ-02-00</v>
          </cell>
          <cell r="M8230" t="str">
            <v>Снос зданий и сооружений (обрушением), без ед. изм.</v>
          </cell>
          <cell r="N8230">
            <v>0</v>
          </cell>
          <cell r="O8230" t="str">
            <v>KQ-02-01</v>
          </cell>
          <cell r="P8230" t="str">
            <v>Демонтаж надземных сооружений (строит. объем), м3</v>
          </cell>
          <cell r="Q8230">
            <v>1</v>
          </cell>
        </row>
        <row r="8231">
          <cell r="E8231" t="str">
            <v>DW00-02-03-04-02</v>
          </cell>
          <cell r="F8231" t="str">
            <v>Демонтаж кирпичных дымовых труб высотой &gt;30 - 60 м разбором (строительный объем)</v>
          </cell>
          <cell r="G8231" t="str">
            <v>Disassembly of brick flare units &gt;30 - 60 m high (construction scope)</v>
          </cell>
          <cell r="H8231" t="str">
            <v>м3</v>
          </cell>
          <cell r="I8231" t="str">
            <v>m3</v>
          </cell>
          <cell r="J8231">
            <v>2.786</v>
          </cell>
          <cell r="K8231">
            <v>0.32900000000000001</v>
          </cell>
          <cell r="L8231" t="str">
            <v>KQ-02-00</v>
          </cell>
          <cell r="M8231" t="str">
            <v>Снос зданий и сооружений (обрушением), без ед. изм.</v>
          </cell>
          <cell r="N8231">
            <v>0</v>
          </cell>
          <cell r="O8231" t="str">
            <v>KQ-02-01</v>
          </cell>
          <cell r="P8231" t="str">
            <v>Демонтаж надземных сооружений (строит. объем), м3</v>
          </cell>
          <cell r="Q8231">
            <v>1</v>
          </cell>
        </row>
        <row r="8232">
          <cell r="E8232" t="str">
            <v>DW00-02-03-04-03</v>
          </cell>
          <cell r="F8232" t="str">
            <v>Демонтаж кирпичных дымовых труб высотой &gt;60 м разбором (строительный объем)</v>
          </cell>
          <cell r="G8232" t="str">
            <v>Disassembly of brick flare units &gt;60 - 90 m high (construction scope)</v>
          </cell>
          <cell r="H8232" t="str">
            <v>м3</v>
          </cell>
          <cell r="I8232" t="str">
            <v>m3</v>
          </cell>
          <cell r="J8232">
            <v>1.2630000000000001</v>
          </cell>
          <cell r="K8232">
            <v>0.128</v>
          </cell>
          <cell r="L8232" t="str">
            <v>KQ-02-00</v>
          </cell>
          <cell r="M8232" t="str">
            <v>Снос зданий и сооружений (обрушением), без ед. изм.</v>
          </cell>
          <cell r="N8232">
            <v>0</v>
          </cell>
          <cell r="O8232" t="str">
            <v>KQ-02-01</v>
          </cell>
          <cell r="P8232" t="str">
            <v>Демонтаж надземных сооружений (строит. объем), м3</v>
          </cell>
          <cell r="Q8232">
            <v>1</v>
          </cell>
        </row>
        <row r="8233">
          <cell r="E8233" t="str">
            <v>DW00-02-03-05</v>
          </cell>
          <cell r="F8233" t="str">
            <v>Демонтаж бетонных дымовых труб разбором</v>
          </cell>
          <cell r="G8233" t="str">
            <v>Disassembly of concrete stacks</v>
          </cell>
        </row>
        <row r="8234">
          <cell r="E8234" t="str">
            <v>DW00-02-03-05-01</v>
          </cell>
          <cell r="F8234" t="str">
            <v>Демонтаж бетонных дымовых труб высотой до 30 м разбором (строительный объем)</v>
          </cell>
          <cell r="G8234" t="str">
            <v>Disassembly of concrete stacks up to 30 m high (construction scope)</v>
          </cell>
          <cell r="H8234" t="str">
            <v>м3</v>
          </cell>
          <cell r="I8234" t="str">
            <v>m3</v>
          </cell>
          <cell r="J8234">
            <v>4.5620000000000003</v>
          </cell>
          <cell r="K8234">
            <v>0.92600000000000005</v>
          </cell>
          <cell r="L8234" t="str">
            <v>KQ-02-00</v>
          </cell>
          <cell r="M8234" t="str">
            <v>Снос зданий и сооружений (обрушением), без ед. изм.</v>
          </cell>
          <cell r="N8234">
            <v>0</v>
          </cell>
          <cell r="O8234" t="str">
            <v>KQ-02-01</v>
          </cell>
          <cell r="P8234" t="str">
            <v>Демонтаж надземных сооружений (строит. объем), м3</v>
          </cell>
          <cell r="Q8234">
            <v>1</v>
          </cell>
        </row>
        <row r="8235">
          <cell r="E8235" t="str">
            <v>DW00-02-03-05-02</v>
          </cell>
          <cell r="F8235" t="str">
            <v>Демонтаж бетонных дымовых труб высотой &gt;30 - 60 м разбором (строительный объем)</v>
          </cell>
          <cell r="G8235" t="str">
            <v>Disassembly of concrete stacks &gt;30 - 60 m high (construction scope)</v>
          </cell>
          <cell r="H8235" t="str">
            <v>м3</v>
          </cell>
          <cell r="I8235" t="str">
            <v>m3</v>
          </cell>
          <cell r="J8235">
            <v>1.3259999999999998</v>
          </cell>
          <cell r="K8235">
            <v>0.28600000000000003</v>
          </cell>
          <cell r="L8235" t="str">
            <v>KQ-02-00</v>
          </cell>
          <cell r="M8235" t="str">
            <v>Снос зданий и сооружений (обрушением), без ед. изм.</v>
          </cell>
          <cell r="N8235">
            <v>0</v>
          </cell>
          <cell r="O8235" t="str">
            <v>KQ-02-01</v>
          </cell>
          <cell r="P8235" t="str">
            <v>Демонтаж надземных сооружений (строит. объем), м3</v>
          </cell>
          <cell r="Q8235">
            <v>1</v>
          </cell>
        </row>
        <row r="8236">
          <cell r="E8236" t="str">
            <v>DW00-02-03-05-03</v>
          </cell>
          <cell r="F8236" t="str">
            <v>Демонтаж бетонных дымовых труб высотой &gt;60 м разбором (строительный объем)</v>
          </cell>
          <cell r="G8236" t="str">
            <v>Disassembly of concrete stacks &gt;60 - 90 m high (construction scope)</v>
          </cell>
          <cell r="H8236" t="str">
            <v>м3</v>
          </cell>
          <cell r="I8236" t="str">
            <v>m3</v>
          </cell>
          <cell r="J8236">
            <v>1.119</v>
          </cell>
          <cell r="K8236">
            <v>0.22200000000000003</v>
          </cell>
          <cell r="L8236" t="str">
            <v>KQ-02-00</v>
          </cell>
          <cell r="M8236" t="str">
            <v>Снос зданий и сооружений (обрушением), без ед. изм.</v>
          </cell>
          <cell r="N8236">
            <v>0</v>
          </cell>
          <cell r="O8236" t="str">
            <v>KQ-02-01</v>
          </cell>
          <cell r="P8236" t="str">
            <v>Демонтаж надземных сооружений (строит. объем), м3</v>
          </cell>
          <cell r="Q8236">
            <v>1</v>
          </cell>
        </row>
        <row r="8237">
          <cell r="E8237" t="str">
            <v>DW00-02-04</v>
          </cell>
          <cell r="F8237" t="str">
            <v>Снос подземной части зданий и сооружений</v>
          </cell>
          <cell r="G8237" t="str">
            <v>Demolition of the underground part of buildings and structures</v>
          </cell>
        </row>
        <row r="8238">
          <cell r="E8238" t="str">
            <v>DW00-02-04-01</v>
          </cell>
          <cell r="F8238" t="str">
            <v>Демонтаж фундаментных конструкций из монолитного и сборного ж/б (объем по твердому телу)</v>
          </cell>
          <cell r="G8238" t="str">
            <v>Dismantling of foundation structures of cast-in-situ and prefabricated reinforced concrete (scope by solid body)</v>
          </cell>
        </row>
        <row r="8239">
          <cell r="E8239" t="str">
            <v>DW00-02-04-01-01</v>
          </cell>
          <cell r="F8239" t="str">
            <v>Полный демонтаж фундаментов (ростверков, подколонников, ленточных фундаментов, фундаментных плит, балок и т.п.) из монолитного ж/б</v>
          </cell>
          <cell r="G8239" t="str">
            <v>Dismantling of foundations (pile caps, pedestals, strip foundations, etc.) of cast-in-situ and prefabricated reinforced concrete</v>
          </cell>
          <cell r="H8239" t="str">
            <v>м3</v>
          </cell>
          <cell r="I8239" t="str">
            <v>m3</v>
          </cell>
          <cell r="J8239">
            <v>4.0170000000000003</v>
          </cell>
          <cell r="K8239">
            <v>1.599</v>
          </cell>
          <cell r="L8239" t="str">
            <v>KQ-02-00</v>
          </cell>
          <cell r="M8239" t="str">
            <v>Снос зданий и сооружений (обрушением), без ед. изм.</v>
          </cell>
          <cell r="N8239">
            <v>0</v>
          </cell>
          <cell r="O8239" t="str">
            <v>KQ-02-03</v>
          </cell>
          <cell r="P8239" t="str">
            <v>Демонтаж подземных конструкций (констр. объем), м3</v>
          </cell>
          <cell r="Q8239">
            <v>1</v>
          </cell>
        </row>
        <row r="8240">
          <cell r="E8240" t="str">
            <v>DW00-02-04-01-02</v>
          </cell>
          <cell r="F8240" t="str">
            <v>Полный демонтаж фундаментов (ростверков, подколонников, ленточных фундаментов, фундаментных плит, балок и т.п.) из сборного ж/б</v>
          </cell>
          <cell r="G8240" t="str">
            <v>Dismantling of foundation slabs of cast-in-situ and prefabricated reinforced concrete</v>
          </cell>
          <cell r="H8240" t="str">
            <v>м3</v>
          </cell>
          <cell r="I8240" t="str">
            <v>m3</v>
          </cell>
          <cell r="J8240">
            <v>3.4710000000000001</v>
          </cell>
          <cell r="K8240">
            <v>1.2869999999999999</v>
          </cell>
          <cell r="L8240" t="str">
            <v>KQ-02-00</v>
          </cell>
          <cell r="M8240" t="str">
            <v>Снос зданий и сооружений (обрушением), без ед. изм.</v>
          </cell>
          <cell r="N8240">
            <v>0</v>
          </cell>
          <cell r="O8240" t="str">
            <v>KQ-02-03</v>
          </cell>
          <cell r="P8240" t="str">
            <v>Демонтаж подземных конструкций (констр. объем), м3</v>
          </cell>
          <cell r="Q8240">
            <v>1</v>
          </cell>
        </row>
        <row r="8241">
          <cell r="E8241" t="str">
            <v>DW00-02-04-01-03</v>
          </cell>
          <cell r="F8241" t="str">
            <v>Частичный демонтаж фундаментов (ростверков, подколонников, ленточных фундаментов, фундаментных плит и т.п.) из монолитного и сборного ж/б при при помощи ручного инструмента</v>
          </cell>
          <cell r="G8241" t="str">
            <v>Dismantling of reinforced concrete / bored piles</v>
          </cell>
          <cell r="H8241" t="str">
            <v>м3</v>
          </cell>
          <cell r="I8241" t="str">
            <v>m3</v>
          </cell>
          <cell r="J8241">
            <v>14.95</v>
          </cell>
          <cell r="K8241">
            <v>1.3</v>
          </cell>
          <cell r="L8241" t="str">
            <v>KQ-02-00</v>
          </cell>
          <cell r="M8241" t="str">
            <v>Снос зданий и сооружений (обрушением), без ед. изм.</v>
          </cell>
          <cell r="N8241">
            <v>0</v>
          </cell>
          <cell r="O8241" t="str">
            <v>KQ-02-03</v>
          </cell>
          <cell r="P8241" t="str">
            <v>Демонтаж подземных конструкций (констр. объем), м3</v>
          </cell>
          <cell r="Q8241">
            <v>1</v>
          </cell>
        </row>
        <row r="8242">
          <cell r="E8242" t="str">
            <v>DW00-02-04-01-04</v>
          </cell>
          <cell r="F8242" t="str">
            <v>Демонтаж железобетонных свай</v>
          </cell>
          <cell r="G8242" t="str">
            <v>Dismantling of reinforced concrete piles</v>
          </cell>
          <cell r="H8242" t="str">
            <v>м3</v>
          </cell>
          <cell r="I8242" t="str">
            <v>m3</v>
          </cell>
          <cell r="J8242">
            <v>3.597</v>
          </cell>
          <cell r="K8242">
            <v>1.929</v>
          </cell>
          <cell r="L8242" t="str">
            <v>KQ-02-00</v>
          </cell>
          <cell r="M8242" t="str">
            <v>Снос зданий и сооружений (обрушением), без ед. изм.</v>
          </cell>
          <cell r="N8242">
            <v>0</v>
          </cell>
          <cell r="O8242" t="str">
            <v>KQ-02-03</v>
          </cell>
          <cell r="P8242" t="str">
            <v>Демонтаж подземных конструкций (констр. объем), м3</v>
          </cell>
          <cell r="Q8242">
            <v>1</v>
          </cell>
        </row>
        <row r="8243">
          <cell r="E8243" t="str">
            <v>DW00-02-04-02</v>
          </cell>
          <cell r="F8243" t="str">
            <v>Демонтаж подземных конструкций из монолитного и сборного ж/б (строительный объем)</v>
          </cell>
          <cell r="G8243" t="str">
            <v>Dismantling of underground structures of cast-in-situ and prefabricated reinforced concrete (construction scope)</v>
          </cell>
        </row>
        <row r="8244">
          <cell r="E8244" t="str">
            <v>DW00-02-04-02-01</v>
          </cell>
          <cell r="F8244" t="str">
            <v>Демонтаж фундаментов зданий с подвалами монолитного ж/б (строительный объем)</v>
          </cell>
          <cell r="G8244" t="str">
            <v>Dismantling of basements and tanks of cast-in-situ reinforced concrete (construction scope)</v>
          </cell>
          <cell r="H8244" t="str">
            <v>м3</v>
          </cell>
          <cell r="I8244" t="str">
            <v>m3</v>
          </cell>
          <cell r="J8244">
            <v>1.1819999999999999</v>
          </cell>
          <cell r="K8244">
            <v>0.374</v>
          </cell>
          <cell r="L8244" t="str">
            <v>KQ-02-00</v>
          </cell>
          <cell r="M8244" t="str">
            <v>Снос зданий и сооружений (обрушением), без ед. изм.</v>
          </cell>
          <cell r="N8244">
            <v>0</v>
          </cell>
          <cell r="O8244" t="str">
            <v>KQ-02-02</v>
          </cell>
          <cell r="P8244" t="str">
            <v>Демонтаж подземных сооружений (строит. объем), м3</v>
          </cell>
          <cell r="Q8244">
            <v>1</v>
          </cell>
        </row>
        <row r="8245">
          <cell r="E8245" t="str">
            <v>DW00-02-04-02-02</v>
          </cell>
          <cell r="F8245" t="str">
            <v>Демонтаж фундаментов зданий с подвалами сборного ж/б (строительный объем)</v>
          </cell>
          <cell r="G8245" t="str">
            <v>Dismantling of manholes of cast-in-situ reinforced concrete (construction scope)</v>
          </cell>
          <cell r="H8245" t="str">
            <v>м3</v>
          </cell>
          <cell r="I8245" t="str">
            <v>m3</v>
          </cell>
          <cell r="J8245">
            <v>0.72199999999999998</v>
          </cell>
          <cell r="K8245">
            <v>0.314</v>
          </cell>
          <cell r="L8245" t="str">
            <v>KQ-02-00</v>
          </cell>
          <cell r="M8245" t="str">
            <v>Снос зданий и сооружений (обрушением), без ед. изм.</v>
          </cell>
          <cell r="N8245">
            <v>0</v>
          </cell>
          <cell r="O8245" t="str">
            <v>KQ-02-02</v>
          </cell>
          <cell r="P8245" t="str">
            <v>Демонтаж подземных сооружений (строит. объем), м3</v>
          </cell>
          <cell r="Q8245">
            <v>1</v>
          </cell>
        </row>
        <row r="8246">
          <cell r="E8246" t="str">
            <v>DW00-02-04-02-03</v>
          </cell>
          <cell r="F8246" t="str">
            <v>Демонтаж резервуаров из сборного и монолитного ж/б (строительный объем)</v>
          </cell>
          <cell r="G8246" t="str">
            <v>Dismantling of basements and tanks of prefabricated reinforced concrete (construction scope)</v>
          </cell>
          <cell r="H8246" t="str">
            <v>м3</v>
          </cell>
          <cell r="I8246" t="str">
            <v>m3</v>
          </cell>
          <cell r="J8246">
            <v>0.66900000000000004</v>
          </cell>
          <cell r="K8246">
            <v>0.27400000000000002</v>
          </cell>
          <cell r="L8246" t="str">
            <v>KQ-02-00</v>
          </cell>
          <cell r="M8246" t="str">
            <v>Снос зданий и сооружений (обрушением), без ед. изм.</v>
          </cell>
          <cell r="N8246">
            <v>0</v>
          </cell>
          <cell r="O8246" t="str">
            <v>KQ-02-02</v>
          </cell>
          <cell r="P8246" t="str">
            <v>Демонтаж подземных сооружений (строит. объем), м3</v>
          </cell>
          <cell r="Q8246">
            <v>1</v>
          </cell>
        </row>
        <row r="8247">
          <cell r="E8247" t="str">
            <v>DW00-02-04-02-04</v>
          </cell>
          <cell r="F8247" t="str">
            <v>Демонтаж колодцев из сборного ж/б (строительный объем)</v>
          </cell>
          <cell r="G8247" t="str">
            <v>Dismantling of manholes from prefabricated reinforced concrete (construction scope)</v>
          </cell>
          <cell r="H8247" t="str">
            <v>м3</v>
          </cell>
          <cell r="I8247" t="str">
            <v>m3</v>
          </cell>
          <cell r="J8247">
            <v>1.5339999999999998</v>
          </cell>
          <cell r="K8247">
            <v>0.89600000000000002</v>
          </cell>
          <cell r="L8247" t="str">
            <v>KQ-02-00</v>
          </cell>
          <cell r="M8247" t="str">
            <v>Снос зданий и сооружений (обрушением), без ед. изм.</v>
          </cell>
          <cell r="N8247">
            <v>0</v>
          </cell>
          <cell r="O8247" t="str">
            <v>KQ-02-02</v>
          </cell>
          <cell r="P8247" t="str">
            <v>Демонтаж подземных сооружений (строит. объем), м3</v>
          </cell>
          <cell r="Q8247">
            <v>1</v>
          </cell>
        </row>
        <row r="8248">
          <cell r="E8248" t="str">
            <v>DW00-02-04-02-05</v>
          </cell>
          <cell r="F8248" t="str">
            <v>Демонтаж колодцев из монолитного ж/б (строительный объем)</v>
          </cell>
          <cell r="G8248" t="str">
            <v>Dismantling of monolithic reinforced concrete wells (construction scope)</v>
          </cell>
          <cell r="H8248" t="str">
            <v>м3</v>
          </cell>
          <cell r="I8248" t="str">
            <v>m3</v>
          </cell>
          <cell r="J8248">
            <v>1.8159999999999998</v>
          </cell>
          <cell r="K8248">
            <v>1.0759999999999998</v>
          </cell>
          <cell r="L8248" t="str">
            <v>KQ-02-00</v>
          </cell>
          <cell r="M8248" t="str">
            <v>Снос зданий и сооружений (обрушением), без ед. изм.</v>
          </cell>
          <cell r="N8248">
            <v>0</v>
          </cell>
          <cell r="O8248" t="str">
            <v>KQ-02-02</v>
          </cell>
          <cell r="P8248" t="str">
            <v>Демонтаж подземных сооружений (строит. объем), м3</v>
          </cell>
          <cell r="Q8248">
            <v>1</v>
          </cell>
        </row>
        <row r="8249">
          <cell r="E8249" t="str">
            <v>DW00-02-04-03</v>
          </cell>
          <cell r="F8249" t="str">
            <v>Демонтаж шпунта / металлических свай</v>
          </cell>
          <cell r="G8249" t="str">
            <v>Dismantling of sheet piles / steel piles</v>
          </cell>
        </row>
        <row r="8250">
          <cell r="E8250" t="str">
            <v>DW00-02-04-03-01</v>
          </cell>
          <cell r="F8250" t="str">
            <v>Демонтаж металлических свай</v>
          </cell>
          <cell r="G8250" t="str">
            <v>Dismantling of steel piles</v>
          </cell>
          <cell r="H8250" t="str">
            <v>т</v>
          </cell>
          <cell r="I8250" t="str">
            <v>t</v>
          </cell>
          <cell r="J8250">
            <v>6.8140000000000001</v>
          </cell>
          <cell r="K8250">
            <v>6.5739999999999998</v>
          </cell>
          <cell r="L8250" t="str">
            <v>KQ-09-00</v>
          </cell>
          <cell r="M8250" t="str">
            <v>Разработка грунта, м3</v>
          </cell>
          <cell r="N8250">
            <v>0</v>
          </cell>
          <cell r="O8250" t="str">
            <v>KQ-09-02</v>
          </cell>
          <cell r="P8250" t="str">
            <v>Шпунтовое ограждение котлованов и траншей, т</v>
          </cell>
          <cell r="Q8250">
            <v>0</v>
          </cell>
        </row>
        <row r="8251">
          <cell r="E8251" t="str">
            <v>DW00-02-04-03-02</v>
          </cell>
          <cell r="F8251" t="str">
            <v>Демонтаж шпунта</v>
          </cell>
          <cell r="G8251" t="str">
            <v>Sheet pile dismantling</v>
          </cell>
          <cell r="H8251" t="str">
            <v>т</v>
          </cell>
          <cell r="I8251" t="str">
            <v>t</v>
          </cell>
          <cell r="J8251">
            <v>3.0720000000000001</v>
          </cell>
          <cell r="K8251">
            <v>2.976</v>
          </cell>
          <cell r="L8251" t="str">
            <v>KQ-09-00</v>
          </cell>
          <cell r="M8251" t="str">
            <v>Разработка грунта, м3</v>
          </cell>
          <cell r="N8251">
            <v>0</v>
          </cell>
          <cell r="O8251" t="str">
            <v>KQ-09-02</v>
          </cell>
          <cell r="P8251" t="str">
            <v>Шпунтовое ограждение котлованов и траншей, т</v>
          </cell>
          <cell r="Q8251">
            <v>0</v>
          </cell>
        </row>
        <row r="8252">
          <cell r="E8252" t="str">
            <v>DW00-03</v>
          </cell>
          <cell r="F8252" t="str">
            <v>Демонтаж элементов металлоконструкций зданий и сооружений</v>
          </cell>
          <cell r="G8252" t="str">
            <v>Dismantling of steel structures elements of buildings and facilities</v>
          </cell>
        </row>
        <row r="8253">
          <cell r="E8253" t="str">
            <v>DW00-03-01</v>
          </cell>
          <cell r="F8253" t="str">
            <v>Демонтаж элементов металлоконструкций зданий и сооружений</v>
          </cell>
          <cell r="G8253" t="str">
            <v>Dismantling of steel structures elements of buildings and facilities</v>
          </cell>
        </row>
        <row r="8254">
          <cell r="E8254" t="str">
            <v>DW00-03-01-01</v>
          </cell>
          <cell r="F8254" t="str">
            <v>Демонтаж элементов металлоконструкций зданий и сооружений</v>
          </cell>
          <cell r="G8254" t="str">
            <v>Dismantling of steel structures elements of buildings and facilities</v>
          </cell>
        </row>
        <row r="8255">
          <cell r="E8255" t="str">
            <v>DW00-03-01-01-01</v>
          </cell>
          <cell r="F8255" t="str">
            <v>Демонтаж элементов основных металлоконструкций</v>
          </cell>
          <cell r="G8255" t="str">
            <v>Dismantling of  main steel structures elements</v>
          </cell>
          <cell r="H8255" t="str">
            <v>т</v>
          </cell>
          <cell r="I8255" t="str">
            <v>t</v>
          </cell>
          <cell r="J8255">
            <v>15.124999999999998</v>
          </cell>
          <cell r="K8255">
            <v>6.3050000000000006</v>
          </cell>
          <cell r="L8255" t="str">
            <v>KQ-03-00</v>
          </cell>
          <cell r="M8255" t="str">
            <v>Демонтаж элементов зданий и сооружений, без ед. изм.</v>
          </cell>
          <cell r="N8255">
            <v>0</v>
          </cell>
          <cell r="O8255" t="str">
            <v>KQ-03-01</v>
          </cell>
          <cell r="P8255" t="str">
            <v>Демонтаж элементов металлоконструкций, т</v>
          </cell>
          <cell r="Q8255">
            <v>1</v>
          </cell>
        </row>
        <row r="8256">
          <cell r="E8256" t="str">
            <v>DW00-03-01-01-02</v>
          </cell>
          <cell r="F8256" t="str">
            <v>Демонтаж элементов второстепенных металлоконструкций</v>
          </cell>
          <cell r="G8256" t="str">
            <v>Dismantling of auxiliary steel structures elements</v>
          </cell>
          <cell r="H8256" t="str">
            <v>т</v>
          </cell>
          <cell r="I8256" t="str">
            <v>t</v>
          </cell>
          <cell r="J8256">
            <v>36.659999999999997</v>
          </cell>
          <cell r="K8256">
            <v>14.82</v>
          </cell>
          <cell r="L8256" t="str">
            <v>KQ-03-00</v>
          </cell>
          <cell r="M8256" t="str">
            <v>Демонтаж элементов зданий и сооружений, без ед. изм.</v>
          </cell>
          <cell r="N8256">
            <v>0</v>
          </cell>
          <cell r="O8256" t="str">
            <v>KQ-03-01</v>
          </cell>
          <cell r="P8256" t="str">
            <v>Демонтаж элементов металлоконструкций, т</v>
          </cell>
          <cell r="Q8256">
            <v>1</v>
          </cell>
        </row>
        <row r="8257">
          <cell r="E8257" t="str">
            <v>DW00-04</v>
          </cell>
          <cell r="F8257" t="str">
            <v>Демонтаж строительно-архитектурных элементов конструкций зданий и сооружений</v>
          </cell>
          <cell r="G8257" t="str">
            <v>Dismantling of architectural and civil  elements of buildings and facilities</v>
          </cell>
        </row>
        <row r="8258">
          <cell r="E8258" t="str">
            <v>DW00-04-01</v>
          </cell>
          <cell r="F8258" t="str">
            <v>Демонтаж перекрытий, стен и перегородок</v>
          </cell>
          <cell r="G8258" t="str">
            <v>Dismantling of floors, walls and partitions</v>
          </cell>
        </row>
        <row r="8259">
          <cell r="E8259" t="str">
            <v>DW00-04-01-01</v>
          </cell>
          <cell r="F8259" t="str">
            <v>Демонтаж перекрытий</v>
          </cell>
          <cell r="G8259" t="str">
            <v>Dismantling of floors</v>
          </cell>
        </row>
        <row r="8260">
          <cell r="E8260" t="str">
            <v>DW00-04-01-01-01</v>
          </cell>
          <cell r="F8260" t="str">
            <v>Демонтаж перекрытий из монолитного ж/б</v>
          </cell>
          <cell r="G8260" t="str">
            <v>Dismantling of floors of cast-in-situ reinforced concrete</v>
          </cell>
          <cell r="H8260" t="str">
            <v>м3</v>
          </cell>
          <cell r="I8260" t="str">
            <v>m3</v>
          </cell>
          <cell r="J8260">
            <v>11.4</v>
          </cell>
          <cell r="K8260">
            <v>4.5</v>
          </cell>
          <cell r="L8260" t="str">
            <v>KQ-03-00</v>
          </cell>
          <cell r="M8260" t="str">
            <v>Демонтаж элементов зданий и сооружений, без ед. изм.</v>
          </cell>
          <cell r="N8260">
            <v>0</v>
          </cell>
          <cell r="O8260" t="str">
            <v>KQ-03-02</v>
          </cell>
          <cell r="P8260" t="str">
            <v>Демонтаж перекрытий, стен и перегородок, м3</v>
          </cell>
          <cell r="Q8260">
            <v>1</v>
          </cell>
        </row>
        <row r="8261">
          <cell r="E8261" t="str">
            <v>DW00-04-01-01-02</v>
          </cell>
          <cell r="F8261" t="str">
            <v>Демонтаж перекрытий из сборного ж/б</v>
          </cell>
          <cell r="G8261" t="str">
            <v>Dismantling of floors of prefabricated reinforced concrete</v>
          </cell>
          <cell r="H8261" t="str">
            <v>м3</v>
          </cell>
          <cell r="I8261" t="str">
            <v>m3</v>
          </cell>
          <cell r="J8261">
            <v>6.96</v>
          </cell>
          <cell r="K8261">
            <v>2.4000000000000004</v>
          </cell>
          <cell r="L8261" t="str">
            <v>KQ-03-00</v>
          </cell>
          <cell r="M8261" t="str">
            <v>Демонтаж элементов зданий и сооружений, без ед. изм.</v>
          </cell>
          <cell r="N8261">
            <v>0</v>
          </cell>
          <cell r="O8261" t="str">
            <v>KQ-03-02</v>
          </cell>
          <cell r="P8261" t="str">
            <v>Демонтаж перекрытий, стен и перегородок, м3</v>
          </cell>
          <cell r="Q8261">
            <v>1</v>
          </cell>
        </row>
        <row r="8262">
          <cell r="E8262" t="str">
            <v>DW00-04-01-02</v>
          </cell>
          <cell r="F8262" t="str">
            <v>Демонтаж конструкций стен</v>
          </cell>
          <cell r="G8262" t="str">
            <v>Dismantling of wall structures</v>
          </cell>
        </row>
        <row r="8263">
          <cell r="E8263" t="str">
            <v>DW00-04-01-02-01</v>
          </cell>
          <cell r="F8263" t="str">
            <v>Демонтаж монолитных / сборных ж/б стен</v>
          </cell>
          <cell r="G8263" t="str">
            <v>Dismantling of cast-in-situ and prefabricated reinforced concrete walls</v>
          </cell>
          <cell r="H8263" t="str">
            <v>м3</v>
          </cell>
          <cell r="I8263" t="str">
            <v>m3</v>
          </cell>
          <cell r="J8263">
            <v>10.32</v>
          </cell>
          <cell r="K8263">
            <v>3.2399999999999998</v>
          </cell>
          <cell r="L8263" t="str">
            <v>KQ-03-00</v>
          </cell>
          <cell r="M8263" t="str">
            <v>Демонтаж элементов зданий и сооружений, без ед. изм.</v>
          </cell>
          <cell r="N8263">
            <v>0</v>
          </cell>
          <cell r="O8263" t="str">
            <v>KQ-03-02</v>
          </cell>
          <cell r="P8263" t="str">
            <v>Демонтаж перекрытий, стен и перегородок, м3</v>
          </cell>
          <cell r="Q8263">
            <v>1</v>
          </cell>
        </row>
        <row r="8264">
          <cell r="E8264" t="str">
            <v>DW00-04-01-02-02</v>
          </cell>
          <cell r="F8264" t="str">
            <v>Демонтаж кирпичных стен</v>
          </cell>
          <cell r="G8264" t="str">
            <v>Dismantling of brick walls</v>
          </cell>
          <cell r="H8264" t="str">
            <v>м3</v>
          </cell>
          <cell r="I8264" t="str">
            <v>m3</v>
          </cell>
          <cell r="J8264">
            <v>6.72</v>
          </cell>
          <cell r="K8264">
            <v>2.1</v>
          </cell>
          <cell r="L8264" t="str">
            <v>KQ-03-00</v>
          </cell>
          <cell r="M8264" t="str">
            <v>Демонтаж элементов зданий и сооружений, без ед. изм.</v>
          </cell>
          <cell r="N8264">
            <v>0</v>
          </cell>
          <cell r="O8264" t="str">
            <v>KQ-03-02</v>
          </cell>
          <cell r="P8264" t="str">
            <v>Демонтаж перекрытий, стен и перегородок, м3</v>
          </cell>
          <cell r="Q8264">
            <v>1</v>
          </cell>
        </row>
        <row r="8265">
          <cell r="E8265" t="str">
            <v>DW00-04-01-02-03</v>
          </cell>
          <cell r="F8265" t="str">
            <v>Демонтаж газосиликатных / пенобетонных / гипсовых стен</v>
          </cell>
          <cell r="G8265" t="str">
            <v>Dismantling of aerated concrete blocks (silicate sand) / foam concrete (cinder) / gypsum walls</v>
          </cell>
          <cell r="H8265" t="str">
            <v>м3</v>
          </cell>
          <cell r="I8265" t="str">
            <v>m3</v>
          </cell>
          <cell r="J8265">
            <v>3.8879999999999999</v>
          </cell>
          <cell r="K8265">
            <v>0.57599999999999996</v>
          </cell>
          <cell r="L8265" t="str">
            <v>KQ-03-00</v>
          </cell>
          <cell r="M8265" t="str">
            <v>Демонтаж элементов зданий и сооружений, без ед. изм.</v>
          </cell>
          <cell r="N8265">
            <v>0</v>
          </cell>
          <cell r="O8265" t="str">
            <v>KQ-03-02</v>
          </cell>
          <cell r="P8265" t="str">
            <v>Демонтаж перекрытий, стен и перегородок, м3</v>
          </cell>
          <cell r="Q8265">
            <v>1</v>
          </cell>
        </row>
        <row r="8266">
          <cell r="E8266" t="str">
            <v>DW00-04-01-03</v>
          </cell>
          <cell r="F8266" t="str">
            <v>Демонтаж легковозводимых перегородок</v>
          </cell>
          <cell r="G8266" t="str">
            <v>Dismantling of easily erected partitions</v>
          </cell>
        </row>
        <row r="8267">
          <cell r="E8267" t="str">
            <v>DW00-04-01-03-01</v>
          </cell>
          <cell r="F8267" t="str">
            <v>Демонтаж ГКЛ перегородок, включая каркас</v>
          </cell>
          <cell r="G8267" t="str">
            <v>Dismantling of plasterboard partitions, including the frame</v>
          </cell>
          <cell r="H8267" t="str">
            <v>м2</v>
          </cell>
          <cell r="I8267" t="str">
            <v>m2</v>
          </cell>
          <cell r="J8267">
            <v>0.72</v>
          </cell>
          <cell r="K8267">
            <v>9.6000000000000002E-2</v>
          </cell>
          <cell r="L8267" t="str">
            <v>KQ-03-00</v>
          </cell>
          <cell r="M8267" t="str">
            <v>Демонтаж элементов зданий и сооружений, без ед. изм.</v>
          </cell>
          <cell r="N8267">
            <v>0</v>
          </cell>
          <cell r="O8267" t="str">
            <v>KQ-03-05</v>
          </cell>
          <cell r="P8267" t="str">
            <v>Демонтаж легковозводимых перегородок, м2</v>
          </cell>
          <cell r="Q8267">
            <v>1</v>
          </cell>
        </row>
        <row r="8268">
          <cell r="E8268" t="str">
            <v>DW00-04-01-03-02</v>
          </cell>
          <cell r="F8268" t="str">
            <v>Демонтаж ГКЛ / МДФ / HPL покрытий стен, включая каркас</v>
          </cell>
          <cell r="G8268" t="str">
            <v>Dismantling of plasterboard  / wood chip board / HPL wall surfacing, including the frame</v>
          </cell>
          <cell r="H8268" t="str">
            <v>м2</v>
          </cell>
          <cell r="I8268" t="str">
            <v>m2</v>
          </cell>
          <cell r="J8268">
            <v>0.504</v>
          </cell>
          <cell r="K8268">
            <v>7.2000000000000008E-2</v>
          </cell>
          <cell r="L8268" t="str">
            <v>KQ-03-00</v>
          </cell>
          <cell r="M8268" t="str">
            <v>Демонтаж элементов зданий и сооружений, без ед. изм.</v>
          </cell>
          <cell r="N8268">
            <v>0</v>
          </cell>
          <cell r="O8268" t="str">
            <v>KQ-03-05</v>
          </cell>
          <cell r="P8268" t="str">
            <v>Демонтаж легковозводимых перегородок, м2</v>
          </cell>
          <cell r="Q8268">
            <v>1</v>
          </cell>
        </row>
        <row r="8269">
          <cell r="E8269" t="str">
            <v>DW00-04-01-03-03</v>
          </cell>
          <cell r="F8269" t="str">
            <v>Демонтаж стеклянных перегородок</v>
          </cell>
          <cell r="G8269" t="str">
            <v>Dismantling of glass partitions</v>
          </cell>
          <cell r="H8269" t="str">
            <v>м2</v>
          </cell>
          <cell r="I8269" t="str">
            <v>m2</v>
          </cell>
          <cell r="J8269">
            <v>1.248</v>
          </cell>
          <cell r="K8269">
            <v>7.2000000000000008E-2</v>
          </cell>
          <cell r="L8269" t="str">
            <v>KQ-03-00</v>
          </cell>
          <cell r="M8269" t="str">
            <v>Демонтаж элементов зданий и сооружений, без ед. изм.</v>
          </cell>
          <cell r="N8269">
            <v>0</v>
          </cell>
          <cell r="O8269" t="str">
            <v>KQ-03-05</v>
          </cell>
          <cell r="P8269" t="str">
            <v>Демонтаж легковозводимых перегородок, м2</v>
          </cell>
          <cell r="Q8269">
            <v>1</v>
          </cell>
        </row>
        <row r="8270">
          <cell r="E8270" t="str">
            <v>DW00-04-01-03-04</v>
          </cell>
          <cell r="F8270" t="str">
            <v>Демонтаж сантехнических перегородок</v>
          </cell>
          <cell r="G8270" t="str">
            <v>Dismantling of sanitary partitions</v>
          </cell>
          <cell r="H8270" t="str">
            <v>м2</v>
          </cell>
          <cell r="I8270" t="str">
            <v>m2</v>
          </cell>
          <cell r="J8270">
            <v>0.64</v>
          </cell>
          <cell r="K8270">
            <v>0.08</v>
          </cell>
          <cell r="L8270" t="str">
            <v>KQ-03-00</v>
          </cell>
          <cell r="M8270" t="str">
            <v>Демонтаж элементов зданий и сооружений, без ед. изм.</v>
          </cell>
          <cell r="N8270">
            <v>0</v>
          </cell>
          <cell r="O8270" t="str">
            <v>KQ-03-05</v>
          </cell>
          <cell r="P8270" t="str">
            <v>Демонтаж легковозводимых перегородок, м2</v>
          </cell>
          <cell r="Q8270">
            <v>1</v>
          </cell>
        </row>
        <row r="8271">
          <cell r="E8271" t="str">
            <v>DW00-04-02</v>
          </cell>
          <cell r="F8271" t="str">
            <v>Демонтаж кровли</v>
          </cell>
          <cell r="G8271" t="str">
            <v>Dismantling of the roof</v>
          </cell>
        </row>
        <row r="8272">
          <cell r="E8272" t="str">
            <v>DW00-04-02-01</v>
          </cell>
          <cell r="F8272" t="str">
            <v>Демонтаж балластного слоя на кровле</v>
          </cell>
          <cell r="G8272" t="str">
            <v>Dismantling of ballast layer on the roof</v>
          </cell>
        </row>
        <row r="8273">
          <cell r="E8273" t="str">
            <v>DW00-04-02-01-01</v>
          </cell>
          <cell r="F8273" t="str">
            <v>Демонтаж балластного слоя на кровле с дренажной мембраной</v>
          </cell>
          <cell r="G8273" t="str">
            <v>Dismantling of ballast layer on the roof with drainage membrane</v>
          </cell>
          <cell r="H8273" t="str">
            <v>м2</v>
          </cell>
          <cell r="I8273" t="str">
            <v>m2</v>
          </cell>
          <cell r="J8273">
            <v>0.31900000000000001</v>
          </cell>
          <cell r="K8273">
            <v>7.0000000000000001E-3</v>
          </cell>
          <cell r="L8273" t="str">
            <v>KQ-03-00</v>
          </cell>
          <cell r="M8273" t="str">
            <v>Демонтаж элементов зданий и сооружений, без ед. изм.</v>
          </cell>
          <cell r="N8273">
            <v>0</v>
          </cell>
          <cell r="O8273" t="str">
            <v>KQ-03-03</v>
          </cell>
          <cell r="P8273" t="str">
            <v>Демонтаж кровельных покрытий, м2</v>
          </cell>
          <cell r="Q8273">
            <v>1</v>
          </cell>
        </row>
        <row r="8274">
          <cell r="E8274" t="str">
            <v>DW00-04-02-02</v>
          </cell>
          <cell r="F8274" t="str">
            <v>Демонтаж полимерных кровельных покрытий</v>
          </cell>
          <cell r="G8274" t="str">
            <v>Dismantling of polymer roofing</v>
          </cell>
        </row>
        <row r="8275">
          <cell r="E8275" t="str">
            <v>DW00-04-02-02-01</v>
          </cell>
          <cell r="F8275" t="str">
            <v>Демонтаж рулонных кровельных покрытий из ПВХ мембран</v>
          </cell>
          <cell r="G8275" t="str">
            <v>Dismantling of rolled roofing of PVC membranes</v>
          </cell>
          <cell r="H8275" t="str">
            <v>м2</v>
          </cell>
          <cell r="I8275" t="str">
            <v>m2</v>
          </cell>
          <cell r="J8275">
            <v>8.5000000000000006E-2</v>
          </cell>
          <cell r="K8275">
            <v>3.0000000000000001E-3</v>
          </cell>
          <cell r="L8275" t="str">
            <v>KQ-03-00</v>
          </cell>
          <cell r="M8275" t="str">
            <v>Демонтаж элементов зданий и сооружений, без ед. изм.</v>
          </cell>
          <cell r="N8275">
            <v>0</v>
          </cell>
          <cell r="O8275" t="str">
            <v>KQ-03-03</v>
          </cell>
          <cell r="P8275" t="str">
            <v>Демонтаж кровельных покрытий, м2</v>
          </cell>
          <cell r="Q8275">
            <v>1</v>
          </cell>
        </row>
        <row r="8276">
          <cell r="E8276" t="str">
            <v>DW00-04-02-02-02</v>
          </cell>
          <cell r="F8276" t="str">
            <v>Демонтаж рулонных наплавляемых кровельных покрытий</v>
          </cell>
          <cell r="G8276" t="str">
            <v>Dismantling of rolled deposited roofing</v>
          </cell>
          <cell r="H8276" t="str">
            <v>м2</v>
          </cell>
          <cell r="I8276" t="str">
            <v>m2</v>
          </cell>
          <cell r="J8276">
            <v>0.189</v>
          </cell>
          <cell r="K8276">
            <v>3.3000000000000002E-2</v>
          </cell>
          <cell r="L8276" t="str">
            <v>KQ-03-00</v>
          </cell>
          <cell r="M8276" t="str">
            <v>Демонтаж элементов зданий и сооружений, без ед. изм.</v>
          </cell>
          <cell r="N8276">
            <v>0</v>
          </cell>
          <cell r="O8276" t="str">
            <v>KQ-03-03</v>
          </cell>
          <cell r="P8276" t="str">
            <v>Демонтаж кровельных покрытий, м2</v>
          </cell>
          <cell r="Q8276">
            <v>1</v>
          </cell>
        </row>
        <row r="8277">
          <cell r="E8277" t="str">
            <v>DW00-04-02-03</v>
          </cell>
          <cell r="F8277" t="str">
            <v>Демонтаж элементов подстилающих слоев пирога кровли</v>
          </cell>
          <cell r="G8277" t="str">
            <v>Dismantling of the elements of underlying layers of roofing structure</v>
          </cell>
        </row>
        <row r="8278">
          <cell r="E8278" t="str">
            <v>DW00-04-02-03-01</v>
          </cell>
          <cell r="F8278" t="str">
            <v>Демонтаж уклонообразующей стяжки</v>
          </cell>
          <cell r="G8278" t="str">
            <v>Dismantling of the sloping screed</v>
          </cell>
          <cell r="H8278" t="str">
            <v>м3</v>
          </cell>
          <cell r="I8278" t="str">
            <v>m3</v>
          </cell>
          <cell r="J8278">
            <v>9.4469999999999992</v>
          </cell>
          <cell r="K8278">
            <v>0.312</v>
          </cell>
          <cell r="L8278" t="str">
            <v>KQ-03-00</v>
          </cell>
          <cell r="M8278" t="str">
            <v>Демонтаж элементов зданий и сооружений, без ед. изм.</v>
          </cell>
          <cell r="N8278">
            <v>0</v>
          </cell>
          <cell r="O8278" t="str">
            <v>KQ-03-03</v>
          </cell>
          <cell r="P8278" t="str">
            <v>Демонтаж кровельных покрытий, м2</v>
          </cell>
          <cell r="Q8278">
            <v>0</v>
          </cell>
        </row>
        <row r="8279">
          <cell r="E8279" t="str">
            <v>DW00-04-02-03-02</v>
          </cell>
          <cell r="F8279" t="str">
            <v>Демонтаж слоев утеплителя</v>
          </cell>
          <cell r="G8279" t="str">
            <v>Dismantling of insulation layers</v>
          </cell>
          <cell r="H8279" t="str">
            <v>м3</v>
          </cell>
          <cell r="I8279" t="str">
            <v>m3</v>
          </cell>
          <cell r="J8279">
            <v>1.353</v>
          </cell>
          <cell r="K8279">
            <v>2.1000000000000001E-2</v>
          </cell>
          <cell r="L8279" t="str">
            <v>KQ-03-00</v>
          </cell>
          <cell r="M8279" t="str">
            <v>Демонтаж элементов зданий и сооружений, без ед. изм.</v>
          </cell>
          <cell r="N8279">
            <v>0</v>
          </cell>
          <cell r="O8279" t="str">
            <v>KQ-03-03</v>
          </cell>
          <cell r="P8279" t="str">
            <v>Демонтаж кровельных покрытий, м2</v>
          </cell>
          <cell r="Q8279">
            <v>0</v>
          </cell>
        </row>
        <row r="8280">
          <cell r="E8280" t="str">
            <v>DW00-04-02-04</v>
          </cell>
          <cell r="F8280" t="str">
            <v>Демонтаж кровельных покрытий из сэндвич-панелей и стальных листовых материалов</v>
          </cell>
          <cell r="G8280" t="str">
            <v>Dismantling of roofing of sandwich panels and steel sheets</v>
          </cell>
        </row>
        <row r="8281">
          <cell r="E8281" t="str">
            <v>DW00-04-02-04-01</v>
          </cell>
          <cell r="F8281" t="str">
            <v>Демонтаж кровельных покрытий из сэндвич-панелей</v>
          </cell>
          <cell r="G8281" t="str">
            <v>Dismantling of roofing of sandwich panels</v>
          </cell>
          <cell r="H8281" t="str">
            <v>м2</v>
          </cell>
          <cell r="I8281" t="str">
            <v>m2</v>
          </cell>
          <cell r="J8281">
            <v>0.69799999999999995</v>
          </cell>
          <cell r="K8281">
            <v>0.17400000000000002</v>
          </cell>
          <cell r="L8281" t="str">
            <v>KQ-03-00</v>
          </cell>
          <cell r="M8281" t="str">
            <v>Демонтаж элементов зданий и сооружений, без ед. изм.</v>
          </cell>
          <cell r="N8281">
            <v>0</v>
          </cell>
          <cell r="O8281" t="str">
            <v>KQ-03-03</v>
          </cell>
          <cell r="P8281" t="str">
            <v>Демонтаж кровельных покрытий, м2</v>
          </cell>
          <cell r="Q8281">
            <v>1</v>
          </cell>
        </row>
        <row r="8282">
          <cell r="E8282" t="str">
            <v>DW00-04-02-04-02</v>
          </cell>
          <cell r="F8282" t="str">
            <v>Демонтаж кровельных покрытий из листового МК (профлиста, металлочерпица, фальцевые покрытия и т.п.)</v>
          </cell>
          <cell r="G8282" t="str">
            <v>Dismantling of roofing of sheet steel structures (corrugated sheet, metal tile, lock seam roofing, etc.)</v>
          </cell>
          <cell r="H8282" t="str">
            <v>м2</v>
          </cell>
          <cell r="I8282" t="str">
            <v>m2</v>
          </cell>
          <cell r="J8282">
            <v>0.42899999999999999</v>
          </cell>
          <cell r="K8282">
            <v>3.0000000000000001E-3</v>
          </cell>
          <cell r="L8282" t="str">
            <v>KQ-03-00</v>
          </cell>
          <cell r="M8282" t="str">
            <v>Демонтаж элементов зданий и сооружений, без ед. изм.</v>
          </cell>
          <cell r="N8282">
            <v>0</v>
          </cell>
          <cell r="O8282" t="str">
            <v>KQ-03-03</v>
          </cell>
          <cell r="P8282" t="str">
            <v>Демонтаж кровельных покрытий, м2</v>
          </cell>
          <cell r="Q8282">
            <v>1</v>
          </cell>
        </row>
        <row r="8283">
          <cell r="E8283" t="str">
            <v>DW00-04-02-05</v>
          </cell>
          <cell r="F8283" t="str">
            <v>Демонтаж элементов кровельного оснащения</v>
          </cell>
          <cell r="G8283" t="str">
            <v>Dismantling of elements of roofing equipment</v>
          </cell>
        </row>
        <row r="8284">
          <cell r="E8284" t="str">
            <v>DW00-04-02-05-01</v>
          </cell>
          <cell r="F8284" t="str">
            <v>Демонтаж перильного ограждения на кровле</v>
          </cell>
          <cell r="G8284" t="str">
            <v>Dismantling of roof railing removal</v>
          </cell>
          <cell r="H8284" t="str">
            <v>м</v>
          </cell>
          <cell r="I8284" t="str">
            <v>m</v>
          </cell>
          <cell r="J8284">
            <v>0.45</v>
          </cell>
          <cell r="K8284">
            <v>1.3000000000000001E-2</v>
          </cell>
          <cell r="L8284" t="str">
            <v>KQ-03-00</v>
          </cell>
          <cell r="M8284" t="str">
            <v>Демонтаж элементов зданий и сооружений, без ед. изм.</v>
          </cell>
          <cell r="N8284">
            <v>0</v>
          </cell>
          <cell r="O8284" t="str">
            <v>KQ-03-03</v>
          </cell>
          <cell r="P8284" t="str">
            <v>Демонтаж кровельных покрытий, м2</v>
          </cell>
          <cell r="Q8284">
            <v>0</v>
          </cell>
        </row>
        <row r="8285">
          <cell r="E8285" t="str">
            <v>DW00-04-02-05-02</v>
          </cell>
          <cell r="F8285" t="str">
            <v>Демонтаж снегозадерживающих элементов</v>
          </cell>
          <cell r="G8285" t="str">
            <v>Dismantling of snow retaining elements</v>
          </cell>
          <cell r="H8285" t="str">
            <v>м</v>
          </cell>
          <cell r="I8285" t="str">
            <v>m</v>
          </cell>
          <cell r="J8285">
            <v>0.40300000000000002</v>
          </cell>
          <cell r="K8285">
            <v>1.3000000000000001E-2</v>
          </cell>
          <cell r="L8285" t="str">
            <v>KQ-03-00</v>
          </cell>
          <cell r="M8285" t="str">
            <v>Демонтаж элементов зданий и сооружений, без ед. изм.</v>
          </cell>
          <cell r="N8285">
            <v>0</v>
          </cell>
          <cell r="O8285" t="str">
            <v>KQ-03-03</v>
          </cell>
          <cell r="P8285" t="str">
            <v>Демонтаж кровельных покрытий, м2</v>
          </cell>
          <cell r="Q8285">
            <v>0</v>
          </cell>
        </row>
        <row r="8286">
          <cell r="E8286" t="str">
            <v>DW00-04-02-06</v>
          </cell>
          <cell r="F8286" t="str">
            <v>Демонтаж ходовых дорожек на кровле</v>
          </cell>
          <cell r="G8286" t="str">
            <v>Dismantling walkways on the roof</v>
          </cell>
        </row>
        <row r="8287">
          <cell r="E8287" t="str">
            <v>DW00-04-02-06-01</v>
          </cell>
          <cell r="F8287" t="str">
            <v>Демонтаж металлических ходовых дорожек на кровле</v>
          </cell>
          <cell r="G8287" t="str">
            <v>Dismantling of steel walkways on the roof</v>
          </cell>
          <cell r="H8287" t="str">
            <v>м2</v>
          </cell>
          <cell r="I8287" t="str">
            <v>m2</v>
          </cell>
          <cell r="J8287">
            <v>0.51900000000000002</v>
          </cell>
          <cell r="K8287">
            <v>1.3000000000000001E-2</v>
          </cell>
          <cell r="L8287" t="str">
            <v>KQ-03-00</v>
          </cell>
          <cell r="M8287" t="str">
            <v>Демонтаж элементов зданий и сооружений, без ед. изм.</v>
          </cell>
          <cell r="N8287">
            <v>0</v>
          </cell>
          <cell r="O8287" t="str">
            <v>KQ-03-03</v>
          </cell>
          <cell r="P8287" t="str">
            <v>Демонтаж кровельных покрытий, м2</v>
          </cell>
          <cell r="Q8287">
            <v>0</v>
          </cell>
        </row>
        <row r="8288">
          <cell r="E8288" t="str">
            <v>DW00-04-02-06-02</v>
          </cell>
          <cell r="F8288" t="str">
            <v>Демонтаж ходовых дорожек на кровле из бетонных мелкоразмерных плит / ЦСП, включая подстилающий слой</v>
          </cell>
          <cell r="G8288" t="str">
            <v>Dismantling of walkways on the roof made of small-sized concrete slabs / cement bonded particle board, including the underlying layer</v>
          </cell>
          <cell r="H8288" t="str">
            <v>м2</v>
          </cell>
          <cell r="I8288" t="str">
            <v>m2</v>
          </cell>
          <cell r="J8288">
            <v>0.42499999999999999</v>
          </cell>
          <cell r="K8288">
            <v>1.3000000000000001E-2</v>
          </cell>
          <cell r="L8288" t="str">
            <v>KQ-03-00</v>
          </cell>
          <cell r="M8288" t="str">
            <v>Демонтаж элементов зданий и сооружений, без ед. изм.</v>
          </cell>
          <cell r="N8288">
            <v>0</v>
          </cell>
          <cell r="O8288" t="str">
            <v>KQ-03-03</v>
          </cell>
          <cell r="P8288" t="str">
            <v>Демонтаж кровельных покрытий, м2</v>
          </cell>
          <cell r="Q8288">
            <v>0</v>
          </cell>
        </row>
        <row r="8289">
          <cell r="E8289" t="str">
            <v>DW00-04-02-07</v>
          </cell>
          <cell r="F8289" t="str">
            <v>Демонтаж водосточной системы</v>
          </cell>
          <cell r="G8289" t="str">
            <v>Dismantling the guttering system</v>
          </cell>
        </row>
        <row r="8290">
          <cell r="E8290" t="str">
            <v>DW00-04-02-07-01</v>
          </cell>
          <cell r="F8290" t="str">
            <v>Демонтаж наружных водосточных труб и желобов</v>
          </cell>
          <cell r="G8290" t="str">
            <v>Dismantling of external downpipes and gutters</v>
          </cell>
          <cell r="H8290" t="str">
            <v>м</v>
          </cell>
          <cell r="I8290" t="str">
            <v>m</v>
          </cell>
          <cell r="J8290">
            <v>0.436</v>
          </cell>
          <cell r="K8290">
            <v>0.157</v>
          </cell>
          <cell r="L8290" t="str">
            <v>KQ-03-00</v>
          </cell>
          <cell r="M8290" t="str">
            <v>Демонтаж элементов зданий и сооружений, без ед. изм.</v>
          </cell>
          <cell r="N8290">
            <v>0</v>
          </cell>
          <cell r="O8290" t="str">
            <v>KQ-03-03</v>
          </cell>
          <cell r="P8290" t="str">
            <v>Демонтаж кровельных покрытий, м2</v>
          </cell>
          <cell r="Q8290">
            <v>0</v>
          </cell>
        </row>
        <row r="8291">
          <cell r="E8291" t="str">
            <v>DW00-04-02-07-02</v>
          </cell>
          <cell r="F8291" t="str">
            <v>Демонтаж водосточных воронок</v>
          </cell>
          <cell r="G8291" t="str">
            <v>Dismantling of drain outlets</v>
          </cell>
          <cell r="H8291" t="str">
            <v>шт.</v>
          </cell>
          <cell r="I8291" t="str">
            <v>pcs.</v>
          </cell>
          <cell r="J8291">
            <v>0.65600000000000003</v>
          </cell>
          <cell r="K8291">
            <v>0.156</v>
          </cell>
          <cell r="L8291" t="str">
            <v>KQ-03-00</v>
          </cell>
          <cell r="M8291" t="str">
            <v>Демонтаж элементов зданий и сооружений, без ед. изм.</v>
          </cell>
          <cell r="N8291">
            <v>0</v>
          </cell>
          <cell r="O8291" t="str">
            <v>KQ-03-03</v>
          </cell>
          <cell r="P8291" t="str">
            <v>Демонтаж кровельных покрытий, м2</v>
          </cell>
          <cell r="Q8291">
            <v>0</v>
          </cell>
        </row>
        <row r="8292">
          <cell r="E8292" t="str">
            <v>DW00-04-03</v>
          </cell>
          <cell r="F8292" t="str">
            <v>Демонтаж элементов фасада</v>
          </cell>
          <cell r="G8292" t="str">
            <v>Dismantling of facade elements</v>
          </cell>
        </row>
        <row r="8293">
          <cell r="E8293" t="str">
            <v>DW00-04-03-01</v>
          </cell>
          <cell r="F8293" t="str">
            <v>Демонтаж вентилируемых фасадов на каркасе</v>
          </cell>
          <cell r="G8293" t="str">
            <v>Dismantling of rainscreens on the frame</v>
          </cell>
        </row>
        <row r="8294">
          <cell r="E8294" t="str">
            <v>DW00-04-03-01-01</v>
          </cell>
          <cell r="F8294" t="str">
            <v>Демонтаж каркаса вентилируемого фасада с учетом утеплителя</v>
          </cell>
          <cell r="G8294" t="str">
            <v>Dismantling of the frame of a rainscreen, taking into account the insulation</v>
          </cell>
          <cell r="H8294" t="str">
            <v>т</v>
          </cell>
          <cell r="I8294" t="str">
            <v>t</v>
          </cell>
          <cell r="J8294">
            <v>0.97699999999999998</v>
          </cell>
          <cell r="K8294">
            <v>2.6000000000000002E-2</v>
          </cell>
          <cell r="L8294" t="str">
            <v>KQ-03-00</v>
          </cell>
          <cell r="M8294" t="str">
            <v>Демонтаж элементов зданий и сооружений, без ед. изм.</v>
          </cell>
          <cell r="N8294">
            <v>0</v>
          </cell>
          <cell r="O8294" t="str">
            <v>KQ-03-04</v>
          </cell>
          <cell r="P8294" t="str">
            <v>Демонтаж облицовки фасадов, м2</v>
          </cell>
          <cell r="Q8294">
            <v>0</v>
          </cell>
        </row>
        <row r="8295">
          <cell r="E8295" t="str">
            <v>DW00-04-03-02</v>
          </cell>
          <cell r="F8295" t="str">
            <v>Демонтаж облицовки фасадов</v>
          </cell>
          <cell r="G8295" t="str">
            <v>Dismantling of facade cladding</v>
          </cell>
        </row>
        <row r="8296">
          <cell r="E8296" t="str">
            <v>DW00-04-03-02-01</v>
          </cell>
          <cell r="F8296" t="str">
            <v>Демонтаж облицовки вент. фасада из металлических / композитных панелей или кассет</v>
          </cell>
          <cell r="G8296" t="str">
            <v>Dismantling of rainscreen cladding made of steel / composite panels or cassettes</v>
          </cell>
          <cell r="H8296" t="str">
            <v>м2</v>
          </cell>
          <cell r="I8296" t="str">
            <v>m2</v>
          </cell>
          <cell r="J8296">
            <v>0.82899999999999996</v>
          </cell>
          <cell r="K8296">
            <v>3.0000000000000002E-2</v>
          </cell>
          <cell r="L8296" t="str">
            <v>KQ-03-00</v>
          </cell>
          <cell r="M8296" t="str">
            <v>Демонтаж элементов зданий и сооружений, без ед. изм.</v>
          </cell>
          <cell r="N8296">
            <v>0</v>
          </cell>
          <cell r="O8296" t="str">
            <v>KQ-03-04</v>
          </cell>
          <cell r="P8296" t="str">
            <v>Демонтаж облицовки фасадов, м2</v>
          </cell>
          <cell r="Q8296">
            <v>1</v>
          </cell>
        </row>
        <row r="8297">
          <cell r="E8297" t="str">
            <v>DW00-04-03-02-02</v>
          </cell>
          <cell r="F8297" t="str">
            <v>Демонтаж облицовки вент. фасада из натурального / искуственного камня</v>
          </cell>
          <cell r="G8297" t="str">
            <v>Dismantling of rainscreen cladding made of natural / artificial stone</v>
          </cell>
          <cell r="H8297" t="str">
            <v>м2</v>
          </cell>
          <cell r="I8297" t="str">
            <v>m2</v>
          </cell>
          <cell r="J8297">
            <v>1.115</v>
          </cell>
          <cell r="K8297">
            <v>3.3000000000000002E-2</v>
          </cell>
          <cell r="L8297" t="str">
            <v>KQ-03-00</v>
          </cell>
          <cell r="M8297" t="str">
            <v>Демонтаж элементов зданий и сооружений, без ед. изм.</v>
          </cell>
          <cell r="N8297">
            <v>0</v>
          </cell>
          <cell r="O8297" t="str">
            <v>KQ-03-04</v>
          </cell>
          <cell r="P8297" t="str">
            <v>Демонтаж облицовки фасадов, м2</v>
          </cell>
          <cell r="Q8297">
            <v>1</v>
          </cell>
        </row>
        <row r="8298">
          <cell r="E8298" t="str">
            <v>DW00-04-03-02-03</v>
          </cell>
          <cell r="F8298" t="str">
            <v>Демонтаж облицовки вент. фасада из керамической / керамогранитной плитки</v>
          </cell>
          <cell r="G8298" t="str">
            <v>Dismantling of rainscreen cladding made of ceramic / ceramic granite tiles</v>
          </cell>
          <cell r="H8298" t="str">
            <v>м2</v>
          </cell>
          <cell r="I8298" t="str">
            <v>m2</v>
          </cell>
          <cell r="J8298">
            <v>0.68200000000000005</v>
          </cell>
          <cell r="K8298">
            <v>3.0000000000000002E-2</v>
          </cell>
          <cell r="L8298" t="str">
            <v>KQ-03-00</v>
          </cell>
          <cell r="M8298" t="str">
            <v>Демонтаж элементов зданий и сооружений, без ед. изм.</v>
          </cell>
          <cell r="N8298">
            <v>0</v>
          </cell>
          <cell r="O8298" t="str">
            <v>KQ-03-04</v>
          </cell>
          <cell r="P8298" t="str">
            <v>Демонтаж облицовки фасадов, м2</v>
          </cell>
          <cell r="Q8298">
            <v>1</v>
          </cell>
        </row>
        <row r="8299">
          <cell r="E8299" t="str">
            <v>DW00-04-03-02-04</v>
          </cell>
          <cell r="F8299" t="str">
            <v>Демонтаж облицовки вент. фасада из клинкерного / облицовочного кирпича</v>
          </cell>
          <cell r="G8299" t="str">
            <v>Dismantling of rainscreen cladding made of clinker/facing brick</v>
          </cell>
          <cell r="H8299" t="str">
            <v>м2</v>
          </cell>
          <cell r="I8299" t="str">
            <v>m2</v>
          </cell>
          <cell r="J8299">
            <v>1.3539999999999999</v>
          </cell>
          <cell r="K8299">
            <v>0.05</v>
          </cell>
          <cell r="L8299" t="str">
            <v>KQ-03-00</v>
          </cell>
          <cell r="M8299" t="str">
            <v>Демонтаж элементов зданий и сооружений, без ед. изм.</v>
          </cell>
          <cell r="N8299">
            <v>0</v>
          </cell>
          <cell r="O8299" t="str">
            <v>KQ-03-04</v>
          </cell>
          <cell r="P8299" t="str">
            <v>Демонтаж облицовки фасадов, м2</v>
          </cell>
          <cell r="Q8299">
            <v>1</v>
          </cell>
        </row>
        <row r="8300">
          <cell r="E8300" t="str">
            <v>DW00-04-03-02-05</v>
          </cell>
          <cell r="F8300" t="str">
            <v>Демонтаж облицовки фасада из с креплением на растворах (камень, плитка, клинкерный кирпич, штукатурка)</v>
          </cell>
          <cell r="G8300" t="str">
            <v>Dismantling of rainscreen with mortar fastening (stone, tile, clinker brick, plaster)</v>
          </cell>
          <cell r="H8300" t="str">
            <v>м2</v>
          </cell>
          <cell r="I8300" t="str">
            <v>m2</v>
          </cell>
          <cell r="J8300">
            <v>1.091</v>
          </cell>
          <cell r="K8300">
            <v>3.6999999999999998E-2</v>
          </cell>
          <cell r="L8300" t="str">
            <v>KQ-03-00</v>
          </cell>
          <cell r="M8300" t="str">
            <v>Демонтаж элементов зданий и сооружений, без ед. изм.</v>
          </cell>
          <cell r="N8300">
            <v>0</v>
          </cell>
          <cell r="O8300" t="str">
            <v>KQ-03-04</v>
          </cell>
          <cell r="P8300" t="str">
            <v>Демонтаж облицовки фасадов, м2</v>
          </cell>
          <cell r="Q8300">
            <v>1</v>
          </cell>
        </row>
        <row r="8301">
          <cell r="E8301" t="str">
            <v>DW00-04-03-03</v>
          </cell>
          <cell r="F8301" t="str">
            <v>Демонтаж стеновых покрытий из сэндвич-панелей и профлиста</v>
          </cell>
          <cell r="G8301" t="str">
            <v>Dismantling of wall covering of sandwich panels corrugated sheets</v>
          </cell>
        </row>
        <row r="8302">
          <cell r="E8302" t="str">
            <v>DW00-04-03-03-01</v>
          </cell>
          <cell r="F8302" t="str">
            <v>Демонтаж стеновых покрытий из сэндвич-панелей</v>
          </cell>
          <cell r="G8302" t="str">
            <v>Dismantling of wall covering of sandwich panels</v>
          </cell>
          <cell r="H8302" t="str">
            <v>м2</v>
          </cell>
          <cell r="I8302" t="str">
            <v>m2</v>
          </cell>
          <cell r="J8302">
            <v>0.746</v>
          </cell>
          <cell r="K8302">
            <v>0.34799999999999998</v>
          </cell>
          <cell r="L8302" t="str">
            <v>KQ-03-00</v>
          </cell>
          <cell r="M8302" t="str">
            <v>Демонтаж элементов зданий и сооружений, без ед. изм.</v>
          </cell>
          <cell r="N8302">
            <v>0</v>
          </cell>
          <cell r="O8302" t="str">
            <v>KQ-03-04</v>
          </cell>
          <cell r="P8302" t="str">
            <v>Демонтаж облицовки фасадов, м2</v>
          </cell>
          <cell r="Q8302">
            <v>1</v>
          </cell>
        </row>
        <row r="8303">
          <cell r="E8303" t="str">
            <v>DW00-04-03-03-02</v>
          </cell>
          <cell r="F8303" t="str">
            <v>Демонтаж стеновых покрытий из профлиста</v>
          </cell>
          <cell r="G8303" t="str">
            <v>Dismantling of wall covering of corrugated sheets</v>
          </cell>
          <cell r="H8303" t="str">
            <v>м2</v>
          </cell>
          <cell r="I8303" t="str">
            <v>m2</v>
          </cell>
          <cell r="J8303">
            <v>0.69</v>
          </cell>
          <cell r="K8303">
            <v>0.32300000000000001</v>
          </cell>
          <cell r="L8303" t="str">
            <v>KQ-03-00</v>
          </cell>
          <cell r="M8303" t="str">
            <v>Демонтаж элементов зданий и сооружений, без ед. изм.</v>
          </cell>
          <cell r="N8303">
            <v>0</v>
          </cell>
          <cell r="O8303" t="str">
            <v>KQ-03-04</v>
          </cell>
          <cell r="P8303" t="str">
            <v>Демонтаж облицовки фасадов, м2</v>
          </cell>
          <cell r="Q8303">
            <v>1</v>
          </cell>
        </row>
        <row r="8304">
          <cell r="E8304" t="str">
            <v>DW00-04-03-04</v>
          </cell>
          <cell r="F8304" t="str">
            <v>Демонтаж архитектурных элементов фасада</v>
          </cell>
          <cell r="G8304" t="str">
            <v>Dismantling of facade architectural elements</v>
          </cell>
        </row>
        <row r="8305">
          <cell r="E8305" t="str">
            <v>DW00-04-03-04-01</v>
          </cell>
          <cell r="F8305" t="str">
            <v>Демонтаж вывескок, указателей, элементы наружного дизайна и т.п.</v>
          </cell>
          <cell r="G8305" t="str">
            <v>Dismantling of signboards, signs, outdoor design elements, etc.</v>
          </cell>
          <cell r="H8305" t="str">
            <v>м2</v>
          </cell>
          <cell r="I8305" t="str">
            <v>m2</v>
          </cell>
          <cell r="J8305">
            <v>1.9</v>
          </cell>
          <cell r="K8305">
            <v>0.17499999999999999</v>
          </cell>
          <cell r="L8305" t="str">
            <v>KQ-03-00</v>
          </cell>
          <cell r="M8305" t="str">
            <v>Демонтаж элементов зданий и сооружений, без ед. изм.</v>
          </cell>
          <cell r="N8305">
            <v>0</v>
          </cell>
          <cell r="O8305" t="str">
            <v>KQ-03-04</v>
          </cell>
          <cell r="P8305" t="str">
            <v>Демонтаж облицовки фасадов, м2</v>
          </cell>
          <cell r="Q8305">
            <v>0</v>
          </cell>
        </row>
        <row r="8306">
          <cell r="E8306" t="str">
            <v>DW00-04-03-04-02</v>
          </cell>
          <cell r="F8306" t="str">
            <v>Демонтаж выносных козырьков</v>
          </cell>
          <cell r="G8306" t="str">
            <v>Dismantling of canopies</v>
          </cell>
          <cell r="H8306" t="str">
            <v>м2</v>
          </cell>
          <cell r="I8306" t="str">
            <v>m2</v>
          </cell>
          <cell r="J8306">
            <v>2.54</v>
          </cell>
          <cell r="K8306">
            <v>0.28000000000000003</v>
          </cell>
          <cell r="L8306" t="str">
            <v>KQ-03-00</v>
          </cell>
          <cell r="M8306" t="str">
            <v>Демонтаж элементов зданий и сооружений, без ед. изм.</v>
          </cell>
          <cell r="N8306">
            <v>0</v>
          </cell>
          <cell r="O8306" t="str">
            <v>KQ-03-04</v>
          </cell>
          <cell r="P8306" t="str">
            <v>Демонтаж облицовки фасадов, м2</v>
          </cell>
          <cell r="Q8306">
            <v>0</v>
          </cell>
        </row>
        <row r="8307">
          <cell r="E8307" t="str">
            <v>DW00-04-04</v>
          </cell>
          <cell r="F8307" t="str">
            <v>Демонтаж элементов заполнения проемов зданий и сооружений</v>
          </cell>
          <cell r="G8307" t="str">
            <v>Dismantling of elements for filling openings in buildings and structures</v>
          </cell>
        </row>
        <row r="8308">
          <cell r="E8308" t="str">
            <v>DW00-04-04-01</v>
          </cell>
          <cell r="F8308" t="str">
            <v>Демонтаж дверей</v>
          </cell>
          <cell r="G8308" t="str">
            <v>Dismantling of doors</v>
          </cell>
        </row>
        <row r="8309">
          <cell r="E8309" t="str">
            <v>DW00-04-04-01-01</v>
          </cell>
          <cell r="F8309" t="str">
            <v>Демонтаж стальных пулестойких дверей</v>
          </cell>
          <cell r="G8309" t="str">
            <v>Dismantling of steel doors</v>
          </cell>
          <cell r="H8309" t="str">
            <v>м2</v>
          </cell>
          <cell r="I8309" t="str">
            <v>m2</v>
          </cell>
          <cell r="J8309">
            <v>1.0489999999999999</v>
          </cell>
          <cell r="K8309">
            <v>6.0999999999999999E-2</v>
          </cell>
          <cell r="L8309" t="str">
            <v>KQ-03-00</v>
          </cell>
          <cell r="M8309" t="str">
            <v>Демонтаж элементов зданий и сооружений, без ед. изм.</v>
          </cell>
          <cell r="N8309">
            <v>0</v>
          </cell>
          <cell r="O8309" t="str">
            <v>KQ-03-06</v>
          </cell>
          <cell r="P8309" t="str">
            <v>Демонтаж элементов заполнения проемов зданий и сооружений, м2</v>
          </cell>
          <cell r="Q8309">
            <v>1</v>
          </cell>
        </row>
        <row r="8310">
          <cell r="E8310" t="str">
            <v>DW00-04-04-01-02</v>
          </cell>
          <cell r="F8310" t="str">
            <v>Демонтаж стекляных, деревянных или металлопластиковых дверей</v>
          </cell>
          <cell r="G8310" t="str">
            <v>Dismantling of glass, wooden or metal-plastic doors</v>
          </cell>
          <cell r="H8310" t="str">
            <v>м2</v>
          </cell>
          <cell r="I8310" t="str">
            <v>m2</v>
          </cell>
          <cell r="J8310">
            <v>0.85799999999999998</v>
          </cell>
          <cell r="K8310">
            <v>6.0999999999999999E-2</v>
          </cell>
          <cell r="L8310" t="str">
            <v>KQ-03-00</v>
          </cell>
          <cell r="M8310" t="str">
            <v>Демонтаж элементов зданий и сооружений, без ед. изм.</v>
          </cell>
          <cell r="N8310">
            <v>0</v>
          </cell>
          <cell r="O8310" t="str">
            <v>KQ-03-06</v>
          </cell>
          <cell r="P8310" t="str">
            <v>Демонтаж элементов заполнения проемов зданий и сооружений, м2</v>
          </cell>
          <cell r="Q8310">
            <v>1</v>
          </cell>
        </row>
        <row r="8311">
          <cell r="E8311" t="str">
            <v>DW00-04-04-01-03</v>
          </cell>
          <cell r="F8311" t="str">
            <v>Демонтаж стальных непулестойких дверей</v>
          </cell>
          <cell r="G8311" t="str">
            <v>Dismantling of steel non-bulletproof doors</v>
          </cell>
          <cell r="H8311" t="str">
            <v>м2</v>
          </cell>
          <cell r="I8311" t="str">
            <v>m2</v>
          </cell>
          <cell r="J8311">
            <v>0.92200000000000004</v>
          </cell>
          <cell r="K8311">
            <v>6.0999999999999999E-2</v>
          </cell>
          <cell r="L8311" t="str">
            <v>KQ-03-00</v>
          </cell>
          <cell r="M8311" t="str">
            <v>Демонтаж элементов зданий и сооружений, без ед. изм.</v>
          </cell>
          <cell r="N8311">
            <v>0</v>
          </cell>
          <cell r="O8311" t="str">
            <v>KQ-03-06</v>
          </cell>
          <cell r="P8311" t="str">
            <v>Демонтаж элементов заполнения проемов зданий и сооружений, м2</v>
          </cell>
          <cell r="Q8311">
            <v>1</v>
          </cell>
        </row>
        <row r="8312">
          <cell r="E8312" t="str">
            <v>DW00-04-04-02</v>
          </cell>
          <cell r="F8312" t="str">
            <v>Демонтаж окон и витражей</v>
          </cell>
          <cell r="G8312" t="str">
            <v>Dismantling of windows and stained-glass windows</v>
          </cell>
        </row>
        <row r="8313">
          <cell r="E8313" t="str">
            <v>DW00-04-04-02-01</v>
          </cell>
          <cell r="F8313" t="str">
            <v>Демонтаж витражей</v>
          </cell>
          <cell r="G8313" t="str">
            <v>Dismantling of stained glass windows</v>
          </cell>
          <cell r="H8313" t="str">
            <v>м2</v>
          </cell>
          <cell r="I8313" t="str">
            <v>m2</v>
          </cell>
          <cell r="J8313">
            <v>0.98799999999999999</v>
          </cell>
          <cell r="K8313">
            <v>2.1000000000000001E-2</v>
          </cell>
          <cell r="L8313" t="str">
            <v>KQ-03-00</v>
          </cell>
          <cell r="M8313" t="str">
            <v>Демонтаж элементов зданий и сооружений, без ед. изм.</v>
          </cell>
          <cell r="N8313">
            <v>0</v>
          </cell>
          <cell r="O8313" t="str">
            <v>KQ-03-06</v>
          </cell>
          <cell r="P8313" t="str">
            <v>Демонтаж элементов заполнения проемов зданий и сооружений, м2</v>
          </cell>
          <cell r="Q8313">
            <v>1</v>
          </cell>
        </row>
        <row r="8314">
          <cell r="E8314" t="str">
            <v>DW00-04-04-02-02</v>
          </cell>
          <cell r="F8314" t="str">
            <v>Демонтаж взрыво- и пулестойких окон</v>
          </cell>
          <cell r="G8314" t="str">
            <v>Dismantling of explosion and bulletproof windows</v>
          </cell>
          <cell r="H8314" t="str">
            <v>м2</v>
          </cell>
          <cell r="I8314" t="str">
            <v>m2</v>
          </cell>
          <cell r="J8314">
            <v>1.3219999999999998</v>
          </cell>
          <cell r="K8314">
            <v>2.3E-2</v>
          </cell>
          <cell r="L8314" t="str">
            <v>KQ-03-00</v>
          </cell>
          <cell r="M8314" t="str">
            <v>Демонтаж элементов зданий и сооружений, без ед. изм.</v>
          </cell>
          <cell r="N8314">
            <v>0</v>
          </cell>
          <cell r="O8314" t="str">
            <v>KQ-03-06</v>
          </cell>
          <cell r="P8314" t="str">
            <v>Демонтаж элементов заполнения проемов зданий и сооружений, м2</v>
          </cell>
          <cell r="Q8314">
            <v>1</v>
          </cell>
        </row>
        <row r="8315">
          <cell r="E8315" t="str">
            <v>DW00-04-04-02-03</v>
          </cell>
          <cell r="F8315" t="str">
            <v>Демонтаж металлопластиковых / деревянных окон</v>
          </cell>
          <cell r="G8315" t="str">
            <v>Dismantling of metal-plastic / wooden windows</v>
          </cell>
          <cell r="H8315" t="str">
            <v>м2</v>
          </cell>
          <cell r="I8315" t="str">
            <v>m2</v>
          </cell>
          <cell r="J8315">
            <v>0.82</v>
          </cell>
          <cell r="K8315">
            <v>2.2000000000000002E-2</v>
          </cell>
          <cell r="L8315" t="str">
            <v>KQ-03-00</v>
          </cell>
          <cell r="M8315" t="str">
            <v>Демонтаж элементов зданий и сооружений, без ед. изм.</v>
          </cell>
          <cell r="N8315">
            <v>0</v>
          </cell>
          <cell r="O8315" t="str">
            <v>KQ-03-06</v>
          </cell>
          <cell r="P8315" t="str">
            <v>Демонтаж элементов заполнения проемов зданий и сооружений, м2</v>
          </cell>
          <cell r="Q8315">
            <v>1</v>
          </cell>
        </row>
        <row r="8316">
          <cell r="E8316" t="str">
            <v>DW00-04-04-03</v>
          </cell>
          <cell r="F8316" t="str">
            <v>Демонтаж ворот</v>
          </cell>
          <cell r="G8316" t="str">
            <v>Dismantling of gate</v>
          </cell>
        </row>
        <row r="8317">
          <cell r="E8317" t="str">
            <v>DW00-04-04-03-01</v>
          </cell>
          <cell r="F8317" t="str">
            <v>Демонтаж распашных ворот</v>
          </cell>
          <cell r="G8317" t="str">
            <v>Dismantling of swing gates</v>
          </cell>
          <cell r="H8317" t="str">
            <v>м2</v>
          </cell>
          <cell r="I8317" t="str">
            <v>m2</v>
          </cell>
          <cell r="J8317">
            <v>0.86899999999999999</v>
          </cell>
          <cell r="K8317">
            <v>0.10600000000000001</v>
          </cell>
          <cell r="L8317" t="str">
            <v>KQ-03-00</v>
          </cell>
          <cell r="M8317" t="str">
            <v>Демонтаж элементов зданий и сооружений, без ед. изм.</v>
          </cell>
          <cell r="N8317">
            <v>0</v>
          </cell>
          <cell r="O8317" t="str">
            <v>KQ-03-06</v>
          </cell>
          <cell r="P8317" t="str">
            <v>Демонтаж элементов заполнения проемов зданий и сооружений, м2</v>
          </cell>
          <cell r="Q8317">
            <v>1</v>
          </cell>
        </row>
        <row r="8318">
          <cell r="E8318" t="str">
            <v>DW00-04-04-03-02</v>
          </cell>
          <cell r="F8318" t="str">
            <v>Демонтаж откратных ворот</v>
          </cell>
          <cell r="G8318" t="str">
            <v>Dismantling of sliding gates</v>
          </cell>
          <cell r="H8318" t="str">
            <v>м2</v>
          </cell>
          <cell r="I8318" t="str">
            <v>m2</v>
          </cell>
          <cell r="J8318">
            <v>0.90500000000000003</v>
          </cell>
          <cell r="K8318">
            <v>0.10600000000000001</v>
          </cell>
          <cell r="L8318" t="str">
            <v>KQ-03-00</v>
          </cell>
          <cell r="M8318" t="str">
            <v>Демонтаж элементов зданий и сооружений, без ед. изм.</v>
          </cell>
          <cell r="N8318">
            <v>0</v>
          </cell>
          <cell r="O8318" t="str">
            <v>KQ-03-06</v>
          </cell>
          <cell r="P8318" t="str">
            <v>Демонтаж элементов заполнения проемов зданий и сооружений, м2</v>
          </cell>
          <cell r="Q8318">
            <v>1</v>
          </cell>
        </row>
        <row r="8319">
          <cell r="E8319" t="str">
            <v>DW00-04-04-03-03</v>
          </cell>
          <cell r="F8319" t="str">
            <v>Демонтаж подъемно-секционных ворот</v>
          </cell>
          <cell r="G8319" t="str">
            <v>Dismantling of lift folding gates</v>
          </cell>
          <cell r="H8319" t="str">
            <v>м2</v>
          </cell>
          <cell r="I8319" t="str">
            <v>m2</v>
          </cell>
          <cell r="J8319">
            <v>0.94699999999999995</v>
          </cell>
          <cell r="K8319">
            <v>0.11399999999999999</v>
          </cell>
          <cell r="L8319" t="str">
            <v>KQ-03-00</v>
          </cell>
          <cell r="M8319" t="str">
            <v>Демонтаж элементов зданий и сооружений, без ед. изм.</v>
          </cell>
          <cell r="N8319">
            <v>0</v>
          </cell>
          <cell r="O8319" t="str">
            <v>KQ-03-06</v>
          </cell>
          <cell r="P8319" t="str">
            <v>Демонтаж элементов заполнения проемов зданий и сооружений, м2</v>
          </cell>
          <cell r="Q8319">
            <v>1</v>
          </cell>
        </row>
        <row r="8320">
          <cell r="E8320" t="str">
            <v>DW00-04-04-04</v>
          </cell>
          <cell r="F8320" t="str">
            <v>Демонтаж оконного и дверного оснащения</v>
          </cell>
          <cell r="G8320" t="str">
            <v>Dismantling window and door fittings</v>
          </cell>
        </row>
        <row r="8321">
          <cell r="E8321" t="str">
            <v>DW00-04-04-04-01</v>
          </cell>
          <cell r="F8321" t="str">
            <v>Демонтаж подоконников</v>
          </cell>
          <cell r="G8321" t="str">
            <v>Dismantling of window sills</v>
          </cell>
          <cell r="H8321" t="str">
            <v>м</v>
          </cell>
          <cell r="I8321" t="str">
            <v>m</v>
          </cell>
          <cell r="J8321">
            <v>0.20300000000000001</v>
          </cell>
          <cell r="K8321">
            <v>2.3E-2</v>
          </cell>
          <cell r="L8321" t="str">
            <v>KQ-03-00</v>
          </cell>
          <cell r="M8321" t="str">
            <v>Демонтаж элементов зданий и сооружений, без ед. изм.</v>
          </cell>
          <cell r="N8321">
            <v>0</v>
          </cell>
          <cell r="O8321" t="str">
            <v>KQ-03-06</v>
          </cell>
          <cell r="P8321" t="str">
            <v>Демонтаж элементов заполнения проемов зданий и сооружений, м2</v>
          </cell>
          <cell r="Q8321">
            <v>0</v>
          </cell>
        </row>
        <row r="8322">
          <cell r="E8322" t="str">
            <v>DW00-05</v>
          </cell>
          <cell r="F8322" t="str">
            <v>Демонтаж отделки, мебели и элементов интерьера</v>
          </cell>
          <cell r="G8322" t="str">
            <v>Dismantling of decoration, furniture and interior elements</v>
          </cell>
        </row>
        <row r="8323">
          <cell r="E8323" t="str">
            <v>DW00-05-01</v>
          </cell>
          <cell r="F8323" t="str">
            <v>Демонтаж черновой отделки</v>
          </cell>
          <cell r="G8323" t="str">
            <v>Dismantling rough finish</v>
          </cell>
        </row>
        <row r="8324">
          <cell r="E8324" t="str">
            <v>DW00-05-01-01</v>
          </cell>
          <cell r="F8324" t="str">
            <v>Демонтаж черновой отделки пола</v>
          </cell>
          <cell r="G8324" t="str">
            <v>Dismantling rough floor finish</v>
          </cell>
        </row>
        <row r="8325">
          <cell r="E8325" t="str">
            <v>DW00-05-01-01-01</v>
          </cell>
          <cell r="F8325" t="str">
            <v>Демонтаж стяжки армированной арматурой / арматурной сеткой</v>
          </cell>
          <cell r="G8325" t="str">
            <v>Dismantling of the screed with reinforced reinforcement / reinforcing mesh</v>
          </cell>
          <cell r="H8325" t="str">
            <v>м2</v>
          </cell>
          <cell r="I8325" t="str">
            <v>m2</v>
          </cell>
          <cell r="J8325">
            <v>0.81599999999999995</v>
          </cell>
          <cell r="K8325">
            <v>7.2000000000000008E-2</v>
          </cell>
          <cell r="L8325" t="str">
            <v>KQ-03-00</v>
          </cell>
          <cell r="M8325" t="str">
            <v>Демонтаж элементов зданий и сооружений, без ед. изм.</v>
          </cell>
          <cell r="N8325">
            <v>0</v>
          </cell>
          <cell r="O8325" t="str">
            <v>KQ-03-08</v>
          </cell>
          <cell r="P8325" t="str">
            <v>Демонтаж черновой отделки, м2</v>
          </cell>
          <cell r="Q8325">
            <v>1</v>
          </cell>
        </row>
        <row r="8326">
          <cell r="E8326" t="str">
            <v>DW00-05-01-01-02</v>
          </cell>
          <cell r="F8326" t="str">
            <v>Демонтаж стяжки не армированной</v>
          </cell>
          <cell r="G8326" t="str">
            <v>Dismantling of the screed not reinforced</v>
          </cell>
          <cell r="H8326" t="str">
            <v>м2</v>
          </cell>
          <cell r="I8326" t="str">
            <v>m2</v>
          </cell>
          <cell r="J8326">
            <v>0.63600000000000001</v>
          </cell>
          <cell r="K8326">
            <v>7.2000000000000008E-2</v>
          </cell>
          <cell r="L8326" t="str">
            <v>KQ-03-00</v>
          </cell>
          <cell r="M8326" t="str">
            <v>Демонтаж элементов зданий и сооружений, без ед. изм.</v>
          </cell>
          <cell r="N8326">
            <v>0</v>
          </cell>
          <cell r="O8326" t="str">
            <v>KQ-03-08</v>
          </cell>
          <cell r="P8326" t="str">
            <v>Демонтаж черновой отделки, м2</v>
          </cell>
          <cell r="Q8326">
            <v>1</v>
          </cell>
        </row>
        <row r="8327">
          <cell r="E8327" t="str">
            <v>DW00-05-01-01-03</v>
          </cell>
          <cell r="F8327" t="str">
            <v>Демонтаж каркаса фальшпола</v>
          </cell>
          <cell r="G8327" t="str">
            <v>Dismantling of the raised floor</v>
          </cell>
          <cell r="H8327" t="str">
            <v>м2</v>
          </cell>
          <cell r="I8327" t="str">
            <v>m2</v>
          </cell>
          <cell r="J8327">
            <v>1.296</v>
          </cell>
          <cell r="K8327">
            <v>0.12000000000000001</v>
          </cell>
          <cell r="L8327" t="str">
            <v>KQ-03-00</v>
          </cell>
          <cell r="M8327" t="str">
            <v>Демонтаж элементов зданий и сооружений, без ед. изм.</v>
          </cell>
          <cell r="N8327">
            <v>0</v>
          </cell>
          <cell r="O8327" t="str">
            <v>KQ-03-08</v>
          </cell>
          <cell r="P8327" t="str">
            <v>Демонтаж черновой отделки, м2</v>
          </cell>
          <cell r="Q8327">
            <v>1</v>
          </cell>
        </row>
        <row r="8328">
          <cell r="E8328" t="str">
            <v>DW00-05-01-02</v>
          </cell>
          <cell r="F8328" t="str">
            <v>Демонтаж черновой отделки стен</v>
          </cell>
          <cell r="G8328" t="str">
            <v>Dismantling of rough wall finish</v>
          </cell>
        </row>
        <row r="8329">
          <cell r="E8329" t="str">
            <v>DW00-05-01-02-01</v>
          </cell>
          <cell r="F8329" t="str">
            <v>Демонтаж штукатурки стен</v>
          </cell>
          <cell r="G8329" t="str">
            <v>Dismantling of wall plaster</v>
          </cell>
          <cell r="H8329" t="str">
            <v>м2</v>
          </cell>
          <cell r="I8329" t="str">
            <v>m2</v>
          </cell>
          <cell r="J8329">
            <v>0.61199999999999999</v>
          </cell>
          <cell r="K8329">
            <v>4.8000000000000001E-2</v>
          </cell>
          <cell r="L8329" t="str">
            <v>KQ-03-00</v>
          </cell>
          <cell r="M8329" t="str">
            <v>Демонтаж элементов зданий и сооружений, без ед. изм.</v>
          </cell>
          <cell r="N8329">
            <v>0</v>
          </cell>
          <cell r="O8329" t="str">
            <v>KQ-03-08</v>
          </cell>
          <cell r="P8329" t="str">
            <v>Демонтаж черновой отделки, м2</v>
          </cell>
          <cell r="Q8329">
            <v>1</v>
          </cell>
        </row>
        <row r="8330">
          <cell r="E8330" t="str">
            <v>DW00-05-01-02-02</v>
          </cell>
          <cell r="F8330" t="str">
            <v>Демонтаж стеновых покрытий из ГКЛ / МДФ / HPL, без демонтажа каркаса</v>
          </cell>
          <cell r="G8330" t="str">
            <v>Dismantling of wall covering of GKL / MDF / HPL, without dismantling the frame</v>
          </cell>
          <cell r="H8330" t="str">
            <v>м2</v>
          </cell>
          <cell r="J8330">
            <v>0</v>
          </cell>
          <cell r="K8330">
            <v>0</v>
          </cell>
          <cell r="L8330" t="str">
            <v>KQ-03-00</v>
          </cell>
          <cell r="M8330" t="str">
            <v>Демонтаж элементов зданий и сооружений, без ед. изм.</v>
          </cell>
          <cell r="N8330">
            <v>0</v>
          </cell>
          <cell r="O8330" t="str">
            <v>KQ-03-08</v>
          </cell>
          <cell r="P8330" t="str">
            <v>Демонтаж черновой отделки, м2</v>
          </cell>
          <cell r="Q8330">
            <v>1</v>
          </cell>
        </row>
        <row r="8331">
          <cell r="E8331" t="str">
            <v>DW00-05-02</v>
          </cell>
          <cell r="F8331" t="str">
            <v>Демонтаж чистовой отделки</v>
          </cell>
          <cell r="G8331" t="str">
            <v>Dismantling of final finish</v>
          </cell>
        </row>
        <row r="8332">
          <cell r="E8332" t="str">
            <v>DW00-05-02-01</v>
          </cell>
          <cell r="F8332" t="str">
            <v>Демонтаж чистовой отделки полов</v>
          </cell>
          <cell r="G8332" t="str">
            <v>Dismantling of final floor finish</v>
          </cell>
        </row>
        <row r="8333">
          <cell r="E8333" t="str">
            <v>DW00-05-02-01-01</v>
          </cell>
          <cell r="F8333" t="str">
            <v>Демонтаж покрытия пола из керамической или керамогранитной плитки</v>
          </cell>
          <cell r="G8333" t="str">
            <v>Dismantling of floor covering of ceramic or ceramic granite tiles</v>
          </cell>
          <cell r="H8333" t="str">
            <v>м2</v>
          </cell>
          <cell r="I8333" t="str">
            <v>m2</v>
          </cell>
          <cell r="J8333">
            <v>0.79200000000000004</v>
          </cell>
          <cell r="K8333">
            <v>4.8000000000000001E-2</v>
          </cell>
          <cell r="L8333" t="str">
            <v>KQ-03-00</v>
          </cell>
          <cell r="M8333" t="str">
            <v>Демонтаж элементов зданий и сооружений, без ед. изм.</v>
          </cell>
          <cell r="N8333">
            <v>0</v>
          </cell>
          <cell r="O8333" t="str">
            <v>KQ-03-09</v>
          </cell>
          <cell r="P8333" t="str">
            <v>Демонтаж чистовой отделки, м2</v>
          </cell>
          <cell r="Q8333">
            <v>1</v>
          </cell>
        </row>
        <row r="8334">
          <cell r="E8334" t="str">
            <v>DW00-05-02-01-02</v>
          </cell>
          <cell r="F8334" t="str">
            <v>Демонтаж покрытия пола из линолеума или ковролина</v>
          </cell>
          <cell r="G8334" t="str">
            <v>Dismantling of floor covering of linoleum or carpet</v>
          </cell>
          <cell r="H8334" t="str">
            <v>м2</v>
          </cell>
          <cell r="I8334" t="str">
            <v>m2</v>
          </cell>
          <cell r="J8334">
            <v>0.17399999999999999</v>
          </cell>
          <cell r="K8334">
            <v>2.4E-2</v>
          </cell>
          <cell r="L8334" t="str">
            <v>KQ-03-00</v>
          </cell>
          <cell r="M8334" t="str">
            <v>Демонтаж элементов зданий и сооружений, без ед. изм.</v>
          </cell>
          <cell r="N8334">
            <v>0</v>
          </cell>
          <cell r="O8334" t="str">
            <v>KQ-03-09</v>
          </cell>
          <cell r="P8334" t="str">
            <v>Демонтаж чистовой отделки, м2</v>
          </cell>
          <cell r="Q8334">
            <v>1</v>
          </cell>
        </row>
        <row r="8335">
          <cell r="E8335" t="str">
            <v>DW00-05-02-01-03</v>
          </cell>
          <cell r="F8335" t="str">
            <v>Демонтаж покрытия пола из ламината или паркета</v>
          </cell>
          <cell r="G8335" t="str">
            <v>Dismantling of floor covering of laminate or parquet</v>
          </cell>
          <cell r="H8335" t="str">
            <v>м2</v>
          </cell>
          <cell r="I8335" t="str">
            <v>m2</v>
          </cell>
          <cell r="J8335">
            <v>0.27600000000000002</v>
          </cell>
          <cell r="K8335">
            <v>3.0000000000000002E-2</v>
          </cell>
          <cell r="L8335" t="str">
            <v>KQ-03-00</v>
          </cell>
          <cell r="M8335" t="str">
            <v>Демонтаж элементов зданий и сооружений, без ед. изм.</v>
          </cell>
          <cell r="N8335">
            <v>0</v>
          </cell>
          <cell r="O8335" t="str">
            <v>KQ-03-09</v>
          </cell>
          <cell r="P8335" t="str">
            <v>Демонтаж чистовой отделки, м2</v>
          </cell>
          <cell r="Q8335">
            <v>1</v>
          </cell>
        </row>
        <row r="8336">
          <cell r="E8336" t="str">
            <v>DW00-05-02-02</v>
          </cell>
          <cell r="F8336" t="str">
            <v>Демонтаж чистовой отделки стен</v>
          </cell>
          <cell r="G8336" t="str">
            <v>Dismantling of final wall finishing</v>
          </cell>
        </row>
        <row r="8337">
          <cell r="E8337" t="str">
            <v>DW00-05-02-02-01</v>
          </cell>
          <cell r="F8337" t="str">
            <v>Демонтаж покрытия стен из керамической или керамогранитной плитки</v>
          </cell>
          <cell r="G8337" t="str">
            <v>Dismantling of wall coverings from ceramic or ceramic granite tiles</v>
          </cell>
          <cell r="H8337" t="str">
            <v>м2</v>
          </cell>
          <cell r="I8337" t="str">
            <v>m2</v>
          </cell>
          <cell r="J8337">
            <v>0.86399999999999999</v>
          </cell>
          <cell r="K8337">
            <v>4.8000000000000001E-2</v>
          </cell>
          <cell r="L8337" t="str">
            <v>KQ-03-00</v>
          </cell>
          <cell r="M8337" t="str">
            <v>Демонтаж элементов зданий и сооружений, без ед. изм.</v>
          </cell>
          <cell r="N8337">
            <v>0</v>
          </cell>
          <cell r="O8337" t="str">
            <v>KQ-03-09</v>
          </cell>
          <cell r="P8337" t="str">
            <v>Демонтаж чистовой отделки, м2</v>
          </cell>
          <cell r="Q8337">
            <v>1</v>
          </cell>
        </row>
        <row r="8338">
          <cell r="E8338" t="str">
            <v>DW00-05-02-03</v>
          </cell>
          <cell r="F8338" t="str">
            <v>Демонтаж чистовой отделки потолков</v>
          </cell>
          <cell r="G8338" t="str">
            <v>Dismantling of final ceiling finish</v>
          </cell>
        </row>
        <row r="8339">
          <cell r="E8339" t="str">
            <v>DW00-05-02-03-01</v>
          </cell>
          <cell r="F8339" t="str">
            <v>Демонтаж модульного или кассетного подвесного потолка (армстронг, грильято, перфотен и т.п.), включая каркас / подсистему</v>
          </cell>
          <cell r="G8339" t="str">
            <v>Dismantling of a modular or cassette suspended ceiling (armstrong, grilyato, perfoten, etc.), including frame / subsystem</v>
          </cell>
          <cell r="H8339" t="str">
            <v>м2</v>
          </cell>
          <cell r="I8339" t="str">
            <v>m2</v>
          </cell>
          <cell r="J8339">
            <v>0.28599999999999998</v>
          </cell>
          <cell r="K8339">
            <v>3.0000000000000002E-2</v>
          </cell>
          <cell r="L8339" t="str">
            <v>KQ-03-00</v>
          </cell>
          <cell r="M8339" t="str">
            <v>Демонтаж элементов зданий и сооружений, без ед. изм.</v>
          </cell>
          <cell r="N8339">
            <v>0</v>
          </cell>
          <cell r="O8339" t="str">
            <v>KQ-03-09</v>
          </cell>
          <cell r="P8339" t="str">
            <v>Демонтаж чистовой отделки, м2</v>
          </cell>
          <cell r="Q8339">
            <v>1</v>
          </cell>
        </row>
        <row r="8340">
          <cell r="E8340" t="str">
            <v>DW00-05-02-03-02</v>
          </cell>
          <cell r="F8340" t="str">
            <v>Демонтаж подвесного потолка ГКЛ, включая каркас / подсистему</v>
          </cell>
          <cell r="G8340" t="str">
            <v>Dismantling of suspended ceiling of gypsum boards, including frame / subsystem</v>
          </cell>
          <cell r="H8340" t="str">
            <v>м2</v>
          </cell>
          <cell r="I8340" t="str">
            <v>m2</v>
          </cell>
          <cell r="J8340">
            <v>0.54</v>
          </cell>
          <cell r="K8340">
            <v>3.0000000000000002E-2</v>
          </cell>
          <cell r="L8340" t="str">
            <v>KQ-03-00</v>
          </cell>
          <cell r="M8340" t="str">
            <v>Демонтаж элементов зданий и сооружений, без ед. изм.</v>
          </cell>
          <cell r="N8340">
            <v>0</v>
          </cell>
          <cell r="O8340" t="str">
            <v>KQ-03-09</v>
          </cell>
          <cell r="P8340" t="str">
            <v>Демонтаж чистовой отделки, м2</v>
          </cell>
          <cell r="Q8340">
            <v>1</v>
          </cell>
        </row>
        <row r="8341">
          <cell r="E8341" t="str">
            <v>DW00-05-02-03-03</v>
          </cell>
          <cell r="F8341" t="str">
            <v>Демонтаж натяжного потолка, включая каркас / подсистему</v>
          </cell>
          <cell r="G8341" t="str">
            <v>Dismantling of stretch ceiling including frame / subsystem</v>
          </cell>
          <cell r="H8341" t="str">
            <v>м2</v>
          </cell>
          <cell r="I8341" t="str">
            <v>m2</v>
          </cell>
          <cell r="J8341">
            <v>0.14899999999999999</v>
          </cell>
          <cell r="K8341">
            <v>1.8000000000000002E-2</v>
          </cell>
          <cell r="L8341" t="str">
            <v>KQ-03-00</v>
          </cell>
          <cell r="M8341" t="str">
            <v>Демонтаж элементов зданий и сооружений, без ед. изм.</v>
          </cell>
          <cell r="N8341">
            <v>0</v>
          </cell>
          <cell r="O8341" t="str">
            <v>KQ-03-09</v>
          </cell>
          <cell r="P8341" t="str">
            <v>Демонтаж чистовой отделки, м2</v>
          </cell>
          <cell r="Q8341">
            <v>1</v>
          </cell>
        </row>
        <row r="8342">
          <cell r="E8342" t="str">
            <v>DW00-05-03</v>
          </cell>
          <cell r="F8342" t="str">
            <v>Демонтаж мебели</v>
          </cell>
          <cell r="G8342" t="str">
            <v>Dismantling of furniture</v>
          </cell>
        </row>
        <row r="8343">
          <cell r="E8343" t="str">
            <v>DW00-05-03-01</v>
          </cell>
          <cell r="F8343" t="str">
            <v>Демонтаж монтируемой мебели</v>
          </cell>
          <cell r="G8343" t="str">
            <v>Dismantling of assembled furniture</v>
          </cell>
        </row>
        <row r="8344">
          <cell r="E8344" t="str">
            <v>DW00-05-04</v>
          </cell>
          <cell r="F8344" t="str">
            <v>Демонтаж элементов интерьера</v>
          </cell>
          <cell r="G8344" t="str">
            <v>Dismantling of interior elements</v>
          </cell>
        </row>
        <row r="8345">
          <cell r="E8345" t="str">
            <v>DW00-05-04-01</v>
          </cell>
          <cell r="F8345" t="str">
            <v>Демонтаж элементов интерьера</v>
          </cell>
          <cell r="G8345" t="str">
            <v>Dismantling of interior elements</v>
          </cell>
        </row>
        <row r="8346">
          <cell r="E8346" t="str">
            <v>DW00-06</v>
          </cell>
          <cell r="F8346" t="str">
            <v>Демонтаж грузоподъемного оборудования</v>
          </cell>
          <cell r="G8346" t="str">
            <v>Dismantling of lifting equipment</v>
          </cell>
        </row>
        <row r="8347">
          <cell r="E8347" t="str">
            <v>DW00-06-01</v>
          </cell>
          <cell r="F8347" t="str">
            <v>Демонтаж грузоподъемного оборудования</v>
          </cell>
          <cell r="G8347" t="str">
            <v>Dismantling of lifting equipment</v>
          </cell>
        </row>
        <row r="8348">
          <cell r="E8348" t="str">
            <v>DW00-06-01-01</v>
          </cell>
          <cell r="F8348" t="str">
            <v>Демонтаж грузоподъемного оборудования</v>
          </cell>
          <cell r="G8348" t="str">
            <v>Dismantling of lifting equipment</v>
          </cell>
        </row>
        <row r="8349">
          <cell r="E8349" t="str">
            <v>DW00-06-01-01-01</v>
          </cell>
          <cell r="F8349" t="str">
            <v>Демонтаж козловых кранов</v>
          </cell>
          <cell r="G8349" t="str">
            <v>Dismantling of gantry cranes</v>
          </cell>
          <cell r="H8349" t="str">
            <v>т</v>
          </cell>
          <cell r="I8349" t="str">
            <v>t</v>
          </cell>
          <cell r="J8349">
            <v>4.7530000000000001</v>
          </cell>
          <cell r="K8349">
            <v>1.093</v>
          </cell>
          <cell r="L8349" t="str">
            <v>KQ-03-00</v>
          </cell>
          <cell r="M8349" t="str">
            <v>Демонтаж элементов зданий и сооружений, без ед. изм.</v>
          </cell>
          <cell r="N8349">
            <v>0</v>
          </cell>
          <cell r="O8349" t="str">
            <v>KQ-03-10</v>
          </cell>
          <cell r="P8349" t="str">
            <v>Демонтаж инженерного и технологического оборудования, т</v>
          </cell>
          <cell r="Q8349">
            <v>1</v>
          </cell>
        </row>
        <row r="8350">
          <cell r="E8350" t="str">
            <v>DW00-06-01-01-02</v>
          </cell>
          <cell r="F8350" t="str">
            <v>Демонтаж мостовых кранов</v>
          </cell>
          <cell r="G8350" t="str">
            <v>Dismantling of overhead cranes</v>
          </cell>
          <cell r="H8350" t="str">
            <v>т</v>
          </cell>
          <cell r="I8350" t="str">
            <v>t</v>
          </cell>
          <cell r="J8350">
            <v>5.3239999999999998</v>
          </cell>
          <cell r="K8350">
            <v>1.4409999999999998</v>
          </cell>
          <cell r="L8350" t="str">
            <v>KQ-03-00</v>
          </cell>
          <cell r="M8350" t="str">
            <v>Демонтаж элементов зданий и сооружений, без ед. изм.</v>
          </cell>
          <cell r="N8350">
            <v>0</v>
          </cell>
          <cell r="O8350" t="str">
            <v>KQ-03-10</v>
          </cell>
          <cell r="P8350" t="str">
            <v>Демонтаж инженерного и технологического оборудования, т</v>
          </cell>
          <cell r="Q8350">
            <v>1</v>
          </cell>
        </row>
        <row r="8351">
          <cell r="E8351" t="str">
            <v>DW00-06-01-01-03</v>
          </cell>
          <cell r="F8351" t="str">
            <v>Демонтаж талей и лебедок</v>
          </cell>
          <cell r="G8351" t="str">
            <v>Dismantling of hoists and winches</v>
          </cell>
          <cell r="H8351" t="str">
            <v>т</v>
          </cell>
          <cell r="I8351" t="str">
            <v>t</v>
          </cell>
          <cell r="J8351">
            <v>42.516999999999996</v>
          </cell>
          <cell r="K8351">
            <v>1.24</v>
          </cell>
          <cell r="L8351" t="str">
            <v>KQ-03-00</v>
          </cell>
          <cell r="M8351" t="str">
            <v>Демонтаж элементов зданий и сооружений, без ед. изм.</v>
          </cell>
          <cell r="N8351">
            <v>0</v>
          </cell>
          <cell r="O8351" t="str">
            <v>KQ-03-10</v>
          </cell>
          <cell r="P8351" t="str">
            <v>Демонтаж инженерного и технологического оборудования, т</v>
          </cell>
          <cell r="Q8351">
            <v>1</v>
          </cell>
        </row>
        <row r="8352">
          <cell r="E8352" t="str">
            <v>DW00-06-01-01-04</v>
          </cell>
          <cell r="F8352" t="str">
            <v>Демонтаж лифтов</v>
          </cell>
          <cell r="G8352" t="str">
            <v>Dismantling of elevators</v>
          </cell>
          <cell r="H8352" t="str">
            <v>т</v>
          </cell>
          <cell r="I8352" t="str">
            <v>t</v>
          </cell>
          <cell r="J8352">
            <v>15.788</v>
          </cell>
          <cell r="K8352">
            <v>0.16700000000000001</v>
          </cell>
          <cell r="L8352" t="str">
            <v>KQ-03-00</v>
          </cell>
          <cell r="M8352" t="str">
            <v>Демонтаж элементов зданий и сооружений, без ед. изм.</v>
          </cell>
          <cell r="N8352">
            <v>0</v>
          </cell>
          <cell r="O8352" t="str">
            <v>KQ-03-10</v>
          </cell>
          <cell r="P8352" t="str">
            <v>Демонтаж инженерного и технологического оборудования, т</v>
          </cell>
          <cell r="Q8352">
            <v>1</v>
          </cell>
        </row>
        <row r="8353">
          <cell r="E8353" t="str">
            <v>DW00-06-01-01-05</v>
          </cell>
          <cell r="F8353" t="str">
            <v>Демонтаж подъемников</v>
          </cell>
          <cell r="G8353" t="str">
            <v>Dismantling of hoists</v>
          </cell>
          <cell r="H8353" t="str">
            <v>т</v>
          </cell>
          <cell r="I8353" t="str">
            <v>t</v>
          </cell>
          <cell r="J8353">
            <v>52.239999999999995</v>
          </cell>
          <cell r="K8353">
            <v>4.274</v>
          </cell>
          <cell r="L8353" t="str">
            <v>KQ-03-00</v>
          </cell>
          <cell r="M8353" t="str">
            <v>Демонтаж элементов зданий и сооружений, без ед. изм.</v>
          </cell>
          <cell r="N8353">
            <v>0</v>
          </cell>
          <cell r="O8353" t="str">
            <v>KQ-03-10</v>
          </cell>
          <cell r="P8353" t="str">
            <v>Демонтаж инженерного и технологического оборудования, т</v>
          </cell>
          <cell r="Q8353">
            <v>1</v>
          </cell>
        </row>
        <row r="8354">
          <cell r="E8354" t="str">
            <v>DW00-07</v>
          </cell>
          <cell r="F8354" t="str">
            <v>Демонтаж технологического и инженерного оборудования</v>
          </cell>
          <cell r="G8354" t="str">
            <v>Dismantling of process and utility equipment</v>
          </cell>
        </row>
        <row r="8355">
          <cell r="E8355" t="str">
            <v>DW00-07-01</v>
          </cell>
          <cell r="F8355" t="str">
            <v>Демонтаж технологического и инженерного оборудования</v>
          </cell>
          <cell r="G8355" t="str">
            <v>Dismantling of process and utility equipment</v>
          </cell>
        </row>
        <row r="8356">
          <cell r="E8356" t="str">
            <v>DW00-07-01-01</v>
          </cell>
          <cell r="F8356" t="str">
            <v>Демонтаж статического технологического / инженерного оборудования</v>
          </cell>
          <cell r="G8356" t="str">
            <v>Dismantling of static process / utility equipment</v>
          </cell>
        </row>
        <row r="8357">
          <cell r="E8357" t="str">
            <v>DW00-07-01-01-01</v>
          </cell>
          <cell r="F8357" t="str">
            <v>Демонтаж статического технологического / инженерного оборудования массой &lt;= 0,05 т</v>
          </cell>
          <cell r="G8357" t="str">
            <v>Dismantling of static process / utility equipment, weight &lt;= 0.05 t</v>
          </cell>
          <cell r="H8357" t="str">
            <v>т</v>
          </cell>
          <cell r="I8357" t="str">
            <v>t</v>
          </cell>
          <cell r="J8357">
            <v>149.048</v>
          </cell>
          <cell r="K8357">
            <v>16.786000000000001</v>
          </cell>
          <cell r="L8357" t="str">
            <v>KQ-03-00</v>
          </cell>
          <cell r="M8357" t="str">
            <v>Демонтаж элементов зданий и сооружений, без ед. изм.</v>
          </cell>
          <cell r="N8357">
            <v>0</v>
          </cell>
          <cell r="O8357" t="str">
            <v>KQ-03-10</v>
          </cell>
          <cell r="P8357" t="str">
            <v>Демонтаж инженерного и технологического оборудования, т</v>
          </cell>
          <cell r="Q8357">
            <v>1</v>
          </cell>
        </row>
        <row r="8358">
          <cell r="E8358" t="str">
            <v>DW00-07-01-01-02</v>
          </cell>
          <cell r="F8358" t="str">
            <v>Демонтаж статического технологического / инженерного оборудования массой &gt;0,05 - 0,2 т</v>
          </cell>
          <cell r="G8358" t="str">
            <v>Dismantling of static process / utility equipment, weight &gt;0.05 - 0.2 t</v>
          </cell>
          <cell r="H8358" t="str">
            <v>т</v>
          </cell>
          <cell r="I8358" t="str">
            <v>t</v>
          </cell>
          <cell r="J8358">
            <v>83.715000000000003</v>
          </cell>
          <cell r="K8358">
            <v>9.2149999999999999</v>
          </cell>
          <cell r="L8358" t="str">
            <v>KQ-03-00</v>
          </cell>
          <cell r="M8358" t="str">
            <v>Демонтаж элементов зданий и сооружений, без ед. изм.</v>
          </cell>
          <cell r="N8358">
            <v>0</v>
          </cell>
          <cell r="O8358" t="str">
            <v>KQ-03-10</v>
          </cell>
          <cell r="P8358" t="str">
            <v>Демонтаж инженерного и технологического оборудования, т</v>
          </cell>
          <cell r="Q8358">
            <v>1</v>
          </cell>
        </row>
        <row r="8359">
          <cell r="E8359" t="str">
            <v>DW00-07-01-01-03</v>
          </cell>
          <cell r="F8359" t="str">
            <v>Демонтаж статического технологического / инженерного оборудования массой &gt;0,2 - 1 т</v>
          </cell>
          <cell r="G8359" t="str">
            <v>Dismantling of static process / utility equipment, weight &gt;0.2 - 1 t</v>
          </cell>
          <cell r="H8359" t="str">
            <v>т</v>
          </cell>
          <cell r="I8359" t="str">
            <v>t</v>
          </cell>
          <cell r="J8359">
            <v>69.869</v>
          </cell>
          <cell r="K8359">
            <v>5.9619999999999997</v>
          </cell>
          <cell r="L8359" t="str">
            <v>KQ-03-00</v>
          </cell>
          <cell r="M8359" t="str">
            <v>Демонтаж элементов зданий и сооружений, без ед. изм.</v>
          </cell>
          <cell r="N8359">
            <v>0</v>
          </cell>
          <cell r="O8359" t="str">
            <v>KQ-03-10</v>
          </cell>
          <cell r="P8359" t="str">
            <v>Демонтаж инженерного и технологического оборудования, т</v>
          </cell>
          <cell r="Q8359">
            <v>1</v>
          </cell>
        </row>
        <row r="8360">
          <cell r="E8360" t="str">
            <v>DW00-07-01-01-04</v>
          </cell>
          <cell r="F8360" t="str">
            <v>Демонтаж статического технологического / инженерного оборудования массой &gt;1 - 2 т</v>
          </cell>
          <cell r="G8360" t="str">
            <v>Dismantling of static process / utility equipment, weight &gt;1 - 2 t</v>
          </cell>
          <cell r="H8360" t="str">
            <v>т</v>
          </cell>
          <cell r="I8360" t="str">
            <v>t</v>
          </cell>
          <cell r="J8360">
            <v>34.163999999999994</v>
          </cell>
          <cell r="K8360">
            <v>4.4909999999999997</v>
          </cell>
          <cell r="L8360" t="str">
            <v>KQ-03-00</v>
          </cell>
          <cell r="M8360" t="str">
            <v>Демонтаж элементов зданий и сооружений, без ед. изм.</v>
          </cell>
          <cell r="N8360">
            <v>0</v>
          </cell>
          <cell r="O8360" t="str">
            <v>KQ-03-10</v>
          </cell>
          <cell r="P8360" t="str">
            <v>Демонтаж инженерного и технологического оборудования, т</v>
          </cell>
          <cell r="Q8360">
            <v>1</v>
          </cell>
        </row>
        <row r="8361">
          <cell r="E8361" t="str">
            <v>DW00-07-01-01-05</v>
          </cell>
          <cell r="F8361" t="str">
            <v>Демонтаж статического технологического / инженерного оборудования массой &gt;2 - 5 т</v>
          </cell>
          <cell r="G8361" t="str">
            <v>Dismantling of static process / utility equipment, weight &gt;2 - 5 t</v>
          </cell>
          <cell r="H8361" t="str">
            <v>т</v>
          </cell>
          <cell r="I8361" t="str">
            <v>t</v>
          </cell>
          <cell r="J8361">
            <v>21.995000000000001</v>
          </cell>
          <cell r="K8361">
            <v>3.625</v>
          </cell>
          <cell r="L8361" t="str">
            <v>KQ-03-00</v>
          </cell>
          <cell r="M8361" t="str">
            <v>Демонтаж элементов зданий и сооружений, без ед. изм.</v>
          </cell>
          <cell r="N8361">
            <v>0</v>
          </cell>
          <cell r="O8361" t="str">
            <v>KQ-03-10</v>
          </cell>
          <cell r="P8361" t="str">
            <v>Демонтаж инженерного и технологического оборудования, т</v>
          </cell>
          <cell r="Q8361">
            <v>1</v>
          </cell>
        </row>
        <row r="8362">
          <cell r="E8362" t="str">
            <v>DW00-07-01-01-06</v>
          </cell>
          <cell r="F8362" t="str">
            <v>Демонтаж статического технологического / инженерного оборудования массой &gt;5 - 10 т</v>
          </cell>
          <cell r="G8362" t="str">
            <v>Dismantling of static process / utility equipment, weight &gt;5 - 10 t</v>
          </cell>
          <cell r="H8362" t="str">
            <v>т</v>
          </cell>
          <cell r="I8362" t="str">
            <v>t</v>
          </cell>
          <cell r="J8362">
            <v>15.729999999999999</v>
          </cell>
          <cell r="K8362">
            <v>1.988</v>
          </cell>
          <cell r="L8362" t="str">
            <v>KQ-03-00</v>
          </cell>
          <cell r="M8362" t="str">
            <v>Демонтаж элементов зданий и сооружений, без ед. изм.</v>
          </cell>
          <cell r="N8362">
            <v>0</v>
          </cell>
          <cell r="O8362" t="str">
            <v>KQ-03-10</v>
          </cell>
          <cell r="P8362" t="str">
            <v>Демонтаж инженерного и технологического оборудования, т</v>
          </cell>
          <cell r="Q8362">
            <v>1</v>
          </cell>
        </row>
        <row r="8363">
          <cell r="E8363" t="str">
            <v>DW00-07-01-01-07</v>
          </cell>
          <cell r="F8363" t="str">
            <v>Демонтаж статического технологического / инженерного оборудования массой &gt;10 т</v>
          </cell>
          <cell r="G8363" t="str">
            <v>Dismantling of static process / utility equipment, weight &gt;10 t</v>
          </cell>
          <cell r="H8363" t="str">
            <v>т</v>
          </cell>
          <cell r="I8363" t="str">
            <v>t</v>
          </cell>
          <cell r="J8363">
            <v>7.6160000000000005</v>
          </cell>
          <cell r="K8363">
            <v>0.98199999999999998</v>
          </cell>
          <cell r="L8363" t="str">
            <v>KQ-03-00</v>
          </cell>
          <cell r="M8363" t="str">
            <v>Демонтаж элементов зданий и сооружений, без ед. изм.</v>
          </cell>
          <cell r="N8363">
            <v>0</v>
          </cell>
          <cell r="O8363" t="str">
            <v>KQ-03-10</v>
          </cell>
          <cell r="P8363" t="str">
            <v>Демонтаж инженерного и технологического оборудования, т</v>
          </cell>
          <cell r="Q8363">
            <v>1</v>
          </cell>
        </row>
        <row r="8364">
          <cell r="E8364" t="str">
            <v>DW00-07-01-02</v>
          </cell>
          <cell r="F8364" t="str">
            <v>Демонтаж динамического технологического / инженерного оборудования</v>
          </cell>
          <cell r="G8364" t="str">
            <v>Dismantling of dynamic process / utility equipment</v>
          </cell>
        </row>
        <row r="8365">
          <cell r="E8365" t="str">
            <v>DW00-07-01-02-01</v>
          </cell>
          <cell r="F8365" t="str">
            <v>Демонтаж динамического технологического / инженерного оборудования массой &lt;= 0,05 т</v>
          </cell>
          <cell r="G8365" t="str">
            <v>Dismantling of dynamic process / utility equipment, weight &lt;= 0.05 t</v>
          </cell>
          <cell r="H8365" t="str">
            <v>т</v>
          </cell>
          <cell r="I8365" t="str">
            <v>t</v>
          </cell>
          <cell r="J8365">
            <v>188.5</v>
          </cell>
          <cell r="K8365">
            <v>17.25</v>
          </cell>
          <cell r="L8365" t="str">
            <v>KQ-03-00</v>
          </cell>
          <cell r="M8365" t="str">
            <v>Демонтаж элементов зданий и сооружений, без ед. изм.</v>
          </cell>
          <cell r="N8365">
            <v>0</v>
          </cell>
          <cell r="O8365" t="str">
            <v>KQ-03-10</v>
          </cell>
          <cell r="P8365" t="str">
            <v>Демонтаж инженерного и технологического оборудования, т</v>
          </cell>
          <cell r="Q8365">
            <v>1</v>
          </cell>
        </row>
        <row r="8366">
          <cell r="E8366" t="str">
            <v>DW00-07-01-02-02</v>
          </cell>
          <cell r="F8366" t="str">
            <v>Демонтаж динамического технологического / инженерного оборудования массой &gt;0,05 - 0,2 т</v>
          </cell>
          <cell r="G8366" t="str">
            <v>Dismantling of dynamic process / utility equipment, weight &gt;0.05 - 0.2 t</v>
          </cell>
          <cell r="H8366" t="str">
            <v>т</v>
          </cell>
          <cell r="I8366" t="str">
            <v>t</v>
          </cell>
          <cell r="J8366">
            <v>97.965000000000003</v>
          </cell>
          <cell r="K8366">
            <v>9.2149999999999999</v>
          </cell>
          <cell r="L8366" t="str">
            <v>KQ-03-00</v>
          </cell>
          <cell r="M8366" t="str">
            <v>Демонтаж элементов зданий и сооружений, без ед. изм.</v>
          </cell>
          <cell r="N8366">
            <v>0</v>
          </cell>
          <cell r="O8366" t="str">
            <v>KQ-03-10</v>
          </cell>
          <cell r="P8366" t="str">
            <v>Демонтаж инженерного и технологического оборудования, т</v>
          </cell>
          <cell r="Q8366">
            <v>1</v>
          </cell>
        </row>
        <row r="8367">
          <cell r="E8367" t="str">
            <v>DW00-07-01-02-03</v>
          </cell>
          <cell r="F8367" t="str">
            <v>Демонтаж динамического технологического / инженерного оборудования массой &gt;0,2 - 1 т</v>
          </cell>
          <cell r="G8367" t="str">
            <v>Dismantling of dynamic process / utility equipment, weight &gt;0.2 - 1 t</v>
          </cell>
          <cell r="H8367" t="str">
            <v>т</v>
          </cell>
          <cell r="I8367" t="str">
            <v>t</v>
          </cell>
          <cell r="J8367">
            <v>74.123999999999995</v>
          </cell>
          <cell r="K8367">
            <v>7.8469999999999995</v>
          </cell>
          <cell r="L8367" t="str">
            <v>KQ-03-00</v>
          </cell>
          <cell r="M8367" t="str">
            <v>Демонтаж элементов зданий и сооружений, без ед. изм.</v>
          </cell>
          <cell r="N8367">
            <v>0</v>
          </cell>
          <cell r="O8367" t="str">
            <v>KQ-03-10</v>
          </cell>
          <cell r="P8367" t="str">
            <v>Демонтаж инженерного и технологического оборудования, т</v>
          </cell>
          <cell r="Q8367">
            <v>1</v>
          </cell>
        </row>
        <row r="8368">
          <cell r="E8368" t="str">
            <v>DW00-07-01-02-04</v>
          </cell>
          <cell r="F8368" t="str">
            <v>Демонтаж динамического технологического / инженерного оборудования массой &gt;1 - 2 т</v>
          </cell>
          <cell r="G8368" t="str">
            <v>Dismantling of dynamic process / utility equipment, weight &gt;1 - 2 t</v>
          </cell>
          <cell r="H8368" t="str">
            <v>т</v>
          </cell>
          <cell r="I8368" t="str">
            <v>t</v>
          </cell>
          <cell r="J8368">
            <v>41.586999999999996</v>
          </cell>
          <cell r="K8368">
            <v>4.3460000000000001</v>
          </cell>
          <cell r="L8368" t="str">
            <v>KQ-03-00</v>
          </cell>
          <cell r="M8368" t="str">
            <v>Демонтаж элементов зданий и сооружений, без ед. изм.</v>
          </cell>
          <cell r="N8368">
            <v>0</v>
          </cell>
          <cell r="O8368" t="str">
            <v>KQ-03-10</v>
          </cell>
          <cell r="P8368" t="str">
            <v>Демонтаж инженерного и технологического оборудования, т</v>
          </cell>
          <cell r="Q8368">
            <v>1</v>
          </cell>
        </row>
        <row r="8369">
          <cell r="E8369" t="str">
            <v>DW00-07-01-02-05</v>
          </cell>
          <cell r="F8369" t="str">
            <v>Демонтаж динамического технологического / инженерного оборудования массой &gt;2 - 5 т</v>
          </cell>
          <cell r="G8369" t="str">
            <v>Dismantling of dynamic process / utility equipment, weight &gt;2 - 5 t</v>
          </cell>
          <cell r="H8369" t="str">
            <v>т</v>
          </cell>
          <cell r="I8369" t="str">
            <v>t</v>
          </cell>
          <cell r="J8369">
            <v>26.495000000000001</v>
          </cell>
          <cell r="K8369">
            <v>3.0950000000000002</v>
          </cell>
          <cell r="L8369" t="str">
            <v>KQ-03-00</v>
          </cell>
          <cell r="M8369" t="str">
            <v>Демонтаж элементов зданий и сооружений, без ед. изм.</v>
          </cell>
          <cell r="N8369">
            <v>0</v>
          </cell>
          <cell r="O8369" t="str">
            <v>KQ-03-10</v>
          </cell>
          <cell r="P8369" t="str">
            <v>Демонтаж инженерного и технологического оборудования, т</v>
          </cell>
          <cell r="Q8369">
            <v>1</v>
          </cell>
        </row>
        <row r="8370">
          <cell r="E8370" t="str">
            <v>DW00-07-01-02-06</v>
          </cell>
          <cell r="F8370" t="str">
            <v>Демонтаж динамического технологического / инженерного оборудования массой &gt;5 - 10 т</v>
          </cell>
          <cell r="G8370" t="str">
            <v>Dismantling of dynamic process / utility equipment, weight &gt;5 - 10 t</v>
          </cell>
          <cell r="H8370" t="str">
            <v>т</v>
          </cell>
          <cell r="I8370" t="str">
            <v>t</v>
          </cell>
          <cell r="J8370">
            <v>22.55</v>
          </cell>
          <cell r="K8370">
            <v>2.4699999999999998</v>
          </cell>
          <cell r="L8370" t="str">
            <v>KQ-03-00</v>
          </cell>
          <cell r="M8370" t="str">
            <v>Демонтаж элементов зданий и сооружений, без ед. изм.</v>
          </cell>
          <cell r="N8370">
            <v>0</v>
          </cell>
          <cell r="O8370" t="str">
            <v>KQ-03-10</v>
          </cell>
          <cell r="P8370" t="str">
            <v>Демонтаж инженерного и технологического оборудования, т</v>
          </cell>
          <cell r="Q8370">
            <v>1</v>
          </cell>
        </row>
        <row r="8371">
          <cell r="E8371" t="str">
            <v>DW00-07-01-02-07</v>
          </cell>
          <cell r="F8371" t="str">
            <v xml:space="preserve">Демонтаж динамического технологического / инженерного оборудования массой &gt;10 </v>
          </cell>
          <cell r="G8371" t="str">
            <v xml:space="preserve">Dismantling of dynamic process / utility equipment, weight &gt;10 t </v>
          </cell>
          <cell r="H8371" t="str">
            <v>т</v>
          </cell>
          <cell r="I8371" t="str">
            <v>t</v>
          </cell>
          <cell r="J8371">
            <v>12.903</v>
          </cell>
          <cell r="K8371">
            <v>1.571</v>
          </cell>
          <cell r="L8371" t="str">
            <v>KQ-03-00</v>
          </cell>
          <cell r="M8371" t="str">
            <v>Демонтаж элементов зданий и сооружений, без ед. изм.</v>
          </cell>
          <cell r="N8371">
            <v>0</v>
          </cell>
          <cell r="O8371" t="str">
            <v>KQ-03-10</v>
          </cell>
          <cell r="P8371" t="str">
            <v>Демонтаж инженерного и технологического оборудования, т</v>
          </cell>
          <cell r="Q8371">
            <v>1</v>
          </cell>
        </row>
        <row r="8372">
          <cell r="E8372" t="str">
            <v>DW00-07-01-03</v>
          </cell>
          <cell r="F8372" t="str">
            <v>Перемещение демонтированного оборудования</v>
          </cell>
          <cell r="G8372" t="str">
            <v>Transporting of dismantled equipment</v>
          </cell>
        </row>
        <row r="8373">
          <cell r="E8373" t="str">
            <v>DW00-07-01-03-01</v>
          </cell>
          <cell r="F8373" t="str">
            <v>Перемещение демонтированного оборудования на расстояние до 50 м массой &gt;1- 10 т</v>
          </cell>
          <cell r="G8373" t="str">
            <v>Transporting of dismantled equipment up to a distance of 50 m with a mass &gt;1-10 tons</v>
          </cell>
          <cell r="H8373" t="str">
            <v>т</v>
          </cell>
          <cell r="I8373" t="str">
            <v>t</v>
          </cell>
          <cell r="J8373">
            <v>0</v>
          </cell>
          <cell r="K8373">
            <v>0</v>
          </cell>
          <cell r="L8373" t="str">
            <v>KQ-03-00</v>
          </cell>
          <cell r="M8373" t="str">
            <v>Демонтаж элементов зданий и сооружений, без ед. изм.</v>
          </cell>
          <cell r="N8373">
            <v>0</v>
          </cell>
          <cell r="O8373" t="str">
            <v>KQ-03-30</v>
          </cell>
          <cell r="P8373" t="str">
            <v>Перемещение демонтированного оборудования, т</v>
          </cell>
          <cell r="Q8373">
            <v>1</v>
          </cell>
        </row>
        <row r="8374">
          <cell r="E8374" t="str">
            <v>DW00-07-01-03-02</v>
          </cell>
          <cell r="F8374" t="str">
            <v>Перемещение демонтированного оборудования на расстояние до 50 м массой &gt;10- 25 т</v>
          </cell>
          <cell r="G8374" t="str">
            <v>Transporting of dismantled equipment up to a distance of 50 m with a mass &gt;10-25 tons</v>
          </cell>
          <cell r="H8374" t="str">
            <v>т</v>
          </cell>
          <cell r="I8374" t="str">
            <v>t</v>
          </cell>
          <cell r="J8374">
            <v>0</v>
          </cell>
          <cell r="K8374">
            <v>0</v>
          </cell>
          <cell r="L8374" t="str">
            <v>KQ-03-00</v>
          </cell>
          <cell r="M8374" t="str">
            <v>Демонтаж элементов зданий и сооружений, без ед. изм.</v>
          </cell>
          <cell r="N8374">
            <v>0</v>
          </cell>
          <cell r="O8374" t="str">
            <v>KQ-03-30</v>
          </cell>
          <cell r="P8374" t="str">
            <v>Перемещение демонтированного оборудования, т</v>
          </cell>
          <cell r="Q8374">
            <v>1</v>
          </cell>
        </row>
        <row r="8375">
          <cell r="E8375" t="str">
            <v>DW00-07-01-03-03</v>
          </cell>
          <cell r="F8375" t="str">
            <v>Перемещение демонтированного оборудования на расстояние до 50 м массой &gt; 25 т</v>
          </cell>
          <cell r="G8375" t="str">
            <v>Transporting of dismantled equipment up to 50 m with a mass &gt;25 tons</v>
          </cell>
          <cell r="H8375" t="str">
            <v>т</v>
          </cell>
          <cell r="I8375" t="str">
            <v>t</v>
          </cell>
          <cell r="J8375">
            <v>0</v>
          </cell>
          <cell r="K8375">
            <v>0</v>
          </cell>
          <cell r="L8375" t="str">
            <v>KQ-03-00</v>
          </cell>
          <cell r="M8375" t="str">
            <v>Демонтаж элементов зданий и сооружений, без ед. изм.</v>
          </cell>
          <cell r="N8375">
            <v>0</v>
          </cell>
          <cell r="O8375" t="str">
            <v>KQ-03-30</v>
          </cell>
          <cell r="P8375" t="str">
            <v>Перемещение демонтированного оборудования, т</v>
          </cell>
          <cell r="Q8375">
            <v>1</v>
          </cell>
        </row>
        <row r="8376">
          <cell r="E8376" t="str">
            <v>DW00-07-01-04</v>
          </cell>
          <cell r="F8376" t="str">
            <v>Резка демонтированного оборудования</v>
          </cell>
          <cell r="G8376" t="str">
            <v>Cutting of dismantled equipment</v>
          </cell>
        </row>
        <row r="8377">
          <cell r="E8377" t="str">
            <v>DW00-07-01-04-01</v>
          </cell>
          <cell r="F8377" t="str">
            <v>Резка демонтированного оборудования до транспортировочных размеров</v>
          </cell>
          <cell r="G8377" t="str">
            <v>Cutting of dismantled equipment to transportation dimensions</v>
          </cell>
          <cell r="H8377" t="str">
            <v>т</v>
          </cell>
          <cell r="I8377" t="str">
            <v>t</v>
          </cell>
          <cell r="J8377">
            <v>0</v>
          </cell>
          <cell r="K8377">
            <v>0</v>
          </cell>
          <cell r="L8377" t="str">
            <v>KQ-03-00</v>
          </cell>
          <cell r="M8377" t="str">
            <v>Демонтаж элементов зданий и сооружений, без ед. изм.</v>
          </cell>
          <cell r="N8377">
            <v>0</v>
          </cell>
          <cell r="O8377" t="str">
            <v>KQ-03-31</v>
          </cell>
          <cell r="P8377" t="str">
            <v>Резка демонтированного оборудования, т</v>
          </cell>
          <cell r="Q8377">
            <v>1</v>
          </cell>
        </row>
        <row r="8378">
          <cell r="E8378" t="str">
            <v>DW00-07-02</v>
          </cell>
          <cell r="F8378" t="str">
            <v>Демонтаж резервуаров</v>
          </cell>
          <cell r="G8378" t="str">
            <v>Dismantling of tanks</v>
          </cell>
        </row>
        <row r="8379">
          <cell r="E8379" t="str">
            <v>DW00-07-02-01</v>
          </cell>
          <cell r="F8379" t="str">
            <v>Демонтаж резервуаров</v>
          </cell>
          <cell r="G8379" t="str">
            <v>Dismantling of tanks</v>
          </cell>
        </row>
        <row r="8380">
          <cell r="E8380" t="str">
            <v>DW00-07-02-01-01</v>
          </cell>
          <cell r="F8380" t="str">
            <v xml:space="preserve">Демонтаж сферических резервуаров </v>
          </cell>
          <cell r="G8380" t="str">
            <v xml:space="preserve">Dismantling of spherical tanks </v>
          </cell>
          <cell r="H8380" t="str">
            <v>т</v>
          </cell>
          <cell r="I8380" t="str">
            <v>t</v>
          </cell>
          <cell r="J8380">
            <v>2.105</v>
          </cell>
          <cell r="K8380">
            <v>0.91800000000000004</v>
          </cell>
          <cell r="L8380" t="str">
            <v>KQ-03-00</v>
          </cell>
          <cell r="M8380" t="str">
            <v>Демонтаж элементов зданий и сооружений, без ед. изм.</v>
          </cell>
          <cell r="N8380">
            <v>0</v>
          </cell>
          <cell r="O8380" t="str">
            <v>KQ-03-10</v>
          </cell>
          <cell r="P8380" t="str">
            <v>Демонтаж инженерного и технологического оборудования, т</v>
          </cell>
          <cell r="Q8380">
            <v>1</v>
          </cell>
        </row>
        <row r="8381">
          <cell r="E8381" t="str">
            <v>DW00-07-02-01-02</v>
          </cell>
          <cell r="F8381" t="str">
            <v>Демонтаж цилиндрических одностенных</v>
          </cell>
          <cell r="G8381" t="str">
            <v>Dismantling of single wall cylindrical tanks</v>
          </cell>
          <cell r="H8381" t="str">
            <v>т</v>
          </cell>
          <cell r="I8381" t="str">
            <v>t</v>
          </cell>
          <cell r="J8381">
            <v>1.4470000000000001</v>
          </cell>
          <cell r="K8381">
            <v>0.59099999999999997</v>
          </cell>
          <cell r="L8381" t="str">
            <v>KQ-03-00</v>
          </cell>
          <cell r="M8381" t="str">
            <v>Демонтаж элементов зданий и сооружений, без ед. изм.</v>
          </cell>
          <cell r="N8381">
            <v>0</v>
          </cell>
          <cell r="O8381" t="str">
            <v>KQ-03-10</v>
          </cell>
          <cell r="P8381" t="str">
            <v>Демонтаж инженерного и технологического оборудования, т</v>
          </cell>
          <cell r="Q8381">
            <v>1</v>
          </cell>
        </row>
        <row r="8382">
          <cell r="E8382" t="str">
            <v>DW00-07-02-01-03</v>
          </cell>
          <cell r="F8382" t="str">
            <v>Демонтаж двустенных (изотермических)</v>
          </cell>
          <cell r="G8382" t="str">
            <v>Dismantling of double wall (cryogenic) tanks</v>
          </cell>
          <cell r="H8382" t="str">
            <v>т</v>
          </cell>
          <cell r="I8382" t="str">
            <v>t</v>
          </cell>
          <cell r="J8382">
            <v>0.68500000000000005</v>
          </cell>
          <cell r="K8382">
            <v>0.42000000000000004</v>
          </cell>
          <cell r="L8382" t="str">
            <v>KQ-03-00</v>
          </cell>
          <cell r="M8382" t="str">
            <v>Демонтаж элементов зданий и сооружений, без ед. изм.</v>
          </cell>
          <cell r="N8382">
            <v>0</v>
          </cell>
          <cell r="O8382" t="str">
            <v>KQ-03-10</v>
          </cell>
          <cell r="P8382" t="str">
            <v>Демонтаж инженерного и технологического оборудования, т</v>
          </cell>
          <cell r="Q8382">
            <v>1</v>
          </cell>
        </row>
        <row r="8383">
          <cell r="E8383" t="str">
            <v>DW00-07-02-01-04</v>
          </cell>
          <cell r="F8383" t="str">
            <v>Демонтаж заглубленных (подземных) емкостей (резервуаров)</v>
          </cell>
          <cell r="G8383" t="str">
            <v>Dismantling of buried (underground) tanks</v>
          </cell>
          <cell r="H8383" t="str">
            <v>т</v>
          </cell>
          <cell r="I8383" t="str">
            <v>t</v>
          </cell>
          <cell r="J8383">
            <v>0</v>
          </cell>
          <cell r="K8383">
            <v>0</v>
          </cell>
          <cell r="L8383" t="str">
            <v>KQ-03-00</v>
          </cell>
          <cell r="M8383" t="str">
            <v>Демонтаж элементов зданий и сооружений, без ед. изм.</v>
          </cell>
          <cell r="N8383">
            <v>0</v>
          </cell>
          <cell r="O8383" t="str">
            <v>KQ-03-10</v>
          </cell>
          <cell r="P8383" t="str">
            <v>Демонтаж инженерного и технологического оборудования, т</v>
          </cell>
          <cell r="Q8383">
            <v>1</v>
          </cell>
        </row>
        <row r="8384">
          <cell r="E8384" t="str">
            <v>DW00-07-03</v>
          </cell>
          <cell r="F8384" t="str">
            <v>Демонтаж элементов нагревательных и теплоутилизирующих установок</v>
          </cell>
          <cell r="G8384" t="str">
            <v>Dismantling of elements of heating and heat recovery units</v>
          </cell>
        </row>
        <row r="8385">
          <cell r="E8385" t="str">
            <v>DW00-07-03-01</v>
          </cell>
          <cell r="F8385" t="str">
            <v>Демонтаж узлов и элементов нагревательных и теплоутилизирующих установок</v>
          </cell>
          <cell r="G8385" t="str">
            <v>Dismantling of nodes and elements of heating and heat recovery units</v>
          </cell>
        </row>
        <row r="8386">
          <cell r="E8386" t="str">
            <v>DW00-07-03-01-01</v>
          </cell>
          <cell r="F8386" t="str">
            <v>Демонтаж змеевиков</v>
          </cell>
          <cell r="G8386" t="str">
            <v>Dismantling of coils</v>
          </cell>
          <cell r="H8386" t="str">
            <v>т</v>
          </cell>
          <cell r="I8386" t="str">
            <v>t</v>
          </cell>
          <cell r="J8386">
            <v>77.788000000000011</v>
          </cell>
          <cell r="K8386">
            <v>0.93400000000000005</v>
          </cell>
          <cell r="L8386" t="str">
            <v>KQ-03-00</v>
          </cell>
          <cell r="M8386" t="str">
            <v>Демонтаж элементов зданий и сооружений, без ед. изм.</v>
          </cell>
          <cell r="N8386">
            <v>0</v>
          </cell>
          <cell r="O8386" t="str">
            <v>KQ-03-10</v>
          </cell>
          <cell r="P8386" t="str">
            <v>Демонтаж инженерного и технологического оборудования, т</v>
          </cell>
          <cell r="Q8386">
            <v>1</v>
          </cell>
        </row>
        <row r="8387">
          <cell r="E8387" t="str">
            <v>DW00-07-03-01-02</v>
          </cell>
          <cell r="F8387" t="str">
            <v>Демонтаж панелей</v>
          </cell>
          <cell r="G8387" t="str">
            <v>Dismantling of panels</v>
          </cell>
          <cell r="H8387" t="str">
            <v>т</v>
          </cell>
          <cell r="I8387" t="str">
            <v>t</v>
          </cell>
          <cell r="J8387">
            <v>31.835000000000001</v>
          </cell>
          <cell r="K8387">
            <v>5.5750000000000002</v>
          </cell>
          <cell r="L8387" t="str">
            <v>KQ-03-00</v>
          </cell>
          <cell r="M8387" t="str">
            <v>Демонтаж элементов зданий и сооружений, без ед. изм.</v>
          </cell>
          <cell r="N8387">
            <v>0</v>
          </cell>
          <cell r="O8387" t="str">
            <v>KQ-03-10</v>
          </cell>
          <cell r="P8387" t="str">
            <v>Демонтаж инженерного и технологического оборудования, т</v>
          </cell>
          <cell r="Q8387">
            <v>1</v>
          </cell>
        </row>
        <row r="8388">
          <cell r="E8388" t="str">
            <v>DW00-07-03-01-03</v>
          </cell>
          <cell r="F8388" t="str">
            <v>Демонтаж модулей</v>
          </cell>
          <cell r="G8388" t="str">
            <v>Dismantling of modules</v>
          </cell>
          <cell r="H8388" t="str">
            <v>т</v>
          </cell>
          <cell r="I8388" t="str">
            <v>t</v>
          </cell>
          <cell r="J8388">
            <v>23.408999999999999</v>
          </cell>
          <cell r="K8388">
            <v>4.53</v>
          </cell>
          <cell r="L8388" t="str">
            <v>KQ-03-00</v>
          </cell>
          <cell r="M8388" t="str">
            <v>Демонтаж элементов зданий и сооружений, без ед. изм.</v>
          </cell>
          <cell r="N8388">
            <v>0</v>
          </cell>
          <cell r="O8388" t="str">
            <v>KQ-03-10</v>
          </cell>
          <cell r="P8388" t="str">
            <v>Демонтаж инженерного и технологического оборудования, т</v>
          </cell>
          <cell r="Q8388">
            <v>1</v>
          </cell>
        </row>
        <row r="8389">
          <cell r="E8389" t="str">
            <v>DW00-07-03-01-04</v>
          </cell>
          <cell r="F8389" t="str">
            <v>Демонтаж горелок</v>
          </cell>
          <cell r="G8389" t="str">
            <v>Dismantling of burners</v>
          </cell>
          <cell r="H8389" t="str">
            <v>т</v>
          </cell>
          <cell r="I8389" t="str">
            <v>t</v>
          </cell>
          <cell r="J8389">
            <v>49.15</v>
          </cell>
          <cell r="K8389">
            <v>1.4</v>
          </cell>
          <cell r="L8389" t="str">
            <v>KQ-03-00</v>
          </cell>
          <cell r="M8389" t="str">
            <v>Демонтаж элементов зданий и сооружений, без ед. изм.</v>
          </cell>
          <cell r="N8389">
            <v>0</v>
          </cell>
          <cell r="O8389" t="str">
            <v>KQ-03-10</v>
          </cell>
          <cell r="P8389" t="str">
            <v>Демонтаж инженерного и технологического оборудования, т</v>
          </cell>
          <cell r="Q8389">
            <v>1</v>
          </cell>
        </row>
        <row r="8390">
          <cell r="E8390" t="str">
            <v>DW00-07-03-01-05</v>
          </cell>
          <cell r="F8390" t="str">
            <v>Демонтаж воздуховодов и газоходов</v>
          </cell>
          <cell r="G8390" t="str">
            <v>Dismantling of air ducts and gas ducts</v>
          </cell>
          <cell r="H8390" t="str">
            <v>т</v>
          </cell>
          <cell r="I8390" t="str">
            <v>t</v>
          </cell>
          <cell r="J8390">
            <v>20.026000000000003</v>
          </cell>
          <cell r="K8390">
            <v>11.948</v>
          </cell>
          <cell r="L8390" t="str">
            <v>KQ-03-00</v>
          </cell>
          <cell r="M8390" t="str">
            <v>Демонтаж элементов зданий и сооружений, без ед. изм.</v>
          </cell>
          <cell r="N8390">
            <v>0</v>
          </cell>
          <cell r="O8390" t="str">
            <v>KQ-03-10</v>
          </cell>
          <cell r="P8390" t="str">
            <v>Демонтаж инженерного и технологического оборудования, т</v>
          </cell>
          <cell r="Q8390">
            <v>1</v>
          </cell>
        </row>
        <row r="8391">
          <cell r="E8391" t="str">
            <v>DW00-07-03-02</v>
          </cell>
          <cell r="F8391" t="str">
            <v>Демонтаж футеровки нагревательных и теплоутилизирующих установок</v>
          </cell>
          <cell r="G8391" t="str">
            <v>Dismantling of the lining of heating and heat recovery units</v>
          </cell>
        </row>
        <row r="8392">
          <cell r="E8392" t="str">
            <v>DW00-07-03-02-01</v>
          </cell>
          <cell r="F8392" t="str">
            <v>Демонтаж футеровки из огнеупорного кирпича</v>
          </cell>
          <cell r="G8392" t="str">
            <v>Dismantling of refractory brick lining</v>
          </cell>
          <cell r="H8392" t="str">
            <v>м3</v>
          </cell>
          <cell r="I8392" t="str">
            <v>m3</v>
          </cell>
          <cell r="J8392">
            <v>7.6930000000000005</v>
          </cell>
          <cell r="K8392">
            <v>9.4E-2</v>
          </cell>
          <cell r="L8392" t="str">
            <v>KQ-03-00</v>
          </cell>
          <cell r="M8392" t="str">
            <v>Демонтаж элементов зданий и сооружений, без ед. изм.</v>
          </cell>
          <cell r="N8392">
            <v>0</v>
          </cell>
          <cell r="O8392" t="str">
            <v>KQ-03-10</v>
          </cell>
          <cell r="P8392" t="str">
            <v>Демонтаж инженерного и технологического оборудования, т</v>
          </cell>
          <cell r="Q8392">
            <v>0</v>
          </cell>
        </row>
        <row r="8393">
          <cell r="E8393" t="str">
            <v>DW00-07-03-02-02</v>
          </cell>
          <cell r="F8393" t="str">
            <v>Демонтаж футеровки из изоляционного бетона</v>
          </cell>
          <cell r="G8393" t="str">
            <v>Dismantling of insulating concrete lining</v>
          </cell>
          <cell r="H8393" t="str">
            <v>м3</v>
          </cell>
          <cell r="I8393" t="str">
            <v>m3</v>
          </cell>
          <cell r="J8393">
            <v>7.0330000000000004</v>
          </cell>
          <cell r="K8393">
            <v>9.4E-2</v>
          </cell>
          <cell r="L8393" t="str">
            <v>KQ-03-00</v>
          </cell>
          <cell r="M8393" t="str">
            <v>Демонтаж элементов зданий и сооружений, без ед. изм.</v>
          </cell>
          <cell r="N8393">
            <v>0</v>
          </cell>
          <cell r="O8393" t="str">
            <v>KQ-03-10</v>
          </cell>
          <cell r="P8393" t="str">
            <v>Демонтаж инженерного и технологического оборудования, т</v>
          </cell>
          <cell r="Q8393">
            <v>0</v>
          </cell>
        </row>
        <row r="8394">
          <cell r="E8394" t="str">
            <v>DW00-07-03-02-03</v>
          </cell>
          <cell r="F8394" t="str">
            <v>Демонтаж футеровки из теплоизоляционных пористых плит</v>
          </cell>
          <cell r="G8394" t="str">
            <v>Dismantling of the lining from heat-insulating porous plates</v>
          </cell>
          <cell r="H8394" t="str">
            <v>м3</v>
          </cell>
          <cell r="I8394" t="str">
            <v>m3</v>
          </cell>
          <cell r="J8394">
            <v>4.6920000000000002</v>
          </cell>
          <cell r="K8394">
            <v>1.9E-2</v>
          </cell>
          <cell r="L8394" t="str">
            <v>KQ-03-00</v>
          </cell>
          <cell r="M8394" t="str">
            <v>Демонтаж элементов зданий и сооружений, без ед. изм.</v>
          </cell>
          <cell r="N8394">
            <v>0</v>
          </cell>
          <cell r="O8394" t="str">
            <v>KQ-03-10</v>
          </cell>
          <cell r="P8394" t="str">
            <v>Демонтаж инженерного и технологического оборудования, т</v>
          </cell>
          <cell r="Q8394">
            <v>0</v>
          </cell>
        </row>
        <row r="8395">
          <cell r="E8395" t="str">
            <v>DW00-07-03-02-04</v>
          </cell>
          <cell r="F8395" t="str">
            <v>Демонтаж футеровки из минеральной ваты</v>
          </cell>
          <cell r="G8395" t="str">
            <v>Dismantling of mineral wool lining</v>
          </cell>
          <cell r="H8395" t="str">
            <v>м3</v>
          </cell>
          <cell r="I8395" t="str">
            <v>m3</v>
          </cell>
          <cell r="J8395">
            <v>2.5649999999999999</v>
          </cell>
          <cell r="K8395">
            <v>9.4E-2</v>
          </cell>
          <cell r="L8395" t="str">
            <v>KQ-03-00</v>
          </cell>
          <cell r="M8395" t="str">
            <v>Демонтаж элементов зданий и сооружений, без ед. изм.</v>
          </cell>
          <cell r="N8395">
            <v>0</v>
          </cell>
          <cell r="O8395" t="str">
            <v>KQ-03-10</v>
          </cell>
          <cell r="P8395" t="str">
            <v>Демонтаж инженерного и технологического оборудования, т</v>
          </cell>
          <cell r="Q8395">
            <v>0</v>
          </cell>
        </row>
        <row r="8396">
          <cell r="E8396" t="str">
            <v>DW00-07-04</v>
          </cell>
          <cell r="F8396" t="str">
            <v>Демонтаж складского, логистического и ремонтно-механического оборудования</v>
          </cell>
          <cell r="G8396" t="str">
            <v>Dismantling of storage, logistics and mechanical repair equipment</v>
          </cell>
        </row>
        <row r="8397">
          <cell r="E8397" t="str">
            <v>DW00-07-05</v>
          </cell>
          <cell r="F8397" t="str">
            <v>Демонтаж прочего оборудования</v>
          </cell>
          <cell r="G8397" t="str">
            <v>Dismantling of other equipment</v>
          </cell>
        </row>
        <row r="8398">
          <cell r="E8398" t="str">
            <v>DW00-07-05-01</v>
          </cell>
          <cell r="F8398" t="str">
            <v>Демонтаж оборудования пожаротушения</v>
          </cell>
          <cell r="G8398" t="str">
            <v>Dismantling of fire extinguishing equipment</v>
          </cell>
        </row>
        <row r="8399">
          <cell r="E8399" t="str">
            <v>DW00-07-05-01-01</v>
          </cell>
          <cell r="F8399" t="str">
            <v>Демонтаж спринклерных и дренчерных оросителей</v>
          </cell>
          <cell r="G8399" t="str">
            <v>Dismantling of sprinkler and deluge sprinklers</v>
          </cell>
          <cell r="H8399" t="str">
            <v>шт.</v>
          </cell>
          <cell r="I8399" t="str">
            <v>pcs.</v>
          </cell>
          <cell r="J8399">
            <v>0.41899999999999998</v>
          </cell>
          <cell r="K8399">
            <v>1.4E-2</v>
          </cell>
          <cell r="L8399" t="str">
            <v>KQ-03-00</v>
          </cell>
          <cell r="M8399" t="str">
            <v>Демонтаж элементов зданий и сооружений, без ед. изм.</v>
          </cell>
          <cell r="N8399">
            <v>0</v>
          </cell>
          <cell r="O8399" t="str">
            <v>KQ-03-12</v>
          </cell>
          <cell r="P8399" t="str">
            <v>Демонтаж оборудования пожаротушения, шт.</v>
          </cell>
          <cell r="Q8399">
            <v>0</v>
          </cell>
        </row>
        <row r="8400">
          <cell r="E8400" t="str">
            <v>DW00-07-05-01-02</v>
          </cell>
          <cell r="F8400" t="str">
            <v>Демонтаж пожарного шкафа</v>
          </cell>
          <cell r="G8400" t="str">
            <v>Dismantling of a fire cabinet</v>
          </cell>
          <cell r="H8400" t="str">
            <v>шт.</v>
          </cell>
          <cell r="I8400" t="str">
            <v>pcs.</v>
          </cell>
          <cell r="J8400">
            <v>2.387</v>
          </cell>
          <cell r="K8400">
            <v>0.14000000000000001</v>
          </cell>
          <cell r="L8400" t="str">
            <v>KQ-03-00</v>
          </cell>
          <cell r="M8400" t="str">
            <v>Демонтаж элементов зданий и сооружений, без ед. изм.</v>
          </cell>
          <cell r="N8400">
            <v>0</v>
          </cell>
          <cell r="O8400" t="str">
            <v>KQ-03-12</v>
          </cell>
          <cell r="P8400" t="str">
            <v>Демонтаж оборудования пожаротушения, шт.</v>
          </cell>
          <cell r="Q8400">
            <v>1</v>
          </cell>
        </row>
        <row r="8401">
          <cell r="E8401" t="str">
            <v>DW00-07-05-01-03</v>
          </cell>
          <cell r="F8401" t="str">
            <v>Демонтаж лафетного ствола</v>
          </cell>
          <cell r="G8401" t="str">
            <v>Dismantling of a fire monitor</v>
          </cell>
          <cell r="H8401" t="str">
            <v>шт.</v>
          </cell>
          <cell r="I8401" t="str">
            <v>pcs.</v>
          </cell>
          <cell r="J8401">
            <v>5.1100000000000003</v>
          </cell>
          <cell r="K8401">
            <v>0.17499999999999999</v>
          </cell>
          <cell r="L8401" t="str">
            <v>KQ-03-00</v>
          </cell>
          <cell r="M8401" t="str">
            <v>Демонтаж элементов зданий и сооружений, без ед. изм.</v>
          </cell>
          <cell r="N8401">
            <v>0</v>
          </cell>
          <cell r="O8401" t="str">
            <v>KQ-03-12</v>
          </cell>
          <cell r="P8401" t="str">
            <v>Демонтаж оборудования пожаротушения, шт.</v>
          </cell>
          <cell r="Q8401">
            <v>1</v>
          </cell>
        </row>
        <row r="8402">
          <cell r="E8402" t="str">
            <v>DW00-07-06</v>
          </cell>
          <cell r="F8402" t="str">
            <v>Демонтаж внутрикорпусных устройств и наполнителей технологического оборудования</v>
          </cell>
          <cell r="G8402" t="str">
            <v>Dismantling of internals and process equipment fillers</v>
          </cell>
        </row>
        <row r="8403">
          <cell r="E8403" t="str">
            <v>DW00-07-06-01</v>
          </cell>
          <cell r="F8403" t="str">
            <v>Демонтаж внутрикорпусных устройств и наполнителей технологического оборудования</v>
          </cell>
          <cell r="G8403" t="str">
            <v>Dismantling of internals and process equipment fillers</v>
          </cell>
        </row>
        <row r="8404">
          <cell r="E8404" t="str">
            <v>DW00-07-06-01-01</v>
          </cell>
          <cell r="F8404" t="str">
            <v>Демонтаж внутрикорпусных устройств технологического оборудования</v>
          </cell>
          <cell r="G8404" t="str">
            <v>Dismantling of internals of process equipment</v>
          </cell>
          <cell r="H8404" t="str">
            <v>т</v>
          </cell>
          <cell r="I8404" t="str">
            <v>t</v>
          </cell>
          <cell r="J8404">
            <v>85.590999999999994</v>
          </cell>
          <cell r="K8404">
            <v>4.3999999999999997E-2</v>
          </cell>
          <cell r="L8404" t="str">
            <v>KQ-03-00</v>
          </cell>
          <cell r="M8404" t="str">
            <v>Демонтаж элементов зданий и сооружений, без ед. изм.</v>
          </cell>
          <cell r="N8404">
            <v>0</v>
          </cell>
          <cell r="O8404" t="str">
            <v>KQ-03-11</v>
          </cell>
          <cell r="P8404" t="str">
            <v>Демонтаж внутрикорпусных устройств и наполнителей технологического оборудования, т</v>
          </cell>
          <cell r="Q8404">
            <v>1</v>
          </cell>
        </row>
        <row r="8405">
          <cell r="E8405" t="str">
            <v>DW00-07-06-01-02</v>
          </cell>
          <cell r="F8405" t="str">
            <v>Демонтаж нерегулярных / насыпных насадок технологического оборудования</v>
          </cell>
          <cell r="G8405" t="str">
            <v>Dismantling of random / dumped packing of process equipment</v>
          </cell>
          <cell r="H8405" t="str">
            <v>т</v>
          </cell>
          <cell r="I8405" t="str">
            <v>t</v>
          </cell>
          <cell r="J8405">
            <v>17.983000000000001</v>
          </cell>
          <cell r="K8405">
            <v>0.35</v>
          </cell>
          <cell r="L8405" t="str">
            <v>KQ-03-00</v>
          </cell>
          <cell r="M8405" t="str">
            <v>Демонтаж элементов зданий и сооружений, без ед. изм.</v>
          </cell>
          <cell r="N8405">
            <v>0</v>
          </cell>
          <cell r="O8405" t="str">
            <v>KQ-03-11</v>
          </cell>
          <cell r="P8405" t="str">
            <v>Демонтаж внутрикорпусных устройств и наполнителей технологического оборудования, т</v>
          </cell>
          <cell r="Q8405">
            <v>1</v>
          </cell>
        </row>
        <row r="8406">
          <cell r="E8406" t="str">
            <v>DW00-07-06-02</v>
          </cell>
          <cell r="F8406" t="str">
            <v>Очистка ВКУ</v>
          </cell>
          <cell r="G8406" t="str">
            <v>Cleaning of internal installations</v>
          </cell>
        </row>
        <row r="8407">
          <cell r="E8407" t="str">
            <v>DW00-07-06-02-01</v>
          </cell>
          <cell r="F8407" t="str">
            <v>Очистка ВКУ гидромонитором</v>
          </cell>
          <cell r="G8407" t="str">
            <v>Cleaning of internal installations with hydro-monitor</v>
          </cell>
          <cell r="H8407" t="str">
            <v>м2</v>
          </cell>
          <cell r="I8407" t="str">
            <v>m2</v>
          </cell>
          <cell r="J8407">
            <v>0</v>
          </cell>
          <cell r="K8407">
            <v>0</v>
          </cell>
          <cell r="L8407" t="str">
            <v>KQ-03-00</v>
          </cell>
          <cell r="M8407" t="str">
            <v>Демонтаж элементов зданий и сооружений, без ед. изм.</v>
          </cell>
          <cell r="N8407">
            <v>0</v>
          </cell>
          <cell r="O8407" t="str">
            <v>KQ-03-11</v>
          </cell>
          <cell r="P8407" t="str">
            <v>Демонтаж внутрикорпусных устройств и наполнителей технологического оборудования, т</v>
          </cell>
          <cell r="Q8407">
            <v>0</v>
          </cell>
        </row>
        <row r="8408">
          <cell r="E8408" t="str">
            <v>DW00-07-07</v>
          </cell>
          <cell r="F8408" t="str">
            <v>Демонтаж грузоподъемного оборудования</v>
          </cell>
          <cell r="G8408" t="str">
            <v>Dismantling of lifting equipment</v>
          </cell>
        </row>
        <row r="8409">
          <cell r="E8409" t="str">
            <v>DW00-07-07-01</v>
          </cell>
          <cell r="F8409" t="str">
            <v>Демонтаж грузоподъемного оборудования</v>
          </cell>
          <cell r="G8409" t="str">
            <v>Dismantling of lifting equipment</v>
          </cell>
        </row>
        <row r="8410">
          <cell r="E8410" t="str">
            <v>DW00-07-07-01-01</v>
          </cell>
          <cell r="F8410" t="str">
            <v>Демонтаж козловых кранов</v>
          </cell>
          <cell r="G8410" t="str">
            <v>Dismantling of gantry cranes</v>
          </cell>
          <cell r="H8410" t="str">
            <v>т</v>
          </cell>
          <cell r="I8410" t="str">
            <v>t</v>
          </cell>
          <cell r="J8410">
            <v>4.75</v>
          </cell>
          <cell r="K8410">
            <v>1.0900000000000001</v>
          </cell>
          <cell r="L8410" t="str">
            <v>KQ-03-00</v>
          </cell>
          <cell r="M8410" t="str">
            <v>Демонтаж элементов зданий и сооружений, без ед. изм.</v>
          </cell>
          <cell r="N8410">
            <v>0</v>
          </cell>
          <cell r="O8410" t="str">
            <v>KQ-03-10</v>
          </cell>
          <cell r="P8410" t="str">
            <v>Демонтаж инженерного и технологического оборудования, т</v>
          </cell>
          <cell r="Q8410">
            <v>1</v>
          </cell>
        </row>
        <row r="8411">
          <cell r="E8411" t="str">
            <v>DW00-07-07-01-02</v>
          </cell>
          <cell r="F8411" t="str">
            <v>Демонтаж мостовых кранов</v>
          </cell>
          <cell r="G8411" t="str">
            <v>Dismantling of bridge cranes</v>
          </cell>
          <cell r="H8411" t="str">
            <v>т</v>
          </cell>
          <cell r="I8411" t="str">
            <v>t</v>
          </cell>
          <cell r="J8411">
            <v>5.32</v>
          </cell>
          <cell r="K8411">
            <v>1.44</v>
          </cell>
          <cell r="L8411" t="str">
            <v>KQ-03-00</v>
          </cell>
          <cell r="M8411" t="str">
            <v>Демонтаж элементов зданий и сооружений, без ед. изм.</v>
          </cell>
          <cell r="N8411">
            <v>0</v>
          </cell>
          <cell r="O8411" t="str">
            <v>KQ-03-10</v>
          </cell>
          <cell r="P8411" t="str">
            <v>Демонтаж инженерного и технологического оборудования, т</v>
          </cell>
          <cell r="Q8411">
            <v>1</v>
          </cell>
        </row>
        <row r="8412">
          <cell r="E8412" t="str">
            <v>DW00-07-07-01-03</v>
          </cell>
          <cell r="F8412" t="str">
            <v>Демонтаж талей и лебедок</v>
          </cell>
          <cell r="G8412" t="str">
            <v>Dismantling of hoists and winches</v>
          </cell>
          <cell r="H8412" t="str">
            <v>т</v>
          </cell>
          <cell r="I8412" t="str">
            <v>t</v>
          </cell>
          <cell r="J8412">
            <v>42.52</v>
          </cell>
          <cell r="K8412">
            <v>0.17</v>
          </cell>
          <cell r="L8412" t="str">
            <v>KQ-03-00</v>
          </cell>
          <cell r="M8412" t="str">
            <v>Демонтаж элементов зданий и сооружений, без ед. изм.</v>
          </cell>
          <cell r="N8412">
            <v>0</v>
          </cell>
          <cell r="O8412" t="str">
            <v>KQ-03-10</v>
          </cell>
          <cell r="P8412" t="str">
            <v>Демонтаж инженерного и технологического оборудования, т</v>
          </cell>
          <cell r="Q8412">
            <v>1</v>
          </cell>
        </row>
        <row r="8413">
          <cell r="E8413" t="str">
            <v>DW00-07-07-01-04</v>
          </cell>
          <cell r="F8413" t="str">
            <v>Демонтаж лифтов</v>
          </cell>
          <cell r="G8413" t="str">
            <v>Dismantling of elevators</v>
          </cell>
          <cell r="H8413" t="str">
            <v>т</v>
          </cell>
          <cell r="I8413" t="str">
            <v>t</v>
          </cell>
          <cell r="J8413">
            <v>15.79</v>
          </cell>
          <cell r="K8413">
            <v>0.17</v>
          </cell>
          <cell r="L8413" t="str">
            <v>KQ-03-00</v>
          </cell>
          <cell r="M8413" t="str">
            <v>Демонтаж элементов зданий и сооружений, без ед. изм.</v>
          </cell>
          <cell r="N8413">
            <v>0</v>
          </cell>
          <cell r="O8413" t="str">
            <v>KQ-03-10</v>
          </cell>
          <cell r="P8413" t="str">
            <v>Демонтаж инженерного и технологического оборудования, т</v>
          </cell>
          <cell r="Q8413">
            <v>1</v>
          </cell>
        </row>
        <row r="8414">
          <cell r="E8414" t="str">
            <v>DW00-07-07-01-05</v>
          </cell>
          <cell r="F8414" t="str">
            <v>Демонтаж подъемников</v>
          </cell>
          <cell r="G8414" t="str">
            <v>Dismantling of manlifts</v>
          </cell>
          <cell r="H8414" t="str">
            <v>т</v>
          </cell>
          <cell r="I8414" t="str">
            <v>t</v>
          </cell>
          <cell r="J8414">
            <v>52.24</v>
          </cell>
          <cell r="K8414">
            <v>4.2699999999999996</v>
          </cell>
          <cell r="L8414" t="str">
            <v>KQ-03-00</v>
          </cell>
          <cell r="M8414" t="str">
            <v>Демонтаж элементов зданий и сооружений, без ед. изм.</v>
          </cell>
          <cell r="N8414">
            <v>0</v>
          </cell>
          <cell r="O8414" t="str">
            <v>KQ-03-10</v>
          </cell>
          <cell r="P8414" t="str">
            <v>Демонтаж инженерного и технологического оборудования, т</v>
          </cell>
          <cell r="Q8414">
            <v>1</v>
          </cell>
        </row>
        <row r="8415">
          <cell r="E8415" t="str">
            <v>DW00-08</v>
          </cell>
          <cell r="F8415" t="str">
            <v>Демонтаж инженерных и технологических трубопроводных сетей</v>
          </cell>
          <cell r="G8415" t="str">
            <v>Dismantling of process and utility pipeline networks</v>
          </cell>
        </row>
        <row r="8416">
          <cell r="E8416" t="str">
            <v>DW00-08-01</v>
          </cell>
          <cell r="F8416" t="str">
            <v>Демонтаж инженерных и технологических трубопроводов</v>
          </cell>
          <cell r="G8416" t="str">
            <v>Dismantling of process and utility pipelines</v>
          </cell>
        </row>
        <row r="8417">
          <cell r="E8417" t="str">
            <v>DW00-08-01-01</v>
          </cell>
          <cell r="F8417" t="str">
            <v>Демонтаж подземных инженерных и технологических стальных трубопроводов</v>
          </cell>
          <cell r="G8417" t="str">
            <v>Dismantling of underground steel process and utility pipelines</v>
          </cell>
        </row>
        <row r="8418">
          <cell r="E8418" t="str">
            <v>DW00-08-01-01-01</v>
          </cell>
          <cell r="F8418" t="str">
            <v>Демонтаж подземных инженерных и технологических стальных трубопроводов DN &lt;=50 мм / &lt;= 2 дюйм</v>
          </cell>
          <cell r="G8418" t="str">
            <v>Dismantling of underground steel process and utility pipelines DN &lt;=50 mm / &lt;= 2”</v>
          </cell>
          <cell r="H8418" t="str">
            <v>м</v>
          </cell>
          <cell r="I8418" t="str">
            <v>m</v>
          </cell>
          <cell r="J8418">
            <v>0.122</v>
          </cell>
          <cell r="K8418">
            <v>2E-3</v>
          </cell>
          <cell r="L8418" t="str">
            <v>KQ-03-00</v>
          </cell>
          <cell r="M8418" t="str">
            <v>Демонтаж элементов зданий и сооружений, без ед. изм.</v>
          </cell>
          <cell r="N8418">
            <v>0</v>
          </cell>
          <cell r="O8418" t="str">
            <v>KQ-03-13</v>
          </cell>
          <cell r="P8418" t="str">
            <v>Демонтаж инженерных и технологических трубопроводов, м</v>
          </cell>
          <cell r="Q8418">
            <v>1</v>
          </cell>
        </row>
        <row r="8419">
          <cell r="E8419" t="str">
            <v>DW00-08-01-01-02</v>
          </cell>
          <cell r="F8419" t="str">
            <v>Демонтаж подземных инженерных и технологических стальных трубопроводов DN &gt;50 - 100 мм / &gt;2 - 4 дюйм</v>
          </cell>
          <cell r="G8419" t="str">
            <v>Dismantling of underground steel process and utility pipelines DN &gt;50 - 100 mm / &gt;2 - 4”</v>
          </cell>
          <cell r="H8419" t="str">
            <v>м</v>
          </cell>
          <cell r="I8419" t="str">
            <v>m</v>
          </cell>
          <cell r="J8419">
            <v>0.17599999999999999</v>
          </cell>
          <cell r="K8419">
            <v>2E-3</v>
          </cell>
          <cell r="L8419" t="str">
            <v>KQ-03-00</v>
          </cell>
          <cell r="M8419" t="str">
            <v>Демонтаж элементов зданий и сооружений, без ед. изм.</v>
          </cell>
          <cell r="N8419">
            <v>0</v>
          </cell>
          <cell r="O8419" t="str">
            <v>KQ-03-13</v>
          </cell>
          <cell r="P8419" t="str">
            <v>Демонтаж инженерных и технологических трубопроводов, м</v>
          </cell>
          <cell r="Q8419">
            <v>1</v>
          </cell>
        </row>
        <row r="8420">
          <cell r="E8420" t="str">
            <v>DW00-08-01-01-03</v>
          </cell>
          <cell r="F8420" t="str">
            <v>Демонтаж подземных инженерных и технологических стальных трубопроводов DN &gt;100 - 700 мм / &gt;4 - 28 дюйм</v>
          </cell>
          <cell r="G8420" t="str">
            <v>Dismantling of underground steel process and utility pipelines DN &gt;100 - 700 mm / &gt;4 - 28”</v>
          </cell>
          <cell r="H8420" t="str">
            <v>м</v>
          </cell>
          <cell r="I8420" t="str">
            <v>m</v>
          </cell>
          <cell r="J8420">
            <v>0</v>
          </cell>
          <cell r="K8420">
            <v>0</v>
          </cell>
          <cell r="L8420" t="str">
            <v>KQ-03-00</v>
          </cell>
          <cell r="M8420" t="str">
            <v>Демонтаж элементов зданий и сооружений, без ед. изм.</v>
          </cell>
          <cell r="N8420">
            <v>0</v>
          </cell>
          <cell r="O8420" t="str">
            <v>KQ-03-13</v>
          </cell>
          <cell r="P8420" t="str">
            <v>Демонтаж инженерных и технологических трубопроводов, м</v>
          </cell>
          <cell r="Q8420">
            <v>1</v>
          </cell>
        </row>
        <row r="8421">
          <cell r="E8421" t="str">
            <v>DW00-08-01-01-04</v>
          </cell>
          <cell r="F8421" t="str">
            <v>Демонтаж подземных инженерных и технологических стальных трубопроводов DN &gt;700 - 1800 мм / &gt;28 - 72 дюйм</v>
          </cell>
          <cell r="G8421" t="str">
            <v>Dismantling of underground steel process and utility pipelines DN &gt;700 - 1800 mm / &gt;28 - 72”</v>
          </cell>
          <cell r="H8421" t="str">
            <v>м</v>
          </cell>
          <cell r="I8421" t="str">
            <v>m</v>
          </cell>
          <cell r="J8421">
            <v>0</v>
          </cell>
          <cell r="K8421">
            <v>0</v>
          </cell>
          <cell r="L8421" t="str">
            <v>KQ-03-00</v>
          </cell>
          <cell r="M8421" t="str">
            <v>Демонтаж элементов зданий и сооружений, без ед. изм.</v>
          </cell>
          <cell r="N8421">
            <v>0</v>
          </cell>
          <cell r="O8421" t="str">
            <v>KQ-03-13</v>
          </cell>
          <cell r="P8421" t="str">
            <v>Демонтаж инженерных и технологических трубопроводов, м</v>
          </cell>
          <cell r="Q8421">
            <v>1</v>
          </cell>
        </row>
        <row r="8422">
          <cell r="E8422" t="str">
            <v>DW00-08-01-01-05</v>
          </cell>
          <cell r="F8422" t="str">
            <v>Демонтаж подземных инженерных и технологических стальных трубопроводов DN &gt;1800 мм / &gt;72 дюйм</v>
          </cell>
          <cell r="G8422" t="str">
            <v>Dismantling of underground steel process and utility pipelines DN &gt;1800 mm / &gt;72”</v>
          </cell>
          <cell r="H8422" t="str">
            <v>м</v>
          </cell>
          <cell r="I8422" t="str">
            <v>m</v>
          </cell>
          <cell r="J8422">
            <v>0</v>
          </cell>
          <cell r="K8422">
            <v>0</v>
          </cell>
          <cell r="L8422" t="str">
            <v>KQ-03-00</v>
          </cell>
          <cell r="M8422" t="str">
            <v>Демонтаж элементов зданий и сооружений, без ед. изм.</v>
          </cell>
          <cell r="N8422">
            <v>0</v>
          </cell>
          <cell r="O8422" t="str">
            <v>KQ-03-13</v>
          </cell>
          <cell r="P8422" t="str">
            <v>Демонтаж инженерных и технологических трубопроводов, м</v>
          </cell>
          <cell r="Q8422">
            <v>1</v>
          </cell>
        </row>
        <row r="8423">
          <cell r="E8423" t="str">
            <v>DW00-08-01-01-06</v>
          </cell>
          <cell r="F8423" t="str">
            <v>Демонтаж подземных инженерных и технологических стальных трубопроводов DN &gt;100 - 200 мм / &gt;4 - 8 дюйм</v>
          </cell>
          <cell r="G8423" t="str">
            <v>Dismantling of underground steel process and utility pipelines DN &gt;100 - 200 mm / &gt;4 - 8 in.</v>
          </cell>
          <cell r="H8423" t="str">
            <v>м</v>
          </cell>
          <cell r="I8423" t="str">
            <v>m</v>
          </cell>
          <cell r="J8423">
            <v>0.13200000000000001</v>
          </cell>
          <cell r="K8423">
            <v>4.8000000000000001E-2</v>
          </cell>
          <cell r="L8423" t="str">
            <v>KQ-03-00</v>
          </cell>
          <cell r="M8423" t="str">
            <v>Демонтаж элементов зданий и сооружений, без ед. изм.</v>
          </cell>
          <cell r="N8423">
            <v>0</v>
          </cell>
          <cell r="O8423" t="str">
            <v>KQ-03-13</v>
          </cell>
          <cell r="P8423" t="str">
            <v>Демонтаж инженерных и технологических трубопроводов, м</v>
          </cell>
          <cell r="Q8423">
            <v>1</v>
          </cell>
        </row>
        <row r="8424">
          <cell r="E8424" t="str">
            <v>DW00-08-01-01-07</v>
          </cell>
          <cell r="F8424" t="str">
            <v>Демонтаж подземных инженерных и технологических стальных трубопроводов DN &gt;200 - 300 мм / &gt;8 - 12 дюйм</v>
          </cell>
          <cell r="G8424" t="str">
            <v>Dismantling of underground steel process and utility pipelines DN &gt;200 - 300 mm / &gt;8 - 12 in.</v>
          </cell>
          <cell r="H8424" t="str">
            <v>м</v>
          </cell>
          <cell r="I8424" t="str">
            <v>m</v>
          </cell>
          <cell r="J8424">
            <v>0.16300000000000001</v>
          </cell>
          <cell r="K8424">
            <v>7.2000000000000008E-2</v>
          </cell>
          <cell r="L8424" t="str">
            <v>KQ-03-00</v>
          </cell>
          <cell r="M8424" t="str">
            <v>Демонтаж элементов зданий и сооружений, без ед. изм.</v>
          </cell>
          <cell r="N8424">
            <v>0</v>
          </cell>
          <cell r="O8424" t="str">
            <v>KQ-03-13</v>
          </cell>
          <cell r="P8424" t="str">
            <v>Демонтаж инженерных и технологических трубопроводов, м</v>
          </cell>
          <cell r="Q8424">
            <v>1</v>
          </cell>
        </row>
        <row r="8425">
          <cell r="E8425" t="str">
            <v>DW00-08-01-01-08</v>
          </cell>
          <cell r="F8425" t="str">
            <v>Демонтаж подземных инженерных и технологических стальных трубопроводов DN &gt;300 - 500 мм / &gt;12 - 20 дюйм</v>
          </cell>
          <cell r="G8425" t="str">
            <v>Dismantling of underground steel process and utility pipelines DN &gt;300 - 500 mm / &gt;12 - 20 inches</v>
          </cell>
          <cell r="H8425" t="str">
            <v>м</v>
          </cell>
          <cell r="I8425" t="str">
            <v>m</v>
          </cell>
          <cell r="J8425">
            <v>0.27</v>
          </cell>
          <cell r="K8425">
            <v>0.152</v>
          </cell>
          <cell r="L8425" t="str">
            <v>KQ-03-00</v>
          </cell>
          <cell r="M8425" t="str">
            <v>Демонтаж элементов зданий и сооружений, без ед. изм.</v>
          </cell>
          <cell r="N8425">
            <v>0</v>
          </cell>
          <cell r="O8425" t="str">
            <v>KQ-03-13</v>
          </cell>
          <cell r="P8425" t="str">
            <v>Демонтаж инженерных и технологических трубопроводов, м</v>
          </cell>
          <cell r="Q8425">
            <v>1</v>
          </cell>
        </row>
        <row r="8426">
          <cell r="E8426" t="str">
            <v>DW00-08-01-01-09</v>
          </cell>
          <cell r="F8426" t="str">
            <v>Демонтаж подземных инженерных и технологических стальных трубопроводов DN &gt;500 - 700 мм / &gt;20 - 28 дюйм</v>
          </cell>
          <cell r="G8426" t="str">
            <v>Dismantling of underground steel process and utility pipelines DN &gt;500 - 700 mm / &gt;20 - 28 in.</v>
          </cell>
          <cell r="H8426" t="str">
            <v>м</v>
          </cell>
          <cell r="I8426" t="str">
            <v>m</v>
          </cell>
          <cell r="J8426">
            <v>0.32100000000000001</v>
          </cell>
          <cell r="K8426">
            <v>0.189</v>
          </cell>
          <cell r="L8426" t="str">
            <v>KQ-03-00</v>
          </cell>
          <cell r="M8426" t="str">
            <v>Демонтаж элементов зданий и сооружений, без ед. изм.</v>
          </cell>
          <cell r="N8426">
            <v>0</v>
          </cell>
          <cell r="O8426" t="str">
            <v>KQ-03-13</v>
          </cell>
          <cell r="P8426" t="str">
            <v>Демонтаж инженерных и технологических трубопроводов, м</v>
          </cell>
          <cell r="Q8426">
            <v>1</v>
          </cell>
        </row>
        <row r="8427">
          <cell r="E8427" t="str">
            <v>DW00-08-01-01-10</v>
          </cell>
          <cell r="F8427" t="str">
            <v>Демонтаж подземных инженерных и технологических стальных трубопроводов DN &gt;700 - 1000 мм / &gt;28 - 40 дюйм</v>
          </cell>
          <cell r="G8427" t="str">
            <v>Dismantling of underground steel process and utility pipelines DN &gt;700 - 1000 mm / &gt;28 - 40 in.</v>
          </cell>
          <cell r="H8427" t="str">
            <v>м</v>
          </cell>
          <cell r="I8427" t="str">
            <v>m</v>
          </cell>
          <cell r="J8427">
            <v>0.34100000000000003</v>
          </cell>
          <cell r="K8427">
            <v>0.20300000000000001</v>
          </cell>
          <cell r="L8427" t="str">
            <v>KQ-03-00</v>
          </cell>
          <cell r="M8427" t="str">
            <v>Демонтаж элементов зданий и сооружений, без ед. изм.</v>
          </cell>
          <cell r="N8427">
            <v>0</v>
          </cell>
          <cell r="O8427" t="str">
            <v>KQ-03-13</v>
          </cell>
          <cell r="P8427" t="str">
            <v>Демонтаж инженерных и технологических трубопроводов, м</v>
          </cell>
          <cell r="Q8427">
            <v>1</v>
          </cell>
        </row>
        <row r="8428">
          <cell r="E8428" t="str">
            <v>DW00-08-01-01-11</v>
          </cell>
          <cell r="F8428" t="str">
            <v>Демонтаж подземных инженерных и технологических стальных трубопроводов DN &gt;1000 - 1200 мм / &gt;40 - 48 дюйм</v>
          </cell>
          <cell r="G8428" t="str">
            <v>Dismantling of underground steel process and utility pipelines DN &gt;1000 - 1200 mm / &gt;40 - 48 in.</v>
          </cell>
          <cell r="H8428" t="str">
            <v>м</v>
          </cell>
          <cell r="I8428" t="str">
            <v>m</v>
          </cell>
          <cell r="J8428">
            <v>0.42599999999999999</v>
          </cell>
          <cell r="K8428">
            <v>0.26300000000000001</v>
          </cell>
          <cell r="L8428" t="str">
            <v>KQ-03-00</v>
          </cell>
          <cell r="M8428" t="str">
            <v>Демонтаж элементов зданий и сооружений, без ед. изм.</v>
          </cell>
          <cell r="N8428">
            <v>0</v>
          </cell>
          <cell r="O8428" t="str">
            <v>KQ-03-13</v>
          </cell>
          <cell r="P8428" t="str">
            <v>Демонтаж инженерных и технологических трубопроводов, м</v>
          </cell>
          <cell r="Q8428">
            <v>1</v>
          </cell>
        </row>
        <row r="8429">
          <cell r="E8429" t="str">
            <v>DW00-08-01-01-12</v>
          </cell>
          <cell r="F8429" t="str">
            <v>Демонтаж подземных инженерных и технологических стальных трубопроводов DN &gt;1200 - 1400 мм / &gt;48- 56 дюйм</v>
          </cell>
          <cell r="G8429" t="str">
            <v>Dismantling of underground steel process and utility pipelines DN &gt;1200 - 1400 mm / &gt;48 - 56 in.</v>
          </cell>
          <cell r="H8429" t="str">
            <v>м</v>
          </cell>
          <cell r="I8429" t="str">
            <v>m</v>
          </cell>
          <cell r="J8429">
            <v>0.46200000000000002</v>
          </cell>
          <cell r="K8429">
            <v>0.27800000000000002</v>
          </cell>
          <cell r="L8429" t="str">
            <v>KQ-03-00</v>
          </cell>
          <cell r="M8429" t="str">
            <v>Демонтаж элементов зданий и сооружений, без ед. изм.</v>
          </cell>
          <cell r="N8429">
            <v>0</v>
          </cell>
          <cell r="O8429" t="str">
            <v>KQ-03-13</v>
          </cell>
          <cell r="P8429" t="str">
            <v>Демонтаж инженерных и технологических трубопроводов, м</v>
          </cell>
          <cell r="Q8429">
            <v>1</v>
          </cell>
        </row>
        <row r="8430">
          <cell r="E8430" t="str">
            <v>DW00-08-01-01-13</v>
          </cell>
          <cell r="F8430" t="str">
            <v>Демонтаж подземных инженерных и технологических стальных трубопроводов DN &gt;1400 - 1600 мм / &gt;56 - 64 дюйм</v>
          </cell>
          <cell r="G8430" t="str">
            <v>Dismantling of underground steel process and utility pipelines DN &gt;1400 - 1600 mm / &gt;56 - 64 in.</v>
          </cell>
          <cell r="H8430" t="str">
            <v>м</v>
          </cell>
          <cell r="I8430" t="str">
            <v>m</v>
          </cell>
          <cell r="J8430">
            <v>0.51900000000000002</v>
          </cell>
          <cell r="K8430">
            <v>0.38800000000000001</v>
          </cell>
          <cell r="L8430" t="str">
            <v>KQ-03-00</v>
          </cell>
          <cell r="M8430" t="str">
            <v>Демонтаж элементов зданий и сооружений, без ед. изм.</v>
          </cell>
          <cell r="N8430">
            <v>0</v>
          </cell>
          <cell r="O8430" t="str">
            <v>KQ-03-13</v>
          </cell>
          <cell r="P8430" t="str">
            <v>Демонтаж инженерных и технологических трубопроводов, м</v>
          </cell>
          <cell r="Q8430">
            <v>1</v>
          </cell>
        </row>
        <row r="8431">
          <cell r="E8431" t="str">
            <v>DW00-08-01-01-14</v>
          </cell>
          <cell r="F8431" t="str">
            <v>Демонтаж подземных инженерных и технологических стальных трубопроводов DN &gt;1600 - 1800 мм / &gt;64 - 72 дюйм</v>
          </cell>
          <cell r="G8431" t="str">
            <v>Dismantling of underground steel process and utility pipelines DN &gt;1600 - 1800 mm / &gt;64 - 72 in.</v>
          </cell>
          <cell r="H8431" t="str">
            <v>м</v>
          </cell>
          <cell r="I8431" t="str">
            <v>m</v>
          </cell>
          <cell r="J8431">
            <v>0.54299999999999993</v>
          </cell>
          <cell r="K8431">
            <v>0.376</v>
          </cell>
          <cell r="L8431" t="str">
            <v>KQ-03-00</v>
          </cell>
          <cell r="M8431" t="str">
            <v>Демонтаж элементов зданий и сооружений, без ед. изм.</v>
          </cell>
          <cell r="N8431">
            <v>0</v>
          </cell>
          <cell r="O8431" t="str">
            <v>KQ-03-13</v>
          </cell>
          <cell r="P8431" t="str">
            <v>Демонтаж инженерных и технологических трубопроводов, м</v>
          </cell>
          <cell r="Q8431">
            <v>1</v>
          </cell>
        </row>
        <row r="8432">
          <cell r="E8432" t="str">
            <v>DW00-08-01-01-15</v>
          </cell>
          <cell r="F8432" t="str">
            <v>Демонтаж подземных инженерных и технологических стальных трубопроводов DN &gt;1800 - 2000 мм / &gt;72 - 80 дюйм</v>
          </cell>
          <cell r="G8432" t="str">
            <v>Dismantling of underground steel process and utility pipelines DN &gt;1800 - 2000 mm / &gt;72 - 80 in.</v>
          </cell>
          <cell r="H8432" t="str">
            <v>м</v>
          </cell>
          <cell r="I8432" t="str">
            <v>m</v>
          </cell>
          <cell r="J8432">
            <v>0.61699999999999999</v>
          </cell>
          <cell r="K8432">
            <v>0.55499999999999994</v>
          </cell>
          <cell r="L8432" t="str">
            <v>KQ-03-00</v>
          </cell>
          <cell r="M8432" t="str">
            <v>Демонтаж элементов зданий и сооружений, без ед. изм.</v>
          </cell>
          <cell r="N8432">
            <v>0</v>
          </cell>
          <cell r="O8432" t="str">
            <v>KQ-03-13</v>
          </cell>
          <cell r="P8432" t="str">
            <v>Демонтаж инженерных и технологических трубопроводов, м</v>
          </cell>
          <cell r="Q8432">
            <v>1</v>
          </cell>
        </row>
        <row r="8433">
          <cell r="E8433" t="str">
            <v>DW00-08-01-01-16</v>
          </cell>
          <cell r="F8433" t="str">
            <v>Демонтаж подземных инженерных и технологических стальных трубопроводов DN &gt;2000 - 2200 мм / &gt;80 - 88 дюйм</v>
          </cell>
          <cell r="G8433" t="str">
            <v>Dismantling of underground steel process and utility pipelines DN &gt;2000 - 2200 mm / &gt;80 - 88 in.</v>
          </cell>
          <cell r="H8433" t="str">
            <v>м</v>
          </cell>
          <cell r="I8433" t="str">
            <v>m</v>
          </cell>
          <cell r="J8433">
            <v>0.64900000000000002</v>
          </cell>
          <cell r="K8433">
            <v>0.56699999999999995</v>
          </cell>
          <cell r="L8433" t="str">
            <v>KQ-03-00</v>
          </cell>
          <cell r="M8433" t="str">
            <v>Демонтаж элементов зданий и сооружений, без ед. изм.</v>
          </cell>
          <cell r="N8433">
            <v>0</v>
          </cell>
          <cell r="O8433" t="str">
            <v>KQ-03-13</v>
          </cell>
          <cell r="P8433" t="str">
            <v>Демонтаж инженерных и технологических трубопроводов, м</v>
          </cell>
          <cell r="Q8433">
            <v>1</v>
          </cell>
        </row>
        <row r="8434">
          <cell r="E8434" t="str">
            <v>DW00-08-01-01-17</v>
          </cell>
          <cell r="F8434" t="str">
            <v>Демонтаж подземных инженерных и технологических стальных трубопроводов DN &gt;2200 - 2400 мм / &gt;88 - 96 дюйм</v>
          </cell>
          <cell r="G8434" t="str">
            <v>Dismantling of underground steel process and utility pipelines DN &gt;2200 - 2400 mm / &gt;88 - 96 in.</v>
          </cell>
          <cell r="H8434" t="str">
            <v>м</v>
          </cell>
          <cell r="I8434" t="str">
            <v>m</v>
          </cell>
          <cell r="J8434">
            <v>0.69599999999999995</v>
          </cell>
          <cell r="K8434">
            <v>0.58400000000000007</v>
          </cell>
          <cell r="L8434" t="str">
            <v>KQ-03-00</v>
          </cell>
          <cell r="M8434" t="str">
            <v>Демонтаж элементов зданий и сооружений, без ед. изм.</v>
          </cell>
          <cell r="N8434">
            <v>0</v>
          </cell>
          <cell r="O8434" t="str">
            <v>KQ-03-13</v>
          </cell>
          <cell r="P8434" t="str">
            <v>Демонтаж инженерных и технологических трубопроводов, м</v>
          </cell>
          <cell r="Q8434">
            <v>1</v>
          </cell>
        </row>
        <row r="8435">
          <cell r="E8435" t="str">
            <v>DW00-08-01-01-18</v>
          </cell>
          <cell r="F8435" t="str">
            <v>Демонтаж подземных инженерных и технологических стальных трубопроводов DN &gt;2400 - 2800 мм / &gt;96 - 112 дюйм</v>
          </cell>
          <cell r="G8435" t="str">
            <v>Dismantling of underground steel process and utility pipelines DN &gt;2400 - 2800 mm / &gt;96 - 112 inch</v>
          </cell>
          <cell r="H8435" t="str">
            <v>м</v>
          </cell>
          <cell r="I8435" t="str">
            <v>m</v>
          </cell>
          <cell r="J8435">
            <v>0.79</v>
          </cell>
          <cell r="K8435">
            <v>0.64500000000000002</v>
          </cell>
          <cell r="L8435" t="str">
            <v>KQ-03-00</v>
          </cell>
          <cell r="M8435" t="str">
            <v>Демонтаж элементов зданий и сооружений, без ед. изм.</v>
          </cell>
          <cell r="N8435">
            <v>0</v>
          </cell>
          <cell r="O8435" t="str">
            <v>KQ-03-13</v>
          </cell>
          <cell r="P8435" t="str">
            <v>Демонтаж инженерных и технологических трубопроводов, м</v>
          </cell>
          <cell r="Q8435">
            <v>1</v>
          </cell>
        </row>
        <row r="8436">
          <cell r="E8436" t="str">
            <v>DW00-08-01-02</v>
          </cell>
          <cell r="F8436" t="str">
            <v>Демонтаж подземных инженерных и технологических трубопроводов</v>
          </cell>
          <cell r="G8436" t="str">
            <v>Dismantling of underground utility and process reinforced concrete process and utility pipelines</v>
          </cell>
        </row>
        <row r="8437">
          <cell r="E8437" t="str">
            <v>DW00-08-01-02-01</v>
          </cell>
          <cell r="F8437" t="str">
            <v>Демонтаж подземных инженерных и технологических железобетонных трубопроводов DN ≤ 400 мм</v>
          </cell>
          <cell r="G8437" t="str">
            <v>Dismantling of underground reinforced concrete process and utility pipelines DN ≤ 400 mm</v>
          </cell>
          <cell r="H8437" t="str">
            <v>м</v>
          </cell>
          <cell r="I8437" t="str">
            <v>m</v>
          </cell>
          <cell r="J8437">
            <v>0</v>
          </cell>
          <cell r="K8437">
            <v>0</v>
          </cell>
          <cell r="L8437" t="str">
            <v>KQ-03-00</v>
          </cell>
          <cell r="M8437" t="str">
            <v>Демонтаж элементов зданий и сооружений, без ед. изм.</v>
          </cell>
          <cell r="N8437">
            <v>0</v>
          </cell>
          <cell r="O8437" t="str">
            <v>KQ-03-13</v>
          </cell>
          <cell r="P8437" t="str">
            <v>Демонтаж инженерных и технологических трубопроводов, м</v>
          </cell>
          <cell r="Q8437">
            <v>1</v>
          </cell>
        </row>
        <row r="8438">
          <cell r="E8438" t="str">
            <v>DW00-08-01-02-02</v>
          </cell>
          <cell r="F8438" t="str">
            <v>Демонтаж подземных инженерных и технологических железобетонных трубопроводов DN &gt; 400 - 600 мм</v>
          </cell>
          <cell r="G8438" t="str">
            <v>Dismantling of underground reinforced concrete process and utility pipelines DN &gt; 400 - 600 mm</v>
          </cell>
          <cell r="H8438" t="str">
            <v>м</v>
          </cell>
          <cell r="I8438" t="str">
            <v>m</v>
          </cell>
          <cell r="J8438">
            <v>0</v>
          </cell>
          <cell r="K8438">
            <v>0</v>
          </cell>
          <cell r="L8438" t="str">
            <v>KQ-03-00</v>
          </cell>
          <cell r="M8438" t="str">
            <v>Демонтаж элементов зданий и сооружений, без ед. изм.</v>
          </cell>
          <cell r="N8438">
            <v>0</v>
          </cell>
          <cell r="O8438" t="str">
            <v>KQ-03-13</v>
          </cell>
          <cell r="P8438" t="str">
            <v>Демонтаж инженерных и технологических трубопроводов, м</v>
          </cell>
          <cell r="Q8438">
            <v>1</v>
          </cell>
        </row>
        <row r="8439">
          <cell r="E8439" t="str">
            <v>DW00-08-01-02-03</v>
          </cell>
          <cell r="F8439" t="str">
            <v>Демонтаж подземных инженерных и технологических железобетонных трубопроводов DN &gt; 600 - 1000 мм</v>
          </cell>
          <cell r="G8439" t="str">
            <v>Dismantling of underground reinforced concrete process and utility pipelines DN &gt; 600 - 1000 mm</v>
          </cell>
          <cell r="H8439" t="str">
            <v>м</v>
          </cell>
          <cell r="I8439" t="str">
            <v>m</v>
          </cell>
          <cell r="J8439">
            <v>0</v>
          </cell>
          <cell r="K8439">
            <v>0</v>
          </cell>
          <cell r="L8439" t="str">
            <v>KQ-03-00</v>
          </cell>
          <cell r="M8439" t="str">
            <v>Демонтаж элементов зданий и сооружений, без ед. изм.</v>
          </cell>
          <cell r="N8439">
            <v>0</v>
          </cell>
          <cell r="O8439" t="str">
            <v>KQ-03-13</v>
          </cell>
          <cell r="P8439" t="str">
            <v>Демонтаж инженерных и технологических трубопроводов, м</v>
          </cell>
          <cell r="Q8439">
            <v>1</v>
          </cell>
        </row>
        <row r="8440">
          <cell r="E8440" t="str">
            <v>DW00-08-01-02-04</v>
          </cell>
          <cell r="F8440" t="str">
            <v>Демонтаж подземных инженерных и технологических железобетонных трубопроводов DN &gt; 1000 - 1600 мм</v>
          </cell>
          <cell r="G8440" t="str">
            <v>Dismantling of underground reinforced concrete process and utility pipelines DN &gt; 1000 - 1600 mm</v>
          </cell>
          <cell r="H8440" t="str">
            <v>м</v>
          </cell>
          <cell r="I8440" t="str">
            <v>m</v>
          </cell>
          <cell r="J8440">
            <v>0</v>
          </cell>
          <cell r="K8440">
            <v>0</v>
          </cell>
          <cell r="L8440" t="str">
            <v>KQ-03-00</v>
          </cell>
          <cell r="M8440" t="str">
            <v>Демонтаж элементов зданий и сооружений, без ед. изм.</v>
          </cell>
          <cell r="N8440">
            <v>0</v>
          </cell>
          <cell r="O8440" t="str">
            <v>KQ-03-13</v>
          </cell>
          <cell r="P8440" t="str">
            <v>Демонтаж инженерных и технологических трубопроводов, м</v>
          </cell>
          <cell r="Q8440">
            <v>1</v>
          </cell>
        </row>
        <row r="8441">
          <cell r="E8441" t="str">
            <v>DW00-08-01-02-05</v>
          </cell>
          <cell r="F8441" t="str">
            <v>Демонтаж подземных инженерных и технологических железобетонных трубопроводов DN &gt; 1600 - 2400 мм</v>
          </cell>
          <cell r="G8441" t="str">
            <v>Dismantling of underground reinforced concrete process and utility pipelines DN &gt; 1600 - 2400 mm</v>
          </cell>
          <cell r="H8441" t="str">
            <v>м</v>
          </cell>
          <cell r="I8441" t="str">
            <v>m</v>
          </cell>
          <cell r="J8441">
            <v>0</v>
          </cell>
          <cell r="K8441">
            <v>0</v>
          </cell>
          <cell r="L8441" t="str">
            <v>KQ-03-00</v>
          </cell>
          <cell r="M8441" t="str">
            <v>Демонтаж элементов зданий и сооружений, без ед. изм.</v>
          </cell>
          <cell r="N8441">
            <v>0</v>
          </cell>
          <cell r="O8441" t="str">
            <v>KQ-03-13</v>
          </cell>
          <cell r="P8441" t="str">
            <v>Демонтаж инженерных и технологических трубопроводов, м</v>
          </cell>
          <cell r="Q8441">
            <v>1</v>
          </cell>
        </row>
        <row r="8442">
          <cell r="E8442" t="str">
            <v>DW00-08-01-02-06</v>
          </cell>
          <cell r="F8442" t="str">
            <v>Демонтаж подземных инженерных и технологических железобетонных трубопроводов DN &lt;=300 мм</v>
          </cell>
          <cell r="G8442" t="str">
            <v>Dismantling of underground reinforced concrete process and utility pipelines DN &lt;=300 mm</v>
          </cell>
          <cell r="H8442" t="str">
            <v>м</v>
          </cell>
          <cell r="I8442" t="str">
            <v>m</v>
          </cell>
          <cell r="J8442">
            <v>0.47399999999999998</v>
          </cell>
          <cell r="K8442">
            <v>0.09</v>
          </cell>
          <cell r="L8442" t="str">
            <v>KQ-03-00</v>
          </cell>
          <cell r="M8442" t="str">
            <v>Демонтаж элементов зданий и сооружений, без ед. изм.</v>
          </cell>
          <cell r="N8442">
            <v>0</v>
          </cell>
          <cell r="O8442" t="str">
            <v>KQ-03-13</v>
          </cell>
          <cell r="P8442" t="str">
            <v>Демонтаж инженерных и технологических трубопроводов, м</v>
          </cell>
          <cell r="Q8442">
            <v>1</v>
          </cell>
        </row>
        <row r="8443">
          <cell r="E8443" t="str">
            <v>DW00-08-01-02-07</v>
          </cell>
          <cell r="F8443" t="str">
            <v>Демонтаж подземных инженерных и технологических железобетонных трубопроводов DN &gt;300 - 400 мм</v>
          </cell>
          <cell r="G8443" t="str">
            <v>Dismantling of underground reinforced concrete process and utility pipelines DN &gt;300 - 400 mm</v>
          </cell>
          <cell r="H8443" t="str">
            <v>м</v>
          </cell>
          <cell r="I8443" t="str">
            <v>m</v>
          </cell>
          <cell r="J8443">
            <v>0.57099999999999995</v>
          </cell>
          <cell r="K8443">
            <v>0.112</v>
          </cell>
          <cell r="L8443" t="str">
            <v>KQ-03-00</v>
          </cell>
          <cell r="M8443" t="str">
            <v>Демонтаж элементов зданий и сооружений, без ед. изм.</v>
          </cell>
          <cell r="N8443">
            <v>0</v>
          </cell>
          <cell r="O8443" t="str">
            <v>KQ-03-13</v>
          </cell>
          <cell r="P8443" t="str">
            <v>Демонтаж инженерных и технологических трубопроводов, м</v>
          </cell>
          <cell r="Q8443">
            <v>1</v>
          </cell>
        </row>
        <row r="8444">
          <cell r="E8444" t="str">
            <v>DW00-08-01-02-08</v>
          </cell>
          <cell r="F8444" t="str">
            <v>Демонтаж подземных инженерных и технологических железобетонных трубопроводов DN &gt;400 - 700 мм</v>
          </cell>
          <cell r="G8444" t="str">
            <v>Dismantling of underground reinforced concrete process and utility pipelines DN &gt;400 - 700 mm</v>
          </cell>
          <cell r="H8444" t="str">
            <v>м</v>
          </cell>
          <cell r="I8444" t="str">
            <v>m</v>
          </cell>
          <cell r="J8444">
            <v>0.95699999999999996</v>
          </cell>
          <cell r="K8444">
            <v>0.159</v>
          </cell>
          <cell r="L8444" t="str">
            <v>KQ-03-00</v>
          </cell>
          <cell r="M8444" t="str">
            <v>Демонтаж элементов зданий и сооружений, без ед. изм.</v>
          </cell>
          <cell r="N8444">
            <v>0</v>
          </cell>
          <cell r="O8444" t="str">
            <v>KQ-03-13</v>
          </cell>
          <cell r="P8444" t="str">
            <v>Демонтаж инженерных и технологических трубопроводов, м</v>
          </cell>
          <cell r="Q8444">
            <v>1</v>
          </cell>
        </row>
        <row r="8445">
          <cell r="E8445" t="str">
            <v>DW00-08-01-02-09</v>
          </cell>
          <cell r="F8445" t="str">
            <v>Демонтаж подземных инженерных и технологических железобетонных трубопроводов DN &gt;700 - 1100 мм</v>
          </cell>
          <cell r="G8445" t="str">
            <v>Dismantling of underground reinforced concrete process and utility pipelines DN &gt;700 - 1100 mm</v>
          </cell>
          <cell r="H8445" t="str">
            <v>м</v>
          </cell>
          <cell r="I8445" t="str">
            <v>m</v>
          </cell>
          <cell r="J8445">
            <v>1.359</v>
          </cell>
          <cell r="K8445">
            <v>0.223</v>
          </cell>
          <cell r="L8445" t="str">
            <v>KQ-03-00</v>
          </cell>
          <cell r="M8445" t="str">
            <v>Демонтаж элементов зданий и сооружений, без ед. изм.</v>
          </cell>
          <cell r="N8445">
            <v>0</v>
          </cell>
          <cell r="O8445" t="str">
            <v>KQ-03-13</v>
          </cell>
          <cell r="P8445" t="str">
            <v>Демонтаж инженерных и технологических трубопроводов, м</v>
          </cell>
          <cell r="Q8445">
            <v>1</v>
          </cell>
        </row>
        <row r="8446">
          <cell r="E8446" t="str">
            <v>DW00-08-01-02-10</v>
          </cell>
          <cell r="F8446" t="str">
            <v>Демонтаж подземных инженерных и технологических железобетонных трубопроводов DN &gt;1100 - 1400 мм</v>
          </cell>
          <cell r="G8446" t="str">
            <v>Dismantling of underground reinforced concrete process and utility pipelines DN &gt;1100 - 1400 mm</v>
          </cell>
          <cell r="H8446" t="str">
            <v>м</v>
          </cell>
          <cell r="I8446" t="str">
            <v>m</v>
          </cell>
          <cell r="J8446">
            <v>1.5299999999999998</v>
          </cell>
          <cell r="K8446">
            <v>0.246</v>
          </cell>
          <cell r="L8446" t="str">
            <v>KQ-03-00</v>
          </cell>
          <cell r="M8446" t="str">
            <v>Демонтаж элементов зданий и сооружений, без ед. изм.</v>
          </cell>
          <cell r="N8446">
            <v>0</v>
          </cell>
          <cell r="O8446" t="str">
            <v>KQ-03-13</v>
          </cell>
          <cell r="P8446" t="str">
            <v>Демонтаж инженерных и технологических трубопроводов, м</v>
          </cell>
          <cell r="Q8446">
            <v>1</v>
          </cell>
        </row>
        <row r="8447">
          <cell r="E8447" t="str">
            <v>DW00-08-01-02-11</v>
          </cell>
          <cell r="F8447" t="str">
            <v>Демонтаж подземных инженерных и технологических железобетонных трубопроводов DN &gt;1400 - 1600 мм</v>
          </cell>
          <cell r="G8447" t="str">
            <v>Dismantling of underground reinforced concrete process and utility pipelines DN &gt;1400 - 1600 mm</v>
          </cell>
          <cell r="H8447" t="str">
            <v>м</v>
          </cell>
          <cell r="I8447" t="str">
            <v>m</v>
          </cell>
          <cell r="J8447">
            <v>1.718</v>
          </cell>
          <cell r="K8447">
            <v>0.27200000000000002</v>
          </cell>
          <cell r="L8447" t="str">
            <v>KQ-03-00</v>
          </cell>
          <cell r="M8447" t="str">
            <v>Демонтаж элементов зданий и сооружений, без ед. изм.</v>
          </cell>
          <cell r="N8447">
            <v>0</v>
          </cell>
          <cell r="O8447" t="str">
            <v>KQ-03-13</v>
          </cell>
          <cell r="P8447" t="str">
            <v>Демонтаж инженерных и технологических трубопроводов, м</v>
          </cell>
          <cell r="Q8447">
            <v>1</v>
          </cell>
        </row>
        <row r="8448">
          <cell r="E8448" t="str">
            <v>DW00-08-01-02-12</v>
          </cell>
          <cell r="F8448" t="str">
            <v>Демонтаж подземных инженерных и технологических железобетонных трубопроводов DN &gt;1600 - 2000 мм</v>
          </cell>
          <cell r="G8448" t="str">
            <v>Dismantling of underground reinforced concrete process and utility pipelines DN &gt;1600 - 2000 mm</v>
          </cell>
          <cell r="H8448" t="str">
            <v>м</v>
          </cell>
          <cell r="I8448" t="str">
            <v>m</v>
          </cell>
          <cell r="J8448">
            <v>2.3369999999999997</v>
          </cell>
          <cell r="K8448">
            <v>0.40200000000000002</v>
          </cell>
          <cell r="L8448" t="str">
            <v>KQ-03-00</v>
          </cell>
          <cell r="M8448" t="str">
            <v>Демонтаж элементов зданий и сооружений, без ед. изм.</v>
          </cell>
          <cell r="N8448">
            <v>0</v>
          </cell>
          <cell r="O8448" t="str">
            <v>KQ-03-13</v>
          </cell>
          <cell r="P8448" t="str">
            <v>Демонтаж инженерных и технологических трубопроводов, м</v>
          </cell>
          <cell r="Q8448">
            <v>1</v>
          </cell>
        </row>
        <row r="8449">
          <cell r="E8449" t="str">
            <v>DW00-08-01-02-13</v>
          </cell>
          <cell r="F8449" t="str">
            <v>Демонтаж подземных инженерных и технологических железобетонных трубопроводов DN &gt;2000 - 2400 мм</v>
          </cell>
          <cell r="G8449" t="str">
            <v>Dismantling of underground reinforced concrete process and utility pipelines DN &gt;2000 - 2400 mm</v>
          </cell>
          <cell r="H8449" t="str">
            <v>м</v>
          </cell>
          <cell r="I8449" t="str">
            <v>m</v>
          </cell>
          <cell r="J8449">
            <v>3.96</v>
          </cell>
          <cell r="K8449">
            <v>0.58499999999999996</v>
          </cell>
          <cell r="L8449" t="str">
            <v>KQ-03-00</v>
          </cell>
          <cell r="M8449" t="str">
            <v>Демонтаж элементов зданий и сооружений, без ед. изм.</v>
          </cell>
          <cell r="N8449">
            <v>0</v>
          </cell>
          <cell r="O8449" t="str">
            <v>KQ-03-13</v>
          </cell>
          <cell r="P8449" t="str">
            <v>Демонтаж инженерных и технологических трубопроводов, м</v>
          </cell>
          <cell r="Q8449">
            <v>1</v>
          </cell>
        </row>
        <row r="8450">
          <cell r="E8450" t="str">
            <v>DW00-08-01-02-14</v>
          </cell>
          <cell r="F8450" t="str">
            <v>Демонтаж подземных инженерных и технологических железобетонных трубопроводов DN &gt;1400 - 1600 мм</v>
          </cell>
          <cell r="G8450" t="str">
            <v>Dismantling of underground reinforced concrete process and utility pipelines DN &gt;1400 - 1600 mm</v>
          </cell>
          <cell r="H8450" t="str">
            <v>м</v>
          </cell>
          <cell r="I8450" t="str">
            <v>m</v>
          </cell>
          <cell r="J8450">
            <v>1.72</v>
          </cell>
          <cell r="K8450">
            <v>0.27085000000000004</v>
          </cell>
          <cell r="L8450" t="str">
            <v>KQ-03-00</v>
          </cell>
          <cell r="M8450" t="str">
            <v>Демонтаж элементов зданий и сооружений, без ед. изм.</v>
          </cell>
          <cell r="N8450">
            <v>0</v>
          </cell>
          <cell r="O8450" t="str">
            <v>KQ-03-13</v>
          </cell>
          <cell r="P8450" t="str">
            <v>Демонтаж инженерных и технологических трубопроводов, м</v>
          </cell>
          <cell r="Q8450">
            <v>1</v>
          </cell>
        </row>
        <row r="8451">
          <cell r="E8451" t="str">
            <v>DW00-08-01-02-15</v>
          </cell>
          <cell r="F8451" t="str">
            <v>Демонтаж подземных инженерных и технологических железобетонных трубопроводов DN &gt;1600 - 2000 мм</v>
          </cell>
          <cell r="G8451" t="str">
            <v>Dismantling of underground reinforced concrete process and utility pipelines DN &gt;1600 - 2000 mm</v>
          </cell>
          <cell r="H8451" t="str">
            <v>м</v>
          </cell>
          <cell r="I8451" t="str">
            <v>m</v>
          </cell>
          <cell r="J8451">
            <v>2.34</v>
          </cell>
          <cell r="K8451">
            <v>0.40049999999999997</v>
          </cell>
          <cell r="L8451" t="str">
            <v>KQ-03-00</v>
          </cell>
          <cell r="M8451" t="str">
            <v>Демонтаж элементов зданий и сооружений, без ед. изм.</v>
          </cell>
          <cell r="N8451">
            <v>0</v>
          </cell>
          <cell r="O8451" t="str">
            <v>KQ-03-13</v>
          </cell>
          <cell r="P8451" t="str">
            <v>Демонтаж инженерных и технологических трубопроводов, м</v>
          </cell>
          <cell r="Q8451">
            <v>1</v>
          </cell>
        </row>
        <row r="8452">
          <cell r="E8452" t="str">
            <v>DW00-08-01-02-16</v>
          </cell>
          <cell r="F8452" t="str">
            <v>Демонтаж подземных инженерных и технологических железобетонных трубопроводов DN &gt;2000 - 2400 мм</v>
          </cell>
          <cell r="G8452" t="str">
            <v>Dismantling of underground reinforced concrete process and utility pipelines DN &gt;2000 - 2400 mm</v>
          </cell>
          <cell r="H8452" t="str">
            <v>м</v>
          </cell>
          <cell r="I8452" t="str">
            <v>m</v>
          </cell>
          <cell r="J8452">
            <v>3.96</v>
          </cell>
          <cell r="K8452">
            <v>0.58325000000000005</v>
          </cell>
          <cell r="L8452" t="str">
            <v>KQ-03-00</v>
          </cell>
          <cell r="M8452" t="str">
            <v>Демонтаж элементов зданий и сооружений, без ед. изм.</v>
          </cell>
          <cell r="N8452">
            <v>0</v>
          </cell>
          <cell r="O8452" t="str">
            <v>KQ-03-13</v>
          </cell>
          <cell r="P8452" t="str">
            <v>Демонтаж инженерных и технологических трубопроводов, м</v>
          </cell>
          <cell r="Q8452">
            <v>1</v>
          </cell>
        </row>
        <row r="8453">
          <cell r="E8453" t="str">
            <v>DW00-08-01-05</v>
          </cell>
          <cell r="F8453" t="str">
            <v>Демонтаж подземных инженерных и технологических полимерных трубопроводов</v>
          </cell>
          <cell r="G8453" t="str">
            <v>Dismantling of underground polymer utility and process pipelines</v>
          </cell>
        </row>
        <row r="8454">
          <cell r="E8454" t="str">
            <v>DW00-08-01-05-01</v>
          </cell>
          <cell r="F8454" t="str">
            <v>Демонтаж подземных инженерных и технологических полимерных трубопроводов DN &lt;=80 мм</v>
          </cell>
          <cell r="G8454" t="str">
            <v>Dismantling of underground polymer utility and process pipelines DN &lt;=80 mm</v>
          </cell>
          <cell r="H8454" t="str">
            <v>м</v>
          </cell>
          <cell r="I8454" t="str">
            <v>m</v>
          </cell>
          <cell r="J8454">
            <v>5.0999999999999997E-2</v>
          </cell>
          <cell r="K8454">
            <v>2E-3</v>
          </cell>
          <cell r="L8454" t="str">
            <v>KQ-03-00</v>
          </cell>
          <cell r="M8454" t="str">
            <v>Демонтаж элементов зданий и сооружений, без ед. изм.</v>
          </cell>
          <cell r="N8454">
            <v>0</v>
          </cell>
          <cell r="O8454" t="str">
            <v>KQ-03-13</v>
          </cell>
          <cell r="P8454" t="str">
            <v>Демонтаж инженерных и технологических трубопроводов, м</v>
          </cell>
          <cell r="Q8454">
            <v>1</v>
          </cell>
        </row>
        <row r="8455">
          <cell r="E8455" t="str">
            <v>DW00-08-01-05-02</v>
          </cell>
          <cell r="F8455" t="str">
            <v>Демонтаж подземных инженерных и технологических полимерных трубопроводов DN &gt;80 - 125 мм</v>
          </cell>
          <cell r="G8455" t="str">
            <v>Dismantling of underground polymer utility and process pipelines DN &gt;80 - 125 mm</v>
          </cell>
          <cell r="H8455" t="str">
            <v>м</v>
          </cell>
          <cell r="I8455" t="str">
            <v>m</v>
          </cell>
          <cell r="J8455">
            <v>5.5999999999999994E-2</v>
          </cell>
          <cell r="K8455">
            <v>2E-3</v>
          </cell>
          <cell r="L8455" t="str">
            <v>KQ-03-00</v>
          </cell>
          <cell r="M8455" t="str">
            <v>Демонтаж элементов зданий и сооружений, без ед. изм.</v>
          </cell>
          <cell r="N8455">
            <v>0</v>
          </cell>
          <cell r="O8455" t="str">
            <v>KQ-03-13</v>
          </cell>
          <cell r="P8455" t="str">
            <v>Демонтаж инженерных и технологических трубопроводов, м</v>
          </cell>
          <cell r="Q8455">
            <v>1</v>
          </cell>
        </row>
        <row r="8456">
          <cell r="E8456" t="str">
            <v>DW00-08-01-05-03</v>
          </cell>
          <cell r="F8456" t="str">
            <v>Демонтаж подземных инженерных и технологических полимерных трубопроводов DN &gt;125 - 200 мм</v>
          </cell>
          <cell r="G8456" t="str">
            <v>Dismantling of underground polymer utility and process pipelines DN &gt;125 - 200 mm</v>
          </cell>
          <cell r="H8456" t="str">
            <v>м</v>
          </cell>
          <cell r="I8456" t="str">
            <v>m</v>
          </cell>
          <cell r="J8456">
            <v>0.06</v>
          </cell>
          <cell r="K8456">
            <v>2E-3</v>
          </cell>
          <cell r="L8456" t="str">
            <v>KQ-03-00</v>
          </cell>
          <cell r="M8456" t="str">
            <v>Демонтаж элементов зданий и сооружений, без ед. изм.</v>
          </cell>
          <cell r="N8456">
            <v>0</v>
          </cell>
          <cell r="O8456" t="str">
            <v>KQ-03-13</v>
          </cell>
          <cell r="P8456" t="str">
            <v>Демонтаж инженерных и технологических трубопроводов, м</v>
          </cell>
          <cell r="Q8456">
            <v>1</v>
          </cell>
        </row>
        <row r="8457">
          <cell r="E8457" t="str">
            <v>DW00-08-01-05-04</v>
          </cell>
          <cell r="F8457" t="str">
            <v>Демонтаж подземных инженерных и технологических полимерных трубопроводов DN &gt;200 - 400 мм</v>
          </cell>
          <cell r="G8457" t="str">
            <v>Dismantling of underground polymer utility and process pipelines DN &gt;200 - 400 mm</v>
          </cell>
          <cell r="H8457" t="str">
            <v>м</v>
          </cell>
          <cell r="I8457" t="str">
            <v>m</v>
          </cell>
          <cell r="J8457">
            <v>0.104</v>
          </cell>
          <cell r="K8457">
            <v>2.6000000000000002E-2</v>
          </cell>
          <cell r="L8457" t="str">
            <v>KQ-03-00</v>
          </cell>
          <cell r="M8457" t="str">
            <v>Демонтаж элементов зданий и сооружений, без ед. изм.</v>
          </cell>
          <cell r="N8457">
            <v>0</v>
          </cell>
          <cell r="O8457" t="str">
            <v>KQ-03-13</v>
          </cell>
          <cell r="P8457" t="str">
            <v>Демонтаж инженерных и технологических трубопроводов, м</v>
          </cell>
          <cell r="Q8457">
            <v>1</v>
          </cell>
        </row>
        <row r="8458">
          <cell r="E8458" t="str">
            <v>DW00-08-01-05-05</v>
          </cell>
          <cell r="F8458" t="str">
            <v>Демонтаж подземных инженерных и технологических полимерных трубопроводов DN &gt;400 - 700 мм</v>
          </cell>
          <cell r="G8458" t="str">
            <v>Dismantling of underground polymer utility and process pipelines DN &gt;400 - 700 mm</v>
          </cell>
          <cell r="H8458" t="str">
            <v>м</v>
          </cell>
          <cell r="I8458" t="str">
            <v>m</v>
          </cell>
          <cell r="J8458">
            <v>0.19</v>
          </cell>
          <cell r="K8458">
            <v>7.9000000000000001E-2</v>
          </cell>
          <cell r="L8458" t="str">
            <v>KQ-03-00</v>
          </cell>
          <cell r="M8458" t="str">
            <v>Демонтаж элементов зданий и сооружений, без ед. изм.</v>
          </cell>
          <cell r="N8458">
            <v>0</v>
          </cell>
          <cell r="O8458" t="str">
            <v>KQ-03-13</v>
          </cell>
          <cell r="P8458" t="str">
            <v>Демонтаж инженерных и технологических трубопроводов, м</v>
          </cell>
          <cell r="Q8458">
            <v>1</v>
          </cell>
        </row>
        <row r="8459">
          <cell r="E8459" t="str">
            <v>DW00-08-01-05-06</v>
          </cell>
          <cell r="F8459" t="str">
            <v>Демонтаж подземных инженерных и технологических полимерных трубопроводов DN &gt;700 - 1100 мм</v>
          </cell>
          <cell r="G8459" t="str">
            <v>Dismantling of underground polymer utility and process pipelines DN &gt;700 - 1100 mm</v>
          </cell>
          <cell r="H8459" t="str">
            <v>м</v>
          </cell>
          <cell r="I8459" t="str">
            <v>m</v>
          </cell>
          <cell r="J8459">
            <v>0.27300000000000002</v>
          </cell>
          <cell r="K8459">
            <v>0.13</v>
          </cell>
          <cell r="L8459" t="str">
            <v>KQ-03-00</v>
          </cell>
          <cell r="M8459" t="str">
            <v>Демонтаж элементов зданий и сооружений, без ед. изм.</v>
          </cell>
          <cell r="N8459">
            <v>0</v>
          </cell>
          <cell r="O8459" t="str">
            <v>KQ-03-13</v>
          </cell>
          <cell r="P8459" t="str">
            <v>Демонтаж инженерных и технологических трубопроводов, м</v>
          </cell>
          <cell r="Q8459">
            <v>1</v>
          </cell>
        </row>
        <row r="8460">
          <cell r="E8460" t="str">
            <v>DW00-08-01-05-07</v>
          </cell>
          <cell r="F8460" t="str">
            <v>Демонтаж подземных инженерных и технологических полимерных трубопроводов DN &gt;1100 - 1400 мм</v>
          </cell>
          <cell r="G8460" t="str">
            <v>Dismantling of underground polymer utility and process pipelines DN &gt;1100 - 1400 mm</v>
          </cell>
          <cell r="H8460" t="str">
            <v>м</v>
          </cell>
          <cell r="I8460" t="str">
            <v>m</v>
          </cell>
          <cell r="J8460">
            <v>0.27600000000000002</v>
          </cell>
          <cell r="K8460">
            <v>0.14200000000000002</v>
          </cell>
          <cell r="L8460" t="str">
            <v>KQ-03-00</v>
          </cell>
          <cell r="M8460" t="str">
            <v>Демонтаж элементов зданий и сооружений, без ед. изм.</v>
          </cell>
          <cell r="N8460">
            <v>0</v>
          </cell>
          <cell r="O8460" t="str">
            <v>KQ-03-13</v>
          </cell>
          <cell r="P8460" t="str">
            <v>Демонтаж инженерных и технологических трубопроводов, м</v>
          </cell>
          <cell r="Q8460">
            <v>1</v>
          </cell>
        </row>
        <row r="8461">
          <cell r="E8461" t="str">
            <v>DW00-08-01-05-08</v>
          </cell>
          <cell r="F8461" t="str">
            <v>Демонтаж подземных инженерных и технологических полимерных трубопроводов DN &gt;1400 - 1600 мм</v>
          </cell>
          <cell r="G8461" t="str">
            <v>Dismantling of underground polymer utility and process pipelines DN &gt;1400 - 1600 mm</v>
          </cell>
          <cell r="H8461" t="str">
            <v>м</v>
          </cell>
          <cell r="I8461" t="str">
            <v>m</v>
          </cell>
          <cell r="J8461">
            <v>0.33</v>
          </cell>
          <cell r="K8461">
            <v>0.17200000000000001</v>
          </cell>
          <cell r="L8461" t="str">
            <v>KQ-03-00</v>
          </cell>
          <cell r="M8461" t="str">
            <v>Демонтаж элементов зданий и сооружений, без ед. изм.</v>
          </cell>
          <cell r="N8461">
            <v>0</v>
          </cell>
          <cell r="O8461" t="str">
            <v>KQ-03-13</v>
          </cell>
          <cell r="P8461" t="str">
            <v>Демонтаж инженерных и технологических трубопроводов, м</v>
          </cell>
          <cell r="Q8461">
            <v>1</v>
          </cell>
        </row>
        <row r="8462">
          <cell r="E8462" t="str">
            <v>DW00-08-01-06</v>
          </cell>
          <cell r="F8462" t="str">
            <v>Демонтаж подземных трубопроводов из углеродистой стали в ППУ-ПЭ изоляции</v>
          </cell>
          <cell r="G8462" t="str">
            <v>Dismantling of underground carbon steel pipelines in PPU-PE insulation</v>
          </cell>
        </row>
        <row r="8463">
          <cell r="E8463" t="str">
            <v>DW00-08-01-06-01</v>
          </cell>
          <cell r="F8463" t="str">
            <v>Демонтаж подземного трубопровода из углеродистой стали в ППУ-ПЭ изоляции DN &lt;=80 мм</v>
          </cell>
          <cell r="G8463" t="str">
            <v>Dismantling of underground carbon steel pipelines in FPU-PE insulation DN &lt;=80 mm</v>
          </cell>
          <cell r="H8463" t="str">
            <v>м</v>
          </cell>
          <cell r="I8463" t="str">
            <v>m</v>
          </cell>
          <cell r="J8463">
            <v>0.25800000000000001</v>
          </cell>
          <cell r="K8463">
            <v>2E-3</v>
          </cell>
          <cell r="L8463" t="str">
            <v>KQ-03-00</v>
          </cell>
          <cell r="M8463" t="str">
            <v>Демонтаж элементов зданий и сооружений, без ед. изм.</v>
          </cell>
          <cell r="N8463">
            <v>0</v>
          </cell>
          <cell r="O8463" t="str">
            <v>KQ-03-13</v>
          </cell>
          <cell r="P8463" t="str">
            <v>Демонтаж инженерных и технологических трубопроводов, м</v>
          </cell>
          <cell r="Q8463">
            <v>1</v>
          </cell>
        </row>
        <row r="8464">
          <cell r="E8464" t="str">
            <v>DW00-08-01-06-02</v>
          </cell>
          <cell r="F8464" t="str">
            <v>Демонтаж подземного трубопровода из углеродистой стали в ППУ-ПЭ изоляции DN &gt;80 - 125 мм</v>
          </cell>
          <cell r="G8464" t="str">
            <v>Dismantling of underground carbon steel pipelines in PPU-PE insulation DN &gt;80 - 125 mm</v>
          </cell>
          <cell r="H8464" t="str">
            <v>м</v>
          </cell>
          <cell r="I8464" t="str">
            <v>m</v>
          </cell>
          <cell r="J8464">
            <v>0.26900000000000002</v>
          </cell>
          <cell r="K8464">
            <v>1.7000000000000001E-2</v>
          </cell>
          <cell r="L8464" t="str">
            <v>KQ-03-00</v>
          </cell>
          <cell r="M8464" t="str">
            <v>Демонтаж элементов зданий и сооружений, без ед. изм.</v>
          </cell>
          <cell r="N8464">
            <v>0</v>
          </cell>
          <cell r="O8464" t="str">
            <v>KQ-03-13</v>
          </cell>
          <cell r="P8464" t="str">
            <v>Демонтаж инженерных и технологических трубопроводов, м</v>
          </cell>
          <cell r="Q8464">
            <v>1</v>
          </cell>
        </row>
        <row r="8465">
          <cell r="E8465" t="str">
            <v>DW00-08-01-06-03</v>
          </cell>
          <cell r="F8465" t="str">
            <v>Демонтаж подземного трубопровода из углеродистой стали в ППУ-ПЭ изоляции DN &gt;125 - 200 мм</v>
          </cell>
          <cell r="G8465" t="str">
            <v>Dismantling of underground carbon steel pipelines in PPU-PE insulation DN &gt;125 - 200 mm</v>
          </cell>
          <cell r="H8465" t="str">
            <v>м</v>
          </cell>
          <cell r="I8465" t="str">
            <v>m</v>
          </cell>
          <cell r="J8465">
            <v>0.38</v>
          </cell>
          <cell r="K8465">
            <v>3.1E-2</v>
          </cell>
          <cell r="L8465" t="str">
            <v>KQ-03-00</v>
          </cell>
          <cell r="M8465" t="str">
            <v>Демонтаж элементов зданий и сооружений, без ед. изм.</v>
          </cell>
          <cell r="N8465">
            <v>0</v>
          </cell>
          <cell r="O8465" t="str">
            <v>KQ-03-13</v>
          </cell>
          <cell r="P8465" t="str">
            <v>Демонтаж инженерных и технологических трубопроводов, м</v>
          </cell>
          <cell r="Q8465">
            <v>1</v>
          </cell>
        </row>
        <row r="8466">
          <cell r="E8466" t="str">
            <v>DW00-08-01-06-04</v>
          </cell>
          <cell r="F8466" t="str">
            <v>Демонтаж подземного трубопровода из углеродистой стали в ППУ-ПЭ изоляции DN &gt;200 - 400 мм</v>
          </cell>
          <cell r="G8466" t="str">
            <v>Dismantling of underground carbon steel pipelines in PPU-PE insulation DN &gt;200 - 400 mm</v>
          </cell>
          <cell r="H8466" t="str">
            <v>м</v>
          </cell>
          <cell r="I8466" t="str">
            <v>m</v>
          </cell>
          <cell r="J8466">
            <v>0.71600000000000008</v>
          </cell>
          <cell r="K8466">
            <v>0.08</v>
          </cell>
          <cell r="L8466" t="str">
            <v>KQ-03-00</v>
          </cell>
          <cell r="M8466" t="str">
            <v>Демонтаж элементов зданий и сооружений, без ед. изм.</v>
          </cell>
          <cell r="N8466">
            <v>0</v>
          </cell>
          <cell r="O8466" t="str">
            <v>KQ-03-13</v>
          </cell>
          <cell r="P8466" t="str">
            <v>Демонтаж инженерных и технологических трубопроводов, м</v>
          </cell>
          <cell r="Q8466">
            <v>1</v>
          </cell>
        </row>
        <row r="8467">
          <cell r="E8467" t="str">
            <v>DW00-08-01-06-05</v>
          </cell>
          <cell r="F8467" t="str">
            <v>Демонтаж подземного трубопровода из углеродистой стали в ППУ-ПЭ изоляции DN &gt;400 - 700 мм</v>
          </cell>
          <cell r="G8467" t="str">
            <v>Dismantling of underground carbon steel pipelines in PPU-PE insulation DN &gt;400 - 700 mm</v>
          </cell>
          <cell r="H8467" t="str">
            <v>м</v>
          </cell>
          <cell r="I8467" t="str">
            <v>m</v>
          </cell>
          <cell r="J8467">
            <v>1.194</v>
          </cell>
          <cell r="K8467">
            <v>0.11</v>
          </cell>
          <cell r="L8467" t="str">
            <v>KQ-03-00</v>
          </cell>
          <cell r="M8467" t="str">
            <v>Демонтаж элементов зданий и сооружений, без ед. изм.</v>
          </cell>
          <cell r="N8467">
            <v>0</v>
          </cell>
          <cell r="O8467" t="str">
            <v>KQ-03-13</v>
          </cell>
          <cell r="P8467" t="str">
            <v>Демонтаж инженерных и технологических трубопроводов, м</v>
          </cell>
          <cell r="Q8467">
            <v>1</v>
          </cell>
        </row>
        <row r="8468">
          <cell r="E8468" t="str">
            <v>DW00-08-01-06-06</v>
          </cell>
          <cell r="F8468" t="str">
            <v>Демонтаж подземного трубопровода из углеродистой стали в ППУ-ПЭ изоляции DN &gt;700 - 1100 мм</v>
          </cell>
          <cell r="G8468" t="str">
            <v>Dismantling of underground carbon steel pipelines in PPU-PE insulation DN &gt;700 - 1100 mm</v>
          </cell>
          <cell r="H8468" t="str">
            <v>м</v>
          </cell>
          <cell r="I8468" t="str">
            <v>m</v>
          </cell>
          <cell r="J8468">
            <v>1.8360000000000001</v>
          </cell>
          <cell r="K8468">
            <v>0.32400000000000001</v>
          </cell>
          <cell r="L8468" t="str">
            <v>KQ-03-00</v>
          </cell>
          <cell r="M8468" t="str">
            <v>Демонтаж элементов зданий и сооружений, без ед. изм.</v>
          </cell>
          <cell r="N8468">
            <v>0</v>
          </cell>
          <cell r="O8468" t="str">
            <v>KQ-03-13</v>
          </cell>
          <cell r="P8468" t="str">
            <v>Демонтаж инженерных и технологических трубопроводов, м</v>
          </cell>
          <cell r="Q8468">
            <v>1</v>
          </cell>
        </row>
        <row r="8469">
          <cell r="E8469" t="str">
            <v>DW00-08-01-06-07</v>
          </cell>
          <cell r="F8469" t="str">
            <v>Демонтаж подземного трубопровода из углеродистой стали в ППУ-ПЭ изоляции DN &gt;1100 - 1400 мм</v>
          </cell>
          <cell r="G8469" t="str">
            <v>Dismantling of underground carbon steel pipelines in PPU-PE insulation DN &gt;1100 - 1400 mm</v>
          </cell>
          <cell r="H8469" t="str">
            <v>м</v>
          </cell>
          <cell r="I8469" t="str">
            <v>m</v>
          </cell>
          <cell r="J8469">
            <v>2.085</v>
          </cell>
          <cell r="K8469">
            <v>0.34400000000000003</v>
          </cell>
          <cell r="L8469" t="str">
            <v>KQ-03-00</v>
          </cell>
          <cell r="M8469" t="str">
            <v>Демонтаж элементов зданий и сооружений, без ед. изм.</v>
          </cell>
          <cell r="N8469">
            <v>0</v>
          </cell>
          <cell r="O8469" t="str">
            <v>KQ-03-13</v>
          </cell>
          <cell r="P8469" t="str">
            <v>Демонтаж инженерных и технологических трубопроводов, м</v>
          </cell>
          <cell r="Q8469">
            <v>1</v>
          </cell>
        </row>
        <row r="8470">
          <cell r="E8470" t="str">
            <v>DW00-08-01-03</v>
          </cell>
          <cell r="F8470" t="str">
            <v>Демонтаж надземных инженерных и технологических стальных трубопроводов</v>
          </cell>
          <cell r="G8470" t="str">
            <v>Dismantling of aboveground steel utility and process pipelines</v>
          </cell>
        </row>
        <row r="8471">
          <cell r="E8471" t="str">
            <v>DW00-08-01-03-01</v>
          </cell>
          <cell r="F8471" t="str">
            <v>Демонтаж надземных инженерных и технологических стальных трубопроводов DN &lt;=50 мм / &lt;= 2 дюйм</v>
          </cell>
          <cell r="G8471" t="str">
            <v>Dismantling of aboveground steel utility and process pipelines DN &lt;=50 mm / &lt;= 2”</v>
          </cell>
          <cell r="H8471" t="str">
            <v>м</v>
          </cell>
          <cell r="I8471" t="str">
            <v>m</v>
          </cell>
          <cell r="J8471">
            <v>0</v>
          </cell>
          <cell r="K8471">
            <v>0</v>
          </cell>
          <cell r="L8471" t="str">
            <v>KQ-03-00</v>
          </cell>
          <cell r="M8471" t="str">
            <v>Демонтаж элементов зданий и сооружений, без ед. изм.</v>
          </cell>
          <cell r="N8471">
            <v>0</v>
          </cell>
          <cell r="O8471" t="str">
            <v>KQ-03-13</v>
          </cell>
          <cell r="P8471" t="str">
            <v>Демонтаж инженерных и технологических трубопроводов, м</v>
          </cell>
          <cell r="Q8471">
            <v>1</v>
          </cell>
        </row>
        <row r="8472">
          <cell r="E8472" t="str">
            <v>DW00-08-01-03-02</v>
          </cell>
          <cell r="F8472" t="str">
            <v>Демонтаж надземных инженерных и технологических стальных трубопроводов DN &gt;50 - 100 мм / &gt;2 - 4 дюйм</v>
          </cell>
          <cell r="G8472" t="str">
            <v>Dismantling of aboveground steel utility and process pipelines DN &gt;50 - 100 mm / &gt;2 - 4”</v>
          </cell>
          <cell r="H8472" t="str">
            <v>м</v>
          </cell>
          <cell r="I8472" t="str">
            <v>m</v>
          </cell>
          <cell r="J8472">
            <v>0</v>
          </cell>
          <cell r="K8472">
            <v>0</v>
          </cell>
          <cell r="L8472" t="str">
            <v>KQ-03-00</v>
          </cell>
          <cell r="M8472" t="str">
            <v>Демонтаж элементов зданий и сооружений, без ед. изм.</v>
          </cell>
          <cell r="N8472">
            <v>0</v>
          </cell>
          <cell r="O8472" t="str">
            <v>KQ-03-13</v>
          </cell>
          <cell r="P8472" t="str">
            <v>Демонтаж инженерных и технологических трубопроводов, м</v>
          </cell>
          <cell r="Q8472">
            <v>1</v>
          </cell>
        </row>
        <row r="8473">
          <cell r="E8473" t="str">
            <v>DW00-08-01-03-03</v>
          </cell>
          <cell r="F8473" t="str">
            <v>Демонтаж надземных инженерных и технологических стальных трубопроводов DN &gt;100 - 700 мм / &gt;4 - 28 дюйм</v>
          </cell>
          <cell r="G8473" t="str">
            <v>Dismantling of aboveground steel utility and process pipelines DN &gt;100 - 700 mm / &gt;4 - 28”</v>
          </cell>
          <cell r="H8473" t="str">
            <v>м</v>
          </cell>
          <cell r="I8473" t="str">
            <v>m</v>
          </cell>
          <cell r="J8473">
            <v>0</v>
          </cell>
          <cell r="K8473">
            <v>0</v>
          </cell>
          <cell r="L8473" t="str">
            <v>KQ-03-00</v>
          </cell>
          <cell r="M8473" t="str">
            <v>Демонтаж элементов зданий и сооружений, без ед. изм.</v>
          </cell>
          <cell r="N8473">
            <v>0</v>
          </cell>
          <cell r="O8473" t="str">
            <v>KQ-03-13</v>
          </cell>
          <cell r="P8473" t="str">
            <v>Демонтаж инженерных и технологических трубопроводов, м</v>
          </cell>
          <cell r="Q8473">
            <v>1</v>
          </cell>
        </row>
        <row r="8474">
          <cell r="E8474" t="str">
            <v>DW00-08-01-03-04</v>
          </cell>
          <cell r="F8474" t="str">
            <v>Демонтаж надземных инженерных и технологических стальных трубопроводов DN &gt;700 - 1800 мм / &gt;28 - 72 дюйм</v>
          </cell>
          <cell r="G8474" t="str">
            <v>Dismantling of aboveground steel utility and process pipelines DN &gt;700 - 1800 mm / &gt;28 - 72”</v>
          </cell>
          <cell r="H8474" t="str">
            <v>м</v>
          </cell>
          <cell r="I8474" t="str">
            <v>m</v>
          </cell>
          <cell r="J8474">
            <v>0</v>
          </cell>
          <cell r="K8474">
            <v>0</v>
          </cell>
          <cell r="L8474" t="str">
            <v>KQ-03-00</v>
          </cell>
          <cell r="M8474" t="str">
            <v>Демонтаж элементов зданий и сооружений, без ед. изм.</v>
          </cell>
          <cell r="N8474">
            <v>0</v>
          </cell>
          <cell r="O8474" t="str">
            <v>KQ-03-13</v>
          </cell>
          <cell r="P8474" t="str">
            <v>Демонтаж инженерных и технологических трубопроводов, м</v>
          </cell>
          <cell r="Q8474">
            <v>1</v>
          </cell>
        </row>
        <row r="8475">
          <cell r="E8475" t="str">
            <v>DW00-08-01-03-05</v>
          </cell>
          <cell r="F8475" t="str">
            <v>Демонтаж надземных инженерных и технологических стальных трубопроводов DN &gt;1800 мм / &gt;72 дюйм</v>
          </cell>
          <cell r="G8475" t="str">
            <v>Dismantling of aboveground steel utility and process pipelines DN &gt;1800 mm / &gt;72”</v>
          </cell>
          <cell r="H8475" t="str">
            <v>м</v>
          </cell>
          <cell r="I8475" t="str">
            <v>m</v>
          </cell>
          <cell r="J8475">
            <v>0</v>
          </cell>
          <cell r="K8475">
            <v>0</v>
          </cell>
          <cell r="L8475" t="str">
            <v>KQ-03-00</v>
          </cell>
          <cell r="M8475" t="str">
            <v>Демонтаж элементов зданий и сооружений, без ед. изм.</v>
          </cell>
          <cell r="N8475">
            <v>0</v>
          </cell>
          <cell r="O8475" t="str">
            <v>KQ-03-13</v>
          </cell>
          <cell r="P8475" t="str">
            <v>Демонтаж инженерных и технологических трубопроводов, м</v>
          </cell>
          <cell r="Q8475">
            <v>1</v>
          </cell>
        </row>
        <row r="8476">
          <cell r="E8476" t="str">
            <v>DW00-08-01-03-06</v>
          </cell>
          <cell r="F8476" t="str">
            <v>Демонтаж надземных инженерных и технологических стальных трубопроводов DN &lt;=50 мм / &lt;=2 дюйм</v>
          </cell>
          <cell r="G8476" t="str">
            <v>Dismantling of aboveground steel utility and process pipelines DN &lt;=50 mm / &lt;=2 inches</v>
          </cell>
          <cell r="H8476" t="str">
            <v>м</v>
          </cell>
          <cell r="I8476" t="str">
            <v>m</v>
          </cell>
          <cell r="J8476">
            <v>0.28299999999999997</v>
          </cell>
          <cell r="K8476">
            <v>2E-3</v>
          </cell>
          <cell r="L8476" t="str">
            <v>KQ-03-00</v>
          </cell>
          <cell r="M8476" t="str">
            <v>Демонтаж элементов зданий и сооружений, без ед. изм.</v>
          </cell>
          <cell r="N8476">
            <v>0</v>
          </cell>
          <cell r="O8476" t="str">
            <v>KQ-03-13</v>
          </cell>
          <cell r="P8476" t="str">
            <v>Демонтаж инженерных и технологических трубопроводов, м</v>
          </cell>
          <cell r="Q8476">
            <v>1</v>
          </cell>
        </row>
        <row r="8477">
          <cell r="E8477" t="str">
            <v>DW00-08-01-03-07</v>
          </cell>
          <cell r="F8477" t="str">
            <v>Демонтаж надземных инженерных и технологических стальных трубопроводов DN &gt;50 - 100 мм / &gt;2 - 4 дюйм</v>
          </cell>
          <cell r="G8477" t="str">
            <v>Dismantling of aboveground steel utility and process pipelines DN &gt;50 - 100 mm / &gt;2 - 4 in.</v>
          </cell>
          <cell r="H8477" t="str">
            <v>м</v>
          </cell>
          <cell r="I8477" t="str">
            <v>m</v>
          </cell>
          <cell r="J8477">
            <v>0.35</v>
          </cell>
          <cell r="K8477">
            <v>2E-3</v>
          </cell>
          <cell r="L8477" t="str">
            <v>KQ-03-00</v>
          </cell>
          <cell r="M8477" t="str">
            <v>Демонтаж элементов зданий и сооружений, без ед. изм.</v>
          </cell>
          <cell r="N8477">
            <v>0</v>
          </cell>
          <cell r="O8477" t="str">
            <v>KQ-03-13</v>
          </cell>
          <cell r="P8477" t="str">
            <v>Демонтаж инженерных и технологических трубопроводов, м</v>
          </cell>
          <cell r="Q8477">
            <v>1</v>
          </cell>
        </row>
        <row r="8478">
          <cell r="E8478" t="str">
            <v>DW00-08-01-03-08</v>
          </cell>
          <cell r="F8478" t="str">
            <v>Демонтаж надземных инженерных и технологических стальных трубопроводов DN &gt;100 - 200 мм / &gt;4 - 8 дюйм</v>
          </cell>
          <cell r="G8478" t="str">
            <v>Dismantling of aboveground steel utility and process pipelines DN &gt;100 - 200 mm / &gt;4 - 8 in.</v>
          </cell>
          <cell r="H8478" t="str">
            <v>м</v>
          </cell>
          <cell r="I8478" t="str">
            <v>m</v>
          </cell>
          <cell r="J8478">
            <v>0.31900000000000001</v>
          </cell>
          <cell r="K8478">
            <v>4.8000000000000001E-2</v>
          </cell>
          <cell r="L8478" t="str">
            <v>KQ-03-00</v>
          </cell>
          <cell r="M8478" t="str">
            <v>Демонтаж элементов зданий и сооружений, без ед. изм.</v>
          </cell>
          <cell r="N8478">
            <v>0</v>
          </cell>
          <cell r="O8478" t="str">
            <v>KQ-03-13</v>
          </cell>
          <cell r="P8478" t="str">
            <v>Демонтаж инженерных и технологических трубопроводов, м</v>
          </cell>
          <cell r="Q8478">
            <v>1</v>
          </cell>
        </row>
        <row r="8479">
          <cell r="E8479" t="str">
            <v>DW00-08-01-03-09</v>
          </cell>
          <cell r="F8479" t="str">
            <v>Демонтаж надземных инженерных и технологических стальных трубопроводов DN &gt;200 - 300 мм / &gt;8 - 12 дюйм</v>
          </cell>
          <cell r="G8479" t="str">
            <v>Dismantling of aboveground steel utility and process pipelines DN &gt;200 - 300 mm / &gt;8 - 12 in.</v>
          </cell>
          <cell r="H8479" t="str">
            <v>м</v>
          </cell>
          <cell r="I8479" t="str">
            <v>m</v>
          </cell>
          <cell r="J8479">
            <v>0.36499999999999999</v>
          </cell>
          <cell r="K8479">
            <v>7.2000000000000008E-2</v>
          </cell>
          <cell r="L8479" t="str">
            <v>KQ-03-00</v>
          </cell>
          <cell r="M8479" t="str">
            <v>Демонтаж элементов зданий и сооружений, без ед. изм.</v>
          </cell>
          <cell r="N8479">
            <v>0</v>
          </cell>
          <cell r="O8479" t="str">
            <v>KQ-03-13</v>
          </cell>
          <cell r="P8479" t="str">
            <v>Демонтаж инженерных и технологических трубопроводов, м</v>
          </cell>
          <cell r="Q8479">
            <v>1</v>
          </cell>
        </row>
        <row r="8480">
          <cell r="E8480" t="str">
            <v>DW00-08-01-03-10</v>
          </cell>
          <cell r="F8480" t="str">
            <v>Демонтаж надземных инженерных и технологических стальных трубопроводов DN &gt;300 - 500 мм / &gt;12 - 20 дюйм</v>
          </cell>
          <cell r="G8480" t="str">
            <v>Dismantling of aboveground steel utility and process pipelines DN &gt;300 - 500 mm / &gt;12 - 20 in.</v>
          </cell>
          <cell r="H8480" t="str">
            <v>м</v>
          </cell>
          <cell r="I8480" t="str">
            <v>m</v>
          </cell>
          <cell r="J8480">
            <v>0.47499999999999998</v>
          </cell>
          <cell r="K8480">
            <v>0.152</v>
          </cell>
          <cell r="L8480" t="str">
            <v>KQ-03-00</v>
          </cell>
          <cell r="M8480" t="str">
            <v>Демонтаж элементов зданий и сооружений, без ед. изм.</v>
          </cell>
          <cell r="N8480">
            <v>0</v>
          </cell>
          <cell r="O8480" t="str">
            <v>KQ-03-13</v>
          </cell>
          <cell r="P8480" t="str">
            <v>Демонтаж инженерных и технологических трубопроводов, м</v>
          </cell>
          <cell r="Q8480">
            <v>1</v>
          </cell>
        </row>
        <row r="8481">
          <cell r="E8481" t="str">
            <v>DW00-08-01-03-11</v>
          </cell>
          <cell r="F8481" t="str">
            <v>Демонтаж надземных инженерных и технологических стальных трубопроводов DN &gt;500 - 700 мм / &gt;20 - 28 дюйм</v>
          </cell>
          <cell r="G8481" t="str">
            <v>Dismantling of aboveground steel utility and process pipelines DN &gt;500 - 700 mm / &gt;20 - 28 in.</v>
          </cell>
          <cell r="H8481" t="str">
            <v>м</v>
          </cell>
          <cell r="I8481" t="str">
            <v>m</v>
          </cell>
          <cell r="J8481">
            <v>0.48399999999999999</v>
          </cell>
          <cell r="K8481">
            <v>0.159</v>
          </cell>
          <cell r="L8481" t="str">
            <v>KQ-03-00</v>
          </cell>
          <cell r="M8481" t="str">
            <v>Демонтаж элементов зданий и сооружений, без ед. изм.</v>
          </cell>
          <cell r="N8481">
            <v>0</v>
          </cell>
          <cell r="O8481" t="str">
            <v>KQ-03-13</v>
          </cell>
          <cell r="P8481" t="str">
            <v>Демонтаж инженерных и технологических трубопроводов, м</v>
          </cell>
          <cell r="Q8481">
            <v>1</v>
          </cell>
        </row>
        <row r="8482">
          <cell r="E8482" t="str">
            <v>DW00-08-01-03-12</v>
          </cell>
          <cell r="F8482" t="str">
            <v>Демонтаж надземных инженерных и технологических стальных трубопроводов DN &gt;700 - 1000 мм / &gt;28 - 40 дюйм</v>
          </cell>
          <cell r="G8482" t="str">
            <v>Dismantling of aboveground steel utility and process pipelines DN &gt;700 - 1000 mm / &gt;28 - 40 in.</v>
          </cell>
          <cell r="H8482" t="str">
            <v>м</v>
          </cell>
          <cell r="I8482" t="str">
            <v>m</v>
          </cell>
          <cell r="J8482">
            <v>0.58299999999999996</v>
          </cell>
          <cell r="K8482">
            <v>0.20300000000000001</v>
          </cell>
          <cell r="L8482" t="str">
            <v>KQ-03-00</v>
          </cell>
          <cell r="M8482" t="str">
            <v>Демонтаж элементов зданий и сооружений, без ед. изм.</v>
          </cell>
          <cell r="N8482">
            <v>0</v>
          </cell>
          <cell r="O8482" t="str">
            <v>KQ-03-13</v>
          </cell>
          <cell r="P8482" t="str">
            <v>Демонтаж инженерных и технологических трубопроводов, м</v>
          </cell>
          <cell r="Q8482">
            <v>1</v>
          </cell>
        </row>
        <row r="8483">
          <cell r="E8483" t="str">
            <v>DW00-08-01-03-13</v>
          </cell>
          <cell r="F8483" t="str">
            <v>Демонтаж надземных инженерных и технологических стальных трубопроводов DN &gt;1000 - 1200 мм / &gt;40 - 48 дюйм</v>
          </cell>
          <cell r="G8483" t="str">
            <v>Dismantling of aboveground steel utility and process pipelines DN &gt;1000 - 1200 mm / &gt;40 - 48 in.</v>
          </cell>
          <cell r="H8483" t="str">
            <v>м</v>
          </cell>
          <cell r="I8483" t="str">
            <v>m</v>
          </cell>
          <cell r="J8483">
            <v>0.67800000000000005</v>
          </cell>
          <cell r="K8483">
            <v>0.52400000000000002</v>
          </cell>
          <cell r="L8483" t="str">
            <v>KQ-03-00</v>
          </cell>
          <cell r="M8483" t="str">
            <v>Демонтаж элементов зданий и сооружений, без ед. изм.</v>
          </cell>
          <cell r="N8483">
            <v>0</v>
          </cell>
          <cell r="O8483" t="str">
            <v>KQ-03-13</v>
          </cell>
          <cell r="P8483" t="str">
            <v>Демонтаж инженерных и технологических трубопроводов, м</v>
          </cell>
          <cell r="Q8483">
            <v>1</v>
          </cell>
        </row>
        <row r="8484">
          <cell r="E8484" t="str">
            <v>DW00-08-01-03-14</v>
          </cell>
          <cell r="F8484" t="str">
            <v>Демонтаж надземных инженерных и технологических стальных трубопроводов DN &gt;1200 - 1400 мм / &gt;48- 56 дюйм</v>
          </cell>
          <cell r="G8484" t="str">
            <v>Dismantling of aboveground steel utility and process pipelines DN &gt;1200 - 1400 mm / &gt;48 - 56 in.</v>
          </cell>
          <cell r="H8484" t="str">
            <v>м</v>
          </cell>
          <cell r="I8484" t="str">
            <v>m</v>
          </cell>
          <cell r="J8484">
            <v>0.73699999999999999</v>
          </cell>
          <cell r="K8484">
            <v>0.55400000000000005</v>
          </cell>
          <cell r="L8484" t="str">
            <v>KQ-03-00</v>
          </cell>
          <cell r="M8484" t="str">
            <v>Демонтаж элементов зданий и сооружений, без ед. изм.</v>
          </cell>
          <cell r="N8484">
            <v>0</v>
          </cell>
          <cell r="O8484" t="str">
            <v>KQ-03-13</v>
          </cell>
          <cell r="P8484" t="str">
            <v>Демонтаж инженерных и технологических трубопроводов, м</v>
          </cell>
          <cell r="Q8484">
            <v>1</v>
          </cell>
        </row>
        <row r="8485">
          <cell r="E8485" t="str">
            <v>DW00-08-01-03-15</v>
          </cell>
          <cell r="F8485" t="str">
            <v>Демонтаж надземных инженерных и технологических стальных трубопроводов DN &gt;1400 - 1600 мм / &gt;56 - 64 дюйм</v>
          </cell>
          <cell r="G8485" t="str">
            <v>Dismantling of aboveground steel utility and process pipelines DN &gt;1400 - 1600 mm / &gt;56 - 64 in.</v>
          </cell>
          <cell r="H8485" t="str">
            <v>м</v>
          </cell>
          <cell r="I8485" t="str">
            <v>m</v>
          </cell>
          <cell r="J8485">
            <v>0.82000000000000006</v>
          </cell>
          <cell r="K8485">
            <v>0.77400000000000002</v>
          </cell>
          <cell r="L8485" t="str">
            <v>KQ-03-00</v>
          </cell>
          <cell r="M8485" t="str">
            <v>Демонтаж элементов зданий и сооружений, без ед. изм.</v>
          </cell>
          <cell r="N8485">
            <v>0</v>
          </cell>
          <cell r="O8485" t="str">
            <v>KQ-03-13</v>
          </cell>
          <cell r="P8485" t="str">
            <v>Демонтаж инженерных и технологических трубопроводов, м</v>
          </cell>
          <cell r="Q8485">
            <v>1</v>
          </cell>
        </row>
        <row r="8486">
          <cell r="E8486" t="str">
            <v>DW00-08-01-03-16</v>
          </cell>
          <cell r="F8486" t="str">
            <v>Демонтаж надземных инженерных и технологических стальных трубопроводов DN &gt;1600 - 1800 мм / &gt;64 - 72 дюйм</v>
          </cell>
          <cell r="G8486" t="str">
            <v>Dismantling of aboveground steel utility and process pipelines DN &gt;1600 - 1800 mm / &gt;64 - 72 in.</v>
          </cell>
          <cell r="H8486" t="str">
            <v>м</v>
          </cell>
          <cell r="I8486" t="str">
            <v>m</v>
          </cell>
          <cell r="J8486">
            <v>0.86</v>
          </cell>
          <cell r="K8486">
            <v>0.75</v>
          </cell>
          <cell r="L8486" t="str">
            <v>KQ-03-00</v>
          </cell>
          <cell r="M8486" t="str">
            <v>Демонтаж элементов зданий и сооружений, без ед. изм.</v>
          </cell>
          <cell r="N8486">
            <v>0</v>
          </cell>
          <cell r="O8486" t="str">
            <v>KQ-03-13</v>
          </cell>
          <cell r="P8486" t="str">
            <v>Демонтаж инженерных и технологических трубопроводов, м</v>
          </cell>
          <cell r="Q8486">
            <v>1</v>
          </cell>
        </row>
        <row r="8487">
          <cell r="E8487" t="str">
            <v>DW00-08-01-03-17</v>
          </cell>
          <cell r="F8487" t="str">
            <v>Демонтаж надземных инженерных и технологических стальных трубопроводов DN &gt;1800 - 2000 мм / &gt;72 - 80 дюйм</v>
          </cell>
          <cell r="G8487" t="str">
            <v>Dismantling of aboveground steel utility and process pipelines DN &gt;1800 - 2000 mm / &gt;72 - 80 in.</v>
          </cell>
          <cell r="H8487" t="str">
            <v>м</v>
          </cell>
          <cell r="I8487" t="str">
            <v>m</v>
          </cell>
          <cell r="J8487">
            <v>1.0249999999999999</v>
          </cell>
          <cell r="K8487">
            <v>0.84799999999999998</v>
          </cell>
          <cell r="L8487" t="str">
            <v>KQ-03-00</v>
          </cell>
          <cell r="M8487" t="str">
            <v>Демонтаж элементов зданий и сооружений, без ед. изм.</v>
          </cell>
          <cell r="N8487">
            <v>0</v>
          </cell>
          <cell r="O8487" t="str">
            <v>KQ-03-13</v>
          </cell>
          <cell r="P8487" t="str">
            <v>Демонтаж инженерных и технологических трубопроводов, м</v>
          </cell>
          <cell r="Q8487">
            <v>1</v>
          </cell>
        </row>
        <row r="8488">
          <cell r="E8488" t="str">
            <v>DW00-08-01-03-18</v>
          </cell>
          <cell r="F8488" t="str">
            <v>Демонтаж надземных инженерных и технологических стальных трубопроводов DN &gt;2000 - 2200 мм / &gt;80 - 88 дюйм</v>
          </cell>
          <cell r="G8488" t="str">
            <v>Dismantling of aboveground steel utility and process pipelines DN &gt;2000 - 2200 mm / &gt;80 - 88 in.</v>
          </cell>
          <cell r="H8488" t="str">
            <v>м</v>
          </cell>
          <cell r="I8488" t="str">
            <v>m</v>
          </cell>
          <cell r="J8488">
            <v>1.091</v>
          </cell>
          <cell r="K8488">
            <v>0.86399999999999999</v>
          </cell>
          <cell r="L8488" t="str">
            <v>KQ-03-00</v>
          </cell>
          <cell r="M8488" t="str">
            <v>Демонтаж элементов зданий и сооружений, без ед. изм.</v>
          </cell>
          <cell r="N8488">
            <v>0</v>
          </cell>
          <cell r="O8488" t="str">
            <v>KQ-03-13</v>
          </cell>
          <cell r="P8488" t="str">
            <v>Демонтаж инженерных и технологических трубопроводов, м</v>
          </cell>
          <cell r="Q8488">
            <v>1</v>
          </cell>
        </row>
        <row r="8489">
          <cell r="E8489" t="str">
            <v>DW00-08-01-03-19</v>
          </cell>
          <cell r="F8489" t="str">
            <v>Демонтаж надземных инженерных и технологических стальных трубопроводов DN &gt;2200 - 2400 мм / &gt;88 - 96 дюйм</v>
          </cell>
          <cell r="G8489" t="str">
            <v>Dismantling of aboveground steel utility and process pipelines DN &gt;2200 - 2400 mm / &gt;88 - 96 in.</v>
          </cell>
          <cell r="H8489" t="str">
            <v>м</v>
          </cell>
          <cell r="I8489" t="str">
            <v>m</v>
          </cell>
          <cell r="J8489">
            <v>1.1640000000000001</v>
          </cell>
          <cell r="K8489">
            <v>0.88600000000000001</v>
          </cell>
          <cell r="L8489" t="str">
            <v>KQ-03-00</v>
          </cell>
          <cell r="M8489" t="str">
            <v>Демонтаж элементов зданий и сооружений, без ед. изм.</v>
          </cell>
          <cell r="N8489">
            <v>0</v>
          </cell>
          <cell r="O8489" t="str">
            <v>KQ-03-13</v>
          </cell>
          <cell r="P8489" t="str">
            <v>Демонтаж инженерных и технологических трубопроводов, м</v>
          </cell>
          <cell r="Q8489">
            <v>1</v>
          </cell>
        </row>
        <row r="8490">
          <cell r="E8490" t="str">
            <v>DW00-08-01-03-20</v>
          </cell>
          <cell r="F8490" t="str">
            <v>Демонтаж надземных инженерных и технологических стальных трубопроводов DN &gt;2400 - 2800 мм / &gt;96 - 112 дюйм</v>
          </cell>
          <cell r="G8490" t="str">
            <v>Dismantling of aboveground steel utility and process pipelines DN &gt;2400 - 2800 mm / &gt;96 - 112 in.</v>
          </cell>
          <cell r="H8490" t="str">
            <v>м</v>
          </cell>
          <cell r="I8490" t="str">
            <v>m</v>
          </cell>
          <cell r="J8490">
            <v>1.3</v>
          </cell>
          <cell r="K8490">
            <v>0.64500000000000002</v>
          </cell>
          <cell r="L8490" t="str">
            <v>KQ-03-00</v>
          </cell>
          <cell r="M8490" t="str">
            <v>Демонтаж элементов зданий и сооружений, без ед. изм.</v>
          </cell>
          <cell r="N8490">
            <v>0</v>
          </cell>
          <cell r="O8490" t="str">
            <v>KQ-03-13</v>
          </cell>
          <cell r="P8490" t="str">
            <v>Демонтаж инженерных и технологических трубопроводов, м</v>
          </cell>
          <cell r="Q8490">
            <v>1</v>
          </cell>
        </row>
        <row r="8491">
          <cell r="E8491" t="str">
            <v>DW00-08-01-04</v>
          </cell>
          <cell r="F8491" t="str">
            <v>Демонтаж надземных инженерных и технологических полимерных трубопроводов</v>
          </cell>
          <cell r="G8491" t="str">
            <v>Dismantling of aboveground polymer utility and process</v>
          </cell>
        </row>
        <row r="8492">
          <cell r="E8492" t="str">
            <v>DW00-08-01-04-01</v>
          </cell>
          <cell r="F8492" t="str">
            <v>Демонтаж надземных инженерных и технологических полимерных трубопроводов DN &lt;= 200 мм / &lt;=2 дюйм</v>
          </cell>
          <cell r="G8492" t="str">
            <v>Dismantling of aboveground polymer utility and process pipelines DN &lt;=200 mm / &lt;= 2”</v>
          </cell>
          <cell r="H8492" t="str">
            <v>м</v>
          </cell>
          <cell r="I8492" t="str">
            <v>m</v>
          </cell>
          <cell r="J8492">
            <v>0</v>
          </cell>
          <cell r="K8492">
            <v>0</v>
          </cell>
          <cell r="L8492" t="str">
            <v>KQ-03-00</v>
          </cell>
          <cell r="M8492" t="str">
            <v>Демонтаж элементов зданий и сооружений, без ед. изм.</v>
          </cell>
          <cell r="N8492">
            <v>0</v>
          </cell>
          <cell r="O8492" t="str">
            <v>KQ-03-13</v>
          </cell>
          <cell r="P8492" t="str">
            <v>Демонтаж инженерных и технологических трубопроводов, м</v>
          </cell>
          <cell r="Q8492">
            <v>1</v>
          </cell>
        </row>
        <row r="8493">
          <cell r="E8493" t="str">
            <v>DW00-08-01-04-02</v>
          </cell>
          <cell r="F8493" t="str">
            <v>Демонтаж надземных инженерных и технологических полимерных трубопроводов DN &gt;200 мм / &gt;8 дюйм</v>
          </cell>
          <cell r="G8493" t="str">
            <v>Dismantling of aboveground polymer utility and process pipelines DN &gt;200 mm / &gt;8”</v>
          </cell>
          <cell r="H8493" t="str">
            <v>м</v>
          </cell>
          <cell r="I8493" t="str">
            <v>m</v>
          </cell>
          <cell r="J8493">
            <v>0</v>
          </cell>
          <cell r="K8493">
            <v>0</v>
          </cell>
          <cell r="L8493" t="str">
            <v>KQ-03-00</v>
          </cell>
          <cell r="M8493" t="str">
            <v>Демонтаж элементов зданий и сооружений, без ед. изм.</v>
          </cell>
          <cell r="N8493">
            <v>0</v>
          </cell>
          <cell r="O8493" t="str">
            <v>KQ-03-13</v>
          </cell>
          <cell r="P8493" t="str">
            <v>Демонтаж инженерных и технологических трубопроводов, м</v>
          </cell>
          <cell r="Q8493">
            <v>1</v>
          </cell>
        </row>
        <row r="8494">
          <cell r="E8494" t="str">
            <v>DW00-08-01-04-03</v>
          </cell>
          <cell r="F8494" t="str">
            <v>Демонтаж надземных инженерных и технологических полимерных трубопроводов DN &lt;=50 мм / &lt;=2 дюйм</v>
          </cell>
          <cell r="G8494" t="str">
            <v>Dismantling of aboveground polymer utility and process pipelines DN &lt;=50 mm / &lt;=2 inches</v>
          </cell>
          <cell r="H8494" t="str">
            <v>м</v>
          </cell>
          <cell r="I8494" t="str">
            <v>m</v>
          </cell>
          <cell r="J8494">
            <v>0.192</v>
          </cell>
          <cell r="K8494">
            <v>2E-3</v>
          </cell>
          <cell r="L8494" t="str">
            <v>KQ-03-00</v>
          </cell>
          <cell r="M8494" t="str">
            <v>Демонтаж элементов зданий и сооружений, без ед. изм.</v>
          </cell>
          <cell r="N8494">
            <v>0</v>
          </cell>
          <cell r="O8494" t="str">
            <v>KQ-03-13</v>
          </cell>
          <cell r="P8494" t="str">
            <v>Демонтаж инженерных и технологических трубопроводов, м</v>
          </cell>
          <cell r="Q8494">
            <v>1</v>
          </cell>
        </row>
        <row r="8495">
          <cell r="E8495" t="str">
            <v>DW00-08-01-04-04</v>
          </cell>
          <cell r="F8495" t="str">
            <v>Демонтаж надземных инженерных и технологических полимерных трубопроводов DN &gt;50 - 100 мм / &gt;2 - 4 дюйм</v>
          </cell>
          <cell r="G8495" t="str">
            <v>Dismantling of aboveground polymer utility and process pipelines DN &gt;50 - 100 mm / &gt;2 - 4 in.</v>
          </cell>
          <cell r="H8495" t="str">
            <v>м</v>
          </cell>
          <cell r="I8495" t="str">
            <v>m</v>
          </cell>
          <cell r="J8495">
            <v>0.224</v>
          </cell>
          <cell r="K8495">
            <v>2E-3</v>
          </cell>
          <cell r="L8495" t="str">
            <v>KQ-03-00</v>
          </cell>
          <cell r="M8495" t="str">
            <v>Демонтаж элементов зданий и сооружений, без ед. изм.</v>
          </cell>
          <cell r="N8495">
            <v>0</v>
          </cell>
          <cell r="O8495" t="str">
            <v>KQ-03-13</v>
          </cell>
          <cell r="P8495" t="str">
            <v>Демонтаж инженерных и технологических трубопроводов, м</v>
          </cell>
          <cell r="Q8495">
            <v>1</v>
          </cell>
        </row>
        <row r="8496">
          <cell r="E8496" t="str">
            <v>DW00-08-01-04-05</v>
          </cell>
          <cell r="F8496" t="str">
            <v>Демонтаж надземных инженерных и технологических полимерных трубопроводов DN &gt;100 - 200 мм / &gt;4 - 8 дюйм</v>
          </cell>
          <cell r="G8496" t="str">
            <v>Dismantling of aboveground polymer utility and process pipelines DN &gt;100 - 200 mm / &gt;4 - 8 inches</v>
          </cell>
          <cell r="H8496" t="str">
            <v>м</v>
          </cell>
          <cell r="I8496" t="str">
            <v>m</v>
          </cell>
          <cell r="J8496">
            <v>0.435</v>
          </cell>
          <cell r="K8496">
            <v>2E-3</v>
          </cell>
          <cell r="L8496" t="str">
            <v>KQ-03-00</v>
          </cell>
          <cell r="M8496" t="str">
            <v>Демонтаж элементов зданий и сооружений, без ед. изм.</v>
          </cell>
          <cell r="N8496">
            <v>0</v>
          </cell>
          <cell r="O8496" t="str">
            <v>KQ-03-13</v>
          </cell>
          <cell r="P8496" t="str">
            <v>Демонтаж инженерных и технологических трубопроводов, м</v>
          </cell>
          <cell r="Q8496">
            <v>1</v>
          </cell>
        </row>
        <row r="8497">
          <cell r="E8497" t="str">
            <v>DW00-08-01-04-06</v>
          </cell>
          <cell r="F8497" t="str">
            <v>Демонтаж надземных инженерных и технологических полимерных трубопроводов DN &gt;200 - 300 мм / &gt;8 - 12 дюйм</v>
          </cell>
          <cell r="G8497" t="str">
            <v>Dismantling of aboveground polymer utility and process pipelines DN &gt;200 - 300 mm / &gt;8 - 12 in.</v>
          </cell>
          <cell r="H8497" t="str">
            <v>м</v>
          </cell>
          <cell r="I8497" t="str">
            <v>m</v>
          </cell>
          <cell r="J8497">
            <v>0.46400000000000002</v>
          </cell>
          <cell r="K8497">
            <v>0.03</v>
          </cell>
          <cell r="L8497" t="str">
            <v>KQ-03-00</v>
          </cell>
          <cell r="M8497" t="str">
            <v>Демонтаж элементов зданий и сооружений, без ед. изм.</v>
          </cell>
          <cell r="N8497">
            <v>0</v>
          </cell>
          <cell r="O8497" t="str">
            <v>KQ-03-13</v>
          </cell>
          <cell r="P8497" t="str">
            <v>Демонтаж инженерных и технологических трубопроводов, м</v>
          </cell>
          <cell r="Q8497">
            <v>1</v>
          </cell>
        </row>
        <row r="8498">
          <cell r="E8498" t="str">
            <v>DW00-08-02</v>
          </cell>
          <cell r="F8498" t="str">
            <v>Демонтаж трубопроводной арматуры и приборов КИП</v>
          </cell>
          <cell r="G8498" t="str">
            <v>Dismantling of pipelines valves and instrumentation</v>
          </cell>
        </row>
        <row r="8499">
          <cell r="E8499" t="str">
            <v>DW00-08-02-01</v>
          </cell>
          <cell r="F8499" t="str">
            <v>Демонтаж ЗРА и встраеваемых линейных элементов на фланцевом соединении</v>
          </cell>
          <cell r="G8499" t="str">
            <v>Dismantling of shut-off and control valves and built-in elements on flange connection</v>
          </cell>
        </row>
        <row r="8500">
          <cell r="E8500" t="str">
            <v>DW00-08-02-01-01</v>
          </cell>
          <cell r="F8500" t="str">
            <v>Демонтаж ЗРА и встраеваемых линейных элементов на фланцевом соединении DN &lt;=50 мм / &lt;=2 дюйм</v>
          </cell>
          <cell r="G8500" t="str">
            <v>Dismantling of shut-off and control valves and built-in elements on flange connection DN &lt;=50 mm / &lt;=2”</v>
          </cell>
          <cell r="H8500" t="str">
            <v>шт.</v>
          </cell>
          <cell r="I8500" t="str">
            <v>pcs.</v>
          </cell>
          <cell r="J8500">
            <v>1.327</v>
          </cell>
          <cell r="K8500">
            <v>3.1E-2</v>
          </cell>
          <cell r="L8500" t="str">
            <v>KQ-03-00</v>
          </cell>
          <cell r="M8500" t="str">
            <v>Демонтаж элементов зданий и сооружений, без ед. изм.</v>
          </cell>
          <cell r="N8500">
            <v>0</v>
          </cell>
          <cell r="O8500" t="str">
            <v>KQ-03-14</v>
          </cell>
          <cell r="P8500" t="str">
            <v>Демонтаж ЗРА и встраиваемых линейных элементов, шт.</v>
          </cell>
          <cell r="Q8500">
            <v>1</v>
          </cell>
        </row>
        <row r="8501">
          <cell r="E8501" t="str">
            <v>DW00-08-02-01-02</v>
          </cell>
          <cell r="F8501" t="str">
            <v>Демонтаж ЗРА и встраеваемых линейных элементов на фланцевом соединении DN &gt;50 - 100 мм / &gt;2 - 4 дюйм</v>
          </cell>
          <cell r="G8501" t="str">
            <v>Dismantling of shut-off and control valves and built-in elements on flange connection DN &gt;50 - 100 mm / &gt;2 - 4”</v>
          </cell>
          <cell r="H8501" t="str">
            <v>шт.</v>
          </cell>
          <cell r="I8501" t="str">
            <v>pcs.</v>
          </cell>
          <cell r="J8501">
            <v>1.764</v>
          </cell>
          <cell r="K8501">
            <v>3.2000000000000001E-2</v>
          </cell>
          <cell r="L8501" t="str">
            <v>KQ-03-00</v>
          </cell>
          <cell r="M8501" t="str">
            <v>Демонтаж элементов зданий и сооружений, без ед. изм.</v>
          </cell>
          <cell r="N8501">
            <v>0</v>
          </cell>
          <cell r="O8501" t="str">
            <v>KQ-03-14</v>
          </cell>
          <cell r="P8501" t="str">
            <v>Демонтаж ЗРА и встраиваемых линейных элементов, шт.</v>
          </cell>
          <cell r="Q8501">
            <v>1</v>
          </cell>
        </row>
        <row r="8502">
          <cell r="E8502" t="str">
            <v>DW00-08-02-01-03</v>
          </cell>
          <cell r="F8502" t="str">
            <v>Демонтаж ЗРА и встраеваемых линейных элементов на фланцевом соединении DN &gt;100 - 700 мм / &gt;4 - 28 дюйм</v>
          </cell>
          <cell r="G8502" t="str">
            <v>Dismantling of shut-off and control valves and built-in elements on flange connection DN &gt;100 - 700 mm / &gt;4 - 28 ”</v>
          </cell>
          <cell r="H8502" t="str">
            <v>шт.</v>
          </cell>
          <cell r="I8502" t="str">
            <v>pcs.</v>
          </cell>
          <cell r="J8502">
            <v>0</v>
          </cell>
          <cell r="K8502">
            <v>0</v>
          </cell>
          <cell r="L8502" t="str">
            <v>KQ-03-00</v>
          </cell>
          <cell r="M8502" t="str">
            <v>Демонтаж элементов зданий и сооружений, без ед. изм.</v>
          </cell>
          <cell r="N8502">
            <v>0</v>
          </cell>
          <cell r="O8502" t="str">
            <v>KQ-03-14</v>
          </cell>
          <cell r="P8502" t="str">
            <v>Демонтаж ЗРА и встраиваемых линейных элементов, шт.</v>
          </cell>
          <cell r="Q8502">
            <v>1</v>
          </cell>
        </row>
        <row r="8503">
          <cell r="E8503" t="str">
            <v>DW00-08-02-01-04</v>
          </cell>
          <cell r="F8503" t="str">
            <v>Демонтаж ЗРА и встраеваемых линейных элементов на фланцевом соединении DN &gt;700 - 1800 мм / &gt;28 - 72 дюйм</v>
          </cell>
          <cell r="G8503" t="str">
            <v>Dismantling of shut-off and control valves and built-in elements on flange connection DN &gt;700 - 1800 mm / &gt;28 - 72”</v>
          </cell>
          <cell r="H8503" t="str">
            <v>шт.</v>
          </cell>
          <cell r="I8503" t="str">
            <v>pcs.</v>
          </cell>
          <cell r="J8503">
            <v>0</v>
          </cell>
          <cell r="K8503">
            <v>0</v>
          </cell>
          <cell r="L8503" t="str">
            <v>KQ-03-00</v>
          </cell>
          <cell r="M8503" t="str">
            <v>Демонтаж элементов зданий и сооружений, без ед. изм.</v>
          </cell>
          <cell r="N8503">
            <v>0</v>
          </cell>
          <cell r="O8503" t="str">
            <v>KQ-03-14</v>
          </cell>
          <cell r="P8503" t="str">
            <v>Демонтаж ЗРА и встраиваемых линейных элементов, шт.</v>
          </cell>
          <cell r="Q8503">
            <v>1</v>
          </cell>
        </row>
        <row r="8504">
          <cell r="E8504" t="str">
            <v>DW00-08-02-01-05</v>
          </cell>
          <cell r="F8504" t="str">
            <v>Демонтаж ЗРА и встраеваемых линейных элементов на фланцевом соединении DN &gt;1800 мм / &gt;72 дюйм</v>
          </cell>
          <cell r="G8504" t="str">
            <v>Dismantling of shut-off and control valves and built-in elements on flange connection DN &gt;1800 mm / &gt;72”</v>
          </cell>
          <cell r="H8504" t="str">
            <v>шт.</v>
          </cell>
          <cell r="I8504" t="str">
            <v>pcs.</v>
          </cell>
          <cell r="J8504">
            <v>0</v>
          </cell>
          <cell r="K8504">
            <v>0</v>
          </cell>
          <cell r="L8504" t="str">
            <v>KQ-03-00</v>
          </cell>
          <cell r="M8504" t="str">
            <v>Демонтаж элементов зданий и сооружений, без ед. изм.</v>
          </cell>
          <cell r="N8504">
            <v>0</v>
          </cell>
          <cell r="O8504" t="str">
            <v>KQ-03-14</v>
          </cell>
          <cell r="P8504" t="str">
            <v>Демонтаж ЗРА и встраиваемых линейных элементов, шт.</v>
          </cell>
          <cell r="Q8504">
            <v>1</v>
          </cell>
        </row>
        <row r="8505">
          <cell r="E8505" t="str">
            <v>DW00-08-02-01-06</v>
          </cell>
          <cell r="F8505" t="str">
            <v>Демонтаж ЗРА и встраеваемых линейных элементов на фланцевом соединении DN &gt;100 - 200 мм / &gt;4 - 8 дюйм</v>
          </cell>
          <cell r="G8505" t="str">
            <v>Dismantling of shut-off and control valves and built-in elements on flange connection DN &gt;100 - 200 mm / &gt;4 - 8 in.</v>
          </cell>
          <cell r="H8505" t="str">
            <v>шт.</v>
          </cell>
          <cell r="I8505" t="str">
            <v>pcs.</v>
          </cell>
          <cell r="J8505">
            <v>2.2410000000000001</v>
          </cell>
          <cell r="K8505">
            <v>4.1000000000000002E-2</v>
          </cell>
          <cell r="L8505" t="str">
            <v>KQ-03-00</v>
          </cell>
          <cell r="M8505" t="str">
            <v>Демонтаж элементов зданий и сооружений, без ед. изм.</v>
          </cell>
          <cell r="N8505">
            <v>0</v>
          </cell>
          <cell r="O8505" t="str">
            <v>KQ-03-14</v>
          </cell>
          <cell r="P8505" t="str">
            <v>Демонтаж ЗРА и встраиваемых линейных элементов, шт.</v>
          </cell>
          <cell r="Q8505">
            <v>1</v>
          </cell>
        </row>
        <row r="8506">
          <cell r="E8506" t="str">
            <v>DW00-08-02-01-07</v>
          </cell>
          <cell r="F8506" t="str">
            <v>Демонтаж ЗРА и встраеваемых линейных элементов на фланцевом соединении DN &gt;200 - 300 мм / &gt;8 - 12 дюйм</v>
          </cell>
          <cell r="G8506" t="str">
            <v>Dismantling of shut-off and control valves and built-in elements on flange connection DN &gt;200 - 300 mm / &gt;8 - 12 in.</v>
          </cell>
          <cell r="H8506" t="str">
            <v>шт.</v>
          </cell>
          <cell r="I8506" t="str">
            <v>pcs.</v>
          </cell>
          <cell r="J8506">
            <v>2.2629999999999999</v>
          </cell>
          <cell r="K8506">
            <v>5.8999999999999997E-2</v>
          </cell>
          <cell r="L8506" t="str">
            <v>KQ-03-00</v>
          </cell>
          <cell r="M8506" t="str">
            <v>Демонтаж элементов зданий и сооружений, без ед. изм.</v>
          </cell>
          <cell r="N8506">
            <v>0</v>
          </cell>
          <cell r="O8506" t="str">
            <v>KQ-03-14</v>
          </cell>
          <cell r="P8506" t="str">
            <v>Демонтаж ЗРА и встраиваемых линейных элементов, шт.</v>
          </cell>
          <cell r="Q8506">
            <v>1</v>
          </cell>
        </row>
        <row r="8507">
          <cell r="E8507" t="str">
            <v>DW00-08-02-01-08</v>
          </cell>
          <cell r="F8507" t="str">
            <v>Демонтаж ЗРА и встраеваемых линейных элементов на фланцевом соединении DN &gt;300 - 500 мм / &gt;12 - 20 дюйм</v>
          </cell>
          <cell r="G8507" t="str">
            <v>Dismantling of shut-off and control valves and built-in elements on flange connection DN &gt;300 - 500 mm / &gt;12 - 20 in.</v>
          </cell>
          <cell r="H8507" t="str">
            <v>шт.</v>
          </cell>
          <cell r="I8507" t="str">
            <v>pcs.</v>
          </cell>
          <cell r="J8507">
            <v>3.153</v>
          </cell>
          <cell r="K8507">
            <v>8.3000000000000004E-2</v>
          </cell>
          <cell r="L8507" t="str">
            <v>KQ-03-00</v>
          </cell>
          <cell r="M8507" t="str">
            <v>Демонтаж элементов зданий и сооружений, без ед. изм.</v>
          </cell>
          <cell r="N8507">
            <v>0</v>
          </cell>
          <cell r="O8507" t="str">
            <v>KQ-03-14</v>
          </cell>
          <cell r="P8507" t="str">
            <v>Демонтаж ЗРА и встраиваемых линейных элементов, шт.</v>
          </cell>
          <cell r="Q8507">
            <v>1</v>
          </cell>
        </row>
        <row r="8508">
          <cell r="E8508" t="str">
            <v>DW00-08-02-01-09</v>
          </cell>
          <cell r="F8508" t="str">
            <v>Демонтаж ЗРА и встраеваемых линейных элементов на фланцевом соединении DN &gt;500 - 700 мм / &gt;20 - 28 дюйм</v>
          </cell>
          <cell r="G8508" t="str">
            <v>Dismantling of shut-off and control valves and built-in elements on flange connection DN &gt;500 - 700 mm / &gt;20 - 28 in.</v>
          </cell>
          <cell r="H8508" t="str">
            <v>шт.</v>
          </cell>
          <cell r="I8508" t="str">
            <v>pcs.</v>
          </cell>
          <cell r="J8508">
            <v>3.5830000000000002</v>
          </cell>
          <cell r="K8508">
            <v>8.3000000000000004E-2</v>
          </cell>
          <cell r="L8508" t="str">
            <v>KQ-03-00</v>
          </cell>
          <cell r="M8508" t="str">
            <v>Демонтаж элементов зданий и сооружений, без ед. изм.</v>
          </cell>
          <cell r="N8508">
            <v>0</v>
          </cell>
          <cell r="O8508" t="str">
            <v>KQ-03-14</v>
          </cell>
          <cell r="P8508" t="str">
            <v>Демонтаж ЗРА и встраиваемых линейных элементов, шт.</v>
          </cell>
          <cell r="Q8508">
            <v>1</v>
          </cell>
        </row>
        <row r="8509">
          <cell r="E8509" t="str">
            <v>DW00-08-02-01-10</v>
          </cell>
          <cell r="F8509" t="str">
            <v>Демонтаж ЗРА и встраеваемых линейных элементов на фланцевом соединении DN &gt;700 - 1000 мм / &gt;28 - 40 дюйм</v>
          </cell>
          <cell r="G8509" t="str">
            <v>Dismantling of shut-off and control valves and built-in elements on flange connection DN &gt;700 - 1000 mm / &gt;28 - 40 in.</v>
          </cell>
          <cell r="H8509" t="str">
            <v>шт.</v>
          </cell>
          <cell r="I8509" t="str">
            <v>pcs.</v>
          </cell>
          <cell r="J8509">
            <v>4.1440000000000001</v>
          </cell>
          <cell r="K8509">
            <v>1.008</v>
          </cell>
          <cell r="L8509" t="str">
            <v>KQ-03-00</v>
          </cell>
          <cell r="M8509" t="str">
            <v>Демонтаж элементов зданий и сооружений, без ед. изм.</v>
          </cell>
          <cell r="N8509">
            <v>0</v>
          </cell>
          <cell r="O8509" t="str">
            <v>KQ-03-14</v>
          </cell>
          <cell r="P8509" t="str">
            <v>Демонтаж ЗРА и встраиваемых линейных элементов, шт.</v>
          </cell>
          <cell r="Q8509">
            <v>1</v>
          </cell>
        </row>
        <row r="8510">
          <cell r="E8510" t="str">
            <v>DW00-08-02-01-11</v>
          </cell>
          <cell r="F8510" t="str">
            <v>Демонтаж ЗРА и встраеваемых линейных элементов на фланцевом соединении DN &gt;1000 - 1200 мм / &gt;40 - 48 дюйм</v>
          </cell>
          <cell r="G8510" t="str">
            <v>Dismantling of shut-off and control valves and built-in elements on flange connection DN &gt;1000 - 1200 mm / &gt;40 - 48 in.</v>
          </cell>
          <cell r="H8510" t="str">
            <v>шт.</v>
          </cell>
          <cell r="I8510" t="str">
            <v>pcs.</v>
          </cell>
          <cell r="J8510">
            <v>4.6360000000000001</v>
          </cell>
          <cell r="K8510">
            <v>1.008</v>
          </cell>
          <cell r="L8510" t="str">
            <v>KQ-03-00</v>
          </cell>
          <cell r="M8510" t="str">
            <v>Демонтаж элементов зданий и сооружений, без ед. изм.</v>
          </cell>
          <cell r="N8510">
            <v>0</v>
          </cell>
          <cell r="O8510" t="str">
            <v>KQ-03-14</v>
          </cell>
          <cell r="P8510" t="str">
            <v>Демонтаж ЗРА и встраиваемых линейных элементов, шт.</v>
          </cell>
          <cell r="Q8510">
            <v>1</v>
          </cell>
        </row>
        <row r="8511">
          <cell r="E8511" t="str">
            <v>DW00-08-02-01-12</v>
          </cell>
          <cell r="F8511" t="str">
            <v>Демонтаж ЗРА и встраеваемых линейных элементов на фланцевом соединении DN &gt;1200 - 1400 мм / &gt;48 - 56 дюйм</v>
          </cell>
          <cell r="G8511" t="str">
            <v>Dismantling of shut-off and control valves and built-in elements on flange connection DN &gt;1200 - 1400 mm / &gt;48 - 56 in.</v>
          </cell>
          <cell r="H8511" t="str">
            <v>шт.</v>
          </cell>
          <cell r="I8511" t="str">
            <v>pcs.</v>
          </cell>
          <cell r="J8511">
            <v>5.6550000000000002</v>
          </cell>
          <cell r="K8511">
            <v>1.988</v>
          </cell>
          <cell r="L8511" t="str">
            <v>KQ-03-00</v>
          </cell>
          <cell r="M8511" t="str">
            <v>Демонтаж элементов зданий и сооружений, без ед. изм.</v>
          </cell>
          <cell r="N8511">
            <v>0</v>
          </cell>
          <cell r="O8511" t="str">
            <v>KQ-03-14</v>
          </cell>
          <cell r="P8511" t="str">
            <v>Демонтаж ЗРА и встраиваемых линейных элементов, шт.</v>
          </cell>
          <cell r="Q8511">
            <v>1</v>
          </cell>
        </row>
        <row r="8512">
          <cell r="E8512" t="str">
            <v>DW00-08-02-01-13</v>
          </cell>
          <cell r="F8512" t="str">
            <v>Демонтаж ЗРА и встраеваемых линейных элементов на фланцевом соединении DN &gt;1400 - 1600 мм / &gt;56 - 64 дюйм</v>
          </cell>
          <cell r="G8512" t="str">
            <v>Dismantling of shut-off and control valves and built-in elements on flange connection DN &gt;1400 - 1600 mm / &gt;56 - 64 in.</v>
          </cell>
          <cell r="H8512" t="str">
            <v>шт.</v>
          </cell>
          <cell r="I8512" t="str">
            <v>pcs.</v>
          </cell>
          <cell r="J8512">
            <v>5.4960000000000004</v>
          </cell>
          <cell r="K8512">
            <v>1.008</v>
          </cell>
          <cell r="L8512" t="str">
            <v>KQ-03-00</v>
          </cell>
          <cell r="M8512" t="str">
            <v>Демонтаж элементов зданий и сооружений, без ед. изм.</v>
          </cell>
          <cell r="N8512">
            <v>0</v>
          </cell>
          <cell r="O8512" t="str">
            <v>KQ-03-14</v>
          </cell>
          <cell r="P8512" t="str">
            <v>Демонтаж ЗРА и встраиваемых линейных элементов, шт.</v>
          </cell>
          <cell r="Q8512">
            <v>1</v>
          </cell>
        </row>
        <row r="8513">
          <cell r="E8513" t="str">
            <v>DW00-08-02-01-14</v>
          </cell>
          <cell r="F8513" t="str">
            <v>Демонтаж ЗРА и встраеваемых линейных элементов на фланцевом соединении DN &gt;1600 - 1800 мм / &gt;64 - 72 дюйм</v>
          </cell>
          <cell r="G8513" t="str">
            <v>Dismantling of shut-off and control valves and built-in elements on flange connection DN &gt;1600 - 1800 mm / &gt;64 - 72 in.</v>
          </cell>
          <cell r="H8513" t="str">
            <v>шт.</v>
          </cell>
          <cell r="I8513" t="str">
            <v>pcs.</v>
          </cell>
          <cell r="J8513">
            <v>5.923</v>
          </cell>
          <cell r="K8513">
            <v>1.008</v>
          </cell>
          <cell r="L8513" t="str">
            <v>KQ-03-00</v>
          </cell>
          <cell r="M8513" t="str">
            <v>Демонтаж элементов зданий и сооружений, без ед. изм.</v>
          </cell>
          <cell r="N8513">
            <v>0</v>
          </cell>
          <cell r="O8513" t="str">
            <v>KQ-03-14</v>
          </cell>
          <cell r="P8513" t="str">
            <v>Демонтаж ЗРА и встраиваемых линейных элементов, шт.</v>
          </cell>
          <cell r="Q8513">
            <v>1</v>
          </cell>
        </row>
        <row r="8514">
          <cell r="E8514" t="str">
            <v>DW00-08-02-01-15</v>
          </cell>
          <cell r="F8514" t="str">
            <v>Демонтаж ЗРА и встраеваемых линейных элементов на фланцевом соединении DN &gt;1800 - 2000 мм / &gt;72 - 80 дюйм</v>
          </cell>
          <cell r="G8514" t="str">
            <v>Dismantling of shut-off and control valves and built-in elements on flange connection DN &gt;1800 - 2000 mm / &gt;72 - 80 in.</v>
          </cell>
          <cell r="H8514" t="str">
            <v>шт.</v>
          </cell>
          <cell r="I8514" t="str">
            <v>pcs.</v>
          </cell>
          <cell r="J8514">
            <v>6.4850000000000003</v>
          </cell>
          <cell r="K8514">
            <v>1.988</v>
          </cell>
          <cell r="L8514" t="str">
            <v>KQ-03-00</v>
          </cell>
          <cell r="M8514" t="str">
            <v>Демонтаж элементов зданий и сооружений, без ед. изм.</v>
          </cell>
          <cell r="N8514">
            <v>0</v>
          </cell>
          <cell r="O8514" t="str">
            <v>KQ-03-14</v>
          </cell>
          <cell r="P8514" t="str">
            <v>Демонтаж ЗРА и встраиваемых линейных элементов, шт.</v>
          </cell>
          <cell r="Q8514">
            <v>1</v>
          </cell>
        </row>
        <row r="8515">
          <cell r="E8515" t="str">
            <v>DW00-08-02-01-16</v>
          </cell>
          <cell r="F8515" t="str">
            <v>Демонтаж ЗРА и встраеваемых линейных элементов на фланцевом соединении DN &gt;2000 - 2200 мм / &gt;80 - 88 дюйм</v>
          </cell>
          <cell r="G8515" t="str">
            <v>Dismantling of shut-off and control valves and built-in elements on flange connection DN &gt;2000 - 2200 mm / &gt;80 - 88 in.</v>
          </cell>
          <cell r="H8515" t="str">
            <v>шт.</v>
          </cell>
          <cell r="I8515" t="str">
            <v>pcs.</v>
          </cell>
          <cell r="J8515">
            <v>6.9729999999999999</v>
          </cell>
          <cell r="K8515">
            <v>1.988</v>
          </cell>
          <cell r="L8515" t="str">
            <v>KQ-03-00</v>
          </cell>
          <cell r="M8515" t="str">
            <v>Демонтаж элементов зданий и сооружений, без ед. изм.</v>
          </cell>
          <cell r="N8515">
            <v>0</v>
          </cell>
          <cell r="O8515" t="str">
            <v>KQ-03-14</v>
          </cell>
          <cell r="P8515" t="str">
            <v>Демонтаж ЗРА и встраиваемых линейных элементов, шт.</v>
          </cell>
          <cell r="Q8515">
            <v>1</v>
          </cell>
        </row>
        <row r="8516">
          <cell r="E8516" t="str">
            <v>DW00-08-02-01-17</v>
          </cell>
          <cell r="F8516" t="str">
            <v>Демонтаж ЗРА и встраеваемых линейных элементов на фланцевом соединении DN &gt;2200 - 2400 мм / &gt;88 - 96 дюйм</v>
          </cell>
          <cell r="G8516" t="str">
            <v>Dismantling of shut-off and control valves and built-in elements on flange connection DN &gt;2200 - 2400 mm / &gt;88 - 96 in.</v>
          </cell>
          <cell r="H8516" t="str">
            <v>шт.</v>
          </cell>
          <cell r="I8516" t="str">
            <v>pcs.</v>
          </cell>
          <cell r="J8516">
            <v>7.5110000000000001</v>
          </cell>
          <cell r="K8516">
            <v>1.988</v>
          </cell>
          <cell r="L8516" t="str">
            <v>KQ-03-00</v>
          </cell>
          <cell r="M8516" t="str">
            <v>Демонтаж элементов зданий и сооружений, без ед. изм.</v>
          </cell>
          <cell r="N8516">
            <v>0</v>
          </cell>
          <cell r="O8516" t="str">
            <v>KQ-03-14</v>
          </cell>
          <cell r="P8516" t="str">
            <v>Демонтаж ЗРА и встраиваемых линейных элементов, шт.</v>
          </cell>
          <cell r="Q8516">
            <v>1</v>
          </cell>
        </row>
        <row r="8517">
          <cell r="E8517" t="str">
            <v>DW00-08-02-01-18</v>
          </cell>
          <cell r="F8517" t="str">
            <v>Демонтаж ЗРА и встраеваемых линейных элементов на фланцевом соединении DN &gt;2400 - 2800 мм / &gt;96 - 112 дюйм</v>
          </cell>
          <cell r="G8517" t="str">
            <v>Dismantling of shut-off and control valves and built-in elements on flange connection DN &gt;2400 - 2800 mm / &gt;96 - 112 in.</v>
          </cell>
          <cell r="H8517" t="str">
            <v>шт.</v>
          </cell>
          <cell r="I8517" t="str">
            <v>pcs.</v>
          </cell>
          <cell r="J8517">
            <v>8.11</v>
          </cell>
          <cell r="K8517">
            <v>1.008</v>
          </cell>
          <cell r="L8517" t="str">
            <v>KQ-03-00</v>
          </cell>
          <cell r="M8517" t="str">
            <v>Демонтаж элементов зданий и сооружений, без ед. изм.</v>
          </cell>
          <cell r="N8517">
            <v>0</v>
          </cell>
          <cell r="O8517" t="str">
            <v>KQ-03-14</v>
          </cell>
          <cell r="P8517" t="str">
            <v>Демонтаж ЗРА и встраиваемых линейных элементов, шт.</v>
          </cell>
          <cell r="Q8517">
            <v>1</v>
          </cell>
        </row>
        <row r="8518">
          <cell r="E8518" t="str">
            <v>DW00-08-03</v>
          </cell>
          <cell r="F8518" t="str">
            <v>Демонтаж сантехнических приборов и оборудования</v>
          </cell>
          <cell r="G8518" t="str">
            <v>Dismantling of sanitary devices and equipment</v>
          </cell>
        </row>
        <row r="8519">
          <cell r="E8519" t="str">
            <v>DW00-08-03-01</v>
          </cell>
          <cell r="F8519" t="str">
            <v>Демонтаж сантехнических приборов и оборудования</v>
          </cell>
          <cell r="G8519" t="str">
            <v>Dismantling of sanitary devices and equipment</v>
          </cell>
        </row>
        <row r="8520">
          <cell r="E8520" t="str">
            <v>DW00-08-03-01-01</v>
          </cell>
          <cell r="F8520" t="str">
            <v>Демонтаж сантехнического оборудования (ванна, душевая кабина и т.п.)</v>
          </cell>
          <cell r="G8520" t="str">
            <v>Dismantling of sanitary equipment (bath, shower, etc.)</v>
          </cell>
          <cell r="H8520" t="str">
            <v>шт.</v>
          </cell>
          <cell r="I8520" t="str">
            <v>pcs.</v>
          </cell>
          <cell r="J8520">
            <v>2.9119999999999999</v>
          </cell>
          <cell r="K8520">
            <v>0.23400000000000001</v>
          </cell>
          <cell r="L8520" t="str">
            <v>KQ-03-00</v>
          </cell>
          <cell r="M8520" t="str">
            <v>Демонтаж элементов зданий и сооружений, без ед. изм.</v>
          </cell>
          <cell r="N8520">
            <v>0</v>
          </cell>
          <cell r="O8520" t="str">
            <v>KQ-03-15</v>
          </cell>
          <cell r="P8520" t="str">
            <v>Демонтаж сантехнических приборов и оборудования, шт.</v>
          </cell>
          <cell r="Q8520">
            <v>1</v>
          </cell>
        </row>
        <row r="8521">
          <cell r="E8521" t="str">
            <v>DW00-08-03-01-02</v>
          </cell>
          <cell r="F8521" t="str">
            <v>Демонтаж санфаянса (унитаз, биде, писсуар, раковина, душевой поддон и т.п.)</v>
          </cell>
          <cell r="G8521" t="str">
            <v>Dismantling of sanitary ware (toilet, bidet, urinal, sink, shower tray, etc.)</v>
          </cell>
          <cell r="H8521" t="str">
            <v>шт.</v>
          </cell>
          <cell r="I8521" t="str">
            <v>pcs.</v>
          </cell>
          <cell r="J8521">
            <v>1.4069999999999998</v>
          </cell>
          <cell r="K8521">
            <v>0.17499999999999999</v>
          </cell>
          <cell r="L8521" t="str">
            <v>KQ-03-00</v>
          </cell>
          <cell r="M8521" t="str">
            <v>Демонтаж элементов зданий и сооружений, без ед. изм.</v>
          </cell>
          <cell r="N8521">
            <v>0</v>
          </cell>
          <cell r="O8521" t="str">
            <v>KQ-03-15</v>
          </cell>
          <cell r="P8521" t="str">
            <v>Демонтаж сантехнических приборов и оборудования, шт.</v>
          </cell>
          <cell r="Q8521">
            <v>1</v>
          </cell>
        </row>
        <row r="8522">
          <cell r="E8522" t="str">
            <v>DW00-08-03-01-03</v>
          </cell>
          <cell r="F8522" t="str">
            <v>Демонтаж сантехнических приборов (смеситель, полотенцесушитель, сифон и т.п.)</v>
          </cell>
          <cell r="G8522" t="str">
            <v>Dismantling of plumbing fixtures (mixer, heated towel rail, siphon, etc.)</v>
          </cell>
          <cell r="H8522" t="str">
            <v>шт.</v>
          </cell>
          <cell r="I8522" t="str">
            <v>pcs.</v>
          </cell>
          <cell r="J8522">
            <v>0.34799999999999998</v>
          </cell>
          <cell r="K8522">
            <v>4.7E-2</v>
          </cell>
          <cell r="L8522" t="str">
            <v>KQ-03-00</v>
          </cell>
          <cell r="M8522" t="str">
            <v>Демонтаж элементов зданий и сооружений, без ед. изм.</v>
          </cell>
          <cell r="N8522">
            <v>0</v>
          </cell>
          <cell r="O8522" t="str">
            <v>KQ-03-15</v>
          </cell>
          <cell r="P8522" t="str">
            <v>Демонтаж сантехнических приборов и оборудования, шт.</v>
          </cell>
          <cell r="Q8522">
            <v>1</v>
          </cell>
        </row>
        <row r="8523">
          <cell r="E8523" t="str">
            <v>DW00-08-03-01-04</v>
          </cell>
          <cell r="F8523" t="str">
            <v>Демонтаж навесного оснащения (держатель бумаги, диспенсер, мусорная корзина и т.п.)</v>
          </cell>
          <cell r="G8523" t="str">
            <v>Dismantling of hang-on equipment (toilet paper, dispenser, wastebasket, etc.)</v>
          </cell>
          <cell r="H8523" t="str">
            <v>шт.</v>
          </cell>
          <cell r="I8523" t="str">
            <v>pcs.</v>
          </cell>
          <cell r="J8523">
            <v>0.26</v>
          </cell>
          <cell r="K8523">
            <v>3.5000000000000003E-2</v>
          </cell>
          <cell r="L8523" t="str">
            <v>KQ-03-00</v>
          </cell>
          <cell r="M8523" t="str">
            <v>Демонтаж элементов зданий и сооружений, без ед. изм.</v>
          </cell>
          <cell r="N8523">
            <v>0</v>
          </cell>
          <cell r="O8523" t="str">
            <v>KQ-03-15</v>
          </cell>
          <cell r="P8523" t="str">
            <v>Демонтаж сантехнических приборов и оборудования, шт.</v>
          </cell>
          <cell r="Q8523">
            <v>1</v>
          </cell>
        </row>
        <row r="8524">
          <cell r="E8524" t="str">
            <v>DW00-09</v>
          </cell>
          <cell r="F8524" t="str">
            <v>Демонтаж элементов климатических систем</v>
          </cell>
          <cell r="G8524" t="str">
            <v>Dismantling of elements of climate systems</v>
          </cell>
        </row>
        <row r="8525">
          <cell r="E8525" t="str">
            <v>DW00-09-01</v>
          </cell>
          <cell r="F8525" t="str">
            <v>Демонтаж элементов климатических систем</v>
          </cell>
          <cell r="G8525" t="str">
            <v>Dismantling of elements of climate systems</v>
          </cell>
        </row>
        <row r="8526">
          <cell r="E8526" t="str">
            <v>DW00-09-01-01</v>
          </cell>
          <cell r="F8526" t="str">
            <v>Демонтаж воздуховодов</v>
          </cell>
          <cell r="G8526" t="str">
            <v>Dismantling of air ducts</v>
          </cell>
        </row>
        <row r="8527">
          <cell r="E8527" t="str">
            <v>DW00-09-01-01-01</v>
          </cell>
          <cell r="F8527" t="str">
            <v>Демонтаж воздуховодов изолированных толщина металла &lt;=1,2 мм</v>
          </cell>
          <cell r="G8527" t="str">
            <v>Dismantling of insulated air ducts, metal thickness &lt;=1.2 mm</v>
          </cell>
          <cell r="H8527" t="str">
            <v>м2</v>
          </cell>
          <cell r="I8527" t="str">
            <v>m2</v>
          </cell>
          <cell r="J8527">
            <v>0</v>
          </cell>
          <cell r="K8527">
            <v>0</v>
          </cell>
          <cell r="L8527" t="str">
            <v>KQ-03-00</v>
          </cell>
          <cell r="M8527" t="str">
            <v>Демонтаж элементов зданий и сооружений, без ед. изм.</v>
          </cell>
          <cell r="N8527">
            <v>0</v>
          </cell>
          <cell r="O8527" t="str">
            <v>KQ-03-17</v>
          </cell>
          <cell r="P8527" t="str">
            <v>Демонтаж воздуховодов, м2</v>
          </cell>
          <cell r="Q8527">
            <v>1</v>
          </cell>
        </row>
        <row r="8528">
          <cell r="E8528" t="str">
            <v>DW00-09-01-01-02</v>
          </cell>
          <cell r="F8528" t="str">
            <v>Демонтаж воздуховодов не изолированных толщина металла &lt;=1,2 мм</v>
          </cell>
          <cell r="G8528" t="str">
            <v>Dismantling of non-insulated air ducts, metal thickness &lt;=1.2 mm</v>
          </cell>
          <cell r="H8528" t="str">
            <v>м2</v>
          </cell>
          <cell r="I8528" t="str">
            <v>m2</v>
          </cell>
          <cell r="J8528">
            <v>0</v>
          </cell>
          <cell r="K8528">
            <v>0</v>
          </cell>
          <cell r="L8528" t="str">
            <v>KQ-03-00</v>
          </cell>
          <cell r="M8528" t="str">
            <v>Демонтаж элементов зданий и сооружений, без ед. изм.</v>
          </cell>
          <cell r="N8528">
            <v>0</v>
          </cell>
          <cell r="O8528" t="str">
            <v>KQ-03-17</v>
          </cell>
          <cell r="P8528" t="str">
            <v>Демонтаж воздуховодов, м2</v>
          </cell>
          <cell r="Q8528">
            <v>1</v>
          </cell>
        </row>
        <row r="8529">
          <cell r="E8529" t="str">
            <v>DW00-09-01-01-03</v>
          </cell>
          <cell r="F8529" t="str">
            <v>Демонтаж воздуховодов изолированных толщина металла &gt;1,2 мм</v>
          </cell>
          <cell r="G8529" t="str">
            <v>Dismantling of insulated air ducts, metal thickness &gt;1.2 mm</v>
          </cell>
          <cell r="H8529" t="str">
            <v>м2</v>
          </cell>
          <cell r="I8529" t="str">
            <v>m2</v>
          </cell>
          <cell r="J8529">
            <v>0</v>
          </cell>
          <cell r="K8529">
            <v>0</v>
          </cell>
          <cell r="L8529" t="str">
            <v>KQ-03-00</v>
          </cell>
          <cell r="M8529" t="str">
            <v>Демонтаж элементов зданий и сооружений, без ед. изм.</v>
          </cell>
          <cell r="N8529">
            <v>0</v>
          </cell>
          <cell r="O8529" t="str">
            <v>KQ-03-17</v>
          </cell>
          <cell r="P8529" t="str">
            <v>Демонтаж воздуховодов, м2</v>
          </cell>
          <cell r="Q8529">
            <v>1</v>
          </cell>
        </row>
        <row r="8530">
          <cell r="E8530" t="str">
            <v>DW00-09-01-01-04</v>
          </cell>
          <cell r="F8530" t="str">
            <v>Демонтаж воздуховодов не изолированных толщина металла &gt;1,2 мм</v>
          </cell>
          <cell r="G8530" t="str">
            <v>Dismantling of non-insulated air ducts, metal thickness &gt;1.2 mm</v>
          </cell>
          <cell r="H8530" t="str">
            <v>м2</v>
          </cell>
          <cell r="I8530" t="str">
            <v>m2</v>
          </cell>
          <cell r="J8530">
            <v>0</v>
          </cell>
          <cell r="K8530">
            <v>0</v>
          </cell>
          <cell r="L8530" t="str">
            <v>KQ-03-00</v>
          </cell>
          <cell r="M8530" t="str">
            <v>Демонтаж элементов зданий и сооружений, без ед. изм.</v>
          </cell>
          <cell r="N8530">
            <v>0</v>
          </cell>
          <cell r="O8530" t="str">
            <v>KQ-03-17</v>
          </cell>
          <cell r="P8530" t="str">
            <v>Демонтаж воздуховодов, м2</v>
          </cell>
          <cell r="Q8530">
            <v>1</v>
          </cell>
        </row>
        <row r="8531">
          <cell r="E8531" t="str">
            <v>DW00-09-01-01-05</v>
          </cell>
          <cell r="F8531" t="str">
            <v>Демонтаж воздуховодов изолированных, диаметром/периметром до 315 мм/1000 мм, толщина металла &lt;=1 мм</v>
          </cell>
          <cell r="G8531" t="str">
            <v>Dismantling of insulated air ducts, diameter/perimeter up to 315 mm/1000 mm, metal thickness &lt;=1 mm</v>
          </cell>
          <cell r="H8531" t="str">
            <v>100 м2</v>
          </cell>
          <cell r="I8531" t="str">
            <v>100 m2</v>
          </cell>
          <cell r="J8531">
            <v>53.683</v>
          </cell>
          <cell r="K8531">
            <v>0.93</v>
          </cell>
          <cell r="L8531" t="str">
            <v>KQ-03-00</v>
          </cell>
          <cell r="M8531" t="str">
            <v>Демонтаж элементов зданий и сооружений, без ед. изм.</v>
          </cell>
          <cell r="N8531">
            <v>0</v>
          </cell>
          <cell r="O8531" t="str">
            <v>KQ-03-17</v>
          </cell>
          <cell r="P8531" t="str">
            <v>Демонтаж воздуховодов, м2</v>
          </cell>
          <cell r="Q8531">
            <v>100</v>
          </cell>
        </row>
        <row r="8532">
          <cell r="E8532" t="str">
            <v>DW00-09-01-01-06</v>
          </cell>
          <cell r="F8532" t="str">
            <v>Демонтаж воздуховодов изолированных, диаметром/периметром от 316 мм/1001 мм до 1250 мм/4000 мм, толщина металла &lt;=1 мм</v>
          </cell>
          <cell r="G8532" t="str">
            <v>Dismantling of insulated air ducts, diameter/perimeter from 316 mm/1001 mm to 1250 mm/4000 mm, metal thickness &lt;=1 mm</v>
          </cell>
          <cell r="H8532" t="str">
            <v>100 м2</v>
          </cell>
          <cell r="I8532" t="str">
            <v>100 m2</v>
          </cell>
          <cell r="J8532">
            <v>65.373000000000005</v>
          </cell>
          <cell r="K8532">
            <v>1.1179999999999999</v>
          </cell>
          <cell r="L8532" t="str">
            <v>KQ-03-00</v>
          </cell>
          <cell r="M8532" t="str">
            <v>Демонтаж элементов зданий и сооружений, без ед. изм.</v>
          </cell>
          <cell r="N8532">
            <v>0</v>
          </cell>
          <cell r="O8532" t="str">
            <v>KQ-03-17</v>
          </cell>
          <cell r="P8532" t="str">
            <v>Демонтаж воздуховодов, м2</v>
          </cell>
          <cell r="Q8532">
            <v>100</v>
          </cell>
        </row>
        <row r="8533">
          <cell r="E8533" t="str">
            <v>DW00-09-01-01-07</v>
          </cell>
          <cell r="F8533" t="str">
            <v>Демонтаж воздуховодов изолированных, диаметром/периметром от 1251 мм/4001 мм до 2300 мм/7200 мм, толщина металла &lt;=1 мм</v>
          </cell>
          <cell r="G8533" t="str">
            <v>Dismantling of insulated air ducts, diameter/perimeter from 1251 mm/4001 mm to 2300 mm/7200 mm, metal thickness &lt;=1 mm</v>
          </cell>
          <cell r="H8533" t="str">
            <v>100 м2</v>
          </cell>
          <cell r="I8533" t="str">
            <v>100 m2</v>
          </cell>
          <cell r="J8533">
            <v>44.199999999999996</v>
          </cell>
          <cell r="K8533">
            <v>1.077</v>
          </cell>
          <cell r="L8533" t="str">
            <v>KQ-03-00</v>
          </cell>
          <cell r="M8533" t="str">
            <v>Демонтаж элементов зданий и сооружений, без ед. изм.</v>
          </cell>
          <cell r="N8533">
            <v>0</v>
          </cell>
          <cell r="O8533" t="str">
            <v>KQ-03-17</v>
          </cell>
          <cell r="P8533" t="str">
            <v>Демонтаж воздуховодов, м2</v>
          </cell>
          <cell r="Q8533">
            <v>100</v>
          </cell>
        </row>
        <row r="8534">
          <cell r="E8534" t="str">
            <v>DW00-09-01-01-08</v>
          </cell>
          <cell r="F8534" t="str">
            <v>Демонтаж воздуховодов изолированных, диаметром/периметром свыше 2301 мм/7201 мм, толщина металла &lt;=1 мм</v>
          </cell>
          <cell r="G8534" t="str">
            <v>Dismantling of insulated air ducts, diameter/perimeter over 2301 mm/7201 mm, metal thickness &lt;=1 mm</v>
          </cell>
          <cell r="H8534" t="str">
            <v>100 м2</v>
          </cell>
          <cell r="I8534" t="str">
            <v>100 m2</v>
          </cell>
          <cell r="J8534">
            <v>38.341999999999999</v>
          </cell>
          <cell r="K8534">
            <v>1.0279999999999998</v>
          </cell>
          <cell r="L8534" t="str">
            <v>KQ-03-00</v>
          </cell>
          <cell r="M8534" t="str">
            <v>Демонтаж элементов зданий и сооружений, без ед. изм.</v>
          </cell>
          <cell r="N8534">
            <v>0</v>
          </cell>
          <cell r="O8534" t="str">
            <v>KQ-03-17</v>
          </cell>
          <cell r="P8534" t="str">
            <v>Демонтаж воздуховодов, м2</v>
          </cell>
          <cell r="Q8534">
            <v>100</v>
          </cell>
        </row>
        <row r="8535">
          <cell r="E8535" t="str">
            <v>DW00-09-01-01-09</v>
          </cell>
          <cell r="F8535" t="str">
            <v>Демонтаж воздуховодов не изолированных, диаметром/периметром до 315 мм/1000 мм, толщина металла &lt;=1 мм</v>
          </cell>
          <cell r="G8535" t="str">
            <v>Dismantling of non-insulated air ducts, diameter/perimeter up to 315 mm/1000 mm, metal thickness &lt;=1 mm</v>
          </cell>
          <cell r="H8535" t="str">
            <v>100 м2</v>
          </cell>
          <cell r="I8535" t="str">
            <v>100 m2</v>
          </cell>
          <cell r="J8535">
            <v>42.55</v>
          </cell>
          <cell r="K8535">
            <v>0.68400000000000005</v>
          </cell>
          <cell r="L8535" t="str">
            <v>KQ-03-00</v>
          </cell>
          <cell r="M8535" t="str">
            <v>Демонтаж элементов зданий и сооружений, без ед. изм.</v>
          </cell>
          <cell r="N8535">
            <v>0</v>
          </cell>
          <cell r="O8535" t="str">
            <v>KQ-03-17</v>
          </cell>
          <cell r="P8535" t="str">
            <v>Демонтаж воздуховодов, м2</v>
          </cell>
          <cell r="Q8535">
            <v>100</v>
          </cell>
        </row>
        <row r="8536">
          <cell r="E8536" t="str">
            <v>DW00-09-01-01-10</v>
          </cell>
          <cell r="F8536" t="str">
            <v>Демонтаж воздуховодов не изолированных, диаметром/периметром от 316 мм/1001 мм до 1250 мм/4000 мм, толщина металла &lt;=1 мм</v>
          </cell>
          <cell r="G8536" t="str">
            <v>Dismantling of non-insulated air ducts, diameter/perimeter from 316 mm/1001 mm to 1250 mm/4000 mm, metal thickness &lt;=1 mm</v>
          </cell>
          <cell r="H8536" t="str">
            <v>100 м2</v>
          </cell>
          <cell r="I8536" t="str">
            <v>100 m2</v>
          </cell>
          <cell r="J8536">
            <v>55.050999999999995</v>
          </cell>
          <cell r="K8536">
            <v>0.876</v>
          </cell>
          <cell r="L8536" t="str">
            <v>KQ-03-00</v>
          </cell>
          <cell r="M8536" t="str">
            <v>Демонтаж элементов зданий и сооружений, без ед. изм.</v>
          </cell>
          <cell r="N8536">
            <v>0</v>
          </cell>
          <cell r="O8536" t="str">
            <v>KQ-03-17</v>
          </cell>
          <cell r="P8536" t="str">
            <v>Демонтаж воздуховодов, м2</v>
          </cell>
          <cell r="Q8536">
            <v>100</v>
          </cell>
        </row>
        <row r="8537">
          <cell r="E8537" t="str">
            <v>DW00-09-01-01-11</v>
          </cell>
          <cell r="F8537" t="str">
            <v>Демонтаж воздуховодов не изолированных, диаметром/периметром от 1251 мм/4001 мм до 2300 мм/7200 мм, толщина металла &lt;=1 мм</v>
          </cell>
          <cell r="G8537" t="str">
            <v>Dismantling of non-insulated air ducts, diameter/perimeter from 1251 mm/4001 mm to 2300 mm/7200 mm, metal thickness &lt;=1 mm</v>
          </cell>
          <cell r="H8537" t="str">
            <v>100 м2</v>
          </cell>
          <cell r="I8537" t="str">
            <v>100 m2</v>
          </cell>
          <cell r="J8537">
            <v>36.686999999999998</v>
          </cell>
          <cell r="K8537">
            <v>0.86</v>
          </cell>
          <cell r="L8537" t="str">
            <v>KQ-03-00</v>
          </cell>
          <cell r="M8537" t="str">
            <v>Демонтаж элементов зданий и сооружений, без ед. изм.</v>
          </cell>
          <cell r="N8537">
            <v>0</v>
          </cell>
          <cell r="O8537" t="str">
            <v>KQ-03-17</v>
          </cell>
          <cell r="P8537" t="str">
            <v>Демонтаж воздуховодов, м2</v>
          </cell>
          <cell r="Q8537">
            <v>100</v>
          </cell>
        </row>
        <row r="8538">
          <cell r="E8538" t="str">
            <v>DW00-09-01-01-12</v>
          </cell>
          <cell r="F8538" t="str">
            <v>Демонтаж воздуховодов не изолированных, диаметром/периметром свыше 2301 мм/7201 мм, толщина металла &lt;=1 мм</v>
          </cell>
          <cell r="G8538" t="str">
            <v>Dismantling of non-insulated air ducts, diameter/perimeter over 2301 mm/7201 mm, metal thickness &lt;=1 mm</v>
          </cell>
          <cell r="H8538" t="str">
            <v>100 м2</v>
          </cell>
          <cell r="I8538" t="str">
            <v>100 m2</v>
          </cell>
          <cell r="J8538">
            <v>31.26</v>
          </cell>
          <cell r="K8538">
            <v>0.81499999999999995</v>
          </cell>
          <cell r="L8538" t="str">
            <v>KQ-03-00</v>
          </cell>
          <cell r="M8538" t="str">
            <v>Демонтаж элементов зданий и сооружений, без ед. изм.</v>
          </cell>
          <cell r="N8538">
            <v>0</v>
          </cell>
          <cell r="O8538" t="str">
            <v>KQ-03-17</v>
          </cell>
          <cell r="P8538" t="str">
            <v>Демонтаж воздуховодов, м2</v>
          </cell>
          <cell r="Q8538">
            <v>100</v>
          </cell>
        </row>
        <row r="8539">
          <cell r="E8539" t="str">
            <v>DW00-09-01-01-13</v>
          </cell>
          <cell r="F8539" t="str">
            <v>Демонтаж воздуховодов изолированных, диаметром/периметром до 315 мм/1000 мм, толщина металла &gt;1 мм</v>
          </cell>
          <cell r="G8539" t="str">
            <v>Dismantling of insulated ducts, air diameter/perimeter up to 315 mm/1000 mm, metal thickness &gt;1 mm</v>
          </cell>
          <cell r="H8539" t="str">
            <v>100 м2</v>
          </cell>
          <cell r="I8539" t="str">
            <v>100 m2</v>
          </cell>
          <cell r="J8539">
            <v>57.323999999999998</v>
          </cell>
          <cell r="K8539">
            <v>1.1909999999999998</v>
          </cell>
          <cell r="L8539" t="str">
            <v>KQ-03-00</v>
          </cell>
          <cell r="M8539" t="str">
            <v>Демонтаж элементов зданий и сооружений, без ед. изм.</v>
          </cell>
          <cell r="N8539">
            <v>0</v>
          </cell>
          <cell r="O8539" t="str">
            <v>KQ-03-17</v>
          </cell>
          <cell r="P8539" t="str">
            <v>Демонтаж воздуховодов, м2</v>
          </cell>
          <cell r="Q8539">
            <v>100</v>
          </cell>
        </row>
        <row r="8540">
          <cell r="E8540" t="str">
            <v>DW00-09-01-01-14</v>
          </cell>
          <cell r="F8540" t="str">
            <v>Демонтаж воздуховодов изолированных, диаметром/периметром от 316 мм/1001 мм до 1250 мм/4000 мм, толщина металла &gt;1 мм</v>
          </cell>
          <cell r="G8540" t="str">
            <v>Dismantling of insulated ducts, air diameter/perimeter from 316 mm/1001 mm to 1250 mm/4000 mm, metal thickness &gt;1 mm</v>
          </cell>
          <cell r="H8540" t="str">
            <v>100 м2</v>
          </cell>
          <cell r="I8540" t="str">
            <v>100 m2</v>
          </cell>
          <cell r="J8540">
            <v>69.378</v>
          </cell>
          <cell r="K8540">
            <v>1.38</v>
          </cell>
          <cell r="L8540" t="str">
            <v>KQ-03-00</v>
          </cell>
          <cell r="M8540" t="str">
            <v>Демонтаж элементов зданий и сооружений, без ед. изм.</v>
          </cell>
          <cell r="N8540">
            <v>0</v>
          </cell>
          <cell r="O8540" t="str">
            <v>KQ-03-17</v>
          </cell>
          <cell r="P8540" t="str">
            <v>Демонтаж воздуховодов, м2</v>
          </cell>
          <cell r="Q8540">
            <v>100</v>
          </cell>
        </row>
        <row r="8541">
          <cell r="E8541" t="str">
            <v>DW00-09-01-01-15</v>
          </cell>
          <cell r="F8541" t="str">
            <v>Демонтаж воздуховодов изолированных, диаметром/периметром от 1251 мм/4001 мм до 2300 мм/7200 мм, толщина металла &gt;1 мм</v>
          </cell>
          <cell r="G8541" t="str">
            <v>Dismantling of insulated ducts, air diameter/perimeter from 1251 mm/4001 mm to 2300 mm/7200 mm, metal thickness &gt;1 mm</v>
          </cell>
          <cell r="H8541" t="str">
            <v>100 м2</v>
          </cell>
          <cell r="I8541" t="str">
            <v>100 m2</v>
          </cell>
          <cell r="J8541">
            <v>47.312999999999995</v>
          </cell>
          <cell r="K8541">
            <v>1.2879999999999998</v>
          </cell>
          <cell r="L8541" t="str">
            <v>KQ-03-00</v>
          </cell>
          <cell r="M8541" t="str">
            <v>Демонтаж элементов зданий и сооружений, без ед. изм.</v>
          </cell>
          <cell r="N8541">
            <v>0</v>
          </cell>
          <cell r="O8541" t="str">
            <v>KQ-03-17</v>
          </cell>
          <cell r="P8541" t="str">
            <v>Демонтаж воздуховодов, м2</v>
          </cell>
          <cell r="Q8541">
            <v>100</v>
          </cell>
        </row>
        <row r="8542">
          <cell r="E8542" t="str">
            <v>DW00-09-01-01-16</v>
          </cell>
          <cell r="F8542" t="str">
            <v>Демонтаж воздуховодов изолированных, диаметром/периметром свыше 2301 мм/7201 мм, толщина металла &gt;1 мм</v>
          </cell>
          <cell r="G8542" t="str">
            <v>Dismantling of insulated ducts, air diameter/perimeter over 2301 mm/7201 mm, metal thickness &gt;1 mm</v>
          </cell>
          <cell r="H8542" t="str">
            <v>100 м2</v>
          </cell>
          <cell r="I8542" t="str">
            <v>100 m2</v>
          </cell>
          <cell r="J8542">
            <v>43.787999999999997</v>
          </cell>
          <cell r="K8542">
            <v>1.4429999999999998</v>
          </cell>
          <cell r="L8542" t="str">
            <v>KQ-03-00</v>
          </cell>
          <cell r="M8542" t="str">
            <v>Демонтаж элементов зданий и сооружений, без ед. изм.</v>
          </cell>
          <cell r="N8542">
            <v>0</v>
          </cell>
          <cell r="O8542" t="str">
            <v>KQ-03-17</v>
          </cell>
          <cell r="P8542" t="str">
            <v>Демонтаж воздуховодов, м2</v>
          </cell>
          <cell r="Q8542">
            <v>100</v>
          </cell>
        </row>
        <row r="8543">
          <cell r="E8543" t="str">
            <v>DW00-09-01-01-17</v>
          </cell>
          <cell r="F8543" t="str">
            <v>Демонтаж воздуховодов не изолированных, диаметром/периметром до 315 мм/1000 мм, толщина металла &gt;1 мм</v>
          </cell>
          <cell r="G8543" t="str">
            <v>Dismantling of non-insulated air ducts, diameter/perimeter up to 315 mm/1000 mm, metal thickness &gt;1 mm</v>
          </cell>
          <cell r="H8543" t="str">
            <v>100 м2</v>
          </cell>
          <cell r="I8543" t="str">
            <v>100 m2</v>
          </cell>
          <cell r="J8543">
            <v>46.022999999999996</v>
          </cell>
          <cell r="K8543">
            <v>0.94599999999999995</v>
          </cell>
          <cell r="L8543" t="str">
            <v>KQ-03-00</v>
          </cell>
          <cell r="M8543" t="str">
            <v>Демонтаж элементов зданий и сооружений, без ед. изм.</v>
          </cell>
          <cell r="N8543">
            <v>0</v>
          </cell>
          <cell r="O8543" t="str">
            <v>KQ-03-17</v>
          </cell>
          <cell r="P8543" t="str">
            <v>Демонтаж воздуховодов, м2</v>
          </cell>
          <cell r="Q8543">
            <v>100</v>
          </cell>
        </row>
        <row r="8544">
          <cell r="E8544" t="str">
            <v>DW00-09-01-01-18</v>
          </cell>
          <cell r="F8544" t="str">
            <v>Демонтаж воздуховодов не изолированных, диаметром/периметром от 316 мм/1001 мм до 1250 мм/4000 мм, толщина металла &gt;1 мм</v>
          </cell>
          <cell r="G8544" t="str">
            <v>Dismantling of non-insulated air ducts, diameter/perimeter from 316 mm/1001 mm to 1250 mm/4000 mm, metal thickness &gt;1 mm</v>
          </cell>
          <cell r="H8544" t="str">
            <v>100 м2</v>
          </cell>
          <cell r="I8544" t="str">
            <v>100 m2</v>
          </cell>
          <cell r="J8544">
            <v>58.832000000000001</v>
          </cell>
          <cell r="K8544">
            <v>1.1379999999999999</v>
          </cell>
          <cell r="L8544" t="str">
            <v>KQ-03-00</v>
          </cell>
          <cell r="M8544" t="str">
            <v>Демонтаж элементов зданий и сооружений, без ед. изм.</v>
          </cell>
          <cell r="N8544">
            <v>0</v>
          </cell>
          <cell r="O8544" t="str">
            <v>KQ-03-17</v>
          </cell>
          <cell r="P8544" t="str">
            <v>Демонтаж воздуховодов, м2</v>
          </cell>
          <cell r="Q8544">
            <v>100</v>
          </cell>
        </row>
        <row r="8545">
          <cell r="E8545" t="str">
            <v>DW00-09-01-01-19</v>
          </cell>
          <cell r="F8545" t="str">
            <v>Демонтаж воздуховодов не изолированных, диаметром/периметром от 1251 мм/4001 мм до 2300 мм/7200 мм, толщина металла &gt;1 мм</v>
          </cell>
          <cell r="G8545" t="str">
            <v>Dismantling of non-insulated air ducts, diameter/perimeter from 1251 mm/4001 mm to 2300 mm/7200 mm, metal thickness &gt;1 mm</v>
          </cell>
          <cell r="H8545" t="str">
            <v>100 м2</v>
          </cell>
          <cell r="I8545" t="str">
            <v>100 m2</v>
          </cell>
          <cell r="J8545">
            <v>39.632999999999996</v>
          </cell>
          <cell r="K8545">
            <v>1.0699999999999998</v>
          </cell>
          <cell r="L8545" t="str">
            <v>KQ-03-00</v>
          </cell>
          <cell r="M8545" t="str">
            <v>Демонтаж элементов зданий и сооружений, без ед. изм.</v>
          </cell>
          <cell r="N8545">
            <v>0</v>
          </cell>
          <cell r="O8545" t="str">
            <v>KQ-03-17</v>
          </cell>
          <cell r="P8545" t="str">
            <v>Демонтаж воздуховодов, м2</v>
          </cell>
          <cell r="Q8545">
            <v>100</v>
          </cell>
        </row>
        <row r="8546">
          <cell r="E8546" t="str">
            <v>DW00-09-01-01-20</v>
          </cell>
          <cell r="F8546" t="str">
            <v>Демонтаж воздуховодов не изолированных, диаметром/периметром свыше 2301 мм/7201 мм, толщина металла &gt;1 мм</v>
          </cell>
          <cell r="G8546" t="str">
            <v>Dismantling of non-insulated air ducts, diameter/perimeter over 2301 mm/7201 mm, metal thickness &gt;1 mm</v>
          </cell>
          <cell r="H8546" t="str">
            <v>100 м2</v>
          </cell>
          <cell r="I8546" t="str">
            <v>100 m2</v>
          </cell>
          <cell r="J8546">
            <v>36.489999999999995</v>
          </cell>
          <cell r="K8546">
            <v>1.228</v>
          </cell>
          <cell r="L8546" t="str">
            <v>KQ-03-00</v>
          </cell>
          <cell r="M8546" t="str">
            <v>Демонтаж элементов зданий и сооружений, без ед. изм.</v>
          </cell>
          <cell r="N8546">
            <v>0</v>
          </cell>
          <cell r="O8546" t="str">
            <v>KQ-03-17</v>
          </cell>
          <cell r="P8546" t="str">
            <v>Демонтаж воздуховодов, м2</v>
          </cell>
          <cell r="Q8546">
            <v>100</v>
          </cell>
        </row>
        <row r="8547">
          <cell r="E8547" t="str">
            <v>DW00-09-01-02</v>
          </cell>
          <cell r="F8547" t="str">
            <v>Демонтаж элементов воздухозабора и воздухораспредения</v>
          </cell>
          <cell r="G8547" t="str">
            <v>Dismantling of air intake and air distribution elements</v>
          </cell>
        </row>
        <row r="8548">
          <cell r="E8548" t="str">
            <v>DW00-09-01-02-05</v>
          </cell>
          <cell r="F8548" t="str">
            <v>Демонтаж решеток / дифузоров / зонтов диаметром до 315 мм и периметром до 1000 мм</v>
          </cell>
          <cell r="G8548" t="str">
            <v>Dismantling of grilles / diffusers / umbrellas with a diameter of up to 315 mm and a perimeter of up to 1000 mm</v>
          </cell>
          <cell r="H8548" t="str">
            <v>шт.</v>
          </cell>
          <cell r="I8548" t="str">
            <v>pcs.</v>
          </cell>
          <cell r="J8548">
            <v>0.61399999999999999</v>
          </cell>
          <cell r="K8548">
            <v>2.9000000000000001E-2</v>
          </cell>
          <cell r="L8548" t="str">
            <v>KQ-03-00</v>
          </cell>
          <cell r="M8548" t="str">
            <v>Демонтаж элементов зданий и сооружений, без ед. изм.</v>
          </cell>
          <cell r="N8548">
            <v>0</v>
          </cell>
          <cell r="O8548" t="str">
            <v>KQ-03-18</v>
          </cell>
          <cell r="P8548" t="str">
            <v>Демонтаж элементов воздухозабора и воздухораспредения, шт.</v>
          </cell>
          <cell r="Q8548">
            <v>1</v>
          </cell>
        </row>
        <row r="8549">
          <cell r="E8549" t="str">
            <v>DW00-09-01-02-01</v>
          </cell>
          <cell r="F8549" t="str">
            <v>Демонтаж решеток / дифузоров / зонтов диаметром от 316 мм и периметром от 1001 - диаметром до 600 мм и периметром до 2400 мм</v>
          </cell>
          <cell r="G8549" t="str">
            <v>Dismantling of grilles / diffusers / umbrellas with diameter from 316 mm and perimeter from 1001 - with diameter up to 600 mm and perimeter up to 2400 mm</v>
          </cell>
          <cell r="H8549" t="str">
            <v>шт.</v>
          </cell>
          <cell r="I8549" t="str">
            <v>pcs.</v>
          </cell>
          <cell r="J8549">
            <v>0.93899999999999995</v>
          </cell>
          <cell r="K8549">
            <v>3.5000000000000003E-2</v>
          </cell>
          <cell r="L8549" t="str">
            <v>KQ-03-00</v>
          </cell>
          <cell r="M8549" t="str">
            <v>Демонтаж элементов зданий и сооружений, без ед. изм.</v>
          </cell>
          <cell r="N8549">
            <v>0</v>
          </cell>
          <cell r="O8549" t="str">
            <v>KQ-03-18</v>
          </cell>
          <cell r="P8549" t="str">
            <v>Демонтаж элементов воздухозабора и воздухораспредения, шт.</v>
          </cell>
          <cell r="Q8549">
            <v>1</v>
          </cell>
        </row>
        <row r="8550">
          <cell r="E8550" t="str">
            <v>DW00-09-01-02-02</v>
          </cell>
          <cell r="F8550" t="str">
            <v>Демонтаж решеток / дифузоров / зонтов диаметром свыше 601 мм и периметром свыше 2401 мм</v>
          </cell>
          <cell r="G8550" t="str">
            <v>Dismantling of grilles / diffusers / umbrellas with diameter over 601 mm and perimeter over 2401 mm</v>
          </cell>
          <cell r="H8550" t="str">
            <v>шт.</v>
          </cell>
          <cell r="I8550" t="str">
            <v>pcs.</v>
          </cell>
          <cell r="J8550">
            <v>1.8619999999999999</v>
          </cell>
          <cell r="K8550">
            <v>6.2E-2</v>
          </cell>
          <cell r="L8550" t="str">
            <v>KQ-03-00</v>
          </cell>
          <cell r="M8550" t="str">
            <v>Демонтаж элементов зданий и сооружений, без ед. изм.</v>
          </cell>
          <cell r="N8550">
            <v>0</v>
          </cell>
          <cell r="O8550" t="str">
            <v>KQ-03-18</v>
          </cell>
          <cell r="P8550" t="str">
            <v>Демонтаж элементов воздухозабора и воздухораспредения, шт.</v>
          </cell>
          <cell r="Q8550">
            <v>1</v>
          </cell>
        </row>
        <row r="8551">
          <cell r="E8551" t="str">
            <v>DW00-09-01-02-06</v>
          </cell>
          <cell r="F8551" t="str">
            <v>Демонтаж решеток / дифузоров / зонтов диаметром до 250 мм и периметром до 1000 мм (взрывозащищенных)</v>
          </cell>
          <cell r="G8551" t="str">
            <v>Dismantling of grilles / diffusers / umbrellas up to 250 mm in diameter and up to 1000 mm in perimeter (explosion-proof)</v>
          </cell>
          <cell r="H8551" t="str">
            <v>шт.</v>
          </cell>
          <cell r="I8551" t="str">
            <v>pcs.</v>
          </cell>
          <cell r="J8551">
            <v>0.73699999999999999</v>
          </cell>
          <cell r="K8551">
            <v>3.5000000000000003E-2</v>
          </cell>
          <cell r="L8551" t="str">
            <v>KQ-03-00</v>
          </cell>
          <cell r="M8551" t="str">
            <v>Демонтаж элементов зданий и сооружений, без ед. изм.</v>
          </cell>
          <cell r="N8551">
            <v>0</v>
          </cell>
          <cell r="O8551" t="str">
            <v>KQ-03-18</v>
          </cell>
          <cell r="P8551" t="str">
            <v>Демонтаж элементов воздухозабора и воздухораспредения, шт.</v>
          </cell>
          <cell r="Q8551">
            <v>1</v>
          </cell>
        </row>
        <row r="8552">
          <cell r="E8552" t="str">
            <v>DW00-09-01-02-03</v>
          </cell>
          <cell r="F8552" t="str">
            <v>Демонтаж решеток / дифузоров / зонтов диаметром от 251 мм и периметром от 1001 - диаметром до 600 мм и периметром до 2400 мм (взрывозащищенных)</v>
          </cell>
          <cell r="G8552" t="str">
            <v>Dismantling of grilles / diffusers / umbrellas with diameter from 251 mm and perimeter from 1001 to 600 mm and perimeter up to 2400 mm (explosion-proof)</v>
          </cell>
          <cell r="H8552" t="str">
            <v>шт.</v>
          </cell>
          <cell r="I8552" t="str">
            <v>pcs.</v>
          </cell>
          <cell r="J8552">
            <v>1.1269999999999998</v>
          </cell>
          <cell r="K8552">
            <v>4.1000000000000002E-2</v>
          </cell>
          <cell r="L8552" t="str">
            <v>KQ-03-00</v>
          </cell>
          <cell r="M8552" t="str">
            <v>Демонтаж элементов зданий и сооружений, без ед. изм.</v>
          </cell>
          <cell r="N8552">
            <v>0</v>
          </cell>
          <cell r="O8552" t="str">
            <v>KQ-03-18</v>
          </cell>
          <cell r="P8552" t="str">
            <v>Демонтаж элементов воздухозабора и воздухораспредения, шт.</v>
          </cell>
          <cell r="Q8552">
            <v>1</v>
          </cell>
        </row>
        <row r="8553">
          <cell r="E8553" t="str">
            <v>DW00-09-01-02-04</v>
          </cell>
          <cell r="F8553" t="str">
            <v>Демонтаж решеток / дифузоров / зонтов диаметром свыше 601 мм и свыше периметром 2401 мм (взрывозащищенных)</v>
          </cell>
          <cell r="G8553" t="str">
            <v>Dismantling of grilles / diffusers / umbrellas with diameter over 601 mm and perimeter over 2401 mm (explosion-protected)</v>
          </cell>
          <cell r="H8553" t="str">
            <v>шт.</v>
          </cell>
          <cell r="I8553" t="str">
            <v>pcs.</v>
          </cell>
          <cell r="J8553">
            <v>2.234</v>
          </cell>
          <cell r="K8553">
            <v>7.4999999999999997E-2</v>
          </cell>
          <cell r="L8553" t="str">
            <v>KQ-03-00</v>
          </cell>
          <cell r="M8553" t="str">
            <v>Демонтаж элементов зданий и сооружений, без ед. изм.</v>
          </cell>
          <cell r="N8553">
            <v>0</v>
          </cell>
          <cell r="O8553" t="str">
            <v>KQ-03-18</v>
          </cell>
          <cell r="P8553" t="str">
            <v>Демонтаж элементов воздухозабора и воздухораспредения, шт.</v>
          </cell>
          <cell r="Q8553">
            <v>1</v>
          </cell>
        </row>
        <row r="8554">
          <cell r="E8554" t="str">
            <v>DW00-09-01-03</v>
          </cell>
          <cell r="F8554" t="str">
            <v>Демонтаж канального вентиляционного оборудования</v>
          </cell>
          <cell r="G8554" t="str">
            <v>Dismantling of duct ventilation equipment</v>
          </cell>
        </row>
        <row r="8555">
          <cell r="E8555" t="str">
            <v>DW00-09-01-03-03</v>
          </cell>
          <cell r="F8555" t="str">
            <v>Демонтаж рег. клапанов / ОЗК диаметром до 315 мм и периметром до 1000 мм</v>
          </cell>
          <cell r="G8555" t="str">
            <v>Dismantling of control valves / fire-retardant valves, diameter of up to 315 mm, perimeter of up to 1000 mm</v>
          </cell>
          <cell r="H8555" t="str">
            <v>шт.</v>
          </cell>
          <cell r="I8555" t="str">
            <v>pcs.</v>
          </cell>
          <cell r="J8555">
            <v>1.056</v>
          </cell>
          <cell r="K8555">
            <v>1.4E-2</v>
          </cell>
          <cell r="L8555" t="str">
            <v>KQ-03-00</v>
          </cell>
          <cell r="M8555" t="str">
            <v>Демонтаж элементов зданий и сооружений, без ед. изм.</v>
          </cell>
          <cell r="N8555">
            <v>0</v>
          </cell>
          <cell r="O8555" t="str">
            <v>KQ-03-18</v>
          </cell>
          <cell r="P8555" t="str">
            <v>Демонтаж элементов воздухозабора и воздухораспредения, шт.</v>
          </cell>
          <cell r="Q8555">
            <v>1</v>
          </cell>
        </row>
        <row r="8556">
          <cell r="E8556" t="str">
            <v>DW00-09-01-03-01</v>
          </cell>
          <cell r="F8556" t="str">
            <v>Демонтаж рег. клапанов / ОЗК диаметром от 316 мм и периметром от 1001 до 1250 мм периметром до 4000 мм</v>
          </cell>
          <cell r="G8556" t="str">
            <v>Dismantling of control valves / fire-retardant valves, diameter of up to 316 mm, perimeter of up to 4000 mm</v>
          </cell>
          <cell r="H8556" t="str">
            <v>шт.</v>
          </cell>
          <cell r="I8556" t="str">
            <v>pcs.</v>
          </cell>
          <cell r="J8556">
            <v>2.5840000000000001</v>
          </cell>
          <cell r="K8556">
            <v>4.8000000000000001E-2</v>
          </cell>
          <cell r="L8556" t="str">
            <v>KQ-03-00</v>
          </cell>
          <cell r="M8556" t="str">
            <v>Демонтаж элементов зданий и сооружений, без ед. изм.</v>
          </cell>
          <cell r="N8556">
            <v>0</v>
          </cell>
          <cell r="O8556" t="str">
            <v>KQ-03-18</v>
          </cell>
          <cell r="P8556" t="str">
            <v>Демонтаж элементов воздухозабора и воздухораспредения, шт.</v>
          </cell>
          <cell r="Q8556">
            <v>1</v>
          </cell>
        </row>
        <row r="8557">
          <cell r="E8557" t="str">
            <v>DW00-09-01-03-02</v>
          </cell>
          <cell r="F8557" t="str">
            <v>Демонтаж рег. клапанов / ОЗК диаметром свыше 1251 мм свыше периметром 4000 мм</v>
          </cell>
          <cell r="G8557" t="str">
            <v>Dismantling of control valves / fire-retardant valves, diameter of up to 1251 mm, perimeter of up to 4000 mm</v>
          </cell>
          <cell r="H8557" t="str">
            <v>шт.</v>
          </cell>
          <cell r="I8557" t="str">
            <v>pcs.</v>
          </cell>
          <cell r="J8557">
            <v>3.7789999999999999</v>
          </cell>
          <cell r="K8557">
            <v>7.4999999999999997E-2</v>
          </cell>
          <cell r="L8557" t="str">
            <v>KQ-03-00</v>
          </cell>
          <cell r="M8557" t="str">
            <v>Демонтаж элементов зданий и сооружений, без ед. изм.</v>
          </cell>
          <cell r="N8557">
            <v>0</v>
          </cell>
          <cell r="O8557" t="str">
            <v>KQ-03-18</v>
          </cell>
          <cell r="P8557" t="str">
            <v>Демонтаж элементов воздухозабора и воздухораспредения, шт.</v>
          </cell>
          <cell r="Q8557">
            <v>1</v>
          </cell>
        </row>
        <row r="8558">
          <cell r="E8558" t="str">
            <v>DW00-09-01-04</v>
          </cell>
          <cell r="F8558" t="str">
            <v>Демонтаж отопительных приборов</v>
          </cell>
          <cell r="G8558" t="str">
            <v>Dismantling of heaters</v>
          </cell>
        </row>
        <row r="8559">
          <cell r="E8559" t="str">
            <v>DW00-09-01-04-01</v>
          </cell>
          <cell r="F8559" t="str">
            <v>Демонтаж жидкостного отопительного прибора весом &lt;=50 кг</v>
          </cell>
          <cell r="G8559" t="str">
            <v>Dismantling of water heater, weight &lt;=50 kg</v>
          </cell>
          <cell r="H8559" t="str">
            <v>шт.</v>
          </cell>
          <cell r="I8559" t="str">
            <v>pcs.</v>
          </cell>
          <cell r="J8559">
            <v>1.0119999999999998</v>
          </cell>
          <cell r="K8559">
            <v>3.0000000000000002E-2</v>
          </cell>
          <cell r="L8559" t="str">
            <v>KQ-03-00</v>
          </cell>
          <cell r="M8559" t="str">
            <v>Демонтаж элементов зданий и сооружений, без ед. изм.</v>
          </cell>
          <cell r="N8559">
            <v>0</v>
          </cell>
          <cell r="O8559" t="str">
            <v>KQ-03-16</v>
          </cell>
          <cell r="P8559" t="str">
            <v>Демонтаж отопительных приборов, шт.</v>
          </cell>
          <cell r="Q8559">
            <v>1</v>
          </cell>
        </row>
        <row r="8560">
          <cell r="E8560" t="str">
            <v>DW00-09-01-04-02</v>
          </cell>
          <cell r="F8560" t="str">
            <v>Демонтаж жидкостного отопительного прибора весом &gt;50 кг</v>
          </cell>
          <cell r="G8560" t="str">
            <v>Dismantling of water heater, weight  &gt;50 kg</v>
          </cell>
          <cell r="H8560" t="str">
            <v>шт.</v>
          </cell>
          <cell r="I8560" t="str">
            <v>pcs.</v>
          </cell>
          <cell r="J8560">
            <v>1.6</v>
          </cell>
          <cell r="K8560">
            <v>8.2000000000000003E-2</v>
          </cell>
          <cell r="L8560" t="str">
            <v>KQ-03-00</v>
          </cell>
          <cell r="M8560" t="str">
            <v>Демонтаж элементов зданий и сооружений, без ед. изм.</v>
          </cell>
          <cell r="N8560">
            <v>0</v>
          </cell>
          <cell r="O8560" t="str">
            <v>KQ-03-16</v>
          </cell>
          <cell r="P8560" t="str">
            <v>Демонтаж отопительных приборов, шт.</v>
          </cell>
          <cell r="Q8560">
            <v>1</v>
          </cell>
        </row>
        <row r="8561">
          <cell r="E8561" t="str">
            <v>DW00-09-01-04-05</v>
          </cell>
          <cell r="F8561" t="str">
            <v>Демонтаж жидкостного отопительного прибора весом &gt; 150 кг - 250 кг</v>
          </cell>
          <cell r="G8561" t="str">
            <v>Dismantling of water heater, weight  &gt;150 - 250 kg</v>
          </cell>
          <cell r="H8561" t="str">
            <v>шт.</v>
          </cell>
          <cell r="I8561" t="str">
            <v>pcs.</v>
          </cell>
          <cell r="J8561">
            <v>2.5649999999999999</v>
          </cell>
          <cell r="K8561">
            <v>0.157</v>
          </cell>
          <cell r="L8561" t="str">
            <v>KQ-03-00</v>
          </cell>
          <cell r="M8561" t="str">
            <v>Демонтаж элементов зданий и сооружений, без ед. изм.</v>
          </cell>
          <cell r="N8561">
            <v>0</v>
          </cell>
          <cell r="O8561" t="str">
            <v>KQ-03-16</v>
          </cell>
          <cell r="P8561" t="str">
            <v>Демонтаж отопительных приборов, шт.</v>
          </cell>
          <cell r="Q8561">
            <v>1</v>
          </cell>
        </row>
        <row r="8562">
          <cell r="E8562" t="str">
            <v>DW00-09-01-04-03</v>
          </cell>
          <cell r="F8562" t="str">
            <v>Демонтаж электрического отопительного прибора &lt;=50 кг</v>
          </cell>
          <cell r="G8562" t="str">
            <v>Dismantling of electrical heater, weight &lt;=50 kg</v>
          </cell>
          <cell r="H8562" t="str">
            <v>шт.</v>
          </cell>
          <cell r="I8562" t="str">
            <v>pcs.</v>
          </cell>
          <cell r="J8562">
            <v>0.871</v>
          </cell>
          <cell r="K8562">
            <v>0.04</v>
          </cell>
          <cell r="L8562" t="str">
            <v>KQ-03-00</v>
          </cell>
          <cell r="M8562" t="str">
            <v>Демонтаж элементов зданий и сооружений, без ед. изм.</v>
          </cell>
          <cell r="N8562">
            <v>0</v>
          </cell>
          <cell r="O8562" t="str">
            <v>KQ-03-16</v>
          </cell>
          <cell r="P8562" t="str">
            <v>Демонтаж отопительных приборов, шт.</v>
          </cell>
          <cell r="Q8562">
            <v>1</v>
          </cell>
        </row>
        <row r="8563">
          <cell r="E8563" t="str">
            <v>DW00-09-01-04-04</v>
          </cell>
          <cell r="F8563" t="str">
            <v>Демонтаж электрического отопительного прибора &gt;50 кг</v>
          </cell>
          <cell r="G8563" t="str">
            <v>Dismantling of water heater, weight  &gt;50 kg</v>
          </cell>
          <cell r="H8563" t="str">
            <v>шт.</v>
          </cell>
          <cell r="I8563" t="str">
            <v>pcs.</v>
          </cell>
          <cell r="J8563">
            <v>1.1469999999999998</v>
          </cell>
          <cell r="K8563">
            <v>7.8E-2</v>
          </cell>
          <cell r="L8563" t="str">
            <v>KQ-03-00</v>
          </cell>
          <cell r="M8563" t="str">
            <v>Демонтаж элементов зданий и сооружений, без ед. изм.</v>
          </cell>
          <cell r="N8563">
            <v>0</v>
          </cell>
          <cell r="O8563" t="str">
            <v>KQ-03-16</v>
          </cell>
          <cell r="P8563" t="str">
            <v>Демонтаж отопительных приборов, шт.</v>
          </cell>
          <cell r="Q8563">
            <v>1</v>
          </cell>
        </row>
        <row r="8564">
          <cell r="E8564" t="str">
            <v>DW00-10</v>
          </cell>
          <cell r="F8564" t="str">
            <v>Демонтаж элементов электрических сетей</v>
          </cell>
          <cell r="G8564" t="str">
            <v>Dismantling of power networks</v>
          </cell>
        </row>
        <row r="8565">
          <cell r="E8565" t="str">
            <v>DW00-10-01</v>
          </cell>
          <cell r="F8565" t="str">
            <v>Демонтаж кабеленесущих систем</v>
          </cell>
          <cell r="G8565" t="str">
            <v>Dismantling of cable support systems</v>
          </cell>
        </row>
        <row r="8566">
          <cell r="E8566" t="str">
            <v>DW00-10-01-01</v>
          </cell>
          <cell r="F8566" t="str">
            <v>Демонтаж опор электрических сетей</v>
          </cell>
          <cell r="G8566" t="str">
            <v>Dismantling of power network poles</v>
          </cell>
        </row>
        <row r="8567">
          <cell r="E8567" t="str">
            <v>DW00-10-01-01-01</v>
          </cell>
          <cell r="F8567" t="str">
            <v>Демонтаж стальных опор электрических сетей</v>
          </cell>
          <cell r="G8567" t="str">
            <v>Dismantling of steel power network poles</v>
          </cell>
          <cell r="H8567" t="str">
            <v>т</v>
          </cell>
          <cell r="I8567" t="str">
            <v>t</v>
          </cell>
          <cell r="J8567">
            <v>0</v>
          </cell>
          <cell r="K8567">
            <v>0</v>
          </cell>
          <cell r="L8567" t="str">
            <v>KQ-03-00</v>
          </cell>
          <cell r="M8567" t="str">
            <v>Демонтаж элементов зданий и сооружений, без ед. изм.</v>
          </cell>
          <cell r="N8567">
            <v>0</v>
          </cell>
          <cell r="O8567" t="str">
            <v>KQ-03-19</v>
          </cell>
          <cell r="P8567" t="str">
            <v>Демонтаж опор и мачт электрических сетей, т</v>
          </cell>
          <cell r="Q8567">
            <v>1</v>
          </cell>
        </row>
        <row r="8568">
          <cell r="E8568" t="str">
            <v>DW00-10-01-01-02</v>
          </cell>
          <cell r="F8568" t="str">
            <v>Демонтаж ж/б опор электрических сетей</v>
          </cell>
          <cell r="G8568" t="str">
            <v>Dismantling of reinforced concrete power network poles</v>
          </cell>
          <cell r="H8568" t="str">
            <v>т</v>
          </cell>
          <cell r="I8568" t="str">
            <v>t</v>
          </cell>
          <cell r="J8568">
            <v>0</v>
          </cell>
          <cell r="K8568">
            <v>0</v>
          </cell>
          <cell r="L8568" t="str">
            <v>KQ-03-00</v>
          </cell>
          <cell r="M8568" t="str">
            <v>Демонтаж элементов зданий и сооружений, без ед. изм.</v>
          </cell>
          <cell r="N8568">
            <v>0</v>
          </cell>
          <cell r="O8568" t="str">
            <v>KQ-03-19</v>
          </cell>
          <cell r="P8568" t="str">
            <v>Демонтаж опор и мачт электрических сетей, т</v>
          </cell>
          <cell r="Q8568">
            <v>1</v>
          </cell>
        </row>
        <row r="8569">
          <cell r="E8569" t="str">
            <v>DW00-10-01-01-03</v>
          </cell>
          <cell r="F8569" t="str">
            <v>Демонтаж стальных опор уличного освещения, высотой до 4 м</v>
          </cell>
          <cell r="G8569" t="str">
            <v>Dismantling of steel street lighting poles, up to 4 m high</v>
          </cell>
          <cell r="H8569" t="str">
            <v>шт.</v>
          </cell>
          <cell r="I8569" t="str">
            <v>pcs.</v>
          </cell>
          <cell r="J8569">
            <v>1.3919999999999999</v>
          </cell>
          <cell r="K8569">
            <v>0.60499999999999998</v>
          </cell>
          <cell r="L8569" t="str">
            <v>KQ-03-00</v>
          </cell>
          <cell r="M8569" t="str">
            <v>Демонтаж элементов зданий и сооружений, без ед. изм.</v>
          </cell>
          <cell r="N8569">
            <v>0</v>
          </cell>
          <cell r="O8569" t="str">
            <v>KQ-03-32</v>
          </cell>
          <cell r="P8569" t="str">
            <v>Демонтаж опор и мачт электрических сетей, шт.</v>
          </cell>
          <cell r="Q8569">
            <v>1</v>
          </cell>
        </row>
        <row r="8570">
          <cell r="E8570" t="str">
            <v>DW00-10-01-01-04</v>
          </cell>
          <cell r="F8570" t="str">
            <v>Демонтаж стальных опор Освещения/ЛЭП/Связи/Молниезащиты, профилированные/решетчатые, Стоечного типа, высотой от 5 до 12 м, разбором</v>
          </cell>
          <cell r="G8570" t="str">
            <v>Dismantling of steel poles for lighting/ power line/communication/ lightning protection, profiled/lattice, rack type, 5 to 12 m high, by dismantling</v>
          </cell>
          <cell r="H8570" t="str">
            <v>шт.</v>
          </cell>
          <cell r="I8570" t="str">
            <v>pcs.</v>
          </cell>
          <cell r="J8570">
            <v>4.6209999999999996</v>
          </cell>
          <cell r="K8570">
            <v>2.0920000000000001</v>
          </cell>
          <cell r="L8570" t="str">
            <v>KQ-03-00</v>
          </cell>
          <cell r="M8570" t="str">
            <v>Демонтаж элементов зданий и сооружений, без ед. изм.</v>
          </cell>
          <cell r="N8570">
            <v>0</v>
          </cell>
          <cell r="O8570" t="str">
            <v>KQ-03-32</v>
          </cell>
          <cell r="P8570" t="str">
            <v>Демонтаж опор и мачт электрических сетей, шт.</v>
          </cell>
          <cell r="Q8570">
            <v>1</v>
          </cell>
        </row>
        <row r="8571">
          <cell r="E8571" t="str">
            <v>DW00-10-01-01-05</v>
          </cell>
          <cell r="F8571" t="str">
            <v>Демонтаж стальных опор Освещения/ЛЭП/Связи/Молниезащиты, профилированные/решетчатые, Стоечного типа, высотой от 13 м до 24 м, разбором</v>
          </cell>
          <cell r="G8571" t="str">
            <v>Dismantling of steel pylons for lighting/ transmission/communication/lightning protection, profiled/lattice, rack-type, 13 m to 24 m high, by dismantling</v>
          </cell>
          <cell r="H8571" t="str">
            <v>шт.</v>
          </cell>
          <cell r="I8571" t="str">
            <v>pcs.</v>
          </cell>
          <cell r="J8571">
            <v>8.7579999999999991</v>
          </cell>
          <cell r="K8571">
            <v>6.8449999999999989</v>
          </cell>
          <cell r="L8571" t="str">
            <v>KQ-03-00</v>
          </cell>
          <cell r="M8571" t="str">
            <v>Демонтаж элементов зданий и сооружений, без ед. изм.</v>
          </cell>
          <cell r="N8571">
            <v>0</v>
          </cell>
          <cell r="O8571" t="str">
            <v>KQ-03-32</v>
          </cell>
          <cell r="P8571" t="str">
            <v>Демонтаж опор и мачт электрических сетей, шт.</v>
          </cell>
          <cell r="Q8571">
            <v>1</v>
          </cell>
        </row>
        <row r="8572">
          <cell r="E8572" t="str">
            <v>DW00-10-01-01-06</v>
          </cell>
          <cell r="F8572" t="str">
            <v>Демонтаж стальных опор Освещения/ЛЭП/Связи/Молниезащиты, профилированные/решетчатые, Стоечного типа, высотой от 25 м до 40 м, разбором</v>
          </cell>
          <cell r="G8572" t="str">
            <v>Dismantling of steel pylons of Lighting/LED/Communication/Lightning protection, profiled/lattice, rack type, height from 25 m to 40 m, by dismantling</v>
          </cell>
          <cell r="H8572" t="str">
            <v>шт.</v>
          </cell>
          <cell r="I8572" t="str">
            <v>pcs.</v>
          </cell>
          <cell r="J8572">
            <v>14.677</v>
          </cell>
          <cell r="K8572">
            <v>10.532999999999999</v>
          </cell>
          <cell r="L8572" t="str">
            <v>KQ-03-00</v>
          </cell>
          <cell r="M8572" t="str">
            <v>Демонтаж элементов зданий и сооружений, без ед. изм.</v>
          </cell>
          <cell r="N8572">
            <v>0</v>
          </cell>
          <cell r="O8572" t="str">
            <v>KQ-03-32</v>
          </cell>
          <cell r="P8572" t="str">
            <v>Демонтаж опор и мачт электрических сетей, шт.</v>
          </cell>
          <cell r="Q8572">
            <v>1</v>
          </cell>
        </row>
        <row r="8573">
          <cell r="E8573" t="str">
            <v>DW00-10-01-01-07</v>
          </cell>
          <cell r="F8573" t="str">
            <v>Демонтаж стальных опор Освещения/ЛЭП/Связи/Молниезащиты, круглые/многогранные, высотой от 5 до 12 м, разбором</v>
          </cell>
          <cell r="G8573" t="str">
            <v>Dismantling of steel pylons of Lighting/LED/ Communication/Lightning protection, round/multifaceted, height from 5 to 12 m, dismantling</v>
          </cell>
          <cell r="H8573" t="str">
            <v>шт.</v>
          </cell>
          <cell r="I8573" t="str">
            <v>pcs.</v>
          </cell>
          <cell r="J8573">
            <v>4.024</v>
          </cell>
          <cell r="K8573">
            <v>1.694</v>
          </cell>
          <cell r="L8573" t="str">
            <v>KQ-03-00</v>
          </cell>
          <cell r="M8573" t="str">
            <v>Демонтаж элементов зданий и сооружений, без ед. изм.</v>
          </cell>
          <cell r="N8573">
            <v>0</v>
          </cell>
          <cell r="O8573" t="str">
            <v>KQ-03-32</v>
          </cell>
          <cell r="P8573" t="str">
            <v>Демонтаж опор и мачт электрических сетей, шт.</v>
          </cell>
          <cell r="Q8573">
            <v>1</v>
          </cell>
        </row>
        <row r="8574">
          <cell r="E8574" t="str">
            <v>DW00-10-01-01-08</v>
          </cell>
          <cell r="F8574" t="str">
            <v>Демонтаж стальных опор Освещения/ЛЭП/Связи/Молниезащиты, круглые/многогранные, высотой от 13 м до 24 м, разбором</v>
          </cell>
          <cell r="G8574" t="str">
            <v>Dismantling of round/multifaceted steel pylons for lighting/ transmission/communication/lightning protection, 13 m to 24 m high, by dismantling</v>
          </cell>
          <cell r="H8574" t="str">
            <v>шт.</v>
          </cell>
          <cell r="I8574" t="str">
            <v>pcs.</v>
          </cell>
          <cell r="J8574">
            <v>6.4279999999999999</v>
          </cell>
          <cell r="K8574">
            <v>4.5149999999999988</v>
          </cell>
          <cell r="L8574" t="str">
            <v>KQ-03-00</v>
          </cell>
          <cell r="M8574" t="str">
            <v>Демонтаж элементов зданий и сооружений, без ед. изм.</v>
          </cell>
          <cell r="N8574">
            <v>0</v>
          </cell>
          <cell r="O8574" t="str">
            <v>KQ-03-32</v>
          </cell>
          <cell r="P8574" t="str">
            <v>Демонтаж опор и мачт электрических сетей, шт.</v>
          </cell>
          <cell r="Q8574">
            <v>1</v>
          </cell>
        </row>
        <row r="8575">
          <cell r="E8575" t="str">
            <v>DW00-10-01-01-09</v>
          </cell>
          <cell r="F8575" t="str">
            <v>Демонтаж стальных опор Освещения/ЛЭП/Связи/Молниезащиты, круглые/многогранные, высотой от 25 м до 40 м, разбором</v>
          </cell>
          <cell r="G8575" t="str">
            <v>Dismantling of round/multifaceted steel pylons for lighting/ transmission/communication/lightning protection, 25 m to 40 m high, by dismantling</v>
          </cell>
          <cell r="H8575" t="str">
            <v>шт.</v>
          </cell>
          <cell r="I8575" t="str">
            <v>pcs.</v>
          </cell>
          <cell r="J8575">
            <v>12.316000000000001</v>
          </cell>
          <cell r="K8575">
            <v>8.1820000000000004</v>
          </cell>
          <cell r="L8575" t="str">
            <v>KQ-03-00</v>
          </cell>
          <cell r="M8575" t="str">
            <v>Демонтаж элементов зданий и сооружений, без ед. изм.</v>
          </cell>
          <cell r="N8575">
            <v>0</v>
          </cell>
          <cell r="O8575" t="str">
            <v>KQ-03-32</v>
          </cell>
          <cell r="P8575" t="str">
            <v>Демонтаж опор и мачт электрических сетей, шт.</v>
          </cell>
          <cell r="Q8575">
            <v>1</v>
          </cell>
        </row>
        <row r="8576">
          <cell r="E8576" t="str">
            <v>DW00-10-01-01-10</v>
          </cell>
          <cell r="F8576" t="str">
            <v>Демонтаж стальных опор Освещения/ЛЭП/Связи/Молниезащиты, круглые/многогранные, высотой от 41 м, разбором</v>
          </cell>
          <cell r="G8576" t="str">
            <v>Dismantling of steel pylons for lighting/ transmission/communication/lightning protection, round/multifaceted, height from 41 m, by dismantling</v>
          </cell>
          <cell r="H8576" t="str">
            <v>шт.</v>
          </cell>
          <cell r="I8576" t="str">
            <v>pcs.</v>
          </cell>
          <cell r="J8576">
            <v>14.594000000000001</v>
          </cell>
          <cell r="K8576">
            <v>10.072999999999999</v>
          </cell>
          <cell r="L8576" t="str">
            <v>KQ-03-00</v>
          </cell>
          <cell r="M8576" t="str">
            <v>Демонтаж элементов зданий и сооружений, без ед. изм.</v>
          </cell>
          <cell r="N8576">
            <v>0</v>
          </cell>
          <cell r="O8576" t="str">
            <v>KQ-03-32</v>
          </cell>
          <cell r="P8576" t="str">
            <v>Демонтаж опор и мачт электрических сетей, шт.</v>
          </cell>
          <cell r="Q8576">
            <v>1</v>
          </cell>
        </row>
        <row r="8577">
          <cell r="E8577" t="str">
            <v>DW00-10-01-01-11</v>
          </cell>
          <cell r="F8577" t="str">
            <v>Демонтаж стальных опор Освещения/ЛЭП/Связи/Молниезащиты, профилированные/решетчатые, Башенного типа, высотой от 13 м до 24 м, разбором</v>
          </cell>
          <cell r="G8577" t="str">
            <v>Dismantling of steel lighting/ power line/communication/lightning protection towers, profiled/lattice, tower-type, height from 13 m to 24 m, by dismantling</v>
          </cell>
          <cell r="H8577" t="str">
            <v>шт.</v>
          </cell>
          <cell r="I8577" t="str">
            <v>pcs.</v>
          </cell>
          <cell r="J8577">
            <v>21.582000000000001</v>
          </cell>
          <cell r="K8577">
            <v>6.0399999999999991</v>
          </cell>
          <cell r="L8577" t="str">
            <v>KQ-03-00</v>
          </cell>
          <cell r="M8577" t="str">
            <v>Демонтаж элементов зданий и сооружений, без ед. изм.</v>
          </cell>
          <cell r="N8577">
            <v>0</v>
          </cell>
          <cell r="O8577" t="str">
            <v>KQ-03-32</v>
          </cell>
          <cell r="P8577" t="str">
            <v>Демонтаж опор и мачт электрических сетей, шт.</v>
          </cell>
          <cell r="Q8577">
            <v>1</v>
          </cell>
        </row>
        <row r="8578">
          <cell r="E8578" t="str">
            <v>DW00-10-01-01-12</v>
          </cell>
          <cell r="F8578" t="str">
            <v>Демонтаж стальных опор Освещения/ЛЭП/Связи/Молниезащиты, профилированные/решетчатые, Башенного типа, высотой от 25 м до 40 м, разбором</v>
          </cell>
          <cell r="G8578" t="str">
            <v>Dismantling of steel pylons for lighting/ power line/ communication/ lightning protection, profiled/lattice, tower type, height from 25 m to 40 m, by dismantling</v>
          </cell>
          <cell r="H8578" t="str">
            <v>шт.</v>
          </cell>
          <cell r="I8578" t="str">
            <v>pcs.</v>
          </cell>
          <cell r="J8578">
            <v>40.935000000000002</v>
          </cell>
          <cell r="K8578">
            <v>10.71</v>
          </cell>
          <cell r="L8578" t="str">
            <v>KQ-03-00</v>
          </cell>
          <cell r="M8578" t="str">
            <v>Демонтаж элементов зданий и сооружений, без ед. изм.</v>
          </cell>
          <cell r="N8578">
            <v>0</v>
          </cell>
          <cell r="O8578" t="str">
            <v>KQ-03-32</v>
          </cell>
          <cell r="P8578" t="str">
            <v>Демонтаж опор и мачт электрических сетей, шт.</v>
          </cell>
          <cell r="Q8578">
            <v>1</v>
          </cell>
        </row>
        <row r="8579">
          <cell r="E8579" t="str">
            <v>DW00-10-01-01-13</v>
          </cell>
          <cell r="F8579" t="str">
            <v>Демонтаж стальных опор Освещения/ЛЭП/Связи/Молниезащиты, профилированные/решетчатые, Башенного типа, высотой от 41 м, разбором</v>
          </cell>
          <cell r="G8579" t="str">
            <v>Dismantling of steel pylons, profiled/slatted, tower-type, from 41 m to 40 m high, by dismantling</v>
          </cell>
          <cell r="H8579" t="str">
            <v>шт.</v>
          </cell>
          <cell r="I8579" t="str">
            <v>pcs.</v>
          </cell>
          <cell r="J8579">
            <v>64.686000000000007</v>
          </cell>
          <cell r="K8579">
            <v>17.310000000000002</v>
          </cell>
          <cell r="L8579" t="str">
            <v>KQ-03-00</v>
          </cell>
          <cell r="M8579" t="str">
            <v>Демонтаж элементов зданий и сооружений, без ед. изм.</v>
          </cell>
          <cell r="N8579">
            <v>0</v>
          </cell>
          <cell r="O8579" t="str">
            <v>KQ-03-32</v>
          </cell>
          <cell r="P8579" t="str">
            <v>Демонтаж опор и мачт электрических сетей, шт.</v>
          </cell>
          <cell r="Q8579">
            <v>1</v>
          </cell>
        </row>
        <row r="8580">
          <cell r="E8580" t="str">
            <v>DW00-10-01-01-14</v>
          </cell>
          <cell r="F8580" t="str">
            <v>Демонтаж железобетонных опор Освещения/ЛЭП/Связи/Молниезащиты, высотой до 12 м, разбором</v>
          </cell>
          <cell r="G8580" t="str">
            <v>Dismantling of reinforced concrete lighting/ power line/communication/ lightning protection towers, up to 12 m high, by dismantling</v>
          </cell>
          <cell r="H8580" t="str">
            <v>шт.</v>
          </cell>
          <cell r="I8580" t="str">
            <v>pcs.</v>
          </cell>
          <cell r="J8580">
            <v>2.5640000000000001</v>
          </cell>
          <cell r="K8580">
            <v>1.5409999999999999</v>
          </cell>
          <cell r="L8580" t="str">
            <v>KQ-03-00</v>
          </cell>
          <cell r="M8580" t="str">
            <v>Демонтаж элементов зданий и сооружений, без ед. изм.</v>
          </cell>
          <cell r="N8580">
            <v>0</v>
          </cell>
          <cell r="O8580" t="str">
            <v>KQ-03-32</v>
          </cell>
          <cell r="P8580" t="str">
            <v>Демонтаж опор и мачт электрических сетей, шт.</v>
          </cell>
          <cell r="Q8580">
            <v>1</v>
          </cell>
        </row>
        <row r="8581">
          <cell r="E8581" t="str">
            <v>DW00-10-01-01-15</v>
          </cell>
          <cell r="F8581" t="str">
            <v>Демонтаж железобетонных опор Освещения/ЛЭП/Связи/Молниезащиты, высотой от 13 м до 24 м, разбором</v>
          </cell>
          <cell r="G8581" t="str">
            <v>Dismantling of reinforced concrete pylons of Lighting/LED/ Communication/Lightning Protection, 13 m to 24 m high, by dismantling</v>
          </cell>
          <cell r="H8581" t="str">
            <v>шт.</v>
          </cell>
          <cell r="I8581" t="str">
            <v>pcs.</v>
          </cell>
          <cell r="J8581">
            <v>4.649</v>
          </cell>
          <cell r="K8581">
            <v>4.4530000000000003</v>
          </cell>
          <cell r="L8581" t="str">
            <v>KQ-03-00</v>
          </cell>
          <cell r="M8581" t="str">
            <v>Демонтаж элементов зданий и сооружений, без ед. изм.</v>
          </cell>
          <cell r="N8581">
            <v>0</v>
          </cell>
          <cell r="O8581" t="str">
            <v>KQ-03-32</v>
          </cell>
          <cell r="P8581" t="str">
            <v>Демонтаж опор и мачт электрических сетей, шт.</v>
          </cell>
          <cell r="Q8581">
            <v>1</v>
          </cell>
        </row>
        <row r="8582">
          <cell r="E8582" t="str">
            <v>DW00-10-01-01-16</v>
          </cell>
          <cell r="F8582" t="str">
            <v>Демонтаж железобетонных опор Освещения/ЛЭП/Связи/Молниезащиты, высотой от 25 м до 40 м, разбором</v>
          </cell>
          <cell r="G8582" t="str">
            <v>Dismantling of reinforced concrete lighting/ power line/communication/ lightning protection poles, 25 m to 40 m high, by dismantling</v>
          </cell>
          <cell r="H8582" t="str">
            <v>шт.</v>
          </cell>
          <cell r="I8582" t="str">
            <v>pcs.</v>
          </cell>
          <cell r="J8582">
            <v>6.8369999999999997</v>
          </cell>
          <cell r="K8582">
            <v>7.1539999999999999</v>
          </cell>
          <cell r="L8582" t="str">
            <v>KQ-03-00</v>
          </cell>
          <cell r="M8582" t="str">
            <v>Демонтаж элементов зданий и сооружений, без ед. изм.</v>
          </cell>
          <cell r="N8582">
            <v>0</v>
          </cell>
          <cell r="O8582" t="str">
            <v>KQ-03-32</v>
          </cell>
          <cell r="P8582" t="str">
            <v>Демонтаж опор и мачт электрических сетей, шт.</v>
          </cell>
          <cell r="Q8582">
            <v>1</v>
          </cell>
        </row>
        <row r="8583">
          <cell r="E8583" t="str">
            <v>DW00-10-01-01-17</v>
          </cell>
          <cell r="F8583" t="str">
            <v>Демонтаж стальных опор Освещения/ЛЭП/Связи/Молниезащиты, обрушением (все типы и размеры)</v>
          </cell>
          <cell r="G8583" t="str">
            <v>Dismantling of steel pylons for lighting/ transmission/communication/lightning protection, by collapse (all types and sizes)</v>
          </cell>
          <cell r="H8583" t="str">
            <v>т</v>
          </cell>
          <cell r="I8583" t="str">
            <v>t</v>
          </cell>
          <cell r="J8583">
            <v>0.89300000000000002</v>
          </cell>
          <cell r="K8583">
            <v>0.69600000000000006</v>
          </cell>
          <cell r="L8583" t="str">
            <v>KQ-03-00</v>
          </cell>
          <cell r="M8583" t="str">
            <v>Демонтаж элементов зданий и сооружений, без ед. изм.</v>
          </cell>
          <cell r="N8583">
            <v>0</v>
          </cell>
          <cell r="O8583" t="str">
            <v>KQ-03-32</v>
          </cell>
          <cell r="P8583" t="str">
            <v>Демонтаж опор и мачт электрических сетей, шт.</v>
          </cell>
          <cell r="Q8583">
            <v>1</v>
          </cell>
        </row>
        <row r="8584">
          <cell r="E8584" t="str">
            <v>DW00-10-01-01-18</v>
          </cell>
          <cell r="F8584" t="str">
            <v>Демонтаж ЖБ опор Освещения/ЛЭП/Связи/Молниезащиты, обрушением (все типы и размеры)</v>
          </cell>
          <cell r="G8584" t="str">
            <v>Dismantling of reinforced concrete pylons for lighting/ transmission/communication/lightning protection, by collapse (all types and sizes)</v>
          </cell>
          <cell r="H8584" t="str">
            <v>т</v>
          </cell>
          <cell r="I8584" t="str">
            <v>t</v>
          </cell>
          <cell r="J8584">
            <v>0.623</v>
          </cell>
          <cell r="K8584">
            <v>0.34600000000000003</v>
          </cell>
          <cell r="L8584" t="str">
            <v>KQ-03-00</v>
          </cell>
          <cell r="M8584" t="str">
            <v>Демонтаж элементов зданий и сооружений, без ед. изм.</v>
          </cell>
          <cell r="N8584">
            <v>0</v>
          </cell>
          <cell r="O8584" t="str">
            <v>KQ-03-32</v>
          </cell>
          <cell r="P8584" t="str">
            <v>Демонтаж опор и мачт электрических сетей, шт.</v>
          </cell>
          <cell r="Q8584">
            <v>1</v>
          </cell>
        </row>
        <row r="8585">
          <cell r="E8585" t="str">
            <v>DW00-10-01-02</v>
          </cell>
          <cell r="F8585" t="str">
            <v>Демонтаж стальных кабельных лотков</v>
          </cell>
          <cell r="G8585" t="str">
            <v>Dismantling of steel cable trays</v>
          </cell>
        </row>
        <row r="8586">
          <cell r="E8586" t="str">
            <v>DW00-10-01-02-01</v>
          </cell>
          <cell r="F8586" t="str">
            <v>Демонтаж стального кабельного лотка шириной &lt;=300 мм</v>
          </cell>
          <cell r="G8586" t="str">
            <v>Dismantling of steel cable tray width &lt;=300mm</v>
          </cell>
          <cell r="H8586" t="str">
            <v>м</v>
          </cell>
          <cell r="I8586" t="str">
            <v>m</v>
          </cell>
          <cell r="J8586">
            <v>0.37630000000000002</v>
          </cell>
          <cell r="K8586">
            <v>1.2E-2</v>
          </cell>
          <cell r="L8586" t="str">
            <v>KQ-03-00</v>
          </cell>
          <cell r="M8586" t="str">
            <v>Демонтаж элементов зданий и сооружений, без ед. изм.</v>
          </cell>
          <cell r="N8586">
            <v>0</v>
          </cell>
          <cell r="O8586" t="str">
            <v>KQ-03-22</v>
          </cell>
          <cell r="P8586" t="str">
            <v>Демонтаж стальных кабельных лотков и кабелепроводов, м</v>
          </cell>
          <cell r="Q8586">
            <v>1</v>
          </cell>
        </row>
        <row r="8587">
          <cell r="E8587" t="str">
            <v>DW00-10-01-02-02</v>
          </cell>
          <cell r="F8587" t="str">
            <v>Демонтаж стального кабельного лотка шириной &gt;300 - 700 мм</v>
          </cell>
          <cell r="G8587" t="str">
            <v>Dismantling of steel cable tray width &gt;300 - 700 mm</v>
          </cell>
          <cell r="H8587" t="str">
            <v>м</v>
          </cell>
          <cell r="I8587" t="str">
            <v>m</v>
          </cell>
          <cell r="J8587">
            <v>0.56510000000000005</v>
          </cell>
          <cell r="K8587">
            <v>2.4E-2</v>
          </cell>
          <cell r="L8587" t="str">
            <v>KQ-03-00</v>
          </cell>
          <cell r="M8587" t="str">
            <v>Демонтаж элементов зданий и сооружений, без ед. изм.</v>
          </cell>
          <cell r="N8587">
            <v>0</v>
          </cell>
          <cell r="O8587" t="str">
            <v>KQ-03-22</v>
          </cell>
          <cell r="P8587" t="str">
            <v>Демонтаж стальных кабельных лотков и кабелепроводов, м</v>
          </cell>
          <cell r="Q8587">
            <v>1</v>
          </cell>
        </row>
        <row r="8588">
          <cell r="E8588" t="str">
            <v>DW00-10-01-02-03</v>
          </cell>
          <cell r="F8588" t="str">
            <v>Демонтаж стального кабельного лотка шириной &gt;700 - 1000 мм</v>
          </cell>
          <cell r="G8588" t="str">
            <v>Dismantling of steel cable tray width &gt;700 - 1000 mm</v>
          </cell>
          <cell r="H8588" t="str">
            <v>м</v>
          </cell>
          <cell r="I8588" t="str">
            <v>m</v>
          </cell>
          <cell r="J8588">
            <v>0.79279999999999995</v>
          </cell>
          <cell r="K8588">
            <v>3.5999999999999997E-2</v>
          </cell>
          <cell r="L8588" t="str">
            <v>KQ-03-00</v>
          </cell>
          <cell r="M8588" t="str">
            <v>Демонтаж элементов зданий и сооружений, без ед. изм.</v>
          </cell>
          <cell r="N8588">
            <v>0</v>
          </cell>
          <cell r="O8588" t="str">
            <v>KQ-03-22</v>
          </cell>
          <cell r="P8588" t="str">
            <v>Демонтаж стальных кабельных лотков и кабелепроводов, м</v>
          </cell>
          <cell r="Q8588">
            <v>1</v>
          </cell>
        </row>
        <row r="8589">
          <cell r="E8589" t="str">
            <v>DW00-10-01-02-04</v>
          </cell>
          <cell r="F8589" t="str">
            <v>Демонтаж стального кабельного лотка шириной &lt;=300 мм</v>
          </cell>
          <cell r="G8589" t="str">
            <v>Dismantling of steel cable tray width &lt;=300 mm</v>
          </cell>
          <cell r="H8589" t="str">
            <v>100 м</v>
          </cell>
          <cell r="I8589" t="str">
            <v>100 m</v>
          </cell>
          <cell r="J8589">
            <v>37.632000000000005</v>
          </cell>
          <cell r="K8589">
            <v>1.216</v>
          </cell>
          <cell r="L8589" t="str">
            <v>KQ-03-00</v>
          </cell>
          <cell r="M8589" t="str">
            <v>Демонтаж элементов зданий и сооружений, без ед. изм.</v>
          </cell>
          <cell r="N8589">
            <v>0</v>
          </cell>
          <cell r="O8589" t="str">
            <v>KQ-03-22</v>
          </cell>
          <cell r="P8589" t="str">
            <v>Демонтаж стальных кабельных лотков и кабелепроводов, м</v>
          </cell>
          <cell r="Q8589">
            <v>100</v>
          </cell>
        </row>
        <row r="8590">
          <cell r="E8590" t="str">
            <v>DW00-10-01-02-05</v>
          </cell>
          <cell r="F8590" t="str">
            <v>Демонтаж стального кабельного лотка шириной &gt;300 - 700 мм</v>
          </cell>
          <cell r="G8590" t="str">
            <v>Dismantling of steel cable tray width &gt;300 - 700 mm</v>
          </cell>
          <cell r="H8590" t="str">
            <v>100 м</v>
          </cell>
          <cell r="I8590" t="str">
            <v>100 m</v>
          </cell>
          <cell r="J8590">
            <v>56.508000000000003</v>
          </cell>
          <cell r="K8590">
            <v>2.3519999999999999</v>
          </cell>
          <cell r="L8590" t="str">
            <v>KQ-03-00</v>
          </cell>
          <cell r="M8590" t="str">
            <v>Демонтаж элементов зданий и сооружений, без ед. изм.</v>
          </cell>
          <cell r="N8590">
            <v>0</v>
          </cell>
          <cell r="O8590" t="str">
            <v>KQ-03-22</v>
          </cell>
          <cell r="P8590" t="str">
            <v>Демонтаж стальных кабельных лотков и кабелепроводов, м</v>
          </cell>
          <cell r="Q8590">
            <v>100</v>
          </cell>
        </row>
        <row r="8591">
          <cell r="E8591" t="str">
            <v>DW00-10-01-02-06</v>
          </cell>
          <cell r="F8591" t="str">
            <v>Демонтаж стального кабельного лотка шириной &gt;700 - 1000 мм</v>
          </cell>
          <cell r="G8591" t="str">
            <v>Dismantling of steel cable tray width &gt;700 - 1000 mm</v>
          </cell>
          <cell r="H8591" t="str">
            <v>100 м</v>
          </cell>
          <cell r="I8591" t="str">
            <v>100 m</v>
          </cell>
          <cell r="J8591">
            <v>79.283999999999992</v>
          </cell>
          <cell r="K8591">
            <v>3.5960000000000001</v>
          </cell>
          <cell r="L8591" t="str">
            <v>KQ-03-00</v>
          </cell>
          <cell r="M8591" t="str">
            <v>Демонтаж элементов зданий и сооружений, без ед. изм.</v>
          </cell>
          <cell r="N8591">
            <v>0</v>
          </cell>
          <cell r="O8591" t="str">
            <v>KQ-03-22</v>
          </cell>
          <cell r="P8591" t="str">
            <v>Демонтаж стальных кабельных лотков и кабелепроводов, м</v>
          </cell>
          <cell r="Q8591">
            <v>100</v>
          </cell>
        </row>
        <row r="8592">
          <cell r="E8592" t="str">
            <v>DW00-10-01-03</v>
          </cell>
          <cell r="F8592" t="str">
            <v>Демонтаж стальных кабелепроводов</v>
          </cell>
          <cell r="G8592" t="str">
            <v>Dismantling of steel cable conduits</v>
          </cell>
        </row>
        <row r="8593">
          <cell r="E8593" t="str">
            <v>DW00-10-01-03-01</v>
          </cell>
          <cell r="F8593" t="str">
            <v>Демонтаж стальных кабелепроводов</v>
          </cell>
          <cell r="G8593" t="str">
            <v>Dismantling of steel cable conduits</v>
          </cell>
          <cell r="H8593" t="str">
            <v>м</v>
          </cell>
          <cell r="I8593" t="str">
            <v>m</v>
          </cell>
          <cell r="J8593">
            <v>0</v>
          </cell>
          <cell r="K8593">
            <v>0</v>
          </cell>
          <cell r="L8593" t="str">
            <v>KQ-03-00</v>
          </cell>
          <cell r="M8593" t="str">
            <v>Демонтаж элементов зданий и сооружений, без ед. изм.</v>
          </cell>
          <cell r="N8593">
            <v>0</v>
          </cell>
          <cell r="O8593" t="str">
            <v>KQ-03-22</v>
          </cell>
          <cell r="P8593" t="str">
            <v>Демонтаж стальных кабельных лотков и кабелепроводов, м</v>
          </cell>
          <cell r="Q8593">
            <v>1</v>
          </cell>
        </row>
        <row r="8594">
          <cell r="E8594" t="str">
            <v>DW00-10-01-03-02</v>
          </cell>
          <cell r="F8594" t="str">
            <v>Демонтаж стальных кабелепроводов &lt;=25 мм</v>
          </cell>
          <cell r="G8594" t="str">
            <v>Dismantling of steel cable conduits &lt;=25 mm</v>
          </cell>
          <cell r="H8594" t="str">
            <v>м</v>
          </cell>
          <cell r="I8594" t="str">
            <v>m</v>
          </cell>
          <cell r="J8594">
            <v>7.8E-2</v>
          </cell>
          <cell r="K8594">
            <v>4.0000000000000001E-3</v>
          </cell>
          <cell r="L8594" t="str">
            <v>KQ-03-00</v>
          </cell>
          <cell r="M8594" t="str">
            <v>Демонтаж элементов зданий и сооружений, без ед. изм.</v>
          </cell>
          <cell r="N8594">
            <v>0</v>
          </cell>
          <cell r="O8594" t="str">
            <v>KQ-03-22</v>
          </cell>
          <cell r="P8594" t="str">
            <v>Демонтаж стальных кабельных лотков и кабелепроводов, м</v>
          </cell>
          <cell r="Q8594">
            <v>1</v>
          </cell>
        </row>
        <row r="8595">
          <cell r="E8595" t="str">
            <v>DW00-10-01-03-03</v>
          </cell>
          <cell r="F8595" t="str">
            <v>Демонтаж стальных кабелепроводов &gt;25 - 63 мм</v>
          </cell>
          <cell r="G8595" t="str">
            <v>Dismantling of steel cable conduits &gt;25 - 63 mm</v>
          </cell>
          <cell r="H8595" t="str">
            <v>м</v>
          </cell>
          <cell r="I8595" t="str">
            <v>m</v>
          </cell>
          <cell r="J8595">
            <v>9.3299999999999994E-2</v>
          </cell>
          <cell r="K8595">
            <v>5.0000000000000001E-3</v>
          </cell>
          <cell r="L8595" t="str">
            <v>KQ-03-00</v>
          </cell>
          <cell r="M8595" t="str">
            <v>Демонтаж элементов зданий и сооружений, без ед. изм.</v>
          </cell>
          <cell r="N8595">
            <v>0</v>
          </cell>
          <cell r="O8595" t="str">
            <v>KQ-03-22</v>
          </cell>
          <cell r="P8595" t="str">
            <v>Демонтаж стальных кабельных лотков и кабелепроводов, м</v>
          </cell>
          <cell r="Q8595">
            <v>1</v>
          </cell>
        </row>
        <row r="8596">
          <cell r="E8596" t="str">
            <v>DW00-10-01-03-04</v>
          </cell>
          <cell r="F8596" t="str">
            <v>Демонтаж стальных кабелепроводов &gt; 63 мм</v>
          </cell>
          <cell r="G8596" t="str">
            <v>Dismantling of steel cable conduits &gt; 63 mm</v>
          </cell>
          <cell r="H8596" t="str">
            <v>м</v>
          </cell>
          <cell r="I8596" t="str">
            <v>m</v>
          </cell>
          <cell r="J8596">
            <v>0.1148</v>
          </cell>
          <cell r="K8596">
            <v>1.0999999999999999E-2</v>
          </cell>
          <cell r="L8596" t="str">
            <v>KQ-03-00</v>
          </cell>
          <cell r="M8596" t="str">
            <v>Демонтаж элементов зданий и сооружений, без ед. изм.</v>
          </cell>
          <cell r="N8596">
            <v>0</v>
          </cell>
          <cell r="O8596" t="str">
            <v>KQ-03-22</v>
          </cell>
          <cell r="P8596" t="str">
            <v>Демонтаж стальных кабельных лотков и кабелепроводов, м</v>
          </cell>
          <cell r="Q8596">
            <v>1</v>
          </cell>
        </row>
        <row r="8597">
          <cell r="E8597" t="str">
            <v>DW00-10-01-03-05</v>
          </cell>
          <cell r="F8597" t="str">
            <v>Демонтаж стальных кабелепроводов &lt;=25 мм</v>
          </cell>
          <cell r="G8597" t="str">
            <v>Dismantling of steel cable conduits &lt;=25 mm</v>
          </cell>
          <cell r="H8597" t="str">
            <v>100 м</v>
          </cell>
          <cell r="I8597" t="str">
            <v>100 m</v>
          </cell>
          <cell r="J8597">
            <v>7.7960000000000003</v>
          </cell>
          <cell r="K8597">
            <v>0.36399999999999999</v>
          </cell>
          <cell r="L8597" t="str">
            <v>KQ-03-00</v>
          </cell>
          <cell r="M8597" t="str">
            <v>Демонтаж элементов зданий и сооружений, без ед. изм.</v>
          </cell>
          <cell r="N8597">
            <v>0</v>
          </cell>
          <cell r="O8597" t="str">
            <v>KQ-03-22</v>
          </cell>
          <cell r="P8597" t="str">
            <v>Демонтаж стальных кабельных лотков и кабелепроводов, м</v>
          </cell>
          <cell r="Q8597">
            <v>100</v>
          </cell>
        </row>
        <row r="8598">
          <cell r="E8598" t="str">
            <v>DW00-10-01-03-06</v>
          </cell>
          <cell r="F8598" t="str">
            <v>Демонтаж стальных кабелепроводов &gt;25 - 63 мм</v>
          </cell>
          <cell r="G8598" t="str">
            <v>Dismantling of steel cable conduits &gt;25 - 63 mm</v>
          </cell>
          <cell r="H8598" t="str">
            <v>100 м</v>
          </cell>
          <cell r="I8598" t="str">
            <v>100 m</v>
          </cell>
          <cell r="J8598">
            <v>9.3320000000000007</v>
          </cell>
          <cell r="K8598">
            <v>0.49199999999999999</v>
          </cell>
          <cell r="L8598" t="str">
            <v>KQ-03-00</v>
          </cell>
          <cell r="M8598" t="str">
            <v>Демонтаж элементов зданий и сооружений, без ед. изм.</v>
          </cell>
          <cell r="N8598">
            <v>0</v>
          </cell>
          <cell r="O8598" t="str">
            <v>KQ-03-22</v>
          </cell>
          <cell r="P8598" t="str">
            <v>Демонтаж стальных кабельных лотков и кабелепроводов, м</v>
          </cell>
          <cell r="Q8598">
            <v>100</v>
          </cell>
        </row>
        <row r="8599">
          <cell r="E8599" t="str">
            <v>DW00-10-01-03-07</v>
          </cell>
          <cell r="F8599" t="str">
            <v>Демонтаж стальных кабелепроводов &gt; 63 мм</v>
          </cell>
          <cell r="G8599" t="str">
            <v>Dismantling of steel cable conduits &gt; 63 mm</v>
          </cell>
          <cell r="H8599" t="str">
            <v>100 м</v>
          </cell>
          <cell r="I8599" t="str">
            <v>100 m</v>
          </cell>
          <cell r="J8599">
            <v>11.484</v>
          </cell>
          <cell r="K8599">
            <v>1.0680000000000001</v>
          </cell>
          <cell r="L8599" t="str">
            <v>KQ-03-00</v>
          </cell>
          <cell r="M8599" t="str">
            <v>Демонтаж элементов зданий и сооружений, без ед. изм.</v>
          </cell>
          <cell r="N8599">
            <v>0</v>
          </cell>
          <cell r="O8599" t="str">
            <v>KQ-03-22</v>
          </cell>
          <cell r="P8599" t="str">
            <v>Демонтаж стальных кабельных лотков и кабелепроводов, м</v>
          </cell>
          <cell r="Q8599">
            <v>100</v>
          </cell>
        </row>
        <row r="8600">
          <cell r="E8600" t="str">
            <v>DW00-10-01-04</v>
          </cell>
          <cell r="F8600" t="str">
            <v>Демонтаж пластиковых коробов или кабелепроводов</v>
          </cell>
          <cell r="G8600" t="str">
            <v>Dismantling of plastic ducts or cable conduits</v>
          </cell>
        </row>
        <row r="8601">
          <cell r="E8601" t="str">
            <v>DW00-10-01-04-01</v>
          </cell>
          <cell r="F8601" t="str">
            <v xml:space="preserve">Демонтаж пластиковых коробов или кабелепроводов шириной </v>
          </cell>
          <cell r="G8601" t="str">
            <v xml:space="preserve">Dismantling of plastic ducts or cable conduits, width </v>
          </cell>
          <cell r="H8601" t="str">
            <v>м</v>
          </cell>
          <cell r="I8601" t="str">
            <v>m</v>
          </cell>
          <cell r="J8601">
            <v>0</v>
          </cell>
          <cell r="K8601">
            <v>0</v>
          </cell>
          <cell r="L8601" t="str">
            <v>KQ-03-00</v>
          </cell>
          <cell r="M8601" t="str">
            <v>Демонтаж элементов зданий и сооружений, без ед. изм.</v>
          </cell>
          <cell r="N8601">
            <v>0</v>
          </cell>
          <cell r="O8601" t="str">
            <v>KQ-03-23</v>
          </cell>
          <cell r="P8601" t="str">
            <v>Демонтаж пластиковых коробов или кабелепроводов, м</v>
          </cell>
          <cell r="Q8601">
            <v>1</v>
          </cell>
        </row>
        <row r="8602">
          <cell r="E8602" t="str">
            <v>DW00-10-01-05</v>
          </cell>
          <cell r="F8602" t="str">
            <v>Демонтаж малогабаритных металлоконструкций</v>
          </cell>
          <cell r="G8602" t="str">
            <v>Dismantling of small-size steel structures</v>
          </cell>
        </row>
        <row r="8603">
          <cell r="E8603" t="str">
            <v>DW00-10-01-05-01</v>
          </cell>
          <cell r="F8603" t="str">
            <v>Демонтаж малогабаритных металлоконструкций массой &lt;=30 кг</v>
          </cell>
          <cell r="G8603" t="str">
            <v>Dismantling of small-size steel structures, weight &lt;=30 kg</v>
          </cell>
          <cell r="H8603" t="str">
            <v>т</v>
          </cell>
          <cell r="I8603" t="str">
            <v>t</v>
          </cell>
          <cell r="J8603">
            <v>0</v>
          </cell>
          <cell r="K8603">
            <v>0</v>
          </cell>
          <cell r="L8603" t="str">
            <v>KQ-03-00</v>
          </cell>
          <cell r="M8603" t="str">
            <v>Демонтаж элементов зданий и сооружений, без ед. изм.</v>
          </cell>
          <cell r="N8603">
            <v>0</v>
          </cell>
          <cell r="O8603" t="str">
            <v>KQ-03-21</v>
          </cell>
          <cell r="P8603" t="str">
            <v>Демонтаж малогабаритных металлоконструкций, т</v>
          </cell>
          <cell r="Q8603">
            <v>1</v>
          </cell>
        </row>
        <row r="8604">
          <cell r="E8604" t="str">
            <v>DW00-10-01-05-02</v>
          </cell>
          <cell r="F8604" t="str">
            <v>Демонтаж малогабаритных металлоконструкций массой &lt;=5 кг</v>
          </cell>
          <cell r="G8604" t="str">
            <v>Dismantling of small-size steel structures weight &lt;=5 kg</v>
          </cell>
          <cell r="H8604" t="str">
            <v>т</v>
          </cell>
          <cell r="I8604" t="str">
            <v>t</v>
          </cell>
          <cell r="J8604">
            <v>65.64</v>
          </cell>
          <cell r="K8604">
            <v>2.44</v>
          </cell>
          <cell r="L8604" t="str">
            <v>KQ-03-00</v>
          </cell>
          <cell r="M8604" t="str">
            <v>Демонтаж элементов зданий и сооружений, без ед. изм.</v>
          </cell>
          <cell r="N8604">
            <v>0</v>
          </cell>
          <cell r="O8604" t="str">
            <v>KQ-03-21</v>
          </cell>
          <cell r="P8604" t="str">
            <v>Демонтаж малогабаритных металлоконструкций, т</v>
          </cell>
          <cell r="Q8604">
            <v>1</v>
          </cell>
        </row>
        <row r="8605">
          <cell r="E8605" t="str">
            <v>DW00-10-01-05-03</v>
          </cell>
          <cell r="F8605" t="str">
            <v>Демонтаж малогабаритных металлоконструкций массой &gt;5 - 10 кг</v>
          </cell>
          <cell r="G8605" t="str">
            <v>Dismantling of small-size steel structures weight &gt;5 - 10 kg</v>
          </cell>
          <cell r="H8605" t="str">
            <v>т</v>
          </cell>
          <cell r="I8605" t="str">
            <v>t</v>
          </cell>
          <cell r="J8605">
            <v>57.18</v>
          </cell>
          <cell r="K8605">
            <v>2.3199999999999998</v>
          </cell>
          <cell r="L8605" t="str">
            <v>KQ-03-00</v>
          </cell>
          <cell r="M8605" t="str">
            <v>Демонтаж элементов зданий и сооружений, без ед. изм.</v>
          </cell>
          <cell r="N8605">
            <v>0</v>
          </cell>
          <cell r="O8605" t="str">
            <v>KQ-03-21</v>
          </cell>
          <cell r="P8605" t="str">
            <v>Демонтаж малогабаритных металлоконструкций, т</v>
          </cell>
          <cell r="Q8605">
            <v>1</v>
          </cell>
        </row>
        <row r="8606">
          <cell r="E8606" t="str">
            <v>DW00-10-01-05-04</v>
          </cell>
          <cell r="F8606" t="str">
            <v>Демонтаж малогабаритных металлоконструкций массой &gt;10 - 30 кг</v>
          </cell>
          <cell r="G8606" t="str">
            <v>Dismantling of small-size steel structures weight &gt;10 - 30 kg</v>
          </cell>
          <cell r="H8606" t="str">
            <v>т</v>
          </cell>
          <cell r="I8606" t="str">
            <v>t</v>
          </cell>
          <cell r="J8606">
            <v>36.427</v>
          </cell>
          <cell r="K8606">
            <v>2.1269999999999998</v>
          </cell>
          <cell r="L8606" t="str">
            <v>KQ-03-00</v>
          </cell>
          <cell r="M8606" t="str">
            <v>Демонтаж элементов зданий и сооружений, без ед. изм.</v>
          </cell>
          <cell r="N8606">
            <v>0</v>
          </cell>
          <cell r="O8606" t="str">
            <v>KQ-03-21</v>
          </cell>
          <cell r="P8606" t="str">
            <v>Демонтаж малогабаритных металлоконструкций, т</v>
          </cell>
          <cell r="Q8606">
            <v>1</v>
          </cell>
        </row>
        <row r="8607">
          <cell r="E8607" t="str">
            <v>DW00-10-02</v>
          </cell>
          <cell r="F8607" t="str">
            <v>Демонтаж кабельно-проводниковой продукции внутриплощадочных сетей</v>
          </cell>
          <cell r="G8607" t="str">
            <v>Dismantling of cabling and wiring products of on-site networks</v>
          </cell>
        </row>
        <row r="8608">
          <cell r="E8608" t="str">
            <v>DW00-10-02-01</v>
          </cell>
          <cell r="F8608" t="str">
            <v>Демонтаж кабелей и проводов, проложенных по лоткам и строительным конструкциям</v>
          </cell>
          <cell r="G8608" t="str">
            <v>Dismantling of cables and wires laid in trays and building structures</v>
          </cell>
        </row>
        <row r="8609">
          <cell r="E8609" t="str">
            <v>DW00-10-02-01-01</v>
          </cell>
          <cell r="F8609" t="str">
            <v>Демонтаж кабелей и проводов, проложенных по лоткам и строительным конструкциям, удельной массой метра &lt;=0,1 кг/м</v>
          </cell>
          <cell r="G8609" t="str">
            <v>Dismantling of cables and wires, specific weight of a meter &lt;=0.1 kg/m</v>
          </cell>
          <cell r="H8609" t="str">
            <v>м</v>
          </cell>
          <cell r="I8609" t="str">
            <v>m</v>
          </cell>
          <cell r="J8609">
            <v>3.3399999999999999E-2</v>
          </cell>
          <cell r="K8609">
            <v>1E-3</v>
          </cell>
          <cell r="L8609" t="str">
            <v>KQ-03-00</v>
          </cell>
          <cell r="M8609" t="str">
            <v>Демонтаж элементов зданий и сооружений, без ед. изм.</v>
          </cell>
          <cell r="N8609">
            <v>0</v>
          </cell>
          <cell r="O8609" t="str">
            <v>KQ-03-25</v>
          </cell>
          <cell r="P8609" t="str">
            <v>Демонтаж кабелей и проводов, м</v>
          </cell>
          <cell r="Q8609">
            <v>1</v>
          </cell>
        </row>
        <row r="8610">
          <cell r="E8610" t="str">
            <v>DW00-10-02-01-02</v>
          </cell>
          <cell r="F8610" t="str">
            <v>Демонтаж кабелей и проводов, проложенных по лоткам и строительным конструкциям, удельной массой метра &gt;0,1 - 0,5 кг/м</v>
          </cell>
          <cell r="G8610" t="str">
            <v>Dismantling of cables and wires, specific weight of a meter &gt;0,1 - 0,5 kg/m</v>
          </cell>
          <cell r="H8610" t="str">
            <v>м</v>
          </cell>
          <cell r="I8610" t="str">
            <v>m</v>
          </cell>
          <cell r="J8610">
            <v>3.8100000000000002E-2</v>
          </cell>
          <cell r="K8610">
            <v>2E-3</v>
          </cell>
          <cell r="L8610" t="str">
            <v>KQ-03-00</v>
          </cell>
          <cell r="M8610" t="str">
            <v>Демонтаж элементов зданий и сооружений, без ед. изм.</v>
          </cell>
          <cell r="N8610">
            <v>0</v>
          </cell>
          <cell r="O8610" t="str">
            <v>KQ-03-25</v>
          </cell>
          <cell r="P8610" t="str">
            <v>Демонтаж кабелей и проводов, м</v>
          </cell>
          <cell r="Q8610">
            <v>1</v>
          </cell>
        </row>
        <row r="8611">
          <cell r="E8611" t="str">
            <v>DW00-10-02-01-03</v>
          </cell>
          <cell r="F8611" t="str">
            <v>Демонтаж кабелей и проводов, проложенных по лоткам и строительным конструкциям, удельной массой метра &gt;0,5 - 1,0 кг/м</v>
          </cell>
          <cell r="G8611" t="str">
            <v>Dismantling of cables and wires, specific weight of a meter &gt;0.1 - 1.0 kg/m</v>
          </cell>
          <cell r="H8611" t="str">
            <v>м</v>
          </cell>
          <cell r="I8611" t="str">
            <v>m</v>
          </cell>
          <cell r="J8611">
            <v>4.0599999999999997E-2</v>
          </cell>
          <cell r="K8611">
            <v>4.0000000000000001E-3</v>
          </cell>
          <cell r="L8611" t="str">
            <v>KQ-03-00</v>
          </cell>
          <cell r="M8611" t="str">
            <v>Демонтаж элементов зданий и сооружений, без ед. изм.</v>
          </cell>
          <cell r="N8611">
            <v>0</v>
          </cell>
          <cell r="O8611" t="str">
            <v>KQ-03-25</v>
          </cell>
          <cell r="P8611" t="str">
            <v>Демонтаж кабелей и проводов, м</v>
          </cell>
          <cell r="Q8611">
            <v>1</v>
          </cell>
        </row>
        <row r="8612">
          <cell r="E8612" t="str">
            <v>DW00-10-02-01-04</v>
          </cell>
          <cell r="F8612" t="str">
            <v>Демонтаж кабелей и проводов, проложенных по лоткам и строительным конструкциям, удельной массой метра &gt;1,0 - 3,0 кг/м</v>
          </cell>
          <cell r="G8612" t="str">
            <v>Dismantling of cables and wires, specific weight of a meter &gt;1.0 - 3.0 kg/m</v>
          </cell>
          <cell r="H8612" t="str">
            <v>м</v>
          </cell>
          <cell r="I8612" t="str">
            <v>m</v>
          </cell>
          <cell r="J8612">
            <v>4.99E-2</v>
          </cell>
          <cell r="K8612">
            <v>1.3000000000000001E-2</v>
          </cell>
          <cell r="L8612" t="str">
            <v>KQ-03-00</v>
          </cell>
          <cell r="M8612" t="str">
            <v>Демонтаж элементов зданий и сооружений, без ед. изм.</v>
          </cell>
          <cell r="N8612">
            <v>0</v>
          </cell>
          <cell r="O8612" t="str">
            <v>KQ-03-25</v>
          </cell>
          <cell r="P8612" t="str">
            <v>Демонтаж кабелей и проводов, м</v>
          </cell>
          <cell r="Q8612">
            <v>1</v>
          </cell>
        </row>
        <row r="8613">
          <cell r="E8613" t="str">
            <v>DW00-10-02-01-05</v>
          </cell>
          <cell r="F8613" t="str">
            <v>Демонтаж кабелей и проводов, проложенных по лоткам и строительным конструкциям, удельной массой метра &gt;3,0 - 9,0 кг/м</v>
          </cell>
          <cell r="G8613" t="str">
            <v>Dismantling of cables and wires, specific weight of a meter &gt;3.0 - 9.0 kg/m</v>
          </cell>
          <cell r="H8613" t="str">
            <v>м</v>
          </cell>
          <cell r="I8613" t="str">
            <v>m</v>
          </cell>
          <cell r="J8613">
            <v>7.6600000000000001E-2</v>
          </cell>
          <cell r="K8613">
            <v>3.6999999999999998E-2</v>
          </cell>
          <cell r="L8613" t="str">
            <v>KQ-03-00</v>
          </cell>
          <cell r="M8613" t="str">
            <v>Демонтаж элементов зданий и сооружений, без ед. изм.</v>
          </cell>
          <cell r="N8613">
            <v>0</v>
          </cell>
          <cell r="O8613" t="str">
            <v>KQ-03-25</v>
          </cell>
          <cell r="P8613" t="str">
            <v>Демонтаж кабелей и проводов, м</v>
          </cell>
          <cell r="Q8613">
            <v>1</v>
          </cell>
        </row>
        <row r="8614">
          <cell r="E8614" t="str">
            <v>DW00-10-02-01-06</v>
          </cell>
          <cell r="F8614" t="str">
            <v>Демонтаж кабелей и проводов, проложенных по лоткам и строительным конструкциям, удельной массой метра &gt;9,0 кг/м</v>
          </cell>
          <cell r="G8614" t="str">
            <v>Dismantling of cables and wires, specific weight of a meter &gt;9.0 kg/m</v>
          </cell>
          <cell r="H8614" t="str">
            <v>м</v>
          </cell>
          <cell r="I8614" t="str">
            <v>m</v>
          </cell>
          <cell r="J8614">
            <v>9.3799999999999994E-2</v>
          </cell>
          <cell r="K8614">
            <v>5.2999999999999999E-2</v>
          </cell>
          <cell r="L8614" t="str">
            <v>KQ-03-00</v>
          </cell>
          <cell r="M8614" t="str">
            <v>Демонтаж элементов зданий и сооружений, без ед. изм.</v>
          </cell>
          <cell r="N8614">
            <v>0</v>
          </cell>
          <cell r="O8614" t="str">
            <v>KQ-03-25</v>
          </cell>
          <cell r="P8614" t="str">
            <v>Демонтаж кабелей и проводов, м</v>
          </cell>
          <cell r="Q8614">
            <v>1</v>
          </cell>
        </row>
        <row r="8615">
          <cell r="E8615" t="str">
            <v>DW00-10-02-01-07</v>
          </cell>
          <cell r="F8615" t="str">
            <v>Демонтаж кабелей и проводов удельной массой метра &lt;=0,1 кг/м</v>
          </cell>
          <cell r="G8615" t="str">
            <v>Dismantling of cables and wires, specific weight per meter &lt;=0.1 kg/m</v>
          </cell>
          <cell r="H8615" t="str">
            <v>100 м</v>
          </cell>
          <cell r="I8615" t="str">
            <v>100 m</v>
          </cell>
          <cell r="J8615">
            <v>3.3410000000000002</v>
          </cell>
          <cell r="K8615">
            <v>9.5000000000000001E-2</v>
          </cell>
          <cell r="L8615" t="str">
            <v>KQ-03-00</v>
          </cell>
          <cell r="M8615" t="str">
            <v>Демонтаж элементов зданий и сооружений, без ед. изм.</v>
          </cell>
          <cell r="N8615">
            <v>0</v>
          </cell>
          <cell r="O8615" t="str">
            <v>KQ-03-25</v>
          </cell>
          <cell r="P8615" t="str">
            <v>Демонтаж кабелей и проводов, м</v>
          </cell>
          <cell r="Q8615">
            <v>100</v>
          </cell>
        </row>
        <row r="8616">
          <cell r="E8616" t="str">
            <v>DW00-10-02-01-08</v>
          </cell>
          <cell r="F8616" t="str">
            <v>Демонтаж кабелей и проводов удельной массой метра &gt;0,1 - 0,5 кг/м</v>
          </cell>
          <cell r="G8616" t="str">
            <v>Dismantling of cables and wires, specific weight of a meter &gt;0,1 - 0,5 kg/m</v>
          </cell>
          <cell r="H8616" t="str">
            <v>100 м</v>
          </cell>
          <cell r="I8616" t="str">
            <v>100 m</v>
          </cell>
          <cell r="J8616">
            <v>3.8140000000000001</v>
          </cell>
          <cell r="K8616">
            <v>0.23599999999999999</v>
          </cell>
          <cell r="L8616" t="str">
            <v>KQ-03-00</v>
          </cell>
          <cell r="M8616" t="str">
            <v>Демонтаж элементов зданий и сооружений, без ед. изм.</v>
          </cell>
          <cell r="N8616">
            <v>0</v>
          </cell>
          <cell r="O8616" t="str">
            <v>KQ-03-25</v>
          </cell>
          <cell r="P8616" t="str">
            <v>Демонтаж кабелей и проводов, м</v>
          </cell>
          <cell r="Q8616">
            <v>100</v>
          </cell>
        </row>
        <row r="8617">
          <cell r="E8617" t="str">
            <v>DW00-10-02-01-09</v>
          </cell>
          <cell r="F8617" t="str">
            <v>Демонтаж кабелей и проводов удельной массой метра &gt;0,5 - 1,0 кг/м</v>
          </cell>
          <cell r="G8617" t="str">
            <v>Dismantling of cables and wires, specific weight of a meter &gt;0.1 - 1.0 kg/m</v>
          </cell>
          <cell r="H8617" t="str">
            <v>100 м</v>
          </cell>
          <cell r="I8617" t="str">
            <v>100 m</v>
          </cell>
          <cell r="J8617">
            <v>4.056</v>
          </cell>
          <cell r="K8617">
            <v>0.442</v>
          </cell>
          <cell r="L8617" t="str">
            <v>KQ-03-00</v>
          </cell>
          <cell r="M8617" t="str">
            <v>Демонтаж элементов зданий и сооружений, без ед. изм.</v>
          </cell>
          <cell r="N8617">
            <v>0</v>
          </cell>
          <cell r="O8617" t="str">
            <v>KQ-03-25</v>
          </cell>
          <cell r="P8617" t="str">
            <v>Демонтаж кабелей и проводов, м</v>
          </cell>
          <cell r="Q8617">
            <v>100</v>
          </cell>
        </row>
        <row r="8618">
          <cell r="E8618" t="str">
            <v>DW00-10-02-01-10</v>
          </cell>
          <cell r="F8618" t="str">
            <v>Демонтаж кабелей и проводов удельной массой метра &gt;1,0 - 3,0 кг/м</v>
          </cell>
          <cell r="G8618" t="str">
            <v>Dismantling of cables and wires, specific weight of a meter &gt;1.0 - 3.0 kg/m</v>
          </cell>
          <cell r="H8618" t="str">
            <v>100 м</v>
          </cell>
          <cell r="I8618" t="str">
            <v>100 m</v>
          </cell>
          <cell r="J8618">
            <v>4.992</v>
          </cell>
          <cell r="K8618">
            <v>1.262</v>
          </cell>
          <cell r="L8618" t="str">
            <v>KQ-03-00</v>
          </cell>
          <cell r="M8618" t="str">
            <v>Демонтаж элементов зданий и сооружений, без ед. изм.</v>
          </cell>
          <cell r="N8618">
            <v>0</v>
          </cell>
          <cell r="O8618" t="str">
            <v>KQ-03-25</v>
          </cell>
          <cell r="P8618" t="str">
            <v>Демонтаж кабелей и проводов, м</v>
          </cell>
          <cell r="Q8618">
            <v>100</v>
          </cell>
        </row>
        <row r="8619">
          <cell r="E8619" t="str">
            <v>DW00-10-02-01-11</v>
          </cell>
          <cell r="F8619" t="str">
            <v>Демонтаж кабелей и проводов удельной массой метра &gt;3,0 - 9,0 кг/м</v>
          </cell>
          <cell r="G8619" t="str">
            <v>Dismantling of cables and wires, specific weight of a meter &gt;3.0 - 9.0 kg/m</v>
          </cell>
          <cell r="H8619" t="str">
            <v>100 м</v>
          </cell>
          <cell r="I8619" t="str">
            <v>100 m</v>
          </cell>
          <cell r="J8619">
            <v>7.6580000000000004</v>
          </cell>
          <cell r="K8619">
            <v>3.7240000000000002</v>
          </cell>
          <cell r="L8619" t="str">
            <v>KQ-03-00</v>
          </cell>
          <cell r="M8619" t="str">
            <v>Демонтаж элементов зданий и сооружений, без ед. изм.</v>
          </cell>
          <cell r="N8619">
            <v>0</v>
          </cell>
          <cell r="O8619" t="str">
            <v>KQ-03-25</v>
          </cell>
          <cell r="P8619" t="str">
            <v>Демонтаж кабелей и проводов, м</v>
          </cell>
          <cell r="Q8619">
            <v>100</v>
          </cell>
        </row>
        <row r="8620">
          <cell r="E8620" t="str">
            <v>DW00-10-02-01-12</v>
          </cell>
          <cell r="F8620" t="str">
            <v>Демонтаж кабелей и проводов удельной массой метра &gt;9,0 кг/м</v>
          </cell>
          <cell r="G8620" t="str">
            <v>Dismantling of cables and wires, specific weight of a meter &gt;9.0 kg/m</v>
          </cell>
          <cell r="H8620" t="str">
            <v>100 м</v>
          </cell>
          <cell r="I8620" t="str">
            <v>100 m</v>
          </cell>
          <cell r="J8620">
            <v>9.3780000000000001</v>
          </cell>
          <cell r="K8620">
            <v>5.3120000000000003</v>
          </cell>
          <cell r="L8620" t="str">
            <v>KQ-03-00</v>
          </cell>
          <cell r="M8620" t="str">
            <v>Демонтаж элементов зданий и сооружений, без ед. изм.</v>
          </cell>
          <cell r="N8620">
            <v>0</v>
          </cell>
          <cell r="O8620" t="str">
            <v>KQ-03-25</v>
          </cell>
          <cell r="P8620" t="str">
            <v>Демонтаж кабелей и проводов, м</v>
          </cell>
          <cell r="Q8620">
            <v>100</v>
          </cell>
        </row>
        <row r="8621">
          <cell r="E8621" t="str">
            <v>DW00-10-02-02</v>
          </cell>
          <cell r="F8621" t="str">
            <v>Демонтаж шино- и токопроводов</v>
          </cell>
          <cell r="G8621" t="str">
            <v>Dismantling of bus ducts and current conductors</v>
          </cell>
        </row>
        <row r="8622">
          <cell r="E8622" t="str">
            <v>DW00-10-02-02-01</v>
          </cell>
          <cell r="F8622" t="str">
            <v>Демонтаж изолированного шинопровода с изоляцией типа "сэндвич"</v>
          </cell>
          <cell r="G8622" t="str">
            <v>Dismantling of insulated bus duct with sandwich insulation</v>
          </cell>
          <cell r="H8622" t="str">
            <v>м</v>
          </cell>
          <cell r="I8622" t="str">
            <v>m</v>
          </cell>
          <cell r="J8622">
            <v>0</v>
          </cell>
          <cell r="K8622">
            <v>0</v>
          </cell>
          <cell r="L8622" t="str">
            <v>KQ-03-00</v>
          </cell>
          <cell r="M8622" t="str">
            <v>Демонтаж элементов зданий и сооружений, без ед. изм.</v>
          </cell>
          <cell r="N8622">
            <v>0</v>
          </cell>
          <cell r="O8622" t="str">
            <v>KQ-03-20</v>
          </cell>
          <cell r="P8622" t="str">
            <v>Демонтаж шино- и токопроводов, м</v>
          </cell>
          <cell r="Q8622">
            <v>1</v>
          </cell>
        </row>
        <row r="8623">
          <cell r="E8623" t="str">
            <v>DW00-10-02-02-02</v>
          </cell>
          <cell r="F8623" t="str">
            <v>Демонтаж шинопровода с литой изоляцией</v>
          </cell>
          <cell r="G8623" t="str">
            <v>Dismantling of cast insulated bus duct</v>
          </cell>
          <cell r="H8623" t="str">
            <v>м</v>
          </cell>
          <cell r="I8623" t="str">
            <v>m</v>
          </cell>
          <cell r="J8623">
            <v>0</v>
          </cell>
          <cell r="K8623">
            <v>0</v>
          </cell>
          <cell r="L8623" t="str">
            <v>KQ-03-00</v>
          </cell>
          <cell r="M8623" t="str">
            <v>Демонтаж элементов зданий и сооружений, без ед. изм.</v>
          </cell>
          <cell r="N8623">
            <v>0</v>
          </cell>
          <cell r="O8623" t="str">
            <v>KQ-03-20</v>
          </cell>
          <cell r="P8623" t="str">
            <v>Демонтаж шино- и токопроводов, м</v>
          </cell>
          <cell r="Q8623">
            <v>1</v>
          </cell>
        </row>
        <row r="8624">
          <cell r="E8624" t="str">
            <v>DW00-10-02-02-03</v>
          </cell>
          <cell r="F8624" t="str">
            <v>Демонтаж изолированного шинопровода с изоляцией типа "сэндвич", низкого напряжения, до 1000 А</v>
          </cell>
          <cell r="G8624" t="str">
            <v>Dismantling of insulated busbar with sandwich type insulation, low voltage, up to 1000 A</v>
          </cell>
          <cell r="H8624" t="str">
            <v>м</v>
          </cell>
          <cell r="I8624" t="str">
            <v>m</v>
          </cell>
          <cell r="J8624">
            <v>0.96599999999999997</v>
          </cell>
          <cell r="K8624">
            <v>3.0000000000000002E-2</v>
          </cell>
          <cell r="L8624" t="str">
            <v>KQ-03-00</v>
          </cell>
          <cell r="M8624" t="str">
            <v>Демонтаж элементов зданий и сооружений, без ед. изм.</v>
          </cell>
          <cell r="N8624">
            <v>0</v>
          </cell>
          <cell r="O8624" t="str">
            <v>KQ-03-20</v>
          </cell>
          <cell r="P8624" t="str">
            <v>Демонтаж шино- и токопроводов, м</v>
          </cell>
          <cell r="Q8624">
            <v>1</v>
          </cell>
        </row>
        <row r="8625">
          <cell r="E8625" t="str">
            <v>DW00-10-02-02-04</v>
          </cell>
          <cell r="F8625" t="str">
            <v>Демонтаж изолированного шинопровода с изоляцией типа "сэндвич", низкого напряжения, от 1000 А до 2000 А</v>
          </cell>
          <cell r="G8625" t="str">
            <v>Dismantling of insulated busbar with sandwich type insulation, low voltage, from 1000 A to 2000 A</v>
          </cell>
          <cell r="H8625" t="str">
            <v>м</v>
          </cell>
          <cell r="I8625" t="str">
            <v>m</v>
          </cell>
          <cell r="J8625">
            <v>1.048</v>
          </cell>
          <cell r="K8625">
            <v>0.05</v>
          </cell>
          <cell r="L8625" t="str">
            <v>KQ-03-00</v>
          </cell>
          <cell r="M8625" t="str">
            <v>Демонтаж элементов зданий и сооружений, без ед. изм.</v>
          </cell>
          <cell r="N8625">
            <v>0</v>
          </cell>
          <cell r="O8625" t="str">
            <v>KQ-03-20</v>
          </cell>
          <cell r="P8625" t="str">
            <v>Демонтаж шино- и токопроводов, м</v>
          </cell>
          <cell r="Q8625">
            <v>1</v>
          </cell>
        </row>
        <row r="8626">
          <cell r="E8626" t="str">
            <v>DW00-10-02-02-05</v>
          </cell>
          <cell r="F8626" t="str">
            <v>Демонтаж изолированного шинопровода с изоляцией типа "сэндвич", низкого напряжения, от 2000 А до 4000 А</v>
          </cell>
          <cell r="G8626" t="str">
            <v>Dismantling of insulated busbar with sandwich type insulation, low voltage, from 2000 A to 4000 A</v>
          </cell>
          <cell r="H8626" t="str">
            <v>м</v>
          </cell>
          <cell r="I8626" t="str">
            <v>m</v>
          </cell>
          <cell r="J8626">
            <v>1.1870000000000001</v>
          </cell>
          <cell r="K8626">
            <v>9.6000000000000002E-2</v>
          </cell>
          <cell r="L8626" t="str">
            <v>KQ-03-00</v>
          </cell>
          <cell r="M8626" t="str">
            <v>Демонтаж элементов зданий и сооружений, без ед. изм.</v>
          </cell>
          <cell r="N8626">
            <v>0</v>
          </cell>
          <cell r="O8626" t="str">
            <v>KQ-03-20</v>
          </cell>
          <cell r="P8626" t="str">
            <v>Демонтаж шино- и токопроводов, м</v>
          </cell>
          <cell r="Q8626">
            <v>1</v>
          </cell>
        </row>
        <row r="8627">
          <cell r="E8627" t="str">
            <v>DW00-10-02-02-06</v>
          </cell>
          <cell r="F8627" t="str">
            <v>Демонтаж изолированного шинопровода с изоляцией типа "сэндвич", низкого напряжения, от 4000 А до 6300 А</v>
          </cell>
          <cell r="G8627" t="str">
            <v>Dismantling of insulated busbar with sandwich type insulation, low voltage, from 4000 A to 6300 A</v>
          </cell>
          <cell r="H8627" t="str">
            <v>м</v>
          </cell>
          <cell r="I8627" t="str">
            <v>m</v>
          </cell>
          <cell r="J8627">
            <v>1.395</v>
          </cell>
          <cell r="K8627">
            <v>0.17699999999999999</v>
          </cell>
          <cell r="L8627" t="str">
            <v>KQ-03-00</v>
          </cell>
          <cell r="M8627" t="str">
            <v>Демонтаж элементов зданий и сооружений, без ед. изм.</v>
          </cell>
          <cell r="N8627">
            <v>0</v>
          </cell>
          <cell r="O8627" t="str">
            <v>KQ-03-20</v>
          </cell>
          <cell r="P8627" t="str">
            <v>Демонтаж шино- и токопроводов, м</v>
          </cell>
          <cell r="Q8627">
            <v>1</v>
          </cell>
        </row>
        <row r="8628">
          <cell r="E8628" t="str">
            <v>DW00-10-02-02-07</v>
          </cell>
          <cell r="F8628" t="str">
            <v>Демонтаж шинопровода с литой изоляцией, среднего напряжения, до 1000 А</v>
          </cell>
          <cell r="G8628" t="str">
            <v>Dismantling of molded insulated busbars, medium voltage, up to 1000 A</v>
          </cell>
          <cell r="H8628" t="str">
            <v>м</v>
          </cell>
          <cell r="I8628" t="str">
            <v>m</v>
          </cell>
          <cell r="J8628">
            <v>1.623</v>
          </cell>
          <cell r="K8628">
            <v>0.10200000000000001</v>
          </cell>
          <cell r="L8628" t="str">
            <v>KQ-03-00</v>
          </cell>
          <cell r="M8628" t="str">
            <v>Демонтаж элементов зданий и сооружений, без ед. изм.</v>
          </cell>
          <cell r="N8628">
            <v>0</v>
          </cell>
          <cell r="O8628" t="str">
            <v>KQ-03-20</v>
          </cell>
          <cell r="P8628" t="str">
            <v>Демонтаж шино- и токопроводов, м</v>
          </cell>
          <cell r="Q8628">
            <v>1</v>
          </cell>
        </row>
        <row r="8629">
          <cell r="E8629" t="str">
            <v>DW00-10-02-02-08</v>
          </cell>
          <cell r="F8629" t="str">
            <v>Демонтаж шинопровода с литой изоляцией, среднего напряжения, от 1000 А до 2000 А</v>
          </cell>
          <cell r="G8629" t="str">
            <v>Dismantling of molded insulated busbars, medium voltage, from 1000 A to 2000 A</v>
          </cell>
          <cell r="H8629" t="str">
            <v>м</v>
          </cell>
          <cell r="I8629" t="str">
            <v>m</v>
          </cell>
          <cell r="J8629">
            <v>1.7849999999999999</v>
          </cell>
          <cell r="K8629">
            <v>0.14899999999999999</v>
          </cell>
          <cell r="L8629" t="str">
            <v>KQ-03-00</v>
          </cell>
          <cell r="M8629" t="str">
            <v>Демонтаж элементов зданий и сооружений, без ед. изм.</v>
          </cell>
          <cell r="N8629">
            <v>0</v>
          </cell>
          <cell r="O8629" t="str">
            <v>KQ-03-20</v>
          </cell>
          <cell r="P8629" t="str">
            <v>Демонтаж шино- и токопроводов, м</v>
          </cell>
          <cell r="Q8629">
            <v>1</v>
          </cell>
        </row>
        <row r="8630">
          <cell r="E8630" t="str">
            <v>DW00-10-02-02-09</v>
          </cell>
          <cell r="F8630" t="str">
            <v>Демонтаж шинопровода с литой изоляцией, среднего напряжения, от 2000 А до 4000 А</v>
          </cell>
          <cell r="G8630" t="str">
            <v>Dismantling of molded insulated busbars, medium voltage, from 2000 A to 4000 A</v>
          </cell>
          <cell r="H8630" t="str">
            <v>м</v>
          </cell>
          <cell r="I8630" t="str">
            <v>m</v>
          </cell>
          <cell r="J8630">
            <v>1.948</v>
          </cell>
          <cell r="K8630">
            <v>0.19400000000000001</v>
          </cell>
          <cell r="L8630" t="str">
            <v>KQ-03-00</v>
          </cell>
          <cell r="M8630" t="str">
            <v>Демонтаж элементов зданий и сооружений, без ед. изм.</v>
          </cell>
          <cell r="N8630">
            <v>0</v>
          </cell>
          <cell r="O8630" t="str">
            <v>KQ-03-20</v>
          </cell>
          <cell r="P8630" t="str">
            <v>Демонтаж шино- и токопроводов, м</v>
          </cell>
          <cell r="Q8630">
            <v>1</v>
          </cell>
        </row>
        <row r="8631">
          <cell r="E8631" t="str">
            <v>DW00-10-02-02-10</v>
          </cell>
          <cell r="F8631" t="str">
            <v>Демонтаж шинопровода с литой изоляцией, среднего напряжения, от 4000 А до 6300 А</v>
          </cell>
          <cell r="G8631" t="str">
            <v>Dismantling of molded insulated busbars, medium voltage, 4000 A to 6300 A</v>
          </cell>
          <cell r="H8631" t="str">
            <v>м</v>
          </cell>
          <cell r="I8631" t="str">
            <v>m</v>
          </cell>
          <cell r="J8631">
            <v>2.0750000000000002</v>
          </cell>
          <cell r="K8631">
            <v>0.219</v>
          </cell>
          <cell r="L8631" t="str">
            <v>KQ-03-00</v>
          </cell>
          <cell r="M8631" t="str">
            <v>Демонтаж элементов зданий и сооружений, без ед. изм.</v>
          </cell>
          <cell r="N8631">
            <v>0</v>
          </cell>
          <cell r="O8631" t="str">
            <v>KQ-03-20</v>
          </cell>
          <cell r="P8631" t="str">
            <v>Демонтаж шино- и токопроводов, м</v>
          </cell>
          <cell r="Q8631">
            <v>1</v>
          </cell>
        </row>
        <row r="8632">
          <cell r="E8632" t="str">
            <v>DW00-10-02-03</v>
          </cell>
          <cell r="F8632" t="str">
            <v>Демонтаж полосы заземления</v>
          </cell>
          <cell r="G8632" t="str">
            <v>Dismantling grounding strip</v>
          </cell>
        </row>
        <row r="8633">
          <cell r="E8633" t="str">
            <v>DW00-10-02-03-01</v>
          </cell>
          <cell r="F8633" t="str">
            <v>Демонтаж полосы заземления</v>
          </cell>
          <cell r="G8633" t="str">
            <v>Dismantling grounding strip</v>
          </cell>
          <cell r="H8633" t="str">
            <v>м</v>
          </cell>
          <cell r="I8633" t="str">
            <v>m</v>
          </cell>
          <cell r="J8633">
            <v>6.9879999999999998E-2</v>
          </cell>
          <cell r="K8633">
            <v>5.9999999999999995E-4</v>
          </cell>
          <cell r="L8633" t="str">
            <v>KQ-03-00</v>
          </cell>
          <cell r="M8633" t="str">
            <v>Демонтаж элементов зданий и сооружений, без ед. изм.</v>
          </cell>
          <cell r="N8633">
            <v>0</v>
          </cell>
          <cell r="O8633" t="str">
            <v>KQ-03-24</v>
          </cell>
          <cell r="P8633" t="str">
            <v>Демонтаж полосы заземления, м</v>
          </cell>
          <cell r="Q8633">
            <v>1</v>
          </cell>
        </row>
        <row r="8634">
          <cell r="E8634" t="str">
            <v>DW00-10-02-03-02</v>
          </cell>
          <cell r="F8634" t="str">
            <v>Демонтаж полосы заземления</v>
          </cell>
          <cell r="G8634" t="str">
            <v>Dismantling grounding strip</v>
          </cell>
          <cell r="H8634" t="str">
            <v>100 м</v>
          </cell>
          <cell r="I8634" t="str">
            <v>100 m</v>
          </cell>
          <cell r="J8634">
            <v>6.9880000000000004</v>
          </cell>
          <cell r="K8634">
            <v>0.06</v>
          </cell>
          <cell r="L8634" t="str">
            <v>KQ-03-00</v>
          </cell>
          <cell r="M8634" t="str">
            <v>Демонтаж элементов зданий и сооружений, без ед. изм.</v>
          </cell>
          <cell r="N8634">
            <v>0</v>
          </cell>
          <cell r="O8634" t="str">
            <v>KQ-03-24</v>
          </cell>
          <cell r="P8634" t="str">
            <v>Демонтаж полосы заземления, м</v>
          </cell>
          <cell r="Q8634">
            <v>100</v>
          </cell>
        </row>
        <row r="8635">
          <cell r="E8635" t="str">
            <v>DW00-10-02-04</v>
          </cell>
          <cell r="F8635" t="str">
            <v>Демонтаж кабелей и проводов, подвесных</v>
          </cell>
          <cell r="G8635" t="str">
            <v>Dismantling of cables and wires, suspended</v>
          </cell>
        </row>
        <row r="8636">
          <cell r="E8636" t="str">
            <v>DW00-10-02-04-01</v>
          </cell>
          <cell r="F8636" t="str">
            <v>Демонтаж кабелей и проводов, подвесных, удельной массой метра &lt;=1,0 кг/м</v>
          </cell>
          <cell r="G8636" t="str">
            <v>Dismantling of cables and wires, suspended, specific weight per meter &lt;=1.0 kg/m</v>
          </cell>
          <cell r="H8636" t="str">
            <v>м</v>
          </cell>
          <cell r="I8636" t="str">
            <v>m</v>
          </cell>
          <cell r="J8636">
            <v>0</v>
          </cell>
          <cell r="K8636">
            <v>0</v>
          </cell>
          <cell r="L8636" t="str">
            <v>KQ-03-00</v>
          </cell>
          <cell r="M8636" t="str">
            <v>Демонтаж элементов зданий и сооружений, без ед. изм.</v>
          </cell>
          <cell r="N8636">
            <v>0</v>
          </cell>
          <cell r="O8636" t="str">
            <v>KQ-03-25</v>
          </cell>
          <cell r="P8636" t="str">
            <v>Демонтаж кабелей и проводов, м</v>
          </cell>
          <cell r="Q8636">
            <v>1</v>
          </cell>
        </row>
        <row r="8637">
          <cell r="E8637" t="str">
            <v>DW00-10-02-04-02</v>
          </cell>
          <cell r="F8637" t="str">
            <v>Демонтаж кабелей и проводов, подвесных, удельной массой метра &gt;1,0 - 3,0 кг/м</v>
          </cell>
          <cell r="G8637" t="str">
            <v>Dismantling of cables and wires, suspended, specific weight per meter &gt;1.0 - 3.0 kg/m</v>
          </cell>
          <cell r="H8637" t="str">
            <v>м</v>
          </cell>
          <cell r="I8637" t="str">
            <v>m</v>
          </cell>
          <cell r="J8637">
            <v>0</v>
          </cell>
          <cell r="K8637">
            <v>0</v>
          </cell>
          <cell r="L8637" t="str">
            <v>KQ-03-00</v>
          </cell>
          <cell r="M8637" t="str">
            <v>Демонтаж элементов зданий и сооружений, без ед. изм.</v>
          </cell>
          <cell r="N8637">
            <v>0</v>
          </cell>
          <cell r="O8637" t="str">
            <v>KQ-03-25</v>
          </cell>
          <cell r="P8637" t="str">
            <v>Демонтаж кабелей и проводов, м</v>
          </cell>
          <cell r="Q8637">
            <v>1</v>
          </cell>
        </row>
        <row r="8638">
          <cell r="E8638" t="str">
            <v>DW00-10-02-04-03</v>
          </cell>
          <cell r="F8638" t="str">
            <v>Демонтаж кабелей и проводов, подвесных, удельной массой метра &gt;3,0 - 9,0 кг/м</v>
          </cell>
          <cell r="G8638" t="str">
            <v>Dismantling of cables and wires, suspended, specific weight per meter &gt;3.0 - 9.0 kg/m</v>
          </cell>
          <cell r="H8638" t="str">
            <v>м</v>
          </cell>
          <cell r="I8638" t="str">
            <v>m</v>
          </cell>
          <cell r="J8638">
            <v>0.08</v>
          </cell>
          <cell r="K8638">
            <v>0.04</v>
          </cell>
          <cell r="L8638" t="str">
            <v>KQ-03-00</v>
          </cell>
          <cell r="M8638" t="str">
            <v>Демонтаж элементов зданий и сооружений, без ед. изм.</v>
          </cell>
          <cell r="N8638">
            <v>0</v>
          </cell>
          <cell r="O8638" t="str">
            <v>KQ-03-25</v>
          </cell>
          <cell r="P8638" t="str">
            <v>Демонтаж кабелей и проводов, м</v>
          </cell>
          <cell r="Q8638">
            <v>1</v>
          </cell>
        </row>
        <row r="8639">
          <cell r="E8639" t="str">
            <v>DW00-10-02-04-04</v>
          </cell>
          <cell r="F8639" t="str">
            <v>Демонтаж кабелей и проводов, подвесных, удельной массой метра &gt;9,0 - 15,0 кг/м</v>
          </cell>
          <cell r="G8639" t="str">
            <v>Dismantling of cables and wires, suspended, specific weight per meter &gt;9.0 - 15.0 kg/m</v>
          </cell>
          <cell r="H8639" t="str">
            <v>м</v>
          </cell>
          <cell r="I8639" t="str">
            <v>m</v>
          </cell>
          <cell r="J8639">
            <v>0</v>
          </cell>
          <cell r="K8639">
            <v>0</v>
          </cell>
          <cell r="L8639" t="str">
            <v>KQ-03-00</v>
          </cell>
          <cell r="M8639" t="str">
            <v>Демонтаж элементов зданий и сооружений, без ед. изм.</v>
          </cell>
          <cell r="N8639">
            <v>0</v>
          </cell>
          <cell r="O8639" t="str">
            <v>KQ-03-25</v>
          </cell>
          <cell r="P8639" t="str">
            <v>Демонтаж кабелей и проводов, м</v>
          </cell>
          <cell r="Q8639">
            <v>1</v>
          </cell>
        </row>
        <row r="8640">
          <cell r="E8640" t="str">
            <v>DW00-10-02-04-05</v>
          </cell>
          <cell r="F8640" t="str">
            <v>Демонтаж кабелей и проводов, подвесных, удельной массой метра &gt;15,0 - 21,0 кг/м</v>
          </cell>
          <cell r="G8640" t="str">
            <v>Dismantling of cables and wires, suspended, specific weight per meter &gt;15.0 - 21.0 kg/m</v>
          </cell>
          <cell r="H8640" t="str">
            <v>м</v>
          </cell>
          <cell r="I8640" t="str">
            <v>m</v>
          </cell>
          <cell r="J8640">
            <v>0</v>
          </cell>
          <cell r="K8640">
            <v>0</v>
          </cell>
          <cell r="L8640" t="str">
            <v>KQ-03-00</v>
          </cell>
          <cell r="M8640" t="str">
            <v>Демонтаж элементов зданий и сооружений, без ед. изм.</v>
          </cell>
          <cell r="N8640">
            <v>0</v>
          </cell>
          <cell r="O8640" t="str">
            <v>KQ-03-25</v>
          </cell>
          <cell r="P8640" t="str">
            <v>Демонтаж кабелей и проводов, м</v>
          </cell>
          <cell r="Q8640">
            <v>1</v>
          </cell>
        </row>
        <row r="8641">
          <cell r="E8641" t="str">
            <v>DW00-10-02-04-06</v>
          </cell>
          <cell r="F8641" t="str">
            <v>Демонтаж кабелей и проводов, подвесных, удельной массой метра &gt;21,0 кг/м</v>
          </cell>
          <cell r="G8641" t="str">
            <v>Dismantling of cables and wires, suspended, specific weight per meter &gt;21.0 kg/m</v>
          </cell>
          <cell r="H8641" t="str">
            <v>м</v>
          </cell>
          <cell r="I8641" t="str">
            <v>m</v>
          </cell>
          <cell r="J8641">
            <v>0</v>
          </cell>
          <cell r="K8641">
            <v>0</v>
          </cell>
          <cell r="L8641" t="str">
            <v>KQ-03-00</v>
          </cell>
          <cell r="M8641" t="str">
            <v>Демонтаж элементов зданий и сооружений, без ед. изм.</v>
          </cell>
          <cell r="N8641">
            <v>0</v>
          </cell>
          <cell r="O8641" t="str">
            <v>KQ-03-25</v>
          </cell>
          <cell r="P8641" t="str">
            <v>Демонтаж кабелей и проводов, м</v>
          </cell>
          <cell r="Q8641">
            <v>1</v>
          </cell>
        </row>
        <row r="8642">
          <cell r="E8642" t="str">
            <v>DW00-10-03</v>
          </cell>
          <cell r="F8642" t="str">
            <v>Демонтаж щитового оборудования, приборов и электроустановочных изделий</v>
          </cell>
          <cell r="G8642" t="str">
            <v>Dismantling of switchboard equipment, devices and wiring accessories</v>
          </cell>
        </row>
        <row r="8643">
          <cell r="E8643" t="str">
            <v>DW00-10-03-01</v>
          </cell>
          <cell r="F8643" t="str">
            <v>Демонтаж щитового оборудования</v>
          </cell>
          <cell r="G8643" t="str">
            <v>Dismantling of switchboard equipment</v>
          </cell>
        </row>
        <row r="8644">
          <cell r="E8644" t="str">
            <v>DW00-10-03-01-01</v>
          </cell>
          <cell r="F8644" t="str">
            <v>Демонтаж щитового оборудования массой &lt;=50 кг</v>
          </cell>
          <cell r="G8644" t="str">
            <v>Dismantling of switchboard equipment, weight &lt;=50 kg</v>
          </cell>
          <cell r="H8644" t="str">
            <v>шт.</v>
          </cell>
          <cell r="I8644" t="str">
            <v>pcs.</v>
          </cell>
          <cell r="J8644">
            <v>2.0999999999999996</v>
          </cell>
          <cell r="K8644">
            <v>0.05</v>
          </cell>
          <cell r="L8644" t="str">
            <v>KQ-03-00</v>
          </cell>
          <cell r="M8644" t="str">
            <v>Демонтаж элементов зданий и сооружений, без ед. изм.</v>
          </cell>
          <cell r="N8644">
            <v>0</v>
          </cell>
          <cell r="O8644" t="str">
            <v>KQ-03-10</v>
          </cell>
          <cell r="P8644" t="str">
            <v>Демонтаж инженерного и технологического оборудования, т</v>
          </cell>
          <cell r="Q8644">
            <v>0.05</v>
          </cell>
        </row>
        <row r="8645">
          <cell r="E8645" t="str">
            <v>DW00-10-03-01-02</v>
          </cell>
          <cell r="F8645" t="str">
            <v>Демонтаж щитового оборудования массой &gt;50 - 100 кг</v>
          </cell>
          <cell r="G8645" t="str">
            <v>Dismantling of switchboard equipment, weight &gt;50 - 100 kg</v>
          </cell>
          <cell r="H8645" t="str">
            <v>шт.</v>
          </cell>
          <cell r="I8645" t="str">
            <v>pcs.</v>
          </cell>
          <cell r="J8645">
            <v>3.21</v>
          </cell>
          <cell r="K8645">
            <v>0.05</v>
          </cell>
          <cell r="L8645" t="str">
            <v>KQ-03-00</v>
          </cell>
          <cell r="M8645" t="str">
            <v>Демонтаж элементов зданий и сооружений, без ед. изм.</v>
          </cell>
          <cell r="N8645">
            <v>0</v>
          </cell>
          <cell r="O8645" t="str">
            <v>KQ-03-10</v>
          </cell>
          <cell r="P8645" t="str">
            <v>Демонтаж инженерного и технологического оборудования, т</v>
          </cell>
          <cell r="Q8645">
            <v>7.4999999999999997E-2</v>
          </cell>
        </row>
        <row r="8646">
          <cell r="E8646" t="str">
            <v>DW00-10-03-01-03</v>
          </cell>
          <cell r="F8646" t="str">
            <v>Демонтаж щитового оборудования массой &gt;100 кг</v>
          </cell>
          <cell r="G8646" t="str">
            <v>Dismantling of switchboard equipment, weight &gt;100 kg</v>
          </cell>
          <cell r="H8646" t="str">
            <v>шт.</v>
          </cell>
          <cell r="I8646" t="str">
            <v>pcs.</v>
          </cell>
          <cell r="J8646">
            <v>6.1</v>
          </cell>
          <cell r="K8646">
            <v>0.11</v>
          </cell>
          <cell r="L8646" t="str">
            <v>KQ-03-00</v>
          </cell>
          <cell r="M8646" t="str">
            <v>Демонтаж элементов зданий и сооружений, без ед. изм.</v>
          </cell>
          <cell r="N8646">
            <v>0</v>
          </cell>
          <cell r="O8646" t="str">
            <v>KQ-03-10</v>
          </cell>
          <cell r="P8646" t="str">
            <v>Демонтаж инженерного и технологического оборудования, т</v>
          </cell>
          <cell r="Q8646">
            <v>0.1</v>
          </cell>
        </row>
        <row r="8647">
          <cell r="E8647" t="str">
            <v>DW00-10-03-02</v>
          </cell>
          <cell r="F8647" t="str">
            <v>Демонтаж электроустановочных изделий и компонентов КИПиА и слаботочных систем</v>
          </cell>
          <cell r="G8647" t="str">
            <v>Dismantling of wiring accessories and components of instrumentation and low-current systems</v>
          </cell>
        </row>
        <row r="8648">
          <cell r="E8648" t="str">
            <v>DW00-10-03-02-01</v>
          </cell>
          <cell r="F8648" t="str">
            <v>Демонтаж электроустановочных изделий и компонентов КИПиА и слаботочных систем общепромышленного исполнения, устанавливаемых на высоте &lt;=2 м</v>
          </cell>
          <cell r="G8648" t="str">
            <v>Dismantling of wiring accessories and components of instrumentation and low-current systems of general purpose industrial version, installed at a height of &lt;=2 m</v>
          </cell>
          <cell r="H8648" t="str">
            <v>шт.</v>
          </cell>
          <cell r="I8648" t="str">
            <v>pcs.</v>
          </cell>
          <cell r="J8648">
            <v>0.20400000000000001</v>
          </cell>
          <cell r="K8648">
            <v>2E-3</v>
          </cell>
          <cell r="L8648" t="str">
            <v>KQ-03-00</v>
          </cell>
          <cell r="M8648" t="str">
            <v>Демонтаж элементов зданий и сооружений, без ед. изм.</v>
          </cell>
          <cell r="N8648">
            <v>0</v>
          </cell>
          <cell r="O8648" t="str">
            <v>KQ-03-26</v>
          </cell>
          <cell r="P8648" t="str">
            <v>Демонтаж электроустановочных изделий и компонентов КИПиА и слаботочных систем, шт.</v>
          </cell>
          <cell r="Q8648">
            <v>1</v>
          </cell>
        </row>
        <row r="8649">
          <cell r="E8649" t="str">
            <v>DW00-10-03-02-02</v>
          </cell>
          <cell r="F8649" t="str">
            <v>Демонтаж электроустановочных изделий и компонентов КИПиА и слаботочных систем взрывозащищенного исполнения, устанавливаемых на высоте &lt;=2 м</v>
          </cell>
          <cell r="G8649" t="str">
            <v>Dismantling of wiring accessories and components of instrumentation and low-current systems of explosion proof version, installed at a height of &lt;=2 m</v>
          </cell>
          <cell r="H8649" t="str">
            <v>шт.</v>
          </cell>
          <cell r="I8649" t="str">
            <v>pcs.</v>
          </cell>
          <cell r="J8649">
            <v>0.33399999999999996</v>
          </cell>
          <cell r="K8649">
            <v>3.0000000000000001E-3</v>
          </cell>
          <cell r="L8649" t="str">
            <v>KQ-03-00</v>
          </cell>
          <cell r="M8649" t="str">
            <v>Демонтаж элементов зданий и сооружений, без ед. изм.</v>
          </cell>
          <cell r="N8649">
            <v>0</v>
          </cell>
          <cell r="O8649" t="str">
            <v>KQ-03-26</v>
          </cell>
          <cell r="P8649" t="str">
            <v>Демонтаж электроустановочных изделий и компонентов КИПиА и слаботочных систем, шт.</v>
          </cell>
          <cell r="Q8649">
            <v>1</v>
          </cell>
        </row>
        <row r="8650">
          <cell r="E8650" t="str">
            <v>DW00-10-03-02-03</v>
          </cell>
          <cell r="F8650" t="str">
            <v>Демонтаж электроустановочных изделий и компонентов КИПиА и слаботочных систем общепромышленного исполнения, устанавливаемых на высоте &gt;2 - 6 м</v>
          </cell>
          <cell r="G8650" t="str">
            <v>Dismantling of wiring accessories and components of instrumentation and low-current systems of general purpose industrial version, installed at a height of &gt;2 - 6 m</v>
          </cell>
          <cell r="H8650" t="str">
            <v>шт.</v>
          </cell>
          <cell r="I8650" t="str">
            <v>pcs.</v>
          </cell>
          <cell r="J8650">
            <v>0.35399999999999998</v>
          </cell>
          <cell r="K8650">
            <v>3.0000000000000001E-3</v>
          </cell>
          <cell r="L8650" t="str">
            <v>KQ-03-00</v>
          </cell>
          <cell r="M8650" t="str">
            <v>Демонтаж элементов зданий и сооружений, без ед. изм.</v>
          </cell>
          <cell r="N8650">
            <v>0</v>
          </cell>
          <cell r="O8650" t="str">
            <v>KQ-03-26</v>
          </cell>
          <cell r="P8650" t="str">
            <v>Демонтаж электроустановочных изделий и компонентов КИПиА и слаботочных систем, шт.</v>
          </cell>
          <cell r="Q8650">
            <v>1</v>
          </cell>
        </row>
        <row r="8651">
          <cell r="E8651" t="str">
            <v>DW00-10-03-02-04</v>
          </cell>
          <cell r="F8651" t="str">
            <v>Демонтаж электроустановочных изделий и компонентов КИПиА и слаботочных систем взрывозащищенного исполнения, устанавливаемых на высоте &gt;2 - 6 м</v>
          </cell>
          <cell r="G8651" t="str">
            <v>Dismantling of wiring accessories and components of instrumentation and low-current systems of explosion proof version, installed at a height of &gt;2 - 6 m</v>
          </cell>
          <cell r="H8651" t="str">
            <v>шт.</v>
          </cell>
          <cell r="I8651" t="str">
            <v>pcs.</v>
          </cell>
          <cell r="J8651">
            <v>0.61399999999999999</v>
          </cell>
          <cell r="K8651">
            <v>6.0000000000000001E-3</v>
          </cell>
          <cell r="L8651" t="str">
            <v>KQ-03-00</v>
          </cell>
          <cell r="M8651" t="str">
            <v>Демонтаж элементов зданий и сооружений, без ед. изм.</v>
          </cell>
          <cell r="N8651">
            <v>0</v>
          </cell>
          <cell r="O8651" t="str">
            <v>KQ-03-26</v>
          </cell>
          <cell r="P8651" t="str">
            <v>Демонтаж электроустановочных изделий и компонентов КИПиА и слаботочных систем, шт.</v>
          </cell>
          <cell r="Q8651">
            <v>1</v>
          </cell>
        </row>
        <row r="8652">
          <cell r="E8652" t="str">
            <v>DW00-10-03-02-05</v>
          </cell>
          <cell r="F8652" t="str">
            <v>Демонтаж электроустановочных изделий и компонентов КИПиА и слаботочных систем общепромышленного исполнения, устанавливаемых на высоте &gt;6 - 12 м</v>
          </cell>
          <cell r="G8652" t="str">
            <v>Dismantling of wiring accessories and components of instrumentation and low-current systems of general purpose industrial version, installed at a height of &gt;6 - 12 m</v>
          </cell>
          <cell r="H8652" t="str">
            <v>шт.</v>
          </cell>
          <cell r="I8652" t="str">
            <v>pcs.</v>
          </cell>
          <cell r="J8652">
            <v>0.35599999999999998</v>
          </cell>
          <cell r="K8652">
            <v>0.153</v>
          </cell>
          <cell r="L8652" t="str">
            <v>KQ-03-00</v>
          </cell>
          <cell r="M8652" t="str">
            <v>Демонтаж элементов зданий и сооружений, без ед. изм.</v>
          </cell>
          <cell r="N8652">
            <v>0</v>
          </cell>
          <cell r="O8652" t="str">
            <v>KQ-03-26</v>
          </cell>
          <cell r="P8652" t="str">
            <v>Демонтаж электроустановочных изделий и компонентов КИПиА и слаботочных систем, шт.</v>
          </cell>
          <cell r="Q8652">
            <v>1</v>
          </cell>
        </row>
        <row r="8653">
          <cell r="E8653" t="str">
            <v>DW00-10-03-02-06</v>
          </cell>
          <cell r="F8653" t="str">
            <v>Демонтаж электроустановочных изделий и компонентов КИПиА и слаботочных систем взрывозащищенного исполнения, устанавливаемых на высоте &gt;6 - 12 м</v>
          </cell>
          <cell r="G8653" t="str">
            <v>Dismantling of wiring accessories and components of instrumentation and low-current systems of explosion proof version, installed at a height of &gt;6 - 12 m</v>
          </cell>
          <cell r="H8653" t="str">
            <v>шт.</v>
          </cell>
          <cell r="I8653" t="str">
            <v>pcs.</v>
          </cell>
          <cell r="J8653">
            <v>0.61899999999999999</v>
          </cell>
          <cell r="K8653">
            <v>0.28400000000000003</v>
          </cell>
          <cell r="L8653" t="str">
            <v>KQ-03-00</v>
          </cell>
          <cell r="M8653" t="str">
            <v>Демонтаж элементов зданий и сооружений, без ед. изм.</v>
          </cell>
          <cell r="N8653">
            <v>0</v>
          </cell>
          <cell r="O8653" t="str">
            <v>KQ-03-26</v>
          </cell>
          <cell r="P8653" t="str">
            <v>Демонтаж электроустановочных изделий и компонентов КИПиА и слаботочных систем, шт.</v>
          </cell>
          <cell r="Q8653">
            <v>1</v>
          </cell>
        </row>
        <row r="8654">
          <cell r="E8654" t="str">
            <v>DW00-10-03-02-07</v>
          </cell>
          <cell r="F8654" t="str">
            <v>Демонтаж электроустановочных изделий и компонентов КИПиА и слаботочных систем общепромышленного исполнения, устанавливаемых на высоте &gt;12 м</v>
          </cell>
          <cell r="G8654" t="str">
            <v>Dismantling of wiring accessories and components of instrumentation and low-current systems of general purpose industrial version, installed at a height of &gt;6 m</v>
          </cell>
          <cell r="H8654" t="str">
            <v>шт.</v>
          </cell>
          <cell r="I8654" t="str">
            <v>pcs.</v>
          </cell>
          <cell r="J8654">
            <v>0.41599999999999998</v>
          </cell>
          <cell r="K8654">
            <v>0.182</v>
          </cell>
          <cell r="L8654" t="str">
            <v>KQ-03-00</v>
          </cell>
          <cell r="M8654" t="str">
            <v>Демонтаж элементов зданий и сооружений, без ед. изм.</v>
          </cell>
          <cell r="N8654">
            <v>0</v>
          </cell>
          <cell r="O8654" t="str">
            <v>KQ-03-26</v>
          </cell>
          <cell r="P8654" t="str">
            <v>Демонтаж электроустановочных изделий и компонентов КИПиА и слаботочных систем, шт.</v>
          </cell>
          <cell r="Q8654">
            <v>1</v>
          </cell>
        </row>
        <row r="8655">
          <cell r="E8655" t="str">
            <v>DW00-10-03-02-08</v>
          </cell>
          <cell r="F8655" t="str">
            <v>Демонтаж электроустановочных изделий и компонентов КИПиА и слаботочных систем взрывозащищенного исполнения, устанавливаемых на высоте &gt;12 м</v>
          </cell>
          <cell r="G8655" t="str">
            <v>Dismantling of wiring accessories and components of instrumentation and low-current systems of explosion proof version, installed at a height of &gt;6 m</v>
          </cell>
          <cell r="H8655" t="str">
            <v>шт.</v>
          </cell>
          <cell r="I8655" t="str">
            <v>pcs.</v>
          </cell>
          <cell r="J8655">
            <v>0.73100000000000009</v>
          </cell>
          <cell r="K8655">
            <v>0.34</v>
          </cell>
          <cell r="L8655" t="str">
            <v>KQ-03-00</v>
          </cell>
          <cell r="M8655" t="str">
            <v>Демонтаж элементов зданий и сооружений, без ед. изм.</v>
          </cell>
          <cell r="N8655">
            <v>0</v>
          </cell>
          <cell r="O8655" t="str">
            <v>KQ-03-26</v>
          </cell>
          <cell r="P8655" t="str">
            <v>Демонтаж электроустановочных изделий и компонентов КИПиА и слаботочных систем, шт.</v>
          </cell>
          <cell r="Q8655">
            <v>1</v>
          </cell>
        </row>
        <row r="8656">
          <cell r="E8656" t="str">
            <v>DW00-11</v>
          </cell>
          <cell r="F8656" t="str">
            <v>Демонтаж изоляции оборудования, трубопроводов и воздуховодов</v>
          </cell>
          <cell r="G8656" t="str">
            <v>Dismantling of the insulation of equipment, pipelines and air ducts</v>
          </cell>
        </row>
        <row r="8657">
          <cell r="E8657" t="str">
            <v>DW00-11-01</v>
          </cell>
          <cell r="F8657" t="str">
            <v>Демонтаж изоляции оборудования, трубопроводов и воздуховодов</v>
          </cell>
          <cell r="G8657" t="str">
            <v>Dismantling of the insulation of equipment, pipelines and air ducts</v>
          </cell>
        </row>
        <row r="8658">
          <cell r="E8658" t="str">
            <v>DW00-11-01-01</v>
          </cell>
          <cell r="F8658" t="str">
            <v>Демонтаж изоляции оборудования</v>
          </cell>
          <cell r="G8658" t="str">
            <v>Dismantling equipment insulation</v>
          </cell>
        </row>
        <row r="8659">
          <cell r="E8659" t="str">
            <v>DW00-11-01-01-01</v>
          </cell>
          <cell r="F8659" t="str">
            <v>Демонтаж изоляции оборудования из ватных, пластмассовых, резиновых или текстильных материалов</v>
          </cell>
          <cell r="G8659" t="str">
            <v>Dismantling of insulation of equipment made of cotton, plastic, rubber or textile materials</v>
          </cell>
          <cell r="H8659" t="str">
            <v>м2</v>
          </cell>
          <cell r="I8659" t="str">
            <v>m2</v>
          </cell>
          <cell r="J8659">
            <v>0.32500000000000001</v>
          </cell>
          <cell r="K8659">
            <v>3.0000000000000001E-3</v>
          </cell>
          <cell r="L8659" t="str">
            <v>KQ-03-00</v>
          </cell>
          <cell r="M8659" t="str">
            <v>Демонтаж элементов зданий и сооружений, без ед. изм.</v>
          </cell>
          <cell r="N8659">
            <v>0</v>
          </cell>
          <cell r="O8659" t="str">
            <v>KQ-03-27</v>
          </cell>
          <cell r="P8659" t="str">
            <v>Демонтаж изоляции, м2</v>
          </cell>
          <cell r="Q8659">
            <v>1</v>
          </cell>
        </row>
        <row r="8660">
          <cell r="E8660" t="str">
            <v>DW00-11-01-01-02</v>
          </cell>
          <cell r="F8660" t="str">
            <v>Демонтаж изоляции оборудования из ячеистых твердых тугоплавких материалов (пеностекло и т.п.)</v>
          </cell>
          <cell r="G8660" t="str">
            <v>Dismantling of equipment insulation made of cellular solid refractory materials (foam glass, etc.)</v>
          </cell>
          <cell r="H8660" t="str">
            <v>м2</v>
          </cell>
          <cell r="I8660" t="str">
            <v>m2</v>
          </cell>
          <cell r="J8660">
            <v>1.196</v>
          </cell>
          <cell r="K8660">
            <v>3.0000000000000001E-3</v>
          </cell>
          <cell r="L8660" t="str">
            <v>KQ-03-00</v>
          </cell>
          <cell r="M8660" t="str">
            <v>Демонтаж элементов зданий и сооружений, без ед. изм.</v>
          </cell>
          <cell r="N8660">
            <v>0</v>
          </cell>
          <cell r="O8660" t="str">
            <v>KQ-03-27</v>
          </cell>
          <cell r="P8660" t="str">
            <v>Демонтаж изоляции, м2</v>
          </cell>
          <cell r="Q8660">
            <v>1</v>
          </cell>
        </row>
        <row r="8661">
          <cell r="E8661" t="str">
            <v>DW00-11-01-02</v>
          </cell>
          <cell r="F8661" t="str">
            <v>Демонтаж теплоизоляции трубопроводов</v>
          </cell>
          <cell r="G8661" t="str">
            <v>Dismantling of thermal insulation for pipelines</v>
          </cell>
        </row>
        <row r="8662">
          <cell r="E8662" t="str">
            <v>DW00-11-01-02-01</v>
          </cell>
          <cell r="F8662" t="str">
            <v>Демонтаж теплоизоляции трубопроводов из ватных, пластмассовых, резиновых или текстильных материалов</v>
          </cell>
          <cell r="G8662" t="str">
            <v>Dismantling of thermal insulation for pipelines made of cotton, plastic, rubber or textile materials</v>
          </cell>
          <cell r="H8662" t="str">
            <v>м2</v>
          </cell>
          <cell r="I8662" t="str">
            <v>m2</v>
          </cell>
          <cell r="J8662">
            <v>0.33200000000000002</v>
          </cell>
          <cell r="K8662">
            <v>1.3000000000000001E-2</v>
          </cell>
          <cell r="L8662" t="str">
            <v>KQ-03-00</v>
          </cell>
          <cell r="M8662" t="str">
            <v>Демонтаж элементов зданий и сооружений, без ед. изм.</v>
          </cell>
          <cell r="N8662">
            <v>0</v>
          </cell>
          <cell r="O8662" t="str">
            <v>KQ-03-27</v>
          </cell>
          <cell r="P8662" t="str">
            <v>Демонтаж изоляции, м2</v>
          </cell>
          <cell r="Q8662">
            <v>1</v>
          </cell>
        </row>
        <row r="8663">
          <cell r="E8663" t="str">
            <v>DW00-11-01-02-02</v>
          </cell>
          <cell r="F8663" t="str">
            <v>Демонтаж теплоизоляции трубопроводов из ячеистых твердых тугоплавких материалов (пеностекло и т.п.)</v>
          </cell>
          <cell r="G8663" t="str">
            <v>Dismantling of thermal insulation for pipelines made of  cellular solid refractory materials (foam glass, etc.)</v>
          </cell>
          <cell r="H8663" t="str">
            <v>м2</v>
          </cell>
          <cell r="I8663" t="str">
            <v>m2</v>
          </cell>
          <cell r="J8663">
            <v>1.2739999999999998</v>
          </cell>
          <cell r="K8663">
            <v>1.3000000000000001E-2</v>
          </cell>
          <cell r="L8663" t="str">
            <v>KQ-03-00</v>
          </cell>
          <cell r="M8663" t="str">
            <v>Демонтаж элементов зданий и сооружений, без ед. изм.</v>
          </cell>
          <cell r="N8663">
            <v>0</v>
          </cell>
          <cell r="O8663" t="str">
            <v>KQ-03-27</v>
          </cell>
          <cell r="P8663" t="str">
            <v>Демонтаж изоляции, м2</v>
          </cell>
          <cell r="Q8663">
            <v>1</v>
          </cell>
        </row>
        <row r="8664">
          <cell r="E8664" t="str">
            <v>DW00-11-01-03</v>
          </cell>
          <cell r="F8664" t="str">
            <v>Демонтаж теплоизоляции воздуховодов</v>
          </cell>
          <cell r="G8664" t="str">
            <v>Dismantling of thermal insulation of air ducts</v>
          </cell>
        </row>
        <row r="8665">
          <cell r="E8665" t="str">
            <v>DW00-11-01-03-01</v>
          </cell>
          <cell r="F8665" t="str">
            <v>Демонтаж теплоизоляции воздуховодов из ватных, пластмассовых, резиновых или текстильных материалов</v>
          </cell>
          <cell r="G8665" t="str">
            <v>Dismantling of thermal insulation of air ducts made of cotton, plastic, rubber or textile materials</v>
          </cell>
          <cell r="H8665" t="str">
            <v>м2</v>
          </cell>
          <cell r="I8665" t="str">
            <v>m2</v>
          </cell>
          <cell r="J8665">
            <v>0.433</v>
          </cell>
          <cell r="K8665">
            <v>1.4E-2</v>
          </cell>
          <cell r="L8665" t="str">
            <v>KQ-03-00</v>
          </cell>
          <cell r="M8665" t="str">
            <v>Демонтаж элементов зданий и сооружений, без ед. изм.</v>
          </cell>
          <cell r="N8665">
            <v>0</v>
          </cell>
          <cell r="O8665" t="str">
            <v>KQ-03-27</v>
          </cell>
          <cell r="P8665" t="str">
            <v>Демонтаж изоляции, м2</v>
          </cell>
          <cell r="Q8665">
            <v>1</v>
          </cell>
        </row>
        <row r="8666">
          <cell r="E8666" t="str">
            <v>DW00-12</v>
          </cell>
          <cell r="F8666" t="str">
            <v>Демонтаж огнезащитных покрытий</v>
          </cell>
          <cell r="G8666" t="str">
            <v>Dismantling of fire-retardant coatings</v>
          </cell>
        </row>
        <row r="8667">
          <cell r="E8667" t="str">
            <v>DW00-12-01</v>
          </cell>
          <cell r="F8667" t="str">
            <v>Демонтаж огнезащитных покрытий</v>
          </cell>
          <cell r="G8667" t="str">
            <v>Dismantling of fire-retardant coatings</v>
          </cell>
        </row>
        <row r="8668">
          <cell r="E8668" t="str">
            <v>DW00-12-01-01</v>
          </cell>
          <cell r="F8668" t="str">
            <v>Демонтаж огнезащитных покрытий</v>
          </cell>
          <cell r="G8668" t="str">
            <v>Dismantling of fire-retardant coatings</v>
          </cell>
        </row>
        <row r="8669">
          <cell r="E8669" t="str">
            <v>DW00-12-01-01-01</v>
          </cell>
          <cell r="F8669" t="str">
            <v>Демонтаж конструктивной огнезащиты из штучных материалов (кирпич, плиты и т.п), включая армирование</v>
          </cell>
          <cell r="G8669" t="str">
            <v>Dismantling of structural fire protection made of piece materials (brick, slabs, etc.), including reinforcement</v>
          </cell>
          <cell r="H8669" t="str">
            <v>м2</v>
          </cell>
          <cell r="I8669" t="str">
            <v>m2</v>
          </cell>
          <cell r="J8669">
            <v>1.6159999999999999</v>
          </cell>
          <cell r="K8669">
            <v>1.4E-2</v>
          </cell>
          <cell r="L8669" t="str">
            <v>KQ-03-00</v>
          </cell>
          <cell r="M8669" t="str">
            <v>Демонтаж элементов зданий и сооружений, без ед. изм.</v>
          </cell>
          <cell r="N8669">
            <v>0</v>
          </cell>
          <cell r="O8669" t="str">
            <v>KQ-03-28</v>
          </cell>
          <cell r="P8669" t="str">
            <v>Демонтаж конструктивных огнезащитных покрытий, м2</v>
          </cell>
          <cell r="Q8669">
            <v>1</v>
          </cell>
        </row>
        <row r="8670">
          <cell r="E8670" t="str">
            <v>DW00-12-01-01-02</v>
          </cell>
          <cell r="F8670" t="str">
            <v>Демонтаж конструктивной огнезащиты из штукатурных материалов (шамотные, огнеупорные смеси и т.п.), включая армирование</v>
          </cell>
          <cell r="G8670" t="str">
            <v>Dismantling of structural fire protection of plaster materials (fireclay, refractory mixtures, etc.), including reinforcement</v>
          </cell>
          <cell r="H8670" t="str">
            <v>м2</v>
          </cell>
          <cell r="I8670" t="str">
            <v>m2</v>
          </cell>
          <cell r="J8670">
            <v>0.96899999999999997</v>
          </cell>
          <cell r="K8670">
            <v>1.4999999999999999E-2</v>
          </cell>
          <cell r="L8670" t="str">
            <v>KQ-03-00</v>
          </cell>
          <cell r="M8670" t="str">
            <v>Демонтаж элементов зданий и сооружений, без ед. изм.</v>
          </cell>
          <cell r="N8670">
            <v>0</v>
          </cell>
          <cell r="O8670" t="str">
            <v>KQ-03-28</v>
          </cell>
          <cell r="P8670" t="str">
            <v>Демонтаж конструктивных огнезащитных покрытий, м2</v>
          </cell>
          <cell r="Q8670">
            <v>1</v>
          </cell>
        </row>
        <row r="8671">
          <cell r="E8671" t="str">
            <v>DW00-12-01-01-03</v>
          </cell>
          <cell r="F8671" t="str">
            <v>Демонтаж конструктивной огнезащиты из листовых материалов, включая каркас</v>
          </cell>
          <cell r="G8671" t="str">
            <v>Dismantling of structural fire protection of sheet materials, including the frame</v>
          </cell>
          <cell r="H8671" t="str">
            <v>м2</v>
          </cell>
          <cell r="I8671" t="str">
            <v>m2</v>
          </cell>
          <cell r="J8671">
            <v>0.95699999999999996</v>
          </cell>
          <cell r="K8671">
            <v>1.4999999999999999E-2</v>
          </cell>
          <cell r="L8671" t="str">
            <v>KQ-03-00</v>
          </cell>
          <cell r="M8671" t="str">
            <v>Демонтаж элементов зданий и сооружений, без ед. изм.</v>
          </cell>
          <cell r="N8671">
            <v>0</v>
          </cell>
          <cell r="O8671" t="str">
            <v>KQ-03-28</v>
          </cell>
          <cell r="P8671" t="str">
            <v>Демонтаж конструктивных огнезащитных покрытий, м2</v>
          </cell>
          <cell r="Q8671">
            <v>1</v>
          </cell>
        </row>
        <row r="8672">
          <cell r="E8672" t="str">
            <v>DW00-12-01-01-04</v>
          </cell>
          <cell r="F8672" t="str">
            <v>Демонтаж конструктивной огнезащиты из минераловатных материалов, включая армирование</v>
          </cell>
          <cell r="G8672" t="str">
            <v>Dismantling of structural fire protection of mineral wool materials, including reinforcement</v>
          </cell>
          <cell r="H8672" t="str">
            <v>м2</v>
          </cell>
          <cell r="I8672" t="str">
            <v>m2</v>
          </cell>
          <cell r="J8672">
            <v>0.45200000000000001</v>
          </cell>
          <cell r="K8672">
            <v>6.0000000000000001E-3</v>
          </cell>
          <cell r="L8672" t="str">
            <v>KQ-03-00</v>
          </cell>
          <cell r="M8672" t="str">
            <v>Демонтаж элементов зданий и сооружений, без ед. изм.</v>
          </cell>
          <cell r="N8672">
            <v>0</v>
          </cell>
          <cell r="O8672" t="str">
            <v>KQ-03-28</v>
          </cell>
          <cell r="P8672" t="str">
            <v>Демонтаж конструктивных огнезащитных покрытий, м2</v>
          </cell>
          <cell r="Q8672">
            <v>1</v>
          </cell>
        </row>
        <row r="8673">
          <cell r="E8673" t="str">
            <v>DW00-13</v>
          </cell>
          <cell r="F8673" t="str">
            <v>Демонтаж блочно-модульных зданий и сооружений</v>
          </cell>
          <cell r="G8673" t="str">
            <v>Dismantling of prefab modular buildings and structures</v>
          </cell>
        </row>
        <row r="8674">
          <cell r="E8674" t="str">
            <v>DW00-13-01</v>
          </cell>
          <cell r="F8674" t="str">
            <v>Демонтаж блочно-модульных зданий и сооружений цельносварного типа</v>
          </cell>
          <cell r="G8674" t="str">
            <v>Dismantling of prefab modular buildings and structures of all-welded type</v>
          </cell>
        </row>
        <row r="8675">
          <cell r="E8675" t="str">
            <v>DW00-13-01-01</v>
          </cell>
          <cell r="F8675" t="str">
            <v>Демонтаж блочно-модульных зданий и сооружений цельносварного типа</v>
          </cell>
          <cell r="G8675" t="str">
            <v>Dismantling of prefab modular buildings and structures of all-welded type</v>
          </cell>
        </row>
        <row r="8676">
          <cell r="E8676" t="str">
            <v>DW00-13-01-01-01</v>
          </cell>
          <cell r="F8676" t="str">
            <v>Демонтаж одно-модульных зданий и сооружений цельносварного типа (блок / морской контейнер и т.п.)</v>
          </cell>
          <cell r="G8676" t="str">
            <v>Dismantling of one-modular buildings and structures of all-welded type (unit / sea container, etc.)</v>
          </cell>
          <cell r="H8676" t="str">
            <v>модуль</v>
          </cell>
          <cell r="I8676" t="str">
            <v>module</v>
          </cell>
          <cell r="J8676">
            <v>39.6</v>
          </cell>
          <cell r="K8676">
            <v>9.6</v>
          </cell>
          <cell r="L8676" t="str">
            <v>KQ-03-00</v>
          </cell>
          <cell r="M8676" t="str">
            <v>Демонтаж элементов зданий и сооружений, без ед. изм.</v>
          </cell>
          <cell r="N8676">
            <v>0</v>
          </cell>
          <cell r="O8676" t="str">
            <v>KQ-03-29</v>
          </cell>
          <cell r="P8676" t="str">
            <v>Демонтаж блочно-модульных зданий, модуль</v>
          </cell>
          <cell r="Q8676">
            <v>1</v>
          </cell>
        </row>
        <row r="8677">
          <cell r="E8677" t="str">
            <v>DW00-13-01-01-02</v>
          </cell>
          <cell r="F8677" t="str">
            <v>Демонтаж много-модульных зданий и сооружений цельносварного типа (блок / морской контейнер и т.п.)</v>
          </cell>
          <cell r="G8677" t="str">
            <v>Dismantling of one-modular buildings and structures of all-welded type (unit / sea container, etc.)</v>
          </cell>
          <cell r="H8677" t="str">
            <v>модуль</v>
          </cell>
          <cell r="I8677" t="str">
            <v>module</v>
          </cell>
          <cell r="J8677">
            <v>32.4</v>
          </cell>
          <cell r="K8677">
            <v>7.8</v>
          </cell>
          <cell r="L8677" t="str">
            <v>KQ-03-00</v>
          </cell>
          <cell r="M8677" t="str">
            <v>Демонтаж элементов зданий и сооружений, без ед. изм.</v>
          </cell>
          <cell r="N8677">
            <v>0</v>
          </cell>
          <cell r="O8677" t="str">
            <v>KQ-03-29</v>
          </cell>
          <cell r="P8677" t="str">
            <v>Демонтаж блочно-модульных зданий, модуль</v>
          </cell>
          <cell r="Q8677">
            <v>1</v>
          </cell>
        </row>
        <row r="8678">
          <cell r="E8678" t="str">
            <v>DW00-14</v>
          </cell>
          <cell r="F8678" t="str">
            <v>Утилизация отходов</v>
          </cell>
          <cell r="G8678" t="str">
            <v>Waste Disposal</v>
          </cell>
        </row>
        <row r="8679">
          <cell r="E8679" t="str">
            <v>DW00-14-01</v>
          </cell>
          <cell r="F8679" t="str">
            <v>Транспортировка на полигон или площадку складирования</v>
          </cell>
          <cell r="G8679" t="str">
            <v>Transportation to a landfill or laydown area</v>
          </cell>
        </row>
        <row r="8680">
          <cell r="E8680" t="str">
            <v>DW00-14-01-01</v>
          </cell>
          <cell r="F8680" t="str">
            <v>Транспортировка на полигон или площадку складирования</v>
          </cell>
          <cell r="G8680" t="str">
            <v>Transportation to a landfill or laydown area</v>
          </cell>
        </row>
        <row r="8681">
          <cell r="E8681" t="str">
            <v>DW00-14-01-01-01</v>
          </cell>
          <cell r="F8681" t="str">
            <v>Транспортировка на полигон или площадку складирования инертных материалов</v>
          </cell>
          <cell r="G8681" t="str">
            <v>Transportation to a landfill or laydown area of inert materials</v>
          </cell>
          <cell r="H8681" t="str">
            <v>т*км</v>
          </cell>
          <cell r="I8681" t="str">
            <v>t*km</v>
          </cell>
          <cell r="J8681">
            <v>0</v>
          </cell>
          <cell r="K8681">
            <v>1.3000000000000001E-2</v>
          </cell>
          <cell r="L8681" t="str">
            <v>KQ-04-00</v>
          </cell>
          <cell r="M8681" t="str">
            <v>Транспортировка МТР и инертных материалов, т*км</v>
          </cell>
          <cell r="N8681">
            <v>1</v>
          </cell>
          <cell r="O8681" t="str">
            <v>KQ-04-02</v>
          </cell>
          <cell r="P8681" t="str">
            <v>Транспортировка отходов на полигон или площадку складирования, т*км</v>
          </cell>
          <cell r="Q8681">
            <v>1</v>
          </cell>
        </row>
        <row r="8682">
          <cell r="E8682" t="str">
            <v>DW00-14-01-01-02</v>
          </cell>
          <cell r="F8682" t="str">
            <v>Транспортировка на полигон или площадку складирования металлолома</v>
          </cell>
          <cell r="G8682" t="str">
            <v>Transportation to a landfill or laydown area of scrap metal</v>
          </cell>
          <cell r="H8682" t="str">
            <v>т*км</v>
          </cell>
          <cell r="I8682" t="str">
            <v>t*km</v>
          </cell>
          <cell r="J8682">
            <v>0</v>
          </cell>
          <cell r="K8682">
            <v>1.8000000000000002E-2</v>
          </cell>
          <cell r="L8682" t="str">
            <v>KQ-04-00</v>
          </cell>
          <cell r="M8682" t="str">
            <v>Транспортировка МТР и инертных материалов, т*км</v>
          </cell>
          <cell r="N8682">
            <v>1</v>
          </cell>
          <cell r="O8682" t="str">
            <v>KQ-04-02</v>
          </cell>
          <cell r="P8682" t="str">
            <v>Транспортировка отходов на полигон или площадку складирования, т*км</v>
          </cell>
          <cell r="Q8682">
            <v>1</v>
          </cell>
        </row>
        <row r="8683">
          <cell r="E8683" t="str">
            <v>DW00-14-01-01-03</v>
          </cell>
          <cell r="F8683" t="str">
            <v>Транспортировка на полигон или площадку складирования строительного боя и мусора</v>
          </cell>
          <cell r="G8683" t="str">
            <v>Transportation to a landfill or laydown area of construction debris and waste</v>
          </cell>
          <cell r="H8683" t="str">
            <v>т*км</v>
          </cell>
          <cell r="I8683" t="str">
            <v>t*km</v>
          </cell>
          <cell r="J8683">
            <v>0</v>
          </cell>
          <cell r="K8683">
            <v>1.6E-2</v>
          </cell>
          <cell r="L8683" t="str">
            <v>KQ-04-00</v>
          </cell>
          <cell r="M8683" t="str">
            <v>Транспортировка МТР и инертных материалов, т*км</v>
          </cell>
          <cell r="N8683">
            <v>1</v>
          </cell>
          <cell r="O8683" t="str">
            <v>KQ-04-02</v>
          </cell>
          <cell r="P8683" t="str">
            <v>Транспортировка отходов на полигон или площадку складирования, т*км</v>
          </cell>
          <cell r="Q8683">
            <v>1</v>
          </cell>
        </row>
        <row r="8684">
          <cell r="E8684" t="str">
            <v>DW00-14-02</v>
          </cell>
          <cell r="F8684" t="str">
            <v>Работы на полигоне или площадке складирования</v>
          </cell>
          <cell r="G8684" t="str">
            <v>Works at the landfill or laydown area</v>
          </cell>
        </row>
        <row r="8685">
          <cell r="E8685" t="str">
            <v>DW00-14-02-01</v>
          </cell>
          <cell r="F8685" t="str">
            <v>Работы на полигоне или площадке складирования</v>
          </cell>
          <cell r="G8685" t="str">
            <v>Works at the landfill or laydown area</v>
          </cell>
        </row>
        <row r="8686">
          <cell r="E8686" t="str">
            <v>DW00-14-02-01-01</v>
          </cell>
          <cell r="F8686" t="str">
            <v>Переработка строительного лома во вторичный щебень фр. 20-40 мм</v>
          </cell>
          <cell r="G8686" t="str">
            <v>Processing of construction scrap into secondary crushed stone</v>
          </cell>
          <cell r="H8686" t="str">
            <v>м3</v>
          </cell>
          <cell r="I8686" t="str">
            <v>m3</v>
          </cell>
          <cell r="J8686">
            <v>2.1999999999999999E-2</v>
          </cell>
          <cell r="K8686">
            <v>6.6000000000000003E-2</v>
          </cell>
          <cell r="L8686" t="str">
            <v>KQ-04-00</v>
          </cell>
          <cell r="M8686" t="str">
            <v>Транспортировка МТР и инертных материалов, т*км</v>
          </cell>
          <cell r="N8686">
            <v>0</v>
          </cell>
          <cell r="O8686" t="str">
            <v>KQ-04-01</v>
          </cell>
          <cell r="P8686" t="str">
            <v>Работы на полигоне или площадке складирования, м3</v>
          </cell>
          <cell r="Q8686">
            <v>1</v>
          </cell>
        </row>
        <row r="8687">
          <cell r="E8687" t="str">
            <v>DW00-14-02-01-02</v>
          </cell>
          <cell r="F8687" t="str">
            <v>Планировочные работы на полигоне</v>
          </cell>
          <cell r="G8687" t="str">
            <v>Grading and leveling at the landfill</v>
          </cell>
          <cell r="H8687" t="str">
            <v>100 м2</v>
          </cell>
          <cell r="I8687" t="str">
            <v>100 m2</v>
          </cell>
          <cell r="J8687">
            <v>0</v>
          </cell>
          <cell r="K8687">
            <v>0.13800000000000001</v>
          </cell>
          <cell r="L8687" t="str">
            <v>KQ-04-00</v>
          </cell>
          <cell r="M8687" t="str">
            <v>Транспортировка МТР и инертных материалов, т*км</v>
          </cell>
          <cell r="N8687">
            <v>0</v>
          </cell>
          <cell r="O8687" t="str">
            <v>KQ-04-01</v>
          </cell>
          <cell r="P8687" t="str">
            <v>Работы на полигоне или площадке складирования, м3</v>
          </cell>
          <cell r="Q8687">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Лист1"/>
      <sheetName val="ПТ-di"/>
    </sheetNames>
    <sheetDataSet>
      <sheetData sheetId="0">
        <row r="1">
          <cell r="E1">
            <v>1</v>
          </cell>
          <cell r="F1">
            <v>2</v>
          </cell>
          <cell r="G1">
            <v>3</v>
          </cell>
          <cell r="H1">
            <v>4</v>
          </cell>
        </row>
        <row r="2">
          <cell r="E2" t="str">
            <v>Activity ID</v>
          </cell>
          <cell r="F2" t="str">
            <v>Марка</v>
          </cell>
          <cell r="G2" t="str">
            <v>Титул</v>
          </cell>
          <cell r="H2" t="str">
            <v>Activity Name</v>
          </cell>
        </row>
        <row r="4">
          <cell r="E4" t="str">
            <v>151.6_C_1009</v>
          </cell>
          <cell r="F4" t="str">
            <v>ТХ</v>
          </cell>
          <cell r="G4">
            <v>151.6</v>
          </cell>
          <cell r="H4" t="str">
            <v>Устройство врезок в существующие трубопроводы (ТХ1)</v>
          </cell>
        </row>
        <row r="5">
          <cell r="E5" t="str">
            <v>151.6_PND2010</v>
          </cell>
          <cell r="F5" t="str">
            <v>ТХ</v>
          </cell>
          <cell r="G5">
            <v>151.6</v>
          </cell>
          <cell r="H5" t="str">
            <v>Покраска сборных труб, м2 (ТХ)</v>
          </cell>
        </row>
        <row r="6">
          <cell r="E6" t="str">
            <v>151.6_PND3130</v>
          </cell>
          <cell r="F6" t="str">
            <v>КМ1</v>
          </cell>
          <cell r="G6">
            <v>151.6</v>
          </cell>
          <cell r="H6" t="str">
            <v>Доставка материалов на объект, т (КМ1)</v>
          </cell>
        </row>
        <row r="7">
          <cell r="E7" t="str">
            <v>151.6_PND3140</v>
          </cell>
          <cell r="F7" t="str">
            <v>КМ2</v>
          </cell>
          <cell r="G7">
            <v>151.6</v>
          </cell>
          <cell r="H7" t="str">
            <v>Доставка материалов на объект, т (КМ2)</v>
          </cell>
        </row>
        <row r="8">
          <cell r="E8" t="str">
            <v>151.6_PND3150</v>
          </cell>
          <cell r="F8" t="str">
            <v>КМ3</v>
          </cell>
          <cell r="G8">
            <v>151.6</v>
          </cell>
          <cell r="H8" t="str">
            <v>Доставка материалов на объект, т (КМ3)</v>
          </cell>
        </row>
        <row r="9">
          <cell r="E9" t="str">
            <v>151.6_PND3290</v>
          </cell>
          <cell r="F9" t="str">
            <v>ТХ1</v>
          </cell>
          <cell r="G9">
            <v>151.6</v>
          </cell>
          <cell r="H9" t="str">
            <v>Покраска сборных труб, м2 (ТХ1)</v>
          </cell>
        </row>
        <row r="10">
          <cell r="E10" t="str">
            <v>151.6_PND4000</v>
          </cell>
          <cell r="F10" t="str">
            <v>КЖ1</v>
          </cell>
          <cell r="G10">
            <v>151.6</v>
          </cell>
          <cell r="H10" t="str">
            <v>Разработка грунта (КЖ1 Часть-2), м3</v>
          </cell>
        </row>
        <row r="11">
          <cell r="E11" t="str">
            <v>151.6_PND4010</v>
          </cell>
          <cell r="F11" t="str">
            <v>КЖ1</v>
          </cell>
          <cell r="G11">
            <v>151.6</v>
          </cell>
          <cell r="H11" t="str">
            <v>Устройство подбетонки (КЖ1 Часть-2), м3</v>
          </cell>
        </row>
        <row r="12">
          <cell r="E12" t="str">
            <v>151.6_PND4020</v>
          </cell>
          <cell r="F12" t="str">
            <v>КЖ1</v>
          </cell>
          <cell r="G12">
            <v>151.6</v>
          </cell>
          <cell r="H12" t="str">
            <v>Армирование (КЖ1 Часть-2), т</v>
          </cell>
        </row>
        <row r="13">
          <cell r="E13" t="str">
            <v>151.6_PND4030</v>
          </cell>
          <cell r="F13" t="str">
            <v>КЖ1</v>
          </cell>
          <cell r="G13">
            <v>151.6</v>
          </cell>
          <cell r="H13" t="str">
            <v>Устройство фундаментов (КЖ1 Часть-2), м3</v>
          </cell>
        </row>
        <row r="14">
          <cell r="E14" t="str">
            <v>151.6_PND4040</v>
          </cell>
          <cell r="F14" t="str">
            <v>КЖ1</v>
          </cell>
          <cell r="G14">
            <v>151.6</v>
          </cell>
          <cell r="H14" t="str">
            <v>Обратная засыпка (КЖ1 Часть-2), м3</v>
          </cell>
        </row>
        <row r="15">
          <cell r="E15" t="str">
            <v>151.6_PND4050</v>
          </cell>
          <cell r="F15" t="str">
            <v>КЖ1</v>
          </cell>
          <cell r="G15">
            <v>151.6</v>
          </cell>
          <cell r="H15" t="str">
            <v>Подливка работы по монтажа металлоконструкций  (КЖ1 Часть-2), м3</v>
          </cell>
        </row>
        <row r="16">
          <cell r="E16" t="str">
            <v>151.6_PND4200</v>
          </cell>
          <cell r="F16" t="str">
            <v>КЖ1</v>
          </cell>
          <cell r="G16">
            <v>151.6</v>
          </cell>
          <cell r="H16" t="str">
            <v>Подливка работы по установке оборудования (151.6), м3</v>
          </cell>
        </row>
        <row r="17">
          <cell r="E17" t="str">
            <v>151.6_PND4220</v>
          </cell>
          <cell r="F17" t="str">
            <v>КЖ2</v>
          </cell>
          <cell r="G17">
            <v>151.6</v>
          </cell>
          <cell r="H17" t="str">
            <v>Подливка работы по (Сепаратор этилена (С-2902)), м3</v>
          </cell>
        </row>
        <row r="18">
          <cell r="E18" t="str">
            <v>151.6_PND4230</v>
          </cell>
          <cell r="F18" t="str">
            <v>КЖ1</v>
          </cell>
          <cell r="G18">
            <v>151.6</v>
          </cell>
          <cell r="H18" t="str">
            <v>Подливка работы по монтажа металлоконструкций (151.6), м3</v>
          </cell>
        </row>
        <row r="19">
          <cell r="E19" t="str">
            <v>151.6_PND4240</v>
          </cell>
          <cell r="F19" t="str">
            <v>КЖ2</v>
          </cell>
          <cell r="G19">
            <v>151.6</v>
          </cell>
          <cell r="H19" t="str">
            <v>Устройство подбетонки, (Часть-2), м3</v>
          </cell>
        </row>
        <row r="20">
          <cell r="E20" t="str">
            <v>151.6_PND4250</v>
          </cell>
          <cell r="F20" t="str">
            <v>КЖ2</v>
          </cell>
          <cell r="G20">
            <v>151.6</v>
          </cell>
          <cell r="H20" t="str">
            <v>Устройство фундаментов, (Часть-2), м3</v>
          </cell>
        </row>
        <row r="21">
          <cell r="E21" t="str">
            <v>151.6_PND4260</v>
          </cell>
          <cell r="F21" t="str">
            <v>ТХ</v>
          </cell>
          <cell r="G21">
            <v>151.6</v>
          </cell>
          <cell r="H21" t="str">
            <v>Расположение технологического трубопровода, м  (ТХ1)</v>
          </cell>
        </row>
        <row r="22">
          <cell r="E22" t="str">
            <v>151.6_PND4270</v>
          </cell>
          <cell r="F22" t="str">
            <v>ТХ1</v>
          </cell>
          <cell r="G22">
            <v>151.6</v>
          </cell>
          <cell r="H22" t="str">
            <v>Расположение технологического трубопровода, м  (ТХ1)</v>
          </cell>
        </row>
        <row r="23">
          <cell r="E23" t="str">
            <v>151.6_С_АОВ_2000</v>
          </cell>
          <cell r="F23" t="str">
            <v>АОВ</v>
          </cell>
          <cell r="G23">
            <v>151.6</v>
          </cell>
          <cell r="H23" t="str">
            <v>Монтаж металлорукава, м</v>
          </cell>
        </row>
        <row r="24">
          <cell r="E24" t="str">
            <v>151.6_С_АОВ_2010</v>
          </cell>
          <cell r="F24" t="str">
            <v>АОВ</v>
          </cell>
          <cell r="G24">
            <v>151.6</v>
          </cell>
          <cell r="H24" t="str">
            <v>Монтаж кабельного лотка КИП, м</v>
          </cell>
        </row>
        <row r="25">
          <cell r="E25" t="str">
            <v>151.6_С_АОВ_2020</v>
          </cell>
          <cell r="F25" t="str">
            <v>АОВ</v>
          </cell>
          <cell r="G25">
            <v>151.6</v>
          </cell>
          <cell r="H25" t="str">
            <v>Монтаж кабеля КИП, м</v>
          </cell>
        </row>
        <row r="26">
          <cell r="E26" t="str">
            <v>151.6_С_АОВ_2030</v>
          </cell>
          <cell r="F26" t="str">
            <v>АОВ</v>
          </cell>
          <cell r="G26">
            <v>151.6</v>
          </cell>
          <cell r="H26" t="str">
            <v>Расключение кабеля КИП, шт</v>
          </cell>
        </row>
        <row r="27">
          <cell r="E27" t="str">
            <v>151.6_С_АОВ_2040</v>
          </cell>
          <cell r="F27" t="str">
            <v>АОВ</v>
          </cell>
          <cell r="G27">
            <v>151.6</v>
          </cell>
          <cell r="H27" t="str">
            <v>Монтаж приборов и датчиков КИП, шт</v>
          </cell>
        </row>
        <row r="28">
          <cell r="E28" t="str">
            <v>151.6_С_АОВ_2050</v>
          </cell>
          <cell r="F28" t="str">
            <v>АОВ</v>
          </cell>
          <cell r="G28">
            <v>151.6</v>
          </cell>
          <cell r="H28" t="str">
            <v>Монтаж щитового оборудования КИП, шт</v>
          </cell>
        </row>
        <row r="29">
          <cell r="E29" t="str">
            <v>151.6_С_АОВ_2060</v>
          </cell>
          <cell r="F29" t="str">
            <v>АОВ</v>
          </cell>
          <cell r="G29">
            <v>151.6</v>
          </cell>
          <cell r="H29" t="str">
            <v>Монтаж провода заземления, м</v>
          </cell>
        </row>
        <row r="30">
          <cell r="E30" t="str">
            <v>151.6_С_АОВ_2070</v>
          </cell>
          <cell r="F30" t="str">
            <v>АОВ</v>
          </cell>
          <cell r="G30">
            <v>151.6</v>
          </cell>
          <cell r="H30" t="str">
            <v>Индивидуальные испытания приборов КИП, шт</v>
          </cell>
        </row>
        <row r="31">
          <cell r="E31" t="str">
            <v>151.6_С_АОВ_2080</v>
          </cell>
          <cell r="F31" t="str">
            <v>АОВ</v>
          </cell>
          <cell r="G31">
            <v>151.6</v>
          </cell>
          <cell r="H31" t="str">
            <v>Испытание кабельных линий КИПиА, м</v>
          </cell>
        </row>
        <row r="32">
          <cell r="E32" t="str">
            <v>151.6_С_АОВ_2090</v>
          </cell>
          <cell r="F32" t="str">
            <v>АОВ</v>
          </cell>
          <cell r="G32">
            <v>151.6</v>
          </cell>
          <cell r="H32" t="str">
            <v>Тестирование и проверка заземления, м</v>
          </cell>
        </row>
        <row r="33">
          <cell r="E33" t="str">
            <v>151.6_С_АОВ_2100</v>
          </cell>
          <cell r="F33" t="str">
            <v>АОВ</v>
          </cell>
          <cell r="G33">
            <v>151.6</v>
          </cell>
          <cell r="H33" t="str">
            <v>Монтаж МК кабельных полок / стоек, т</v>
          </cell>
        </row>
        <row r="34">
          <cell r="E34" t="str">
            <v>151.6_С_АПТ_2000</v>
          </cell>
          <cell r="F34" t="str">
            <v>АПТ</v>
          </cell>
          <cell r="G34">
            <v>151.6</v>
          </cell>
          <cell r="H34" t="str">
            <v>Монтаж трубных проводок, м</v>
          </cell>
        </row>
        <row r="35">
          <cell r="E35" t="str">
            <v>151.6_С_АПТ_2010</v>
          </cell>
          <cell r="F35" t="str">
            <v>АПТ</v>
          </cell>
          <cell r="G35">
            <v>151.6</v>
          </cell>
          <cell r="H35" t="str">
            <v>Монтаж металлорукава, м</v>
          </cell>
        </row>
        <row r="36">
          <cell r="E36" t="str">
            <v>151.6_С_АПТ_2020</v>
          </cell>
          <cell r="F36" t="str">
            <v>АПТ</v>
          </cell>
          <cell r="G36">
            <v>151.6</v>
          </cell>
          <cell r="H36" t="str">
            <v>Монтаж кабельного лотка КИП, м</v>
          </cell>
        </row>
        <row r="37">
          <cell r="E37" t="str">
            <v>151.6_С_АПТ_2030</v>
          </cell>
          <cell r="F37" t="str">
            <v>АПТ</v>
          </cell>
          <cell r="G37">
            <v>151.6</v>
          </cell>
          <cell r="H37" t="str">
            <v>Монтаж кабеля КИП, м</v>
          </cell>
        </row>
        <row r="38">
          <cell r="E38" t="str">
            <v>151.6_С_АПТ_2040</v>
          </cell>
          <cell r="F38" t="str">
            <v>АПТ</v>
          </cell>
          <cell r="G38">
            <v>151.6</v>
          </cell>
          <cell r="H38" t="str">
            <v>Расключение кабеля КИП, шт</v>
          </cell>
        </row>
        <row r="39">
          <cell r="E39" t="str">
            <v>151.6_С_АПТ_2050</v>
          </cell>
          <cell r="F39" t="str">
            <v>АПТ</v>
          </cell>
          <cell r="G39">
            <v>151.6</v>
          </cell>
          <cell r="H39" t="str">
            <v>Монтаж приборов и датчиков КИП, шт</v>
          </cell>
        </row>
        <row r="40">
          <cell r="E40" t="str">
            <v>151.6_С_АПТ_2060</v>
          </cell>
          <cell r="F40" t="str">
            <v>АПТ</v>
          </cell>
          <cell r="G40">
            <v>151.6</v>
          </cell>
          <cell r="H40" t="str">
            <v>Монтаж щитового оборудования КИП, шт</v>
          </cell>
        </row>
        <row r="41">
          <cell r="E41" t="str">
            <v>151.6_С_АПТ_2070</v>
          </cell>
          <cell r="F41" t="str">
            <v>АПТ</v>
          </cell>
          <cell r="G41">
            <v>151.6</v>
          </cell>
          <cell r="H41" t="str">
            <v>Монтаж приборов СС, шт</v>
          </cell>
        </row>
        <row r="42">
          <cell r="E42" t="str">
            <v>151.6_С_АПТ_2080</v>
          </cell>
          <cell r="F42" t="str">
            <v>АПТ</v>
          </cell>
          <cell r="G42">
            <v>151.6</v>
          </cell>
          <cell r="H42" t="str">
            <v>Монтаж ИБП, шт</v>
          </cell>
        </row>
        <row r="43">
          <cell r="E43" t="str">
            <v>151.6_С_АПТ_2090</v>
          </cell>
          <cell r="F43" t="str">
            <v>АПТ</v>
          </cell>
          <cell r="G43">
            <v>151.6</v>
          </cell>
          <cell r="H43" t="str">
            <v>Монтаж провода заземления, м</v>
          </cell>
        </row>
        <row r="44">
          <cell r="E44" t="str">
            <v>151.6_С_АПТ_2100</v>
          </cell>
          <cell r="F44" t="str">
            <v>АПТ</v>
          </cell>
          <cell r="G44">
            <v>151.6</v>
          </cell>
          <cell r="H44" t="str">
            <v>Индивидуальные испытания приборов КИП, шт</v>
          </cell>
        </row>
        <row r="45">
          <cell r="E45" t="str">
            <v>151.6_С_АПТ_2110</v>
          </cell>
          <cell r="F45" t="str">
            <v>АПТ</v>
          </cell>
          <cell r="G45">
            <v>151.6</v>
          </cell>
          <cell r="H45" t="str">
            <v>Испытание кабельных линий КИПиА, м</v>
          </cell>
        </row>
        <row r="46">
          <cell r="E46" t="str">
            <v>151.6_С_АПТ_2120</v>
          </cell>
          <cell r="F46" t="str">
            <v>АПТ</v>
          </cell>
          <cell r="G46">
            <v>151.6</v>
          </cell>
          <cell r="H46" t="str">
            <v>Тестирование и проверка заземления, м</v>
          </cell>
        </row>
        <row r="47">
          <cell r="E47" t="str">
            <v>151.6_С_АПТ_2130</v>
          </cell>
          <cell r="F47" t="str">
            <v>АПТ</v>
          </cell>
          <cell r="G47">
            <v>151.6</v>
          </cell>
          <cell r="H47" t="str">
            <v>Измерения/тестирование/проверка  электрооборудования (потребители), шт</v>
          </cell>
        </row>
        <row r="48">
          <cell r="E48" t="str">
            <v>151.6_С_АПТ_2140</v>
          </cell>
          <cell r="F48" t="str">
            <v>АПТ</v>
          </cell>
          <cell r="G48">
            <v>151.6</v>
          </cell>
          <cell r="H48" t="str">
            <v>Монтаж МК кабельных полок / стоек, т</v>
          </cell>
        </row>
        <row r="49">
          <cell r="E49" t="str">
            <v>151.6_С_АР_2000</v>
          </cell>
          <cell r="F49" t="str">
            <v>АР</v>
          </cell>
          <cell r="G49">
            <v>151.6</v>
          </cell>
          <cell r="H49" t="str">
            <v>Демонтаж дверных блоков, м2*</v>
          </cell>
        </row>
        <row r="50">
          <cell r="E50" t="str">
            <v>151.6_С_АР_2010</v>
          </cell>
          <cell r="F50" t="str">
            <v>АР</v>
          </cell>
          <cell r="G50">
            <v>151.6</v>
          </cell>
          <cell r="H50" t="str">
            <v>Демонтаж железобетонных конструкций, м3*</v>
          </cell>
        </row>
        <row r="51">
          <cell r="E51" t="str">
            <v>151.6_С_АР_2020</v>
          </cell>
          <cell r="F51" t="str">
            <v>АР</v>
          </cell>
          <cell r="G51">
            <v>151.6</v>
          </cell>
          <cell r="H51" t="str">
            <v>Демонтаж кровельного покрытия, м2*</v>
          </cell>
        </row>
        <row r="52">
          <cell r="E52" t="str">
            <v>151.6_С_АР_2030</v>
          </cell>
          <cell r="F52" t="str">
            <v>АР</v>
          </cell>
          <cell r="G52">
            <v>151.6</v>
          </cell>
          <cell r="H52" t="str">
            <v>Демонтаж металлоконструкций, т*</v>
          </cell>
        </row>
        <row r="53">
          <cell r="E53" t="str">
            <v>151.6_С_АР_2040</v>
          </cell>
          <cell r="F53" t="str">
            <v>АР</v>
          </cell>
          <cell r="G53">
            <v>151.6</v>
          </cell>
          <cell r="H53" t="str">
            <v>Демонтаж бетонного покрытия, м3*</v>
          </cell>
        </row>
        <row r="54">
          <cell r="E54" t="str">
            <v>151.6_С_АР_2050</v>
          </cell>
          <cell r="F54" t="str">
            <v>АР</v>
          </cell>
          <cell r="G54">
            <v>151.6</v>
          </cell>
          <cell r="H54" t="str">
            <v>Демонтаж оконных блоков, м2*</v>
          </cell>
        </row>
        <row r="55">
          <cell r="E55" t="str">
            <v>151.6_С_АР_2060</v>
          </cell>
          <cell r="F55" t="str">
            <v>АР</v>
          </cell>
          <cell r="G55">
            <v>151.6</v>
          </cell>
          <cell r="H55" t="str">
            <v>Устройство фундаментов, м3*</v>
          </cell>
        </row>
        <row r="56">
          <cell r="E56" t="str">
            <v>151.6_С_АР_2070</v>
          </cell>
          <cell r="F56" t="str">
            <v>АР</v>
          </cell>
          <cell r="G56">
            <v>151.6</v>
          </cell>
          <cell r="H56" t="str">
            <v>Устройство подбетонки, м3*</v>
          </cell>
        </row>
        <row r="57">
          <cell r="E57" t="str">
            <v>151.6_С_АР_2080</v>
          </cell>
          <cell r="F57" t="str">
            <v>АР</v>
          </cell>
          <cell r="G57">
            <v>151.6</v>
          </cell>
          <cell r="H57" t="str">
            <v>Монолитный железобетон выше 0, м3*</v>
          </cell>
        </row>
        <row r="58">
          <cell r="E58" t="str">
            <v>151.6_С_АР_2090</v>
          </cell>
          <cell r="F58" t="str">
            <v>АР</v>
          </cell>
          <cell r="G58">
            <v>151.6</v>
          </cell>
          <cell r="H58" t="str">
            <v>Теплоизоляция по строит. конструкциям, м3*</v>
          </cell>
        </row>
        <row r="59">
          <cell r="E59" t="str">
            <v>151.6_С_АР_2100</v>
          </cell>
          <cell r="F59" t="str">
            <v>АР</v>
          </cell>
          <cell r="G59">
            <v>151.6</v>
          </cell>
          <cell r="H59" t="str">
            <v>Монтаж металлоконструкций, т*</v>
          </cell>
        </row>
        <row r="60">
          <cell r="E60" t="str">
            <v>151.6_С_АР_2110</v>
          </cell>
          <cell r="F60" t="str">
            <v>АР</v>
          </cell>
          <cell r="G60">
            <v>151.6</v>
          </cell>
          <cell r="H60" t="str">
            <v>Устройство бетонной стяжки, м3*</v>
          </cell>
        </row>
        <row r="61">
          <cell r="E61" t="str">
            <v>151.6_С_АР_2120</v>
          </cell>
          <cell r="F61" t="str">
            <v>АР</v>
          </cell>
          <cell r="G61">
            <v>151.6</v>
          </cell>
          <cell r="H61" t="str">
            <v>Устройство отсыпки щебнем, м3*</v>
          </cell>
        </row>
        <row r="62">
          <cell r="E62" t="str">
            <v>151.6_С_АР_2130</v>
          </cell>
          <cell r="F62" t="str">
            <v>АР</v>
          </cell>
          <cell r="G62">
            <v>151.6</v>
          </cell>
          <cell r="H62" t="str">
            <v>Устройство водоотводных канав (открытый дренаж), м*</v>
          </cell>
        </row>
        <row r="63">
          <cell r="E63" t="str">
            <v>151.6_С_АР_2140</v>
          </cell>
          <cell r="F63" t="str">
            <v>АР</v>
          </cell>
          <cell r="G63">
            <v>151.6</v>
          </cell>
          <cell r="H63" t="str">
            <v>Устройство кирпичной кладки, м3*</v>
          </cell>
        </row>
        <row r="64">
          <cell r="E64" t="str">
            <v>151.6_С_АР_2150</v>
          </cell>
          <cell r="F64" t="str">
            <v>АР</v>
          </cell>
          <cell r="G64">
            <v>151.6</v>
          </cell>
          <cell r="H64" t="str">
            <v>Оштукатуривание, м2*</v>
          </cell>
        </row>
        <row r="65">
          <cell r="E65" t="str">
            <v>151.6_С_АР_2160</v>
          </cell>
          <cell r="F65" t="str">
            <v>АР</v>
          </cell>
          <cell r="G65">
            <v>151.6</v>
          </cell>
          <cell r="H65" t="str">
            <v>Финишное покрытие стен, м2*</v>
          </cell>
        </row>
        <row r="66">
          <cell r="E66" t="str">
            <v>151.6_С_АР_2170</v>
          </cell>
          <cell r="F66" t="str">
            <v>АР</v>
          </cell>
          <cell r="G66">
            <v>151.6</v>
          </cell>
          <cell r="H66" t="str">
            <v>Фальш пол, м2*</v>
          </cell>
        </row>
        <row r="67">
          <cell r="E67" t="str">
            <v>151.6_С_АР_2180</v>
          </cell>
          <cell r="F67" t="str">
            <v>АР</v>
          </cell>
          <cell r="G67">
            <v>151.6</v>
          </cell>
          <cell r="H67" t="str">
            <v>Финишное покрытие полов, м2*</v>
          </cell>
        </row>
        <row r="68">
          <cell r="E68" t="str">
            <v>151.6_С_АР_2190</v>
          </cell>
          <cell r="F68" t="str">
            <v>АР</v>
          </cell>
          <cell r="G68">
            <v>151.6</v>
          </cell>
          <cell r="H68" t="str">
            <v>Устройство фасада, м2*</v>
          </cell>
        </row>
        <row r="69">
          <cell r="E69" t="str">
            <v>151.6_С_АР_2200</v>
          </cell>
          <cell r="F69" t="str">
            <v>АР</v>
          </cell>
          <cell r="G69">
            <v>151.6</v>
          </cell>
          <cell r="H69" t="str">
            <v>Монтаж сэндвич-панелей, м2*</v>
          </cell>
        </row>
        <row r="70">
          <cell r="E70" t="str">
            <v>151.6_С_АР_2210</v>
          </cell>
          <cell r="F70" t="str">
            <v>АР</v>
          </cell>
          <cell r="G70">
            <v>151.6</v>
          </cell>
          <cell r="H70" t="str">
            <v>Монтаж ворот, м2*</v>
          </cell>
        </row>
        <row r="71">
          <cell r="E71" t="str">
            <v>151.6_С_АР_2220</v>
          </cell>
          <cell r="F71" t="str">
            <v>АР</v>
          </cell>
          <cell r="G71">
            <v>151.6</v>
          </cell>
          <cell r="H71" t="str">
            <v>Монтаж дверей, м2*</v>
          </cell>
        </row>
        <row r="72">
          <cell r="E72" t="str">
            <v>151.6_С_АР_2230</v>
          </cell>
          <cell r="F72" t="str">
            <v>АР</v>
          </cell>
          <cell r="G72">
            <v>151.6</v>
          </cell>
          <cell r="H72" t="str">
            <v>Монтаж окон, м2*</v>
          </cell>
        </row>
        <row r="73">
          <cell r="E73" t="str">
            <v>151.6_С_АР_2240</v>
          </cell>
          <cell r="F73" t="str">
            <v>АР</v>
          </cell>
          <cell r="G73">
            <v>151.6</v>
          </cell>
          <cell r="H73" t="str">
            <v>Установка вент. решеток, шт*</v>
          </cell>
        </row>
        <row r="74">
          <cell r="E74" t="str">
            <v>151.6_С_АР_2250</v>
          </cell>
          <cell r="F74" t="str">
            <v>АР</v>
          </cell>
          <cell r="G74">
            <v>151.6</v>
          </cell>
          <cell r="H74" t="str">
            <v>Монтаж кровельного листа, м2*</v>
          </cell>
        </row>
        <row r="75">
          <cell r="E75" t="str">
            <v>151.6_С_АР_2260</v>
          </cell>
          <cell r="F75" t="str">
            <v>АР</v>
          </cell>
          <cell r="G75">
            <v>151.6</v>
          </cell>
          <cell r="H75" t="str">
            <v>Армирование, т*</v>
          </cell>
        </row>
        <row r="76">
          <cell r="E76" t="str">
            <v>151.6_С_АТХ2_2000</v>
          </cell>
          <cell r="F76" t="str">
            <v>АТХ2</v>
          </cell>
          <cell r="G76">
            <v>151.6</v>
          </cell>
          <cell r="H76" t="str">
            <v>Монтаж трубных проводок, м</v>
          </cell>
        </row>
        <row r="77">
          <cell r="E77" t="str">
            <v>151.6_С_АТХ2_2010</v>
          </cell>
          <cell r="F77" t="str">
            <v>АТХ2</v>
          </cell>
          <cell r="G77">
            <v>151.6</v>
          </cell>
          <cell r="H77" t="str">
            <v>Монтаж ЗРА (кран шаровой), шт</v>
          </cell>
        </row>
        <row r="78">
          <cell r="E78" t="str">
            <v>151.6_С_АТХ2_2020</v>
          </cell>
          <cell r="F78" t="str">
            <v>АТХ2</v>
          </cell>
          <cell r="G78">
            <v>151.6</v>
          </cell>
          <cell r="H78" t="str">
            <v>Монтаж приборов и датчиков КИП, шт</v>
          </cell>
        </row>
        <row r="79">
          <cell r="E79" t="str">
            <v>151.6_С_АТХ2_2030</v>
          </cell>
          <cell r="F79" t="str">
            <v>АТХ2</v>
          </cell>
          <cell r="G79">
            <v>151.6</v>
          </cell>
          <cell r="H79" t="str">
            <v>Индивидуальные испытания приборов КИП, шт</v>
          </cell>
        </row>
        <row r="80">
          <cell r="E80" t="str">
            <v>151.6_С_АТХ2_2040</v>
          </cell>
          <cell r="F80" t="str">
            <v>АТХ2</v>
          </cell>
          <cell r="G80">
            <v>151.6</v>
          </cell>
          <cell r="H80" t="str">
            <v>Монтаж МК кабельных полок / стоек, т</v>
          </cell>
        </row>
        <row r="81">
          <cell r="E81" t="str">
            <v>151.6_С_АТХ_2000</v>
          </cell>
          <cell r="F81" t="str">
            <v>АТХ</v>
          </cell>
          <cell r="G81">
            <v>151.6</v>
          </cell>
          <cell r="H81" t="str">
            <v>Монтаж МК кабельных полок / стоек, т</v>
          </cell>
        </row>
        <row r="82">
          <cell r="E82" t="str">
            <v>151.6_С_АТХ_2010</v>
          </cell>
          <cell r="F82" t="str">
            <v>АТХ</v>
          </cell>
          <cell r="G82">
            <v>151.6</v>
          </cell>
          <cell r="H82" t="str">
            <v>Монтаж трубных проводок, м</v>
          </cell>
        </row>
        <row r="83">
          <cell r="E83" t="str">
            <v>151.6_С_АТХ_2020</v>
          </cell>
          <cell r="F83" t="str">
            <v>АТХ</v>
          </cell>
          <cell r="G83">
            <v>151.6</v>
          </cell>
          <cell r="H83" t="str">
            <v>Монтаж металлорукава, м</v>
          </cell>
        </row>
        <row r="84">
          <cell r="E84" t="str">
            <v>151.6_С_АТХ_2030</v>
          </cell>
          <cell r="F84" t="str">
            <v>АТХ</v>
          </cell>
          <cell r="G84">
            <v>151.6</v>
          </cell>
          <cell r="H84" t="str">
            <v>Монтаж кабельного лотка КИП, м</v>
          </cell>
        </row>
        <row r="85">
          <cell r="E85" t="str">
            <v>151.6_С_АТХ_2040</v>
          </cell>
          <cell r="F85" t="str">
            <v>АТХ</v>
          </cell>
          <cell r="G85">
            <v>151.6</v>
          </cell>
          <cell r="H85" t="str">
            <v>Монтаж кабеля КИП, м</v>
          </cell>
        </row>
        <row r="86">
          <cell r="E86" t="str">
            <v>151.6_С_АТХ_2050</v>
          </cell>
          <cell r="F86" t="str">
            <v>АТХ</v>
          </cell>
          <cell r="G86">
            <v>151.6</v>
          </cell>
          <cell r="H86" t="str">
            <v>Расключение кабеля КИП, шт</v>
          </cell>
        </row>
        <row r="87">
          <cell r="E87" t="str">
            <v>151.6_С_АТХ_2060</v>
          </cell>
          <cell r="F87" t="str">
            <v>АТХ</v>
          </cell>
          <cell r="G87">
            <v>151.6</v>
          </cell>
          <cell r="H87" t="str">
            <v>Монтаж импульсных трубок (Трубки КИП), м</v>
          </cell>
        </row>
        <row r="88">
          <cell r="E88" t="str">
            <v>151.6_С_АТХ_2070</v>
          </cell>
          <cell r="F88" t="str">
            <v>АТХ</v>
          </cell>
          <cell r="G88">
            <v>151.6</v>
          </cell>
          <cell r="H88" t="str">
            <v>Монтаж ЗРА (кран шаровой), шт</v>
          </cell>
        </row>
        <row r="89">
          <cell r="E89" t="str">
            <v>151.6_С_АТХ_2080</v>
          </cell>
          <cell r="F89" t="str">
            <v>АТХ</v>
          </cell>
          <cell r="G89">
            <v>151.6</v>
          </cell>
          <cell r="H89" t="str">
            <v>Монтаж приборов и датчиков КИП, шт</v>
          </cell>
        </row>
        <row r="90">
          <cell r="E90" t="str">
            <v>151.6_С_АТХ_2090</v>
          </cell>
          <cell r="F90" t="str">
            <v>АТХ</v>
          </cell>
          <cell r="G90">
            <v>151.6</v>
          </cell>
          <cell r="H90" t="str">
            <v>Монтаж провода заземления, м</v>
          </cell>
        </row>
        <row r="91">
          <cell r="E91" t="str">
            <v>151.6_С_АТХ_2100</v>
          </cell>
          <cell r="F91" t="str">
            <v>АТХ</v>
          </cell>
          <cell r="G91">
            <v>151.6</v>
          </cell>
          <cell r="H91" t="str">
            <v>Индивидуальные испытания приборов КИП, шт</v>
          </cell>
        </row>
        <row r="92">
          <cell r="E92" t="str">
            <v>151.6_С_АТХ_2110</v>
          </cell>
          <cell r="F92" t="str">
            <v>АТХ</v>
          </cell>
          <cell r="G92">
            <v>151.6</v>
          </cell>
          <cell r="H92" t="str">
            <v>Испытание кабельных линий КИПиА, м</v>
          </cell>
        </row>
        <row r="93">
          <cell r="E93" t="str">
            <v>151.6_С_АТХ_2120</v>
          </cell>
          <cell r="F93" t="str">
            <v>АТХ</v>
          </cell>
          <cell r="G93">
            <v>151.6</v>
          </cell>
          <cell r="H93" t="str">
            <v>Тестирование и проверка заземления, м</v>
          </cell>
        </row>
        <row r="94">
          <cell r="E94" t="str">
            <v>151.6_С_АТХ_2130</v>
          </cell>
          <cell r="F94" t="str">
            <v>АТХ</v>
          </cell>
          <cell r="G94">
            <v>151.6</v>
          </cell>
          <cell r="H94" t="str">
            <v>Монтаж ЗРА (регулирующая арматура), шт</v>
          </cell>
        </row>
        <row r="95">
          <cell r="E95" t="str">
            <v>151.6_С_ВК_2000</v>
          </cell>
          <cell r="F95" t="str">
            <v>ВК</v>
          </cell>
          <cell r="G95">
            <v>151.6</v>
          </cell>
          <cell r="H95" t="str">
            <v>Монтаж полимерного трубопровода, м</v>
          </cell>
        </row>
        <row r="96">
          <cell r="E96" t="str">
            <v>151.6_С_ВК_2010</v>
          </cell>
          <cell r="F96" t="str">
            <v>ВК</v>
          </cell>
          <cell r="G96">
            <v>151.6</v>
          </cell>
          <cell r="H96" t="str">
            <v>Монтаж стальных трубопроводов сетей НВК, м</v>
          </cell>
        </row>
        <row r="97">
          <cell r="E97" t="str">
            <v>151.6_С_ВК_2020</v>
          </cell>
          <cell r="F97" t="str">
            <v>ВК</v>
          </cell>
          <cell r="G97">
            <v>151.6</v>
          </cell>
          <cell r="H97" t="str">
            <v>Монтаж трубопровода ВК, м</v>
          </cell>
        </row>
        <row r="98">
          <cell r="E98" t="str">
            <v>151.6_С_ВК_2030</v>
          </cell>
          <cell r="F98" t="str">
            <v>ВК</v>
          </cell>
          <cell r="G98">
            <v>151.6</v>
          </cell>
          <cell r="H98" t="str">
            <v>Монтаж ЗРА, шт</v>
          </cell>
        </row>
        <row r="99">
          <cell r="E99" t="str">
            <v>151.6_С_ВК_2040</v>
          </cell>
          <cell r="F99" t="str">
            <v>ВК</v>
          </cell>
          <cell r="G99">
            <v>151.6</v>
          </cell>
          <cell r="H99" t="str">
            <v>Монтаж сантех. оборудования, шт</v>
          </cell>
        </row>
        <row r="100">
          <cell r="E100" t="str">
            <v>151.6_С_ВК_2050</v>
          </cell>
          <cell r="F100" t="str">
            <v>ВК</v>
          </cell>
          <cell r="G100">
            <v>151.6</v>
          </cell>
          <cell r="H100" t="str">
            <v>Испытания на прочность и плотность, м</v>
          </cell>
        </row>
        <row r="101">
          <cell r="E101" t="str">
            <v>151.6_С_КЖ1_2000</v>
          </cell>
          <cell r="F101" t="str">
            <v>КЖ1</v>
          </cell>
          <cell r="G101">
            <v>151.6</v>
          </cell>
          <cell r="H101" t="str">
            <v>Разработка грунта, м3*</v>
          </cell>
        </row>
        <row r="102">
          <cell r="E102" t="str">
            <v>151.6_С_КЖ1_2010</v>
          </cell>
          <cell r="F102" t="str">
            <v>КЖ1</v>
          </cell>
          <cell r="G102">
            <v>151.6</v>
          </cell>
          <cell r="H102" t="str">
            <v>Обратная засыпка, м3</v>
          </cell>
        </row>
        <row r="103">
          <cell r="E103" t="str">
            <v>151.6_С_КЖ1_2020</v>
          </cell>
          <cell r="F103" t="str">
            <v>КЖ1</v>
          </cell>
          <cell r="G103">
            <v>151.6</v>
          </cell>
          <cell r="H103" t="str">
            <v>Устройство фундаментов, м3</v>
          </cell>
        </row>
        <row r="104">
          <cell r="E104" t="str">
            <v>151.6_С_КЖ1_2030</v>
          </cell>
          <cell r="F104" t="str">
            <v>КЖ1</v>
          </cell>
          <cell r="G104">
            <v>151.6</v>
          </cell>
          <cell r="H104" t="str">
            <v>Устройство подбетонки, м3</v>
          </cell>
        </row>
        <row r="105">
          <cell r="E105" t="str">
            <v>151.6_С_КЖ1_2040</v>
          </cell>
          <cell r="F105" t="str">
            <v>КЖ1</v>
          </cell>
          <cell r="G105">
            <v>151.6</v>
          </cell>
          <cell r="H105" t="str">
            <v>Монтаж кровельного листа, м2*</v>
          </cell>
        </row>
        <row r="106">
          <cell r="E106" t="str">
            <v>151.6_С_КЖ1_2050</v>
          </cell>
          <cell r="F106" t="str">
            <v>КЖ1</v>
          </cell>
          <cell r="G106">
            <v>151.6</v>
          </cell>
          <cell r="H106" t="str">
            <v>Армирование, т</v>
          </cell>
        </row>
        <row r="107">
          <cell r="E107" t="str">
            <v>151.6_С_КЖ2_2000</v>
          </cell>
          <cell r="F107" t="str">
            <v>КЖ2</v>
          </cell>
          <cell r="G107">
            <v>151.6</v>
          </cell>
          <cell r="H107" t="str">
            <v>Разработка грунта, м3</v>
          </cell>
        </row>
        <row r="108">
          <cell r="E108" t="str">
            <v>151.6_С_КЖ2_2010</v>
          </cell>
          <cell r="F108" t="str">
            <v>КЖ2</v>
          </cell>
          <cell r="G108">
            <v>151.6</v>
          </cell>
          <cell r="H108" t="str">
            <v>Устройство отсыпки песком (насыпи), м3</v>
          </cell>
        </row>
        <row r="109">
          <cell r="E109" t="str">
            <v>151.6_С_КЖ2_2020</v>
          </cell>
          <cell r="F109" t="str">
            <v>КЖ2</v>
          </cell>
          <cell r="G109">
            <v>151.6</v>
          </cell>
          <cell r="H109" t="str">
            <v>Обратная засыпка, м3</v>
          </cell>
        </row>
        <row r="110">
          <cell r="E110" t="str">
            <v>151.6_С_КЖ2_2030</v>
          </cell>
          <cell r="F110" t="str">
            <v>КЖ2</v>
          </cell>
          <cell r="G110">
            <v>151.6</v>
          </cell>
          <cell r="H110" t="str">
            <v>Устройство фундаментов, м3</v>
          </cell>
        </row>
        <row r="111">
          <cell r="E111" t="str">
            <v>151.6_С_КЖ2_2040</v>
          </cell>
          <cell r="F111" t="str">
            <v>КЖ2</v>
          </cell>
          <cell r="G111">
            <v>151.6</v>
          </cell>
          <cell r="H111" t="str">
            <v>Устройство подбетонки, м3</v>
          </cell>
        </row>
        <row r="112">
          <cell r="E112" t="str">
            <v>151.6_С_КЖ2_2050</v>
          </cell>
          <cell r="F112" t="str">
            <v>КЖ2</v>
          </cell>
          <cell r="G112">
            <v>151.6</v>
          </cell>
          <cell r="H112" t="str">
            <v>Устройство бетонной стяжки, м3</v>
          </cell>
        </row>
        <row r="113">
          <cell r="E113" t="str">
            <v>151.6_С_КЖ2_2060</v>
          </cell>
          <cell r="F113" t="str">
            <v>КЖ2</v>
          </cell>
          <cell r="G113">
            <v>151.6</v>
          </cell>
          <cell r="H113" t="str">
            <v>Армирование, т</v>
          </cell>
        </row>
        <row r="114">
          <cell r="E114" t="str">
            <v>151.6_С_КЖ2_2080</v>
          </cell>
          <cell r="F114" t="str">
            <v>КЖ2</v>
          </cell>
          <cell r="G114">
            <v>151.6</v>
          </cell>
          <cell r="H114" t="str">
            <v>Монтаж металлоконструкций, т</v>
          </cell>
        </row>
        <row r="115">
          <cell r="E115" t="str">
            <v>151.6_С_КЖ_2000</v>
          </cell>
          <cell r="F115" t="str">
            <v>КЖ</v>
          </cell>
          <cell r="G115">
            <v>151.6</v>
          </cell>
          <cell r="H115" t="str">
            <v>Демонтаж железобетонных конструкций, м3</v>
          </cell>
        </row>
        <row r="116">
          <cell r="E116" t="str">
            <v>151.6_С_КЖ_2010</v>
          </cell>
          <cell r="F116" t="str">
            <v>КЖ</v>
          </cell>
          <cell r="G116">
            <v>151.6</v>
          </cell>
          <cell r="H116" t="str">
            <v>Разработка грунта, м3*</v>
          </cell>
        </row>
        <row r="117">
          <cell r="E117" t="str">
            <v>151.6_С_КЖ_2020</v>
          </cell>
          <cell r="F117" t="str">
            <v>КЖ</v>
          </cell>
          <cell r="G117">
            <v>151.6</v>
          </cell>
          <cell r="H117" t="str">
            <v>Обратная засыпка, м3*</v>
          </cell>
        </row>
        <row r="118">
          <cell r="E118" t="str">
            <v>151.6_С_КМ1_2000</v>
          </cell>
          <cell r="F118" t="str">
            <v>КМ1</v>
          </cell>
          <cell r="G118">
            <v>151.6</v>
          </cell>
          <cell r="H118" t="str">
            <v>Монтаж металлоконструкций, т</v>
          </cell>
        </row>
        <row r="119">
          <cell r="E119" t="str">
            <v>151.6_С_КМ1_2010</v>
          </cell>
          <cell r="F119" t="str">
            <v>КМ1</v>
          </cell>
          <cell r="G119">
            <v>151.6</v>
          </cell>
          <cell r="H119" t="str">
            <v>Огнезащита, м2</v>
          </cell>
        </row>
        <row r="120">
          <cell r="E120" t="str">
            <v>151.6_С_КМ1_2020</v>
          </cell>
          <cell r="F120" t="str">
            <v>КМ1</v>
          </cell>
          <cell r="G120">
            <v>151.6</v>
          </cell>
          <cell r="H120" t="str">
            <v>Окрасочные работы и АКЗ, м2</v>
          </cell>
        </row>
        <row r="121">
          <cell r="E121" t="str">
            <v>151.6_С_КМ2_2000</v>
          </cell>
          <cell r="F121" t="str">
            <v>КМ2</v>
          </cell>
          <cell r="G121">
            <v>151.6</v>
          </cell>
          <cell r="H121" t="str">
            <v>Монтаж металлоконструкций, т</v>
          </cell>
        </row>
        <row r="122">
          <cell r="E122" t="str">
            <v>151.6_С_КМ2_2010</v>
          </cell>
          <cell r="F122" t="str">
            <v>КМ2</v>
          </cell>
          <cell r="G122">
            <v>151.6</v>
          </cell>
          <cell r="H122" t="str">
            <v>Монтаж вторичных МК (решетчатый настил), м2</v>
          </cell>
        </row>
        <row r="123">
          <cell r="E123" t="str">
            <v>151.6_С_КМ2_2020</v>
          </cell>
          <cell r="F123" t="str">
            <v>КМ2</v>
          </cell>
          <cell r="G123">
            <v>151.6</v>
          </cell>
          <cell r="H123" t="str">
            <v>Огнезащита, м2</v>
          </cell>
        </row>
        <row r="124">
          <cell r="E124" t="str">
            <v>151.6_С_КМ2_2030</v>
          </cell>
          <cell r="F124" t="str">
            <v>КМ2</v>
          </cell>
          <cell r="G124">
            <v>151.6</v>
          </cell>
          <cell r="H124" t="str">
            <v>Окрасочные работы и АКЗ, м2</v>
          </cell>
        </row>
        <row r="125">
          <cell r="E125" t="str">
            <v>151.6_С_КМ3_2000</v>
          </cell>
          <cell r="F125" t="str">
            <v>КМ3</v>
          </cell>
          <cell r="G125">
            <v>151.6</v>
          </cell>
          <cell r="H125" t="str">
            <v>Демонтаж железобетонных конструкций, м3</v>
          </cell>
        </row>
        <row r="126">
          <cell r="E126" t="str">
            <v>151.6_С_КМ3_2010</v>
          </cell>
          <cell r="F126" t="str">
            <v>КМ3</v>
          </cell>
          <cell r="G126">
            <v>151.6</v>
          </cell>
          <cell r="H126" t="str">
            <v>Монтаж металлоконструкций, т</v>
          </cell>
        </row>
        <row r="127">
          <cell r="E127" t="str">
            <v>151.6_С_КМ3_2020</v>
          </cell>
          <cell r="F127" t="str">
            <v>КМ3</v>
          </cell>
          <cell r="G127">
            <v>151.6</v>
          </cell>
          <cell r="H127" t="str">
            <v>Окрасочные работы и АКЗ, м2</v>
          </cell>
        </row>
        <row r="128">
          <cell r="E128" t="str">
            <v>151.6_С_ОВ_2000</v>
          </cell>
          <cell r="F128" t="str">
            <v>ОВ</v>
          </cell>
          <cell r="G128">
            <v>151.6</v>
          </cell>
          <cell r="H128" t="str">
            <v>Демонтаж трубопроводов, т</v>
          </cell>
        </row>
        <row r="129">
          <cell r="E129" t="str">
            <v>151.6_С_ОВ_2010</v>
          </cell>
          <cell r="F129" t="str">
            <v>ОВ</v>
          </cell>
          <cell r="G129">
            <v>151.6</v>
          </cell>
          <cell r="H129" t="str">
            <v>Монтаж металлоконструкций, т</v>
          </cell>
        </row>
        <row r="130">
          <cell r="E130" t="str">
            <v>151.6_С_ОВ_2020</v>
          </cell>
          <cell r="F130" t="str">
            <v>ОВ</v>
          </cell>
          <cell r="G130">
            <v>151.6</v>
          </cell>
          <cell r="H130" t="str">
            <v>Монтаж полимерного трубопровода, м</v>
          </cell>
        </row>
        <row r="131">
          <cell r="E131" t="str">
            <v>151.6_С_ОВ_2030</v>
          </cell>
          <cell r="F131" t="str">
            <v>ОВ</v>
          </cell>
          <cell r="G131">
            <v>151.6</v>
          </cell>
          <cell r="H131" t="str">
            <v>Монтаж трубопровода ОВ, м</v>
          </cell>
        </row>
        <row r="132">
          <cell r="E132" t="str">
            <v>151.6_С_ОВ_2040</v>
          </cell>
          <cell r="F132" t="str">
            <v>ОВ</v>
          </cell>
          <cell r="G132">
            <v>151.6</v>
          </cell>
          <cell r="H132" t="str">
            <v>Монтаж трубопровода ОВ, м</v>
          </cell>
        </row>
        <row r="133">
          <cell r="E133" t="str">
            <v>151.6_С_ОВ_2050</v>
          </cell>
          <cell r="F133" t="str">
            <v>ОВ</v>
          </cell>
          <cell r="G133">
            <v>151.6</v>
          </cell>
          <cell r="H133" t="str">
            <v>Монтаж оборудования вентиляции, шт</v>
          </cell>
        </row>
        <row r="134">
          <cell r="E134" t="str">
            <v>151.6_С_ОВ_2060</v>
          </cell>
          <cell r="F134" t="str">
            <v>ОВ</v>
          </cell>
          <cell r="G134">
            <v>151.6</v>
          </cell>
          <cell r="H134" t="str">
            <v>Монтаж оборудования отопления, шт</v>
          </cell>
        </row>
        <row r="135">
          <cell r="E135" t="str">
            <v>151.6_С_ОВ_2070</v>
          </cell>
          <cell r="F135" t="str">
            <v>ОВ</v>
          </cell>
          <cell r="G135">
            <v>151.6</v>
          </cell>
          <cell r="H135" t="str">
            <v>Монтаж оборудования кондиционирования, шт</v>
          </cell>
        </row>
        <row r="136">
          <cell r="E136" t="str">
            <v>151.6_С_ОВ_2080</v>
          </cell>
          <cell r="F136" t="str">
            <v>ОВ</v>
          </cell>
          <cell r="G136">
            <v>151.6</v>
          </cell>
          <cell r="H136" t="str">
            <v>Монтаж воздуховодов, м2</v>
          </cell>
        </row>
        <row r="137">
          <cell r="E137" t="str">
            <v>151.6_С_ОВ_2090</v>
          </cell>
          <cell r="F137" t="str">
            <v>ОВ</v>
          </cell>
          <cell r="G137">
            <v>151.6</v>
          </cell>
          <cell r="H137" t="str">
            <v>Изоляция трубопроводов, м2</v>
          </cell>
        </row>
        <row r="138">
          <cell r="E138" t="str">
            <v>151.6_С_ОВ_2100</v>
          </cell>
          <cell r="F138" t="str">
            <v>ОВ</v>
          </cell>
          <cell r="G138">
            <v>151.6</v>
          </cell>
          <cell r="H138" t="str">
            <v>Изоляция воздуховодов, м2</v>
          </cell>
        </row>
        <row r="139">
          <cell r="E139" t="str">
            <v>151.6_С_ОВ_2110</v>
          </cell>
          <cell r="F139" t="str">
            <v>ОВ</v>
          </cell>
          <cell r="G139">
            <v>151.6</v>
          </cell>
          <cell r="H139" t="str">
            <v>Монтаж приборов и датчиков КИП, шт</v>
          </cell>
        </row>
        <row r="140">
          <cell r="E140" t="str">
            <v>151.6_С_ОВ_2120</v>
          </cell>
          <cell r="F140" t="str">
            <v>ОВ</v>
          </cell>
          <cell r="G140">
            <v>151.6</v>
          </cell>
          <cell r="H140" t="str">
            <v>Монтаж ЗРА, шт</v>
          </cell>
        </row>
        <row r="141">
          <cell r="E141" t="str">
            <v>151.6_С_ОВ_2130</v>
          </cell>
          <cell r="F141" t="str">
            <v>ОВ</v>
          </cell>
          <cell r="G141">
            <v>151.6</v>
          </cell>
          <cell r="H141" t="str">
            <v>Индивидуальные испытания приборов КИП, шт</v>
          </cell>
        </row>
        <row r="142">
          <cell r="E142" t="str">
            <v>151.6_С_ОВ_2140</v>
          </cell>
          <cell r="F142" t="str">
            <v>ОВ</v>
          </cell>
          <cell r="G142">
            <v>151.6</v>
          </cell>
          <cell r="H142" t="str">
            <v>Окрасочные работы и АКЗ, м2</v>
          </cell>
        </row>
        <row r="143">
          <cell r="E143" t="str">
            <v>151.6_С_ОВ_2150</v>
          </cell>
          <cell r="F143" t="str">
            <v>ОВ</v>
          </cell>
          <cell r="G143">
            <v>151.6</v>
          </cell>
          <cell r="H143" t="str">
            <v>Испытания на прочность и плотность, м</v>
          </cell>
        </row>
        <row r="144">
          <cell r="E144" t="str">
            <v>151.6_С_ПТ_2000</v>
          </cell>
          <cell r="F144" t="str">
            <v>ПТ</v>
          </cell>
          <cell r="G144">
            <v>151.6</v>
          </cell>
          <cell r="H144" t="str">
            <v>Демонтаж трубопроводов, т</v>
          </cell>
        </row>
        <row r="145">
          <cell r="E145" t="str">
            <v>151.6_С_ПТ_2010</v>
          </cell>
          <cell r="F145" t="str">
            <v>ПТ</v>
          </cell>
          <cell r="G145">
            <v>151.6</v>
          </cell>
          <cell r="H145" t="str">
            <v>Монтаж внутреннего трубопровода пожаротушения, м</v>
          </cell>
        </row>
        <row r="146">
          <cell r="E146" t="str">
            <v>151.6_С_ПТ_2020</v>
          </cell>
          <cell r="F146" t="str">
            <v>ПТ</v>
          </cell>
          <cell r="G146">
            <v>151.6</v>
          </cell>
          <cell r="H146" t="str">
            <v>Монтаж стальных трубопроводов сетей НВК, м</v>
          </cell>
        </row>
        <row r="147">
          <cell r="E147" t="str">
            <v>151.6_С_ПТ_2030</v>
          </cell>
          <cell r="F147" t="str">
            <v>ПТ</v>
          </cell>
          <cell r="G147">
            <v>151.6</v>
          </cell>
          <cell r="H147" t="str">
            <v>Монтаж ЗРА, шт</v>
          </cell>
        </row>
        <row r="148">
          <cell r="E148" t="str">
            <v>151.6_С_ПТ_2040</v>
          </cell>
          <cell r="F148" t="str">
            <v>ПТ</v>
          </cell>
          <cell r="G148">
            <v>151.6</v>
          </cell>
          <cell r="H148" t="str">
            <v>Монтаж приборов пожаротушения, шт</v>
          </cell>
        </row>
        <row r="149">
          <cell r="E149" t="str">
            <v>151.6_С_ПТ_2050</v>
          </cell>
          <cell r="F149" t="str">
            <v>ПТ</v>
          </cell>
          <cell r="G149">
            <v>151.6</v>
          </cell>
          <cell r="H149" t="str">
            <v>Монтаж опор трубопровода, кг</v>
          </cell>
        </row>
        <row r="150">
          <cell r="E150" t="str">
            <v>151.6_С_ПТ_2060</v>
          </cell>
          <cell r="F150" t="str">
            <v>ПТ</v>
          </cell>
          <cell r="G150">
            <v>151.6</v>
          </cell>
          <cell r="H150" t="str">
            <v>Изготовление металлоконструкций, т</v>
          </cell>
        </row>
        <row r="151">
          <cell r="E151" t="str">
            <v>151.6_С_ПТ_2070</v>
          </cell>
          <cell r="F151" t="str">
            <v>ПТ</v>
          </cell>
          <cell r="G151">
            <v>151.6</v>
          </cell>
          <cell r="H151" t="str">
            <v>Проведение испытаний трубопроводов после обратной сборки, м</v>
          </cell>
        </row>
        <row r="152">
          <cell r="E152" t="str">
            <v>151.6_С_ПТ_2080</v>
          </cell>
          <cell r="F152" t="str">
            <v>ПТ</v>
          </cell>
          <cell r="G152">
            <v>151.6</v>
          </cell>
          <cell r="H152" t="str">
            <v>Испытания на прочность и плотность, м</v>
          </cell>
        </row>
        <row r="153">
          <cell r="E153" t="str">
            <v>151.6_С_ПТ_2090</v>
          </cell>
          <cell r="F153" t="str">
            <v>ПТ</v>
          </cell>
          <cell r="G153">
            <v>151.6</v>
          </cell>
          <cell r="H153" t="str">
            <v>Сдача на конструктив, м</v>
          </cell>
        </row>
        <row r="154">
          <cell r="E154" t="str">
            <v>151.6_С_ПТ_2100</v>
          </cell>
          <cell r="F154" t="str">
            <v>ПТ</v>
          </cell>
          <cell r="G154">
            <v>151.6</v>
          </cell>
          <cell r="H154" t="str">
            <v>Обратная сборка, м</v>
          </cell>
        </row>
        <row r="155">
          <cell r="E155" t="str">
            <v>151.6_С_ПТ_2110</v>
          </cell>
          <cell r="F155" t="str">
            <v>ПТ</v>
          </cell>
          <cell r="G155">
            <v>151.6</v>
          </cell>
          <cell r="H155" t="str">
            <v>Окрасочные работы (ПТ), м2</v>
          </cell>
        </row>
        <row r="156">
          <cell r="E156" t="str">
            <v>151.6_С_СС_2000</v>
          </cell>
          <cell r="F156" t="str">
            <v>СС</v>
          </cell>
          <cell r="G156">
            <v>151.6</v>
          </cell>
          <cell r="H156" t="str">
            <v>Монтаж трубных проводок, м</v>
          </cell>
        </row>
        <row r="157">
          <cell r="E157" t="str">
            <v>151.6_С_СС_2010</v>
          </cell>
          <cell r="F157" t="str">
            <v>СС</v>
          </cell>
          <cell r="G157">
            <v>151.6</v>
          </cell>
          <cell r="H157" t="str">
            <v>Монтаж металлорукава, м</v>
          </cell>
        </row>
        <row r="158">
          <cell r="E158" t="str">
            <v>151.6_С_СС_2020</v>
          </cell>
          <cell r="F158" t="str">
            <v>СС</v>
          </cell>
          <cell r="G158">
            <v>151.6</v>
          </cell>
          <cell r="H158" t="str">
            <v>Монтаж кабельного лотка КИП, м</v>
          </cell>
        </row>
        <row r="159">
          <cell r="E159" t="str">
            <v>151.6_С_СС_2030</v>
          </cell>
          <cell r="F159" t="str">
            <v>СС</v>
          </cell>
          <cell r="G159">
            <v>151.6</v>
          </cell>
          <cell r="H159" t="str">
            <v>Монтаж кабеля КИП, м</v>
          </cell>
        </row>
        <row r="160">
          <cell r="E160" t="str">
            <v>151.6_С_СС_2040</v>
          </cell>
          <cell r="F160" t="str">
            <v>СС</v>
          </cell>
          <cell r="G160">
            <v>151.6</v>
          </cell>
          <cell r="H160" t="str">
            <v>Монтаж приборов и датчиков КИП, шт</v>
          </cell>
        </row>
        <row r="161">
          <cell r="E161" t="str">
            <v>151.6_С_СС_2050</v>
          </cell>
          <cell r="F161" t="str">
            <v>СС</v>
          </cell>
          <cell r="G161">
            <v>151.6</v>
          </cell>
          <cell r="H161" t="str">
            <v>Монтаж щитового оборудования КИП, шт</v>
          </cell>
        </row>
        <row r="162">
          <cell r="E162" t="str">
            <v>151.6_С_СС_2060</v>
          </cell>
          <cell r="F162" t="str">
            <v>СС</v>
          </cell>
          <cell r="G162">
            <v>151.6</v>
          </cell>
          <cell r="H162" t="str">
            <v>Монтаж приборов СС, шт</v>
          </cell>
        </row>
        <row r="163">
          <cell r="E163" t="str">
            <v>151.6_С_СС_2070</v>
          </cell>
          <cell r="F163" t="str">
            <v>СС</v>
          </cell>
          <cell r="G163">
            <v>151.6</v>
          </cell>
          <cell r="H163" t="str">
            <v>Монтаж провода заземления, м</v>
          </cell>
        </row>
        <row r="164">
          <cell r="E164" t="str">
            <v>151.6_С_СС_2080</v>
          </cell>
          <cell r="F164" t="str">
            <v>СС</v>
          </cell>
          <cell r="G164">
            <v>151.6</v>
          </cell>
          <cell r="H164" t="str">
            <v>Индивидуальные испытания приборов КИП, шт</v>
          </cell>
        </row>
        <row r="165">
          <cell r="E165" t="str">
            <v>151.6_С_СС_2090</v>
          </cell>
          <cell r="F165" t="str">
            <v>СС</v>
          </cell>
          <cell r="G165">
            <v>151.6</v>
          </cell>
          <cell r="H165" t="str">
            <v>Испытание кабельных линий КИПиА, м</v>
          </cell>
        </row>
        <row r="166">
          <cell r="E166" t="str">
            <v>151.6_С_СС_2100</v>
          </cell>
          <cell r="F166" t="str">
            <v>СС</v>
          </cell>
          <cell r="G166">
            <v>151.6</v>
          </cell>
          <cell r="H166" t="str">
            <v>Тестирование и проверка заземления, м</v>
          </cell>
        </row>
        <row r="167">
          <cell r="E167" t="str">
            <v>151.6_С_СС_2110</v>
          </cell>
          <cell r="F167" t="str">
            <v>СС</v>
          </cell>
          <cell r="G167">
            <v>151.6</v>
          </cell>
          <cell r="H167" t="str">
            <v>Монтаж МК кабельных полок / стоек, т</v>
          </cell>
        </row>
        <row r="168">
          <cell r="E168" t="str">
            <v>151.6_С_СС_2120</v>
          </cell>
          <cell r="F168" t="str">
            <v>СС</v>
          </cell>
          <cell r="G168">
            <v>151.6</v>
          </cell>
          <cell r="H168" t="str">
            <v>Расключение кабеля КИП, шт</v>
          </cell>
        </row>
        <row r="169">
          <cell r="E169" t="str">
            <v>151.6_С_ТХ1_2000</v>
          </cell>
          <cell r="F169" t="str">
            <v>ТХ1</v>
          </cell>
          <cell r="G169">
            <v>151.6</v>
          </cell>
          <cell r="H169" t="str">
            <v>Монтаж трубопроводов, wdi (TX1)</v>
          </cell>
        </row>
        <row r="170">
          <cell r="E170" t="str">
            <v>151.6_С_ТХ1_2020</v>
          </cell>
          <cell r="F170" t="str">
            <v>ТХ1</v>
          </cell>
          <cell r="G170">
            <v>151.6</v>
          </cell>
          <cell r="H170" t="str">
            <v>Монтаж ЗРА, шт</v>
          </cell>
        </row>
        <row r="171">
          <cell r="E171" t="str">
            <v>151.6_С_ТХ1_2030</v>
          </cell>
          <cell r="F171" t="str">
            <v>ТХ1</v>
          </cell>
          <cell r="G171">
            <v>151.6</v>
          </cell>
          <cell r="H171" t="str">
            <v>Сдача на конструктив, м</v>
          </cell>
        </row>
        <row r="172">
          <cell r="E172" t="str">
            <v>151.6_С_ТХ1_2040</v>
          </cell>
          <cell r="F172" t="str">
            <v>ТХ1</v>
          </cell>
          <cell r="G172">
            <v>151.6</v>
          </cell>
          <cell r="H172" t="str">
            <v>Проведение испытаний трубопроводов после обратной сборки, м</v>
          </cell>
        </row>
        <row r="173">
          <cell r="E173" t="str">
            <v>151.6_С_ТХ1_2050</v>
          </cell>
          <cell r="F173" t="str">
            <v>ТХ1</v>
          </cell>
          <cell r="G173">
            <v>151.6</v>
          </cell>
          <cell r="H173" t="str">
            <v>Обратная сборка, м</v>
          </cell>
        </row>
        <row r="174">
          <cell r="E174" t="str">
            <v>151.6_С_ТХ1_2060</v>
          </cell>
          <cell r="F174" t="str">
            <v>ТХ1</v>
          </cell>
          <cell r="G174">
            <v>151.6</v>
          </cell>
          <cell r="H174" t="str">
            <v>Испытания на прочность и плотность, м</v>
          </cell>
        </row>
        <row r="175">
          <cell r="E175" t="str">
            <v>151.6_С_ТХ1_2070</v>
          </cell>
          <cell r="F175" t="str">
            <v>ТХ1</v>
          </cell>
          <cell r="G175">
            <v>151.6</v>
          </cell>
          <cell r="H175" t="str">
            <v>Изоляция трубопроводов, м2 (ТХ1)</v>
          </cell>
        </row>
        <row r="176">
          <cell r="E176" t="str">
            <v>151.6_С_ТХ1_2080</v>
          </cell>
          <cell r="F176" t="str">
            <v>ТХ1</v>
          </cell>
          <cell r="G176">
            <v>151.6</v>
          </cell>
          <cell r="H176" t="str">
            <v>Окрасочные работы и АКЗ, м2</v>
          </cell>
        </row>
        <row r="177">
          <cell r="E177" t="str">
            <v>151.6_С_ТХ1_2090</v>
          </cell>
          <cell r="F177" t="str">
            <v>ТХ1</v>
          </cell>
          <cell r="G177">
            <v>151.6</v>
          </cell>
          <cell r="H177" t="str">
            <v>Монтаж оборудования (Сепаратор этилена (С-2901)</v>
          </cell>
        </row>
        <row r="178">
          <cell r="E178" t="str">
            <v>151.6_С_ТХ1_2100</v>
          </cell>
          <cell r="F178" t="str">
            <v>ТХ1</v>
          </cell>
          <cell r="G178">
            <v>151.6</v>
          </cell>
          <cell r="H178" t="str">
            <v>Монтаж оборудования (Подогреватель этилена (Е-2901))</v>
          </cell>
        </row>
        <row r="179">
          <cell r="E179" t="str">
            <v>151.6_С_ТХ1_2110</v>
          </cell>
          <cell r="F179" t="str">
            <v>ТХ1</v>
          </cell>
          <cell r="G179">
            <v>151.6</v>
          </cell>
          <cell r="H179" t="str">
            <v>Монтаж оборудования (Холодильник этилена (Е-2902))</v>
          </cell>
        </row>
        <row r="180">
          <cell r="E180" t="str">
            <v>151.6_С_ТХ1_2120</v>
          </cell>
          <cell r="F180" t="str">
            <v>ТХ1</v>
          </cell>
          <cell r="G180">
            <v>151.6</v>
          </cell>
          <cell r="H180" t="str">
            <v>Монтаж оборудования (Холодильник этилена (Е-2905))</v>
          </cell>
        </row>
        <row r="181">
          <cell r="E181" t="str">
            <v>151.6_С_ТХ1_2130</v>
          </cell>
          <cell r="F181" t="str">
            <v>ТХ1</v>
          </cell>
          <cell r="G181">
            <v>151.6</v>
          </cell>
          <cell r="H181" t="str">
            <v>Изоляция оборудования, м2</v>
          </cell>
        </row>
        <row r="182">
          <cell r="E182" t="str">
            <v>151.6_С_ТХ1_2140</v>
          </cell>
          <cell r="F182" t="str">
            <v>ТХ1</v>
          </cell>
          <cell r="G182">
            <v>151.6</v>
          </cell>
          <cell r="H182" t="str">
            <v>Индивидуальные испытания статического оборудования, шт</v>
          </cell>
        </row>
        <row r="183">
          <cell r="E183" t="str">
            <v>151.6_С_ТХ1_2150</v>
          </cell>
          <cell r="F183" t="str">
            <v>ТХ1</v>
          </cell>
          <cell r="G183">
            <v>151.6</v>
          </cell>
          <cell r="H183" t="str">
            <v>Префабрикация трубопроводов, wdi</v>
          </cell>
        </row>
        <row r="184">
          <cell r="E184" t="str">
            <v>151.6_С_ТХ1_2160</v>
          </cell>
          <cell r="F184" t="str">
            <v>ТХ1</v>
          </cell>
          <cell r="G184">
            <v>151.6</v>
          </cell>
          <cell r="H184" t="str">
            <v>Монтаж опор трубопровода, кг</v>
          </cell>
        </row>
        <row r="185">
          <cell r="E185" t="str">
            <v>151.6_С_ТХ1_2170</v>
          </cell>
          <cell r="F185" t="str">
            <v>ТХ1</v>
          </cell>
          <cell r="G185">
            <v>151.6</v>
          </cell>
          <cell r="H185" t="str">
            <v>Монтаж оборудования (Сепаратор этилена (С-2902)</v>
          </cell>
        </row>
        <row r="186">
          <cell r="E186" t="str">
            <v>151.6_С_ТХ1_2180</v>
          </cell>
          <cell r="F186" t="str">
            <v>ТХ1</v>
          </cell>
          <cell r="G186">
            <v>151.6</v>
          </cell>
          <cell r="H186" t="str">
            <v>Контроль стыков, в т.ч. рентгенографический и УЗК</v>
          </cell>
        </row>
        <row r="187">
          <cell r="E187" t="str">
            <v>151.6_С_ТХ_2000</v>
          </cell>
          <cell r="F187" t="str">
            <v>ТХ</v>
          </cell>
          <cell r="G187">
            <v>151.6</v>
          </cell>
          <cell r="H187" t="str">
            <v>Демонтаж технологического оборудования, т</v>
          </cell>
        </row>
        <row r="188">
          <cell r="E188" t="str">
            <v>151.6_С_ТХ_2010</v>
          </cell>
          <cell r="F188" t="str">
            <v>ТХ</v>
          </cell>
          <cell r="G188">
            <v>151.6</v>
          </cell>
          <cell r="H188" t="str">
            <v>Демонтаж трубопроводов, т</v>
          </cell>
        </row>
        <row r="189">
          <cell r="E189" t="str">
            <v>151.6_С_ТХ_2020</v>
          </cell>
          <cell r="F189" t="str">
            <v>ТХ</v>
          </cell>
          <cell r="G189">
            <v>151.6</v>
          </cell>
          <cell r="H189" t="str">
            <v>Монтаж технологического трубопровода, wdi (TX1)</v>
          </cell>
        </row>
        <row r="190">
          <cell r="E190" t="str">
            <v>151.6_PND_3040</v>
          </cell>
          <cell r="F190" t="str">
            <v>ТХ2</v>
          </cell>
          <cell r="G190">
            <v>151.6</v>
          </cell>
          <cell r="H190" t="str">
            <v>Монтаж трубопроводов, wdi (ТХ2)</v>
          </cell>
        </row>
        <row r="191">
          <cell r="E191" t="str">
            <v>151.6_PND_3050</v>
          </cell>
          <cell r="F191" t="str">
            <v>ТХ2</v>
          </cell>
          <cell r="G191">
            <v>151.6</v>
          </cell>
          <cell r="H191" t="str">
            <v>Префабрикация трубопроводов, wdi (ТХ2)</v>
          </cell>
        </row>
        <row r="192">
          <cell r="E192" t="str">
            <v>151.6_С_ТХ_2040</v>
          </cell>
          <cell r="F192" t="str">
            <v>ТХ</v>
          </cell>
          <cell r="G192">
            <v>151.6</v>
          </cell>
          <cell r="H192" t="str">
            <v>Монтаж ЗРА, шт</v>
          </cell>
        </row>
        <row r="193">
          <cell r="E193" t="str">
            <v>151.6_С_ТХ_2050</v>
          </cell>
          <cell r="F193" t="str">
            <v>ТХ</v>
          </cell>
          <cell r="G193">
            <v>151.6</v>
          </cell>
          <cell r="H193" t="str">
            <v>Сдача на конструктив, м</v>
          </cell>
        </row>
        <row r="194">
          <cell r="E194" t="str">
            <v>151.6_С_ТХ_2060</v>
          </cell>
          <cell r="F194" t="str">
            <v>ТХ</v>
          </cell>
          <cell r="G194">
            <v>151.6</v>
          </cell>
          <cell r="H194" t="str">
            <v>Проведение испытаний трубопроводов после обратной сборки, м</v>
          </cell>
        </row>
        <row r="195">
          <cell r="E195" t="str">
            <v>151.6_С_ТХ_2070</v>
          </cell>
          <cell r="F195" t="str">
            <v>ТХ</v>
          </cell>
          <cell r="G195">
            <v>151.6</v>
          </cell>
          <cell r="H195" t="str">
            <v>Обратная сборка, м</v>
          </cell>
        </row>
        <row r="196">
          <cell r="E196" t="str">
            <v>151.6_С_ТХ_2080</v>
          </cell>
          <cell r="F196" t="str">
            <v>ТХ</v>
          </cell>
          <cell r="G196">
            <v>151.6</v>
          </cell>
          <cell r="H196" t="str">
            <v>Испытания на прочность и плотность, м</v>
          </cell>
        </row>
        <row r="197">
          <cell r="E197" t="str">
            <v>151.6_С_ТХ_2090</v>
          </cell>
          <cell r="F197" t="str">
            <v>ТХ</v>
          </cell>
          <cell r="G197">
            <v>151.6</v>
          </cell>
          <cell r="H197" t="str">
            <v>Контроль стыков, в т.ч. рентгенографический и УЗК</v>
          </cell>
        </row>
        <row r="198">
          <cell r="E198" t="str">
            <v>151.6_С_ТХ_2100</v>
          </cell>
          <cell r="F198" t="str">
            <v>ТХ</v>
          </cell>
          <cell r="G198">
            <v>151.6</v>
          </cell>
          <cell r="H198" t="str">
            <v>Изоляция трубопроводов, м2 (TX2)</v>
          </cell>
        </row>
        <row r="199">
          <cell r="E199" t="str">
            <v>151.6_С_ТХ_2110</v>
          </cell>
          <cell r="F199" t="str">
            <v>ТХ</v>
          </cell>
          <cell r="G199">
            <v>151.6</v>
          </cell>
          <cell r="H199" t="str">
            <v>Окрасочные работы и АКЗ, м2</v>
          </cell>
        </row>
        <row r="200">
          <cell r="E200" t="str">
            <v>151.6_С_ТХ_2120</v>
          </cell>
          <cell r="F200" t="str">
            <v>ТХ</v>
          </cell>
          <cell r="G200">
            <v>151.6</v>
          </cell>
          <cell r="H200" t="str">
            <v>Монтаж грузоподъемных механизмов, шт</v>
          </cell>
        </row>
        <row r="201">
          <cell r="E201" t="str">
            <v>151.6_С_ТХ_2130</v>
          </cell>
          <cell r="F201" t="str">
            <v>ТХ</v>
          </cell>
          <cell r="G201">
            <v>151.6</v>
          </cell>
          <cell r="H201" t="str">
            <v>Монтаж оборудования (Компрессор К-2902)</v>
          </cell>
        </row>
        <row r="202">
          <cell r="E202" t="str">
            <v>151.6_С_ТХ_2140</v>
          </cell>
          <cell r="F202" t="str">
            <v>ТХ</v>
          </cell>
          <cell r="G202">
            <v>151.6</v>
          </cell>
          <cell r="H202" t="str">
            <v>Индивидуальные испытания динамического оборудования, шт</v>
          </cell>
        </row>
        <row r="203">
          <cell r="E203" t="str">
            <v>151.6_С_ТХ_2150</v>
          </cell>
          <cell r="F203" t="str">
            <v>ТХ</v>
          </cell>
          <cell r="G203">
            <v>151.6</v>
          </cell>
          <cell r="H203" t="str">
            <v>Префабрикация трубопроводов, wdi</v>
          </cell>
        </row>
        <row r="204">
          <cell r="E204" t="str">
            <v>151.6_С_ТХ_2160</v>
          </cell>
          <cell r="F204" t="str">
            <v>ТХ</v>
          </cell>
          <cell r="G204">
            <v>151.6</v>
          </cell>
          <cell r="H204" t="str">
            <v>Монтаж опор трубопровода, кг</v>
          </cell>
        </row>
        <row r="205">
          <cell r="E205" t="str">
            <v>151.6_С_ТХ_3020</v>
          </cell>
          <cell r="F205" t="str">
            <v>ТХ</v>
          </cell>
          <cell r="G205">
            <v>151.6</v>
          </cell>
          <cell r="H205" t="str">
            <v>Демонтаж ЗРА, шт</v>
          </cell>
        </row>
        <row r="206">
          <cell r="E206" t="str">
            <v>151.6_С_ЭГ_2020</v>
          </cell>
          <cell r="F206" t="str">
            <v>ЭГ</v>
          </cell>
          <cell r="G206">
            <v>151.6</v>
          </cell>
          <cell r="H206" t="str">
            <v>Монтаж полосы заземления, м</v>
          </cell>
        </row>
        <row r="207">
          <cell r="E207" t="str">
            <v>151.6_С_ЭГ_2030</v>
          </cell>
          <cell r="F207" t="str">
            <v>ЭГ</v>
          </cell>
          <cell r="G207">
            <v>151.6</v>
          </cell>
          <cell r="H207" t="str">
            <v>Монтаж провода заземления, м</v>
          </cell>
        </row>
        <row r="208">
          <cell r="E208" t="str">
            <v>151.6_С_ЭГ_2040</v>
          </cell>
          <cell r="F208" t="str">
            <v>ЭГ</v>
          </cell>
          <cell r="G208">
            <v>151.6</v>
          </cell>
          <cell r="H208" t="str">
            <v>Тестирование и проверка заземления, м</v>
          </cell>
        </row>
        <row r="209">
          <cell r="E209" t="str">
            <v>151.6_С_ЭГ_2050</v>
          </cell>
          <cell r="F209" t="str">
            <v>ЭГ</v>
          </cell>
          <cell r="G209">
            <v>151.6</v>
          </cell>
          <cell r="H209" t="str">
            <v>Монтаж трубных проводок, м</v>
          </cell>
        </row>
        <row r="210">
          <cell r="E210" t="str">
            <v>151.6_С_ЭМ_2000</v>
          </cell>
          <cell r="F210" t="str">
            <v>ЭМ</v>
          </cell>
          <cell r="G210">
            <v>151.6</v>
          </cell>
          <cell r="H210" t="str">
            <v>Монтаж трубных проводок, м</v>
          </cell>
        </row>
        <row r="211">
          <cell r="E211" t="str">
            <v>151.6_С_ЭМ_2010</v>
          </cell>
          <cell r="F211" t="str">
            <v>ЭМ</v>
          </cell>
          <cell r="G211">
            <v>151.6</v>
          </cell>
          <cell r="H211" t="str">
            <v>Кабельный лоток электрика, м</v>
          </cell>
        </row>
        <row r="212">
          <cell r="E212" t="str">
            <v>151.6_С_ЭМ_2020</v>
          </cell>
          <cell r="F212" t="str">
            <v>ЭМ</v>
          </cell>
          <cell r="G212">
            <v>151.6</v>
          </cell>
          <cell r="H212" t="str">
            <v>Монтаж металлорукава, м</v>
          </cell>
        </row>
        <row r="213">
          <cell r="E213" t="str">
            <v>151.6_С_ЭМ_2030</v>
          </cell>
          <cell r="F213" t="str">
            <v>ЭМ</v>
          </cell>
          <cell r="G213">
            <v>151.6</v>
          </cell>
          <cell r="H213" t="str">
            <v>Монтаж кабеля электрического, м</v>
          </cell>
        </row>
        <row r="214">
          <cell r="E214" t="str">
            <v>151.6_С_ЭМ_2040</v>
          </cell>
          <cell r="F214" t="str">
            <v>ЭМ</v>
          </cell>
          <cell r="G214">
            <v>151.6</v>
          </cell>
          <cell r="H214" t="str">
            <v>Расключение кабеля электрического, шт</v>
          </cell>
        </row>
        <row r="215">
          <cell r="E215" t="str">
            <v>151.6_С_ЭМ_2050</v>
          </cell>
          <cell r="F215" t="str">
            <v>ЭМ</v>
          </cell>
          <cell r="G215">
            <v>151.6</v>
          </cell>
          <cell r="H215" t="str">
            <v>Монтаж греющего кабеля, м</v>
          </cell>
        </row>
        <row r="216">
          <cell r="E216" t="str">
            <v>151.6_С_ЭМ_2060</v>
          </cell>
          <cell r="F216" t="str">
            <v>ЭМ</v>
          </cell>
          <cell r="G216">
            <v>151.6</v>
          </cell>
          <cell r="H216" t="str">
            <v>Монтаж щитового оборудования электрика, шт</v>
          </cell>
        </row>
        <row r="217">
          <cell r="E217" t="str">
            <v>151.6_С_ЭМ_2070</v>
          </cell>
          <cell r="F217" t="str">
            <v>ЭМ</v>
          </cell>
          <cell r="G217">
            <v>151.6</v>
          </cell>
          <cell r="H217" t="str">
            <v>Монтаж эл. приборов, датчиков, шт</v>
          </cell>
        </row>
        <row r="218">
          <cell r="E218" t="str">
            <v>151.6_С_ЭМ_2080</v>
          </cell>
          <cell r="F218" t="str">
            <v>ЭМ</v>
          </cell>
          <cell r="G218">
            <v>151.6</v>
          </cell>
          <cell r="H218" t="str">
            <v>Измерения/тестирование/проверка  электрооборудования (потребители), шт</v>
          </cell>
        </row>
        <row r="219">
          <cell r="E219" t="str">
            <v>151.6_С_ЭМ_2090</v>
          </cell>
          <cell r="F219" t="str">
            <v>ЭМ</v>
          </cell>
          <cell r="G219">
            <v>151.6</v>
          </cell>
          <cell r="H219" t="str">
            <v>Испытание кабельных линий электрика, м</v>
          </cell>
        </row>
        <row r="220">
          <cell r="E220" t="str">
            <v>151.6_С_ЭМ_2100</v>
          </cell>
          <cell r="F220" t="str">
            <v>ЭМ</v>
          </cell>
          <cell r="G220">
            <v>151.6</v>
          </cell>
          <cell r="H220" t="str">
            <v>Включение и настройка электрообогрева, м</v>
          </cell>
        </row>
        <row r="221">
          <cell r="E221" t="str">
            <v>151.6_С_ЭМ_2110</v>
          </cell>
          <cell r="F221" t="str">
            <v>ЭМ</v>
          </cell>
          <cell r="G221">
            <v>151.6</v>
          </cell>
          <cell r="H221" t="str">
            <v>Монтаж МК кабельных полок / стоек, т</v>
          </cell>
        </row>
        <row r="222">
          <cell r="E222" t="str">
            <v>151.6_С_ЭО_2000</v>
          </cell>
          <cell r="F222" t="str">
            <v>ЭО</v>
          </cell>
          <cell r="G222">
            <v>151.6</v>
          </cell>
          <cell r="H222" t="str">
            <v>Монтаж трубных проводок, м</v>
          </cell>
        </row>
        <row r="223">
          <cell r="E223" t="str">
            <v>151.6_С_ЭО_2010</v>
          </cell>
          <cell r="F223" t="str">
            <v>ЭО</v>
          </cell>
          <cell r="G223">
            <v>151.6</v>
          </cell>
          <cell r="H223" t="str">
            <v>Монтаж металлорукава, м</v>
          </cell>
        </row>
        <row r="224">
          <cell r="E224" t="str">
            <v>151.6_С_ЭО_2020</v>
          </cell>
          <cell r="F224" t="str">
            <v>ЭО</v>
          </cell>
          <cell r="G224">
            <v>151.6</v>
          </cell>
          <cell r="H224" t="str">
            <v>Кабельный лоток электрика, м</v>
          </cell>
        </row>
        <row r="225">
          <cell r="E225" t="str">
            <v>151.6_С_ЭО_2030</v>
          </cell>
          <cell r="F225" t="str">
            <v>ЭО</v>
          </cell>
          <cell r="G225">
            <v>151.6</v>
          </cell>
          <cell r="H225" t="str">
            <v>Монтаж кабеля электрического, м</v>
          </cell>
        </row>
        <row r="226">
          <cell r="E226" t="str">
            <v>151.6_С_ЭО_2040</v>
          </cell>
          <cell r="F226" t="str">
            <v>ЭО</v>
          </cell>
          <cell r="G226">
            <v>151.6</v>
          </cell>
          <cell r="H226" t="str">
            <v>Расключение кабеля электрического, шт</v>
          </cell>
        </row>
        <row r="227">
          <cell r="E227" t="str">
            <v>151.6_С_ЭО_2050</v>
          </cell>
          <cell r="F227" t="str">
            <v>ЭО</v>
          </cell>
          <cell r="G227">
            <v>151.6</v>
          </cell>
          <cell r="H227" t="str">
            <v>Монтаж щитового оборудования электрика, шт</v>
          </cell>
        </row>
        <row r="228">
          <cell r="E228" t="str">
            <v>151.6_С_ЭО_2060</v>
          </cell>
          <cell r="F228" t="str">
            <v>ЭО</v>
          </cell>
          <cell r="G228">
            <v>151.6</v>
          </cell>
          <cell r="H228" t="str">
            <v>Монтаж светильников, шт</v>
          </cell>
        </row>
        <row r="229">
          <cell r="E229" t="str">
            <v>151.6_С_ЭО_2070</v>
          </cell>
          <cell r="F229" t="str">
            <v>ЭО</v>
          </cell>
          <cell r="G229">
            <v>151.6</v>
          </cell>
          <cell r="H229" t="str">
            <v>Измерения/тестирование/проверка  электрооборудования (потребители), шт</v>
          </cell>
        </row>
        <row r="230">
          <cell r="E230" t="str">
            <v>151.6_С_ЭО_2080</v>
          </cell>
          <cell r="F230" t="str">
            <v>ЭО</v>
          </cell>
          <cell r="G230">
            <v>151.6</v>
          </cell>
          <cell r="H230" t="str">
            <v>Испытание кабельных линий электрика, м</v>
          </cell>
        </row>
        <row r="231">
          <cell r="E231" t="str">
            <v>151.6_С_ЭО_2090</v>
          </cell>
          <cell r="F231" t="str">
            <v>ЭО</v>
          </cell>
          <cell r="G231">
            <v>151.6</v>
          </cell>
          <cell r="H231" t="str">
            <v>Монтаж МК кабельных полок / стоек, т</v>
          </cell>
        </row>
        <row r="232">
          <cell r="E232" t="str">
            <v>151.6_С_ЭС1_2000</v>
          </cell>
          <cell r="F232" t="str">
            <v>ЭС1</v>
          </cell>
          <cell r="G232">
            <v>151.6</v>
          </cell>
          <cell r="H232" t="str">
            <v>Кабельный лоток электрика, м*</v>
          </cell>
        </row>
        <row r="233">
          <cell r="E233" t="str">
            <v>151.6_С_ЭС1_2010</v>
          </cell>
          <cell r="F233" t="str">
            <v>ЭС1</v>
          </cell>
          <cell r="G233">
            <v>151.6</v>
          </cell>
          <cell r="H233" t="str">
            <v>Монтаж МК кабельных полок / стоек, т*</v>
          </cell>
        </row>
        <row r="234">
          <cell r="E234" t="str">
            <v>151.6_С_ЭС2_2000</v>
          </cell>
          <cell r="F234" t="str">
            <v>ЭС2</v>
          </cell>
          <cell r="G234">
            <v>151.6</v>
          </cell>
          <cell r="H234" t="str">
            <v>Монтаж элетрооборудования, шт</v>
          </cell>
        </row>
        <row r="235">
          <cell r="E235" t="str">
            <v>151.6_С_ЭС2_2010</v>
          </cell>
          <cell r="F235" t="str">
            <v>ЭС2</v>
          </cell>
          <cell r="G235">
            <v>151.6</v>
          </cell>
          <cell r="H235" t="str">
            <v>Трансформаторы, шт</v>
          </cell>
        </row>
        <row r="236">
          <cell r="E236" t="str">
            <v>151.6_С_ЭС2_2020</v>
          </cell>
          <cell r="F236" t="str">
            <v>ЭС2</v>
          </cell>
          <cell r="G236">
            <v>151.6</v>
          </cell>
          <cell r="H236" t="str">
            <v>Монтаж приборов СС, шт</v>
          </cell>
        </row>
        <row r="237">
          <cell r="E237" t="str">
            <v>151.6_С_ЭС2_2030</v>
          </cell>
          <cell r="F237" t="str">
            <v>ЭС2</v>
          </cell>
          <cell r="G237">
            <v>151.6</v>
          </cell>
          <cell r="H237" t="str">
            <v>Измерения/тестирование/проверка  электрооборудования (потребители), шт</v>
          </cell>
        </row>
        <row r="238">
          <cell r="E238" t="str">
            <v>151.6_С_ЭС_2000</v>
          </cell>
          <cell r="F238" t="str">
            <v>ЭС</v>
          </cell>
          <cell r="G238">
            <v>151.6</v>
          </cell>
          <cell r="H238" t="str">
            <v>Демонтаж кабелей, м</v>
          </cell>
        </row>
        <row r="239">
          <cell r="E239" t="str">
            <v>151.6_С_ЭС_2010</v>
          </cell>
          <cell r="F239" t="str">
            <v>ЭС</v>
          </cell>
          <cell r="G239">
            <v>151.6</v>
          </cell>
          <cell r="H239" t="str">
            <v>Демонтаж металлоконструкций, т</v>
          </cell>
        </row>
        <row r="240">
          <cell r="E240" t="str">
            <v>151.6_С_ЭС_2020</v>
          </cell>
          <cell r="F240" t="str">
            <v>ЭС</v>
          </cell>
          <cell r="G240">
            <v>151.6</v>
          </cell>
          <cell r="H240" t="str">
            <v>Демонтаж трубопроводов, т</v>
          </cell>
        </row>
        <row r="241">
          <cell r="E241" t="str">
            <v>151.6_C_1000</v>
          </cell>
          <cell r="F241" t="str">
            <v>КЖ</v>
          </cell>
          <cell r="G241">
            <v>151.6</v>
          </cell>
          <cell r="H241" t="str">
            <v>Общестроительные работы - земляные работы, устройство фундаментов (КЖ)</v>
          </cell>
        </row>
        <row r="242">
          <cell r="E242" t="str">
            <v>151.6_PND1130</v>
          </cell>
          <cell r="F242" t="str">
            <v>ТХ</v>
          </cell>
          <cell r="G242">
            <v>151.6</v>
          </cell>
          <cell r="H242" t="str">
            <v>Последняя дата сдачи сайта для области 156.1</v>
          </cell>
        </row>
        <row r="243">
          <cell r="E243" t="str">
            <v>151.6_C_КЖ1_1000</v>
          </cell>
          <cell r="F243" t="str">
            <v>КЖ1</v>
          </cell>
          <cell r="G243">
            <v>151.6</v>
          </cell>
          <cell r="H243" t="str">
            <v>Общестроительные работы - земляные работы, устройство фундаментов (КЖ1)</v>
          </cell>
        </row>
        <row r="244">
          <cell r="E244" t="str">
            <v>151.6_PND4060</v>
          </cell>
          <cell r="F244" t="str">
            <v>КЖ1</v>
          </cell>
          <cell r="G244">
            <v>151.6</v>
          </cell>
          <cell r="H244" t="str">
            <v>Общестроительные работы - земляные работы, устройство фундаментов  (КЖ1 Часть-2)</v>
          </cell>
        </row>
        <row r="245">
          <cell r="E245" t="str">
            <v>151.6_C_КЖ2_1000</v>
          </cell>
          <cell r="F245" t="str">
            <v>КЖ2</v>
          </cell>
          <cell r="G245">
            <v>151.6</v>
          </cell>
          <cell r="H245" t="str">
            <v>Общестроительные работы - земляные работы, устройство фундаментов (КЖ2)</v>
          </cell>
        </row>
        <row r="246">
          <cell r="E246" t="str">
            <v>151.6_C_1004</v>
          </cell>
          <cell r="F246" t="str">
            <v>КМ1</v>
          </cell>
          <cell r="G246">
            <v>151.6</v>
          </cell>
          <cell r="H246" t="str">
            <v>Монтаж м/к-ций, АКЗ (КМ1)</v>
          </cell>
        </row>
        <row r="247">
          <cell r="E247" t="str">
            <v>151.6_C_1005</v>
          </cell>
          <cell r="F247" t="str">
            <v>КМ1</v>
          </cell>
          <cell r="G247">
            <v>151.6</v>
          </cell>
          <cell r="H247" t="str">
            <v>Монтаж м/к-ций, АКЗ (КМ1) (часть после монтажа компрессора)</v>
          </cell>
        </row>
        <row r="248">
          <cell r="E248" t="str">
            <v>151.6_C_КМ1_1000</v>
          </cell>
          <cell r="F248" t="str">
            <v>КМ1</v>
          </cell>
          <cell r="G248">
            <v>151.6</v>
          </cell>
          <cell r="H248" t="str">
            <v>151.6_C_КМ1_1000</v>
          </cell>
        </row>
        <row r="249">
          <cell r="E249" t="str">
            <v>151.6_C_КМ2_1000</v>
          </cell>
          <cell r="F249" t="str">
            <v>КМ2</v>
          </cell>
          <cell r="G249">
            <v>151.6</v>
          </cell>
          <cell r="H249" t="str">
            <v>151.6_C_КМ2_1000</v>
          </cell>
        </row>
        <row r="250">
          <cell r="E250" t="str">
            <v>151.6_C_КМ2_1010</v>
          </cell>
          <cell r="F250" t="str">
            <v>КМ2</v>
          </cell>
          <cell r="G250">
            <v>151.6</v>
          </cell>
          <cell r="H250" t="str">
            <v>Монтаж м/к-ций, АКЗ (КМ2)</v>
          </cell>
        </row>
        <row r="251">
          <cell r="E251" t="str">
            <v>151.6_C_КМ2_1020</v>
          </cell>
          <cell r="F251" t="str">
            <v>КМ2</v>
          </cell>
          <cell r="G251">
            <v>151.6</v>
          </cell>
          <cell r="H251" t="str">
            <v>Монтаж м/к-ций, АКЗ (КМ2) (часть после монтажа компрессора)</v>
          </cell>
        </row>
        <row r="252">
          <cell r="E252" t="str">
            <v>151.6_C_КМ3_1000</v>
          </cell>
          <cell r="F252" t="str">
            <v>КМ3</v>
          </cell>
          <cell r="G252">
            <v>151.6</v>
          </cell>
          <cell r="H252" t="str">
            <v>151.6_C_КМ3_1000</v>
          </cell>
        </row>
        <row r="253">
          <cell r="E253" t="str">
            <v>151.6_C_КМ3_1010</v>
          </cell>
          <cell r="F253" t="str">
            <v>КМ3</v>
          </cell>
          <cell r="G253">
            <v>151.6</v>
          </cell>
          <cell r="H253" t="str">
            <v>Монтаж м/к-ций, АКЗ (КМ3)</v>
          </cell>
        </row>
        <row r="254">
          <cell r="E254" t="str">
            <v>151.6_C_КМ3_1020</v>
          </cell>
          <cell r="F254" t="str">
            <v>КМ3</v>
          </cell>
          <cell r="G254">
            <v>151.6</v>
          </cell>
          <cell r="H254" t="str">
            <v>Монтаж м/к-ций, АКЗ (КМ3) (часть после монтажа компрессора)</v>
          </cell>
        </row>
        <row r="255">
          <cell r="E255" t="str">
            <v>151.6_C_1008</v>
          </cell>
          <cell r="F255" t="str">
            <v>АР</v>
          </cell>
          <cell r="G255">
            <v>151.6</v>
          </cell>
          <cell r="H255" t="str">
            <v>Архитектурно-строительные решения (АР)*</v>
          </cell>
        </row>
        <row r="256">
          <cell r="E256" t="str">
            <v>151.6_С_ТХ_3000</v>
          </cell>
          <cell r="F256" t="str">
            <v>ТХ</v>
          </cell>
          <cell r="G256">
            <v>151.6</v>
          </cell>
          <cell r="H256" t="str">
            <v>Подготовка трубопроводов к врезкам</v>
          </cell>
        </row>
        <row r="257">
          <cell r="E257" t="str">
            <v>151.6_С_ТХ_3010</v>
          </cell>
          <cell r="F257" t="str">
            <v>ТХ</v>
          </cell>
          <cell r="G257">
            <v>151.6</v>
          </cell>
          <cell r="H257" t="str">
            <v>Подготовка трубопроводов к выводу из ОР</v>
          </cell>
        </row>
        <row r="258">
          <cell r="E258" t="str">
            <v>151.6_C_1010</v>
          </cell>
          <cell r="F258" t="str">
            <v>ТХ</v>
          </cell>
          <cell r="G258">
            <v>151.6</v>
          </cell>
          <cell r="H258" t="str">
            <v>Демонтаж / Монтаж оборудования (ТХ)</v>
          </cell>
        </row>
        <row r="259">
          <cell r="E259" t="str">
            <v>151.6_C_1012</v>
          </cell>
          <cell r="F259" t="str">
            <v>ТИ</v>
          </cell>
          <cell r="G259">
            <v>151.6</v>
          </cell>
          <cell r="H259" t="str">
            <v>Монтаж теплоизоляции (ТИ)</v>
          </cell>
        </row>
        <row r="260">
          <cell r="E260" t="str">
            <v>151.6_C_ТХ1_1010</v>
          </cell>
          <cell r="F260" t="str">
            <v>ТХ1</v>
          </cell>
          <cell r="G260">
            <v>151.6</v>
          </cell>
          <cell r="H260" t="str">
            <v>Монтаж оборудования (ТХ1)</v>
          </cell>
        </row>
        <row r="261">
          <cell r="E261" t="str">
            <v>151.6_C_1011</v>
          </cell>
          <cell r="F261" t="str">
            <v>ТХ</v>
          </cell>
          <cell r="G261">
            <v>151.6</v>
          </cell>
          <cell r="H261" t="str">
            <v>Монтаж трубопроводов, ЗРА, АКЗ, испытания (ТХ)</v>
          </cell>
        </row>
        <row r="262">
          <cell r="E262" t="str">
            <v>151.6_PND3300</v>
          </cell>
          <cell r="F262" t="str">
            <v>ТХ</v>
          </cell>
          <cell r="G262">
            <v>151.6</v>
          </cell>
          <cell r="H262" t="str">
            <v>Поставка трубопроводного материала (ТХ)</v>
          </cell>
        </row>
        <row r="263">
          <cell r="E263" t="str">
            <v>151.6_C_ТХ1_3000</v>
          </cell>
          <cell r="F263" t="str">
            <v>ТХ1</v>
          </cell>
          <cell r="G263">
            <v>151.6</v>
          </cell>
          <cell r="H263" t="str">
            <v>Подготовка трубопроводов к врезкам</v>
          </cell>
        </row>
        <row r="264">
          <cell r="E264" t="str">
            <v>151.6_C_ТХ1_3010</v>
          </cell>
          <cell r="F264" t="str">
            <v>ТХ1</v>
          </cell>
          <cell r="G264">
            <v>151.6</v>
          </cell>
          <cell r="H264" t="str">
            <v>Подготовка трубопроводов к выводу из ОР</v>
          </cell>
        </row>
        <row r="265">
          <cell r="E265" t="str">
            <v>151.6_C_ТХ1_1000</v>
          </cell>
          <cell r="F265" t="str">
            <v>ТХ1</v>
          </cell>
          <cell r="G265">
            <v>151.6</v>
          </cell>
          <cell r="H265" t="str">
            <v>Монтаж трубопроводов, ЗРА, АКЗ, испытания (ТХ1)</v>
          </cell>
        </row>
        <row r="266">
          <cell r="E266" t="str">
            <v>151.6_PND3310</v>
          </cell>
          <cell r="F266" t="str">
            <v>ТХ1</v>
          </cell>
          <cell r="G266">
            <v>151.6</v>
          </cell>
          <cell r="H266" t="str">
            <v>Поставка трубопроводного материала (ТХ1)</v>
          </cell>
        </row>
        <row r="267">
          <cell r="E267" t="str">
            <v>151.6_C_1019</v>
          </cell>
          <cell r="F267" t="str">
            <v>ЭМ</v>
          </cell>
          <cell r="G267">
            <v>151.6</v>
          </cell>
          <cell r="H267" t="str">
            <v>Электромонтажные работы - электрооборудование (ЭМ)</v>
          </cell>
        </row>
        <row r="268">
          <cell r="E268" t="str">
            <v>151.6_C_1013</v>
          </cell>
          <cell r="F268" t="str">
            <v>АТХ</v>
          </cell>
          <cell r="G268">
            <v>151.6</v>
          </cell>
          <cell r="H268" t="str">
            <v>Автоматизация технологии (АТХ)</v>
          </cell>
        </row>
        <row r="269">
          <cell r="E269" t="str">
            <v>151.6_C_АТХ2_1000</v>
          </cell>
          <cell r="F269" t="str">
            <v>АТХ2</v>
          </cell>
          <cell r="G269">
            <v>151.6</v>
          </cell>
          <cell r="H269" t="str">
            <v>Автоматизация технологии (АТХ2)</v>
          </cell>
        </row>
        <row r="270">
          <cell r="E270" t="str">
            <v>151.6_C_1014</v>
          </cell>
          <cell r="F270" t="str">
            <v>ВК</v>
          </cell>
          <cell r="G270">
            <v>151.6</v>
          </cell>
          <cell r="H270" t="str">
            <v>Устройство сетей (ВК)</v>
          </cell>
        </row>
        <row r="271">
          <cell r="E271" t="str">
            <v>151.6_C_1015</v>
          </cell>
          <cell r="F271" t="str">
            <v>ПТ</v>
          </cell>
          <cell r="G271">
            <v>151.6</v>
          </cell>
          <cell r="H271" t="str">
            <v>Монтаж пожаротушения (ПТ)</v>
          </cell>
        </row>
        <row r="272">
          <cell r="E272" t="str">
            <v>151.6_C_1016</v>
          </cell>
          <cell r="F272" t="str">
            <v>АПТ</v>
          </cell>
          <cell r="G272">
            <v>151.6</v>
          </cell>
          <cell r="H272" t="str">
            <v>Автоматизация пожаротушения (АПТ)</v>
          </cell>
        </row>
        <row r="273">
          <cell r="E273" t="str">
            <v>151.6_C_1017</v>
          </cell>
          <cell r="F273" t="str">
            <v>ОВ</v>
          </cell>
          <cell r="G273">
            <v>151.6</v>
          </cell>
          <cell r="H273" t="str">
            <v>Монтаж отопления и вентиляции (ОВ)</v>
          </cell>
        </row>
        <row r="274">
          <cell r="E274" t="str">
            <v>151.6_C_1018</v>
          </cell>
          <cell r="F274" t="str">
            <v>АОВ</v>
          </cell>
          <cell r="G274">
            <v>151.6</v>
          </cell>
          <cell r="H274" t="str">
            <v>Автоматизация отопления и вентиляции (АОВ)</v>
          </cell>
        </row>
        <row r="275">
          <cell r="E275" t="str">
            <v>151.6_C_1020</v>
          </cell>
          <cell r="F275" t="str">
            <v>ЭС</v>
          </cell>
          <cell r="G275">
            <v>151.6</v>
          </cell>
          <cell r="H275" t="str">
            <v>Электромонтажные работы - электроснабжение (ЭС)</v>
          </cell>
        </row>
        <row r="276">
          <cell r="E276" t="str">
            <v>151.6_C_ЭС1_1000</v>
          </cell>
          <cell r="F276" t="str">
            <v>ЭС1</v>
          </cell>
          <cell r="G276">
            <v>151.6</v>
          </cell>
          <cell r="H276" t="str">
            <v>Электромонтажные работы - электроснабжение (ЭС1)</v>
          </cell>
        </row>
        <row r="277">
          <cell r="E277" t="str">
            <v>151.6_C_ЭС2_1010</v>
          </cell>
          <cell r="F277" t="str">
            <v>ЭС2</v>
          </cell>
          <cell r="G277">
            <v>151.6</v>
          </cell>
          <cell r="H277" t="str">
            <v>Электромонтажные работы - электроснабжение (ЭС2)</v>
          </cell>
        </row>
        <row r="278">
          <cell r="E278" t="str">
            <v>151.6_C_1021</v>
          </cell>
          <cell r="F278" t="str">
            <v>ЭО</v>
          </cell>
          <cell r="G278">
            <v>151.6</v>
          </cell>
          <cell r="H278" t="str">
            <v>Электромонтажные работы - внутреннее электроосвещение (ЭО)</v>
          </cell>
        </row>
        <row r="279">
          <cell r="E279" t="str">
            <v>151.6_C_1022</v>
          </cell>
          <cell r="F279" t="str">
            <v>СС</v>
          </cell>
          <cell r="G279">
            <v>151.6</v>
          </cell>
          <cell r="H279" t="str">
            <v>Монтаж средств связи (СС)</v>
          </cell>
        </row>
        <row r="280">
          <cell r="E280" t="str">
            <v>151.6_PND2220</v>
          </cell>
          <cell r="F280" t="str">
            <v>СС</v>
          </cell>
          <cell r="G280">
            <v>151.6</v>
          </cell>
          <cell r="H280" t="str">
            <v>Начало электромонтажных работ на участке 151.6</v>
          </cell>
        </row>
        <row r="281">
          <cell r="E281" t="str">
            <v>151.6_C_1023</v>
          </cell>
          <cell r="F281" t="str">
            <v>ЭГ</v>
          </cell>
          <cell r="G281">
            <v>151.6</v>
          </cell>
          <cell r="H281" t="str">
            <v>Монтаж заземления (ЭГ)</v>
          </cell>
        </row>
        <row r="282">
          <cell r="E282" t="str">
            <v>151.6_PND_3060</v>
          </cell>
          <cell r="F282" t="str">
            <v>ТХ2</v>
          </cell>
          <cell r="G282">
            <v>151.6</v>
          </cell>
          <cell r="H282" t="str">
            <v>Окрасочные работы и АКЗ, м2</v>
          </cell>
        </row>
      </sheetData>
      <sheetData sheetId="1"/>
      <sheetData sheetId="2"/>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_rels/pivotCacheDefinition11.xml.rels><?xml version="1.0" encoding="UTF-8" standalone="yes"?>
<Relationships xmlns="http://schemas.openxmlformats.org/package/2006/relationships"><Relationship Id="rId1" Type="http://schemas.openxmlformats.org/officeDocument/2006/relationships/pivotCacheRecords" Target="pivotCacheRecords11.xml"/></Relationships>
</file>

<file path=xl/pivotCache/_rels/pivotCacheDefinition12.xml.rels><?xml version="1.0" encoding="UTF-8" standalone="yes"?>
<Relationships xmlns="http://schemas.openxmlformats.org/package/2006/relationships"><Relationship Id="rId1" Type="http://schemas.openxmlformats.org/officeDocument/2006/relationships/pivotCacheRecords" Target="pivotCacheRecords12.xml"/></Relationships>
</file>

<file path=xl/pivotCache/_rels/pivotCacheDefinition13.xml.rels><?xml version="1.0" encoding="UTF-8" standalone="yes"?>
<Relationships xmlns="http://schemas.openxmlformats.org/package/2006/relationships"><Relationship Id="rId1" Type="http://schemas.openxmlformats.org/officeDocument/2006/relationships/pivotCacheRecords" Target="pivotCacheRecords13.xml"/></Relationships>
</file>

<file path=xl/pivotCache/_rels/pivotCacheDefinition14.xml.rels><?xml version="1.0" encoding="UTF-8" standalone="yes"?>
<Relationships xmlns="http://schemas.openxmlformats.org/package/2006/relationships"><Relationship Id="rId1" Type="http://schemas.openxmlformats.org/officeDocument/2006/relationships/pivotCacheRecords" Target="pivotCacheRecords14.xml"/></Relationships>
</file>

<file path=xl/pivotCache/_rels/pivotCacheDefinition15.xml.rels><?xml version="1.0" encoding="UTF-8" standalone="yes"?>
<Relationships xmlns="http://schemas.openxmlformats.org/package/2006/relationships"><Relationship Id="rId1" Type="http://schemas.openxmlformats.org/officeDocument/2006/relationships/pivotCacheRecords" Target="pivotCacheRecords15.xml"/></Relationships>
</file>

<file path=xl/pivotCache/_rels/pivotCacheDefinition16.xml.rels><?xml version="1.0" encoding="UTF-8" standalone="yes"?>
<Relationships xmlns="http://schemas.openxmlformats.org/package/2006/relationships"><Relationship Id="rId1" Type="http://schemas.openxmlformats.org/officeDocument/2006/relationships/pivotCacheRecords" Target="pivotCacheRecords16.xml"/></Relationships>
</file>

<file path=xl/pivotCache/_rels/pivotCacheDefinition17.xml.rels><?xml version="1.0" encoding="UTF-8" standalone="yes"?>
<Relationships xmlns="http://schemas.openxmlformats.org/package/2006/relationships"><Relationship Id="rId1" Type="http://schemas.openxmlformats.org/officeDocument/2006/relationships/pivotCacheRecords" Target="pivotCacheRecords17.xml"/></Relationships>
</file>

<file path=xl/pivotCache/_rels/pivotCacheDefinition18.xml.rels><?xml version="1.0" encoding="UTF-8" standalone="yes"?>
<Relationships xmlns="http://schemas.openxmlformats.org/package/2006/relationships"><Relationship Id="rId1" Type="http://schemas.openxmlformats.org/officeDocument/2006/relationships/pivotCacheRecords" Target="pivotCacheRecords18.xml"/></Relationships>
</file>

<file path=xl/pivotCache/_rels/pivotCacheDefinition19.xml.rels><?xml version="1.0" encoding="UTF-8" standalone="yes"?>
<Relationships xmlns="http://schemas.openxmlformats.org/package/2006/relationships"><Relationship Id="rId1" Type="http://schemas.openxmlformats.org/officeDocument/2006/relationships/pivotCacheRecords" Target="pivotCacheRecords19.xml"/></Relationships>
</file>

<file path=xl/pivotCache/_rels/pivotCacheDefinition20.xml.rels><?xml version="1.0" encoding="UTF-8" standalone="yes"?>
<Relationships xmlns="http://schemas.openxmlformats.org/package/2006/relationships"><Relationship Id="rId1" Type="http://schemas.openxmlformats.org/officeDocument/2006/relationships/pivotCacheRecords" Target="pivotCacheRecords20.xml"/></Relationships>
</file>

<file path=xl/pivotCache/_rels/pivotCacheDefinition21.xml.rels><?xml version="1.0" encoding="UTF-8" standalone="yes"?>
<Relationships xmlns="http://schemas.openxmlformats.org/package/2006/relationships"><Relationship Id="rId1" Type="http://schemas.openxmlformats.org/officeDocument/2006/relationships/pivotCacheRecords" Target="pivotCacheRecords21.xml"/></Relationships>
</file>

<file path=xl/pivotCache/_rels/pivotCacheDefinition22.xml.rels><?xml version="1.0" encoding="UTF-8" standalone="yes"?>
<Relationships xmlns="http://schemas.openxmlformats.org/package/2006/relationships"><Relationship Id="rId1" Type="http://schemas.openxmlformats.org/officeDocument/2006/relationships/pivotCacheRecords" Target="pivotCacheRecords22.xml"/></Relationships>
</file>

<file path=xl/pivotCache/_rels/pivotCacheDefinition23.xml.rels><?xml version="1.0" encoding="UTF-8" standalone="yes"?>
<Relationships xmlns="http://schemas.openxmlformats.org/package/2006/relationships"><Relationship Id="rId1" Type="http://schemas.openxmlformats.org/officeDocument/2006/relationships/pivotCacheRecords" Target="pivotCacheRecords23.xml"/></Relationships>
</file>

<file path=xl/pivotCache/_rels/pivotCacheDefinition24.xml.rels><?xml version="1.0" encoding="UTF-8" standalone="yes"?>
<Relationships xmlns="http://schemas.openxmlformats.org/package/2006/relationships"><Relationship Id="rId1" Type="http://schemas.openxmlformats.org/officeDocument/2006/relationships/pivotCacheRecords" Target="pivotCacheRecords24.xml"/></Relationships>
</file>

<file path=xl/pivotCache/_rels/pivotCacheDefinition25.xml.rels><?xml version="1.0" encoding="UTF-8" standalone="yes"?>
<Relationships xmlns="http://schemas.openxmlformats.org/package/2006/relationships"><Relationship Id="rId1" Type="http://schemas.openxmlformats.org/officeDocument/2006/relationships/pivotCacheRecords" Target="pivotCacheRecords25.xml"/></Relationships>
</file>

<file path=xl/pivotCache/_rels/pivotCacheDefinition26.xml.rels><?xml version="1.0" encoding="UTF-8" standalone="yes"?>
<Relationships xmlns="http://schemas.openxmlformats.org/package/2006/relationships"><Relationship Id="rId1" Type="http://schemas.openxmlformats.org/officeDocument/2006/relationships/pivotCacheRecords" Target="pivotCacheRecords26.xml"/></Relationships>
</file>

<file path=xl/pivotCache/_rels/pivotCacheDefinition27.xml.rels><?xml version="1.0" encoding="UTF-8" standalone="yes"?>
<Relationships xmlns="http://schemas.openxmlformats.org/package/2006/relationships"><Relationship Id="rId1" Type="http://schemas.openxmlformats.org/officeDocument/2006/relationships/pivotCacheRecords" Target="pivotCacheRecords27.xml"/></Relationships>
</file>

<file path=xl/pivotCache/pivotCacheDefinition1.xml><?xml version="1.0" encoding="utf-8"?>
<pivotCacheDefinition xmlns="http://schemas.openxmlformats.org/spreadsheetml/2006/main" xmlns:r="http://schemas.openxmlformats.org/officeDocument/2006/relationships" r:id="rId1" refreshedBy="Автор" refreshedDate="45376.661624884262" createdVersion="6" refreshedVersion="6" minRefreshableVersion="3" recordCount="96">
  <cacheSource type="worksheet">
    <worksheetSource ref="A2:Z98" sheet="21034-3-151.6-Кж1"/>
  </cacheSource>
  <cacheFields count="26">
    <cacheField name="ID" numFmtId="0">
      <sharedItems containsBlank="1" count="6">
        <m/>
        <s v="151.6_С_КЖ1_2050"/>
        <s v="151.6_С_КЖ1_2020"/>
        <s v="151.6_PND4050"/>
        <s v="151.6_PND4010"/>
        <s v="151.6_С_КЖ1_2040"/>
      </sharedItems>
    </cacheField>
    <cacheField name="1" numFmtId="0">
      <sharedItems containsBlank="1"/>
    </cacheField>
    <cacheField name="2" numFmtId="0">
      <sharedItems containsBlank="1"/>
    </cacheField>
    <cacheField name="Название файла" numFmtId="0">
      <sharedItems/>
    </cacheField>
    <cacheField name="Ревизия файла" numFmtId="0">
      <sharedItems containsSemiMixedTypes="0" containsString="0" containsNumber="1" containsInteger="1" minValue="4" maxValue="5"/>
    </cacheField>
    <cacheField name="Шифр документа" numFmtId="0">
      <sharedItems/>
    </cacheField>
    <cacheField name="Название документа" numFmtId="0">
      <sharedItems/>
    </cacheField>
    <cacheField name="Ревизия документа" numFmtId="0">
      <sharedItems containsSemiMixedTypes="0" containsString="0" containsNumber="1" containsInteger="1" minValue="4" maxValue="5"/>
    </cacheField>
    <cacheField name="Дата ревизии" numFmtId="14">
      <sharedItems containsSemiMixedTypes="0" containsNonDate="0" containsDate="1" containsString="0" minDate="2023-09-18T00:00:00" maxDate="2024-02-13T00:00:00"/>
    </cacheField>
    <cacheField name="Номер листа в документе" numFmtId="0">
      <sharedItems containsSemiMixedTypes="0" containsString="0" containsNumber="1" containsInteger="1" minValue="3" maxValue="5"/>
    </cacheField>
    <cacheField name="Наименование чертежа" numFmtId="0">
      <sharedItems/>
    </cacheField>
    <cacheField name="Принадлежность" numFmtId="0">
      <sharedItems count="8">
        <s v="Фундамент монолитный Фм1"/>
        <s v="Фундамент монолитный Фм2"/>
        <s v="Фундамент монолитный Фм3"/>
        <s v="Фундамент монолитный Фм4"/>
        <s v="Фундамент монолитный Фм5"/>
        <s v="Монолитная плита"/>
        <s v="Фом1"/>
        <s v="Фом2"/>
      </sharedItems>
    </cacheField>
    <cacheField name="Кол-во 1" numFmtId="0">
      <sharedItems containsSemiMixedTypes="0" containsString="0" containsNumber="1" containsInteger="1" minValue="1" maxValue="2"/>
    </cacheField>
    <cacheField name="Ед. изм 1" numFmtId="0">
      <sharedItems/>
    </cacheField>
    <cacheField name="Тип" numFmtId="0">
      <sharedItems count="7">
        <s v="Сборочные единицы"/>
        <s v="Детали"/>
        <s v="Материалы"/>
        <s v="Закладная деталь Зд2"/>
        <s v="Каркас  КР1"/>
        <s v="профнастил монолитной плиты"/>
        <s v="Каркас КР1 9шт"/>
      </sharedItems>
    </cacheField>
    <cacheField name="Позиция" numFmtId="0">
      <sharedItems containsNonDate="0" containsString="0" containsBlank="1"/>
    </cacheField>
    <cacheField name="Обозначение" numFmtId="0">
      <sharedItems containsBlank="1" count="8">
        <s v="ГОСТ 24379.1-2012"/>
        <s v="ГОСТ 34028-2016"/>
        <s v="ГОСТ 26633-2015"/>
        <m/>
        <s v="сер.1.400-15.В1.710-14"/>
        <s v="ГОСТ 8510-86"/>
        <s v="сер.1.400-15.В1.730"/>
        <s v="ГОСТ 24045-2016"/>
      </sharedItems>
    </cacheField>
    <cacheField name="Наименование" numFmtId="0">
      <sharedItems/>
    </cacheField>
    <cacheField name="Кол-во 2" numFmtId="0">
      <sharedItems containsSemiMixedTypes="0" containsString="0" containsNumber="1" minValue="0.02" maxValue="341"/>
    </cacheField>
    <cacheField name="Ед. изм  2" numFmtId="0">
      <sharedItems/>
    </cacheField>
    <cacheField name="Масса ед., кг" numFmtId="0">
      <sharedItems containsString="0" containsBlank="1" containsNumber="1" minValue="0.04" maxValue="51"/>
    </cacheField>
    <cacheField name="Кол-во ВСЕГО" numFmtId="0">
      <sharedItems containsSemiMixedTypes="0" containsString="0" containsNumber="1" minValue="0.04" maxValue="874.71999999999991"/>
    </cacheField>
    <cacheField name="Ед. изм  ВСЕГО" numFmtId="0">
      <sharedItems count="2">
        <s v="кг"/>
        <s v="м3"/>
      </sharedItems>
    </cacheField>
    <cacheField name="Примечание" numFmtId="0">
      <sharedItems containsBlank="1" containsMixedTypes="1" containsNumber="1" minValue="8.36" maxValue="559.29999999999995"/>
    </cacheField>
    <cacheField name="Единичная расценка" numFmtId="0">
      <sharedItems containsNonDate="0" containsString="0" containsBlank="1"/>
    </cacheField>
    <cacheField name="Факт" numFmtId="0">
      <sharedItems containsSemiMixedTypes="0" containsString="0" containsNumber="1" minValue="0.02" maxValue="34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Автор" refreshedDate="45376.673713773147" createdVersion="6" refreshedVersion="6" minRefreshableVersion="3" recordCount="122">
  <cacheSource type="worksheet">
    <worksheetSource ref="A2:AB124" sheet="21034-3-151.6-Кж2"/>
  </cacheSource>
  <cacheFields count="28">
    <cacheField name="ID" numFmtId="0">
      <sharedItems containsBlank="1" count="6">
        <m/>
        <s v="151.6_С_КЖ2_2060"/>
        <s v="151.6_PND4250"/>
        <s v="151.6_С_КЖ2_2040"/>
        <s v="151.6_PND4220"/>
        <s v="151.6_С_КЖ2_2080"/>
      </sharedItems>
    </cacheField>
    <cacheField name="1" numFmtId="0">
      <sharedItems containsBlank="1"/>
    </cacheField>
    <cacheField name="2" numFmtId="0">
      <sharedItems containsNonDate="0" containsString="0" containsBlank="1"/>
    </cacheField>
    <cacheField name="3" numFmtId="0">
      <sharedItems containsNonDate="0" containsString="0" containsBlank="1"/>
    </cacheField>
    <cacheField name="Название файла" numFmtId="0">
      <sharedItems/>
    </cacheField>
    <cacheField name="Ревизия файла" numFmtId="0">
      <sharedItems containsSemiMixedTypes="0" containsString="0" containsNumber="1" containsInteger="1" minValue="0" maxValue="9"/>
    </cacheField>
    <cacheField name="Шифр документа" numFmtId="0">
      <sharedItems/>
    </cacheField>
    <cacheField name="Название документа" numFmtId="0">
      <sharedItems/>
    </cacheField>
    <cacheField name="Ревизия документа" numFmtId="0">
      <sharedItems containsSemiMixedTypes="0" containsString="0" containsNumber="1" containsInteger="1" minValue="0" maxValue="9"/>
    </cacheField>
    <cacheField name="Дата ревизии" numFmtId="14">
      <sharedItems containsSemiMixedTypes="0" containsNonDate="0" containsDate="1" containsString="0" minDate="2022-11-21T00:00:00" maxDate="2023-12-02T00:00:00"/>
    </cacheField>
    <cacheField name="Номер листа в документе" numFmtId="0">
      <sharedItems containsSemiMixedTypes="0" containsString="0" containsNumber="1" containsInteger="1" minValue="2" maxValue="11"/>
    </cacheField>
    <cacheField name="Наименование чертежа" numFmtId="0">
      <sharedItems/>
    </cacheField>
    <cacheField name="Принадлежность" numFmtId="0">
      <sharedItems/>
    </cacheField>
    <cacheField name="Кол-во 1" numFmtId="0">
      <sharedItems containsSemiMixedTypes="0" containsString="0" containsNumber="1" containsInteger="1" minValue="1" maxValue="8"/>
    </cacheField>
    <cacheField name="Ед. изм 1" numFmtId="0">
      <sharedItems/>
    </cacheField>
    <cacheField name="Тип" numFmtId="0">
      <sharedItems containsBlank="1"/>
    </cacheField>
    <cacheField name="Позиция" numFmtId="0">
      <sharedItems containsBlank="1"/>
    </cacheField>
    <cacheField name="Кол-во позиций" numFmtId="0">
      <sharedItems containsString="0" containsBlank="1" containsNumber="1" containsInteger="1" minValue="1" maxValue="6"/>
    </cacheField>
    <cacheField name="Обозначение" numFmtId="0">
      <sharedItems containsBlank="1"/>
    </cacheField>
    <cacheField name="Наименование" numFmtId="0">
      <sharedItems containsBlank="1"/>
    </cacheField>
    <cacheField name="Кол-во 2" numFmtId="0">
      <sharedItems containsString="0" containsBlank="1" containsNumber="1" minValue="0.02" maxValue="106"/>
    </cacheField>
    <cacheField name="Ед. изм  2" numFmtId="0">
      <sharedItems containsBlank="1"/>
    </cacheField>
    <cacheField name="Масса ед., кг" numFmtId="0">
      <sharedItems containsString="0" containsBlank="1" containsNumber="1" minValue="0.19" maxValue="217.2"/>
    </cacheField>
    <cacheField name="Кол-во ВСЕГО" numFmtId="0">
      <sharedItems containsSemiMixedTypes="0" containsString="0" containsNumber="1" minValue="0.08" maxValue="320.32"/>
    </cacheField>
    <cacheField name="Ед. изм  ВСЕГО" numFmtId="0">
      <sharedItems count="3">
        <s v="кг"/>
        <s v="м3"/>
        <s v="шт"/>
      </sharedItems>
    </cacheField>
    <cacheField name="Примечание" numFmtId="0">
      <sharedItems containsString="0" containsBlank="1" containsNumber="1" minValue="3.84" maxValue="48.9"/>
    </cacheField>
    <cacheField name="Единичная расценка" numFmtId="0">
      <sharedItems containsNonDate="0" containsString="0" containsBlank="1"/>
    </cacheField>
    <cacheField name="Факт" numFmtId="0">
      <sharedItems containsSemiMixedTypes="0" containsString="0" containsNumber="1" minValue="0" maxValue="106"/>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Автор" refreshedDate="45384.263385185186" createdVersion="6" refreshedVersion="6" minRefreshableVersion="3" recordCount="1344">
  <cacheSource type="worksheet">
    <worksheetSource ref="A1:J1345" sheet="151.6 АТХ_0 ЗВ"/>
  </cacheSource>
  <cacheFields count="10">
    <cacheField name="ID" numFmtId="0">
      <sharedItems containsBlank="1" count="14">
        <m/>
        <s v="151.6_С_АТХ_2080"/>
        <s v="151.6_С_АТХ_2130"/>
        <s v="151.6_С_АТХ_2070"/>
        <s v="151.6_С_АТХ_2040"/>
        <s v="151.6_С_АТХ_2090"/>
        <s v="Коробка"/>
        <s v="151.6_С_АТХ_2000"/>
        <s v="151.6_С_АТХ_2030"/>
        <s v="крышка"/>
        <s v="шкаф"/>
        <s v="151.6_С_АТХ_2060"/>
        <s v="151.6_С_АТХ_2020"/>
        <s v="151.6_С_АТХ_2010"/>
      </sharedItems>
    </cacheField>
    <cacheField name="Поз." numFmtId="0">
      <sharedItems containsDate="1" containsBlank="1" containsMixedTypes="1" minDate="1900-01-10T10:26:04" maxDate="2902-01-05T00:00:00"/>
    </cacheField>
    <cacheField name="Наименование и техническая характеристика" numFmtId="0">
      <sharedItems containsBlank="1"/>
    </cacheField>
    <cacheField name="Тип, марка, обозначение документа, опросного листа" numFmtId="0">
      <sharedItems containsBlank="1" containsMixedTypes="1" containsNumber="1" containsInteger="1" minValue="24415" maxValue="544595"/>
    </cacheField>
    <cacheField name="Код продукции" numFmtId="0">
      <sharedItems containsString="0" containsBlank="1" containsNumber="1" containsInteger="1" minValue="509648" maxValue="509648"/>
    </cacheField>
    <cacheField name="Поставщик" numFmtId="0">
      <sharedItems containsNonDate="0" containsString="0" containsBlank="1"/>
    </cacheField>
    <cacheField name="Ед. измерения" numFmtId="0">
      <sharedItems containsBlank="1"/>
    </cacheField>
    <cacheField name="Кол." numFmtId="0">
      <sharedItems containsBlank="1" containsMixedTypes="1" containsNumber="1" containsInteger="1" minValue="1" maxValue="1850"/>
    </cacheField>
    <cacheField name="Масса 1 ед., кг" numFmtId="0">
      <sharedItems containsString="0" containsBlank="1" containsNumber="1" minValue="1E-3" maxValue="92"/>
    </cacheField>
    <cacheField name="Примечание" numFmtId="0">
      <sharedItems containsBlank="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Автор" refreshedDate="45384.26828773148" createdVersion="6" refreshedVersion="6" minRefreshableVersion="3" recordCount="113">
  <cacheSource type="worksheet">
    <worksheetSource ref="B4:C117" sheet="151.6-АТХ.В1"/>
  </cacheSource>
  <cacheFields count="2">
    <cacheField name="ID" numFmtId="0">
      <sharedItems containsBlank="1" count="5">
        <s v=""/>
        <s v="151.6_С_АТХ_2100"/>
        <m/>
        <s v="151.6_С_ОВ_2130"/>
        <s v="151.6_С_АПТ_2100"/>
      </sharedItems>
    </cacheField>
    <cacheField name="1" numFmtId="0">
      <sharedItems containsMixedTypes="1" containsNumber="1" containsInteger="1" minValue="1" maxValue="103"/>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r:id="rId1" refreshedBy="Автор" refreshedDate="45384.270177430553" createdVersion="6" refreshedVersion="6" minRefreshableVersion="3" recordCount="259">
  <cacheSource type="worksheet">
    <worksheetSource ref="A1:J260" sheet="151.6 АОВ_1 ЗВ"/>
  </cacheSource>
  <cacheFields count="10">
    <cacheField name="ID" numFmtId="0">
      <sharedItems containsBlank="1" count="10">
        <m/>
        <s v="151.6_С_АОВ_2040"/>
        <s v="ЗРА"/>
        <s v="151.6_С_АОВ_2050"/>
        <s v="151.6_С_АОВ_2060"/>
        <s v="151.6_С_АОВ_2000"/>
        <s v="Труб пров"/>
        <s v="151.6_С_АОВ_2010"/>
        <s v="крышка"/>
        <s v="151.6_С_АОВ_2100"/>
      </sharedItems>
    </cacheField>
    <cacheField name="Поз." numFmtId="0">
      <sharedItems containsBlank="1"/>
    </cacheField>
    <cacheField name="Наименование и техническая характеристика" numFmtId="0">
      <sharedItems containsBlank="1"/>
    </cacheField>
    <cacheField name="Тип, марка, обозначение документа, опросного листа" numFmtId="0">
      <sharedItems containsBlank="1" containsMixedTypes="1" containsNumber="1" containsInteger="1" minValue="37262" maxValue="53342"/>
    </cacheField>
    <cacheField name="Код продукции" numFmtId="0">
      <sharedItems containsNonDate="0" containsString="0" containsBlank="1"/>
    </cacheField>
    <cacheField name="Поставщик" numFmtId="0">
      <sharedItems containsBlank="1"/>
    </cacheField>
    <cacheField name="Ед. измерения" numFmtId="0">
      <sharedItems containsBlank="1"/>
    </cacheField>
    <cacheField name="Кол." numFmtId="0">
      <sharedItems containsString="0" containsBlank="1" containsNumber="1" containsInteger="1" minValue="1" maxValue="1400"/>
    </cacheField>
    <cacheField name="Масса 1 ед., кг" numFmtId="0">
      <sharedItems containsBlank="1" containsMixedTypes="1" containsNumber="1" minValue="0.2" maxValue="2.92"/>
    </cacheField>
    <cacheField name="Примечание" numFmtId="0">
      <sharedItems containsBlank="1"/>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r:id="rId1" refreshedBy="Автор" refreshedDate="45384.271097685189" createdVersion="6" refreshedVersion="6" minRefreshableVersion="3" recordCount="41">
  <cacheSource type="worksheet">
    <worksheetSource ref="A2:O43" sheet="21034-3-151.6-АПТ"/>
  </cacheSource>
  <cacheFields count="15">
    <cacheField name="ID" numFmtId="0">
      <sharedItems containsBlank="1" count="4">
        <s v="151.6_С_АПТ_2070"/>
        <s v="151.6_С_АПТ_2050"/>
        <s v="151.6_С_АПТ_2060"/>
        <m/>
      </sharedItems>
    </cacheField>
    <cacheField name="Название файла" numFmtId="0">
      <sharedItems/>
    </cacheField>
    <cacheField name="Ревизия файла" numFmtId="0">
      <sharedItems containsSemiMixedTypes="0" containsString="0" containsNumber="1" containsInteger="1" minValue="0" maxValue="0"/>
    </cacheField>
    <cacheField name="Шифр документа" numFmtId="0">
      <sharedItems/>
    </cacheField>
    <cacheField name="Название документа" numFmtId="0">
      <sharedItems/>
    </cacheField>
    <cacheField name="Ревизия документа" numFmtId="0">
      <sharedItems containsSemiMixedTypes="0" containsString="0" containsNumber="1" containsInteger="1" minValue="0" maxValue="0"/>
    </cacheField>
    <cacheField name="Дата ревизии" numFmtId="0">
      <sharedItems containsNonDate="0" containsString="0" containsBlank="1"/>
    </cacheField>
    <cacheField name="Номер листа в документе" numFmtId="0">
      <sharedItems containsSemiMixedTypes="0" containsString="0" containsNumber="1" containsInteger="1" minValue="1" maxValue="2"/>
    </cacheField>
    <cacheField name="Наименование чертежа" numFmtId="0">
      <sharedItems/>
    </cacheField>
    <cacheField name="Позиция" numFmtId="0">
      <sharedItems containsBlank="1"/>
    </cacheField>
    <cacheField name="Наименование" numFmtId="0">
      <sharedItems/>
    </cacheField>
    <cacheField name="Кол-во" numFmtId="0">
      <sharedItems containsSemiMixedTypes="0" containsString="0" containsNumber="1" containsInteger="1" minValue="1" maxValue="74"/>
    </cacheField>
    <cacheField name="Ед. изм" numFmtId="0">
      <sharedItems/>
    </cacheField>
    <cacheField name="Единичная расценка" numFmtId="0">
      <sharedItems containsNonDate="0" containsString="0" containsBlank="1"/>
    </cacheField>
    <cacheField name="Факт"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r:id="rId1" refreshedBy="Автор" refreshedDate="45384.346173032405" createdVersion="6" refreshedVersion="6" minRefreshableVersion="3" recordCount="40">
  <cacheSource type="worksheet">
    <worksheetSource ref="A1:I41" sheet="151.6 ЭС1_2 ЗВ"/>
  </cacheSource>
  <cacheFields count="9">
    <cacheField name="Поз." numFmtId="0">
      <sharedItems containsBlank="1" count="4">
        <m/>
        <s v="151.6_С_ЭС1_2000"/>
        <s v="Крышка лотка"/>
        <s v="Металлорукав"/>
      </sharedItems>
    </cacheField>
    <cacheField name="Наименование и техническая характеристика" numFmtId="0">
      <sharedItems/>
    </cacheField>
    <cacheField name="Тип, марка, обозначение документа, опросного листа" numFmtId="0">
      <sharedItems containsBlank="1"/>
    </cacheField>
    <cacheField name="Код продукции" numFmtId="0">
      <sharedItems containsBlank="1" containsMixedTypes="1" containsNumber="1" containsInteger="1" minValue="25207" maxValue="25207"/>
    </cacheField>
    <cacheField name="Поставщик" numFmtId="0">
      <sharedItems containsBlank="1"/>
    </cacheField>
    <cacheField name="Ед. измерения" numFmtId="0">
      <sharedItems containsBlank="1" count="3">
        <m/>
        <s v="шт."/>
        <s v="м"/>
      </sharedItems>
    </cacheField>
    <cacheField name="Кол." numFmtId="0">
      <sharedItems containsString="0" containsBlank="1" containsNumber="1" containsInteger="1" minValue="1" maxValue="120"/>
    </cacheField>
    <cacheField name="Масса 1 ед., кг" numFmtId="0">
      <sharedItems containsNonDate="0" containsString="0" containsBlank="1"/>
    </cacheField>
    <cacheField name="Примечание" numFmtId="0">
      <sharedItems containsString="0" containsBlank="1" containsNumber="1" containsInteger="1" minValue="60" maxValue="60"/>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r:id="rId1" refreshedBy="Автор" refreshedDate="45384.355239004632" createdVersion="6" refreshedVersion="6" minRefreshableVersion="3" recordCount="91">
  <cacheSource type="worksheet">
    <worksheetSource ref="A2:T93" sheet="21034-3-151.6-ОВ"/>
  </cacheSource>
  <cacheFields count="20">
    <cacheField name="ID" numFmtId="0">
      <sharedItems count="2">
        <s v="151.6_С_ОВ_2050"/>
        <s v="151.6_С_ОВ_2010"/>
      </sharedItems>
    </cacheField>
    <cacheField name="Название файла" numFmtId="0">
      <sharedItems/>
    </cacheField>
    <cacheField name="Ревизия файла" numFmtId="0">
      <sharedItems containsSemiMixedTypes="0" containsString="0" containsNumber="1" containsInteger="1" minValue="1" maxValue="4"/>
    </cacheField>
    <cacheField name="Шифр документа" numFmtId="0">
      <sharedItems/>
    </cacheField>
    <cacheField name="Название документа" numFmtId="0">
      <sharedItems/>
    </cacheField>
    <cacheField name="Ревизия документа" numFmtId="0">
      <sharedItems containsSemiMixedTypes="0" containsString="0" containsNumber="1" containsInteger="1" minValue="1" maxValue="4"/>
    </cacheField>
    <cacheField name="Дата ревизии" numFmtId="14">
      <sharedItems containsSemiMixedTypes="0" containsNonDate="0" containsDate="1" containsString="0" minDate="2023-08-02T00:00:00" maxDate="2024-02-03T00:00:00"/>
    </cacheField>
    <cacheField name="Номер листа в документе" numFmtId="0">
      <sharedItems containsSemiMixedTypes="0" containsString="0" containsNumber="1" containsInteger="1" minValue="6" maxValue="19"/>
    </cacheField>
    <cacheField name="Наименование чертежа" numFmtId="0">
      <sharedItems/>
    </cacheField>
    <cacheField name="Поз. Установки" numFmtId="0">
      <sharedItems containsBlank="1"/>
    </cacheField>
    <cacheField name="Позиция" numFmtId="0">
      <sharedItems containsBlank="1"/>
    </cacheField>
    <cacheField name="Обозначение" numFmtId="0">
      <sharedItems containsBlank="1"/>
    </cacheField>
    <cacheField name="Наименование" numFmtId="0">
      <sharedItems/>
    </cacheField>
    <cacheField name="Кол-во" numFmtId="0">
      <sharedItems containsString="0" containsBlank="1" containsNumber="1" containsInteger="1" minValue="1" maxValue="12"/>
    </cacheField>
    <cacheField name="Ед. изм" numFmtId="0">
      <sharedItems containsBlank="1" count="2">
        <s v="шт"/>
        <m/>
      </sharedItems>
    </cacheField>
    <cacheField name="Масса ед.,кг" numFmtId="0">
      <sharedItems containsString="0" containsBlank="1" containsNumber="1" minValue="0.9" maxValue="1922"/>
    </cacheField>
    <cacheField name="Примечание" numFmtId="0">
      <sharedItems containsBlank="1"/>
    </cacheField>
    <cacheField name="Единичная расценка" numFmtId="0">
      <sharedItems containsNonDate="0" containsString="0" containsBlank="1"/>
    </cacheField>
    <cacheField name="Факт" numFmtId="0">
      <sharedItems containsSemiMixedTypes="0" containsString="0" containsNumber="1" containsInteger="1" minValue="0" maxValue="6"/>
    </cacheField>
    <cacheField name="Кол-во2" numFmtId="0">
      <sharedItems containsString="0" containsBlank="1" containsNumber="1" minValue="4.9000000000000004" maxValue="1922"/>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r:id="rId1" refreshedBy="Автор" refreshedDate="45384.711079398148" createdVersion="6" refreshedVersion="6" minRefreshableVersion="3" recordCount="1388">
  <cacheSource type="worksheet">
    <worksheetSource ref="A1:L1389" sheet="151.6 ОВ_0 изм4 ЗВ"/>
  </cacheSource>
  <cacheFields count="12">
    <cacheField name="ID" numFmtId="0">
      <sharedItems containsBlank="1" count="7">
        <m/>
        <s v="151.6_С_ОВ_2060"/>
        <s v="151.6_С_ОВ_2120"/>
        <s v="151.6_С_ОВ_2040"/>
        <s v="151.6_С_ОВ_2050"/>
        <s v="151.6_С_ОВ_2080"/>
        <s v="151.6_С_ОВ_2100"/>
      </sharedItems>
    </cacheField>
    <cacheField name="Поз." numFmtId="0">
      <sharedItems containsDate="1" containsBlank="1" containsMixedTypes="1" minDate="1899-12-31T04:01:03" maxDate="2024-05-02T00:00:00"/>
    </cacheField>
    <cacheField name="Наименование и техническая характеристика" numFmtId="0">
      <sharedItems containsBlank="1" longText="1"/>
    </cacheField>
    <cacheField name="Тип, марка, обозначение документа, опросного листа" numFmtId="0">
      <sharedItems containsBlank="1"/>
    </cacheField>
    <cacheField name="Код продукции" numFmtId="0">
      <sharedItems containsBlank="1" containsMixedTypes="1" containsNumber="1" containsInteger="1" minValue="135137" maxValue="137052"/>
    </cacheField>
    <cacheField name="Поставщик" numFmtId="0">
      <sharedItems containsBlank="1"/>
    </cacheField>
    <cacheField name="Ед. измерения" numFmtId="0">
      <sharedItems containsBlank="1" count="10">
        <m/>
        <s v="шт"/>
        <s v="м"/>
        <s v="шт."/>
        <s v="м/м3"/>
        <s v="кг"/>
        <s v="м2"/>
        <s v="установка"/>
        <s v="м3/м2"/>
        <s v="компл."/>
      </sharedItems>
    </cacheField>
    <cacheField name="Кол." numFmtId="0">
      <sharedItems containsBlank="1" containsMixedTypes="1" containsNumber="1" minValue="2.5999999999999999E-2" maxValue="6129"/>
    </cacheField>
    <cacheField name="Масса 1 ед., кг" numFmtId="0">
      <sharedItems containsBlank="1" containsMixedTypes="1" containsNumber="1" minValue="1.6999999999999999E-3" maxValue="2317"/>
    </cacheField>
    <cacheField name="Примечание" numFmtId="0">
      <sharedItems containsBlank="1"/>
    </cacheField>
    <cacheField name="для расчета площади" numFmtId="0">
      <sharedItems containsString="0" containsBlank="1" containsNumber="1" minValue="4.5" maxValue="6700"/>
    </cacheField>
    <cacheField name="Кол2" numFmtId="0">
      <sharedItems containsString="0" containsBlank="1" containsNumber="1" minValue="2.5999999999999999E-2" maxValue="130"/>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r:id="rId1" refreshedBy="Автор" refreshedDate="45384.712283333334" createdVersion="6" refreshedVersion="6" minRefreshableVersion="3" recordCount="69">
  <cacheSource type="worksheet">
    <worksheetSource ref="A1:J70" sheet="151.6 ВК_5 ЗВ"/>
  </cacheSource>
  <cacheFields count="10">
    <cacheField name="ID" numFmtId="0">
      <sharedItems containsBlank="1" count="6">
        <m/>
        <s v="151.6_С_ВК_2030"/>
        <s v="151.6_С_ВК_2000"/>
        <s v="151.6_С_ВК_2040"/>
        <s v="151.6_С_ВК_2020"/>
        <s v="151.6_С_ВК_2010"/>
      </sharedItems>
    </cacheField>
    <cacheField name="Поз." numFmtId="0">
      <sharedItems containsNonDate="0" containsString="0" containsBlank="1"/>
    </cacheField>
    <cacheField name="Наименование и техническая характеристика" numFmtId="0">
      <sharedItems containsBlank="1"/>
    </cacheField>
    <cacheField name="Тип, марка, обозначение документа, опросного листа" numFmtId="0">
      <sharedItems containsBlank="1"/>
    </cacheField>
    <cacheField name="Код продукции" numFmtId="0">
      <sharedItems containsBlank="1"/>
    </cacheField>
    <cacheField name="Поставщик" numFmtId="0">
      <sharedItems containsBlank="1"/>
    </cacheField>
    <cacheField name="Ед. измерения" numFmtId="0">
      <sharedItems containsBlank="1" count="5">
        <m/>
        <s v="шт."/>
        <s v="м"/>
        <s v="кг/м²"/>
        <s v="м3"/>
      </sharedItems>
    </cacheField>
    <cacheField name="Кол." numFmtId="0">
      <sharedItems containsBlank="1" containsMixedTypes="1" containsNumber="1" minValue="0.01" maxValue="123"/>
    </cacheField>
    <cacheField name="Масса 1 ед., кг" numFmtId="0">
      <sharedItems containsString="0" containsBlank="1" containsNumber="1" minValue="1.4E-2" maxValue="47.2"/>
    </cacheField>
    <cacheField name="Примечание" numFmtId="0">
      <sharedItems containsBlank="1"/>
    </cacheField>
  </cacheFields>
  <extLst>
    <ext xmlns:x14="http://schemas.microsoft.com/office/spreadsheetml/2009/9/main" uri="{725AE2AE-9491-48be-B2B4-4EB974FC3084}">
      <x14:pivotCacheDefinition/>
    </ext>
  </extLst>
</pivotCacheDefinition>
</file>

<file path=xl/pivotCache/pivotCacheDefinition11.xml><?xml version="1.0" encoding="utf-8"?>
<pivotCacheDefinition xmlns="http://schemas.openxmlformats.org/spreadsheetml/2006/main" xmlns:r="http://schemas.openxmlformats.org/officeDocument/2006/relationships" r:id="rId1" refreshedBy="Автор" refreshedDate="45384.9447806713" createdVersion="6" refreshedVersion="6" minRefreshableVersion="3" recordCount="80">
  <cacheSource type="worksheet">
    <worksheetSource ref="A2:T82" sheet="21034-3-151.6-ЭГ"/>
  </cacheSource>
  <cacheFields count="20">
    <cacheField name="ID" numFmtId="0">
      <sharedItems containsBlank="1" count="4">
        <s v="151.6_С_ЭГ_2050"/>
        <s v="151.6_С_ЭГ_2020"/>
        <m/>
        <s v="151.6_С_ЭГ_2030"/>
      </sharedItems>
    </cacheField>
    <cacheField name="Название файла" numFmtId="0">
      <sharedItems/>
    </cacheField>
    <cacheField name="Ревизия файла" numFmtId="0">
      <sharedItems containsSemiMixedTypes="0" containsString="0" containsNumber="1" containsInteger="1" minValue="1" maxValue="3"/>
    </cacheField>
    <cacheField name="Шифр документа" numFmtId="0">
      <sharedItems/>
    </cacheField>
    <cacheField name="Название документа" numFmtId="0">
      <sharedItems/>
    </cacheField>
    <cacheField name="Ревизия документа" numFmtId="0">
      <sharedItems containsSemiMixedTypes="0" containsString="0" containsNumber="1" containsInteger="1" minValue="1" maxValue="3"/>
    </cacheField>
    <cacheField name="Дата ревизии" numFmtId="14">
      <sharedItems containsSemiMixedTypes="0" containsNonDate="0" containsDate="1" containsString="0" minDate="2024-01-12T00:00:00" maxDate="2024-03-01T00:00:00"/>
    </cacheField>
    <cacheField name="Номер листа в документе" numFmtId="0">
      <sharedItems containsSemiMixedTypes="0" containsString="0" containsNumber="1" containsInteger="1" minValue="1" maxValue="10"/>
    </cacheField>
    <cacheField name="Наименование чертежа" numFmtId="0">
      <sharedItems/>
    </cacheField>
    <cacheField name="Поз. Установки" numFmtId="0">
      <sharedItems containsNonDate="0" containsString="0" containsBlank="1"/>
    </cacheField>
    <cacheField name="Позиция" numFmtId="0">
      <sharedItems containsNonDate="0" containsString="0" containsBlank="1"/>
    </cacheField>
    <cacheField name="Обозначение" numFmtId="0">
      <sharedItems containsBlank="1" containsMixedTypes="1" containsNumber="1" containsInteger="1" minValue="27580" maxValue="7203800"/>
    </cacheField>
    <cacheField name="Наименование" numFmtId="0">
      <sharedItems/>
    </cacheField>
    <cacheField name="Кол-во" numFmtId="0">
      <sharedItems containsBlank="1" containsMixedTypes="1" containsNumber="1" minValue="0.15" maxValue="690"/>
    </cacheField>
    <cacheField name="Ед. изм" numFmtId="0">
      <sharedItems containsBlank="1" count="3">
        <s v="м"/>
        <s v="шт"/>
        <m/>
      </sharedItems>
    </cacheField>
    <cacheField name="Масса ед., кг" numFmtId="0">
      <sharedItems containsString="0" containsBlank="1" containsNumber="1" minValue="1.256" maxValue="1.57"/>
    </cacheField>
    <cacheField name="Примечание" numFmtId="0">
      <sharedItems containsBlank="1"/>
    </cacheField>
    <cacheField name="Кол-во по исполнению 2" numFmtId="0">
      <sharedItems containsString="0" containsBlank="1" containsNumber="1" containsInteger="1" minValue="1" maxValue="6"/>
    </cacheField>
    <cacheField name="Единичная расценка" numFmtId="0">
      <sharedItems containsNonDate="0" containsString="0" containsBlank="1"/>
    </cacheField>
    <cacheField name="Факт"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12.xml><?xml version="1.0" encoding="utf-8"?>
<pivotCacheDefinition xmlns="http://schemas.openxmlformats.org/spreadsheetml/2006/main" xmlns:r="http://schemas.openxmlformats.org/officeDocument/2006/relationships" r:id="rId1" refreshedBy="Автор" refreshedDate="45384.977111805558" createdVersion="6" refreshedVersion="6" minRefreshableVersion="3" recordCount="51">
  <cacheSource type="worksheet">
    <worksheetSource ref="A1:G52" sheet="151.6 ЭГ_1 ЗВ"/>
  </cacheSource>
  <cacheFields count="7">
    <cacheField name="Поз." numFmtId="0">
      <sharedItems containsBlank="1" count="4">
        <m/>
        <s v="151.6_С_ЭГ_2050"/>
        <s v="151.6_С_ЭГ_2020"/>
        <s v="151.6_С_ЭГ_2030"/>
      </sharedItems>
    </cacheField>
    <cacheField name="Наименование и техническая характеристика" numFmtId="0">
      <sharedItems containsBlank="1"/>
    </cacheField>
    <cacheField name="Тип, марка, обозначение документа, опросного листа" numFmtId="0">
      <sharedItems containsBlank="1"/>
    </cacheField>
    <cacheField name="Код продукции" numFmtId="0">
      <sharedItems containsBlank="1" containsMixedTypes="1" containsNumber="1" containsInteger="1" minValue="27580" maxValue="7203800"/>
    </cacheField>
    <cacheField name="Поставщик" numFmtId="0">
      <sharedItems containsBlank="1"/>
    </cacheField>
    <cacheField name="Ед. измерения" numFmtId="0">
      <sharedItems containsBlank="1" count="4">
        <m/>
        <s v="м"/>
        <s v="шт."/>
        <s v="кг"/>
      </sharedItems>
    </cacheField>
    <cacheField name="Кол." numFmtId="0">
      <sharedItems containsString="0" containsBlank="1" containsNumber="1" minValue="0.5" maxValue="690"/>
    </cacheField>
  </cacheFields>
  <extLst>
    <ext xmlns:x14="http://schemas.microsoft.com/office/spreadsheetml/2009/9/main" uri="{725AE2AE-9491-48be-B2B4-4EB974FC3084}">
      <x14:pivotCacheDefinition/>
    </ext>
  </extLst>
</pivotCacheDefinition>
</file>

<file path=xl/pivotCache/pivotCacheDefinition13.xml><?xml version="1.0" encoding="utf-8"?>
<pivotCacheDefinition xmlns="http://schemas.openxmlformats.org/spreadsheetml/2006/main" xmlns:r="http://schemas.openxmlformats.org/officeDocument/2006/relationships" r:id="rId1" refreshedBy="Автор" refreshedDate="45384.990673842593" createdVersion="6" refreshedVersion="6" minRefreshableVersion="3" recordCount="198">
  <cacheSource type="worksheet">
    <worksheetSource ref="A1:J199" sheet="151.6 ЭО_3 ЗВ"/>
  </cacheSource>
  <cacheFields count="10">
    <cacheField name="Поз." numFmtId="0">
      <sharedItems containsBlank="1" count="8">
        <m/>
        <s v="151.6_С_ЭО_2050"/>
        <s v="151.6_С_ЭО_2060"/>
        <s v="151.6_С_ЭО_2030"/>
        <s v="151.6_С_ЭО_2010"/>
        <s v="151.6_С_ЭО_2020"/>
        <s v="Крышка"/>
        <s v="151.6_С_ЭО_2000"/>
      </sharedItems>
    </cacheField>
    <cacheField name="Наименование и техническая характеристика" numFmtId="0">
      <sharedItems containsBlank="1" containsMixedTypes="1" containsNumber="1" containsInteger="1" minValue="4" maxValue="4"/>
    </cacheField>
    <cacheField name="Тип, марка, обозначение документа, опросного листа" numFmtId="0">
      <sharedItems containsBlank="1"/>
    </cacheField>
    <cacheField name="Код продукции" numFmtId="0">
      <sharedItems containsNonDate="0" containsString="0" containsBlank="1"/>
    </cacheField>
    <cacheField name="Поставщик" numFmtId="0">
      <sharedItems containsNonDate="0" containsString="0" containsBlank="1"/>
    </cacheField>
    <cacheField name="Ед. измерения" numFmtId="0">
      <sharedItems containsBlank="1" count="10">
        <m/>
        <s v="шт."/>
        <s v="м"/>
        <s v="км "/>
        <s v="км"/>
        <s v="шт"/>
        <s v="компл."/>
        <s v="кг"/>
        <s v="бал."/>
        <s v="м²"/>
      </sharedItems>
    </cacheField>
    <cacheField name="Кол." numFmtId="0">
      <sharedItems containsString="0" containsBlank="1" containsNumber="1" minValue="4.0000000000000001E-3" maxValue="4000"/>
    </cacheField>
    <cacheField name="Масса 1 ед., кг" numFmtId="0">
      <sharedItems containsString="0" containsBlank="1" containsNumber="1" minValue="0.1" maxValue="1.5"/>
    </cacheField>
    <cacheField name="Примечание" numFmtId="0">
      <sharedItems containsBlank="1"/>
    </cacheField>
    <cacheField name="Кол2" numFmtId="0">
      <sharedItems containsString="0" containsBlank="1" containsNumber="1" minValue="18" maxValue="1214.9999999999998"/>
    </cacheField>
  </cacheFields>
  <extLst>
    <ext xmlns:x14="http://schemas.microsoft.com/office/spreadsheetml/2009/9/main" uri="{725AE2AE-9491-48be-B2B4-4EB974FC3084}">
      <x14:pivotCacheDefinition/>
    </ext>
  </extLst>
</pivotCacheDefinition>
</file>

<file path=xl/pivotCache/pivotCacheDefinition14.xml><?xml version="1.0" encoding="utf-8"?>
<pivotCacheDefinition xmlns="http://schemas.openxmlformats.org/spreadsheetml/2006/main" xmlns:r="http://schemas.openxmlformats.org/officeDocument/2006/relationships" r:id="rId1" refreshedBy="Автор" refreshedDate="45385.015329745373" createdVersion="6" refreshedVersion="6" minRefreshableVersion="3" recordCount="186">
  <cacheSource type="worksheet">
    <worksheetSource ref="A3" sheet="21034-3-151.6-АР"/>
  </cacheSource>
  <cacheFields count="26">
    <cacheField name="ID" numFmtId="0">
      <sharedItems containsBlank="1" count="10">
        <s v="151.6_С_АР_2000"/>
        <m/>
        <s v="151.6_С_АР_2230"/>
        <s v="151.6_С_АР_2110"/>
        <s v="151.6_С_АР_2070"/>
        <s v="151.6_С_АР_2120"/>
        <s v="151.6_С_АР_2060"/>
        <s v="151.6_С_АР_2170"/>
        <s v="151.6_С_АР_2100"/>
        <s v="151.6_С_АР_2200"/>
      </sharedItems>
    </cacheField>
    <cacheField name="Название файла" numFmtId="0">
      <sharedItems/>
    </cacheField>
    <cacheField name="Ревизия файла" numFmtId="0">
      <sharedItems containsSemiMixedTypes="0" containsString="0" containsNumber="1" containsInteger="1" minValue="0" maxValue="3"/>
    </cacheField>
    <cacheField name="Шифр документа" numFmtId="0">
      <sharedItems/>
    </cacheField>
    <cacheField name="Название документа" numFmtId="0">
      <sharedItems/>
    </cacheField>
    <cacheField name="Ревизия документа" numFmtId="0">
      <sharedItems containsSemiMixedTypes="0" containsString="0" containsNumber="1" containsInteger="1" minValue="0" maxValue="3"/>
    </cacheField>
    <cacheField name="Дата ревизии" numFmtId="14">
      <sharedItems containsSemiMixedTypes="0" containsNonDate="0" containsDate="1" containsString="0" minDate="2023-01-17T00:00:00" maxDate="2024-01-18T00:00:00"/>
    </cacheField>
    <cacheField name="Номер листа в документе" numFmtId="0">
      <sharedItems containsSemiMixedTypes="0" containsString="0" containsNumber="1" containsInteger="1" minValue="2" maxValue="12"/>
    </cacheField>
    <cacheField name="Наименование чертежа" numFmtId="0">
      <sharedItems/>
    </cacheField>
    <cacheField name="Принадлежность" numFmtId="0">
      <sharedItems containsBlank="1"/>
    </cacheField>
    <cacheField name="Кол-во 1" numFmtId="0">
      <sharedItems containsString="0" containsBlank="1" containsNumber="1" containsInteger="1" minValue="1" maxValue="5"/>
    </cacheField>
    <cacheField name="Ед. изм 1" numFmtId="0">
      <sharedItems containsBlank="1"/>
    </cacheField>
    <cacheField name="Тип" numFmtId="0">
      <sharedItems containsBlank="1"/>
    </cacheField>
    <cacheField name="Позиция" numFmtId="0">
      <sharedItems containsBlank="1"/>
    </cacheField>
    <cacheField name="Кол-во позиций" numFmtId="0">
      <sharedItems containsNonDate="0" containsString="0" containsBlank="1"/>
    </cacheField>
    <cacheField name="Обозначение" numFmtId="0">
      <sharedItems containsBlank="1"/>
    </cacheField>
    <cacheField name="Наименование" numFmtId="0">
      <sharedItems containsBlank="1"/>
    </cacheField>
    <cacheField name="Кол-во 2" numFmtId="0">
      <sharedItems containsString="0" containsBlank="1" containsNumber="1" minValue="0.625" maxValue="211.3"/>
    </cacheField>
    <cacheField name="Ед. изм  2" numFmtId="0">
      <sharedItems/>
    </cacheField>
    <cacheField name="Масса ед., кг" numFmtId="0">
      <sharedItems containsString="0" containsBlank="1" containsNumber="1" minValue="6.3E-2" maxValue="49.7"/>
    </cacheField>
    <cacheField name="Кол-во ВСЕГО" numFmtId="0">
      <sharedItems containsSemiMixedTypes="0" containsString="0" containsNumber="1" minValue="0" maxValue="211.3" count="92">
        <n v="6.7679999999999989"/>
        <n v="1.9679999999999997"/>
        <n v="2.173"/>
        <n v="0.625"/>
        <n v="1"/>
        <n v="4"/>
        <n v="7"/>
        <n v="3"/>
        <n v="2"/>
        <n v="9"/>
        <n v="6"/>
        <n v="120.5"/>
        <n v="201"/>
        <n v="48"/>
        <n v="80"/>
        <n v="10"/>
        <n v="17"/>
        <n v="20"/>
        <n v="34"/>
        <n v="1.6935999999999998"/>
        <n v="1.2556"/>
        <n v="10.68"/>
        <n v="6.9855999999999998"/>
        <n v="17.8"/>
        <n v="18.899999999999999"/>
        <n v="15.1"/>
        <n v="73"/>
        <n v="10.25"/>
        <n v="4.5999999999999996"/>
        <n v="1.28"/>
        <n v="15.6"/>
        <n v="5.6"/>
        <n v="123.8"/>
        <n v="11"/>
        <n v="162.30000000000001"/>
        <n v="12"/>
        <n v="211.3"/>
        <n v="9.1999999999999993"/>
        <n v="22.33"/>
        <n v="16.899999999999999"/>
        <n v="10.14"/>
        <n v="48.5"/>
        <n v="59"/>
        <n v="5.4"/>
        <n v="5.8559999999999999"/>
        <n v="0.32"/>
        <n v="16"/>
        <n v="1.4000000000000001"/>
        <n v="12.3"/>
        <n v="99.4"/>
        <n v="1.764"/>
        <n v="16.690000000000001"/>
        <n v="12.68"/>
        <n v="0.2"/>
        <n v="10.82"/>
        <n v="5.08"/>
        <n v="12.25"/>
        <n v="5"/>
        <n v="36.923999999999999"/>
        <n v="94.72"/>
        <n v="71"/>
        <n v="34.799999999999997"/>
        <n v="2.4000000000000004"/>
        <n v="0"/>
        <n v="57.057000000000009"/>
        <n v="12.212"/>
        <n v="59.3"/>
        <n v="12.24"/>
        <n v="28.8"/>
        <n v="68.400000000000006"/>
        <n v="6.6960000000000006"/>
        <n v="8.14"/>
        <n v="4.3240000000000007"/>
        <n v="32.006999999999998"/>
        <n v="27.436"/>
        <n v="7.74"/>
        <n v="3.4499999999999997"/>
        <n v="5.5200000000000005"/>
        <n v="42.375"/>
        <n v="3.75"/>
        <n v="15.866999999999999"/>
        <n v="10.43"/>
        <n v="33.108999999999995"/>
        <n v="71.286000000000016"/>
        <n v="64.287999999999997"/>
        <n v="132.44"/>
        <n v="68.997"/>
        <n v="117.77400000000002"/>
        <n v="23.94"/>
        <n v="68.138999999999996"/>
        <n v="13.700000000000001"/>
        <n v="14.299999999999999"/>
      </sharedItems>
    </cacheField>
    <cacheField name="Ед. изм  ВСЕГО" numFmtId="0">
      <sharedItems count="5">
        <s v="м2"/>
        <s v="шт"/>
        <s v="м.п."/>
        <s v="шт."/>
        <s v="кг"/>
      </sharedItems>
    </cacheField>
    <cacheField name="Примечание" numFmtId="0">
      <sharedItems containsBlank="1"/>
    </cacheField>
    <cacheField name="Единичная расценка" numFmtId="0">
      <sharedItems containsNonDate="0" containsString="0" containsBlank="1" count="1">
        <m/>
      </sharedItems>
    </cacheField>
    <cacheField name="Факт" numFmtId="0">
      <sharedItems containsSemiMixedTypes="0" containsString="0" containsNumber="1" minValue="0" maxValue="17.8"/>
    </cacheField>
    <cacheField name="Кол2" numFmtId="0">
      <sharedItems containsBlank="1" containsMixedTypes="1" containsNumber="1" minValue="0.33599999999999997" maxValue="116.90560000000001"/>
    </cacheField>
  </cacheFields>
  <extLst>
    <ext xmlns:x14="http://schemas.microsoft.com/office/spreadsheetml/2009/9/main" uri="{725AE2AE-9491-48be-B2B4-4EB974FC3084}">
      <x14:pivotCacheDefinition/>
    </ext>
  </extLst>
</pivotCacheDefinition>
</file>

<file path=xl/pivotCache/pivotCacheDefinition15.xml><?xml version="1.0" encoding="utf-8"?>
<pivotCacheDefinition xmlns="http://schemas.openxmlformats.org/spreadsheetml/2006/main" xmlns:r="http://schemas.openxmlformats.org/officeDocument/2006/relationships" r:id="rId1" refreshedBy="Автор" refreshedDate="45385.02212303241" createdVersion="6" refreshedVersion="6" minRefreshableVersion="3" recordCount="657">
  <cacheSource type="worksheet">
    <worksheetSource ref="A2:V659" sheet="Каб.Журналы"/>
  </cacheSource>
  <cacheFields count="22">
    <cacheField name="П.№" numFmtId="0">
      <sharedItems containsBlank="1" count="6">
        <s v="151.6_С_СС_2030"/>
        <s v="151.6_С_АТХ_2040"/>
        <s v="151.6_С_АПТ_2030"/>
        <s v="151.6_С_АОВ_2020"/>
        <s v="151.6_С_ЭМ_2030"/>
        <m/>
      </sharedItems>
    </cacheField>
    <cacheField name="ПРОЕКТ" numFmtId="0">
      <sharedItems/>
    </cacheField>
    <cacheField name="Ревизия" numFmtId="0">
      <sharedItems containsSemiMixedTypes="0" containsString="0" containsNumber="1" containsInteger="1" minValue="0" maxValue="3"/>
    </cacheField>
    <cacheField name="№ документа" numFmtId="0">
      <sharedItems containsSemiMixedTypes="0" containsString="0" containsNumber="1" containsInteger="1" minValue="4" maxValue="28"/>
    </cacheField>
    <cacheField name="Кабель-канал" numFmtId="0">
      <sharedItems containsString="0" containsBlank="1" containsNumber="1" containsInteger="1" minValue="4" maxValue="4"/>
    </cacheField>
    <cacheField name="Лоток" numFmtId="0">
      <sharedItems containsBlank="1" containsMixedTypes="1" containsNumber="1" containsInteger="1" minValue="1" maxValue="500"/>
    </cacheField>
    <cacheField name="Короб" numFmtId="0">
      <sharedItems containsBlank="1" containsMixedTypes="1" containsNumber="1" containsInteger="1" minValue="3" maxValue="28"/>
    </cacheField>
    <cacheField name="Гофротруба_x000a_/труба" numFmtId="0">
      <sharedItems containsBlank="1" containsMixedTypes="1" containsNumber="1" containsInteger="1" minValue="2" maxValue="56"/>
    </cacheField>
    <cacheField name="Металлорукав РЗ-ЦП-15" numFmtId="0">
      <sharedItems containsString="0" containsBlank="1" containsNumber="1" containsInteger="1" minValue="1" maxValue="5"/>
    </cacheField>
    <cacheField name="Металлорукав РЗ-ЦП-20" numFmtId="0">
      <sharedItems containsBlank="1" containsMixedTypes="1" containsNumber="1" containsInteger="1" minValue="2" maxValue="70"/>
    </cacheField>
    <cacheField name="Пластиковый короб" numFmtId="0">
      <sharedItems containsBlank="1" containsMixedTypes="1" containsNumber="1" containsInteger="1" minValue="1" maxValue="5"/>
    </cacheField>
    <cacheField name="Приоритет 1" numFmtId="0">
      <sharedItems containsNonDate="0" containsString="0" containsBlank="1"/>
    </cacheField>
    <cacheField name="Обозначение позиции кабеля" numFmtId="0">
      <sharedItems containsMixedTypes="1" containsNumber="1" minValue="357" maxValue="387.2"/>
    </cacheField>
    <cacheField name="Начало" numFmtId="0">
      <sharedItems/>
    </cacheField>
    <cacheField name="df" numFmtId="0">
      <sharedItems containsNonDate="0" containsString="0" containsBlank="1"/>
    </cacheField>
    <cacheField name="ыв" numFmtId="0">
      <sharedItems containsNonDate="0" containsString="0" containsBlank="1"/>
    </cacheField>
    <cacheField name="Конец" numFmtId="0">
      <sharedItems/>
    </cacheField>
    <cacheField name="Магистрал/вторичка" numFmtId="0">
      <sharedItems containsNonDate="0" containsString="0" containsBlank="1"/>
    </cacheField>
    <cacheField name="Марка кабеля" numFmtId="0">
      <sharedItems/>
    </cacheField>
    <cacheField name="Количество и сечение жил кабеля" numFmtId="0">
      <sharedItems containsBlank="1" containsMixedTypes="1" containsNumber="1" containsInteger="1" minValue="1" maxValue="12"/>
    </cacheField>
    <cacheField name="Проект. длина (м)" numFmtId="0">
      <sharedItems containsBlank="1" containsMixedTypes="1" containsNumber="1" containsInteger="1" minValue="1" maxValue="522"/>
    </cacheField>
    <cacheField name="Факт. длина (м)" numFmtId="0">
      <sharedItems containsBlank="1" containsMixedTypes="1" containsNumber="1" minValue="16.700000000000003" maxValue="459.20000000000005"/>
    </cacheField>
  </cacheFields>
  <extLst>
    <ext xmlns:x14="http://schemas.microsoft.com/office/spreadsheetml/2009/9/main" uri="{725AE2AE-9491-48be-B2B4-4EB974FC3084}">
      <x14:pivotCacheDefinition/>
    </ext>
  </extLst>
</pivotCacheDefinition>
</file>

<file path=xl/pivotCache/pivotCacheDefinition16.xml><?xml version="1.0" encoding="utf-8"?>
<pivotCacheDefinition xmlns="http://schemas.openxmlformats.org/spreadsheetml/2006/main" xmlns:r="http://schemas.openxmlformats.org/officeDocument/2006/relationships" r:id="rId1" refreshedBy="Автор" refreshedDate="45385.084725578701" createdVersion="6" refreshedVersion="6" minRefreshableVersion="3" recordCount="380">
  <cacheSource type="worksheet">
    <worksheetSource ref="A2:Z382" sheet="21034-3-151.6-ТХ2.ИС"/>
  </cacheSource>
  <cacheFields count="26">
    <cacheField name="ID" numFmtId="0">
      <sharedItems containsBlank="1" count="2">
        <m/>
        <s v="151.6_C_ТХ2_3020"/>
      </sharedItems>
    </cacheField>
    <cacheField name="Название файла" numFmtId="0">
      <sharedItems containsBlank="1"/>
    </cacheField>
    <cacheField name="Ревизия файла" numFmtId="0">
      <sharedItems containsString="0" containsBlank="1" containsNumber="1" containsInteger="1" minValue="1" maxValue="1"/>
    </cacheField>
    <cacheField name="Шифр документа" numFmtId="0">
      <sharedItems containsBlank="1"/>
    </cacheField>
    <cacheField name="Название документа" numFmtId="0">
      <sharedItems containsBlank="1"/>
    </cacheField>
    <cacheField name="Ревизия документа" numFmtId="0">
      <sharedItems containsString="0" containsBlank="1" containsNumber="1" containsInteger="1" minValue="1" maxValue="1"/>
    </cacheField>
    <cacheField name="Дата ревизии" numFmtId="14">
      <sharedItems containsNonDate="0" containsDate="1" containsString="0" containsBlank="1" minDate="2024-01-24T00:00:00" maxDate="2024-01-25T00:00:00"/>
    </cacheField>
    <cacheField name="Номер листа в документе" numFmtId="0">
      <sharedItems containsString="0" containsBlank="1" containsNumber="1" containsInteger="1" minValue="2" maxValue="33"/>
    </cacheField>
    <cacheField name="Номер листа в файле" numFmtId="0">
      <sharedItems containsNonDate="0" containsString="0" containsBlank="1"/>
    </cacheField>
    <cacheField name="Кол-во линий" numFmtId="0">
      <sharedItems containsNonDate="0" containsString="0" containsBlank="1"/>
    </cacheField>
    <cacheField name="Номер линии" numFmtId="0">
      <sharedItems containsNonDate="0" containsString="0" containsBlank="1"/>
    </cacheField>
    <cacheField name="Поз." numFmtId="0">
      <sharedItems containsBlank="1" containsMixedTypes="1" containsNumber="1" containsInteger="1" minValue="1" maxValue="9"/>
    </cacheField>
    <cacheField name="Наименование" numFmtId="0">
      <sharedItems containsBlank="1"/>
    </cacheField>
    <cacheField name="Длина задвижки по изометрии" numFmtId="0">
      <sharedItems containsBlank="1" containsMixedTypes="1" containsNumber="1" containsInteger="1" minValue="80" maxValue="230"/>
    </cacheField>
    <cacheField name="Наружный диаметр1, мм" numFmtId="0">
      <sharedItems containsNonDate="0" containsString="0" containsBlank="1"/>
    </cacheField>
    <cacheField name="Наружный диаметр2, мм" numFmtId="0">
      <sharedItems containsNonDate="0" containsString="0" containsBlank="1"/>
    </cacheField>
    <cacheField name="Наружный диаметр1, дд" numFmtId="1">
      <sharedItems containsNonDate="0" containsString="0" containsBlank="1"/>
    </cacheField>
    <cacheField name="Наружный диаметр2, дд" numFmtId="1">
      <sharedItems containsNonDate="0" containsString="0" containsBlank="1"/>
    </cacheField>
    <cacheField name="Количество стыков согласно ИС, шт" numFmtId="1">
      <sharedItems containsNonDate="0" containsString="0" containsBlank="1"/>
    </cacheField>
    <cacheField name="Общее кол-во, дд" numFmtId="1">
      <sharedItems containsNonDate="0" containsString="0" containsBlank="1"/>
    </cacheField>
    <cacheField name="участков &gt;5 метров" numFmtId="0">
      <sharedItems containsNonDate="0" containsString="0" containsBlank="1"/>
    </cacheField>
    <cacheField name="Длина участков &gt; 5метров" numFmtId="0">
      <sharedItems containsNonDate="0" containsString="0" containsBlank="1"/>
    </cacheField>
    <cacheField name="DN / PN" numFmtId="0">
      <sharedItems containsBlank="1" containsMixedTypes="1" containsNumber="1" containsInteger="1" minValue="12" maxValue="400"/>
    </cacheField>
    <cacheField name="ГОСТ. Обозначение" numFmtId="0">
      <sharedItems containsBlank="1"/>
    </cacheField>
    <cacheField name="Кол-во м/шт" numFmtId="0">
      <sharedItems containsBlank="1" containsMixedTypes="1" containsNumber="1" minValue="0.1" maxValue="17"/>
    </cacheField>
    <cacheField name="Факт"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17.xml><?xml version="1.0" encoding="utf-8"?>
<pivotCacheDefinition xmlns="http://schemas.openxmlformats.org/spreadsheetml/2006/main" xmlns:r="http://schemas.openxmlformats.org/officeDocument/2006/relationships" r:id="rId1" refreshedBy="Автор" refreshedDate="45385.086341782408" createdVersion="6" refreshedVersion="6" minRefreshableVersion="3" recordCount="735">
  <cacheSource type="worksheet">
    <worksheetSource ref="A2:Y737" sheet="21034-3-151.6-ТХ1.ИС"/>
  </cacheSource>
  <cacheFields count="25">
    <cacheField name="ID" numFmtId="0">
      <sharedItems containsBlank="1" count="2">
        <m/>
        <s v="151.6_C_ТХ1_1000"/>
      </sharedItems>
    </cacheField>
    <cacheField name="Название файла" numFmtId="0">
      <sharedItems containsBlank="1"/>
    </cacheField>
    <cacheField name="Ревизия файла" numFmtId="0">
      <sharedItems containsString="0" containsBlank="1" containsNumber="1" containsInteger="1" minValue="4" maxValue="737"/>
    </cacheField>
    <cacheField name="Шифр документа" numFmtId="0">
      <sharedItems containsBlank="1"/>
    </cacheField>
    <cacheField name="Название документа" numFmtId="0">
      <sharedItems containsBlank="1"/>
    </cacheField>
    <cacheField name="Ревизия документа" numFmtId="0">
      <sharedItems containsString="0" containsBlank="1" containsNumber="1" containsInteger="1" minValue="4" maxValue="737"/>
    </cacheField>
    <cacheField name="Дата ревизии" numFmtId="0">
      <sharedItems containsNonDate="0" containsDate="1" containsString="0" containsBlank="1" minDate="2022-01-19T00:00:00" maxDate="2024-01-23T00:00:00"/>
    </cacheField>
    <cacheField name="Номер листа в документе" numFmtId="0">
      <sharedItems containsString="0" containsBlank="1" containsNumber="1" containsInteger="1" minValue="2" maxValue="62"/>
    </cacheField>
    <cacheField name="Номер листа в файле" numFmtId="0">
      <sharedItems containsString="0" containsBlank="1" containsNumber="1" containsInteger="1" minValue="3" maxValue="51"/>
    </cacheField>
    <cacheField name="Кол-во линий" numFmtId="0">
      <sharedItems containsString="0" containsBlank="1" containsNumber="1" containsInteger="1" minValue="1" maxValue="1"/>
    </cacheField>
    <cacheField name="Номер линии" numFmtId="0">
      <sharedItems containsBlank="1"/>
    </cacheField>
    <cacheField name="Поз." numFmtId="0">
      <sharedItems containsBlank="1" containsMixedTypes="1" containsNumber="1" containsInteger="1" minValue="1" maxValue="24"/>
    </cacheField>
    <cacheField name="Наименование" numFmtId="0">
      <sharedItems containsBlank="1"/>
    </cacheField>
    <cacheField name="Длина задвижки по изометрии" numFmtId="0">
      <sharedItems containsString="0" containsBlank="1" containsNumber="1" containsInteger="1" minValue="152" maxValue="762"/>
    </cacheField>
    <cacheField name="Наружный диаметр1, мм" numFmtId="0">
      <sharedItems containsString="0" containsBlank="1" containsNumber="1" containsInteger="1" minValue="18" maxValue="426"/>
    </cacheField>
    <cacheField name="Наружный диаметр2, мм" numFmtId="0">
      <sharedItems containsString="0" containsBlank="1" containsNumber="1" containsInteger="1" minValue="32" maxValue="377"/>
    </cacheField>
    <cacheField name="Наружный диаметр1, дд" numFmtId="0">
      <sharedItems containsString="0" containsBlank="1" containsNumber="1" minValue="0" maxValue="16.771653543307089"/>
    </cacheField>
    <cacheField name="Наружный диаметр2, дд" numFmtId="0">
      <sharedItems containsString="0" containsBlank="1" containsNumber="1" minValue="0" maxValue="14.84251968503937"/>
    </cacheField>
    <cacheField name="Количество стыков согласно ИС, шт" numFmtId="0">
      <sharedItems containsString="0" containsBlank="1" containsNumber="1" containsInteger="1" minValue="0" maxValue="10"/>
    </cacheField>
    <cacheField name="Общее кол-во, дд" numFmtId="0">
      <sharedItems containsString="0" containsBlank="1" containsNumber="1" minValue="0" maxValue="102.36220472440945"/>
    </cacheField>
    <cacheField name="участков &gt;5 метров" numFmtId="0">
      <sharedItems containsString="0" containsBlank="1" containsNumber="1" containsInteger="1" minValue="1" maxValue="2"/>
    </cacheField>
    <cacheField name="Длина участков &gt; 5метров" numFmtId="0">
      <sharedItems containsString="0" containsBlank="1" containsNumber="1" containsInteger="1" minValue="5950" maxValue="24100"/>
    </cacheField>
    <cacheField name="DN / PN" numFmtId="0">
      <sharedItems containsBlank="1" containsMixedTypes="1" containsNumber="1" containsInteger="1" minValue="12" maxValue="400"/>
    </cacheField>
    <cacheField name="ГОСТ. Обозначение" numFmtId="0">
      <sharedItems containsBlank="1" containsMixedTypes="1" containsNumber="1" containsInteger="1" minValue="17" maxValue="2017"/>
    </cacheField>
    <cacheField name="Кол-во м/шт" numFmtId="0">
      <sharedItems containsBlank="1" containsMixedTypes="1" containsNumber="1" minValue="0.1" maxValue="28.23"/>
    </cacheField>
  </cacheFields>
  <extLst>
    <ext xmlns:x14="http://schemas.microsoft.com/office/spreadsheetml/2009/9/main" uri="{725AE2AE-9491-48be-B2B4-4EB974FC3084}">
      <x14:pivotCacheDefinition/>
    </ext>
  </extLst>
</pivotCacheDefinition>
</file>

<file path=xl/pivotCache/pivotCacheDefinition18.xml><?xml version="1.0" encoding="utf-8"?>
<pivotCacheDefinition xmlns="http://schemas.openxmlformats.org/spreadsheetml/2006/main" xmlns:r="http://schemas.openxmlformats.org/officeDocument/2006/relationships" r:id="rId1" refreshedBy="Автор" refreshedDate="45385.087879166669" createdVersion="6" refreshedVersion="6" minRefreshableVersion="3" recordCount="70">
  <cacheSource type="worksheet">
    <worksheetSource ref="A1:I71" sheet="151.6 ТХ_СО_0 ЗВ"/>
  </cacheSource>
  <cacheFields count="9">
    <cacheField name="Поз." numFmtId="0">
      <sharedItems containsBlank="1" count="2">
        <m/>
        <s v="151.6_С_ТХ_2040"/>
      </sharedItems>
    </cacheField>
    <cacheField name="Наименование и техническая характеристика" numFmtId="0">
      <sharedItems containsBlank="1"/>
    </cacheField>
    <cacheField name="Тип, марка, обозначение документа, опросного листа" numFmtId="0">
      <sharedItems containsBlank="1"/>
    </cacheField>
    <cacheField name="Код продукции" numFmtId="0">
      <sharedItems containsBlank="1"/>
    </cacheField>
    <cacheField name="Поставщик" numFmtId="0">
      <sharedItems containsNonDate="0" containsString="0" containsBlank="1"/>
    </cacheField>
    <cacheField name="Ед. измерения" numFmtId="0">
      <sharedItems containsBlank="1"/>
    </cacheField>
    <cacheField name="Кол," numFmtId="0">
      <sharedItems containsString="0" containsBlank="1" containsNumber="1" minValue="0.1" maxValue="2"/>
    </cacheField>
    <cacheField name="Масса 1 ед,, кг" numFmtId="49">
      <sharedItems containsBlank="1" containsMixedTypes="1" containsNumber="1" minValue="0.39" maxValue="12.7"/>
    </cacheField>
    <cacheField name="Примечание" numFmtId="0">
      <sharedItems containsBlank="1"/>
    </cacheField>
  </cacheFields>
  <extLst>
    <ext xmlns:x14="http://schemas.microsoft.com/office/spreadsheetml/2009/9/main" uri="{725AE2AE-9491-48be-B2B4-4EB974FC3084}">
      <x14:pivotCacheDefinition/>
    </ext>
  </extLst>
</pivotCacheDefinition>
</file>

<file path=xl/pivotCache/pivotCacheDefinition19.xml><?xml version="1.0" encoding="utf-8"?>
<pivotCacheDefinition xmlns="http://schemas.openxmlformats.org/spreadsheetml/2006/main" xmlns:r="http://schemas.openxmlformats.org/officeDocument/2006/relationships" r:id="rId1" refreshedBy="Автор" refreshedDate="45385.246664583334" createdVersion="6" refreshedVersion="6" minRefreshableVersion="3" recordCount="28">
  <cacheSource type="worksheet">
    <worksheetSource ref="A1:I29" sheet="151.6 ТХ_СО1 ЗВ"/>
  </cacheSource>
  <cacheFields count="9">
    <cacheField name="Поз." numFmtId="0">
      <sharedItems containsBlank="1" count="2">
        <m/>
        <s v="151.6_С_ТХ_2040"/>
      </sharedItems>
    </cacheField>
    <cacheField name="Наименование и техническая характеристика" numFmtId="0">
      <sharedItems containsBlank="1"/>
    </cacheField>
    <cacheField name="Тип, марка, обозначение документа, опросного листа" numFmtId="0">
      <sharedItems containsBlank="1"/>
    </cacheField>
    <cacheField name="Код продукции" numFmtId="0">
      <sharedItems containsNonDate="0" containsString="0" containsBlank="1"/>
    </cacheField>
    <cacheField name="Поставщик" numFmtId="0">
      <sharedItems containsBlank="1"/>
    </cacheField>
    <cacheField name="Ед. измерения" numFmtId="0">
      <sharedItems containsBlank="1"/>
    </cacheField>
    <cacheField name="Кол," numFmtId="49">
      <sharedItems containsString="0" containsBlank="1" containsNumber="1" minValue="1" maxValue="7"/>
    </cacheField>
    <cacheField name="Масса 1 ед,, кг" numFmtId="0">
      <sharedItems containsString="0" containsBlank="1" containsNumber="1" minValue="0.1" maxValue="2.46"/>
    </cacheField>
    <cacheField name="Примечание" numFmtId="0">
      <sharedItems containsBlank="1"/>
    </cacheField>
  </cacheFields>
  <extLst>
    <ext xmlns:x14="http://schemas.microsoft.com/office/spreadsheetml/2009/9/main" uri="{725AE2AE-9491-48be-B2B4-4EB974FC3084}">
      <x14:pivotCacheDefinition/>
    </ext>
  </extLst>
</pivotCacheDefinition>
</file>

<file path=xl/pivotCache/pivotCacheDefinition20.xml><?xml version="1.0" encoding="utf-8"?>
<pivotCacheDefinition xmlns="http://schemas.openxmlformats.org/spreadsheetml/2006/main" xmlns:r="http://schemas.openxmlformats.org/officeDocument/2006/relationships" r:id="rId1" refreshedBy="Автор" refreshedDate="45385.254286689815" createdVersion="6" refreshedVersion="6" minRefreshableVersion="3" recordCount="159">
  <cacheSource type="worksheet">
    <worksheetSource ref="A1:I160" sheet="151.6 ТХ_СО2_1 ЗВ"/>
  </cacheSource>
  <cacheFields count="9">
    <cacheField name="Поз." numFmtId="0">
      <sharedItems containsBlank="1" count="2">
        <m/>
        <s v="151.6_С_ТХ_2040"/>
      </sharedItems>
    </cacheField>
    <cacheField name="Наименование и техническая характеристика" numFmtId="0">
      <sharedItems containsBlank="1"/>
    </cacheField>
    <cacheField name="Тип, марка, обозначение документа, опросного листа" numFmtId="0">
      <sharedItems containsBlank="1"/>
    </cacheField>
    <cacheField name="Код продукции" numFmtId="0">
      <sharedItems containsBlank="1"/>
    </cacheField>
    <cacheField name="Поставщик" numFmtId="0">
      <sharedItems containsBlank="1"/>
    </cacheField>
    <cacheField name="Ед. измерения" numFmtId="0">
      <sharedItems containsBlank="1" count="4">
        <m/>
        <s v="шт."/>
        <s v="м"/>
        <s v="компл."/>
      </sharedItems>
    </cacheField>
    <cacheField name="Кол," numFmtId="49">
      <sharedItems containsString="0" containsBlank="1" containsNumber="1" minValue="0.2" maxValue="112.7"/>
    </cacheField>
    <cacheField name="Масса 1 ед,, кг" numFmtId="49">
      <sharedItems containsBlank="1" containsMixedTypes="1" containsNumber="1" minValue="0.18" maxValue="81.680000000000007"/>
    </cacheField>
    <cacheField name="Примечание" numFmtId="0">
      <sharedItems containsBlank="1"/>
    </cacheField>
  </cacheFields>
  <extLst>
    <ext xmlns:x14="http://schemas.microsoft.com/office/spreadsheetml/2009/9/main" uri="{725AE2AE-9491-48be-B2B4-4EB974FC3084}">
      <x14:pivotCacheDefinition/>
    </ext>
  </extLst>
</pivotCacheDefinition>
</file>

<file path=xl/pivotCache/pivotCacheDefinition21.xml><?xml version="1.0" encoding="utf-8"?>
<pivotCacheDefinition xmlns="http://schemas.openxmlformats.org/spreadsheetml/2006/main" xmlns:r="http://schemas.openxmlformats.org/officeDocument/2006/relationships" r:id="rId1" refreshedBy="Автор" refreshedDate="45385.258247800928" createdVersion="6" refreshedVersion="6" minRefreshableVersion="3" recordCount="262">
  <cacheSource type="worksheet">
    <worksheetSource ref="A1:I263" sheet="151.6 ТХ_СО3_1 ЗВ"/>
  </cacheSource>
  <cacheFields count="9">
    <cacheField name="Поз." numFmtId="0">
      <sharedItems containsBlank="1" count="6">
        <m/>
        <s v="151.6_С_СМР_1340"/>
        <s v="151.6_С_СМР_1230"/>
        <s v="151.6_С_СМР_1240"/>
        <s v="151.6_С_ТХ_2040"/>
        <s v="изоляция"/>
      </sharedItems>
    </cacheField>
    <cacheField name="Наименование и техническая характеристика" numFmtId="0">
      <sharedItems containsBlank="1"/>
    </cacheField>
    <cacheField name="Тип, марка, обозначение документа, опросного листа" numFmtId="0">
      <sharedItems containsBlank="1"/>
    </cacheField>
    <cacheField name="Код продукции" numFmtId="0">
      <sharedItems containsBlank="1" containsMixedTypes="1" containsNumber="1" containsInteger="1" minValue="93500" maxValue="2318310100"/>
    </cacheField>
    <cacheField name="Поставщик" numFmtId="0">
      <sharedItems containsBlank="1"/>
    </cacheField>
    <cacheField name="Ед. измерения" numFmtId="0">
      <sharedItems containsBlank="1"/>
    </cacheField>
    <cacheField name="Кол," numFmtId="2">
      <sharedItems containsString="0" containsBlank="1" containsNumber="1" minValue="5.0000000000000001E-3" maxValue="26.82"/>
    </cacheField>
    <cacheField name="Масса 1 ед,, кг" numFmtId="2">
      <sharedItems containsString="0" containsBlank="1" containsNumber="1" minValue="0" maxValue="11000"/>
    </cacheField>
    <cacheField name="Примечание" numFmtId="0">
      <sharedItems containsBlank="1"/>
    </cacheField>
  </cacheFields>
  <extLst>
    <ext xmlns:x14="http://schemas.microsoft.com/office/spreadsheetml/2009/9/main" uri="{725AE2AE-9491-48be-B2B4-4EB974FC3084}">
      <x14:pivotCacheDefinition/>
    </ext>
  </extLst>
</pivotCacheDefinition>
</file>

<file path=xl/pivotCache/pivotCacheDefinition22.xml><?xml version="1.0" encoding="utf-8"?>
<pivotCacheDefinition xmlns="http://schemas.openxmlformats.org/spreadsheetml/2006/main" xmlns:r="http://schemas.openxmlformats.org/officeDocument/2006/relationships" r:id="rId1" refreshedBy="Автор" refreshedDate="45385.276597569442" createdVersion="6" refreshedVersion="6" minRefreshableVersion="3" recordCount="155">
  <cacheSource type="worksheet">
    <worksheetSource ref="A1:J156" sheet="151.6 АПТ_0 ЗВ"/>
  </cacheSource>
  <cacheFields count="10">
    <cacheField name="Поз." numFmtId="0">
      <sharedItems containsBlank="1" count="16">
        <m/>
        <s v="151.6_С_АПТ_2070"/>
        <s v="151.6_С_АПТ_2050"/>
        <s v="151.6_С_АПТ_2080"/>
        <s v="151.6_С_АПТ_2060"/>
        <s v="151.6_С_АПТ_2030"/>
        <s v="151.6_С_АПТ_2090"/>
        <s v="151.6_С_АПТ_2020"/>
        <s v="151.6_С_АПТ_2010"/>
        <s v="151.6_С_АПТ_2000"/>
        <s v="151.6_С_АПТ_2000 М"/>
        <s v="151.6_С_АПТ_2010 М"/>
        <s v="151.6_С_АПТ_2140"/>
        <s v="151.6_С_АПТ_2020 М"/>
        <s v="крышка"/>
        <s v="Добавить" u="1"/>
      </sharedItems>
    </cacheField>
    <cacheField name="Наименование и техническая характеристика" numFmtId="0">
      <sharedItems containsBlank="1"/>
    </cacheField>
    <cacheField name="Тип, марка, обозначение документа, опросного листа" numFmtId="0">
      <sharedItems containsBlank="1"/>
    </cacheField>
    <cacheField name="Код продукции" numFmtId="0">
      <sharedItems containsDate="1" containsBlank="1" containsMixedTypes="1" minDate="6236-07-01T00:00:00" maxDate="1899-12-31T13:55:04"/>
    </cacheField>
    <cacheField name="Поставщик" numFmtId="0">
      <sharedItems containsBlank="1"/>
    </cacheField>
    <cacheField name="Ед. измерения" numFmtId="0">
      <sharedItems containsBlank="1" containsMixedTypes="1" containsNumber="1" containsInteger="1" minValue="10" maxValue="10"/>
    </cacheField>
    <cacheField name="Кол." numFmtId="0">
      <sharedItems containsBlank="1" containsMixedTypes="1" containsNumber="1" containsInteger="1" minValue="1" maxValue="5900"/>
    </cacheField>
    <cacheField name="Масса 1 ед., кг" numFmtId="0">
      <sharedItems containsBlank="1" containsMixedTypes="1" containsNumber="1" minValue="1E-3" maxValue="26.7"/>
    </cacheField>
    <cacheField name="Примечание" numFmtId="0">
      <sharedItems containsBlank="1"/>
    </cacheField>
    <cacheField name="Кол2" numFmtId="0">
      <sharedItems containsString="0" containsBlank="1" containsNumber="1" minValue="0.09" maxValue="2000"/>
    </cacheField>
  </cacheFields>
  <extLst>
    <ext xmlns:x14="http://schemas.microsoft.com/office/spreadsheetml/2009/9/main" uri="{725AE2AE-9491-48be-B2B4-4EB974FC3084}">
      <x14:pivotCacheDefinition/>
    </ext>
  </extLst>
</pivotCacheDefinition>
</file>

<file path=xl/pivotCache/pivotCacheDefinition23.xml><?xml version="1.0" encoding="utf-8"?>
<pivotCacheDefinition xmlns="http://schemas.openxmlformats.org/spreadsheetml/2006/main" xmlns:r="http://schemas.openxmlformats.org/officeDocument/2006/relationships" r:id="rId1" refreshedBy="Автор" refreshedDate="45385.299634722222" createdVersion="6" refreshedVersion="6" minRefreshableVersion="3" recordCount="160">
  <cacheSource type="worksheet">
    <worksheetSource ref="A1:K161" sheet="151.6 СС_0 ЗВ"/>
  </cacheSource>
  <cacheFields count="11">
    <cacheField name="ID" numFmtId="0">
      <sharedItems containsBlank="1" count="9">
        <m/>
        <s v="151.6_С_СС_2040"/>
        <s v="151.6_С_СС_2050"/>
        <s v="151.6_С_СС_2060"/>
        <s v="151.6_С_СС_2070"/>
        <s v="151.6_С_СС_2000"/>
        <s v="151.6_С_СС_2010"/>
        <s v="151.6_С_СС_2020"/>
        <s v="151.6_С_СС_2110"/>
      </sharedItems>
    </cacheField>
    <cacheField name="Поз." numFmtId="2">
      <sharedItems containsBlank="1" containsMixedTypes="1" containsNumber="1" minValue="1" maxValue="37377"/>
    </cacheField>
    <cacheField name="Наименование и техническая характеристика" numFmtId="0">
      <sharedItems longText="1"/>
    </cacheField>
    <cacheField name="Тип, марка, обозначение документа, опросного листа" numFmtId="0">
      <sharedItems containsBlank="1"/>
    </cacheField>
    <cacheField name="Код продукции" numFmtId="0">
      <sharedItems containsBlank="1" containsMixedTypes="1" containsNumber="1" containsInteger="1" minValue="9500" maxValue="3501210"/>
    </cacheField>
    <cacheField name="Поставщик" numFmtId="0">
      <sharedItems containsBlank="1"/>
    </cacheField>
    <cacheField name="Ед. измерения" numFmtId="0">
      <sharedItems containsBlank="1" count="4">
        <m/>
        <s v="м"/>
        <s v="шт"/>
        <s v="уп"/>
      </sharedItems>
    </cacheField>
    <cacheField name="Кол," numFmtId="0">
      <sharedItems containsBlank="1" containsMixedTypes="1" containsNumber="1" containsInteger="1" minValue="1" maxValue="516"/>
    </cacheField>
    <cacheField name="Масса 1 ед,, кг" numFmtId="2">
      <sharedItems containsString="0" containsBlank="1" containsNumber="1" minValue="3.0000000000000001E-3" maxValue="4.71"/>
    </cacheField>
    <cacheField name="Примечание" numFmtId="0">
      <sharedItems containsBlank="1"/>
    </cacheField>
    <cacheField name="Кол2" numFmtId="0">
      <sharedItems containsString="0" containsBlank="1" containsNumber="1" minValue="0.56999999999999995" maxValue="4.0600000000000005"/>
    </cacheField>
  </cacheFields>
  <extLst>
    <ext xmlns:x14="http://schemas.microsoft.com/office/spreadsheetml/2009/9/main" uri="{725AE2AE-9491-48be-B2B4-4EB974FC3084}">
      <x14:pivotCacheDefinition/>
    </ext>
  </extLst>
</pivotCacheDefinition>
</file>

<file path=xl/pivotCache/pivotCacheDefinition24.xml><?xml version="1.0" encoding="utf-8"?>
<pivotCacheDefinition xmlns="http://schemas.openxmlformats.org/spreadsheetml/2006/main" xmlns:r="http://schemas.openxmlformats.org/officeDocument/2006/relationships" r:id="rId1" refreshedBy="Автор" refreshedDate="45385.304748842595" createdVersion="6" refreshedVersion="6" minRefreshableVersion="3" recordCount="38">
  <cacheSource type="worksheet">
    <worksheetSource ref="A2:W40" sheet="21034-3-151.6-ПТ"/>
  </cacheSource>
  <cacheFields count="23">
    <cacheField name="ID" numFmtId="0">
      <sharedItems containsBlank="1" count="3">
        <m/>
        <s v="151.6_С_ПТ_2030"/>
        <s v="151.6_С_ПТ_2050"/>
      </sharedItems>
    </cacheField>
    <cacheField name="Название файла" numFmtId="0">
      <sharedItems/>
    </cacheField>
    <cacheField name="Ревизия файла" numFmtId="0">
      <sharedItems containsSemiMixedTypes="0" containsString="0" containsNumber="1" containsInteger="1" minValue="0" maxValue="1"/>
    </cacheField>
    <cacheField name="Шифр документа" numFmtId="0">
      <sharedItems/>
    </cacheField>
    <cacheField name="Название документа" numFmtId="0">
      <sharedItems/>
    </cacheField>
    <cacheField name="Ревизия документа" numFmtId="0">
      <sharedItems containsSemiMixedTypes="0" containsString="0" containsNumber="1" containsInteger="1" minValue="0" maxValue="1"/>
    </cacheField>
    <cacheField name="Дата ревизии" numFmtId="14">
      <sharedItems containsSemiMixedTypes="0" containsNonDate="0" containsDate="1" containsString="0" minDate="2023-11-03T00:00:00" maxDate="2024-02-03T00:00:00"/>
    </cacheField>
    <cacheField name="Номер листа в документе" numFmtId="0">
      <sharedItems containsSemiMixedTypes="0" containsString="0" containsNumber="1" containsInteger="1" minValue="5" maxValue="6"/>
    </cacheField>
    <cacheField name="Наименование чертежа" numFmtId="0">
      <sharedItems/>
    </cacheField>
    <cacheField name="Позиция" numFmtId="0">
      <sharedItems/>
    </cacheField>
    <cacheField name="Дн трубопровода" numFmtId="0">
      <sharedItems containsBlank="1"/>
    </cacheField>
    <cacheField name="Тип опоры" numFmtId="0">
      <sharedItems containsBlank="1"/>
    </cacheField>
    <cacheField name="Исполнение" numFmtId="0">
      <sharedItems containsBlank="1"/>
    </cacheField>
    <cacheField name="Материал" numFmtId="0">
      <sharedItems containsBlank="1"/>
    </cacheField>
    <cacheField name="Номер стандарта" numFmtId="0">
      <sharedItems containsBlank="1"/>
    </cacheField>
    <cacheField name="Обозначение" numFmtId="0">
      <sharedItems containsBlank="1"/>
    </cacheField>
    <cacheField name="Наименование" numFmtId="0">
      <sharedItems containsBlank="1"/>
    </cacheField>
    <cacheField name="Кол-во" numFmtId="0">
      <sharedItems containsString="0" containsBlank="1" containsNumber="1" containsInteger="1" minValue="1" maxValue="18"/>
    </cacheField>
    <cacheField name="Ед. изм" numFmtId="0">
      <sharedItems containsBlank="1" count="2">
        <m/>
        <s v="шт"/>
      </sharedItems>
    </cacheField>
    <cacheField name="Масса ед., кг" numFmtId="0">
      <sharedItems containsSemiMixedTypes="0" containsString="0" containsNumber="1" minValue="0.6" maxValue="320.86"/>
    </cacheField>
    <cacheField name="Примечание" numFmtId="0">
      <sharedItems containsBlank="1" containsMixedTypes="1" containsNumber="1" minValue="6.3" maxValue="10.799999999999999"/>
    </cacheField>
    <cacheField name="Единичная расценка" numFmtId="0">
      <sharedItems containsNonDate="0" containsString="0" containsBlank="1"/>
    </cacheField>
    <cacheField name="Факт" numFmtId="0">
      <sharedItems containsSemiMixedTypes="0" containsString="0" containsNumber="1" minValue="0" maxValue="320.86"/>
    </cacheField>
  </cacheFields>
  <extLst>
    <ext xmlns:x14="http://schemas.microsoft.com/office/spreadsheetml/2009/9/main" uri="{725AE2AE-9491-48be-B2B4-4EB974FC3084}">
      <x14:pivotCacheDefinition/>
    </ext>
  </extLst>
</pivotCacheDefinition>
</file>

<file path=xl/pivotCache/pivotCacheDefinition25.xml><?xml version="1.0" encoding="utf-8"?>
<pivotCacheDefinition xmlns="http://schemas.openxmlformats.org/spreadsheetml/2006/main" xmlns:r="http://schemas.openxmlformats.org/officeDocument/2006/relationships" r:id="rId1" refreshedBy="Автор" refreshedDate="45385.306137962965" createdVersion="6" refreshedVersion="6" minRefreshableVersion="3" recordCount="176">
  <cacheSource type="worksheet">
    <worksheetSource ref="A1:J177" sheet="151.6 ПТ_0 ЗВ"/>
  </cacheSource>
  <cacheFields count="10">
    <cacheField name="Поз." numFmtId="0">
      <sharedItems containsBlank="1" count="8">
        <m/>
        <s v="151.6_С_ПТ_2040"/>
        <s v="151.6_С_ПТ_2030"/>
        <s v="151.6_С_ПТ_2020"/>
        <s v="151.6_С_ПТ_2110"/>
        <s v="151.6_С_ПТ_2050"/>
        <s v="151.6_С_ПТ_2010"/>
        <s v="151.6_С_ПТ_2000"/>
      </sharedItems>
    </cacheField>
    <cacheField name="Наименование и техническая характеристика" numFmtId="0">
      <sharedItems containsBlank="1"/>
    </cacheField>
    <cacheField name="Тип, марка, обозначение документа, опросного листа" numFmtId="0">
      <sharedItems containsBlank="1"/>
    </cacheField>
    <cacheField name="Код продукции" numFmtId="0">
      <sharedItems containsBlank="1"/>
    </cacheField>
    <cacheField name="Поставщик" numFmtId="0">
      <sharedItems containsBlank="1"/>
    </cacheField>
    <cacheField name="Ед. измерения" numFmtId="0">
      <sharedItems containsBlank="1" count="6">
        <m/>
        <s v="шт."/>
        <s v="м"/>
        <s v="кг/м2"/>
        <s v="кг/м²" u="1"/>
        <s v="компл." u="1"/>
      </sharedItems>
    </cacheField>
    <cacheField name="Кол." numFmtId="0">
      <sharedItems containsBlank="1" containsMixedTypes="1" containsNumber="1" minValue="1" maxValue="382"/>
    </cacheField>
    <cacheField name="Масса 1 ед., кг" numFmtId="0">
      <sharedItems containsBlank="1" containsMixedTypes="1" containsNumber="1" minValue="0.1" maxValue="320.86"/>
    </cacheField>
    <cacheField name="Примечание" numFmtId="0">
      <sharedItems containsBlank="1"/>
    </cacheField>
    <cacheField name="Кол2" numFmtId="0">
      <sharedItems containsString="0" containsBlank="1" containsNumber="1" minValue="13.6" maxValue="651.90000000000009"/>
    </cacheField>
  </cacheFields>
  <extLst>
    <ext xmlns:x14="http://schemas.microsoft.com/office/spreadsheetml/2009/9/main" uri="{725AE2AE-9491-48be-B2B4-4EB974FC3084}">
      <x14:pivotCacheDefinition/>
    </ext>
  </extLst>
</pivotCacheDefinition>
</file>

<file path=xl/pivotCache/pivotCacheDefinition26.xml><?xml version="1.0" encoding="utf-8"?>
<pivotCacheDefinition xmlns="http://schemas.openxmlformats.org/spreadsheetml/2006/main" xmlns:r="http://schemas.openxmlformats.org/officeDocument/2006/relationships" r:id="rId1" refreshedBy="Автор" refreshedDate="45385.315078935186" createdVersion="6" refreshedVersion="6" minRefreshableVersion="3" recordCount="189">
  <cacheSource type="worksheet">
    <worksheetSource ref="A1:J190" sheet="151.6 ЭМ_3 ЗВ"/>
  </cacheSource>
  <cacheFields count="10">
    <cacheField name="Поз." numFmtId="0">
      <sharedItems containsBlank="1" count="9">
        <m/>
        <s v="151.6_С_ЭМ_2060"/>
        <s v="151.6_С_ЭМ_2070"/>
        <s v="151.6_С_ЭМ_2030"/>
        <s v="151.6_С_ЭМ_2010"/>
        <s v="крышка"/>
        <s v="151.6_С_ЭМ_2020"/>
        <s v="151.6_С_ЭМ_2000"/>
        <s v="151.6_С_ЭМ_2050"/>
      </sharedItems>
    </cacheField>
    <cacheField name="Наименование и техническая характеристика" numFmtId="0">
      <sharedItems containsBlank="1"/>
    </cacheField>
    <cacheField name="Тип, марка, обозначение документа, опросного листа" numFmtId="0">
      <sharedItems containsBlank="1"/>
    </cacheField>
    <cacheField name="Код продукции" numFmtId="0">
      <sharedItems containsBlank="1"/>
    </cacheField>
    <cacheField name="Поставщик" numFmtId="0">
      <sharedItems containsBlank="1"/>
    </cacheField>
    <cacheField name="Ед. измерения" numFmtId="0">
      <sharedItems containsBlank="1" count="8">
        <m/>
        <s v="компл."/>
        <s v="шт."/>
        <s v="км"/>
        <s v="м"/>
        <s v="м/"/>
        <s v="кг"/>
        <s v="шт. "/>
      </sharedItems>
    </cacheField>
    <cacheField name="Кол." numFmtId="0">
      <sharedItems containsString="0" containsBlank="1" containsNumber="1" minValue="3.0000000000000001E-3" maxValue="1800"/>
    </cacheField>
    <cacheField name="Масса 1 ед., кг" numFmtId="0">
      <sharedItems containsString="0" containsBlank="1" containsNumber="1" minValue="2.39" maxValue="2.39"/>
    </cacheField>
    <cacheField name="Примечание" numFmtId="0">
      <sharedItems containsBlank="1"/>
    </cacheField>
    <cacheField name="Кол.2" numFmtId="0">
      <sharedItems containsString="0" containsBlank="1" containsNumber="1" containsInteger="1" minValue="3" maxValue="1095"/>
    </cacheField>
  </cacheFields>
  <extLst>
    <ext xmlns:x14="http://schemas.microsoft.com/office/spreadsheetml/2009/9/main" uri="{725AE2AE-9491-48be-B2B4-4EB974FC3084}">
      <x14:pivotCacheDefinition/>
    </ext>
  </extLst>
</pivotCacheDefinition>
</file>

<file path=xl/pivotCache/pivotCacheDefinition27.xml><?xml version="1.0" encoding="utf-8"?>
<pivotCacheDefinition xmlns="http://schemas.openxmlformats.org/spreadsheetml/2006/main" xmlns:r="http://schemas.openxmlformats.org/officeDocument/2006/relationships" r:id="rId1" refreshedBy="Автор" refreshedDate="45394.518501041668" createdVersion="6" refreshedVersion="6" minRefreshableVersion="3" recordCount="41">
  <cacheSource type="worksheet">
    <worksheetSource ref="A1:B42" sheet="Лист2"/>
  </cacheSource>
  <cacheFields count="2">
    <cacheField name="1" numFmtId="0">
      <sharedItems count="14">
        <s v="Опора 219-КП-А11 ВСт3пс6"/>
        <s v="Опора 325-КП-А21 ВСт3пс6"/>
        <s v="Опора 325-ТО-А2 ВСт3пс6"/>
        <s v="Опора 273-КП-А11 ВСт3пс6"/>
        <s v="Опора 273-ТО-А2 ВСт3пс6"/>
        <s v="Опора 377-КП-А11 ВСт3пс6"/>
        <s v="Опора 57-ВП-А1 ВСт3пс6"/>
        <s v="Опора 57-КП-А11 ВСт3пс6"/>
        <s v="Опора 108-КП-А11 ВСт3пс6"/>
        <s v="Опора 377-ТО-А2 ВСт3пс6"/>
        <s v="Опора 159-КП-А11 ВСт3пс6"/>
        <s v="Опора 25-ТП-АС00 ВСт3пс6"/>
        <s v="Опора 32-ТП-АС00 ВСт3пс6"/>
        <s v="Опора 32-ХБ-А ВСт3пс6"/>
      </sharedItems>
    </cacheField>
    <cacheField name="2" numFmtId="0">
      <sharedItems containsSemiMixedTypes="0" containsString="0" containsNumber="1" containsInteger="1" minValue="1" maxValue="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6">
  <r>
    <x v="0"/>
    <m/>
    <m/>
    <s v="21034-3-151.6-КЖ1-03_4"/>
    <n v="4"/>
    <s v="21034-3-151.6-КЖ1-03"/>
    <s v="Фундаменты Фм3, Фм4, Фм5. Армирование.Опалубка. Разрезы.Спецификация элементов.Ведомость металлопроката"/>
    <n v="4"/>
    <d v="2023-09-18T00:00:00"/>
    <n v="3"/>
    <s v="Фундаменты Фм3, Фм4, Фм5. Армирование.Опалубка. Разрезы.Спецификация элементов.Ведомость металлопроката"/>
    <x v="0"/>
    <n v="1"/>
    <s v="шт"/>
    <x v="0"/>
    <m/>
    <x v="0"/>
    <s v="Болт 1.1.М36х1120 09Г2С"/>
    <n v="8"/>
    <s v="шт"/>
    <n v="10.85"/>
    <n v="86.8"/>
    <x v="0"/>
    <n v="86.8"/>
    <m/>
    <n v="8"/>
  </r>
  <r>
    <x v="1"/>
    <s v="151.6_PND4020"/>
    <m/>
    <s v="21034-3-151.6-КЖ1-03_4"/>
    <n v="4"/>
    <s v="21034-3-151.6-КЖ1-03"/>
    <s v="Фундаменты Фм3, Фм4, Фм5. Армирование.Опалубка. Разрезы.Спецификация элементов.Ведомость металлопроката"/>
    <n v="4"/>
    <d v="2023-09-18T00:00:00"/>
    <n v="3"/>
    <s v="Фундаменты Фм3, Фм4, Фм5. Армирование.Опалубка. Разрезы.Спецификация элементов.Ведомость металлопроката"/>
    <x v="0"/>
    <n v="1"/>
    <s v="шт"/>
    <x v="1"/>
    <m/>
    <x v="1"/>
    <s v="016 A500C L=7430"/>
    <n v="20"/>
    <s v="шт"/>
    <n v="11.74"/>
    <n v="234.8"/>
    <x v="0"/>
    <m/>
    <m/>
    <n v="20"/>
  </r>
  <r>
    <x v="1"/>
    <s v="151.6_PND4020"/>
    <m/>
    <s v="21034-3-151.6-КЖ1-03_4"/>
    <n v="4"/>
    <s v="21034-3-151.6-КЖ1-03"/>
    <s v="Фундаменты Фм3, Фм4, Фм5. Армирование.Опалубка. Разрезы.Спецификация элементов.Ведомость металлопроката"/>
    <n v="4"/>
    <d v="2023-09-18T00:00:00"/>
    <n v="3"/>
    <s v="Фундаменты Фм3, Фм4, Фм5. Армирование.Опалубка. Разрезы.Спецификация элементов.Ведомость металлопроката"/>
    <x v="0"/>
    <n v="1"/>
    <s v="шт"/>
    <x v="1"/>
    <m/>
    <x v="1"/>
    <s v="016 A500C L=1920"/>
    <n v="76"/>
    <s v="шт"/>
    <n v="3.03"/>
    <n v="230.27999999999997"/>
    <x v="0"/>
    <m/>
    <m/>
    <n v="76"/>
  </r>
  <r>
    <x v="1"/>
    <s v="151.6_PND4020"/>
    <m/>
    <s v="21034-3-151.6-КЖ1-03_4"/>
    <n v="4"/>
    <s v="21034-3-151.6-КЖ1-03"/>
    <s v="Фундаменты Фм3, Фм4, Фм5. Армирование.Опалубка. Разрезы.Спецификация элементов.Ведомость металлопроката"/>
    <n v="4"/>
    <d v="2023-09-18T00:00:00"/>
    <n v="3"/>
    <s v="Фундаменты Фм3, Фм4, Фм5. Армирование.Опалубка. Разрезы.Спецификация элементов.Ведомость металлопроката"/>
    <x v="0"/>
    <n v="1"/>
    <s v="шт"/>
    <x v="1"/>
    <m/>
    <x v="1"/>
    <s v="016 A500C L=1040"/>
    <n v="20"/>
    <s v="шт"/>
    <n v="1.64"/>
    <n v="32.799999999999997"/>
    <x v="0"/>
    <m/>
    <m/>
    <n v="20"/>
  </r>
  <r>
    <x v="1"/>
    <s v="151.6_PND4020"/>
    <m/>
    <s v="21034-3-151.6-КЖ1-03_4"/>
    <n v="4"/>
    <s v="21034-3-151.6-КЖ1-03"/>
    <s v="Фундаменты Фм3, Фм4, Фм5. Армирование.Опалубка. Разрезы.Спецификация элементов.Ведомость металлопроката"/>
    <n v="4"/>
    <d v="2023-09-18T00:00:00"/>
    <n v="3"/>
    <s v="Фундаменты Фм3, Фм4, Фм5. Армирование.Опалубка. Разрезы.Спецификация элементов.Ведомость металлопроката"/>
    <x v="0"/>
    <n v="1"/>
    <s v="шт"/>
    <x v="1"/>
    <m/>
    <x v="1"/>
    <s v="016 A500C L=1008"/>
    <n v="76"/>
    <s v="шт"/>
    <n v="1.59"/>
    <n v="120.84"/>
    <x v="0"/>
    <m/>
    <m/>
    <n v="76"/>
  </r>
  <r>
    <x v="1"/>
    <s v="151.6_PND4020"/>
    <m/>
    <s v="21034-3-151.6-КЖ1-03_4"/>
    <n v="4"/>
    <s v="21034-3-151.6-КЖ1-03"/>
    <s v="Фундаменты Фм3, Фм4, Фм5. Армирование.Опалубка. Разрезы.Спецификация элементов.Ведомость металлопроката"/>
    <n v="4"/>
    <d v="2023-09-18T00:00:00"/>
    <n v="3"/>
    <s v="Фундаменты Фм3, Фм4, Фм5. Армирование.Опалубка. Разрезы.Спецификация элементов.Ведомость металлопроката"/>
    <x v="0"/>
    <n v="1"/>
    <s v="шт"/>
    <x v="1"/>
    <m/>
    <x v="1"/>
    <s v="012 A500C L=1262"/>
    <n v="4"/>
    <s v="шт"/>
    <n v="1.1200000000000001"/>
    <n v="4.4800000000000004"/>
    <x v="0"/>
    <m/>
    <m/>
    <n v="4"/>
  </r>
  <r>
    <x v="1"/>
    <s v="151.6_PND4020"/>
    <m/>
    <s v="21034-3-151.6-КЖ1-03_4"/>
    <n v="4"/>
    <s v="21034-3-151.6-КЖ1-03"/>
    <s v="Фундаменты Фм3, Фм4, Фм5. Армирование.Опалубка. Разрезы.Спецификация элементов.Ведомость металлопроката"/>
    <n v="4"/>
    <d v="2023-09-18T00:00:00"/>
    <n v="3"/>
    <s v="Фундаменты Фм3, Фм4, Фм5. Армирование.Опалубка. Разрезы.Спецификация элементов.Ведомость металлопроката"/>
    <x v="0"/>
    <n v="1"/>
    <s v="шт"/>
    <x v="1"/>
    <m/>
    <x v="1"/>
    <s v="016 A500C L=1708"/>
    <n v="24"/>
    <s v="шт"/>
    <n v="2.7"/>
    <n v="64.800000000000011"/>
    <x v="0"/>
    <m/>
    <m/>
    <n v="24"/>
  </r>
  <r>
    <x v="1"/>
    <s v="151.6_PND4020"/>
    <m/>
    <s v="21034-3-151.6-КЖ1-03_4"/>
    <n v="4"/>
    <s v="21034-3-151.6-КЖ1-03"/>
    <s v="Фундаменты Фм3, Фм4, Фм5. Армирование.Опалубка. Разрезы.Спецификация элементов.Ведомость металлопроката"/>
    <n v="4"/>
    <d v="2023-09-18T00:00:00"/>
    <n v="3"/>
    <s v="Фундаменты Фм3, Фм4, Фм5. Армирование.Опалубка. Разрезы.Спецификация элементов.Ведомость металлопроката"/>
    <x v="0"/>
    <n v="1"/>
    <s v="шт"/>
    <x v="1"/>
    <m/>
    <x v="1"/>
    <s v="08 A240 L=3430"/>
    <n v="14"/>
    <s v="шт"/>
    <n v="1.35"/>
    <n v="18.900000000000002"/>
    <x v="0"/>
    <m/>
    <m/>
    <n v="14"/>
  </r>
  <r>
    <x v="1"/>
    <s v="151.6_PND4020"/>
    <m/>
    <s v="21034-3-151.6-КЖ1-03_4"/>
    <n v="4"/>
    <s v="21034-3-151.6-КЖ1-03"/>
    <s v="Фундаменты Фм3, Фм4, Фм5. Армирование.Опалубка. Разрезы.Спецификация элементов.Ведомость металлопроката"/>
    <n v="4"/>
    <d v="2023-09-18T00:00:00"/>
    <n v="3"/>
    <s v="Фундаменты Фм3, Фм4, Фм5. Армирование.Опалубка. Разрезы.Спецификация элементов.Ведомость металлопроката"/>
    <x v="0"/>
    <n v="1"/>
    <s v="шт"/>
    <x v="1"/>
    <m/>
    <x v="1"/>
    <s v="010 A500C L=1064"/>
    <n v="16"/>
    <s v="шт"/>
    <n v="0.66"/>
    <n v="10.56"/>
    <x v="0"/>
    <m/>
    <m/>
    <n v="16"/>
  </r>
  <r>
    <x v="1"/>
    <s v="151.6_PND4020"/>
    <m/>
    <s v="21034-3-151.6-КЖ1-03_4"/>
    <n v="4"/>
    <s v="21034-3-151.6-КЖ1-03"/>
    <s v="Фундаменты Фм3, Фм4, Фм5. Армирование.Опалубка. Разрезы.Спецификация элементов.Ведомость металлопроката"/>
    <n v="4"/>
    <d v="2023-09-18T00:00:00"/>
    <n v="3"/>
    <s v="Фундаменты Фм3, Фм4, Фм5. Армирование.Опалубка. Разрезы.Спецификация элементов.Ведомость металлопроката"/>
    <x v="0"/>
    <n v="1"/>
    <s v="шт"/>
    <x v="1"/>
    <m/>
    <x v="1"/>
    <s v="08 A240 L=959"/>
    <n v="40"/>
    <s v="шт"/>
    <n v="0.38"/>
    <n v="15.2"/>
    <x v="0"/>
    <m/>
    <m/>
    <n v="40"/>
  </r>
  <r>
    <x v="2"/>
    <s v="151.6_PND4030"/>
    <m/>
    <s v="21034-3-151.6-КЖ1-03_4"/>
    <n v="4"/>
    <s v="21034-3-151.6-КЖ1-03"/>
    <s v="Фундаменты Фм3, Фм4, Фм5. Армирование.Опалубка. Разрезы.Спецификация элементов.Ведомость металлопроката"/>
    <n v="4"/>
    <d v="2023-09-18T00:00:00"/>
    <n v="3"/>
    <s v="Фундаменты Фм3, Фм4, Фм5. Армирование.Опалубка. Разрезы.Спецификация элементов.Ведомость металлопроката"/>
    <x v="0"/>
    <n v="1"/>
    <s v="шт"/>
    <x v="2"/>
    <m/>
    <x v="2"/>
    <s v="Бетон кл.В25 W6 F175"/>
    <n v="7.71"/>
    <s v="м3"/>
    <m/>
    <n v="7.71"/>
    <x v="1"/>
    <m/>
    <m/>
    <n v="7.71"/>
  </r>
  <r>
    <x v="3"/>
    <s v="151.6_PND4200"/>
    <s v="151.6_PND4230"/>
    <s v="21034-3-151.6-КЖ1-03_4"/>
    <n v="4"/>
    <s v="21034-3-151.6-КЖ1-03"/>
    <s v="Фундаменты Фм3, Фм4, Фм5. Армирование.Опалубка. Разрезы.Спецификация элементов.Ведомость металлопроката"/>
    <n v="4"/>
    <d v="2023-09-18T00:00:00"/>
    <n v="3"/>
    <s v="Фундаменты Фм3, Фм4, Фм5. Армирование.Опалубка. Разрезы.Спецификация элементов.Ведомость металлопроката"/>
    <x v="0"/>
    <n v="1"/>
    <s v="шт"/>
    <x v="2"/>
    <m/>
    <x v="2"/>
    <s v="Подливка из бетона кл.В30 W6 F175"/>
    <n v="0.08"/>
    <s v="м3"/>
    <m/>
    <n v="0.08"/>
    <x v="1"/>
    <m/>
    <m/>
    <n v="0.08"/>
  </r>
  <r>
    <x v="4"/>
    <s v="151.6_С_КЖ1_2030"/>
    <m/>
    <s v="21034-3-151.6-КЖ1-03_4"/>
    <n v="4"/>
    <s v="21034-3-151.6-КЖ1-03"/>
    <s v="Фундаменты Фм3, Фм4, Фм5. Армирование.Опалубка. Разрезы.Спецификация элементов.Ведомость металлопроката"/>
    <n v="4"/>
    <d v="2023-09-18T00:00:00"/>
    <n v="3"/>
    <s v="Фундаменты Фм3, Фм4, Фм5. Армирование.Опалубка. Разрезы.Спецификация элементов.Ведомость металлопроката"/>
    <x v="0"/>
    <n v="1"/>
    <s v="шт"/>
    <x v="2"/>
    <m/>
    <x v="2"/>
    <s v="Подготовка бетона кл.В10 W4 F175"/>
    <n v="1.7"/>
    <s v="м3"/>
    <m/>
    <n v="1.7"/>
    <x v="1"/>
    <m/>
    <m/>
    <n v="1.7"/>
  </r>
  <r>
    <x v="0"/>
    <m/>
    <m/>
    <s v="21034-3-151.6-КЖ1-03_4"/>
    <n v="4"/>
    <s v="21034-3-151.6-КЖ1-03"/>
    <s v="Фундаменты Фм3, Фм4, Фм5. Армирование.Опалубка. Разрезы.Спецификация элементов.Ведомость металлопроката"/>
    <n v="4"/>
    <d v="2023-09-18T00:00:00"/>
    <n v="3"/>
    <s v="Фундаменты Фм3, Фм4, Фм5. Армирование.Опалубка. Разрезы.Спецификация элементов.Ведомость металлопроката"/>
    <x v="1"/>
    <n v="1"/>
    <s v="шт"/>
    <x v="0"/>
    <m/>
    <x v="0"/>
    <s v="Болт 1.1.М36х1120 09Г2С"/>
    <n v="8"/>
    <s v="шт"/>
    <n v="10.85"/>
    <n v="86.8"/>
    <x v="0"/>
    <n v="86.8"/>
    <m/>
    <n v="8"/>
  </r>
  <r>
    <x v="1"/>
    <s v="151.6_PND4020"/>
    <m/>
    <s v="21034-3-151.6-КЖ1-03_4"/>
    <n v="4"/>
    <s v="21034-3-151.6-КЖ1-03"/>
    <s v="Фундаменты Фм3, Фм4, Фм5. Армирование.Опалубка. Разрезы.Спецификация элементов.Ведомость металлопроката"/>
    <n v="4"/>
    <d v="2023-09-18T00:00:00"/>
    <n v="3"/>
    <s v="Фундаменты Фм3, Фм4, Фм5. Армирование.Опалубка. Разрезы.Спецификация элементов.Ведомость металлопроката"/>
    <x v="1"/>
    <n v="1"/>
    <s v="шт"/>
    <x v="1"/>
    <m/>
    <x v="1"/>
    <s v="016 A500C L=1040"/>
    <n v="26"/>
    <s v="шт"/>
    <n v="1.64"/>
    <n v="42.64"/>
    <x v="0"/>
    <m/>
    <m/>
    <n v="26"/>
  </r>
  <r>
    <x v="1"/>
    <s v="151.6_PND4020"/>
    <m/>
    <s v="21034-3-151.6-КЖ1-03_4"/>
    <n v="4"/>
    <s v="21034-3-151.6-КЖ1-03"/>
    <s v="Фундаменты Фм3, Фм4, Фм5. Армирование.Опалубка. Разрезы.Спецификация элементов.Ведомость металлопроката"/>
    <n v="4"/>
    <d v="2023-09-18T00:00:00"/>
    <n v="3"/>
    <s v="Фундаменты Фм3, Фм4, Фм5. Армирование.Опалубка. Разрезы.Спецификация элементов.Ведомость металлопроката"/>
    <x v="1"/>
    <n v="1"/>
    <s v="шт"/>
    <x v="1"/>
    <m/>
    <x v="1"/>
    <s v="016 A500C L=1008"/>
    <n v="80"/>
    <s v="шт"/>
    <n v="1.59"/>
    <n v="127.2"/>
    <x v="0"/>
    <m/>
    <m/>
    <n v="80"/>
  </r>
  <r>
    <x v="1"/>
    <s v="151.6_PND4020"/>
    <m/>
    <s v="21034-3-151.6-КЖ1-03_4"/>
    <n v="4"/>
    <s v="21034-3-151.6-КЖ1-03"/>
    <s v="Фундаменты Фм3, Фм4, Фм5. Армирование.Опалубка. Разрезы.Спецификация элементов.Ведомость металлопроката"/>
    <n v="4"/>
    <d v="2023-09-18T00:00:00"/>
    <n v="3"/>
    <s v="Фундаменты Фм3, Фм4, Фм5. Армирование.Опалубка. Разрезы.Спецификация элементов.Ведомость металлопроката"/>
    <x v="1"/>
    <n v="1"/>
    <s v="шт"/>
    <x v="1"/>
    <m/>
    <x v="1"/>
    <s v="012 A500C L=1262"/>
    <n v="4"/>
    <s v="шт"/>
    <n v="1.1200000000000001"/>
    <n v="4.4800000000000004"/>
    <x v="0"/>
    <m/>
    <m/>
    <n v="4"/>
  </r>
  <r>
    <x v="1"/>
    <s v="151.6_PND4020"/>
    <m/>
    <s v="21034-3-151.6-КЖ1-03_4"/>
    <n v="4"/>
    <s v="21034-3-151.6-КЖ1-03"/>
    <s v="Фундаменты Фм3, Фм4, Фм5. Армирование.Опалубка. Разрезы.Спецификация элементов.Ведомость металлопроката"/>
    <n v="4"/>
    <d v="2023-09-18T00:00:00"/>
    <n v="3"/>
    <s v="Фундаменты Фм3, Фм4, Фм5. Армирование.Опалубка. Разрезы.Спецификация элементов.Ведомость металлопроката"/>
    <x v="1"/>
    <n v="1"/>
    <s v="шт"/>
    <x v="1"/>
    <m/>
    <x v="1"/>
    <s v="016 A500C L=1708"/>
    <n v="24"/>
    <s v="шт"/>
    <n v="2.7"/>
    <n v="64.800000000000011"/>
    <x v="0"/>
    <m/>
    <m/>
    <n v="24"/>
  </r>
  <r>
    <x v="1"/>
    <s v="151.6_PND4020"/>
    <m/>
    <s v="21034-3-151.6-КЖ1-03_4"/>
    <n v="4"/>
    <s v="21034-3-151.6-КЖ1-03"/>
    <s v="Фундаменты Фм3, Фм4, Фм5. Армирование.Опалубка. Разрезы.Спецификация элементов.Ведомость металлопроката"/>
    <n v="4"/>
    <d v="2023-09-18T00:00:00"/>
    <n v="3"/>
    <s v="Фундаменты Фм3, Фм4, Фм5. Армирование.Опалубка. Разрезы.Спецификация элементов.Ведомость металлопроката"/>
    <x v="1"/>
    <n v="1"/>
    <s v="шт"/>
    <x v="1"/>
    <m/>
    <x v="1"/>
    <s v="08 A240 L=3430"/>
    <n v="14"/>
    <s v="шт"/>
    <n v="1.35"/>
    <n v="18.900000000000002"/>
    <x v="0"/>
    <m/>
    <m/>
    <n v="14"/>
  </r>
  <r>
    <x v="1"/>
    <s v="151.6_PND4020"/>
    <m/>
    <s v="21034-3-151.6-КЖ1-03_4"/>
    <n v="4"/>
    <s v="21034-3-151.6-КЖ1-03"/>
    <s v="Фундаменты Фм3, Фм4, Фм5. Армирование.Опалубка. Разрезы.Спецификация элементов.Ведомость металлопроката"/>
    <n v="4"/>
    <d v="2023-09-18T00:00:00"/>
    <n v="3"/>
    <s v="Фундаменты Фм3, Фм4, Фм5. Армирование.Опалубка. Разрезы.Спецификация элементов.Ведомость металлопроката"/>
    <x v="1"/>
    <n v="1"/>
    <s v="шт"/>
    <x v="1"/>
    <m/>
    <x v="1"/>
    <s v="010 A500C L=1064"/>
    <n v="16"/>
    <s v="шт"/>
    <n v="0.66"/>
    <n v="10.56"/>
    <x v="0"/>
    <m/>
    <m/>
    <n v="16"/>
  </r>
  <r>
    <x v="1"/>
    <s v="151.6_PND4020"/>
    <m/>
    <s v="21034-3-151.6-КЖ1-03_4"/>
    <n v="4"/>
    <s v="21034-3-151.6-КЖ1-03"/>
    <s v="Фундаменты Фм3, Фм4, Фм5. Армирование.Опалубка. Разрезы.Спецификация элементов.Ведомость металлопроката"/>
    <n v="4"/>
    <d v="2023-09-18T00:00:00"/>
    <n v="3"/>
    <s v="Фундаменты Фм3, Фм4, Фм5. Армирование.Опалубка. Разрезы.Спецификация элементов.Ведомость металлопроката"/>
    <x v="1"/>
    <n v="1"/>
    <s v="шт"/>
    <x v="1"/>
    <m/>
    <x v="1"/>
    <s v="08 A240 L=959"/>
    <n v="40"/>
    <s v="шт"/>
    <n v="0.38"/>
    <n v="15.2"/>
    <x v="0"/>
    <m/>
    <m/>
    <n v="40"/>
  </r>
  <r>
    <x v="1"/>
    <s v="151.6_PND4020"/>
    <m/>
    <s v="21034-3-151.6-КЖ1-03_4"/>
    <n v="4"/>
    <s v="21034-3-151.6-КЖ1-03"/>
    <s v="Фундаменты Фм3, Фм4, Фм5. Армирование.Опалубка. Разрезы.Спецификация элементов.Ведомость металлопроката"/>
    <n v="4"/>
    <d v="2023-09-18T00:00:00"/>
    <n v="3"/>
    <s v="Фундаменты Фм3, Фм4, Фм5. Армирование.Опалубка. Разрезы.Спецификация элементов.Ведомость металлопроката"/>
    <x v="1"/>
    <n v="1"/>
    <s v="шт"/>
    <x v="1"/>
    <m/>
    <x v="1"/>
    <s v="016 A500C L=7830"/>
    <n v="26"/>
    <s v="шт"/>
    <n v="12.37"/>
    <n v="321.62"/>
    <x v="0"/>
    <m/>
    <m/>
    <n v="26"/>
  </r>
  <r>
    <x v="1"/>
    <s v="151.6_PND4020"/>
    <m/>
    <s v="21034-3-151.6-КЖ1-03_4"/>
    <n v="4"/>
    <s v="21034-3-151.6-КЖ1-03"/>
    <s v="Фундаменты Фм3, Фм4, Фм5. Армирование.Опалубка. Разрезы.Спецификация элементов.Ведомость металлопроката"/>
    <n v="4"/>
    <d v="2023-09-18T00:00:00"/>
    <n v="3"/>
    <s v="Фундаменты Фм3, Фм4, Фм5. Армирование.Опалубка. Разрезы.Спецификация элементов.Ведомость металлопроката"/>
    <x v="1"/>
    <n v="1"/>
    <s v="шт"/>
    <x v="1"/>
    <m/>
    <x v="1"/>
    <s v="016 A500C L=2520"/>
    <n v="80"/>
    <s v="шт"/>
    <n v="3.98"/>
    <n v="318.39999999999998"/>
    <x v="0"/>
    <m/>
    <m/>
    <n v="80"/>
  </r>
  <r>
    <x v="2"/>
    <s v="151.6_PND4030"/>
    <m/>
    <s v="21034-3-151.6-КЖ1-03_4"/>
    <n v="4"/>
    <s v="21034-3-151.6-КЖ1-03"/>
    <s v="Фундаменты Фм3, Фм4, Фм5. Армирование.Опалубка. Разрезы.Спецификация элементов.Ведомость металлопроката"/>
    <n v="4"/>
    <d v="2023-09-18T00:00:00"/>
    <n v="3"/>
    <s v="Фундаменты Фм3, Фм4, Фм5. Армирование.Опалубка. Разрезы.Спецификация элементов.Ведомость металлопроката"/>
    <x v="1"/>
    <n v="1"/>
    <s v="шт"/>
    <x v="2"/>
    <m/>
    <x v="2"/>
    <s v="Бетон кл.В25 W6 F175"/>
    <n v="9.93"/>
    <s v="м3"/>
    <m/>
    <n v="9.93"/>
    <x v="1"/>
    <m/>
    <m/>
    <n v="9.93"/>
  </r>
  <r>
    <x v="3"/>
    <s v="151.6_PND4200"/>
    <s v="151.6_PND4230"/>
    <s v="21034-3-151.6-КЖ1-03_4"/>
    <n v="4"/>
    <s v="21034-3-151.6-КЖ1-03"/>
    <s v="Фундаменты Фм3, Фм4, Фм5. Армирование.Опалубка. Разрезы.Спецификация элементов.Ведомость металлопроката"/>
    <n v="4"/>
    <d v="2023-09-18T00:00:00"/>
    <n v="3"/>
    <s v="Фундаменты Фм3, Фм4, Фм5. Армирование.Опалубка. Разрезы.Спецификация элементов.Ведомость металлопроката"/>
    <x v="1"/>
    <n v="1"/>
    <s v="шт"/>
    <x v="2"/>
    <m/>
    <x v="2"/>
    <s v="Подливка из бетона кл.В30 W6 F175"/>
    <n v="0.08"/>
    <s v="м3"/>
    <m/>
    <n v="0.08"/>
    <x v="1"/>
    <m/>
    <m/>
    <n v="0.08"/>
  </r>
  <r>
    <x v="4"/>
    <s v="151.6_С_КЖ1_2030"/>
    <m/>
    <s v="21034-3-151.6-КЖ1-03_4"/>
    <n v="4"/>
    <s v="21034-3-151.6-КЖ1-03"/>
    <s v="Фундаменты Фм3, Фм4, Фм5. Армирование.Опалубка. Разрезы.Спецификация элементов.Ведомость металлопроката"/>
    <n v="4"/>
    <d v="2023-09-18T00:00:00"/>
    <n v="3"/>
    <s v="Фундаменты Фм3, Фм4, Фм5. Армирование.Опалубка. Разрезы.Спецификация элементов.Ведомость металлопроката"/>
    <x v="1"/>
    <n v="1"/>
    <s v="шт"/>
    <x v="2"/>
    <m/>
    <x v="2"/>
    <s v="Подготовка бетона кл.В10 W4 F175"/>
    <n v="2.0299999999999998"/>
    <s v="м3"/>
    <m/>
    <n v="2.0299999999999998"/>
    <x v="1"/>
    <m/>
    <m/>
    <n v="2.0299999999999998"/>
  </r>
  <r>
    <x v="0"/>
    <m/>
    <m/>
    <s v="21034-3-151.6-КЖ1-03_4"/>
    <n v="4"/>
    <s v="21034-3-151.6-КЖ1-03"/>
    <s v="Фундаменты Фм3, Фм4, Фм5. Армирование.Опалубка. Разрезы.Спецификация элементов.Ведомость металлопроката"/>
    <n v="4"/>
    <d v="2023-09-18T00:00:00"/>
    <n v="3"/>
    <s v="Фундаменты Фм3, Фм4, Фм5. Армирование.Опалубка. Разрезы.Спецификация элементов.Ведомость металлопроката"/>
    <x v="2"/>
    <n v="2"/>
    <s v="шт"/>
    <x v="0"/>
    <m/>
    <x v="0"/>
    <s v="Болт 1.1.М36х1120 09Г2С"/>
    <n v="4"/>
    <s v="шт"/>
    <n v="10.85"/>
    <n v="86.8"/>
    <x v="0"/>
    <n v="43.4"/>
    <m/>
    <n v="4"/>
  </r>
  <r>
    <x v="1"/>
    <s v="151.6_PND4020"/>
    <m/>
    <s v="21034-3-151.6-КЖ1-03_4"/>
    <n v="4"/>
    <s v="21034-3-151.6-КЖ1-03"/>
    <s v="Фундаменты Фм3, Фм4, Фм5. Армирование.Опалубка. Разрезы.Спецификация элементов.Ведомость металлопроката"/>
    <n v="4"/>
    <d v="2023-09-18T00:00:00"/>
    <n v="3"/>
    <s v="Фундаменты Фм3, Фм4, Фм5. Армирование.Опалубка. Разрезы.Спецификация элементов.Ведомость металлопроката"/>
    <x v="2"/>
    <n v="2"/>
    <s v="шт"/>
    <x v="1"/>
    <m/>
    <x v="1"/>
    <s v="08 A240 L=3430"/>
    <n v="7"/>
    <s v="шт"/>
    <n v="1.35"/>
    <n v="18.900000000000002"/>
    <x v="0"/>
    <m/>
    <m/>
    <n v="7"/>
  </r>
  <r>
    <x v="1"/>
    <s v="151.6_PND4020"/>
    <m/>
    <s v="21034-3-151.6-КЖ1-03_4"/>
    <n v="4"/>
    <s v="21034-3-151.6-КЖ1-03"/>
    <s v="Фундаменты Фм3, Фм4, Фм5. Армирование.Опалубка. Разрезы.Спецификация элементов.Ведомость металлопроката"/>
    <n v="4"/>
    <d v="2023-09-18T00:00:00"/>
    <n v="3"/>
    <s v="Фундаменты Фм3, Фм4, Фм5. Армирование.Опалубка. Разрезы.Спецификация элементов.Ведомость металлопроката"/>
    <x v="2"/>
    <n v="2"/>
    <s v="шт"/>
    <x v="1"/>
    <m/>
    <x v="1"/>
    <s v="010 A500C L=1064"/>
    <n v="8"/>
    <s v="шт"/>
    <n v="0.66"/>
    <n v="10.56"/>
    <x v="0"/>
    <m/>
    <m/>
    <n v="8"/>
  </r>
  <r>
    <x v="1"/>
    <s v="151.6_PND4020"/>
    <m/>
    <s v="21034-3-151.6-КЖ1-03_4"/>
    <n v="4"/>
    <s v="21034-3-151.6-КЖ1-03"/>
    <s v="Фундаменты Фм3, Фм4, Фм5. Армирование.Опалубка. Разрезы.Спецификация элементов.Ведомость металлопроката"/>
    <n v="4"/>
    <d v="2023-09-18T00:00:00"/>
    <n v="3"/>
    <s v="Фундаменты Фм3, Фм4, Фм5. Армирование.Опалубка. Разрезы.Спецификация элементов.Ведомость металлопроката"/>
    <x v="2"/>
    <n v="2"/>
    <s v="шт"/>
    <x v="1"/>
    <m/>
    <x v="1"/>
    <s v="08 A240 L=959"/>
    <n v="20"/>
    <s v="шт"/>
    <n v="0.38"/>
    <n v="15.2"/>
    <x v="0"/>
    <m/>
    <m/>
    <n v="20"/>
  </r>
  <r>
    <x v="1"/>
    <s v="151.6_PND4020"/>
    <m/>
    <s v="21034-3-151.6-КЖ1-03_4"/>
    <n v="4"/>
    <s v="21034-3-151.6-КЖ1-03"/>
    <s v="Фундаменты Фм3, Фм4, Фм5. Армирование.Опалубка. Разрезы.Спецификация элементов.Ведомость металлопроката"/>
    <n v="4"/>
    <d v="2023-09-18T00:00:00"/>
    <n v="3"/>
    <s v="Фундаменты Фм3, Фм4, Фм5. Армирование.Опалубка. Разрезы.Спецификация элементов.Ведомость металлопроката"/>
    <x v="2"/>
    <n v="2"/>
    <s v="шт"/>
    <x v="1"/>
    <m/>
    <x v="1"/>
    <s v="012 A500C L=2020"/>
    <n v="14"/>
    <s v="шт"/>
    <n v="1.79"/>
    <n v="50.120000000000005"/>
    <x v="0"/>
    <m/>
    <m/>
    <n v="14"/>
  </r>
  <r>
    <x v="1"/>
    <s v="151.6_PND4020"/>
    <m/>
    <s v="21034-3-151.6-КЖ1-03_4"/>
    <n v="4"/>
    <s v="21034-3-151.6-КЖ1-03"/>
    <s v="Фундаменты Фм3, Фм4, Фм5. Армирование.Опалубка. Разрезы.Спецификация элементов.Ведомость металлопроката"/>
    <n v="4"/>
    <d v="2023-09-18T00:00:00"/>
    <n v="3"/>
    <s v="Фундаменты Фм3, Фм4, Фм5. Армирование.Опалубка. Разрезы.Спецификация элементов.Ведомость металлопроката"/>
    <x v="2"/>
    <n v="2"/>
    <s v="шт"/>
    <x v="1"/>
    <m/>
    <x v="1"/>
    <s v="012 A500C L=1220"/>
    <n v="22"/>
    <s v="шт"/>
    <n v="1.08"/>
    <n v="47.52"/>
    <x v="0"/>
    <m/>
    <m/>
    <n v="22"/>
  </r>
  <r>
    <x v="1"/>
    <s v="151.6_PND4020"/>
    <m/>
    <s v="21034-3-151.6-КЖ1-03_4"/>
    <n v="4"/>
    <s v="21034-3-151.6-КЖ1-03"/>
    <s v="Фундаменты Фм3, Фм4, Фм5. Армирование.Опалубка. Разрезы.Спецификация элементов.Ведомость металлопроката"/>
    <n v="4"/>
    <d v="2023-09-18T00:00:00"/>
    <n v="3"/>
    <s v="Фундаменты Фм3, Фм4, Фм5. Армирование.Опалубка. Разрезы.Спецификация элементов.Ведомость металлопроката"/>
    <x v="2"/>
    <n v="2"/>
    <s v="шт"/>
    <x v="1"/>
    <m/>
    <x v="1"/>
    <s v="012 A500C L=780"/>
    <n v="14"/>
    <s v="шт"/>
    <n v="0.69"/>
    <n v="19.32"/>
    <x v="0"/>
    <m/>
    <m/>
    <n v="14"/>
  </r>
  <r>
    <x v="1"/>
    <s v="151.6_PND4020"/>
    <m/>
    <s v="21034-3-151.6-КЖ1-03_4"/>
    <n v="4"/>
    <s v="21034-3-151.6-КЖ1-03"/>
    <s v="Фундаменты Фм3, Фм4, Фм5. Армирование.Опалубка. Разрезы.Спецификация элементов.Ведомость металлопроката"/>
    <n v="4"/>
    <d v="2023-09-18T00:00:00"/>
    <n v="3"/>
    <s v="Фундаменты Фм3, Фм4, Фм5. Армирование.Опалубка. Разрезы.Спецификация элементов.Ведомость металлопроката"/>
    <x v="2"/>
    <n v="2"/>
    <s v="шт"/>
    <x v="1"/>
    <m/>
    <x v="1"/>
    <s v="012 A500C L=756"/>
    <n v="22"/>
    <s v="шт"/>
    <n v="0.67"/>
    <n v="29.48"/>
    <x v="0"/>
    <m/>
    <m/>
    <n v="22"/>
  </r>
  <r>
    <x v="1"/>
    <s v="151.6_PND4020"/>
    <m/>
    <s v="21034-3-151.6-КЖ1-03_4"/>
    <n v="4"/>
    <s v="21034-3-151.6-КЖ1-03"/>
    <s v="Фундаменты Фм3, Фм4, Фм5. Армирование.Опалубка. Разрезы.Спецификация элементов.Ведомость металлопроката"/>
    <n v="4"/>
    <d v="2023-09-18T00:00:00"/>
    <n v="3"/>
    <s v="Фундаменты Фм3, Фм4, Фм5. Армирование.Опалубка. Разрезы.Спецификация элементов.Ведомость металлопроката"/>
    <x v="2"/>
    <n v="2"/>
    <s v="шт"/>
    <x v="1"/>
    <m/>
    <x v="1"/>
    <s v="016 A500C L=1716"/>
    <n v="12"/>
    <s v="шт"/>
    <n v="2.71"/>
    <n v="65.039999999999992"/>
    <x v="0"/>
    <m/>
    <m/>
    <n v="12"/>
  </r>
  <r>
    <x v="2"/>
    <s v="151.6_PND4030"/>
    <m/>
    <s v="21034-3-151.6-КЖ1-03_4"/>
    <n v="4"/>
    <s v="21034-3-151.6-КЖ1-03"/>
    <s v="Фундаменты Фм3, Фм4, Фм5. Армирование.Опалубка. Разрезы.Спецификация элементов.Ведомость металлопроката"/>
    <n v="4"/>
    <d v="2023-09-18T00:00:00"/>
    <n v="3"/>
    <s v="Фундаменты Фм3, Фм4, Фм5. Армирование.Опалубка. Разрезы.Спецификация элементов.Ведомость металлопроката"/>
    <x v="2"/>
    <n v="2"/>
    <s v="шт"/>
    <x v="2"/>
    <m/>
    <x v="2"/>
    <s v="Бетон кл.В25 W6 F175"/>
    <n v="1.75"/>
    <s v="м3"/>
    <m/>
    <n v="3.5"/>
    <x v="1"/>
    <m/>
    <m/>
    <n v="1.75"/>
  </r>
  <r>
    <x v="3"/>
    <s v="151.6_PND4200"/>
    <s v="151.6_PND4230"/>
    <s v="21034-3-151.6-КЖ1-03_4"/>
    <n v="4"/>
    <s v="21034-3-151.6-КЖ1-03"/>
    <s v="Фундаменты Фм3, Фм4, Фм5. Армирование.Опалубка. Разрезы.Спецификация элементов.Ведомость металлопроката"/>
    <n v="4"/>
    <d v="2023-09-18T00:00:00"/>
    <n v="3"/>
    <s v="Фундаменты Фм3, Фм4, Фм5. Армирование.Опалубка. Разрезы.Спецификация элементов.Ведомость металлопроката"/>
    <x v="2"/>
    <n v="2"/>
    <s v="шт"/>
    <x v="2"/>
    <m/>
    <x v="2"/>
    <s v="Подливка из бетона кл.В30 W6 F175"/>
    <n v="0.04"/>
    <s v="м3"/>
    <m/>
    <n v="0.08"/>
    <x v="1"/>
    <m/>
    <m/>
    <n v="0.04"/>
  </r>
  <r>
    <x v="4"/>
    <s v="151.6_С_КЖ1_2030"/>
    <m/>
    <s v="21034-3-151.6-КЖ1-03_4"/>
    <n v="4"/>
    <s v="21034-3-151.6-КЖ1-03"/>
    <s v="Фундаменты Фм3, Фм4, Фм5. Армирование.Опалубка. Разрезы.Спецификация элементов.Ведомость металлопроката"/>
    <n v="4"/>
    <d v="2023-09-18T00:00:00"/>
    <n v="3"/>
    <s v="Фундаменты Фм3, Фм4, Фм5. Армирование.Опалубка. Разрезы.Спецификация элементов.Ведомость металлопроката"/>
    <x v="2"/>
    <n v="2"/>
    <s v="шт"/>
    <x v="2"/>
    <m/>
    <x v="2"/>
    <s v="Подготовка бетона кл.В10 W4 F175"/>
    <n v="0.35"/>
    <s v="м3"/>
    <m/>
    <n v="0.7"/>
    <x v="1"/>
    <m/>
    <m/>
    <n v="0.35"/>
  </r>
  <r>
    <x v="0"/>
    <m/>
    <m/>
    <s v="21034-3-151.6-КЖ1-03_4"/>
    <n v="4"/>
    <s v="21034-3-151.6-КЖ1-03"/>
    <s v="Фундаменты Фм3, Фм4, Фм5. Армирование.Опалубка. Разрезы.Спецификация элементов.Ведомость металлопроката"/>
    <n v="4"/>
    <d v="2023-09-18T00:00:00"/>
    <n v="3"/>
    <s v="Фундаменты Фм3, Фм4, Фм5. Армирование.Опалубка. Разрезы.Спецификация элементов.Ведомость металлопроката"/>
    <x v="3"/>
    <n v="1"/>
    <s v="шт"/>
    <x v="0"/>
    <m/>
    <x v="0"/>
    <s v="Болт 1.1.М36х1120 09Г2С"/>
    <n v="16"/>
    <s v="шт"/>
    <n v="10.85"/>
    <n v="173.6"/>
    <x v="0"/>
    <n v="173.6"/>
    <m/>
    <n v="16"/>
  </r>
  <r>
    <x v="1"/>
    <s v="151.6_PND4020"/>
    <m/>
    <s v="21034-3-151.6-КЖ1-03_4"/>
    <n v="4"/>
    <s v="21034-3-151.6-КЖ1-03"/>
    <s v="Фундаменты Фм3, Фм4, Фм5. Армирование.Опалубка. Разрезы.Спецификация элементов.Ведомость металлопроката"/>
    <n v="4"/>
    <d v="2023-09-18T00:00:00"/>
    <n v="3"/>
    <s v="Фундаменты Фм3, Фм4, Фм5. Армирование.Опалубка. Разрезы.Спецификация элементов.Ведомость металлопроката"/>
    <x v="3"/>
    <n v="1"/>
    <s v="шт"/>
    <x v="1"/>
    <m/>
    <x v="1"/>
    <s v="016 A500C L=1040"/>
    <n v="30"/>
    <s v="шт"/>
    <n v="1.64"/>
    <n v="49.199999999999996"/>
    <x v="0"/>
    <m/>
    <m/>
    <n v="30"/>
  </r>
  <r>
    <x v="1"/>
    <s v="151.6_PND4020"/>
    <m/>
    <s v="21034-3-151.6-КЖ1-03_4"/>
    <n v="4"/>
    <s v="21034-3-151.6-КЖ1-03"/>
    <s v="Фундаменты Фм3, Фм4, Фм5. Армирование.Опалубка. Разрезы.Спецификация элементов.Ведомость металлопроката"/>
    <n v="4"/>
    <d v="2023-09-18T00:00:00"/>
    <n v="3"/>
    <s v="Фундаменты Фм3, Фм4, Фм5. Армирование.Опалубка. Разрезы.Спецификация элементов.Ведомость металлопроката"/>
    <x v="3"/>
    <n v="1"/>
    <s v="шт"/>
    <x v="1"/>
    <m/>
    <x v="1"/>
    <s v="016 A500C L=1008"/>
    <n v="70"/>
    <s v="шт"/>
    <n v="1.59"/>
    <n v="111.30000000000001"/>
    <x v="0"/>
    <m/>
    <m/>
    <n v="70"/>
  </r>
  <r>
    <x v="1"/>
    <s v="151.6_PND4020"/>
    <m/>
    <s v="21034-3-151.6-КЖ1-03_4"/>
    <n v="4"/>
    <s v="21034-3-151.6-КЖ1-03"/>
    <s v="Фундаменты Фм3, Фм4, Фм5. Армирование.Опалубка. Разрезы.Спецификация элементов.Ведомость металлопроката"/>
    <n v="4"/>
    <d v="2023-09-18T00:00:00"/>
    <n v="3"/>
    <s v="Фундаменты Фм3, Фм4, Фм5. Армирование.Опалубка. Разрезы.Спецификация элементов.Ведомость металлопроката"/>
    <x v="3"/>
    <n v="1"/>
    <s v="шт"/>
    <x v="1"/>
    <m/>
    <x v="1"/>
    <s v="012 A500C L=1262"/>
    <n v="6"/>
    <s v="шт"/>
    <n v="1.1200000000000001"/>
    <n v="6.7200000000000006"/>
    <x v="0"/>
    <m/>
    <m/>
    <n v="6"/>
  </r>
  <r>
    <x v="1"/>
    <s v="151.6_PND4020"/>
    <m/>
    <s v="21034-3-151.6-КЖ1-03_4"/>
    <n v="4"/>
    <s v="21034-3-151.6-КЖ1-03"/>
    <s v="Фундаменты Фм3, Фм4, Фм5. Армирование.Опалубка. Разрезы.Спецификация элементов.Ведомость металлопроката"/>
    <n v="4"/>
    <d v="2023-09-18T00:00:00"/>
    <n v="3"/>
    <s v="Фундаменты Фм3, Фм4, Фм5. Армирование.Опалубка. Разрезы.Спецификация элементов.Ведомость металлопроката"/>
    <x v="3"/>
    <n v="1"/>
    <s v="шт"/>
    <x v="1"/>
    <m/>
    <x v="1"/>
    <s v="016 A500C L=1708"/>
    <n v="48"/>
    <s v="шт"/>
    <n v="2.7"/>
    <n v="129.60000000000002"/>
    <x v="0"/>
    <m/>
    <m/>
    <n v="48"/>
  </r>
  <r>
    <x v="1"/>
    <s v="151.6_PND4020"/>
    <m/>
    <s v="21034-3-151.6-КЖ1-03_4"/>
    <n v="4"/>
    <s v="21034-3-151.6-КЖ1-03"/>
    <s v="Фундаменты Фм3, Фм4, Фм5. Армирование.Опалубка. Разрезы.Спецификация элементов.Ведомость металлопроката"/>
    <n v="4"/>
    <d v="2023-09-18T00:00:00"/>
    <n v="3"/>
    <s v="Фундаменты Фм3, Фм4, Фм5. Армирование.Опалубка. Разрезы.Спецификация элементов.Ведомость металлопроката"/>
    <x v="3"/>
    <n v="1"/>
    <s v="шт"/>
    <x v="1"/>
    <m/>
    <x v="1"/>
    <s v="08 A240 L=3430"/>
    <n v="28"/>
    <s v="шт"/>
    <n v="1.35"/>
    <n v="37.800000000000004"/>
    <x v="0"/>
    <m/>
    <m/>
    <n v="28"/>
  </r>
  <r>
    <x v="1"/>
    <s v="151.6_PND4020"/>
    <m/>
    <s v="21034-3-151.6-КЖ1-03_4"/>
    <n v="4"/>
    <s v="21034-3-151.6-КЖ1-03"/>
    <s v="Фундаменты Фм3, Фм4, Фм5. Армирование.Опалубка. Разрезы.Спецификация элементов.Ведомость металлопроката"/>
    <n v="4"/>
    <d v="2023-09-18T00:00:00"/>
    <n v="3"/>
    <s v="Фундаменты Фм3, Фм4, Фм5. Армирование.Опалубка. Разрезы.Спецификация элементов.Ведомость металлопроката"/>
    <x v="3"/>
    <n v="1"/>
    <s v="шт"/>
    <x v="1"/>
    <m/>
    <x v="1"/>
    <s v="010 A500C L=1064"/>
    <n v="32"/>
    <s v="шт"/>
    <n v="0.66"/>
    <n v="21.12"/>
    <x v="0"/>
    <m/>
    <m/>
    <n v="32"/>
  </r>
  <r>
    <x v="1"/>
    <s v="151.6_PND4020"/>
    <m/>
    <s v="21034-3-151.6-КЖ1-03_4"/>
    <n v="4"/>
    <s v="21034-3-151.6-КЖ1-03"/>
    <s v="Фундаменты Фм3, Фм4, Фм5. Армирование.Опалубка. Разрезы.Спецификация элементов.Ведомость металлопроката"/>
    <n v="4"/>
    <d v="2023-09-18T00:00:00"/>
    <n v="3"/>
    <s v="Фундаменты Фм3, Фм4, Фм5. Армирование.Опалубка. Разрезы.Спецификация элементов.Ведомость металлопроката"/>
    <x v="3"/>
    <n v="1"/>
    <s v="шт"/>
    <x v="1"/>
    <m/>
    <x v="1"/>
    <s v="08 A240 L=959"/>
    <n v="80"/>
    <s v="шт"/>
    <n v="0.38"/>
    <n v="30.4"/>
    <x v="0"/>
    <m/>
    <m/>
    <n v="80"/>
  </r>
  <r>
    <x v="1"/>
    <s v="151.6_PND4020"/>
    <m/>
    <s v="21034-3-151.6-КЖ1-03_4"/>
    <n v="4"/>
    <s v="21034-3-151.6-КЖ1-03"/>
    <s v="Фундаменты Фм3, Фм4, Фм5. Армирование.Опалубка. Разрезы.Спецификация элементов.Ведомость металлопроката"/>
    <n v="4"/>
    <d v="2023-09-18T00:00:00"/>
    <n v="3"/>
    <s v="Фундаменты Фм3, Фм4, Фм5. Армирование.Опалубка. Разрезы.Спецификация элементов.Ведомость металлопроката"/>
    <x v="3"/>
    <n v="1"/>
    <s v="шт"/>
    <x v="1"/>
    <m/>
    <x v="1"/>
    <s v="016 A500C L=6930"/>
    <n v="12"/>
    <s v="шт"/>
    <n v="10.95"/>
    <n v="131.39999999999998"/>
    <x v="0"/>
    <m/>
    <m/>
    <n v="12"/>
  </r>
  <r>
    <x v="1"/>
    <s v="151.6_PND4020"/>
    <m/>
    <s v="21034-3-151.6-КЖ1-03_4"/>
    <n v="4"/>
    <s v="21034-3-151.6-КЖ1-03"/>
    <s v="Фундаменты Фм3, Фм4, Фм5. Армирование.Опалубка. Разрезы.Спецификация элементов.Ведомость металлопроката"/>
    <n v="4"/>
    <d v="2023-09-18T00:00:00"/>
    <n v="3"/>
    <s v="Фундаменты Фм3, Фм4, Фм5. Армирование.Опалубка. Разрезы.Спецификация элементов.Ведомость металлопроката"/>
    <x v="3"/>
    <n v="1"/>
    <s v="шт"/>
    <x v="1"/>
    <m/>
    <x v="1"/>
    <s v="016 A500C L=3720"/>
    <n v="18"/>
    <s v="шт"/>
    <n v="5.88"/>
    <n v="105.84"/>
    <x v="0"/>
    <m/>
    <m/>
    <n v="18"/>
  </r>
  <r>
    <x v="1"/>
    <s v="151.6_PND4020"/>
    <m/>
    <s v="21034-3-151.6-КЖ1-03_4"/>
    <n v="4"/>
    <s v="21034-3-151.6-КЖ1-03"/>
    <s v="Фундаменты Фм3, Фм4, Фм5. Армирование.Опалубка. Разрезы.Спецификация элементов.Ведомость металлопроката"/>
    <n v="4"/>
    <d v="2023-09-18T00:00:00"/>
    <n v="3"/>
    <s v="Фундаменты Фм3, Фм4, Фм5. Армирование.Опалубка. Разрезы.Спецификация элементов.Ведомость металлопроката"/>
    <x v="3"/>
    <n v="1"/>
    <s v="шт"/>
    <x v="1"/>
    <m/>
    <x v="1"/>
    <s v="016 A500C L=1120"/>
    <n v="32"/>
    <s v="шт"/>
    <n v="1.77"/>
    <n v="56.64"/>
    <x v="0"/>
    <m/>
    <m/>
    <n v="32"/>
  </r>
  <r>
    <x v="1"/>
    <s v="151.6_PND4020"/>
    <m/>
    <s v="21034-3-151.6-КЖ1-03_4"/>
    <n v="4"/>
    <s v="21034-3-151.6-КЖ1-03"/>
    <s v="Фундаменты Фм3, Фм4, Фм5. Армирование.Опалубка. Разрезы.Спецификация элементов.Ведомость металлопроката"/>
    <n v="4"/>
    <d v="2023-09-18T00:00:00"/>
    <n v="3"/>
    <s v="Фундаменты Фм3, Фм4, Фм5. Армирование.Опалубка. Разрезы.Спецификация элементов.Ведомость металлопроката"/>
    <x v="3"/>
    <n v="1"/>
    <s v="шт"/>
    <x v="1"/>
    <m/>
    <x v="1"/>
    <s v="016 A500C L=2920"/>
    <n v="38"/>
    <s v="шт"/>
    <n v="4.6100000000000003"/>
    <n v="175.18"/>
    <x v="0"/>
    <m/>
    <m/>
    <n v="38"/>
  </r>
  <r>
    <x v="2"/>
    <s v="151.6_PND4030"/>
    <m/>
    <s v="21034-3-151.6-КЖ1-03_4"/>
    <n v="4"/>
    <s v="21034-3-151.6-КЖ1-03"/>
    <s v="Фундаменты Фм3, Фм4, Фм5. Армирование.Опалубка. Разрезы.Спецификация элементов.Ведомость металлопроката"/>
    <n v="4"/>
    <d v="2023-09-18T00:00:00"/>
    <n v="3"/>
    <s v="Фундаменты Фм3, Фм4, Фм5. Армирование.Опалубка. Разрезы.Спецификация элементов.Ведомость металлопроката"/>
    <x v="3"/>
    <n v="1"/>
    <s v="шт"/>
    <x v="2"/>
    <m/>
    <x v="2"/>
    <s v="Бетон кл.В25 W6 F175"/>
    <n v="9.5"/>
    <s v="м3"/>
    <m/>
    <n v="9.5"/>
    <x v="1"/>
    <m/>
    <m/>
    <n v="9.5"/>
  </r>
  <r>
    <x v="3"/>
    <s v="151.6_PND4200"/>
    <s v="151.6_PND4230"/>
    <s v="21034-3-151.6-КЖ1-03_4"/>
    <n v="4"/>
    <s v="21034-3-151.6-КЖ1-03"/>
    <s v="Фундаменты Фм3, Фм4, Фм5. Армирование.Опалубка. Разрезы.Спецификация элементов.Ведомость металлопроката"/>
    <n v="4"/>
    <d v="2023-09-18T00:00:00"/>
    <n v="3"/>
    <s v="Фундаменты Фм3, Фм4, Фм5. Армирование.Опалубка. Разрезы.Спецификация элементов.Ведомость металлопроката"/>
    <x v="3"/>
    <n v="1"/>
    <s v="шт"/>
    <x v="2"/>
    <m/>
    <x v="2"/>
    <s v="Подливка из бетона кл.В30 W6 F175"/>
    <n v="0.16"/>
    <s v="м3"/>
    <m/>
    <n v="0.16"/>
    <x v="1"/>
    <m/>
    <m/>
    <n v="0.16"/>
  </r>
  <r>
    <x v="4"/>
    <s v="151.6_С_КЖ1_2030"/>
    <m/>
    <s v="21034-3-151.6-КЖ1-03_4"/>
    <n v="4"/>
    <s v="21034-3-151.6-КЖ1-03"/>
    <s v="Фундаменты Фм3, Фм4, Фм5. Армирование.Опалубка. Разрезы.Спецификация элементов.Ведомость металлопроката"/>
    <n v="4"/>
    <d v="2023-09-18T00:00:00"/>
    <n v="3"/>
    <s v="Фундаменты Фм3, Фм4, Фм5. Армирование.Опалубка. Разрезы.Спецификация элементов.Ведомость металлопроката"/>
    <x v="3"/>
    <n v="1"/>
    <s v="шт"/>
    <x v="2"/>
    <m/>
    <x v="2"/>
    <s v="Подготовка бетона кл.В10 W4 F175"/>
    <n v="1.81"/>
    <s v="м3"/>
    <m/>
    <n v="1.81"/>
    <x v="1"/>
    <m/>
    <m/>
    <n v="1.81"/>
  </r>
  <r>
    <x v="0"/>
    <m/>
    <m/>
    <s v="21034-3-151.6-КЖ1-03_4"/>
    <n v="4"/>
    <s v="21034-3-151.6-КЖ1-03"/>
    <s v="Фундаменты Фм3, Фм4, Фм5. Армирование.Опалубка. Разрезы.Спецификация элементов.Ведомость металлопроката"/>
    <n v="4"/>
    <d v="2023-09-18T00:00:00"/>
    <n v="3"/>
    <s v="Фундаменты Фм3, Фм4, Фм5. Армирование.Опалубка. Разрезы.Спецификация элементов.Ведомость металлопроката"/>
    <x v="4"/>
    <n v="2"/>
    <s v="шт"/>
    <x v="0"/>
    <m/>
    <x v="0"/>
    <s v="Болт 1.1.М20х710 09Г2С"/>
    <n v="4"/>
    <s v="шт"/>
    <n v="2.09"/>
    <n v="16.72"/>
    <x v="0"/>
    <n v="8.36"/>
    <m/>
    <n v="4"/>
  </r>
  <r>
    <x v="1"/>
    <s v="151.6_PND4020"/>
    <m/>
    <s v="21034-3-151.6-КЖ1-03_4"/>
    <n v="4"/>
    <s v="21034-3-151.6-КЖ1-03"/>
    <s v="Фундаменты Фм3, Фм4, Фм5. Армирование.Опалубка. Разрезы.Спецификация элементов.Ведомость металлопроката"/>
    <n v="4"/>
    <d v="2023-09-18T00:00:00"/>
    <n v="3"/>
    <s v="Фундаменты Фм3, Фм4, Фм5. Армирование.Опалубка. Разрезы.Спецификация элементов.Ведомость металлопроката"/>
    <x v="4"/>
    <n v="2"/>
    <s v="шт"/>
    <x v="1"/>
    <m/>
    <x v="1"/>
    <s v="012 A500C L=1370"/>
    <n v="3"/>
    <s v="шт"/>
    <n v="1.22"/>
    <n v="7.32"/>
    <x v="0"/>
    <m/>
    <m/>
    <n v="3"/>
  </r>
  <r>
    <x v="1"/>
    <s v="151.6_PND4020"/>
    <m/>
    <s v="21034-3-151.6-КЖ1-03_4"/>
    <n v="4"/>
    <s v="21034-3-151.6-КЖ1-03"/>
    <s v="Фундаменты Фм3, Фм4, Фм5. Армирование.Опалубка. Разрезы.Спецификация элементов.Ведомость металлопроката"/>
    <n v="4"/>
    <d v="2023-09-18T00:00:00"/>
    <n v="3"/>
    <s v="Фундаменты Фм3, Фм4, Фм5. Армирование.Опалубка. Разрезы.Спецификация элементов.Ведомость металлопроката"/>
    <x v="4"/>
    <n v="2"/>
    <s v="шт"/>
    <x v="1"/>
    <m/>
    <x v="1"/>
    <s v="012 A500C L=1070"/>
    <n v="5"/>
    <s v="шт"/>
    <n v="0.95"/>
    <n v="9.5"/>
    <x v="0"/>
    <m/>
    <m/>
    <n v="5"/>
  </r>
  <r>
    <x v="1"/>
    <s v="151.6_PND4020"/>
    <m/>
    <s v="21034-3-151.6-КЖ1-03_4"/>
    <n v="4"/>
    <s v="21034-3-151.6-КЖ1-03"/>
    <s v="Фундаменты Фм3, Фм4, Фм5. Армирование.Опалубка. Разрезы.Спецификация элементов.Ведомость металлопроката"/>
    <n v="4"/>
    <d v="2023-09-18T00:00:00"/>
    <n v="3"/>
    <s v="Фундаменты Фм3, Фм4, Фм5. Армирование.Опалубка. Разрезы.Спецификация элементов.Ведомость металлопроката"/>
    <x v="4"/>
    <n v="2"/>
    <s v="шт"/>
    <x v="1"/>
    <m/>
    <x v="1"/>
    <s v="08 A240 L=2230"/>
    <n v="5"/>
    <s v="шт"/>
    <n v="0.88"/>
    <n v="8.8000000000000007"/>
    <x v="0"/>
    <m/>
    <m/>
    <n v="5"/>
  </r>
  <r>
    <x v="1"/>
    <s v="151.6_PND4020"/>
    <m/>
    <s v="21034-3-151.6-КЖ1-03_4"/>
    <n v="4"/>
    <s v="21034-3-151.6-КЖ1-03"/>
    <s v="Фундаменты Фм3, Фм4, Фм5. Армирование.Опалубка. Разрезы.Спецификация элементов.Ведомость металлопроката"/>
    <n v="4"/>
    <d v="2023-09-18T00:00:00"/>
    <n v="3"/>
    <s v="Фундаменты Фм3, Фм4, Фм5. Армирование.Опалубка. Разрезы.Спецификация элементов.Ведомость металлопроката"/>
    <x v="4"/>
    <n v="2"/>
    <s v="шт"/>
    <x v="1"/>
    <m/>
    <x v="1"/>
    <s v="08 A240 L=1654"/>
    <n v="5"/>
    <s v="шт"/>
    <n v="0.65"/>
    <n v="6.5"/>
    <x v="0"/>
    <m/>
    <m/>
    <n v="5"/>
  </r>
  <r>
    <x v="1"/>
    <s v="151.6_PND4020"/>
    <m/>
    <s v="21034-3-151.6-КЖ1-03_4"/>
    <n v="4"/>
    <s v="21034-3-151.6-КЖ1-03"/>
    <s v="Фундаменты Фм3, Фм4, Фм5. Армирование.Опалубка. Разрезы.Спецификация элементов.Ведомость металлопроката"/>
    <n v="4"/>
    <d v="2023-09-18T00:00:00"/>
    <n v="3"/>
    <s v="Фундаменты Фм3, Фм4, Фм5. Армирование.Опалубка. Разрезы.Спецификация элементов.Ведомость металлопроката"/>
    <x v="4"/>
    <n v="2"/>
    <s v="шт"/>
    <x v="1"/>
    <m/>
    <x v="1"/>
    <s v="010 A500C L=800"/>
    <n v="8"/>
    <s v="шт"/>
    <n v="0.49"/>
    <n v="7.84"/>
    <x v="0"/>
    <m/>
    <m/>
    <n v="8"/>
  </r>
  <r>
    <x v="2"/>
    <s v="151.6_PND4030"/>
    <m/>
    <s v="21034-3-151.6-КЖ1-03_4"/>
    <n v="4"/>
    <s v="21034-3-151.6-КЖ1-03"/>
    <s v="Фундаменты Фм3, Фм4, Фм5. Армирование.Опалубка. Разрезы.Спецификация элементов.Ведомость металлопроката"/>
    <n v="4"/>
    <d v="2023-09-18T00:00:00"/>
    <n v="3"/>
    <s v="Фундаменты Фм3, Фм4, Фм5. Армирование.Опалубка. Разрезы.Спецификация элементов.Ведомость металлопроката"/>
    <x v="4"/>
    <n v="2"/>
    <s v="шт"/>
    <x v="2"/>
    <m/>
    <x v="2"/>
    <s v="Бетон кл.В25 W6 F175"/>
    <n v="0.47"/>
    <s v="м3"/>
    <m/>
    <n v="0.94"/>
    <x v="1"/>
    <m/>
    <m/>
    <n v="0.47"/>
  </r>
  <r>
    <x v="3"/>
    <s v="151.6_PND4200"/>
    <s v="151.6_PND4230"/>
    <s v="21034-3-151.6-КЖ1-03_4"/>
    <n v="4"/>
    <s v="21034-3-151.6-КЖ1-03"/>
    <s v="Фундаменты Фм3, Фм4, Фм5. Армирование.Опалубка. Разрезы.Спецификация элементов.Ведомость металлопроката"/>
    <n v="4"/>
    <d v="2023-09-18T00:00:00"/>
    <n v="3"/>
    <s v="Фундаменты Фм3, Фм4, Фм5. Армирование.Опалубка. Разрезы.Спецификация элементов.Ведомость металлопроката"/>
    <x v="4"/>
    <n v="2"/>
    <s v="шт"/>
    <x v="2"/>
    <m/>
    <x v="2"/>
    <s v="Подливка из бетона кл.В30 W6 F175"/>
    <n v="0.02"/>
    <s v="м3"/>
    <m/>
    <n v="0.04"/>
    <x v="1"/>
    <m/>
    <m/>
    <n v="0.02"/>
  </r>
  <r>
    <x v="1"/>
    <s v="151.6_PND4020"/>
    <m/>
    <s v="21034-3-151.6-КЖ1-04_4"/>
    <n v="4"/>
    <s v="21034-3-151.6-КЖ1-04"/>
    <s v="Схема расположения монолитной плиты перекрытия и профнастила на отм. +4,618 в осях 11-12. Узлы"/>
    <n v="4"/>
    <d v="2023-09-18T00:00:00"/>
    <n v="4"/>
    <s v="Схема расположения монолитной плиты перекрытия и профнастила на отм. +4,618 в осях 11-12. Узлы"/>
    <x v="5"/>
    <n v="1"/>
    <s v="шт"/>
    <x v="0"/>
    <m/>
    <x v="3"/>
    <s v="Каркас КР1, п.м. "/>
    <n v="341"/>
    <s v="м"/>
    <n v="1.64"/>
    <n v="559.24"/>
    <x v="0"/>
    <n v="559.29999999999995"/>
    <m/>
    <n v="341"/>
  </r>
  <r>
    <x v="1"/>
    <s v="151.6_PND4020"/>
    <m/>
    <s v="21034-3-151.6-КЖ1-04_4"/>
    <n v="4"/>
    <s v="21034-3-151.6-КЖ1-04"/>
    <s v="Схема расположения монолитной плиты перекрытия и профнастила на отм. +4,618 в осях 11-12. Узлы"/>
    <n v="4"/>
    <d v="2023-09-18T00:00:00"/>
    <n v="4"/>
    <s v="Схема расположения монолитной плиты перекрытия и профнастила на отм. +4,618 в осях 11-12. Узлы"/>
    <x v="5"/>
    <n v="1"/>
    <s v="шт"/>
    <x v="1"/>
    <m/>
    <x v="1"/>
    <s v="08А5ООС, L п.м."/>
    <n v="320"/>
    <s v="м"/>
    <n v="0.39500000000000002"/>
    <n v="126.4"/>
    <x v="0"/>
    <n v="126.4"/>
    <m/>
    <n v="320"/>
  </r>
  <r>
    <x v="1"/>
    <s v="151.6_PND4020"/>
    <m/>
    <s v="21034-3-151.6-КЖ1-04_4"/>
    <n v="4"/>
    <s v="21034-3-151.6-КЖ1-04"/>
    <s v="Схема расположения монолитной плиты перекрытия и профнастила на отм. +4,618 в осях 11-12. Узлы"/>
    <n v="4"/>
    <d v="2023-09-18T00:00:00"/>
    <n v="4"/>
    <s v="Схема расположения монолитной плиты перекрытия и профнастила на отм. +4,618 в осях 11-12. Узлы"/>
    <x v="5"/>
    <n v="1"/>
    <s v="шт"/>
    <x v="1"/>
    <m/>
    <x v="1"/>
    <s v="014А5ООС, L=100"/>
    <n v="152"/>
    <s v="шт"/>
    <n v="0.13"/>
    <n v="19.760000000000002"/>
    <x v="0"/>
    <n v="19.8"/>
    <m/>
    <n v="152"/>
  </r>
  <r>
    <x v="0"/>
    <m/>
    <m/>
    <s v="21034-3-151.6-КЖ1-04_4"/>
    <n v="4"/>
    <s v="21034-3-151.6-КЖ1-04"/>
    <s v="Схема расположения монолитной плиты перекрытия и профнастила на отм. +4,618 в осях 11-12. Узлы"/>
    <n v="4"/>
    <d v="2023-09-18T00:00:00"/>
    <n v="4"/>
    <s v="Схема расположения монолитной плиты перекрытия и профнастила на отм. +4,618 в осях 11-12. Узлы"/>
    <x v="5"/>
    <n v="1"/>
    <s v="шт"/>
    <x v="1"/>
    <m/>
    <x v="4"/>
    <s v="МН 7О8-1"/>
    <n v="1"/>
    <s v="шт"/>
    <n v="7.6"/>
    <n v="7.6"/>
    <x v="0"/>
    <m/>
    <m/>
    <n v="1"/>
  </r>
  <r>
    <x v="0"/>
    <m/>
    <m/>
    <s v="21034-3-151.6-КЖ1-04_4"/>
    <n v="4"/>
    <s v="21034-3-151.6-КЖ1-04"/>
    <s v="Схема расположения монолитной плиты перекрытия и профнастила на отм. +4,618 в осях 11-12. Узлы"/>
    <n v="4"/>
    <d v="2023-09-18T00:00:00"/>
    <n v="4"/>
    <s v="Схема расположения монолитной плиты перекрытия и профнастила на отм. +4,618 в осях 11-12. Узлы"/>
    <x v="5"/>
    <n v="1"/>
    <s v="шт"/>
    <x v="3"/>
    <m/>
    <x v="5"/>
    <s v="Уголок 5Ох5Ох5  L п.м."/>
    <n v="1.7"/>
    <s v="м"/>
    <n v="3.77"/>
    <n v="6.4089999999999998"/>
    <x v="0"/>
    <m/>
    <m/>
    <n v="1.7"/>
  </r>
  <r>
    <x v="0"/>
    <m/>
    <m/>
    <s v="21034-3-151.6-КЖ1-04_4"/>
    <n v="4"/>
    <s v="21034-3-151.6-КЖ1-04"/>
    <s v="Схема расположения монолитной плиты перекрытия и профнастила на отм. +4,618 в осях 11-12. Узлы"/>
    <n v="4"/>
    <d v="2023-09-18T00:00:00"/>
    <n v="4"/>
    <s v="Схема расположения монолитной плиты перекрытия и профнастила на отм. +4,618 в осях 11-12. Узлы"/>
    <x v="5"/>
    <n v="1"/>
    <s v="шт"/>
    <x v="3"/>
    <m/>
    <x v="1"/>
    <s v="08А5ООС, L =255"/>
    <n v="6"/>
    <s v="шт"/>
    <n v="0.1"/>
    <n v="0.60000000000000009"/>
    <x v="0"/>
    <m/>
    <m/>
    <n v="6"/>
  </r>
  <r>
    <x v="0"/>
    <m/>
    <m/>
    <s v="21034-3-151.6-КЖ1-04_4"/>
    <n v="4"/>
    <s v="21034-3-151.6-КЖ1-04"/>
    <s v="Схема расположения монолитной плиты перекрытия и профнастила на отм. +4,618 в осях 11-12. Узлы"/>
    <n v="4"/>
    <d v="2023-09-18T00:00:00"/>
    <n v="4"/>
    <s v="Схема расположения монолитной плиты перекрытия и профнастила на отм. +4,618 в осях 11-12. Узлы"/>
    <x v="5"/>
    <n v="1"/>
    <s v="шт"/>
    <x v="3"/>
    <m/>
    <x v="6"/>
    <s v="МН 776"/>
    <n v="1"/>
    <s v="шт"/>
    <n v="3.7"/>
    <n v="3.7"/>
    <x v="0"/>
    <m/>
    <m/>
    <n v="1"/>
  </r>
  <r>
    <x v="2"/>
    <s v="151.6_PND4030"/>
    <m/>
    <s v="21034-3-151.6-КЖ1-04_4"/>
    <n v="4"/>
    <s v="21034-3-151.6-КЖ1-04"/>
    <s v="Схема расположения монолитной плиты перекрытия и профнастила на отм. +4,618 в осях 11-12. Узлы"/>
    <n v="4"/>
    <d v="2023-09-18T00:00:00"/>
    <n v="4"/>
    <s v="Схема расположения монолитной плиты перекрытия и профнастила на отм. +4,618 в осях 11-12. Узлы"/>
    <x v="5"/>
    <n v="1"/>
    <s v="шт"/>
    <x v="2"/>
    <m/>
    <x v="2"/>
    <s v="Бетон кл. В25, W6, F175"/>
    <n v="5.3"/>
    <s v="м3"/>
    <m/>
    <n v="5.3"/>
    <x v="1"/>
    <m/>
    <m/>
    <n v="5.3"/>
  </r>
  <r>
    <x v="1"/>
    <s v="151.6_PND4020"/>
    <m/>
    <s v="21034-3-151.6-КЖ1-04_4"/>
    <n v="4"/>
    <s v="21034-3-151.6-КЖ1-04"/>
    <s v="Схема расположения монолитной плиты перекрытия и профнастила на отм. +4,618 в осях 11-12. Узлы"/>
    <n v="4"/>
    <d v="2023-09-18T00:00:00"/>
    <n v="4"/>
    <s v="Схема расположения монолитной плиты перекрытия и профнастила на отм. +4,618 в осях 11-12. Узлы"/>
    <x v="5"/>
    <n v="1"/>
    <s v="шт"/>
    <x v="4"/>
    <m/>
    <x v="3"/>
    <s v="Ø10 А500С L=1000"/>
    <n v="2"/>
    <s v="шт"/>
    <n v="0.61699999999999999"/>
    <n v="1.234"/>
    <x v="0"/>
    <m/>
    <m/>
    <n v="2"/>
  </r>
  <r>
    <x v="1"/>
    <s v="151.6_PND4020"/>
    <m/>
    <s v="21034-3-151.6-КЖ1-04_4"/>
    <n v="4"/>
    <s v="21034-3-151.6-КЖ1-04"/>
    <s v="Схема расположения монолитной плиты перекрытия и профнастила на отм. +4,618 в осях 11-12. Узлы"/>
    <n v="4"/>
    <d v="2023-09-18T00:00:00"/>
    <n v="4"/>
    <s v="Схема расположения монолитной плиты перекрытия и профнастила на отм. +4,618 в осях 11-12. Узлы"/>
    <x v="5"/>
    <n v="1"/>
    <s v="шт"/>
    <x v="4"/>
    <m/>
    <x v="3"/>
    <s v="Ø8 А500С L=100"/>
    <n v="10"/>
    <s v="шт"/>
    <n v="0.04"/>
    <n v="0.4"/>
    <x v="0"/>
    <m/>
    <m/>
    <n v="10"/>
  </r>
  <r>
    <x v="5"/>
    <m/>
    <m/>
    <s v="21034-3-151.6-КЖ1-04_4"/>
    <n v="4"/>
    <s v="21034-3-151.6-КЖ1-04"/>
    <s v="Схема расположения монолитной плиты перекрытия и профнастила на отм. +4,618 в осях 11-12. Узлы"/>
    <n v="4"/>
    <d v="2023-09-18T00:00:00"/>
    <n v="4"/>
    <s v="Схема расположения монолитной плиты перекрытия и профнастила на отм. +4,618 в осях 11-12. Узлы"/>
    <x v="5"/>
    <n v="1"/>
    <s v="шт"/>
    <x v="5"/>
    <m/>
    <x v="7"/>
    <s v="Н75-750-0,8 Ст3пс Ц1Ц1 L=6060*"/>
    <n v="13"/>
    <s v="шт"/>
    <n v="51"/>
    <n v="663"/>
    <x v="0"/>
    <m/>
    <m/>
    <n v="13"/>
  </r>
  <r>
    <x v="1"/>
    <s v="151.6_PND4020"/>
    <m/>
    <s v="21034-3-151.6-КЖ1-05_5"/>
    <n v="5"/>
    <s v="21034-3-151.6-КЖ1-05"/>
    <s v="Схема расположения фундаментов между осями 12-14 и A-D. Фундаменты Фом1, Фом2. Инженерно-геологический разрез XXXIV-XXXIV"/>
    <n v="5"/>
    <d v="2024-02-12T00:00:00"/>
    <n v="5"/>
    <s v="Схема расположения фундаментов между осями 12-14 и A-D. Фундаменты Фом1, Фом2. Инженерно-геологический разрез XXXIV-XXXIV"/>
    <x v="6"/>
    <n v="1"/>
    <s v="шт"/>
    <x v="6"/>
    <m/>
    <x v="3"/>
    <s v="010А240, L=770"/>
    <n v="10"/>
    <s v="шт"/>
    <n v="0.48"/>
    <n v="43.199999999999996"/>
    <x v="0"/>
    <m/>
    <m/>
    <n v="10"/>
  </r>
  <r>
    <x v="1"/>
    <s v="151.6_PND4020"/>
    <m/>
    <s v="21034-3-151.6-КЖ1-05_5"/>
    <n v="5"/>
    <s v="21034-3-151.6-КЖ1-05"/>
    <s v="Схема расположения фундаментов между осями 12-14 и A-D. Фундаменты Фом1, Фом2. Инженерно-геологический разрез XXXIV-XXXIV"/>
    <n v="5"/>
    <d v="2024-02-12T00:00:00"/>
    <n v="5"/>
    <s v="Схема расположения фундаментов между осями 12-14 и A-D. Фундаменты Фом1, Фом2. Инженерно-геологический разрез XXXIV-XXXIV"/>
    <x v="6"/>
    <n v="1"/>
    <s v="шт"/>
    <x v="6"/>
    <m/>
    <x v="3"/>
    <s v="012А240, L=675"/>
    <n v="18"/>
    <s v="шт"/>
    <n v="0.6"/>
    <n v="97.199999999999989"/>
    <x v="0"/>
    <m/>
    <m/>
    <n v="18"/>
  </r>
  <r>
    <x v="1"/>
    <s v="151.6_PND4020"/>
    <m/>
    <s v="21034-3-151.6-КЖ1-05_5"/>
    <n v="5"/>
    <s v="21034-3-151.6-КЖ1-05"/>
    <s v="Схема расположения фундаментов между осями 12-14 и A-D. Фундаменты Фом1, Фом2. Инженерно-геологический разрез XXXIV-XXXIV"/>
    <n v="5"/>
    <d v="2024-02-12T00:00:00"/>
    <n v="5"/>
    <s v="Схема расположения фундаментов между осями 12-14 и A-D. Фундаменты Фом1, Фом2. Инженерно-геологический разрез XXXIV-XXXIV"/>
    <x v="6"/>
    <n v="1"/>
    <s v="шт"/>
    <x v="6"/>
    <m/>
    <x v="3"/>
    <s v="012А500С, L=4060"/>
    <n v="4"/>
    <s v="шт"/>
    <n v="3.61"/>
    <n v="129.96"/>
    <x v="0"/>
    <m/>
    <m/>
    <n v="4"/>
  </r>
  <r>
    <x v="1"/>
    <s v="151.6_PND4020"/>
    <m/>
    <s v="21034-3-151.6-КЖ1-05_5"/>
    <n v="5"/>
    <s v="21034-3-151.6-КЖ1-05"/>
    <s v="Схема расположения фундаментов между осями 12-14 и A-D. Фундаменты Фом1, Фом2. Инженерно-геологический разрез XXXIV-XXXIV"/>
    <n v="5"/>
    <d v="2024-02-12T00:00:00"/>
    <n v="5"/>
    <s v="Схема расположения фундаментов между осями 12-14 и A-D. Фундаменты Фом1, Фом2. Инженерно-геологический разрез XXXIV-XXXIV"/>
    <x v="6"/>
    <n v="1"/>
    <s v="шт"/>
    <x v="6"/>
    <m/>
    <x v="3"/>
    <s v="010А240, L=870"/>
    <n v="12"/>
    <s v="шт"/>
    <n v="0.54"/>
    <n v="58.320000000000007"/>
    <x v="0"/>
    <m/>
    <m/>
    <n v="12"/>
  </r>
  <r>
    <x v="1"/>
    <s v="151.6_PND4020"/>
    <m/>
    <s v="21034-3-151.6-КЖ1-05_5"/>
    <n v="5"/>
    <s v="21034-3-151.6-КЖ1-05"/>
    <s v="Схема расположения фундаментов между осями 12-14 и A-D. Фундаменты Фом1, Фом2. Инженерно-геологический разрез XXXIV-XXXIV"/>
    <n v="5"/>
    <d v="2024-02-12T00:00:00"/>
    <n v="5"/>
    <s v="Схема расположения фундаментов между осями 12-14 и A-D. Фундаменты Фом1, Фом2. Инженерно-геологический разрез XXXIV-XXXIV"/>
    <x v="6"/>
    <n v="1"/>
    <s v="шт"/>
    <x v="6"/>
    <m/>
    <x v="3"/>
    <s v="010А240, L=390"/>
    <n v="18"/>
    <s v="шт"/>
    <n v="0.24"/>
    <n v="38.880000000000003"/>
    <x v="0"/>
    <m/>
    <m/>
    <n v="18"/>
  </r>
  <r>
    <x v="1"/>
    <s v="151.6_PND4020"/>
    <m/>
    <s v="21034-3-151.6-КЖ1-05_5"/>
    <n v="5"/>
    <s v="21034-3-151.6-КЖ1-05"/>
    <s v="Схема расположения фундаментов между осями 12-14 и A-D. Фундаменты Фом1, Фом2. Инженерно-геологический разрез XXXIV-XXXIV"/>
    <n v="5"/>
    <d v="2024-02-12T00:00:00"/>
    <n v="5"/>
    <s v="Схема расположения фундаментов между осями 12-14 и A-D. Фундаменты Фом1, Фом2. Инженерно-геологический разрез XXXIV-XXXIV"/>
    <x v="6"/>
    <n v="1"/>
    <s v="шт"/>
    <x v="1"/>
    <m/>
    <x v="3"/>
    <s v="018 A500C ГОСТ 34028-2016 L=7820"/>
    <n v="56"/>
    <s v="шт"/>
    <n v="15.62"/>
    <n v="874.71999999999991"/>
    <x v="0"/>
    <m/>
    <m/>
    <n v="56"/>
  </r>
  <r>
    <x v="1"/>
    <s v="151.6_PND4020"/>
    <m/>
    <s v="21034-3-151.6-КЖ1-05_5"/>
    <n v="5"/>
    <s v="21034-3-151.6-КЖ1-05"/>
    <s v="Схема расположения фундаментов между осями 12-14 и A-D. Фундаменты Фом1, Фом2. Инженерно-геологический разрез XXXIV-XXXIV"/>
    <n v="5"/>
    <d v="2024-02-12T00:00:00"/>
    <n v="5"/>
    <s v="Схема расположения фундаментов между осями 12-14 и A-D. Фундаменты Фом1, Фом2. Инженерно-геологический разрез XXXIV-XXXIV"/>
    <x v="6"/>
    <n v="1"/>
    <s v="шт"/>
    <x v="1"/>
    <m/>
    <x v="3"/>
    <s v="018 A500C ГОСТ 34028-2016 L=4120"/>
    <n v="106"/>
    <s v="шт"/>
    <n v="8.23"/>
    <n v="872.38"/>
    <x v="0"/>
    <m/>
    <m/>
    <n v="106"/>
  </r>
  <r>
    <x v="1"/>
    <s v="151.6_PND4020"/>
    <m/>
    <s v="21034-3-151.6-КЖ1-05_5"/>
    <n v="5"/>
    <s v="21034-3-151.6-КЖ1-05"/>
    <s v="Схема расположения фундаментов между осями 12-14 и A-D. Фундаменты Фом1, Фом2. Инженерно-геологический разрез XXXIV-XXXIV"/>
    <n v="5"/>
    <d v="2024-02-12T00:00:00"/>
    <n v="5"/>
    <s v="Схема расположения фундаментов между осями 12-14 и A-D. Фундаменты Фом1, Фом2. Инженерно-геологический разрез XXXIV-XXXIV"/>
    <x v="6"/>
    <n v="1"/>
    <s v="шт"/>
    <x v="1"/>
    <m/>
    <x v="3"/>
    <s v="018 A500C ГОСТ 34028-2016 L=845"/>
    <n v="32"/>
    <s v="шт"/>
    <n v="1.69"/>
    <n v="54.08"/>
    <x v="0"/>
    <m/>
    <m/>
    <n v="32"/>
  </r>
  <r>
    <x v="1"/>
    <s v="151.6_PND4020"/>
    <m/>
    <s v="21034-3-151.6-КЖ1-05_5"/>
    <n v="5"/>
    <s v="21034-3-151.6-КЖ1-05"/>
    <s v="Схема расположения фундаментов между осями 12-14 и A-D. Фундаменты Фом1, Фом2. Инженерно-геологический разрез XXXIV-XXXIV"/>
    <n v="5"/>
    <d v="2024-02-12T00:00:00"/>
    <n v="5"/>
    <s v="Схема расположения фундаментов между осями 12-14 и A-D. Фундаменты Фом1, Фом2. Инженерно-геологический разрез XXXIV-XXXIV"/>
    <x v="6"/>
    <n v="1"/>
    <s v="шт"/>
    <x v="1"/>
    <m/>
    <x v="3"/>
    <s v="018 A500C ГОСТ 34028-2016 L=820"/>
    <n v="32"/>
    <s v="шт"/>
    <n v="1.64"/>
    <n v="52.48"/>
    <x v="0"/>
    <s v="См. п.10 ТТ"/>
    <m/>
    <n v="32"/>
  </r>
  <r>
    <x v="1"/>
    <s v="151.6_PND4020"/>
    <m/>
    <s v="21034-3-151.6-КЖ1-05_5"/>
    <n v="5"/>
    <s v="21034-3-151.6-КЖ1-05"/>
    <s v="Схема расположения фундаментов между осями 12-14 и A-D. Фундаменты Фом1, Фом2. Инженерно-геологический разрез XXXIV-XXXIV"/>
    <n v="5"/>
    <d v="2024-02-12T00:00:00"/>
    <n v="5"/>
    <s v="Схема расположения фундаментов между осями 12-14 и A-D. Фундаменты Фом1, Фом2. Инженерно-геологический разрез XXXIV-XXXIV"/>
    <x v="6"/>
    <n v="1"/>
    <s v="шт"/>
    <x v="1"/>
    <m/>
    <x v="3"/>
    <s v="018 A500C ГОСТ 34028-2016 L=3710"/>
    <n v="56"/>
    <s v="шт"/>
    <n v="7.41"/>
    <n v="414.96000000000004"/>
    <x v="0"/>
    <m/>
    <m/>
    <n v="56"/>
  </r>
  <r>
    <x v="1"/>
    <s v="151.6_PND4020"/>
    <m/>
    <s v="21034-3-151.6-КЖ1-05_5"/>
    <n v="5"/>
    <s v="21034-3-151.6-КЖ1-05"/>
    <s v="Схема расположения фундаментов между осями 12-14 и A-D. Фундаменты Фом1, Фом2. Инженерно-геологический разрез XXXIV-XXXIV"/>
    <n v="5"/>
    <d v="2024-02-12T00:00:00"/>
    <n v="5"/>
    <s v="Схема расположения фундаментов между осями 12-14 и A-D. Фундаменты Фом1, Фом2. Инженерно-геологический разрез XXXIV-XXXIV"/>
    <x v="6"/>
    <n v="1"/>
    <s v="шт"/>
    <x v="1"/>
    <m/>
    <x v="3"/>
    <s v="018 A500C ГОСТ 34028-2016 L=3670"/>
    <n v="106"/>
    <s v="шт"/>
    <n v="7.33"/>
    <n v="776.98"/>
    <x v="0"/>
    <m/>
    <m/>
    <n v="106"/>
  </r>
  <r>
    <x v="1"/>
    <s v="151.6_PND4020"/>
    <m/>
    <s v="21034-3-151.6-КЖ1-05_5"/>
    <n v="5"/>
    <s v="21034-3-151.6-КЖ1-05"/>
    <s v="Схема расположения фундаментов между осями 12-14 и A-D. Фундаменты Фом1, Фом2. Инженерно-геологический разрез XXXIV-XXXIV"/>
    <n v="5"/>
    <d v="2024-02-12T00:00:00"/>
    <n v="5"/>
    <s v="Схема расположения фундаментов между осями 12-14 и A-D. Фундаменты Фом1, Фом2. Инженерно-геологический разрез XXXIV-XXXIV"/>
    <x v="6"/>
    <n v="1"/>
    <s v="шт"/>
    <x v="1"/>
    <m/>
    <x v="3"/>
    <s v="012 A500C ГОСТ 34028-2016 L=8420"/>
    <n v="12"/>
    <s v="шт"/>
    <n v="7.48"/>
    <n v="89.76"/>
    <x v="0"/>
    <m/>
    <m/>
    <n v="12"/>
  </r>
  <r>
    <x v="1"/>
    <s v="151.6_PND4020"/>
    <m/>
    <s v="21034-3-151.6-КЖ1-05_5"/>
    <n v="5"/>
    <s v="21034-3-151.6-КЖ1-05"/>
    <s v="Схема расположения фундаментов между осями 12-14 и A-D. Фундаменты Фом1, Фом2. Инженерно-геологический разрез XXXIV-XXXIV"/>
    <n v="5"/>
    <d v="2024-02-12T00:00:00"/>
    <n v="5"/>
    <s v="Схема расположения фундаментов между осями 12-14 и A-D. Фундаменты Фом1, Фом2. Инженерно-геологический разрез XXXIV-XXXIV"/>
    <x v="6"/>
    <n v="1"/>
    <s v="шт"/>
    <x v="1"/>
    <m/>
    <x v="3"/>
    <s v="012 A500C ГОСТ 34028-2016 L=4720"/>
    <n v="12"/>
    <s v="шт"/>
    <n v="4.1900000000000004"/>
    <n v="50.28"/>
    <x v="0"/>
    <m/>
    <m/>
    <n v="12"/>
  </r>
  <r>
    <x v="1"/>
    <s v="151.6_PND4020"/>
    <m/>
    <s v="21034-3-151.6-КЖ1-05_5"/>
    <n v="5"/>
    <s v="21034-3-151.6-КЖ1-05"/>
    <s v="Схема расположения фундаментов между осями 12-14 и A-D. Фундаменты Фом1, Фом2. Инженерно-геологический разрез XXXIV-XXXIV"/>
    <n v="5"/>
    <d v="2024-02-12T00:00:00"/>
    <n v="5"/>
    <s v="Схема расположения фундаментов между осями 12-14 и A-D. Фундаменты Фом1, Фом2. Инженерно-геологический разрез XXXIV-XXXIV"/>
    <x v="6"/>
    <n v="1"/>
    <s v="шт"/>
    <x v="1"/>
    <m/>
    <x v="3"/>
    <s v="012 A500C ГОСТ 34028-2016 L=7760"/>
    <n v="56"/>
    <s v="шт"/>
    <n v="6.89"/>
    <n v="385.84"/>
    <x v="0"/>
    <m/>
    <m/>
    <n v="56"/>
  </r>
  <r>
    <x v="1"/>
    <s v="151.6_PND4020"/>
    <m/>
    <s v="21034-3-151.6-КЖ1-05_5"/>
    <n v="5"/>
    <s v="21034-3-151.6-КЖ1-05"/>
    <s v="Схема расположения фундаментов между осями 12-14 и A-D. Фундаменты Фом1, Фом2. Инженерно-геологический разрез XXXIV-XXXIV"/>
    <n v="5"/>
    <d v="2024-02-12T00:00:00"/>
    <n v="5"/>
    <s v="Схема расположения фундаментов между осями 12-14 и A-D. Фундаменты Фом1, Фом2. Инженерно-геологический разрез XXXIV-XXXIV"/>
    <x v="6"/>
    <n v="1"/>
    <s v="шт"/>
    <x v="1"/>
    <m/>
    <x v="3"/>
    <s v="012 A500C ГОСТ 34028-2016 L=4060"/>
    <n v="24"/>
    <s v="шт"/>
    <n v="3.61"/>
    <n v="86.64"/>
    <x v="0"/>
    <m/>
    <m/>
    <n v="24"/>
  </r>
  <r>
    <x v="3"/>
    <s v="151.6_PND4200"/>
    <s v="151.6_PND4230"/>
    <s v="21034-3-151.6-КЖ1-05_5"/>
    <n v="5"/>
    <s v="21034-3-151.6-КЖ1-05"/>
    <s v="Схема расположения фундаментов между осями 12-14 и A-D. Фундаменты Фом1, Фом2. Инженерно-геологический разрез XXXIV-XXXIV"/>
    <n v="5"/>
    <d v="2024-02-12T00:00:00"/>
    <n v="5"/>
    <s v="Схема расположения фундаментов между осями 12-14 и A-D. Фундаменты Фом1, Фом2. Инженерно-геологический разрез XXXIV-XXXIV"/>
    <x v="6"/>
    <n v="1"/>
    <s v="шт"/>
    <x v="2"/>
    <m/>
    <x v="3"/>
    <s v="Бетон кл.В30 W4 F175 на мелком заполнителе ГОСТ 26633-2015"/>
    <n v="5.04"/>
    <s v="м3"/>
    <m/>
    <n v="5.04"/>
    <x v="1"/>
    <s v="Подливка 5,04 м3"/>
    <m/>
    <n v="5.04"/>
  </r>
  <r>
    <x v="2"/>
    <s v="151.6_PND4030"/>
    <m/>
    <s v="21034-3-151.6-КЖ1-05_5"/>
    <n v="5"/>
    <s v="21034-3-151.6-КЖ1-05"/>
    <s v="Схема расположения фундаментов между осями 12-14 и A-D. Фундаменты Фом1, Фом2. Инженерно-геологический разрез XXXIV-XXXIV"/>
    <n v="5"/>
    <d v="2024-02-12T00:00:00"/>
    <n v="5"/>
    <s v="Схема расположения фундаментов между осями 12-14 и A-D. Фундаменты Фом1, Фом2. Инженерно-геологический разрез XXXIV-XXXIV"/>
    <x v="6"/>
    <n v="1"/>
    <s v="шт"/>
    <x v="2"/>
    <m/>
    <x v="3"/>
    <s v="Бетон кл.В25 W8 F175 ГОСТ 26633-2015"/>
    <n v="64.63"/>
    <s v="м3"/>
    <m/>
    <n v="64.63"/>
    <x v="1"/>
    <s v="64,63 м3"/>
    <m/>
    <n v="64.63"/>
  </r>
  <r>
    <x v="4"/>
    <s v="151.6_С_КЖ1_2030"/>
    <m/>
    <s v="21034-3-151.6-КЖ1-05_5"/>
    <n v="5"/>
    <s v="21034-3-151.6-КЖ1-05"/>
    <s v="Схема расположения фундаментов между осями 12-14 и A-D. Фундаменты Фом1, Фом2. Инженерно-геологический разрез XXXIV-XXXIV"/>
    <n v="5"/>
    <d v="2024-02-12T00:00:00"/>
    <n v="5"/>
    <s v="Схема расположения фундаментов между осями 12-14 и A-D. Фундаменты Фом1, Фом2. Инженерно-геологический разрез XXXIV-XXXIV"/>
    <x v="6"/>
    <n v="1"/>
    <s v="шт"/>
    <x v="2"/>
    <m/>
    <x v="3"/>
    <s v="Бетон кл.В10 W8 F175 ГОСТ 26633-2015"/>
    <n v="3.56"/>
    <s v="м3"/>
    <m/>
    <n v="3.56"/>
    <x v="1"/>
    <s v="3,56 м3 Подготовка"/>
    <m/>
    <n v="3.56"/>
  </r>
  <r>
    <x v="1"/>
    <s v="151.6_PND4020"/>
    <m/>
    <s v="21034-3-151.6-КЖ1-05_5"/>
    <n v="5"/>
    <s v="21034-3-151.6-КЖ1-05"/>
    <s v="Схема расположения фундаментов между осями 12-14 и A-D. Фундаменты Фом1, Фом2. Инженерно-геологический разрез XXXIV-XXXIV"/>
    <n v="5"/>
    <d v="2024-02-12T00:00:00"/>
    <n v="5"/>
    <s v="Схема расположения фундаментов между осями 12-14 и A-D. Фундаменты Фом1, Фом2. Инженерно-геологический разрез XXXIV-XXXIV"/>
    <x v="7"/>
    <n v="1"/>
    <s v="шт"/>
    <x v="1"/>
    <m/>
    <x v="3"/>
    <s v="012 A500C ГОСТ 34028-2016 L=3860"/>
    <n v="13"/>
    <s v="шт"/>
    <n v="3.43"/>
    <n v="44.59"/>
    <x v="0"/>
    <m/>
    <m/>
    <n v="13"/>
  </r>
  <r>
    <x v="1"/>
    <s v="151.6_PND4020"/>
    <m/>
    <s v="21034-3-151.6-КЖ1-05_5"/>
    <n v="5"/>
    <s v="21034-3-151.6-КЖ1-05"/>
    <s v="Схема расположения фундаментов между осями 12-14 и A-D. Фундаменты Фом1, Фом2. Инженерно-геологический разрез XXXIV-XXXIV"/>
    <n v="5"/>
    <d v="2024-02-12T00:00:00"/>
    <n v="5"/>
    <s v="Схема расположения фундаментов между осями 12-14 и A-D. Фундаменты Фом1, Фом2. Инженерно-геологический разрез XXXIV-XXXIV"/>
    <x v="7"/>
    <n v="1"/>
    <s v="шт"/>
    <x v="1"/>
    <m/>
    <x v="3"/>
    <s v="012 A500C ГОСТ 34028-2016 L=2120"/>
    <n v="10"/>
    <s v="шт"/>
    <n v="1.88"/>
    <n v="18.799999999999997"/>
    <x v="0"/>
    <m/>
    <m/>
    <n v="10"/>
  </r>
  <r>
    <x v="1"/>
    <s v="151.6_PND4020"/>
    <m/>
    <s v="21034-3-151.6-КЖ1-05_5"/>
    <n v="5"/>
    <s v="21034-3-151.6-КЖ1-05"/>
    <s v="Схема расположения фундаментов между осями 12-14 и A-D. Фундаменты Фом1, Фом2. Инженерно-геологический разрез XXXIV-XXXIV"/>
    <n v="5"/>
    <d v="2024-02-12T00:00:00"/>
    <n v="5"/>
    <s v="Схема расположения фундаментов между осями 12-14 и A-D. Фундаменты Фом1, Фом2. Инженерно-геологический разрез XXXIV-XXXIV"/>
    <x v="7"/>
    <n v="1"/>
    <s v="шт"/>
    <x v="1"/>
    <m/>
    <x v="3"/>
    <s v="012 A500C ГОСТ 34028-2016 L=2065"/>
    <n v="10"/>
    <s v="шт"/>
    <n v="1.83"/>
    <n v="18.3"/>
    <x v="0"/>
    <m/>
    <m/>
    <n v="10"/>
  </r>
  <r>
    <x v="1"/>
    <s v="151.6_PND4020"/>
    <m/>
    <s v="21034-3-151.6-КЖ1-05_5"/>
    <n v="5"/>
    <s v="21034-3-151.6-КЖ1-05"/>
    <s v="Схема расположения фундаментов между осями 12-14 и A-D. Фундаменты Фом1, Фом2. Инженерно-геологический разрез XXXIV-XXXIV"/>
    <n v="5"/>
    <d v="2024-02-12T00:00:00"/>
    <n v="5"/>
    <s v="Схема расположения фундаментов между осями 12-14 и A-D. Фундаменты Фом1, Фом2. Инженерно-геологический разрез XXXIV-XXXIV"/>
    <x v="7"/>
    <n v="1"/>
    <s v="шт"/>
    <x v="1"/>
    <m/>
    <x v="3"/>
    <s v="012 A500C ГОСТ 34028-2016 L=6480"/>
    <n v="2"/>
    <s v="шт"/>
    <n v="5.75"/>
    <n v="11.5"/>
    <x v="0"/>
    <m/>
    <m/>
    <n v="2"/>
  </r>
  <r>
    <x v="2"/>
    <s v="151.6_PND4030"/>
    <m/>
    <s v="21034-3-151.6-КЖ1-05_5"/>
    <n v="5"/>
    <s v="21034-3-151.6-КЖ1-05"/>
    <s v="Схема расположения фундаментов между осями 12-14 и A-D. Фундаменты Фом1, Фом2. Инженерно-геологический разрез XXXIV-XXXIV"/>
    <n v="5"/>
    <d v="2024-02-12T00:00:00"/>
    <n v="5"/>
    <s v="Схема расположения фундаментов между осями 12-14 и A-D. Фундаменты Фом1, Фом2. Инженерно-геологический разрез XXXIV-XXXIV"/>
    <x v="7"/>
    <n v="1"/>
    <s v="шт"/>
    <x v="2"/>
    <m/>
    <x v="3"/>
    <s v="Бетон кл.В25 W8 F175 ГОСТ 26633-2015"/>
    <n v="1.88"/>
    <s v="м3"/>
    <m/>
    <n v="1.88"/>
    <x v="1"/>
    <s v="1,88 м3"/>
    <m/>
    <n v="1.88"/>
  </r>
  <r>
    <x v="4"/>
    <s v="151.6_С_КЖ1_2030"/>
    <m/>
    <s v="21034-3-151.6-КЖ1-05_5"/>
    <n v="5"/>
    <s v="21034-3-151.6-КЖ1-05"/>
    <s v="Схема расположения фундаментов между осями 12-14 и A-D. Фундаменты Фом1, Фом2. Инженерно-геологический разрез XXXIV-XXXIV"/>
    <n v="5"/>
    <d v="2024-02-12T00:00:00"/>
    <n v="5"/>
    <s v="Схема расположения фундаментов между осями 12-14 и A-D. Фундаменты Фом1, Фом2. Инженерно-геологический разрез XXXIV-XXXIV"/>
    <x v="7"/>
    <n v="1"/>
    <s v="шт"/>
    <x v="2"/>
    <m/>
    <x v="3"/>
    <s v="Бетон кл.В10 W8 F175 ГОСТ 26633-2015"/>
    <n v="0.26"/>
    <s v="м3"/>
    <m/>
    <n v="0.26"/>
    <x v="1"/>
    <s v="0,26 м3 Подготовка"/>
    <m/>
    <n v="0.26"/>
  </r>
</pivotCacheRecords>
</file>

<file path=xl/pivotCache/pivotCacheRecords2.xml><?xml version="1.0" encoding="utf-8"?>
<pivotCacheRecords xmlns="http://schemas.openxmlformats.org/spreadsheetml/2006/main" xmlns:r="http://schemas.openxmlformats.org/officeDocument/2006/relationships" count="122">
  <r>
    <x v="0"/>
    <m/>
    <m/>
    <m/>
    <s v="21034-3-152.16-КЖ2-02_6"/>
    <n v="6"/>
    <s v="21034-3-152.16-КЖ2-02"/>
    <s v="Схема расположения фундаментов между осями 2, А. Фундамент Фм1. Опалубка. Армирование. Сечения"/>
    <n v="6"/>
    <d v="2023-07-27T00:00:00"/>
    <n v="2"/>
    <s v="Схема расположения фундаментов между осями 2, А. Фундамент Фм1. Опалубка. Армирование. Сечения"/>
    <s v="Фундамент Фм1"/>
    <n v="4"/>
    <s v="шт"/>
    <s v="Сборочные единицы"/>
    <m/>
    <m/>
    <s v="ГОСТ 24379.1-2012"/>
    <s v="Болт 1.1 М24х800 09Г2С"/>
    <n v="4"/>
    <s v="шт"/>
    <n v="3.42"/>
    <n v="54.72"/>
    <x v="0"/>
    <m/>
    <m/>
    <n v="4"/>
  </r>
  <r>
    <x v="1"/>
    <m/>
    <m/>
    <m/>
    <s v="21034-3-152.16-КЖ2-02_6"/>
    <n v="6"/>
    <s v="21034-3-152.16-КЖ2-02"/>
    <s v="Схема расположения фундаментов между осями 2, А. Фундамент Фм1. Опалубка. Армирование. Сечения"/>
    <n v="6"/>
    <d v="2023-07-27T00:00:00"/>
    <n v="2"/>
    <s v="Схема расположения фундаментов между осями 2, А. Фундамент Фм1. Опалубка. Армирование. Сечения"/>
    <s v="Фундамент Фм1"/>
    <n v="4"/>
    <s v="шт"/>
    <s v="Сборочные единицы"/>
    <s v="Фиксирующий каркас Фк1"/>
    <n v="2"/>
    <m/>
    <s v="010 А500С ГОСТ 34028-2016 L=2050"/>
    <n v="4"/>
    <s v="шт"/>
    <n v="1.26"/>
    <n v="20.16"/>
    <x v="0"/>
    <m/>
    <m/>
    <n v="4"/>
  </r>
  <r>
    <x v="1"/>
    <m/>
    <m/>
    <m/>
    <s v="21034-3-152.16-КЖ2-02_6"/>
    <n v="6"/>
    <s v="21034-3-152.16-КЖ2-02"/>
    <s v="Схема расположения фундаментов между осями 2, А. Фундамент Фм1. Опалубка. Армирование. Сечения"/>
    <n v="6"/>
    <d v="2023-07-27T00:00:00"/>
    <n v="2"/>
    <s v="Схема расположения фундаментов между осями 2, А. Фундамент Фм1. Опалубка. Армирование. Сечения"/>
    <s v="Фундамент Фм1"/>
    <n v="4"/>
    <s v="шт"/>
    <s v="Сборочные единицы"/>
    <s v="Фиксирующий каркас Фк2"/>
    <n v="2"/>
    <m/>
    <s v="016 А240 ГОСТ 34028-2016 L=704"/>
    <n v="12"/>
    <s v="шт"/>
    <n v="1.1100000000000001"/>
    <n v="53.28"/>
    <x v="0"/>
    <m/>
    <m/>
    <n v="12"/>
  </r>
  <r>
    <x v="1"/>
    <m/>
    <m/>
    <m/>
    <s v="21034-3-152.16-КЖ2-02_6"/>
    <n v="6"/>
    <s v="21034-3-152.16-КЖ2-02"/>
    <s v="Схема расположения фундаментов между осями 2, А. Фундамент Фм1. Опалубка. Армирование. Сечения"/>
    <n v="6"/>
    <d v="2023-07-27T00:00:00"/>
    <n v="2"/>
    <s v="Схема расположения фундаментов между осями 2, А. Фундамент Фм1. Опалубка. Армирование. Сечения"/>
    <s v="Фундамент Фм1"/>
    <n v="4"/>
    <s v="шт"/>
    <s v="Сборочные единицы"/>
    <s v="Фиксирующий каркас Фк3"/>
    <n v="2"/>
    <m/>
    <s v="010 А240 ГОСТ 34028-2016 L=370"/>
    <n v="8"/>
    <s v="шт"/>
    <n v="0.23"/>
    <n v="7.36"/>
    <x v="0"/>
    <m/>
    <m/>
    <n v="8"/>
  </r>
  <r>
    <x v="1"/>
    <m/>
    <m/>
    <m/>
    <s v="21034-3-152.16-КЖ2-02_6"/>
    <n v="6"/>
    <s v="21034-3-152.16-КЖ2-02"/>
    <s v="Схема расположения фундаментов между осями 2, А. Фундамент Фм1. Опалубка. Армирование. Сечения"/>
    <n v="6"/>
    <d v="2023-07-27T00:00:00"/>
    <n v="2"/>
    <s v="Схема расположения фундаментов между осями 2, А. Фундамент Фм1. Опалубка. Армирование. Сечения"/>
    <s v="Фундамент Фм1"/>
    <n v="4"/>
    <s v="шт"/>
    <s v="Сборочные единицы"/>
    <s v="Фиксирующий каркас Фк4"/>
    <n v="2"/>
    <m/>
    <s v="010 А240 ГОСТ 34028-2016 L=770"/>
    <n v="6"/>
    <s v="шт"/>
    <n v="0.48"/>
    <n v="11.52"/>
    <x v="0"/>
    <m/>
    <m/>
    <n v="6"/>
  </r>
  <r>
    <x v="1"/>
    <m/>
    <m/>
    <m/>
    <s v="21034-3-152.16-КЖ2-02_6"/>
    <n v="6"/>
    <s v="21034-3-152.16-КЖ2-02"/>
    <s v="Схема расположения фундаментов между осями 2, А. Фундамент Фм1. Опалубка. Армирование. Сечения"/>
    <n v="6"/>
    <d v="2023-07-27T00:00:00"/>
    <n v="2"/>
    <s v="Схема расположения фундаментов между осями 2, А. Фундамент Фм1. Опалубка. Армирование. Сечения"/>
    <s v="Фундамент Фм1"/>
    <n v="4"/>
    <s v="шт"/>
    <s v="Детали"/>
    <m/>
    <m/>
    <m/>
    <s v="08 А240 ГОСТ 34028-2016 L=952"/>
    <n v="24"/>
    <s v="шт"/>
    <n v="0.38"/>
    <n v="36.480000000000004"/>
    <x v="0"/>
    <m/>
    <m/>
    <n v="24"/>
  </r>
  <r>
    <x v="1"/>
    <m/>
    <m/>
    <m/>
    <s v="21034-3-152.16-КЖ2-02_6"/>
    <n v="6"/>
    <s v="21034-3-152.16-КЖ2-02"/>
    <s v="Схема расположения фундаментов между осями 2, А. Фундамент Фм1. Опалубка. Армирование. Сечения"/>
    <n v="6"/>
    <d v="2023-07-27T00:00:00"/>
    <n v="2"/>
    <s v="Схема расположения фундаментов между осями 2, А. Фундамент Фм1. Опалубка. Армирование. Сечения"/>
    <s v="Фундамент Фм1"/>
    <n v="4"/>
    <s v="шт"/>
    <s v="Детали"/>
    <m/>
    <m/>
    <m/>
    <s v="010 А240 ГОСТ 34028-2016 L=3464"/>
    <n v="3"/>
    <s v="шт"/>
    <n v="2.14"/>
    <n v="25.68"/>
    <x v="0"/>
    <m/>
    <m/>
    <n v="3"/>
  </r>
  <r>
    <x v="1"/>
    <m/>
    <m/>
    <m/>
    <s v="21034-3-152.16-КЖ2-02_6"/>
    <n v="6"/>
    <s v="21034-3-152.16-КЖ2-02"/>
    <s v="Схема расположения фундаментов между осями 2, А. Фундамент Фм1. Опалубка. Армирование. Сечения"/>
    <n v="6"/>
    <d v="2023-07-27T00:00:00"/>
    <n v="2"/>
    <s v="Схема расположения фундаментов между осями 2, А. Фундамент Фм1. Опалубка. Армирование. Сечения"/>
    <s v="Фундамент Фм1"/>
    <n v="4"/>
    <s v="шт"/>
    <s v="Детали"/>
    <m/>
    <m/>
    <m/>
    <s v="016 А500С ГОСТ 34028-2016 L=2250"/>
    <n v="16"/>
    <s v="шт"/>
    <n v="3.55"/>
    <n v="227.2"/>
    <x v="0"/>
    <m/>
    <m/>
    <n v="16"/>
  </r>
  <r>
    <x v="1"/>
    <m/>
    <m/>
    <m/>
    <s v="21034-3-152.16-КЖ2-02_6"/>
    <n v="6"/>
    <s v="21034-3-152.16-КЖ2-02"/>
    <s v="Схема расположения фундаментов между осями 2, А. Фундамент Фм1. Опалубка. Армирование. Сечения"/>
    <n v="6"/>
    <d v="2023-07-27T00:00:00"/>
    <n v="2"/>
    <s v="Схема расположения фундаментов между осями 2, А. Фундамент Фм1. Опалубка. Армирование. Сечения"/>
    <s v="Фундамент Фм1"/>
    <n v="4"/>
    <s v="шт"/>
    <s v="Детали"/>
    <m/>
    <m/>
    <m/>
    <s v="08 А240 ГОСТ 34028-2016 L=3464"/>
    <n v="9"/>
    <s v="шт"/>
    <n v="1.37"/>
    <n v="49.320000000000007"/>
    <x v="0"/>
    <m/>
    <m/>
    <n v="9"/>
  </r>
  <r>
    <x v="1"/>
    <m/>
    <m/>
    <m/>
    <s v="21034-3-152.16-КЖ2-02_6"/>
    <n v="6"/>
    <s v="21034-3-152.16-КЖ2-02"/>
    <s v="Схема расположения фундаментов между осями 2, А. Фундамент Фм1. Опалубка. Армирование. Сечения"/>
    <n v="6"/>
    <d v="2023-07-27T00:00:00"/>
    <n v="2"/>
    <s v="Схема расположения фундаментов между осями 2, А. Фундамент Фм1. Опалубка. Армирование. Сечения"/>
    <s v="Фундамент Фм1"/>
    <n v="4"/>
    <s v="шт"/>
    <s v="Детали"/>
    <m/>
    <m/>
    <m/>
    <s v="012 А500С ГОСТ 34028-2016 L=2050"/>
    <n v="44"/>
    <s v="шт"/>
    <n v="1.82"/>
    <n v="320.32"/>
    <x v="0"/>
    <m/>
    <m/>
    <n v="44"/>
  </r>
  <r>
    <x v="1"/>
    <m/>
    <m/>
    <m/>
    <s v="21034-3-152.16-КЖ2-02_6"/>
    <n v="6"/>
    <s v="21034-3-152.16-КЖ2-02"/>
    <s v="Схема расположения фундаментов между осями 2, А. Фундамент Фм1. Опалубка. Армирование. Сечения"/>
    <n v="6"/>
    <d v="2023-07-27T00:00:00"/>
    <n v="2"/>
    <s v="Схема расположения фундаментов между осями 2, А. Фундамент Фм1. Опалубка. Армирование. Сечения"/>
    <s v="Фундамент Фм1"/>
    <n v="4"/>
    <s v="шт"/>
    <s v="Детали"/>
    <m/>
    <m/>
    <m/>
    <s v="012 А500С ГОСТ 34028-2016 L=1796"/>
    <n v="40"/>
    <s v="шт"/>
    <n v="1.59"/>
    <n v="254.4"/>
    <x v="0"/>
    <m/>
    <m/>
    <n v="40"/>
  </r>
  <r>
    <x v="1"/>
    <m/>
    <m/>
    <m/>
    <s v="21034-3-152.16-КЖ2-02_6"/>
    <n v="6"/>
    <s v="21034-3-152.16-КЖ2-02"/>
    <s v="Схема расположения фундаментов между осями 2, А. Фундамент Фм1. Опалубка. Армирование. Сечения"/>
    <n v="6"/>
    <d v="2023-07-27T00:00:00"/>
    <n v="2"/>
    <s v="Схема расположения фундаментов между осями 2, А. Фундамент Фм1. Опалубка. Армирование. Сечения"/>
    <s v="Фундамент Фм1"/>
    <n v="4"/>
    <s v="шт"/>
    <s v="Детали"/>
    <m/>
    <m/>
    <m/>
    <s v="012 А500С ГОСТ 34028-2016 L=2213"/>
    <n v="8"/>
    <s v="шт"/>
    <n v="1.97"/>
    <n v="63.04"/>
    <x v="0"/>
    <m/>
    <m/>
    <n v="8"/>
  </r>
  <r>
    <x v="1"/>
    <m/>
    <m/>
    <m/>
    <s v="21034-3-152.16-КЖ2-02_6"/>
    <n v="6"/>
    <s v="21034-3-152.16-КЖ2-02"/>
    <s v="Схема расположения фундаментов между осями 2, А. Фундамент Фм1. Опалубка. Армирование. Сечения"/>
    <n v="6"/>
    <d v="2023-07-27T00:00:00"/>
    <n v="2"/>
    <s v="Схема расположения фундаментов между осями 2, А. Фундамент Фм1. Опалубка. Армирование. Сечения"/>
    <s v="Фундамент Фм1"/>
    <n v="4"/>
    <s v="шт"/>
    <s v="Детали"/>
    <m/>
    <m/>
    <m/>
    <s v="08 А240 ГОСТ 34028-2016 L=1284"/>
    <n v="8"/>
    <s v="шт"/>
    <n v="0.51"/>
    <n v="16.32"/>
    <x v="0"/>
    <m/>
    <m/>
    <n v="8"/>
  </r>
  <r>
    <x v="2"/>
    <s v="151.6_С_КЖ2_2030"/>
    <m/>
    <m/>
    <s v="21034-3-152.16-КЖ2-02_6"/>
    <n v="6"/>
    <s v="21034-3-152.16-КЖ2-02"/>
    <s v="Схема расположения фундаментов между осями 2, А. Фундамент Фм1. Опалубка. Армирование. Сечения"/>
    <n v="6"/>
    <d v="2023-07-27T00:00:00"/>
    <n v="2"/>
    <s v="Схема расположения фундаментов между осями 2, А. Фундамент Фм1. Опалубка. Армирование. Сечения"/>
    <s v="Фундамент Фм1"/>
    <n v="4"/>
    <s v="шт"/>
    <s v="Материалы"/>
    <m/>
    <m/>
    <s v="ГОСТ 26633-2015"/>
    <s v="Бетон кл. В25 W6 F1200"/>
    <n v="4.72"/>
    <s v="м3"/>
    <m/>
    <n v="18.88"/>
    <x v="1"/>
    <m/>
    <m/>
    <n v="4.72"/>
  </r>
  <r>
    <x v="3"/>
    <s v="151.6_PND4240"/>
    <m/>
    <m/>
    <s v="21034-3-152.16-КЖ2-02_6"/>
    <n v="6"/>
    <s v="21034-3-152.16-КЖ2-02"/>
    <s v="Схема расположения фундаментов между осями 2, А. Фундамент Фм1. Опалубка. Армирование. Сечения"/>
    <n v="6"/>
    <d v="2023-07-27T00:00:00"/>
    <n v="2"/>
    <s v="Схема расположения фундаментов между осями 2, А. Фундамент Фм1. Опалубка. Армирование. Сечения"/>
    <s v="Фундамент Фм1"/>
    <n v="4"/>
    <s v="шт"/>
    <s v="Материалы"/>
    <m/>
    <m/>
    <s v="ГОСТ 26633-2015"/>
    <s v="Бетонная подготовка кл. В10 W4 F1100"/>
    <n v="0.53"/>
    <s v="м3"/>
    <m/>
    <n v="2.12"/>
    <x v="1"/>
    <m/>
    <m/>
    <n v="0.53"/>
  </r>
  <r>
    <x v="4"/>
    <m/>
    <m/>
    <m/>
    <s v="21034-3-152.16-КЖ2-02_6"/>
    <n v="6"/>
    <s v="21034-3-152.16-КЖ2-02"/>
    <s v="Схема расположения фундаментов между осями 2, А. Фундамент Фм1. Опалубка. Армирование. Сечения"/>
    <n v="6"/>
    <d v="2023-07-27T00:00:00"/>
    <n v="2"/>
    <s v="Схема расположения фундаментов между осями 2, А. Фундамент Фм1. Опалубка. Армирование. Сечения"/>
    <s v="Фундамент Фм1"/>
    <n v="4"/>
    <s v="шт"/>
    <s v="Материалы"/>
    <m/>
    <m/>
    <s v="ГОСТ 26633-2015"/>
    <s v="Монтажная подливка кл. В30 W6 F1200"/>
    <n v="7.0000000000000007E-2"/>
    <s v="м3"/>
    <m/>
    <n v="0.28000000000000003"/>
    <x v="1"/>
    <m/>
    <m/>
    <n v="7.0000000000000007E-2"/>
  </r>
  <r>
    <x v="0"/>
    <m/>
    <m/>
    <m/>
    <s v="21034-3-151.6-КЖ2-03"/>
    <n v="0"/>
    <s v="21034-3-151.6-КЖ2-03"/>
    <s v="Фрагмент плана расположения теплообменников поз. Е-2901, Е-2902, Е-2905 и сепаратора С-2901 на отм. 0,000. Схема расположения Мо1; Мо2 на отм. +1,000; +1,650. ФМ-1 С-2901.Узлы. Разрезы"/>
    <n v="0"/>
    <d v="2022-11-21T00:00:00"/>
    <n v="3"/>
    <s v="Фрагмент плана расположения теплообменников поз. Е-2901, Е-2902, Е-2905 и сепаратора С-2901 на отм. 0,000. Схема расположения Мо1; Мо2 на отм. +1,000; +1,650. ФМ-1 С-2901.Узлы. Разрезы"/>
    <s v="Мо1"/>
    <n v="1"/>
    <s v="шт"/>
    <m/>
    <m/>
    <m/>
    <m/>
    <s v="[24П L=760"/>
    <n v="4"/>
    <s v="шт"/>
    <n v="18.3"/>
    <n v="73.2"/>
    <x v="0"/>
    <m/>
    <m/>
    <n v="4"/>
  </r>
  <r>
    <x v="0"/>
    <m/>
    <m/>
    <m/>
    <s v="21034-3-151.6-КЖ2-03"/>
    <n v="0"/>
    <s v="21034-3-151.6-КЖ2-03"/>
    <s v="Фрагмент плана расположения теплообменников поз. Е-2901, Е-2902, Е-2905 и сепаратора С-2901 на отм. 0,000. Схема расположения Мо1; Мо2 на отм. +1,000; +1,650. ФМ-1 С-2901.Узлы. Разрезы"/>
    <n v="0"/>
    <d v="2022-11-21T00:00:00"/>
    <n v="3"/>
    <s v="Фрагмент плана расположения теплообменников поз. Е-2901, Е-2902, Е-2905 и сепаратора С-2901 на отм. 0,000. Схема расположения Мо1; Мо2 на отм. +1,000; +1,650. ФМ-1 С-2901.Узлы. Разрезы"/>
    <s v="Мо1"/>
    <n v="1"/>
    <s v="шт"/>
    <m/>
    <m/>
    <m/>
    <m/>
    <s v="[24П L=1500"/>
    <n v="4"/>
    <s v="шт"/>
    <n v="36"/>
    <n v="144"/>
    <x v="0"/>
    <m/>
    <m/>
    <n v="4"/>
  </r>
  <r>
    <x v="0"/>
    <m/>
    <m/>
    <m/>
    <s v="21034-3-151.6-КЖ2-03"/>
    <n v="0"/>
    <s v="21034-3-151.6-КЖ2-03"/>
    <s v="Фрагмент плана расположения теплообменников поз. Е-2901, Е-2902, Е-2905 и сепаратора С-2901 на отм. 0,000. Схема расположения Мо1; Мо2 на отм. +1,000; +1,650. ФМ-1 С-2901.Узлы. Разрезы"/>
    <n v="0"/>
    <d v="2022-11-21T00:00:00"/>
    <n v="3"/>
    <s v="Фрагмент плана расположения теплообменников поз. Е-2901, Е-2902, Е-2905 и сепаратора С-2901 на отм. 0,000. Схема расположения Мо1; Мо2 на отм. +1,000; +1,650. ФМ-1 С-2901.Узлы. Разрезы"/>
    <s v="Мо1"/>
    <n v="1"/>
    <s v="шт"/>
    <m/>
    <m/>
    <m/>
    <m/>
    <s v="□ 100х5 L=3000"/>
    <n v="2"/>
    <s v="шт"/>
    <n v="44.7"/>
    <n v="89.4"/>
    <x v="0"/>
    <m/>
    <m/>
    <n v="2"/>
  </r>
  <r>
    <x v="0"/>
    <m/>
    <m/>
    <m/>
    <s v="21034-3-151.6-КЖ2-03"/>
    <n v="0"/>
    <s v="21034-3-151.6-КЖ2-03"/>
    <s v="Фрагмент плана расположения теплообменников поз. Е-2901, Е-2902, Е-2905 и сепаратора С-2901 на отм. 0,000. Схема расположения Мо1; Мо2 на отм. +1,000; +1,650. ФМ-1 С-2901.Узлы. Разрезы"/>
    <n v="0"/>
    <d v="2022-11-21T00:00:00"/>
    <n v="3"/>
    <s v="Фрагмент плана расположения теплообменников поз. Е-2901, Е-2902, Е-2905 и сепаратора С-2901 на отм. 0,000. Схема расположения Мо1; Мо2 на отм. +1,000; +1,650. ФМ-1 С-2901.Узлы. Разрезы"/>
    <s v="Мо1"/>
    <n v="1"/>
    <s v="шт"/>
    <m/>
    <m/>
    <m/>
    <m/>
    <s v="-10х300 L=300"/>
    <n v="8"/>
    <s v="шт"/>
    <n v="7.1"/>
    <n v="56.8"/>
    <x v="0"/>
    <m/>
    <m/>
    <n v="8"/>
  </r>
  <r>
    <x v="0"/>
    <m/>
    <m/>
    <m/>
    <s v="21034-3-151.6-КЖ2-03"/>
    <n v="0"/>
    <s v="21034-3-151.6-КЖ2-03"/>
    <s v="Фрагмент плана расположения теплообменников поз. Е-2901, Е-2902, Е-2905 и сепаратора С-2901 на отм. 0,000. Схема расположения Мо1; Мо2 на отм. +1,000; +1,650. ФМ-1 С-2901.Узлы. Разрезы"/>
    <n v="0"/>
    <d v="2022-11-21T00:00:00"/>
    <n v="3"/>
    <s v="Фрагмент плана расположения теплообменников поз. Е-2901, Е-2902, Е-2905 и сепаратора С-2901 на отм. 0,000. Схема расположения Мо1; Мо2 на отм. +1,000; +1,650. ФМ-1 С-2901.Узлы. Разрезы"/>
    <s v="Мо1"/>
    <n v="1"/>
    <s v="шт"/>
    <m/>
    <m/>
    <m/>
    <m/>
    <s v="-5х100 L=120"/>
    <n v="4"/>
    <s v="шт"/>
    <n v="0.48"/>
    <n v="1.92"/>
    <x v="0"/>
    <m/>
    <m/>
    <n v="4"/>
  </r>
  <r>
    <x v="5"/>
    <m/>
    <m/>
    <m/>
    <s v="21034-3-151.6-КЖ2-03"/>
    <n v="0"/>
    <s v="21034-3-151.6-КЖ2-03"/>
    <s v="Фрагмент плана расположения теплообменников поз. Е-2901, Е-2902, Е-2905 и сепаратора С-2901 на отм. 0,000. Схема расположения Мо1; Мо2 на отм. +1,000; +1,650. ФМ-1 С-2901.Узлы. Разрезы"/>
    <n v="0"/>
    <d v="2022-11-21T00:00:00"/>
    <n v="3"/>
    <s v="Фрагмент плана расположения теплообменников поз. Е-2901, Е-2902, Е-2905 и сепаратора С-2901 на отм. 0,000. Схема расположения Мо1; Мо2 на отм. +1,000; +1,650. ФМ-1 С-2901.Узлы. Разрезы"/>
    <s v="Мо1"/>
    <n v="1"/>
    <s v="шт"/>
    <s v="Закладные"/>
    <m/>
    <m/>
    <s v="ГОСТ 19903-2015"/>
    <s v="t10"/>
    <m/>
    <m/>
    <n v="56.8"/>
    <n v="56.8"/>
    <x v="0"/>
    <m/>
    <m/>
    <n v="0"/>
  </r>
  <r>
    <x v="5"/>
    <m/>
    <m/>
    <m/>
    <s v="21034-3-151.6-КЖ2-03"/>
    <n v="0"/>
    <s v="21034-3-151.6-КЖ2-03"/>
    <s v="Фрагмент плана расположения теплообменников поз. Е-2901, Е-2902, Е-2905 и сепаратора С-2901 на отм. 0,000. Схема расположения Мо1; Мо2 на отм. +1,000; +1,650. ФМ-1 С-2901.Узлы. Разрезы"/>
    <n v="0"/>
    <d v="2022-11-21T00:00:00"/>
    <n v="3"/>
    <s v="Фрагмент плана расположения теплообменников поз. Е-2901, Е-2902, Е-2905 и сепаратора С-2901 на отм. 0,000. Схема расположения Мо1; Мо2 на отм. +1,000; +1,650. ФМ-1 С-2901.Узлы. Разрезы"/>
    <s v="Мо1"/>
    <n v="1"/>
    <s v="шт"/>
    <s v="Закладные"/>
    <m/>
    <m/>
    <s v="ГОСТ 19903-2015"/>
    <s v="t5"/>
    <m/>
    <m/>
    <n v="1.92"/>
    <n v="1.92"/>
    <x v="0"/>
    <m/>
    <m/>
    <n v="0"/>
  </r>
  <r>
    <x v="5"/>
    <m/>
    <m/>
    <m/>
    <s v="21034-3-151.6-КЖ2-03"/>
    <n v="0"/>
    <s v="21034-3-151.6-КЖ2-03"/>
    <s v="Фрагмент плана расположения теплообменников поз. Е-2901, Е-2902, Е-2905 и сепаратора С-2901 на отм. 0,000. Схема расположения Мо1; Мо2 на отм. +1,000; +1,650. ФМ-1 С-2901.Узлы. Разрезы"/>
    <n v="0"/>
    <d v="2022-11-21T00:00:00"/>
    <n v="3"/>
    <s v="Фрагмент плана расположения теплообменников поз. Е-2901, Е-2902, Е-2905 и сепаратора С-2901 на отм. 0,000. Схема расположения Мо1; Мо2 на отм. +1,000; +1,650. ФМ-1 С-2901.Узлы. Разрезы"/>
    <s v="Мо1"/>
    <n v="1"/>
    <s v="шт"/>
    <s v="Закладные"/>
    <m/>
    <m/>
    <s v="ГОСТ 8240-97"/>
    <s v="[24П"/>
    <m/>
    <m/>
    <n v="217.2"/>
    <n v="217.2"/>
    <x v="0"/>
    <m/>
    <m/>
    <n v="0"/>
  </r>
  <r>
    <x v="5"/>
    <m/>
    <m/>
    <m/>
    <s v="21034-3-151.6-КЖ2-03"/>
    <n v="0"/>
    <s v="21034-3-151.6-КЖ2-03"/>
    <s v="Фрагмент плана расположения теплообменников поз. Е-2901, Е-2902, Е-2905 и сепаратора С-2901 на отм. 0,000. Схема расположения Мо1; Мо2 на отм. +1,000; +1,650. ФМ-1 С-2901.Узлы. Разрезы"/>
    <n v="0"/>
    <d v="2022-11-21T00:00:00"/>
    <n v="3"/>
    <s v="Фрагмент плана расположения теплообменников поз. Е-2901, Е-2902, Е-2905 и сепаратора С-2901 на отм. 0,000. Схема расположения Мо1; Мо2 на отм. +1,000; +1,650. ФМ-1 С-2901.Узлы. Разрезы"/>
    <s v="Мо1"/>
    <n v="1"/>
    <s v="шт"/>
    <s v="Закладные"/>
    <m/>
    <m/>
    <s v="ГОСТ 32931-2015"/>
    <s v="□100х5"/>
    <m/>
    <m/>
    <n v="89.4"/>
    <n v="89.4"/>
    <x v="0"/>
    <m/>
    <m/>
    <n v="0"/>
  </r>
  <r>
    <x v="0"/>
    <m/>
    <m/>
    <m/>
    <s v="21034-3-151.6-КЖ2-03"/>
    <n v="0"/>
    <s v="21034-3-151.6-КЖ2-03"/>
    <s v="Фрагмент плана расположения теплообменников поз. Е-2901, Е-2902, Е-2905 и сепаратора С-2901 на отм. 0,000. Схема расположения Мо1; Мо2 на отм. +1,000; +1,650. ФМ-1 С-2901.Узлы. Разрезы"/>
    <n v="0"/>
    <d v="2022-11-21T00:00:00"/>
    <n v="3"/>
    <s v="Фрагмент плана расположения теплообменников поз. Е-2901, Е-2902, Е-2905 и сепаратора С-2901 на отм. 0,000. Схема расположения Мо1; Мо2 на отм. +1,000; +1,650. ФМ-1 С-2901.Узлы. Разрезы"/>
    <s v="Мо2"/>
    <n v="1"/>
    <s v="шт"/>
    <m/>
    <m/>
    <m/>
    <m/>
    <s v="[24П L=760"/>
    <n v="4"/>
    <s v="шт"/>
    <n v="18.3"/>
    <n v="73.2"/>
    <x v="0"/>
    <m/>
    <m/>
    <n v="4"/>
  </r>
  <r>
    <x v="0"/>
    <m/>
    <m/>
    <m/>
    <s v="21034-3-151.6-КЖ2-03"/>
    <n v="0"/>
    <s v="21034-3-151.6-КЖ2-03"/>
    <s v="Фрагмент плана расположения теплообменников поз. Е-2901, Е-2902, Е-2905 и сепаратора С-2901 на отм. 0,000. Схема расположения Мо1; Мо2 на отм. +1,000; +1,650. ФМ-1 С-2901.Узлы. Разрезы"/>
    <n v="0"/>
    <d v="2022-11-21T00:00:00"/>
    <n v="3"/>
    <s v="Фрагмент плана расположения теплообменников поз. Е-2901, Е-2902, Е-2905 и сепаратора С-2901 на отм. 0,000. Схема расположения Мо1; Мо2 на отм. +1,000; +1,650. ФМ-1 С-2901.Узлы. Разрезы"/>
    <s v="Мо2"/>
    <n v="1"/>
    <s v="шт"/>
    <m/>
    <m/>
    <m/>
    <m/>
    <s v="-10х300 L=300"/>
    <n v="8"/>
    <s v="шт"/>
    <n v="7.1"/>
    <n v="56.8"/>
    <x v="0"/>
    <m/>
    <m/>
    <n v="8"/>
  </r>
  <r>
    <x v="0"/>
    <m/>
    <m/>
    <m/>
    <s v="21034-3-151.6-КЖ2-03"/>
    <n v="0"/>
    <s v="21034-3-151.6-КЖ2-03"/>
    <s v="Фрагмент плана расположения теплообменников поз. Е-2901, Е-2902, Е-2905 и сепаратора С-2901 на отм. 0,000. Схема расположения Мо1; Мо2 на отм. +1,000; +1,650. ФМ-1 С-2901.Узлы. Разрезы"/>
    <n v="0"/>
    <d v="2022-11-21T00:00:00"/>
    <n v="3"/>
    <s v="Фрагмент плана расположения теплообменников поз. Е-2901, Е-2902, Е-2905 и сепаратора С-2901 на отм. 0,000. Схема расположения Мо1; Мо2 на отм. +1,000; +1,650. ФМ-1 С-2901.Узлы. Разрезы"/>
    <s v="Мо2"/>
    <n v="1"/>
    <s v="шт"/>
    <m/>
    <m/>
    <m/>
    <m/>
    <s v="[24П L=1200"/>
    <n v="4"/>
    <s v="шт"/>
    <n v="28.8"/>
    <n v="115.2"/>
    <x v="0"/>
    <m/>
    <m/>
    <n v="4"/>
  </r>
  <r>
    <x v="0"/>
    <m/>
    <m/>
    <m/>
    <s v="21034-3-151.6-КЖ2-03"/>
    <n v="0"/>
    <s v="21034-3-151.6-КЖ2-03"/>
    <s v="Фрагмент плана расположения теплообменников поз. Е-2901, Е-2902, Е-2905 и сепаратора С-2901 на отм. 0,000. Схема расположения Мо1; Мо2 на отм. +1,000; +1,650. ФМ-1 С-2901.Узлы. Разрезы"/>
    <n v="0"/>
    <d v="2022-11-21T00:00:00"/>
    <n v="3"/>
    <s v="Фрагмент плана расположения теплообменников поз. Е-2901, Е-2902, Е-2905 и сепаратора С-2901 на отм. 0,000. Схема расположения Мо1; Мо2 на отм. +1,000; +1,650. ФМ-1 С-2901.Узлы. Разрезы"/>
    <s v="Мо2"/>
    <n v="1"/>
    <s v="шт"/>
    <m/>
    <m/>
    <m/>
    <m/>
    <s v="□ 100х5 L=3400"/>
    <n v="2"/>
    <s v="шт"/>
    <n v="50.7"/>
    <n v="101.4"/>
    <x v="0"/>
    <m/>
    <m/>
    <n v="2"/>
  </r>
  <r>
    <x v="0"/>
    <m/>
    <m/>
    <m/>
    <s v="21034-3-151.6-КЖ2-03"/>
    <n v="0"/>
    <s v="21034-3-151.6-КЖ2-03"/>
    <s v="Фрагмент плана расположения теплообменников поз. Е-2901, Е-2902, Е-2905 и сепаратора С-2901 на отм. 0,000. Схема расположения Мо1; Мо2 на отм. +1,000; +1,650. ФМ-1 С-2901.Узлы. Разрезы"/>
    <n v="0"/>
    <d v="2022-11-21T00:00:00"/>
    <n v="3"/>
    <s v="Фрагмент плана расположения теплообменников поз. Е-2901, Е-2902, Е-2905 и сепаратора С-2901 на отм. 0,000. Схема расположения Мо1; Мо2 на отм. +1,000; +1,650. ФМ-1 С-2901.Узлы. Разрезы"/>
    <s v="Мо2"/>
    <n v="1"/>
    <s v="шт"/>
    <m/>
    <m/>
    <m/>
    <m/>
    <s v="-5х100 L=120"/>
    <n v="4"/>
    <s v="шт"/>
    <n v="0.48"/>
    <n v="1.92"/>
    <x v="0"/>
    <m/>
    <m/>
    <n v="4"/>
  </r>
  <r>
    <x v="5"/>
    <m/>
    <m/>
    <m/>
    <s v="21034-3-151.6-КЖ2-03"/>
    <n v="0"/>
    <s v="21034-3-151.6-КЖ2-03"/>
    <s v="Фрагмент плана расположения теплообменников поз. Е-2901, Е-2902, Е-2905 и сепаратора С-2901 на отм. 0,000. Схема расположения Мо1; Мо2 на отм. +1,000; +1,650. ФМ-1 С-2901.Узлы. Разрезы"/>
    <n v="0"/>
    <d v="2022-11-21T00:00:00"/>
    <n v="3"/>
    <s v="Фрагмент плана расположения теплообменников поз. Е-2901, Е-2902, Е-2905 и сепаратора С-2901 на отм. 0,000. Схема расположения Мо1; Мо2 на отм. +1,000; +1,650. ФМ-1 С-2901.Узлы. Разрезы"/>
    <s v="Мо2"/>
    <n v="1"/>
    <s v="шт"/>
    <s v="Закладные"/>
    <m/>
    <m/>
    <s v="ГОСТ 19903-2015"/>
    <s v="t10"/>
    <m/>
    <m/>
    <n v="56.8"/>
    <n v="56.8"/>
    <x v="0"/>
    <m/>
    <m/>
    <n v="0"/>
  </r>
  <r>
    <x v="5"/>
    <m/>
    <m/>
    <m/>
    <s v="21034-3-151.6-КЖ2-03"/>
    <n v="0"/>
    <s v="21034-3-151.6-КЖ2-03"/>
    <s v="Фрагмент плана расположения теплообменников поз. Е-2901, Е-2902, Е-2905 и сепаратора С-2901 на отм. 0,000. Схема расположения Мо1; Мо2 на отм. +1,000; +1,650. ФМ-1 С-2901.Узлы. Разрезы"/>
    <n v="0"/>
    <d v="2022-11-21T00:00:00"/>
    <n v="3"/>
    <s v="Фрагмент плана расположения теплообменников поз. Е-2901, Е-2902, Е-2905 и сепаратора С-2901 на отм. 0,000. Схема расположения Мо1; Мо2 на отм. +1,000; +1,650. ФМ-1 С-2901.Узлы. Разрезы"/>
    <s v="Мо2"/>
    <n v="1"/>
    <s v="шт"/>
    <s v="Закладные"/>
    <m/>
    <m/>
    <s v="ГОСТ 19903-2015"/>
    <s v="t5"/>
    <m/>
    <m/>
    <n v="1.92"/>
    <n v="1.92"/>
    <x v="0"/>
    <m/>
    <m/>
    <n v="0"/>
  </r>
  <r>
    <x v="5"/>
    <m/>
    <m/>
    <m/>
    <s v="21034-3-151.6-КЖ2-03"/>
    <n v="0"/>
    <s v="21034-3-151.6-КЖ2-03"/>
    <s v="Фрагмент плана расположения теплообменников поз. Е-2901, Е-2902, Е-2905 и сепаратора С-2901 на отм. 0,000. Схема расположения Мо1; Мо2 на отм. +1,000; +1,650. ФМ-1 С-2901.Узлы. Разрезы"/>
    <n v="0"/>
    <d v="2022-11-21T00:00:00"/>
    <n v="3"/>
    <s v="Фрагмент плана расположения теплообменников поз. Е-2901, Е-2902, Е-2905 и сепаратора С-2901 на отм. 0,000. Схема расположения Мо1; Мо2 на отм. +1,000; +1,650. ФМ-1 С-2901.Узлы. Разрезы"/>
    <s v="Мо2"/>
    <n v="1"/>
    <s v="шт"/>
    <s v="Закладные"/>
    <m/>
    <m/>
    <s v="ГОСТ 8240-97"/>
    <s v="[24П"/>
    <m/>
    <m/>
    <n v="188.4"/>
    <n v="188.4"/>
    <x v="0"/>
    <m/>
    <m/>
    <n v="0"/>
  </r>
  <r>
    <x v="5"/>
    <m/>
    <m/>
    <m/>
    <s v="21034-3-151.6-КЖ2-03"/>
    <n v="0"/>
    <s v="21034-3-151.6-КЖ2-03"/>
    <s v="Фрагмент плана расположения теплообменников поз. Е-2901, Е-2902, Е-2905 и сепаратора С-2901 на отм. 0,000. Схема расположения Мо1; Мо2 на отм. +1,000; +1,650. ФМ-1 С-2901.Узлы. Разрезы"/>
    <n v="0"/>
    <d v="2022-11-21T00:00:00"/>
    <n v="3"/>
    <s v="Фрагмент плана расположения теплообменников поз. Е-2901, Е-2902, Е-2905 и сепаратора С-2901 на отм. 0,000. Схема расположения Мо1; Мо2 на отм. +1,000; +1,650. ФМ-1 С-2901.Узлы. Разрезы"/>
    <s v="Мо2"/>
    <n v="1"/>
    <s v="шт"/>
    <s v="Закладные"/>
    <m/>
    <m/>
    <s v="ГОСТ 32931-2015"/>
    <s v="□100х5"/>
    <m/>
    <m/>
    <n v="101.4"/>
    <n v="101.4"/>
    <x v="0"/>
    <m/>
    <m/>
    <n v="0"/>
  </r>
  <r>
    <x v="0"/>
    <m/>
    <m/>
    <m/>
    <s v="21034-3-151.6-КЖ2-03"/>
    <n v="0"/>
    <s v="21034-3-151.6-КЖ2-03"/>
    <s v="Фрагмент плана расположения теплообменников поз. Е-2901, Е-2902, Е-2905 и сепаратора С-2901 на отм. 0,000. Схема расположения Мо1; Мо2 на отм. +1,000; +1,650. ФМ-1 С-2901.Узлы. Разрезы"/>
    <n v="0"/>
    <d v="2022-11-21T00:00:00"/>
    <n v="3"/>
    <s v="Фрагмент плана расположения теплообменников поз. Е-2901, Е-2902, Е-2905 и сепаратора С-2901 на отм. 0,000. Схема расположения Мо1; Мо2 на отм. +1,000; +1,650. ФМ-1 С-2901.Узлы. Разрезы"/>
    <s v="А1"/>
    <n v="8"/>
    <s v="шт"/>
    <m/>
    <m/>
    <m/>
    <m/>
    <m/>
    <m/>
    <m/>
    <m/>
    <n v="8"/>
    <x v="2"/>
    <m/>
    <m/>
    <n v="0"/>
  </r>
  <r>
    <x v="0"/>
    <m/>
    <m/>
    <m/>
    <s v="21034-3-151.6-КЖ2-05_7"/>
    <n v="7"/>
    <s v="21034-3-151.6-КЖ2-05"/>
    <s v="Фундаменты Фом1, Фом2"/>
    <n v="7"/>
    <d v="2023-08-31T00:00:00"/>
    <n v="5"/>
    <s v="Фундаменты Фом1, Фом2"/>
    <s v="Фом1"/>
    <n v="1"/>
    <s v="шт"/>
    <s v="Сборочные единицы"/>
    <m/>
    <m/>
    <m/>
    <s v="Болт 1.1.МЗ0x1250 09Г2С ГОСТ 24379.1-2012"/>
    <n v="6"/>
    <s v="шт"/>
    <n v="8.15"/>
    <n v="48.900000000000006"/>
    <x v="0"/>
    <n v="48.9"/>
    <m/>
    <n v="6"/>
  </r>
  <r>
    <x v="1"/>
    <m/>
    <m/>
    <m/>
    <s v="21034-3-151.6-КЖ2-05_7"/>
    <n v="7"/>
    <s v="21034-3-151.6-КЖ2-05"/>
    <s v="Фундаменты Фом1, Фом2"/>
    <n v="7"/>
    <d v="2023-08-31T00:00:00"/>
    <n v="5"/>
    <s v="Фундаменты Фом1, Фом2"/>
    <s v="Фом1"/>
    <n v="1"/>
    <s v="шт"/>
    <s v="Детали "/>
    <m/>
    <m/>
    <m/>
    <s v="012 А500С ГОСТ 34028-2016 L=3120"/>
    <n v="64"/>
    <s v="шт"/>
    <n v="2.77"/>
    <n v="177.28"/>
    <x v="0"/>
    <m/>
    <m/>
    <n v="64"/>
  </r>
  <r>
    <x v="1"/>
    <m/>
    <m/>
    <m/>
    <s v="21034-3-151.6-КЖ2-05_7"/>
    <n v="7"/>
    <s v="21034-3-151.6-КЖ2-05"/>
    <s v="Фундаменты Фом1, Фом2"/>
    <n v="7"/>
    <d v="2023-08-31T00:00:00"/>
    <n v="5"/>
    <s v="Фундаменты Фом1, Фом2"/>
    <s v="Фом1"/>
    <n v="1"/>
    <s v="шт"/>
    <s v="Детали "/>
    <m/>
    <m/>
    <m/>
    <s v="012 А500С ГОСТ 34028-2016 L=1210"/>
    <n v="64"/>
    <s v="шт"/>
    <n v="1.07"/>
    <n v="68.48"/>
    <x v="0"/>
    <m/>
    <m/>
    <n v="64"/>
  </r>
  <r>
    <x v="1"/>
    <m/>
    <m/>
    <m/>
    <s v="21034-3-151.6-КЖ2-05_7"/>
    <n v="7"/>
    <s v="21034-3-151.6-КЖ2-05"/>
    <s v="Фундаменты Фом1, Фом2"/>
    <n v="7"/>
    <d v="2023-08-31T00:00:00"/>
    <n v="5"/>
    <s v="Фундаменты Фом1, Фом2"/>
    <s v="Фом1"/>
    <n v="1"/>
    <s v="шт"/>
    <s v="Детали "/>
    <m/>
    <m/>
    <m/>
    <s v="012 А500С ГОСТ 34028-2016 L=2025"/>
    <n v="36"/>
    <s v="шт"/>
    <n v="1.8"/>
    <n v="64.8"/>
    <x v="0"/>
    <m/>
    <m/>
    <n v="36"/>
  </r>
  <r>
    <x v="1"/>
    <m/>
    <m/>
    <m/>
    <s v="21034-3-151.6-КЖ2-05_7"/>
    <n v="7"/>
    <s v="21034-3-151.6-КЖ2-05"/>
    <s v="Фундаменты Фом1, Фом2"/>
    <n v="7"/>
    <d v="2023-08-31T00:00:00"/>
    <n v="5"/>
    <s v="Фундаменты Фом1, Фом2"/>
    <s v="Фом1"/>
    <n v="1"/>
    <s v="шт"/>
    <s v="Детали "/>
    <m/>
    <m/>
    <m/>
    <s v="010 А500С ГОСТ 34028-2016 L=1730"/>
    <n v="84"/>
    <s v="шт"/>
    <n v="1.07"/>
    <n v="89.88000000000001"/>
    <x v="0"/>
    <m/>
    <m/>
    <n v="84"/>
  </r>
  <r>
    <x v="2"/>
    <s v="151.6_С_КЖ2_2030"/>
    <m/>
    <m/>
    <s v="21034-3-151.6-КЖ2-05_7"/>
    <n v="7"/>
    <s v="21034-3-151.6-КЖ2-05"/>
    <s v="Фундаменты Фом1, Фом2"/>
    <n v="7"/>
    <d v="2023-08-31T00:00:00"/>
    <n v="5"/>
    <s v="Фундаменты Фом1, Фом2"/>
    <s v="Фом1"/>
    <n v="1"/>
    <s v="шт"/>
    <s v="Материалы"/>
    <m/>
    <m/>
    <m/>
    <s v="Бетон кл.В25 W6 ГДОО ГОСТ 26633-2015"/>
    <n v="7.77"/>
    <s v="м3"/>
    <m/>
    <n v="7.77"/>
    <x v="1"/>
    <m/>
    <m/>
    <n v="7.77"/>
  </r>
  <r>
    <x v="4"/>
    <m/>
    <m/>
    <m/>
    <s v="21034-3-151.6-КЖ2-05_7"/>
    <n v="7"/>
    <s v="21034-3-151.6-КЖ2-05"/>
    <s v="Фундаменты Фом1, Фом2"/>
    <n v="7"/>
    <d v="2023-08-31T00:00:00"/>
    <n v="5"/>
    <s v="Фундаменты Фом1, Фом2"/>
    <s v="Фом1"/>
    <n v="1"/>
    <s v="шт"/>
    <s v="Материалы"/>
    <m/>
    <m/>
    <m/>
    <s v="Подливка из бетона кл.В30 WF 2ОО ГОСТ 26633-2015"/>
    <n v="0.16"/>
    <s v="м3"/>
    <m/>
    <n v="0.16"/>
    <x v="1"/>
    <m/>
    <m/>
    <n v="0.16"/>
  </r>
  <r>
    <x v="3"/>
    <s v="151.6_PND4240"/>
    <m/>
    <m/>
    <s v="21034-3-151.6-КЖ2-05_7"/>
    <n v="7"/>
    <s v="21034-3-151.6-КЖ2-05"/>
    <s v="Фундаменты Фом1, Фом2"/>
    <n v="7"/>
    <d v="2023-08-31T00:00:00"/>
    <n v="5"/>
    <s v="Фундаменты Фом1, Фом2"/>
    <s v="Фом1"/>
    <n v="1"/>
    <s v="шт"/>
    <s v="Материалы"/>
    <m/>
    <m/>
    <m/>
    <s v="Подготовка из бетона кл.В10 W4 , F100 ГОСТ 26633-2015"/>
    <n v="1.1599999999999999"/>
    <s v="м3"/>
    <m/>
    <n v="1.1599999999999999"/>
    <x v="1"/>
    <m/>
    <m/>
    <n v="1.1599999999999999"/>
  </r>
  <r>
    <x v="0"/>
    <m/>
    <m/>
    <m/>
    <s v="21034-3-151.6-КЖ2-05_7"/>
    <n v="7"/>
    <s v="21034-3-151.6-КЖ2-05"/>
    <s v="Фундаменты Фом1, Фом2"/>
    <n v="7"/>
    <d v="2023-08-31T00:00:00"/>
    <n v="5"/>
    <s v="Фундаменты Фом1, Фом2"/>
    <s v="Фом2"/>
    <n v="1"/>
    <s v="шт"/>
    <s v="Сборочные единицы"/>
    <m/>
    <m/>
    <m/>
    <s v="Болт 1.1.МЗ0x1250 09Г2С ГОСТ 24379.1-2012"/>
    <n v="6"/>
    <s v="шт"/>
    <n v="8.15"/>
    <n v="48.900000000000006"/>
    <x v="0"/>
    <n v="48.9"/>
    <m/>
    <n v="6"/>
  </r>
  <r>
    <x v="1"/>
    <m/>
    <m/>
    <m/>
    <s v="21034-3-151.6-КЖ2-05_7"/>
    <n v="7"/>
    <s v="21034-3-151.6-КЖ2-05"/>
    <s v="Фундаменты Фом1, Фом2"/>
    <n v="7"/>
    <d v="2023-08-31T00:00:00"/>
    <n v="5"/>
    <s v="Фундаменты Фом1, Фом2"/>
    <s v="Фом2"/>
    <n v="1"/>
    <s v="шт"/>
    <s v="Детали"/>
    <m/>
    <m/>
    <m/>
    <s v="012 А500С ГОСТ 34028-2016 L=2620"/>
    <n v="60"/>
    <s v="шт"/>
    <n v="2.33"/>
    <n v="139.80000000000001"/>
    <x v="0"/>
    <m/>
    <m/>
    <n v="60"/>
  </r>
  <r>
    <x v="1"/>
    <m/>
    <m/>
    <m/>
    <s v="21034-3-151.6-КЖ2-05_7"/>
    <n v="7"/>
    <s v="21034-3-151.6-КЖ2-05"/>
    <s v="Фундаменты Фом1, Фом2"/>
    <n v="7"/>
    <d v="2023-08-31T00:00:00"/>
    <n v="5"/>
    <s v="Фундаменты Фом1, Фом2"/>
    <s v="Фом2"/>
    <n v="1"/>
    <s v="шт"/>
    <s v="Детали"/>
    <m/>
    <m/>
    <m/>
    <s v="012 А500С ГОСТ 34028-2016 L=1210"/>
    <n v="60"/>
    <s v="шт"/>
    <n v="1.07"/>
    <n v="64.2"/>
    <x v="0"/>
    <m/>
    <m/>
    <n v="60"/>
  </r>
  <r>
    <x v="1"/>
    <m/>
    <m/>
    <m/>
    <s v="21034-3-151.6-КЖ2-05_7"/>
    <n v="7"/>
    <s v="21034-3-151.6-КЖ2-05"/>
    <s v="Фундаменты Фом1, Фом2"/>
    <n v="7"/>
    <d v="2023-08-31T00:00:00"/>
    <n v="5"/>
    <s v="Фундаменты Фом1, Фом2"/>
    <s v="Фом2"/>
    <n v="1"/>
    <s v="шт"/>
    <s v="Детали"/>
    <m/>
    <m/>
    <m/>
    <s v="012 А500С ГОСТ 34028-2016 L=2025"/>
    <n v="32"/>
    <s v="шт"/>
    <n v="1.8"/>
    <n v="57.6"/>
    <x v="0"/>
    <m/>
    <m/>
    <n v="32"/>
  </r>
  <r>
    <x v="1"/>
    <m/>
    <m/>
    <m/>
    <s v="21034-3-151.6-КЖ2-05_7"/>
    <n v="7"/>
    <s v="21034-3-151.6-КЖ2-05"/>
    <s v="Фундаменты Фом1, Фом2"/>
    <n v="7"/>
    <d v="2023-08-31T00:00:00"/>
    <n v="5"/>
    <s v="Фундаменты Фом1, Фом2"/>
    <s v="Фом2"/>
    <n v="1"/>
    <s v="шт"/>
    <s v="Детали"/>
    <m/>
    <m/>
    <m/>
    <s v="010 А500С ГОСТ 34028-2016 L=1630"/>
    <n v="84"/>
    <s v="шт"/>
    <n v="1"/>
    <n v="84"/>
    <x v="0"/>
    <m/>
    <m/>
    <n v="84"/>
  </r>
  <r>
    <x v="2"/>
    <s v="151.6_С_КЖ2_2030"/>
    <m/>
    <m/>
    <s v="21034-3-151.6-КЖ2-05_7"/>
    <n v="7"/>
    <s v="21034-3-151.6-КЖ2-05"/>
    <s v="Фундаменты Фом1, Фом2"/>
    <n v="7"/>
    <d v="2023-08-31T00:00:00"/>
    <n v="5"/>
    <s v="Фундаменты Фом1, Фом2"/>
    <s v="Фом2"/>
    <n v="1"/>
    <s v="шт"/>
    <s v="Материалы"/>
    <m/>
    <m/>
    <m/>
    <s v="Бетон кл.В25 W6 ГДОО ГОСТ 26633-2015"/>
    <n v="6.72"/>
    <s v="м3"/>
    <m/>
    <n v="6.72"/>
    <x v="1"/>
    <m/>
    <m/>
    <n v="6.72"/>
  </r>
  <r>
    <x v="4"/>
    <m/>
    <m/>
    <m/>
    <s v="21034-3-151.6-КЖ2-05_7"/>
    <n v="7"/>
    <s v="21034-3-151.6-КЖ2-05"/>
    <s v="Фундаменты Фом1, Фом2"/>
    <n v="7"/>
    <d v="2023-08-31T00:00:00"/>
    <n v="5"/>
    <s v="Фундаменты Фом1, Фом2"/>
    <s v="Фом2"/>
    <n v="1"/>
    <s v="шт"/>
    <s v="Материалы"/>
    <m/>
    <m/>
    <m/>
    <s v="Подливка из бетона кл.ВЗО W6 ГДОО ГОСТ 26633-2015"/>
    <n v="0.15"/>
    <s v="м3"/>
    <m/>
    <n v="0.15"/>
    <x v="1"/>
    <m/>
    <m/>
    <n v="0.15"/>
  </r>
  <r>
    <x v="3"/>
    <s v="151.6_PND4240"/>
    <m/>
    <m/>
    <s v="21034-3-151.6-КЖ2-05_7"/>
    <n v="7"/>
    <s v="21034-3-151.6-КЖ2-05"/>
    <s v="Фундаменты Фом1, Фом2"/>
    <n v="7"/>
    <d v="2023-08-31T00:00:00"/>
    <n v="5"/>
    <s v="Фундаменты Фом1, Фом2"/>
    <s v="Фом2"/>
    <n v="1"/>
    <s v="шт"/>
    <s v="Материалы"/>
    <m/>
    <m/>
    <m/>
    <s v="Подготовка из бетона кл.ВЮ W4 F, 100 ГОСТ 26633-2015"/>
    <n v="0.97"/>
    <s v="м3"/>
    <m/>
    <n v="0.97"/>
    <x v="1"/>
    <m/>
    <m/>
    <n v="0.97"/>
  </r>
  <r>
    <x v="0"/>
    <m/>
    <m/>
    <m/>
    <s v="21034-3-151.6-КЖ2-06_9"/>
    <n v="9"/>
    <s v="21034-3-151.6-КЖ2-06"/>
    <s v="Фундаменты Фп1, Фп2. Опалубка. Армирование"/>
    <n v="9"/>
    <d v="2023-12-01T00:00:00"/>
    <n v="6"/>
    <s v="Фундаменты Фп1, Фп2. Опалубка. Армирование"/>
    <s v="Фп1"/>
    <n v="1"/>
    <s v="шт"/>
    <s v="Сборочные единицы"/>
    <m/>
    <m/>
    <m/>
    <s v="Каталог МКТ, хим анкер VMU plus со шпилькой VMU-A 12-175/300"/>
    <n v="8"/>
    <s v="шт"/>
    <m/>
    <n v="8"/>
    <x v="2"/>
    <m/>
    <m/>
    <n v="8"/>
  </r>
  <r>
    <x v="1"/>
    <m/>
    <m/>
    <m/>
    <s v="21034-3-151.6-КЖ2-06_9"/>
    <n v="9"/>
    <s v="21034-3-151.6-КЖ2-06"/>
    <s v="Фундаменты Фп1, Фп2. Опалубка. Армирование"/>
    <n v="9"/>
    <d v="2023-12-01T00:00:00"/>
    <n v="6"/>
    <s v="Фундаменты Фп1, Фп2. Опалубка. Армирование"/>
    <s v="Фп1"/>
    <n v="1"/>
    <s v="шт"/>
    <s v="Детали"/>
    <m/>
    <m/>
    <m/>
    <s v="012 A500C ГОСТ 34028-2016 L=1240"/>
    <n v="46"/>
    <s v="шт"/>
    <n v="1.1000000000000001"/>
    <n v="50.6"/>
    <x v="0"/>
    <m/>
    <m/>
    <n v="46"/>
  </r>
  <r>
    <x v="1"/>
    <m/>
    <m/>
    <m/>
    <s v="21034-3-151.6-КЖ2-06_9"/>
    <n v="9"/>
    <s v="21034-3-151.6-КЖ2-06"/>
    <s v="Фундаменты Фп1, Фп2. Опалубка. Армирование"/>
    <n v="9"/>
    <d v="2023-12-01T00:00:00"/>
    <n v="6"/>
    <s v="Фундаменты Фп1, Фп2. Опалубка. Армирование"/>
    <s v="Фп1"/>
    <n v="1"/>
    <s v="шт"/>
    <s v="Детали"/>
    <m/>
    <m/>
    <m/>
    <s v="012 A500C ГОСТ 34028-2016 L=4590"/>
    <n v="14"/>
    <s v="шт"/>
    <n v="4.07"/>
    <n v="56.980000000000004"/>
    <x v="0"/>
    <m/>
    <m/>
    <n v="14"/>
  </r>
  <r>
    <x v="1"/>
    <m/>
    <m/>
    <m/>
    <s v="21034-3-151.6-КЖ2-06_9"/>
    <n v="9"/>
    <s v="21034-3-151.6-КЖ2-06"/>
    <s v="Фундаменты Фп1, Фп2. Опалубка. Армирование"/>
    <n v="9"/>
    <d v="2023-12-01T00:00:00"/>
    <n v="6"/>
    <s v="Фундаменты Фп1, Фп2. Опалубка. Армирование"/>
    <s v="Фп1"/>
    <n v="1"/>
    <s v="шт"/>
    <s v="Детали"/>
    <m/>
    <m/>
    <m/>
    <s v="012 A500C ГОСТ 34028-2016 L=1158"/>
    <n v="60"/>
    <s v="шт"/>
    <n v="1.02"/>
    <n v="61.2"/>
    <x v="0"/>
    <m/>
    <m/>
    <n v="60"/>
  </r>
  <r>
    <x v="1"/>
    <m/>
    <m/>
    <m/>
    <s v="21034-3-151.6-КЖ2-06_9"/>
    <n v="9"/>
    <s v="21034-3-151.6-КЖ2-06"/>
    <s v="Фундаменты Фп1, Фп2. Опалубка. Армирование"/>
    <n v="9"/>
    <d v="2023-12-01T00:00:00"/>
    <n v="6"/>
    <s v="Фундаменты Фп1, Фп2. Опалубка. Армирование"/>
    <s v="Фп1"/>
    <n v="1"/>
    <s v="шт"/>
    <s v="Детали"/>
    <m/>
    <m/>
    <m/>
    <s v="012 A500C ГОСТ 34028-2016 L=634"/>
    <n v="21"/>
    <s v="шт"/>
    <n v="0.39"/>
    <n v="8.19"/>
    <x v="0"/>
    <m/>
    <m/>
    <n v="21"/>
  </r>
  <r>
    <x v="2"/>
    <s v="151.6_С_КЖ2_2030"/>
    <m/>
    <m/>
    <s v="21034-3-151.6-КЖ2-06_9"/>
    <n v="9"/>
    <s v="21034-3-151.6-КЖ2-06"/>
    <s v="Фундаменты Фп1, Фп2. Опалубка. Армирование"/>
    <n v="9"/>
    <d v="2023-12-01T00:00:00"/>
    <n v="6"/>
    <s v="Фундаменты Фп1, Фп2. Опалубка. Армирование"/>
    <s v="Фп1"/>
    <n v="1"/>
    <s v="шт"/>
    <s v="Материалы"/>
    <m/>
    <m/>
    <m/>
    <s v="Бетон кл.В25 W6 F1200 ГОСТ 26633-2015"/>
    <n v="1.65"/>
    <s v="м3"/>
    <m/>
    <n v="1.65"/>
    <x v="1"/>
    <m/>
    <m/>
    <n v="1.65"/>
  </r>
  <r>
    <x v="4"/>
    <m/>
    <m/>
    <m/>
    <s v="21034-3-151.6-КЖ2-06_9"/>
    <n v="9"/>
    <s v="21034-3-151.6-КЖ2-06"/>
    <s v="Фундаменты Фп1, Фп2. Опалубка. Армирование"/>
    <n v="9"/>
    <d v="2023-12-01T00:00:00"/>
    <n v="6"/>
    <s v="Фундаменты Фп1, Фп2. Опалубка. Армирование"/>
    <s v="Фп1"/>
    <n v="1"/>
    <s v="шт"/>
    <s v="Материалы"/>
    <m/>
    <m/>
    <m/>
    <s v="Подливка из бетона кл.В30 W6 F1200 ГОСТ 26633-2015"/>
    <n v="0.3"/>
    <s v="м3"/>
    <m/>
    <n v="0.3"/>
    <x v="1"/>
    <m/>
    <m/>
    <n v="0.3"/>
  </r>
  <r>
    <x v="1"/>
    <m/>
    <m/>
    <m/>
    <s v="21034-3-151.6-КЖ2-06_9"/>
    <n v="9"/>
    <s v="21034-3-151.6-КЖ2-06"/>
    <s v="Фундаменты Фп1, Фп2. Опалубка. Армирование"/>
    <n v="9"/>
    <d v="2023-12-01T00:00:00"/>
    <n v="6"/>
    <s v="Фундаменты Фп1, Фп2. Опалубка. Армирование"/>
    <s v="Фп2"/>
    <n v="1"/>
    <s v="шт"/>
    <s v="Сборочные единицы"/>
    <s v="Фиксирующий каркас КР1"/>
    <n v="2"/>
    <m/>
    <s v="010А240, L=1120 мм"/>
    <n v="4"/>
    <s v="шт"/>
    <n v="0.69"/>
    <n v="2.76"/>
    <x v="0"/>
    <n v="5.52"/>
    <m/>
    <n v="4"/>
  </r>
  <r>
    <x v="1"/>
    <m/>
    <m/>
    <m/>
    <s v="21034-3-151.6-КЖ2-06_9"/>
    <n v="9"/>
    <s v="21034-3-151.6-КЖ2-06"/>
    <s v="Фундаменты Фп1, Фп2. Опалубка. Армирование"/>
    <n v="9"/>
    <d v="2023-12-01T00:00:00"/>
    <n v="6"/>
    <s v="Фундаменты Фп1, Фп2. Опалубка. Армирование"/>
    <s v="Фп2"/>
    <n v="1"/>
    <s v="шт"/>
    <s v="Сборочные единицы"/>
    <s v="Фиксирующий каркас КР1"/>
    <n v="2"/>
    <m/>
    <s v="010А240, L=820 мм"/>
    <n v="4"/>
    <s v="шт"/>
    <n v="0.51"/>
    <n v="2.04"/>
    <x v="0"/>
    <n v="4.08"/>
    <m/>
    <n v="4"/>
  </r>
  <r>
    <x v="1"/>
    <m/>
    <m/>
    <m/>
    <s v="21034-3-151.6-КЖ2-06_9"/>
    <n v="9"/>
    <s v="21034-3-151.6-КЖ2-06"/>
    <s v="Фундаменты Фп1, Фп2. Опалубка. Армирование"/>
    <n v="9"/>
    <d v="2023-12-01T00:00:00"/>
    <n v="6"/>
    <s v="Фундаменты Фп1, Фп2. Опалубка. Армирование"/>
    <s v="Фп2"/>
    <n v="1"/>
    <s v="шт"/>
    <s v="Сборочные единицы"/>
    <s v="Фиксирующий каркас КР1"/>
    <n v="2"/>
    <m/>
    <s v="010А240, L=516 мм"/>
    <n v="6"/>
    <s v="шт"/>
    <n v="0.32"/>
    <n v="1.92"/>
    <x v="0"/>
    <n v="3.84"/>
    <m/>
    <n v="6"/>
  </r>
  <r>
    <x v="1"/>
    <m/>
    <m/>
    <m/>
    <s v="21034-3-151.6-КЖ2-06_9"/>
    <n v="9"/>
    <s v="21034-3-151.6-КЖ2-06"/>
    <s v="Фундаменты Фп1, Фп2. Опалубка. Армирование"/>
    <n v="9"/>
    <d v="2023-12-01T00:00:00"/>
    <n v="6"/>
    <s v="Фундаменты Фп1, Фп2. Опалубка. Армирование"/>
    <s v="Фп2"/>
    <n v="1"/>
    <s v="шт"/>
    <s v="Сборочные единицы"/>
    <s v="Фиксирующий каркас КР1"/>
    <n v="2"/>
    <m/>
    <s v="010А240, L=426 мм"/>
    <n v="8"/>
    <s v="шт"/>
    <n v="0.26"/>
    <n v="2.08"/>
    <x v="0"/>
    <n v="4.16"/>
    <m/>
    <n v="8"/>
  </r>
  <r>
    <x v="1"/>
    <m/>
    <m/>
    <m/>
    <s v="21034-3-151.6-КЖ2-06_9"/>
    <n v="9"/>
    <s v="21034-3-151.6-КЖ2-06"/>
    <s v="Фундаменты Фп1, Фп2. Опалубка. Армирование"/>
    <n v="9"/>
    <d v="2023-12-01T00:00:00"/>
    <n v="6"/>
    <s v="Фундаменты Фп1, Фп2. Опалубка. Армирование"/>
    <s v="Фп2"/>
    <n v="1"/>
    <s v="шт"/>
    <s v="Сборочные единицы"/>
    <s v="Фиксирующий каркас КР1"/>
    <n v="2"/>
    <m/>
    <s v="010А240, L=360 мм"/>
    <n v="16"/>
    <s v="шт"/>
    <n v="0.22"/>
    <n v="3.52"/>
    <x v="0"/>
    <n v="7.04"/>
    <m/>
    <n v="16"/>
  </r>
  <r>
    <x v="1"/>
    <m/>
    <m/>
    <m/>
    <s v="21034-3-151.6-КЖ2-06_9"/>
    <n v="9"/>
    <s v="21034-3-151.6-КЖ2-06"/>
    <s v="Фундаменты Фп1, Фп2. Опалубка. Армирование"/>
    <n v="9"/>
    <d v="2023-12-01T00:00:00"/>
    <n v="6"/>
    <s v="Фундаменты Фп1, Фп2. Опалубка. Армирование"/>
    <s v="Фп2"/>
    <n v="1"/>
    <s v="шт"/>
    <s v="Сборочные единицы"/>
    <s v="Фиксирующий каркас КР2"/>
    <n v="2"/>
    <m/>
    <s v="010А240, L=2800 мм"/>
    <n v="4"/>
    <s v="шт"/>
    <n v="0.69"/>
    <n v="2.76"/>
    <x v="0"/>
    <n v="5.52"/>
    <m/>
    <n v="4"/>
  </r>
  <r>
    <x v="1"/>
    <m/>
    <m/>
    <m/>
    <s v="21034-3-151.6-КЖ2-06_9"/>
    <n v="9"/>
    <s v="21034-3-151.6-КЖ2-06"/>
    <s v="Фундаменты Фп1, Фп2. Опалубка. Армирование"/>
    <n v="9"/>
    <d v="2023-12-01T00:00:00"/>
    <n v="6"/>
    <s v="Фундаменты Фп1, Фп2. Опалубка. Армирование"/>
    <s v="Фп2"/>
    <n v="1"/>
    <s v="шт"/>
    <s v="Сборочные единицы"/>
    <s v="Фиксирующий каркас КР2"/>
    <n v="2"/>
    <m/>
    <s v="010А240, L=820 мм"/>
    <n v="8"/>
    <s v="шт"/>
    <n v="0.51"/>
    <n v="4.08"/>
    <x v="0"/>
    <n v="8.16"/>
    <m/>
    <n v="8"/>
  </r>
  <r>
    <x v="1"/>
    <m/>
    <m/>
    <m/>
    <s v="21034-3-151.6-КЖ2-06_9"/>
    <n v="9"/>
    <s v="21034-3-151.6-КЖ2-06"/>
    <s v="Фундаменты Фп1, Фп2. Опалубка. Армирование"/>
    <n v="9"/>
    <d v="2023-12-01T00:00:00"/>
    <n v="6"/>
    <s v="Фундаменты Фп1, Фп2. Опалубка. Армирование"/>
    <s v="Фп2"/>
    <n v="1"/>
    <s v="шт"/>
    <s v="Сборочные единицы"/>
    <s v="Фиксирующий каркас КР2"/>
    <n v="2"/>
    <m/>
    <s v="010А240, L=516 мм"/>
    <n v="10"/>
    <s v="шт"/>
    <n v="0.32"/>
    <n v="3.2"/>
    <x v="0"/>
    <n v="6.4"/>
    <m/>
    <n v="10"/>
  </r>
  <r>
    <x v="1"/>
    <m/>
    <m/>
    <m/>
    <s v="21034-3-151.6-КЖ2-06_9"/>
    <n v="9"/>
    <s v="21034-3-151.6-КЖ2-06"/>
    <s v="Фундаменты Фп1, Фп2. Опалубка. Армирование"/>
    <n v="9"/>
    <d v="2023-12-01T00:00:00"/>
    <n v="6"/>
    <s v="Фундаменты Фп1, Фп2. Опалубка. Армирование"/>
    <s v="Фп2"/>
    <n v="1"/>
    <s v="шт"/>
    <s v="Сборочные единицы"/>
    <s v="Фиксирующий каркас КР2"/>
    <n v="2"/>
    <m/>
    <s v="010А240, L=426 мм"/>
    <n v="18"/>
    <s v="шт"/>
    <n v="0.26"/>
    <n v="4.68"/>
    <x v="0"/>
    <n v="9.36"/>
    <m/>
    <n v="18"/>
  </r>
  <r>
    <x v="1"/>
    <m/>
    <m/>
    <m/>
    <s v="21034-3-151.6-КЖ2-06_9"/>
    <n v="9"/>
    <s v="21034-3-151.6-КЖ2-06"/>
    <s v="Фундаменты Фп1, Фп2. Опалубка. Армирование"/>
    <n v="9"/>
    <d v="2023-12-01T00:00:00"/>
    <n v="6"/>
    <s v="Фундаменты Фп1, Фп2. Опалубка. Армирование"/>
    <s v="Фп2"/>
    <n v="1"/>
    <s v="шт"/>
    <s v="Сборочные единицы"/>
    <s v="Фиксирующий каркас КР2"/>
    <n v="2"/>
    <m/>
    <s v="010А240, L=360 мм"/>
    <n v="36"/>
    <s v="шт"/>
    <n v="0.22"/>
    <n v="7.92"/>
    <x v="0"/>
    <n v="15.84"/>
    <m/>
    <n v="36"/>
  </r>
  <r>
    <x v="0"/>
    <m/>
    <m/>
    <m/>
    <s v="21034-3-151.6-КЖ2-06_9"/>
    <n v="9"/>
    <s v="21034-3-151.6-КЖ2-06"/>
    <s v="Фундаменты Фп1, Фп2. Опалубка. Армирование"/>
    <n v="9"/>
    <d v="2023-12-01T00:00:00"/>
    <n v="6"/>
    <s v="Фундаменты Фп1, Фп2. Опалубка. Армирование"/>
    <s v="Фп2"/>
    <n v="1"/>
    <s v="шт"/>
    <s v="Сборочные единицы"/>
    <m/>
    <m/>
    <m/>
    <s v="Каталог МКТ, хим анкер VMU plus со шпилькой VMU-A 12-175/300"/>
    <n v="8"/>
    <s v="шт"/>
    <m/>
    <n v="8"/>
    <x v="2"/>
    <m/>
    <m/>
    <n v="8"/>
  </r>
  <r>
    <x v="1"/>
    <m/>
    <m/>
    <m/>
    <s v="21034-3-151.6-КЖ2-06_9"/>
    <n v="9"/>
    <s v="21034-3-151.6-КЖ2-06"/>
    <s v="Фундаменты Фп1, Фп2. Опалубка. Армирование"/>
    <n v="9"/>
    <d v="2023-12-01T00:00:00"/>
    <n v="6"/>
    <s v="Фундаменты Фп1, Фп2. Опалубка. Армирование"/>
    <s v="Фп2"/>
    <n v="1"/>
    <s v="шт"/>
    <s v="Детали"/>
    <m/>
    <m/>
    <m/>
    <s v="012 A500C ГОСТ 34028-2016 L=1140"/>
    <n v="32"/>
    <s v="шт"/>
    <n v="1.01"/>
    <n v="32.32"/>
    <x v="0"/>
    <m/>
    <m/>
    <n v="32"/>
  </r>
  <r>
    <x v="1"/>
    <m/>
    <m/>
    <m/>
    <s v="21034-3-151.6-КЖ2-06_9"/>
    <n v="9"/>
    <s v="21034-3-151.6-КЖ2-06"/>
    <s v="Фундаменты Фп1, Фп2. Опалубка. Армирование"/>
    <n v="9"/>
    <d v="2023-12-01T00:00:00"/>
    <n v="6"/>
    <s v="Фундаменты Фп1, Фп2. Опалубка. Армирование"/>
    <s v="Фп2"/>
    <n v="1"/>
    <s v="шт"/>
    <s v="Детали"/>
    <m/>
    <m/>
    <m/>
    <s v="012 A500C ГОСТ 34028-2016 L=1330"/>
    <n v="2"/>
    <s v="шт"/>
    <n v="1.18"/>
    <n v="2.36"/>
    <x v="0"/>
    <m/>
    <m/>
    <n v="2"/>
  </r>
  <r>
    <x v="1"/>
    <m/>
    <m/>
    <m/>
    <s v="21034-3-151.6-КЖ2-06_9"/>
    <n v="9"/>
    <s v="21034-3-151.6-КЖ2-06"/>
    <s v="Фундаменты Фп1, Фп2. Опалубка. Армирование"/>
    <n v="9"/>
    <d v="2023-12-01T00:00:00"/>
    <n v="6"/>
    <s v="Фундаменты Фп1, Фп2. Опалубка. Армирование"/>
    <s v="Фп2"/>
    <n v="1"/>
    <s v="шт"/>
    <s v="Детали"/>
    <m/>
    <m/>
    <m/>
    <s v="012 A500C ГОСТ 34028-2016 L=2820"/>
    <n v="14"/>
    <s v="шт"/>
    <n v="2.5"/>
    <n v="35"/>
    <x v="0"/>
    <m/>
    <m/>
    <n v="14"/>
  </r>
  <r>
    <x v="1"/>
    <m/>
    <m/>
    <m/>
    <s v="21034-3-151.6-КЖ2-06_9"/>
    <n v="9"/>
    <s v="21034-3-151.6-КЖ2-06"/>
    <s v="Фундаменты Фп1, Фп2. Опалубка. Армирование"/>
    <n v="9"/>
    <d v="2023-12-01T00:00:00"/>
    <n v="6"/>
    <s v="Фундаменты Фп1, Фп2. Опалубка. Армирование"/>
    <s v="Фп2"/>
    <n v="1"/>
    <s v="шт"/>
    <s v="Детали"/>
    <m/>
    <m/>
    <m/>
    <s v="012 A500C ГОСТ 34028-2016 L=3010"/>
    <n v="2"/>
    <s v="шт"/>
    <n v="2.67"/>
    <n v="5.34"/>
    <x v="0"/>
    <m/>
    <m/>
    <n v="2"/>
  </r>
  <r>
    <x v="1"/>
    <m/>
    <m/>
    <m/>
    <s v="21034-3-151.6-КЖ2-06_9"/>
    <n v="9"/>
    <s v="21034-3-151.6-КЖ2-06"/>
    <s v="Фундаменты Фп1, Фп2. Опалубка. Армирование"/>
    <n v="9"/>
    <d v="2023-12-01T00:00:00"/>
    <n v="6"/>
    <s v="Фундаменты Фп1, Фп2. Опалубка. Армирование"/>
    <s v="Фп2"/>
    <n v="1"/>
    <s v="шт"/>
    <s v="Детали"/>
    <m/>
    <m/>
    <m/>
    <s v="012 A500C ГОСТ 34028-2016 L=4610"/>
    <n v="10"/>
    <s v="шт"/>
    <n v="4.09"/>
    <n v="40.9"/>
    <x v="0"/>
    <m/>
    <m/>
    <n v="10"/>
  </r>
  <r>
    <x v="1"/>
    <m/>
    <m/>
    <m/>
    <s v="21034-3-151.6-КЖ2-06_9"/>
    <n v="9"/>
    <s v="21034-3-151.6-КЖ2-06"/>
    <s v="Фундаменты Фп1, Фп2. Опалубка. Армирование"/>
    <n v="9"/>
    <d v="2023-12-01T00:00:00"/>
    <n v="6"/>
    <s v="Фундаменты Фп1, Фп2. Опалубка. Армирование"/>
    <s v="Фп2"/>
    <n v="1"/>
    <s v="шт"/>
    <s v="Детали"/>
    <m/>
    <m/>
    <m/>
    <s v="012 A500C ГОСТ 34028-2016 L=4800"/>
    <n v="2"/>
    <s v="шт"/>
    <n v="4.26"/>
    <n v="8.52"/>
    <x v="0"/>
    <m/>
    <m/>
    <n v="2"/>
  </r>
  <r>
    <x v="1"/>
    <m/>
    <m/>
    <m/>
    <s v="21034-3-151.6-КЖ2-06_9"/>
    <n v="9"/>
    <s v="21034-3-151.6-КЖ2-06"/>
    <s v="Фундаменты Фп1, Фп2. Опалубка. Армирование"/>
    <n v="9"/>
    <d v="2023-12-01T00:00:00"/>
    <n v="6"/>
    <s v="Фундаменты Фп1, Фп2. Опалубка. Армирование"/>
    <s v="Фп2"/>
    <n v="1"/>
    <s v="шт"/>
    <s v="Детали"/>
    <m/>
    <m/>
    <m/>
    <s v="012 A500C ГОСТ 34028-2016 L=1358"/>
    <n v="80"/>
    <s v="шт"/>
    <n v="1.21"/>
    <n v="96.8"/>
    <x v="0"/>
    <m/>
    <m/>
    <n v="80"/>
  </r>
  <r>
    <x v="1"/>
    <m/>
    <m/>
    <m/>
    <s v="21034-3-151.6-КЖ2-06_9"/>
    <n v="9"/>
    <s v="21034-3-151.6-КЖ2-06"/>
    <s v="Фундаменты Фп1, Фп2. Опалубка. Армирование"/>
    <n v="9"/>
    <d v="2023-12-01T00:00:00"/>
    <n v="6"/>
    <s v="Фундаменты Фп1, Фп2. Опалубка. Армирование"/>
    <s v="Фп2"/>
    <n v="1"/>
    <s v="шт"/>
    <s v="Детали"/>
    <m/>
    <m/>
    <m/>
    <s v="012 A500C ГОСТ 34028-2016 L=1440"/>
    <n v="18"/>
    <s v="шт"/>
    <n v="1.28"/>
    <n v="23.04"/>
    <x v="0"/>
    <m/>
    <m/>
    <n v="18"/>
  </r>
  <r>
    <x v="1"/>
    <m/>
    <m/>
    <m/>
    <s v="21034-3-151.6-КЖ2-06_9"/>
    <n v="9"/>
    <s v="21034-3-151.6-КЖ2-06"/>
    <s v="Фундаменты Фп1, Фп2. Опалубка. Армирование"/>
    <n v="9"/>
    <d v="2023-12-01T00:00:00"/>
    <n v="6"/>
    <s v="Фундаменты Фп1, Фп2. Опалубка. Армирование"/>
    <s v="Фп2"/>
    <n v="1"/>
    <s v="шт"/>
    <s v="Детали"/>
    <m/>
    <m/>
    <m/>
    <s v="012 A500C ГОСТ 34028-2016 L=1630"/>
    <n v="2"/>
    <s v="шт"/>
    <n v="1.45"/>
    <n v="2.9"/>
    <x v="0"/>
    <m/>
    <m/>
    <n v="2"/>
  </r>
  <r>
    <x v="2"/>
    <s v="151.6_С_КЖ2_2030"/>
    <m/>
    <m/>
    <s v="21034-3-151.6-КЖ2-06_9"/>
    <n v="9"/>
    <s v="21034-3-151.6-КЖ2-06"/>
    <s v="Фундаменты Фп1, Фп2. Опалубка. Армирование"/>
    <n v="9"/>
    <d v="2023-12-01T00:00:00"/>
    <n v="6"/>
    <s v="Фундаменты Фп1, Фп2. Опалубка. Армирование"/>
    <s v="Фп2"/>
    <n v="1"/>
    <s v="шт"/>
    <s v="Материалы"/>
    <m/>
    <m/>
    <m/>
    <s v="Бетон кл.В25 W6 F1200 ГОСТ 26633-2015"/>
    <n v="3.65"/>
    <s v="м3"/>
    <m/>
    <n v="3.65"/>
    <x v="1"/>
    <m/>
    <m/>
    <n v="3.65"/>
  </r>
  <r>
    <x v="4"/>
    <m/>
    <m/>
    <m/>
    <s v="21034-3-151.6-КЖ2-06_9"/>
    <n v="9"/>
    <s v="21034-3-151.6-КЖ2-06"/>
    <s v="Фундаменты Фп1, Фп2. Опалубка. Армирование"/>
    <n v="9"/>
    <d v="2023-12-01T00:00:00"/>
    <n v="6"/>
    <s v="Фундаменты Фп1, Фп2. Опалубка. Армирование"/>
    <s v="Фп2"/>
    <n v="1"/>
    <s v="шт"/>
    <s v="Материалы"/>
    <m/>
    <m/>
    <m/>
    <s v="Подливка из бетона кл.В30 W6 F1200 ГОСТ 26633-2015"/>
    <n v="0.41"/>
    <s v="м3"/>
    <m/>
    <n v="0.41"/>
    <x v="1"/>
    <m/>
    <m/>
    <n v="0.41"/>
  </r>
  <r>
    <x v="3"/>
    <s v="151.6_PND4240"/>
    <m/>
    <m/>
    <s v="21034-3-151.6-КЖ2-06_9"/>
    <n v="9"/>
    <s v="21034-3-151.6-КЖ2-06"/>
    <s v="Фундаменты Фп1, Фп2. Опалубка. Армирование"/>
    <n v="9"/>
    <d v="2023-12-01T00:00:00"/>
    <n v="6"/>
    <s v="Фундаменты Фп1, Фп2. Опалубка. Армирование"/>
    <s v="Фп2"/>
    <n v="1"/>
    <s v="шт"/>
    <s v="Материалы"/>
    <m/>
    <m/>
    <m/>
    <s v="Подготовка из бетона кл.В10 W4 F1 100 ГОСТ 26633-2015"/>
    <n v="0.8"/>
    <s v="м3"/>
    <m/>
    <n v="0.8"/>
    <x v="1"/>
    <m/>
    <m/>
    <n v="0.8"/>
  </r>
  <r>
    <x v="0"/>
    <m/>
    <m/>
    <m/>
    <s v="21034-3-151.6-КЖ2-08_7"/>
    <n v="7"/>
    <s v="21034-3-151.6-КЖ2-08"/>
    <s v="Фундамент Фом6. Сечения"/>
    <n v="7"/>
    <d v="2023-08-31T00:00:00"/>
    <n v="8"/>
    <s v="Фундамент Фом6. Сечения"/>
    <s v="Фом6"/>
    <n v="2"/>
    <s v="шт"/>
    <s v="Сборочные единицы"/>
    <s v="Изделие закладное 3д1"/>
    <n v="1"/>
    <m/>
    <s v="t10 C255-4    ГОСТ 19903-2015"/>
    <n v="1"/>
    <s v="шт"/>
    <n v="7.07"/>
    <n v="14.14"/>
    <x v="0"/>
    <m/>
    <m/>
    <n v="1"/>
  </r>
  <r>
    <x v="0"/>
    <m/>
    <m/>
    <m/>
    <s v="21034-3-151.6-КЖ2-08_7"/>
    <n v="7"/>
    <s v="21034-3-151.6-КЖ2-08"/>
    <s v="Фундамент Фом6. Сечения"/>
    <n v="7"/>
    <d v="2023-08-31T00:00:00"/>
    <n v="8"/>
    <s v="Фундамент Фом6. Сечения"/>
    <s v="Фом6"/>
    <n v="2"/>
    <s v="шт"/>
    <s v="Сборочные единицы"/>
    <s v="Изделие закладное 3д1"/>
    <n v="1"/>
    <m/>
    <s v="010 A500C ГОСТ 34028-2016 L=300"/>
    <n v="4"/>
    <s v="шт"/>
    <n v="0.19"/>
    <n v="1.52"/>
    <x v="0"/>
    <m/>
    <m/>
    <n v="4"/>
  </r>
  <r>
    <x v="1"/>
    <m/>
    <m/>
    <m/>
    <s v="21034-3-151.6-КЖ2-08_7"/>
    <n v="7"/>
    <s v="21034-3-151.6-КЖ2-08"/>
    <s v="Фундамент Фом6. Сечения"/>
    <n v="7"/>
    <d v="2023-08-31T00:00:00"/>
    <n v="8"/>
    <s v="Фундамент Фом6. Сечения"/>
    <s v="Фом6"/>
    <n v="2"/>
    <s v="шт"/>
    <s v="Детали"/>
    <m/>
    <m/>
    <m/>
    <s v="012 A500C ГОСТ 34028-2016 L=2110"/>
    <n v="4"/>
    <s v="шт"/>
    <n v="1.88"/>
    <n v="15.04"/>
    <x v="0"/>
    <m/>
    <m/>
    <n v="4"/>
  </r>
  <r>
    <x v="1"/>
    <m/>
    <m/>
    <m/>
    <s v="21034-3-151.6-КЖ2-08_7"/>
    <n v="7"/>
    <s v="21034-3-151.6-КЖ2-08"/>
    <s v="Фундамент Фом6. Сечения"/>
    <n v="7"/>
    <d v="2023-08-31T00:00:00"/>
    <n v="8"/>
    <s v="Фундамент Фом6. Сечения"/>
    <s v="Фом6"/>
    <n v="2"/>
    <s v="шт"/>
    <s v="Детали"/>
    <m/>
    <m/>
    <m/>
    <s v="06 А500С ГОСТ 34028-2016 L=1420"/>
    <n v="10"/>
    <s v="шт"/>
    <n v="0.32"/>
    <n v="6.4"/>
    <x v="0"/>
    <m/>
    <m/>
    <n v="10"/>
  </r>
  <r>
    <x v="1"/>
    <m/>
    <m/>
    <m/>
    <s v="21034-3-151.6-КЖ2-08_7"/>
    <n v="7"/>
    <s v="21034-3-151.6-КЖ2-08"/>
    <s v="Фундамент Фом6. Сечения"/>
    <n v="7"/>
    <d v="2023-08-31T00:00:00"/>
    <n v="8"/>
    <s v="Фундамент Фом6. Сечения"/>
    <s v="Фом6"/>
    <n v="2"/>
    <s v="шт"/>
    <s v="Детали"/>
    <m/>
    <m/>
    <m/>
    <s v="012 А500С ГОСТ 34028-2016 L=950"/>
    <n v="24"/>
    <s v="шт"/>
    <n v="0.85"/>
    <n v="40.799999999999997"/>
    <x v="0"/>
    <m/>
    <m/>
    <n v="24"/>
  </r>
  <r>
    <x v="1"/>
    <m/>
    <m/>
    <m/>
    <s v="21034-3-151.6-КЖ2-08_7"/>
    <n v="7"/>
    <s v="21034-3-151.6-КЖ2-08"/>
    <s v="Фундамент Фом6. Сечения"/>
    <n v="7"/>
    <d v="2023-08-31T00:00:00"/>
    <n v="8"/>
    <s v="Фундамент Фом6. Сечения"/>
    <s v="Фом6"/>
    <n v="2"/>
    <s v="шт"/>
    <s v="Детали"/>
    <m/>
    <m/>
    <m/>
    <s v="012 A500C ГОСТ 34028-2016 L=1020"/>
    <n v="24"/>
    <s v="шт"/>
    <n v="0.91"/>
    <n v="43.68"/>
    <x v="0"/>
    <m/>
    <m/>
    <n v="24"/>
  </r>
  <r>
    <x v="2"/>
    <s v="151.6_С_КЖ2_2030"/>
    <m/>
    <m/>
    <s v="21034-3-151.6-КЖ2-08_7"/>
    <n v="7"/>
    <s v="21034-3-151.6-КЖ2-08"/>
    <s v="Фундамент Фом6. Сечения"/>
    <n v="7"/>
    <d v="2023-08-31T00:00:00"/>
    <n v="8"/>
    <s v="Фундамент Фом6. Сечения"/>
    <s v="Фом6"/>
    <n v="2"/>
    <s v="шт"/>
    <s v="Материалы"/>
    <m/>
    <m/>
    <m/>
    <s v="Бетон кл. В25 W6 F1200 ГОСТ 26633-2015"/>
    <n v="0.64"/>
    <s v="м3"/>
    <m/>
    <n v="1.28"/>
    <x v="1"/>
    <m/>
    <m/>
    <n v="0.64"/>
  </r>
  <r>
    <x v="2"/>
    <s v="151.6_С_КЖ2_2030"/>
    <m/>
    <m/>
    <s v="21034-3-151.6-КЖ2-08_7"/>
    <n v="7"/>
    <s v="21034-3-151.6-КЖ2-08"/>
    <s v="Фундамент Фом6. Сечения"/>
    <n v="7"/>
    <d v="2023-08-31T00:00:00"/>
    <n v="8"/>
    <s v="Фундамент Фом6. Сечения"/>
    <s v="Фом6"/>
    <n v="2"/>
    <s v="шт"/>
    <s v="Материалы"/>
    <m/>
    <m/>
    <m/>
    <s v="Бетон кл. В10 W4 F1100 ГОСТ 26633-2015"/>
    <n v="0.15"/>
    <s v="м3"/>
    <m/>
    <n v="0.3"/>
    <x v="1"/>
    <m/>
    <m/>
    <n v="0.15"/>
  </r>
  <r>
    <x v="0"/>
    <m/>
    <m/>
    <m/>
    <s v="21034-3-151.6-КЖ2-09_5"/>
    <n v="5"/>
    <s v="21034-3-151.6-КЖ2-09"/>
    <s v="Схема расположения фундаментов этажерки и сепаратора этилена С-2902. Фундаменты монолитные Фом1, Фм1. Опалубка. Армирование. Инженерно-геологический разрез XXXIV-XXXIV План расположения геологических скважин"/>
    <n v="5"/>
    <d v="2023-07-27T00:00:00"/>
    <n v="9"/>
    <s v="Схема расположения фундаментов этажерки и сепаратора этилена С-2902. Фундаменты монолитные Фом1, Фм1. Опалубка. Армирование. Инженерно-геологический разрез XXXIV-XXXIV План расположения геологических скважин"/>
    <s v="Фом1"/>
    <n v="1"/>
    <s v="шт"/>
    <s v="Сборочные единицы"/>
    <m/>
    <m/>
    <m/>
    <s v="Болт М1.1 М36х1500 09Г2С ГОСТ 24379.1-2012"/>
    <n v="8"/>
    <s v="шт"/>
    <n v="13.9"/>
    <n v="111.2"/>
    <x v="0"/>
    <m/>
    <m/>
    <n v="8"/>
  </r>
  <r>
    <x v="1"/>
    <m/>
    <m/>
    <m/>
    <s v="21034-3-151.6-КЖ2-09_5"/>
    <n v="5"/>
    <s v="21034-3-151.6-КЖ2-09"/>
    <s v="Схема расположения фундаментов этажерки и сепаратора этилена С-2902. Фундаменты монолитные Фом1, Фм1. Опалубка. Армирование. Инженерно-геологический разрез XXXIV-XXXIV План расположения геологических скважин"/>
    <n v="5"/>
    <d v="2023-07-27T00:00:00"/>
    <n v="9"/>
    <s v="Схема расположения фундаментов этажерки и сепаратора этилена С-2902. Фундаменты монолитные Фом1, Фм1. Опалубка. Армирование. Инженерно-геологический разрез XXXIV-XXXIV План расположения геологических скважин"/>
    <s v="Фом1"/>
    <n v="1"/>
    <s v="шт"/>
    <s v="Сборочные единицы"/>
    <s v="Каркас КР1"/>
    <n v="6"/>
    <m/>
    <s v="012А240, L=2270"/>
    <n v="4"/>
    <s v="шт"/>
    <n v="1.39"/>
    <n v="33.36"/>
    <x v="0"/>
    <m/>
    <m/>
    <n v="4"/>
  </r>
  <r>
    <x v="1"/>
    <m/>
    <m/>
    <m/>
    <s v="21034-3-151.6-КЖ2-09_5"/>
    <n v="5"/>
    <s v="21034-3-151.6-КЖ2-09"/>
    <s v="Схема расположения фундаментов этажерки и сепаратора этилена С-2902. Фундаменты монолитные Фом1, Фм1. Опалубка. Армирование. Инженерно-геологический разрез XXXIV-XXXIV План расположения геологических скважин"/>
    <n v="5"/>
    <d v="2023-07-27T00:00:00"/>
    <n v="9"/>
    <s v="Схема расположения фундаментов этажерки и сепаратора этилена С-2902. Фундаменты монолитные Фом1, Фм1. Опалубка. Армирование. Инженерно-геологический разрез XXXIV-XXXIV План расположения геологических скважин"/>
    <s v="Фом1"/>
    <n v="1"/>
    <s v="шт"/>
    <s v="Сборочные единицы"/>
    <s v="Каркас КР2"/>
    <n v="6"/>
    <m/>
    <s v="012А240, L=450"/>
    <n v="14"/>
    <s v="шт"/>
    <n v="0.28000000000000003"/>
    <n v="23.520000000000003"/>
    <x v="0"/>
    <m/>
    <m/>
    <n v="14"/>
  </r>
  <r>
    <x v="1"/>
    <m/>
    <m/>
    <m/>
    <s v="21034-3-151.6-КЖ2-09_5"/>
    <n v="5"/>
    <s v="21034-3-151.6-КЖ2-09"/>
    <s v="Схема расположения фундаментов этажерки и сепаратора этилена С-2902. Фундаменты монолитные Фом1, Фм1. Опалубка. Армирование. Инженерно-геологический разрез XXXIV-XXXIV План расположения геологических скважин"/>
    <n v="5"/>
    <d v="2023-07-27T00:00:00"/>
    <n v="9"/>
    <s v="Схема расположения фундаментов этажерки и сепаратора этилена С-2902. Фундаменты монолитные Фом1, Фм1. Опалубка. Армирование. Инженерно-геологический разрез XXXIV-XXXIV План расположения геологических скважин"/>
    <s v="Фом1"/>
    <n v="1"/>
    <s v="шт"/>
    <s v="Сборочные единицы"/>
    <s v="Каркас КР3"/>
    <n v="6"/>
    <m/>
    <s v="012А240, L=610"/>
    <n v="14"/>
    <s v="шт"/>
    <n v="0.38"/>
    <n v="31.92"/>
    <x v="0"/>
    <m/>
    <m/>
    <n v="14"/>
  </r>
  <r>
    <x v="1"/>
    <m/>
    <m/>
    <m/>
    <s v="21034-3-151.6-КЖ2-09_5"/>
    <n v="5"/>
    <s v="21034-3-151.6-КЖ2-09"/>
    <s v="Схема расположения фундаментов этажерки и сепаратора этилена С-2902. Фундаменты монолитные Фом1, Фм1. Опалубка. Армирование. Инженерно-геологический разрез XXXIV-XXXIV План расположения геологических скважин"/>
    <n v="5"/>
    <d v="2023-07-27T00:00:00"/>
    <n v="9"/>
    <s v="Схема расположения фундаментов этажерки и сепаратора этилена С-2902. Фундаменты монолитные Фом1, Фм1. Опалубка. Армирование. Инженерно-геологический разрез XXXIV-XXXIV План расположения геологических скважин"/>
    <s v="Фом1"/>
    <n v="1"/>
    <s v="шт"/>
    <s v="Сборочные единицы"/>
    <s v="Каркас КР4"/>
    <n v="6"/>
    <m/>
    <s v="012А240, L=700"/>
    <n v="16"/>
    <s v="шт"/>
    <n v="0.43"/>
    <n v="41.28"/>
    <x v="0"/>
    <m/>
    <m/>
    <n v="16"/>
  </r>
  <r>
    <x v="1"/>
    <m/>
    <m/>
    <m/>
    <s v="21034-3-151.6-КЖ2-09_5"/>
    <n v="5"/>
    <s v="21034-3-151.6-КЖ2-09"/>
    <s v="Схема расположения фундаментов этажерки и сепаратора этилена С-2902. Фундаменты монолитные Фом1, Фм1. Опалубка. Армирование. Инженерно-геологический разрез XXXIV-XXXIV План расположения геологических скважин"/>
    <n v="5"/>
    <d v="2023-07-27T00:00:00"/>
    <n v="9"/>
    <s v="Схема расположения фундаментов этажерки и сепаратора этилена С-2902. Фундаменты монолитные Фом1, Фм1. Опалубка. Армирование. Инженерно-геологический разрез XXXIV-XXXIV План расположения геологических скважин"/>
    <s v="Фом1"/>
    <n v="1"/>
    <s v="шт"/>
    <s v="Детали"/>
    <m/>
    <m/>
    <m/>
    <s v="012 A500C ГОСТ 34028-2016 L=2260"/>
    <n v="106"/>
    <s v="шт"/>
    <n v="2"/>
    <n v="212"/>
    <x v="0"/>
    <m/>
    <m/>
    <n v="106"/>
  </r>
  <r>
    <x v="1"/>
    <m/>
    <m/>
    <m/>
    <s v="21034-3-151.6-КЖ2-09_5"/>
    <n v="5"/>
    <s v="21034-3-151.6-КЖ2-09"/>
    <s v="Схема расположения фундаментов этажерки и сепаратора этилена С-2902. Фундаменты монолитные Фом1, Фм1. Опалубка. Армирование. Инженерно-геологический разрез XXXIV-XXXIV План расположения геологических скважин"/>
    <n v="5"/>
    <d v="2023-07-27T00:00:00"/>
    <n v="9"/>
    <s v="Схема расположения фундаментов этажерки и сепаратора этилена С-2902. Фундаменты монолитные Фом1, Фм1. Опалубка. Армирование. Инженерно-геологический разрез XXXIV-XXXIV План расположения геологических скважин"/>
    <s v="Фом1"/>
    <n v="1"/>
    <s v="шт"/>
    <s v="Детали"/>
    <m/>
    <m/>
    <m/>
    <s v="012 A500C ГОСТ 34028-2016 L=2675"/>
    <n v="50"/>
    <s v="шт"/>
    <n v="2.38"/>
    <n v="119"/>
    <x v="0"/>
    <m/>
    <m/>
    <n v="50"/>
  </r>
  <r>
    <x v="2"/>
    <s v="151.6_С_КЖ2_2030"/>
    <m/>
    <m/>
    <s v="21034-3-151.6-КЖ2-09_5"/>
    <n v="5"/>
    <s v="21034-3-151.6-КЖ2-09"/>
    <s v="Схема расположения фундаментов этажерки и сепаратора этилена С-2902. Фундаменты монолитные Фом1, Фм1. Опалубка. Армирование. Инженерно-геологический разрез XXXIV-XXXIV План расположения геологических скважин"/>
    <n v="5"/>
    <d v="2023-07-27T00:00:00"/>
    <n v="9"/>
    <s v="Схема расположения фундаментов этажерки и сепаратора этилена С-2902. Фундаменты монолитные Фом1, Фм1. Опалубка. Армирование. Инженерно-геологический разрез XXXIV-XXXIV План расположения геологических скважин"/>
    <s v="Фом1"/>
    <n v="1"/>
    <s v="шт"/>
    <s v="Материалы"/>
    <m/>
    <m/>
    <m/>
    <s v="Бетон кл. В25 W6 F1200 ГОСТ 26633-2015"/>
    <n v="9.6"/>
    <s v="м3"/>
    <m/>
    <n v="9.6"/>
    <x v="1"/>
    <m/>
    <m/>
    <n v="9.6"/>
  </r>
  <r>
    <x v="2"/>
    <s v="151.6_С_КЖ2_2030"/>
    <m/>
    <m/>
    <s v="21034-3-151.6-КЖ2-09_5"/>
    <n v="5"/>
    <s v="21034-3-151.6-КЖ2-09"/>
    <s v="Схема расположения фундаментов этажерки и сепаратора этилена С-2902. Фундаменты монолитные Фом1, Фм1. Опалубка. Армирование. Инженерно-геологический разрез XXXIV-XXXIV План расположения геологических скважин"/>
    <n v="5"/>
    <d v="2023-07-27T00:00:00"/>
    <n v="9"/>
    <s v="Схема расположения фундаментов этажерки и сепаратора этилена С-2902. Фундаменты монолитные Фом1, Фм1. Опалубка. Армирование. Инженерно-геологический разрез XXXIV-XXXIV План расположения геологических скважин"/>
    <s v="Фом1"/>
    <n v="1"/>
    <s v="шт"/>
    <s v="Материалы"/>
    <m/>
    <m/>
    <m/>
    <s v="Бетон кл. В30 W6 F1200 ГОСТ 26633-2015"/>
    <n v="0.3"/>
    <s v="м3"/>
    <m/>
    <n v="0.3"/>
    <x v="1"/>
    <m/>
    <m/>
    <n v="0.3"/>
  </r>
  <r>
    <x v="2"/>
    <s v="151.6_С_КЖ2_2030"/>
    <m/>
    <m/>
    <s v="21034-3-151.6-КЖ2-09_5"/>
    <n v="5"/>
    <s v="21034-3-151.6-КЖ2-09"/>
    <s v="Схема расположения фундаментов этажерки и сепаратора этилена С-2902. Фундаменты монолитные Фом1, Фм1. Опалубка. Армирование. Инженерно-геологический разрез XXXIV-XXXIV План расположения геологических скважин"/>
    <n v="5"/>
    <d v="2023-07-27T00:00:00"/>
    <n v="9"/>
    <s v="Схема расположения фундаментов этажерки и сепаратора этилена С-2902. Фундаменты монолитные Фом1, Фм1. Опалубка. Армирование. Инженерно-геологический разрез XXXIV-XXXIV План расположения геологических скважин"/>
    <s v="Фом1"/>
    <n v="1"/>
    <s v="шт"/>
    <s v="Материалы"/>
    <m/>
    <m/>
    <m/>
    <s v="Бетон кл. В10 W4 F1100 ГОСТ 26633-2015"/>
    <n v="0.65"/>
    <s v="м3"/>
    <m/>
    <n v="0.65"/>
    <x v="1"/>
    <m/>
    <m/>
    <n v="0.65"/>
  </r>
  <r>
    <x v="0"/>
    <m/>
    <m/>
    <m/>
    <s v="21034-3-151.6-КЖ2-09_5"/>
    <n v="5"/>
    <s v="21034-3-151.6-КЖ2-09"/>
    <s v="Схема расположения фундаментов этажерки и сепаратора этилена С-2902. Фундаменты монолитные Фом1, Фм1. Опалубка. Армирование. Инженерно-геологический разрез XXXIV-XXXIV План расположения геологических скважин"/>
    <n v="5"/>
    <d v="2023-07-27T00:00:00"/>
    <n v="9"/>
    <s v="Схема расположения фундаментов этажерки и сепаратора этилена С-2902. Фундаменты монолитные Фом1, Фм1. Опалубка. Армирование. Инженерно-геологический разрез XXXIV-XXXIV План расположения геологических скважин"/>
    <s v="Фм1"/>
    <n v="4"/>
    <s v="шт"/>
    <s v="Сборочные единицы"/>
    <m/>
    <m/>
    <m/>
    <s v="Болт 1.1.М20х600.09Г2С-6 ГОСТ 24379.1-2012"/>
    <n v="4"/>
    <s v="шт"/>
    <n v="1.81"/>
    <n v="28.96"/>
    <x v="0"/>
    <m/>
    <m/>
    <n v="4"/>
  </r>
  <r>
    <x v="1"/>
    <m/>
    <m/>
    <m/>
    <s v="21034-3-151.6-КЖ2-09_5"/>
    <n v="5"/>
    <s v="21034-3-151.6-КЖ2-09"/>
    <s v="Схема расположения фундаментов этажерки и сепаратора этилена С-2902. Фундаменты монолитные Фом1, Фм1. Опалубка. Армирование. Инженерно-геологический разрез XXXIV-XXXIV План расположения геологических скважин"/>
    <n v="5"/>
    <d v="2023-07-27T00:00:00"/>
    <n v="9"/>
    <s v="Схема расположения фундаментов этажерки и сепаратора этилена С-2902. Фундаменты монолитные Фом1, Фм1. Опалубка. Армирование. Инженерно-геологический разрез XXXIV-XXXIV План расположения геологических скважин"/>
    <s v="Фм1"/>
    <n v="4"/>
    <s v="шт"/>
    <s v="Детали"/>
    <m/>
    <m/>
    <m/>
    <s v="014 A500C ГОСТ 34028-2016 L=1830"/>
    <n v="8"/>
    <s v="шт"/>
    <n v="2.21"/>
    <n v="70.72"/>
    <x v="0"/>
    <m/>
    <m/>
    <n v="8"/>
  </r>
  <r>
    <x v="1"/>
    <m/>
    <m/>
    <m/>
    <s v="21034-3-151.6-КЖ2-09_5"/>
    <n v="5"/>
    <s v="21034-3-151.6-КЖ2-09"/>
    <s v="Схема расположения фундаментов этажерки и сепаратора этилена С-2902. Фундаменты монолитные Фом1, Фм1. Опалубка. Армирование. Инженерно-геологический разрез XXXIV-XXXIV План расположения геологических скважин"/>
    <n v="5"/>
    <d v="2023-07-27T00:00:00"/>
    <n v="9"/>
    <s v="Схема расположения фундаментов этажерки и сепаратора этилена С-2902. Фундаменты монолитные Фом1, Фм1. Опалубка. Армирование. Инженерно-геологический разрез XXXIV-XXXIV План расположения геологических скважин"/>
    <s v="Фм1"/>
    <n v="4"/>
    <s v="шт"/>
    <s v="Детали"/>
    <m/>
    <m/>
    <m/>
    <s v="06 A240 ГОСТ 34028-2016 L=2290"/>
    <n v="8"/>
    <s v="шт"/>
    <n v="0.51"/>
    <n v="16.32"/>
    <x v="0"/>
    <m/>
    <m/>
    <n v="8"/>
  </r>
  <r>
    <x v="1"/>
    <m/>
    <m/>
    <m/>
    <s v="21034-3-151.6-КЖ2-09_5"/>
    <n v="5"/>
    <s v="21034-3-151.6-КЖ2-09"/>
    <s v="Схема расположения фундаментов этажерки и сепаратора этилена С-2902. Фундаменты монолитные Фом1, Фм1. Опалубка. Армирование. Инженерно-геологический разрез XXXIV-XXXIV План расположения геологических скважин"/>
    <n v="5"/>
    <d v="2023-07-27T00:00:00"/>
    <n v="9"/>
    <s v="Схема расположения фундаментов этажерки и сепаратора этилена С-2902. Фундаменты монолитные Фом1, Фм1. Опалубка. Армирование. Инженерно-геологический разрез XXXIV-XXXIV План расположения геологических скважин"/>
    <s v="Фм1"/>
    <n v="4"/>
    <s v="шт"/>
    <s v="Детали"/>
    <m/>
    <m/>
    <m/>
    <s v="06 A240 ГОСТ 34028-2016 L=1690"/>
    <n v="8"/>
    <s v="шт"/>
    <n v="0.38"/>
    <n v="12.16"/>
    <x v="0"/>
    <m/>
    <m/>
    <n v="8"/>
  </r>
  <r>
    <x v="1"/>
    <m/>
    <m/>
    <m/>
    <s v="21034-3-151.6-КЖ2-09_5"/>
    <n v="5"/>
    <s v="21034-3-151.6-КЖ2-09"/>
    <s v="Схема расположения фундаментов этажерки и сепаратора этилена С-2902. Фундаменты монолитные Фом1, Фм1. Опалубка. Армирование. Инженерно-геологический разрез XXXIV-XXXIV План расположения геологических скважин"/>
    <n v="5"/>
    <d v="2023-07-27T00:00:00"/>
    <n v="9"/>
    <s v="Схема расположения фундаментов этажерки и сепаратора этилена С-2902. Фундаменты монолитные Фом1, Фм1. Опалубка. Армирование. Инженерно-геологический разрез XXXIV-XXXIV План расположения геологических скважин"/>
    <s v="Фм1"/>
    <n v="4"/>
    <s v="шт"/>
    <s v="Детали"/>
    <m/>
    <m/>
    <m/>
    <s v="010 A500C ГОСТ 34028-2016 L=1390"/>
    <n v="24"/>
    <s v="шт"/>
    <n v="0.86"/>
    <n v="82.56"/>
    <x v="0"/>
    <m/>
    <m/>
    <n v="24"/>
  </r>
  <r>
    <x v="1"/>
    <m/>
    <m/>
    <m/>
    <s v="21034-3-151.6-КЖ2-09_5"/>
    <n v="5"/>
    <s v="21034-3-151.6-КЖ2-09"/>
    <s v="Схема расположения фундаментов этажерки и сепаратора этилена С-2902. Фундаменты монолитные Фом1, Фм1. Опалубка. Армирование. Инженерно-геологический разрез XXXIV-XXXIV План расположения геологических скважин"/>
    <n v="5"/>
    <d v="2023-07-27T00:00:00"/>
    <n v="9"/>
    <s v="Схема расположения фундаментов этажерки и сепаратора этилена С-2902. Фундаменты монолитные Фом1, Фм1. Опалубка. Армирование. Инженерно-геологический разрез XXXIV-XXXIV План расположения геологических скважин"/>
    <s v="Фм1"/>
    <n v="4"/>
    <s v="шт"/>
    <s v="Детали"/>
    <m/>
    <m/>
    <m/>
    <s v="010 A240 ГОСТ 34028-2016 L=580"/>
    <n v="4"/>
    <s v="шт"/>
    <n v="0.59"/>
    <n v="9.44"/>
    <x v="0"/>
    <m/>
    <m/>
    <n v="4"/>
  </r>
  <r>
    <x v="2"/>
    <s v="151.6_С_КЖ2_2030"/>
    <m/>
    <m/>
    <s v="21034-3-151.6-КЖ2-09_5"/>
    <n v="5"/>
    <s v="21034-3-151.6-КЖ2-09"/>
    <s v="Схема расположения фундаментов этажерки и сепаратора этилена С-2902. Фундаменты монолитные Фом1, Фм1. Опалубка. Армирование. Инженерно-геологический разрез XXXIV-XXXIV План расположения геологических скважин"/>
    <n v="5"/>
    <d v="2023-07-27T00:00:00"/>
    <n v="9"/>
    <s v="Схема расположения фундаментов этажерки и сепаратора этилена С-2902. Фундаменты монолитные Фом1, Фм1. Опалубка. Армирование. Инженерно-геологический разрез XXXIV-XXXIV План расположения геологических скважин"/>
    <s v="Фм1"/>
    <n v="4"/>
    <s v="шт"/>
    <s v="Материалы"/>
    <m/>
    <m/>
    <m/>
    <s v="Бетон кл. В25 W6 F1200 ГОСТ 26633-2015"/>
    <n v="0.81"/>
    <s v="м3"/>
    <m/>
    <n v="3.24"/>
    <x v="1"/>
    <m/>
    <m/>
    <n v="0.81"/>
  </r>
  <r>
    <x v="2"/>
    <s v="151.6_С_КЖ2_2030"/>
    <m/>
    <m/>
    <s v="21034-3-151.6-КЖ2-09_5"/>
    <n v="5"/>
    <s v="21034-3-151.6-КЖ2-09"/>
    <s v="Схема расположения фундаментов этажерки и сепаратора этилена С-2902. Фундаменты монолитные Фом1, Фм1. Опалубка. Армирование. Инженерно-геологический разрез XXXIV-XXXIV План расположения геологических скважин"/>
    <n v="5"/>
    <d v="2023-07-27T00:00:00"/>
    <n v="9"/>
    <s v="Схема расположения фундаментов этажерки и сепаратора этилена С-2902. Фундаменты монолитные Фом1, Фм1. Опалубка. Армирование. Инженерно-геологический разрез XXXIV-XXXIV План расположения геологических скважин"/>
    <s v="Фм1"/>
    <n v="4"/>
    <s v="шт"/>
    <s v="Материалы"/>
    <m/>
    <m/>
    <m/>
    <s v="Бетон кл. В30 W6 F1200 ГОСТ 26633-2015"/>
    <n v="0.02"/>
    <s v="м3"/>
    <m/>
    <n v="0.08"/>
    <x v="1"/>
    <m/>
    <m/>
    <n v="0.02"/>
  </r>
  <r>
    <x v="2"/>
    <s v="151.6_С_КЖ2_2030"/>
    <m/>
    <m/>
    <s v="21034-3-151.6-КЖ2-09_5"/>
    <n v="5"/>
    <s v="21034-3-151.6-КЖ2-09"/>
    <s v="Схема расположения фундаментов этажерки и сепаратора этилена С-2902. Фундаменты монолитные Фом1, Фм1. Опалубка. Армирование. Инженерно-геологический разрез XXXIV-XXXIV План расположения геологических скважин"/>
    <n v="5"/>
    <d v="2023-07-27T00:00:00"/>
    <n v="9"/>
    <s v="Схема расположения фундаментов этажерки и сепаратора этилена С-2902. Фундаменты монолитные Фом1, Фм1. Опалубка. Армирование. Инженерно-геологический разрез XXXIV-XXXIV План расположения геологических скважин"/>
    <s v="Фм1"/>
    <n v="4"/>
    <s v="шт"/>
    <s v="Материалы"/>
    <m/>
    <m/>
    <m/>
    <s v="Бетон кл. В10 W4 F1100 ГОСТ 26633-2015"/>
    <n v="0.15"/>
    <s v="м3"/>
    <m/>
    <n v="0.6"/>
    <x v="1"/>
    <m/>
    <m/>
    <n v="0.15"/>
  </r>
  <r>
    <x v="0"/>
    <m/>
    <m/>
    <m/>
    <s v="21034-3-151.6-КЖ2-10_2"/>
    <n v="2"/>
    <s v="21034-3-151.6-КЖ2-10"/>
    <s v="Схема расположения фундамента Фм1. Фундамент Фм1."/>
    <n v="2"/>
    <d v="2023-06-30T00:00:00"/>
    <n v="10"/>
    <s v="Схема расположения фундамента Фм1. Фундамент Фм1."/>
    <s v="Фм1"/>
    <n v="4"/>
    <s v="шт"/>
    <s v="Сборочные единицы"/>
    <m/>
    <m/>
    <m/>
    <s v="Болт 1.1.М12х500 09Г2С ГОСТ 24379.1-2012"/>
    <n v="8"/>
    <s v="шт"/>
    <m/>
    <n v="8"/>
    <x v="2"/>
    <m/>
    <m/>
    <n v="8"/>
  </r>
  <r>
    <x v="1"/>
    <m/>
    <m/>
    <m/>
    <s v="21034-3-151.6-КЖ2-10_2"/>
    <n v="2"/>
    <s v="21034-3-151.6-КЖ2-10"/>
    <s v="Схема расположения фундамента Фм1. Фундамент Фм1."/>
    <n v="2"/>
    <d v="2023-06-30T00:00:00"/>
    <n v="10"/>
    <s v="Схема расположения фундамента Фм1. Фундамент Фм1."/>
    <s v="Фм1"/>
    <n v="4"/>
    <s v="шт"/>
    <s v="Детали"/>
    <m/>
    <m/>
    <m/>
    <s v="012 A500C ГОСТ 34028-2016 L=2570"/>
    <n v="8"/>
    <s v="шт"/>
    <n v="2.2799999999999998"/>
    <n v="72.959999999999994"/>
    <x v="0"/>
    <m/>
    <m/>
    <n v="8"/>
  </r>
  <r>
    <x v="1"/>
    <m/>
    <m/>
    <m/>
    <s v="21034-3-151.6-КЖ2-10_2"/>
    <n v="2"/>
    <s v="21034-3-151.6-КЖ2-10"/>
    <s v="Схема расположения фундамента Фм1. Фундамент Фм1."/>
    <n v="2"/>
    <d v="2023-06-30T00:00:00"/>
    <n v="10"/>
    <s v="Схема расположения фундамента Фм1. Фундамент Фм1."/>
    <s v="Фм1"/>
    <n v="4"/>
    <s v="шт"/>
    <s v="Детали"/>
    <m/>
    <m/>
    <m/>
    <s v="012 A500C ГОСТ 34028-2016 L=1870"/>
    <n v="16"/>
    <s v="шт"/>
    <n v="1.66"/>
    <n v="106.24"/>
    <x v="0"/>
    <m/>
    <m/>
    <n v="16"/>
  </r>
  <r>
    <x v="1"/>
    <m/>
    <m/>
    <m/>
    <s v="21034-3-151.6-КЖ2-10_2"/>
    <n v="2"/>
    <s v="21034-3-151.6-КЖ2-10"/>
    <s v="Схема расположения фундамента Фм1. Фундамент Фм1."/>
    <n v="2"/>
    <d v="2023-06-30T00:00:00"/>
    <n v="10"/>
    <s v="Схема расположения фундамента Фм1. Фундамент Фм1."/>
    <s v="Фм1"/>
    <n v="4"/>
    <s v="шт"/>
    <s v="Детали"/>
    <m/>
    <m/>
    <m/>
    <s v="012 A500C ГОСТ 34028-2016 L=965"/>
    <n v="8"/>
    <s v="шт"/>
    <n v="0.86"/>
    <n v="27.52"/>
    <x v="0"/>
    <m/>
    <m/>
    <n v="8"/>
  </r>
  <r>
    <x v="1"/>
    <m/>
    <m/>
    <m/>
    <s v="21034-3-151.6-КЖ2-10_2"/>
    <n v="2"/>
    <s v="21034-3-151.6-КЖ2-10"/>
    <s v="Схема расположения фундамента Фм1. Фундамент Фм1."/>
    <n v="2"/>
    <d v="2023-06-30T00:00:00"/>
    <n v="10"/>
    <s v="Схема расположения фундамента Фм1. Фундамент Фм1."/>
    <s v="Фм1"/>
    <n v="4"/>
    <s v="шт"/>
    <s v="Детали"/>
    <m/>
    <m/>
    <m/>
    <s v="012 A500C ГОСТ 34028-2016 L=1650"/>
    <n v="8"/>
    <s v="шт"/>
    <n v="1.47"/>
    <n v="47.04"/>
    <x v="0"/>
    <m/>
    <m/>
    <n v="8"/>
  </r>
  <r>
    <x v="2"/>
    <s v="151.6_С_КЖ2_2030"/>
    <m/>
    <m/>
    <s v="21034-3-151.6-КЖ2-10_2"/>
    <n v="2"/>
    <s v="21034-3-151.6-КЖ2-10"/>
    <s v="Схема расположения фундамента Фм1. Фундамент Фм1."/>
    <n v="2"/>
    <d v="2023-06-30T00:00:00"/>
    <n v="10"/>
    <s v="Схема расположения фундамента Фм1. Фундамент Фм1."/>
    <s v="Фм1"/>
    <n v="4"/>
    <s v="шт"/>
    <s v="Материалы"/>
    <m/>
    <m/>
    <m/>
    <s v="Бетон кл.В25 W6 F1200 ГОСТ 26633-2015"/>
    <n v="1.3"/>
    <s v="м3"/>
    <m/>
    <n v="5.2"/>
    <x v="1"/>
    <m/>
    <m/>
    <n v="1.3"/>
  </r>
  <r>
    <x v="4"/>
    <m/>
    <m/>
    <m/>
    <s v="21034-3-151.6-КЖ2-10_2"/>
    <n v="2"/>
    <s v="21034-3-151.6-КЖ2-10"/>
    <s v="Схема расположения фундамента Фм1. Фундамент Фм1."/>
    <n v="2"/>
    <d v="2023-06-30T00:00:00"/>
    <n v="10"/>
    <s v="Схема расположения фундамента Фм1. Фундамент Фм1."/>
    <s v="Фм1"/>
    <n v="4"/>
    <s v="шт"/>
    <s v="Материалы"/>
    <m/>
    <m/>
    <m/>
    <s v="Подливка из бетона кл.В30 W6 F1200 ГОСТ 26633-2015"/>
    <n v="0.02"/>
    <s v="м3"/>
    <m/>
    <n v="0.08"/>
    <x v="1"/>
    <m/>
    <m/>
    <n v="0.02"/>
  </r>
  <r>
    <x v="3"/>
    <s v="151.6_PND4240"/>
    <m/>
    <m/>
    <s v="21034-3-151.6-КЖ2-10_2"/>
    <n v="2"/>
    <s v="21034-3-151.6-КЖ2-10"/>
    <s v="Схема расположения фундамента Фм1. Фундамент Фм1."/>
    <n v="2"/>
    <d v="2023-06-30T00:00:00"/>
    <n v="10"/>
    <s v="Схема расположения фундамента Фм1. Фундамент Фм1."/>
    <s v="Фм1"/>
    <n v="4"/>
    <s v="шт"/>
    <s v="Материалы"/>
    <m/>
    <m/>
    <m/>
    <s v="Подготовка из бетона кл.В10 W4 F1 100 ГОСТ 26633-2015"/>
    <n v="0.2"/>
    <s v="м3"/>
    <m/>
    <n v="0.8"/>
    <x v="1"/>
    <m/>
    <m/>
    <n v="0.2"/>
  </r>
  <r>
    <x v="1"/>
    <m/>
    <m/>
    <m/>
    <s v="21034-3-151.6-КЖ2-11_8"/>
    <n v="8"/>
    <s v="21034-3-151.6-КЖ2-11"/>
    <s v="Схема расположения фундаментов под стойки площадки между осями 13-14/A-D. Фундамент Фм1"/>
    <n v="8"/>
    <d v="2023-09-29T00:00:00"/>
    <n v="11"/>
    <s v="Схема расположения фундаментов под стойки площадки между осями 13-14/A-D. Фундамент Фм1"/>
    <s v="Фм1"/>
    <n v="4"/>
    <s v="шт"/>
    <s v="Детали"/>
    <m/>
    <m/>
    <m/>
    <s v="012 А500 ГОСТ 34028-2016 L=600"/>
    <n v="8"/>
    <s v="шт"/>
    <n v="0.53"/>
    <n v="16.96"/>
    <x v="0"/>
    <m/>
    <m/>
    <n v="8"/>
  </r>
  <r>
    <x v="1"/>
    <m/>
    <m/>
    <m/>
    <s v="21034-3-151.6-КЖ2-11_8"/>
    <n v="8"/>
    <s v="21034-3-151.6-КЖ2-11"/>
    <s v="Схема расположения фундаментов под стойки площадки между осями 13-14/A-D. Фундамент Фм1"/>
    <n v="8"/>
    <d v="2023-09-29T00:00:00"/>
    <n v="11"/>
    <s v="Схема расположения фундаментов под стойки площадки между осями 13-14/A-D. Фундамент Фм1"/>
    <s v="Фм1"/>
    <n v="4"/>
    <s v="шт"/>
    <s v="Детали"/>
    <m/>
    <m/>
    <m/>
    <s v="06 А240 ГОСТ 34028-2016 L=1958"/>
    <n v="6"/>
    <s v="шт"/>
    <n v="0.44"/>
    <n v="10.56"/>
    <x v="0"/>
    <m/>
    <m/>
    <n v="6"/>
  </r>
  <r>
    <x v="1"/>
    <m/>
    <m/>
    <m/>
    <s v="21034-3-151.6-КЖ2-11_8"/>
    <n v="8"/>
    <s v="21034-3-151.6-КЖ2-11"/>
    <s v="Схема расположения фундаментов под стойки площадки между осями 13-14/A-D. Фундамент Фм1"/>
    <n v="8"/>
    <d v="2023-09-29T00:00:00"/>
    <n v="11"/>
    <s v="Схема расположения фундаментов под стойки площадки между осями 13-14/A-D. Фундамент Фм1"/>
    <s v="Фм1"/>
    <n v="4"/>
    <s v="шт"/>
    <s v="Детали"/>
    <m/>
    <m/>
    <m/>
    <s v="06 А240 ГОСТ 34028-2016 L=1474"/>
    <n v="3"/>
    <s v="шт"/>
    <n v="0.33"/>
    <n v="3.96"/>
    <x v="0"/>
    <m/>
    <m/>
    <n v="3"/>
  </r>
  <r>
    <x v="2"/>
    <s v="151.6_С_КЖ2_2030"/>
    <m/>
    <m/>
    <s v="21034-3-151.6-КЖ2-11_8"/>
    <n v="8"/>
    <s v="21034-3-151.6-КЖ2-11"/>
    <s v="Схема расположения фундаментов под стойки площадки между осями 13-14/A-D. Фундамент Фм1"/>
    <n v="8"/>
    <d v="2023-09-29T00:00:00"/>
    <n v="11"/>
    <s v="Схема расположения фундаментов под стойки площадки между осями 13-14/A-D. Фундамент Фм1"/>
    <s v="Фм1"/>
    <n v="4"/>
    <s v="шт"/>
    <s v="Материалы"/>
    <m/>
    <m/>
    <m/>
    <s v="Бетон кл. B30 W4 F175 на мелком заполнителе ГОСТ 26633-2015"/>
    <n v="0.03"/>
    <s v="м3"/>
    <m/>
    <n v="0.12"/>
    <x v="1"/>
    <m/>
    <m/>
    <n v="0.03"/>
  </r>
  <r>
    <x v="2"/>
    <s v="151.6_С_КЖ2_2030"/>
    <m/>
    <m/>
    <s v="21034-3-151.6-КЖ2-11_8"/>
    <n v="8"/>
    <s v="21034-3-151.6-КЖ2-11"/>
    <s v="Схема расположения фундаментов под стойки площадки между осями 13-14/A-D. Фундамент Фм1"/>
    <n v="8"/>
    <d v="2023-09-29T00:00:00"/>
    <n v="11"/>
    <s v="Схема расположения фундаментов под стойки площадки между осями 13-14/A-D. Фундамент Фм1"/>
    <s v="Фм1"/>
    <n v="4"/>
    <s v="шт"/>
    <s v="Материалы"/>
    <m/>
    <m/>
    <m/>
    <s v="Бетон кл. B25 W8 F175 ГОСТ 26633-2015"/>
    <n v="0.19"/>
    <s v="м3"/>
    <m/>
    <n v="0.76"/>
    <x v="1"/>
    <m/>
    <m/>
    <n v="0.19"/>
  </r>
  <r>
    <x v="2"/>
    <s v="151.6_С_КЖ2_2030"/>
    <m/>
    <m/>
    <s v="21034-3-151.6-КЖ2-11_8"/>
    <n v="8"/>
    <s v="21034-3-151.6-КЖ2-11"/>
    <s v="Схема расположения фундаментов под стойки площадки между осями 13-14/A-D. Фундамент Фм1"/>
    <n v="8"/>
    <d v="2023-09-29T00:00:00"/>
    <n v="11"/>
    <s v="Схема расположения фундаментов под стойки площадки между осями 13-14/A-D. Фундамент Фм1"/>
    <s v="Фм1"/>
    <n v="4"/>
    <s v="шт"/>
    <s v="Материалы"/>
    <m/>
    <m/>
    <m/>
    <s v="Бетон кл. B10 W8 F175 ГОСТ 26633-2015"/>
    <n v="0.06"/>
    <s v="м3"/>
    <m/>
    <n v="0.24"/>
    <x v="1"/>
    <m/>
    <m/>
    <n v="0.06"/>
  </r>
</pivotCacheRecords>
</file>

<file path=xl/pivotCache/pivotCacheRecords3.xml><?xml version="1.0" encoding="utf-8"?>
<pivotCacheRecords xmlns="http://schemas.openxmlformats.org/spreadsheetml/2006/main" xmlns:r="http://schemas.openxmlformats.org/officeDocument/2006/relationships" count="1344">
  <r>
    <x v="0"/>
    <m/>
    <s v="1. Приборы и средства автоматизации"/>
    <m/>
    <m/>
    <m/>
    <m/>
    <m/>
    <m/>
    <m/>
  </r>
  <r>
    <x v="0"/>
    <m/>
    <s v="1.1. Температура"/>
    <m/>
    <m/>
    <m/>
    <m/>
    <m/>
    <m/>
    <m/>
  </r>
  <r>
    <x v="0"/>
    <m/>
    <s v="TIRCA 2902-14"/>
    <m/>
    <m/>
    <m/>
    <m/>
    <m/>
    <m/>
    <m/>
  </r>
  <r>
    <x v="0"/>
    <m/>
    <s v="Этилен на выходе из теплообменника поз. Е-2902"/>
    <m/>
    <m/>
    <m/>
    <m/>
    <m/>
    <m/>
    <m/>
  </r>
  <r>
    <x v="0"/>
    <m/>
    <m/>
    <m/>
    <m/>
    <m/>
    <m/>
    <m/>
    <m/>
    <m/>
  </r>
  <r>
    <x v="0"/>
    <m/>
    <s v="+ 30…+ 54,1°С, расчетная + 130 °С"/>
    <m/>
    <m/>
    <m/>
    <m/>
    <m/>
    <m/>
    <m/>
  </r>
  <r>
    <x v="0"/>
    <m/>
    <s v="3,0…3,4 МПа, расчетное 3,834 МПа"/>
    <m/>
    <m/>
    <m/>
    <m/>
    <m/>
    <m/>
    <m/>
  </r>
  <r>
    <x v="0"/>
    <m/>
    <s v="трубопровод 325х8 (DN300)/ст. 09Г2С"/>
    <m/>
    <m/>
    <m/>
    <m/>
    <m/>
    <m/>
    <m/>
  </r>
  <r>
    <x v="0"/>
    <m/>
    <m/>
    <m/>
    <m/>
    <m/>
    <m/>
    <m/>
    <m/>
    <m/>
  </r>
  <r>
    <x v="0"/>
    <m/>
    <s v="клапан: «НО»"/>
    <m/>
    <m/>
    <m/>
    <m/>
    <m/>
    <m/>
    <m/>
  </r>
  <r>
    <x v="0"/>
    <m/>
    <s v="среда: охлаждающая вода (оборотная)"/>
    <m/>
    <m/>
    <m/>
    <m/>
    <m/>
    <m/>
    <m/>
  </r>
  <r>
    <x v="0"/>
    <m/>
    <s v="+ 30 …+ 40 °С"/>
    <m/>
    <m/>
    <m/>
    <m/>
    <m/>
    <m/>
    <m/>
  </r>
  <r>
    <x v="0"/>
    <m/>
    <s v="0,15…0,62 МПа"/>
    <m/>
    <m/>
    <m/>
    <m/>
    <m/>
    <m/>
    <m/>
  </r>
  <r>
    <x v="0"/>
    <m/>
    <s v="трубопровод 219х6 (DN200)/ст. 09Г2С"/>
    <m/>
    <m/>
    <m/>
    <m/>
    <m/>
    <m/>
    <m/>
  </r>
  <r>
    <x v="0"/>
    <m/>
    <m/>
    <m/>
    <m/>
    <m/>
    <m/>
    <m/>
    <m/>
    <m/>
  </r>
  <r>
    <x v="1"/>
    <s v="ТТ"/>
    <s v="Преобразователь термоэлектрический с выносным "/>
    <s v="21034-3-151.6-АТХ.ОЛ1-1"/>
    <m/>
    <m/>
    <s v="шт"/>
    <n v="1"/>
    <m/>
    <m/>
  </r>
  <r>
    <x v="0"/>
    <s v="2902-14"/>
    <s v="термопреобразователем, НСХ: ТХА(К)"/>
    <m/>
    <m/>
    <m/>
    <m/>
    <m/>
    <m/>
    <m/>
  </r>
  <r>
    <x v="0"/>
    <m/>
    <s v="Выходной сигнал: 4…20 мА + HART"/>
    <m/>
    <m/>
    <m/>
    <m/>
    <m/>
    <m/>
    <m/>
  </r>
  <r>
    <x v="0"/>
    <m/>
    <s v="Диапазон измерения: минус 50 ºС до + 150 ºС"/>
    <m/>
    <m/>
    <m/>
    <m/>
    <m/>
    <m/>
    <m/>
  </r>
  <r>
    <x v="0"/>
    <m/>
    <s v="Количество спаев: 1"/>
    <m/>
    <m/>
    <m/>
    <m/>
    <m/>
    <m/>
    <m/>
  </r>
  <r>
    <x v="0"/>
    <m/>
    <s v="Присоединение к процессу: М20х1,5"/>
    <m/>
    <m/>
    <m/>
    <m/>
    <m/>
    <m/>
    <m/>
  </r>
  <r>
    <x v="0"/>
    <m/>
    <s v="Длина монтажной части: L= 400 мм"/>
    <m/>
    <m/>
    <m/>
    <m/>
    <m/>
    <m/>
    <m/>
  </r>
  <r>
    <x v="0"/>
    <m/>
    <s v="Диаметр монтажной части:10 мм"/>
    <m/>
    <m/>
    <m/>
    <m/>
    <m/>
    <m/>
    <m/>
  </r>
  <r>
    <x v="0"/>
    <m/>
    <s v="Вид взрывозащиты: Exia"/>
    <m/>
    <m/>
    <m/>
    <m/>
    <m/>
    <m/>
    <m/>
  </r>
  <r>
    <x v="0"/>
    <m/>
    <s v="Степень защиты корпуса: IP65"/>
    <m/>
    <m/>
    <m/>
    <m/>
    <m/>
    <m/>
    <m/>
  </r>
  <r>
    <x v="0"/>
    <m/>
    <m/>
    <m/>
    <m/>
    <m/>
    <m/>
    <m/>
    <m/>
    <m/>
  </r>
  <r>
    <x v="0"/>
    <m/>
    <s v="В комплекте:"/>
    <m/>
    <m/>
    <m/>
    <m/>
    <m/>
    <m/>
    <m/>
  </r>
  <r>
    <x v="0"/>
    <m/>
    <s v="1) Защитная гильза"/>
    <m/>
    <m/>
    <m/>
    <s v="шт."/>
    <n v="1"/>
    <m/>
    <m/>
  </r>
  <r>
    <x v="0"/>
    <m/>
    <s v="присоединение к термопреобразователю: М20х1,5"/>
    <m/>
    <m/>
    <m/>
    <m/>
    <m/>
    <m/>
    <m/>
  </r>
  <r>
    <x v="0"/>
    <m/>
    <s v="присоединение к процессу: фланец DN 50, PN 40 исп. Е (выступ) "/>
    <m/>
    <m/>
    <m/>
    <m/>
    <m/>
    <m/>
    <m/>
  </r>
  <r>
    <x v="0"/>
    <m/>
    <s v="по ГОСТ 33259-2015"/>
    <m/>
    <m/>
    <m/>
    <m/>
    <m/>
    <m/>
    <m/>
  </r>
  <r>
    <x v="0"/>
    <m/>
    <m/>
    <m/>
    <m/>
    <m/>
    <m/>
    <m/>
    <m/>
    <m/>
  </r>
  <r>
    <x v="0"/>
    <s v="TW "/>
    <s v="* Штуцер с фланцем DN50, PN40, исп. F (впадина) по "/>
    <m/>
    <m/>
    <m/>
    <s v="шт."/>
    <n v="1"/>
    <m/>
    <m/>
  </r>
  <r>
    <x v="0"/>
    <s v="2902-14"/>
    <s v="ГОСТ 33259-2015, общей длиной H=150 мм"/>
    <m/>
    <m/>
    <m/>
    <m/>
    <m/>
    <m/>
    <m/>
  </r>
  <r>
    <x v="0"/>
    <m/>
    <m/>
    <m/>
    <m/>
    <m/>
    <m/>
    <m/>
    <m/>
    <m/>
  </r>
  <r>
    <x v="0"/>
    <m/>
    <m/>
    <m/>
    <m/>
    <m/>
    <m/>
    <m/>
    <m/>
    <m/>
  </r>
  <r>
    <x v="2"/>
    <s v="ТV"/>
    <s v="Клапан регулирующий с пневматическим мембранным "/>
    <s v="21034-3-151.6-АТХ.ОЛ6-4"/>
    <m/>
    <m/>
    <s v="шт."/>
    <n v="1"/>
    <m/>
    <m/>
  </r>
  <r>
    <x v="0"/>
    <s v="2902-14"/>
    <s v="исполнительным механизмом"/>
    <m/>
    <m/>
    <m/>
    <m/>
    <m/>
    <m/>
    <m/>
  </r>
  <r>
    <x v="0"/>
    <m/>
    <s v="Материал корпуса: Угл. сталь"/>
    <m/>
    <m/>
    <m/>
    <m/>
    <m/>
    <m/>
    <m/>
  </r>
  <r>
    <x v="0"/>
    <m/>
    <s v="Давление питания: 0,35…0,65 МПа"/>
    <m/>
    <m/>
    <m/>
    <m/>
    <m/>
    <m/>
    <m/>
  </r>
  <r>
    <x v="0"/>
    <m/>
    <s v="Присоединение к трубопроводу: фланцевое (уплотн. поверхн. E - F"/>
    <m/>
    <m/>
    <m/>
    <m/>
    <m/>
    <m/>
    <m/>
  </r>
  <r>
    <x v="0"/>
    <m/>
    <s v="«выступ - впадина» по ГОСТ 33259-2015)"/>
    <m/>
    <m/>
    <m/>
    <m/>
    <m/>
    <m/>
    <m/>
  </r>
  <r>
    <x v="0"/>
    <m/>
    <m/>
    <m/>
    <m/>
    <m/>
    <m/>
    <m/>
    <m/>
    <m/>
  </r>
  <r>
    <x v="0"/>
    <s v="ТY"/>
    <s v="В комплекте:"/>
    <m/>
    <m/>
    <m/>
    <m/>
    <m/>
    <m/>
    <m/>
  </r>
  <r>
    <x v="1"/>
    <s v="2902-14"/>
    <s v="Электропневмопозиционер"/>
    <m/>
    <m/>
    <m/>
    <s v="шт."/>
    <n v="1"/>
    <m/>
    <m/>
  </r>
  <r>
    <x v="0"/>
    <m/>
    <s v="Входной сигнал 4…20 мА+HART"/>
    <m/>
    <m/>
    <m/>
    <m/>
    <m/>
    <m/>
    <m/>
  </r>
  <r>
    <x v="0"/>
    <m/>
    <s v="Вид взрывозащиты Exia"/>
    <m/>
    <m/>
    <m/>
    <m/>
    <m/>
    <m/>
    <m/>
  </r>
  <r>
    <x v="0"/>
    <m/>
    <s v="Фильтр-регулятор воздуха со встроенным "/>
    <m/>
    <m/>
    <m/>
    <m/>
    <m/>
    <m/>
    <m/>
  </r>
  <r>
    <x v="0"/>
    <m/>
    <s v="манометром, с разъемным ниппелем под приварку из стали "/>
    <m/>
    <m/>
    <m/>
    <m/>
    <m/>
    <m/>
    <m/>
  </r>
  <r>
    <x v="0"/>
    <m/>
    <s v="12Х18Н10Т под трубку 8х1"/>
    <m/>
    <m/>
    <m/>
    <m/>
    <m/>
    <m/>
    <m/>
  </r>
  <r>
    <x v="0"/>
    <m/>
    <m/>
    <m/>
    <m/>
    <m/>
    <m/>
    <m/>
    <m/>
    <m/>
  </r>
  <r>
    <x v="0"/>
    <s v="TVE"/>
    <s v="*Отборное устройство в составе:"/>
    <m/>
    <m/>
    <m/>
    <m/>
    <m/>
    <m/>
    <m/>
  </r>
  <r>
    <x v="0"/>
    <s v="2902-14"/>
    <s v="Штуцер под приварку с наружной резьбой R1/2&quot;, сталь 09ГС2"/>
    <s v="Ш-R1/2&quot;"/>
    <m/>
    <m/>
    <s v="шт"/>
    <n v="1"/>
    <m/>
    <m/>
  </r>
  <r>
    <x v="3"/>
    <m/>
    <s v="Кран шаровой DN15, PN40, ст. 09Г2С, присоединительная резьба "/>
    <s v="КШ.М.015.040-02-R1/2&quot;"/>
    <m/>
    <m/>
    <s v="шт"/>
    <n v="1"/>
    <m/>
    <m/>
  </r>
  <r>
    <x v="0"/>
    <m/>
    <m/>
    <m/>
    <m/>
    <m/>
    <m/>
    <m/>
    <m/>
    <m/>
  </r>
  <r>
    <x v="0"/>
    <m/>
    <s v="TIRSA 2902-8"/>
    <m/>
    <m/>
    <m/>
    <m/>
    <m/>
    <m/>
    <m/>
  </r>
  <r>
    <x v="0"/>
    <m/>
    <s v="Этилен на выходе из теплообменника поз. Е-2902"/>
    <m/>
    <m/>
    <m/>
    <m/>
    <m/>
    <m/>
    <m/>
  </r>
  <r>
    <x v="0"/>
    <m/>
    <m/>
    <m/>
    <m/>
    <m/>
    <m/>
    <m/>
    <m/>
    <m/>
  </r>
  <r>
    <x v="0"/>
    <m/>
    <s v="+ 40…+ 54,1 °С, расчетная + 130 °С"/>
    <m/>
    <m/>
    <m/>
    <m/>
    <m/>
    <m/>
    <m/>
  </r>
  <r>
    <x v="0"/>
    <m/>
    <s v="3,0…3,4 МПа, расчетное 3,834 МПа"/>
    <m/>
    <m/>
    <m/>
    <m/>
    <m/>
    <m/>
    <m/>
  </r>
  <r>
    <x v="0"/>
    <m/>
    <s v="трубопровод 325х8 (DN300)/ст. 09Г2С"/>
    <m/>
    <m/>
    <m/>
    <m/>
    <m/>
    <m/>
    <m/>
  </r>
  <r>
    <x v="0"/>
    <m/>
    <m/>
    <m/>
    <m/>
    <m/>
    <m/>
    <m/>
    <m/>
    <m/>
  </r>
  <r>
    <x v="1"/>
    <s v="ТТ "/>
    <s v="Преобразователь термоэлектрический с выносным "/>
    <s v="21034-3-151.6-АТХ.ОЛ1-2"/>
    <m/>
    <m/>
    <s v="шт"/>
    <n v="1"/>
    <m/>
    <m/>
  </r>
  <r>
    <x v="0"/>
    <s v="2902-8"/>
    <s v="термопреобразователем, НСХ: ТХА(К)"/>
    <m/>
    <m/>
    <m/>
    <m/>
    <m/>
    <m/>
    <m/>
  </r>
  <r>
    <x v="0"/>
    <m/>
    <s v="Выходной сигнал: 4…20 мА + HART"/>
    <m/>
    <m/>
    <m/>
    <m/>
    <m/>
    <m/>
    <m/>
  </r>
  <r>
    <x v="0"/>
    <m/>
    <s v="Диапазон измерения: минус 50 … + 150 °С"/>
    <m/>
    <m/>
    <m/>
    <m/>
    <m/>
    <m/>
    <m/>
  </r>
  <r>
    <x v="0"/>
    <m/>
    <s v="Присоединение к процессу: М20х1,5"/>
    <m/>
    <m/>
    <m/>
    <m/>
    <m/>
    <m/>
    <m/>
  </r>
  <r>
    <x v="0"/>
    <m/>
    <s v="Количество спаев: 1"/>
    <m/>
    <m/>
    <m/>
    <m/>
    <m/>
    <m/>
    <m/>
  </r>
  <r>
    <x v="0"/>
    <m/>
    <s v="Длина монтажной части: L= 400 мм"/>
    <m/>
    <m/>
    <m/>
    <m/>
    <m/>
    <m/>
    <m/>
  </r>
  <r>
    <x v="0"/>
    <m/>
    <s v="Диаметр монтажной части: D = 10 мм"/>
    <m/>
    <m/>
    <m/>
    <m/>
    <m/>
    <m/>
    <m/>
  </r>
  <r>
    <x v="0"/>
    <m/>
    <s v="Вид взрывозащиты: Exia"/>
    <m/>
    <m/>
    <m/>
    <m/>
    <m/>
    <m/>
    <m/>
  </r>
  <r>
    <x v="0"/>
    <m/>
    <s v="Степень защиты корпуса: IP65"/>
    <m/>
    <m/>
    <m/>
    <m/>
    <m/>
    <m/>
    <m/>
  </r>
  <r>
    <x v="0"/>
    <m/>
    <m/>
    <m/>
    <m/>
    <m/>
    <m/>
    <m/>
    <m/>
    <m/>
  </r>
  <r>
    <x v="0"/>
    <m/>
    <s v="В комплекте:"/>
    <m/>
    <m/>
    <m/>
    <m/>
    <m/>
    <m/>
    <m/>
  </r>
  <r>
    <x v="0"/>
    <m/>
    <s v="1) Защитная гильза"/>
    <m/>
    <m/>
    <m/>
    <s v="шт."/>
    <n v="1"/>
    <m/>
    <m/>
  </r>
  <r>
    <x v="0"/>
    <m/>
    <s v="присоединение к термопреобразователю: М20х1,5"/>
    <m/>
    <m/>
    <m/>
    <m/>
    <m/>
    <m/>
    <m/>
  </r>
  <r>
    <x v="0"/>
    <m/>
    <s v="присоединение к процессу: фланец DN 50, PN 40, исп. E (выступ) по "/>
    <m/>
    <m/>
    <m/>
    <m/>
    <m/>
    <m/>
    <m/>
  </r>
  <r>
    <x v="0"/>
    <m/>
    <s v="ГОСТ 33259-2015"/>
    <m/>
    <m/>
    <m/>
    <m/>
    <m/>
    <m/>
    <m/>
  </r>
  <r>
    <x v="0"/>
    <m/>
    <m/>
    <m/>
    <m/>
    <m/>
    <m/>
    <m/>
    <m/>
    <m/>
  </r>
  <r>
    <x v="0"/>
    <s v="TW"/>
    <s v="* Штуцер с фланцем DN50, PN40, исп. F (впадина) по "/>
    <m/>
    <m/>
    <m/>
    <s v="шт."/>
    <n v="1"/>
    <m/>
    <m/>
  </r>
  <r>
    <x v="0"/>
    <s v="2902-8"/>
    <s v="ГОСТ 33259-2015, общей длиной H=150 мм"/>
    <m/>
    <m/>
    <m/>
    <m/>
    <m/>
    <m/>
    <m/>
  </r>
  <r>
    <x v="0"/>
    <m/>
    <m/>
    <m/>
    <m/>
    <m/>
    <m/>
    <m/>
    <m/>
    <m/>
  </r>
  <r>
    <x v="0"/>
    <m/>
    <s v="TIRCA 2905-14"/>
    <m/>
    <m/>
    <m/>
    <m/>
    <m/>
    <m/>
    <m/>
  </r>
  <r>
    <x v="0"/>
    <m/>
    <s v="Этилен на выходе из теплообменника поз. Е-2905"/>
    <m/>
    <m/>
    <m/>
    <m/>
    <m/>
    <m/>
    <m/>
  </r>
  <r>
    <x v="0"/>
    <m/>
    <m/>
    <m/>
    <m/>
    <m/>
    <m/>
    <m/>
    <m/>
    <m/>
  </r>
  <r>
    <x v="0"/>
    <m/>
    <s v="+ 30…+ 54,1°С, расчетная + 130 °С"/>
    <m/>
    <m/>
    <m/>
    <m/>
    <m/>
    <m/>
    <m/>
  </r>
  <r>
    <x v="0"/>
    <m/>
    <s v="3,0…3,4 МПа, расчетное 3,834 МПа"/>
    <m/>
    <m/>
    <m/>
    <m/>
    <m/>
    <m/>
    <m/>
  </r>
  <r>
    <x v="0"/>
    <m/>
    <s v="трубопровод 325х8 (DN300)/ст. 09Г2С"/>
    <m/>
    <m/>
    <m/>
    <m/>
    <m/>
    <m/>
    <m/>
  </r>
  <r>
    <x v="0"/>
    <m/>
    <m/>
    <m/>
    <m/>
    <m/>
    <m/>
    <m/>
    <m/>
    <m/>
  </r>
  <r>
    <x v="0"/>
    <m/>
    <s v="клапан: «НО»"/>
    <m/>
    <m/>
    <m/>
    <m/>
    <m/>
    <m/>
    <m/>
  </r>
  <r>
    <x v="0"/>
    <m/>
    <s v="среда: охлаждающая вода (оборотная)"/>
    <m/>
    <m/>
    <m/>
    <m/>
    <m/>
    <m/>
    <m/>
  </r>
  <r>
    <x v="0"/>
    <m/>
    <s v="+ 30 …+ 40 °С"/>
    <m/>
    <m/>
    <m/>
    <m/>
    <m/>
    <m/>
    <m/>
  </r>
  <r>
    <x v="0"/>
    <m/>
    <s v="0,15…0,62 МПа"/>
    <m/>
    <m/>
    <m/>
    <m/>
    <m/>
    <m/>
    <m/>
  </r>
  <r>
    <x v="0"/>
    <m/>
    <s v="трубопровод 219х6 (DN200)/ст. 09Г2С"/>
    <m/>
    <m/>
    <m/>
    <m/>
    <m/>
    <m/>
    <m/>
  </r>
  <r>
    <x v="0"/>
    <m/>
    <m/>
    <m/>
    <m/>
    <m/>
    <m/>
    <m/>
    <m/>
    <m/>
  </r>
  <r>
    <x v="1"/>
    <s v="ТТ"/>
    <s v="Преобразователь термоэлектрический с выносным "/>
    <s v="21034-3-151.6-АТХ.ОЛ1-3"/>
    <m/>
    <m/>
    <s v="шт"/>
    <n v="1"/>
    <m/>
    <m/>
  </r>
  <r>
    <x v="0"/>
    <s v="2905-14"/>
    <s v="термопреобразователем, НСХ: ТХА(К)"/>
    <m/>
    <m/>
    <m/>
    <m/>
    <m/>
    <m/>
    <m/>
  </r>
  <r>
    <x v="0"/>
    <m/>
    <s v="Выходной сигнал: 4…20 мА + HART"/>
    <m/>
    <m/>
    <m/>
    <m/>
    <m/>
    <m/>
    <m/>
  </r>
  <r>
    <x v="0"/>
    <m/>
    <s v="Диапазон измерения: минус 50 … + 150 °С"/>
    <m/>
    <m/>
    <m/>
    <m/>
    <m/>
    <m/>
    <m/>
  </r>
  <r>
    <x v="0"/>
    <m/>
    <s v="Присоединение к процессу: М20х1,5"/>
    <m/>
    <m/>
    <m/>
    <m/>
    <m/>
    <m/>
    <m/>
  </r>
  <r>
    <x v="0"/>
    <m/>
    <s v="Количество спаев: 1"/>
    <m/>
    <m/>
    <m/>
    <m/>
    <m/>
    <m/>
    <m/>
  </r>
  <r>
    <x v="0"/>
    <m/>
    <s v="Длина монтажной части: L= 400 мм"/>
    <m/>
    <m/>
    <m/>
    <m/>
    <m/>
    <m/>
    <m/>
  </r>
  <r>
    <x v="0"/>
    <m/>
    <s v="Диаметр монтажной части: D = 10 мм"/>
    <m/>
    <m/>
    <m/>
    <m/>
    <m/>
    <m/>
    <m/>
  </r>
  <r>
    <x v="0"/>
    <m/>
    <s v="Вид взрывозащиты: Exia"/>
    <m/>
    <m/>
    <m/>
    <m/>
    <m/>
    <m/>
    <m/>
  </r>
  <r>
    <x v="0"/>
    <m/>
    <s v="Cтепень защиты корпуса: IP65"/>
    <m/>
    <m/>
    <m/>
    <m/>
    <m/>
    <m/>
    <m/>
  </r>
  <r>
    <x v="0"/>
    <m/>
    <m/>
    <m/>
    <m/>
    <m/>
    <m/>
    <m/>
    <m/>
    <m/>
  </r>
  <r>
    <x v="0"/>
    <m/>
    <s v="В комплекте:"/>
    <m/>
    <m/>
    <m/>
    <m/>
    <m/>
    <m/>
    <m/>
  </r>
  <r>
    <x v="0"/>
    <m/>
    <s v="1) Защитная гильза"/>
    <m/>
    <m/>
    <m/>
    <s v="шт."/>
    <n v="1"/>
    <m/>
    <m/>
  </r>
  <r>
    <x v="0"/>
    <m/>
    <s v="присоединение к термопреобразователю: М20х1,5"/>
    <m/>
    <m/>
    <m/>
    <m/>
    <m/>
    <m/>
    <m/>
  </r>
  <r>
    <x v="0"/>
    <m/>
    <s v="присоединение к процессу: фланец DN 50, PN 40, исп. E (выступ)"/>
    <m/>
    <m/>
    <m/>
    <m/>
    <m/>
    <m/>
    <m/>
  </r>
  <r>
    <x v="0"/>
    <m/>
    <s v="по ГОСТ 33259-2015"/>
    <m/>
    <m/>
    <m/>
    <m/>
    <m/>
    <m/>
    <m/>
  </r>
  <r>
    <x v="0"/>
    <m/>
    <m/>
    <m/>
    <m/>
    <m/>
    <m/>
    <m/>
    <m/>
    <m/>
  </r>
  <r>
    <x v="0"/>
    <s v="TW"/>
    <s v="* Штуцер с фланцем DN50, PN40, исп. F (впадина) по "/>
    <m/>
    <m/>
    <m/>
    <s v="шт."/>
    <n v="1"/>
    <m/>
    <m/>
  </r>
  <r>
    <x v="0"/>
    <s v="2905-14"/>
    <s v="ГОСТ 33259-2015, общей длиной H=150 мм"/>
    <m/>
    <m/>
    <m/>
    <m/>
    <m/>
    <m/>
    <m/>
  </r>
  <r>
    <x v="0"/>
    <m/>
    <m/>
    <m/>
    <m/>
    <m/>
    <m/>
    <m/>
    <m/>
    <m/>
  </r>
  <r>
    <x v="2"/>
    <s v="ТV"/>
    <s v="Клапан регулирующий с пневматическим мембранным "/>
    <s v="21034-3-151.6-АТХ.ОЛ6-3"/>
    <m/>
    <m/>
    <s v="шт"/>
    <n v="1"/>
    <m/>
    <m/>
  </r>
  <r>
    <x v="0"/>
    <s v="2905-14"/>
    <s v="исполнительным механизмом"/>
    <m/>
    <m/>
    <m/>
    <m/>
    <m/>
    <m/>
    <m/>
  </r>
  <r>
    <x v="0"/>
    <m/>
    <s v="Материал корпуса: Угл. сталь"/>
    <m/>
    <m/>
    <m/>
    <m/>
    <m/>
    <m/>
    <m/>
  </r>
  <r>
    <x v="0"/>
    <m/>
    <s v="Давление питания: 0,35…0,65 МПа"/>
    <m/>
    <m/>
    <m/>
    <m/>
    <m/>
    <m/>
    <m/>
  </r>
  <r>
    <x v="0"/>
    <m/>
    <s v="Присоединение к трубопроводу: фланцевое (уплотн. поверхн. E - F"/>
    <m/>
    <m/>
    <m/>
    <m/>
    <m/>
    <m/>
    <m/>
  </r>
  <r>
    <x v="0"/>
    <m/>
    <s v="«выступ - впадина» по ГОСТ 33259-2015)"/>
    <m/>
    <m/>
    <m/>
    <m/>
    <m/>
    <m/>
    <m/>
  </r>
  <r>
    <x v="0"/>
    <m/>
    <m/>
    <m/>
    <m/>
    <m/>
    <m/>
    <m/>
    <m/>
    <m/>
  </r>
  <r>
    <x v="0"/>
    <s v="ТY"/>
    <s v="В комплекте:"/>
    <m/>
    <m/>
    <m/>
    <m/>
    <m/>
    <m/>
    <m/>
  </r>
  <r>
    <x v="1"/>
    <s v="2905-14"/>
    <s v="Электропневмопозиционер"/>
    <m/>
    <m/>
    <m/>
    <s v="шт"/>
    <n v="1"/>
    <m/>
    <m/>
  </r>
  <r>
    <x v="0"/>
    <m/>
    <s v="Входной сигнал 4…20 мА+HART"/>
    <m/>
    <m/>
    <m/>
    <m/>
    <m/>
    <m/>
    <m/>
  </r>
  <r>
    <x v="0"/>
    <m/>
    <s v="Вид взрывозащиты Exia"/>
    <m/>
    <m/>
    <m/>
    <m/>
    <m/>
    <m/>
    <m/>
  </r>
  <r>
    <x v="0"/>
    <m/>
    <s v="Фильтр-регулятор воздуха со встроенным "/>
    <m/>
    <m/>
    <m/>
    <m/>
    <m/>
    <m/>
    <m/>
  </r>
  <r>
    <x v="0"/>
    <m/>
    <s v="манометром, с разъемным ниппелем под приварку из стали "/>
    <m/>
    <m/>
    <m/>
    <m/>
    <m/>
    <m/>
    <m/>
  </r>
  <r>
    <x v="0"/>
    <m/>
    <s v="12Х18Н10Т под трубку 8х1"/>
    <m/>
    <m/>
    <m/>
    <m/>
    <m/>
    <m/>
    <m/>
  </r>
  <r>
    <x v="0"/>
    <m/>
    <m/>
    <m/>
    <m/>
    <m/>
    <m/>
    <m/>
    <m/>
    <m/>
  </r>
  <r>
    <x v="0"/>
    <s v="TVE"/>
    <s v="*Отборное устройство в составе:"/>
    <m/>
    <m/>
    <m/>
    <m/>
    <m/>
    <m/>
    <m/>
  </r>
  <r>
    <x v="0"/>
    <s v="2905-14"/>
    <s v="Штуцер под приварку с наружной резьбой R1/2&quot;, сталь 09ГС2"/>
    <s v="Ш-R1/2&quot;"/>
    <m/>
    <m/>
    <s v="шт"/>
    <n v="1"/>
    <m/>
    <m/>
  </r>
  <r>
    <x v="3"/>
    <m/>
    <s v="Кран шаровой DN15, PN40, ст. 09Г2С, присоединительная резьба "/>
    <s v="КШ.М.015.040-02-R1/2&quot;"/>
    <m/>
    <m/>
    <s v="шт"/>
    <n v="1"/>
    <m/>
    <m/>
  </r>
  <r>
    <x v="0"/>
    <m/>
    <m/>
    <m/>
    <m/>
    <m/>
    <m/>
    <m/>
    <m/>
    <m/>
  </r>
  <r>
    <x v="0"/>
    <m/>
    <s v="TIRSA 2905-8"/>
    <m/>
    <m/>
    <m/>
    <m/>
    <m/>
    <m/>
    <m/>
  </r>
  <r>
    <x v="0"/>
    <m/>
    <s v="Этилен на выходе из теплообменника поз. Е-2905"/>
    <m/>
    <m/>
    <m/>
    <m/>
    <m/>
    <m/>
    <m/>
  </r>
  <r>
    <x v="0"/>
    <m/>
    <m/>
    <m/>
    <m/>
    <m/>
    <m/>
    <m/>
    <m/>
    <m/>
  </r>
  <r>
    <x v="0"/>
    <m/>
    <s v="+ 30…+ 54,1°С, расчетная + 130 °С"/>
    <m/>
    <m/>
    <m/>
    <m/>
    <m/>
    <m/>
    <m/>
  </r>
  <r>
    <x v="0"/>
    <m/>
    <s v="3,0…3,4 МПа, расчетное 3,834 МПа"/>
    <m/>
    <m/>
    <m/>
    <m/>
    <m/>
    <m/>
    <m/>
  </r>
  <r>
    <x v="0"/>
    <m/>
    <s v="трубопровод 325х8 (DN300)/ст. 09Г2С"/>
    <m/>
    <m/>
    <m/>
    <m/>
    <m/>
    <m/>
    <m/>
  </r>
  <r>
    <x v="0"/>
    <m/>
    <m/>
    <m/>
    <m/>
    <m/>
    <m/>
    <m/>
    <m/>
    <m/>
  </r>
  <r>
    <x v="1"/>
    <s v="ТТ"/>
    <s v="Преобразователь термоэлектрический с выносным "/>
    <s v="21034-3-151.6-АТХ.ОЛ1-4"/>
    <m/>
    <m/>
    <s v="шт"/>
    <n v="1"/>
    <m/>
    <m/>
  </r>
  <r>
    <x v="0"/>
    <s v="2905-8"/>
    <s v="термопреобразователем, НСХ: ТХА(К)"/>
    <m/>
    <m/>
    <m/>
    <m/>
    <m/>
    <m/>
    <m/>
  </r>
  <r>
    <x v="0"/>
    <m/>
    <s v="Выходной сигнал: 4…20 мА + HART"/>
    <m/>
    <m/>
    <m/>
    <m/>
    <m/>
    <m/>
    <m/>
  </r>
  <r>
    <x v="0"/>
    <m/>
    <s v="Диапазон измерения: минус 50 … + 150 °С"/>
    <m/>
    <m/>
    <m/>
    <m/>
    <m/>
    <m/>
    <m/>
  </r>
  <r>
    <x v="0"/>
    <m/>
    <s v="Присоединение к процессу: М20х1,5"/>
    <m/>
    <m/>
    <m/>
    <m/>
    <m/>
    <m/>
    <m/>
  </r>
  <r>
    <x v="0"/>
    <m/>
    <s v="Количество спаев: 1"/>
    <m/>
    <m/>
    <m/>
    <m/>
    <m/>
    <m/>
    <m/>
  </r>
  <r>
    <x v="0"/>
    <m/>
    <s v="Длина монтажной части: L= 400 мм"/>
    <m/>
    <m/>
    <m/>
    <m/>
    <m/>
    <m/>
    <m/>
  </r>
  <r>
    <x v="0"/>
    <m/>
    <s v="Диаметр монтажной части: D = 10 мм"/>
    <m/>
    <m/>
    <m/>
    <m/>
    <m/>
    <m/>
    <m/>
  </r>
  <r>
    <x v="0"/>
    <m/>
    <s v="Вид взрывозащиты: Exia"/>
    <m/>
    <m/>
    <m/>
    <m/>
    <m/>
    <m/>
    <m/>
  </r>
  <r>
    <x v="0"/>
    <m/>
    <s v="Cтепень защиты корпуса: IP65"/>
    <m/>
    <m/>
    <m/>
    <m/>
    <m/>
    <m/>
    <m/>
  </r>
  <r>
    <x v="0"/>
    <m/>
    <m/>
    <m/>
    <m/>
    <m/>
    <m/>
    <m/>
    <m/>
    <m/>
  </r>
  <r>
    <x v="0"/>
    <m/>
    <s v="В комплекте:"/>
    <m/>
    <m/>
    <m/>
    <m/>
    <m/>
    <m/>
    <m/>
  </r>
  <r>
    <x v="0"/>
    <m/>
    <s v="1) Защитная гильза"/>
    <m/>
    <m/>
    <m/>
    <s v="шт"/>
    <n v="1"/>
    <m/>
    <m/>
  </r>
  <r>
    <x v="0"/>
    <m/>
    <s v="присоединение к термопреобразователю: М20х1,5"/>
    <m/>
    <m/>
    <m/>
    <m/>
    <m/>
    <m/>
    <m/>
  </r>
  <r>
    <x v="0"/>
    <m/>
    <s v="присоединение к процессу: фланец DN 50, PN 40, исп. E (выступ) по"/>
    <m/>
    <m/>
    <m/>
    <m/>
    <m/>
    <m/>
    <m/>
  </r>
  <r>
    <x v="0"/>
    <m/>
    <s v="ГОСТ 33259-2015"/>
    <m/>
    <m/>
    <m/>
    <m/>
    <m/>
    <m/>
    <m/>
  </r>
  <r>
    <x v="0"/>
    <m/>
    <m/>
    <m/>
    <m/>
    <m/>
    <m/>
    <m/>
    <m/>
    <m/>
  </r>
  <r>
    <x v="0"/>
    <s v="TW"/>
    <s v="* Штуцер с фланцем DN50, PN40, исп. F (впадина) по "/>
    <m/>
    <m/>
    <m/>
    <s v="шт"/>
    <n v="1"/>
    <m/>
    <m/>
  </r>
  <r>
    <x v="0"/>
    <s v="2905-8"/>
    <s v="ГОСТ 33259-2015, общей длиной H=150 мм"/>
    <m/>
    <m/>
    <m/>
    <m/>
    <m/>
    <m/>
    <m/>
  </r>
  <r>
    <x v="0"/>
    <m/>
    <m/>
    <m/>
    <m/>
    <m/>
    <m/>
    <m/>
    <m/>
    <m/>
  </r>
  <r>
    <x v="0"/>
    <m/>
    <s v="TG 2905-4"/>
    <m/>
    <m/>
    <m/>
    <m/>
    <m/>
    <m/>
    <m/>
  </r>
  <r>
    <x v="0"/>
    <m/>
    <s v="Этилен на выходе из теплообменника поз. Е-2905"/>
    <m/>
    <m/>
    <m/>
    <m/>
    <m/>
    <m/>
    <m/>
  </r>
  <r>
    <x v="0"/>
    <m/>
    <m/>
    <m/>
    <m/>
    <m/>
    <m/>
    <m/>
    <m/>
    <m/>
  </r>
  <r>
    <x v="0"/>
    <m/>
    <s v="+ 30…+ 54,1 °С, расчетная + 130 °С"/>
    <m/>
    <m/>
    <m/>
    <m/>
    <m/>
    <m/>
    <m/>
  </r>
  <r>
    <x v="0"/>
    <m/>
    <s v="3,0…3,14 МПа, расчетное 3,834 МПа"/>
    <m/>
    <m/>
    <m/>
    <m/>
    <m/>
    <m/>
    <m/>
  </r>
  <r>
    <x v="0"/>
    <m/>
    <s v="трубопровод 325х8 (DN300)/ст. 09Г2С"/>
    <m/>
    <m/>
    <m/>
    <m/>
    <m/>
    <m/>
    <m/>
  </r>
  <r>
    <x v="0"/>
    <m/>
    <m/>
    <m/>
    <m/>
    <m/>
    <m/>
    <m/>
    <m/>
    <m/>
  </r>
  <r>
    <x v="1"/>
    <s v="TG "/>
    <s v="Термометр стрелочный биметаллический"/>
    <s v="21034-3-151.6-АТХ.ОЛ1-6"/>
    <m/>
    <m/>
    <s v="шт"/>
    <n v="1"/>
    <m/>
    <m/>
  </r>
  <r>
    <x v="0"/>
    <s v="2905-4"/>
    <s v="Шкала прибора: минус 50...+ 100°С"/>
    <m/>
    <m/>
    <m/>
    <m/>
    <m/>
    <m/>
    <m/>
  </r>
  <r>
    <x v="0"/>
    <m/>
    <s v="Резьба присоединительного штуцера: М20х1,5"/>
    <m/>
    <m/>
    <m/>
    <m/>
    <m/>
    <m/>
    <m/>
  </r>
  <r>
    <x v="0"/>
    <m/>
    <s v="Класс точности 1,0"/>
    <m/>
    <m/>
    <m/>
    <m/>
    <m/>
    <m/>
    <m/>
  </r>
  <r>
    <x v="0"/>
    <m/>
    <s v="Диаметр корпуса 160 мм"/>
    <m/>
    <m/>
    <m/>
    <m/>
    <m/>
    <m/>
    <m/>
  </r>
  <r>
    <x v="0"/>
    <m/>
    <s v="Cтепень защиты корпуса: IP65"/>
    <m/>
    <m/>
    <m/>
    <m/>
    <m/>
    <m/>
    <m/>
  </r>
  <r>
    <x v="0"/>
    <m/>
    <s v="Монтажная длина: 410 мм"/>
    <m/>
    <m/>
    <m/>
    <m/>
    <m/>
    <m/>
    <m/>
  </r>
  <r>
    <x v="0"/>
    <m/>
    <s v="Радиальное расположение штуцера"/>
    <m/>
    <m/>
    <m/>
    <m/>
    <m/>
    <m/>
    <m/>
  </r>
  <r>
    <x v="0"/>
    <m/>
    <m/>
    <m/>
    <m/>
    <m/>
    <m/>
    <m/>
    <m/>
    <m/>
  </r>
  <r>
    <x v="0"/>
    <m/>
    <s v="В комплекте:"/>
    <m/>
    <m/>
    <m/>
    <m/>
    <m/>
    <m/>
    <m/>
  </r>
  <r>
    <x v="0"/>
    <m/>
    <s v="1) Защитная гильза"/>
    <m/>
    <m/>
    <m/>
    <s v="шт"/>
    <n v="1"/>
    <m/>
    <m/>
  </r>
  <r>
    <x v="0"/>
    <m/>
    <s v="присоединение к термометру: М20х1,5"/>
    <m/>
    <m/>
    <m/>
    <m/>
    <m/>
    <m/>
    <m/>
  </r>
  <r>
    <x v="0"/>
    <m/>
    <s v="присоединение к процессу: фланец DN 50, PN 40, исп. E (выступ) по "/>
    <m/>
    <m/>
    <m/>
    <m/>
    <m/>
    <m/>
    <m/>
  </r>
  <r>
    <x v="0"/>
    <m/>
    <s v="ГОСТ 33259-2015"/>
    <m/>
    <m/>
    <m/>
    <m/>
    <m/>
    <m/>
    <m/>
  </r>
  <r>
    <x v="0"/>
    <m/>
    <m/>
    <m/>
    <m/>
    <m/>
    <m/>
    <m/>
    <m/>
    <m/>
  </r>
  <r>
    <x v="0"/>
    <s v="TW"/>
    <s v="* Штуцер с фланцем DN50, PN40, исп. F (впадина) по "/>
    <m/>
    <m/>
    <m/>
    <s v="шт"/>
    <n v="1"/>
    <m/>
    <m/>
  </r>
  <r>
    <x v="0"/>
    <s v="2905-4"/>
    <s v="ГОСТ 33259-2015, общей длиной H=150 мм"/>
    <m/>
    <m/>
    <m/>
    <m/>
    <m/>
    <m/>
    <m/>
  </r>
  <r>
    <x v="0"/>
    <m/>
    <m/>
    <m/>
    <m/>
    <m/>
    <m/>
    <m/>
    <m/>
    <m/>
  </r>
  <r>
    <x v="0"/>
    <m/>
    <s v="TG-2005, TG 2905-1"/>
    <m/>
    <m/>
    <m/>
    <m/>
    <m/>
    <m/>
    <m/>
  </r>
  <r>
    <x v="0"/>
    <m/>
    <s v="Оборотная вода на линии поз. Е-2902, Е-2905"/>
    <m/>
    <m/>
    <m/>
    <m/>
    <m/>
    <m/>
    <m/>
  </r>
  <r>
    <x v="0"/>
    <m/>
    <m/>
    <m/>
    <m/>
    <m/>
    <m/>
    <m/>
    <m/>
    <m/>
  </r>
  <r>
    <x v="0"/>
    <m/>
    <s v="+ 15…+ 35 °С"/>
    <m/>
    <m/>
    <m/>
    <m/>
    <m/>
    <m/>
    <m/>
  </r>
  <r>
    <x v="0"/>
    <m/>
    <s v="0,55 МПа"/>
    <m/>
    <m/>
    <m/>
    <m/>
    <m/>
    <m/>
    <m/>
  </r>
  <r>
    <x v="0"/>
    <m/>
    <s v="трубопровод 219х6 (DN200)/ст. 20"/>
    <m/>
    <m/>
    <m/>
    <m/>
    <m/>
    <m/>
    <m/>
  </r>
  <r>
    <x v="0"/>
    <m/>
    <m/>
    <m/>
    <m/>
    <m/>
    <m/>
    <m/>
    <m/>
    <m/>
  </r>
  <r>
    <x v="1"/>
    <s v="TG"/>
    <s v="Термометр стрелочный биметаллический"/>
    <s v="21034-3-151.6-АТХ.ОЛ1-5"/>
    <m/>
    <m/>
    <s v="шт"/>
    <n v="2"/>
    <m/>
    <m/>
  </r>
  <r>
    <x v="0"/>
    <n v="2005"/>
    <s v="Шкала прибора: 0...+ 100°С"/>
    <m/>
    <m/>
    <m/>
    <m/>
    <m/>
    <m/>
    <m/>
  </r>
  <r>
    <x v="0"/>
    <s v="2905-1"/>
    <s v="Резьба присоединительного штуцера: М20х1,5"/>
    <m/>
    <m/>
    <m/>
    <m/>
    <m/>
    <m/>
    <m/>
  </r>
  <r>
    <x v="0"/>
    <m/>
    <s v="Класс точности 1,0"/>
    <m/>
    <m/>
    <m/>
    <m/>
    <m/>
    <m/>
    <m/>
  </r>
  <r>
    <x v="0"/>
    <m/>
    <s v="Диаметр корпуса 160 мм"/>
    <m/>
    <m/>
    <m/>
    <m/>
    <m/>
    <m/>
    <m/>
  </r>
  <r>
    <x v="0"/>
    <m/>
    <s v="Степень защиты корпуса: IP65"/>
    <m/>
    <m/>
    <m/>
    <m/>
    <m/>
    <m/>
    <m/>
  </r>
  <r>
    <x v="0"/>
    <m/>
    <s v="Монтажная длина: 300 мм"/>
    <m/>
    <m/>
    <m/>
    <m/>
    <m/>
    <m/>
    <m/>
  </r>
  <r>
    <x v="0"/>
    <m/>
    <s v="Радиальное расположение штуцера"/>
    <m/>
    <m/>
    <m/>
    <m/>
    <m/>
    <m/>
    <m/>
  </r>
  <r>
    <x v="0"/>
    <m/>
    <m/>
    <m/>
    <m/>
    <m/>
    <m/>
    <m/>
    <m/>
    <m/>
  </r>
  <r>
    <x v="0"/>
    <m/>
    <s v="В комплекте:"/>
    <m/>
    <m/>
    <m/>
    <m/>
    <m/>
    <m/>
    <m/>
  </r>
  <r>
    <x v="0"/>
    <m/>
    <s v="1) Защитная гильза"/>
    <m/>
    <m/>
    <m/>
    <s v="шт"/>
    <n v="2"/>
    <m/>
    <m/>
  </r>
  <r>
    <x v="0"/>
    <m/>
    <s v="присоединение к термометру: М20х1,5"/>
    <m/>
    <m/>
    <m/>
    <m/>
    <m/>
    <m/>
    <m/>
  </r>
  <r>
    <x v="0"/>
    <m/>
    <s v="присоединение к процессу: фланец DN 50, PN 40, исп. E (выступ)"/>
    <m/>
    <m/>
    <m/>
    <m/>
    <m/>
    <m/>
    <m/>
  </r>
  <r>
    <x v="0"/>
    <m/>
    <s v="по ГОСТ 33259-2015"/>
    <m/>
    <m/>
    <m/>
    <m/>
    <m/>
    <m/>
    <m/>
  </r>
  <r>
    <x v="0"/>
    <m/>
    <m/>
    <m/>
    <m/>
    <m/>
    <m/>
    <m/>
    <m/>
    <m/>
  </r>
  <r>
    <x v="0"/>
    <s v="TW"/>
    <s v="* Штуцер с фланцем DN50, PN40, исп. F (впадина) по "/>
    <m/>
    <m/>
    <m/>
    <s v="шт"/>
    <n v="2"/>
    <m/>
    <m/>
  </r>
  <r>
    <x v="0"/>
    <n v="2005"/>
    <s v="ГОСТ 33259-2015, общей длиной H=150 мм"/>
    <m/>
    <m/>
    <m/>
    <m/>
    <m/>
    <m/>
    <m/>
  </r>
  <r>
    <x v="0"/>
    <s v="2905-1"/>
    <m/>
    <m/>
    <m/>
    <m/>
    <m/>
    <m/>
    <m/>
    <m/>
  </r>
  <r>
    <x v="0"/>
    <m/>
    <m/>
    <m/>
    <m/>
    <m/>
    <m/>
    <m/>
    <m/>
    <m/>
  </r>
  <r>
    <x v="0"/>
    <m/>
    <m/>
    <m/>
    <m/>
    <m/>
    <m/>
    <m/>
    <m/>
    <m/>
  </r>
  <r>
    <x v="0"/>
    <m/>
    <m/>
    <m/>
    <m/>
    <m/>
    <m/>
    <m/>
    <m/>
    <m/>
  </r>
  <r>
    <x v="0"/>
    <m/>
    <m/>
    <m/>
    <m/>
    <m/>
    <m/>
    <m/>
    <m/>
    <m/>
  </r>
  <r>
    <x v="0"/>
    <m/>
    <m/>
    <m/>
    <m/>
    <m/>
    <m/>
    <m/>
    <m/>
    <m/>
  </r>
  <r>
    <x v="0"/>
    <m/>
    <m/>
    <m/>
    <m/>
    <m/>
    <m/>
    <m/>
    <m/>
    <m/>
  </r>
  <r>
    <x v="0"/>
    <m/>
    <m/>
    <m/>
    <m/>
    <m/>
    <m/>
    <m/>
    <m/>
    <m/>
  </r>
  <r>
    <x v="0"/>
    <m/>
    <m/>
    <m/>
    <m/>
    <m/>
    <m/>
    <m/>
    <m/>
    <m/>
  </r>
  <r>
    <x v="0"/>
    <m/>
    <m/>
    <m/>
    <m/>
    <m/>
    <m/>
    <m/>
    <m/>
    <m/>
  </r>
  <r>
    <x v="0"/>
    <m/>
    <s v="1.2. Давление"/>
    <m/>
    <m/>
    <m/>
    <m/>
    <m/>
    <m/>
    <m/>
  </r>
  <r>
    <x v="0"/>
    <m/>
    <s v="PIRSA 2902-9"/>
    <m/>
    <m/>
    <m/>
    <m/>
    <m/>
    <m/>
    <m/>
  </r>
  <r>
    <x v="0"/>
    <m/>
    <s v="Этилен на выходе из теплообменника поз. Е-2902"/>
    <m/>
    <m/>
    <m/>
    <m/>
    <m/>
    <m/>
    <m/>
  </r>
  <r>
    <x v="0"/>
    <m/>
    <m/>
    <m/>
    <m/>
    <m/>
    <m/>
    <m/>
    <m/>
    <m/>
  </r>
  <r>
    <x v="0"/>
    <m/>
    <s v="+ 30…+ 54,1 °С, расчетная + 130 °С"/>
    <m/>
    <m/>
    <m/>
    <m/>
    <m/>
    <m/>
    <m/>
  </r>
  <r>
    <x v="0"/>
    <m/>
    <s v="3,0…3,4 МПа, расчетное 3,834 МПа"/>
    <m/>
    <m/>
    <m/>
    <m/>
    <m/>
    <m/>
    <m/>
  </r>
  <r>
    <x v="0"/>
    <m/>
    <s v="Трубопровод 325х8 (DN300)/ст. 09Г2С"/>
    <m/>
    <m/>
    <m/>
    <m/>
    <m/>
    <m/>
    <m/>
  </r>
  <r>
    <x v="0"/>
    <m/>
    <m/>
    <m/>
    <m/>
    <m/>
    <m/>
    <m/>
    <m/>
    <m/>
  </r>
  <r>
    <x v="1"/>
    <s v="PT"/>
    <s v="Преобразователь избыточного давления"/>
    <s v="21034-3-151.6-АТХ.ОЛ2-1"/>
    <m/>
    <m/>
    <s v="шт"/>
    <n v="1"/>
    <m/>
    <m/>
  </r>
  <r>
    <x v="0"/>
    <s v="2902-9 "/>
    <s v="Диапазон измерений: 0…4,0 МПа"/>
    <m/>
    <m/>
    <m/>
    <m/>
    <m/>
    <m/>
    <m/>
  </r>
  <r>
    <x v="0"/>
    <m/>
    <s v="Выходной сигнал: 4…20 мА + HART"/>
    <m/>
    <m/>
    <m/>
    <m/>
    <m/>
    <m/>
    <m/>
  </r>
  <r>
    <x v="0"/>
    <m/>
    <s v="Питание =24В"/>
    <m/>
    <m/>
    <m/>
    <m/>
    <m/>
    <m/>
    <m/>
  </r>
  <r>
    <x v="0"/>
    <m/>
    <s v="Предел основной допускаемой погрешности ±0,1 %"/>
    <m/>
    <m/>
    <m/>
    <m/>
    <m/>
    <m/>
    <m/>
  </r>
  <r>
    <x v="0"/>
    <m/>
    <s v="Вид взрывозащиты: Exia"/>
    <m/>
    <m/>
    <m/>
    <m/>
    <m/>
    <m/>
    <m/>
  </r>
  <r>
    <x v="0"/>
    <m/>
    <s v="Cтепень защиты корпуса: IP65"/>
    <m/>
    <m/>
    <m/>
    <m/>
    <m/>
    <m/>
    <m/>
  </r>
  <r>
    <x v="0"/>
    <m/>
    <m/>
    <m/>
    <m/>
    <m/>
    <m/>
    <m/>
    <m/>
    <m/>
  </r>
  <r>
    <x v="0"/>
    <m/>
    <s v="В комплекте:"/>
    <m/>
    <m/>
    <m/>
    <m/>
    <m/>
    <m/>
    <m/>
  </r>
  <r>
    <x v="0"/>
    <m/>
    <s v="1) Кронштейн для крепления на трубу Ду50"/>
    <m/>
    <m/>
    <m/>
    <s v="шт"/>
    <n v="1"/>
    <m/>
    <m/>
  </r>
  <r>
    <x v="0"/>
    <m/>
    <s v="2) Двухвентильный блок (присоединение к процессу:"/>
    <m/>
    <m/>
    <m/>
    <s v="шт"/>
    <n v="1"/>
    <m/>
    <m/>
  </r>
  <r>
    <x v="0"/>
    <m/>
    <s v="внутренняя резьба 1/2 NPT, дренажное отверстие 1/4 NPT"/>
    <m/>
    <m/>
    <m/>
    <m/>
    <m/>
    <m/>
    <m/>
  </r>
  <r>
    <x v="0"/>
    <m/>
    <s v=" (с заглушкой). В комплекте обжимной фитинг под трубку 12 мм."/>
    <m/>
    <m/>
    <m/>
    <m/>
    <m/>
    <m/>
    <m/>
  </r>
  <r>
    <x v="0"/>
    <m/>
    <m/>
    <m/>
    <m/>
    <m/>
    <m/>
    <m/>
    <m/>
    <m/>
  </r>
  <r>
    <x v="0"/>
    <s v="PE"/>
    <s v="*отборное устройство в составе:"/>
    <m/>
    <m/>
    <m/>
    <m/>
    <m/>
    <m/>
    <m/>
  </r>
  <r>
    <x v="0"/>
    <s v="2902-9"/>
    <s v="Штуцер под приварку с наружной резьбой К 1/2'' "/>
    <s v="Ш-К1/2, ст.09Г2С, ТУ 36-1118-84"/>
    <m/>
    <m/>
    <s v="шт."/>
    <n v="1"/>
    <m/>
    <m/>
  </r>
  <r>
    <x v="3"/>
    <m/>
    <s v="Шаровый кран (резьба внутренняя 1/2&quot; NPT)"/>
    <s v="V83B-F8N-PK-S"/>
    <m/>
    <m/>
    <s v="шт."/>
    <n v="1"/>
    <m/>
    <m/>
  </r>
  <r>
    <x v="0"/>
    <m/>
    <m/>
    <m/>
    <m/>
    <m/>
    <m/>
    <m/>
    <m/>
    <m/>
  </r>
  <r>
    <x v="0"/>
    <m/>
    <s v="PIC 2901-11"/>
    <m/>
    <m/>
    <m/>
    <m/>
    <m/>
    <m/>
    <m/>
  </r>
  <r>
    <x v="0"/>
    <m/>
    <s v="Этилен на выходе из теплообменника поз. Е-2901"/>
    <m/>
    <m/>
    <m/>
    <m/>
    <m/>
    <m/>
    <m/>
  </r>
  <r>
    <x v="0"/>
    <m/>
    <m/>
    <m/>
    <m/>
    <m/>
    <m/>
    <m/>
    <m/>
    <m/>
  </r>
  <r>
    <x v="0"/>
    <m/>
    <s v="0…+ 40°С, расчетная + 180 °С"/>
    <m/>
    <m/>
    <m/>
    <m/>
    <m/>
    <m/>
    <m/>
  </r>
  <r>
    <x v="0"/>
    <m/>
    <s v="1,4…2,1 МПа, расчетное 2,28 МПа"/>
    <m/>
    <m/>
    <m/>
    <m/>
    <m/>
    <m/>
    <m/>
  </r>
  <r>
    <x v="0"/>
    <m/>
    <s v="Трубопровод 377х9 (DN350)/ст. 09Г2С"/>
    <m/>
    <m/>
    <m/>
    <m/>
    <m/>
    <m/>
    <m/>
  </r>
  <r>
    <x v="0"/>
    <m/>
    <m/>
    <m/>
    <m/>
    <m/>
    <m/>
    <m/>
    <m/>
    <m/>
  </r>
  <r>
    <x v="0"/>
    <m/>
    <s v="клапан: «НО»"/>
    <m/>
    <m/>
    <m/>
    <m/>
    <m/>
    <m/>
    <m/>
  </r>
  <r>
    <x v="0"/>
    <m/>
    <s v="среда: этилен"/>
    <m/>
    <m/>
    <m/>
    <m/>
    <m/>
    <m/>
    <m/>
  </r>
  <r>
    <x v="0"/>
    <m/>
    <s v="минус 8…+ 40 °С"/>
    <m/>
    <m/>
    <m/>
    <m/>
    <m/>
    <m/>
    <m/>
  </r>
  <r>
    <x v="0"/>
    <m/>
    <s v="2,1 МПа, расчетное 2,28 МПа"/>
    <m/>
    <m/>
    <m/>
    <m/>
    <m/>
    <m/>
    <m/>
  </r>
  <r>
    <x v="0"/>
    <m/>
    <s v="на трубопроводе 377х9 (DN350), ст. 09Г2С"/>
    <m/>
    <m/>
    <m/>
    <m/>
    <m/>
    <m/>
    <m/>
  </r>
  <r>
    <x v="0"/>
    <m/>
    <m/>
    <m/>
    <m/>
    <m/>
    <m/>
    <m/>
    <m/>
    <m/>
  </r>
  <r>
    <x v="0"/>
    <m/>
    <s v="клапан: «НО»"/>
    <m/>
    <m/>
    <m/>
    <m/>
    <m/>
    <m/>
    <m/>
  </r>
  <r>
    <x v="0"/>
    <m/>
    <s v="среда: этилен"/>
    <m/>
    <m/>
    <m/>
    <m/>
    <m/>
    <m/>
    <m/>
  </r>
  <r>
    <x v="0"/>
    <m/>
    <s v="минус 8…+ 40 °С"/>
    <m/>
    <m/>
    <m/>
    <m/>
    <m/>
    <m/>
    <m/>
  </r>
  <r>
    <x v="0"/>
    <m/>
    <s v="2,1 МПа, расчетное 2,28 МПа"/>
    <m/>
    <m/>
    <m/>
    <m/>
    <m/>
    <m/>
    <m/>
  </r>
  <r>
    <x v="0"/>
    <m/>
    <s v="на трубопроводе 377х9 (DN350), ст. 09Г2С"/>
    <m/>
    <m/>
    <m/>
    <m/>
    <m/>
    <m/>
    <m/>
  </r>
  <r>
    <x v="0"/>
    <m/>
    <m/>
    <m/>
    <m/>
    <m/>
    <m/>
    <m/>
    <m/>
    <m/>
  </r>
  <r>
    <x v="1"/>
    <s v="PT"/>
    <s v="Преобразователь избыточного давления"/>
    <s v="21034-3-151.6-АТХ.ОЛ2-2"/>
    <m/>
    <m/>
    <s v="шт"/>
    <n v="1"/>
    <m/>
    <m/>
  </r>
  <r>
    <x v="0"/>
    <s v="2901-11 "/>
    <s v="Диапазон измерений: 0…4,0 МПа"/>
    <m/>
    <m/>
    <m/>
    <m/>
    <m/>
    <m/>
    <m/>
  </r>
  <r>
    <x v="0"/>
    <m/>
    <s v="Выходной сигнал: 4…20 мА + HART"/>
    <m/>
    <m/>
    <m/>
    <m/>
    <m/>
    <m/>
    <m/>
  </r>
  <r>
    <x v="0"/>
    <m/>
    <s v="Питание =24В"/>
    <m/>
    <m/>
    <m/>
    <m/>
    <m/>
    <m/>
    <m/>
  </r>
  <r>
    <x v="0"/>
    <m/>
    <s v="Предел основной допускаемой погрешности ±0,1 %"/>
    <m/>
    <m/>
    <m/>
    <m/>
    <m/>
    <m/>
    <m/>
  </r>
  <r>
    <x v="0"/>
    <m/>
    <s v="Вид взрывозащиты: Exia"/>
    <m/>
    <m/>
    <m/>
    <m/>
    <m/>
    <m/>
    <m/>
  </r>
  <r>
    <x v="0"/>
    <m/>
    <s v="Cтепень защиты корпуса: IP65"/>
    <m/>
    <m/>
    <m/>
    <m/>
    <m/>
    <m/>
    <m/>
  </r>
  <r>
    <x v="0"/>
    <m/>
    <m/>
    <m/>
    <m/>
    <m/>
    <m/>
    <m/>
    <m/>
    <m/>
  </r>
  <r>
    <x v="0"/>
    <m/>
    <s v="В комплекте:"/>
    <m/>
    <m/>
    <m/>
    <m/>
    <m/>
    <m/>
    <m/>
  </r>
  <r>
    <x v="0"/>
    <m/>
    <s v="1) Кронштейн для крепления на трубу Ду50"/>
    <m/>
    <m/>
    <m/>
    <s v="шт"/>
    <n v="1"/>
    <m/>
    <m/>
  </r>
  <r>
    <x v="0"/>
    <m/>
    <s v="2) Двухвентильный блок (присоединение к процессу:"/>
    <m/>
    <m/>
    <m/>
    <s v="шт"/>
    <n v="1"/>
    <m/>
    <m/>
  </r>
  <r>
    <x v="0"/>
    <m/>
    <s v="внутренняя резьба 1/2 NPT, дренажное отверстие 1/4 NPT"/>
    <m/>
    <m/>
    <m/>
    <m/>
    <m/>
    <m/>
    <m/>
  </r>
  <r>
    <x v="0"/>
    <m/>
    <s v="(с заглушкой). В комплекте обжимной фитинг под трубку 12 мм)."/>
    <m/>
    <m/>
    <m/>
    <m/>
    <m/>
    <m/>
    <m/>
  </r>
  <r>
    <x v="0"/>
    <m/>
    <m/>
    <m/>
    <m/>
    <m/>
    <m/>
    <m/>
    <m/>
    <m/>
  </r>
  <r>
    <x v="0"/>
    <s v="PE"/>
    <s v="*отборное устройство в составе:"/>
    <m/>
    <m/>
    <m/>
    <m/>
    <m/>
    <m/>
    <m/>
  </r>
  <r>
    <x v="0"/>
    <s v="2901-11 "/>
    <s v="Штуцер под приварку с наружной резьбой К 1 /2'' "/>
    <s v="Ш-К1/2, ст.09Г2С, ТУ 36-1118-84"/>
    <m/>
    <m/>
    <s v="шт."/>
    <n v="1"/>
    <m/>
    <m/>
  </r>
  <r>
    <x v="3"/>
    <m/>
    <s v="Шаровый кран (резьба внутренняя 1/2&quot; NPT)"/>
    <s v="V83B-F8N-PK-S"/>
    <m/>
    <m/>
    <s v="шт."/>
    <n v="1"/>
    <m/>
    <m/>
  </r>
  <r>
    <x v="0"/>
    <m/>
    <m/>
    <m/>
    <m/>
    <m/>
    <m/>
    <m/>
    <m/>
    <m/>
  </r>
  <r>
    <x v="2"/>
    <s v="PV"/>
    <s v="Клапан регулирующий с пневматическим мембранным "/>
    <s v="21034-3-151.6-АТХ.ОЛ6-1"/>
    <m/>
    <m/>
    <s v="шт"/>
    <n v="1"/>
    <m/>
    <m/>
  </r>
  <r>
    <x v="0"/>
    <s v="2901-11A"/>
    <s v="исполнительным механизмом"/>
    <m/>
    <m/>
    <m/>
    <m/>
    <m/>
    <m/>
    <m/>
  </r>
  <r>
    <x v="0"/>
    <m/>
    <s v="Материал корпуса: Угл. сталь"/>
    <m/>
    <m/>
    <m/>
    <m/>
    <m/>
    <m/>
    <m/>
  </r>
  <r>
    <x v="0"/>
    <m/>
    <s v="Давление питания: 0,35…0,65 МПа"/>
    <m/>
    <m/>
    <m/>
    <m/>
    <m/>
    <m/>
    <m/>
  </r>
  <r>
    <x v="0"/>
    <m/>
    <s v="Присоединение к трубопроводу: фланцевое (уплотн. поверхн. E - F"/>
    <m/>
    <m/>
    <m/>
    <m/>
    <m/>
    <m/>
    <m/>
  </r>
  <r>
    <x v="0"/>
    <m/>
    <s v="«выступ - впадина» по ГОСТ 33259-2015)"/>
    <m/>
    <m/>
    <m/>
    <m/>
    <m/>
    <m/>
    <m/>
  </r>
  <r>
    <x v="0"/>
    <m/>
    <m/>
    <m/>
    <m/>
    <m/>
    <m/>
    <m/>
    <m/>
    <m/>
  </r>
  <r>
    <x v="0"/>
    <s v="PY"/>
    <s v="В комплекте:"/>
    <m/>
    <m/>
    <m/>
    <m/>
    <m/>
    <m/>
    <m/>
  </r>
  <r>
    <x v="1"/>
    <s v="2901-11A"/>
    <s v="Электропневмопозиционер"/>
    <m/>
    <m/>
    <m/>
    <s v="шт"/>
    <n v="1"/>
    <m/>
    <m/>
  </r>
  <r>
    <x v="0"/>
    <m/>
    <s v="Входной сигнал 4…20 мА+HART"/>
    <m/>
    <m/>
    <m/>
    <m/>
    <m/>
    <m/>
    <m/>
  </r>
  <r>
    <x v="0"/>
    <m/>
    <s v="Вид взрывозащиты Exia"/>
    <m/>
    <m/>
    <m/>
    <m/>
    <m/>
    <m/>
    <m/>
  </r>
  <r>
    <x v="0"/>
    <m/>
    <s v="Фильтр-регулятор воздуха со встроенным "/>
    <m/>
    <m/>
    <m/>
    <m/>
    <m/>
    <m/>
    <m/>
  </r>
  <r>
    <x v="0"/>
    <m/>
    <s v="манометром, с разъемным ниппелем под приварку из стали "/>
    <m/>
    <m/>
    <m/>
    <m/>
    <m/>
    <m/>
    <m/>
  </r>
  <r>
    <x v="0"/>
    <m/>
    <s v="12Х18Н10Т под трубку 8х1"/>
    <m/>
    <m/>
    <m/>
    <m/>
    <m/>
    <m/>
    <m/>
  </r>
  <r>
    <x v="0"/>
    <m/>
    <s v="Кабельный ввод: КНВМ1M-20HK-ТУ27.33.13-031-72453807-2017"/>
    <m/>
    <m/>
    <m/>
    <m/>
    <m/>
    <m/>
    <m/>
  </r>
  <r>
    <x v="0"/>
    <m/>
    <m/>
    <m/>
    <m/>
    <m/>
    <m/>
    <m/>
    <m/>
    <m/>
  </r>
  <r>
    <x v="0"/>
    <s v="PVE"/>
    <s v="*Отборное устройство в составе:"/>
    <m/>
    <m/>
    <m/>
    <m/>
    <m/>
    <m/>
    <m/>
  </r>
  <r>
    <x v="0"/>
    <s v="2901-11A"/>
    <s v="Штуцер под приварку с наружной резьбой R1/2&quot;, сталь 09ГС2"/>
    <s v="Ш-R1/2&quot;"/>
    <m/>
    <m/>
    <s v="шт"/>
    <n v="1"/>
    <m/>
    <m/>
  </r>
  <r>
    <x v="3"/>
    <m/>
    <s v="Кран шаровой DN15, PN40, ст. 09Г2С, присоединительная резьба "/>
    <s v="КШ.М.015.040-02-R1/2&quot;"/>
    <m/>
    <m/>
    <s v="шт"/>
    <n v="1"/>
    <m/>
    <m/>
  </r>
  <r>
    <x v="0"/>
    <m/>
    <m/>
    <m/>
    <m/>
    <m/>
    <m/>
    <m/>
    <m/>
    <m/>
  </r>
  <r>
    <x v="2"/>
    <s v="PV"/>
    <s v="Клапан регулирующий с пневматическим мембранным "/>
    <s v="21034-3-151.6-АТХ.ОЛ6-2"/>
    <m/>
    <m/>
    <s v="шт"/>
    <n v="1"/>
    <m/>
    <m/>
  </r>
  <r>
    <x v="0"/>
    <s v="2901-11B"/>
    <s v="исполнительным механизмом"/>
    <m/>
    <m/>
    <m/>
    <m/>
    <m/>
    <m/>
    <m/>
  </r>
  <r>
    <x v="0"/>
    <m/>
    <s v="Материал корпуса: Угл. сталь"/>
    <m/>
    <m/>
    <m/>
    <m/>
    <m/>
    <m/>
    <m/>
  </r>
  <r>
    <x v="0"/>
    <m/>
    <s v="Давление питания: 0,35…0,65 МПа"/>
    <m/>
    <m/>
    <m/>
    <m/>
    <m/>
    <m/>
    <m/>
  </r>
  <r>
    <x v="0"/>
    <m/>
    <s v="Присоединение к трубопроводу: фланцевое (уплотн. поверхн. E - F"/>
    <m/>
    <m/>
    <m/>
    <m/>
    <m/>
    <m/>
    <m/>
  </r>
  <r>
    <x v="0"/>
    <m/>
    <s v="«выступ - впадина» по ГОСТ 33259-2015)"/>
    <m/>
    <m/>
    <m/>
    <m/>
    <m/>
    <m/>
    <m/>
  </r>
  <r>
    <x v="0"/>
    <m/>
    <m/>
    <m/>
    <m/>
    <m/>
    <m/>
    <m/>
    <m/>
    <m/>
  </r>
  <r>
    <x v="0"/>
    <s v="PY"/>
    <s v="В комплекте:"/>
    <m/>
    <m/>
    <m/>
    <m/>
    <m/>
    <m/>
    <m/>
  </r>
  <r>
    <x v="1"/>
    <s v="2901-11B"/>
    <s v="Электропневмопозиционер"/>
    <m/>
    <m/>
    <m/>
    <s v="шт"/>
    <n v="1"/>
    <m/>
    <m/>
  </r>
  <r>
    <x v="0"/>
    <m/>
    <s v="Входной сигнал 4…20 мА+HART"/>
    <m/>
    <m/>
    <m/>
    <m/>
    <m/>
    <m/>
    <m/>
  </r>
  <r>
    <x v="0"/>
    <m/>
    <s v="Вид взрывозащиты Exia"/>
    <m/>
    <m/>
    <m/>
    <m/>
    <m/>
    <m/>
    <m/>
  </r>
  <r>
    <x v="0"/>
    <m/>
    <s v="Фильтр-регулятор воздуха со встроенным "/>
    <m/>
    <m/>
    <m/>
    <m/>
    <m/>
    <m/>
    <m/>
  </r>
  <r>
    <x v="0"/>
    <m/>
    <s v="манометром, с разъемным ниппелем под приварку из стали "/>
    <m/>
    <m/>
    <m/>
    <m/>
    <m/>
    <m/>
    <m/>
  </r>
  <r>
    <x v="0"/>
    <m/>
    <s v="12Х18Н10Т под трубку 8х1"/>
    <m/>
    <m/>
    <m/>
    <m/>
    <m/>
    <m/>
    <m/>
  </r>
  <r>
    <x v="0"/>
    <m/>
    <s v="Кабельный ввод: КНВМ1M-20HK-ТУ27.33.13-031-72453807-2017"/>
    <m/>
    <m/>
    <m/>
    <m/>
    <m/>
    <m/>
    <m/>
  </r>
  <r>
    <x v="0"/>
    <m/>
    <m/>
    <m/>
    <m/>
    <m/>
    <m/>
    <m/>
    <m/>
    <m/>
  </r>
  <r>
    <x v="0"/>
    <s v="PVE"/>
    <s v="*Отборное устройство в составе:"/>
    <m/>
    <m/>
    <m/>
    <m/>
    <m/>
    <m/>
    <m/>
  </r>
  <r>
    <x v="0"/>
    <s v="2901-11B"/>
    <s v="Штуцер под приварку с наружной резьбой R1/2&quot;, сталь 09ГС2"/>
    <s v="Ш-R1/2&quot;"/>
    <m/>
    <m/>
    <s v="шт"/>
    <n v="1"/>
    <m/>
    <m/>
  </r>
  <r>
    <x v="3"/>
    <m/>
    <s v="Кран шаровой DN15, PN40, ст. 09Г2С, присоединительная резьба "/>
    <s v="КШ.М.015.040-02-R1/2&quot;"/>
    <m/>
    <m/>
    <s v="шт"/>
    <n v="1"/>
    <m/>
    <m/>
  </r>
  <r>
    <x v="0"/>
    <m/>
    <m/>
    <m/>
    <m/>
    <m/>
    <m/>
    <m/>
    <m/>
    <m/>
  </r>
  <r>
    <x v="0"/>
    <m/>
    <s v="PIRSA 2905-9"/>
    <m/>
    <m/>
    <m/>
    <m/>
    <m/>
    <m/>
    <m/>
  </r>
  <r>
    <x v="0"/>
    <m/>
    <s v="Этилен на выходе из теплообменника этилена поз. Е-2905"/>
    <m/>
    <m/>
    <m/>
    <m/>
    <m/>
    <m/>
    <m/>
  </r>
  <r>
    <x v="0"/>
    <m/>
    <m/>
    <m/>
    <m/>
    <m/>
    <m/>
    <m/>
    <m/>
    <m/>
  </r>
  <r>
    <x v="0"/>
    <m/>
    <s v="+ 30…+ 54,1°С, расчетная + 130"/>
    <m/>
    <m/>
    <m/>
    <m/>
    <m/>
    <m/>
    <m/>
  </r>
  <r>
    <x v="0"/>
    <m/>
    <s v="3…3,4 МПа, расчетное 3,834 МПа"/>
    <m/>
    <m/>
    <m/>
    <m/>
    <m/>
    <m/>
    <m/>
  </r>
  <r>
    <x v="0"/>
    <m/>
    <s v="Трубопровод 325х8 (DN300)/ст. 09Г2С"/>
    <m/>
    <m/>
    <m/>
    <m/>
    <m/>
    <m/>
    <m/>
  </r>
  <r>
    <x v="0"/>
    <m/>
    <m/>
    <m/>
    <m/>
    <m/>
    <m/>
    <m/>
    <m/>
    <m/>
  </r>
  <r>
    <x v="1"/>
    <s v="PT"/>
    <s v="Преобразователь избыточного давления"/>
    <s v="21034-3-151.6-АТХ.ОЛ2-3"/>
    <m/>
    <m/>
    <s v="шт"/>
    <n v="1"/>
    <m/>
    <m/>
  </r>
  <r>
    <x v="0"/>
    <s v="2905-9 "/>
    <s v="Диапазон измерений: 0…4,0 МПа"/>
    <m/>
    <m/>
    <m/>
    <m/>
    <m/>
    <m/>
    <m/>
  </r>
  <r>
    <x v="0"/>
    <m/>
    <s v="Выходной сигнал: 4…20 мА + HART"/>
    <m/>
    <m/>
    <m/>
    <m/>
    <m/>
    <m/>
    <m/>
  </r>
  <r>
    <x v="0"/>
    <m/>
    <s v="Питание =24В"/>
    <m/>
    <m/>
    <m/>
    <m/>
    <m/>
    <m/>
    <m/>
  </r>
  <r>
    <x v="0"/>
    <m/>
    <s v="Предел основной допускаемой погрешности ±0,1 %"/>
    <m/>
    <m/>
    <m/>
    <m/>
    <m/>
    <m/>
    <m/>
  </r>
  <r>
    <x v="0"/>
    <m/>
    <s v="Вид взрывозащиты: Exia"/>
    <m/>
    <m/>
    <m/>
    <m/>
    <m/>
    <m/>
    <m/>
  </r>
  <r>
    <x v="0"/>
    <m/>
    <s v="Cтепень защиты корпуса: IP65"/>
    <m/>
    <m/>
    <m/>
    <m/>
    <m/>
    <m/>
    <m/>
  </r>
  <r>
    <x v="0"/>
    <m/>
    <m/>
    <m/>
    <m/>
    <m/>
    <m/>
    <m/>
    <m/>
    <m/>
  </r>
  <r>
    <x v="0"/>
    <m/>
    <s v="В комплекте:"/>
    <m/>
    <m/>
    <m/>
    <m/>
    <m/>
    <m/>
    <m/>
  </r>
  <r>
    <x v="0"/>
    <m/>
    <s v="1) Кронштейн для крепления на трубу Ду50"/>
    <m/>
    <m/>
    <m/>
    <s v="шт"/>
    <n v="1"/>
    <m/>
    <m/>
  </r>
  <r>
    <x v="0"/>
    <m/>
    <s v="2) Двухвентильный блок (присоединение к процессу:"/>
    <m/>
    <m/>
    <m/>
    <s v="шт"/>
    <n v="1"/>
    <m/>
    <m/>
  </r>
  <r>
    <x v="0"/>
    <m/>
    <s v="внутренняя резьба 1/2 NPT, дренажное отверстие 1/4 NPT"/>
    <m/>
    <m/>
    <m/>
    <m/>
    <m/>
    <m/>
    <m/>
  </r>
  <r>
    <x v="0"/>
    <m/>
    <s v="(с заглушкой). В комплекте обжимной фитинг под трубку 12 мм)."/>
    <m/>
    <m/>
    <m/>
    <m/>
    <m/>
    <m/>
    <m/>
  </r>
  <r>
    <x v="0"/>
    <m/>
    <m/>
    <m/>
    <m/>
    <m/>
    <m/>
    <m/>
    <m/>
    <m/>
  </r>
  <r>
    <x v="0"/>
    <s v="PW"/>
    <s v="*отборное устройство в составе:"/>
    <m/>
    <m/>
    <m/>
    <m/>
    <m/>
    <m/>
    <m/>
  </r>
  <r>
    <x v="0"/>
    <s v="2905-9 "/>
    <s v="Штуцер под приварку с наружной резьбой К 1 /2'' "/>
    <s v="Ш-К1/2, ст.09Г2С, ТУ 36-1118-84"/>
    <m/>
    <m/>
    <s v="шт."/>
    <n v="1"/>
    <m/>
    <m/>
  </r>
  <r>
    <x v="3"/>
    <m/>
    <s v="Шаровый кран (резьба внутренняя 1/2&quot; NPT)"/>
    <s v="V83B-F8N-PK-S"/>
    <m/>
    <m/>
    <s v="шт."/>
    <n v="1"/>
    <m/>
    <m/>
  </r>
  <r>
    <x v="0"/>
    <m/>
    <m/>
    <m/>
    <m/>
    <m/>
    <m/>
    <m/>
    <m/>
    <m/>
  </r>
  <r>
    <x v="0"/>
    <m/>
    <s v="PG 2902-6"/>
    <m/>
    <m/>
    <m/>
    <m/>
    <m/>
    <m/>
    <m/>
  </r>
  <r>
    <x v="0"/>
    <m/>
    <s v="Этилен на выходе из теплообменника поз. Е-2902"/>
    <m/>
    <m/>
    <m/>
    <m/>
    <m/>
    <m/>
    <m/>
  </r>
  <r>
    <x v="0"/>
    <m/>
    <m/>
    <m/>
    <m/>
    <m/>
    <m/>
    <m/>
    <m/>
    <m/>
  </r>
  <r>
    <x v="0"/>
    <m/>
    <s v="+ 30…+ 54,1°С, расчетная + 130 °С"/>
    <m/>
    <m/>
    <m/>
    <m/>
    <m/>
    <m/>
    <m/>
  </r>
  <r>
    <x v="0"/>
    <m/>
    <s v="3,0…3,41 МПа, расчетное 3,834 МПа"/>
    <m/>
    <m/>
    <m/>
    <m/>
    <m/>
    <m/>
    <m/>
  </r>
  <r>
    <x v="0"/>
    <m/>
    <s v="Трубопровод 325х8 (DN300)/ст. 09Г2С"/>
    <m/>
    <m/>
    <m/>
    <m/>
    <m/>
    <m/>
    <m/>
  </r>
  <r>
    <x v="0"/>
    <m/>
    <m/>
    <m/>
    <m/>
    <m/>
    <m/>
    <m/>
    <m/>
    <m/>
  </r>
  <r>
    <x v="1"/>
    <s v="PG"/>
    <s v="Манометр показывающий, с радиальным расположением "/>
    <s v="21034-3-151.6-АТХ.ОЛ2-4"/>
    <m/>
    <m/>
    <s v="шт"/>
    <n v="1"/>
    <m/>
    <m/>
  </r>
  <r>
    <x v="0"/>
    <s v="2902-6"/>
    <s v="штуцера"/>
    <m/>
    <m/>
    <m/>
    <m/>
    <m/>
    <m/>
    <m/>
  </r>
  <r>
    <x v="0"/>
    <m/>
    <s v="Шкала прибора 0 …. 6,0 МПа"/>
    <m/>
    <m/>
    <m/>
    <m/>
    <m/>
    <m/>
    <m/>
  </r>
  <r>
    <x v="0"/>
    <m/>
    <s v="Диаметр корпуса 160 мм"/>
    <m/>
    <m/>
    <m/>
    <m/>
    <m/>
    <m/>
    <m/>
  </r>
  <r>
    <x v="0"/>
    <m/>
    <s v="Класс точности 1"/>
    <m/>
    <m/>
    <m/>
    <m/>
    <m/>
    <m/>
    <m/>
  </r>
  <r>
    <x v="0"/>
    <m/>
    <s v="Присоединение к процессу M20x1,5"/>
    <m/>
    <m/>
    <m/>
    <m/>
    <m/>
    <m/>
    <m/>
  </r>
  <r>
    <x v="0"/>
    <m/>
    <s v="Степень защиты корпуса IP65"/>
    <m/>
    <m/>
    <m/>
    <m/>
    <m/>
    <m/>
    <m/>
  </r>
  <r>
    <x v="0"/>
    <m/>
    <m/>
    <m/>
    <m/>
    <m/>
    <m/>
    <m/>
    <m/>
    <m/>
  </r>
  <r>
    <x v="1"/>
    <s v="PE"/>
    <s v="*отборное устройство угловое, ст. 09Г2С"/>
    <s v="16-200-09Г2С-МУ"/>
    <m/>
    <m/>
    <s v="шт."/>
    <n v="1"/>
    <m/>
    <m/>
  </r>
  <r>
    <x v="0"/>
    <s v="2902-6"/>
    <m/>
    <s v="ТУ 36 22 19 05-005-85"/>
    <m/>
    <m/>
    <m/>
    <m/>
    <m/>
    <m/>
  </r>
  <r>
    <x v="0"/>
    <m/>
    <m/>
    <s v="15нж54бк5"/>
    <m/>
    <m/>
    <m/>
    <m/>
    <m/>
    <m/>
  </r>
  <r>
    <x v="0"/>
    <m/>
    <m/>
    <s v="ТУ 3742-001-27844275-2014"/>
    <m/>
    <m/>
    <m/>
    <m/>
    <m/>
    <m/>
  </r>
  <r>
    <x v="0"/>
    <m/>
    <m/>
    <m/>
    <m/>
    <m/>
    <m/>
    <m/>
    <m/>
    <m/>
  </r>
  <r>
    <x v="0"/>
    <m/>
    <s v="PG 2905-6"/>
    <m/>
    <m/>
    <m/>
    <m/>
    <m/>
    <m/>
    <m/>
  </r>
  <r>
    <x v="0"/>
    <m/>
    <s v="Этилен на выходе из теплообменника поз. Е-2905"/>
    <m/>
    <m/>
    <m/>
    <m/>
    <m/>
    <m/>
    <m/>
  </r>
  <r>
    <x v="0"/>
    <m/>
    <m/>
    <m/>
    <m/>
    <m/>
    <m/>
    <m/>
    <m/>
    <m/>
  </r>
  <r>
    <x v="0"/>
    <m/>
    <s v="+ 30…+ 54,1°С, расчетная + 130 °С"/>
    <m/>
    <m/>
    <m/>
    <m/>
    <m/>
    <m/>
    <m/>
  </r>
  <r>
    <x v="0"/>
    <m/>
    <s v="3,0…3,41 МПа, расчетное 3,834 МПа"/>
    <m/>
    <m/>
    <m/>
    <m/>
    <m/>
    <m/>
    <m/>
  </r>
  <r>
    <x v="0"/>
    <m/>
    <s v="Трубопровод 325х8 (DN300)/ст. 09Г2С"/>
    <m/>
    <m/>
    <m/>
    <m/>
    <m/>
    <m/>
    <m/>
  </r>
  <r>
    <x v="0"/>
    <m/>
    <m/>
    <m/>
    <m/>
    <m/>
    <m/>
    <m/>
    <m/>
    <m/>
  </r>
  <r>
    <x v="1"/>
    <s v="PG"/>
    <s v="Манометр показывающий, с радиальным расположением "/>
    <s v="21034-3-151.6-АТХ.ОЛ2-6"/>
    <m/>
    <m/>
    <s v="шт"/>
    <n v="1"/>
    <m/>
    <m/>
  </r>
  <r>
    <x v="0"/>
    <s v="2905-6"/>
    <s v="штуцера"/>
    <m/>
    <m/>
    <m/>
    <m/>
    <m/>
    <m/>
    <m/>
  </r>
  <r>
    <x v="0"/>
    <m/>
    <s v="Шкала прибора 0 …. 6,0 МПа"/>
    <m/>
    <m/>
    <m/>
    <m/>
    <m/>
    <m/>
    <m/>
  </r>
  <r>
    <x v="0"/>
    <m/>
    <s v="Диаметр корпуса 160 мм"/>
    <m/>
    <m/>
    <m/>
    <m/>
    <m/>
    <m/>
    <m/>
  </r>
  <r>
    <x v="0"/>
    <m/>
    <s v="Класс точности 1"/>
    <m/>
    <m/>
    <m/>
    <m/>
    <m/>
    <m/>
    <m/>
  </r>
  <r>
    <x v="0"/>
    <m/>
    <s v="Присоединение к процессу M20x1,5"/>
    <m/>
    <m/>
    <m/>
    <m/>
    <m/>
    <m/>
    <m/>
  </r>
  <r>
    <x v="0"/>
    <m/>
    <s v="Степень защиты корпуса IP65"/>
    <m/>
    <m/>
    <m/>
    <m/>
    <m/>
    <m/>
    <m/>
  </r>
  <r>
    <x v="0"/>
    <m/>
    <m/>
    <m/>
    <m/>
    <m/>
    <m/>
    <m/>
    <m/>
    <m/>
  </r>
  <r>
    <x v="1"/>
    <s v="PE"/>
    <s v="*отборное устройство угловое, ст. 09Г2С"/>
    <s v="16-200-09Г2С-МУ"/>
    <m/>
    <m/>
    <s v="шт."/>
    <n v="1"/>
    <m/>
    <m/>
  </r>
  <r>
    <x v="0"/>
    <s v="2905-6"/>
    <m/>
    <s v="ТУ 36 22 19 05-005-85"/>
    <m/>
    <m/>
    <m/>
    <m/>
    <m/>
    <m/>
  </r>
  <r>
    <x v="0"/>
    <m/>
    <m/>
    <s v="15нж54бк5"/>
    <m/>
    <m/>
    <m/>
    <m/>
    <m/>
    <m/>
  </r>
  <r>
    <x v="0"/>
    <m/>
    <m/>
    <s v="ТУ 3742-001-27844275-2014"/>
    <m/>
    <m/>
    <m/>
    <m/>
    <m/>
    <m/>
  </r>
  <r>
    <x v="0"/>
    <m/>
    <m/>
    <m/>
    <m/>
    <m/>
    <m/>
    <m/>
    <m/>
    <m/>
  </r>
  <r>
    <x v="0"/>
    <m/>
    <s v="PG 2902"/>
    <m/>
    <m/>
    <m/>
    <m/>
    <m/>
    <m/>
    <m/>
  </r>
  <r>
    <x v="0"/>
    <m/>
    <s v="Этилен на выходе из теплообменника поз. Е-2902"/>
    <m/>
    <m/>
    <m/>
    <m/>
    <m/>
    <m/>
    <m/>
  </r>
  <r>
    <x v="0"/>
    <m/>
    <m/>
    <m/>
    <m/>
    <m/>
    <m/>
    <m/>
    <m/>
    <m/>
  </r>
  <r>
    <x v="0"/>
    <m/>
    <s v="+ 30…+ 54,1°С, расчетная + 130 °С"/>
    <m/>
    <m/>
    <m/>
    <m/>
    <m/>
    <m/>
    <m/>
  </r>
  <r>
    <x v="0"/>
    <m/>
    <s v="3,0…3,41 МПа, расчетное 3,834 МПа"/>
    <m/>
    <m/>
    <m/>
    <m/>
    <m/>
    <m/>
    <m/>
  </r>
  <r>
    <x v="0"/>
    <m/>
    <s v="Трубопровод 325х8 (DN300)/ст. 09Г2С"/>
    <m/>
    <m/>
    <m/>
    <m/>
    <m/>
    <m/>
    <m/>
  </r>
  <r>
    <x v="0"/>
    <m/>
    <m/>
    <m/>
    <m/>
    <m/>
    <m/>
    <m/>
    <m/>
    <m/>
  </r>
  <r>
    <x v="1"/>
    <s v="PG"/>
    <s v="Манометр показывающий, с радиальным расположением "/>
    <s v="21034-3-151.6-АТХ.ОЛ2-5"/>
    <m/>
    <m/>
    <s v="шт"/>
    <n v="1"/>
    <m/>
    <m/>
  </r>
  <r>
    <x v="0"/>
    <n v="2902"/>
    <s v="штуцера"/>
    <m/>
    <m/>
    <m/>
    <m/>
    <m/>
    <m/>
    <m/>
  </r>
  <r>
    <x v="0"/>
    <m/>
    <s v="Шкала прибора 0 …. 6,0 МПа"/>
    <m/>
    <m/>
    <m/>
    <m/>
    <m/>
    <m/>
    <m/>
  </r>
  <r>
    <x v="0"/>
    <m/>
    <s v="Диаметр корпуса 160 мм"/>
    <m/>
    <m/>
    <m/>
    <m/>
    <m/>
    <m/>
    <m/>
  </r>
  <r>
    <x v="0"/>
    <m/>
    <s v="Класс точности 1"/>
    <m/>
    <m/>
    <m/>
    <m/>
    <m/>
    <m/>
    <m/>
  </r>
  <r>
    <x v="0"/>
    <m/>
    <s v="Присоединение к процессу M20x1,5"/>
    <m/>
    <m/>
    <m/>
    <m/>
    <m/>
    <m/>
    <m/>
  </r>
  <r>
    <x v="0"/>
    <m/>
    <s v="Степень защиты корпуса IP65"/>
    <m/>
    <m/>
    <m/>
    <m/>
    <m/>
    <m/>
    <m/>
  </r>
  <r>
    <x v="0"/>
    <m/>
    <m/>
    <m/>
    <m/>
    <m/>
    <m/>
    <m/>
    <m/>
    <m/>
  </r>
  <r>
    <x v="1"/>
    <s v="PE"/>
    <s v="*отборное устройство угловое, ст. 09Г2С"/>
    <s v="16-200-09Г2С-МУ"/>
    <m/>
    <m/>
    <s v="шт."/>
    <n v="1"/>
    <m/>
    <m/>
  </r>
  <r>
    <x v="0"/>
    <n v="2902"/>
    <m/>
    <s v="ТУ 36 22 19 05-005-85"/>
    <m/>
    <m/>
    <m/>
    <m/>
    <m/>
    <m/>
  </r>
  <r>
    <x v="0"/>
    <m/>
    <m/>
    <s v="15нж54бк5"/>
    <m/>
    <m/>
    <m/>
    <m/>
    <m/>
    <m/>
  </r>
  <r>
    <x v="0"/>
    <m/>
    <m/>
    <s v="ТУ 3742-001-27844275-2014"/>
    <m/>
    <m/>
    <m/>
    <m/>
    <m/>
    <m/>
  </r>
  <r>
    <x v="0"/>
    <m/>
    <m/>
    <m/>
    <m/>
    <m/>
    <m/>
    <m/>
    <m/>
    <m/>
  </r>
  <r>
    <x v="0"/>
    <m/>
    <s v="PG 2905"/>
    <m/>
    <m/>
    <m/>
    <m/>
    <m/>
    <m/>
    <m/>
  </r>
  <r>
    <x v="0"/>
    <m/>
    <s v="Этилен на выходе из теплообменника поз. Е-2905"/>
    <m/>
    <m/>
    <m/>
    <m/>
    <m/>
    <m/>
    <m/>
  </r>
  <r>
    <x v="0"/>
    <m/>
    <m/>
    <m/>
    <m/>
    <m/>
    <m/>
    <m/>
    <m/>
    <m/>
  </r>
  <r>
    <x v="0"/>
    <m/>
    <s v="+ 30…+ 54,1°С, расчетная + 130 °С"/>
    <m/>
    <m/>
    <m/>
    <m/>
    <m/>
    <m/>
    <m/>
  </r>
  <r>
    <x v="0"/>
    <m/>
    <s v="3,0…3,41 МПа, расчетное 3,834 МПа"/>
    <m/>
    <m/>
    <m/>
    <m/>
    <m/>
    <m/>
    <m/>
  </r>
  <r>
    <x v="0"/>
    <m/>
    <s v="Трубопровод 325х8 (DN300)/ст. 09Г2С"/>
    <m/>
    <m/>
    <m/>
    <m/>
    <m/>
    <m/>
    <m/>
  </r>
  <r>
    <x v="0"/>
    <m/>
    <m/>
    <m/>
    <m/>
    <m/>
    <m/>
    <m/>
    <m/>
    <m/>
  </r>
  <r>
    <x v="1"/>
    <s v="PG"/>
    <s v="Манометр показывающий, с радиальным расположением "/>
    <s v="21034-3-151.6-АТХ.ОЛ2-7"/>
    <m/>
    <m/>
    <s v="шт"/>
    <n v="1"/>
    <m/>
    <m/>
  </r>
  <r>
    <x v="0"/>
    <n v="2905"/>
    <s v="штуцера"/>
    <m/>
    <m/>
    <m/>
    <m/>
    <m/>
    <m/>
    <m/>
  </r>
  <r>
    <x v="0"/>
    <m/>
    <s v="Шкала прибора 0 …. 6,0 МПа"/>
    <m/>
    <m/>
    <m/>
    <m/>
    <m/>
    <m/>
    <m/>
  </r>
  <r>
    <x v="0"/>
    <m/>
    <s v="Диаметр корпуса 160 мм"/>
    <m/>
    <m/>
    <m/>
    <m/>
    <m/>
    <m/>
    <m/>
  </r>
  <r>
    <x v="0"/>
    <m/>
    <s v="Класс точности 1"/>
    <m/>
    <m/>
    <m/>
    <m/>
    <m/>
    <m/>
    <m/>
  </r>
  <r>
    <x v="0"/>
    <m/>
    <s v="Присоединение к процессу M20x1,5"/>
    <m/>
    <m/>
    <m/>
    <m/>
    <m/>
    <m/>
    <m/>
  </r>
  <r>
    <x v="0"/>
    <m/>
    <s v="Степень защиты корпуса IP65"/>
    <m/>
    <m/>
    <m/>
    <m/>
    <m/>
    <m/>
    <m/>
  </r>
  <r>
    <x v="0"/>
    <m/>
    <m/>
    <m/>
    <m/>
    <m/>
    <m/>
    <m/>
    <m/>
    <m/>
  </r>
  <r>
    <x v="1"/>
    <s v="PE"/>
    <s v="*отборное устройство угловое, ст. 09Г2С"/>
    <s v="16-200-09Г2С-МУ"/>
    <m/>
    <m/>
    <s v="шт."/>
    <n v="1"/>
    <m/>
    <m/>
  </r>
  <r>
    <x v="0"/>
    <n v="2905"/>
    <m/>
    <s v="ТУ 36 22 19 05-005-85"/>
    <m/>
    <m/>
    <m/>
    <m/>
    <m/>
    <m/>
  </r>
  <r>
    <x v="0"/>
    <m/>
    <m/>
    <s v="15нж54бк5"/>
    <m/>
    <m/>
    <m/>
    <m/>
    <m/>
    <m/>
  </r>
  <r>
    <x v="0"/>
    <m/>
    <m/>
    <s v="ТУ 3742-001-27844275-2014"/>
    <m/>
    <m/>
    <m/>
    <m/>
    <m/>
    <m/>
  </r>
  <r>
    <x v="0"/>
    <m/>
    <m/>
    <m/>
    <m/>
    <m/>
    <m/>
    <m/>
    <m/>
    <m/>
  </r>
  <r>
    <x v="0"/>
    <m/>
    <s v="PT 1150 (датчик сущ.)"/>
    <m/>
    <m/>
    <m/>
    <m/>
    <m/>
    <m/>
    <m/>
  </r>
  <r>
    <x v="0"/>
    <m/>
    <s v="На выходе из теплообменника поз. E-2902"/>
    <m/>
    <m/>
    <m/>
    <m/>
    <m/>
    <m/>
    <m/>
  </r>
  <r>
    <x v="0"/>
    <m/>
    <m/>
    <m/>
    <m/>
    <m/>
    <m/>
    <m/>
    <m/>
    <m/>
  </r>
  <r>
    <x v="0"/>
    <m/>
    <s v="Среда: этилен"/>
    <m/>
    <m/>
    <m/>
    <m/>
    <m/>
    <m/>
    <m/>
  </r>
  <r>
    <x v="0"/>
    <m/>
    <s v="+40…+54,1 °С"/>
    <m/>
    <m/>
    <m/>
    <m/>
    <m/>
    <m/>
    <m/>
  </r>
  <r>
    <x v="0"/>
    <m/>
    <s v="3,0…3,41 МПа"/>
    <m/>
    <m/>
    <m/>
    <m/>
    <m/>
    <m/>
    <m/>
  </r>
  <r>
    <x v="0"/>
    <m/>
    <s v="Трубопровод 325х8 (DN300)/ ст. 09Г2С"/>
    <m/>
    <m/>
    <m/>
    <m/>
    <m/>
    <m/>
    <m/>
  </r>
  <r>
    <x v="0"/>
    <m/>
    <m/>
    <m/>
    <m/>
    <m/>
    <m/>
    <m/>
    <m/>
    <m/>
  </r>
  <r>
    <x v="0"/>
    <s v="PE"/>
    <s v="*отборное устройство в составе:"/>
    <m/>
    <m/>
    <m/>
    <m/>
    <m/>
    <m/>
    <m/>
  </r>
  <r>
    <x v="0"/>
    <n v="1150"/>
    <s v="Штуцер под приварку с наружной резьбой К 1 /2'' "/>
    <s v="Ш-К1/2, ст.09Г2С, ТУ 36-1118-84"/>
    <m/>
    <m/>
    <s v="шт."/>
    <n v="1"/>
    <m/>
    <m/>
  </r>
  <r>
    <x v="3"/>
    <m/>
    <s v="Шаровый кран (резьба внутренняя 1/2&quot; NPT)"/>
    <s v="V83B-F8N-PK-S"/>
    <m/>
    <m/>
    <s v="шт."/>
    <n v="1"/>
    <m/>
    <m/>
  </r>
  <r>
    <x v="0"/>
    <m/>
    <m/>
    <m/>
    <m/>
    <m/>
    <m/>
    <m/>
    <m/>
    <m/>
  </r>
  <r>
    <x v="0"/>
    <m/>
    <s v="1.3. Расход"/>
    <m/>
    <m/>
    <m/>
    <m/>
    <m/>
    <m/>
    <m/>
  </r>
  <r>
    <x v="0"/>
    <m/>
    <s v="FIRA 2001-8A"/>
    <m/>
    <m/>
    <m/>
    <m/>
    <m/>
    <m/>
    <m/>
  </r>
  <r>
    <x v="0"/>
    <m/>
    <s v="Этилен в линии подачи в теплообменник поз. E-2901"/>
    <m/>
    <m/>
    <m/>
    <m/>
    <m/>
    <m/>
    <m/>
  </r>
  <r>
    <x v="0"/>
    <m/>
    <m/>
    <m/>
    <m/>
    <m/>
    <m/>
    <m/>
    <m/>
    <m/>
  </r>
  <r>
    <x v="0"/>
    <m/>
    <s v="минус 8…+ 30°С"/>
    <m/>
    <m/>
    <m/>
    <m/>
    <m/>
    <m/>
    <m/>
  </r>
  <r>
    <x v="0"/>
    <m/>
    <s v="1,4…2,1 МПа"/>
    <m/>
    <m/>
    <m/>
    <m/>
    <m/>
    <m/>
    <m/>
  </r>
  <r>
    <x v="0"/>
    <m/>
    <s v="0…95 000…120 000 кг/ч"/>
    <m/>
    <m/>
    <m/>
    <m/>
    <m/>
    <m/>
    <m/>
  </r>
  <r>
    <x v="0"/>
    <m/>
    <s v="Трубопровод 377х9 (DN350)/ст. 09Г2С"/>
    <m/>
    <m/>
    <m/>
    <m/>
    <m/>
    <m/>
    <m/>
  </r>
  <r>
    <x v="0"/>
    <m/>
    <m/>
    <m/>
    <m/>
    <m/>
    <m/>
    <m/>
    <m/>
    <m/>
  </r>
  <r>
    <x v="1"/>
    <s v="FE"/>
    <s v="Диафрагма"/>
    <s v="21034-3-151.6-АТХ.ОЛ3-1"/>
    <m/>
    <m/>
    <s v="шт"/>
    <n v="1"/>
    <m/>
    <m/>
  </r>
  <r>
    <x v="0"/>
    <s v="2001-8A"/>
    <s v="Тип: ДКС"/>
    <m/>
    <m/>
    <m/>
    <m/>
    <m/>
    <m/>
    <m/>
  </r>
  <r>
    <x v="0"/>
    <m/>
    <s v="Способ отбора давления: фланцевый"/>
    <m/>
    <m/>
    <m/>
    <m/>
    <m/>
    <m/>
    <m/>
  </r>
  <r>
    <x v="0"/>
    <m/>
    <s v="Смещение оси диафрагмы относительно оси трубопровода: нет"/>
    <m/>
    <m/>
    <m/>
    <m/>
    <m/>
    <m/>
    <m/>
  </r>
  <r>
    <x v="0"/>
    <m/>
    <s v="Количество патрубков для отбора давления: 4"/>
    <m/>
    <m/>
    <m/>
    <m/>
    <m/>
    <m/>
    <m/>
  </r>
  <r>
    <x v="0"/>
    <m/>
    <s v="Диаметр патрубков для отбора давления: 20х3 мм"/>
    <m/>
    <m/>
    <m/>
    <m/>
    <m/>
    <m/>
    <m/>
  </r>
  <r>
    <x v="0"/>
    <m/>
    <s v="Длина патрубков для отбора давления: 150 мм"/>
    <m/>
    <m/>
    <m/>
    <m/>
    <m/>
    <m/>
    <m/>
  </r>
  <r>
    <x v="0"/>
    <m/>
    <s v="Количество патрубков для отбора давления: 4"/>
    <m/>
    <m/>
    <m/>
    <m/>
    <m/>
    <m/>
    <m/>
  </r>
  <r>
    <x v="0"/>
    <m/>
    <m/>
    <m/>
    <m/>
    <m/>
    <m/>
    <m/>
    <m/>
    <m/>
  </r>
  <r>
    <x v="1"/>
    <s v="FT"/>
    <s v="Расходомер переменного перепада давления"/>
    <s v="21034-3-151.6-АТХ.ОЛ3-1"/>
    <m/>
    <m/>
    <s v="шт"/>
    <n v="1"/>
    <m/>
    <m/>
  </r>
  <r>
    <x v="0"/>
    <s v="2001-8A"/>
    <s v="Рабочая шкала разности давлений: минус 10…10 кПа"/>
    <m/>
    <m/>
    <m/>
    <m/>
    <m/>
    <m/>
    <m/>
  </r>
  <r>
    <x v="0"/>
    <m/>
    <s v="Выходной сигнал: 4…20 мА + HART"/>
    <m/>
    <m/>
    <m/>
    <m/>
    <m/>
    <m/>
    <m/>
  </r>
  <r>
    <x v="0"/>
    <m/>
    <s v="Предел основной допускаемой погрешности ±0,5%"/>
    <m/>
    <m/>
    <m/>
    <m/>
    <m/>
    <m/>
    <m/>
  </r>
  <r>
    <x v="0"/>
    <m/>
    <s v="Питание =24В"/>
    <m/>
    <m/>
    <m/>
    <m/>
    <m/>
    <m/>
    <m/>
  </r>
  <r>
    <x v="0"/>
    <m/>
    <s v="Вид взрывозащиты: Exia"/>
    <m/>
    <m/>
    <m/>
    <m/>
    <m/>
    <m/>
    <m/>
  </r>
  <r>
    <x v="0"/>
    <m/>
    <s v="Cтепень защиты корпуса: IP54"/>
    <m/>
    <m/>
    <m/>
    <m/>
    <m/>
    <m/>
    <m/>
  </r>
  <r>
    <x v="0"/>
    <m/>
    <m/>
    <m/>
    <m/>
    <m/>
    <m/>
    <m/>
    <m/>
    <m/>
  </r>
  <r>
    <x v="0"/>
    <m/>
    <s v="В комплекте:"/>
    <m/>
    <m/>
    <m/>
    <m/>
    <m/>
    <m/>
    <m/>
  </r>
  <r>
    <x v="0"/>
    <m/>
    <s v="1) Кронштейн для крепления на трубу Ду50"/>
    <m/>
    <m/>
    <m/>
    <s v="шт"/>
    <n v="1"/>
    <m/>
    <m/>
  </r>
  <r>
    <x v="0"/>
    <m/>
    <s v="2) Трехвентильный блок (внутренняя резьба 1/2 NPT)"/>
    <m/>
    <m/>
    <m/>
    <s v="шт"/>
    <n v="1"/>
    <m/>
    <m/>
  </r>
  <r>
    <x v="0"/>
    <m/>
    <s v="В комплекте обжимной фитинг под трубку 12 мм."/>
    <m/>
    <m/>
    <m/>
    <m/>
    <m/>
    <m/>
    <m/>
  </r>
  <r>
    <x v="0"/>
    <m/>
    <m/>
    <m/>
    <m/>
    <m/>
    <m/>
    <m/>
    <m/>
    <m/>
  </r>
  <r>
    <x v="0"/>
    <m/>
    <s v="FIR-F1A"/>
    <m/>
    <m/>
    <m/>
    <m/>
    <m/>
    <m/>
    <m/>
  </r>
  <r>
    <x v="0"/>
    <m/>
    <s v="Этилен в линии подачи в теплообменник поз. E-2901"/>
    <m/>
    <m/>
    <m/>
    <m/>
    <m/>
    <m/>
    <m/>
  </r>
  <r>
    <x v="0"/>
    <m/>
    <m/>
    <m/>
    <m/>
    <m/>
    <m/>
    <m/>
    <m/>
    <m/>
  </r>
  <r>
    <x v="0"/>
    <m/>
    <s v="минус 8…+ 30°С"/>
    <m/>
    <m/>
    <m/>
    <m/>
    <m/>
    <m/>
    <m/>
  </r>
  <r>
    <x v="0"/>
    <m/>
    <s v="1,4…2,1 МПа"/>
    <m/>
    <m/>
    <m/>
    <m/>
    <m/>
    <m/>
    <m/>
  </r>
  <r>
    <x v="0"/>
    <m/>
    <s v="0…95 000…120 000 кг/ч"/>
    <m/>
    <m/>
    <m/>
    <m/>
    <m/>
    <m/>
    <m/>
  </r>
  <r>
    <x v="0"/>
    <m/>
    <s v="Трубопровод 377х9 (DN350)/ст. 09Г2С"/>
    <m/>
    <m/>
    <m/>
    <m/>
    <m/>
    <m/>
    <m/>
  </r>
  <r>
    <x v="0"/>
    <m/>
    <m/>
    <m/>
    <m/>
    <m/>
    <m/>
    <m/>
    <m/>
    <m/>
  </r>
  <r>
    <x v="1"/>
    <s v="FE"/>
    <s v="Диафрагма"/>
    <s v="21034-3-151.6-АТХ.ОЛ3-2"/>
    <m/>
    <m/>
    <s v="шт"/>
    <n v="1"/>
    <m/>
    <m/>
  </r>
  <r>
    <x v="0"/>
    <s v="F1A"/>
    <s v="Тип: ДКС"/>
    <m/>
    <m/>
    <m/>
    <m/>
    <m/>
    <m/>
    <m/>
  </r>
  <r>
    <x v="0"/>
    <m/>
    <s v="Способ отбора давления: фланцевый"/>
    <m/>
    <m/>
    <m/>
    <m/>
    <m/>
    <m/>
    <m/>
  </r>
  <r>
    <x v="0"/>
    <m/>
    <s v="Смещение оси диафрагмы относительно оси трубопровода: нет"/>
    <m/>
    <m/>
    <m/>
    <m/>
    <m/>
    <m/>
    <m/>
  </r>
  <r>
    <x v="0"/>
    <m/>
    <s v="Количество патрубков для отбора давления: 4"/>
    <m/>
    <m/>
    <m/>
    <m/>
    <m/>
    <m/>
    <m/>
  </r>
  <r>
    <x v="0"/>
    <m/>
    <s v="Диаметр патрубков для отбора давления: 20х3 мм"/>
    <m/>
    <m/>
    <m/>
    <m/>
    <m/>
    <m/>
    <m/>
  </r>
  <r>
    <x v="0"/>
    <m/>
    <s v="Длина патрубков для отбора давления: 150 мм"/>
    <m/>
    <m/>
    <m/>
    <m/>
    <m/>
    <m/>
    <m/>
  </r>
  <r>
    <x v="0"/>
    <m/>
    <s v="Количество патрубков для отбора давления: 4"/>
    <m/>
    <m/>
    <m/>
    <m/>
    <m/>
    <m/>
    <m/>
  </r>
  <r>
    <x v="0"/>
    <m/>
    <m/>
    <m/>
    <m/>
    <m/>
    <m/>
    <m/>
    <m/>
    <m/>
  </r>
  <r>
    <x v="1"/>
    <s v="FT"/>
    <s v="Расходомер переменного перепада давления"/>
    <s v="21034-3-151.6-АТХ.ОЛ3-2"/>
    <m/>
    <m/>
    <s v="шт"/>
    <n v="1"/>
    <m/>
    <s v="Хоз. учет"/>
  </r>
  <r>
    <x v="0"/>
    <s v="F1A"/>
    <s v="Рабочая шкала разности давлений: минус 10…10 кПа"/>
    <m/>
    <m/>
    <m/>
    <m/>
    <m/>
    <m/>
    <m/>
  </r>
  <r>
    <x v="0"/>
    <m/>
    <s v="Выходной сигнал: 4…20 мА + HART"/>
    <m/>
    <m/>
    <m/>
    <m/>
    <m/>
    <m/>
    <m/>
  </r>
  <r>
    <x v="0"/>
    <m/>
    <s v="Предел основной допускаемой погрешности ±0,5%"/>
    <m/>
    <m/>
    <m/>
    <m/>
    <m/>
    <m/>
    <m/>
  </r>
  <r>
    <x v="0"/>
    <m/>
    <s v="Питание =24В"/>
    <m/>
    <m/>
    <m/>
    <m/>
    <m/>
    <m/>
    <m/>
  </r>
  <r>
    <x v="0"/>
    <m/>
    <s v="Вид взрывозащиты: Exia"/>
    <m/>
    <m/>
    <m/>
    <m/>
    <m/>
    <m/>
    <m/>
  </r>
  <r>
    <x v="0"/>
    <m/>
    <s v="Cтепень защиты корпуса: IP65"/>
    <m/>
    <m/>
    <m/>
    <m/>
    <m/>
    <m/>
    <m/>
  </r>
  <r>
    <x v="0"/>
    <m/>
    <m/>
    <m/>
    <m/>
    <m/>
    <m/>
    <m/>
    <m/>
    <m/>
  </r>
  <r>
    <x v="0"/>
    <m/>
    <s v="В комплекте:"/>
    <m/>
    <m/>
    <m/>
    <m/>
    <m/>
    <m/>
    <m/>
  </r>
  <r>
    <x v="0"/>
    <m/>
    <s v="1) Кронштейн для крепления на трубу Ду50"/>
    <m/>
    <m/>
    <m/>
    <s v="шт"/>
    <n v="1"/>
    <m/>
    <m/>
  </r>
  <r>
    <x v="0"/>
    <m/>
    <s v="2) Трехвентильный блок (внутренняя резьба 1/2 NPT)"/>
    <m/>
    <m/>
    <m/>
    <s v="шт"/>
    <n v="1"/>
    <m/>
    <m/>
  </r>
  <r>
    <x v="0"/>
    <m/>
    <s v="В комплекте обжимной фитинг под трубку 12 мм."/>
    <m/>
    <m/>
    <m/>
    <m/>
    <m/>
    <m/>
    <m/>
  </r>
  <r>
    <x v="0"/>
    <m/>
    <m/>
    <m/>
    <m/>
    <m/>
    <m/>
    <m/>
    <m/>
    <m/>
  </r>
  <r>
    <x v="0"/>
    <m/>
    <m/>
    <m/>
    <m/>
    <m/>
    <m/>
    <m/>
    <m/>
    <m/>
  </r>
  <r>
    <x v="0"/>
    <m/>
    <m/>
    <m/>
    <m/>
    <m/>
    <m/>
    <m/>
    <m/>
    <m/>
  </r>
  <r>
    <x v="0"/>
    <m/>
    <m/>
    <m/>
    <m/>
    <m/>
    <m/>
    <m/>
    <m/>
    <m/>
  </r>
  <r>
    <x v="0"/>
    <m/>
    <m/>
    <m/>
    <m/>
    <m/>
    <m/>
    <m/>
    <m/>
    <m/>
  </r>
  <r>
    <x v="0"/>
    <m/>
    <m/>
    <m/>
    <m/>
    <m/>
    <m/>
    <m/>
    <m/>
    <m/>
  </r>
  <r>
    <x v="0"/>
    <m/>
    <s v="1.4. Уровень"/>
    <m/>
    <m/>
    <m/>
    <m/>
    <m/>
    <m/>
    <m/>
  </r>
  <r>
    <x v="0"/>
    <m/>
    <s v="LIRCA 2901-3"/>
    <m/>
    <m/>
    <m/>
    <m/>
    <m/>
    <m/>
    <m/>
  </r>
  <r>
    <x v="0"/>
    <m/>
    <s v="Сконденсированное масло в сепараторе поз. С-2901"/>
    <m/>
    <m/>
    <m/>
    <m/>
    <m/>
    <m/>
    <m/>
  </r>
  <r>
    <x v="0"/>
    <m/>
    <m/>
    <m/>
    <m/>
    <m/>
    <m/>
    <m/>
    <m/>
    <m/>
  </r>
  <r>
    <x v="0"/>
    <m/>
    <s v="0…+ 40°С, расчетная + 180 °С"/>
    <m/>
    <m/>
    <m/>
    <m/>
    <m/>
    <m/>
    <m/>
  </r>
  <r>
    <x v="0"/>
    <m/>
    <s v="1,4…2,1 МПа, расчетное 2,28 МПа"/>
    <m/>
    <m/>
    <m/>
    <m/>
    <m/>
    <m/>
    <m/>
  </r>
  <r>
    <x v="0"/>
    <m/>
    <s v="0…560 мм"/>
    <m/>
    <m/>
    <m/>
    <m/>
    <m/>
    <m/>
    <m/>
  </r>
  <r>
    <x v="0"/>
    <m/>
    <s v="Сепаратор поз. С-2901, штуцер L2A, L2B, DN 100, PN 40 исп. F "/>
    <m/>
    <m/>
    <m/>
    <m/>
    <m/>
    <m/>
    <m/>
  </r>
  <r>
    <x v="0"/>
    <m/>
    <s v="(впадина) по ГОСТ 33259-2015, ст. 09Г2С (уровнемерная колонка)"/>
    <m/>
    <m/>
    <m/>
    <m/>
    <m/>
    <m/>
    <m/>
  </r>
  <r>
    <x v="0"/>
    <m/>
    <m/>
    <m/>
    <m/>
    <m/>
    <m/>
    <m/>
    <m/>
    <m/>
  </r>
  <r>
    <x v="1"/>
    <s v="LT"/>
    <s v="Уровнемер микроимпульсный"/>
    <s v="21034-3-151.6-АТХ.ОЛ4-1"/>
    <m/>
    <m/>
    <s v="шт"/>
    <n v="1"/>
    <m/>
    <m/>
  </r>
  <r>
    <x v="0"/>
    <s v="2901-3"/>
    <s v="Диапазон измерений: 0…100% (0…560 мм)"/>
    <m/>
    <m/>
    <m/>
    <m/>
    <m/>
    <m/>
    <m/>
  </r>
  <r>
    <x v="0"/>
    <m/>
    <s v="Выходной сигнал: 4…20 мА + HART"/>
    <m/>
    <m/>
    <m/>
    <m/>
    <m/>
    <m/>
    <m/>
  </r>
  <r>
    <x v="0"/>
    <m/>
    <s v="Требуемая точность: ±5 мм"/>
    <m/>
    <m/>
    <m/>
    <m/>
    <m/>
    <m/>
    <m/>
  </r>
  <r>
    <x v="0"/>
    <m/>
    <s v="Питание =24В"/>
    <m/>
    <m/>
    <m/>
    <m/>
    <m/>
    <m/>
    <m/>
  </r>
  <r>
    <x v="0"/>
    <m/>
    <s v="Вид взрывозащиты: Exia"/>
    <m/>
    <m/>
    <m/>
    <m/>
    <m/>
    <m/>
    <m/>
  </r>
  <r>
    <x v="0"/>
    <m/>
    <s v="Cтепень защиты корпуса: IP65"/>
    <m/>
    <m/>
    <m/>
    <m/>
    <m/>
    <m/>
    <m/>
  </r>
  <r>
    <x v="0"/>
    <m/>
    <s v="Присоединение к процессу: фланец DN 100, PN 40, исп, E (выступ)"/>
    <m/>
    <m/>
    <m/>
    <m/>
    <m/>
    <m/>
    <m/>
  </r>
  <r>
    <x v="0"/>
    <m/>
    <s v="по ГОСТ 33259-2015"/>
    <m/>
    <m/>
    <m/>
    <m/>
    <m/>
    <m/>
    <m/>
  </r>
  <r>
    <x v="0"/>
    <m/>
    <m/>
    <m/>
    <m/>
    <m/>
    <m/>
    <m/>
    <m/>
    <m/>
  </r>
  <r>
    <x v="0"/>
    <m/>
    <s v="LIRSA 2901-6"/>
    <m/>
    <m/>
    <m/>
    <m/>
    <m/>
    <m/>
    <m/>
  </r>
  <r>
    <x v="0"/>
    <m/>
    <s v="Сконденсированное масло в сепараторе поз. С-2901"/>
    <m/>
    <m/>
    <m/>
    <m/>
    <m/>
    <m/>
    <m/>
  </r>
  <r>
    <x v="0"/>
    <m/>
    <m/>
    <m/>
    <m/>
    <m/>
    <m/>
    <m/>
    <m/>
    <m/>
  </r>
  <r>
    <x v="0"/>
    <m/>
    <s v="0…+ 40°С, расчетная + 180 °С"/>
    <m/>
    <m/>
    <m/>
    <m/>
    <m/>
    <m/>
    <m/>
  </r>
  <r>
    <x v="0"/>
    <m/>
    <s v="1,4…2,1 МПа, расчетное 2,28 МПа"/>
    <m/>
    <m/>
    <m/>
    <m/>
    <m/>
    <m/>
    <m/>
  </r>
  <r>
    <x v="0"/>
    <m/>
    <s v="0…560 мм"/>
    <m/>
    <m/>
    <m/>
    <m/>
    <m/>
    <m/>
    <m/>
  </r>
  <r>
    <x v="0"/>
    <m/>
    <s v="Сепаратор поз. С-2901, штуцер L1A, L1B, DN 100, PN 40 исп. F "/>
    <m/>
    <m/>
    <m/>
    <m/>
    <m/>
    <m/>
    <m/>
  </r>
  <r>
    <x v="0"/>
    <m/>
    <s v="(впадина) по ГОСТ 33259-2015, ст. 09Г2С (уровнемерная колонка)"/>
    <m/>
    <m/>
    <m/>
    <m/>
    <m/>
    <m/>
    <m/>
  </r>
  <r>
    <x v="0"/>
    <m/>
    <m/>
    <m/>
    <m/>
    <m/>
    <m/>
    <m/>
    <m/>
    <m/>
  </r>
  <r>
    <x v="1"/>
    <s v="LT"/>
    <s v="Уровнемер микроимпульсный"/>
    <s v="21034-3-151.6-АТХ.ОЛ4-2"/>
    <m/>
    <m/>
    <s v="шт"/>
    <n v="1"/>
    <m/>
    <m/>
  </r>
  <r>
    <x v="0"/>
    <s v="2901-6"/>
    <s v="Диапазон измерений: 0…100% (0…560 мм)"/>
    <m/>
    <m/>
    <m/>
    <m/>
    <m/>
    <m/>
    <m/>
  </r>
  <r>
    <x v="0"/>
    <m/>
    <s v="Выходной сигнал: 4…20 мА + HART"/>
    <m/>
    <m/>
    <m/>
    <m/>
    <m/>
    <m/>
    <m/>
  </r>
  <r>
    <x v="0"/>
    <m/>
    <s v="Предел основной допускаемой погрешности ±0,5%"/>
    <m/>
    <m/>
    <m/>
    <m/>
    <m/>
    <m/>
    <m/>
  </r>
  <r>
    <x v="0"/>
    <m/>
    <s v="Питание =24В"/>
    <m/>
    <m/>
    <m/>
    <m/>
    <m/>
    <m/>
    <m/>
  </r>
  <r>
    <x v="0"/>
    <m/>
    <s v="Вид взрывозащиты: Exia"/>
    <m/>
    <m/>
    <m/>
    <m/>
    <m/>
    <m/>
    <m/>
  </r>
  <r>
    <x v="0"/>
    <m/>
    <s v="Cтепень защиты корпуса: IP65"/>
    <m/>
    <m/>
    <m/>
    <m/>
    <m/>
    <m/>
    <m/>
  </r>
  <r>
    <x v="0"/>
    <m/>
    <s v="Присоединение к процессу: фланец DN 100, PN 40, исп, E (выступ)"/>
    <m/>
    <m/>
    <m/>
    <m/>
    <m/>
    <m/>
    <m/>
  </r>
  <r>
    <x v="0"/>
    <m/>
    <s v="по ГОСТ 33259-2015"/>
    <m/>
    <m/>
    <m/>
    <m/>
    <m/>
    <m/>
    <m/>
  </r>
  <r>
    <x v="0"/>
    <m/>
    <m/>
    <m/>
    <m/>
    <m/>
    <m/>
    <m/>
    <m/>
    <m/>
  </r>
  <r>
    <x v="0"/>
    <m/>
    <s v="LG-2001"/>
    <m/>
    <m/>
    <m/>
    <m/>
    <m/>
    <m/>
    <m/>
  </r>
  <r>
    <x v="0"/>
    <m/>
    <s v="Сконденсированное масло в сепараторе поз. С-2901"/>
    <m/>
    <m/>
    <m/>
    <m/>
    <m/>
    <m/>
    <m/>
  </r>
  <r>
    <x v="0"/>
    <m/>
    <m/>
    <m/>
    <m/>
    <m/>
    <m/>
    <m/>
    <m/>
    <m/>
  </r>
  <r>
    <x v="0"/>
    <m/>
    <s v="0…+ 40°С, расчетная + 180 °С"/>
    <m/>
    <m/>
    <m/>
    <m/>
    <m/>
    <m/>
    <m/>
  </r>
  <r>
    <x v="0"/>
    <m/>
    <s v="1,4…2,1 МПа, расчетное 2,28 МПа"/>
    <m/>
    <m/>
    <m/>
    <m/>
    <m/>
    <m/>
    <m/>
  </r>
  <r>
    <x v="0"/>
    <m/>
    <s v="0…850 мм"/>
    <m/>
    <m/>
    <m/>
    <m/>
    <m/>
    <m/>
    <m/>
  </r>
  <r>
    <x v="0"/>
    <m/>
    <s v="Сепаратор поз. С-2901, штуцер L3A, L3A, DN 50, PN 40 исп. F "/>
    <m/>
    <m/>
    <m/>
    <m/>
    <m/>
    <m/>
    <m/>
  </r>
  <r>
    <x v="0"/>
    <m/>
    <s v="(впадина) по ГОСТ 33259-2015, ст 09Г2С (уровнемерная колонка)"/>
    <m/>
    <m/>
    <m/>
    <m/>
    <m/>
    <m/>
    <m/>
  </r>
  <r>
    <x v="0"/>
    <m/>
    <m/>
    <m/>
    <m/>
    <m/>
    <m/>
    <m/>
    <m/>
    <m/>
  </r>
  <r>
    <x v="1"/>
    <s v="LG 2001"/>
    <s v="Байпасный индикатор уровня"/>
    <s v="21034-3-151.6-АТХ.ОЛ4-3"/>
    <m/>
    <m/>
    <s v="шт"/>
    <n v="1"/>
    <m/>
    <m/>
  </r>
  <r>
    <x v="0"/>
    <m/>
    <s v="Диапазон показаний: 0…100% (0 … 850 мм)"/>
    <m/>
    <m/>
    <m/>
    <m/>
    <m/>
    <m/>
    <m/>
  </r>
  <r>
    <x v="0"/>
    <m/>
    <s v="Присоединение к процессу: фланец DN 50, PN 40, исп. E (выступ)"/>
    <m/>
    <m/>
    <m/>
    <m/>
    <m/>
    <m/>
    <m/>
  </r>
  <r>
    <x v="0"/>
    <m/>
    <s v="по ГОСТ 33259-2015"/>
    <m/>
    <m/>
    <m/>
    <m/>
    <m/>
    <m/>
    <m/>
  </r>
  <r>
    <x v="0"/>
    <m/>
    <m/>
    <m/>
    <m/>
    <m/>
    <m/>
    <m/>
    <m/>
    <m/>
  </r>
  <r>
    <x v="0"/>
    <s v="LE 2001"/>
    <s v="* отборное устройство:"/>
    <m/>
    <m/>
    <m/>
    <m/>
    <m/>
    <m/>
    <m/>
  </r>
  <r>
    <x v="0"/>
    <m/>
    <s v="Штуцер "/>
    <s v="50-4,0-2-2-229-09Г2С"/>
    <m/>
    <m/>
    <s v="шт"/>
    <n v="1"/>
    <m/>
    <m/>
  </r>
  <r>
    <x v="0"/>
    <m/>
    <m/>
    <s v="АТК 24.218.06-90"/>
    <m/>
    <m/>
    <m/>
    <m/>
    <m/>
    <m/>
  </r>
  <r>
    <x v="2"/>
    <m/>
    <s v="Задвижка, исп. F/F "/>
    <s v="ЗКЛ 50-4,0 ХЛ1"/>
    <m/>
    <m/>
    <s v="шт"/>
    <n v="1"/>
    <m/>
    <m/>
  </r>
  <r>
    <x v="0"/>
    <m/>
    <m/>
    <s v="ГОСТ 33259-2015"/>
    <m/>
    <m/>
    <m/>
    <m/>
    <m/>
    <m/>
  </r>
  <r>
    <x v="0"/>
    <m/>
    <m/>
    <m/>
    <m/>
    <m/>
    <m/>
    <m/>
    <m/>
    <m/>
  </r>
  <r>
    <x v="0"/>
    <m/>
    <s v="LIRCA 2902-3"/>
    <m/>
    <m/>
    <m/>
    <m/>
    <m/>
    <m/>
    <m/>
  </r>
  <r>
    <x v="0"/>
    <m/>
    <s v="Сконденсированное масло в сепараторе поз. С-2902"/>
    <m/>
    <m/>
    <m/>
    <m/>
    <m/>
    <m/>
    <m/>
  </r>
  <r>
    <x v="0"/>
    <m/>
    <m/>
    <m/>
    <m/>
    <m/>
    <m/>
    <m/>
    <m/>
    <m/>
  </r>
  <r>
    <x v="0"/>
    <m/>
    <s v="0…+ 40 °С, расчетная + 180 °С"/>
    <m/>
    <m/>
    <m/>
    <m/>
    <m/>
    <m/>
    <m/>
  </r>
  <r>
    <x v="0"/>
    <m/>
    <s v="1,4…2,1 МПа, расчетное 2,28 МПа"/>
    <m/>
    <m/>
    <m/>
    <m/>
    <m/>
    <m/>
    <m/>
  </r>
  <r>
    <x v="0"/>
    <m/>
    <s v="0…560 мм"/>
    <m/>
    <m/>
    <m/>
    <m/>
    <m/>
    <m/>
    <m/>
  </r>
  <r>
    <x v="0"/>
    <m/>
    <s v="Сепаратор поз. С-2902, штуцер L2A, L2A, DN 100, PN 40 исп. F "/>
    <m/>
    <m/>
    <m/>
    <m/>
    <m/>
    <m/>
    <m/>
  </r>
  <r>
    <x v="0"/>
    <m/>
    <s v="(впадина) по ГОСТ 33259-2015, ст 09Г2С (уровнемерная колонка)"/>
    <m/>
    <m/>
    <m/>
    <m/>
    <m/>
    <m/>
    <m/>
  </r>
  <r>
    <x v="0"/>
    <m/>
    <m/>
    <m/>
    <m/>
    <m/>
    <m/>
    <m/>
    <m/>
    <m/>
  </r>
  <r>
    <x v="1"/>
    <s v="LT-"/>
    <s v="Уровнемер микроимпульсный"/>
    <s v="21034-3-151.6-АТХ.ОЛ4-4"/>
    <m/>
    <m/>
    <s v="шт"/>
    <n v="1"/>
    <m/>
    <m/>
  </r>
  <r>
    <x v="0"/>
    <s v="2902-3"/>
    <s v="Диапазон измерений: 0…100% (0…560 мм)"/>
    <m/>
    <m/>
    <m/>
    <m/>
    <m/>
    <m/>
    <m/>
  </r>
  <r>
    <x v="0"/>
    <m/>
    <s v="Выходной сигнал: 4…20 мА + HART"/>
    <m/>
    <m/>
    <m/>
    <m/>
    <m/>
    <m/>
    <m/>
  </r>
  <r>
    <x v="0"/>
    <m/>
    <s v="Предел основной допускаемой погрешности ±0,5%"/>
    <m/>
    <m/>
    <m/>
    <m/>
    <m/>
    <m/>
    <m/>
  </r>
  <r>
    <x v="0"/>
    <m/>
    <s v="Питание =24В"/>
    <m/>
    <m/>
    <m/>
    <m/>
    <m/>
    <m/>
    <m/>
  </r>
  <r>
    <x v="0"/>
    <m/>
    <s v="Вид взрывозащиты: Exia"/>
    <m/>
    <m/>
    <m/>
    <m/>
    <m/>
    <m/>
    <m/>
  </r>
  <r>
    <x v="0"/>
    <m/>
    <s v="Cтепень защиты корпуса: IP65"/>
    <m/>
    <m/>
    <m/>
    <m/>
    <m/>
    <m/>
    <m/>
  </r>
  <r>
    <x v="0"/>
    <m/>
    <s v="Присоединение к процессу: фланец DN 100, PN 40, исп, E (выступ)"/>
    <m/>
    <m/>
    <m/>
    <m/>
    <m/>
    <m/>
    <m/>
  </r>
  <r>
    <x v="0"/>
    <m/>
    <s v="по ГОСТ 33259-2015"/>
    <m/>
    <m/>
    <m/>
    <m/>
    <m/>
    <m/>
    <m/>
  </r>
  <r>
    <x v="0"/>
    <m/>
    <m/>
    <m/>
    <m/>
    <m/>
    <m/>
    <m/>
    <m/>
    <m/>
  </r>
  <r>
    <x v="0"/>
    <m/>
    <s v="LIRSA 2902-6"/>
    <m/>
    <m/>
    <m/>
    <m/>
    <m/>
    <m/>
    <m/>
  </r>
  <r>
    <x v="0"/>
    <m/>
    <s v="Сконденсированное масло в сепараторе поз. С-2902"/>
    <m/>
    <m/>
    <m/>
    <m/>
    <m/>
    <m/>
    <m/>
  </r>
  <r>
    <x v="0"/>
    <m/>
    <m/>
    <m/>
    <m/>
    <m/>
    <m/>
    <m/>
    <m/>
    <m/>
  </r>
  <r>
    <x v="0"/>
    <m/>
    <s v="0…+ 40°С, расчетная + 180 °С"/>
    <m/>
    <m/>
    <m/>
    <m/>
    <m/>
    <m/>
    <m/>
  </r>
  <r>
    <x v="0"/>
    <m/>
    <s v="1,4…2,1 МПа, расчетное 2,28 МПа"/>
    <m/>
    <m/>
    <m/>
    <m/>
    <m/>
    <m/>
    <m/>
  </r>
  <r>
    <x v="0"/>
    <m/>
    <s v="0…560 мм"/>
    <m/>
    <m/>
    <m/>
    <m/>
    <m/>
    <m/>
    <m/>
  </r>
  <r>
    <x v="0"/>
    <m/>
    <s v="Сепаратор поз. С-2902, штуцер L1A, L1A, DN 100, PN 40 исп. F "/>
    <m/>
    <m/>
    <m/>
    <m/>
    <m/>
    <m/>
    <m/>
  </r>
  <r>
    <x v="0"/>
    <m/>
    <s v="(впадина) по ГОСТ 33259-2015, ст 09Г2С (уровнемерная колонка)"/>
    <m/>
    <m/>
    <m/>
    <m/>
    <m/>
    <m/>
    <m/>
  </r>
  <r>
    <x v="0"/>
    <m/>
    <m/>
    <m/>
    <m/>
    <m/>
    <m/>
    <m/>
    <m/>
    <m/>
  </r>
  <r>
    <x v="1"/>
    <s v="LT"/>
    <s v="Уровнемер микроимпульсный "/>
    <s v="21034-3-151.6-АТХ.ОЛ4-5"/>
    <m/>
    <m/>
    <s v="шт"/>
    <n v="1"/>
    <m/>
    <m/>
  </r>
  <r>
    <x v="0"/>
    <s v="2902-6"/>
    <s v="Диапазон измерений: 0…100% (0…560 мм)"/>
    <m/>
    <m/>
    <m/>
    <m/>
    <m/>
    <m/>
    <m/>
  </r>
  <r>
    <x v="0"/>
    <m/>
    <s v="Выходной сигнал: 4…20 мА + HART"/>
    <m/>
    <m/>
    <m/>
    <m/>
    <m/>
    <m/>
    <m/>
  </r>
  <r>
    <x v="0"/>
    <m/>
    <s v="Требуемая точность: ±5 мм"/>
    <m/>
    <m/>
    <m/>
    <m/>
    <m/>
    <m/>
    <m/>
  </r>
  <r>
    <x v="0"/>
    <m/>
    <s v="Питание =24В"/>
    <m/>
    <m/>
    <m/>
    <m/>
    <m/>
    <m/>
    <m/>
  </r>
  <r>
    <x v="0"/>
    <m/>
    <s v="Вид взрывозащиты: Exia"/>
    <m/>
    <m/>
    <m/>
    <m/>
    <m/>
    <m/>
    <m/>
  </r>
  <r>
    <x v="0"/>
    <m/>
    <s v="Cтепень защиты корпуса: IP65"/>
    <m/>
    <m/>
    <m/>
    <m/>
    <m/>
    <m/>
    <m/>
  </r>
  <r>
    <x v="0"/>
    <m/>
    <s v="Присоединение к процессу: фланец DN 100, PN 40, исп, E (выступ)"/>
    <m/>
    <m/>
    <m/>
    <m/>
    <m/>
    <m/>
    <m/>
  </r>
  <r>
    <x v="0"/>
    <m/>
    <s v="по ГОСТ 33259-2015"/>
    <m/>
    <m/>
    <m/>
    <m/>
    <m/>
    <m/>
    <m/>
  </r>
  <r>
    <x v="0"/>
    <m/>
    <m/>
    <m/>
    <m/>
    <m/>
    <m/>
    <m/>
    <m/>
    <m/>
  </r>
  <r>
    <x v="0"/>
    <m/>
    <s v="LG 2002"/>
    <m/>
    <m/>
    <m/>
    <m/>
    <m/>
    <m/>
    <m/>
  </r>
  <r>
    <x v="0"/>
    <m/>
    <s v="Сконденсированное масло в сепараторе поз. С-2902"/>
    <m/>
    <m/>
    <m/>
    <m/>
    <m/>
    <m/>
    <m/>
  </r>
  <r>
    <x v="0"/>
    <m/>
    <m/>
    <m/>
    <m/>
    <m/>
    <m/>
    <m/>
    <m/>
    <m/>
  </r>
  <r>
    <x v="0"/>
    <m/>
    <s v="0…+ 40°С, расчетная + 180 °С"/>
    <m/>
    <m/>
    <m/>
    <m/>
    <m/>
    <m/>
    <m/>
  </r>
  <r>
    <x v="0"/>
    <m/>
    <s v="1,4…2,1 МПа, расчетное 2,28 МПа"/>
    <m/>
    <m/>
    <m/>
    <m/>
    <m/>
    <m/>
    <m/>
  </r>
  <r>
    <x v="0"/>
    <m/>
    <s v="0…850 мм"/>
    <m/>
    <m/>
    <m/>
    <m/>
    <m/>
    <m/>
    <m/>
  </r>
  <r>
    <x v="0"/>
    <m/>
    <s v="Сепаратор поз. С-2902, штуцер L3a, L3b, DN 50, PN 40, исп F"/>
    <m/>
    <m/>
    <m/>
    <m/>
    <m/>
    <m/>
    <m/>
  </r>
  <r>
    <x v="0"/>
    <m/>
    <s v="(впадина) по ГОСТ 33259-2015, ст. 09Г2С (уровнемерная колонка)"/>
    <m/>
    <m/>
    <m/>
    <m/>
    <m/>
    <m/>
    <m/>
  </r>
  <r>
    <x v="0"/>
    <m/>
    <m/>
    <m/>
    <m/>
    <m/>
    <m/>
    <m/>
    <m/>
    <m/>
  </r>
  <r>
    <x v="1"/>
    <s v="LG 2002"/>
    <s v="Байпасный индикатор уровня "/>
    <s v="21034-3-151.6-АТХ.ОЛ4-6"/>
    <m/>
    <m/>
    <s v="шт"/>
    <n v="1"/>
    <m/>
    <m/>
  </r>
  <r>
    <x v="0"/>
    <m/>
    <s v="Диапазон показаний: 0…100% (0 … 850 мм)"/>
    <m/>
    <m/>
    <m/>
    <m/>
    <m/>
    <m/>
    <m/>
  </r>
  <r>
    <x v="0"/>
    <m/>
    <s v="Присоединение к процессу: фланец DN 50, PN 40, исп. E (выступ)"/>
    <m/>
    <m/>
    <m/>
    <m/>
    <m/>
    <m/>
    <m/>
  </r>
  <r>
    <x v="0"/>
    <m/>
    <s v="по ГОСТ 33259-2015"/>
    <m/>
    <m/>
    <m/>
    <m/>
    <m/>
    <m/>
    <m/>
  </r>
  <r>
    <x v="0"/>
    <m/>
    <m/>
    <m/>
    <m/>
    <m/>
    <m/>
    <m/>
    <m/>
    <m/>
  </r>
  <r>
    <x v="0"/>
    <s v="LE 2002"/>
    <s v="* отборное устройство:"/>
    <m/>
    <m/>
    <m/>
    <m/>
    <m/>
    <m/>
    <m/>
  </r>
  <r>
    <x v="0"/>
    <m/>
    <s v="Штуцер "/>
    <s v="50-4,0-2-2-229-09Г2С"/>
    <m/>
    <m/>
    <s v="шт"/>
    <n v="1"/>
    <m/>
    <m/>
  </r>
  <r>
    <x v="0"/>
    <m/>
    <m/>
    <s v="АТК 24.218.06-90"/>
    <m/>
    <m/>
    <m/>
    <m/>
    <m/>
    <m/>
  </r>
  <r>
    <x v="2"/>
    <m/>
    <s v="Задвижка, исп. F/F "/>
    <s v="ЗКЛ 50-4,0 ХЛ1"/>
    <m/>
    <m/>
    <s v="шт"/>
    <n v="1"/>
    <m/>
    <m/>
  </r>
  <r>
    <x v="0"/>
    <m/>
    <m/>
    <s v="ГОСТ 33259-2015"/>
    <m/>
    <m/>
    <m/>
    <m/>
    <m/>
    <m/>
  </r>
  <r>
    <x v="0"/>
    <m/>
    <m/>
    <m/>
    <m/>
    <m/>
    <m/>
    <m/>
    <m/>
    <m/>
  </r>
  <r>
    <x v="0"/>
    <m/>
    <m/>
    <m/>
    <m/>
    <m/>
    <m/>
    <m/>
    <m/>
    <m/>
  </r>
  <r>
    <x v="0"/>
    <m/>
    <m/>
    <m/>
    <m/>
    <m/>
    <m/>
    <m/>
    <m/>
    <m/>
  </r>
  <r>
    <x v="0"/>
    <m/>
    <m/>
    <m/>
    <m/>
    <m/>
    <m/>
    <m/>
    <m/>
    <m/>
  </r>
  <r>
    <x v="0"/>
    <m/>
    <m/>
    <m/>
    <m/>
    <m/>
    <m/>
    <m/>
    <m/>
    <m/>
  </r>
  <r>
    <x v="0"/>
    <m/>
    <m/>
    <m/>
    <m/>
    <m/>
    <m/>
    <m/>
    <m/>
    <m/>
  </r>
  <r>
    <x v="0"/>
    <m/>
    <m/>
    <m/>
    <m/>
    <m/>
    <m/>
    <m/>
    <m/>
    <m/>
  </r>
  <r>
    <x v="0"/>
    <m/>
    <m/>
    <m/>
    <m/>
    <m/>
    <m/>
    <m/>
    <m/>
    <m/>
  </r>
  <r>
    <x v="0"/>
    <m/>
    <m/>
    <m/>
    <m/>
    <m/>
    <m/>
    <m/>
    <m/>
    <m/>
  </r>
  <r>
    <x v="0"/>
    <m/>
    <m/>
    <m/>
    <m/>
    <m/>
    <m/>
    <m/>
    <m/>
    <m/>
  </r>
  <r>
    <x v="0"/>
    <m/>
    <m/>
    <m/>
    <m/>
    <m/>
    <m/>
    <m/>
    <m/>
    <m/>
  </r>
  <r>
    <x v="0"/>
    <m/>
    <m/>
    <m/>
    <m/>
    <m/>
    <m/>
    <m/>
    <m/>
    <m/>
  </r>
  <r>
    <x v="0"/>
    <m/>
    <m/>
    <m/>
    <m/>
    <m/>
    <m/>
    <m/>
    <m/>
    <m/>
  </r>
  <r>
    <x v="0"/>
    <m/>
    <m/>
    <m/>
    <m/>
    <m/>
    <m/>
    <m/>
    <m/>
    <m/>
  </r>
  <r>
    <x v="0"/>
    <m/>
    <m/>
    <m/>
    <m/>
    <m/>
    <m/>
    <m/>
    <m/>
    <m/>
  </r>
  <r>
    <x v="0"/>
    <m/>
    <m/>
    <m/>
    <m/>
    <m/>
    <m/>
    <m/>
    <m/>
    <m/>
  </r>
  <r>
    <x v="0"/>
    <m/>
    <s v="1.5. Анализ"/>
    <m/>
    <m/>
    <m/>
    <m/>
    <m/>
    <m/>
    <m/>
  </r>
  <r>
    <x v="0"/>
    <m/>
    <s v="AZIRA 2401-1"/>
    <m/>
    <m/>
    <m/>
    <m/>
    <m/>
    <m/>
    <m/>
  </r>
  <r>
    <x v="0"/>
    <m/>
    <s v="Содержания паров этилена в воздухе рабочей зоны возле"/>
    <m/>
    <m/>
    <m/>
    <m/>
    <m/>
    <m/>
    <m/>
  </r>
  <r>
    <x v="0"/>
    <m/>
    <s v="каплеуловителя поз. С-2902"/>
    <m/>
    <m/>
    <m/>
    <m/>
    <m/>
    <m/>
    <m/>
  </r>
  <r>
    <x v="0"/>
    <m/>
    <m/>
    <m/>
    <m/>
    <m/>
    <m/>
    <m/>
    <m/>
    <m/>
  </r>
  <r>
    <x v="0"/>
    <m/>
    <s v="минус 47…+ 39°С"/>
    <m/>
    <m/>
    <m/>
    <m/>
    <m/>
    <m/>
    <m/>
  </r>
  <r>
    <x v="0"/>
    <m/>
    <s v="0…50 % НКПР"/>
    <m/>
    <m/>
    <m/>
    <m/>
    <m/>
    <m/>
    <m/>
  </r>
  <r>
    <x v="0"/>
    <m/>
    <m/>
    <m/>
    <m/>
    <m/>
    <m/>
    <m/>
    <m/>
    <m/>
  </r>
  <r>
    <x v="1"/>
    <s v="AZT"/>
    <s v="Сигнализатор стационарный одноканальный"/>
    <s v="21034-3-151.6-АТХ.ОЛ5-1"/>
    <m/>
    <m/>
    <s v="шт"/>
    <n v="1"/>
    <m/>
    <m/>
  </r>
  <r>
    <x v="0"/>
    <s v="2401-1"/>
    <s v="Диапазон измерений: 0…50 % НКПР"/>
    <m/>
    <m/>
    <m/>
    <m/>
    <m/>
    <m/>
    <m/>
  </r>
  <r>
    <x v="0"/>
    <m/>
    <s v="Выходной сигнал: 4…20 мА+HART"/>
    <m/>
    <m/>
    <m/>
    <m/>
    <m/>
    <m/>
    <m/>
  </r>
  <r>
    <x v="0"/>
    <m/>
    <s v="Питание =24В"/>
    <m/>
    <m/>
    <m/>
    <m/>
    <m/>
    <m/>
    <m/>
  </r>
  <r>
    <x v="0"/>
    <m/>
    <s v="Вид взрывозащиты: Exd"/>
    <m/>
    <m/>
    <m/>
    <m/>
    <m/>
    <m/>
    <m/>
  </r>
  <r>
    <x v="0"/>
    <m/>
    <s v="Cтепень защиты корпуса: IP65"/>
    <m/>
    <m/>
    <m/>
    <m/>
    <m/>
    <m/>
    <m/>
  </r>
  <r>
    <x v="0"/>
    <m/>
    <m/>
    <m/>
    <m/>
    <m/>
    <m/>
    <m/>
    <m/>
    <m/>
  </r>
  <r>
    <x v="0"/>
    <m/>
    <s v="AZIRA 2905-4"/>
    <m/>
    <m/>
    <m/>
    <m/>
    <m/>
    <m/>
    <m/>
  </r>
  <r>
    <x v="0"/>
    <m/>
    <s v="Содержания паров этилена в воздухе рабочей зоны возле"/>
    <m/>
    <m/>
    <m/>
    <m/>
    <m/>
    <m/>
    <m/>
  </r>
  <r>
    <x v="0"/>
    <m/>
    <s v="теплообменника поз. Е-2905"/>
    <m/>
    <m/>
    <m/>
    <m/>
    <m/>
    <m/>
    <m/>
  </r>
  <r>
    <x v="0"/>
    <m/>
    <m/>
    <m/>
    <m/>
    <m/>
    <m/>
    <m/>
    <m/>
    <m/>
  </r>
  <r>
    <x v="0"/>
    <m/>
    <s v="минус 47…+ 39°С"/>
    <m/>
    <m/>
    <m/>
    <m/>
    <m/>
    <m/>
    <m/>
  </r>
  <r>
    <x v="0"/>
    <m/>
    <s v="0…50 % НКПР"/>
    <m/>
    <m/>
    <m/>
    <m/>
    <m/>
    <m/>
    <m/>
  </r>
  <r>
    <x v="0"/>
    <m/>
    <m/>
    <m/>
    <m/>
    <m/>
    <m/>
    <m/>
    <m/>
    <m/>
  </r>
  <r>
    <x v="1"/>
    <s v="AZT"/>
    <s v="Сигнализатор стационарный одноканальный"/>
    <s v="21034-3-151.6-АТХ.ОЛ5-2"/>
    <m/>
    <m/>
    <s v="шт"/>
    <n v="1"/>
    <m/>
    <m/>
  </r>
  <r>
    <x v="0"/>
    <s v="2905-4"/>
    <s v="Диапазон измерений: 0…50 % НКПР"/>
    <m/>
    <m/>
    <m/>
    <m/>
    <m/>
    <m/>
    <m/>
  </r>
  <r>
    <x v="0"/>
    <m/>
    <s v="Выходной сигнал: 4…20 мА + HART"/>
    <m/>
    <m/>
    <m/>
    <m/>
    <m/>
    <m/>
    <m/>
  </r>
  <r>
    <x v="0"/>
    <m/>
    <s v="Питание =24В"/>
    <m/>
    <m/>
    <m/>
    <m/>
    <m/>
    <m/>
    <m/>
  </r>
  <r>
    <x v="0"/>
    <m/>
    <s v="Вид взрывозащиты: Exd"/>
    <m/>
    <m/>
    <m/>
    <m/>
    <m/>
    <m/>
    <m/>
  </r>
  <r>
    <x v="0"/>
    <m/>
    <s v="Cтепень защиты корпуса: IP65"/>
    <m/>
    <m/>
    <m/>
    <m/>
    <m/>
    <m/>
    <m/>
  </r>
  <r>
    <x v="0"/>
    <m/>
    <m/>
    <m/>
    <m/>
    <m/>
    <m/>
    <m/>
    <m/>
    <m/>
  </r>
  <r>
    <x v="0"/>
    <m/>
    <s v="AZIRA 2902-1"/>
    <m/>
    <m/>
    <m/>
    <m/>
    <m/>
    <m/>
    <m/>
  </r>
  <r>
    <x v="0"/>
    <m/>
    <s v="Содержания паров этилена в воздухе рабочей зоны возле"/>
    <m/>
    <m/>
    <m/>
    <m/>
    <m/>
    <m/>
    <m/>
  </r>
  <r>
    <x v="0"/>
    <m/>
    <s v="компрессора поз. К-2902"/>
    <m/>
    <m/>
    <m/>
    <m/>
    <m/>
    <m/>
    <m/>
  </r>
  <r>
    <x v="0"/>
    <m/>
    <m/>
    <m/>
    <m/>
    <m/>
    <m/>
    <m/>
    <m/>
    <m/>
  </r>
  <r>
    <x v="0"/>
    <m/>
    <s v="+ 10…+ 30 °С"/>
    <m/>
    <m/>
    <m/>
    <m/>
    <m/>
    <m/>
    <m/>
  </r>
  <r>
    <x v="0"/>
    <m/>
    <s v="0…50 % НКПР"/>
    <m/>
    <m/>
    <m/>
    <m/>
    <m/>
    <m/>
    <m/>
  </r>
  <r>
    <x v="0"/>
    <m/>
    <m/>
    <m/>
    <m/>
    <m/>
    <m/>
    <m/>
    <m/>
    <m/>
  </r>
  <r>
    <x v="1"/>
    <s v="AZT"/>
    <s v="Сигнализатор стационарный одноканальный"/>
    <s v="21034-3-151.6-АТХ.ОЛ5-3"/>
    <m/>
    <m/>
    <s v="шт"/>
    <n v="1"/>
    <m/>
    <m/>
  </r>
  <r>
    <x v="0"/>
    <s v="2902-1"/>
    <s v="Диапазон измерений: 0…50 % НКПР"/>
    <m/>
    <m/>
    <m/>
    <m/>
    <m/>
    <m/>
    <m/>
  </r>
  <r>
    <x v="0"/>
    <m/>
    <s v="Выходной сигнал: 4…20 мА + HART"/>
    <m/>
    <m/>
    <m/>
    <m/>
    <m/>
    <m/>
    <m/>
  </r>
  <r>
    <x v="0"/>
    <m/>
    <s v="Питание =24В"/>
    <m/>
    <m/>
    <m/>
    <m/>
    <m/>
    <m/>
    <m/>
  </r>
  <r>
    <x v="0"/>
    <m/>
    <s v="Вид взрывозащиты: Exd"/>
    <m/>
    <m/>
    <m/>
    <m/>
    <m/>
    <m/>
    <m/>
  </r>
  <r>
    <x v="0"/>
    <m/>
    <s v="Cтепень защиты корпуса: IP65"/>
    <m/>
    <m/>
    <m/>
    <m/>
    <m/>
    <m/>
    <m/>
  </r>
  <r>
    <x v="0"/>
    <m/>
    <m/>
    <m/>
    <m/>
    <m/>
    <m/>
    <m/>
    <m/>
    <m/>
  </r>
  <r>
    <x v="1"/>
    <s v="НLA"/>
    <s v="Пост световой и звуковой сигнализации взрывозащищенный "/>
    <s v="ПГСК02-220АС-ЛК-КЧ-КНВ2М-"/>
    <m/>
    <m/>
    <s v="шт"/>
    <n v="6"/>
    <m/>
    <m/>
  </r>
  <r>
    <x v="0"/>
    <s v="2401-1,"/>
    <s v="ПГСК02"/>
    <s v="ТУ 27.90.20-038-72453807-2017"/>
    <m/>
    <m/>
    <m/>
    <m/>
    <m/>
    <m/>
  </r>
  <r>
    <x v="0"/>
    <s v="2905-4,"/>
    <s v="Напряжение питания: 220 В"/>
    <m/>
    <m/>
    <m/>
    <m/>
    <m/>
    <m/>
    <m/>
  </r>
  <r>
    <x v="0"/>
    <s v="2902-1/1,"/>
    <s v="Тип элемента индикации: Лампа - Л"/>
    <m/>
    <m/>
    <m/>
    <m/>
    <m/>
    <m/>
    <m/>
  </r>
  <r>
    <x v="0"/>
    <s v="2902-1/2,"/>
    <s v="Цвет элемента индикации: Красный - К"/>
    <m/>
    <m/>
    <m/>
    <m/>
    <m/>
    <m/>
    <m/>
  </r>
  <r>
    <x v="0"/>
    <d v="2902-01-03T00:00:00"/>
    <s v="Тип элемента управления: Кнопка - К"/>
    <m/>
    <m/>
    <m/>
    <m/>
    <m/>
    <m/>
    <m/>
  </r>
  <r>
    <x v="0"/>
    <d v="2902-01-04T00:00:00"/>
    <s v="Цвет элемента управления: Черный - Ч"/>
    <m/>
    <m/>
    <m/>
    <m/>
    <m/>
    <m/>
    <m/>
  </r>
  <r>
    <x v="0"/>
    <m/>
    <s v="Типоразмер кабельного ввода: КНВ2М"/>
    <m/>
    <m/>
    <m/>
    <m/>
    <m/>
    <m/>
    <m/>
  </r>
  <r>
    <x v="0"/>
    <m/>
    <s v="Вид взрывозащиты: Exd"/>
    <m/>
    <m/>
    <m/>
    <m/>
    <m/>
    <m/>
    <m/>
  </r>
  <r>
    <x v="0"/>
    <m/>
    <m/>
    <m/>
    <m/>
    <m/>
    <m/>
    <m/>
    <m/>
    <m/>
  </r>
  <r>
    <x v="0"/>
    <m/>
    <m/>
    <m/>
    <m/>
    <m/>
    <m/>
    <m/>
    <m/>
    <m/>
  </r>
  <r>
    <x v="0"/>
    <m/>
    <m/>
    <m/>
    <m/>
    <m/>
    <m/>
    <m/>
    <m/>
    <m/>
  </r>
  <r>
    <x v="0"/>
    <m/>
    <m/>
    <m/>
    <m/>
    <m/>
    <m/>
    <m/>
    <m/>
    <m/>
  </r>
  <r>
    <x v="0"/>
    <m/>
    <m/>
    <m/>
    <m/>
    <m/>
    <m/>
    <m/>
    <m/>
    <m/>
  </r>
  <r>
    <x v="0"/>
    <m/>
    <m/>
    <m/>
    <m/>
    <m/>
    <m/>
    <m/>
    <m/>
    <m/>
  </r>
  <r>
    <x v="0"/>
    <m/>
    <m/>
    <m/>
    <m/>
    <m/>
    <m/>
    <m/>
    <m/>
    <m/>
  </r>
  <r>
    <x v="0"/>
    <m/>
    <m/>
    <m/>
    <m/>
    <m/>
    <m/>
    <m/>
    <m/>
    <m/>
  </r>
  <r>
    <x v="0"/>
    <m/>
    <m/>
    <m/>
    <m/>
    <m/>
    <m/>
    <m/>
    <m/>
    <m/>
  </r>
  <r>
    <x v="0"/>
    <m/>
    <m/>
    <m/>
    <m/>
    <m/>
    <m/>
    <m/>
    <m/>
    <m/>
  </r>
  <r>
    <x v="0"/>
    <m/>
    <m/>
    <m/>
    <m/>
    <m/>
    <m/>
    <m/>
    <m/>
    <m/>
  </r>
  <r>
    <x v="0"/>
    <m/>
    <m/>
    <m/>
    <m/>
    <m/>
    <m/>
    <m/>
    <m/>
    <m/>
  </r>
  <r>
    <x v="0"/>
    <m/>
    <m/>
    <m/>
    <m/>
    <m/>
    <m/>
    <m/>
    <m/>
    <m/>
  </r>
  <r>
    <x v="0"/>
    <m/>
    <m/>
    <m/>
    <m/>
    <m/>
    <m/>
    <m/>
    <m/>
    <m/>
  </r>
  <r>
    <x v="0"/>
    <m/>
    <s v="2. Кабели и провода"/>
    <m/>
    <m/>
    <m/>
    <m/>
    <m/>
    <m/>
    <m/>
  </r>
  <r>
    <x v="4"/>
    <m/>
    <s v="Термоэлектродный провод с комбинированной изоляцией и "/>
    <s v="СФКЭ-ХА 2х1"/>
    <m/>
    <m/>
    <s v="м"/>
    <n v="81"/>
    <m/>
    <s v="Заделки общее"/>
  </r>
  <r>
    <x v="0"/>
    <m/>
    <s v="оболочкой из стеклонити, фторопласта и высокотемпературного"/>
    <m/>
    <m/>
    <m/>
    <m/>
    <m/>
    <m/>
    <s v="кол-во:8"/>
  </r>
  <r>
    <x v="0"/>
    <m/>
    <s v="лака, ТУ 3567-002-97927353-2010"/>
    <m/>
    <m/>
    <m/>
    <m/>
    <m/>
    <m/>
    <m/>
  </r>
  <r>
    <x v="0"/>
    <m/>
    <s v="Прокладка в лотке, h менее 5м"/>
    <m/>
    <m/>
    <m/>
    <s v="м"/>
    <n v="41"/>
    <m/>
    <m/>
  </r>
  <r>
    <x v="0"/>
    <m/>
    <s v="Прокладка в лотке, h более 5м"/>
    <m/>
    <m/>
    <m/>
    <s v="м"/>
    <s v="-"/>
    <m/>
    <m/>
  </r>
  <r>
    <x v="0"/>
    <m/>
    <s v="Прокладка в трубах, h менее 5м"/>
    <m/>
    <m/>
    <m/>
    <s v="м"/>
    <n v="20"/>
    <m/>
    <m/>
  </r>
  <r>
    <x v="0"/>
    <m/>
    <s v="Прокладка в трубах, h более 5м"/>
    <m/>
    <m/>
    <m/>
    <s v="м"/>
    <s v="-"/>
    <m/>
    <m/>
  </r>
  <r>
    <x v="0"/>
    <m/>
    <s v="Прокладка металлорукаве"/>
    <m/>
    <m/>
    <m/>
    <s v="м"/>
    <n v="20"/>
    <m/>
    <m/>
  </r>
  <r>
    <x v="0"/>
    <m/>
    <m/>
    <m/>
    <m/>
    <m/>
    <m/>
    <m/>
    <m/>
    <m/>
  </r>
  <r>
    <x v="4"/>
    <m/>
    <s v="Кабель с медными жилами, с изоляцией из ПВХ пластиката"/>
    <s v="КВВГЭнг(А) 2х1,0"/>
    <m/>
    <m/>
    <s v="м"/>
    <n v="433"/>
    <m/>
    <s v="Заделки общее"/>
  </r>
  <r>
    <x v="0"/>
    <m/>
    <s v="пониженной горючести, с общим экраном из медной ленты или "/>
    <m/>
    <m/>
    <m/>
    <m/>
    <m/>
    <m/>
    <s v="кол-во:30"/>
  </r>
  <r>
    <x v="0"/>
    <m/>
    <s v="Фольги. ТУ 16.К13-030-2003"/>
    <m/>
    <m/>
    <m/>
    <m/>
    <m/>
    <m/>
    <m/>
  </r>
  <r>
    <x v="0"/>
    <m/>
    <s v="Прокладка в лотке, h менее 5м"/>
    <m/>
    <m/>
    <m/>
    <s v="м"/>
    <n v="289"/>
    <m/>
    <m/>
  </r>
  <r>
    <x v="0"/>
    <m/>
    <s v="Прокладка в лотке, h более 5м"/>
    <m/>
    <m/>
    <m/>
    <s v="м"/>
    <s v="-"/>
    <m/>
    <m/>
  </r>
  <r>
    <x v="0"/>
    <m/>
    <s v="Прокладка в трубах, h менее 5м"/>
    <m/>
    <m/>
    <m/>
    <s v="м"/>
    <n v="69"/>
    <m/>
    <m/>
  </r>
  <r>
    <x v="0"/>
    <m/>
    <s v="Прокладка в трубах, h более 5м"/>
    <m/>
    <m/>
    <m/>
    <s v="м"/>
    <s v="-"/>
    <m/>
    <m/>
  </r>
  <r>
    <x v="0"/>
    <m/>
    <s v="Прокладка металлорукаве"/>
    <m/>
    <m/>
    <m/>
    <s v="м"/>
    <n v="75"/>
    <m/>
    <m/>
  </r>
  <r>
    <x v="0"/>
    <m/>
    <m/>
    <m/>
    <m/>
    <m/>
    <m/>
    <m/>
    <m/>
    <m/>
  </r>
  <r>
    <x v="4"/>
    <m/>
    <s v="Кабель с медными жилами, с огнестойким изоляционным слоем из "/>
    <s v="КВВГЭнг(А)-FRLS 4х1,0"/>
    <m/>
    <m/>
    <s v="м"/>
    <n v="167"/>
    <m/>
    <s v="Заделки общее"/>
  </r>
  <r>
    <x v="0"/>
    <m/>
    <s v="слюдяных лент поверх медных жил, с изоляцией из ПВХ пластиката"/>
    <m/>
    <m/>
    <m/>
    <m/>
    <m/>
    <m/>
    <s v="кол-во:8"/>
  </r>
  <r>
    <x v="0"/>
    <m/>
    <s v="пониженной пожароопасности, с общим экраном из медной ленты"/>
    <m/>
    <m/>
    <m/>
    <m/>
    <m/>
    <m/>
    <m/>
  </r>
  <r>
    <x v="0"/>
    <m/>
    <s v="или фольги. ТУ 16.К71-337-2004"/>
    <m/>
    <m/>
    <m/>
    <m/>
    <m/>
    <m/>
    <m/>
  </r>
  <r>
    <x v="0"/>
    <m/>
    <s v="Прокладка в лотке, h менее 5м"/>
    <m/>
    <m/>
    <m/>
    <s v="м"/>
    <n v="112"/>
    <m/>
    <m/>
  </r>
  <r>
    <x v="0"/>
    <m/>
    <s v="Прокладка в лотке, h более 5м"/>
    <m/>
    <m/>
    <m/>
    <s v="м"/>
    <s v="-"/>
    <m/>
    <m/>
  </r>
  <r>
    <x v="0"/>
    <m/>
    <s v="Прокладка в трубах, h менее 5м"/>
    <m/>
    <m/>
    <m/>
    <s v="м"/>
    <n v="33"/>
    <m/>
    <m/>
  </r>
  <r>
    <x v="0"/>
    <m/>
    <s v="Прокладка в трубах, h более 5м"/>
    <m/>
    <m/>
    <m/>
    <s v="м"/>
    <s v="-"/>
    <m/>
    <m/>
  </r>
  <r>
    <x v="0"/>
    <m/>
    <s v="Прокладка металлорукаве"/>
    <m/>
    <m/>
    <m/>
    <s v="м"/>
    <n v="25"/>
    <m/>
    <m/>
  </r>
  <r>
    <x v="0"/>
    <m/>
    <m/>
    <m/>
    <m/>
    <m/>
    <m/>
    <m/>
    <m/>
    <m/>
  </r>
  <r>
    <x v="4"/>
    <m/>
    <s v="Кабель с медными жилами, с изоляцией из ПВХ пластиката"/>
    <s v="КВВГнг(А) 2х1,5"/>
    <m/>
    <m/>
    <s v="м"/>
    <n v="227"/>
    <m/>
    <s v="Заделки общее"/>
  </r>
  <r>
    <x v="0"/>
    <m/>
    <s v="пониженной горючести. ТУ 16.К13-030-2003 "/>
    <m/>
    <m/>
    <m/>
    <m/>
    <m/>
    <m/>
    <s v="кол-во:14"/>
  </r>
  <r>
    <x v="0"/>
    <m/>
    <s v="Прокладка в лотке, h менее 5м"/>
    <m/>
    <m/>
    <m/>
    <s v="м"/>
    <n v="132"/>
    <m/>
    <m/>
  </r>
  <r>
    <x v="0"/>
    <m/>
    <s v="Прокладка в лотке, h более 5м"/>
    <m/>
    <m/>
    <m/>
    <s v="м"/>
    <s v="-"/>
    <m/>
    <m/>
  </r>
  <r>
    <x v="0"/>
    <m/>
    <s v="Прокладка в трубах, h менее 5м"/>
    <m/>
    <m/>
    <m/>
    <s v="м"/>
    <n v="70"/>
    <m/>
    <m/>
  </r>
  <r>
    <x v="0"/>
    <m/>
    <s v="Прокладка в трубах, h более 5м"/>
    <m/>
    <m/>
    <m/>
    <s v="м"/>
    <s v="-"/>
    <m/>
    <m/>
  </r>
  <r>
    <x v="0"/>
    <m/>
    <s v="Прокладка металлорукаве"/>
    <m/>
    <m/>
    <m/>
    <s v="м"/>
    <n v="35"/>
    <m/>
    <m/>
  </r>
  <r>
    <x v="0"/>
    <m/>
    <m/>
    <m/>
    <m/>
    <m/>
    <m/>
    <m/>
    <m/>
    <m/>
  </r>
  <r>
    <x v="4"/>
    <m/>
    <s v="Кабель с медными жилами, с изоляцией из ПВХ пластиката"/>
    <s v="КВВГнг(А) 4х1,0"/>
    <m/>
    <m/>
    <s v="м"/>
    <n v="70"/>
    <m/>
    <s v="Заделки общее"/>
  </r>
  <r>
    <x v="0"/>
    <m/>
    <s v="пониженной горючести. ТУ 16.К13-030-2003 "/>
    <m/>
    <m/>
    <m/>
    <m/>
    <m/>
    <m/>
    <s v="кол-во:4"/>
  </r>
  <r>
    <x v="0"/>
    <m/>
    <s v="Прокладка в лотке, h менее 5м"/>
    <m/>
    <m/>
    <m/>
    <s v="м"/>
    <n v="47"/>
    <m/>
    <m/>
  </r>
  <r>
    <x v="0"/>
    <m/>
    <s v="Прокладка в лотке, h более 5м"/>
    <m/>
    <m/>
    <m/>
    <s v="м"/>
    <s v="-"/>
    <m/>
    <m/>
  </r>
  <r>
    <x v="0"/>
    <m/>
    <s v="Прокладка в трубах, h менее 5м"/>
    <m/>
    <m/>
    <m/>
    <s v="м"/>
    <n v="13"/>
    <m/>
    <m/>
  </r>
  <r>
    <x v="0"/>
    <m/>
    <s v="Прокладка в трубах, h более 5м"/>
    <m/>
    <m/>
    <m/>
    <s v="м"/>
    <s v="-"/>
    <m/>
    <m/>
  </r>
  <r>
    <x v="0"/>
    <m/>
    <s v="Прокладка металлорукаве"/>
    <m/>
    <m/>
    <m/>
    <s v="м"/>
    <n v="10"/>
    <m/>
    <m/>
  </r>
  <r>
    <x v="0"/>
    <m/>
    <m/>
    <m/>
    <m/>
    <m/>
    <m/>
    <m/>
    <m/>
    <m/>
  </r>
  <r>
    <x v="4"/>
    <m/>
    <s v="Кабель с медными жилами, с огнестойким изоляционным слоем из "/>
    <s v="КВВГнг(А)-FRLS 4х1,0"/>
    <m/>
    <m/>
    <s v="м"/>
    <n v="376"/>
    <m/>
    <s v="Заделки общее"/>
  </r>
  <r>
    <x v="0"/>
    <m/>
    <s v="слюдяных лент поверх медных жил, с изоляцией из ПВХ пластиката"/>
    <m/>
    <m/>
    <m/>
    <m/>
    <m/>
    <m/>
    <s v="кол-во:20"/>
  </r>
  <r>
    <x v="0"/>
    <m/>
    <s v="пониженной пожароопасности. ТУ 16.К71-337-2004"/>
    <m/>
    <m/>
    <m/>
    <m/>
    <m/>
    <m/>
    <m/>
  </r>
  <r>
    <x v="0"/>
    <m/>
    <s v="Прокладка в лотке, h менее 5м"/>
    <m/>
    <m/>
    <m/>
    <s v="м"/>
    <n v="204"/>
    <m/>
    <m/>
  </r>
  <r>
    <x v="0"/>
    <m/>
    <s v="Прокладка в лотке, h более 5м"/>
    <m/>
    <m/>
    <m/>
    <s v="м"/>
    <s v="-"/>
    <m/>
    <m/>
  </r>
  <r>
    <x v="0"/>
    <m/>
    <s v="Прокладка в трубах, h менее 5м"/>
    <m/>
    <m/>
    <m/>
    <s v="м"/>
    <n v="122"/>
    <m/>
    <m/>
  </r>
  <r>
    <x v="0"/>
    <m/>
    <s v="Прокладка в трубах, h более 5м"/>
    <m/>
    <m/>
    <m/>
    <s v="м"/>
    <s v="-"/>
    <m/>
    <m/>
  </r>
  <r>
    <x v="0"/>
    <m/>
    <s v="Прокладка металлорукаве"/>
    <m/>
    <m/>
    <m/>
    <s v="м"/>
    <n v="50"/>
    <m/>
    <m/>
  </r>
  <r>
    <x v="0"/>
    <m/>
    <m/>
    <m/>
    <m/>
    <m/>
    <m/>
    <m/>
    <m/>
    <m/>
  </r>
  <r>
    <x v="4"/>
    <m/>
    <s v="Кабель с медными жилами, с огнестойким изоляционным слоем из "/>
    <s v="КВВГнг(А)-FRLS 5х1,0"/>
    <m/>
    <m/>
    <s v="м"/>
    <n v="193"/>
    <m/>
    <s v="Заделки общее"/>
  </r>
  <r>
    <x v="0"/>
    <m/>
    <s v="слюдяных лент поверх медных жил, с изоляцией из ПВХ пластиката"/>
    <m/>
    <m/>
    <m/>
    <m/>
    <m/>
    <m/>
    <s v="кол-во:12"/>
  </r>
  <r>
    <x v="0"/>
    <m/>
    <s v="пониженной пожароопасности. ТУ 16.К71-337-2004"/>
    <m/>
    <m/>
    <m/>
    <m/>
    <m/>
    <m/>
    <m/>
  </r>
  <r>
    <x v="0"/>
    <m/>
    <s v="Прокладка в лотке, h менее 5м"/>
    <m/>
    <m/>
    <m/>
    <s v="м"/>
    <n v="93"/>
    <m/>
    <m/>
  </r>
  <r>
    <x v="0"/>
    <m/>
    <s v="Прокладка в лотке, h более 5м"/>
    <m/>
    <m/>
    <m/>
    <s v="м"/>
    <s v="-"/>
    <m/>
    <m/>
  </r>
  <r>
    <x v="0"/>
    <m/>
    <s v="Прокладка в трубах, h менее 5м"/>
    <m/>
    <m/>
    <m/>
    <s v="м"/>
    <n v="20"/>
    <m/>
    <m/>
  </r>
  <r>
    <x v="0"/>
    <m/>
    <s v="Прокладка в трубах, h более 5м"/>
    <m/>
    <m/>
    <m/>
    <s v="м"/>
    <s v="-"/>
    <m/>
    <m/>
  </r>
  <r>
    <x v="0"/>
    <m/>
    <s v="Прокладка металлорукаве"/>
    <m/>
    <m/>
    <m/>
    <s v="м"/>
    <n v="80"/>
    <m/>
    <m/>
  </r>
  <r>
    <x v="0"/>
    <m/>
    <m/>
    <m/>
    <m/>
    <m/>
    <m/>
    <m/>
    <m/>
    <m/>
  </r>
  <r>
    <x v="4"/>
    <m/>
    <s v="Кабель с медными жилами, с огнестойким изоляционным слоем из "/>
    <s v="НИКИ-КУВБлШЭфнг(А)-LS"/>
    <m/>
    <m/>
    <s v="м"/>
    <n v="940"/>
    <m/>
    <s v="Заделки общее"/>
  </r>
  <r>
    <x v="0"/>
    <m/>
    <s v="слюдяных лент поверх медных жил, с изоляцией из ПВХ пластиката,"/>
    <s v="4х1,0"/>
    <m/>
    <m/>
    <m/>
    <m/>
    <m/>
    <s v="кол-во:4"/>
  </r>
  <r>
    <x v="0"/>
    <m/>
    <s v="с броней из стальной оцинкованной ленты, с экраном из "/>
    <m/>
    <m/>
    <m/>
    <m/>
    <m/>
    <m/>
    <m/>
  </r>
  <r>
    <x v="0"/>
    <m/>
    <s v="фольгированного композитного материала, с пониженным дымо- и "/>
    <m/>
    <m/>
    <m/>
    <m/>
    <m/>
    <m/>
    <m/>
  </r>
  <r>
    <x v="0"/>
    <m/>
    <s v="газовыделением ТУ16.К73.068-2013"/>
    <m/>
    <m/>
    <m/>
    <m/>
    <m/>
    <m/>
    <m/>
  </r>
  <r>
    <x v="0"/>
    <m/>
    <s v="Прокладка в лотке, h менее 5м"/>
    <m/>
    <m/>
    <m/>
    <s v="м"/>
    <n v="400"/>
    <m/>
    <m/>
  </r>
  <r>
    <x v="0"/>
    <m/>
    <s v="Прокладка в лотке, h более 5м"/>
    <m/>
    <m/>
    <m/>
    <s v="м"/>
    <n v="540"/>
    <m/>
    <m/>
  </r>
  <r>
    <x v="0"/>
    <m/>
    <s v="Прокладка в трубах, h менее 5м"/>
    <m/>
    <m/>
    <m/>
    <s v="м"/>
    <s v="-"/>
    <m/>
    <m/>
  </r>
  <r>
    <x v="0"/>
    <m/>
    <s v="Прокладка в трубах, h более 5м"/>
    <m/>
    <m/>
    <m/>
    <s v="м"/>
    <s v="-"/>
    <m/>
    <m/>
  </r>
  <r>
    <x v="0"/>
    <m/>
    <s v="Прокладка металлорукаве"/>
    <m/>
    <m/>
    <m/>
    <s v="м"/>
    <s v="-"/>
    <m/>
    <m/>
  </r>
  <r>
    <x v="0"/>
    <m/>
    <m/>
    <m/>
    <m/>
    <m/>
    <m/>
    <m/>
    <m/>
    <m/>
  </r>
  <r>
    <x v="4"/>
    <m/>
    <s v="Кабель с медными жилами, с огнестойким изоляционным слоем из "/>
    <s v="НИКИ-КУВБлШЭфнг(А)-LS"/>
    <m/>
    <m/>
    <s v="м"/>
    <n v="800"/>
    <m/>
    <s v="Заделки общее"/>
  </r>
  <r>
    <x v="0"/>
    <m/>
    <s v="слюдяных лент поверх медных жил, с изоляцией из ПВХ пластиката,"/>
    <s v="10х1,0"/>
    <m/>
    <m/>
    <m/>
    <m/>
    <m/>
    <s v="кол-во:4"/>
  </r>
  <r>
    <x v="0"/>
    <m/>
    <s v="с броней из стальной оцинкованной ленты, с экраном из "/>
    <m/>
    <m/>
    <m/>
    <m/>
    <m/>
    <m/>
    <m/>
  </r>
  <r>
    <x v="0"/>
    <m/>
    <s v="фольгированного композитного материала, с пониженным дымо- и "/>
    <m/>
    <m/>
    <m/>
    <m/>
    <m/>
    <m/>
    <m/>
  </r>
  <r>
    <x v="0"/>
    <m/>
    <s v="газовыделением ТУ16.К73.068-2013"/>
    <m/>
    <m/>
    <m/>
    <m/>
    <m/>
    <m/>
    <m/>
  </r>
  <r>
    <x v="0"/>
    <m/>
    <s v="Прокладка в лотке, h менее 5м"/>
    <m/>
    <m/>
    <m/>
    <s v="м"/>
    <n v="320"/>
    <m/>
    <m/>
  </r>
  <r>
    <x v="0"/>
    <m/>
    <s v="Прокладка в лотке, h более 5м"/>
    <m/>
    <m/>
    <m/>
    <s v="м"/>
    <n v="480"/>
    <m/>
    <m/>
  </r>
  <r>
    <x v="0"/>
    <m/>
    <s v="Прокладка в трубах, h менее 5м"/>
    <m/>
    <m/>
    <m/>
    <s v="м"/>
    <s v="-"/>
    <m/>
    <m/>
  </r>
  <r>
    <x v="0"/>
    <m/>
    <s v="Прокладка в трубах, h более 5м"/>
    <m/>
    <m/>
    <m/>
    <s v="м"/>
    <s v="-"/>
    <m/>
    <m/>
  </r>
  <r>
    <x v="0"/>
    <m/>
    <s v="Прокладка металлорукаве"/>
    <m/>
    <m/>
    <m/>
    <s v="м"/>
    <s v="-"/>
    <m/>
    <m/>
  </r>
  <r>
    <x v="0"/>
    <m/>
    <m/>
    <m/>
    <m/>
    <m/>
    <m/>
    <m/>
    <m/>
    <m/>
  </r>
  <r>
    <x v="4"/>
    <m/>
    <s v="Кабель с медными жилами, с огнестойким изоляционным слоем из "/>
    <s v="НИКИ-КУВБлШЭфнг(А)-LS"/>
    <m/>
    <m/>
    <s v="м"/>
    <n v="470"/>
    <m/>
    <s v="Заделки общее"/>
  </r>
  <r>
    <x v="0"/>
    <m/>
    <s v="слюдяных лент поверх медных жил, с изоляцией из ПВХ пластиката,"/>
    <s v="14х1,0"/>
    <m/>
    <m/>
    <m/>
    <m/>
    <m/>
    <s v="кол-во:2"/>
  </r>
  <r>
    <x v="0"/>
    <m/>
    <s v="с броней из стальной оцинкованной ленты, с экраном из "/>
    <m/>
    <m/>
    <m/>
    <m/>
    <m/>
    <m/>
    <m/>
  </r>
  <r>
    <x v="0"/>
    <m/>
    <s v="фольгированного композитного материала, с пониженным дымо- и "/>
    <m/>
    <m/>
    <m/>
    <m/>
    <m/>
    <m/>
    <m/>
  </r>
  <r>
    <x v="0"/>
    <m/>
    <s v="газовыделением ТУ16.К73.068-2013"/>
    <m/>
    <m/>
    <m/>
    <m/>
    <m/>
    <m/>
    <m/>
  </r>
  <r>
    <x v="0"/>
    <m/>
    <s v="Прокладка в лотке, h менее 5м"/>
    <m/>
    <m/>
    <m/>
    <s v="м"/>
    <n v="200"/>
    <m/>
    <m/>
  </r>
  <r>
    <x v="0"/>
    <m/>
    <s v="Прокладка в лотке, h более 5м"/>
    <m/>
    <m/>
    <m/>
    <s v="м"/>
    <n v="270"/>
    <m/>
    <m/>
  </r>
  <r>
    <x v="0"/>
    <m/>
    <s v="Прокладка в трубах, h менее 5м"/>
    <m/>
    <m/>
    <m/>
    <s v="м"/>
    <s v="-"/>
    <m/>
    <m/>
  </r>
  <r>
    <x v="0"/>
    <m/>
    <s v="Прокладка в трубах, h более 5м"/>
    <m/>
    <m/>
    <m/>
    <s v="м"/>
    <s v="-"/>
    <m/>
    <m/>
  </r>
  <r>
    <x v="0"/>
    <m/>
    <s v="Прокладка металлорукаве"/>
    <m/>
    <m/>
    <m/>
    <s v="м"/>
    <s v="-"/>
    <m/>
    <m/>
  </r>
  <r>
    <x v="0"/>
    <m/>
    <m/>
    <m/>
    <m/>
    <m/>
    <m/>
    <m/>
    <m/>
    <m/>
  </r>
  <r>
    <x v="4"/>
    <m/>
    <s v="Кабель с медными жилами, с огнестойким изоляционным слоем из "/>
    <s v="НИКИ-КУВБлШЭфнг(А)-LS"/>
    <m/>
    <m/>
    <s v="м"/>
    <n v="800"/>
    <m/>
    <s v="Заделки общее"/>
  </r>
  <r>
    <x v="0"/>
    <m/>
    <s v="слюдяных лент поверх медных жил, с изоляцией из ПВХ пластиката,"/>
    <s v="19х1,0"/>
    <m/>
    <m/>
    <m/>
    <m/>
    <m/>
    <s v="кол-во:4"/>
  </r>
  <r>
    <x v="0"/>
    <m/>
    <s v="с броней из стальной оцинкованной ленты, с экраном из "/>
    <m/>
    <m/>
    <m/>
    <m/>
    <m/>
    <m/>
    <m/>
  </r>
  <r>
    <x v="0"/>
    <m/>
    <s v="фольгированного композитного материала, с пониженным дымо- и "/>
    <m/>
    <m/>
    <m/>
    <m/>
    <m/>
    <m/>
    <m/>
  </r>
  <r>
    <x v="0"/>
    <m/>
    <s v="газовыделением ТУ16.К73.068-2013"/>
    <m/>
    <m/>
    <m/>
    <m/>
    <m/>
    <m/>
    <m/>
  </r>
  <r>
    <x v="0"/>
    <m/>
    <s v="Прокладка в лотке, h менее 5м"/>
    <m/>
    <m/>
    <m/>
    <s v="м"/>
    <n v="320"/>
    <m/>
    <m/>
  </r>
  <r>
    <x v="0"/>
    <m/>
    <s v="Прокладка в лотке, h более 5м"/>
    <m/>
    <m/>
    <m/>
    <s v="м"/>
    <n v="480"/>
    <m/>
    <m/>
  </r>
  <r>
    <x v="0"/>
    <m/>
    <s v="Прокладка в трубах, h менее 5м"/>
    <m/>
    <m/>
    <m/>
    <s v="м"/>
    <s v="-"/>
    <m/>
    <m/>
  </r>
  <r>
    <x v="0"/>
    <m/>
    <s v="Прокладка в трубах, h более 5м"/>
    <m/>
    <m/>
    <m/>
    <s v="м"/>
    <s v="-"/>
    <m/>
    <m/>
  </r>
  <r>
    <x v="0"/>
    <m/>
    <s v="Прокладка металлорукаве"/>
    <m/>
    <m/>
    <m/>
    <s v="м"/>
    <s v="-"/>
    <m/>
    <m/>
  </r>
  <r>
    <x v="0"/>
    <m/>
    <m/>
    <m/>
    <m/>
    <m/>
    <m/>
    <m/>
    <m/>
    <m/>
  </r>
  <r>
    <x v="4"/>
    <m/>
    <s v="Кабель с медными жилами, с огнестойким изоляционным слоем из "/>
    <s v="НИКИ-КУВБлШЭфнг(А)-FRLS"/>
    <m/>
    <m/>
    <s v="м"/>
    <n v="400"/>
    <m/>
    <s v="Заделки общее"/>
  </r>
  <r>
    <x v="0"/>
    <m/>
    <s v="слюдяных лент поверх медных жил, с изоляцией из ПВХ пластиката"/>
    <s v="10х1,0"/>
    <m/>
    <m/>
    <m/>
    <m/>
    <m/>
    <s v="кол-во:2"/>
  </r>
  <r>
    <x v="0"/>
    <m/>
    <s v="пониженной пожароопасности, с броней из стальной оцинкованной "/>
    <m/>
    <m/>
    <m/>
    <m/>
    <m/>
    <m/>
    <m/>
  </r>
  <r>
    <x v="0"/>
    <m/>
    <s v="ленты, с экраном из фольгированного композитного материала, "/>
    <m/>
    <m/>
    <m/>
    <m/>
    <m/>
    <m/>
    <m/>
  </r>
  <r>
    <x v="0"/>
    <m/>
    <s v="ТУ16.К73.068-2013"/>
    <m/>
    <m/>
    <m/>
    <m/>
    <m/>
    <m/>
    <m/>
  </r>
  <r>
    <x v="0"/>
    <m/>
    <s v="Прокладка в лотке, h менее 5м"/>
    <m/>
    <m/>
    <m/>
    <s v="м"/>
    <n v="160"/>
    <m/>
    <m/>
  </r>
  <r>
    <x v="0"/>
    <m/>
    <s v="Прокладка в лотке, h более 5м"/>
    <m/>
    <m/>
    <m/>
    <s v="м"/>
    <n v="240"/>
    <m/>
    <m/>
  </r>
  <r>
    <x v="0"/>
    <m/>
    <s v="Прокладка в трубах, h менее 5м"/>
    <m/>
    <m/>
    <m/>
    <s v="м"/>
    <s v="-"/>
    <m/>
    <m/>
  </r>
  <r>
    <x v="0"/>
    <m/>
    <s v="Прокладка в трубах, h более 5м"/>
    <m/>
    <m/>
    <m/>
    <s v="м"/>
    <s v="-"/>
    <m/>
    <m/>
  </r>
  <r>
    <x v="0"/>
    <m/>
    <s v="Прокладка металлорукаве"/>
    <m/>
    <m/>
    <m/>
    <s v="м"/>
    <s v="-"/>
    <m/>
    <m/>
  </r>
  <r>
    <x v="0"/>
    <m/>
    <m/>
    <m/>
    <m/>
    <m/>
    <m/>
    <m/>
    <m/>
    <m/>
  </r>
  <r>
    <x v="4"/>
    <m/>
    <s v="Кабель с медными жилами, с огнестойким изоляционным слоем из "/>
    <s v="НИКИ-КУВБлШЭфнг(А)-FRLS"/>
    <m/>
    <m/>
    <s v="м"/>
    <n v="385"/>
    <m/>
    <s v="Заделки общее"/>
  </r>
  <r>
    <x v="0"/>
    <m/>
    <s v="слюдяных лент поверх медных жил, с изоляцией из ПВХ пластиката"/>
    <s v="19х1,0"/>
    <m/>
    <m/>
    <m/>
    <m/>
    <m/>
    <s v="кол-во:2"/>
  </r>
  <r>
    <x v="0"/>
    <m/>
    <s v="пониженной пожароопасности, с броней из стальной оцинкованной "/>
    <m/>
    <m/>
    <m/>
    <m/>
    <m/>
    <m/>
    <m/>
  </r>
  <r>
    <x v="0"/>
    <m/>
    <s v="ленты, с экраном из фольгированного композитного материала, "/>
    <m/>
    <m/>
    <m/>
    <m/>
    <m/>
    <m/>
    <m/>
  </r>
  <r>
    <x v="0"/>
    <m/>
    <s v="ТУ16.К73.068-2013"/>
    <m/>
    <m/>
    <m/>
    <m/>
    <m/>
    <m/>
    <m/>
  </r>
  <r>
    <x v="0"/>
    <m/>
    <s v="Прокладка в лотке, h менее 5м"/>
    <m/>
    <m/>
    <m/>
    <s v="м"/>
    <n v="154"/>
    <m/>
    <m/>
  </r>
  <r>
    <x v="0"/>
    <m/>
    <s v="Прокладка в лотке, h более 5м"/>
    <m/>
    <m/>
    <m/>
    <s v="м"/>
    <n v="231"/>
    <m/>
    <m/>
  </r>
  <r>
    <x v="0"/>
    <m/>
    <s v="Прокладка в трубах, h менее 5м"/>
    <m/>
    <m/>
    <m/>
    <s v="м"/>
    <s v="-"/>
    <m/>
    <m/>
  </r>
  <r>
    <x v="0"/>
    <m/>
    <s v="Прокладка в трубах, h более 5м"/>
    <m/>
    <m/>
    <m/>
    <s v="м"/>
    <s v="-"/>
    <m/>
    <m/>
  </r>
  <r>
    <x v="0"/>
    <m/>
    <s v="Прокладка металлорукаве"/>
    <m/>
    <m/>
    <m/>
    <s v="м"/>
    <s v="-"/>
    <m/>
    <m/>
  </r>
  <r>
    <x v="0"/>
    <m/>
    <m/>
    <m/>
    <m/>
    <m/>
    <m/>
    <m/>
    <m/>
    <m/>
  </r>
  <r>
    <x v="4"/>
    <m/>
    <s v="Кабель с медными жилами, с огнестойким изоляционным слоем из "/>
    <s v="КВКбШвнг(А) 4x1,0"/>
    <m/>
    <m/>
    <s v="м"/>
    <n v="1410"/>
    <m/>
    <s v="Заделки общее"/>
  </r>
  <r>
    <x v="0"/>
    <m/>
    <s v="слюдяных лент поверх медных жил, с изоляцией из ПВХ пластиката"/>
    <m/>
    <m/>
    <m/>
    <m/>
    <m/>
    <m/>
    <s v="кол-во:6"/>
  </r>
  <r>
    <x v="0"/>
    <m/>
    <s v="пониженной пожароопасности, с броней из стальных оцинкованных"/>
    <m/>
    <m/>
    <m/>
    <m/>
    <m/>
    <m/>
    <m/>
  </r>
  <r>
    <x v="0"/>
    <m/>
    <s v="проволок. ТУ 16.К13-021-95"/>
    <m/>
    <m/>
    <m/>
    <m/>
    <m/>
    <m/>
    <m/>
  </r>
  <r>
    <x v="0"/>
    <m/>
    <s v="Прокладка в лотке, h менее 5м"/>
    <m/>
    <m/>
    <m/>
    <s v="м"/>
    <n v="600"/>
    <m/>
    <m/>
  </r>
  <r>
    <x v="0"/>
    <m/>
    <s v="Прокладка в лотке, h более 5м"/>
    <m/>
    <m/>
    <m/>
    <s v="м"/>
    <n v="810"/>
    <m/>
    <m/>
  </r>
  <r>
    <x v="0"/>
    <m/>
    <s v="Прокладка в трубах, h менее 5м"/>
    <m/>
    <m/>
    <m/>
    <s v="м"/>
    <s v="-"/>
    <m/>
    <m/>
  </r>
  <r>
    <x v="0"/>
    <m/>
    <s v="Прокладка в трубах, h более 5м"/>
    <m/>
    <m/>
    <m/>
    <s v="м"/>
    <s v="-"/>
    <m/>
    <m/>
  </r>
  <r>
    <x v="0"/>
    <m/>
    <s v="Прокладка металлорукаве"/>
    <m/>
    <m/>
    <m/>
    <s v="м"/>
    <s v="-"/>
    <m/>
    <m/>
  </r>
  <r>
    <x v="0"/>
    <m/>
    <m/>
    <m/>
    <m/>
    <m/>
    <m/>
    <m/>
    <m/>
    <m/>
  </r>
  <r>
    <x v="4"/>
    <m/>
    <s v="Кабель с медными жилами, с огнестойким изоляционным слоем из "/>
    <s v="КВКбШвнг(А) 10x1,0"/>
    <m/>
    <m/>
    <s v="м"/>
    <n v="400"/>
    <m/>
    <s v="Заделки общее"/>
  </r>
  <r>
    <x v="0"/>
    <m/>
    <s v="слюдяных лент поверх медных жил, с изоляцией из ПВХ пластиката"/>
    <m/>
    <m/>
    <m/>
    <m/>
    <m/>
    <m/>
    <s v="кол-во:2"/>
  </r>
  <r>
    <x v="0"/>
    <m/>
    <s v="пониженной пожароопасности, с броней из стальных оцинкованных"/>
    <m/>
    <m/>
    <m/>
    <m/>
    <m/>
    <m/>
    <m/>
  </r>
  <r>
    <x v="0"/>
    <m/>
    <s v="проволок. ТУ 16.К13-021-95"/>
    <m/>
    <m/>
    <m/>
    <m/>
    <m/>
    <m/>
    <m/>
  </r>
  <r>
    <x v="0"/>
    <m/>
    <s v="Прокладка в лотке, h менее 5м"/>
    <m/>
    <m/>
    <m/>
    <s v="м"/>
    <n v="160"/>
    <m/>
    <m/>
  </r>
  <r>
    <x v="0"/>
    <m/>
    <s v="Прокладка в лотке, h более 5м"/>
    <m/>
    <m/>
    <m/>
    <s v="м"/>
    <n v="240"/>
    <m/>
    <m/>
  </r>
  <r>
    <x v="0"/>
    <m/>
    <s v="Прокладка в трубах, h менее 5м"/>
    <m/>
    <m/>
    <m/>
    <s v="м"/>
    <s v="-"/>
    <m/>
    <m/>
  </r>
  <r>
    <x v="0"/>
    <m/>
    <s v="Прокладка в трубах, h более 5м"/>
    <m/>
    <m/>
    <m/>
    <s v="м"/>
    <s v="-"/>
    <m/>
    <m/>
  </r>
  <r>
    <x v="0"/>
    <m/>
    <s v="Прокладка металлорукаве"/>
    <m/>
    <m/>
    <m/>
    <s v="м"/>
    <s v="-"/>
    <m/>
    <m/>
  </r>
  <r>
    <x v="0"/>
    <m/>
    <m/>
    <m/>
    <m/>
    <m/>
    <m/>
    <m/>
    <m/>
    <m/>
  </r>
  <r>
    <x v="4"/>
    <m/>
    <s v="Кабель с медными жилами, с огнестойким изоляционным слоем из "/>
    <s v="КВКбШвнг(А) 14x1,0"/>
    <m/>
    <m/>
    <s v="м"/>
    <n v="1340"/>
    <m/>
    <s v="Заделки общее"/>
  </r>
  <r>
    <x v="0"/>
    <m/>
    <s v="слюдяных лент поверх медных жил, с изоляцией из ПВХ пластиката"/>
    <m/>
    <m/>
    <m/>
    <m/>
    <m/>
    <m/>
    <s v="кол-во:6"/>
  </r>
  <r>
    <x v="0"/>
    <m/>
    <s v="пониженной пожароопасности, с броней из стальных оцинкованных"/>
    <m/>
    <m/>
    <m/>
    <m/>
    <m/>
    <m/>
    <m/>
  </r>
  <r>
    <x v="0"/>
    <m/>
    <s v="проволок. ТУ 16.К13-021-95"/>
    <m/>
    <m/>
    <m/>
    <m/>
    <m/>
    <m/>
    <m/>
  </r>
  <r>
    <x v="0"/>
    <m/>
    <s v="Прокладка в лотке, h менее 5м"/>
    <m/>
    <m/>
    <m/>
    <s v="м"/>
    <n v="540"/>
    <m/>
    <m/>
  </r>
  <r>
    <x v="0"/>
    <m/>
    <s v="Прокладка в лотке, h более 5м"/>
    <m/>
    <m/>
    <m/>
    <s v="м"/>
    <n v="800"/>
    <m/>
    <m/>
  </r>
  <r>
    <x v="0"/>
    <m/>
    <s v="Прокладка в трубах, h менее 5м"/>
    <m/>
    <m/>
    <m/>
    <s v="м"/>
    <s v="-"/>
    <m/>
    <m/>
  </r>
  <r>
    <x v="0"/>
    <m/>
    <s v="Прокладка в трубах, h более 5м"/>
    <m/>
    <m/>
    <m/>
    <s v="м"/>
    <s v="-"/>
    <m/>
    <m/>
  </r>
  <r>
    <x v="0"/>
    <m/>
    <s v="Прокладка металлорукаве"/>
    <m/>
    <m/>
    <m/>
    <s v="м"/>
    <s v="-"/>
    <m/>
    <m/>
  </r>
  <r>
    <x v="0"/>
    <m/>
    <m/>
    <m/>
    <m/>
    <m/>
    <m/>
    <m/>
    <m/>
    <m/>
  </r>
  <r>
    <x v="4"/>
    <m/>
    <s v="Кабель с медными жилами, с огнестойким изоляционным слоем из "/>
    <s v="КВКбШвнг(А) 19x1,0"/>
    <m/>
    <m/>
    <s v="м"/>
    <n v="400"/>
    <m/>
    <s v="Заделки общее"/>
  </r>
  <r>
    <x v="0"/>
    <m/>
    <s v="слюдяных лент поверх медных жил, с изоляцией из ПВХ пластиката"/>
    <m/>
    <m/>
    <m/>
    <m/>
    <m/>
    <m/>
    <s v="кол-во:2"/>
  </r>
  <r>
    <x v="0"/>
    <m/>
    <s v="пониженной пожароопасности, с броней из стальных оцинкованных"/>
    <m/>
    <m/>
    <m/>
    <m/>
    <m/>
    <m/>
    <m/>
  </r>
  <r>
    <x v="0"/>
    <m/>
    <s v="проволок. ТУ 16.К13-021-95"/>
    <m/>
    <m/>
    <m/>
    <m/>
    <m/>
    <m/>
    <m/>
  </r>
  <r>
    <x v="0"/>
    <m/>
    <s v="Прокладка в лотке, h менее 5м"/>
    <m/>
    <m/>
    <m/>
    <s v="м"/>
    <n v="160"/>
    <m/>
    <m/>
  </r>
  <r>
    <x v="0"/>
    <m/>
    <s v="Прокладка в лотке, h более 5м"/>
    <m/>
    <m/>
    <m/>
    <s v="м"/>
    <n v="240"/>
    <m/>
    <m/>
  </r>
  <r>
    <x v="0"/>
    <m/>
    <s v="Прокладка в трубах, h менее 5м"/>
    <m/>
    <m/>
    <m/>
    <s v="м"/>
    <s v="-"/>
    <m/>
    <m/>
  </r>
  <r>
    <x v="0"/>
    <m/>
    <s v="Прокладка в трубах, h более 5м"/>
    <m/>
    <m/>
    <m/>
    <s v="м"/>
    <s v="-"/>
    <m/>
    <m/>
  </r>
  <r>
    <x v="0"/>
    <m/>
    <s v="Прокладка металлорукаве"/>
    <m/>
    <m/>
    <m/>
    <s v="м"/>
    <s v="-"/>
    <m/>
    <m/>
  </r>
  <r>
    <x v="0"/>
    <m/>
    <m/>
    <m/>
    <m/>
    <m/>
    <m/>
    <m/>
    <m/>
    <m/>
  </r>
  <r>
    <x v="4"/>
    <m/>
    <s v="Кабель с медными жилами, с огнестойким изоляционным слоем из "/>
    <s v="КВКбШвнг(А)-FRLS 10x1,0"/>
    <m/>
    <m/>
    <s v="м"/>
    <n v="400"/>
    <m/>
    <s v="Заделки общее"/>
  </r>
  <r>
    <x v="0"/>
    <m/>
    <s v="слюдяных лент поверх медных жил, с изоляцией из ПВХ пластиката"/>
    <m/>
    <m/>
    <m/>
    <m/>
    <m/>
    <m/>
    <s v="кол-во:2"/>
  </r>
  <r>
    <x v="0"/>
    <m/>
    <s v="пониженной пожароопасности, с броней из стальных оцинкованных"/>
    <m/>
    <m/>
    <m/>
    <m/>
    <m/>
    <m/>
    <m/>
  </r>
  <r>
    <x v="0"/>
    <m/>
    <s v="проволок. ТУ 16.К13-021-95"/>
    <m/>
    <m/>
    <m/>
    <m/>
    <m/>
    <m/>
    <m/>
  </r>
  <r>
    <x v="0"/>
    <m/>
    <s v="Прокладка в лотке, h менее 5м"/>
    <m/>
    <m/>
    <m/>
    <s v="м"/>
    <n v="160"/>
    <m/>
    <m/>
  </r>
  <r>
    <x v="0"/>
    <m/>
    <s v="Прокладка в лотке, h более 5м"/>
    <m/>
    <m/>
    <m/>
    <s v="м"/>
    <n v="240"/>
    <m/>
    <m/>
  </r>
  <r>
    <x v="0"/>
    <m/>
    <s v="Прокладка в трубах, h менее 5м"/>
    <m/>
    <m/>
    <m/>
    <s v="м"/>
    <s v="-"/>
    <m/>
    <m/>
  </r>
  <r>
    <x v="0"/>
    <m/>
    <s v="Прокладка в трубах, h более 5м"/>
    <m/>
    <m/>
    <m/>
    <s v="м"/>
    <s v="-"/>
    <m/>
    <m/>
  </r>
  <r>
    <x v="0"/>
    <m/>
    <s v="Прокладка металлорукаве"/>
    <m/>
    <m/>
    <m/>
    <s v="м"/>
    <s v="-"/>
    <m/>
    <m/>
  </r>
  <r>
    <x v="0"/>
    <m/>
    <m/>
    <m/>
    <m/>
    <m/>
    <m/>
    <m/>
    <m/>
    <m/>
  </r>
  <r>
    <x v="4"/>
    <m/>
    <s v="Кабель с медными жилами, с огнестойким изоляционным слоем из "/>
    <s v="КВКбШвнг(А)-FRLS 14x1,0"/>
    <m/>
    <m/>
    <s v="м"/>
    <n v="400"/>
    <m/>
    <s v="Заделки общее"/>
  </r>
  <r>
    <x v="0"/>
    <m/>
    <s v="слюдяных лент поверх медных жил, с изоляцией из ПВХ пластиката"/>
    <m/>
    <m/>
    <m/>
    <m/>
    <m/>
    <m/>
    <s v="кол-во:2"/>
  </r>
  <r>
    <x v="0"/>
    <m/>
    <s v="пониженной пожароопасности, с броней из стальных оцинкованных"/>
    <m/>
    <m/>
    <m/>
    <m/>
    <m/>
    <m/>
    <m/>
  </r>
  <r>
    <x v="0"/>
    <m/>
    <s v="проволок. ТУ 16.К13-021-95"/>
    <m/>
    <m/>
    <m/>
    <m/>
    <m/>
    <m/>
    <m/>
  </r>
  <r>
    <x v="0"/>
    <m/>
    <s v="Прокладка в лотке, h менее 5м"/>
    <m/>
    <m/>
    <m/>
    <s v="м"/>
    <n v="160"/>
    <m/>
    <m/>
  </r>
  <r>
    <x v="0"/>
    <m/>
    <s v="Прокладка в лотке, h более 5м"/>
    <m/>
    <m/>
    <m/>
    <s v="м"/>
    <n v="240"/>
    <m/>
    <m/>
  </r>
  <r>
    <x v="0"/>
    <m/>
    <s v="Прокладка в трубах, h менее 5м"/>
    <m/>
    <m/>
    <m/>
    <s v="м"/>
    <s v="-"/>
    <m/>
    <m/>
  </r>
  <r>
    <x v="0"/>
    <m/>
    <s v="Прокладка в трубах, h более 5м"/>
    <m/>
    <m/>
    <m/>
    <s v="м"/>
    <s v="-"/>
    <m/>
    <m/>
  </r>
  <r>
    <x v="0"/>
    <m/>
    <s v="Прокладка металлорукаве"/>
    <m/>
    <m/>
    <m/>
    <s v="м"/>
    <s v="-"/>
    <m/>
    <m/>
  </r>
  <r>
    <x v="0"/>
    <m/>
    <m/>
    <m/>
    <m/>
    <m/>
    <m/>
    <m/>
    <m/>
    <m/>
  </r>
  <r>
    <x v="4"/>
    <m/>
    <s v="Кабель с медными жилами, с огнестойким изоляционным слоем из "/>
    <s v="КВКбШвнг(А)-FRLS 19x1,0"/>
    <m/>
    <m/>
    <s v="м"/>
    <n v="785"/>
    <m/>
    <s v="Заделки общее"/>
  </r>
  <r>
    <x v="0"/>
    <m/>
    <s v="слюдяных лент поверх медных жил, с изоляцией из ПВХ пластиката"/>
    <m/>
    <m/>
    <m/>
    <m/>
    <m/>
    <m/>
    <s v="кол-во:4"/>
  </r>
  <r>
    <x v="0"/>
    <m/>
    <s v="пониженной пожароопасности, с броней из стальных оцинкованных"/>
    <m/>
    <m/>
    <m/>
    <m/>
    <m/>
    <m/>
    <m/>
  </r>
  <r>
    <x v="0"/>
    <m/>
    <s v="проволок. ТУ 16.К13-021-95"/>
    <m/>
    <m/>
    <m/>
    <m/>
    <m/>
    <m/>
    <m/>
  </r>
  <r>
    <x v="0"/>
    <m/>
    <s v="Прокладка в лотке, h менее 5м"/>
    <m/>
    <m/>
    <m/>
    <s v="м"/>
    <n v="315"/>
    <m/>
    <m/>
  </r>
  <r>
    <x v="0"/>
    <m/>
    <s v="Прокладка в лотке, h более 5м"/>
    <m/>
    <m/>
    <m/>
    <s v="м"/>
    <n v="470"/>
    <m/>
    <m/>
  </r>
  <r>
    <x v="0"/>
    <m/>
    <s v="Прокладка в трубах, h менее 5м"/>
    <m/>
    <m/>
    <m/>
    <s v="м"/>
    <s v="-"/>
    <m/>
    <m/>
  </r>
  <r>
    <x v="0"/>
    <m/>
    <s v="Прокладка в трубах, h более 5м"/>
    <m/>
    <m/>
    <m/>
    <s v="м"/>
    <s v="-"/>
    <m/>
    <m/>
  </r>
  <r>
    <x v="0"/>
    <m/>
    <s v="Прокладка металлорукаве"/>
    <m/>
    <m/>
    <m/>
    <s v="м"/>
    <s v="-"/>
    <m/>
    <m/>
  </r>
  <r>
    <x v="0"/>
    <m/>
    <m/>
    <m/>
    <m/>
    <m/>
    <m/>
    <m/>
    <m/>
    <m/>
  </r>
  <r>
    <x v="4"/>
    <m/>
    <s v="Кабель с медными жилами, с огнестойким изоляционным слоем из "/>
    <s v="КВКбШвнг(А)-FRLS 27x1,0"/>
    <m/>
    <m/>
    <s v="м"/>
    <n v="825"/>
    <m/>
    <s v="Заделки общее"/>
  </r>
  <r>
    <x v="0"/>
    <m/>
    <s v="слюдяных лент поверх медных жил, с изоляцией из ПВХ пластиката"/>
    <m/>
    <m/>
    <m/>
    <m/>
    <m/>
    <m/>
    <s v="кол-во:4"/>
  </r>
  <r>
    <x v="0"/>
    <m/>
    <s v="пониженной пожароопасности, с броней из стальных оцинкованных"/>
    <m/>
    <m/>
    <m/>
    <m/>
    <m/>
    <m/>
    <m/>
  </r>
  <r>
    <x v="0"/>
    <m/>
    <s v="проволок. ТУ 16.К13-021-95"/>
    <m/>
    <m/>
    <m/>
    <m/>
    <m/>
    <m/>
    <m/>
  </r>
  <r>
    <x v="0"/>
    <m/>
    <s v="Прокладка в лотке, h менее 5м"/>
    <m/>
    <m/>
    <m/>
    <s v="м"/>
    <n v="330"/>
    <m/>
    <m/>
  </r>
  <r>
    <x v="0"/>
    <m/>
    <s v="Прокладка в лотке, h более 5м"/>
    <m/>
    <m/>
    <m/>
    <s v="м"/>
    <n v="495"/>
    <m/>
    <m/>
  </r>
  <r>
    <x v="0"/>
    <m/>
    <s v="Прокладка в трубах, h менее 5м"/>
    <m/>
    <m/>
    <m/>
    <s v="м"/>
    <s v="-"/>
    <m/>
    <m/>
  </r>
  <r>
    <x v="0"/>
    <m/>
    <s v="Прокладка в трубах, h более 5м"/>
    <m/>
    <m/>
    <m/>
    <s v="м"/>
    <s v="-"/>
    <m/>
    <m/>
  </r>
  <r>
    <x v="0"/>
    <m/>
    <s v="Прокладка металлорукаве"/>
    <m/>
    <m/>
    <m/>
    <s v="м"/>
    <s v="-"/>
    <m/>
    <m/>
  </r>
  <r>
    <x v="0"/>
    <m/>
    <m/>
    <m/>
    <m/>
    <m/>
    <m/>
    <m/>
    <m/>
    <m/>
  </r>
  <r>
    <x v="4"/>
    <m/>
    <s v="Кабель с многопроволочными токопроводящими жилами из медных "/>
    <s v="ИнСил-ОЭБнг(А)-LS 4x2x0,5-660"/>
    <m/>
    <m/>
    <s v="м"/>
    <n v="1000"/>
    <m/>
    <s v="Заделки общее"/>
  </r>
  <r>
    <x v="0"/>
    <m/>
    <s v="проволок, скрученных в сердечник парами, с фольгированным "/>
    <s v="ТУ 3581-008-92800518-2016"/>
    <m/>
    <m/>
    <m/>
    <m/>
    <m/>
    <s v="кол-во:4"/>
  </r>
  <r>
    <x v="0"/>
    <m/>
    <s v="общим экраном, с бронёй из стальных оцинкованных лент, с "/>
    <m/>
    <m/>
    <m/>
    <m/>
    <m/>
    <m/>
    <m/>
  </r>
  <r>
    <x v="0"/>
    <m/>
    <s v="изоляцией и оболочкой из полимерного материала пониженной "/>
    <m/>
    <m/>
    <m/>
    <m/>
    <m/>
    <m/>
    <m/>
  </r>
  <r>
    <x v="0"/>
    <m/>
    <s v="пожароопасности, с пониженным дымо- и газовыделением, не "/>
    <m/>
    <m/>
    <m/>
    <m/>
    <m/>
    <m/>
    <m/>
  </r>
  <r>
    <x v="0"/>
    <m/>
    <s v="распространяющий горение при групповой прокладке по категории "/>
    <m/>
    <m/>
    <m/>
    <m/>
    <m/>
    <m/>
    <m/>
  </r>
  <r>
    <x v="0"/>
    <m/>
    <s v="А. ТУ 3581-008-92800518-2016"/>
    <m/>
    <m/>
    <m/>
    <m/>
    <m/>
    <m/>
    <m/>
  </r>
  <r>
    <x v="0"/>
    <m/>
    <s v="Прокладка в лотке, h менее 5м"/>
    <m/>
    <m/>
    <m/>
    <s v="м"/>
    <n v="400"/>
    <m/>
    <m/>
  </r>
  <r>
    <x v="0"/>
    <m/>
    <s v="Прокладка в лотке, h более 5м"/>
    <m/>
    <m/>
    <m/>
    <s v="м"/>
    <n v="600"/>
    <m/>
    <m/>
  </r>
  <r>
    <x v="0"/>
    <m/>
    <s v="Прокладка в трубах, h менее 5м"/>
    <m/>
    <m/>
    <m/>
    <s v="м"/>
    <s v="-"/>
    <m/>
    <m/>
  </r>
  <r>
    <x v="0"/>
    <m/>
    <s v="Прокладка в трубах, h более 5м"/>
    <m/>
    <m/>
    <m/>
    <s v="м"/>
    <s v="-"/>
    <m/>
    <m/>
  </r>
  <r>
    <x v="0"/>
    <m/>
    <s v="Прокладка металлорукаве"/>
    <m/>
    <m/>
    <m/>
    <s v="м"/>
    <s v="-"/>
    <m/>
    <m/>
  </r>
  <r>
    <x v="0"/>
    <m/>
    <m/>
    <m/>
    <m/>
    <m/>
    <m/>
    <m/>
    <m/>
    <m/>
  </r>
  <r>
    <x v="4"/>
    <m/>
    <s v="Кабель с многопроволочными токопроводящими жилами из медных "/>
    <s v="ИнСил-ОЭБнг(А)-FRLS 1x2x1,5-"/>
    <m/>
    <m/>
    <s v="м"/>
    <n v="624"/>
    <m/>
    <s v="Заделки общее"/>
  </r>
  <r>
    <x v="0"/>
    <m/>
    <s v="проволок, скрученных в сердечник парами, с фольгированным "/>
    <s v="660 ТУ 3581-008-92800518-2016"/>
    <m/>
    <m/>
    <m/>
    <m/>
    <m/>
    <s v="кол-во:20"/>
  </r>
  <r>
    <x v="0"/>
    <m/>
    <s v="общим экраном, с бронёй из стальных оцинкованных лент, с "/>
    <m/>
    <m/>
    <m/>
    <m/>
    <m/>
    <m/>
    <m/>
  </r>
  <r>
    <x v="0"/>
    <m/>
    <s v="огнестойкой изоляцией и оболочкой из полимерного материала "/>
    <m/>
    <m/>
    <m/>
    <m/>
    <m/>
    <m/>
    <m/>
  </r>
  <r>
    <x v="0"/>
    <m/>
    <s v="пониженной пожароопасности, с пониженным дымо- и "/>
    <m/>
    <m/>
    <m/>
    <m/>
    <m/>
    <m/>
    <m/>
  </r>
  <r>
    <x v="0"/>
    <m/>
    <s v="газовыделением, не распространяющий горение при групповой "/>
    <m/>
    <m/>
    <m/>
    <m/>
    <m/>
    <m/>
    <m/>
  </r>
  <r>
    <x v="0"/>
    <m/>
    <s v="прокладке по категории А."/>
    <m/>
    <m/>
    <m/>
    <m/>
    <m/>
    <m/>
    <m/>
  </r>
  <r>
    <x v="0"/>
    <m/>
    <s v="Прокладка в лотке, h менее 5м"/>
    <m/>
    <m/>
    <m/>
    <s v="м"/>
    <n v="360"/>
    <m/>
    <m/>
  </r>
  <r>
    <x v="0"/>
    <m/>
    <s v="Прокладка в лотке, h более 5м"/>
    <m/>
    <m/>
    <m/>
    <s v="м"/>
    <n v="149"/>
    <m/>
    <m/>
  </r>
  <r>
    <x v="0"/>
    <m/>
    <s v="Прокладка в трубах, h менее 5м"/>
    <m/>
    <m/>
    <m/>
    <s v="м"/>
    <n v="65"/>
    <m/>
    <m/>
  </r>
  <r>
    <x v="0"/>
    <m/>
    <s v="Прокладка в трубах, h более 5м"/>
    <m/>
    <m/>
    <m/>
    <s v="м"/>
    <s v="-"/>
    <m/>
    <m/>
  </r>
  <r>
    <x v="0"/>
    <m/>
    <s v="Прокладка металлорукаве"/>
    <m/>
    <m/>
    <m/>
    <s v="м"/>
    <n v="50"/>
    <m/>
    <m/>
  </r>
  <r>
    <x v="0"/>
    <m/>
    <m/>
    <m/>
    <m/>
    <m/>
    <m/>
    <m/>
    <m/>
    <m/>
  </r>
  <r>
    <x v="4"/>
    <m/>
    <s v="Кабель с многопроволочными токопроводящими жилами из медных "/>
    <s v="ИнСил-ОЭБнг(А)-FRLS 2x2,5-"/>
    <m/>
    <m/>
    <s v="м"/>
    <n v="198"/>
    <m/>
    <s v="Заделки общее"/>
  </r>
  <r>
    <x v="0"/>
    <m/>
    <s v="проволок, скрученных в сердечник, с фольгированным "/>
    <s v="660 ТУ 3581-008-92800518-2016"/>
    <m/>
    <m/>
    <m/>
    <m/>
    <m/>
    <s v="кол-во:6"/>
  </r>
  <r>
    <x v="0"/>
    <m/>
    <s v="общим экраном, с бронёй из стальных оцинкованных лент, с "/>
    <m/>
    <m/>
    <m/>
    <m/>
    <m/>
    <m/>
    <m/>
  </r>
  <r>
    <x v="0"/>
    <m/>
    <s v="огнестойкой изоляцией и оболочкой из полимерного материала "/>
    <m/>
    <m/>
    <m/>
    <m/>
    <m/>
    <m/>
    <m/>
  </r>
  <r>
    <x v="0"/>
    <m/>
    <s v="пониженной пожароопасности, с пониженным дымо- и "/>
    <m/>
    <m/>
    <m/>
    <m/>
    <m/>
    <m/>
    <m/>
  </r>
  <r>
    <x v="0"/>
    <m/>
    <s v="газовыделением, не распространяющий горение при групповой "/>
    <m/>
    <m/>
    <m/>
    <m/>
    <m/>
    <m/>
    <m/>
  </r>
  <r>
    <x v="0"/>
    <m/>
    <s v="прокладке по категории А."/>
    <m/>
    <m/>
    <m/>
    <m/>
    <m/>
    <m/>
    <m/>
  </r>
  <r>
    <x v="0"/>
    <m/>
    <s v="Прокладка в лотке, h менее 5м"/>
    <m/>
    <m/>
    <m/>
    <s v="м"/>
    <n v="110"/>
    <m/>
    <m/>
  </r>
  <r>
    <x v="0"/>
    <m/>
    <s v="Прокладка в лотке, h более 5м"/>
    <m/>
    <m/>
    <m/>
    <s v="м"/>
    <n v="48"/>
    <m/>
    <m/>
  </r>
  <r>
    <x v="0"/>
    <m/>
    <s v="Прокладка в трубах, h менее 5м"/>
    <m/>
    <m/>
    <m/>
    <s v="м"/>
    <n v="10"/>
    <m/>
    <m/>
  </r>
  <r>
    <x v="0"/>
    <m/>
    <s v="Прокладка в трубах, h более 5м"/>
    <m/>
    <m/>
    <m/>
    <s v="м"/>
    <s v="-"/>
    <m/>
    <m/>
  </r>
  <r>
    <x v="0"/>
    <m/>
    <s v="Прокладка металлорукаве"/>
    <m/>
    <m/>
    <m/>
    <s v="м"/>
    <n v="10"/>
    <m/>
    <m/>
  </r>
  <r>
    <x v="0"/>
    <m/>
    <m/>
    <m/>
    <m/>
    <m/>
    <m/>
    <m/>
    <m/>
    <m/>
  </r>
  <r>
    <x v="4"/>
    <m/>
    <s v="Кабель с многопроволочными токопроводящими жилами из медных "/>
    <s v="ИнСил-ОЭБнг(А)-FRLS 2x2x1,5-"/>
    <m/>
    <m/>
    <s v="м"/>
    <n v="123"/>
    <m/>
    <s v="Заделки общее"/>
  </r>
  <r>
    <x v="0"/>
    <m/>
    <s v="проволок, скрученных в сердечник парами, с фольгированным "/>
    <s v="660 ТУ 3581-008-92800518-2016"/>
    <m/>
    <m/>
    <m/>
    <m/>
    <m/>
    <s v="кол-во:4"/>
  </r>
  <r>
    <x v="0"/>
    <m/>
    <s v="общим экраном, с бронёй из стальных оцинкованных лент, с "/>
    <m/>
    <m/>
    <m/>
    <m/>
    <m/>
    <m/>
    <m/>
  </r>
  <r>
    <x v="0"/>
    <m/>
    <s v="огнестойкой изоляцией и оболочкой из полимерного материала "/>
    <m/>
    <m/>
    <m/>
    <m/>
    <m/>
    <m/>
    <m/>
  </r>
  <r>
    <x v="0"/>
    <m/>
    <s v="пониженной пожароопасности, с пониженным дымо- и "/>
    <m/>
    <m/>
    <m/>
    <m/>
    <m/>
    <m/>
    <m/>
  </r>
  <r>
    <x v="0"/>
    <m/>
    <s v="газовыделением, не распространяющий горение при групповой "/>
    <m/>
    <m/>
    <m/>
    <m/>
    <m/>
    <m/>
    <m/>
  </r>
  <r>
    <x v="0"/>
    <m/>
    <s v="прокладке по категории А."/>
    <m/>
    <m/>
    <m/>
    <m/>
    <m/>
    <m/>
    <m/>
  </r>
  <r>
    <x v="0"/>
    <m/>
    <s v="Прокладка в лотке, h менее 5м"/>
    <m/>
    <m/>
    <m/>
    <s v="м"/>
    <n v="107"/>
    <m/>
    <m/>
  </r>
  <r>
    <x v="0"/>
    <m/>
    <s v="Прокладка в лотке, h более 5м"/>
    <m/>
    <m/>
    <m/>
    <s v="м"/>
    <n v="46"/>
    <m/>
    <m/>
  </r>
  <r>
    <x v="0"/>
    <m/>
    <s v="Прокладка в трубах, h менее 5м"/>
    <m/>
    <m/>
    <m/>
    <s v="м"/>
    <n v="10"/>
    <m/>
    <m/>
  </r>
  <r>
    <x v="0"/>
    <m/>
    <s v="Прокладка в трубах, h более 5м"/>
    <m/>
    <m/>
    <m/>
    <s v="м"/>
    <s v="-"/>
    <m/>
    <m/>
  </r>
  <r>
    <x v="0"/>
    <m/>
    <s v="Прокладка металлорукаве"/>
    <m/>
    <m/>
    <m/>
    <s v="м"/>
    <n v="10"/>
    <m/>
    <m/>
  </r>
  <r>
    <x v="0"/>
    <m/>
    <m/>
    <m/>
    <m/>
    <m/>
    <m/>
    <m/>
    <m/>
    <m/>
  </r>
  <r>
    <x v="4"/>
    <m/>
    <s v="Кабель с многопроволочными токопроводящими жилами из медных "/>
    <s v="ИнСил-ОЭБнг(А)-FRLS 6x2x1,5-"/>
    <m/>
    <m/>
    <s v="м"/>
    <n v="150"/>
    <m/>
    <s v="Заделки общее"/>
  </r>
  <r>
    <x v="0"/>
    <m/>
    <s v="проволок, скрученных в сердечник парами, с фольгированным "/>
    <s v="660 ТУ 3581-008-92800518-2016"/>
    <m/>
    <m/>
    <m/>
    <m/>
    <m/>
    <s v="кол-во:4"/>
  </r>
  <r>
    <x v="0"/>
    <m/>
    <s v="общим экраном, с бронёй из стальных оцинкованных лент, с "/>
    <m/>
    <m/>
    <m/>
    <m/>
    <m/>
    <m/>
    <m/>
  </r>
  <r>
    <x v="0"/>
    <m/>
    <s v="огнестойкой изоляцией и оболочкой из полимерного материала "/>
    <m/>
    <m/>
    <m/>
    <m/>
    <m/>
    <m/>
    <m/>
  </r>
  <r>
    <x v="0"/>
    <m/>
    <s v="пониженной пожароопасности, с пониженным дымо- и "/>
    <m/>
    <m/>
    <m/>
    <m/>
    <m/>
    <m/>
    <m/>
  </r>
  <r>
    <x v="0"/>
    <m/>
    <s v="газовыделением, не распространяющий горение при групповой "/>
    <m/>
    <m/>
    <m/>
    <m/>
    <m/>
    <m/>
    <m/>
  </r>
  <r>
    <x v="0"/>
    <m/>
    <s v="прокладке по категории А."/>
    <m/>
    <m/>
    <m/>
    <m/>
    <m/>
    <m/>
    <m/>
  </r>
  <r>
    <x v="0"/>
    <m/>
    <s v="Прокладка в лотке, h менее 5м"/>
    <m/>
    <m/>
    <m/>
    <s v="м"/>
    <n v="77"/>
    <m/>
    <m/>
  </r>
  <r>
    <x v="0"/>
    <m/>
    <s v="Прокладка в лотке, h более 5м"/>
    <m/>
    <m/>
    <m/>
    <s v="м"/>
    <n v="33"/>
    <m/>
    <m/>
  </r>
  <r>
    <x v="0"/>
    <m/>
    <s v="Прокладка в трубах, h менее 5м"/>
    <m/>
    <m/>
    <m/>
    <s v="м"/>
    <s v="-"/>
    <m/>
    <m/>
  </r>
  <r>
    <x v="0"/>
    <m/>
    <s v="Прокладка в трубах, h более 5м"/>
    <m/>
    <m/>
    <m/>
    <s v="м"/>
    <s v="-"/>
    <m/>
    <m/>
  </r>
  <r>
    <x v="0"/>
    <m/>
    <s v="Прокладка металлорукаве"/>
    <m/>
    <m/>
    <m/>
    <s v="м"/>
    <s v="-"/>
    <m/>
    <m/>
  </r>
  <r>
    <x v="0"/>
    <m/>
    <m/>
    <m/>
    <m/>
    <m/>
    <m/>
    <m/>
    <m/>
    <m/>
  </r>
  <r>
    <x v="4"/>
    <m/>
    <s v="Кабель с многопроволочными токопроводящими жилами из медных "/>
    <s v="ИнСил-ОЭБнг(А)-FRLS 6x3x1,5-"/>
    <m/>
    <m/>
    <s v="м"/>
    <n v="225"/>
    <m/>
    <s v="Заделки общее"/>
  </r>
  <r>
    <x v="0"/>
    <m/>
    <s v="проволок, скрученных в сердечник тройками, с фольгированным "/>
    <s v="660 ТУ 3581-008-92800518-2016"/>
    <m/>
    <m/>
    <m/>
    <m/>
    <m/>
    <s v="кол-во:6"/>
  </r>
  <r>
    <x v="0"/>
    <m/>
    <s v="общим экраном, с бронёй из стальных оцинкованных лент, с "/>
    <m/>
    <m/>
    <m/>
    <m/>
    <m/>
    <m/>
    <m/>
  </r>
  <r>
    <x v="0"/>
    <m/>
    <s v="огнестойкой изоляцией и оболочкой из полимерного материала "/>
    <m/>
    <m/>
    <m/>
    <m/>
    <m/>
    <m/>
    <m/>
  </r>
  <r>
    <x v="0"/>
    <m/>
    <s v="пониженной пожароопасности, с пониженным дымо- и "/>
    <m/>
    <m/>
    <m/>
    <m/>
    <m/>
    <m/>
    <m/>
  </r>
  <r>
    <x v="0"/>
    <m/>
    <s v="газовыделением, не распространяющий горение при групповой "/>
    <m/>
    <m/>
    <m/>
    <m/>
    <m/>
    <m/>
    <m/>
  </r>
  <r>
    <x v="0"/>
    <m/>
    <s v="прокладке по категории А."/>
    <m/>
    <m/>
    <m/>
    <m/>
    <m/>
    <m/>
    <m/>
  </r>
  <r>
    <x v="0"/>
    <m/>
    <s v="Прокладка в лотке, h менее 5м"/>
    <m/>
    <m/>
    <m/>
    <s v="м"/>
    <n v="115"/>
    <m/>
    <m/>
  </r>
  <r>
    <x v="0"/>
    <m/>
    <s v="Прокладка в лотке, h более 5м"/>
    <m/>
    <m/>
    <m/>
    <s v="м"/>
    <n v="50"/>
    <m/>
    <m/>
  </r>
  <r>
    <x v="0"/>
    <m/>
    <s v="Прокладка в трубах, h менее 5м"/>
    <m/>
    <m/>
    <m/>
    <s v="м"/>
    <s v="-"/>
    <m/>
    <m/>
  </r>
  <r>
    <x v="0"/>
    <m/>
    <s v="Прокладка в трубах, h более 5м"/>
    <m/>
    <m/>
    <m/>
    <s v="м"/>
    <s v="-"/>
    <m/>
    <m/>
  </r>
  <r>
    <x v="0"/>
    <m/>
    <s v="Прокладка металлорукаве"/>
    <m/>
    <m/>
    <m/>
    <s v="м"/>
    <s v="-"/>
    <m/>
    <m/>
  </r>
  <r>
    <x v="0"/>
    <m/>
    <m/>
    <m/>
    <m/>
    <m/>
    <m/>
    <m/>
    <m/>
    <m/>
  </r>
  <r>
    <x v="4"/>
    <m/>
    <s v="Кабель с многопроволочными токопроводящими жилами из медных "/>
    <s v="ИнСил-ОЭБнг(А)-FRLS 7x2x2,5-"/>
    <m/>
    <m/>
    <s v="м"/>
    <n v="500"/>
    <m/>
    <s v="Заделки общее"/>
  </r>
  <r>
    <x v="0"/>
    <m/>
    <s v="проволок, скрученных в сердечник парами, с фольгированным "/>
    <s v="660 ТУ 3581-008-92800518-2016"/>
    <m/>
    <m/>
    <m/>
    <m/>
    <m/>
    <s v="кол-во:2"/>
  </r>
  <r>
    <x v="0"/>
    <m/>
    <s v="общим экраном, с бронёй из стальных оцинкованных лент, с "/>
    <m/>
    <m/>
    <m/>
    <m/>
    <m/>
    <m/>
    <m/>
  </r>
  <r>
    <x v="0"/>
    <m/>
    <s v="огнестойкой изоляцией и оболочкой из полимерного материала "/>
    <m/>
    <m/>
    <m/>
    <m/>
    <m/>
    <m/>
    <m/>
  </r>
  <r>
    <x v="0"/>
    <m/>
    <s v="пониженной пожароопасности, с пониженным дымо- и "/>
    <m/>
    <m/>
    <m/>
    <m/>
    <m/>
    <m/>
    <m/>
  </r>
  <r>
    <x v="0"/>
    <m/>
    <s v="газовыделением, не распространяющий горение при групповой "/>
    <m/>
    <m/>
    <m/>
    <m/>
    <m/>
    <m/>
    <m/>
  </r>
  <r>
    <x v="0"/>
    <m/>
    <s v="прокладке по категории А."/>
    <m/>
    <m/>
    <m/>
    <m/>
    <m/>
    <m/>
    <m/>
  </r>
  <r>
    <x v="0"/>
    <m/>
    <s v="Прокладка в лотке, h менее 5м"/>
    <m/>
    <m/>
    <m/>
    <s v="м"/>
    <n v="200"/>
    <m/>
    <m/>
  </r>
  <r>
    <x v="0"/>
    <m/>
    <s v="Прокладка в лотке, h более 5м"/>
    <m/>
    <m/>
    <m/>
    <s v="м"/>
    <n v="300"/>
    <m/>
    <m/>
  </r>
  <r>
    <x v="0"/>
    <m/>
    <s v="Прокладка в трубах, h менее 5м"/>
    <m/>
    <m/>
    <m/>
    <s v="м"/>
    <s v="-"/>
    <m/>
    <m/>
  </r>
  <r>
    <x v="0"/>
    <m/>
    <s v="Прокладка в трубах, h более 5м"/>
    <m/>
    <m/>
    <m/>
    <s v="м"/>
    <s v="-"/>
    <m/>
    <m/>
  </r>
  <r>
    <x v="0"/>
    <m/>
    <s v="Прокладка металлорукаве"/>
    <m/>
    <m/>
    <m/>
    <s v="м"/>
    <s v="-"/>
    <m/>
    <m/>
  </r>
  <r>
    <x v="0"/>
    <m/>
    <m/>
    <m/>
    <m/>
    <m/>
    <m/>
    <m/>
    <m/>
    <m/>
  </r>
  <r>
    <x v="4"/>
    <m/>
    <s v="Кабель с многопроволочными токопроводящими жилами из медных "/>
    <s v="ИнСил-ОЭБнг(А)-FRLS 8x2x1,5-"/>
    <m/>
    <m/>
    <s v="м"/>
    <n v="650"/>
    <m/>
    <s v="Заделки общее"/>
  </r>
  <r>
    <x v="0"/>
    <m/>
    <s v="проволок, скрученных в сердечник парами, с фольгированным "/>
    <s v="660 ТУ 3581-008-92800518-2016"/>
    <m/>
    <m/>
    <m/>
    <m/>
    <m/>
    <s v="кол-во:6"/>
  </r>
  <r>
    <x v="0"/>
    <m/>
    <s v="общим экраном, с бронёй из стальных оцинкованных лент, с "/>
    <m/>
    <m/>
    <m/>
    <m/>
    <m/>
    <m/>
    <m/>
  </r>
  <r>
    <x v="0"/>
    <m/>
    <s v="огнестойкой изоляцией и оболочкой из полимерного материала "/>
    <m/>
    <m/>
    <m/>
    <m/>
    <m/>
    <m/>
    <m/>
  </r>
  <r>
    <x v="0"/>
    <m/>
    <s v="пониженной пожароопасности, с пониженным дымо- и "/>
    <m/>
    <m/>
    <m/>
    <m/>
    <m/>
    <m/>
    <m/>
  </r>
  <r>
    <x v="0"/>
    <m/>
    <s v="газовыделением, не распространяющий горение при групповой "/>
    <m/>
    <m/>
    <m/>
    <m/>
    <m/>
    <m/>
    <m/>
  </r>
  <r>
    <x v="0"/>
    <m/>
    <s v="прокладке по категории А."/>
    <m/>
    <m/>
    <m/>
    <m/>
    <m/>
    <m/>
    <m/>
  </r>
  <r>
    <x v="0"/>
    <m/>
    <s v="Прокладка в лотке, h менее 5м"/>
    <m/>
    <m/>
    <m/>
    <s v="м"/>
    <n v="277"/>
    <m/>
    <m/>
  </r>
  <r>
    <x v="0"/>
    <m/>
    <s v="Прокладка в лотке, h более 5м"/>
    <m/>
    <m/>
    <m/>
    <s v="м"/>
    <n v="333"/>
    <m/>
    <m/>
  </r>
  <r>
    <x v="0"/>
    <m/>
    <s v="Прокладка в трубах, h менее 5м"/>
    <m/>
    <m/>
    <m/>
    <s v="м"/>
    <s v="-"/>
    <m/>
    <m/>
  </r>
  <r>
    <x v="0"/>
    <m/>
    <s v="Прокладка в трубах, h более 5м"/>
    <m/>
    <m/>
    <m/>
    <s v="м"/>
    <s v="-"/>
    <m/>
    <m/>
  </r>
  <r>
    <x v="0"/>
    <m/>
    <s v="Прокладка металлорукаве"/>
    <m/>
    <m/>
    <m/>
    <s v="м"/>
    <s v="-"/>
    <m/>
    <m/>
  </r>
  <r>
    <x v="0"/>
    <m/>
    <m/>
    <m/>
    <m/>
    <m/>
    <m/>
    <m/>
    <m/>
    <m/>
  </r>
  <r>
    <x v="4"/>
    <m/>
    <s v="Кабель с многопроволочными токопроводящими жилами из медных "/>
    <s v="ИнСил-ОЭБнг(А)-FRLS 8x3x1,5-"/>
    <m/>
    <m/>
    <s v="м"/>
    <n v="225"/>
    <m/>
    <s v="Заделки общее"/>
  </r>
  <r>
    <x v="0"/>
    <m/>
    <s v="проволок, скрученных в сердечник тройками, с фольгированным "/>
    <s v="660 ТУ 3581-008-92800518-2016"/>
    <m/>
    <m/>
    <m/>
    <m/>
    <m/>
    <s v="кол-во:6"/>
  </r>
  <r>
    <x v="0"/>
    <m/>
    <s v="общим экраном, с бронёй из стальных оцинкованных лент, с "/>
    <m/>
    <m/>
    <m/>
    <m/>
    <m/>
    <m/>
    <m/>
  </r>
  <r>
    <x v="0"/>
    <m/>
    <s v="огнестойкой изоляцией и оболочкой из полимерного материала "/>
    <m/>
    <m/>
    <m/>
    <m/>
    <m/>
    <m/>
    <m/>
  </r>
  <r>
    <x v="0"/>
    <m/>
    <s v="пониженной пожароопасности, с пониженным дымо- и "/>
    <m/>
    <m/>
    <m/>
    <m/>
    <m/>
    <m/>
    <m/>
  </r>
  <r>
    <x v="0"/>
    <m/>
    <s v="газовыделением, не распространяющий горение при групповой "/>
    <m/>
    <m/>
    <m/>
    <m/>
    <m/>
    <m/>
    <m/>
  </r>
  <r>
    <x v="0"/>
    <m/>
    <s v="прокладке по категории А."/>
    <m/>
    <m/>
    <m/>
    <m/>
    <m/>
    <m/>
    <m/>
  </r>
  <r>
    <x v="0"/>
    <m/>
    <s v="Прокладка в лотке, h менее 5м"/>
    <m/>
    <m/>
    <m/>
    <s v="м"/>
    <n v="330"/>
    <m/>
    <m/>
  </r>
  <r>
    <x v="0"/>
    <m/>
    <s v="Прокладка в лотке, h более 5м"/>
    <m/>
    <m/>
    <m/>
    <s v="м"/>
    <n v="495"/>
    <m/>
    <m/>
  </r>
  <r>
    <x v="0"/>
    <m/>
    <s v="Прокладка в трубах, h менее 5м"/>
    <m/>
    <m/>
    <m/>
    <s v="м"/>
    <s v="-"/>
    <m/>
    <m/>
  </r>
  <r>
    <x v="0"/>
    <m/>
    <s v="Прокладка в трубах, h более 5м"/>
    <m/>
    <m/>
    <m/>
    <s v="м"/>
    <s v="-"/>
    <m/>
    <m/>
  </r>
  <r>
    <x v="0"/>
    <m/>
    <s v="Прокладка металлорукаве"/>
    <m/>
    <m/>
    <m/>
    <s v="м"/>
    <s v="-"/>
    <m/>
    <m/>
  </r>
  <r>
    <x v="0"/>
    <m/>
    <m/>
    <m/>
    <m/>
    <m/>
    <m/>
    <m/>
    <m/>
    <m/>
  </r>
  <r>
    <x v="4"/>
    <m/>
    <s v="Кабель волоконно-оптический 50/125 (OM4) многомодовый, 4 "/>
    <s v="CLT-A-7-01X04-Z-PE-ARM-PE-"/>
    <n v="509648"/>
    <m/>
    <s v="м"/>
    <n v="1075"/>
    <m/>
    <m/>
  </r>
  <r>
    <x v="0"/>
    <m/>
    <s v="волокна, loose tube, бронированный стальной лентой, для внешней "/>
    <s v="DD-OUT-40"/>
    <m/>
    <m/>
    <m/>
    <m/>
    <m/>
    <m/>
  </r>
  <r>
    <x v="0"/>
    <m/>
    <s v="прокладки (-50C ~ +70), PE, черный"/>
    <m/>
    <m/>
    <m/>
    <m/>
    <m/>
    <m/>
    <m/>
  </r>
  <r>
    <x v="0"/>
    <m/>
    <s v="Прокладка в лотке, h менее 5м"/>
    <m/>
    <m/>
    <m/>
    <s v="м"/>
    <n v="439"/>
    <m/>
    <m/>
  </r>
  <r>
    <x v="0"/>
    <m/>
    <s v="Прокладка в лотке, h более 5м"/>
    <m/>
    <m/>
    <m/>
    <s v="м"/>
    <n v="616"/>
    <m/>
    <m/>
  </r>
  <r>
    <x v="0"/>
    <m/>
    <s v="Прокладка в трубах, h менее 5м"/>
    <m/>
    <m/>
    <m/>
    <s v="м"/>
    <s v="-"/>
    <m/>
    <m/>
  </r>
  <r>
    <x v="0"/>
    <m/>
    <s v="Прокладка в трубах, h более 5м"/>
    <m/>
    <m/>
    <m/>
    <s v="м"/>
    <s v="-"/>
    <m/>
    <m/>
  </r>
  <r>
    <x v="0"/>
    <m/>
    <s v="Прокладка металлорукаве"/>
    <m/>
    <m/>
    <m/>
    <s v="м"/>
    <s v="-"/>
    <m/>
    <m/>
  </r>
  <r>
    <x v="0"/>
    <m/>
    <m/>
    <m/>
    <m/>
    <m/>
    <m/>
    <m/>
    <m/>
    <m/>
  </r>
  <r>
    <x v="5"/>
    <m/>
    <s v="Провод гибкий с медными жилами с изоляцией из ПВХ желто-"/>
    <s v="ПуГВнг(А)-LS 1х6,0"/>
    <m/>
    <m/>
    <s v="м"/>
    <n v="500"/>
    <m/>
    <s v="Заделки общее"/>
  </r>
  <r>
    <x v="0"/>
    <m/>
    <s v="зеленого цвета ГОСТ 31947-2012"/>
    <m/>
    <m/>
    <m/>
    <m/>
    <m/>
    <m/>
    <s v="кол-во:200"/>
  </r>
  <r>
    <x v="0"/>
    <m/>
    <m/>
    <m/>
    <m/>
    <m/>
    <m/>
    <m/>
    <m/>
    <m/>
  </r>
  <r>
    <x v="0"/>
    <m/>
    <m/>
    <m/>
    <m/>
    <m/>
    <m/>
    <m/>
    <m/>
    <m/>
  </r>
  <r>
    <x v="0"/>
    <m/>
    <m/>
    <m/>
    <m/>
    <m/>
    <m/>
    <m/>
    <m/>
    <m/>
  </r>
  <r>
    <x v="0"/>
    <m/>
    <m/>
    <m/>
    <m/>
    <m/>
    <m/>
    <m/>
    <m/>
    <m/>
  </r>
  <r>
    <x v="0"/>
    <m/>
    <m/>
    <m/>
    <m/>
    <m/>
    <m/>
    <m/>
    <m/>
    <m/>
  </r>
  <r>
    <x v="0"/>
    <m/>
    <m/>
    <m/>
    <m/>
    <m/>
    <m/>
    <m/>
    <m/>
    <m/>
  </r>
  <r>
    <x v="0"/>
    <m/>
    <m/>
    <m/>
    <m/>
    <m/>
    <m/>
    <m/>
    <m/>
    <m/>
  </r>
  <r>
    <x v="0"/>
    <m/>
    <m/>
    <m/>
    <m/>
    <m/>
    <m/>
    <m/>
    <m/>
    <m/>
  </r>
  <r>
    <x v="0"/>
    <m/>
    <m/>
    <m/>
    <m/>
    <m/>
    <m/>
    <m/>
    <m/>
    <m/>
  </r>
  <r>
    <x v="0"/>
    <m/>
    <m/>
    <m/>
    <m/>
    <m/>
    <m/>
    <m/>
    <m/>
    <m/>
  </r>
  <r>
    <x v="0"/>
    <m/>
    <m/>
    <m/>
    <m/>
    <m/>
    <m/>
    <m/>
    <m/>
    <m/>
  </r>
  <r>
    <x v="0"/>
    <m/>
    <m/>
    <m/>
    <m/>
    <m/>
    <m/>
    <m/>
    <m/>
    <m/>
  </r>
  <r>
    <x v="0"/>
    <m/>
    <m/>
    <m/>
    <m/>
    <m/>
    <m/>
    <m/>
    <m/>
    <m/>
  </r>
  <r>
    <x v="0"/>
    <m/>
    <m/>
    <m/>
    <m/>
    <m/>
    <m/>
    <m/>
    <m/>
    <m/>
  </r>
  <r>
    <x v="0"/>
    <m/>
    <m/>
    <m/>
    <m/>
    <m/>
    <m/>
    <m/>
    <m/>
    <m/>
  </r>
  <r>
    <x v="0"/>
    <m/>
    <s v="3. Монтажные изделия"/>
    <m/>
    <m/>
    <m/>
    <m/>
    <m/>
    <m/>
    <m/>
  </r>
  <r>
    <x v="0"/>
    <m/>
    <s v="3.1 Изделия фирмы «ВЭЛАН» (или аналог)"/>
    <m/>
    <m/>
    <m/>
    <m/>
    <m/>
    <m/>
    <m/>
  </r>
  <r>
    <x v="6"/>
    <s v="29СКА1"/>
    <s v="Коробка клеммная взрывозащищенная из алюминиево-кремниевого"/>
    <s v="КЗПМ4.2-24/14-"/>
    <m/>
    <m/>
    <s v="шт"/>
    <n v="1"/>
    <m/>
    <m/>
  </r>
  <r>
    <x v="0"/>
    <s v="29СКА2"/>
    <s v="сплава, 1Ex е II T6 Gb, IP66, в комплекте с кабельными вводами и"/>
    <s v="изол.шина РЕ(8)/1-"/>
    <m/>
    <m/>
    <m/>
    <m/>
    <m/>
    <m/>
  </r>
  <r>
    <x v="0"/>
    <m/>
    <s v="заглушками из латуни с 14 проходными клеммами, "/>
    <s v="(Л-1БТ-М25-ММРн-20)х5(А)-"/>
    <m/>
    <m/>
    <m/>
    <m/>
    <m/>
    <m/>
  </r>
  <r>
    <x v="0"/>
    <m/>
    <s v="5 кабельными вводами под небронированный кабель в"/>
    <s v="(Л-1БМ-М32)х1(C)-"/>
    <m/>
    <m/>
    <m/>
    <m/>
    <m/>
    <m/>
  </r>
  <r>
    <x v="0"/>
    <m/>
    <s v="металлорукаве Ду=20 (Дкаб=11-18 мм), 1 кабельным вводом под"/>
    <s v="1Ex е II T6 Gb-В1,5"/>
    <m/>
    <m/>
    <m/>
    <m/>
    <m/>
    <m/>
  </r>
  <r>
    <x v="0"/>
    <m/>
    <s v="бронированный кабель (Дкаб=14-30 мм), шиной заземления экранов"/>
    <m/>
    <m/>
    <m/>
    <m/>
    <m/>
    <m/>
    <m/>
  </r>
  <r>
    <x v="0"/>
    <m/>
    <m/>
    <m/>
    <m/>
    <m/>
    <m/>
    <m/>
    <m/>
    <m/>
  </r>
  <r>
    <x v="6"/>
    <s v="29СКА3"/>
    <s v="Коробка клеммная взрывозащищенная из алюминиево-кремниевого"/>
    <s v="КЗПМ4.2-24/16-"/>
    <m/>
    <m/>
    <s v="шт"/>
    <n v="1"/>
    <m/>
    <m/>
  </r>
  <r>
    <x v="0"/>
    <m/>
    <s v="сплава, Exd, IP66, в комплекте с кабельными вводами и"/>
    <s v="изол.шина РЕ(14)/1-"/>
    <m/>
    <m/>
    <m/>
    <m/>
    <m/>
    <m/>
  </r>
  <r>
    <x v="0"/>
    <m/>
    <s v="заглушками из латуни с 16 проходными клеммами, "/>
    <s v="(Л-1БТ-М25-ММРн-20)х7(А)-"/>
    <m/>
    <m/>
    <m/>
    <m/>
    <m/>
    <m/>
  </r>
  <r>
    <x v="0"/>
    <m/>
    <s v="7 кабельными вводами под небронированный кабель в "/>
    <s v="(Л-1БМ-М32)х1(C)-"/>
    <m/>
    <m/>
    <m/>
    <m/>
    <m/>
    <m/>
  </r>
  <r>
    <x v="0"/>
    <m/>
    <s v="металлорукаве Ду=20 (Дкаб=11-18 мм), 1 кабельным вводом под "/>
    <s v="1Ex е II T6 Gb-В1,5"/>
    <m/>
    <m/>
    <m/>
    <m/>
    <m/>
    <m/>
  </r>
  <r>
    <x v="0"/>
    <m/>
    <s v="бронированный кабель (Дкаб=14-30 мм), шиной заземления экранов"/>
    <m/>
    <m/>
    <m/>
    <m/>
    <m/>
    <m/>
    <m/>
  </r>
  <r>
    <x v="0"/>
    <m/>
    <m/>
    <m/>
    <m/>
    <m/>
    <m/>
    <m/>
    <m/>
    <m/>
  </r>
  <r>
    <x v="6"/>
    <s v="29СКА4"/>
    <s v="Коробка клеммная взрывозащищенная из алюминиево-кремниевого"/>
    <s v="КЗПМ4.2-24/19-"/>
    <m/>
    <m/>
    <m/>
    <n v="1"/>
    <m/>
    <m/>
  </r>
  <r>
    <x v="0"/>
    <m/>
    <s v="сплава, 1Ex е II T6 Gb, IP66, в комплекте с кабельными вводами и"/>
    <s v="изол.шина РЕ(8)/1-"/>
    <m/>
    <m/>
    <m/>
    <m/>
    <m/>
    <m/>
  </r>
  <r>
    <x v="0"/>
    <m/>
    <s v="заглушками из латуни с 19 проходными клеммами, "/>
    <s v="(Л-1БТ-М25-ММРн-20)х5(А)-"/>
    <m/>
    <m/>
    <m/>
    <m/>
    <m/>
    <m/>
  </r>
  <r>
    <x v="0"/>
    <m/>
    <s v="5 кабельными вводами под небронированный кабель в "/>
    <s v="(Л-1БМ-М-32)х1(C)-"/>
    <m/>
    <m/>
    <m/>
    <m/>
    <m/>
    <m/>
  </r>
  <r>
    <x v="0"/>
    <m/>
    <s v="металлорукаве Ду=20 (Дкаб=11-18 мм), 1 кабельным вводом под "/>
    <s v="1Ex е II T6 Gb-В1,5"/>
    <m/>
    <m/>
    <m/>
    <m/>
    <m/>
    <m/>
  </r>
  <r>
    <x v="0"/>
    <m/>
    <s v="бронированный кабель (Дкаб=14-30 мм), шиной заземления экранов"/>
    <m/>
    <m/>
    <m/>
    <m/>
    <m/>
    <m/>
    <m/>
  </r>
  <r>
    <x v="0"/>
    <m/>
    <m/>
    <m/>
    <m/>
    <m/>
    <m/>
    <m/>
    <m/>
    <m/>
  </r>
  <r>
    <x v="6"/>
    <s v="29СКА5"/>
    <s v="Коробка клеммная взрывозащищенная из алюминиево-кремниевого"/>
    <s v="КЗПМ4.2-24/10-"/>
    <m/>
    <m/>
    <s v="шт"/>
    <n v="1"/>
    <m/>
    <m/>
  </r>
  <r>
    <x v="0"/>
    <m/>
    <s v="сплава, 1Ex е II T6 Gb, IP66, в комплекте с кабельными вводами и"/>
    <s v="изол.шина РЕ(8)/1-"/>
    <m/>
    <m/>
    <m/>
    <m/>
    <m/>
    <m/>
  </r>
  <r>
    <x v="0"/>
    <m/>
    <s v="заглушками из латуни с 10 проходными клеммами, "/>
    <s v="(Л-1БТ-М25-ММРн-20)х5(А)-"/>
    <m/>
    <m/>
    <m/>
    <m/>
    <m/>
    <m/>
  </r>
  <r>
    <x v="0"/>
    <m/>
    <s v="5 кабельными вводами под небронированный кабель в"/>
    <s v="(Л-1БМ-М32)х1(C)-"/>
    <m/>
    <m/>
    <m/>
    <m/>
    <m/>
    <m/>
  </r>
  <r>
    <x v="0"/>
    <m/>
    <s v="металлорукаве Ду=20 (Дкаб=11-18 мм), 1 кабельным вводом под"/>
    <s v="1Ex е II T6 Gb-В1,5"/>
    <m/>
    <m/>
    <m/>
    <m/>
    <m/>
    <m/>
  </r>
  <r>
    <x v="0"/>
    <m/>
    <s v="бронированный кабель (Дкаб=14-30 мм), шиной заземления экранов"/>
    <m/>
    <m/>
    <m/>
    <m/>
    <m/>
    <m/>
    <m/>
  </r>
  <r>
    <x v="0"/>
    <m/>
    <m/>
    <m/>
    <m/>
    <m/>
    <m/>
    <m/>
    <m/>
    <m/>
  </r>
  <r>
    <x v="6"/>
    <s v="29СКД1"/>
    <s v="Коробка клеммная взрывозащищенная из алюминиево-кремниевого"/>
    <s v="КЗПМ4.2-24/16-"/>
    <m/>
    <m/>
    <s v="шт"/>
    <n v="2"/>
    <m/>
    <m/>
  </r>
  <r>
    <x v="0"/>
    <s v="29СКД2"/>
    <s v="сплава, 1Ex е II T6 Gb, IP66, в комплекте с кабельными вводами и"/>
    <s v="(Л-1БТ-М25-ММРн-20)х7(А)-"/>
    <m/>
    <m/>
    <m/>
    <m/>
    <m/>
    <m/>
  </r>
  <r>
    <x v="0"/>
    <m/>
    <s v="заглушками из латуни с 16 проходными клеммами, "/>
    <s v="(Л-1БМ-М32)х1(C)-"/>
    <m/>
    <m/>
    <m/>
    <m/>
    <m/>
    <m/>
  </r>
  <r>
    <x v="0"/>
    <m/>
    <s v="7 кабельными вводами под небронированный кабель в"/>
    <s v="1Ex е II T6 Gb-В1,5"/>
    <m/>
    <m/>
    <m/>
    <m/>
    <m/>
    <m/>
  </r>
  <r>
    <x v="0"/>
    <m/>
    <s v="металлорукаве Ду=20 (Дкаб=11-18 мм), 1 кабельным вводом под"/>
    <m/>
    <m/>
    <m/>
    <m/>
    <m/>
    <m/>
    <m/>
  </r>
  <r>
    <x v="0"/>
    <m/>
    <s v="бронированный кабель (Дкаб=14-30 мм)"/>
    <m/>
    <m/>
    <m/>
    <m/>
    <m/>
    <m/>
    <m/>
  </r>
  <r>
    <x v="0"/>
    <m/>
    <m/>
    <m/>
    <m/>
    <m/>
    <m/>
    <m/>
    <m/>
    <m/>
  </r>
  <r>
    <x v="6"/>
    <s v="29СКД3"/>
    <s v="Коробка клеммная взрывозащищенная из алюминиево-кремниевого"/>
    <s v="КЗПМ4.2-24/14-"/>
    <m/>
    <m/>
    <s v="шт"/>
    <n v="4"/>
    <m/>
    <m/>
  </r>
  <r>
    <x v="0"/>
    <s v="29СКД4"/>
    <s v="сплава, 1Ex е II T6 Gb, IP66, в комплекте с кабельными вводами и"/>
    <s v="(Л-1БТ-М20-ММРн-20)х5(А)-"/>
    <m/>
    <m/>
    <m/>
    <m/>
    <m/>
    <m/>
  </r>
  <r>
    <x v="0"/>
    <s v="29СКД5"/>
    <s v="заглушками из латуни с 14 проходными клеммами, "/>
    <s v="(Л-1БМ-М32)х1(C)-"/>
    <m/>
    <m/>
    <m/>
    <m/>
    <m/>
    <m/>
  </r>
  <r>
    <x v="0"/>
    <s v="29СКД6"/>
    <s v="5 кабельными вводами под небронированный кабель в"/>
    <s v="1Ex е II T6 Gb-В1,5"/>
    <m/>
    <m/>
    <m/>
    <m/>
    <m/>
    <m/>
  </r>
  <r>
    <x v="0"/>
    <m/>
    <s v="металлорукаве Ду=20 (Дкаб=7-14 мм), 1 кабельным вводом под"/>
    <m/>
    <m/>
    <m/>
    <m/>
    <m/>
    <m/>
    <m/>
  </r>
  <r>
    <x v="0"/>
    <m/>
    <s v="бронированный кабель (Дкаб=14-30 мм)"/>
    <m/>
    <m/>
    <m/>
    <m/>
    <m/>
    <m/>
    <m/>
  </r>
  <r>
    <x v="0"/>
    <m/>
    <m/>
    <m/>
    <m/>
    <m/>
    <m/>
    <m/>
    <m/>
    <m/>
  </r>
  <r>
    <x v="6"/>
    <s v="29СКД7"/>
    <s v="Коробка клеммная взрывозащищенная из алюминиево-кремниевого"/>
    <s v="КЗПМ4.2-24/27-"/>
    <m/>
    <m/>
    <s v="шт"/>
    <n v="2"/>
    <m/>
    <m/>
  </r>
  <r>
    <x v="0"/>
    <s v="29СКД9"/>
    <s v="сплава, Exd, IP66, в комплекте с кабельными вводами и"/>
    <s v="(Л-1БТ-М25-ММРн-20)х4(А)-"/>
    <m/>
    <m/>
    <m/>
    <m/>
    <m/>
    <m/>
  </r>
  <r>
    <x v="0"/>
    <m/>
    <s v="заглушками из нержавеющей стали с 27 проходными клеммами, "/>
    <s v="(Л-1БМ-М32) х1(C)-"/>
    <m/>
    <m/>
    <m/>
    <m/>
    <m/>
    <m/>
  </r>
  <r>
    <x v="0"/>
    <m/>
    <s v="5 кабельными вводами под небронированный кабель в "/>
    <s v="1Ex е IIT6 Gb-В1,5"/>
    <m/>
    <m/>
    <m/>
    <m/>
    <m/>
    <m/>
  </r>
  <r>
    <x v="0"/>
    <m/>
    <s v="металлорукаве Ду=20 (Дкаб=11-18 мм), 1 кабельным вводом под "/>
    <m/>
    <m/>
    <m/>
    <m/>
    <m/>
    <m/>
    <m/>
  </r>
  <r>
    <x v="0"/>
    <m/>
    <s v="бронированный кабель (Дкаб=14-30 мм)"/>
    <m/>
    <m/>
    <m/>
    <m/>
    <m/>
    <m/>
    <m/>
  </r>
  <r>
    <x v="0"/>
    <m/>
    <m/>
    <m/>
    <m/>
    <m/>
    <m/>
    <m/>
    <m/>
    <m/>
  </r>
  <r>
    <x v="6"/>
    <s v="29СКД8"/>
    <s v="Коробка клеммная взрывозащищенная из алюминиево-кремниевого"/>
    <s v="КЗПМ4.2-24/10-"/>
    <m/>
    <m/>
    <s v="шт"/>
    <n v="1"/>
    <m/>
    <m/>
  </r>
  <r>
    <x v="0"/>
    <m/>
    <s v="сплава, Exd, IP66, в комплекте с кабельными вводами и"/>
    <s v="(Л-1БТ-М25-ММРн-20)х5(А)-"/>
    <m/>
    <m/>
    <m/>
    <m/>
    <m/>
    <m/>
  </r>
  <r>
    <x v="0"/>
    <m/>
    <s v="заглушками из нержавеющей стали с 10 проходными клеммами, "/>
    <s v="(Л-1БМ-М25)х1(C)-"/>
    <m/>
    <m/>
    <m/>
    <m/>
    <m/>
    <m/>
  </r>
  <r>
    <x v="0"/>
    <m/>
    <s v="5 кабельными вводами под небронированный кабель в "/>
    <s v="1Ex е IIT6 Gb-В1,5"/>
    <m/>
    <m/>
    <m/>
    <m/>
    <m/>
    <m/>
  </r>
  <r>
    <x v="0"/>
    <m/>
    <s v="металлорукаве Ду=20 (Дкаб=11-18 мм), 1 кабельным вводом под "/>
    <m/>
    <m/>
    <m/>
    <m/>
    <m/>
    <m/>
    <m/>
  </r>
  <r>
    <x v="0"/>
    <m/>
    <s v="бронированный кабель (Дкаб=11-23 мм)"/>
    <m/>
    <m/>
    <m/>
    <m/>
    <m/>
    <m/>
    <m/>
  </r>
  <r>
    <x v="0"/>
    <m/>
    <m/>
    <m/>
    <m/>
    <m/>
    <m/>
    <m/>
    <m/>
    <m/>
  </r>
  <r>
    <x v="6"/>
    <s v="29СКН1"/>
    <s v="Коробка клеммная взрывозащищенная из алюминиево-кремниевого"/>
    <s v="КЗПМ3.2-40/4П-"/>
    <m/>
    <m/>
    <s v="шт"/>
    <n v="1"/>
    <m/>
    <m/>
  </r>
  <r>
    <x v="0"/>
    <m/>
    <s v="сплава, 1Ex е II T6 Gb, IP66, в комплекте с кабельными вводами и"/>
    <s v="изол.шина РЕ(8)/1-"/>
    <m/>
    <m/>
    <m/>
    <m/>
    <m/>
    <m/>
  </r>
  <r>
    <x v="0"/>
    <m/>
    <s v="заглушками из латуни с 4 проходными клеммами, "/>
    <s v="(Л-1БТ-М25-ММРн-20)х2(А)-"/>
    <m/>
    <m/>
    <m/>
    <m/>
    <m/>
    <m/>
  </r>
  <r>
    <x v="0"/>
    <m/>
    <s v="5 кабельными вводами под небронированный кабель в"/>
    <s v="(Л-1БТ-М25-ММРн-20)х3(С)-"/>
    <m/>
    <m/>
    <m/>
    <m/>
    <m/>
    <m/>
  </r>
  <r>
    <x v="0"/>
    <m/>
    <s v="металлорукаве Ду=20 (Дкаб=11-18 мм), шиной заземления экранов"/>
    <s v="1Ex е II T6 Gb-В1,5"/>
    <m/>
    <m/>
    <m/>
    <m/>
    <m/>
    <m/>
  </r>
  <r>
    <x v="0"/>
    <m/>
    <m/>
    <m/>
    <m/>
    <m/>
    <m/>
    <m/>
    <m/>
    <m/>
  </r>
  <r>
    <x v="6"/>
    <s v="29СКН2"/>
    <s v="Коробка клеммная взрывозащищенная из алюминиево-кремниевого"/>
    <s v="КЗПМ3.2-40/4П-"/>
    <m/>
    <m/>
    <s v="шт"/>
    <n v="1"/>
    <m/>
    <m/>
  </r>
  <r>
    <x v="0"/>
    <m/>
    <s v="сплава, 1Ex е II T6 Gb, IP66, в комплекте с кабельными вводами и"/>
    <s v="изол.шина РЕ(8)/1-"/>
    <m/>
    <m/>
    <m/>
    <m/>
    <m/>
    <m/>
  </r>
  <r>
    <x v="0"/>
    <m/>
    <s v="заглушками из латуни с 4 проходными клеммами, "/>
    <s v="(Л-1БТ-М20-ММРн-20)х2(А)-"/>
    <m/>
    <m/>
    <m/>
    <m/>
    <m/>
    <m/>
  </r>
  <r>
    <x v="0"/>
    <m/>
    <s v="4 кабельными вводами под небронированный кабель в"/>
    <s v="(Л-1БТ-М20-ММРн-20)х2(С)-"/>
    <m/>
    <m/>
    <m/>
    <m/>
    <m/>
    <m/>
  </r>
  <r>
    <x v="0"/>
    <m/>
    <s v="металлорукаве Ду=20 (Дкаб=7-14 мм), шиной заземления экранов"/>
    <s v="1Ex е II T6 Gb-В1,5"/>
    <m/>
    <m/>
    <m/>
    <m/>
    <m/>
    <m/>
  </r>
  <r>
    <x v="0"/>
    <m/>
    <m/>
    <m/>
    <m/>
    <m/>
    <m/>
    <m/>
    <m/>
    <m/>
  </r>
  <r>
    <x v="0"/>
    <m/>
    <s v="3.2 Изделия АО «ДКС» (DKC) (или аналог)"/>
    <m/>
    <m/>
    <m/>
    <m/>
    <m/>
    <m/>
    <m/>
  </r>
  <r>
    <x v="0"/>
    <m/>
    <s v="С-образный профиль 41х41, L1500, толщ.2,0 мм, "/>
    <s v="BPV4115HDZ"/>
    <m/>
    <m/>
    <s v="шт"/>
    <n v="22"/>
    <n v="3.17"/>
    <m/>
  </r>
  <r>
    <x v="0"/>
    <m/>
    <s v="горячеоцинкованный"/>
    <m/>
    <m/>
    <m/>
    <m/>
    <m/>
    <m/>
    <m/>
  </r>
  <r>
    <x v="0"/>
    <m/>
    <m/>
    <m/>
    <m/>
    <m/>
    <m/>
    <m/>
    <m/>
    <m/>
  </r>
  <r>
    <x v="0"/>
    <m/>
    <s v="С-образный профиль 41х41, L600, толщ.2,0 мм, "/>
    <s v="BPV4106HDZ"/>
    <m/>
    <m/>
    <s v="шт"/>
    <n v="32"/>
    <n v="1.28"/>
    <m/>
  </r>
  <r>
    <x v="0"/>
    <m/>
    <s v="горячеоцинкованный"/>
    <m/>
    <m/>
    <m/>
    <m/>
    <m/>
    <m/>
    <m/>
  </r>
  <r>
    <x v="0"/>
    <m/>
    <m/>
    <m/>
    <m/>
    <m/>
    <m/>
    <m/>
    <m/>
    <m/>
  </r>
  <r>
    <x v="0"/>
    <m/>
    <s v="С-образный профиль 41х41, L300, толщ.2,0 мм, "/>
    <s v="BPV4103HDZ"/>
    <m/>
    <m/>
    <s v="шт"/>
    <n v="75"/>
    <n v="0.64"/>
    <m/>
  </r>
  <r>
    <x v="0"/>
    <m/>
    <s v="горячеоцинкованный"/>
    <m/>
    <m/>
    <m/>
    <m/>
    <m/>
    <m/>
    <m/>
  </r>
  <r>
    <x v="0"/>
    <m/>
    <m/>
    <m/>
    <m/>
    <m/>
    <m/>
    <m/>
    <m/>
    <m/>
  </r>
  <r>
    <x v="0"/>
    <m/>
    <s v="Крепление приварное для профилей BPL-41/BPM-41/BPD-41, не "/>
    <s v="BSW4101"/>
    <m/>
    <m/>
    <s v="шт"/>
    <n v="129"/>
    <n v="0.76"/>
    <m/>
  </r>
  <r>
    <x v="0"/>
    <m/>
    <s v="оцинкованное"/>
    <m/>
    <m/>
    <m/>
    <m/>
    <m/>
    <m/>
    <m/>
  </r>
  <r>
    <x v="0"/>
    <m/>
    <m/>
    <m/>
    <m/>
    <m/>
    <m/>
    <m/>
    <m/>
    <m/>
  </r>
  <r>
    <x v="0"/>
    <m/>
    <s v="Болт с шестигранной головкой М10х80 "/>
    <s v="CM081080HDZ"/>
    <m/>
    <m/>
    <s v="шт"/>
    <n v="258"/>
    <n v="5.3999999999999999E-2"/>
    <m/>
  </r>
  <r>
    <x v="0"/>
    <m/>
    <m/>
    <m/>
    <m/>
    <m/>
    <m/>
    <m/>
    <m/>
    <m/>
  </r>
  <r>
    <x v="0"/>
    <m/>
    <s v="Гайка шестигранная М10, горячеоцинкованная "/>
    <s v="CM111000HDZ"/>
    <m/>
    <m/>
    <s v="шт"/>
    <n v="258"/>
    <n v="0.01"/>
    <m/>
  </r>
  <r>
    <x v="0"/>
    <m/>
    <m/>
    <m/>
    <m/>
    <m/>
    <m/>
    <m/>
    <m/>
    <m/>
  </r>
  <r>
    <x v="0"/>
    <m/>
    <s v="Шайба с узкими полями М10, горячеоцинкованная "/>
    <s v="CM241000HDZ"/>
    <m/>
    <m/>
    <s v="шт"/>
    <n v="516"/>
    <n v="3.0000000000000001E-3"/>
    <m/>
  </r>
  <r>
    <x v="0"/>
    <m/>
    <m/>
    <m/>
    <m/>
    <m/>
    <m/>
    <m/>
    <m/>
    <m/>
  </r>
  <r>
    <x v="7"/>
    <m/>
    <s v="Усиленная консоль 200 мм, горячеоцинкованная "/>
    <s v="BBH6020HDZ"/>
    <m/>
    <m/>
    <s v="шт"/>
    <n v="40"/>
    <n v="0.5"/>
    <m/>
  </r>
  <r>
    <x v="0"/>
    <m/>
    <m/>
    <m/>
    <m/>
    <m/>
    <m/>
    <m/>
    <m/>
    <m/>
  </r>
  <r>
    <x v="7"/>
    <m/>
    <s v="Усиленная консоль 300 мм, горячеоцинкованная "/>
    <s v="BBH6030HDZ"/>
    <m/>
    <m/>
    <s v="шт"/>
    <n v="162"/>
    <n v="0.67500000000000004"/>
    <m/>
  </r>
  <r>
    <x v="0"/>
    <m/>
    <m/>
    <m/>
    <m/>
    <m/>
    <m/>
    <m/>
    <m/>
    <m/>
  </r>
  <r>
    <x v="7"/>
    <m/>
    <s v="Усиленная консоль 400 мм, горячеоцинкованная"/>
    <s v="BBH6040HDZ"/>
    <m/>
    <m/>
    <s v="шт"/>
    <n v="30"/>
    <n v="1.125"/>
    <m/>
  </r>
  <r>
    <x v="0"/>
    <m/>
    <m/>
    <m/>
    <m/>
    <m/>
    <m/>
    <m/>
    <m/>
    <m/>
  </r>
  <r>
    <x v="0"/>
    <m/>
    <s v="Винт для крепления к С-образному профилю М10х30 "/>
    <s v="CM041030"/>
    <m/>
    <m/>
    <s v="шт"/>
    <n v="464"/>
    <n v="0.04"/>
    <m/>
  </r>
  <r>
    <x v="0"/>
    <m/>
    <m/>
    <m/>
    <m/>
    <m/>
    <m/>
    <m/>
    <m/>
    <m/>
  </r>
  <r>
    <x v="0"/>
    <m/>
    <s v="Гайка с насечкой, препятствующей откручиванию М10 "/>
    <s v="CM101000"/>
    <m/>
    <m/>
    <s v="шт"/>
    <n v="464"/>
    <n v="0.01"/>
    <m/>
  </r>
  <r>
    <x v="0"/>
    <m/>
    <m/>
    <m/>
    <m/>
    <m/>
    <m/>
    <m/>
    <m/>
    <m/>
  </r>
  <r>
    <x v="8"/>
    <m/>
    <s v="Лоток перфорированный 100х80 L 3000 толщ. 1,0 мм, "/>
    <s v="3530210HDZ"/>
    <m/>
    <m/>
    <s v="шт"/>
    <n v="165"/>
    <n v="2.33"/>
    <m/>
  </r>
  <r>
    <x v="0"/>
    <m/>
    <s v="горячеоцинкованный"/>
    <m/>
    <m/>
    <m/>
    <m/>
    <m/>
    <m/>
    <m/>
  </r>
  <r>
    <x v="0"/>
    <m/>
    <m/>
    <m/>
    <m/>
    <m/>
    <m/>
    <m/>
    <m/>
    <m/>
  </r>
  <r>
    <x v="9"/>
    <m/>
    <s v="Крышка на лоток с заземлением осн.100 L3000, горячеоцинкованная "/>
    <s v="35522HDZ"/>
    <m/>
    <m/>
    <s v="шт"/>
    <n v="165"/>
    <n v="0.82699999999999996"/>
    <m/>
  </r>
  <r>
    <x v="0"/>
    <m/>
    <m/>
    <m/>
    <m/>
    <m/>
    <m/>
    <m/>
    <m/>
    <m/>
  </r>
  <r>
    <x v="8"/>
    <m/>
    <s v="Лоток перфорированный 300х100 L 3000 толщ. 1,0 мм, "/>
    <s v="3534410HDZ"/>
    <m/>
    <m/>
    <s v="шт"/>
    <n v="20"/>
    <n v="4.1900000000000004"/>
    <m/>
  </r>
  <r>
    <x v="0"/>
    <m/>
    <s v="горячеоцинкованный"/>
    <m/>
    <m/>
    <m/>
    <m/>
    <m/>
    <m/>
    <m/>
  </r>
  <r>
    <x v="0"/>
    <m/>
    <m/>
    <m/>
    <m/>
    <m/>
    <m/>
    <m/>
    <m/>
    <m/>
  </r>
  <r>
    <x v="9"/>
    <m/>
    <s v="Крышка на лоток с заземлением осн.300 L3000, горячеоцинкованная "/>
    <s v="35525HDZ"/>
    <m/>
    <m/>
    <s v="шт"/>
    <n v="20"/>
    <n v="2.2999999999999998"/>
    <m/>
  </r>
  <r>
    <x v="0"/>
    <m/>
    <m/>
    <m/>
    <m/>
    <m/>
    <m/>
    <m/>
    <m/>
    <m/>
  </r>
  <r>
    <x v="0"/>
    <m/>
    <s v="Перегородка SEP L3000 H100, горячеоцинкованная"/>
    <s v="36510HDZ"/>
    <m/>
    <m/>
    <s v="шт"/>
    <n v="20"/>
    <n v="0.94"/>
    <m/>
  </r>
  <r>
    <x v="0"/>
    <m/>
    <m/>
    <m/>
    <m/>
    <m/>
    <m/>
    <m/>
    <m/>
    <m/>
  </r>
  <r>
    <x v="0"/>
    <m/>
    <s v="Гайка с насечкой, препятствующей откручиванию М6, "/>
    <s v="CM100600HDZ"/>
    <m/>
    <m/>
    <s v="шт"/>
    <n v="1850"/>
    <n v="3.0000000000000001E-3"/>
    <m/>
  </r>
  <r>
    <x v="0"/>
    <m/>
    <s v="горячеоцинкованная"/>
    <m/>
    <m/>
    <m/>
    <m/>
    <m/>
    <m/>
    <m/>
  </r>
  <r>
    <x v="0"/>
    <m/>
    <m/>
    <m/>
    <m/>
    <m/>
    <m/>
    <m/>
    <m/>
    <m/>
  </r>
  <r>
    <x v="0"/>
    <m/>
    <s v="Винт с крестообразным шлицем М6х10, горячеоцинкованный "/>
    <s v="CM010610HDZ"/>
    <m/>
    <m/>
    <s v="шт"/>
    <n v="1850"/>
    <n v="4.0000000000000001E-3"/>
    <m/>
  </r>
  <r>
    <x v="0"/>
    <m/>
    <m/>
    <m/>
    <m/>
    <m/>
    <m/>
    <m/>
    <m/>
    <m/>
  </r>
  <r>
    <x v="0"/>
    <m/>
    <s v="Винт для электрического соединения М5х8 "/>
    <s v="CM030508"/>
    <m/>
    <m/>
    <s v="шт"/>
    <n v="185"/>
    <n v="3.0000000000000001E-3"/>
    <m/>
  </r>
  <r>
    <x v="0"/>
    <m/>
    <m/>
    <m/>
    <m/>
    <m/>
    <m/>
    <m/>
    <m/>
    <m/>
  </r>
  <r>
    <x v="0"/>
    <m/>
    <s v="Угол CPO 90 горизонтальный 90° 100х80 в комплекте с крепежными "/>
    <s v="36022KHDZ"/>
    <m/>
    <m/>
    <s v="шт"/>
    <n v="35"/>
    <n v="0.88"/>
    <m/>
  </r>
  <r>
    <x v="0"/>
    <m/>
    <s v="элементами и соединительными пластинами, необходимыми для "/>
    <m/>
    <m/>
    <m/>
    <m/>
    <m/>
    <m/>
    <m/>
  </r>
  <r>
    <x v="0"/>
    <m/>
    <s v="монтажа, горячеоцинкованный"/>
    <m/>
    <m/>
    <m/>
    <m/>
    <m/>
    <m/>
    <m/>
  </r>
  <r>
    <x v="0"/>
    <m/>
    <m/>
    <m/>
    <m/>
    <m/>
    <m/>
    <m/>
    <m/>
    <m/>
  </r>
  <r>
    <x v="0"/>
    <m/>
    <s v="Крышка CPO 90 на угол горизонтальный 90° осн.100, "/>
    <s v="38002HDZ"/>
    <m/>
    <m/>
    <s v="шт"/>
    <n v="35"/>
    <n v="0.28000000000000003"/>
    <m/>
  </r>
  <r>
    <x v="0"/>
    <m/>
    <s v="горячеоцинкованная"/>
    <m/>
    <m/>
    <m/>
    <m/>
    <m/>
    <m/>
    <m/>
  </r>
  <r>
    <x v="0"/>
    <m/>
    <m/>
    <m/>
    <m/>
    <m/>
    <m/>
    <m/>
    <m/>
    <m/>
  </r>
  <r>
    <x v="0"/>
    <m/>
    <s v="Угол CPO 90 горизонтальный 90° 300х10 в комплекте с крепежными "/>
    <s v="36044KHDZ"/>
    <m/>
    <m/>
    <s v="шт"/>
    <n v="4"/>
    <n v="2.15"/>
    <m/>
  </r>
  <r>
    <x v="0"/>
    <m/>
    <s v="элементами и соединительными пластинами, необходимыми для "/>
    <m/>
    <m/>
    <m/>
    <m/>
    <m/>
    <m/>
    <m/>
  </r>
  <r>
    <x v="0"/>
    <m/>
    <s v="монтажа, горячеоцинкованный"/>
    <m/>
    <m/>
    <m/>
    <m/>
    <m/>
    <m/>
    <m/>
  </r>
  <r>
    <x v="0"/>
    <m/>
    <m/>
    <m/>
    <m/>
    <m/>
    <m/>
    <m/>
    <m/>
    <m/>
  </r>
  <r>
    <x v="0"/>
    <m/>
    <s v="Крышка CPO 90 на угол горизонтальный 90° осн.300, "/>
    <s v="38005HDZ"/>
    <m/>
    <m/>
    <s v="шт"/>
    <n v="4"/>
    <n v="1.2"/>
    <m/>
  </r>
  <r>
    <x v="0"/>
    <m/>
    <s v="горячеоцинкованная"/>
    <m/>
    <m/>
    <m/>
    <m/>
    <m/>
    <m/>
    <m/>
  </r>
  <r>
    <x v="0"/>
    <m/>
    <m/>
    <m/>
    <m/>
    <m/>
    <m/>
    <m/>
    <m/>
    <m/>
  </r>
  <r>
    <x v="0"/>
    <m/>
    <s v="Угол CSSD 90 вертикальный внутр. переходник прав. осн.300 H100 "/>
    <s v="37145KHDZ"/>
    <m/>
    <m/>
    <s v="шт"/>
    <n v="1"/>
    <n v="4.66"/>
    <m/>
  </r>
  <r>
    <x v="0"/>
    <m/>
    <s v="в комплекте с крепежными элементами и соединительными "/>
    <m/>
    <m/>
    <m/>
    <m/>
    <m/>
    <m/>
    <m/>
  </r>
  <r>
    <x v="0"/>
    <m/>
    <s v="пластинами, необходимыми для монтажа, горячеоцинкованный,"/>
    <m/>
    <m/>
    <m/>
    <m/>
    <m/>
    <m/>
    <m/>
  </r>
  <r>
    <x v="0"/>
    <m/>
    <m/>
    <m/>
    <m/>
    <m/>
    <m/>
    <m/>
    <m/>
    <m/>
  </r>
  <r>
    <x v="0"/>
    <m/>
    <s v="Угол CDSD 90 вертикальный внеш. переходник прав. осн.300 H100 в "/>
    <s v="37015KHDZ"/>
    <m/>
    <m/>
    <s v="шт"/>
    <n v="1"/>
    <n v="3.87"/>
    <m/>
  </r>
  <r>
    <x v="0"/>
    <m/>
    <s v="комплекте с крепежными элементами и соединительными "/>
    <m/>
    <m/>
    <m/>
    <m/>
    <m/>
    <m/>
    <m/>
  </r>
  <r>
    <x v="0"/>
    <m/>
    <s v="пластинами, необходимыми для монтажа, горячеоцинкованный"/>
    <m/>
    <m/>
    <m/>
    <m/>
    <m/>
    <m/>
    <m/>
  </r>
  <r>
    <x v="0"/>
    <m/>
    <m/>
    <m/>
    <m/>
    <m/>
    <m/>
    <m/>
    <m/>
    <m/>
  </r>
  <r>
    <x v="0"/>
    <m/>
    <s v="Крышка CDSD/CDSS 90 на угол вертикальный внеш. 300/300, "/>
    <s v="38285HDZ"/>
    <m/>
    <m/>
    <s v="шт"/>
    <n v="1"/>
    <n v="1.22"/>
    <m/>
  </r>
  <r>
    <x v="0"/>
    <m/>
    <s v="горячеоцинкованная"/>
    <m/>
    <m/>
    <m/>
    <m/>
    <m/>
    <m/>
    <m/>
  </r>
  <r>
    <x v="0"/>
    <m/>
    <m/>
    <m/>
    <m/>
    <m/>
    <m/>
    <m/>
    <m/>
    <m/>
  </r>
  <r>
    <x v="0"/>
    <m/>
    <s v="Фланец соед. FR 300/80, ц-лам. ан"/>
    <s v="37435HDZL"/>
    <m/>
    <m/>
    <s v="шт"/>
    <n v="2"/>
    <n v="0.43"/>
    <m/>
  </r>
  <r>
    <x v="0"/>
    <m/>
    <m/>
    <m/>
    <m/>
    <m/>
    <m/>
    <m/>
    <m/>
    <m/>
  </r>
  <r>
    <x v="0"/>
    <m/>
    <s v="Саморез с пресс-шайбой 4.2x41 со сверлом"/>
    <s v="CM274041"/>
    <m/>
    <m/>
    <s v="шт"/>
    <n v="8"/>
    <n v="0.43"/>
    <m/>
  </r>
  <r>
    <x v="0"/>
    <m/>
    <m/>
    <m/>
    <m/>
    <m/>
    <m/>
    <m/>
    <m/>
    <m/>
  </r>
  <r>
    <x v="0"/>
    <m/>
    <s v="Угол CD 90 вертикальный внеш. 90° 300/100 в комплекте с "/>
    <s v="36824KHDZ"/>
    <m/>
    <m/>
    <s v="шт"/>
    <n v="3"/>
    <n v="1.29"/>
    <m/>
  </r>
  <r>
    <x v="0"/>
    <m/>
    <s v="крепежными элементами и соединительными пластинами, "/>
    <m/>
    <m/>
    <m/>
    <m/>
    <m/>
    <m/>
    <m/>
  </r>
  <r>
    <x v="0"/>
    <m/>
    <s v="необходимыми для монтажа, горячеоцинкованный"/>
    <m/>
    <m/>
    <m/>
    <m/>
    <m/>
    <m/>
    <m/>
  </r>
  <r>
    <x v="0"/>
    <m/>
    <m/>
    <m/>
    <m/>
    <m/>
    <m/>
    <m/>
    <m/>
    <m/>
  </r>
  <r>
    <x v="0"/>
    <m/>
    <s v="Крышка CD 90 на угол вертикальный внеш. 90° осн.300, "/>
    <s v="38245HDZ"/>
    <m/>
    <m/>
    <s v="шт"/>
    <n v="3"/>
    <n v="0.83"/>
    <m/>
  </r>
  <r>
    <x v="0"/>
    <m/>
    <s v="горячеоцинкованная "/>
    <m/>
    <m/>
    <m/>
    <m/>
    <m/>
    <m/>
    <m/>
  </r>
  <r>
    <x v="0"/>
    <m/>
    <m/>
    <m/>
    <m/>
    <m/>
    <m/>
    <m/>
    <m/>
    <m/>
  </r>
  <r>
    <x v="0"/>
    <m/>
    <m/>
    <m/>
    <m/>
    <m/>
    <m/>
    <m/>
    <m/>
    <m/>
  </r>
  <r>
    <x v="0"/>
    <m/>
    <s v="Угол CS 90 вертикальный внутр. 90° 300/100 в комплекте с "/>
    <s v="36704KHDZ"/>
    <m/>
    <m/>
    <s v="шт"/>
    <n v="2"/>
    <n v="1.54"/>
    <m/>
  </r>
  <r>
    <x v="0"/>
    <m/>
    <s v="крепежными элементами и соединительными пластинами, "/>
    <m/>
    <m/>
    <m/>
    <m/>
    <m/>
    <m/>
    <m/>
  </r>
  <r>
    <x v="0"/>
    <m/>
    <s v="необходимыми для монтажа, горячеоцинкованный"/>
    <m/>
    <m/>
    <m/>
    <m/>
    <m/>
    <m/>
    <m/>
  </r>
  <r>
    <x v="0"/>
    <m/>
    <m/>
    <m/>
    <m/>
    <m/>
    <m/>
    <m/>
    <m/>
    <m/>
  </r>
  <r>
    <x v="0"/>
    <m/>
    <s v="Крышка CS 90 на угол вертикальный внутр. 90° осн.300, "/>
    <s v="38205HDZ"/>
    <m/>
    <m/>
    <s v="шт"/>
    <n v="2"/>
    <n v="0.49"/>
    <m/>
  </r>
  <r>
    <x v="0"/>
    <m/>
    <s v="горячеоцинкованная"/>
    <m/>
    <m/>
    <m/>
    <m/>
    <m/>
    <m/>
    <m/>
  </r>
  <r>
    <x v="0"/>
    <m/>
    <m/>
    <m/>
    <m/>
    <m/>
    <m/>
    <m/>
    <m/>
    <m/>
  </r>
  <r>
    <x v="0"/>
    <m/>
    <s v="Z-образный профиль 50х50х50, L2000,2,5мм, горячеоцинкованный "/>
    <s v="BPM3520HDZ"/>
    <m/>
    <m/>
    <s v="шт"/>
    <n v="50"/>
    <n v="2.66"/>
    <m/>
  </r>
  <r>
    <x v="0"/>
    <m/>
    <m/>
    <m/>
    <m/>
    <m/>
    <m/>
    <m/>
    <m/>
    <m/>
  </r>
  <r>
    <x v="0"/>
    <m/>
    <s v="Шпилька резьбовая М8 DIN 975, 2000 мм"/>
    <s v="СМ200802"/>
    <m/>
    <m/>
    <s v="шт"/>
    <n v="3"/>
    <n v="0.315"/>
    <m/>
  </r>
  <r>
    <x v="0"/>
    <m/>
    <m/>
    <m/>
    <m/>
    <m/>
    <m/>
    <m/>
    <m/>
    <m/>
  </r>
  <r>
    <x v="0"/>
    <m/>
    <s v="Гайка шестигранная М8 "/>
    <s v="CM110800"/>
    <m/>
    <m/>
    <s v="шт"/>
    <n v="60"/>
    <n v="5.0000000000000001E-3"/>
    <m/>
  </r>
  <r>
    <x v="0"/>
    <m/>
    <m/>
    <m/>
    <m/>
    <m/>
    <m/>
    <m/>
    <m/>
    <m/>
  </r>
  <r>
    <x v="0"/>
    <m/>
    <s v="Шайба с узкими полями М8 "/>
    <s v="CM240800"/>
    <m/>
    <m/>
    <s v="шт"/>
    <n v="100"/>
    <n v="2E-3"/>
    <m/>
  </r>
  <r>
    <x v="0"/>
    <m/>
    <m/>
    <m/>
    <m/>
    <m/>
    <m/>
    <m/>
    <m/>
    <m/>
  </r>
  <r>
    <x v="0"/>
    <m/>
    <s v="Вертикальный подвес двойной 41х41, L1500, горячеоцинкованный"/>
    <s v="BSD4115HDZ"/>
    <m/>
    <m/>
    <s v="шт"/>
    <n v="10"/>
    <n v="8.76"/>
    <m/>
  </r>
  <r>
    <x v="0"/>
    <m/>
    <m/>
    <m/>
    <m/>
    <m/>
    <m/>
    <m/>
    <m/>
    <m/>
  </r>
  <r>
    <x v="0"/>
    <m/>
    <s v="Z-образный профиль 50х50х50, L1000,2,5мм, горячеоцинкованный "/>
    <s v="BPM3510HDZ"/>
    <m/>
    <m/>
    <s v="шт"/>
    <n v="36"/>
    <n v="1.33"/>
    <m/>
  </r>
  <r>
    <x v="0"/>
    <m/>
    <m/>
    <m/>
    <m/>
    <m/>
    <m/>
    <m/>
    <m/>
    <m/>
  </r>
  <r>
    <x v="0"/>
    <m/>
    <s v="Болт с шестигранной головкой М8х30"/>
    <s v="CM080830"/>
    <m/>
    <m/>
    <s v="шт"/>
    <n v="40"/>
    <n v="1.4E-2"/>
    <m/>
  </r>
  <r>
    <x v="0"/>
    <m/>
    <m/>
    <m/>
    <m/>
    <m/>
    <m/>
    <m/>
    <m/>
    <m/>
  </r>
  <r>
    <x v="0"/>
    <m/>
    <s v="Скоба монтажная U-образная с резьбой М6 с гайками для труб d 3/4&quot;"/>
    <s v="BHU11034"/>
    <m/>
    <m/>
    <s v="шт"/>
    <n v="440"/>
    <n v="2.5000000000000001E-2"/>
    <m/>
  </r>
  <r>
    <x v="0"/>
    <m/>
    <m/>
    <m/>
    <m/>
    <m/>
    <m/>
    <m/>
    <m/>
    <m/>
  </r>
  <r>
    <x v="0"/>
    <m/>
    <s v="Болт с шестигранной головкой М6х8"/>
    <s v="CM020608"/>
    <m/>
    <m/>
    <s v="шт"/>
    <n v="24"/>
    <n v="4.0000000000000001E-3"/>
    <m/>
  </r>
  <r>
    <x v="0"/>
    <m/>
    <m/>
    <m/>
    <m/>
    <m/>
    <m/>
    <m/>
    <m/>
    <m/>
  </r>
  <r>
    <x v="0"/>
    <m/>
    <s v="Гайка с насечкой, препятствующей откручиванию М6"/>
    <s v="CM100600"/>
    <m/>
    <m/>
    <s v="шт"/>
    <n v="24"/>
    <n v="3.0000000000000001E-3"/>
    <m/>
  </r>
  <r>
    <x v="0"/>
    <m/>
    <m/>
    <m/>
    <m/>
    <m/>
    <m/>
    <m/>
    <m/>
    <m/>
  </r>
  <r>
    <x v="0"/>
    <m/>
    <s v="Шайба с узкими полями М6"/>
    <s v="CM240600"/>
    <m/>
    <m/>
    <s v="шт"/>
    <n v="24"/>
    <n v="1E-3"/>
    <m/>
  </r>
  <r>
    <x v="0"/>
    <m/>
    <m/>
    <m/>
    <m/>
    <m/>
    <m/>
    <m/>
    <m/>
    <m/>
  </r>
  <r>
    <x v="0"/>
    <m/>
    <s v="Стандартный анкер с болтом М8"/>
    <s v="CM430850"/>
    <m/>
    <m/>
    <s v="шт"/>
    <n v="32"/>
    <n v="0.04"/>
    <m/>
  </r>
  <r>
    <x v="0"/>
    <m/>
    <m/>
    <m/>
    <m/>
    <m/>
    <m/>
    <m/>
    <m/>
    <m/>
  </r>
  <r>
    <x v="0"/>
    <m/>
    <s v="Z-образный профиль 50х50х50, L2000, 2,5 мм"/>
    <s v="BPM3520"/>
    <m/>
    <m/>
    <s v="шт"/>
    <n v="3"/>
    <n v="2.48"/>
    <m/>
  </r>
  <r>
    <x v="0"/>
    <m/>
    <m/>
    <m/>
    <m/>
    <m/>
    <m/>
    <m/>
    <m/>
    <m/>
  </r>
  <r>
    <x v="0"/>
    <m/>
    <s v="Пена однокомпонентная огнезащитная, баллон 740 мл "/>
    <s v="DF1201"/>
    <m/>
    <m/>
    <s v="шт"/>
    <n v="2"/>
    <m/>
    <m/>
  </r>
  <r>
    <x v="0"/>
    <m/>
    <m/>
    <m/>
    <m/>
    <m/>
    <m/>
    <m/>
    <m/>
    <m/>
  </r>
  <r>
    <x v="0"/>
    <m/>
    <s v="Цинковая краска-спрей 400 мл"/>
    <s v="37039HDZ"/>
    <m/>
    <m/>
    <s v="шт"/>
    <n v="5"/>
    <m/>
    <m/>
  </r>
  <r>
    <x v="0"/>
    <m/>
    <m/>
    <m/>
    <m/>
    <m/>
    <m/>
    <m/>
    <m/>
    <m/>
  </r>
  <r>
    <x v="0"/>
    <m/>
    <s v="Хомут P6.6 стандартный, черный 2,5x130, упаковка 100 шт."/>
    <s v="25305SR"/>
    <m/>
    <m/>
    <s v="шт."/>
    <n v="25"/>
    <m/>
    <m/>
  </r>
  <r>
    <x v="0"/>
    <m/>
    <m/>
    <m/>
    <m/>
    <m/>
    <m/>
    <m/>
    <m/>
    <m/>
  </r>
  <r>
    <x v="0"/>
    <m/>
    <s v="Маркировка для кабеля треугольник 58/55, упаковка 40 шт."/>
    <s v="CIC58554TRW"/>
    <m/>
    <m/>
    <s v="шт."/>
    <n v="20"/>
    <m/>
    <m/>
  </r>
  <r>
    <x v="0"/>
    <m/>
    <m/>
    <m/>
    <m/>
    <m/>
    <m/>
    <m/>
    <m/>
    <m/>
  </r>
  <r>
    <x v="0"/>
    <m/>
    <s v="Маркировка для провода, с кольцом, 1,0-6,0 кв.мм., белая"/>
    <s v="CMR151632W"/>
    <m/>
    <m/>
    <s v="шт."/>
    <n v="1500"/>
    <m/>
    <m/>
  </r>
  <r>
    <x v="0"/>
    <m/>
    <m/>
    <m/>
    <m/>
    <m/>
    <m/>
    <m/>
    <m/>
    <m/>
  </r>
  <r>
    <x v="0"/>
    <m/>
    <s v="3.3 Изделия АО «Автоматика» (или аналог)"/>
    <m/>
    <m/>
    <m/>
    <m/>
    <m/>
    <m/>
    <m/>
  </r>
  <r>
    <x v="10"/>
    <m/>
    <s v="Корпус шкафа утепленного обогреваемого КШО 1000х600х500"/>
    <s v="КШО 1000х600х500"/>
    <m/>
    <m/>
    <s v="шт"/>
    <n v="3"/>
    <n v="92"/>
    <m/>
  </r>
  <r>
    <x v="0"/>
    <m/>
    <s v="пенополиуретан"/>
    <s v="(пенополиуретан)"/>
    <m/>
    <m/>
    <m/>
    <m/>
    <m/>
    <m/>
  </r>
  <r>
    <x v="0"/>
    <m/>
    <m/>
    <m/>
    <m/>
    <m/>
    <m/>
    <m/>
    <m/>
    <m/>
  </r>
  <r>
    <x v="0"/>
    <m/>
    <s v="Подставка ГСП"/>
    <s v="ГСП НП145"/>
    <m/>
    <m/>
    <s v="шт"/>
    <n v="3"/>
    <n v="1.5"/>
    <m/>
  </r>
  <r>
    <x v="0"/>
    <m/>
    <m/>
    <m/>
    <m/>
    <m/>
    <m/>
    <m/>
    <m/>
    <m/>
  </r>
  <r>
    <x v="0"/>
    <m/>
    <s v="3.4 Изделия ООО ПКФ «МКС»"/>
    <m/>
    <m/>
    <m/>
    <m/>
    <m/>
    <m/>
    <m/>
  </r>
  <r>
    <x v="0"/>
    <m/>
    <s v="Одиночный универсальный взрывозащищенный кабельный ввод "/>
    <m/>
    <m/>
    <m/>
    <m/>
    <m/>
    <m/>
    <m/>
  </r>
  <r>
    <x v="0"/>
    <m/>
    <s v="МКС в составе:"/>
    <m/>
    <m/>
    <m/>
    <m/>
    <m/>
    <m/>
    <m/>
  </r>
  <r>
    <x v="0"/>
    <m/>
    <s v="Одиночный кабельный ввод с фланцем КВ МКС 40/ Ø5-31мм"/>
    <s v="КВ МКС 40/ Ø5-31мм, фланец"/>
    <m/>
    <m/>
    <s v="шт"/>
    <n v="3"/>
    <m/>
    <m/>
  </r>
  <r>
    <x v="0"/>
    <m/>
    <s v="Кабельный ввод ответный КВО МКС40"/>
    <s v="КВО МКС40, грунт"/>
    <m/>
    <m/>
    <s v="шт"/>
    <n v="3"/>
    <m/>
    <m/>
  </r>
  <r>
    <x v="0"/>
    <m/>
    <m/>
    <m/>
    <m/>
    <m/>
    <m/>
    <m/>
    <m/>
    <m/>
  </r>
  <r>
    <x v="0"/>
    <m/>
    <s v="Рама РВМ (рама вертикальная монтажная) РВМ 4.2.1 в составе:"/>
    <m/>
    <m/>
    <m/>
    <m/>
    <m/>
    <m/>
    <m/>
  </r>
  <r>
    <x v="0"/>
    <m/>
    <s v="Монтажная рама РВМ 4.2.1"/>
    <m/>
    <m/>
    <m/>
    <s v="шт"/>
    <n v="1"/>
    <m/>
    <m/>
  </r>
  <r>
    <x v="0"/>
    <m/>
    <s v="Ответная рама РВО 4.2.1"/>
    <m/>
    <m/>
    <m/>
    <s v="шт"/>
    <n v="1"/>
    <m/>
    <m/>
  </r>
  <r>
    <x v="0"/>
    <m/>
    <s v="Уплотн. модуль МКС 20"/>
    <s v="МКС 20/Ø 5-14 мм"/>
    <m/>
    <m/>
    <s v="шт"/>
    <n v="12"/>
    <m/>
    <m/>
  </r>
  <r>
    <x v="0"/>
    <m/>
    <s v="Уплотн. модуль МКС 30"/>
    <s v="МКС 30/Ø 11-24 мм"/>
    <m/>
    <m/>
    <s v="шт"/>
    <n v="3"/>
    <m/>
    <m/>
  </r>
  <r>
    <x v="0"/>
    <m/>
    <s v="Уплотн. модуль МКС У (5-24мм) 30"/>
    <s v="МКС У 30/Ø 5-24 мм"/>
    <m/>
    <m/>
    <s v="шт"/>
    <n v="1"/>
    <m/>
    <m/>
  </r>
  <r>
    <x v="0"/>
    <m/>
    <s v="Уплотн. модуль МКС 40"/>
    <s v="МКС 40/Ø 17-34 мм"/>
    <m/>
    <m/>
    <s v="шт"/>
    <n v="12"/>
    <m/>
    <m/>
  </r>
  <r>
    <x v="0"/>
    <m/>
    <s v="Компр. блок МКС КБ 120"/>
    <m/>
    <m/>
    <m/>
    <s v="шт"/>
    <n v="2"/>
    <m/>
    <m/>
  </r>
  <r>
    <x v="0"/>
    <m/>
    <s v="Лента самоклеящаяся уплотнительная ППЭ 5х15 (10 м.п)"/>
    <s v="Лента ППЭ 5х15 (10 м.п.)"/>
    <m/>
    <m/>
    <s v="шт"/>
    <n v="13"/>
    <m/>
    <m/>
  </r>
  <r>
    <x v="0"/>
    <m/>
    <s v="Уплотнительная жировая смазка 50 мл"/>
    <m/>
    <m/>
    <m/>
    <s v="шт"/>
    <n v="2"/>
    <m/>
    <m/>
  </r>
  <r>
    <x v="0"/>
    <m/>
    <m/>
    <m/>
    <m/>
    <m/>
    <m/>
    <m/>
    <m/>
    <m/>
  </r>
  <r>
    <x v="0"/>
    <m/>
    <s v="3.5 Изделия для монтажа импульсных линий"/>
    <m/>
    <m/>
    <m/>
    <m/>
    <m/>
    <m/>
    <m/>
  </r>
  <r>
    <x v="0"/>
    <m/>
    <s v="Фитинг соединительный, с одной стороны, под трубку d=12 мм, с "/>
    <s v="SS-12M0-1-8"/>
    <m/>
    <m/>
    <s v="шт"/>
    <n v="7"/>
    <m/>
    <m/>
  </r>
  <r>
    <x v="0"/>
    <m/>
    <s v="другой стороны внешняя резьба 1/2' NPT"/>
    <m/>
    <m/>
    <m/>
    <m/>
    <m/>
    <m/>
    <m/>
  </r>
  <r>
    <x v="0"/>
    <m/>
    <m/>
    <m/>
    <m/>
    <m/>
    <m/>
    <m/>
    <m/>
    <m/>
  </r>
  <r>
    <x v="0"/>
    <m/>
    <s v="Фитинг соединительный, с одной стороны, под трубку d=20 мм, с "/>
    <s v="SS-20M0-1-8"/>
    <m/>
    <m/>
    <s v="шт"/>
    <n v="4"/>
    <m/>
    <m/>
  </r>
  <r>
    <x v="0"/>
    <m/>
    <s v="другой стороны внешняя резьба 1/2' NPT"/>
    <m/>
    <m/>
    <m/>
    <m/>
    <m/>
    <m/>
    <m/>
  </r>
  <r>
    <x v="0"/>
    <m/>
    <m/>
    <m/>
    <m/>
    <m/>
    <m/>
    <m/>
    <m/>
    <m/>
  </r>
  <r>
    <x v="3"/>
    <m/>
    <s v="Шаровый кран (резьба внутренняя 1/2&quot; NPT)"/>
    <s v="V83B-F8N-PK-S"/>
    <m/>
    <m/>
    <s v="шт"/>
    <n v="4"/>
    <m/>
    <m/>
  </r>
  <r>
    <x v="0"/>
    <m/>
    <m/>
    <m/>
    <m/>
    <m/>
    <m/>
    <m/>
    <m/>
    <m/>
  </r>
  <r>
    <x v="11"/>
    <m/>
    <s v="Трубка 12х1 мм"/>
    <s v="SS-T12M-S-1,0M-6ME"/>
    <m/>
    <m/>
    <s v="м"/>
    <n v="42"/>
    <m/>
    <m/>
  </r>
  <r>
    <x v="0"/>
    <m/>
    <m/>
    <m/>
    <m/>
    <m/>
    <m/>
    <m/>
    <m/>
    <m/>
  </r>
  <r>
    <x v="11"/>
    <m/>
    <s v="Трубка медная 8х1 мм"/>
    <s v="ДКРНМ 8Х1 НД М2"/>
    <m/>
    <m/>
    <s v="м"/>
    <n v="12"/>
    <m/>
    <m/>
  </r>
  <r>
    <x v="0"/>
    <m/>
    <m/>
    <s v="ГОСТ 617-2006"/>
    <m/>
    <m/>
    <m/>
    <m/>
    <m/>
    <m/>
  </r>
  <r>
    <x v="0"/>
    <m/>
    <m/>
    <m/>
    <m/>
    <m/>
    <m/>
    <m/>
    <m/>
    <m/>
  </r>
  <r>
    <x v="0"/>
    <m/>
    <s v="Соединение ввертное для медной трубки 8х1"/>
    <s v="СМВ-8-R1/2 ст.09г2с"/>
    <m/>
    <m/>
    <s v="шт"/>
    <n v="6"/>
    <m/>
    <m/>
  </r>
  <r>
    <x v="0"/>
    <m/>
    <m/>
    <m/>
    <m/>
    <m/>
    <m/>
    <m/>
    <m/>
    <m/>
  </r>
  <r>
    <x v="11"/>
    <m/>
    <s v="Трубка медная 12х1 мм"/>
    <s v="ДКРНМ 12Х1 НД М2"/>
    <m/>
    <m/>
    <s v="м"/>
    <n v="2"/>
    <m/>
    <m/>
  </r>
  <r>
    <x v="0"/>
    <m/>
    <m/>
    <s v="ГОСТ 617-2006"/>
    <m/>
    <m/>
    <m/>
    <m/>
    <m/>
    <m/>
  </r>
  <r>
    <x v="0"/>
    <m/>
    <m/>
    <m/>
    <m/>
    <m/>
    <m/>
    <m/>
    <m/>
    <m/>
  </r>
  <r>
    <x v="0"/>
    <m/>
    <s v="Соединение ввертное для медной трубки 12х1"/>
    <s v="СМВ-12-R1/2 ст.09г2с"/>
    <m/>
    <m/>
    <s v="шт"/>
    <n v="1"/>
    <m/>
    <m/>
  </r>
  <r>
    <x v="0"/>
    <m/>
    <m/>
    <m/>
    <m/>
    <m/>
    <m/>
    <m/>
    <m/>
    <m/>
  </r>
  <r>
    <x v="11"/>
    <m/>
    <s v="Трубка из нержавеющей стали 3/4 дюйма"/>
    <s v="TNTA-19.05-1.65-S"/>
    <m/>
    <m/>
    <s v="м"/>
    <n v="8"/>
    <m/>
    <m/>
  </r>
  <r>
    <x v="0"/>
    <m/>
    <m/>
    <m/>
    <m/>
    <m/>
    <m/>
    <m/>
    <m/>
    <m/>
  </r>
  <r>
    <x v="0"/>
    <m/>
    <s v="Муфта зажимная наружная резьба 1/2”, Ду 15, Дн 19,7-21,8"/>
    <s v="REM19,7-21,8MN41"/>
    <m/>
    <m/>
    <s v="шт"/>
    <n v="4"/>
    <m/>
    <m/>
  </r>
  <r>
    <x v="0"/>
    <m/>
    <m/>
    <m/>
    <m/>
    <m/>
    <m/>
    <m/>
    <m/>
    <m/>
  </r>
  <r>
    <x v="0"/>
    <m/>
    <s v="3.5 Прочее"/>
    <m/>
    <m/>
    <m/>
    <m/>
    <m/>
    <m/>
    <m/>
  </r>
  <r>
    <x v="12"/>
    <m/>
    <s v="Металлорукав РЗ-ЦП-20"/>
    <m/>
    <m/>
    <m/>
    <s v="м"/>
    <n v="365"/>
    <m/>
    <m/>
  </r>
  <r>
    <x v="0"/>
    <m/>
    <m/>
    <m/>
    <m/>
    <m/>
    <m/>
    <m/>
    <m/>
    <m/>
  </r>
  <r>
    <x v="13"/>
    <m/>
    <s v="Труба 20х2,8, ст.3 ГОСТ 3262-75"/>
    <m/>
    <m/>
    <m/>
    <s v="м"/>
    <n v="432"/>
    <m/>
    <m/>
  </r>
  <r>
    <x v="0"/>
    <m/>
    <m/>
    <m/>
    <m/>
    <m/>
    <m/>
    <m/>
    <m/>
    <m/>
  </r>
  <r>
    <x v="0"/>
    <m/>
    <s v="Скоба-хомут U-образная ETR монтажная с гайками ОЦ, M6 8-13 мм "/>
    <n v="24415"/>
    <m/>
    <m/>
    <s v="шт."/>
    <n v="56"/>
    <m/>
    <m/>
  </r>
  <r>
    <x v="0"/>
    <m/>
    <s v="(1/4&quot;)"/>
    <m/>
    <m/>
    <m/>
    <m/>
    <m/>
    <m/>
    <m/>
  </r>
  <r>
    <x v="0"/>
    <m/>
    <m/>
    <m/>
    <m/>
    <m/>
    <m/>
    <m/>
    <m/>
    <m/>
  </r>
  <r>
    <x v="0"/>
    <m/>
    <s v="Шайба широкополая"/>
    <n v="544595"/>
    <m/>
    <m/>
    <s v="шт."/>
    <n v="112"/>
    <m/>
    <m/>
  </r>
  <r>
    <x v="0"/>
    <m/>
    <m/>
    <m/>
    <m/>
    <m/>
    <m/>
    <m/>
    <m/>
    <m/>
  </r>
  <r>
    <x v="0"/>
    <m/>
    <s v="Хомут заземления д 5-48 мм (нержавеющая сталь)"/>
    <s v="PR08.3874"/>
    <m/>
    <m/>
    <s v="шт."/>
    <n v="216"/>
    <m/>
    <m/>
  </r>
  <r>
    <x v="0"/>
    <m/>
    <m/>
    <m/>
    <m/>
    <m/>
    <m/>
    <m/>
    <m/>
    <m/>
  </r>
  <r>
    <x v="0"/>
    <m/>
    <s v="Термоусадочная трубка с коэффициентом усадки 2:1"/>
    <n v="60095"/>
    <m/>
    <m/>
    <s v="м."/>
    <n v="30"/>
    <m/>
    <m/>
  </r>
  <r>
    <x v="0"/>
    <m/>
    <s v="ТУТнг-LS-30/15, черн"/>
    <m/>
    <m/>
    <m/>
    <m/>
    <m/>
    <m/>
    <m/>
  </r>
  <r>
    <x v="0"/>
    <m/>
    <m/>
    <m/>
    <m/>
    <m/>
    <m/>
    <m/>
    <m/>
    <m/>
  </r>
  <r>
    <x v="0"/>
    <m/>
    <s v="Эмаль ПФ-115 серая в/с, цвет: RAL - 9006"/>
    <s v="ГОСТ 6465-76"/>
    <m/>
    <m/>
    <s v="кг"/>
    <n v="30"/>
    <m/>
    <m/>
  </r>
  <r>
    <x v="0"/>
    <m/>
    <m/>
    <m/>
    <m/>
    <m/>
    <m/>
    <m/>
    <m/>
    <m/>
  </r>
  <r>
    <x v="0"/>
    <m/>
    <s v="Грунтовка ГФ-021 серая "/>
    <s v="ГОСТ 25129-82"/>
    <m/>
    <m/>
    <s v="кг"/>
    <n v="12"/>
    <m/>
    <m/>
  </r>
  <r>
    <x v="0"/>
    <m/>
    <m/>
    <m/>
    <m/>
    <m/>
    <m/>
    <m/>
    <m/>
    <m/>
  </r>
  <r>
    <x v="0"/>
    <m/>
    <s v="Наконечник штыревой втулочный изолированный, одинарный "/>
    <n v="79435"/>
    <m/>
    <m/>
    <s v="шт"/>
    <n v="16"/>
    <m/>
    <m/>
  </r>
  <r>
    <x v="0"/>
    <m/>
    <s v="&quot;КВТ&quot;. Оконцевание методом опрессовки гибких "/>
    <m/>
    <m/>
    <m/>
    <m/>
    <m/>
    <m/>
    <m/>
  </r>
  <r>
    <x v="0"/>
    <m/>
    <s v="многопроволочных медных проводников сечением 0.5 мм²"/>
    <m/>
    <m/>
    <m/>
    <m/>
    <m/>
    <m/>
    <m/>
  </r>
  <r>
    <x v="0"/>
    <m/>
    <m/>
    <m/>
    <m/>
    <m/>
    <m/>
    <m/>
    <m/>
    <m/>
  </r>
  <r>
    <x v="0"/>
    <m/>
    <s v="Наконечник штыревой втулочный изолированный, одинарный "/>
    <n v="79438"/>
    <m/>
    <m/>
    <s v="шт"/>
    <n v="250"/>
    <m/>
    <m/>
  </r>
  <r>
    <x v="0"/>
    <m/>
    <s v="&quot;КВТ&quot;. Оконцевание методом опрессовки гибких "/>
    <m/>
    <m/>
    <m/>
    <m/>
    <m/>
    <m/>
    <m/>
  </r>
  <r>
    <x v="0"/>
    <m/>
    <s v="многопроволочных медных проводников сечением 1.0 мм²"/>
    <m/>
    <m/>
    <m/>
    <m/>
    <m/>
    <m/>
    <m/>
  </r>
  <r>
    <x v="0"/>
    <m/>
    <m/>
    <m/>
    <m/>
    <m/>
    <m/>
    <m/>
    <m/>
    <m/>
  </r>
  <r>
    <x v="0"/>
    <m/>
    <s v="Наконечник штыревой втулочный изолированный, одинарный "/>
    <n v="79440"/>
    <m/>
    <m/>
    <s v="шт"/>
    <n v="452"/>
    <m/>
    <m/>
  </r>
  <r>
    <x v="0"/>
    <m/>
    <s v="&quot;КВТ&quot;. Оконцевание методом опрессовки гибких "/>
    <m/>
    <m/>
    <m/>
    <m/>
    <m/>
    <m/>
    <m/>
  </r>
  <r>
    <x v="0"/>
    <m/>
    <s v="многопроволочных медных проводников сечением 1.5 мм²"/>
    <m/>
    <m/>
    <m/>
    <m/>
    <m/>
    <m/>
    <m/>
  </r>
  <r>
    <x v="0"/>
    <m/>
    <m/>
    <m/>
    <m/>
    <m/>
    <m/>
    <m/>
    <m/>
    <m/>
  </r>
  <r>
    <x v="0"/>
    <m/>
    <s v="Наконечник штыревой втулочный изолированный, одинарный "/>
    <n v="79443"/>
    <m/>
    <m/>
    <s v="шт"/>
    <n v="40"/>
    <m/>
    <m/>
  </r>
  <r>
    <x v="0"/>
    <m/>
    <s v="&quot;КВТ&quot;. Оконцевание методом опрессовки гибких "/>
    <m/>
    <m/>
    <m/>
    <m/>
    <m/>
    <m/>
    <m/>
  </r>
  <r>
    <x v="0"/>
    <m/>
    <s v="многопроволочных медных проводников сечением 2.5 мм²"/>
    <m/>
    <m/>
    <m/>
    <m/>
    <m/>
    <m/>
    <m/>
  </r>
  <r>
    <x v="0"/>
    <m/>
    <m/>
    <m/>
    <m/>
    <m/>
    <m/>
    <m/>
    <m/>
    <m/>
  </r>
  <r>
    <x v="0"/>
    <m/>
    <s v="Наконечник кабельный кольцевой изолированный с ПВХ манжетой"/>
    <s v="НКИ 6.0–5"/>
    <m/>
    <m/>
    <s v="шт."/>
    <n v="250"/>
    <m/>
    <m/>
  </r>
  <r>
    <x v="0"/>
    <m/>
    <m/>
    <m/>
    <m/>
    <m/>
    <m/>
    <m/>
    <m/>
    <m/>
  </r>
  <r>
    <x v="0"/>
    <m/>
    <s v="Лист S=3 мм, ст. 20, 500х500"/>
    <s v="ГОСТ 19904-90"/>
    <m/>
    <m/>
    <s v="шт."/>
    <n v="6"/>
    <m/>
    <m/>
  </r>
  <r>
    <x v="0"/>
    <m/>
    <m/>
    <m/>
    <m/>
    <m/>
    <m/>
    <m/>
    <m/>
    <m/>
  </r>
  <r>
    <x v="0"/>
    <m/>
    <s v="Лист S=3 мм, ст. 20, 800х500"/>
    <s v="ГОСТ 19904-90"/>
    <m/>
    <m/>
    <s v="шт."/>
    <n v="3"/>
    <m/>
    <m/>
  </r>
  <r>
    <x v="0"/>
    <m/>
    <m/>
    <m/>
    <m/>
    <m/>
    <m/>
    <m/>
    <m/>
    <m/>
  </r>
  <r>
    <x v="0"/>
    <m/>
    <s v="Труба бесшовная Ду 50, ст. 20, L=1000 мм"/>
    <s v="ГОСТ 3262-75"/>
    <m/>
    <m/>
    <s v="шт."/>
    <n v="4"/>
    <m/>
    <m/>
  </r>
</pivotCacheRecords>
</file>

<file path=xl/pivotCache/pivotCacheRecords4.xml><?xml version="1.0" encoding="utf-8"?>
<pivotCacheRecords xmlns="http://schemas.openxmlformats.org/spreadsheetml/2006/main" xmlns:r="http://schemas.openxmlformats.org/officeDocument/2006/relationships" count="113">
  <r>
    <x v="0"/>
    <s v="151.6 Узел компримирования этилена"/>
  </r>
  <r>
    <x v="0"/>
    <s v="Схема 29А"/>
  </r>
  <r>
    <x v="1"/>
    <n v="1"/>
  </r>
  <r>
    <x v="1"/>
    <n v="2"/>
  </r>
  <r>
    <x v="1"/>
    <n v="3"/>
  </r>
  <r>
    <x v="1"/>
    <n v="4"/>
  </r>
  <r>
    <x v="1"/>
    <n v="5"/>
  </r>
  <r>
    <x v="1"/>
    <n v="6"/>
  </r>
  <r>
    <x v="1"/>
    <n v="7"/>
  </r>
  <r>
    <x v="1"/>
    <n v="8"/>
  </r>
  <r>
    <x v="1"/>
    <n v="9"/>
  </r>
  <r>
    <x v="1"/>
    <n v="10"/>
  </r>
  <r>
    <x v="1"/>
    <n v="11"/>
  </r>
  <r>
    <x v="1"/>
    <n v="12"/>
  </r>
  <r>
    <x v="1"/>
    <n v="13"/>
  </r>
  <r>
    <x v="1"/>
    <n v="14"/>
  </r>
  <r>
    <x v="1"/>
    <n v="15"/>
  </r>
  <r>
    <x v="1"/>
    <n v="16"/>
  </r>
  <r>
    <x v="1"/>
    <n v="17"/>
  </r>
  <r>
    <x v="1"/>
    <n v="18"/>
  </r>
  <r>
    <x v="1"/>
    <n v="19"/>
  </r>
  <r>
    <x v="1"/>
    <n v="20"/>
  </r>
  <r>
    <x v="1"/>
    <n v="21"/>
  </r>
  <r>
    <x v="1"/>
    <n v="22"/>
  </r>
  <r>
    <x v="1"/>
    <n v="23"/>
  </r>
  <r>
    <x v="1"/>
    <n v="24"/>
  </r>
  <r>
    <x v="1"/>
    <n v="25"/>
  </r>
  <r>
    <x v="1"/>
    <n v="26"/>
  </r>
  <r>
    <x v="2"/>
    <s v="Схема 29B"/>
  </r>
  <r>
    <x v="1"/>
    <n v="27"/>
  </r>
  <r>
    <x v="1"/>
    <n v="28"/>
  </r>
  <r>
    <x v="1"/>
    <n v="29"/>
  </r>
  <r>
    <x v="1"/>
    <n v="30"/>
  </r>
  <r>
    <x v="1"/>
    <n v="31"/>
  </r>
  <r>
    <x v="1"/>
    <n v="32"/>
  </r>
  <r>
    <x v="1"/>
    <n v="33"/>
  </r>
  <r>
    <x v="1"/>
    <n v="34"/>
  </r>
  <r>
    <x v="1"/>
    <n v="35"/>
  </r>
  <r>
    <x v="1"/>
    <n v="36"/>
  </r>
  <r>
    <x v="1"/>
    <n v="37"/>
  </r>
  <r>
    <x v="1"/>
    <n v="38"/>
  </r>
  <r>
    <x v="1"/>
    <n v="39"/>
  </r>
  <r>
    <x v="1"/>
    <n v="40"/>
  </r>
  <r>
    <x v="1"/>
    <n v="41"/>
  </r>
  <r>
    <x v="1"/>
    <n v="42"/>
  </r>
  <r>
    <x v="1"/>
    <n v="43"/>
  </r>
  <r>
    <x v="1"/>
    <n v="44"/>
  </r>
  <r>
    <x v="1"/>
    <n v="45"/>
  </r>
  <r>
    <x v="1"/>
    <n v="46"/>
  </r>
  <r>
    <x v="1"/>
    <n v="47"/>
  </r>
  <r>
    <x v="1"/>
    <n v="48"/>
  </r>
  <r>
    <x v="1"/>
    <n v="49"/>
  </r>
  <r>
    <x v="1"/>
    <n v="50"/>
  </r>
  <r>
    <x v="1"/>
    <n v="51"/>
  </r>
  <r>
    <x v="1"/>
    <n v="52"/>
  </r>
  <r>
    <x v="1"/>
    <n v="53"/>
  </r>
  <r>
    <x v="1"/>
    <n v="54"/>
  </r>
  <r>
    <x v="1"/>
    <n v="55"/>
  </r>
  <r>
    <x v="1"/>
    <n v="56"/>
  </r>
  <r>
    <x v="1"/>
    <n v="57"/>
  </r>
  <r>
    <x v="1"/>
    <n v="58"/>
  </r>
  <r>
    <x v="1"/>
    <n v="59"/>
  </r>
  <r>
    <x v="1"/>
    <n v="60"/>
  </r>
  <r>
    <x v="1"/>
    <n v="61"/>
  </r>
  <r>
    <x v="1"/>
    <n v="62"/>
  </r>
  <r>
    <x v="1"/>
    <n v="59"/>
  </r>
  <r>
    <x v="1"/>
    <n v="60"/>
  </r>
  <r>
    <x v="1"/>
    <n v="61"/>
  </r>
  <r>
    <x v="1"/>
    <n v="62"/>
  </r>
  <r>
    <x v="2"/>
    <s v="Отопление, вентиляция и кондиционирование"/>
  </r>
  <r>
    <x v="3"/>
    <n v="63"/>
  </r>
  <r>
    <x v="3"/>
    <n v="1"/>
  </r>
  <r>
    <x v="3"/>
    <n v="64"/>
  </r>
  <r>
    <x v="3"/>
    <n v="65"/>
  </r>
  <r>
    <x v="3"/>
    <n v="66"/>
  </r>
  <r>
    <x v="3"/>
    <n v="67"/>
  </r>
  <r>
    <x v="3"/>
    <n v="68"/>
  </r>
  <r>
    <x v="3"/>
    <n v="69"/>
  </r>
  <r>
    <x v="3"/>
    <n v="70"/>
  </r>
  <r>
    <x v="3"/>
    <n v="71"/>
  </r>
  <r>
    <x v="3"/>
    <n v="72"/>
  </r>
  <r>
    <x v="3"/>
    <n v="73"/>
  </r>
  <r>
    <x v="3"/>
    <n v="74"/>
  </r>
  <r>
    <x v="3"/>
    <n v="75"/>
  </r>
  <r>
    <x v="3"/>
    <n v="76"/>
  </r>
  <r>
    <x v="3"/>
    <n v="77"/>
  </r>
  <r>
    <x v="2"/>
    <s v="Автоматический анализ газовых сред и жидкостей"/>
  </r>
  <r>
    <x v="4"/>
    <n v="78"/>
  </r>
  <r>
    <x v="4"/>
    <n v="79"/>
  </r>
  <r>
    <x v="4"/>
    <n v="80"/>
  </r>
  <r>
    <x v="4"/>
    <n v="81"/>
  </r>
  <r>
    <x v="4"/>
    <n v="82"/>
  </r>
  <r>
    <x v="4"/>
    <n v="83"/>
  </r>
  <r>
    <x v="4"/>
    <n v="84"/>
  </r>
  <r>
    <x v="4"/>
    <n v="85"/>
  </r>
  <r>
    <x v="4"/>
    <n v="86"/>
  </r>
  <r>
    <x v="4"/>
    <n v="87"/>
  </r>
  <r>
    <x v="4"/>
    <n v="88"/>
  </r>
  <r>
    <x v="4"/>
    <n v="89"/>
  </r>
  <r>
    <x v="4"/>
    <n v="90"/>
  </r>
  <r>
    <x v="4"/>
    <n v="91"/>
  </r>
  <r>
    <x v="4"/>
    <n v="92"/>
  </r>
  <r>
    <x v="4"/>
    <n v="93"/>
  </r>
  <r>
    <x v="4"/>
    <n v="94"/>
  </r>
  <r>
    <x v="4"/>
    <n v="95"/>
  </r>
  <r>
    <x v="4"/>
    <n v="96"/>
  </r>
  <r>
    <x v="4"/>
    <n v="97"/>
  </r>
  <r>
    <x v="4"/>
    <n v="98"/>
  </r>
  <r>
    <x v="4"/>
    <n v="99"/>
  </r>
  <r>
    <x v="4"/>
    <n v="100"/>
  </r>
  <r>
    <x v="4"/>
    <n v="101"/>
  </r>
  <r>
    <x v="4"/>
    <n v="102"/>
  </r>
  <r>
    <x v="4"/>
    <n v="103"/>
  </r>
</pivotCacheRecords>
</file>

<file path=xl/pivotCache/pivotCacheRecords5.xml><?xml version="1.0" encoding="utf-8"?>
<pivotCacheRecords xmlns="http://schemas.openxmlformats.org/spreadsheetml/2006/main" xmlns:r="http://schemas.openxmlformats.org/officeDocument/2006/relationships" count="259">
  <r>
    <x v="0"/>
    <m/>
    <m/>
    <m/>
    <m/>
    <m/>
    <m/>
    <m/>
    <m/>
    <m/>
  </r>
  <r>
    <x v="0"/>
    <m/>
    <s v="1. ПРИБОРЫ И СРЕДСТВА АВТОМАТИЗАЦИИ"/>
    <m/>
    <m/>
    <m/>
    <m/>
    <m/>
    <m/>
    <m/>
  </r>
  <r>
    <x v="0"/>
    <m/>
    <s v="1.1 Приборы, поставляемые комплектно с приточными установками фирмы «Веза» (или аналог) П1.1-П1.2"/>
    <m/>
    <m/>
    <m/>
    <m/>
    <m/>
    <m/>
    <m/>
  </r>
  <r>
    <x v="0"/>
    <m/>
    <m/>
    <m/>
    <m/>
    <m/>
    <m/>
    <m/>
    <m/>
    <m/>
  </r>
  <r>
    <x v="1"/>
    <s v="1TE 0001"/>
    <s v="Канальный датчик температуры с установочным фланцем"/>
    <s v="ДТС405-РТ1000.В2.320"/>
    <m/>
    <m/>
    <s v="шт."/>
    <n v="2"/>
    <m/>
    <m/>
  </r>
  <r>
    <x v="0"/>
    <s v="1TE 0002"/>
    <m/>
    <m/>
    <m/>
    <m/>
    <m/>
    <m/>
    <m/>
    <m/>
  </r>
  <r>
    <x v="1"/>
    <s v="1TE 0003"/>
    <s v="Датчик защиты от замораживания по воде "/>
    <s v="ДТС224-РТ1000.В2.43/2"/>
    <m/>
    <m/>
    <s v="шт."/>
    <n v="2"/>
    <m/>
    <m/>
  </r>
  <r>
    <x v="0"/>
    <s v="1TE 0004"/>
    <s v="с крепежным хомутом"/>
    <m/>
    <m/>
    <m/>
    <m/>
    <m/>
    <m/>
    <m/>
  </r>
  <r>
    <x v="1"/>
    <s v="1TE 0005"/>
    <s v="Датчик температуры наружного воздуха"/>
    <s v="ДТС125Л-РТ1000.В2.60"/>
    <m/>
    <m/>
    <s v="шт."/>
    <n v="2"/>
    <m/>
    <m/>
  </r>
  <r>
    <x v="0"/>
    <s v="1TE 0006"/>
    <m/>
    <m/>
    <m/>
    <m/>
    <m/>
    <m/>
    <m/>
    <m/>
  </r>
  <r>
    <x v="2"/>
    <s v="1TY 0007"/>
    <s v="*Водяной регулирующий клапан по теплоносителю с электроприводом"/>
    <m/>
    <m/>
    <m/>
    <s v="шт."/>
    <n v="2"/>
    <m/>
    <m/>
  </r>
  <r>
    <x v="0"/>
    <s v="1TY 0008 "/>
    <m/>
    <m/>
    <m/>
    <m/>
    <m/>
    <m/>
    <m/>
    <m/>
  </r>
  <r>
    <x v="2"/>
    <s v="1NY 0009"/>
    <s v="*Воздухозаборный клапан с электроприводом"/>
    <s v="Канал-Гермик-C- NF230-S2-V"/>
    <m/>
    <m/>
    <s v="шт."/>
    <n v="2"/>
    <m/>
    <m/>
  </r>
  <r>
    <x v="0"/>
    <s v="1NY 0010"/>
    <m/>
    <m/>
    <m/>
    <m/>
    <m/>
    <m/>
    <m/>
    <m/>
  </r>
  <r>
    <x v="2"/>
    <s v="1NY 0011"/>
    <s v="*Воздухозаборный клапан с электроприводом"/>
    <s v="Канал-Гермик-П- SM230-S2-V"/>
    <m/>
    <m/>
    <s v="шт."/>
    <n v="2"/>
    <m/>
    <m/>
  </r>
  <r>
    <x v="0"/>
    <s v="1NY 0012"/>
    <m/>
    <m/>
    <m/>
    <m/>
    <m/>
    <m/>
    <m/>
    <m/>
  </r>
  <r>
    <x v="1"/>
    <s v="1PDS 0013"/>
    <s v="Реле перепада давления для контроля запыленности фильтра с комплектом монтажных изделий"/>
    <s v="SR 300"/>
    <m/>
    <m/>
    <s v="шт."/>
    <n v="2"/>
    <m/>
    <m/>
  </r>
  <r>
    <x v="0"/>
    <s v="1PDS 0014"/>
    <m/>
    <m/>
    <m/>
    <m/>
    <m/>
    <m/>
    <m/>
    <m/>
  </r>
  <r>
    <x v="1"/>
    <s v="1PDS 0015"/>
    <s v="Реле перепада для контроля работы вентилятора притока"/>
    <s v="SR 1500"/>
    <m/>
    <m/>
    <s v="шт."/>
    <n v="2"/>
    <m/>
    <m/>
  </r>
  <r>
    <x v="0"/>
    <s v="1PDS 0016"/>
    <s v="с комплектом монтажных изделий"/>
    <m/>
    <m/>
    <m/>
    <m/>
    <m/>
    <m/>
    <m/>
  </r>
  <r>
    <x v="1"/>
    <s v="1TS 0017"/>
    <s v="Термостат защиты от замораживания по воздуху"/>
    <s v="РТС30-6"/>
    <m/>
    <m/>
    <s v="шт."/>
    <n v="2"/>
    <m/>
    <m/>
  </r>
  <r>
    <x v="0"/>
    <s v="1TS 0018"/>
    <s v="с комплектом монтажных изделий"/>
    <m/>
    <m/>
    <m/>
    <m/>
    <m/>
    <m/>
    <m/>
  </r>
  <r>
    <x v="3"/>
    <s v="ШСАУ"/>
    <s v="Шкаф системы автоматического управления"/>
    <m/>
    <m/>
    <m/>
    <s v="шт."/>
    <n v="1"/>
    <m/>
    <m/>
  </r>
  <r>
    <x v="0"/>
    <s v=" П1/В1"/>
    <m/>
    <m/>
    <m/>
    <m/>
    <m/>
    <m/>
    <m/>
    <m/>
  </r>
  <r>
    <x v="0"/>
    <m/>
    <m/>
    <m/>
    <m/>
    <m/>
    <m/>
    <m/>
    <m/>
    <m/>
  </r>
  <r>
    <x v="0"/>
    <m/>
    <m/>
    <m/>
    <m/>
    <m/>
    <m/>
    <m/>
    <m/>
    <m/>
  </r>
  <r>
    <x v="0"/>
    <m/>
    <m/>
    <m/>
    <m/>
    <m/>
    <m/>
    <m/>
    <m/>
    <m/>
  </r>
  <r>
    <x v="0"/>
    <m/>
    <s v="1.2 Приборы, поставляемые комплектно с приточными установками фирмы «Веза» (или аналог) П3.1-П3.2"/>
    <m/>
    <m/>
    <m/>
    <m/>
    <m/>
    <m/>
    <m/>
  </r>
  <r>
    <x v="0"/>
    <m/>
    <m/>
    <m/>
    <m/>
    <m/>
    <m/>
    <m/>
    <m/>
    <m/>
  </r>
  <r>
    <x v="1"/>
    <s v="3TE 0001"/>
    <s v="Канальный датчик температуры с установочным фланцем"/>
    <s v="ДТС405-РТ1000.В2.320"/>
    <m/>
    <m/>
    <s v="шт."/>
    <n v="2"/>
    <m/>
    <m/>
  </r>
  <r>
    <x v="0"/>
    <s v="3TE 0002"/>
    <m/>
    <m/>
    <m/>
    <m/>
    <m/>
    <m/>
    <m/>
    <m/>
  </r>
  <r>
    <x v="1"/>
    <s v="3TE 0003"/>
    <s v="Датчик защиты от замораживания по воде "/>
    <s v="ДТС224-РТ1000.В2.43/2"/>
    <m/>
    <m/>
    <s v="шт."/>
    <n v="2"/>
    <m/>
    <m/>
  </r>
  <r>
    <x v="0"/>
    <s v="3TE 0004"/>
    <s v="с крепежным хомутом"/>
    <m/>
    <m/>
    <m/>
    <m/>
    <m/>
    <m/>
    <m/>
  </r>
  <r>
    <x v="1"/>
    <s v="3TE 0005"/>
    <s v="Датчик температуры наружного воздуха"/>
    <s v="ДТС125Л-РТ1000.В2.60"/>
    <m/>
    <m/>
    <s v="шт."/>
    <n v="2"/>
    <m/>
    <m/>
  </r>
  <r>
    <x v="0"/>
    <s v="3TE 0006"/>
    <m/>
    <m/>
    <m/>
    <m/>
    <m/>
    <m/>
    <m/>
    <m/>
  </r>
  <r>
    <x v="2"/>
    <s v="3TY 0007"/>
    <s v="*Водяной регулирующий клапан по теплоносителю с электроприводом"/>
    <m/>
    <m/>
    <m/>
    <s v="шт."/>
    <n v="2"/>
    <m/>
    <m/>
  </r>
  <r>
    <x v="0"/>
    <s v="3TY 0008 "/>
    <m/>
    <m/>
    <m/>
    <m/>
    <m/>
    <m/>
    <m/>
    <m/>
  </r>
  <r>
    <x v="2"/>
    <s v="3NY 0009"/>
    <s v="*Воздухозаборный клапан с электроприводом"/>
    <s v="Канал-Гермик-C-SF230-S2"/>
    <m/>
    <m/>
    <s v="шт."/>
    <n v="2"/>
    <m/>
    <m/>
  </r>
  <r>
    <x v="0"/>
    <s v="3NY 0010"/>
    <m/>
    <m/>
    <m/>
    <m/>
    <m/>
    <m/>
    <m/>
    <m/>
  </r>
  <r>
    <x v="2"/>
    <s v="3NY 0011"/>
    <s v="*Воздухозаборный клапан с электроприводом"/>
    <s v="Канал-Гермик-П-SM230-S-24"/>
    <m/>
    <m/>
    <s v="шт."/>
    <n v="2"/>
    <m/>
    <m/>
  </r>
  <r>
    <x v="0"/>
    <s v="3NY 0012"/>
    <m/>
    <m/>
    <m/>
    <m/>
    <m/>
    <m/>
    <m/>
    <m/>
  </r>
  <r>
    <x v="1"/>
    <s v="3PDS 0013"/>
    <s v="Реле перепада давления для контроля запыленности фильтра с комплектом монтажных изделий"/>
    <s v="SR 300"/>
    <m/>
    <m/>
    <s v="шт."/>
    <n v="2"/>
    <m/>
    <m/>
  </r>
  <r>
    <x v="0"/>
    <s v="3PDS 0014"/>
    <m/>
    <m/>
    <m/>
    <m/>
    <m/>
    <m/>
    <m/>
    <m/>
  </r>
  <r>
    <x v="1"/>
    <s v="3PDS 0015"/>
    <s v="Реле перепада для контроля работы вентилятора притока"/>
    <s v="SR 1500"/>
    <m/>
    <m/>
    <s v="шт."/>
    <n v="2"/>
    <m/>
    <m/>
  </r>
  <r>
    <x v="0"/>
    <s v="3PDS 0016"/>
    <s v="с комплектом монтажных изделий"/>
    <m/>
    <m/>
    <m/>
    <m/>
    <m/>
    <m/>
    <m/>
  </r>
  <r>
    <x v="1"/>
    <s v="3TS 0017"/>
    <s v="Термостат защиты от замораживания по воздуху"/>
    <s v="РТС30-6"/>
    <m/>
    <m/>
    <s v="шт."/>
    <n v="2"/>
    <m/>
    <m/>
  </r>
  <r>
    <x v="0"/>
    <s v="3TS 0018"/>
    <s v="с комплектом монтажных изделий"/>
    <m/>
    <m/>
    <m/>
    <m/>
    <m/>
    <m/>
    <m/>
  </r>
  <r>
    <x v="1"/>
    <s v="3TE 0019"/>
    <s v="Датчик комнатной температуры "/>
    <s v="ДТС125Л-РТ1000.В2.60"/>
    <m/>
    <m/>
    <s v="шт."/>
    <n v="2"/>
    <m/>
    <m/>
  </r>
  <r>
    <x v="0"/>
    <s v="3TE 0020"/>
    <m/>
    <m/>
    <m/>
    <m/>
    <m/>
    <m/>
    <m/>
    <m/>
  </r>
  <r>
    <x v="3"/>
    <s v="ШСАУ"/>
    <s v="Шкаф системы автоматического управления"/>
    <m/>
    <m/>
    <m/>
    <s v="шт."/>
    <n v="1"/>
    <m/>
    <m/>
  </r>
  <r>
    <x v="0"/>
    <s v=" П3/В3"/>
    <m/>
    <m/>
    <m/>
    <m/>
    <m/>
    <m/>
    <m/>
    <m/>
  </r>
  <r>
    <x v="0"/>
    <m/>
    <m/>
    <m/>
    <m/>
    <m/>
    <m/>
    <m/>
    <m/>
    <m/>
  </r>
  <r>
    <x v="0"/>
    <m/>
    <s v="1.3 Приборы, поставляемые комплектно с приточными установками фирмы «Веза» (или аналог) П4.1-П4.2"/>
    <m/>
    <m/>
    <m/>
    <m/>
    <m/>
    <m/>
    <m/>
  </r>
  <r>
    <x v="0"/>
    <m/>
    <m/>
    <m/>
    <m/>
    <m/>
    <m/>
    <m/>
    <m/>
    <m/>
  </r>
  <r>
    <x v="1"/>
    <s v="4TE 0001"/>
    <s v="Канальный датчик температуры с установочным фланцем"/>
    <s v="ДТС405-РТ1000.В2.320"/>
    <m/>
    <m/>
    <s v="шт."/>
    <n v="2"/>
    <m/>
    <m/>
  </r>
  <r>
    <x v="0"/>
    <s v="4TE 0002"/>
    <m/>
    <m/>
    <m/>
    <m/>
    <m/>
    <m/>
    <m/>
    <m/>
  </r>
  <r>
    <x v="1"/>
    <s v="4TE 0003"/>
    <s v="Датчик защиты от замораживания по воде "/>
    <s v="ДТС224-РТ1000.В2.43/2"/>
    <m/>
    <m/>
    <s v="шт."/>
    <n v="2"/>
    <m/>
    <m/>
  </r>
  <r>
    <x v="0"/>
    <s v="4TE 0004"/>
    <s v="с крепежным хомутом"/>
    <m/>
    <m/>
    <m/>
    <m/>
    <m/>
    <m/>
    <m/>
  </r>
  <r>
    <x v="1"/>
    <s v="4TE 0005"/>
    <s v="Датчик температуры наружного воздуха"/>
    <s v="ДТС125Л-РТ1000.В2.60"/>
    <m/>
    <m/>
    <s v="шт."/>
    <n v="2"/>
    <m/>
    <m/>
  </r>
  <r>
    <x v="0"/>
    <s v="4TE 0006"/>
    <m/>
    <m/>
    <m/>
    <m/>
    <m/>
    <m/>
    <m/>
    <m/>
  </r>
  <r>
    <x v="2"/>
    <s v="4TY 0007"/>
    <s v="*Водяной регулирующий клапан по теплоносителю с электроприводом"/>
    <m/>
    <m/>
    <m/>
    <s v="шт."/>
    <n v="2"/>
    <m/>
    <m/>
  </r>
  <r>
    <x v="0"/>
    <s v="4TY 0008 "/>
    <m/>
    <m/>
    <m/>
    <m/>
    <m/>
    <m/>
    <m/>
    <m/>
  </r>
  <r>
    <x v="2"/>
    <s v="4NY 0009"/>
    <s v="*Воздухозаборный клапан с электроприводом"/>
    <s v="Канал-Гермик-C-LF230-S-5"/>
    <m/>
    <m/>
    <s v="шт."/>
    <n v="2"/>
    <m/>
    <m/>
  </r>
  <r>
    <x v="0"/>
    <s v="4NY 0010"/>
    <m/>
    <m/>
    <m/>
    <m/>
    <m/>
    <m/>
    <m/>
    <m/>
  </r>
  <r>
    <x v="2"/>
    <s v="4NY 0011"/>
    <s v="*Воздухозаборный клапан с электроприводом"/>
    <s v="Канал-Гермик-П-LM230-S-4"/>
    <m/>
    <m/>
    <s v="шт."/>
    <n v="2"/>
    <m/>
    <m/>
  </r>
  <r>
    <x v="0"/>
    <s v="4NY 0012"/>
    <m/>
    <m/>
    <m/>
    <m/>
    <m/>
    <m/>
    <m/>
    <m/>
  </r>
  <r>
    <x v="2"/>
    <s v="4NY 0013"/>
    <s v="*Воздухозаборный клапан с электроприводом"/>
    <s v="Канал-КВ-315-F220S"/>
    <m/>
    <m/>
    <s v="шт."/>
    <n v="2"/>
    <m/>
    <m/>
  </r>
  <r>
    <x v="0"/>
    <s v="4NY 0014"/>
    <m/>
    <m/>
    <m/>
    <m/>
    <m/>
    <m/>
    <m/>
    <m/>
  </r>
  <r>
    <x v="1"/>
    <s v="4PDS 0015"/>
    <s v="Реле перепада давления для контроля запыленности фильтра с комплектом монтажных изделий"/>
    <s v="SR 300"/>
    <m/>
    <m/>
    <s v="шт."/>
    <n v="2"/>
    <m/>
    <m/>
  </r>
  <r>
    <x v="0"/>
    <s v="4PDS 0016"/>
    <m/>
    <m/>
    <m/>
    <m/>
    <m/>
    <m/>
    <m/>
    <m/>
  </r>
  <r>
    <x v="1"/>
    <s v="4PDS 0017"/>
    <s v="Реле перепада для контроля работы вентилятора притока"/>
    <s v="SR 1500"/>
    <m/>
    <m/>
    <s v="шт."/>
    <n v="2"/>
    <m/>
    <m/>
  </r>
  <r>
    <x v="0"/>
    <s v="4PDS 0018"/>
    <s v="с комплектом монтажных изделий"/>
    <m/>
    <m/>
    <m/>
    <m/>
    <m/>
    <m/>
    <m/>
  </r>
  <r>
    <x v="1"/>
    <s v="4TS 0019"/>
    <s v="Термостат защиты от замораживания по воздуху"/>
    <s v="РТС30-6"/>
    <m/>
    <m/>
    <s v="шт."/>
    <n v="2"/>
    <m/>
    <m/>
  </r>
  <r>
    <x v="0"/>
    <s v="4TS 0020"/>
    <s v="с комплектом монтажных изделий"/>
    <m/>
    <m/>
    <m/>
    <m/>
    <m/>
    <m/>
    <m/>
  </r>
  <r>
    <x v="3"/>
    <s v="ШСАУ"/>
    <s v="Шкаф системы автоматического управления"/>
    <m/>
    <m/>
    <m/>
    <s v="шт."/>
    <n v="1"/>
    <m/>
    <m/>
  </r>
  <r>
    <x v="0"/>
    <s v=" П4/В4"/>
    <m/>
    <m/>
    <m/>
    <m/>
    <m/>
    <m/>
    <m/>
    <m/>
  </r>
  <r>
    <x v="0"/>
    <m/>
    <m/>
    <m/>
    <m/>
    <m/>
    <m/>
    <m/>
    <m/>
    <m/>
  </r>
  <r>
    <x v="0"/>
    <m/>
    <s v="1.4 Приборы, поставляемые комплектно с приточными установками фирмы «Веза» (или аналог) П5.1-П5.2"/>
    <m/>
    <m/>
    <m/>
    <m/>
    <m/>
    <m/>
    <m/>
  </r>
  <r>
    <x v="0"/>
    <m/>
    <m/>
    <m/>
    <m/>
    <m/>
    <m/>
    <m/>
    <m/>
    <m/>
  </r>
  <r>
    <x v="1"/>
    <s v="5TE 0001"/>
    <s v="Канальный датчик температуры с установочным фланцем"/>
    <s v="ДТС405-РТ1000.В2.320"/>
    <m/>
    <m/>
    <s v="шт."/>
    <n v="2"/>
    <m/>
    <m/>
  </r>
  <r>
    <x v="0"/>
    <s v="5TE 0002"/>
    <m/>
    <m/>
    <m/>
    <m/>
    <m/>
    <m/>
    <m/>
    <m/>
  </r>
  <r>
    <x v="1"/>
    <s v="5TE 0003"/>
    <s v="Датчик защиты от замораживания по воде "/>
    <s v="ДТС224-РТ1000.В2.43/2"/>
    <m/>
    <m/>
    <s v="шт."/>
    <n v="2"/>
    <m/>
    <m/>
  </r>
  <r>
    <x v="0"/>
    <s v="5TE 0004"/>
    <s v="с крепежным хомутом"/>
    <m/>
    <m/>
    <m/>
    <m/>
    <m/>
    <m/>
    <m/>
  </r>
  <r>
    <x v="1"/>
    <s v="5TE 0005"/>
    <s v="Датчик температуры наружного воздуха"/>
    <s v="ДТС125Л-РТ1000.В2.60"/>
    <m/>
    <m/>
    <s v="шт."/>
    <n v="2"/>
    <m/>
    <m/>
  </r>
  <r>
    <x v="0"/>
    <s v="5TE 0006"/>
    <m/>
    <m/>
    <m/>
    <m/>
    <m/>
    <m/>
    <m/>
    <m/>
  </r>
  <r>
    <x v="2"/>
    <s v="5TY 0007"/>
    <s v="*Водяной регулирующий клапан по теплоносителю с электроприводом"/>
    <m/>
    <m/>
    <m/>
    <s v="шт."/>
    <n v="2"/>
    <m/>
    <m/>
  </r>
  <r>
    <x v="0"/>
    <s v="5TY 0008 "/>
    <m/>
    <m/>
    <m/>
    <m/>
    <m/>
    <m/>
    <m/>
    <m/>
  </r>
  <r>
    <x v="2"/>
    <s v="5NY 0009"/>
    <s v="*Воздухозаборный клапан с электроприводом"/>
    <s v="Канал-Гермик-C-NF230-S-10"/>
    <m/>
    <m/>
    <s v="шт."/>
    <n v="2"/>
    <m/>
    <m/>
  </r>
  <r>
    <x v="0"/>
    <s v="5NY 0010"/>
    <m/>
    <m/>
    <m/>
    <m/>
    <m/>
    <m/>
    <m/>
    <m/>
  </r>
  <r>
    <x v="2"/>
    <s v="5NY 0011"/>
    <s v="*Воздухозаборный клапан с электроприводом"/>
    <s v="Канал-Гермик-П-NM230-S-16"/>
    <m/>
    <m/>
    <s v="шт."/>
    <n v="2"/>
    <m/>
    <m/>
  </r>
  <r>
    <x v="0"/>
    <s v="5NY 0012"/>
    <m/>
    <m/>
    <m/>
    <m/>
    <m/>
    <m/>
    <m/>
    <m/>
  </r>
  <r>
    <x v="1"/>
    <s v="5PDS 0013"/>
    <s v="Реле перепада давления для контроля запыленности фильтра с комплектом монтажных изделий"/>
    <s v="SR 300"/>
    <m/>
    <m/>
    <s v="шт."/>
    <n v="2"/>
    <m/>
    <m/>
  </r>
  <r>
    <x v="0"/>
    <s v="5PDS 0014"/>
    <m/>
    <m/>
    <m/>
    <m/>
    <m/>
    <m/>
    <m/>
    <m/>
  </r>
  <r>
    <x v="1"/>
    <s v="5PDS 0015"/>
    <s v="Реле перепада для контроля работы вентилятора притока"/>
    <s v="SR 1500"/>
    <m/>
    <m/>
    <s v="шт."/>
    <n v="2"/>
    <m/>
    <m/>
  </r>
  <r>
    <x v="0"/>
    <s v="5PDS 0016"/>
    <s v="с комплектом монтажных изделий"/>
    <m/>
    <m/>
    <m/>
    <m/>
    <m/>
    <m/>
    <m/>
  </r>
  <r>
    <x v="1"/>
    <s v="5TS 0017"/>
    <s v="Термостат защиты от замораживания по воздуху"/>
    <s v="РТС30-6"/>
    <m/>
    <m/>
    <s v="шт."/>
    <n v="2"/>
    <m/>
    <m/>
  </r>
  <r>
    <x v="0"/>
    <s v="5TS 0018"/>
    <s v="с комплектом монтажных изделий"/>
    <m/>
    <m/>
    <m/>
    <m/>
    <m/>
    <m/>
    <m/>
  </r>
  <r>
    <x v="3"/>
    <s v="ШСАУ"/>
    <s v="Шкаф системы автоматического управления"/>
    <m/>
    <m/>
    <m/>
    <s v="шт."/>
    <n v="1"/>
    <m/>
    <m/>
  </r>
  <r>
    <x v="0"/>
    <s v=" П5/В5"/>
    <m/>
    <m/>
    <m/>
    <m/>
    <m/>
    <m/>
    <m/>
    <m/>
  </r>
  <r>
    <x v="0"/>
    <m/>
    <m/>
    <m/>
    <m/>
    <m/>
    <m/>
    <m/>
    <m/>
    <m/>
  </r>
  <r>
    <x v="0"/>
    <m/>
    <s v="1.5 Приборы, поставляемые комплектно с приточными установками фирмы «Веза» (или аналог) ПА1"/>
    <m/>
    <m/>
    <m/>
    <m/>
    <m/>
    <m/>
    <m/>
  </r>
  <r>
    <x v="0"/>
    <m/>
    <m/>
    <m/>
    <m/>
    <m/>
    <m/>
    <m/>
    <m/>
    <m/>
  </r>
  <r>
    <x v="2"/>
    <s v="7NY 0001"/>
    <s v="*Воздухозаборный клапан с электроприводом"/>
    <s v="Канал-Гермик-C-NF230-S-10"/>
    <m/>
    <m/>
    <s v="шт."/>
    <n v="1"/>
    <m/>
    <m/>
  </r>
  <r>
    <x v="3"/>
    <s v="ШСАУ"/>
    <s v="Шкаф системы автоматического управления"/>
    <m/>
    <m/>
    <m/>
    <s v="шт."/>
    <n v="1"/>
    <m/>
    <m/>
  </r>
  <r>
    <x v="0"/>
    <s v=" ПА1"/>
    <m/>
    <m/>
    <m/>
    <m/>
    <m/>
    <m/>
    <m/>
    <m/>
  </r>
  <r>
    <x v="0"/>
    <m/>
    <m/>
    <m/>
    <m/>
    <m/>
    <m/>
    <m/>
    <m/>
    <m/>
  </r>
  <r>
    <x v="0"/>
    <m/>
    <s v="1.6 Приборы, поставляемые комплектно с индивидуальным тепловым пунктом фирмы «Веза» (или аналог) "/>
    <m/>
    <m/>
    <m/>
    <m/>
    <m/>
    <m/>
    <m/>
  </r>
  <r>
    <x v="0"/>
    <m/>
    <m/>
    <m/>
    <m/>
    <m/>
    <m/>
    <m/>
    <m/>
    <m/>
  </r>
  <r>
    <x v="1"/>
    <s v="8TE 0001"/>
    <s v="Датчик температуры подачи теплоносителя"/>
    <m/>
    <m/>
    <m/>
    <s v="шт."/>
    <n v="1"/>
    <m/>
    <m/>
  </r>
  <r>
    <x v="1"/>
    <s v="8TE 0002"/>
    <s v="Датчик температуры обратки теплоносителя"/>
    <m/>
    <m/>
    <m/>
    <s v="шт."/>
    <n v="1"/>
    <m/>
    <m/>
  </r>
  <r>
    <x v="1"/>
    <s v="8TE 0003"/>
    <s v="Датчик температуры наружного воздуха"/>
    <s v="ДТС125Л-РТ1000.В2.60"/>
    <m/>
    <m/>
    <s v="шт."/>
    <n v="1"/>
    <m/>
    <m/>
  </r>
  <r>
    <x v="2"/>
    <s v="8TY 0004"/>
    <s v="*Водяной регулирующий клапан по теплоносителю с электроприводом"/>
    <m/>
    <m/>
    <m/>
    <s v="шт."/>
    <n v="1"/>
    <m/>
    <m/>
  </r>
  <r>
    <x v="1"/>
    <s v="8PDS 0005"/>
    <s v="Реле перепада давления обеспечения защиты насоса от сухого хода"/>
    <s v="РОСМА РД-2Р-1 МПа-G¼"/>
    <m/>
    <m/>
    <m/>
    <m/>
    <m/>
    <m/>
  </r>
  <r>
    <x v="3"/>
    <s v="ШСАУ"/>
    <s v="Шкаф системы автоматического управления"/>
    <m/>
    <m/>
    <m/>
    <s v="шт."/>
    <n v="1"/>
    <m/>
    <m/>
  </r>
  <r>
    <x v="0"/>
    <s v="ИТП"/>
    <m/>
    <m/>
    <m/>
    <m/>
    <m/>
    <m/>
    <m/>
    <m/>
  </r>
  <r>
    <x v="0"/>
    <m/>
    <m/>
    <m/>
    <m/>
    <m/>
    <m/>
    <m/>
    <m/>
    <m/>
  </r>
  <r>
    <x v="0"/>
    <m/>
    <s v="1.7 Приборы, поставляемые комплектно с узлом хоз. учета индивидуального теплового пункта фирмы «Веза» (или аналог) "/>
    <m/>
    <m/>
    <m/>
    <m/>
    <m/>
    <m/>
    <m/>
  </r>
  <r>
    <x v="0"/>
    <m/>
    <m/>
    <m/>
    <m/>
    <m/>
    <m/>
    <m/>
    <m/>
    <m/>
  </r>
  <r>
    <x v="1"/>
    <s v="9TE 0001"/>
    <s v="Преобразователь температуры"/>
    <m/>
    <m/>
    <m/>
    <s v="шт."/>
    <n v="2"/>
    <m/>
    <m/>
  </r>
  <r>
    <x v="0"/>
    <s v="9TE 0002"/>
    <m/>
    <m/>
    <m/>
    <m/>
    <m/>
    <m/>
    <m/>
    <m/>
  </r>
  <r>
    <x v="1"/>
    <s v="9PT 0003"/>
    <s v="Преобразователь давления"/>
    <m/>
    <m/>
    <m/>
    <s v="шт."/>
    <n v="2"/>
    <m/>
    <m/>
  </r>
  <r>
    <x v="0"/>
    <s v="9PT 0004"/>
    <m/>
    <m/>
    <m/>
    <m/>
    <m/>
    <m/>
    <m/>
    <m/>
  </r>
  <r>
    <x v="1"/>
    <s v="9FT 0005"/>
    <s v="Преобразователь расхода"/>
    <s v="ЭРСВ-440Ф В Ду40"/>
    <m/>
    <s v="ВЗЛЕТ"/>
    <s v="шт."/>
    <n v="2"/>
    <m/>
    <m/>
  </r>
  <r>
    <x v="0"/>
    <s v="9FT 0006"/>
    <m/>
    <m/>
    <m/>
    <m/>
    <m/>
    <m/>
    <m/>
    <m/>
  </r>
  <r>
    <x v="1"/>
    <m/>
    <s v="Тепловычислитель"/>
    <s v="ТСР-М (ТСР-042)"/>
    <m/>
    <s v="ВЗЛЕТ"/>
    <s v="шт."/>
    <n v="1"/>
    <m/>
    <m/>
  </r>
  <r>
    <x v="3"/>
    <s v="ШСХУ"/>
    <s v="Шкаф тепловычислителя с блоками питания"/>
    <m/>
    <m/>
    <m/>
    <s v="шт."/>
    <n v="1"/>
    <m/>
    <m/>
  </r>
  <r>
    <x v="0"/>
    <m/>
    <m/>
    <m/>
    <m/>
    <m/>
    <m/>
    <m/>
    <m/>
    <m/>
  </r>
  <r>
    <x v="0"/>
    <m/>
    <m/>
    <m/>
    <m/>
    <m/>
    <m/>
    <m/>
    <m/>
    <m/>
  </r>
  <r>
    <x v="0"/>
    <m/>
    <m/>
    <m/>
    <m/>
    <m/>
    <m/>
    <m/>
    <m/>
    <m/>
  </r>
  <r>
    <x v="0"/>
    <m/>
    <m/>
    <m/>
    <m/>
    <m/>
    <m/>
    <m/>
    <m/>
    <m/>
  </r>
  <r>
    <x v="0"/>
    <m/>
    <m/>
    <m/>
    <m/>
    <m/>
    <m/>
    <m/>
    <m/>
    <m/>
  </r>
  <r>
    <x v="0"/>
    <m/>
    <m/>
    <m/>
    <m/>
    <m/>
    <m/>
    <m/>
    <m/>
    <m/>
  </r>
  <r>
    <x v="0"/>
    <m/>
    <m/>
    <m/>
    <m/>
    <m/>
    <m/>
    <m/>
    <m/>
    <m/>
  </r>
  <r>
    <x v="0"/>
    <m/>
    <s v="2. КАБЕЛИ"/>
    <m/>
    <m/>
    <m/>
    <m/>
    <m/>
    <m/>
    <m/>
  </r>
  <r>
    <x v="0"/>
    <m/>
    <m/>
    <m/>
    <m/>
    <m/>
    <m/>
    <m/>
    <m/>
    <m/>
  </r>
  <r>
    <x v="0"/>
    <m/>
    <s v="Кабель контрольный с медными жилами, с изоляцией из ПВХ-пластиката, с оболочкой из ПВХ-пластиката пониженной горючести, с общим алюминиевым или медным экраном под оболочкой."/>
    <s v="КВВГЭнг(А) 2х1,0"/>
    <m/>
    <m/>
    <s v="м"/>
    <n v="1400"/>
    <m/>
    <s v="Заделки общее "/>
  </r>
  <r>
    <x v="0"/>
    <m/>
    <m/>
    <m/>
    <m/>
    <m/>
    <m/>
    <m/>
    <m/>
    <s v="кол-во:154"/>
  </r>
  <r>
    <x v="0"/>
    <m/>
    <s v="Прокладка в лотке, h менее 5м"/>
    <m/>
    <m/>
    <m/>
    <s v="м"/>
    <n v="913"/>
    <m/>
    <m/>
  </r>
  <r>
    <x v="0"/>
    <m/>
    <s v="Прокладка в лотке, h более 5м"/>
    <m/>
    <m/>
    <m/>
    <m/>
    <m/>
    <m/>
    <m/>
  </r>
  <r>
    <x v="0"/>
    <m/>
    <s v="Прокладка в трубах, h менее 5м"/>
    <m/>
    <m/>
    <m/>
    <m/>
    <m/>
    <m/>
    <m/>
  </r>
  <r>
    <x v="0"/>
    <m/>
    <s v="Прокладка в трубах, h более 5м"/>
    <m/>
    <m/>
    <m/>
    <m/>
    <m/>
    <m/>
    <m/>
  </r>
  <r>
    <x v="0"/>
    <m/>
    <s v="Прокладка металлорукаве"/>
    <m/>
    <m/>
    <m/>
    <s v="м"/>
    <n v="215"/>
    <m/>
    <m/>
  </r>
  <r>
    <x v="0"/>
    <m/>
    <m/>
    <m/>
    <m/>
    <m/>
    <m/>
    <m/>
    <m/>
    <m/>
  </r>
  <r>
    <x v="0"/>
    <m/>
    <s v="Кабель контрольный с медными жилами, с изоляцией из ПВХ-пластиката, с оболочкой из ПВХ-пластиката пониженной горючести, с общим алюминиевым или медным экраном под оболочкой."/>
    <s v="КВВГЭнг(А) 3х1,0"/>
    <m/>
    <m/>
    <s v="м"/>
    <n v="700"/>
    <m/>
    <s v="Заделки общее "/>
  </r>
  <r>
    <x v="0"/>
    <m/>
    <m/>
    <m/>
    <m/>
    <m/>
    <m/>
    <m/>
    <m/>
    <s v="кол-во:94"/>
  </r>
  <r>
    <x v="0"/>
    <m/>
    <s v="Прокладка в лотке, h менее 5м"/>
    <m/>
    <m/>
    <m/>
    <s v="м"/>
    <n v="423"/>
    <m/>
    <m/>
  </r>
  <r>
    <x v="0"/>
    <m/>
    <s v="Прокладка в лотке, h более 5м"/>
    <m/>
    <m/>
    <m/>
    <m/>
    <m/>
    <m/>
    <m/>
  </r>
  <r>
    <x v="0"/>
    <m/>
    <s v="Прокладка в трубах, h менее 5м"/>
    <m/>
    <m/>
    <m/>
    <m/>
    <m/>
    <m/>
    <m/>
  </r>
  <r>
    <x v="0"/>
    <m/>
    <s v="Прокладка в трубах, h более 5м"/>
    <m/>
    <m/>
    <m/>
    <m/>
    <m/>
    <m/>
    <m/>
  </r>
  <r>
    <x v="0"/>
    <m/>
    <s v="Прокладка металлорукаве"/>
    <m/>
    <m/>
    <m/>
    <s v="м"/>
    <n v="138"/>
    <m/>
    <m/>
  </r>
  <r>
    <x v="0"/>
    <m/>
    <m/>
    <m/>
    <m/>
    <m/>
    <m/>
    <m/>
    <m/>
    <m/>
  </r>
  <r>
    <x v="0"/>
    <m/>
    <s v="Кабель контрольный с медными жилами, с изоляцией из ПВХ-пластиката, с оболочкой из ПВХ-пластиката пониженной горючести, с общим алюминиевым или медным экраном под оболочкой."/>
    <s v="КВВГЭнг(А) 4х1,0"/>
    <m/>
    <m/>
    <s v="м"/>
    <n v="50"/>
    <m/>
    <s v="Заделки общее "/>
  </r>
  <r>
    <x v="0"/>
    <m/>
    <m/>
    <m/>
    <m/>
    <m/>
    <m/>
    <m/>
    <m/>
    <s v="кол-во:6"/>
  </r>
  <r>
    <x v="0"/>
    <m/>
    <s v="Прокладка в лотке, h менее 5м"/>
    <m/>
    <m/>
    <m/>
    <s v="м"/>
    <n v="39"/>
    <m/>
    <m/>
  </r>
  <r>
    <x v="0"/>
    <m/>
    <s v="Прокладка в лотке, h более 5м"/>
    <m/>
    <m/>
    <m/>
    <m/>
    <m/>
    <m/>
    <m/>
  </r>
  <r>
    <x v="0"/>
    <m/>
    <s v="Прокладка в трубах, h менее 5м"/>
    <m/>
    <m/>
    <m/>
    <m/>
    <m/>
    <m/>
    <m/>
  </r>
  <r>
    <x v="0"/>
    <m/>
    <s v="Прокладка в трубах, h более 5м"/>
    <m/>
    <m/>
    <m/>
    <m/>
    <m/>
    <m/>
    <m/>
  </r>
  <r>
    <x v="0"/>
    <m/>
    <s v="Прокладка металлорукаве"/>
    <m/>
    <m/>
    <m/>
    <s v="м"/>
    <n v="21"/>
    <m/>
    <m/>
  </r>
  <r>
    <x v="0"/>
    <m/>
    <m/>
    <m/>
    <m/>
    <m/>
    <m/>
    <m/>
    <m/>
    <m/>
  </r>
  <r>
    <x v="0"/>
    <m/>
    <s v="Кабель контрольный с медными жилами, с изоляцией из ПВХ-пластиката, с оболочкой из ПВХ-пластиката пониженной горючести, с общим алюминиевым или медным экраном под оболочкой."/>
    <s v="КВВГЭнг(А) 5х1,0"/>
    <m/>
    <m/>
    <s v="м"/>
    <n v="400"/>
    <m/>
    <s v="Заделки общее "/>
  </r>
  <r>
    <x v="0"/>
    <m/>
    <m/>
    <m/>
    <m/>
    <m/>
    <m/>
    <m/>
    <m/>
    <s v="кол-во:38"/>
  </r>
  <r>
    <x v="0"/>
    <m/>
    <s v="Прокладка в лотке, h менее 5м"/>
    <m/>
    <m/>
    <m/>
    <s v="м"/>
    <n v="276"/>
    <m/>
    <m/>
  </r>
  <r>
    <x v="0"/>
    <m/>
    <s v="Прокладка в лотке, h более 5м"/>
    <m/>
    <m/>
    <m/>
    <m/>
    <m/>
    <m/>
    <m/>
  </r>
  <r>
    <x v="0"/>
    <m/>
    <s v="Прокладка в трубах, h менее 5м"/>
    <m/>
    <m/>
    <m/>
    <m/>
    <m/>
    <m/>
    <m/>
  </r>
  <r>
    <x v="0"/>
    <m/>
    <s v="Прокладка в трубах, h более 5м"/>
    <m/>
    <m/>
    <m/>
    <m/>
    <m/>
    <m/>
    <m/>
  </r>
  <r>
    <x v="0"/>
    <m/>
    <s v="Прокладка металлорукаве"/>
    <m/>
    <m/>
    <m/>
    <s v="м"/>
    <n v="56"/>
    <m/>
    <m/>
  </r>
  <r>
    <x v="0"/>
    <m/>
    <m/>
    <m/>
    <m/>
    <m/>
    <m/>
    <m/>
    <m/>
    <m/>
  </r>
  <r>
    <x v="0"/>
    <m/>
    <s v="Кабель контрольный с медными жилами, с изоляцией из ПВХ-пластиката, с оболочкой из ПВХ-пластиката пониженной горючести, с общим алюминиевым или медным экраном под оболочкой."/>
    <s v="КВВГЭнг(А) 3х1,5"/>
    <m/>
    <m/>
    <s v="м"/>
    <n v="980"/>
    <m/>
    <s v="Заделки общее "/>
  </r>
  <r>
    <x v="0"/>
    <m/>
    <m/>
    <m/>
    <m/>
    <m/>
    <m/>
    <m/>
    <m/>
    <s v="кол-во:4"/>
  </r>
  <r>
    <x v="0"/>
    <m/>
    <s v="Прокладка в лотке, h менее 5м"/>
    <m/>
    <m/>
    <m/>
    <s v="м"/>
    <n v="276"/>
    <m/>
    <m/>
  </r>
  <r>
    <x v="0"/>
    <m/>
    <s v="Прокладка в лотке, h более 5м"/>
    <m/>
    <m/>
    <m/>
    <m/>
    <m/>
    <m/>
    <m/>
  </r>
  <r>
    <x v="0"/>
    <m/>
    <s v="Прокладка в трубах, h менее 5м"/>
    <m/>
    <m/>
    <m/>
    <m/>
    <m/>
    <m/>
    <m/>
  </r>
  <r>
    <x v="0"/>
    <m/>
    <s v="Прокладка в трубах, h более 5м"/>
    <m/>
    <m/>
    <m/>
    <s v="м"/>
    <n v="14"/>
    <m/>
    <m/>
  </r>
  <r>
    <x v="0"/>
    <m/>
    <s v="Прокладка металлорукаве"/>
    <m/>
    <m/>
    <m/>
    <s v="м"/>
    <n v="8"/>
    <m/>
    <m/>
  </r>
  <r>
    <x v="0"/>
    <m/>
    <m/>
    <m/>
    <m/>
    <m/>
    <m/>
    <m/>
    <m/>
    <m/>
  </r>
  <r>
    <x v="4"/>
    <m/>
    <s v="Провод с медной жилой с поливинилхлоридной изоляцией повышенной гибкости желто-зеленого цвета"/>
    <s v="ПуГВнг(А)-LS 1x4"/>
    <m/>
    <m/>
    <s v="м"/>
    <n v="300"/>
    <m/>
    <s v="Заделки общее "/>
  </r>
  <r>
    <x v="0"/>
    <m/>
    <m/>
    <s v="ГОСТ 53768-2010"/>
    <m/>
    <m/>
    <m/>
    <m/>
    <m/>
    <s v="кол-во:110"/>
  </r>
  <r>
    <x v="0"/>
    <m/>
    <s v="Прокладка в лотке, h менее 5м"/>
    <m/>
    <m/>
    <m/>
    <m/>
    <m/>
    <m/>
    <m/>
  </r>
  <r>
    <x v="0"/>
    <m/>
    <s v="Прокладка в лотке, h более 5м"/>
    <m/>
    <m/>
    <m/>
    <m/>
    <m/>
    <m/>
    <m/>
  </r>
  <r>
    <x v="0"/>
    <m/>
    <s v="Прокладка в трубах, h менее 5м"/>
    <m/>
    <m/>
    <m/>
    <m/>
    <m/>
    <m/>
    <m/>
  </r>
  <r>
    <x v="0"/>
    <m/>
    <s v="Прокладка в трубах, h более 5м"/>
    <m/>
    <m/>
    <m/>
    <m/>
    <m/>
    <m/>
    <m/>
  </r>
  <r>
    <x v="0"/>
    <m/>
    <s v="Прокладка металлорукаве"/>
    <m/>
    <m/>
    <m/>
    <s v="м"/>
    <n v="300"/>
    <m/>
    <m/>
  </r>
  <r>
    <x v="0"/>
    <m/>
    <m/>
    <m/>
    <m/>
    <m/>
    <m/>
    <m/>
    <m/>
    <m/>
  </r>
  <r>
    <x v="0"/>
    <m/>
    <s v="3. СОЕДИНИТЕЛЬНЫЕ КОРОБКИ"/>
    <m/>
    <m/>
    <m/>
    <m/>
    <m/>
    <m/>
    <m/>
  </r>
  <r>
    <x v="0"/>
    <m/>
    <m/>
    <m/>
    <m/>
    <m/>
    <m/>
    <m/>
    <m/>
    <m/>
  </r>
  <r>
    <x v="3"/>
    <m/>
    <s v="Коробка клеммная из полиэстера, IP65 в комплекте с кабельными вводами "/>
    <s v="Опросный лист"/>
    <m/>
    <m/>
    <s v="шт."/>
    <n v="38"/>
    <m/>
    <m/>
  </r>
  <r>
    <x v="0"/>
    <m/>
    <m/>
    <s v="21034-3-151.6-АОВ.ОЛ.СК, "/>
    <m/>
    <m/>
    <m/>
    <m/>
    <m/>
    <m/>
  </r>
  <r>
    <x v="0"/>
    <m/>
    <m/>
    <s v="ОЛ №1-3"/>
    <m/>
    <m/>
    <m/>
    <m/>
    <m/>
    <m/>
  </r>
  <r>
    <x v="0"/>
    <m/>
    <m/>
    <m/>
    <m/>
    <m/>
    <m/>
    <m/>
    <m/>
    <m/>
  </r>
  <r>
    <x v="0"/>
    <m/>
    <s v="4. МАТЕРИАЛЫ"/>
    <m/>
    <m/>
    <m/>
    <m/>
    <m/>
    <m/>
    <m/>
  </r>
  <r>
    <x v="0"/>
    <m/>
    <m/>
    <m/>
    <m/>
    <m/>
    <m/>
    <m/>
    <m/>
    <m/>
  </r>
  <r>
    <x v="5"/>
    <m/>
    <s v="Металлорукав из стальной ленты"/>
    <s v="РЗ-ЦХ-15"/>
    <m/>
    <m/>
    <s v="м"/>
    <n v="452"/>
    <m/>
    <m/>
  </r>
  <r>
    <x v="0"/>
    <m/>
    <m/>
    <s v="ТУ 22-5570-83"/>
    <m/>
    <m/>
    <m/>
    <m/>
    <m/>
    <m/>
  </r>
  <r>
    <x v="0"/>
    <m/>
    <m/>
    <m/>
    <m/>
    <m/>
    <m/>
    <m/>
    <m/>
    <m/>
  </r>
  <r>
    <x v="6"/>
    <m/>
    <s v="Трубы стальные жесткие"/>
    <s v="6008-20L3"/>
    <m/>
    <s v="DKC"/>
    <s v="шт."/>
    <n v="16"/>
    <m/>
    <m/>
  </r>
  <r>
    <x v="0"/>
    <m/>
    <m/>
    <m/>
    <m/>
    <m/>
    <m/>
    <m/>
    <m/>
    <m/>
  </r>
  <r>
    <x v="6"/>
    <m/>
    <s v="Труба стальная 50х4 мм. (ДУ=50, толщина стенки 4 мм.) ст.20 , L 2000 мм"/>
    <s v="ГОСТ 3262-75"/>
    <m/>
    <m/>
    <s v="шт."/>
    <n v="1"/>
    <m/>
    <m/>
  </r>
  <r>
    <x v="0"/>
    <m/>
    <m/>
    <m/>
    <m/>
    <m/>
    <m/>
    <m/>
    <m/>
    <m/>
  </r>
  <r>
    <x v="0"/>
    <m/>
    <s v="5. МОНТАЖНЫЕ УЗЛЫ И ИЗДЕЛИЯ"/>
    <m/>
    <m/>
    <m/>
    <m/>
    <m/>
    <m/>
    <m/>
  </r>
  <r>
    <x v="0"/>
    <m/>
    <m/>
    <m/>
    <m/>
    <m/>
    <m/>
    <m/>
    <m/>
    <m/>
  </r>
  <r>
    <x v="7"/>
    <m/>
    <s v="Лоток перфорированный 80х100х3000, 1,0 мм, стальной горячеоцинкованный"/>
    <s v="3530210HDZ"/>
    <m/>
    <s v="DKC"/>
    <s v="шт."/>
    <n v="53"/>
    <n v="2.33"/>
    <m/>
  </r>
  <r>
    <x v="8"/>
    <m/>
    <s v="Крышка на лоток с заземлением осн.100 L=3000, 1,0мм, сталь горячеоцинкованная"/>
    <s v="3552210HDZ"/>
    <m/>
    <s v="DKC"/>
    <s v="шт."/>
    <n v="53"/>
    <n v="1.1499999999999999"/>
    <m/>
  </r>
  <r>
    <x v="0"/>
    <m/>
    <s v="Перегородка SEP, L=3000мм, H=80мм, горячеоцинкованная"/>
    <s v="36500HDZ"/>
    <m/>
    <s v="DKC"/>
    <s v="шт."/>
    <n v="53"/>
    <n v="0.8"/>
    <m/>
  </r>
  <r>
    <x v="0"/>
    <m/>
    <s v="Угол верт. внеш. 90 гр. с разворотом, горячеоцинкованная сталь погружением после изготовления"/>
    <s v="37022HDZ"/>
    <m/>
    <s v="DKC"/>
    <s v="Штука"/>
    <n v="3"/>
    <n v="0.88"/>
    <m/>
  </r>
  <r>
    <x v="0"/>
    <m/>
    <s v="Угол верт. внеш. 90 гр. с разворотом, горячеоцинкованная сталь погружением после изготовления"/>
    <s v="37002HDZ"/>
    <m/>
    <s v="DKC"/>
    <s v="Штука"/>
    <n v="1"/>
    <n v="0.26"/>
    <m/>
  </r>
  <r>
    <x v="0"/>
    <m/>
    <s v="Крышка угла верт. внеш. 90°, горячеоцинкованная сталь погружением после изготовления"/>
    <s v="38282HDZ"/>
    <m/>
    <s v="DKC"/>
    <s v="Штука"/>
    <n v="4"/>
    <n v="0.26"/>
    <m/>
  </r>
  <r>
    <x v="9"/>
    <m/>
    <s v="Угол CPO 90 горизонтальный 90° 100х80, 1,0мм, в комплекте с крепежными элементами и соед. пластинами, сталь горячеоцинкованная"/>
    <s v="36022KHDZ"/>
    <m/>
    <s v="DKC"/>
    <s v="шт."/>
    <n v="19"/>
    <n v="0.88"/>
    <m/>
  </r>
  <r>
    <x v="0"/>
    <m/>
    <s v="Крышка CPO 90 на угол горизонтальный 90° осн.100, 1,0мм, сталь горячеоцинкованная"/>
    <s v="38001HDZ"/>
    <m/>
    <s v="DKC"/>
    <s v="шт."/>
    <n v="19"/>
    <n v="0.26"/>
    <m/>
  </r>
  <r>
    <x v="9"/>
    <m/>
    <s v="Ответвитель DPT Т-образный горизонт. 100х80 в комплекте с крепежными элементами и соед. пластинами, сталь горячеоцинкованная"/>
    <s v="36142KHDZ"/>
    <m/>
    <s v="DKC"/>
    <s v="шт."/>
    <n v="13"/>
    <n v="1.34"/>
    <m/>
  </r>
  <r>
    <x v="0"/>
    <m/>
    <s v="Крышка DPT на ответвитель Т-образный горизонтальный осн.100, горячеоцинкованная"/>
    <s v="38042HDZ"/>
    <m/>
    <s v="DKC"/>
    <s v="шт."/>
    <n v="13"/>
    <n v="0.55000000000000004"/>
    <m/>
  </r>
  <r>
    <x v="9"/>
    <m/>
    <s v="Угол CS 90 вертикальный внутр. 90° 100х80 в комплекте с крепежными элементами и соединительными пластинами"/>
    <s v="36682KHDZ"/>
    <m/>
    <s v="DKC"/>
    <s v="шт."/>
    <n v="3"/>
    <n v="0.9"/>
    <m/>
  </r>
  <r>
    <x v="0"/>
    <m/>
    <s v="Крышка CS 90 на угол вертикальный внутр. 90° осн.100, горячеоцинкованная"/>
    <s v="38202HDZ"/>
    <m/>
    <s v="DKC"/>
    <s v="шт."/>
    <n v="3"/>
    <n v="0.2"/>
    <m/>
  </r>
  <r>
    <x v="9"/>
    <m/>
    <s v="Угол CD 90 вертикальный внеш. 90° 100/80 в комплекте с крепежными элементами и соединительными пластинами"/>
    <s v="36802KHDZ"/>
    <m/>
    <s v="DKC"/>
    <s v="шт."/>
    <n v="19"/>
    <n v="0.87"/>
    <m/>
  </r>
  <r>
    <x v="0"/>
    <m/>
    <s v="Крышка CD 90 на угол вертикальный внеш. 90° осн.100, горячеоцинкованная"/>
    <s v="38242HDZ"/>
    <m/>
    <s v="DKC"/>
    <s v="шт."/>
    <n v="19"/>
    <n v="0.37"/>
    <m/>
  </r>
  <r>
    <x v="0"/>
    <m/>
    <s v="Пластина соединительная, горячеоцинкованная сталь погружением после изготовления"/>
    <s v="37303HDZ"/>
    <m/>
    <s v="DKC"/>
    <s v="шт."/>
    <n v="12"/>
    <m/>
    <m/>
  </r>
  <r>
    <x v="0"/>
    <m/>
    <s v="Винт с квадратным подголовником M6x10, гальванически оцинкованная сталь"/>
    <s v="CM010610"/>
    <m/>
    <s v="DKC"/>
    <s v="шт."/>
    <n v="662"/>
    <s v="0.0045"/>
    <m/>
  </r>
  <r>
    <x v="0"/>
    <m/>
    <s v="Гайка с насечкой, препятствующей откручиванию,  гальванически оцинкованная сталь"/>
    <s v="CM100600"/>
    <m/>
    <s v="DKC"/>
    <s v="шт."/>
    <n v="662"/>
    <s v="0.004"/>
    <m/>
  </r>
  <r>
    <x v="0"/>
    <m/>
    <s v="Винт для обеспечения электрического контакта крышек, гальванически оцинкованная сталь"/>
    <s v="CM030508"/>
    <m/>
    <s v="DKC"/>
    <s v="шт."/>
    <n v="63"/>
    <s v="0.0044"/>
    <m/>
  </r>
  <r>
    <x v="0"/>
    <m/>
    <s v="Шпилька М8х2000, цинк-ламель"/>
    <s v="CM200802ZL"/>
    <m/>
    <s v="DKC"/>
    <s v="шт."/>
    <n v="200"/>
    <n v="0.3"/>
    <m/>
  </r>
  <r>
    <x v="0"/>
    <m/>
    <s v="Стандартный анкер М8"/>
    <s v="CM420850"/>
    <m/>
    <s v="DKC"/>
    <s v="шт."/>
    <n v="200"/>
    <m/>
    <m/>
  </r>
  <r>
    <x v="0"/>
    <m/>
    <s v="Гайка М8"/>
    <s v="CM110800"/>
    <m/>
    <s v="DKC"/>
    <s v="шт."/>
    <n v="1000"/>
    <m/>
    <m/>
  </r>
  <r>
    <x v="0"/>
    <m/>
    <s v="Шайба М8 кузовная DIN9021"/>
    <s v="CM120800HDZ"/>
    <m/>
    <s v="DKC"/>
    <s v="шт."/>
    <n v="1000"/>
    <m/>
    <m/>
  </r>
  <r>
    <x v="0"/>
    <m/>
    <s v="С-образный профиль 41х41, L400, толщ.2,0 мм, горячеоцинкованный"/>
    <s v="BPV4104HDZ"/>
    <m/>
    <s v="DKC"/>
    <s v="шт."/>
    <n v="70"/>
    <n v="0.8"/>
    <m/>
  </r>
  <r>
    <x v="0"/>
    <m/>
    <s v="Соединительная гайка М8х25"/>
    <s v="CM210825"/>
    <m/>
    <s v="DKC"/>
    <s v="шт."/>
    <n v="80"/>
    <m/>
    <m/>
  </r>
  <r>
    <x v="0"/>
    <m/>
    <s v="Гайка с насечкой, препятствующей откручиванию М6, горячеоцинкованная"/>
    <s v="CM100600HDZ"/>
    <m/>
    <s v="DKC"/>
    <s v="шт."/>
    <n v="400"/>
    <m/>
    <m/>
  </r>
  <r>
    <x v="0"/>
    <m/>
    <s v="Винт с крестообразным шлицем М6х10, горячеоцинкованный"/>
    <s v="CM010610HDZ"/>
    <m/>
    <s v="DKC"/>
    <s v="шт."/>
    <n v="200"/>
    <m/>
    <m/>
  </r>
  <r>
    <x v="0"/>
    <m/>
    <s v="Шайба кузовная M6, горячеоцинкованная"/>
    <s v="CM120600HDZ"/>
    <m/>
    <s v="DKC"/>
    <s v="шт."/>
    <n v="400"/>
    <m/>
    <m/>
  </r>
  <r>
    <x v="0"/>
    <m/>
    <s v="Болт с шестигранной головкой М8х16, горячеоцинкованный"/>
    <s v="CM020816HDZ"/>
    <m/>
    <s v="DKC"/>
    <s v="шт."/>
    <n v="400"/>
    <m/>
    <m/>
  </r>
  <r>
    <x v="0"/>
    <m/>
    <s v="Z-образный профиль 50х50х50, L1000, 2,5мм, горячеоцинкованный"/>
    <s v="BPM3510HDZ"/>
    <m/>
    <s v="DKC"/>
    <s v="шт."/>
    <n v="15"/>
    <n v="2.92"/>
    <m/>
  </r>
  <r>
    <x v="0"/>
    <m/>
    <s v="Стандартный анкер с болтом М8"/>
    <s v="CM430850"/>
    <m/>
    <s v="DKC"/>
    <s v="шт."/>
    <n v="120"/>
    <m/>
    <m/>
  </r>
  <r>
    <x v="0"/>
    <m/>
    <s v="Держатель оцинкованный односторонний"/>
    <n v="53342"/>
    <m/>
    <s v="DKC"/>
    <s v="шт."/>
    <n v="30"/>
    <m/>
    <m/>
  </r>
  <r>
    <x v="0"/>
    <m/>
    <s v="Дюбель-гвоздь 6х60"/>
    <s v="00-00000728"/>
    <m/>
    <m/>
    <s v="шт."/>
    <n v="30"/>
    <m/>
    <m/>
  </r>
  <r>
    <x v="0"/>
    <m/>
    <s v="Хомут стальной с приварной гайкой М8"/>
    <s v="6040-P12"/>
    <m/>
    <s v="DKC"/>
    <s v="шт."/>
    <n v="25"/>
    <m/>
    <m/>
  </r>
  <r>
    <x v="0"/>
    <m/>
    <s v="Хомут заземления для труб"/>
    <s v="6042-20"/>
    <m/>
    <s v="DKC"/>
    <s v="шт."/>
    <n v="6"/>
    <m/>
    <m/>
  </r>
  <r>
    <x v="0"/>
    <m/>
    <s v="Кольцо заземления М16х1,5 промрукав"/>
    <m/>
    <m/>
    <m/>
    <s v="шт."/>
    <n v="74"/>
    <m/>
    <m/>
  </r>
  <r>
    <x v="0"/>
    <m/>
    <s v="Муфта соединительная &quot;труба-труба&quot;"/>
    <s v="6110-20XX"/>
    <m/>
    <s v="DKC"/>
    <s v="шт."/>
    <n v="6"/>
    <m/>
    <m/>
  </r>
  <r>
    <x v="0"/>
    <m/>
    <s v="Муфта &quot;труба-коробка&quot; IP66/IP67"/>
    <s v="6111-20XX"/>
    <m/>
    <s v="DKC"/>
    <s v="шт."/>
    <n v="6"/>
    <m/>
    <m/>
  </r>
  <r>
    <x v="0"/>
    <m/>
    <s v="Поворот на 90° &quot;труба-труба&quot;, IP67"/>
    <s v="6013-20L"/>
    <m/>
    <s v="DKC"/>
    <s v="шт."/>
    <n v="10"/>
    <m/>
    <m/>
  </r>
  <r>
    <x v="0"/>
    <m/>
    <s v="Концевая втулка, наружная"/>
    <s v="6097L20B"/>
    <m/>
    <s v="DKC"/>
    <s v="шт."/>
    <n v="10"/>
    <m/>
    <m/>
  </r>
  <r>
    <x v="0"/>
    <m/>
    <s v="Вертикальный подвес одиночный 41х21, L600 мм"/>
    <s v="BSP2106"/>
    <m/>
    <s v="DKC"/>
    <s v="шт."/>
    <n v="5"/>
    <m/>
    <m/>
  </r>
  <r>
    <x v="0"/>
    <m/>
    <s v="Консоль одиночная, 41х21мм, осн. 300"/>
    <s v="BBP2130"/>
    <m/>
    <s v="DKC"/>
    <s v="шт."/>
    <n v="6"/>
    <m/>
    <m/>
  </r>
  <r>
    <x v="0"/>
    <m/>
    <s v="П-образный профиль PSL, L300, толщ.1,5 мм"/>
    <s v="BPL2903"/>
    <m/>
    <s v="DKC"/>
    <s v="шт."/>
    <n v="10"/>
    <m/>
    <m/>
  </r>
  <r>
    <x v="0"/>
    <m/>
    <s v="Скоба BMM-10 для вертикального монтажа на стене, осн.100"/>
    <s v="BMM1010"/>
    <m/>
    <s v="DKC"/>
    <s v="шт."/>
    <n v="12"/>
    <m/>
    <m/>
  </r>
  <r>
    <x v="0"/>
    <m/>
    <s v="Заглушка TC 100х80, цельная"/>
    <n v="37262"/>
    <m/>
    <s v="DKC"/>
    <s v="шт."/>
    <n v="20"/>
    <m/>
    <m/>
  </r>
  <r>
    <x v="0"/>
    <m/>
    <s v="Наконечник-гильза 10 мм с изолир.фланцем 1,00 кв.мм красный (НШВИ)"/>
    <s v="2ART504HLR"/>
    <m/>
    <s v="DKC"/>
    <s v="шт."/>
    <n v="1000"/>
    <m/>
    <m/>
  </r>
  <r>
    <x v="0"/>
    <m/>
    <s v="Наконечник-гильза 10 мм с изолир.фланцем 1,00 кв.мм красный (НШВИ)"/>
    <s v="2ART505HLR"/>
    <m/>
    <s v="DKC"/>
    <s v="шт."/>
    <n v="50"/>
    <m/>
    <m/>
  </r>
  <r>
    <x v="0"/>
    <m/>
    <s v="Наконечник вилочный с изолир.фланцем 2,5-6 кв.мм 10,5 мм (НВИ)"/>
    <s v="2C110P"/>
    <m/>
    <s v="DKC"/>
    <s v="шт."/>
    <n v="100"/>
    <m/>
    <m/>
  </r>
  <r>
    <x v="0"/>
    <m/>
    <m/>
    <m/>
    <m/>
    <m/>
    <m/>
    <m/>
    <m/>
    <m/>
  </r>
  <r>
    <x v="0"/>
    <m/>
    <s v="Хомут P6.6 маркировочный, белый, 2,5х100, табличка 8х25,4"/>
    <s v="252100-M"/>
    <m/>
    <s v="DKC"/>
    <s v="шт."/>
    <n v="300"/>
    <m/>
    <m/>
  </r>
  <r>
    <x v="0"/>
    <m/>
    <s v="Хомут P6.6 самозатухающий, белый 3,6x200"/>
    <s v="25214CV0"/>
    <m/>
    <s v="DKC"/>
    <m/>
    <m/>
    <m/>
    <m/>
  </r>
  <r>
    <x v="0"/>
    <m/>
    <s v="Маркировка для провода, гибкая, для трубочек. 4х15мм. Белая"/>
    <s v="NUTFL15"/>
    <m/>
    <s v="DKC"/>
    <s v="уп-ка"/>
    <n v="1"/>
    <m/>
    <m/>
  </r>
  <r>
    <x v="0"/>
    <m/>
    <s v="Трубочка прозрачная для жесткой маркировки, 1,5-2,5 мм, длина 15 мм."/>
    <s v="TUB1501"/>
    <m/>
    <s v="DKC"/>
    <s v="уп-ка"/>
    <n v="1"/>
    <m/>
    <m/>
  </r>
  <r>
    <x v="0"/>
    <m/>
    <s v="Перманентная шариковая ручка 0,7мм черный"/>
    <s v="UP1F"/>
    <m/>
    <s v="DKC"/>
    <s v="шт."/>
    <n v="3"/>
    <m/>
    <m/>
  </r>
  <r>
    <x v="0"/>
    <m/>
    <s v="Герметик огнезащитный, ведро 10 кг"/>
    <s v="DS1201"/>
    <m/>
    <s v="DKC"/>
    <s v="шт."/>
    <n v="1"/>
    <m/>
    <m/>
  </r>
  <r>
    <x v="0"/>
    <m/>
    <s v="Двухкомпонентная огнестойкая пена"/>
    <s v="DN1201"/>
    <m/>
    <s v="DKC"/>
    <s v="шт."/>
    <n v="1"/>
    <m/>
    <m/>
  </r>
  <r>
    <x v="0"/>
    <m/>
    <s v="Пистолет для двухкомпонентной пены"/>
    <s v="DN1202"/>
    <m/>
    <s v="DKC"/>
    <s v="шт."/>
    <n v="1"/>
    <m/>
    <m/>
  </r>
  <r>
    <x v="0"/>
    <m/>
    <s v="Муфта соединительная СТМ(В) 25 труба-металлорукав винтовая"/>
    <m/>
    <m/>
    <m/>
    <s v="шт."/>
    <n v="10"/>
    <m/>
    <m/>
  </r>
  <r>
    <x v="0"/>
    <m/>
    <s v="Муфта вводная для металлорукава РКн-15"/>
    <m/>
    <m/>
    <m/>
    <s v="шт."/>
    <n v="74"/>
    <m/>
    <m/>
  </r>
  <r>
    <x v="0"/>
    <m/>
    <s v="Кровельная опорa TSS 335x180 B41/В42"/>
    <m/>
    <m/>
    <m/>
    <s v="шт."/>
    <n v="12"/>
    <m/>
    <m/>
  </r>
</pivotCacheRecords>
</file>

<file path=xl/pivotCache/pivotCacheRecords6.xml><?xml version="1.0" encoding="utf-8"?>
<pivotCacheRecords xmlns="http://schemas.openxmlformats.org/spreadsheetml/2006/main" xmlns:r="http://schemas.openxmlformats.org/officeDocument/2006/relationships" count="41">
  <r>
    <x v="0"/>
    <s v="21034-3-151.6-АПТ-0005_0"/>
    <n v="0"/>
    <s v="21034-3-151.6-АПТ-0005"/>
    <s v="План расположения оборудования и кабельных трасс на отм.0,000"/>
    <n v="0"/>
    <m/>
    <n v="1"/>
    <s v="План расположения оборудования и кабельных трасс на отм.0,000"/>
    <s v="BTF"/>
    <s v="Извещатель пожарный пламени многодиапазонный (ик/уф) взрывозащищенный адресный &quot;C2000-Спектрон-607-Exm&quot;, IP68, 1Ex mb IIC T6 Gb X, t° -40 до +50"/>
    <n v="14"/>
    <s v="шт"/>
    <m/>
    <m/>
  </r>
  <r>
    <x v="1"/>
    <s v="21034-3-151.6-АПТ-0005_0"/>
    <n v="0"/>
    <s v="21034-3-151.6-АПТ-0005"/>
    <s v="План расположения оборудования и кабельных трасс на отм.0,000"/>
    <n v="0"/>
    <m/>
    <n v="1"/>
    <s v="План расположения оборудования и кабельных трасс на отм.0,000"/>
    <s v="BTMI"/>
    <s v="Взрывозащищенное устройство дистанционного пуска &quot;Спектрон-535^-А-УДП-01&quot;, IP66, 1ExdbIICT6Gb, t° -70 до +80"/>
    <n v="9"/>
    <s v="шт"/>
    <m/>
    <m/>
  </r>
  <r>
    <x v="0"/>
    <s v="21034-3-151.6-АПТ-0005_0"/>
    <n v="0"/>
    <s v="21034-3-151.6-АПТ-0005"/>
    <s v="План расположения оборудования и кабельных трасс на отм.0,000"/>
    <n v="0"/>
    <m/>
    <n v="1"/>
    <s v="План расположения оборудования и кабельных трасс на отм.0,000"/>
    <s v="BTH"/>
    <s v="Извещатель пожарный дымовой оптико-электронный адресно-аналоговый (с изолятором) &quot;ДИП-34А-04&quot;, IP41, Т° -30 до +55"/>
    <n v="9"/>
    <s v="шт"/>
    <m/>
    <m/>
  </r>
  <r>
    <x v="0"/>
    <s v="21034-3-151.6-АПТ-0005_0"/>
    <n v="0"/>
    <s v="21034-3-151.6-АПТ-0005"/>
    <s v="План расположения оборудования и кабельных трасс на отм.0,000"/>
    <n v="0"/>
    <m/>
    <n v="1"/>
    <s v="План расположения оборудования и кабельных трасс на отм.0,000"/>
    <s v="BTM"/>
    <s v="Извещатель пожарный ручной адресный &quot;ИПР 513-3АМ ИСП.01&quot;(с изолятором), IP40, T° -30 до +55"/>
    <n v="4"/>
    <s v="шт"/>
    <m/>
    <m/>
  </r>
  <r>
    <x v="0"/>
    <s v="21034-3-151.6-АПТ-0005_0"/>
    <n v="0"/>
    <s v="21034-3-151.6-АПТ-0005"/>
    <s v="План расположения оборудования и кабельных трасс на отм.0,000"/>
    <n v="0"/>
    <m/>
    <n v="1"/>
    <s v="План расположения оборудования и кабельных трасс на отм.0,000"/>
    <s v="BTM"/>
    <s v="Взрывозащищенный извещатель пожарный ручной &quot;Спектрон-535-Е^-А-ИПР-А&quot;, IP66, 1ExdbIICT6Gb, t° -70 до +80"/>
    <n v="6"/>
    <s v="шт"/>
    <m/>
    <m/>
  </r>
  <r>
    <x v="2"/>
    <s v="21034-3-151.6-АПТ-0005_0"/>
    <n v="0"/>
    <s v="21034-3-151.6-АПТ-0005"/>
    <s v="План расположения оборудования и кабельных трасс на отм.0,000"/>
    <n v="0"/>
    <m/>
    <n v="1"/>
    <s v="План расположения оборудования и кабельных трасс на отм.0,000"/>
    <s v="ХК"/>
    <s v="Коробка монтажная огнестойкая,KM-0(4k)-IP66-0808 (ABQMP6-12"/>
    <n v="10"/>
    <s v="шт"/>
    <m/>
    <m/>
  </r>
  <r>
    <x v="2"/>
    <s v="21034-3-151.6-АПТ-0005_0"/>
    <n v="0"/>
    <s v="21034-3-151.6-АПТ-0005"/>
    <s v="План расположения оборудования и кабельных трасс на отм.0,000"/>
    <n v="0"/>
    <m/>
    <n v="1"/>
    <s v="План расположения оборудования и кабельных трасс на отм.0,000"/>
    <s v="ХК"/>
    <s v="Коробка монтажная KM-O(2k)-IP66-1212(ABC)MP6-12"/>
    <n v="4"/>
    <s v="шт"/>
    <m/>
    <m/>
  </r>
  <r>
    <x v="2"/>
    <s v="21034-3-151.6-АПТ-0005_0"/>
    <n v="0"/>
    <s v="21034-3-151.6-АПТ-0005"/>
    <s v="План расположения оборудования и кабельных трасс на отм.0,000"/>
    <n v="0"/>
    <m/>
    <n v="1"/>
    <s v="План расположения оборудования и кабельных трасс на отм.0,000"/>
    <s v="FAS"/>
    <s v="Шкаф пожарной сигнализации"/>
    <n v="1"/>
    <s v="шт"/>
    <m/>
    <m/>
  </r>
  <r>
    <x v="0"/>
    <s v="21034-3-151.6-АПТ-0006_0"/>
    <n v="0"/>
    <s v="21034-3-151.6-АПТ-0006"/>
    <s v="План расположения оборудования и кабельных трасс на отм.+4,800"/>
    <n v="0"/>
    <m/>
    <n v="1"/>
    <s v="План расположения оборудования и кабельных трасс на отм.+4,800"/>
    <s v="BTF"/>
    <s v="Извещатель пожарный пламени многодиапазонный (ик/уф) взрывозащищенный адресный &quot;С2000-Спектрон-607-Ехт&quot;, IP68, 1Ех mb ПС Тб Gb X, 1° -40 до +50"/>
    <n v="2"/>
    <s v="шт"/>
    <m/>
    <m/>
  </r>
  <r>
    <x v="1"/>
    <s v="21034-3-151.6-АПТ-0006_0"/>
    <n v="0"/>
    <s v="21034-3-151.6-АПТ-0006"/>
    <s v="План расположения оборудования и кабельных трасс на отм.+4,801"/>
    <n v="0"/>
    <m/>
    <n v="1"/>
    <s v="План расположения оборудования и кабельных трасс на отм.+4,801"/>
    <s v="BTMI"/>
    <s v="Взрывозащищенное устройство дистанционного пуска &quot;Спектрон-535-Ехб-А-УДП-01&quot;, IP66, lExdbIICT6Gb, 1° -70 до +80"/>
    <n v="1"/>
    <s v="шт"/>
    <m/>
    <m/>
  </r>
  <r>
    <x v="0"/>
    <s v="21034-3-151.6-АПТ-0006_0"/>
    <n v="0"/>
    <s v="21034-3-151.6-АПТ-0006"/>
    <s v="План расположения оборудования и кабельных трасс на отм.+4,802"/>
    <n v="0"/>
    <m/>
    <n v="1"/>
    <s v="План расположения оборудования и кабельных трасс на отм.+4,802"/>
    <s v="BTH"/>
    <s v="Извещатель пожарный дымовой оптико-электронный адресно-аналоговый &quot;ДИП-34А-03&quot;, IP41, Т° -30 до +55"/>
    <n v="1"/>
    <s v="шт"/>
    <m/>
    <m/>
  </r>
  <r>
    <x v="0"/>
    <s v="21034-3-151.6-АПТ-0006_0"/>
    <n v="0"/>
    <s v="21034-3-151.6-АПТ-0006"/>
    <s v="План расположения оборудования и кабельных трасс на отм.+4,803"/>
    <n v="0"/>
    <m/>
    <n v="1"/>
    <s v="План расположения оборудования и кабельных трасс на отм.+4,803"/>
    <s v="BTM"/>
    <s v="Извещатель пожарный ручной адресный &quot;ИПР 513-ЗАМ ИСП.01&quot;, IP40, Т° -30 до+55"/>
    <n v="1"/>
    <s v="шт"/>
    <m/>
    <m/>
  </r>
  <r>
    <x v="2"/>
    <s v="21034-3-151.6-АПТ-0006_0"/>
    <n v="0"/>
    <s v="21034-3-151.6-АПТ-0006"/>
    <s v="План расположения оборудования и кабельных трасс на отм.+4,804"/>
    <n v="0"/>
    <m/>
    <n v="1"/>
    <s v="План расположения оборудования и кабельных трасс на отм.+4,804"/>
    <m/>
    <s v="Коробка монтажная огнестойкая,KM-0(4k)-IP66-0808 (АВС)МР6-12"/>
    <n v="1"/>
    <s v="шт"/>
    <m/>
    <m/>
  </r>
  <r>
    <x v="2"/>
    <s v="21034-3-151.6-АПТ-0006_0"/>
    <n v="0"/>
    <s v="21034-3-151.6-АПТ-0006"/>
    <s v="План расположения оборудования и кабельных трасс на отм.+4,805"/>
    <n v="0"/>
    <m/>
    <n v="1"/>
    <s v="План расположения оборудования и кабельных трасс на отм.+4,805"/>
    <m/>
    <s v="Коробка монтажная KM-O(2k)-IP66-1212(ABC)MP6-12"/>
    <n v="1"/>
    <s v="шт"/>
    <m/>
    <m/>
  </r>
  <r>
    <x v="1"/>
    <s v="21034-3-151.6-АПТ-0006_0"/>
    <n v="0"/>
    <s v="21034-3-151.6-АПТ-0006"/>
    <s v="План расположения оборудования и кабельных трасс на отм.+4,806"/>
    <n v="0"/>
    <m/>
    <n v="1"/>
    <s v="План расположения оборудования и кабельных трасс на отм.+4,806"/>
    <s v="151.6-SC3"/>
    <s v="Устройство коммутационное УК-ВК исп.14"/>
    <n v="1"/>
    <s v="шт"/>
    <m/>
    <m/>
  </r>
  <r>
    <x v="1"/>
    <s v="21034-3-151.6-АПТ-0006_0"/>
    <n v="0"/>
    <s v="21034-3-151.6-АПТ-0006"/>
    <s v="План расположения оборудования и кабельных трасс на отм.+4,807"/>
    <n v="0"/>
    <m/>
    <n v="1"/>
    <s v="План расположения оборудования и кабельных трасс на отм.+4,807"/>
    <s v="AR"/>
    <s v="Адресный расширитель на восемь зон С2000-АР8"/>
    <n v="2"/>
    <s v="шт"/>
    <m/>
    <m/>
  </r>
  <r>
    <x v="0"/>
    <s v="21034-3-151.6-АПТ-0007_0"/>
    <n v="0"/>
    <s v="21034-3-151.6-АПТ-0007"/>
    <s v="План расположения оборудования повещения и кабельных трасс на отм.0,000"/>
    <n v="0"/>
    <m/>
    <n v="1"/>
    <s v="План расположения оборудования повещения и кабельных трасс на отм.0,000"/>
    <s v="BIAD"/>
    <s v="Громкоговоритель рупорный взрывозащищенный 10ГР-38В, и=100В, Р=10Вт, 108дБ, IP65, -55°С до +55°С"/>
    <n v="7"/>
    <s v="шт"/>
    <m/>
    <m/>
  </r>
  <r>
    <x v="0"/>
    <s v="21034-3-151.6-АПТ-0007_0"/>
    <n v="0"/>
    <s v="21034-3-151.6-АПТ-0007"/>
    <s v="План расположения оборудования повещения и кабельных трасс на отм.0,000"/>
    <n v="0"/>
    <m/>
    <n v="1"/>
    <s v="План расположения оборудования повещения и кабельных трасс на отм.0,000"/>
    <s v="BIAD"/>
    <s v="Широкополосный настенный громкоговоритель.ЫРЛ-10\у1. U=100B, Р=10Вт. 94дБ. IP41. -15°С до +55°С"/>
    <n v="3"/>
    <s v="шт"/>
    <m/>
    <m/>
  </r>
  <r>
    <x v="2"/>
    <s v="21034-3-151.6-АПТ-0007_0"/>
    <n v="0"/>
    <s v="21034-3-151.6-АПТ-0007"/>
    <s v="План расположения оборудования повещения и кабельных трасс на отм.0,000"/>
    <n v="0"/>
    <m/>
    <n v="1"/>
    <s v="План расположения оборудования повещения и кабельных трасс на отм.0,000"/>
    <s v="ХК"/>
    <s v="Коробка монтажная огнестойкая KM-0(4k)-IP66-0808 (ABQMP6-12"/>
    <n v="4"/>
    <s v="шт"/>
    <m/>
    <m/>
  </r>
  <r>
    <x v="2"/>
    <s v="21034-3-151.6-АПТ-0007_0"/>
    <n v="0"/>
    <s v="21034-3-151.6-АПТ-0007"/>
    <s v="План расположения оборудования повещения и кабельных трасс на отм.0,000"/>
    <n v="0"/>
    <m/>
    <n v="1"/>
    <s v="План расположения оборудования повещения и кабельных трасс на отм.0,000"/>
    <s v="ХК"/>
    <s v="Коробка монтажная огнестойкая KM-0(4k)-IP66-0808 А(К6-12)В(К6-12)С(МР6-12)"/>
    <n v="3"/>
    <s v="шт"/>
    <m/>
    <m/>
  </r>
  <r>
    <x v="2"/>
    <s v="21034-3-151.6-АПТ-0007_0"/>
    <n v="0"/>
    <s v="21034-3-151.6-АПТ-0007"/>
    <s v="План расположения оборудования повещения и кабельных трасс на отм.0,000"/>
    <n v="0"/>
    <m/>
    <n v="1"/>
    <s v="План расположения оборудования повещения и кабельных трасс на отм.0,000"/>
    <s v="ХК"/>
    <s v="Коробка монтажная огнестойкая KM-0(4k)-IP66-0808 (AQMP6-12"/>
    <n v="6"/>
    <s v="шт"/>
    <m/>
    <m/>
  </r>
  <r>
    <x v="2"/>
    <s v="21034-3-151.6-АПТ-0007_0"/>
    <n v="0"/>
    <s v="21034-3-151.6-АПТ-0007"/>
    <s v="План расположения оборудования повещения и кабельных трасс на отм.0,000"/>
    <n v="0"/>
    <m/>
    <n v="1"/>
    <s v="План расположения оборудования повещения и кабельных трасс на отм.0,000"/>
    <s v="ХК"/>
    <s v="Коробка монтажная огнестойкая KM-0(4k)-IP66-0808 A(MP6-12)B(K6-12)C(MP6-12)D(K6-12)"/>
    <n v="1"/>
    <s v="шт"/>
    <m/>
    <m/>
  </r>
  <r>
    <x v="2"/>
    <s v="21034-3-151.6-АПТ-0007_0"/>
    <n v="0"/>
    <s v="21034-3-151.6-АПТ-0007"/>
    <s v="План расположения оборудования повещения и кабельных трасс на отм.0,000"/>
    <n v="0"/>
    <m/>
    <n v="1"/>
    <s v="План расположения оборудования повещения и кабельных трасс на отм.0,000"/>
    <s v="ХК"/>
    <s v="Коробка монтажная огнестойкая KM-0(4k)-IP66-0808 А(МР6-12)В(К6-12)С(МР6-12)"/>
    <n v="1"/>
    <s v="шт"/>
    <m/>
    <m/>
  </r>
  <r>
    <x v="0"/>
    <s v="21034-3-151.6-АПТ-0008_0"/>
    <n v="0"/>
    <s v="21034-3-151.6-АПТ-0008"/>
    <s v="План расположения оборудования оповещения и кабельных трасс на отм.+4,800"/>
    <n v="0"/>
    <m/>
    <n v="1"/>
    <s v="План расположения оборудования оповещения и кабельных трасс на отм.+4,800"/>
    <s v="BIAD"/>
    <s v="Широкополосный настенный громкоговоритель,ТРА-1 Owl, U=100B, Р=10Вт, 94дБ, IP41, -15°С до +55°С"/>
    <n v="1"/>
    <s v="шт"/>
    <m/>
    <m/>
  </r>
  <r>
    <x v="2"/>
    <s v="21034-3-151.6-АПТ-0009_0"/>
    <n v="0"/>
    <s v="21034-3-151.6-АПТ-0009"/>
    <s v="Шкаф 151.6-FAS. Общий вид. Схема подключения"/>
    <n v="0"/>
    <m/>
    <n v="2"/>
    <s v="Шкаф 151.6-FAS. Общий вид. Схема подключения"/>
    <m/>
    <s v="Корпус сварной навесной серии ST с М/П Размер: 1000x800x300мм (ВхШхГ), код R5ST1083"/>
    <n v="1"/>
    <s v="шт"/>
    <m/>
    <m/>
  </r>
  <r>
    <x v="3"/>
    <s v="21034-3-151.6-АПТ-0009_0"/>
    <n v="0"/>
    <s v="21034-3-151.6-АПТ-0009"/>
    <s v="Шкаф 151.6-FAS. Общий вид. Схема подключения"/>
    <n v="0"/>
    <m/>
    <n v="2"/>
    <s v="Шкаф 151.6-FAS. Общий вид. Схема подключения"/>
    <m/>
    <s v="Фланец для ST с перфорацией, тип 3,343x153 мм Код: R5FPST01"/>
    <n v="2"/>
    <s v="шт"/>
    <m/>
    <m/>
  </r>
  <r>
    <x v="3"/>
    <s v="21034-3-151.6-АПТ-0009_0"/>
    <n v="0"/>
    <s v="21034-3-151.6-АПТ-0009"/>
    <s v="Шкаф 151.6-FAS. Общий вид. Схема подключения"/>
    <n v="0"/>
    <m/>
    <n v="2"/>
    <s v="Шкаф 151.6-FAS. Общий вид. Схема подключения"/>
    <m/>
    <s v="Кабельныйввод, пластикУ0 UL94, IP65, +130 -40,35 отверстий. Код: R5HTC35"/>
    <n v="2"/>
    <s v="шт"/>
    <m/>
    <m/>
  </r>
  <r>
    <x v="3"/>
    <s v="21034-3-151.6-АПТ-0009_0"/>
    <n v="0"/>
    <s v="21034-3-151.6-АПТ-0009"/>
    <s v="Шкаф 151.6-FAS. Общий вид. Схема подключения"/>
    <n v="0"/>
    <m/>
    <n v="2"/>
    <s v="Шкаф 151.6-FAS. Общий вид. Схема подключения"/>
    <m/>
    <s v="Усиленные кронштейны! для настенного крепления, для CE/CDE, (4шт.) Код: R5A55"/>
    <n v="1"/>
    <s v="уп"/>
    <m/>
    <m/>
  </r>
  <r>
    <x v="3"/>
    <s v="21034-3-151.6-АПТ-0009_0"/>
    <n v="0"/>
    <s v="21034-3-151.6-АПТ-0009"/>
    <s v="Шкаф 151.6-FAS. Общий вид. Схема подключения"/>
    <n v="0"/>
    <m/>
    <n v="2"/>
    <s v="Шкаф 151.6-FAS. Общий вид. Схема подключения"/>
    <m/>
    <s v="Короб перфорированный с крышкой, серый RL12 40x60. Код: 00107RL"/>
    <n v="3"/>
    <s v="шт"/>
    <m/>
    <m/>
  </r>
  <r>
    <x v="3"/>
    <s v="21034-3-151.6-АПТ-0009_0"/>
    <n v="0"/>
    <s v="21034-3-151.6-АПТ-0009"/>
    <s v="Шкаф 151.6-FAS. Общий вид. Схема подключения"/>
    <n v="0"/>
    <m/>
    <n v="2"/>
    <s v="Шкаф 151.6-FAS. Общий вид. Схема подключения"/>
    <m/>
    <s v="Комплекты напольнойустановки 1800мм. Код: R5UFW18"/>
    <n v="1"/>
    <s v="шт"/>
    <m/>
    <m/>
  </r>
  <r>
    <x v="3"/>
    <s v="21034-3-151.6-АПТ-0009_0"/>
    <n v="0"/>
    <s v="21034-3-151.6-АПТ-0009"/>
    <s v="Шкаф 151.6-FAS. Общий вид. Схема подключения"/>
    <n v="0"/>
    <m/>
    <n v="2"/>
    <s v="Шкаф 151.6-FAS. Общий вид. Схема подключения"/>
    <m/>
    <s v="Дин-рейка перфориров. OMEGA3F, 35x7,5x2000. Код: 02140-RET"/>
    <n v="2"/>
    <s v="шт"/>
    <m/>
    <m/>
  </r>
  <r>
    <x v="3"/>
    <s v="21034-3-151.6-АПТ-0009_0"/>
    <n v="0"/>
    <s v="21034-3-151.6-АПТ-0009"/>
    <s v="Шкаф 151.6-FAS. Общий вид. Схема подключения"/>
    <n v="0"/>
    <m/>
    <n v="2"/>
    <s v="Шкаф 151.6-FAS. Общий вид. Схема подключения"/>
    <m/>
    <s v="Саморез с пресс-шайбой 4.2x19 со сверлом. Код: CM274019(200 шт.)"/>
    <n v="1"/>
    <s v="уп"/>
    <m/>
    <m/>
  </r>
  <r>
    <x v="3"/>
    <s v="21034-3-151.6-АПТ-0009_0"/>
    <n v="0"/>
    <s v="21034-3-151.6-АПТ-0009"/>
    <s v="Шкаф 151.6-FAS. Общий вид. Схема подключения"/>
    <n v="0"/>
    <m/>
    <n v="2"/>
    <s v="Шкаф 151.6-FAS. Общий вид. Схема подключения"/>
    <s v="ХТ"/>
    <s v="Проходная клемма серии CBC, кодZCBC02GR"/>
    <n v="74"/>
    <s v="шт"/>
    <m/>
    <m/>
  </r>
  <r>
    <x v="3"/>
    <s v="21034-3-151.6-АПТ-0009_0"/>
    <n v="0"/>
    <s v="21034-3-151.6-АПТ-0009"/>
    <s v="Шкаф 151.6-FAS. Общий вид. Схема подключения"/>
    <n v="0"/>
    <m/>
    <n v="2"/>
    <s v="Шкаф 151.6-FAS. Общий вид. Схема подключения"/>
    <m/>
    <s v="Торцевой упор код ZBT005"/>
    <n v="8"/>
    <s v="шт"/>
    <m/>
    <m/>
  </r>
  <r>
    <x v="3"/>
    <s v="21034-3-151.6-АПТ-0009_0"/>
    <n v="0"/>
    <s v="21034-3-151.6-АПТ-0009"/>
    <s v="Шкаф 151.6-FAS. Общий вид. Схема подключения"/>
    <n v="0"/>
    <m/>
    <n v="2"/>
    <s v="Шкаф 151.6-FAS. Общий вид. Схема подключения"/>
    <s v="QF1"/>
    <s v="Автоматическийвыключатель iC60N C 25A 1P"/>
    <n v="1"/>
    <s v="шт"/>
    <m/>
    <m/>
  </r>
  <r>
    <x v="3"/>
    <s v="21034-3-151.6-АПТ-0009_0"/>
    <n v="0"/>
    <s v="21034-3-151.6-АПТ-0009"/>
    <s v="Шкаф 151.6-FAS. Общий вид. Схема подключения"/>
    <n v="0"/>
    <m/>
    <n v="2"/>
    <s v="Шкаф 151.6-FAS. Общий вид. Схема подключения"/>
    <s v="QF2...QF6"/>
    <s v="Автоматический выключатель iC60N C 3A 1P"/>
    <n v="5"/>
    <s v="шт"/>
    <m/>
    <m/>
  </r>
  <r>
    <x v="3"/>
    <s v="21034-3-151.6-АПТ-0009_0"/>
    <n v="0"/>
    <s v="21034-3-151.6-АПТ-0009"/>
    <s v="Шкаф 151.6-FAS. Общий вид. Схема подключения"/>
    <n v="0"/>
    <m/>
    <n v="2"/>
    <s v="Шкаф 151.6-FAS. Общий вид. Схема подключения"/>
    <m/>
    <s v="Карман для документации, пластиковый код R5A32"/>
    <n v="1"/>
    <s v="шт"/>
    <m/>
    <m/>
  </r>
  <r>
    <x v="3"/>
    <s v="21034-3-151.6-АПТ-0009_0"/>
    <n v="0"/>
    <s v="21034-3-151.6-АПТ-0009"/>
    <s v="Шкаф 151.6-FAS. Общий вид. Схема подключения"/>
    <n v="0"/>
    <m/>
    <n v="2"/>
    <s v="Шкаф 151.6-FAS. Общий вид. Схема подключения"/>
    <s v="151.6-ARK2"/>
    <s v="Блок приемно-контрольный охранно-пожарный &quot;СИГНАЛ-20П&quot;"/>
    <n v="1"/>
    <s v="шт"/>
    <m/>
    <m/>
  </r>
  <r>
    <x v="3"/>
    <s v="21034-3-151.6-АПТ-0009_0"/>
    <n v="0"/>
    <s v="21034-3-151.6-АПТ-0009"/>
    <s v="Шкаф 151.6-FAS. Общий вид. Схема подключения"/>
    <n v="0"/>
    <m/>
    <n v="2"/>
    <s v="Шкаф 151.6-FAS. Общий вид. Схема подключения"/>
    <s v="151.6-SC1...151.6-SC2"/>
    <s v="Блоксигнально-пусковой &quot;С2000-СП1 исп.01&quot;"/>
    <n v="3"/>
    <s v="шт"/>
    <m/>
    <m/>
  </r>
  <r>
    <x v="3"/>
    <s v="21034-3-151.6-АПТ-0009_0"/>
    <n v="0"/>
    <s v="21034-3-151.6-АПТ-0009"/>
    <s v="Шкаф 151.6-FAS. Общий вид. Схема подключения"/>
    <n v="0"/>
    <m/>
    <n v="2"/>
    <s v="Шкаф 151.6-FAS. Общий вид. Схема подключения"/>
    <s v="151.6-BK1"/>
    <s v="Блок коммутации &quot;БК-24-RS485-01&quot;"/>
    <n v="1"/>
    <s v="шт"/>
    <m/>
    <m/>
  </r>
  <r>
    <x v="3"/>
    <s v="21034-3-151.6-АПТ-0009_0"/>
    <n v="0"/>
    <s v="21034-3-151.6-АПТ-0009"/>
    <s v="Шкаф 151.6-FAS. Общий вид. Схема подключения"/>
    <n v="0"/>
    <m/>
    <n v="2"/>
    <s v="Шкаф 151.6-FAS. Общий вид. Схема подключения"/>
    <s v="151.6-GB1"/>
    <s v="Резервированный источник питания &quot;РИП-24-2/7П1-Р-НБ"/>
    <n v="1"/>
    <s v="шт"/>
    <m/>
    <m/>
  </r>
</pivotCacheRecords>
</file>

<file path=xl/pivotCache/pivotCacheRecords7.xml><?xml version="1.0" encoding="utf-8"?>
<pivotCacheRecords xmlns="http://schemas.openxmlformats.org/spreadsheetml/2006/main" xmlns:r="http://schemas.openxmlformats.org/officeDocument/2006/relationships" count="40">
  <r>
    <x v="0"/>
    <s v="Материалы"/>
    <m/>
    <m/>
    <m/>
    <x v="0"/>
    <m/>
    <m/>
    <m/>
  </r>
  <r>
    <x v="1"/>
    <s v="1. Лоток перфорированный 80х200х3000, толщиной 1,5 мм, горячеоцинкованный"/>
    <m/>
    <s v="3530415HDZ"/>
    <s v="DKC"/>
    <x v="1"/>
    <n v="20"/>
    <m/>
    <n v="60"/>
  </r>
  <r>
    <x v="2"/>
    <s v="2. Крышка на лоток с заземлением осн. 200 мм, L=3000, сталь горячеоцинкованная"/>
    <m/>
    <s v="35524HDZ"/>
    <s v="DKC"/>
    <x v="1"/>
    <n v="20"/>
    <m/>
    <n v="60"/>
  </r>
  <r>
    <x v="0"/>
    <s v="3. Угол горизонтальный 90 градусов 80х200, толщиной 1,5 мм, горячеоцинкованный"/>
    <m/>
    <s v="SDM820KHDZ"/>
    <s v="DKC"/>
    <x v="1"/>
    <n v="2"/>
    <m/>
    <m/>
  </r>
  <r>
    <x v="0"/>
    <s v="4. Крышка на угол горизонтальный 90 градусов 200 мм, толщиной 0,8 мм, горячеоцинкованная"/>
    <m/>
    <s v="36024KHDZ"/>
    <s v="DKC"/>
    <x v="1"/>
    <n v="2"/>
    <m/>
    <m/>
  </r>
  <r>
    <x v="0"/>
    <s v="5. Угол вертикальный внутренний 90 градусов 80х200, толщиной 1,5 мм, горячеоцинкованный"/>
    <m/>
    <s v="SIM820KHDZ"/>
    <s v="DKC"/>
    <x v="1"/>
    <n v="2"/>
    <m/>
    <m/>
  </r>
  <r>
    <x v="0"/>
    <s v="6. Крышка на угол вертикальный внутренний 90 градусов, "/>
    <m/>
    <s v="38204HDZ"/>
    <s v="DKC"/>
    <x v="1"/>
    <n v="2"/>
    <m/>
    <m/>
  </r>
  <r>
    <x v="0"/>
    <s v="200 мм, толщиной 0,8 мм, горячеоцинкованная"/>
    <m/>
    <m/>
    <m/>
    <x v="0"/>
    <m/>
    <m/>
    <m/>
  </r>
  <r>
    <x v="0"/>
    <s v="7. Угол вертикальный внешний 90 градусов 80х200, "/>
    <m/>
    <s v="SOM820KHDZ"/>
    <s v="DKC"/>
    <x v="1"/>
    <n v="2"/>
    <m/>
    <m/>
  </r>
  <r>
    <x v="0"/>
    <s v="толщиной 1,5 мм, горячеоцинкованный"/>
    <m/>
    <m/>
    <m/>
    <x v="0"/>
    <m/>
    <m/>
    <m/>
  </r>
  <r>
    <x v="0"/>
    <s v="8. Крышка на угол вертикальный внешний 90 градусов, "/>
    <m/>
    <s v="38244HDZ"/>
    <s v="DKC"/>
    <x v="1"/>
    <n v="2"/>
    <m/>
    <m/>
  </r>
  <r>
    <x v="0"/>
    <s v="200 мм, толщиной 0,8 мм, горячеоцинкованная"/>
    <m/>
    <m/>
    <m/>
    <x v="0"/>
    <m/>
    <m/>
    <m/>
  </r>
  <r>
    <x v="0"/>
    <s v="9. Перегородка, L=3000 мм, H=80 мм, горячеоцинкованная"/>
    <m/>
    <s v="36500HDZ"/>
    <s v="DKC"/>
    <x v="1"/>
    <n v="20"/>
    <m/>
    <m/>
  </r>
  <r>
    <x v="0"/>
    <s v="10. С-образный профиль 41х41, L=600 мм, толщиной 2,5 мм, "/>
    <m/>
    <s v="BPM4106HDZ"/>
    <s v="DKC"/>
    <x v="1"/>
    <n v="20"/>
    <m/>
    <m/>
  </r>
  <r>
    <x v="0"/>
    <s v="горячеоцинкованный"/>
    <m/>
    <m/>
    <m/>
    <x v="0"/>
    <m/>
    <m/>
    <m/>
  </r>
  <r>
    <x v="0"/>
    <s v="11. Крепление приварное BSW-41 для профилей, толщиной 6 мм,  неоцинкованное "/>
    <m/>
    <s v="BSW4101"/>
    <s v="DKC"/>
    <x v="1"/>
    <n v="40"/>
    <m/>
    <m/>
  </r>
  <r>
    <x v="0"/>
    <s v="12. Консоль усиленная, L300, горячеоцинкованная"/>
    <m/>
    <s v="BBH6030HDZ"/>
    <s v="DKC"/>
    <x v="1"/>
    <n v="60"/>
    <m/>
    <m/>
  </r>
  <r>
    <x v="0"/>
    <s v="13. Болт с шестигранной головкой М10х80 DIN 933"/>
    <m/>
    <s v="СМ081080"/>
    <s v="DKC"/>
    <x v="1"/>
    <n v="80"/>
    <m/>
    <m/>
  </r>
  <r>
    <x v="0"/>
    <s v="14. Шайба с узкими полями Ø10 DIN 125"/>
    <m/>
    <s v="СМ241000"/>
    <s v="DKC"/>
    <x v="1"/>
    <n v="80"/>
    <m/>
    <m/>
  </r>
  <r>
    <x v="0"/>
    <s v="15. Гайка шестигранная М10 DIN 934"/>
    <m/>
    <s v="СМ111000"/>
    <s v="DKC"/>
    <x v="1"/>
    <n v="80"/>
    <m/>
    <m/>
  </r>
  <r>
    <x v="0"/>
    <s v="16. Винт для крепления к профилю М10х30"/>
    <m/>
    <s v="СМ041030"/>
    <s v="DKC"/>
    <x v="1"/>
    <n v="120"/>
    <m/>
    <m/>
  </r>
  <r>
    <x v="0"/>
    <s v="17. Гайка с насечкой М10 DIN 6923"/>
    <m/>
    <s v="СМ101000HDZ"/>
    <s v="DKC"/>
    <x v="1"/>
    <n v="120"/>
    <m/>
    <m/>
  </r>
  <r>
    <x v="0"/>
    <s v="18. Винт с гладкой головкой и квадратным подголовником DIN 603"/>
    <m/>
    <s v="CM010616"/>
    <s v="DKC"/>
    <x v="1"/>
    <n v="80"/>
    <m/>
    <m/>
  </r>
  <r>
    <x v="0"/>
    <s v="19. Гайка с насечкой, препятствующей откручиванию М6 DIN 6923"/>
    <m/>
    <s v="СМ100600"/>
    <s v="DKC"/>
    <x v="1"/>
    <n v="80"/>
    <m/>
    <m/>
  </r>
  <r>
    <x v="3"/>
    <s v="20. Металлорукав в герметичной ПВХ-оболочке, Ду35, МПГ"/>
    <m/>
    <s v="6071R-035"/>
    <s v="DKC"/>
    <x v="2"/>
    <n v="46"/>
    <m/>
    <m/>
  </r>
  <r>
    <x v="3"/>
    <s v="21. Металлорукав в герметичной ПВХ-оболочке, Ду50, МПГ"/>
    <m/>
    <s v="6071R-50"/>
    <s v="DKC"/>
    <x v="2"/>
    <n v="39"/>
    <m/>
    <m/>
  </r>
  <r>
    <x v="3"/>
    <s v="22. Металлорукав в ПВХ изоляции Р3-ЦП-НГ-75, Ду75"/>
    <m/>
    <s v="PR.08753"/>
    <s v="ООО &quot;Промрукав&quot;"/>
    <x v="2"/>
    <n v="5"/>
    <m/>
    <m/>
  </r>
  <r>
    <x v="0"/>
    <s v="23. Скоба металлическая двухлапковая СМД d48-50 мм"/>
    <m/>
    <s v="PR08.2552"/>
    <s v="ООО &quot;Промрукав&quot;"/>
    <x v="1"/>
    <n v="35"/>
    <m/>
    <m/>
  </r>
  <r>
    <x v="0"/>
    <s v="24. Скоба металлическая двухлапковая СМД d60-63 мм"/>
    <m/>
    <s v="PR08.2553"/>
    <s v="ООО &quot;Промрукав&quot;"/>
    <x v="1"/>
    <n v="35"/>
    <m/>
    <m/>
  </r>
  <r>
    <x v="0"/>
    <s v="25. Цинковый спрей, 400 мл "/>
    <m/>
    <s v="37039HDZ"/>
    <s v="DKC"/>
    <x v="1"/>
    <n v="2"/>
    <m/>
    <m/>
  </r>
  <r>
    <x v="0"/>
    <s v="26. Пена однокомпонентная огнезащитная 740 мл"/>
    <m/>
    <s v="DF1201"/>
    <s v="DKC"/>
    <x v="1"/>
    <n v="1"/>
    <m/>
    <m/>
  </r>
  <r>
    <x v="0"/>
    <s v="27. Уплотнитель кабельных проходов термоусаживаемый"/>
    <s v="УКПт-75/20"/>
    <m/>
    <m/>
    <x v="1"/>
    <n v="14"/>
    <m/>
    <m/>
  </r>
  <r>
    <x v="0"/>
    <s v="28. Уплотнитель кабельных проходов термоусаживаемый"/>
    <s v="УКПт-115/34"/>
    <m/>
    <m/>
    <x v="1"/>
    <n v="2"/>
    <m/>
    <m/>
  </r>
  <r>
    <x v="0"/>
    <s v="29. Круглая бирка для кабелей выше 1000 В"/>
    <s v="У135"/>
    <m/>
    <m/>
    <x v="1"/>
    <n v="2"/>
    <m/>
    <m/>
  </r>
  <r>
    <x v="0"/>
    <s v="30. Квадратная бирка для кабелей до 1000 В"/>
    <s v="У134"/>
    <m/>
    <m/>
    <x v="1"/>
    <n v="14"/>
    <m/>
    <m/>
  </r>
  <r>
    <x v="0"/>
    <s v="31. Хомут-стяжка из полиамида 6.6, 2,6х200 мм"/>
    <m/>
    <n v="25207"/>
    <s v="DKC"/>
    <x v="1"/>
    <n v="30"/>
    <m/>
    <m/>
  </r>
  <r>
    <x v="0"/>
    <s v="32. Z-образный профиль BPM-35, L=2000 мм"/>
    <s v="BPM-35"/>
    <s v="BPM3520HDZ"/>
    <s v="DKC"/>
    <x v="1"/>
    <n v="1"/>
    <m/>
    <m/>
  </r>
  <r>
    <x v="0"/>
    <s v="33. Угол горизонтальный изменяемый 0-40 градусов 80х200, "/>
    <m/>
    <s v="SVM820KHDZL"/>
    <s v="DKC"/>
    <x v="1"/>
    <n v="6"/>
    <m/>
    <m/>
  </r>
  <r>
    <x v="0"/>
    <s v="толщиной 1,5 мм, горячеоцинкованный"/>
    <m/>
    <m/>
    <m/>
    <x v="0"/>
    <m/>
    <m/>
    <m/>
  </r>
  <r>
    <x v="0"/>
    <s v="34. Крышка на угол горизонтальный изменяемый 0-40 градусов 200 мм, толщиной 0,8 мм, горячеоцинкованная"/>
    <m/>
    <s v="38012HDZL"/>
    <s v="DKC"/>
    <x v="1"/>
    <n v="6"/>
    <m/>
    <m/>
  </r>
</pivotCacheRecords>
</file>

<file path=xl/pivotCache/pivotCacheRecords8.xml><?xml version="1.0" encoding="utf-8"?>
<pivotCacheRecords xmlns="http://schemas.openxmlformats.org/spreadsheetml/2006/main" xmlns:r="http://schemas.openxmlformats.org/officeDocument/2006/relationships" count="91">
  <r>
    <x v="0"/>
    <s v="21034-3-151.6-ОВ.6_1"/>
    <n v="1"/>
    <s v="21034-3-151.6-ОВ.6"/>
    <s v="Вентиляция. Разрез 5-5, 6-6 (М 1:50)"/>
    <n v="1"/>
    <d v="2023-08-02T00:00:00"/>
    <n v="6"/>
    <s v="Вентиляция. Разрез 5-5, 6-6 (М 1:50)"/>
    <s v="Приточная установка П1"/>
    <s v="П1.1"/>
    <s v="ВЕРОСА-600-289-00-00-У3"/>
    <s v="Приточная установка П1.1в составе:"/>
    <n v="1"/>
    <x v="0"/>
    <n v="1294"/>
    <s v="Раб."/>
    <m/>
    <n v="0"/>
    <m/>
  </r>
  <r>
    <x v="0"/>
    <s v="21034-3-151.6-ОВ.6_1"/>
    <n v="1"/>
    <s v="21034-3-151.6-ОВ.6"/>
    <s v="Вентиляция. Разрез 5-5, 6-6 (М 1:50)"/>
    <n v="1"/>
    <d v="2023-08-02T00:00:00"/>
    <n v="6"/>
    <s v="Вентиляция. Разрез 5-5, 6-6 (М 1:50)"/>
    <s v="Приточная установка П1"/>
    <s v="П1.1.1"/>
    <s v="ТВГ140-1785-0770-0140-30-2-4"/>
    <s v="Гибкая вставка"/>
    <n v="1"/>
    <x v="0"/>
    <m/>
    <m/>
    <m/>
    <n v="0"/>
    <m/>
  </r>
  <r>
    <x v="0"/>
    <s v="21034-3-151.6-ОВ.6_1"/>
    <n v="1"/>
    <s v="21034-3-151.6-ОВ.6"/>
    <s v="Вентиляция. Разрез 5-5, 6-6 (М 1:50)"/>
    <n v="1"/>
    <d v="2023-08-02T00:00:00"/>
    <n v="6"/>
    <s v="Вентиляция. Разрез 5-5, 6-6 (М 1:50)"/>
    <s v="Приточная установка П1"/>
    <s v="П1.1.2"/>
    <s v="ГЕРМИК-С-0770-1785-Н-С-32-00-00-У2"/>
    <s v="Воздушный клапан с электроприводом NF230-S2-V"/>
    <n v="1"/>
    <x v="0"/>
    <m/>
    <m/>
    <m/>
    <n v="0"/>
    <m/>
  </r>
  <r>
    <x v="0"/>
    <s v="21034-3-151.6-ОВ.6_1"/>
    <n v="1"/>
    <s v="21034-3-151.6-ОВ.6"/>
    <s v="Вентиляция. Разрез 5-5, 6-6 (М 1:50)"/>
    <n v="1"/>
    <d v="2023-08-02T00:00:00"/>
    <n v="6"/>
    <s v="Вентиляция. Разрез 5-5, 6-6 (М 1:50)"/>
    <s v="Приточная установка П1"/>
    <s v="П1.1.3"/>
    <s v="ФВК-66-360-6-G4/25"/>
    <s v="Фильтр карманный (ячейка №1)"/>
    <n v="6"/>
    <x v="0"/>
    <n v="143"/>
    <m/>
    <m/>
    <n v="0"/>
    <m/>
  </r>
  <r>
    <x v="0"/>
    <s v="21034-3-151.6-ОВ.6_1"/>
    <n v="1"/>
    <s v="21034-3-151.6-ОВ.6"/>
    <s v="Вентиляция. Разрез 5-5, 6-6 (М 1:50)"/>
    <n v="1"/>
    <d v="2023-08-02T00:00:00"/>
    <n v="6"/>
    <s v="Вентиляция. Разрез 5-5, 6-6 (М 1:50)"/>
    <s v="Приточная установка П1"/>
    <m/>
    <s v="ФВК-592-292-360-6-G4/25"/>
    <s v="Фильтр карманный (ячейка №2)"/>
    <n v="3"/>
    <x v="0"/>
    <m/>
    <m/>
    <m/>
    <n v="0"/>
    <m/>
  </r>
  <r>
    <x v="0"/>
    <s v="21034-3-151.6-ОВ.6_1"/>
    <n v="1"/>
    <s v="21034-3-151.6-ОВ.6"/>
    <s v="Вентиляция. Разрез 5-5, 6-6 (М 1:50)"/>
    <n v="1"/>
    <d v="2023-08-02T00:00:00"/>
    <n v="6"/>
    <s v="Вентиляция. Разрез 5-5, 6-6 (М 1:50)"/>
    <s v="Приточная установка П1"/>
    <s v="П1.1.4"/>
    <s v="ВНВ 123.6-152-144-02-30-06-4-212-1-3-032-032"/>
    <s v="Воздухонагреватель жидкостный"/>
    <n v="1"/>
    <x v="0"/>
    <n v="235"/>
    <m/>
    <m/>
    <n v="0"/>
    <m/>
  </r>
  <r>
    <x v="0"/>
    <s v="21034-3-151.6-ОВ.6_1"/>
    <n v="1"/>
    <s v="21034-3-151.6-ОВ.6"/>
    <s v="Вентиляция. Разрез 5-5, 6-6 (М 1:50)"/>
    <n v="1"/>
    <d v="2023-08-02T00:00:00"/>
    <n v="6"/>
    <s v="Вентиляция. Разрез 5-5, 6-6 (М 1:50)"/>
    <s v="Приточная установка П1"/>
    <s v="П1.1.5"/>
    <m/>
    <s v="Камера промежуточная"/>
    <n v="1"/>
    <x v="0"/>
    <n v="116"/>
    <m/>
    <m/>
    <n v="0"/>
    <m/>
  </r>
  <r>
    <x v="0"/>
    <s v="21034-3-151.6-ОВ.6_1"/>
    <n v="1"/>
    <s v="21034-3-151.6-ОВ.6"/>
    <s v="Вентиляция. Разрез 5-5, 6-6 (М 1:50)"/>
    <n v="1"/>
    <d v="2023-08-02T00:00:00"/>
    <n v="6"/>
    <s v="Вентиляция. Разрез 5-5, 6-6 (М 1:50)"/>
    <s v="Приточная установка П1"/>
    <s v="П1.1.6"/>
    <s v="ВОСК62-090-00750-06-1-Г-У2"/>
    <s v="Вентилятор, L=26270 м3/ч; N=7,5 кВт; n=960 об/мин. Двигатель А132М6F"/>
    <n v="1"/>
    <x v="0"/>
    <n v="478"/>
    <m/>
    <m/>
    <n v="0"/>
    <m/>
  </r>
  <r>
    <x v="0"/>
    <s v="21034-3-151.6-ОВ.6_1"/>
    <n v="1"/>
    <s v="21034-3-151.6-ОВ.6"/>
    <s v="Вентиляция. Разрез 5-5, 6-6 (М 1:50)"/>
    <n v="1"/>
    <d v="2023-08-02T00:00:00"/>
    <n v="6"/>
    <s v="Вентиляция. Разрез 5-5, 6-6 (М 1:50)"/>
    <s v="Приточная установка П1"/>
    <s v="П1.1.7"/>
    <s v="ГЕРМИК-П-1470-1640-Н-П-24-00-00-У2"/>
    <s v="Камера промежуточная с клапаном с электроприводом SM230-S2-V"/>
    <n v="1"/>
    <x v="0"/>
    <n v="264"/>
    <m/>
    <m/>
    <n v="0"/>
    <m/>
  </r>
  <r>
    <x v="0"/>
    <s v="21034-3-151.6-ОВ.6_1"/>
    <n v="1"/>
    <s v="21034-3-151.6-ОВ.6"/>
    <s v="Вентиляция. Разрез 5-5, 6-6 (М 1:50)"/>
    <n v="1"/>
    <d v="2023-08-02T00:00:00"/>
    <n v="6"/>
    <s v="Вентиляция. Разрез 5-5, 6-6 (М 1:50)"/>
    <s v="Приточная установка П1"/>
    <s v="П1.1.8"/>
    <s v="ТВГ100-1785-0615-0140-30-2-4"/>
    <s v="Гибкая вставка"/>
    <n v="1"/>
    <x v="0"/>
    <m/>
    <m/>
    <m/>
    <n v="0"/>
    <m/>
  </r>
  <r>
    <x v="0"/>
    <s v="21034-3-151.6-ОВ.6_1"/>
    <n v="1"/>
    <s v="21034-3-151.6-ОВ.6"/>
    <s v="Вентиляция. Разрез 5-5, 6-6 (М 1:50)"/>
    <n v="1"/>
    <d v="2023-08-02T00:00:00"/>
    <n v="6"/>
    <s v="Вентиляция. Разрез 5-5, 6-6 (М 1:50)"/>
    <s v="Приточная установка П1"/>
    <s v="П1.2"/>
    <s v="ВЕРОСА-600-289-00-00-У3"/>
    <s v="Приточная установка П1.2в составе:"/>
    <n v="1"/>
    <x v="0"/>
    <n v="1294"/>
    <s v="Рез."/>
    <m/>
    <n v="0"/>
    <m/>
  </r>
  <r>
    <x v="0"/>
    <s v="21034-3-151.6-ОВ.6_1"/>
    <n v="1"/>
    <s v="21034-3-151.6-ОВ.6"/>
    <s v="Вентиляция. Разрез 5-5, 6-6 (М 1:50)"/>
    <n v="1"/>
    <d v="2023-08-02T00:00:00"/>
    <n v="6"/>
    <s v="Вентиляция. Разрез 5-5, 6-6 (М 1:50)"/>
    <s v="Приточная установка П1"/>
    <s v="П1.2.1"/>
    <s v="ТВГ140-1785-0770-0140-30-2-4"/>
    <s v="Гибкая вставка"/>
    <n v="1"/>
    <x v="0"/>
    <m/>
    <m/>
    <m/>
    <n v="0"/>
    <m/>
  </r>
  <r>
    <x v="0"/>
    <s v="21034-3-151.6-ОВ.6_1"/>
    <n v="1"/>
    <s v="21034-3-151.6-ОВ.6"/>
    <s v="Вентиляция. Разрез 5-5, 6-6 (М 1:50)"/>
    <n v="1"/>
    <d v="2023-08-02T00:00:00"/>
    <n v="6"/>
    <s v="Вентиляция. Разрез 5-5, 6-6 (М 1:50)"/>
    <s v="Приточная установка П1"/>
    <s v="П1.2.2"/>
    <s v="ГЕРМИК-С-0770-1785-Н-С-32-00-00-У2"/>
    <s v="Воздушный клапан с электроприводом NF230-S2-V"/>
    <n v="1"/>
    <x v="0"/>
    <m/>
    <m/>
    <m/>
    <n v="0"/>
    <m/>
  </r>
  <r>
    <x v="0"/>
    <s v="21034-3-151.6-ОВ.6_1"/>
    <n v="1"/>
    <s v="21034-3-151.6-ОВ.6"/>
    <s v="Вентиляция. Разрез 5-5, 6-6 (М 1:50)"/>
    <n v="1"/>
    <d v="2023-08-02T00:00:00"/>
    <n v="6"/>
    <s v="Вентиляция. Разрез 5-5, 6-6 (М 1:50)"/>
    <s v="Приточная установка П1"/>
    <s v="П1.2.3"/>
    <s v="ФВК-66-360-6-G4/25"/>
    <s v="Фильтр карманный (ячейка №1)"/>
    <n v="6"/>
    <x v="0"/>
    <n v="143"/>
    <m/>
    <m/>
    <n v="0"/>
    <m/>
  </r>
  <r>
    <x v="0"/>
    <s v="21034-3-151.6-ОВ.6_1"/>
    <n v="1"/>
    <s v="21034-3-151.6-ОВ.6"/>
    <s v="Вентиляция. Разрез 5-5, 6-6 (М 1:50)"/>
    <n v="1"/>
    <d v="2023-08-02T00:00:00"/>
    <n v="6"/>
    <s v="Вентиляция. Разрез 5-5, 6-6 (М 1:50)"/>
    <s v="Приточная установка П1"/>
    <m/>
    <s v="ФВК-592-292-360-6-G4/25"/>
    <s v="Фильтр карманный (ячейка №2)"/>
    <n v="3"/>
    <x v="0"/>
    <m/>
    <m/>
    <m/>
    <n v="0"/>
    <m/>
  </r>
  <r>
    <x v="0"/>
    <s v="21034-3-151.6-ОВ.6_1"/>
    <n v="1"/>
    <s v="21034-3-151.6-ОВ.6"/>
    <s v="Вентиляция. Разрез 5-5, 6-6 (М 1:50)"/>
    <n v="1"/>
    <d v="2023-08-02T00:00:00"/>
    <n v="6"/>
    <s v="Вентиляция. Разрез 5-5, 6-6 (М 1:50)"/>
    <s v="Приточная установка П1"/>
    <s v="П1.2.4"/>
    <s v="ВНВ 123.6-152-144-02-30-06-2-212-1-3-032-032"/>
    <s v="Воздухонагреватель жидкостный"/>
    <n v="1"/>
    <x v="0"/>
    <n v="235"/>
    <m/>
    <m/>
    <n v="0"/>
    <m/>
  </r>
  <r>
    <x v="0"/>
    <s v="21034-3-151.6-ОВ.6_1"/>
    <n v="1"/>
    <s v="21034-3-151.6-ОВ.6"/>
    <s v="Вентиляция. Разрез 5-5, 6-6 (М 1:50)"/>
    <n v="1"/>
    <d v="2023-08-02T00:00:00"/>
    <n v="6"/>
    <s v="Вентиляция. Разрез 5-5, 6-6 (М 1:50)"/>
    <s v="Приточная установка П1"/>
    <s v="П1.2.5"/>
    <m/>
    <s v="Камера промежуточная"/>
    <n v="1"/>
    <x v="0"/>
    <n v="116"/>
    <m/>
    <m/>
    <n v="0"/>
    <m/>
  </r>
  <r>
    <x v="0"/>
    <s v="21034-3-151.6-ОВ.6_1"/>
    <n v="1"/>
    <s v="21034-3-151.6-ОВ.6"/>
    <s v="Вентиляция. Разрез 5-5, 6-6 (М 1:50)"/>
    <n v="1"/>
    <d v="2023-08-02T00:00:00"/>
    <n v="6"/>
    <s v="Вентиляция. Разрез 5-5, 6-6 (М 1:50)"/>
    <s v="Приточная установка П1"/>
    <s v="П1.2.6"/>
    <s v="ВОСК62-090-00750-06-1-Г-У2"/>
    <s v="Вентилятор, L=26270 м3/ч; N=7,5 кВт; n=960 об/мин. Двигатель А132М6F"/>
    <n v="1"/>
    <x v="0"/>
    <n v="478"/>
    <m/>
    <m/>
    <n v="0"/>
    <m/>
  </r>
  <r>
    <x v="0"/>
    <s v="21034-3-151.6-ОВ.6_1"/>
    <n v="1"/>
    <s v="21034-3-151.6-ОВ.6"/>
    <s v="Вентиляция. Разрез 5-5, 6-6 (М 1:50)"/>
    <n v="1"/>
    <d v="2023-08-02T00:00:00"/>
    <n v="6"/>
    <s v="Вентиляция. Разрез 5-5, 6-6 (М 1:50)"/>
    <s v="Приточная установка П1"/>
    <s v="П1.2.6.7"/>
    <s v="ГЕРМИК-П-1470-1640-Н-П-24-01-00-У2"/>
    <s v="Камера промежуточная с клапаном  с электроприводом SM230-S2-V"/>
    <n v="1"/>
    <x v="0"/>
    <n v="264"/>
    <m/>
    <m/>
    <n v="0"/>
    <m/>
  </r>
  <r>
    <x v="0"/>
    <s v="21034-3-151.6-ОВ.6_1"/>
    <n v="1"/>
    <s v="21034-3-151.6-ОВ.6"/>
    <s v="Вентиляция. Разрез 5-5, 6-6 (М 1:50)"/>
    <n v="1"/>
    <d v="2023-08-02T00:00:00"/>
    <n v="6"/>
    <s v="Вентиляция. Разрез 5-5, 6-6 (М 1:50)"/>
    <s v="Приточная установка П1"/>
    <s v="П1.2.8"/>
    <s v="ТВГ100-1785-0615-0140-30-2-4"/>
    <s v="Гибкая вставка"/>
    <n v="1"/>
    <x v="0"/>
    <m/>
    <m/>
    <m/>
    <n v="0"/>
    <m/>
  </r>
  <r>
    <x v="0"/>
    <s v="21034-3-151.6-ОВ.6_1"/>
    <n v="1"/>
    <s v="21034-3-151.6-ОВ.6"/>
    <s v="Вентиляция. Разрез 5-5, 6-6 (М 1:50)"/>
    <n v="1"/>
    <d v="2023-08-02T00:00:00"/>
    <n v="6"/>
    <s v="Вентиляция. Разрез 5-5, 6-6 (М 1:50)"/>
    <s v="Приточная установка П2"/>
    <s v="П5.2"/>
    <s v="ВЕРОСА-600-072-00-00-У3"/>
    <s v="Приточная установка П5.2 в составе:"/>
    <n v="1"/>
    <x v="0"/>
    <n v="421"/>
    <s v="Рез."/>
    <m/>
    <n v="0"/>
    <m/>
  </r>
  <r>
    <x v="0"/>
    <s v="21034-3-151.6-ОВ.6_1"/>
    <n v="1"/>
    <s v="21034-3-151.6-ОВ.6"/>
    <s v="Вентиляция. Разрез 5-5, 6-6 (М 1:50)"/>
    <n v="1"/>
    <d v="2023-08-02T00:00:00"/>
    <n v="6"/>
    <s v="Вентиляция. Разрез 5-5, 6-6 (М 1:50)"/>
    <s v="Приточная установка П2"/>
    <s v="П5.2.1"/>
    <s v="ТВГ140-0795-0945-0140-20-2-1"/>
    <s v="Гибкая вставка"/>
    <n v="1"/>
    <x v="0"/>
    <m/>
    <m/>
    <m/>
    <n v="0"/>
    <m/>
  </r>
  <r>
    <x v="0"/>
    <s v="21034-3-151.6-ОВ.6_1"/>
    <n v="1"/>
    <s v="21034-3-151.6-ОВ.6"/>
    <s v="Вентиляция. Разрез 5-5, 6-6 (М 1:50)"/>
    <n v="1"/>
    <d v="2023-08-02T00:00:00"/>
    <n v="6"/>
    <s v="Вентиляция. Разрез 5-5, 6-6 (М 1:50)"/>
    <s v="Приточная установка П2"/>
    <s v="П5.2.2"/>
    <s v="ГЕРМИК-С-0925-0775-Н-П-32-00-00-У2"/>
    <s v="Воздушный клапан с электроприводом NF230-S-10"/>
    <n v="1"/>
    <x v="0"/>
    <m/>
    <m/>
    <m/>
    <n v="0"/>
    <m/>
  </r>
  <r>
    <x v="0"/>
    <s v="21034-3-151.6-ОВ.6_1"/>
    <n v="1"/>
    <s v="21034-3-151.6-ОВ.6"/>
    <s v="Вентиляция. Разрез 5-5, 6-6 (М 1:50)"/>
    <n v="1"/>
    <d v="2023-08-02T00:00:00"/>
    <n v="6"/>
    <s v="Вентиляция. Разрез 5-5, 6-6 (М 1:50)"/>
    <s v="Приточная установка П2"/>
    <s v="П5.2.3"/>
    <s v="ФВК-442-292-360-4-G4/25"/>
    <s v="Фильтр карманный (ячейка №1)"/>
    <n v="2"/>
    <x v="0"/>
    <n v="75"/>
    <m/>
    <m/>
    <n v="0"/>
    <m/>
  </r>
  <r>
    <x v="0"/>
    <s v="21034-3-151.6-ОВ.6_1"/>
    <n v="1"/>
    <s v="21034-3-151.6-ОВ.6"/>
    <s v="Вентиляция. Разрез 5-5, 6-6 (М 1:50)"/>
    <n v="1"/>
    <d v="2023-08-02T00:00:00"/>
    <n v="6"/>
    <s v="Вентиляция. Разрез 5-5, 6-6 (М 1:50)"/>
    <s v="Приточная установка П2"/>
    <m/>
    <s v="ФВК-442-442-360-4-G4/25"/>
    <s v="Фильтр карманный (ячейка №2)"/>
    <n v="2"/>
    <x v="0"/>
    <m/>
    <m/>
    <m/>
    <n v="0"/>
    <m/>
  </r>
  <r>
    <x v="0"/>
    <s v="21034-3-151.6-ОВ.6_1"/>
    <n v="1"/>
    <s v="21034-3-151.6-ОВ.6"/>
    <s v="Вентиляция. Разрез 5-5, 6-6 (М 1:50)"/>
    <n v="1"/>
    <d v="2023-08-02T00:00:00"/>
    <n v="6"/>
    <s v="Вентиляция. Разрез 5-5, 6-6 (М 1:50)"/>
    <s v="Приточная установка П2"/>
    <s v="П5.2.4"/>
    <s v="ВНВ123.6-048-077-02-25-16-4-211-1"/>
    <s v="Воздухонагреватель жидкостный"/>
    <n v="1"/>
    <x v="0"/>
    <n v="86"/>
    <m/>
    <m/>
    <n v="0"/>
    <m/>
  </r>
  <r>
    <x v="0"/>
    <s v="21034-3-151.6-ОВ.6_1"/>
    <n v="1"/>
    <s v="21034-3-151.6-ОВ.6"/>
    <s v="Вентиляция. Разрез 5-5, 6-6 (М 1:50)"/>
    <n v="1"/>
    <d v="2023-08-02T00:00:00"/>
    <n v="6"/>
    <s v="Вентиляция. Разрез 5-5, 6-6 (М 1:50)"/>
    <s v="Приточная установка П2"/>
    <s v="П5.2.5"/>
    <m/>
    <s v="Камера промежуточная"/>
    <n v="1"/>
    <x v="0"/>
    <n v="44"/>
    <m/>
    <m/>
    <n v="0"/>
    <m/>
  </r>
  <r>
    <x v="0"/>
    <s v="21034-3-151.6-ОВ.6_1"/>
    <n v="1"/>
    <s v="21034-3-151.6-ОВ.6"/>
    <s v="Вентиляция. Разрез 5-5, 6-6 (М 1:50)"/>
    <n v="1"/>
    <d v="2023-08-02T00:00:00"/>
    <n v="6"/>
    <s v="Вентиляция. Разрез 5-5, 6-6 (М 1:50)"/>
    <s v="Приточная установка П2"/>
    <s v="П5.2.6"/>
    <s v="ВОСК72Б-050-00220-04-1-О-У3"/>
    <s v="Вентилятор, L=6220 м3/ч, N=5,5 кВт"/>
    <n v="1"/>
    <x v="0"/>
    <n v="148"/>
    <m/>
    <m/>
    <n v="0"/>
    <m/>
  </r>
  <r>
    <x v="0"/>
    <s v="21034-3-151.6-ОВ.6_1"/>
    <n v="1"/>
    <s v="21034-3-151.6-ОВ.6"/>
    <s v="Вентиляция. Разрез 5-5, 6-6 (М 1:50)"/>
    <n v="1"/>
    <d v="2023-08-02T00:00:00"/>
    <n v="6"/>
    <s v="Вентиляция. Разрез 5-5, 6-6 (М 1:50)"/>
    <s v="Приточная установка П2"/>
    <s v="П5.2.7"/>
    <s v="ГЕРМИК-П-0870-0590-Н-П-24-00-00-У2"/>
    <s v="Камера промежуточная с клапаном с электроприводом NM230-S-16"/>
    <n v="1"/>
    <x v="0"/>
    <m/>
    <m/>
    <m/>
    <n v="0"/>
    <m/>
  </r>
  <r>
    <x v="0"/>
    <s v="21034-3-151.6-ОВ.6_1"/>
    <n v="1"/>
    <s v="21034-3-151.6-ОВ.6"/>
    <s v="Вентиляция. Разрез 5-5, 6-6 (М 1:50)"/>
    <n v="1"/>
    <d v="2023-08-02T00:00:00"/>
    <n v="6"/>
    <s v="Вентиляция. Разрез 5-5, 6-6 (М 1:50)"/>
    <s v="Приточная установка П2"/>
    <s v="П5.2.8"/>
    <s v="ТВГ100-0755-0555-0140-20-2-1"/>
    <s v="Гибкая вставка"/>
    <n v="1"/>
    <x v="0"/>
    <m/>
    <m/>
    <m/>
    <n v="0"/>
    <m/>
  </r>
  <r>
    <x v="0"/>
    <s v="21034-3-151 6-ОВ.7_4"/>
    <n v="4"/>
    <s v="21034-3-151 6-ОВ.7"/>
    <s v="Вентиляция. Разрез 7-7, 8-8 (М 1:50)"/>
    <n v="4"/>
    <d v="2024-02-02T00:00:00"/>
    <n v="7"/>
    <s v="Вентиляция. Разрез 7-7, 8-8 (М 1:50)"/>
    <s v="Приточная установки П3"/>
    <s v="П3.1"/>
    <s v="ВЕРОСА-600-289-00-61-У3"/>
    <s v="Приточная установка П3.1 в составе:"/>
    <n v="1"/>
    <x v="0"/>
    <n v="1232"/>
    <s v="Раб."/>
    <m/>
    <n v="1"/>
    <m/>
  </r>
  <r>
    <x v="0"/>
    <s v="21034-3-151 6-ОВ.7_4"/>
    <n v="4"/>
    <s v="21034-3-151 6-ОВ.7"/>
    <s v="Вентиляция. Разрез 7-7, 8-8 (М 1:50)"/>
    <n v="4"/>
    <d v="2024-02-02T00:00:00"/>
    <n v="7"/>
    <s v="Вентиляция. Разрез 7-7, 8-8 (М 1:50)"/>
    <s v="Приточная установки П3"/>
    <s v="П3.1.1"/>
    <s v="ТВГ140-1825-1525-0140-30-2-4"/>
    <s v="Гибкая вставка"/>
    <n v="1"/>
    <x v="0"/>
    <m/>
    <m/>
    <m/>
    <n v="1"/>
    <m/>
  </r>
  <r>
    <x v="0"/>
    <s v="21034-3-151 6-ОВ.7_4"/>
    <n v="4"/>
    <s v="21034-3-151 6-ОВ.7"/>
    <s v="Вентиляция. Разрез 7-7, 8-8 (М 1:50)"/>
    <n v="4"/>
    <d v="2024-02-02T00:00:00"/>
    <n v="7"/>
    <s v="Вентиляция. Разрез 7-7, 8-8 (М 1:50)"/>
    <s v="Приточная установки П3"/>
    <s v="П3.1.2"/>
    <s v="ГЕРМИК-С-1525-1 825-Н-С-32-00-00-У2"/>
    <s v="Воздушный клапан с электроприводом SF230-S2-V"/>
    <n v="1"/>
    <x v="0"/>
    <n v="135"/>
    <m/>
    <m/>
    <n v="1"/>
    <m/>
  </r>
  <r>
    <x v="0"/>
    <s v="21034-3-151 6-ОВ.7_4"/>
    <n v="4"/>
    <s v="21034-3-151 6-ОВ.7"/>
    <s v="Вентиляция. Разрез 7-7, 8-8 (М 1:50)"/>
    <n v="4"/>
    <d v="2024-02-02T00:00:00"/>
    <n v="7"/>
    <s v="Вентиляция. Разрез 7-7, 8-8 (М 1:50)"/>
    <s v="Приточная установки П3"/>
    <s v="П3.1.3"/>
    <s v="ФВК-66-360-6-G4/25"/>
    <s v="Фильтр карманный (ячейка №1)"/>
    <n v="6"/>
    <x v="0"/>
    <n v="143"/>
    <m/>
    <m/>
    <n v="6"/>
    <m/>
  </r>
  <r>
    <x v="0"/>
    <s v="21034-3-151 6-ОВ.7_4"/>
    <n v="4"/>
    <s v="21034-3-151 6-ОВ.7"/>
    <s v="Вентиляция. Разрез 7-7, 8-8 (М 1:50)"/>
    <n v="4"/>
    <d v="2024-02-02T00:00:00"/>
    <n v="7"/>
    <s v="Вентиляция. Разрез 7-7, 8-8 (М 1:50)"/>
    <s v="Приточная установки П3"/>
    <m/>
    <s v="ФВК-592-292-360-6-G4/25"/>
    <s v="Фильтр карманный (ячейка №2)"/>
    <n v="3"/>
    <x v="0"/>
    <m/>
    <m/>
    <m/>
    <n v="0"/>
    <m/>
  </r>
  <r>
    <x v="0"/>
    <s v="21034-3-151 6-ОВ.7_4"/>
    <n v="4"/>
    <s v="21034-3-151 6-ОВ.7"/>
    <s v="Вентиляция. Разрез 7-7, 8-8 (М 1:50)"/>
    <n v="4"/>
    <d v="2024-02-02T00:00:00"/>
    <n v="7"/>
    <s v="Вентиляция. Разрез 7-7, 8-8 (М 1:50)"/>
    <s v="Приточная установки П3"/>
    <s v="П3.1.4"/>
    <s v="ВНВ123.6-152-144-02-25-04-4-212-1-3-040-040"/>
    <s v="Воздухонагреватель жидкостный"/>
    <n v="1"/>
    <x v="0"/>
    <n v="242"/>
    <m/>
    <m/>
    <n v="1"/>
    <m/>
  </r>
  <r>
    <x v="0"/>
    <s v="21034-3-151 6-ОВ.7_4"/>
    <n v="4"/>
    <s v="21034-3-151 6-ОВ.7"/>
    <s v="Вентиляция. Разрез 7-7, 8-8 (М 1:50)"/>
    <n v="4"/>
    <d v="2024-02-02T00:00:00"/>
    <n v="7"/>
    <s v="Вентиляция. Разрез 7-7, 8-8 (М 1:50)"/>
    <s v="Приточная установки П3"/>
    <s v="П3.1.5"/>
    <m/>
    <s v="Камера промежуточная"/>
    <n v="1"/>
    <x v="0"/>
    <n v="116"/>
    <m/>
    <m/>
    <n v="1"/>
    <m/>
  </r>
  <r>
    <x v="0"/>
    <s v="21034-3-151 6-ОВ.7_4"/>
    <n v="4"/>
    <s v="21034-3-151 6-ОВ.7"/>
    <s v="Вентиляция. Разрез 7-7, 8-8 (М 1:50)"/>
    <n v="4"/>
    <d v="2024-02-02T00:00:00"/>
    <n v="7"/>
    <s v="Вентиляция. Разрез 7-7, 8-8 (М 1:50)"/>
    <s v="Приточная установки П3"/>
    <s v="П3.1.6"/>
    <s v="ВОСК62-090-00750-06-1-Г-У2"/>
    <s v="Вентилятор, L=27973 м3/ч; N=7,5 кВт; n=960 об/мин. Двигатель A132M6F"/>
    <n v="1"/>
    <x v="0"/>
    <n v="478"/>
    <m/>
    <m/>
    <n v="1"/>
    <m/>
  </r>
  <r>
    <x v="0"/>
    <s v="21034-3-151 6-ОВ.7_4"/>
    <n v="4"/>
    <s v="21034-3-151 6-ОВ.7"/>
    <s v="Вентиляция. Разрез 7-7, 8-8 (М 1:50)"/>
    <n v="4"/>
    <d v="2024-02-02T00:00:00"/>
    <n v="7"/>
    <s v="Вентиляция. Разрез 7-7, 8-8 (М 1:50)"/>
    <s v="Приточная установки П3"/>
    <s v="П3.1.7"/>
    <m/>
    <s v="Камера промежуточная с"/>
    <n v="1"/>
    <x v="0"/>
    <n v="264"/>
    <m/>
    <m/>
    <n v="1"/>
    <m/>
  </r>
  <r>
    <x v="0"/>
    <s v="21034-3-151 6-ОВ.7_4"/>
    <n v="4"/>
    <s v="21034-3-151 6-ОВ.7"/>
    <s v="Вентиляция. Разрез 7-7, 8-8 (М 1:50)"/>
    <n v="4"/>
    <d v="2024-02-02T00:00:00"/>
    <n v="7"/>
    <s v="Вентиляция. Разрез 7-7, 8-8 (М 1:50)"/>
    <s v="Приточная установки П3"/>
    <m/>
    <s v="ГЕРМИК-П-1470-1640-Н-П-24-00-00-У2"/>
    <s v="воздушным клапаном с электроприводом SM230-S2-V"/>
    <m/>
    <x v="0"/>
    <m/>
    <m/>
    <m/>
    <n v="0"/>
    <m/>
  </r>
  <r>
    <x v="0"/>
    <s v="21034-3-151 6-ОВ.7_4"/>
    <n v="4"/>
    <s v="21034-3-151 6-ОВ.7"/>
    <s v="Вентиляция. Разрез 7-7, 8-8 (М 1:50)"/>
    <n v="4"/>
    <d v="2024-02-02T00:00:00"/>
    <n v="7"/>
    <s v="Вентиляция. Разрез 7-7, 8-8 (М 1:50)"/>
    <s v="Приточная установки П3"/>
    <s v="П3.2"/>
    <s v="ВЕРОСА-600-289-00-61-У3"/>
    <s v="Приточная установка П3.2 в составе:"/>
    <n v="1"/>
    <x v="0"/>
    <n v="1085"/>
    <s v="Рез."/>
    <m/>
    <n v="1"/>
    <m/>
  </r>
  <r>
    <x v="0"/>
    <s v="21034-3-151 6-ОВ.7_4"/>
    <n v="4"/>
    <s v="21034-3-151 6-ОВ.7"/>
    <s v="Вентиляция. Разрез 7-7, 8-8 (М 1:50)"/>
    <n v="4"/>
    <d v="2024-02-02T00:00:00"/>
    <n v="7"/>
    <s v="Вентиляция. Разрез 7-7, 8-8 (М 1:50)"/>
    <s v="Приточная установки П3"/>
    <s v="П3.2.1"/>
    <s v="ТВГ140-1825-1525-0140-30-2-4"/>
    <s v="Гибкая вставка"/>
    <n v="1"/>
    <x v="0"/>
    <m/>
    <m/>
    <m/>
    <n v="1"/>
    <m/>
  </r>
  <r>
    <x v="0"/>
    <s v="21034-3-151 6-ОВ.7_4"/>
    <n v="4"/>
    <s v="21034-3-151 6-ОВ.7"/>
    <s v="Вентиляция. Разрез 7-7, 8-8 (М 1:50)"/>
    <n v="4"/>
    <d v="2024-02-02T00:00:00"/>
    <n v="7"/>
    <s v="Вентиляция. Разрез 7-7, 8-8 (М 1:50)"/>
    <s v="Приточная установки П3"/>
    <s v="П3.2.2"/>
    <s v="ГЕРМИК-С-1525-1 825-Н-С-32-00-00-У2"/>
    <s v="Воздушный клапан с электроприводом SF230-S2-V"/>
    <n v="1"/>
    <x v="0"/>
    <n v="109"/>
    <m/>
    <m/>
    <n v="1"/>
    <m/>
  </r>
  <r>
    <x v="0"/>
    <s v="21034-3-151 6-ОВ.7_4"/>
    <n v="4"/>
    <s v="21034-3-151 6-ОВ.7"/>
    <s v="Вентиляция. Разрез 7-7, 8-8 (М 1:50)"/>
    <n v="4"/>
    <d v="2024-02-02T00:00:00"/>
    <n v="7"/>
    <s v="Вентиляция. Разрез 7-7, 8-8 (М 1:50)"/>
    <s v="Приточная установки П3"/>
    <s v="П3.2.3"/>
    <s v="ФВК-66-360-6-G4/25"/>
    <s v="Фильтр карманный (ячейка №1)"/>
    <n v="6"/>
    <x v="0"/>
    <n v="112"/>
    <m/>
    <m/>
    <n v="6"/>
    <m/>
  </r>
  <r>
    <x v="0"/>
    <s v="21034-3-151 6-ОВ.7_4"/>
    <n v="4"/>
    <s v="21034-3-151 6-ОВ.7"/>
    <s v="Вентиляция. Разрез 7-7, 8-8 (М 1:50)"/>
    <n v="4"/>
    <d v="2024-02-02T00:00:00"/>
    <n v="7"/>
    <s v="Вентиляция. Разрез 7-7, 8-8 (М 1:50)"/>
    <s v="Приточная установки П3"/>
    <m/>
    <s v="ФВК-592-292-360-6-G4/25"/>
    <s v="Фильтр карманный (ячейка №2)"/>
    <n v="3"/>
    <x v="0"/>
    <m/>
    <m/>
    <m/>
    <n v="0"/>
    <m/>
  </r>
  <r>
    <x v="0"/>
    <s v="21034-3-151 6-ОВ.7_4"/>
    <n v="4"/>
    <s v="21034-3-151 6-ОВ.7"/>
    <s v="Вентиляция. Разрез 7-7, 8-8 (М 1:50)"/>
    <n v="4"/>
    <d v="2024-02-02T00:00:00"/>
    <n v="7"/>
    <s v="Вентиляция. Разрез 7-7, 8-8 (М 1:50)"/>
    <s v="Приточная установки П3"/>
    <s v="П3.2.4"/>
    <s v="ВНВ123.6-152-144-02-25-04-4-212-1-3-040-040"/>
    <s v="Воздухонагреватель жидкостный"/>
    <n v="1"/>
    <x v="0"/>
    <n v="211"/>
    <m/>
    <m/>
    <n v="1"/>
    <m/>
  </r>
  <r>
    <x v="0"/>
    <s v="21034-3-151 6-ОВ.7_4"/>
    <n v="4"/>
    <s v="21034-3-151 6-ОВ.7"/>
    <s v="Вентиляция. Разрез 7-7, 8-8 (М 1:50)"/>
    <n v="4"/>
    <d v="2024-02-02T00:00:00"/>
    <n v="7"/>
    <s v="Вентиляция. Разрез 7-7, 8-8 (М 1:50)"/>
    <s v="Приточная установки П3"/>
    <s v="П3.2.5"/>
    <m/>
    <s v="Камера промежуточная"/>
    <n v="1"/>
    <x v="0"/>
    <n v="85"/>
    <m/>
    <m/>
    <n v="1"/>
    <m/>
  </r>
  <r>
    <x v="0"/>
    <s v="21034-3-151 6-ОВ.7_4"/>
    <n v="4"/>
    <s v="21034-3-151 6-ОВ.7"/>
    <s v="Вентиляция. Разрез 7-7, 8-8 (М 1:50)"/>
    <n v="4"/>
    <d v="2024-02-02T00:00:00"/>
    <n v="7"/>
    <s v="Вентиляция. Разрез 7-7, 8-8 (М 1:50)"/>
    <s v="Приточная установки П3"/>
    <s v="П3.2.6"/>
    <s v="ВОСК62-090-00750-06-1-Г-У2"/>
    <s v="Вентилятор, L=27973 м3/ч; N=7,5 кВт; n=960 об/мин. Двигатель A132M6F"/>
    <n v="1"/>
    <x v="0"/>
    <n v="478"/>
    <m/>
    <m/>
    <n v="1"/>
    <m/>
  </r>
  <r>
    <x v="0"/>
    <s v="21034-3-151 6-ОВ.7_4"/>
    <n v="4"/>
    <s v="21034-3-151 6-ОВ.7"/>
    <s v="Вентиляция. Разрез 7-7, 8-8 (М 1:50)"/>
    <n v="4"/>
    <d v="2024-02-02T00:00:00"/>
    <n v="7"/>
    <s v="Вентиляция. Разрез 7-7, 8-8 (М 1:50)"/>
    <s v="Приточная установки П3"/>
    <s v="П3.2.7"/>
    <m/>
    <s v="Камера промежуточная с"/>
    <n v="1"/>
    <x v="0"/>
    <n v="226"/>
    <m/>
    <m/>
    <n v="1"/>
    <m/>
  </r>
  <r>
    <x v="0"/>
    <s v="21034-3-151 6-ОВ.7_4"/>
    <n v="4"/>
    <s v="21034-3-151 6-ОВ.7"/>
    <s v="Вентиляция. Разрез 7-7, 8-8 (М 1:50)"/>
    <n v="4"/>
    <d v="2024-02-02T00:00:00"/>
    <n v="7"/>
    <s v="Вентиляция. Разрез 7-7, 8-8 (М 1:50)"/>
    <s v="Приточная установки П3"/>
    <m/>
    <s v="ГЕРМИК-П-1470-1640-Н-П-24-00-00-У2"/>
    <s v="воздушным клапаном с электроприводом SM230-S2-V"/>
    <m/>
    <x v="1"/>
    <m/>
    <m/>
    <m/>
    <n v="0"/>
    <m/>
  </r>
  <r>
    <x v="0"/>
    <s v="21034-3-151 6-ОВ.7_4"/>
    <n v="4"/>
    <s v="21034-3-151 6-ОВ.7"/>
    <s v="Вентиляция. Разрез 7-7, 8-8 (М 1:50)"/>
    <n v="4"/>
    <d v="2024-02-02T00:00:00"/>
    <n v="7"/>
    <s v="Вентиляция. Разрез 7-7, 8-8 (М 1:50)"/>
    <s v="Приточная установки П4.2"/>
    <s v="П4.2"/>
    <s v="ВЕРОСА-600-039-00-00-У3"/>
    <s v="Приточная установка П4.2 в составе:"/>
    <n v="1"/>
    <x v="0"/>
    <n v="290"/>
    <s v="Рез."/>
    <m/>
    <n v="0"/>
    <m/>
  </r>
  <r>
    <x v="0"/>
    <s v="21034-3-151 6-ОВ.7_4"/>
    <n v="4"/>
    <s v="21034-3-151 6-ОВ.7"/>
    <s v="Вентиляция. Разрез 7-7, 8-8 (М 1:50)"/>
    <n v="4"/>
    <d v="2024-02-02T00:00:00"/>
    <n v="7"/>
    <s v="Вентиляция. Разрез 7-7, 8-8 (М 1:50)"/>
    <s v="Приточная установки П4.2"/>
    <s v="П4.2.1"/>
    <s v="ТВГ140-0645-0645-0140-20-2-1"/>
    <s v="Гибкая вставка"/>
    <n v="1"/>
    <x v="0"/>
    <m/>
    <m/>
    <m/>
    <n v="0"/>
    <m/>
  </r>
  <r>
    <x v="0"/>
    <s v="21034-3-151 6-ОВ.7_4"/>
    <n v="4"/>
    <s v="21034-3-151 6-ОВ.7"/>
    <s v="Вентиляция. Разрез 7-7, 8-8 (М 1:50)"/>
    <n v="4"/>
    <d v="2024-02-02T00:00:00"/>
    <n v="7"/>
    <s v="Вентиляция. Разрез 7-7, 8-8 (М 1:50)"/>
    <s v="Приточная установки П4.2"/>
    <s v="П4.2.2"/>
    <s v="ГЕРМИК-С-0625-0625-Н-П-32-01-00-У2"/>
    <s v="Воздушный клапан с электроприводом LF230-S-5"/>
    <n v="1"/>
    <x v="0"/>
    <m/>
    <m/>
    <m/>
    <n v="0"/>
    <m/>
  </r>
  <r>
    <x v="0"/>
    <s v="21034-3-151 6-ОВ.7_4"/>
    <n v="4"/>
    <s v="21034-3-151 6-ОВ.7"/>
    <s v="Вентиляция. Разрез 7-7, 8-8 (М 1:50)"/>
    <n v="4"/>
    <d v="2024-02-02T00:00:00"/>
    <n v="7"/>
    <s v="Вентиляция. Разрез 7-7, 8-8 (М 1:50)"/>
    <s v="Приточная установки П4.2"/>
    <s v="П4.2.3"/>
    <s v="ФВК-66-360-6-64/25"/>
    <s v="Фильтр карманный (ячейка №1)"/>
    <n v="1"/>
    <x v="0"/>
    <n v="48"/>
    <m/>
    <m/>
    <n v="0"/>
    <m/>
  </r>
  <r>
    <x v="0"/>
    <s v="21034-3-151 6-ОВ.7_4"/>
    <n v="4"/>
    <s v="21034-3-151 6-ОВ.7"/>
    <s v="Вентиляция. Разрез 7-7, 8-8 (М 1:50)"/>
    <n v="4"/>
    <d v="2024-02-02T00:00:00"/>
    <n v="7"/>
    <s v="Вентиляция. Разрез 7-7, 8-8 (М 1:50)"/>
    <s v="Приточная установки П4.2"/>
    <s v="П4.2.4"/>
    <s v="ВНВ123.6-035-058-02-25-24-2-211-1"/>
    <s v="Воздухонагреватель жидкостный"/>
    <n v="1"/>
    <x v="0"/>
    <n v="63"/>
    <m/>
    <m/>
    <n v="0"/>
    <m/>
  </r>
  <r>
    <x v="0"/>
    <s v="21034-3-151 6-ОВ.7_4"/>
    <n v="4"/>
    <s v="21034-3-151 6-ОВ.7"/>
    <s v="Вентиляция. Разрез 7-7, 8-8 (М 1:50)"/>
    <n v="4"/>
    <d v="2024-02-02T00:00:00"/>
    <n v="7"/>
    <s v="Вентиляция. Разрез 7-7, 8-8 (М 1:50)"/>
    <s v="Приточная установки П4.2"/>
    <s v="П4.2.5"/>
    <m/>
    <s v="Камера промежуточная"/>
    <n v="1"/>
    <x v="0"/>
    <n v="35"/>
    <m/>
    <m/>
    <n v="0"/>
    <m/>
  </r>
  <r>
    <x v="0"/>
    <s v="21034-3-151 6-ОВ.7_4"/>
    <n v="4"/>
    <s v="21034-3-151 6-ОВ.7"/>
    <s v="Вентиляция. Разрез 7-7, 8-8 (М 1:50)"/>
    <n v="4"/>
    <d v="2024-02-02T00:00:00"/>
    <n v="7"/>
    <s v="Вентиляция. Разрез 7-7, 8-8 (М 1:50)"/>
    <s v="Приточная установки П4.2"/>
    <s v="П4.2.6"/>
    <s v="ВОСК72Б-035-00150-02-1-О-У3"/>
    <s v="Вентилятор, L=3730 м3/ч, N=1,5 кВт n=2820 об/мин. Двигатель A80A2F"/>
    <n v="1"/>
    <x v="0"/>
    <n v="101"/>
    <m/>
    <m/>
    <n v="0"/>
    <m/>
  </r>
  <r>
    <x v="0"/>
    <s v="21034-3-151 6-ОВ.7_4"/>
    <n v="4"/>
    <s v="21034-3-151 6-ОВ.7"/>
    <s v="Вентиляция. Разрез 7-7, 8-8 (М 1:50)"/>
    <n v="4"/>
    <d v="2024-02-02T00:00:00"/>
    <n v="7"/>
    <s v="Вентиляция. Разрез 7-7, 8-8 (М 1:50)"/>
    <s v="Приточная установки П4.2"/>
    <s v="П4.2.7"/>
    <s v="ГЕРМИК-П-0570-0440-Н-П-24-01-00-У2"/>
    <s v="Камера промежуточная с клапаном с электроприводом LM230-S-4"/>
    <n v="1"/>
    <x v="0"/>
    <m/>
    <m/>
    <m/>
    <n v="0"/>
    <m/>
  </r>
  <r>
    <x v="0"/>
    <s v="21034-3-151 6-ОВ.7_4"/>
    <n v="4"/>
    <s v="21034-3-151 6-ОВ.7"/>
    <s v="Вентиляция. Разрез 7-7, 8-8 (М 1:50)"/>
    <n v="4"/>
    <d v="2024-02-02T00:00:00"/>
    <n v="7"/>
    <s v="Вентиляция. Разрез 7-7, 8-8 (М 1:50)"/>
    <s v="Приточная установки П4.2"/>
    <s v="П4.2.8"/>
    <s v="ТВГ100-0605-0555-0140-20-2-1"/>
    <s v="Гибкая вставка"/>
    <n v="1"/>
    <x v="0"/>
    <m/>
    <m/>
    <m/>
    <n v="0"/>
    <m/>
  </r>
  <r>
    <x v="1"/>
    <s v="21034-3-151.6-ОВ.17_1"/>
    <n v="1"/>
    <s v="21034-3-151.6-ОВ.17"/>
    <s v="Чертеж видов а-а (М1:50), б, в-в, Д-Д (М1:50). Спецификация материалов для трубы воздухозаборной Вз.Труба 1100-20-1-1-1"/>
    <n v="1"/>
    <d v="2023-08-02T00:00:00"/>
    <n v="17"/>
    <s v="Чертеж видов а-а (М1:50), б, в-в, Д-Д (М1:50). Спецификация материалов для трубы воздухозаборной Вз.Труба 1100-20-1-1-1"/>
    <m/>
    <m/>
    <m/>
    <s v="Корпус ЛистБ-ПН-5 ГОСТ 19903-2015 17ГС ГОСТ 19281-2014"/>
    <n v="1"/>
    <x v="0"/>
    <n v="1356"/>
    <s v="F=34,5M2"/>
    <m/>
    <n v="0"/>
    <n v="1356"/>
  </r>
  <r>
    <x v="1"/>
    <s v="21034-3-151.6-ОВ.17_1"/>
    <n v="1"/>
    <s v="21034-3-151.6-ОВ.17"/>
    <s v="Чертеж видов а-а (М1:50), б, в-в, Д-Д (М1:50). Спецификация материалов для трубы воздухозаборной Вз.Труба 1100-20-1-1-2"/>
    <n v="1"/>
    <d v="2023-08-02T00:00:00"/>
    <n v="17"/>
    <s v="Чертеж видов а-а (М1:50), б, в-в, Д-Д (М1:50). Спецификация материалов для трубы воздухозаборной Вз.Труба 1100-20-1-1-1"/>
    <m/>
    <m/>
    <m/>
    <s v="Корпус Лист Б-ПН-4 ГОСТ 19903-2015 17ГС ГОСТ 19281-2014"/>
    <n v="1"/>
    <x v="0"/>
    <n v="1085"/>
    <s v="F=34,5M2"/>
    <m/>
    <n v="0"/>
    <n v="1085"/>
  </r>
  <r>
    <x v="1"/>
    <s v="21034-3-151.6-ОВ.17_1"/>
    <n v="1"/>
    <s v="21034-3-151.6-ОВ.17"/>
    <s v="Чертеж видов а-а (М1:50), б, в-в, Д-Д (М1:50). Спецификация материалов для трубы воздухозаборной Вз.Труба 1100-20-1-1-3"/>
    <n v="1"/>
    <d v="2023-08-02T00:00:00"/>
    <n v="17"/>
    <s v="Чертеж видов а-а (М1:50), б, в-в, Д-Д (М1:50). Спецификация материалов для трубы воздухозаборной Вз.Труба 1100-20-1-1-1"/>
    <m/>
    <m/>
    <m/>
    <s v="Опорный лист листБ-ПН-20 ГОСТ 19903-2015 17ГС ГОСТ 19281-2014"/>
    <n v="1"/>
    <x v="0"/>
    <n v="283"/>
    <s v="F=1,8m2"/>
    <m/>
    <n v="0"/>
    <n v="283"/>
  </r>
  <r>
    <x v="1"/>
    <s v="21034-3-151.6-ОВ.17_1"/>
    <n v="1"/>
    <s v="21034-3-151.6-ОВ.17"/>
    <s v="Чертеж видов а-а (М1:50), б, в-в, Д-Д (М1:50). Спецификация материалов для трубы воздухозаборной Вз.Труба 1100-20-1-1-4"/>
    <n v="1"/>
    <d v="2023-08-02T00:00:00"/>
    <n v="17"/>
    <s v="Чертеж видов а-а (М1:50), б, в-в, Д-Д (М1:50). Спецификация материалов для трубы воздухозаборной Вз.Труба 1100-20-1-1-1"/>
    <m/>
    <m/>
    <m/>
    <s v="Крышка листБ-ПН-18 ГОСТ 19903-2015 17ГС ГОСТ 19281-2014"/>
    <n v="6"/>
    <x v="0"/>
    <n v="6.7"/>
    <s v="F=0,05M2"/>
    <m/>
    <n v="0"/>
    <n v="40.200000000000003"/>
  </r>
  <r>
    <x v="1"/>
    <s v="21034-3-151.6-ОВ.17_1"/>
    <n v="1"/>
    <s v="21034-3-151.6-ОВ.17"/>
    <s v="Чертеж видов а-а (М1:50), б, в-в, Д-Д (М1:50). Спецификация материалов для трубы воздухозаборной Вз.Труба 1100-20-1-1-5"/>
    <n v="1"/>
    <d v="2023-08-02T00:00:00"/>
    <n v="17"/>
    <s v="Чертеж видов а-а (М1:50), б, в-в, Д-Д (М1:50). Спецификация материалов для трубы воздухозаборной Вз.Труба 1100-20-1-1-1"/>
    <m/>
    <m/>
    <m/>
    <s v="Ребро листБ-ПН-18 ГОСТ 19903-2015 17ГС ГОСТ 19281-2014"/>
    <n v="12"/>
    <x v="0"/>
    <n v="5.7"/>
    <s v="F=0,04M2"/>
    <m/>
    <n v="0"/>
    <n v="68.400000000000006"/>
  </r>
  <r>
    <x v="1"/>
    <s v="21034-3-151.6-ОВ.17_1"/>
    <n v="1"/>
    <s v="21034-3-151.6-ОВ.17"/>
    <s v="Чертеж видов а-а (М1:50), б, в-в, Д-Д (М1:50). Спецификация материалов для трубы воздухозаборной Вз.Труба 1100-20-1-1-6"/>
    <n v="1"/>
    <d v="2023-08-02T00:00:00"/>
    <n v="17"/>
    <s v="Чертеж видов а-а (М1:50), б, в-в, Д-Д (М1:50). Спецификация материалов для трубы воздухозаборной Вз.Труба 1100-20-1-1-1"/>
    <m/>
    <m/>
    <m/>
    <s v="Шайба листБ-ПН-18 ГОСТ 19903-2015 17ГС ГОСТ 19281-2014"/>
    <n v="6"/>
    <x v="0"/>
    <n v="0.9"/>
    <s v="F=0,01M2"/>
    <m/>
    <n v="0"/>
    <n v="5.4"/>
  </r>
  <r>
    <x v="1"/>
    <s v="21034-3-151.6-ОВ.17_1"/>
    <n v="1"/>
    <s v="21034-3-151.6-ОВ.17"/>
    <s v="Чертеж видов а-а (М1:50), б, в-в, Д-Д (М1:50). Спецификация материалов для трубы воздухозаборной Вз.Труба 1100-20-1-1-7"/>
    <n v="1"/>
    <d v="2023-08-02T00:00:00"/>
    <n v="17"/>
    <s v="Чертеж видов а-а (М1:50), б, в-в, Д-Д (М1:50). Спецификация материалов для трубы воздухозаборной Вз.Труба 1100-20-1-1-1"/>
    <m/>
    <m/>
    <m/>
    <s v="Полоса усиления уголок Б-63х63х6 ГОСТ 8509-93 17ГС ГОСТ 19281-2014"/>
    <n v="1"/>
    <x v="0"/>
    <n v="7.72"/>
    <s v="1=1350mm"/>
    <m/>
    <n v="0"/>
    <n v="7.72"/>
  </r>
  <r>
    <x v="1"/>
    <s v="21034-3-151.6-ОВ.17_1"/>
    <n v="1"/>
    <s v="21034-3-151.6-ОВ.17"/>
    <s v="Чертеж видов а-а (М1:50), б, в-в, Д-Д (М1:50). Спецификация материалов для трубы воздухозаборной Вз.Труба 1100-20-1-1-8"/>
    <n v="1"/>
    <d v="2023-08-02T00:00:00"/>
    <n v="17"/>
    <s v="Чертеж видов а-а (М1:50), б, в-в, Д-Д (М1:50). Спецификация материалов для трубы воздухозаборной Вз.Труба 1100-20-1-1-1"/>
    <m/>
    <m/>
    <m/>
    <s v="Полоса усиления уголок Б-63х63х6 ГОСТ 8509-93 17ГС ГОСТ 19281-2014"/>
    <n v="1"/>
    <x v="0"/>
    <n v="8.6"/>
    <s v="1=1610mm"/>
    <m/>
    <n v="0"/>
    <n v="8.6"/>
  </r>
  <r>
    <x v="1"/>
    <s v="21034-3-151.6-ОВ.17_1"/>
    <n v="1"/>
    <s v="21034-3-151.6-ОВ.17"/>
    <s v="Чертеж видов а-а (М1:50), б, в-в, Д-Д (М1:50). Спецификация материалов для трубы воздухозаборной Вз.Труба 1100-20-1-1-9"/>
    <n v="1"/>
    <d v="2023-08-02T00:00:00"/>
    <n v="17"/>
    <s v="Чертеж видов а-а (М1:50), б, в-в, Д-Д (М1:50). Спецификация материалов для трубы воздухозаборной Вз.Труба 1100-20-1-1-1"/>
    <m/>
    <m/>
    <m/>
    <s v="Короб 600х1950^)мм листБ-ПН-5 ГОСТ 19903-2015 09Г2С-8 ГОСТ 19281-2014"/>
    <n v="1"/>
    <x v="0"/>
    <n v="50"/>
    <s v="F=1,275M2 длина 1 патрубка 1=250mm"/>
    <m/>
    <n v="0"/>
    <n v="50"/>
  </r>
  <r>
    <x v="1"/>
    <s v="21034-3-151.6-ОВ.17_1"/>
    <n v="1"/>
    <s v="21034-3-151.6-ОВ.17"/>
    <s v="Чертеж видов а-а (М1:50), б, в-в, Д-Д (М1:50). Спецификация материалов для трубы воздухозаборной Вз.Труба 1100-20-1-1-10"/>
    <n v="1"/>
    <d v="2023-08-02T00:00:00"/>
    <n v="17"/>
    <s v="Чертеж видов а-а (М1:50), б, в-в, Д-Д (М1:50). Спецификация материалов для трубы воздухозаборной Вз.Труба 1100-20-1-1-1"/>
    <m/>
    <m/>
    <m/>
    <s v="Фланец 610х1960мм уголок Б-40х40х4 ГОСТ 8509-93 17ГС ГОСТ 19281-2014"/>
    <n v="1"/>
    <x v="0"/>
    <n v="12.5"/>
    <s v="длина 1 фланца 1=5140mm"/>
    <m/>
    <n v="0"/>
    <n v="12.5"/>
  </r>
  <r>
    <x v="1"/>
    <s v="21034-3-151.6-ОВ.17_1"/>
    <n v="1"/>
    <s v="21034-3-151.6-ОВ.17"/>
    <s v="Чертеж видов а-а (М1:50), б, в-в, Д-Д (М1:50). Спецификация материалов для трубы воздухозаборной Вз.Труба 1100-20-1-1-11"/>
    <n v="1"/>
    <d v="2023-08-02T00:00:00"/>
    <n v="17"/>
    <s v="Чертеж видов а-а (М1:50), б, в-в, Д-Д (М1:50). Спецификация материалов для трубы воздухозаборной Вз.Труба 1100-20-1-1-1"/>
    <m/>
    <m/>
    <m/>
    <s v="Кольцо жесткости уголок Б-63х63х6 ГОСТ 8509-93 17ГС ГОСТ 19281-2014"/>
    <n v="1"/>
    <x v="0"/>
    <n v="20"/>
    <s v="1P=3500mm"/>
    <m/>
    <n v="0"/>
    <n v="20"/>
  </r>
  <r>
    <x v="1"/>
    <s v="21034-3-151.6-ОВ.17_1"/>
    <n v="1"/>
    <s v="21034-3-151.6-ОВ.17"/>
    <s v="Чертеж видов а-а (М1:50), б, в-в, Д-Д (М1:50). Спецификация материалов для трубы воздухозаборной Вз.Труба 1100-20-1-1-12"/>
    <n v="1"/>
    <d v="2023-08-02T00:00:00"/>
    <n v="17"/>
    <s v="Чертеж видов а-а (М1:50), б, в-в, Д-Д (М1:50). Спецификация материалов для трубы воздухозаборной Вз.Труба 1100-20-1-1-1"/>
    <m/>
    <m/>
    <m/>
    <s v="Стойка полоса Б-6х30 ГОСТ 103-76 17ГС ГОСТ 19281-2014"/>
    <n v="6"/>
    <x v="0"/>
    <n v="0.9"/>
    <s v="1P=600mm"/>
    <m/>
    <n v="0"/>
    <n v="5.4"/>
  </r>
  <r>
    <x v="1"/>
    <s v="21034-3-151.6-ОВ.17_1"/>
    <n v="1"/>
    <s v="21034-3-151.6-ОВ.17"/>
    <s v="Чертеж видов а-а (М1:50), б, в-в, Д-Д (М1:50). Спецификация материалов для трубы воздухозаборной Вз.Труба 1100-20-1-1-13"/>
    <n v="1"/>
    <d v="2023-08-02T00:00:00"/>
    <n v="17"/>
    <s v="Чертеж видов а-а (М1:50), б, в-в, Д-Д (М1:50). Спецификация материалов для трубы воздухозаборной Вз.Труба 1100-20-1-1-1"/>
    <m/>
    <m/>
    <m/>
    <s v="Полоса жесткости полоса Б-6х30 ГОСТ 103-2006 17ГС ГОСТ 19281-2014"/>
    <n v="1"/>
    <x v="0"/>
    <n v="4.9000000000000004"/>
    <s v="1P=3500mm"/>
    <m/>
    <n v="0"/>
    <n v="4.9000000000000004"/>
  </r>
  <r>
    <x v="1"/>
    <s v="21034-3-151.6-ОВ.17_1"/>
    <n v="1"/>
    <s v="21034-3-151.6-ОВ.17"/>
    <s v="Чертеж видов а-а (М1:50), б, в-в, Д-Д (М1:50). Спецификация материалов для трубы воздухозаборной Вз.Труба 1100-20-1-1-14"/>
    <n v="1"/>
    <d v="2023-08-02T00:00:00"/>
    <n v="17"/>
    <s v="Чертеж видов а-а (М1:50), б, в-в, Д-Д (М1:50). Спецификация материалов для трубы воздухозаборной Вз.Труба 1100-20-1-1-1"/>
    <m/>
    <m/>
    <m/>
    <s v="Сетка 2,0-1,2 Л ГОСТ 3826-82 12Х18Н10Т ГОСТ 5632-72"/>
    <n v="1"/>
    <x v="0"/>
    <n v="12.5"/>
    <s v="F=2,1m2"/>
    <m/>
    <n v="0"/>
    <n v="12.5"/>
  </r>
  <r>
    <x v="1"/>
    <s v="21034-3-151.6-ОВ.17_1"/>
    <n v="1"/>
    <s v="21034-3-151.6-ОВ.17"/>
    <s v="Чертеж видов а-а (М1:50), б, в-в, Д-Д (М1:50). Спецификация материалов для трубы воздухозаборной Вз.Труба 1100-20-1-1-15"/>
    <n v="1"/>
    <d v="2023-08-02T00:00:00"/>
    <n v="17"/>
    <s v="Чертеж видов а-а (М1:50), б, в-в, Д-Д (М1:50). Спецификация материалов для трубы воздухозаборной Вз.Труба 1100-20-1-1-1"/>
    <m/>
    <m/>
    <m/>
    <s v="Зонт листБ-ПН-2 ГОСТ 19903-2015 17ГС ГОСТ 19281-2014"/>
    <n v="1"/>
    <x v="0"/>
    <n v="62"/>
    <s v="F=3,95M2"/>
    <m/>
    <n v="0"/>
    <n v="62"/>
  </r>
  <r>
    <x v="1"/>
    <s v="21034-3-151.6-ОВ.17_1"/>
    <n v="1"/>
    <s v="21034-3-151.6-ОВ.17"/>
    <s v="Чертеж видов а-а (М1:50), б, в-в, Д-Д (М1:50). Спецификация материалов для трубы воздухозаборной Вз.Труба 1100-20-1-1-16"/>
    <n v="1"/>
    <d v="2023-08-02T00:00:00"/>
    <n v="17"/>
    <s v="Чертеж видов а-а (М1:50), б, в-в, Д-Д (М1:50). Спецификация материалов для трубы воздухозаборной Вз.Труба 1100-20-1-1-1"/>
    <m/>
    <m/>
    <m/>
    <s v="Козырек листБ-ПН-2 ГОСТ 19903-2015 17ГС ГОСТ 19281-2014"/>
    <n v="1"/>
    <x v="0"/>
    <n v="21"/>
    <s v="F=1,34M2"/>
    <m/>
    <n v="0"/>
    <n v="21"/>
  </r>
  <r>
    <x v="1"/>
    <s v="21034-3-151.6-ОВ.19_1"/>
    <n v="1"/>
    <s v="21034-3-151.6-ОВ.19"/>
    <s v="Чертеж видов А-А (М1:50), Б, В-В, Г-Г. Спецификация материалов для трубы воздухозаборной Вз. Труба 1300-20-1-1-1."/>
    <n v="1"/>
    <d v="2023-08-02T00:00:00"/>
    <n v="19"/>
    <s v="Чертеж видов А-А (М1:50), Б, В-В, Г-Г. Спецификация материалов для трубы воздухозаборной Вз. Труба 1300-20-1-1-1."/>
    <m/>
    <m/>
    <m/>
    <s v="Корпус Лист Б-ПН-6 ГОСТ 19903-2015 09Г2С-8 ГС ГОСТ 19281-2014"/>
    <n v="1"/>
    <x v="0"/>
    <n v="1922"/>
    <s v="F=40,8M2"/>
    <m/>
    <n v="0"/>
    <n v="1922"/>
  </r>
  <r>
    <x v="1"/>
    <s v="21034-3-151.6-ОВ.19_1"/>
    <n v="1"/>
    <s v="21034-3-151.6-ОВ.19"/>
    <s v="Чертеж видов А-А (М1:50), Б, В-В, Г-Г. Спецификация материалов для трубы воздухозаборной Вз. Труба 1300-20-1-1-1."/>
    <n v="1"/>
    <d v="2023-08-03T00:00:00"/>
    <n v="19"/>
    <s v="Чертеж видов А-А (М1:50), Б, В-В, Г-Г. Спецификация материалов для трубы воздухозаборной Вз. Труба 1300-20-1-1-1."/>
    <m/>
    <m/>
    <m/>
    <s v="Корпус ЛистБ-ПН-5 ГОСТ 19903-2015 09Г2С-8 ГОСТ 19281-2014"/>
    <n v="1"/>
    <x v="0"/>
    <n v="1602"/>
    <s v="F=40,8M2"/>
    <m/>
    <n v="0"/>
    <n v="1602"/>
  </r>
  <r>
    <x v="1"/>
    <s v="21034-3-151.6-ОВ.19_1"/>
    <n v="1"/>
    <s v="21034-3-151.6-ОВ.19"/>
    <s v="Чертеж видов А-А (М1:50), Б, В-В, Г-Г. Спецификация материалов для трубы воздухозаборной Вз. Труба 1300-20-1-1-1."/>
    <n v="1"/>
    <d v="2023-08-04T00:00:00"/>
    <n v="19"/>
    <s v="Чертеж видов А-А (М1:50), Б, В-В, Г-Г. Спецификация материалов для трубы воздухозаборной Вз. Труба 1300-20-1-1-1."/>
    <m/>
    <m/>
    <m/>
    <s v="Опорный лист листБ-ПН-20 ГОСТ 19903-2015 09Г2С-8 ГОСТ 19281-2014"/>
    <n v="1"/>
    <x v="0"/>
    <n v="353"/>
    <s v="F=2,25M2"/>
    <m/>
    <n v="0"/>
    <n v="353"/>
  </r>
  <r>
    <x v="1"/>
    <s v="21034-3-151.6-ОВ.19_1"/>
    <n v="1"/>
    <s v="21034-3-151.6-ОВ.19"/>
    <s v="Чертеж видов А-А (М1:50), Б, В-В, Г-Г. Спецификация материалов для трубы воздухозаборной Вз. Труба 1300-20-1-1-1."/>
    <n v="1"/>
    <d v="2023-08-05T00:00:00"/>
    <n v="19"/>
    <s v="Чертеж видов А-А (М1:50), Б, В-В, Г-Г. Спецификация материалов для трубы воздухозаборной Вз. Труба 1300-20-1-1-1."/>
    <m/>
    <m/>
    <m/>
    <s v="Крышка листБ-ПН-16 ГОСТ 19903-2015 09Г2С-8 ГОСТ 19281-2014"/>
    <n v="6"/>
    <x v="0"/>
    <n v="6.7"/>
    <s v="F=0,05M2"/>
    <m/>
    <n v="0"/>
    <n v="40.200000000000003"/>
  </r>
  <r>
    <x v="1"/>
    <s v="21034-3-151.6-ОВ.19_1"/>
    <n v="1"/>
    <s v="21034-3-151.6-ОВ.19"/>
    <s v="Чертеж видов А-А (М1:50), Б, В-В, Г-Г. Спецификация материалов для трубы воздухозаборной Вз. Труба 1300-20-1-1-1."/>
    <n v="1"/>
    <d v="2023-08-06T00:00:00"/>
    <n v="19"/>
    <s v="Чертеж видов А-А (М1:50), Б, В-В, Г-Г. Спецификация материалов для трубы воздухозаборной Вз. Труба 1300-20-1-1-1."/>
    <m/>
    <m/>
    <m/>
    <s v="Ребро листБ-ПН-16 ГОСТ 19903-2015 09Г2С-8 ГОСТ 19281-2014"/>
    <n v="12"/>
    <x v="0"/>
    <n v="5.2"/>
    <s v="F=0,04M2"/>
    <m/>
    <n v="0"/>
    <n v="62.400000000000006"/>
  </r>
  <r>
    <x v="1"/>
    <s v="21034-3-151.6-ОВ.19_1"/>
    <n v="1"/>
    <s v="21034-3-151.6-ОВ.19"/>
    <s v="Чертеж видов А-А (М1:50), Б, В-В, Г-Г. Спецификация материалов для трубы воздухозаборной Вз. Труба 1300-20-1-1-1."/>
    <n v="1"/>
    <d v="2023-08-07T00:00:00"/>
    <n v="19"/>
    <s v="Чертеж видов А-А (М1:50), Б, В-В, Г-Г. Спецификация материалов для трубы воздухозаборной Вз. Труба 1300-20-1-1-1."/>
    <m/>
    <m/>
    <m/>
    <s v="Шайба листБ-ПН-10 ГОСТ 19903-2015 09Г2С-8 ГОСТ 19281-2014"/>
    <n v="6"/>
    <x v="0"/>
    <n v="0.9"/>
    <s v="F=0,011M2"/>
    <m/>
    <n v="0"/>
    <n v="5.4"/>
  </r>
  <r>
    <x v="1"/>
    <s v="21034-3-151.6-ОВ.19_1"/>
    <n v="1"/>
    <s v="21034-3-151.6-ОВ.19"/>
    <s v="Чертеж видов А-А (М1:50), Б, В-В, Г-Г. Спецификация материалов для трубы воздухозаборной Вз. Труба 1300-20-1-1-1."/>
    <n v="1"/>
    <d v="2023-08-08T00:00:00"/>
    <n v="19"/>
    <s v="Чертеж видов А-А (М1:50), Б, В-В, Г-Г. Спецификация материалов для трубы воздухозаборной Вз. Труба 1300-20-1-1-1."/>
    <m/>
    <m/>
    <m/>
    <s v="Полоса усиления уголок Б-63х63х6 ГОСТ 8509-93 09Г2С-8 ГОСТ 19281-2014"/>
    <n v="2"/>
    <x v="0"/>
    <n v="7.72"/>
    <s v="1=1350mm"/>
    <m/>
    <n v="0"/>
    <n v="15.44"/>
  </r>
  <r>
    <x v="1"/>
    <s v="21034-3-151.6-ОВ.19_1"/>
    <n v="1"/>
    <s v="21034-3-151.6-ОВ.19"/>
    <s v="Чертеж видов А-А (М1:50), Б, В-В, Г-Г. Спецификация материалов для трубы воздухозаборной Вз. Труба 1300-20-1-1-1."/>
    <n v="1"/>
    <d v="2023-08-09T00:00:00"/>
    <n v="19"/>
    <s v="Чертеж видов А-А (М1:50), Б, В-В, Г-Г. Спецификация материалов для трубы воздухозаборной Вз. Труба 1300-20-1-1-1."/>
    <m/>
    <m/>
    <m/>
    <s v="Полоса усиления уголок Б-63х63х6 ГОСТ 8509-93 09Г2С-8 ГОСТ 19281-2014"/>
    <n v="2"/>
    <x v="0"/>
    <n v="8.6"/>
    <s v="1=1610mm"/>
    <m/>
    <n v="0"/>
    <n v="17.2"/>
  </r>
  <r>
    <x v="1"/>
    <s v="21034-3-151.6-ОВ.19_1"/>
    <n v="1"/>
    <s v="21034-3-151.6-ОВ.19"/>
    <s v="Чертеж видов А-А (М1:50), Б, В-В, Г-Г. Спецификация материалов для трубы воздухозаборной Вз. Труба 1300-20-1-1-1."/>
    <n v="1"/>
    <d v="2023-08-10T00:00:00"/>
    <n v="19"/>
    <s v="Чертеж видов А-А (М1:50), Б, В-В, Г-Г. Спецификация материалов для трубы воздухозаборной Вз. Труба 1300-20-1-1-1."/>
    <m/>
    <m/>
    <m/>
    <s v="Короб 1900х900 листБ-ПН-5 ГОСТ 19903-2015 09Г2С-8 ГОСТ 19281-2014"/>
    <n v="1"/>
    <x v="0"/>
    <n v="55"/>
    <s v="F=1,4m2 длина 1 патрубка 1=250mm"/>
    <m/>
    <n v="0"/>
    <n v="55"/>
  </r>
  <r>
    <x v="1"/>
    <s v="21034-3-151.6-ОВ.19_1"/>
    <n v="1"/>
    <s v="21034-3-151.6-ОВ.19"/>
    <s v="Чертеж видов А-А (М1:50), Б, В-В, Г-Г. Спецификация материалов для трубы воздухозаборной Вз. Труба 1300-20-1-1-1."/>
    <n v="1"/>
    <d v="2023-08-11T00:00:00"/>
    <n v="19"/>
    <s v="Чертеж видов А-А (М1:50), Б, В-В, Г-Г. Спецификация материалов для трубы воздухозаборной Вз. Труба 1300-20-1-1-1."/>
    <m/>
    <m/>
    <m/>
    <s v="Фланец 1910х910 уголок Б-40х40х4 ГОСТ 8509-93 09Г2С-8 ГОСТ 19281-2014"/>
    <n v="1"/>
    <x v="0"/>
    <n v="13.7"/>
    <s v="1p=5640mm"/>
    <m/>
    <n v="0"/>
    <n v="13.7"/>
  </r>
  <r>
    <x v="1"/>
    <s v="21034-3-151.6-ОВ.19_1"/>
    <n v="1"/>
    <s v="21034-3-151.6-ОВ.19"/>
    <s v="Чертеж видов А-А (М1:50), Б, В-В, Г-Г. Спецификация материалов для трубы воздухозаборной Вз. Труба 1300-20-1-1-1."/>
    <n v="1"/>
    <d v="2023-08-12T00:00:00"/>
    <n v="19"/>
    <s v="Чертеж видов А-А (М1:50), Б, В-В, Г-Г. Спецификация материалов для трубы воздухозаборной Вз. Труба 1300-20-1-1-1."/>
    <m/>
    <m/>
    <m/>
    <s v="Кольцо жесткости уголок Б-63х63х6 ГОСТ 8509-93 09Г2С-8 ГОСТ 19281-2014"/>
    <n v="1"/>
    <x v="0"/>
    <n v="23.6"/>
    <s v="1p=4120mm"/>
    <m/>
    <n v="0"/>
    <n v="23.6"/>
  </r>
  <r>
    <x v="1"/>
    <s v="21034-3-151.6-ОВ.19_1"/>
    <n v="1"/>
    <s v="21034-3-151.6-ОВ.19"/>
    <s v="Чертеж видов А-А (М1:50), Б, В-В, Г-Г. Спецификация материалов для трубы воздухозаборной Вз. Труба 1300-20-1-1-1."/>
    <n v="1"/>
    <d v="2023-08-13T00:00:00"/>
    <n v="19"/>
    <s v="Чертеж видов А-А (М1:50), Б, В-В, Г-Г. Спецификация материалов для трубы воздухозаборной Вз. Труба 1300-20-1-1-1."/>
    <m/>
    <m/>
    <m/>
    <s v="Стойка полоса Б-6х30 ГОСТ 103-76 09Г2С-8 ГОСТ 19281-2014"/>
    <n v="6"/>
    <x v="0"/>
    <n v="1"/>
    <s v="1P=710mm"/>
    <m/>
    <n v="0"/>
    <n v="6"/>
  </r>
  <r>
    <x v="1"/>
    <s v="21034-3-151.6-ОВ.19_1"/>
    <n v="1"/>
    <s v="21034-3-151.6-ОВ.19"/>
    <s v="Чертеж видов А-А (М1:50), Б, В-В, Г-Г. Спецификация материалов для трубы воздухозаборной Вз. Труба 1300-20-1-1-1."/>
    <n v="1"/>
    <d v="2023-08-14T00:00:00"/>
    <n v="19"/>
    <s v="Чертеж видов А-А (М1:50), Б, В-В, Г-Г. Спецификация материалов для трубы воздухозаборной Вз. Труба 1300-20-1-1-1."/>
    <m/>
    <m/>
    <m/>
    <s v="Полоса жесткости полоса Б-6х30 ГОСТ 103-2006 09Г2С-8 ГОСТ 19281-2014"/>
    <n v="1"/>
    <x v="0"/>
    <n v="5.8"/>
    <s v="1p=4120mm"/>
    <m/>
    <n v="0"/>
    <n v="5.8"/>
  </r>
  <r>
    <x v="1"/>
    <s v="21034-3-151.6-ОВ.19_1"/>
    <n v="1"/>
    <s v="21034-3-151.6-ОВ.19"/>
    <s v="Чертеж видов А-А (М1:50), Б, В-В, Г-Г. Спецификация материалов для трубы воздухозаборной Вз. Труба 1300-20-1-1-1."/>
    <n v="1"/>
    <d v="2023-08-15T00:00:00"/>
    <n v="19"/>
    <s v="Чертеж видов А-А (М1:50), Б, В-В, Г-Г. Спецификация материалов для трубы воздухозаборной Вз. Труба 1300-20-1-1-1."/>
    <m/>
    <m/>
    <m/>
    <s v="Сетка 2,0-1,2 Л ГОСТ 3826-82 12Х18Н10Т ГОСТ 5632-72"/>
    <n v="1"/>
    <x v="0"/>
    <n v="17.899999999999999"/>
    <s v="F=3,0M2"/>
    <m/>
    <n v="0"/>
    <n v="17.899999999999999"/>
  </r>
  <r>
    <x v="1"/>
    <s v="21034-3-151.6-ОВ.19_1"/>
    <n v="1"/>
    <s v="21034-3-151.6-ОВ.19"/>
    <s v="Чертеж видов А-А (М1:50), Б, В-В, Г-Г. Спецификация материалов для трубы воздухозаборной Вз. Труба 1300-20-1-1-1."/>
    <n v="1"/>
    <d v="2023-08-16T00:00:00"/>
    <n v="19"/>
    <s v="Чертеж видов А-А (М1:50), Б, В-В, Г-Г. Спецификация материалов для трубы воздухозаборной Вз. Труба 1300-20-1-1-1."/>
    <m/>
    <m/>
    <m/>
    <s v="Зонт листБ-ПН-2 ГОСТ 19903-2015 09Г2С-8 ГОСТ 19281-2014"/>
    <n v="1"/>
    <x v="0"/>
    <n v="86.4"/>
    <s v="F=5,5M2"/>
    <m/>
    <n v="0"/>
    <n v="86.4"/>
  </r>
  <r>
    <x v="1"/>
    <s v="21034-3-151.6-ОВ.19_1"/>
    <n v="1"/>
    <s v="21034-3-151.6-ОВ.19"/>
    <s v="Чертеж видов А-А (М1:50), Б, В-В, Г-Г. Спецификация материалов для трубы воздухозаборной Вз. Труба 1300-20-1-1-1."/>
    <n v="1"/>
    <d v="2023-08-17T00:00:00"/>
    <n v="19"/>
    <s v="Чертеж видов А-А (М1:50), Б, В-В, Г-Г. Спецификация материалов для трубы воздухозаборной Вз. Труба 1300-20-1-1-1."/>
    <m/>
    <m/>
    <m/>
    <s v="Козырек листБ-ПН-2 ГОСТ 19903-2015 09Г2С-8 ГОСТ 19281-2014"/>
    <n v="1"/>
    <x v="0"/>
    <n v="28.3"/>
    <s v="F=1,8m2"/>
    <m/>
    <n v="0"/>
    <n v="28.3"/>
  </r>
</pivotCacheRecords>
</file>

<file path=xl/pivotCache/pivotCacheRecords9.xml><?xml version="1.0" encoding="utf-8"?>
<pivotCacheRecords xmlns="http://schemas.openxmlformats.org/spreadsheetml/2006/main" xmlns:r="http://schemas.openxmlformats.org/officeDocument/2006/relationships" count="1388">
  <r>
    <x v="0"/>
    <m/>
    <s v="1.      Отопление"/>
    <m/>
    <m/>
    <m/>
    <x v="0"/>
    <m/>
    <m/>
    <m/>
    <m/>
    <m/>
  </r>
  <r>
    <x v="0"/>
    <m/>
    <s v="Биметаллический секционный радиатор с боковым подключением с межосевым расстоянием 500мм:"/>
    <s v="Alp 500"/>
    <m/>
    <s v="ЗАО &quot;Рифар&quot;"/>
    <x v="0"/>
    <m/>
    <m/>
    <m/>
    <m/>
    <m/>
  </r>
  <r>
    <x v="1"/>
    <m/>
    <s v="4 секции"/>
    <s v="RIFAR Alp 500-4"/>
    <m/>
    <m/>
    <x v="1"/>
    <n v="1"/>
    <m/>
    <m/>
    <m/>
    <m/>
  </r>
  <r>
    <x v="1"/>
    <m/>
    <s v="6 секций"/>
    <s v="RIFAR Alp 500-6"/>
    <m/>
    <m/>
    <x v="1"/>
    <n v="1"/>
    <m/>
    <m/>
    <m/>
    <m/>
  </r>
  <r>
    <x v="1"/>
    <m/>
    <s v="7 секций"/>
    <s v="RIFAR Alp 500-7"/>
    <m/>
    <m/>
    <x v="1"/>
    <n v="1"/>
    <m/>
    <m/>
    <m/>
    <m/>
  </r>
  <r>
    <x v="1"/>
    <m/>
    <s v="8 секций"/>
    <s v="RIFAR Alp 500-8"/>
    <m/>
    <m/>
    <x v="1"/>
    <n v="4"/>
    <m/>
    <m/>
    <m/>
    <m/>
  </r>
  <r>
    <x v="1"/>
    <m/>
    <s v="10 секций"/>
    <s v="RIFAR Alp 500-10"/>
    <m/>
    <m/>
    <x v="1"/>
    <n v="3"/>
    <m/>
    <m/>
    <m/>
    <m/>
  </r>
  <r>
    <x v="1"/>
    <m/>
    <s v="12 секций"/>
    <s v="RIFAR Alp 500-12"/>
    <m/>
    <m/>
    <x v="1"/>
    <n v="1"/>
    <m/>
    <m/>
    <m/>
    <m/>
  </r>
  <r>
    <x v="1"/>
    <m/>
    <s v="13 секций "/>
    <s v="RIFAR Alp 500-13"/>
    <m/>
    <m/>
    <x v="1"/>
    <n v="2"/>
    <m/>
    <m/>
    <m/>
    <m/>
  </r>
  <r>
    <x v="0"/>
    <m/>
    <s v="Комплект креплений для радиатора Alp 500"/>
    <m/>
    <m/>
    <s v="ЗАО &quot;Рифар&quot;"/>
    <x v="1"/>
    <n v="13"/>
    <m/>
    <m/>
    <m/>
    <m/>
  </r>
  <r>
    <x v="0"/>
    <m/>
    <s v="Комплект для монтажа радиатора 1/2&quot; Alp 500"/>
    <m/>
    <m/>
    <s v="ЗАО &quot;Рифар&quot;"/>
    <x v="1"/>
    <n v="13"/>
    <m/>
    <m/>
    <m/>
    <m/>
  </r>
  <r>
    <x v="2"/>
    <m/>
    <s v="Регулирующий клапан терморегулятора прямой; подключение термоэлемента типа RTR; Тmax=120˚C, PN10, внутренняя резьба DN15"/>
    <s v="RTR-N прямой"/>
    <s v="013G7014"/>
    <s v="Danfoss"/>
    <x v="1"/>
    <n v="11"/>
    <m/>
    <m/>
    <m/>
    <m/>
  </r>
  <r>
    <x v="2"/>
    <m/>
    <s v="Регулирующий клапан терморегулятора угловой вертикальный; подключение термоэлемента типа RTR; Тmax=120˚C, PN10               внутренняя резьба DN15"/>
    <s v="RTR-N угловой вертикальный"/>
    <s v="013G7013"/>
    <s v="Danfoss"/>
    <x v="1"/>
    <n v="1"/>
    <m/>
    <m/>
    <m/>
    <m/>
  </r>
  <r>
    <x v="2"/>
    <m/>
    <s v="Регулирующий клапан терморегулятора угловой горизонтальный; подключение термоэлемента типа RTR; Тmax=120˚C, PN10               внутренняя резьба DN15"/>
    <s v="RTR-N угловой горизонтальный"/>
    <s v="013G7048"/>
    <s v="Danfoss"/>
    <x v="1"/>
    <n v="1"/>
    <m/>
    <m/>
    <m/>
    <m/>
  </r>
  <r>
    <x v="1"/>
    <m/>
    <s v="Термостатический элемент со встроенным датчиком "/>
    <s v="RTR 7090"/>
    <s v="013G7090"/>
    <s v="Danfoss"/>
    <x v="1"/>
    <n v="13"/>
    <m/>
    <m/>
    <m/>
    <m/>
  </r>
  <r>
    <x v="2"/>
    <m/>
    <s v="Клапан запорный радиаторный угловой; Тmax=120˚C, PN10               внутренняя резьба DN15"/>
    <s v="RLV угловой"/>
    <s v="003L0143"/>
    <s v="Danfoss"/>
    <x v="1"/>
    <n v="2"/>
    <m/>
    <m/>
    <m/>
    <m/>
  </r>
  <r>
    <x v="2"/>
    <m/>
    <s v="Клапан запорный радиаторный прямой; Тmax=120˚C, PN10               внутренняя резьба DN15"/>
    <s v="RLV прямой"/>
    <s v="003L0144"/>
    <s v="Danfoss"/>
    <x v="1"/>
    <n v="11"/>
    <m/>
    <m/>
    <m/>
    <m/>
  </r>
  <r>
    <x v="1"/>
    <m/>
    <s v="Автоматический воздухоотводчик латунный, РN10бар, Тmax=120˚C, "/>
    <s v="Flexvent 1/2"/>
    <s v="HW01A8249"/>
    <s v="ADL"/>
    <x v="1"/>
    <n v="10"/>
    <m/>
    <m/>
    <m/>
    <m/>
  </r>
  <r>
    <x v="0"/>
    <m/>
    <s v="R 1/2&quot;, соединение внутренняя резьба"/>
    <m/>
    <m/>
    <m/>
    <x v="0"/>
    <m/>
    <m/>
    <m/>
    <m/>
    <m/>
  </r>
  <r>
    <x v="2"/>
    <m/>
    <s v="Полнопроходной шаровый кран, латунный, никелированный. Тmax=150˚C, DN15, PN25"/>
    <m/>
    <s v="VT.214.N.04"/>
    <s v="VALTEK"/>
    <x v="1"/>
    <n v="18"/>
    <m/>
    <m/>
    <m/>
    <m/>
  </r>
  <r>
    <x v="2"/>
    <m/>
    <s v="Комплект ручной балансировочный клапан и ручной запорный клапан, латунь,Тmax=120˚C, PN=20 бар, Ду 20"/>
    <s v="Комплект MVT/MSV-S"/>
    <s v="003Z4152"/>
    <s v="Danfoss"/>
    <x v="1"/>
    <n v="1"/>
    <m/>
    <m/>
    <m/>
    <m/>
  </r>
  <r>
    <x v="2"/>
    <m/>
    <s v="Комплект ручной балансировочный клапан и ручной запорный клапан Тmax=120˚C, PN=20 бар, Ду 25"/>
    <s v="Комплект MVT/MSV-S"/>
    <s v="003Z4153"/>
    <s v="Danfoss"/>
    <x v="1"/>
    <n v="1"/>
    <m/>
    <m/>
    <m/>
    <m/>
  </r>
  <r>
    <x v="0"/>
    <m/>
    <s v="Трубы стальные водогазопроводные"/>
    <s v="ГОСТ 3262-75"/>
    <m/>
    <m/>
    <x v="0"/>
    <m/>
    <m/>
    <m/>
    <m/>
    <m/>
  </r>
  <r>
    <x v="3"/>
    <m/>
    <s v="Ø15х2,5"/>
    <m/>
    <m/>
    <m/>
    <x v="2"/>
    <n v="120.1"/>
    <n v="1.08"/>
    <m/>
    <m/>
    <m/>
  </r>
  <r>
    <x v="3"/>
    <m/>
    <s v="Ø20х2,5"/>
    <m/>
    <m/>
    <m/>
    <x v="2"/>
    <n v="141.5"/>
    <n v="1.45"/>
    <m/>
    <m/>
    <m/>
  </r>
  <r>
    <x v="3"/>
    <m/>
    <s v="Ø25х2,8"/>
    <m/>
    <m/>
    <m/>
    <x v="2"/>
    <n v="17.3"/>
    <n v="2.02"/>
    <m/>
    <m/>
    <m/>
  </r>
  <r>
    <x v="0"/>
    <m/>
    <s v="Переход К-1-26,9. 2,0-21,3. 2,0"/>
    <s v="ГОСТ17378-2001"/>
    <m/>
    <m/>
    <x v="3"/>
    <n v="4"/>
    <m/>
    <m/>
    <m/>
    <m/>
  </r>
  <r>
    <x v="0"/>
    <m/>
    <s v="Переход К-1-33,7. 2,3-26,9. 2,0"/>
    <s v="ГОСТ17378-2001"/>
    <m/>
    <m/>
    <x v="3"/>
    <n v="4"/>
    <m/>
    <m/>
    <m/>
    <m/>
  </r>
  <r>
    <x v="0"/>
    <m/>
    <s v="Цилиндры навивные покрытые алюминиевой фольгой для трубы"/>
    <s v="ROCKWOOL 100 Кф"/>
    <n v="137042"/>
    <s v="ROCKWOOL"/>
    <x v="4"/>
    <s v="3,2/0,021"/>
    <m/>
    <m/>
    <m/>
    <m/>
  </r>
  <r>
    <x v="0"/>
    <m/>
    <s v="Ду 15х2,5 толщиной 30мм"/>
    <m/>
    <m/>
    <m/>
    <x v="0"/>
    <m/>
    <m/>
    <m/>
    <m/>
    <m/>
  </r>
  <r>
    <x v="0"/>
    <m/>
    <s v="Цилиндры навивные покрытые алюминиевой фольгой для трубы "/>
    <s v="ROCKWOOL 100 Кф"/>
    <n v="137052"/>
    <s v="ROCKWOOL"/>
    <x v="4"/>
    <s v="7,6/0,022"/>
    <m/>
    <m/>
    <m/>
    <m/>
  </r>
  <r>
    <x v="0"/>
    <m/>
    <s v="Ду 20х2,5 толщиной 30мм"/>
    <m/>
    <m/>
    <m/>
    <x v="0"/>
    <m/>
    <m/>
    <m/>
    <m/>
    <m/>
  </r>
  <r>
    <x v="0"/>
    <m/>
    <s v="Цилиндры навивные покрытые алюминиевой фольгой для трубы            Ду 25х2,8 толщиной 30мм"/>
    <s v="ROCKWOOL 100 Кф"/>
    <n v="135137"/>
    <s v="ROCKWOOL"/>
    <x v="4"/>
    <s v="2,4/0,078"/>
    <m/>
    <m/>
    <m/>
    <m/>
  </r>
  <r>
    <x v="0"/>
    <m/>
    <s v="Бандаж Лента 0,7х20"/>
    <s v="ГОСТ 3560-73"/>
    <m/>
    <m/>
    <x v="5"/>
    <n v="2"/>
    <m/>
    <m/>
    <m/>
    <m/>
  </r>
  <r>
    <x v="0"/>
    <m/>
    <m/>
    <m/>
    <m/>
    <m/>
    <x v="0"/>
    <m/>
    <m/>
    <m/>
    <m/>
    <m/>
  </r>
  <r>
    <x v="0"/>
    <m/>
    <s v="Пряжка Сталь ОЦ-0,8-Ст3"/>
    <s v="ГОСТ 14918-80"/>
    <m/>
    <m/>
    <x v="6"/>
    <n v="6.2E-2"/>
    <m/>
    <m/>
    <m/>
    <m/>
  </r>
  <r>
    <x v="0"/>
    <m/>
    <s v="Обкладка"/>
    <m/>
    <m/>
    <m/>
    <x v="6"/>
    <n v="6.9"/>
    <m/>
    <m/>
    <m/>
    <m/>
  </r>
  <r>
    <x v="0"/>
    <m/>
    <s v="Крепление обкладки Винт 4х12.04.019"/>
    <s v="ГОСТ 10621-80"/>
    <m/>
    <m/>
    <x v="3"/>
    <n v="130"/>
    <m/>
    <m/>
    <m/>
    <m/>
  </r>
  <r>
    <x v="0"/>
    <m/>
    <s v="Антикоррозионное покрытие:"/>
    <m/>
    <m/>
    <m/>
    <x v="0"/>
    <m/>
    <m/>
    <m/>
    <m/>
    <m/>
  </r>
  <r>
    <x v="0"/>
    <m/>
    <s v="- грунт ГФ-021-1 слой"/>
    <m/>
    <m/>
    <m/>
    <x v="6"/>
    <n v="22"/>
    <m/>
    <m/>
    <m/>
    <m/>
  </r>
  <r>
    <x v="0"/>
    <m/>
    <s v="- краска масляная БТ-177 – 2 слоя"/>
    <m/>
    <m/>
    <s v=" "/>
    <x v="6"/>
    <n v="44"/>
    <m/>
    <m/>
    <m/>
    <m/>
  </r>
  <r>
    <x v="0"/>
    <m/>
    <s v="Металл для неучтенных элементов"/>
    <m/>
    <m/>
    <m/>
    <x v="5"/>
    <n v="100"/>
    <m/>
    <m/>
    <m/>
    <m/>
  </r>
  <r>
    <x v="0"/>
    <m/>
    <s v="(отводы, переходы, тройники, крестовины, фланцы, болты, гайки, шайбы, прокладки, крепления, гильзы и т.д.)"/>
    <m/>
    <m/>
    <m/>
    <x v="0"/>
    <m/>
    <m/>
    <m/>
    <m/>
    <m/>
  </r>
  <r>
    <x v="3"/>
    <m/>
    <s v="Монтаж стальных трубопроводов Ø15х2,5"/>
    <m/>
    <m/>
    <m/>
    <x v="2"/>
    <n v="91"/>
    <n v="1.08"/>
    <s v="0-3 м"/>
    <m/>
    <m/>
  </r>
  <r>
    <x v="3"/>
    <m/>
    <s v="Монтаж стальных трубопроводов Ø15х2,5"/>
    <m/>
    <m/>
    <m/>
    <x v="2"/>
    <n v="29.1"/>
    <n v="1.08"/>
    <s v="3-5 м"/>
    <m/>
    <m/>
  </r>
  <r>
    <x v="3"/>
    <m/>
    <s v="Монтаж стальных трубопроводов Ø20х2,5"/>
    <m/>
    <m/>
    <m/>
    <x v="2"/>
    <n v="57.6"/>
    <n v="1.45"/>
    <s v="0-3 м"/>
    <m/>
    <m/>
  </r>
  <r>
    <x v="3"/>
    <m/>
    <s v="Монтаж стальных трубопроводов Ø20х2,5"/>
    <m/>
    <m/>
    <m/>
    <x v="2"/>
    <n v="83.9"/>
    <n v="1.45"/>
    <s v="3-5 м"/>
    <m/>
    <m/>
  </r>
  <r>
    <x v="3"/>
    <m/>
    <s v="Монтаж стальных трубопроводов Ø25х2,8"/>
    <m/>
    <m/>
    <m/>
    <x v="2"/>
    <n v="17.3"/>
    <n v="2.02"/>
    <s v="0-3 м"/>
    <m/>
    <m/>
  </r>
  <r>
    <x v="0"/>
    <m/>
    <s v="Сварные соединения стальных трубопроводов Ø15х2,5"/>
    <m/>
    <m/>
    <m/>
    <x v="1"/>
    <n v="270"/>
    <m/>
    <m/>
    <m/>
    <m/>
  </r>
  <r>
    <x v="0"/>
    <m/>
    <s v="Сварные соединения стальных трубопроводов Ø20х2,5"/>
    <m/>
    <m/>
    <m/>
    <x v="1"/>
    <n v="280"/>
    <m/>
    <m/>
    <m/>
    <m/>
  </r>
  <r>
    <x v="0"/>
    <m/>
    <s v="Сварные соединения стальных трубопроводов Ø25х2,8"/>
    <m/>
    <m/>
    <m/>
    <x v="1"/>
    <n v="40"/>
    <m/>
    <m/>
    <m/>
    <m/>
  </r>
  <r>
    <x v="0"/>
    <m/>
    <m/>
    <m/>
    <m/>
    <m/>
    <x v="0"/>
    <m/>
    <m/>
    <m/>
    <m/>
    <m/>
  </r>
  <r>
    <x v="0"/>
    <m/>
    <s v="2.      Теплоснабжение"/>
    <m/>
    <m/>
    <s v="ВЕКТОР-4-С-7-П-С+"/>
    <x v="0"/>
    <s v="ООО «Веза»"/>
    <m/>
    <m/>
    <m/>
    <m/>
  </r>
  <r>
    <x v="1"/>
    <m/>
    <s v="Индивидуальный тепловой пункт блочный. 21,32 т/час. "/>
    <s v="21034-3-151.6-ОВ-ОЛ18"/>
    <m/>
    <m/>
    <x v="1"/>
    <n v="1"/>
    <n v="900"/>
    <s v="Или аналог"/>
    <m/>
    <m/>
  </r>
  <r>
    <x v="0"/>
    <m/>
    <s v="Параметры теплоносителя: Т1/Т2= 115/65 0С, Р1/Р2= 0,4/0,3 МПа, "/>
    <m/>
    <m/>
    <m/>
    <x v="0"/>
    <m/>
    <m/>
    <m/>
    <m/>
    <m/>
  </r>
  <r>
    <x v="0"/>
    <m/>
    <s v="напор 12 м.в.ст."/>
    <m/>
    <m/>
    <m/>
    <x v="0"/>
    <m/>
    <m/>
    <m/>
    <m/>
    <m/>
  </r>
  <r>
    <x v="0"/>
    <m/>
    <s v="Сторона подключения теплоисточника: сверху."/>
    <m/>
    <m/>
    <m/>
    <x v="0"/>
    <m/>
    <m/>
    <m/>
    <m/>
    <m/>
  </r>
  <r>
    <x v="2"/>
    <s v="П1.1/П1.2"/>
    <s v="Узел регулирующий, сторона подключения – справа, тип присоединения- фланцевый, Ду50 (ответные фланцы поставляются комплектно)"/>
    <s v="ВЕКТОР-4-С-7-П-С+"/>
    <m/>
    <s v="ООО «Веза»"/>
    <x v="1"/>
    <n v="2"/>
    <n v="124"/>
    <s v="Или аналог"/>
    <m/>
    <m/>
  </r>
  <r>
    <x v="0"/>
    <s v="П2.1/П2.2"/>
    <s v="Узел регулирующий, сторона подключения – правая, тип присоединения- фланцевый, Ду40 (ответные фланцы поставляются комплектно)"/>
    <s v="ВЕКТОР-4-С-6-П-С+"/>
    <m/>
    <s v="ООО «Веза»"/>
    <x v="3"/>
    <n v="2"/>
    <n v="96"/>
    <s v="Или аналог"/>
    <m/>
    <m/>
  </r>
  <r>
    <x v="2"/>
    <s v="П3.1/П3.2"/>
    <s v="Узел регулирующий, сторона подключения – справа, тип присоединения- фланцевый, Ду50 (ответные фланцы поставляются комплектно)"/>
    <s v="ВЕКТОР-4-С-7-П-С+"/>
    <m/>
    <s v="ООО «Веза»"/>
    <x v="1"/>
    <n v="2"/>
    <n v="124"/>
    <s v="Или аналог"/>
    <m/>
    <m/>
  </r>
  <r>
    <x v="2"/>
    <s v="П4.1/П4.2"/>
    <s v="Узел регулирующий, сторона подключения – справа, тип присоединения- фланцевый, Ду25 (ответные фланцы поставляются комплектно)"/>
    <s v="ВЕКТОР-4-С-3-П-С+"/>
    <m/>
    <s v="ООО «Веза»"/>
    <x v="1"/>
    <n v="2"/>
    <n v="66"/>
    <s v="Или аналог"/>
    <m/>
    <m/>
  </r>
  <r>
    <x v="1"/>
    <s v="П5.1"/>
    <s v="Узел регулирующий, сторона подключения – левая, тип присоединения- фланцевый, Ду20 (ответные фланцы поставляются комплектно)"/>
    <s v="ВЕКТОР-4-С-4-Л-С+"/>
    <m/>
    <s v="ООО «Веза»"/>
    <x v="1"/>
    <n v="1"/>
    <n v="93"/>
    <s v="Или аналог"/>
    <m/>
    <m/>
  </r>
  <r>
    <x v="2"/>
    <m/>
    <m/>
    <m/>
    <m/>
    <m/>
    <x v="0"/>
    <m/>
    <m/>
    <m/>
    <m/>
    <m/>
  </r>
  <r>
    <x v="2"/>
    <s v="П5.2"/>
    <s v="Узел регулирующий, сторона подключения – правая, тип присоединения- фланцевый, Ду20 (ответные фланцы поставляются комплектно)"/>
    <s v="ВЕКТОР-4-С-4-П-С+"/>
    <m/>
    <s v="ООО «Веза»"/>
    <x v="1"/>
    <n v="1"/>
    <n v="93"/>
    <s v="Или аналог"/>
    <m/>
    <m/>
  </r>
  <r>
    <x v="0"/>
    <s v="П6.1/П6.2"/>
    <s v="Узел регулирующий, сторона подключения – правая, тип присоединения- фланцевый, Ду32 (ответные фланцы поставляются комплектно)"/>
    <s v="ВЕКТОР-4-С-4-П-С+"/>
    <m/>
    <s v="ООО «Веза»"/>
    <x v="3"/>
    <n v="2"/>
    <n v="69"/>
    <s v="Или аналог"/>
    <m/>
    <m/>
  </r>
  <r>
    <x v="2"/>
    <s v="АВО1.1"/>
    <s v="Узел регулирующий, тип присоединения- резьбовой, Ду20 "/>
    <s v="КЭВ-УТМ-4Н"/>
    <m/>
    <s v="Тепломаш"/>
    <x v="1"/>
    <n v="2"/>
    <m/>
    <s v="Или аналог"/>
    <m/>
    <m/>
  </r>
  <r>
    <x v="0"/>
    <s v="АВО1.2"/>
    <m/>
    <m/>
    <m/>
    <m/>
    <x v="0"/>
    <m/>
    <m/>
    <m/>
    <m/>
    <m/>
  </r>
  <r>
    <x v="1"/>
    <m/>
    <s v="Водяной тепловентилятор Q=15900Вт, Nэ=0,13кВт, 220В, IP44."/>
    <s v="21034-3-151.6-ОВ-ОЛ19"/>
    <m/>
    <s v="Тепломаш"/>
    <x v="1"/>
    <n v="2"/>
    <m/>
    <s v="Или аналог"/>
    <m/>
    <m/>
  </r>
  <r>
    <x v="0"/>
    <m/>
    <s v="В комплекте с пультом управления и монтажным кронштейном."/>
    <s v="КЭВ-34Т3,5W2"/>
    <m/>
    <m/>
    <x v="0"/>
    <m/>
    <m/>
    <m/>
    <m/>
    <m/>
  </r>
  <r>
    <x v="2"/>
    <m/>
    <s v="Полнопроходной шаровый кран, латунный, никелированный. Тmax=150˚C, DN15, PN25"/>
    <m/>
    <s v="VT.214.N.04"/>
    <s v="VALTEK"/>
    <x v="1"/>
    <n v="49"/>
    <m/>
    <m/>
    <m/>
    <m/>
  </r>
  <r>
    <x v="1"/>
    <m/>
    <s v="Автоматический воздухоотводчик латунный, РN10бар, Тmax=120˚C, "/>
    <s v="Flexvent 1/2"/>
    <s v="HW01A8249"/>
    <s v="ADL"/>
    <x v="1"/>
    <n v="25"/>
    <m/>
    <m/>
    <m/>
    <m/>
  </r>
  <r>
    <x v="0"/>
    <m/>
    <s v="R 1/2&quot;, соединение внутренняя резьба"/>
    <m/>
    <m/>
    <m/>
    <x v="0"/>
    <m/>
    <m/>
    <m/>
    <m/>
    <m/>
  </r>
  <r>
    <x v="2"/>
    <m/>
    <s v="Полнопроходной шаровый кран, латунный, никелированный. Тmax=150˚C, DN20, PN25"/>
    <m/>
    <s v="VT.214.N.05"/>
    <s v="VALTEK"/>
    <x v="1"/>
    <n v="4"/>
    <m/>
    <m/>
    <m/>
    <m/>
  </r>
  <r>
    <x v="0"/>
    <m/>
    <s v="Шаровой стальной кран, ручка-рычаг, сварное присоединение  Тmax=150˚C, РN16бар, Ду25"/>
    <s v="JIP Standart WW"/>
    <s v="065N9602"/>
    <s v="Danfoss"/>
    <x v="3"/>
    <n v="12"/>
    <m/>
    <m/>
    <m/>
    <m/>
  </r>
  <r>
    <x v="2"/>
    <m/>
    <s v="Шаровой стальной кран, ручка-рычаг, фланцевое присоединение  Тmax=150˚C, РN16бар, Ду25"/>
    <s v="JIP Standart FF"/>
    <s v="065N9622"/>
    <s v="Danfoss"/>
    <x v="1"/>
    <n v="10"/>
    <m/>
    <m/>
    <m/>
    <m/>
  </r>
  <r>
    <x v="2"/>
    <m/>
    <s v="Шаровой стальной кран, ручка-рычаг, фланцевое присоединение  Тmax=150˚C, РN16бар, Ду32"/>
    <s v="JIP Standart FF"/>
    <s v="065N9623"/>
    <s v="Danfoss"/>
    <x v="1"/>
    <n v="10"/>
    <m/>
    <m/>
    <m/>
    <m/>
  </r>
  <r>
    <x v="0"/>
    <m/>
    <s v="Шаровой стальной кран, ручка-рычаг, сварное присоединение  Тmax=150˚C, РN16бар, Ду40"/>
    <s v="JIP Standart WW"/>
    <s v="065N9604"/>
    <s v="Danfoss"/>
    <x v="3"/>
    <n v="8"/>
    <m/>
    <m/>
    <m/>
    <m/>
  </r>
  <r>
    <x v="2"/>
    <m/>
    <s v="Шаровой стальной кран, ручка-рычаг, фланцевое присоединение  Тmax=150˚C, РN16бар, Ду40"/>
    <s v="JIP Standart FF"/>
    <s v="065N9624"/>
    <s v="Danfoss"/>
    <x v="1"/>
    <n v="8"/>
    <m/>
    <m/>
    <m/>
    <m/>
  </r>
  <r>
    <x v="0"/>
    <m/>
    <s v="Шаровой стальной кран, ручка-рычаг, сварное присоединение  Тmax=150˚C, РN16бар, Ду50"/>
    <s v="JIP Standart WW"/>
    <s v="065N9605"/>
    <s v="Danfoss"/>
    <x v="3"/>
    <n v="2"/>
    <m/>
    <m/>
    <m/>
    <m/>
  </r>
  <r>
    <x v="2"/>
    <m/>
    <s v="Шаровой стальной кран, ручка-рычаг, фланцевое присоединение  Тmax=150˚C, РN16бар, Ду50"/>
    <s v="JIP Standart FF"/>
    <s v="065N9625"/>
    <s v="Danfoss"/>
    <x v="1"/>
    <n v="2"/>
    <m/>
    <m/>
    <m/>
    <m/>
  </r>
  <r>
    <x v="0"/>
    <m/>
    <s v="Шаровой стальной кран, ручка-рычаг, фланцевое присоединение  Тmax=150˚C, РN16бар, Ду65"/>
    <s v="JIP Standart FF"/>
    <s v="065N9626"/>
    <s v="Danfoss"/>
    <x v="3"/>
    <n v="2"/>
    <m/>
    <m/>
    <m/>
    <m/>
  </r>
  <r>
    <x v="0"/>
    <m/>
    <s v="Трубы стальные водогазопроводные"/>
    <s v="ГОСТ 3262-75"/>
    <m/>
    <m/>
    <x v="0"/>
    <m/>
    <m/>
    <m/>
    <m/>
    <m/>
  </r>
  <r>
    <x v="3"/>
    <m/>
    <s v="Ø15х2,5"/>
    <m/>
    <m/>
    <m/>
    <x v="2"/>
    <n v="3"/>
    <n v="1.08"/>
    <m/>
    <m/>
    <m/>
  </r>
  <r>
    <x v="3"/>
    <m/>
    <s v="Ø20х2,5"/>
    <m/>
    <m/>
    <m/>
    <x v="2"/>
    <n v="105.4"/>
    <n v="1.45"/>
    <m/>
    <m/>
    <m/>
  </r>
  <r>
    <x v="3"/>
    <m/>
    <s v="Ø25х2,8"/>
    <m/>
    <m/>
    <m/>
    <x v="2"/>
    <n v="107.6"/>
    <n v="2.02"/>
    <m/>
    <m/>
    <m/>
  </r>
  <r>
    <x v="3"/>
    <m/>
    <s v="Ø32х2,8"/>
    <m/>
    <m/>
    <m/>
    <x v="2"/>
    <n v="6.4"/>
    <n v="2.64"/>
    <m/>
    <m/>
    <m/>
  </r>
  <r>
    <x v="3"/>
    <m/>
    <s v="Ø40х3,0"/>
    <m/>
    <m/>
    <m/>
    <x v="2"/>
    <n v="7.2"/>
    <n v="3.26"/>
    <m/>
    <m/>
    <m/>
  </r>
  <r>
    <x v="0"/>
    <m/>
    <s v="Трубы стальные электросварные прямошовные"/>
    <s v="ГОСТ 10704-91"/>
    <m/>
    <m/>
    <x v="0"/>
    <m/>
    <m/>
    <m/>
    <m/>
    <m/>
  </r>
  <r>
    <x v="0"/>
    <m/>
    <s v="Ø20х2,0  "/>
    <m/>
    <m/>
    <m/>
    <x v="2"/>
    <n v="28.4"/>
    <n v="0.88800000000000001"/>
    <m/>
    <m/>
    <m/>
  </r>
  <r>
    <x v="0"/>
    <m/>
    <s v="Ø25х2,5"/>
    <m/>
    <m/>
    <m/>
    <x v="2"/>
    <n v="196"/>
    <n v="1.39"/>
    <m/>
    <m/>
    <m/>
  </r>
  <r>
    <x v="0"/>
    <m/>
    <s v="Ø32х2,5"/>
    <m/>
    <m/>
    <m/>
    <x v="2"/>
    <n v="200"/>
    <n v="1.82"/>
    <m/>
    <m/>
    <m/>
  </r>
  <r>
    <x v="0"/>
    <m/>
    <s v="Ø45х2,5"/>
    <m/>
    <m/>
    <m/>
    <x v="2"/>
    <n v="158.4"/>
    <n v="2.62"/>
    <m/>
    <m/>
    <m/>
  </r>
  <r>
    <x v="3"/>
    <m/>
    <s v="Ø57х3,5"/>
    <m/>
    <m/>
    <m/>
    <x v="2"/>
    <n v="119.3"/>
    <n v="4.62"/>
    <m/>
    <m/>
    <m/>
  </r>
  <r>
    <x v="3"/>
    <m/>
    <s v="Ø76х3,5"/>
    <m/>
    <m/>
    <m/>
    <x v="2"/>
    <n v="165"/>
    <n v="6.26"/>
    <m/>
    <m/>
    <m/>
  </r>
  <r>
    <x v="3"/>
    <m/>
    <s v="Ø89х4,0"/>
    <m/>
    <m/>
    <m/>
    <x v="2"/>
    <n v="12.5"/>
    <n v="8.3800000000000008"/>
    <m/>
    <m/>
    <m/>
  </r>
  <r>
    <x v="3"/>
    <m/>
    <s v="Ø108х4,0"/>
    <m/>
    <m/>
    <m/>
    <x v="2"/>
    <n v="12.5"/>
    <n v="10.26"/>
    <m/>
    <m/>
    <m/>
  </r>
  <r>
    <x v="0"/>
    <m/>
    <s v="Отвод 45-57х3,5 Ст20"/>
    <s v="ГОСТ 17375-2001"/>
    <m/>
    <m/>
    <x v="1"/>
    <n v="5"/>
    <m/>
    <m/>
    <m/>
    <m/>
  </r>
  <r>
    <x v="0"/>
    <m/>
    <s v="Отвод 45-76х3,5 Ст20"/>
    <s v="ГОСТ 17375-2001"/>
    <m/>
    <m/>
    <x v="1"/>
    <n v="11"/>
    <m/>
    <m/>
    <m/>
    <m/>
  </r>
  <r>
    <x v="0"/>
    <m/>
    <s v="Отвод 45-108х4,0 Ст20"/>
    <s v="ГОСТ 17375-2001"/>
    <m/>
    <m/>
    <x v="1"/>
    <n v="1"/>
    <m/>
    <m/>
    <m/>
    <m/>
  </r>
  <r>
    <x v="0"/>
    <m/>
    <s v="Отвод 90-57х3,5 Ст20"/>
    <s v="ГОСТ 17375-2001"/>
    <m/>
    <m/>
    <x v="1"/>
    <n v="79"/>
    <m/>
    <m/>
    <m/>
    <m/>
  </r>
  <r>
    <x v="0"/>
    <m/>
    <s v="Отвод 90-76х3,5 Ст20"/>
    <s v="ГОСТ 17375-2001"/>
    <m/>
    <m/>
    <x v="1"/>
    <n v="63"/>
    <m/>
    <m/>
    <m/>
    <m/>
  </r>
  <r>
    <x v="0"/>
    <m/>
    <s v="Отвод 90-89х4,0 Ст20"/>
    <s v="ГОСТ 17375-2001"/>
    <m/>
    <m/>
    <x v="1"/>
    <n v="8"/>
    <m/>
    <m/>
    <m/>
    <m/>
  </r>
  <r>
    <x v="0"/>
    <m/>
    <s v="Отвод 90-108х4,0 Ст20"/>
    <s v="ГОСТ 17375-2001"/>
    <m/>
    <m/>
    <x v="1"/>
    <n v="2"/>
    <m/>
    <m/>
    <m/>
    <m/>
  </r>
  <r>
    <x v="0"/>
    <m/>
    <s v="Переход К-2-76.3,5-57.3,5"/>
    <s v="ГОСТ17378-2001"/>
    <m/>
    <m/>
    <x v="3"/>
    <n v="2"/>
    <m/>
    <m/>
    <m/>
    <m/>
  </r>
  <r>
    <x v="0"/>
    <m/>
    <s v="Переход К-2-89.4,0х57.3,5"/>
    <s v="ГОСТ17378-2001"/>
    <m/>
    <m/>
    <x v="3"/>
    <n v="2"/>
    <m/>
    <m/>
    <m/>
    <m/>
  </r>
  <r>
    <x v="0"/>
    <m/>
    <s v="Переход К-2-89.4,0х76.3,5"/>
    <s v="ГОСТ17378-2001"/>
    <m/>
    <m/>
    <x v="3"/>
    <n v="1"/>
    <m/>
    <m/>
    <m/>
    <m/>
  </r>
  <r>
    <x v="0"/>
    <m/>
    <s v="Цилиндры навивные покрытые алюминиевой фольгой для трубы               Ø20х2,5 толщиной 30мм"/>
    <s v="ROCKWOOL 100 Кф"/>
    <n v="136928"/>
    <s v="ROCKWOOL"/>
    <x v="4"/>
    <s v="117/0,71"/>
    <m/>
    <m/>
    <m/>
    <m/>
  </r>
  <r>
    <x v="0"/>
    <m/>
    <s v="Цилиндры навивные покрытые алюминиевой фольгой для трубы               Ø25х2,8 толщиной 30мм"/>
    <s v="ROCKWOOL 100 Кф"/>
    <n v="136928"/>
    <s v="ROCKWOOL"/>
    <x v="4"/>
    <s v="119/0,72"/>
    <m/>
    <m/>
    <m/>
    <m/>
  </r>
  <r>
    <x v="0"/>
    <m/>
    <s v="Цилиндры навивные покрытые алюминиевой фольгой для трубы               Ø32х2,8 толщиной 30мм"/>
    <s v="ROCKWOOL 100 Кф"/>
    <n v="135137"/>
    <s v="ROCKWOOL"/>
    <x v="4"/>
    <s v="7/0,06"/>
    <m/>
    <m/>
    <m/>
    <m/>
  </r>
  <r>
    <x v="0"/>
    <m/>
    <s v="Цилиндры навивные покрытые алюминиевой фольгой для трубы               Ø40х3,0 толщиной 30мм"/>
    <s v="ROCKWOOL 100 Кф"/>
    <n v="135152"/>
    <s v="ROCKWOOL"/>
    <x v="4"/>
    <s v="8/0,7"/>
    <m/>
    <m/>
    <m/>
    <m/>
  </r>
  <r>
    <x v="0"/>
    <m/>
    <s v="Цилиндры навивные покрытые алюминиевой фольгой для трубы               Ø57х3,5 толщиной 30мм"/>
    <s v="ROCKWOOL 100 Кф"/>
    <n v="135159"/>
    <s v="ROCKWOOL"/>
    <x v="4"/>
    <s v="132/1,06"/>
    <m/>
    <m/>
    <m/>
    <m/>
  </r>
  <r>
    <x v="0"/>
    <m/>
    <s v="Цилиндры навивные покрытые алюминиевой фольгой для трубы               Ø76х3,5 толщиной 30мм"/>
    <s v="ROCKWOOL 100 Кф"/>
    <n v="135177"/>
    <s v="ROCKWOOL"/>
    <x v="4"/>
    <s v="165/1,65"/>
    <m/>
    <m/>
    <m/>
    <m/>
  </r>
  <r>
    <x v="0"/>
    <m/>
    <s v="Цилиндры навивные покрытые алюминиевой фольгой для трубы               Ø89х4,0 толщиной 30мм"/>
    <s v="ROCKWOOL 100 Кф"/>
    <n v="135183"/>
    <s v="ROCKWOOL"/>
    <x v="4"/>
    <s v="15/0,17"/>
    <m/>
    <m/>
    <m/>
    <m/>
  </r>
  <r>
    <x v="0"/>
    <m/>
    <s v="Цилиндры навивные покрытые алюминиевой фольгой для трубы               Ø108х4,0 толщиной 30мм"/>
    <s v="ROCKWOOL 100 Кф"/>
    <n v="135189"/>
    <s v="ROCKWOOL"/>
    <x v="4"/>
    <s v="15/0,2"/>
    <m/>
    <m/>
    <m/>
    <m/>
  </r>
  <r>
    <x v="0"/>
    <m/>
    <s v="Бандаж Лента 0,7х20"/>
    <s v="ГОСТ 3560-73"/>
    <m/>
    <m/>
    <x v="5"/>
    <n v="77.400000000000006"/>
    <m/>
    <m/>
    <m/>
    <m/>
  </r>
  <r>
    <x v="0"/>
    <m/>
    <s v="Пряжка Сталь ОЦ-0,8-Ст3"/>
    <s v="ГОСТ 14918-80"/>
    <m/>
    <m/>
    <x v="6"/>
    <n v="2.5"/>
    <m/>
    <m/>
    <m/>
    <m/>
  </r>
  <r>
    <x v="0"/>
    <m/>
    <s v="Обкладка"/>
    <m/>
    <m/>
    <m/>
    <x v="6"/>
    <n v="306.7"/>
    <m/>
    <m/>
    <m/>
    <m/>
  </r>
  <r>
    <x v="0"/>
    <m/>
    <s v="Крепление обкладки Винт 4х12.04.019"/>
    <s v="ГОСТ 10621-80"/>
    <m/>
    <m/>
    <x v="3"/>
    <n v="6129"/>
    <m/>
    <m/>
    <m/>
    <m/>
  </r>
  <r>
    <x v="0"/>
    <m/>
    <s v="Крепление покровного слоя"/>
    <s v="ГОСТ 10621-80"/>
    <m/>
    <m/>
    <x v="3"/>
    <n v="2528"/>
    <m/>
    <m/>
    <m/>
    <m/>
  </r>
  <r>
    <x v="0"/>
    <m/>
    <s v="Винт 4х12.04.019"/>
    <m/>
    <m/>
    <m/>
    <x v="0"/>
    <m/>
    <m/>
    <m/>
    <m/>
    <m/>
  </r>
  <r>
    <x v="0"/>
    <m/>
    <s v="Струна"/>
    <s v="ГОСТ 3282-74"/>
    <m/>
    <m/>
    <x v="5"/>
    <n v="7.5"/>
    <m/>
    <m/>
    <m/>
    <m/>
  </r>
  <r>
    <x v="0"/>
    <m/>
    <s v="Проволока 2-О-Ч"/>
    <m/>
    <m/>
    <m/>
    <x v="0"/>
    <m/>
    <m/>
    <m/>
    <m/>
    <m/>
  </r>
  <r>
    <x v="0"/>
    <m/>
    <s v="Бандаж стяжной"/>
    <m/>
    <m/>
    <m/>
    <x v="3"/>
    <n v="81"/>
    <m/>
    <m/>
    <m/>
    <m/>
  </r>
  <r>
    <x v="0"/>
    <m/>
    <s v="Элемент диафрагмы"/>
    <s v="ГОСТ 21631-76"/>
    <m/>
    <m/>
    <x v="6"/>
    <n v="0.90400000000000003"/>
    <m/>
    <m/>
    <m/>
    <m/>
  </r>
  <r>
    <x v="0"/>
    <m/>
    <s v="Лист АД1.Н-0,8"/>
    <m/>
    <m/>
    <m/>
    <x v="0"/>
    <m/>
    <m/>
    <m/>
    <m/>
    <m/>
  </r>
  <r>
    <x v="0"/>
    <m/>
    <s v="Скоба навесная "/>
    <m/>
    <m/>
    <m/>
    <x v="3"/>
    <n v="162"/>
    <m/>
    <m/>
    <m/>
    <m/>
  </r>
  <r>
    <x v="0"/>
    <m/>
    <s v="Крепление стяжного бандажа:"/>
    <m/>
    <m/>
    <m/>
    <x v="0"/>
    <m/>
    <m/>
    <m/>
    <m/>
    <m/>
  </r>
  <r>
    <x v="0"/>
    <m/>
    <s v="Болт М8х30.36.019"/>
    <s v="ГОСТ 7798-70"/>
    <m/>
    <m/>
    <x v="3"/>
    <n v="81"/>
    <m/>
    <m/>
    <m/>
    <m/>
  </r>
  <r>
    <x v="0"/>
    <m/>
    <s v="Гайка М8.4.019"/>
    <s v="ГОСТ 5915-70"/>
    <m/>
    <m/>
    <x v="3"/>
    <n v="81"/>
    <m/>
    <m/>
    <m/>
    <m/>
  </r>
  <r>
    <x v="0"/>
    <m/>
    <s v="Антикоррозионное покрытие:"/>
    <m/>
    <m/>
    <m/>
    <x v="0"/>
    <m/>
    <m/>
    <m/>
    <m/>
    <m/>
  </r>
  <r>
    <x v="0"/>
    <m/>
    <s v="- грунт ГФ-021-1 слой"/>
    <m/>
    <m/>
    <m/>
    <x v="6"/>
    <n v="95.7"/>
    <m/>
    <m/>
    <m/>
    <m/>
  </r>
  <r>
    <x v="0"/>
    <m/>
    <s v="- краска масляная БТ-177 – 2 слоя"/>
    <m/>
    <m/>
    <s v=" "/>
    <x v="6"/>
    <n v="191.4"/>
    <m/>
    <m/>
    <m/>
    <m/>
  </r>
  <r>
    <x v="0"/>
    <m/>
    <s v="Металл для неучтенных элементов"/>
    <m/>
    <m/>
    <m/>
    <x v="5"/>
    <n v="240"/>
    <m/>
    <m/>
    <m/>
    <m/>
  </r>
  <r>
    <x v="0"/>
    <m/>
    <s v="(отводы, переходы, тройники, крестовины, фланцы, болты, гайки, шайбы, прокладки, крепления, гильзы и т.д.)"/>
    <m/>
    <m/>
    <m/>
    <x v="0"/>
    <m/>
    <m/>
    <m/>
    <m/>
    <m/>
  </r>
  <r>
    <x v="3"/>
    <m/>
    <s v="Монтаж стальных трубопроводов Ø20х2,0"/>
    <m/>
    <m/>
    <m/>
    <x v="2"/>
    <n v="74.400000000000006"/>
    <n v="1.08"/>
    <s v="0-3 м"/>
    <m/>
    <m/>
  </r>
  <r>
    <x v="3"/>
    <m/>
    <s v="Монтаж стальных трубопроводов Ø20х2,0"/>
    <m/>
    <m/>
    <m/>
    <x v="2"/>
    <n v="31"/>
    <n v="1.08"/>
    <s v="3-5 м"/>
    <m/>
    <m/>
  </r>
  <r>
    <x v="0"/>
    <m/>
    <s v="Монтаж стальных трубопроводов Ø20х2,0"/>
    <m/>
    <m/>
    <m/>
    <x v="2"/>
    <n v="9.1999999999999993"/>
    <n v="1.08"/>
    <s v="5-8 м"/>
    <m/>
    <m/>
  </r>
  <r>
    <x v="0"/>
    <m/>
    <s v="Монтаж стальных трубопроводов Ø20х2,0"/>
    <m/>
    <m/>
    <m/>
    <x v="2"/>
    <n v="5.5"/>
    <n v="1.08"/>
    <s v="8-10 м"/>
    <m/>
    <m/>
  </r>
  <r>
    <x v="3"/>
    <m/>
    <s v="Монтаж стальных трубопроводов Ø25х2,5"/>
    <m/>
    <m/>
    <m/>
    <x v="2"/>
    <n v="87.6"/>
    <n v="1.39"/>
    <s v="0-3 м"/>
    <m/>
    <m/>
  </r>
  <r>
    <x v="3"/>
    <m/>
    <s v="Монтаж стальных трубопроводов Ø25х2,5"/>
    <m/>
    <m/>
    <m/>
    <x v="2"/>
    <n v="20"/>
    <n v="1.39"/>
    <s v="3-5 м"/>
    <m/>
    <m/>
  </r>
  <r>
    <x v="0"/>
    <m/>
    <s v="Монтаж стальных трубопроводов Ø25х2,5"/>
    <m/>
    <m/>
    <m/>
    <x v="2"/>
    <n v="45"/>
    <n v="1.39"/>
    <s v="5-8 м"/>
    <m/>
    <m/>
  </r>
  <r>
    <x v="0"/>
    <m/>
    <s v="Монтаж стальных трубопроводов Ø25х2,5"/>
    <m/>
    <m/>
    <m/>
    <x v="2"/>
    <n v="32"/>
    <n v="1.39"/>
    <s v="8-10 м"/>
    <m/>
    <m/>
  </r>
  <r>
    <x v="3"/>
    <m/>
    <s v="Монтаж стальных трубопроводов Ø32х2,5"/>
    <m/>
    <m/>
    <m/>
    <x v="2"/>
    <n v="3.4"/>
    <n v="1.82"/>
    <s v="0-3 м"/>
    <m/>
    <m/>
  </r>
  <r>
    <x v="3"/>
    <m/>
    <s v="Монтаж стальных трубопроводов Ø32х2,5"/>
    <m/>
    <m/>
    <m/>
    <x v="2"/>
    <n v="3"/>
    <n v="1.82"/>
    <s v="3-5 м"/>
    <m/>
    <m/>
  </r>
  <r>
    <x v="0"/>
    <m/>
    <s v="Монтаж стальных трубопроводов Ø32х2,5"/>
    <m/>
    <m/>
    <m/>
    <x v="2"/>
    <n v="55"/>
    <n v="1.82"/>
    <s v="5-8 м"/>
    <m/>
    <m/>
  </r>
  <r>
    <x v="0"/>
    <m/>
    <s v="Монтаж стальных трубопроводов Ø32х2,5"/>
    <m/>
    <m/>
    <m/>
    <x v="2"/>
    <n v="28"/>
    <n v="1.82"/>
    <s v="8-10 м"/>
    <m/>
    <m/>
  </r>
  <r>
    <x v="3"/>
    <m/>
    <s v="Монтаж стальных трубопроводов Ø40х3,0"/>
    <m/>
    <m/>
    <m/>
    <x v="2"/>
    <n v="7.2"/>
    <n v="2.62"/>
    <s v="0-3 м"/>
    <m/>
    <m/>
  </r>
  <r>
    <x v="0"/>
    <m/>
    <s v="Монтаж стальных трубопроводов Ø45х2,5"/>
    <m/>
    <m/>
    <m/>
    <x v="2"/>
    <n v="4"/>
    <n v="2.62"/>
    <s v="3-5 м"/>
    <m/>
    <m/>
  </r>
  <r>
    <x v="0"/>
    <m/>
    <s v="Монтаж стальных трубопроводов Ø45х2,5"/>
    <m/>
    <m/>
    <m/>
    <x v="2"/>
    <n v="52"/>
    <n v="2.62"/>
    <s v="5-8 м"/>
    <m/>
    <m/>
  </r>
  <r>
    <x v="0"/>
    <m/>
    <s v="Монтаж стальных трубопроводов Ø45х2,5"/>
    <m/>
    <m/>
    <m/>
    <x v="2"/>
    <n v="33.4"/>
    <n v="2.62"/>
    <s v="8-10 м"/>
    <m/>
    <m/>
  </r>
  <r>
    <x v="3"/>
    <m/>
    <s v="Монтаж стальных трубопроводов Ø57х3,5"/>
    <m/>
    <m/>
    <m/>
    <x v="2"/>
    <n v="59.3"/>
    <n v="4.62"/>
    <s v="0-3 м"/>
    <m/>
    <m/>
  </r>
  <r>
    <x v="3"/>
    <m/>
    <s v="Монтаж стальных трубопроводов Ø57х3,5"/>
    <m/>
    <m/>
    <m/>
    <x v="2"/>
    <n v="60"/>
    <n v="4.62"/>
    <s v="3-5 м"/>
    <m/>
    <m/>
  </r>
  <r>
    <x v="3"/>
    <m/>
    <s v="Монтаж стальных трубопроводов Ø76х3,5"/>
    <m/>
    <m/>
    <m/>
    <x v="2"/>
    <n v="56"/>
    <n v="6.26"/>
    <s v="0-3 м"/>
    <m/>
    <m/>
  </r>
  <r>
    <x v="3"/>
    <m/>
    <s v="Монтаж стальных трубопроводов Ø76х3,5"/>
    <m/>
    <m/>
    <m/>
    <x v="2"/>
    <n v="109"/>
    <n v="6.26"/>
    <s v="3-5 м"/>
    <m/>
    <m/>
  </r>
  <r>
    <x v="3"/>
    <m/>
    <s v="Монтаж стальных трубопроводов Ø89х4,0"/>
    <m/>
    <m/>
    <m/>
    <x v="2"/>
    <n v="2"/>
    <n v="8.3800000000000008"/>
    <s v="0-3 м"/>
    <m/>
    <m/>
  </r>
  <r>
    <x v="3"/>
    <m/>
    <s v="Монтаж стальных трубопроводов Ø89х4,0"/>
    <m/>
    <m/>
    <m/>
    <x v="2"/>
    <n v="10.5"/>
    <n v="8.3800000000000008"/>
    <s v="3-5 м"/>
    <m/>
    <m/>
  </r>
  <r>
    <x v="3"/>
    <m/>
    <s v="Монтаж стальных трубопроводов Ø108х4,0"/>
    <m/>
    <m/>
    <m/>
    <x v="2"/>
    <n v="2"/>
    <n v="10.26"/>
    <s v="0-3 м"/>
    <m/>
    <m/>
  </r>
  <r>
    <x v="3"/>
    <m/>
    <s v="Монтаж стальных трубопроводов Ø108х4,0"/>
    <m/>
    <m/>
    <m/>
    <x v="2"/>
    <n v="10.5"/>
    <n v="10.26"/>
    <s v="3-5 м"/>
    <m/>
    <m/>
  </r>
  <r>
    <x v="0"/>
    <m/>
    <s v="Сварные соединения стальных трубопроводов Ø15х2,5"/>
    <m/>
    <m/>
    <m/>
    <x v="1"/>
    <n v="50"/>
    <m/>
    <m/>
    <m/>
    <m/>
  </r>
  <r>
    <x v="0"/>
    <m/>
    <s v="Сварные соединения стальных трубопроводов Ø20х2,5"/>
    <m/>
    <m/>
    <m/>
    <x v="1"/>
    <n v="150"/>
    <m/>
    <m/>
    <m/>
    <m/>
  </r>
  <r>
    <x v="0"/>
    <m/>
    <s v="Сварные соединения стальных трубопроводов Ø25х2,8"/>
    <m/>
    <m/>
    <m/>
    <x v="1"/>
    <n v="280"/>
    <m/>
    <m/>
    <m/>
    <m/>
  </r>
  <r>
    <x v="0"/>
    <m/>
    <s v="Сварные соединения стальных трубопроводов Ø32х2,8"/>
    <m/>
    <m/>
    <m/>
    <x v="1"/>
    <n v="40"/>
    <m/>
    <m/>
    <m/>
    <m/>
  </r>
  <r>
    <x v="0"/>
    <m/>
    <s v="Сварные соединения стальных трубопроводов Ø40х3,0"/>
    <m/>
    <m/>
    <m/>
    <x v="1"/>
    <n v="50"/>
    <m/>
    <m/>
    <m/>
    <m/>
  </r>
  <r>
    <x v="0"/>
    <m/>
    <s v="Сварные соединения стальных трубопроводов Ø57х3,5"/>
    <m/>
    <m/>
    <m/>
    <x v="1"/>
    <n v="250"/>
    <m/>
    <m/>
    <m/>
    <m/>
  </r>
  <r>
    <x v="0"/>
    <m/>
    <s v="Сварные соединения стальных трубопроводов Ø76х3,5"/>
    <m/>
    <m/>
    <m/>
    <x v="1"/>
    <n v="210"/>
    <m/>
    <m/>
    <m/>
    <m/>
  </r>
  <r>
    <x v="0"/>
    <m/>
    <s v="Сварные соединения стальных трубопроводов Ø89х4,0"/>
    <m/>
    <m/>
    <m/>
    <x v="1"/>
    <n v="25"/>
    <m/>
    <m/>
    <m/>
    <m/>
  </r>
  <r>
    <x v="0"/>
    <m/>
    <s v="Сварные соединения стальных трубопроводов Ø108х4,0"/>
    <m/>
    <m/>
    <m/>
    <x v="1"/>
    <n v="12"/>
    <m/>
    <m/>
    <m/>
    <m/>
  </r>
  <r>
    <x v="0"/>
    <m/>
    <m/>
    <m/>
    <m/>
    <m/>
    <x v="0"/>
    <m/>
    <m/>
    <m/>
    <m/>
    <m/>
  </r>
  <r>
    <x v="0"/>
    <m/>
    <s v="3.      Вентиляция"/>
    <m/>
    <m/>
    <m/>
    <x v="0"/>
    <m/>
    <m/>
    <m/>
    <m/>
    <m/>
  </r>
  <r>
    <x v="0"/>
    <m/>
    <s v="Система П1.1/П1.2"/>
    <m/>
    <m/>
    <m/>
    <x v="0"/>
    <m/>
    <m/>
    <m/>
    <m/>
    <m/>
  </r>
  <r>
    <x v="0"/>
    <n v="1"/>
    <s v="Приточная установка (сторона обслуживания П1.1 – слева, П1.2 - справа) в составе:"/>
    <s v="21034-3-151.6-ОВ-ОЛ1"/>
    <m/>
    <s v="ООО «Веза»"/>
    <x v="7"/>
    <n v="2"/>
    <n v="1294"/>
    <s v="Или аналог"/>
    <m/>
    <m/>
  </r>
  <r>
    <x v="0"/>
    <m/>
    <m/>
    <m/>
    <m/>
    <m/>
    <x v="0"/>
    <m/>
    <m/>
    <s v="Количество элементов в составе приведено на 1 установку"/>
    <m/>
    <m/>
  </r>
  <r>
    <x v="4"/>
    <d v="2024-01-01T00:00:00"/>
    <s v="Блок воздухоприемный. "/>
    <s v="ГЕРМИК-С-0770-1785-Н-С-32-00-00-У2"/>
    <m/>
    <m/>
    <x v="1"/>
    <n v="1"/>
    <n v="222"/>
    <m/>
    <m/>
    <m/>
  </r>
  <r>
    <x v="0"/>
    <m/>
    <s v="Клапан воздушный, привод NF230-S2-V N=1,14 кВт"/>
    <m/>
    <m/>
    <m/>
    <x v="0"/>
    <m/>
    <m/>
    <m/>
    <m/>
    <m/>
  </r>
  <r>
    <x v="0"/>
    <d v="2024-02-01T00:00:00"/>
    <s v="Фильтр карманный, класс: G4"/>
    <m/>
    <m/>
    <m/>
    <x v="0"/>
    <m/>
    <n v="143"/>
    <m/>
    <m/>
    <m/>
  </r>
  <r>
    <x v="4"/>
    <m/>
    <s v="Ячейка №1"/>
    <s v="ФВК-66-360-6-G4/25"/>
    <m/>
    <m/>
    <x v="1"/>
    <n v="6"/>
    <m/>
    <m/>
    <m/>
    <m/>
  </r>
  <r>
    <x v="4"/>
    <m/>
    <s v="Ячейка №2"/>
    <s v="ФВК-592-292-360-6-G4/25"/>
    <m/>
    <m/>
    <x v="1"/>
    <n v="3"/>
    <m/>
    <m/>
    <m/>
    <m/>
  </r>
  <r>
    <x v="0"/>
    <m/>
    <s v="Ячейка №3"/>
    <s v="ФВК-292-592-360-3-G4/25"/>
    <m/>
    <m/>
    <x v="3"/>
    <n v="2"/>
    <m/>
    <m/>
    <m/>
    <m/>
  </r>
  <r>
    <x v="0"/>
    <m/>
    <s v="Ячейка №4"/>
    <s v="ФВК-592-442-360-6-G4/25"/>
    <m/>
    <m/>
    <x v="3"/>
    <n v="2"/>
    <m/>
    <m/>
    <m/>
    <m/>
  </r>
  <r>
    <x v="4"/>
    <d v="2024-03-01T00:00:00"/>
    <s v="Воздухонагреватель жидкостный Qt=361,0 кВт, Gж=9664 кг/ч"/>
    <s v="ВНВ123.6-152-144-02-30-06-4-212-1-3-032-032"/>
    <m/>
    <m/>
    <x v="1"/>
    <n v="1"/>
    <n v="235"/>
    <m/>
    <m/>
    <m/>
  </r>
  <r>
    <x v="0"/>
    <m/>
    <s v="с температурой нагрева от -29 0С до 12 0С. Теплоноситель 115/65 0С"/>
    <m/>
    <m/>
    <m/>
    <x v="0"/>
    <m/>
    <m/>
    <m/>
    <m/>
    <m/>
  </r>
  <r>
    <x v="4"/>
    <d v="2024-04-01T00:00:00"/>
    <s v="Камера промежуточная"/>
    <m/>
    <m/>
    <m/>
    <x v="1"/>
    <n v="1"/>
    <n v="116"/>
    <m/>
    <m/>
    <m/>
  </r>
  <r>
    <x v="4"/>
    <d v="2024-05-01T00:00:00"/>
    <s v="Вентилятор ВСК L=26270 м3/час, Р=360 Па, электродвигатель A132M6F 7,5 кВт, 956 об/мин 380 В"/>
    <s v="ВОСК62-090-00750-06-1-Г-У2"/>
    <m/>
    <m/>
    <x v="1"/>
    <n v="1"/>
    <n v="478"/>
    <m/>
    <m/>
    <m/>
  </r>
  <r>
    <x v="4"/>
    <d v="2024-06-01T00:00:00"/>
    <s v="Камера промежуточная."/>
    <s v="ГЕРМИК-П-1470-1640-Н-П-24-00-00-У2"/>
    <m/>
    <m/>
    <x v="1"/>
    <n v="1"/>
    <n v="264"/>
    <m/>
    <m/>
    <m/>
  </r>
  <r>
    <x v="0"/>
    <m/>
    <s v="Воздушный клапан, привод SM230-S2-V"/>
    <m/>
    <m/>
    <m/>
    <x v="0"/>
    <m/>
    <m/>
    <m/>
    <m/>
    <m/>
  </r>
  <r>
    <x v="4"/>
    <d v="2024-07-01T00:00:00"/>
    <s v="Преобразователь частоты 11,0 кВт с IP54"/>
    <m/>
    <m/>
    <m/>
    <x v="1"/>
    <n v="2"/>
    <m/>
    <m/>
    <m/>
    <m/>
  </r>
  <r>
    <x v="4"/>
    <d v="2024-08-01T00:00:00"/>
    <s v="Комплект автоматики"/>
    <s v="КА221006862а-ННВ"/>
    <m/>
    <s v="ООО «Веза»"/>
    <x v="1"/>
    <n v="1"/>
    <m/>
    <m/>
    <m/>
    <m/>
  </r>
  <r>
    <x v="4"/>
    <m/>
    <s v="Обратный клапан лепесткового типа во взрывозащищенном исполнении 900x1200 мм"/>
    <s v="ТЮЛЬПАН-1-900х1200-В-0"/>
    <m/>
    <s v="ООО «Веза»"/>
    <x v="1"/>
    <n v="1"/>
    <n v="27.8"/>
    <m/>
    <m/>
    <m/>
  </r>
  <r>
    <x v="4"/>
    <m/>
    <s v="Клапан противопожарный нормально открытый во взрывозащищенном исполнении 1200x900 мм "/>
    <s v="КПУ-1Н-О-В-1200x900-2*ф-МВ220-СН-0-0-0-0-0-0"/>
    <m/>
    <s v="ООО «Веза»"/>
    <x v="1"/>
    <n v="1"/>
    <n v="30.01"/>
    <m/>
    <m/>
    <m/>
  </r>
  <r>
    <x v="0"/>
    <m/>
    <s v="Регулирующий воздушный клапан круглого сечения во взрывозащищенном исполнении "/>
    <s v="Регуляр-Л-400-В-1*Ручка-УХЛ2-0"/>
    <m/>
    <s v="ООО «Веза»"/>
    <x v="3"/>
    <n v="6"/>
    <m/>
    <m/>
    <m/>
    <m/>
  </r>
  <r>
    <x v="0"/>
    <m/>
    <s v="                                                     Ø400"/>
    <m/>
    <m/>
    <m/>
    <x v="0"/>
    <m/>
    <m/>
    <m/>
    <m/>
    <m/>
  </r>
  <r>
    <x v="4"/>
    <m/>
    <s v="Ø500 "/>
    <s v="Регуляр-Л-500-В-1*Ручка-УХЛ2-0"/>
    <m/>
    <m/>
    <x v="1"/>
    <n v="6"/>
    <n v="10"/>
    <m/>
    <m/>
    <m/>
  </r>
  <r>
    <x v="4"/>
    <m/>
    <s v="Ø900"/>
    <s v="Регуляр-Л-900-В-1*Ручка-УХЛ2-0"/>
    <m/>
    <m/>
    <x v="1"/>
    <n v="2"/>
    <n v="28"/>
    <m/>
    <m/>
    <m/>
  </r>
  <r>
    <x v="0"/>
    <m/>
    <s v="Воздуховоды из оцинкованной стали толщиной 0,6 мм:"/>
    <s v="ГОСТ 14918-2020"/>
    <m/>
    <m/>
    <x v="2"/>
    <n v="4"/>
    <n v="8.76"/>
    <s v="0-3 м"/>
    <m/>
    <m/>
  </r>
  <r>
    <x v="0"/>
    <m/>
    <s v="Ø400"/>
    <m/>
    <m/>
    <m/>
    <x v="0"/>
    <m/>
    <m/>
    <m/>
    <m/>
    <m/>
  </r>
  <r>
    <x v="0"/>
    <m/>
    <s v="Ø400"/>
    <s v="ГОСТ 14918-2020"/>
    <m/>
    <m/>
    <x v="2"/>
    <n v="9"/>
    <n v="8.76"/>
    <s v="3-5 м"/>
    <m/>
    <m/>
  </r>
  <r>
    <x v="0"/>
    <m/>
    <s v="Ø400"/>
    <s v="ГОСТ 14918-2020"/>
    <m/>
    <m/>
    <x v="2"/>
    <n v="6"/>
    <n v="8.76"/>
    <s v="5-8 м"/>
    <m/>
    <m/>
  </r>
  <r>
    <x v="0"/>
    <m/>
    <s v="Воздуховоды из оцинкованной стали толщиной 0,7 мм:"/>
    <s v="ГОСТ 14918-2020"/>
    <m/>
    <m/>
    <x v="0"/>
    <m/>
    <s v="    "/>
    <m/>
    <m/>
    <m/>
  </r>
  <r>
    <x v="5"/>
    <m/>
    <s v="Ø500"/>
    <m/>
    <m/>
    <m/>
    <x v="6"/>
    <n v="1.2"/>
    <n v="8.76"/>
    <s v="0-3 м"/>
    <n v="500"/>
    <n v="1.8839999999999999"/>
  </r>
  <r>
    <x v="5"/>
    <m/>
    <s v="Ø500"/>
    <s v="ГОСТ 14918-2020"/>
    <m/>
    <m/>
    <x v="6"/>
    <n v="12"/>
    <n v="8.76"/>
    <s v="3-5 м"/>
    <n v="500"/>
    <n v="18.84"/>
  </r>
  <r>
    <x v="5"/>
    <m/>
    <s v="Ø500"/>
    <s v="ГОСТ 14918-2020"/>
    <m/>
    <m/>
    <x v="6"/>
    <n v="4.5999999999999996"/>
    <n v="8.76"/>
    <s v="5-8 м"/>
    <n v="500"/>
    <n v="7.2219999999999995"/>
  </r>
  <r>
    <x v="5"/>
    <m/>
    <s v="Ø710"/>
    <m/>
    <m/>
    <m/>
    <x v="6"/>
    <n v="7"/>
    <n v="17.3"/>
    <s v="5-8 м"/>
    <n v="710"/>
    <n v="15.6058"/>
  </r>
  <r>
    <x v="0"/>
    <m/>
    <s v="Ø800"/>
    <m/>
    <m/>
    <m/>
    <x v="2"/>
    <n v="6"/>
    <n v="19.5"/>
    <s v="5-8 м"/>
    <m/>
    <m/>
  </r>
  <r>
    <x v="0"/>
    <m/>
    <s v="500х1000"/>
    <m/>
    <m/>
    <m/>
    <x v="2"/>
    <n v="0.6"/>
    <n v="19.5"/>
    <s v="0-3 м"/>
    <m/>
    <m/>
  </r>
  <r>
    <x v="0"/>
    <m/>
    <s v="1000х1000"/>
    <m/>
    <m/>
    <m/>
    <x v="2"/>
    <n v="0.3"/>
    <n v="25.9"/>
    <s v="0-3 м"/>
    <m/>
    <m/>
  </r>
  <r>
    <x v="0"/>
    <m/>
    <s v="1000х1000"/>
    <m/>
    <m/>
    <m/>
    <x v="2"/>
    <n v="2"/>
    <n v="25.9"/>
    <s v="3-5 м"/>
    <m/>
    <m/>
  </r>
  <r>
    <x v="0"/>
    <m/>
    <s v="1000х1000"/>
    <m/>
    <m/>
    <m/>
    <x v="2"/>
    <n v="1.2"/>
    <n v="25.9"/>
    <s v="5-8 м"/>
    <m/>
    <m/>
  </r>
  <r>
    <x v="0"/>
    <m/>
    <s v="655х905"/>
    <m/>
    <m/>
    <m/>
    <x v="2"/>
    <n v="0.3"/>
    <n v="17.21"/>
    <m/>
    <m/>
    <m/>
  </r>
  <r>
    <x v="0"/>
    <m/>
    <m/>
    <m/>
    <m/>
    <m/>
    <x v="0"/>
    <m/>
    <m/>
    <m/>
    <m/>
    <m/>
  </r>
  <r>
    <x v="0"/>
    <m/>
    <s v="Воздуховоды из оцинкованной стали толщиной 1,0 мм:"/>
    <m/>
    <m/>
    <m/>
    <x v="6"/>
    <n v="4.5"/>
    <n v="21.93"/>
    <s v="5-8 м"/>
    <m/>
    <m/>
  </r>
  <r>
    <x v="5"/>
    <m/>
    <s v="Ø900"/>
    <m/>
    <m/>
    <m/>
    <x v="0"/>
    <m/>
    <m/>
    <m/>
    <n v="900"/>
    <n v="12.717000000000001"/>
  </r>
  <r>
    <x v="0"/>
    <m/>
    <s v="Воздуховоды из оцинкованной стали толщиной 0,9 мм:"/>
    <s v="ГОСТ 14918-2020"/>
    <m/>
    <m/>
    <x v="6"/>
    <n v="6.7"/>
    <n v="38.549999999999997"/>
    <s v="Входные патрубки"/>
    <m/>
    <m/>
  </r>
  <r>
    <x v="5"/>
    <s v="П1.2"/>
    <s v="1600х800"/>
    <m/>
    <m/>
    <m/>
    <x v="0"/>
    <m/>
    <m/>
    <s v="3-5 м"/>
    <n v="4800"/>
    <n v="32.159999999999997"/>
  </r>
  <r>
    <x v="5"/>
    <s v="П1.1"/>
    <s v="800х1300"/>
    <m/>
    <m/>
    <m/>
    <x v="6"/>
    <n v="0.5"/>
    <n v="11.43"/>
    <s v="Входной патрубок"/>
    <n v="4200"/>
    <n v="2.1"/>
  </r>
  <r>
    <x v="0"/>
    <m/>
    <m/>
    <m/>
    <m/>
    <m/>
    <x v="0"/>
    <m/>
    <m/>
    <s v="0-3 м"/>
    <m/>
    <m/>
  </r>
  <r>
    <x v="5"/>
    <m/>
    <s v="1700х700"/>
    <m/>
    <m/>
    <m/>
    <x v="6"/>
    <n v="4.2"/>
    <n v="38.549999999999997"/>
    <s v="3-5 м"/>
    <n v="4800"/>
    <n v="20.16"/>
  </r>
  <r>
    <x v="5"/>
    <m/>
    <s v="1200х900"/>
    <m/>
    <m/>
    <m/>
    <x v="6"/>
    <n v="2"/>
    <n v="33.770000000000003"/>
    <s v="3-5 м"/>
    <n v="4200"/>
    <n v="8.4"/>
  </r>
  <r>
    <x v="0"/>
    <m/>
    <s v="Короб вентиляционный из оцинкованной стали δ=1,0 мм "/>
    <m/>
    <m/>
    <m/>
    <x v="0"/>
    <m/>
    <n v="72.39"/>
    <s v="На входном патрубке"/>
    <m/>
    <m/>
  </r>
  <r>
    <x v="0"/>
    <m/>
    <m/>
    <s v="ГОСТ 14918-2020"/>
    <m/>
    <m/>
    <x v="3"/>
    <n v="1"/>
    <m/>
    <s v="0-3 м"/>
    <m/>
    <m/>
  </r>
  <r>
    <x v="5"/>
    <s v="П1.1"/>
    <s v="770х1785х1600(h)"/>
    <m/>
    <m/>
    <m/>
    <x v="6"/>
    <n v="7.97"/>
    <m/>
    <m/>
    <m/>
    <n v="7.97"/>
  </r>
  <r>
    <x v="0"/>
    <s v="П1.2"/>
    <s v="770х1785х1900(h)"/>
    <m/>
    <m/>
    <m/>
    <x v="3"/>
    <n v="1"/>
    <n v="86"/>
    <s v="На входном патрубке"/>
    <m/>
    <m/>
  </r>
  <r>
    <x v="5"/>
    <m/>
    <m/>
    <m/>
    <m/>
    <m/>
    <x v="6"/>
    <n v="9.7100000000000009"/>
    <m/>
    <s v="0-3 м"/>
    <m/>
    <n v="9.7100000000000009"/>
  </r>
  <r>
    <x v="0"/>
    <s v="П1.2"/>
    <s v="615х1785х1600(h)"/>
    <m/>
    <m/>
    <m/>
    <x v="3"/>
    <n v="1"/>
    <n v="69.540000000000006"/>
    <s v="На выходном патрубке"/>
    <m/>
    <m/>
  </r>
  <r>
    <x v="5"/>
    <m/>
    <m/>
    <m/>
    <m/>
    <m/>
    <x v="6"/>
    <n v="7.68"/>
    <m/>
    <s v="0-3 м"/>
    <m/>
    <n v="7.68"/>
  </r>
  <r>
    <x v="0"/>
    <m/>
    <s v="1400х1100х3800(h)"/>
    <m/>
    <m/>
    <m/>
    <x v="3"/>
    <n v="1"/>
    <n v="169"/>
    <s v="3-5 м"/>
    <m/>
    <m/>
  </r>
  <r>
    <x v="5"/>
    <m/>
    <m/>
    <m/>
    <m/>
    <m/>
    <x v="6"/>
    <n v="19"/>
    <m/>
    <m/>
    <m/>
    <n v="19"/>
  </r>
  <r>
    <x v="0"/>
    <m/>
    <s v="800х500х1000(h)"/>
    <m/>
    <m/>
    <m/>
    <x v="3"/>
    <n v="2"/>
    <n v="23.06"/>
    <s v="0-3 м"/>
    <m/>
    <m/>
  </r>
  <r>
    <x v="5"/>
    <m/>
    <m/>
    <m/>
    <m/>
    <m/>
    <x v="6"/>
    <n v="2.6"/>
    <m/>
    <m/>
    <m/>
    <n v="2.6"/>
  </r>
  <r>
    <x v="0"/>
    <m/>
    <s v="950х500х950(h)"/>
    <m/>
    <m/>
    <m/>
    <x v="3"/>
    <n v="4"/>
    <n v="25.69"/>
    <s v="0-3 м"/>
    <m/>
    <m/>
  </r>
  <r>
    <x v="5"/>
    <m/>
    <m/>
    <m/>
    <m/>
    <m/>
    <x v="6"/>
    <n v="2.9"/>
    <m/>
    <m/>
    <m/>
    <n v="2.9"/>
  </r>
  <r>
    <x v="0"/>
    <m/>
    <s v="Решетка для воздуховодов                                                                    600х800"/>
    <s v="АМР 600х800"/>
    <m/>
    <s v="Арктика"/>
    <x v="3"/>
    <n v="2"/>
    <n v="5.0999999999999996"/>
    <m/>
    <m/>
    <m/>
  </r>
  <r>
    <x v="0"/>
    <m/>
    <s v="Решетка для воздуховодов                                                                    750x750"/>
    <s v="АМР 750x750"/>
    <m/>
    <s v="Арктика"/>
    <x v="3"/>
    <n v="4"/>
    <n v="5.6"/>
    <m/>
    <m/>
    <m/>
  </r>
  <r>
    <x v="0"/>
    <m/>
    <s v="Переход из оцинкованной стали δ=0,7 мм                               "/>
    <s v="ГОСТ 14918-2020"/>
    <m/>
    <m/>
    <x v="3"/>
    <n v="6"/>
    <n v="9.6"/>
    <m/>
    <m/>
    <m/>
  </r>
  <r>
    <x v="5"/>
    <m/>
    <s v=" Ø500-500х800 l=300 мм"/>
    <m/>
    <m/>
    <m/>
    <x v="6"/>
    <n v="1.18"/>
    <m/>
    <m/>
    <m/>
    <n v="1.18"/>
  </r>
  <r>
    <x v="0"/>
    <m/>
    <s v="Переход из оцинкованной стали δ=0,7 мм                               "/>
    <s v="ГОСТ 14918-2020"/>
    <m/>
    <m/>
    <x v="3"/>
    <n v="2"/>
    <n v="8.4499999999999993"/>
    <m/>
    <m/>
    <m/>
  </r>
  <r>
    <x v="5"/>
    <m/>
    <s v=" Ø500/ Ø710 l=300 мм"/>
    <m/>
    <m/>
    <m/>
    <x v="6"/>
    <n v="0.76"/>
    <m/>
    <m/>
    <m/>
    <n v="0.76"/>
  </r>
  <r>
    <x v="0"/>
    <m/>
    <s v="Переход из оцинкованной стали δ=0,7 мм                               "/>
    <s v="ГОСТ 14918-2020"/>
    <m/>
    <m/>
    <x v="3"/>
    <n v="1"/>
    <n v="11.24"/>
    <m/>
    <m/>
    <m/>
  </r>
  <r>
    <x v="5"/>
    <m/>
    <s v=" Ø710/ Ø900 l=300 мм"/>
    <m/>
    <m/>
    <m/>
    <x v="6"/>
    <n v="1.01"/>
    <m/>
    <m/>
    <m/>
    <n v="1.01"/>
  </r>
  <r>
    <x v="0"/>
    <m/>
    <s v="Переход из оцинкованной стали δ=1,0 мм                               "/>
    <s v="ГОСТ 14918-2020"/>
    <m/>
    <m/>
    <x v="3"/>
    <n v="1"/>
    <n v="17.75"/>
    <m/>
    <m/>
    <m/>
  </r>
  <r>
    <x v="5"/>
    <m/>
    <s v=" 615х1785/700х1700 l=300 мм"/>
    <m/>
    <m/>
    <m/>
    <x v="6"/>
    <n v="1.68"/>
    <m/>
    <m/>
    <m/>
    <n v="1.68"/>
  </r>
  <r>
    <x v="0"/>
    <m/>
    <s v="Отвод круглый из оцинкованной стали δ=0,9 мм, 900                     1600х800"/>
    <s v="ГОСТ 14918-2020"/>
    <m/>
    <m/>
    <x v="3"/>
    <n v="1"/>
    <n v="57.5"/>
    <m/>
    <m/>
    <m/>
  </r>
  <r>
    <x v="5"/>
    <m/>
    <m/>
    <m/>
    <m/>
    <m/>
    <x v="6"/>
    <n v="7.47"/>
    <m/>
    <m/>
    <m/>
    <n v="7.47"/>
  </r>
  <r>
    <x v="0"/>
    <m/>
    <s v="Отвод круглый из оцинкованной стали δ=0,9 мм, 900                     1700х700"/>
    <s v="ГОСТ 14918-2020"/>
    <m/>
    <m/>
    <x v="3"/>
    <n v="1"/>
    <n v="60.2"/>
    <m/>
    <m/>
    <m/>
  </r>
  <r>
    <x v="5"/>
    <m/>
    <m/>
    <m/>
    <m/>
    <m/>
    <x v="6"/>
    <n v="7.85"/>
    <m/>
    <m/>
    <m/>
    <n v="7.85"/>
  </r>
  <r>
    <x v="0"/>
    <m/>
    <s v="Отвод круглый из оцинкованной стали δ=0,7 мм, 900                             Ø710"/>
    <s v="ГОСТ 14918-2020"/>
    <m/>
    <m/>
    <x v="3"/>
    <n v="1"/>
    <n v="21.27"/>
    <m/>
    <m/>
    <m/>
  </r>
  <r>
    <x v="5"/>
    <m/>
    <m/>
    <m/>
    <m/>
    <m/>
    <x v="6"/>
    <n v="2.95"/>
    <m/>
    <m/>
    <m/>
    <n v="2.95"/>
  </r>
  <r>
    <x v="0"/>
    <m/>
    <s v="Отвод круглый из оцинкованной стали δ=0,7 мм, 900                             Ø500"/>
    <s v="ГОСТ 14918-2020"/>
    <m/>
    <m/>
    <x v="3"/>
    <n v="3"/>
    <n v="11.6"/>
    <m/>
    <m/>
    <m/>
  </r>
  <r>
    <x v="5"/>
    <m/>
    <m/>
    <m/>
    <m/>
    <m/>
    <x v="6"/>
    <n v="1.46"/>
    <m/>
    <m/>
    <m/>
    <n v="1.46"/>
  </r>
  <r>
    <x v="0"/>
    <m/>
    <s v="Отвод круглый из оцинкованной стали δ=0,6 мм, 450                            Ø500"/>
    <s v="ГОСТ 14918-2020"/>
    <m/>
    <m/>
    <x v="3"/>
    <n v="8"/>
    <n v="9.8000000000000007"/>
    <m/>
    <m/>
    <m/>
  </r>
  <r>
    <x v="5"/>
    <m/>
    <m/>
    <m/>
    <m/>
    <m/>
    <x v="6"/>
    <n v="1.1399999999999999"/>
    <m/>
    <m/>
    <m/>
    <n v="1.1399999999999999"/>
  </r>
  <r>
    <x v="0"/>
    <m/>
    <s v="Тройник круглый из оцинкованной стали δ=0,7 мм, l=500 мм   Ø560/ Ø400                           "/>
    <s v="ГОСТ 14918-2020"/>
    <m/>
    <m/>
    <x v="3"/>
    <n v="2"/>
    <m/>
    <m/>
    <m/>
    <m/>
  </r>
  <r>
    <x v="0"/>
    <m/>
    <m/>
    <m/>
    <m/>
    <m/>
    <x v="6"/>
    <n v="2"/>
    <m/>
    <m/>
    <m/>
    <m/>
  </r>
  <r>
    <x v="0"/>
    <m/>
    <s v="Тройник круглый из оцинкованной стали δ=0,7 мм, l=500 мм   Ø710/ Ø500                           "/>
    <s v="ГОСТ 14918-2020"/>
    <m/>
    <m/>
    <x v="3"/>
    <n v="2"/>
    <m/>
    <m/>
    <m/>
    <m/>
  </r>
  <r>
    <x v="5"/>
    <m/>
    <m/>
    <m/>
    <m/>
    <m/>
    <x v="6"/>
    <n v="2.96"/>
    <m/>
    <m/>
    <m/>
    <n v="2.96"/>
  </r>
  <r>
    <x v="0"/>
    <m/>
    <s v="Тройник круглый из оцинкованной стали δ=0,7 мм, l=500 мм   Ø900/ Ø500                           "/>
    <s v="ГОСТ 14918-2020"/>
    <m/>
    <m/>
    <x v="3"/>
    <n v="2"/>
    <m/>
    <m/>
    <m/>
    <m/>
  </r>
  <r>
    <x v="5"/>
    <m/>
    <m/>
    <m/>
    <m/>
    <m/>
    <x v="6"/>
    <n v="3.75"/>
    <m/>
    <m/>
    <m/>
    <n v="3.75"/>
  </r>
  <r>
    <x v="0"/>
    <m/>
    <s v="Заглушка для воздуховода из оцинкованной стали δ=1,0 мм                                                            1400х1100"/>
    <s v="ГОСТ 14918-2020"/>
    <m/>
    <m/>
    <x v="3"/>
    <n v="2"/>
    <m/>
    <m/>
    <m/>
    <m/>
  </r>
  <r>
    <x v="5"/>
    <m/>
    <m/>
    <m/>
    <m/>
    <m/>
    <x v="6"/>
    <n v="1.54"/>
    <m/>
    <m/>
    <m/>
    <n v="1.54"/>
  </r>
  <r>
    <x v="0"/>
    <m/>
    <s v="Заглушка для воздуховода из оцинкованной стали δ=1,0 мм                                                            770х1785 мм"/>
    <s v="ГОСТ 14918-2020"/>
    <m/>
    <m/>
    <x v="3"/>
    <n v="2"/>
    <m/>
    <m/>
    <m/>
    <m/>
  </r>
  <r>
    <x v="5"/>
    <m/>
    <m/>
    <m/>
    <m/>
    <m/>
    <x v="6"/>
    <n v="1.37"/>
    <m/>
    <m/>
    <m/>
    <n v="1.37"/>
  </r>
  <r>
    <x v="0"/>
    <m/>
    <s v="Заглушка для воздуховода из оцинкованной стали δ=1,0 мм                                                            615х1785 мм"/>
    <s v="ГОСТ 14918-2020"/>
    <m/>
    <m/>
    <x v="3"/>
    <n v="1"/>
    <m/>
    <m/>
    <m/>
    <m/>
  </r>
  <r>
    <x v="5"/>
    <m/>
    <m/>
    <m/>
    <m/>
    <m/>
    <x v="6"/>
    <n v="1.1000000000000001"/>
    <m/>
    <m/>
    <m/>
    <n v="1.1000000000000001"/>
  </r>
  <r>
    <x v="0"/>
    <m/>
    <s v="Заглушка для воздуховода из оцинкованной стали δ=1,0 мм                                                            800х500мм"/>
    <s v="ГОСТ 14918-2020"/>
    <m/>
    <m/>
    <x v="3"/>
    <n v="2"/>
    <m/>
    <m/>
    <m/>
    <m/>
  </r>
  <r>
    <x v="5"/>
    <m/>
    <m/>
    <m/>
    <m/>
    <m/>
    <x v="6"/>
    <n v="0.4"/>
    <m/>
    <m/>
    <m/>
    <n v="0.4"/>
  </r>
  <r>
    <x v="0"/>
    <m/>
    <s v="Заглушка для воздуховода из оцинкованной стали δ=1,0 мм                                                            950х500мм"/>
    <s v="ГОСТ 14918-2020"/>
    <m/>
    <m/>
    <x v="3"/>
    <n v="4"/>
    <m/>
    <m/>
    <m/>
    <m/>
  </r>
  <r>
    <x v="5"/>
    <m/>
    <m/>
    <m/>
    <m/>
    <m/>
    <x v="6"/>
    <n v="0.5"/>
    <m/>
    <m/>
    <m/>
    <n v="0.5"/>
  </r>
  <r>
    <x v="0"/>
    <m/>
    <s v="Заглушка для воздуховода из оцинкованной стали δ=1,0 мм                                                            1700х700мм"/>
    <s v="ГОСТ 14918-2020"/>
    <m/>
    <m/>
    <x v="3"/>
    <n v="1"/>
    <m/>
    <m/>
    <m/>
    <m/>
  </r>
  <r>
    <x v="5"/>
    <m/>
    <m/>
    <m/>
    <m/>
    <m/>
    <x v="6"/>
    <n v="1.19"/>
    <m/>
    <m/>
    <m/>
    <n v="1.19"/>
  </r>
  <r>
    <x v="0"/>
    <m/>
    <s v="Лючок для замера параметров воздуха "/>
    <s v="А9-57"/>
    <m/>
    <m/>
    <x v="3"/>
    <n v="8"/>
    <m/>
    <m/>
    <m/>
    <m/>
  </r>
  <r>
    <x v="0"/>
    <m/>
    <s v="Мат прошивной с покрытием армированной фольгой, в обкладке стальной сеткой с одной стороны  δ=100 мм"/>
    <s v="ALU WIRED MAT 80 2000х1000х100"/>
    <m/>
    <s v="ROCKWOOL"/>
    <x v="6"/>
    <s v="10/"/>
    <m/>
    <m/>
    <m/>
    <m/>
  </r>
  <r>
    <x v="6"/>
    <m/>
    <m/>
    <m/>
    <m/>
    <m/>
    <x v="0"/>
    <n v="106"/>
    <m/>
    <m/>
    <m/>
    <n v="106"/>
  </r>
  <r>
    <x v="0"/>
    <m/>
    <s v="Проволока вязальная для провязки стыков 1,2 мм"/>
    <s v="ГОСТ 3282-74"/>
    <m/>
    <m/>
    <x v="2"/>
    <n v="371"/>
    <n v="2.5000000000000001E-2"/>
    <m/>
    <m/>
    <m/>
  </r>
  <r>
    <x v="0"/>
    <m/>
    <s v="Лента алюминиевая самоклеящаяся для монтажа тепловой изоляции"/>
    <s v="ЛАС 100 мм"/>
    <m/>
    <s v="ROCKWOOL"/>
    <x v="2"/>
    <n v="265"/>
    <m/>
    <m/>
    <m/>
    <m/>
  </r>
  <r>
    <x v="0"/>
    <m/>
    <s v="Штифт приварной СТ/WP2 114 мм"/>
    <m/>
    <m/>
    <m/>
    <x v="3"/>
    <n v="954"/>
    <m/>
    <m/>
    <m/>
    <m/>
  </r>
  <r>
    <x v="0"/>
    <m/>
    <s v="Шайба блокирующая PW2"/>
    <m/>
    <m/>
    <m/>
    <x v="3"/>
    <n v="954"/>
    <m/>
    <m/>
    <m/>
    <m/>
  </r>
  <r>
    <x v="0"/>
    <m/>
    <s v="Металл для неучтенных элементов (крепления)"/>
    <m/>
    <m/>
    <m/>
    <x v="5"/>
    <n v="100"/>
    <m/>
    <m/>
    <m/>
    <m/>
  </r>
  <r>
    <x v="0"/>
    <m/>
    <m/>
    <m/>
    <m/>
    <m/>
    <x v="0"/>
    <m/>
    <m/>
    <m/>
    <m/>
    <m/>
  </r>
  <r>
    <x v="0"/>
    <m/>
    <s v="Система П2.1/П2.2"/>
    <m/>
    <m/>
    <m/>
    <x v="0"/>
    <m/>
    <m/>
    <m/>
    <m/>
    <m/>
  </r>
  <r>
    <x v="0"/>
    <m/>
    <s v="Приточная установка в составе:"/>
    <s v="21034-3-151.6-ОВ-ОЛ2"/>
    <m/>
    <s v="ООО «Веза»"/>
    <x v="0"/>
    <m/>
    <n v="1822"/>
    <s v="Или аналог"/>
    <m/>
    <m/>
  </r>
  <r>
    <x v="0"/>
    <m/>
    <s v="Сторона обслуживания справа"/>
    <m/>
    <m/>
    <m/>
    <x v="0"/>
    <m/>
    <m/>
    <m/>
    <m/>
    <m/>
  </r>
  <r>
    <x v="0"/>
    <m/>
    <s v="Камера промежуточная с воздушным клапаном, привод NF230-S-10 N=1,06 кВт"/>
    <s v="ГЕРМИК-С-1020-1340-Н-П-32-01-00-У2"/>
    <m/>
    <m/>
    <x v="3"/>
    <n v="2"/>
    <n v="189"/>
    <m/>
    <m/>
    <m/>
  </r>
  <r>
    <x v="0"/>
    <m/>
    <s v="Фильтр карманный, класс: G4"/>
    <m/>
    <m/>
    <m/>
    <x v="0"/>
    <m/>
    <n v="100"/>
    <m/>
    <m/>
    <m/>
  </r>
  <r>
    <x v="0"/>
    <m/>
    <s v="Ячейка №1"/>
    <s v="ФВК-66-360-6-G4/25"/>
    <m/>
    <m/>
    <x v="3"/>
    <n v="4"/>
    <m/>
    <m/>
    <m/>
    <m/>
  </r>
  <r>
    <x v="0"/>
    <m/>
    <s v="Ячейка №2"/>
    <s v="ФВК-292-442-360-3-G4/25"/>
    <m/>
    <m/>
    <x v="3"/>
    <n v="2"/>
    <m/>
    <m/>
    <m/>
    <m/>
  </r>
  <r>
    <x v="0"/>
    <m/>
    <s v="Ячейка №3"/>
    <s v="ФВК-292-592-360-3-G4/25"/>
    <m/>
    <m/>
    <x v="3"/>
    <n v="2"/>
    <m/>
    <m/>
    <m/>
    <m/>
  </r>
  <r>
    <x v="0"/>
    <m/>
    <s v="Ячейка №4"/>
    <s v="ФВК-592-442-360-6-G4/25"/>
    <m/>
    <m/>
    <x v="3"/>
    <n v="4"/>
    <m/>
    <m/>
    <m/>
    <m/>
  </r>
  <r>
    <x v="0"/>
    <m/>
    <s v="Воздухонагреватель жидкостный Qt=267 кВт, Gж=4583 кг/ч"/>
    <s v="ВНВ123.6-123-096-03-40-08-2-211-1"/>
    <m/>
    <m/>
    <x v="3"/>
    <n v="2"/>
    <n v="160"/>
    <m/>
    <m/>
    <m/>
  </r>
  <r>
    <x v="0"/>
    <m/>
    <s v="с температурой нагрева от -29 0С до 12 0С. Теплоноситель 115/65 0С"/>
    <m/>
    <m/>
    <m/>
    <x v="0"/>
    <m/>
    <m/>
    <m/>
    <m/>
    <m/>
  </r>
  <r>
    <x v="0"/>
    <m/>
    <s v="Вентилятор ВСК L=19450 м3/час, Р=490 Па, электродвигатель А132S4F 7,5 кВт, 1455 об/мин 380 В"/>
    <s v="ВОСК72Б-071-00750-04-1-О-У3"/>
    <m/>
    <m/>
    <x v="3"/>
    <n v="2"/>
    <n v="337"/>
    <m/>
    <m/>
    <m/>
  </r>
  <r>
    <x v="0"/>
    <m/>
    <s v="Камера промежуточная с воздушным клапаном, привод NM230-S-16"/>
    <s v="ГЕРМИК-П-1020-1340-Н-П-24-01-00-У2"/>
    <m/>
    <m/>
    <x v="3"/>
    <n v="2"/>
    <n v="168"/>
    <m/>
    <m/>
    <m/>
  </r>
  <r>
    <x v="0"/>
    <m/>
    <s v="Преобразователь частоты 11,0 кВт с IP54"/>
    <m/>
    <m/>
    <m/>
    <x v="3"/>
    <n v="2"/>
    <m/>
    <m/>
    <m/>
    <m/>
  </r>
  <r>
    <x v="0"/>
    <m/>
    <s v="Комплект автоматики"/>
    <s v="КА221006863-ННВ"/>
    <m/>
    <s v="ООО «Веза»"/>
    <x v="3"/>
    <n v="1"/>
    <m/>
    <m/>
    <m/>
    <m/>
  </r>
  <r>
    <x v="0"/>
    <m/>
    <s v="Обратный клапан лепесткового типа во взрывозащищенном исполнении 1100х1100 мм"/>
    <s v="ТЮЛЬПАН-1-1100х1100-В-2-1000"/>
    <m/>
    <s v="ООО «Веза»"/>
    <x v="3"/>
    <n v="1"/>
    <m/>
    <m/>
    <m/>
    <m/>
  </r>
  <r>
    <x v="0"/>
    <m/>
    <s v="Клапан противопожарный нормально открытый во взрывозащищенном исполнении Ø1000 мм"/>
    <s v="КПУ-1Н-О-В-1000-2*ф-МВ220-Т-СН-0-0-0-0-0-0"/>
    <m/>
    <s v="ООО «Веза»"/>
    <x v="3"/>
    <n v="2"/>
    <m/>
    <m/>
    <m/>
    <m/>
  </r>
  <r>
    <x v="0"/>
    <m/>
    <s v="Регулирующий воздушный клапан круглого сечения во взрывозащищенном исполнении                                                       "/>
    <s v="Регуляр-Л-450-В-1*Ручка-УХЛ2-0"/>
    <m/>
    <s v="ООО «Веза»"/>
    <x v="3"/>
    <n v="6"/>
    <m/>
    <m/>
    <m/>
    <m/>
  </r>
  <r>
    <x v="0"/>
    <m/>
    <s v="Ø450"/>
    <m/>
    <m/>
    <m/>
    <x v="0"/>
    <m/>
    <m/>
    <m/>
    <m/>
    <m/>
  </r>
  <r>
    <x v="0"/>
    <m/>
    <s v="Ø800"/>
    <s v="Регуляр-Л-800-В-1*Ручка-УХЛ2-0"/>
    <m/>
    <m/>
    <x v="3"/>
    <n v="2"/>
    <m/>
    <m/>
    <m/>
    <m/>
  </r>
  <r>
    <x v="0"/>
    <m/>
    <s v="Воздуховоды из оцинкованной стали толщиной 0,6 мм:"/>
    <s v="ГОСТ 14918-2020"/>
    <m/>
    <m/>
    <x v="2"/>
    <n v="2"/>
    <n v="11"/>
    <s v="0-3 м"/>
    <m/>
    <m/>
  </r>
  <r>
    <x v="0"/>
    <m/>
    <s v="Ø450"/>
    <m/>
    <m/>
    <m/>
    <x v="0"/>
    <m/>
    <m/>
    <m/>
    <m/>
    <m/>
  </r>
  <r>
    <x v="0"/>
    <m/>
    <s v="Ø450"/>
    <s v="ГОСТ 14918-2020"/>
    <m/>
    <m/>
    <x v="2"/>
    <n v="4"/>
    <n v="11"/>
    <s v="3-5 м"/>
    <m/>
    <m/>
  </r>
  <r>
    <x v="0"/>
    <m/>
    <s v="Ø450"/>
    <s v="ГОСТ 14918-2020"/>
    <m/>
    <m/>
    <x v="2"/>
    <n v="13"/>
    <n v="11"/>
    <s v="5-8 м"/>
    <m/>
    <m/>
  </r>
  <r>
    <x v="0"/>
    <m/>
    <s v="Воздуховоды из оцинкованной стали толщиной 0,7 мм:"/>
    <s v="ГОСТ 14918-2020"/>
    <m/>
    <m/>
    <x v="2"/>
    <n v="4"/>
    <n v="15.4"/>
    <s v="3-5 м"/>
    <m/>
    <m/>
  </r>
  <r>
    <x v="0"/>
    <m/>
    <s v="Ø630"/>
    <m/>
    <m/>
    <m/>
    <x v="0"/>
    <m/>
    <m/>
    <m/>
    <m/>
    <m/>
  </r>
  <r>
    <x v="0"/>
    <m/>
    <s v="Ø630"/>
    <s v="ГОСТ 14918-2020"/>
    <m/>
    <m/>
    <x v="2"/>
    <n v="3"/>
    <n v="15.4"/>
    <s v="5-8 м"/>
    <m/>
    <m/>
  </r>
  <r>
    <x v="0"/>
    <m/>
    <s v="Ø800"/>
    <s v="ГОСТ 14918-2020"/>
    <m/>
    <m/>
    <x v="2"/>
    <n v="4.5"/>
    <n v="19.5"/>
    <s v="3-5 м"/>
    <m/>
    <m/>
  </r>
  <r>
    <x v="0"/>
    <m/>
    <s v="Ø800"/>
    <s v="ГОСТ 14918-2020"/>
    <m/>
    <m/>
    <x v="2"/>
    <n v="4.5"/>
    <n v="19.5"/>
    <s v="5-8 м"/>
    <m/>
    <m/>
  </r>
  <r>
    <x v="0"/>
    <m/>
    <s v="Воздуховоды из оцинкованной стали толщиной 0,9 мм:"/>
    <s v="ГОСТ 14918-2020"/>
    <m/>
    <m/>
    <x v="2"/>
    <n v="3.1"/>
    <n v="35.700000000000003"/>
    <s v="Входной патрубок"/>
    <m/>
    <m/>
  </r>
  <r>
    <x v="0"/>
    <m/>
    <s v="735х1485"/>
    <m/>
    <m/>
    <m/>
    <x v="0"/>
    <m/>
    <m/>
    <s v="3-5 м"/>
    <m/>
    <m/>
  </r>
  <r>
    <x v="0"/>
    <m/>
    <s v="1300х600"/>
    <m/>
    <m/>
    <m/>
    <x v="2"/>
    <n v="9"/>
    <n v="30.6"/>
    <s v="Входной патрубок"/>
    <m/>
    <m/>
  </r>
  <r>
    <x v="0"/>
    <m/>
    <m/>
    <m/>
    <m/>
    <m/>
    <x v="0"/>
    <m/>
    <m/>
    <s v="3-5 м"/>
    <m/>
    <m/>
  </r>
  <r>
    <x v="0"/>
    <m/>
    <s v="1200х1200"/>
    <m/>
    <m/>
    <m/>
    <x v="2"/>
    <n v="1.4"/>
    <n v="38.6"/>
    <s v="3-5 м"/>
    <m/>
    <m/>
  </r>
  <r>
    <x v="0"/>
    <m/>
    <s v="Воздуховоды из оцинкованной стали толщиной 1,0 мм:"/>
    <s v="ГОСТ 14918-2020"/>
    <m/>
    <m/>
    <x v="2"/>
    <n v="10"/>
    <n v="31.8"/>
    <s v="0-3 м"/>
    <m/>
    <m/>
  </r>
  <r>
    <x v="0"/>
    <m/>
    <s v="Ø1000"/>
    <m/>
    <m/>
    <m/>
    <x v="0"/>
    <m/>
    <m/>
    <m/>
    <m/>
    <m/>
  </r>
  <r>
    <x v="0"/>
    <m/>
    <s v="Ø1000"/>
    <s v="ГОСТ 14918-2020"/>
    <m/>
    <m/>
    <x v="2"/>
    <n v="20"/>
    <n v="31.8"/>
    <s v="3-5 м"/>
    <m/>
    <m/>
  </r>
  <r>
    <x v="0"/>
    <m/>
    <s v="Короб вентиляционный из оцинкованной стали δ=1мм "/>
    <s v="ГОСТ 14918-2020"/>
    <m/>
    <m/>
    <x v="3"/>
    <n v="3"/>
    <n v="15.8"/>
    <s v="0-3 м"/>
    <m/>
    <m/>
  </r>
  <r>
    <x v="0"/>
    <m/>
    <s v="1000х300х700(h)"/>
    <m/>
    <m/>
    <m/>
    <x v="6"/>
    <n v="5.46"/>
    <m/>
    <m/>
    <m/>
    <m/>
  </r>
  <r>
    <x v="0"/>
    <m/>
    <s v="Короб вентиляционный из оцинкованной стали δ=1мм "/>
    <s v="ГОСТ 14918-2020"/>
    <m/>
    <m/>
    <x v="3"/>
    <n v="3"/>
    <n v="17.399999999999999"/>
    <s v="0-3 м"/>
    <m/>
    <m/>
  </r>
  <r>
    <x v="0"/>
    <m/>
    <s v="700х300х1000(h)"/>
    <m/>
    <m/>
    <m/>
    <x v="6"/>
    <n v="6"/>
    <m/>
    <m/>
    <m/>
    <m/>
  </r>
  <r>
    <x v="0"/>
    <m/>
    <s v="Решетка для воздуховодов                                                                  "/>
    <s v="АМР 900х600"/>
    <m/>
    <s v="Арктика"/>
    <x v="3"/>
    <n v="3"/>
    <m/>
    <m/>
    <m/>
    <m/>
  </r>
  <r>
    <x v="0"/>
    <m/>
    <s v=" 900х600"/>
    <m/>
    <m/>
    <m/>
    <x v="0"/>
    <m/>
    <m/>
    <m/>
    <m/>
    <m/>
  </r>
  <r>
    <x v="0"/>
    <m/>
    <s v="Решетка для воздуховодов                                                                    600х900"/>
    <s v="АМР 600х900"/>
    <m/>
    <s v="Арктика"/>
    <x v="3"/>
    <n v="3"/>
    <m/>
    <m/>
    <m/>
    <m/>
  </r>
  <r>
    <x v="0"/>
    <m/>
    <s v="Переход из оцинкованной стали δ=0,7 мм                                    "/>
    <s v="ГОСТ 14918-2020"/>
    <m/>
    <m/>
    <x v="3"/>
    <n v="3"/>
    <m/>
    <m/>
    <m/>
    <m/>
  </r>
  <r>
    <x v="0"/>
    <m/>
    <s v="Ø400-700х300 l=300 мм                                                                                        "/>
    <m/>
    <m/>
    <m/>
    <x v="6"/>
    <n v="2.2400000000000002"/>
    <m/>
    <m/>
    <m/>
    <m/>
  </r>
  <r>
    <x v="0"/>
    <m/>
    <s v="Переход из оцинкованной стали δ=0,7 мм                                    "/>
    <s v="ГОСТ 14918-2020"/>
    <m/>
    <m/>
    <x v="3"/>
    <n v="3"/>
    <m/>
    <m/>
    <m/>
    <m/>
  </r>
  <r>
    <x v="0"/>
    <m/>
    <s v="Ø400-1000х300 l=300 мм                                                                                      "/>
    <m/>
    <m/>
    <m/>
    <x v="6"/>
    <n v="2.75"/>
    <m/>
    <m/>
    <m/>
    <m/>
  </r>
  <r>
    <x v="0"/>
    <m/>
    <s v="Переход из оцинкованной стали δ=0,7 мм                               "/>
    <s v="ГОСТ 14918-2020"/>
    <m/>
    <m/>
    <x v="3"/>
    <n v="2"/>
    <m/>
    <m/>
    <m/>
    <m/>
  </r>
  <r>
    <x v="0"/>
    <m/>
    <s v=" Ø450/ Ø630 l=300 мм"/>
    <m/>
    <m/>
    <m/>
    <x v="6"/>
    <n v="1.4"/>
    <m/>
    <m/>
    <m/>
    <m/>
  </r>
  <r>
    <x v="0"/>
    <m/>
    <s v="Переход из оцинкованной стали δ=0,7 мм                               "/>
    <s v="ГОСТ 14918-2020"/>
    <m/>
    <m/>
    <x v="3"/>
    <n v="2"/>
    <m/>
    <m/>
    <m/>
    <m/>
  </r>
  <r>
    <x v="0"/>
    <m/>
    <s v=" Ø630/ Ø800 l=300 мм"/>
    <m/>
    <m/>
    <m/>
    <x v="6"/>
    <n v="1.86"/>
    <m/>
    <m/>
    <m/>
    <m/>
  </r>
  <r>
    <x v="0"/>
    <m/>
    <s v="Отвод круглый из оцинкованной стали δ=0,6 мм, 900                             Ø450"/>
    <s v="ГОСТ 14918-2020"/>
    <m/>
    <m/>
    <x v="3"/>
    <n v="2"/>
    <m/>
    <m/>
    <m/>
    <m/>
  </r>
  <r>
    <x v="0"/>
    <m/>
    <m/>
    <m/>
    <m/>
    <m/>
    <x v="6"/>
    <n v="2.2999999999999998"/>
    <m/>
    <m/>
    <m/>
    <m/>
  </r>
  <r>
    <x v="0"/>
    <m/>
    <s v="Отвод круглый из оцинкованной стали δ=0,6 мм, 450                             Ø450"/>
    <s v="ГОСТ 14918-2020"/>
    <m/>
    <m/>
    <x v="3"/>
    <n v="10"/>
    <m/>
    <m/>
    <m/>
    <m/>
  </r>
  <r>
    <x v="0"/>
    <m/>
    <m/>
    <m/>
    <m/>
    <m/>
    <x v="6"/>
    <n v="6.41"/>
    <m/>
    <m/>
    <m/>
    <m/>
  </r>
  <r>
    <x v="0"/>
    <m/>
    <s v="Отвод круглый из оцинкованной стали δ=0,7 мм, 900                             Ø800"/>
    <s v="ГОСТ 14918-2020"/>
    <m/>
    <m/>
    <x v="3"/>
    <n v="2"/>
    <m/>
    <m/>
    <m/>
    <m/>
  </r>
  <r>
    <x v="0"/>
    <m/>
    <m/>
    <m/>
    <m/>
    <m/>
    <x v="6"/>
    <n v="6.82"/>
    <m/>
    <m/>
    <m/>
    <m/>
  </r>
  <r>
    <x v="0"/>
    <m/>
    <s v="Отвод круглый из оцинкованной стали δ=1,0 мм, 900                           Ø1000"/>
    <s v="ГОСТ 14918-2020"/>
    <m/>
    <m/>
    <x v="3"/>
    <n v="4"/>
    <m/>
    <m/>
    <m/>
    <m/>
  </r>
  <r>
    <x v="0"/>
    <m/>
    <m/>
    <m/>
    <m/>
    <m/>
    <x v="6"/>
    <n v="21"/>
    <m/>
    <m/>
    <m/>
    <m/>
  </r>
  <r>
    <x v="0"/>
    <m/>
    <s v="Тройник круглый из оцинкованной стали δ=0,7 мм, l=550 мм   Ø630/ Ø450                           "/>
    <s v="ГОСТ 14918-2020"/>
    <m/>
    <m/>
    <x v="3"/>
    <n v="1"/>
    <m/>
    <m/>
    <m/>
    <m/>
  </r>
  <r>
    <x v="0"/>
    <m/>
    <m/>
    <m/>
    <m/>
    <m/>
    <x v="6"/>
    <n v="1.1200000000000001"/>
    <m/>
    <m/>
    <m/>
    <m/>
  </r>
  <r>
    <x v="0"/>
    <m/>
    <s v="Тройник круглый из оцинкованной стали δ=0,7 мм, l=550 мм   Ø800/ Ø450                           "/>
    <s v="ГОСТ 14918-2020"/>
    <m/>
    <m/>
    <x v="3"/>
    <n v="1"/>
    <m/>
    <m/>
    <m/>
    <m/>
  </r>
  <r>
    <x v="0"/>
    <m/>
    <m/>
    <m/>
    <m/>
    <m/>
    <x v="6"/>
    <n v="1.4"/>
    <m/>
    <m/>
    <m/>
    <m/>
  </r>
  <r>
    <x v="0"/>
    <m/>
    <s v="Тройник круглый из оцинкованной стали δ=0,7 мм, l=1100 мм          Ø1000/ Ø1000 "/>
    <s v="ГОСТ 14918-2020"/>
    <m/>
    <m/>
    <x v="3"/>
    <n v="2"/>
    <m/>
    <m/>
    <m/>
    <m/>
  </r>
  <r>
    <x v="0"/>
    <m/>
    <m/>
    <m/>
    <m/>
    <m/>
    <x v="6"/>
    <n v="6.64"/>
    <m/>
    <m/>
    <m/>
    <m/>
  </r>
  <r>
    <x v="0"/>
    <m/>
    <s v="Заглушка для воздуховода из оцинкованной стали δ=0,7 мм             Ø1000                                                                                                 "/>
    <s v="ГОСТ 14918-2020"/>
    <m/>
    <m/>
    <x v="3"/>
    <n v="2"/>
    <m/>
    <m/>
    <m/>
    <m/>
  </r>
  <r>
    <x v="0"/>
    <m/>
    <m/>
    <m/>
    <m/>
    <m/>
    <x v="6"/>
    <n v="2.04"/>
    <m/>
    <m/>
    <m/>
    <m/>
  </r>
  <r>
    <x v="0"/>
    <m/>
    <s v="Заглушка для воздуховода из оцинкованной стали δ=0,9 мм         735х1485                                                                                     "/>
    <s v="ГОСТ 14918-2020"/>
    <m/>
    <m/>
    <x v="3"/>
    <n v="2"/>
    <m/>
    <m/>
    <m/>
    <m/>
  </r>
  <r>
    <x v="0"/>
    <m/>
    <m/>
    <m/>
    <m/>
    <m/>
    <x v="6"/>
    <n v="2.84"/>
    <m/>
    <m/>
    <m/>
    <m/>
  </r>
  <r>
    <x v="0"/>
    <m/>
    <s v="1200х1200"/>
    <m/>
    <m/>
    <m/>
    <x v="3"/>
    <n v="2"/>
    <m/>
    <m/>
    <m/>
    <m/>
  </r>
  <r>
    <x v="0"/>
    <m/>
    <m/>
    <m/>
    <m/>
    <m/>
    <x v="6"/>
    <n v="3.74"/>
    <m/>
    <m/>
    <m/>
    <m/>
  </r>
  <r>
    <x v="0"/>
    <m/>
    <s v="1300х600"/>
    <m/>
    <m/>
    <m/>
    <x v="3"/>
    <n v="1"/>
    <m/>
    <m/>
    <m/>
    <m/>
  </r>
  <r>
    <x v="0"/>
    <m/>
    <m/>
    <m/>
    <m/>
    <m/>
    <x v="6"/>
    <n v="1.01"/>
    <m/>
    <m/>
    <m/>
    <m/>
  </r>
  <r>
    <x v="0"/>
    <m/>
    <s v="Лючок для замера параметров воздуха "/>
    <s v="А9-57"/>
    <m/>
    <m/>
    <x v="3"/>
    <n v="8"/>
    <m/>
    <m/>
    <m/>
    <m/>
  </r>
  <r>
    <x v="0"/>
    <m/>
    <s v="Мат прошивной с покрытием неармированной фольгой, в обкладке стальной сеткой с одной стороны δ=25 мм"/>
    <s v="Alu1 Wired Mat 105-7000х1000х25"/>
    <m/>
    <s v="ROCKWOOL"/>
    <x v="8"/>
    <s v="3,2/92,4"/>
    <m/>
    <s v="EI60"/>
    <m/>
    <m/>
  </r>
  <r>
    <x v="0"/>
    <m/>
    <s v="Мат прошивной с покрытием армированной фольгой, в обкладке стальной сеткой с одной стороны  δ=100 мм"/>
    <s v="ALU WIRED MAT 80 -5000х1000х100"/>
    <m/>
    <s v="ROCKWOOL"/>
    <x v="8"/>
    <s v="5,0/54,0"/>
    <m/>
    <m/>
    <m/>
    <m/>
  </r>
  <r>
    <x v="0"/>
    <m/>
    <s v="Проволока вязальная для провязки стыков 1,2 мм"/>
    <s v="ГОСТ 3282-74"/>
    <m/>
    <m/>
    <x v="2"/>
    <n v="520"/>
    <n v="2.5000000000000001E-2"/>
    <m/>
    <m/>
    <m/>
  </r>
  <r>
    <x v="0"/>
    <m/>
    <s v="Лента алюминиевая самоклеящаяся для монтажа тепловой изоляции"/>
    <s v="ЛАС 100 мм"/>
    <m/>
    <s v="ROCKWOOL"/>
    <x v="2"/>
    <n v="370"/>
    <m/>
    <m/>
    <m/>
    <m/>
  </r>
  <r>
    <x v="0"/>
    <m/>
    <s v="Лента стальная бандажная перфорированная для фиксации тепловой изоляции 25х0,9х30"/>
    <s v="ЛС-1"/>
    <m/>
    <s v="ROCKWOOL"/>
    <x v="2"/>
    <n v="280"/>
    <n v="0.154"/>
    <m/>
    <m/>
    <m/>
  </r>
  <r>
    <x v="0"/>
    <m/>
    <s v="Болт М8"/>
    <s v="ГОСТ 7798-70"/>
    <m/>
    <m/>
    <x v="3"/>
    <n v="93"/>
    <n v="1.7000000000000001E-2"/>
    <m/>
    <m/>
    <m/>
  </r>
  <r>
    <x v="0"/>
    <m/>
    <s v="Гайка М8"/>
    <s v="ГОСТ 5915-70"/>
    <m/>
    <m/>
    <x v="3"/>
    <n v="93"/>
    <n v="5.4999999999999997E-3"/>
    <m/>
    <m/>
    <m/>
  </r>
  <r>
    <x v="0"/>
    <m/>
    <s v="Шайба"/>
    <s v="ГОСТ 11371-78"/>
    <m/>
    <m/>
    <x v="3"/>
    <n v="186"/>
    <n v="1.6999999999999999E-3"/>
    <m/>
    <m/>
    <m/>
  </r>
  <r>
    <x v="0"/>
    <m/>
    <s v="Штифт приварной СТ/WP2 114 мм"/>
    <m/>
    <m/>
    <m/>
    <x v="3"/>
    <n v="486"/>
    <m/>
    <m/>
    <m/>
    <m/>
  </r>
  <r>
    <x v="0"/>
    <m/>
    <s v="Шайба блокирующая PW2"/>
    <m/>
    <m/>
    <m/>
    <x v="3"/>
    <n v="486"/>
    <m/>
    <m/>
    <m/>
    <m/>
  </r>
  <r>
    <x v="0"/>
    <m/>
    <s v="Металл для неучтенных элементов (крепления)"/>
    <m/>
    <m/>
    <m/>
    <x v="5"/>
    <n v="60"/>
    <m/>
    <m/>
    <m/>
    <m/>
  </r>
  <r>
    <x v="0"/>
    <m/>
    <m/>
    <m/>
    <m/>
    <m/>
    <x v="0"/>
    <m/>
    <m/>
    <m/>
    <m/>
    <m/>
  </r>
  <r>
    <x v="0"/>
    <m/>
    <s v="Воздухозаборная труба для систем П1.1/П1.2 и ПА1 П2.1/П2.2 "/>
    <m/>
    <m/>
    <m/>
    <x v="0"/>
    <m/>
    <m/>
    <m/>
    <m/>
    <m/>
  </r>
  <r>
    <x v="0"/>
    <m/>
    <s v="Воздухозаборная труба Ø1300мм, H=20м"/>
    <s v="Вз. Труба 1300-20-1-1-1"/>
    <m/>
    <s v="Т-ОВ-03-01-26"/>
    <x v="0"/>
    <m/>
    <m/>
    <m/>
    <m/>
    <m/>
  </r>
  <r>
    <x v="0"/>
    <m/>
    <s v="В составе:"/>
    <m/>
    <m/>
    <m/>
    <x v="0"/>
    <m/>
    <m/>
    <m/>
    <m/>
    <m/>
  </r>
  <r>
    <x v="0"/>
    <m/>
    <s v="Корпус "/>
    <m/>
    <m/>
    <m/>
    <x v="3"/>
    <n v="1"/>
    <n v="1922"/>
    <s v="F=40,8 м2"/>
    <m/>
    <m/>
  </r>
  <r>
    <x v="0"/>
    <m/>
    <s v="Лист Б-ПН-6 ГОСТ 19903-2015"/>
    <m/>
    <m/>
    <m/>
    <x v="0"/>
    <m/>
    <m/>
    <m/>
    <m/>
    <m/>
  </r>
  <r>
    <x v="0"/>
    <m/>
    <s v="09Г2С-8 ГС ГОСТ 19281-2014"/>
    <m/>
    <m/>
    <m/>
    <x v="0"/>
    <m/>
    <m/>
    <m/>
    <m/>
    <m/>
  </r>
  <r>
    <x v="0"/>
    <m/>
    <s v="Корпус "/>
    <m/>
    <m/>
    <m/>
    <x v="3"/>
    <n v="1"/>
    <n v="1602"/>
    <s v="F=40,8 м2"/>
    <m/>
    <m/>
  </r>
  <r>
    <x v="0"/>
    <m/>
    <s v="Лист Б-ПН-5 ГОСТ 19903-2015"/>
    <m/>
    <m/>
    <m/>
    <x v="0"/>
    <m/>
    <m/>
    <m/>
    <m/>
    <m/>
  </r>
  <r>
    <x v="0"/>
    <m/>
    <s v="09Г2С-8 ГОСТ 19281-2014"/>
    <m/>
    <m/>
    <m/>
    <x v="0"/>
    <m/>
    <m/>
    <m/>
    <m/>
    <m/>
  </r>
  <r>
    <x v="0"/>
    <m/>
    <s v="Опорный лист "/>
    <m/>
    <m/>
    <m/>
    <x v="3"/>
    <n v="1"/>
    <n v="353"/>
    <s v="F=2,25 м2"/>
    <m/>
    <m/>
  </r>
  <r>
    <x v="0"/>
    <m/>
    <s v="лист Б-ПН-20 ГОСТ 19903-2015"/>
    <m/>
    <m/>
    <m/>
    <x v="0"/>
    <m/>
    <m/>
    <m/>
    <m/>
    <m/>
  </r>
  <r>
    <x v="0"/>
    <m/>
    <s v="09Г2С-8 ГОСТ 19281-2014"/>
    <m/>
    <m/>
    <m/>
    <x v="0"/>
    <m/>
    <m/>
    <m/>
    <m/>
    <m/>
  </r>
  <r>
    <x v="0"/>
    <m/>
    <s v="Крышка"/>
    <m/>
    <m/>
    <m/>
    <x v="3"/>
    <n v="6"/>
    <n v="6.7"/>
    <s v="F=0,05 м2"/>
    <m/>
    <m/>
  </r>
  <r>
    <x v="0"/>
    <m/>
    <s v="лист Б-ПН-16 ГОСТ 19903-2015"/>
    <m/>
    <m/>
    <m/>
    <x v="0"/>
    <m/>
    <m/>
    <m/>
    <m/>
    <m/>
  </r>
  <r>
    <x v="0"/>
    <m/>
    <s v="09Г2С-8 ГОСТ 19281-2014"/>
    <m/>
    <m/>
    <m/>
    <x v="0"/>
    <m/>
    <m/>
    <m/>
    <m/>
    <m/>
  </r>
  <r>
    <x v="0"/>
    <m/>
    <s v="Ребро"/>
    <m/>
    <m/>
    <m/>
    <x v="3"/>
    <n v="12"/>
    <n v="5.2"/>
    <s v="F=0,04 м2"/>
    <m/>
    <m/>
  </r>
  <r>
    <x v="0"/>
    <m/>
    <s v="лист Б-ПН-16 ГОСТ 19903-2015"/>
    <m/>
    <m/>
    <m/>
    <x v="0"/>
    <m/>
    <m/>
    <m/>
    <m/>
    <m/>
  </r>
  <r>
    <x v="0"/>
    <m/>
    <s v="09Г2С-8 ГОСТ 19281-2014"/>
    <m/>
    <m/>
    <m/>
    <x v="0"/>
    <m/>
    <m/>
    <m/>
    <m/>
    <m/>
  </r>
  <r>
    <x v="0"/>
    <m/>
    <s v="Шайба"/>
    <m/>
    <m/>
    <m/>
    <x v="3"/>
    <n v="6"/>
    <n v="0.9"/>
    <s v="F=0,011 м2"/>
    <m/>
    <m/>
  </r>
  <r>
    <x v="0"/>
    <m/>
    <s v="лист Б-ПН-10 ГОСТ 19903-2015"/>
    <m/>
    <m/>
    <m/>
    <x v="0"/>
    <m/>
    <m/>
    <m/>
    <m/>
    <m/>
  </r>
  <r>
    <x v="0"/>
    <m/>
    <s v="09Г2С-8 ГОСТ 19281-2014"/>
    <m/>
    <m/>
    <m/>
    <x v="0"/>
    <m/>
    <m/>
    <m/>
    <m/>
    <m/>
  </r>
  <r>
    <x v="0"/>
    <m/>
    <s v="Полоса усиления"/>
    <m/>
    <m/>
    <m/>
    <x v="3"/>
    <n v="2"/>
    <n v="7.72"/>
    <s v="1=1350 мм"/>
    <m/>
    <m/>
  </r>
  <r>
    <x v="0"/>
    <m/>
    <s v="уголок Б-63х63х6 ГОСТ 8509-93"/>
    <m/>
    <m/>
    <m/>
    <x v="0"/>
    <m/>
    <m/>
    <m/>
    <m/>
    <m/>
  </r>
  <r>
    <x v="0"/>
    <m/>
    <s v="09Г2С-8 ГОСТ 19281-2014"/>
    <m/>
    <m/>
    <m/>
    <x v="0"/>
    <m/>
    <m/>
    <m/>
    <m/>
    <m/>
  </r>
  <r>
    <x v="0"/>
    <m/>
    <s v="Полоса усиления"/>
    <m/>
    <m/>
    <m/>
    <x v="3"/>
    <n v="2"/>
    <n v="8.6"/>
    <s v="1=1610 мм"/>
    <m/>
    <m/>
  </r>
  <r>
    <x v="0"/>
    <m/>
    <s v="уголок Б-63х63х6 ГОСТ 8509-93"/>
    <m/>
    <m/>
    <m/>
    <x v="0"/>
    <m/>
    <m/>
    <m/>
    <m/>
    <m/>
  </r>
  <r>
    <x v="0"/>
    <m/>
    <s v="09Г2С-8 ГОСТ 19281-2014"/>
    <m/>
    <m/>
    <m/>
    <x v="0"/>
    <m/>
    <m/>
    <m/>
    <m/>
    <m/>
  </r>
  <r>
    <x v="0"/>
    <m/>
    <s v="Короб 1900х900"/>
    <m/>
    <m/>
    <m/>
    <x v="3"/>
    <n v="1"/>
    <n v="55"/>
    <s v="Длина 1 патрубка l=250 мм"/>
    <m/>
    <m/>
  </r>
  <r>
    <x v="0"/>
    <m/>
    <s v="лист Б-ПН-5 ГОСТ 19903-2015"/>
    <m/>
    <m/>
    <m/>
    <x v="6"/>
    <n v="1.4"/>
    <m/>
    <m/>
    <m/>
    <m/>
  </r>
  <r>
    <x v="0"/>
    <m/>
    <s v="09Г2С-8 ГОСТ 19281-2014"/>
    <m/>
    <m/>
    <m/>
    <x v="0"/>
    <m/>
    <m/>
    <m/>
    <m/>
    <m/>
  </r>
  <r>
    <x v="0"/>
    <m/>
    <s v="Фланец 1910х910"/>
    <m/>
    <m/>
    <m/>
    <x v="3"/>
    <n v="1"/>
    <n v="13.7"/>
    <s v="1р=5640 мм"/>
    <m/>
    <m/>
  </r>
  <r>
    <x v="0"/>
    <m/>
    <s v="уголок Б-40х40х4 ГОСТ 8509-93"/>
    <m/>
    <m/>
    <m/>
    <x v="0"/>
    <m/>
    <m/>
    <m/>
    <m/>
    <m/>
  </r>
  <r>
    <x v="0"/>
    <m/>
    <s v="09Г2С-8 ГОСТ 19281-2014"/>
    <m/>
    <m/>
    <m/>
    <x v="0"/>
    <m/>
    <m/>
    <m/>
    <m/>
    <m/>
  </r>
  <r>
    <x v="0"/>
    <m/>
    <s v="Кольцо жесткости"/>
    <m/>
    <m/>
    <m/>
    <x v="3"/>
    <n v="1"/>
    <n v="23.6"/>
    <s v="1р=4120 мм"/>
    <m/>
    <m/>
  </r>
  <r>
    <x v="0"/>
    <m/>
    <s v="уголок Б-63х63х6 ГОСТ 8509-93"/>
    <m/>
    <m/>
    <m/>
    <x v="0"/>
    <m/>
    <m/>
    <m/>
    <m/>
    <m/>
  </r>
  <r>
    <x v="0"/>
    <m/>
    <s v="09Г2С-8 ГОСТ 19281-2014"/>
    <m/>
    <m/>
    <m/>
    <x v="0"/>
    <m/>
    <m/>
    <m/>
    <m/>
    <m/>
  </r>
  <r>
    <x v="0"/>
    <m/>
    <s v="Стойка"/>
    <m/>
    <m/>
    <m/>
    <x v="3"/>
    <n v="6"/>
    <n v="1"/>
    <s v="1р=710 мм"/>
    <m/>
    <m/>
  </r>
  <r>
    <x v="0"/>
    <m/>
    <s v="полоса Б-6х30 ГОСТ 103-76"/>
    <m/>
    <m/>
    <m/>
    <x v="0"/>
    <m/>
    <m/>
    <m/>
    <m/>
    <m/>
  </r>
  <r>
    <x v="0"/>
    <m/>
    <s v="09Г2С-8 ГОСТ 19281-2014"/>
    <m/>
    <m/>
    <m/>
    <x v="0"/>
    <m/>
    <m/>
    <m/>
    <m/>
    <m/>
  </r>
  <r>
    <x v="0"/>
    <m/>
    <s v="Полоса жесткости"/>
    <m/>
    <m/>
    <m/>
    <x v="3"/>
    <n v="1"/>
    <n v="5.8"/>
    <s v="1р=4120 мм"/>
    <m/>
    <m/>
  </r>
  <r>
    <x v="0"/>
    <m/>
    <s v="полоса Б-6х30 ГОСТ 103-2006"/>
    <m/>
    <m/>
    <m/>
    <x v="0"/>
    <m/>
    <m/>
    <m/>
    <m/>
    <m/>
  </r>
  <r>
    <x v="0"/>
    <m/>
    <s v="09Г2С-8 ГОСТ 19281-2014"/>
    <m/>
    <m/>
    <m/>
    <x v="0"/>
    <m/>
    <m/>
    <m/>
    <m/>
    <m/>
  </r>
  <r>
    <x v="0"/>
    <m/>
    <s v="Сетка 2,0-1,2 Л ГОСТ 19903-2015"/>
    <m/>
    <m/>
    <m/>
    <x v="3"/>
    <n v="1"/>
    <n v="17.899999999999999"/>
    <s v="F=3,0 м2"/>
    <m/>
    <m/>
  </r>
  <r>
    <x v="0"/>
    <m/>
    <s v="12Х18Н10Т ГОСТ 5632-72"/>
    <m/>
    <m/>
    <m/>
    <x v="0"/>
    <m/>
    <m/>
    <m/>
    <m/>
    <m/>
  </r>
  <r>
    <x v="0"/>
    <m/>
    <s v="Зонт"/>
    <m/>
    <m/>
    <m/>
    <x v="3"/>
    <n v="1"/>
    <n v="86.4"/>
    <s v="F=5,5 м2"/>
    <m/>
    <m/>
  </r>
  <r>
    <x v="0"/>
    <m/>
    <s v="лист Б-ПН-2 ГОСТ 19903-2015"/>
    <m/>
    <m/>
    <m/>
    <x v="0"/>
    <m/>
    <m/>
    <m/>
    <m/>
    <m/>
  </r>
  <r>
    <x v="0"/>
    <m/>
    <s v="09Г2С-8 ГОСТ 19281-2014"/>
    <m/>
    <m/>
    <m/>
    <x v="0"/>
    <m/>
    <m/>
    <m/>
    <m/>
    <m/>
  </r>
  <r>
    <x v="0"/>
    <m/>
    <s v="Козырек"/>
    <m/>
    <m/>
    <m/>
    <x v="3"/>
    <n v="1"/>
    <n v="28.3"/>
    <s v="F=1,8 м2"/>
    <m/>
    <m/>
  </r>
  <r>
    <x v="0"/>
    <m/>
    <s v="лист Б-ПН-2 ГОСТ 19903-2015"/>
    <m/>
    <m/>
    <m/>
    <x v="0"/>
    <m/>
    <m/>
    <m/>
    <m/>
    <m/>
  </r>
  <r>
    <x v="0"/>
    <m/>
    <s v="09Г2С-8 ГОСТ 19281-2014"/>
    <m/>
    <m/>
    <m/>
    <x v="0"/>
    <m/>
    <m/>
    <m/>
    <m/>
    <m/>
  </r>
  <r>
    <x v="0"/>
    <m/>
    <s v="Воздуховоды из оцинкованной стали толщиной 1,0 мм: "/>
    <s v="ГОСТ 14918-2020"/>
    <m/>
    <m/>
    <x v="6"/>
    <n v="4"/>
    <n v="49.34"/>
    <s v="0-3 м"/>
    <m/>
    <m/>
  </r>
  <r>
    <x v="5"/>
    <m/>
    <s v="                                                                                                           900х1900"/>
    <m/>
    <m/>
    <m/>
    <x v="0"/>
    <m/>
    <m/>
    <s v="На улице"/>
    <n v="5600"/>
    <n v="22.4"/>
  </r>
  <r>
    <x v="0"/>
    <m/>
    <s v="Отвод прямоугольный из оцинкованной стали δ=1,0 мм, 900"/>
    <s v="ГОСТ 14918-2020"/>
    <m/>
    <m/>
    <x v="3"/>
    <n v="1"/>
    <n v="76.400000000000006"/>
    <s v="0-3 м"/>
    <m/>
    <m/>
  </r>
  <r>
    <x v="5"/>
    <m/>
    <s v="                                                                                                          900х1900 (h)"/>
    <m/>
    <m/>
    <m/>
    <x v="6"/>
    <n v="10.039999999999999"/>
    <m/>
    <s v="На улице"/>
    <m/>
    <n v="10.039999999999999"/>
  </r>
  <r>
    <x v="0"/>
    <m/>
    <s v="Воздуховоды из оцинкованной стали толщиной 1,0 мм: Ø1250"/>
    <m/>
    <m/>
    <m/>
    <x v="2"/>
    <n v="2.1"/>
    <m/>
    <s v="0-3 м"/>
    <m/>
    <m/>
  </r>
  <r>
    <x v="0"/>
    <m/>
    <m/>
    <m/>
    <m/>
    <m/>
    <x v="0"/>
    <m/>
    <m/>
    <s v="На улице"/>
    <m/>
    <m/>
  </r>
  <r>
    <x v="0"/>
    <m/>
    <s v="Антикоррозионное покрытие:"/>
    <m/>
    <m/>
    <m/>
    <x v="0"/>
    <m/>
    <m/>
    <m/>
    <m/>
    <m/>
  </r>
  <r>
    <x v="0"/>
    <m/>
    <s v="- грунт ГФ-021-1 слой"/>
    <m/>
    <m/>
    <m/>
    <x v="6"/>
    <n v="180"/>
    <m/>
    <m/>
    <m/>
    <m/>
  </r>
  <r>
    <x v="0"/>
    <m/>
    <s v="- краска масляная БТ-177 – 2 слоя"/>
    <m/>
    <m/>
    <s v=" "/>
    <x v="6"/>
    <n v="720"/>
    <m/>
    <m/>
    <m/>
    <m/>
  </r>
  <r>
    <x v="0"/>
    <m/>
    <m/>
    <m/>
    <m/>
    <m/>
    <x v="0"/>
    <m/>
    <m/>
    <m/>
    <m/>
    <m/>
  </r>
  <r>
    <x v="0"/>
    <m/>
    <s v="Система П3.1/П3.2"/>
    <m/>
    <m/>
    <m/>
    <x v="0"/>
    <m/>
    <m/>
    <m/>
    <m/>
    <m/>
  </r>
  <r>
    <x v="0"/>
    <n v="1"/>
    <s v="Приточная установка в составе (сторона обслуживания слева):"/>
    <s v="21034-3-151.6-ОВ-ОЛ3"/>
    <m/>
    <s v="ООО «Веза»"/>
    <x v="7"/>
    <n v="1"/>
    <n v="2317"/>
    <s v="Или аналог"/>
    <m/>
    <m/>
  </r>
  <r>
    <x v="0"/>
    <m/>
    <s v="ТРВ в комплекте."/>
    <m/>
    <m/>
    <m/>
    <x v="0"/>
    <m/>
    <m/>
    <m/>
    <m/>
    <m/>
  </r>
  <r>
    <x v="4"/>
    <d v="2024-01-01T00:00:00"/>
    <s v="Передняя панель с клапаном. "/>
    <s v="ГЕРМИК-С-1525-1825-Н-С-32-00-00-У2"/>
    <m/>
    <m/>
    <x v="1"/>
    <n v="2"/>
    <n v="135"/>
    <m/>
    <m/>
    <m/>
  </r>
  <r>
    <x v="0"/>
    <m/>
    <s v="Клапан воздушный, привод SF230-S2-V N=1,46 кВт"/>
    <m/>
    <m/>
    <m/>
    <x v="0"/>
    <m/>
    <m/>
    <m/>
    <m/>
    <m/>
  </r>
  <r>
    <x v="0"/>
    <d v="2024-02-01T00:00:00"/>
    <s v="Фильтр карманный, класс: G4"/>
    <m/>
    <m/>
    <m/>
    <x v="0"/>
    <m/>
    <n v="143"/>
    <m/>
    <m/>
    <m/>
  </r>
  <r>
    <x v="4"/>
    <m/>
    <s v="Ячейка №1"/>
    <s v="ФВК-66-360-6-G4/25"/>
    <m/>
    <m/>
    <x v="1"/>
    <n v="6"/>
    <m/>
    <m/>
    <m/>
    <m/>
  </r>
  <r>
    <x v="4"/>
    <m/>
    <s v="Ячейка №2"/>
    <s v="ФВК-592-292-360-6-G4/25"/>
    <m/>
    <m/>
    <x v="1"/>
    <n v="3"/>
    <m/>
    <m/>
    <m/>
    <m/>
  </r>
  <r>
    <x v="4"/>
    <d v="2024-03-01T00:00:00"/>
    <s v="Воздухонагреватель жидкостный Qt=385 кВт, Gж=6599 кг/ч"/>
    <s v="ВНВ123.6-152-144-02-25-04-4-212-1-3-040-040"/>
    <m/>
    <m/>
    <x v="1"/>
    <n v="2"/>
    <n v="211"/>
    <m/>
    <m/>
    <m/>
  </r>
  <r>
    <x v="0"/>
    <m/>
    <s v="с температурой нагрева от -29 0С до 12 0С. Теплоноситель 115/65 0С"/>
    <m/>
    <m/>
    <m/>
    <x v="0"/>
    <m/>
    <m/>
    <m/>
    <m/>
    <m/>
  </r>
  <r>
    <x v="0"/>
    <m/>
    <s v="Воздухоохладитель компрессорно-испарительный, фреон,                хладагент R407C; C = Qt=120,6 кВт, Gфр=2111 кг/ч с температурой охлаждения от 30 0С до 19 0С"/>
    <s v="ВКИ-500-193-83-R407C-Л-03"/>
    <m/>
    <m/>
    <x v="3"/>
    <n v="2"/>
    <n v="554"/>
    <m/>
    <m/>
    <m/>
  </r>
  <r>
    <x v="0"/>
    <m/>
    <s v="испаритель: ВОФ243.3-133-110-06-25-04-3-421-2"/>
    <m/>
    <m/>
    <m/>
    <x v="0"/>
    <m/>
    <m/>
    <m/>
    <m/>
    <m/>
  </r>
  <r>
    <x v="0"/>
    <m/>
    <s v="Хладагент R407C"/>
    <m/>
    <m/>
    <m/>
    <x v="5"/>
    <n v="66.3"/>
    <m/>
    <m/>
    <m/>
    <m/>
  </r>
  <r>
    <x v="4"/>
    <d v="2024-04-01T00:00:00"/>
    <s v="Камера промежуточная"/>
    <m/>
    <m/>
    <m/>
    <x v="1"/>
    <n v="1"/>
    <n v="85"/>
    <m/>
    <m/>
    <m/>
  </r>
  <r>
    <x v="4"/>
    <d v="2024-05-01T00:00:00"/>
    <s v="Вентилятор ВСК L=27973 м3/час, Р=345 Па, электродвигатель A132M6F 7,5 кВт, 960 об/мин 380 В"/>
    <s v="ВОСК62-090-00750-06-1-Г-У2"/>
    <m/>
    <m/>
    <x v="1"/>
    <n v="2"/>
    <n v="423"/>
    <m/>
    <m/>
    <m/>
  </r>
  <r>
    <x v="4"/>
    <d v="2024-06-01T00:00:00"/>
    <s v="Камера промежуточная:"/>
    <s v="ГЕРМИК-П-1470-1640-Н-П-24-00-00-У2"/>
    <m/>
    <m/>
    <x v="1"/>
    <n v="1"/>
    <n v="226"/>
    <m/>
    <m/>
    <m/>
  </r>
  <r>
    <x v="0"/>
    <m/>
    <s v="Воздушный клапан, привод SM230-S2-V"/>
    <m/>
    <m/>
    <m/>
    <x v="0"/>
    <m/>
    <m/>
    <m/>
    <m/>
    <m/>
  </r>
  <r>
    <x v="4"/>
    <d v="2024-07-01T00:00:00"/>
    <s v="Преобразователь частоты 11,0 кВт с IP54"/>
    <m/>
    <m/>
    <m/>
    <x v="1"/>
    <n v="2"/>
    <m/>
    <m/>
    <m/>
    <m/>
  </r>
  <r>
    <x v="4"/>
    <d v="2024-08-01T00:00:00"/>
    <s v="Комплект автоматики"/>
    <s v="КА221006863а-ННВ"/>
    <m/>
    <s v="ООО «Веза»"/>
    <x v="1"/>
    <n v="1"/>
    <m/>
    <m/>
    <m/>
    <m/>
  </r>
  <r>
    <x v="0"/>
    <m/>
    <s v="Выносной конденсатор взрывозащищенный"/>
    <s v="МАВО.К.22.630.1х3.В.6R.04PD. HX.XC"/>
    <m/>
    <s v="ООО «Веза»"/>
    <x v="3"/>
    <n v="2"/>
    <n v="437"/>
    <m/>
    <m/>
    <m/>
  </r>
  <r>
    <x v="2"/>
    <m/>
    <s v="Обратный клапан лепесткового типа во взрывозащищенном исполнении 600х1700 мм"/>
    <s v="ТЮЛЬПАН-1-600х1700-В-0"/>
    <m/>
    <s v="ООО «Веза»"/>
    <x v="1"/>
    <n v="1"/>
    <n v="28.9"/>
    <m/>
    <m/>
    <m/>
  </r>
  <r>
    <x v="2"/>
    <m/>
    <s v="Клапан противопожарный нормально открытый во взрывозащищенном исполнении 1700х600 мм"/>
    <s v="КПУ-1Н-О-В-1700х600-2*ф-МВ220-СН-0-0-0-0-0-0"/>
    <m/>
    <s v="ООО «Веза»"/>
    <x v="1"/>
    <n v="1"/>
    <n v="29.65"/>
    <m/>
    <m/>
    <m/>
  </r>
  <r>
    <x v="2"/>
    <m/>
    <s v="Регулирующий воздушный клапан прямоуголного сечения во взрывозащищенном исполнении 350х500"/>
    <s v="Регуляр-Л-350х400-В-1*Ручка-УХЛ2-0"/>
    <m/>
    <s v="ООО «Веза»"/>
    <x v="1"/>
    <n v="2"/>
    <n v="9"/>
    <m/>
    <m/>
    <m/>
  </r>
  <r>
    <x v="2"/>
    <m/>
    <s v="Регулирующий воздушный клапан круглого сечения во взрывозащищенном исполнении Ø500"/>
    <s v="Регуляр-Л-500-В-1*Ручка-УХЛ2-0"/>
    <m/>
    <s v="ООО «Веза»"/>
    <x v="1"/>
    <n v="4"/>
    <n v="10"/>
    <m/>
    <m/>
    <m/>
  </r>
  <r>
    <x v="0"/>
    <m/>
    <s v="Воздуховоды из оцинкованной стали толщиной 0,6 мм:"/>
    <s v="ГОСТ 14918-2020"/>
    <m/>
    <m/>
    <x v="2"/>
    <n v="1"/>
    <n v="8.76"/>
    <s v="0-3 м"/>
    <m/>
    <m/>
  </r>
  <r>
    <x v="0"/>
    <m/>
    <s v="Ø400"/>
    <m/>
    <m/>
    <m/>
    <x v="0"/>
    <m/>
    <m/>
    <m/>
    <m/>
    <m/>
  </r>
  <r>
    <x v="0"/>
    <m/>
    <s v="Ø400"/>
    <s v="ГОСТ 14918-2020"/>
    <m/>
    <m/>
    <x v="2"/>
    <n v="4"/>
    <n v="8.76"/>
    <s v="3-5 м"/>
    <m/>
    <m/>
  </r>
  <r>
    <x v="0"/>
    <m/>
    <s v="Ø400"/>
    <s v="ГОСТ 14918-2020"/>
    <m/>
    <m/>
    <x v="2"/>
    <n v="6"/>
    <n v="8.76"/>
    <s v="5-8 м"/>
    <m/>
    <m/>
  </r>
  <r>
    <x v="0"/>
    <m/>
    <s v="Ø400"/>
    <s v="ГОСТ 14918-2020"/>
    <m/>
    <m/>
    <x v="2"/>
    <n v="4.5"/>
    <n v="8.76"/>
    <s v="8-10 м"/>
    <m/>
    <m/>
  </r>
  <r>
    <x v="0"/>
    <m/>
    <s v="Воздуховоды из оцинкованной стали толщиной 0,7 мм:"/>
    <s v="ГОСТ 14918-2020"/>
    <m/>
    <m/>
    <x v="6"/>
    <n v="6"/>
    <n v="12.2"/>
    <s v="3-5 м"/>
    <m/>
    <m/>
  </r>
  <r>
    <x v="5"/>
    <m/>
    <s v="Ø500"/>
    <m/>
    <m/>
    <m/>
    <x v="0"/>
    <m/>
    <m/>
    <m/>
    <n v="500"/>
    <n v="9.42"/>
  </r>
  <r>
    <x v="5"/>
    <m/>
    <s v="Ø500"/>
    <s v="ГОСТ 14918-2020"/>
    <m/>
    <m/>
    <x v="6"/>
    <n v="14"/>
    <n v="12.2"/>
    <s v="5-8 м"/>
    <n v="500"/>
    <n v="21.98"/>
  </r>
  <r>
    <x v="5"/>
    <m/>
    <s v="Ø500"/>
    <s v="ГОСТ 14918-2020"/>
    <m/>
    <m/>
    <x v="6"/>
    <n v="6.8"/>
    <n v="12.2"/>
    <s v="8-10 м"/>
    <n v="500"/>
    <n v="10.676"/>
  </r>
  <r>
    <x v="5"/>
    <m/>
    <s v="350х500"/>
    <m/>
    <m/>
    <m/>
    <x v="6"/>
    <n v="0.4"/>
    <n v="11.16"/>
    <s v="0-3 м"/>
    <n v="1700"/>
    <n v="0.68"/>
  </r>
  <r>
    <x v="5"/>
    <m/>
    <s v="350х500"/>
    <m/>
    <m/>
    <m/>
    <x v="6"/>
    <n v="4"/>
    <n v="11.16"/>
    <s v="3-5 м"/>
    <n v="1700"/>
    <n v="6.8"/>
  </r>
  <r>
    <x v="5"/>
    <m/>
    <s v="350х500"/>
    <m/>
    <m/>
    <m/>
    <x v="6"/>
    <n v="4"/>
    <n v="11.16"/>
    <s v="5-8 м"/>
    <n v="1700"/>
    <n v="6.8"/>
  </r>
  <r>
    <x v="5"/>
    <m/>
    <s v="700х500"/>
    <m/>
    <m/>
    <m/>
    <x v="6"/>
    <n v="3"/>
    <n v="15.64"/>
    <s v="8-10 м"/>
    <n v="2400"/>
    <n v="7.2"/>
  </r>
  <r>
    <x v="5"/>
    <m/>
    <s v="850х600"/>
    <m/>
    <m/>
    <m/>
    <x v="6"/>
    <n v="4"/>
    <n v="18.84"/>
    <s v="8-10 м"/>
    <n v="2900"/>
    <n v="11.6"/>
  </r>
  <r>
    <x v="0"/>
    <m/>
    <s v="Воздуховоды из оцинкованной стали толщиной 0,9 мм:"/>
    <s v="ГОСТ 14918-2020"/>
    <m/>
    <m/>
    <x v="6"/>
    <n v="8"/>
    <n v="39.96"/>
    <s v="8-10 м"/>
    <m/>
    <m/>
  </r>
  <r>
    <x v="5"/>
    <m/>
    <s v="1700х600"/>
    <m/>
    <m/>
    <m/>
    <x v="0"/>
    <m/>
    <m/>
    <m/>
    <n v="4600"/>
    <n v="36.799999999999997"/>
  </r>
  <r>
    <x v="5"/>
    <m/>
    <s v="1700х600"/>
    <m/>
    <m/>
    <m/>
    <x v="6"/>
    <n v="4.7"/>
    <n v="39.96"/>
    <s v="3-5 м"/>
    <n v="4600"/>
    <n v="21.62"/>
  </r>
  <r>
    <x v="5"/>
    <m/>
    <s v="1200х600"/>
    <m/>
    <m/>
    <m/>
    <x v="6"/>
    <n v="2"/>
    <n v="29"/>
    <s v="8-10 м"/>
    <n v="3600"/>
    <n v="7.2"/>
  </r>
  <r>
    <x v="5"/>
    <m/>
    <s v="500х2100"/>
    <m/>
    <m/>
    <m/>
    <x v="6"/>
    <n v="0.5"/>
    <n v="41.74"/>
    <s v="0-3 м"/>
    <n v="5200"/>
    <n v="2.6"/>
  </r>
  <r>
    <x v="0"/>
    <m/>
    <s v="Воздуховоды из оцинкованной стали толщиной 1,0 мм:"/>
    <s v="ГОСТ 14918-2020"/>
    <m/>
    <m/>
    <x v="6"/>
    <n v="1"/>
    <n v="27.3"/>
    <s v="Входные патрубки"/>
    <m/>
    <m/>
  </r>
  <r>
    <x v="5"/>
    <m/>
    <s v="1825х1525"/>
    <m/>
    <m/>
    <m/>
    <x v="0"/>
    <m/>
    <m/>
    <m/>
    <n v="6700"/>
    <n v="6.7"/>
  </r>
  <r>
    <x v="0"/>
    <m/>
    <s v="Короб вентиляционный из оцинкованной стали δ=1,0 мм "/>
    <s v="ГОСТ 14918-2020"/>
    <m/>
    <m/>
    <x v="3"/>
    <n v="4"/>
    <n v="19.5"/>
    <s v="0-3 м"/>
    <m/>
    <m/>
  </r>
  <r>
    <x v="0"/>
    <m/>
    <s v="750х750х750(h)"/>
    <m/>
    <m/>
    <m/>
    <x v="6"/>
    <n v="10.6"/>
    <m/>
    <m/>
    <m/>
    <m/>
  </r>
  <r>
    <x v="0"/>
    <m/>
    <s v="950х500х950(h)"/>
    <m/>
    <m/>
    <m/>
    <x v="3"/>
    <n v="6"/>
    <n v="24.55"/>
    <s v="0-3 м"/>
    <m/>
    <m/>
  </r>
  <r>
    <x v="5"/>
    <m/>
    <m/>
    <m/>
    <m/>
    <m/>
    <x v="6"/>
    <n v="2.75"/>
    <m/>
    <m/>
    <m/>
    <n v="2.75"/>
  </r>
  <r>
    <x v="0"/>
    <m/>
    <s v="2000х600х3500(h)"/>
    <m/>
    <m/>
    <m/>
    <x v="3"/>
    <n v="1"/>
    <n v="160"/>
    <s v="0-3 м"/>
    <m/>
    <m/>
  </r>
  <r>
    <x v="5"/>
    <m/>
    <m/>
    <m/>
    <m/>
    <m/>
    <x v="6"/>
    <n v="20"/>
    <m/>
    <m/>
    <m/>
    <n v="20"/>
  </r>
  <r>
    <x v="0"/>
    <m/>
    <s v="Решетка для воздуховодов                                                                    750х750"/>
    <s v="АМР 750х750"/>
    <m/>
    <s v="Арктика"/>
    <x v="3"/>
    <n v="6"/>
    <m/>
    <m/>
    <m/>
    <m/>
  </r>
  <r>
    <x v="0"/>
    <m/>
    <s v="Заглушка для воздуховода из оцинкованной стали δ=1,0 мм         950х500                                                                                     "/>
    <s v="ГОСТ 14918-2020"/>
    <m/>
    <m/>
    <x v="3"/>
    <n v="6"/>
    <m/>
    <m/>
    <m/>
    <m/>
  </r>
  <r>
    <x v="5"/>
    <m/>
    <m/>
    <m/>
    <m/>
    <m/>
    <x v="6"/>
    <n v="0.47499999999999998"/>
    <m/>
    <m/>
    <m/>
    <n v="0.47499999999999998"/>
  </r>
  <r>
    <x v="0"/>
    <m/>
    <s v="Переход из оцинкованной стали δ=0,7 мм                                    "/>
    <s v="ГОСТ 14918-2020"/>
    <m/>
    <m/>
    <x v="3"/>
    <n v="4"/>
    <n v="10.14"/>
    <m/>
    <m/>
    <m/>
  </r>
  <r>
    <x v="5"/>
    <m/>
    <s v="Ø500-500х950 l=300 мм                                                                                        "/>
    <m/>
    <m/>
    <m/>
    <x v="6"/>
    <n v="1.26"/>
    <m/>
    <m/>
    <m/>
    <n v="1.26"/>
  </r>
  <r>
    <x v="0"/>
    <m/>
    <s v="Переход из оцинкованной стали δ=0,7 мм                                    "/>
    <s v="ГОСТ 14918-2020"/>
    <m/>
    <m/>
    <x v="3"/>
    <n v="2"/>
    <n v="9.2899999999999991"/>
    <m/>
    <m/>
    <m/>
  </r>
  <r>
    <x v="5"/>
    <m/>
    <s v="500х950/350х500 l=300 мм                                                                                        "/>
    <m/>
    <m/>
    <m/>
    <x v="6"/>
    <n v="1.26"/>
    <m/>
    <m/>
    <m/>
    <n v="1.26"/>
  </r>
  <r>
    <x v="0"/>
    <m/>
    <s v="Переход из оцинкованной стали δ=0,9 мм                                    "/>
    <s v="ГОСТ 14918-2020"/>
    <m/>
    <m/>
    <x v="3"/>
    <n v="1"/>
    <n v="17.399999999999999"/>
    <m/>
    <m/>
    <m/>
  </r>
  <r>
    <x v="5"/>
    <m/>
    <s v="615х1785-600х1700 l=300 мм                                                                               "/>
    <m/>
    <m/>
    <m/>
    <x v="6"/>
    <n v="1.64"/>
    <m/>
    <m/>
    <m/>
    <n v="1.64"/>
  </r>
  <r>
    <x v="0"/>
    <m/>
    <s v="Переход из оцинкованной стали δ=0,7 мм                                    "/>
    <s v="ГОСТ 14918-2020"/>
    <m/>
    <m/>
    <x v="3"/>
    <n v="2"/>
    <n v="5.93"/>
    <m/>
    <m/>
    <m/>
  </r>
  <r>
    <x v="5"/>
    <m/>
    <s v="Ø500-350х500 l=300 мм                                                                         "/>
    <m/>
    <m/>
    <m/>
    <x v="6"/>
    <n v="0.59"/>
    <m/>
    <m/>
    <m/>
    <n v="0.59"/>
  </r>
  <r>
    <x v="0"/>
    <m/>
    <s v="Переход из оцинкованной стали δ=0,7 мм                                    "/>
    <s v="ГОСТ 14918-2020"/>
    <m/>
    <m/>
    <x v="3"/>
    <n v="1"/>
    <n v="6.89"/>
    <m/>
    <m/>
    <m/>
  </r>
  <r>
    <x v="5"/>
    <m/>
    <s v="Ø500-700х500 l=300 мм                                                                         "/>
    <m/>
    <m/>
    <m/>
    <x v="6"/>
    <n v="0.71"/>
    <m/>
    <m/>
    <m/>
    <n v="0.71"/>
  </r>
  <r>
    <x v="0"/>
    <m/>
    <s v="Переход из оцинкованной стали δ=0,7 мм                                    "/>
    <s v="ГОСТ 14918-2020"/>
    <m/>
    <m/>
    <x v="3"/>
    <n v="1"/>
    <n v="7.74"/>
    <m/>
    <m/>
    <m/>
  </r>
  <r>
    <x v="5"/>
    <m/>
    <s v="700х500(h)-850х600(h) l=300 мм                                                                               "/>
    <m/>
    <m/>
    <m/>
    <x v="6"/>
    <n v="0.93"/>
    <m/>
    <m/>
    <m/>
    <n v="0.93"/>
  </r>
  <r>
    <x v="0"/>
    <m/>
    <s v="Переход из оцинкованной стали δ=0,7 мм                                    "/>
    <s v="ГОСТ 14918-2020"/>
    <m/>
    <m/>
    <x v="3"/>
    <n v="1"/>
    <n v="13"/>
    <m/>
    <m/>
    <m/>
  </r>
  <r>
    <x v="5"/>
    <m/>
    <s v="850х600(h)-1200х600(h) l=300 мм                                                                               "/>
    <m/>
    <m/>
    <m/>
    <x v="6"/>
    <n v="1.79"/>
    <m/>
    <m/>
    <m/>
    <n v="1.79"/>
  </r>
  <r>
    <x v="0"/>
    <m/>
    <s v="Переход из оцинкованной стали δ=0,7 мм                                    "/>
    <s v="ГОСТ 14918-2020"/>
    <m/>
    <m/>
    <x v="3"/>
    <n v="1"/>
    <n v="16.329999999999998"/>
    <m/>
    <m/>
    <m/>
  </r>
  <r>
    <x v="5"/>
    <m/>
    <s v="1200х600(h)-1700х600(h) l=300 мм                                                                               "/>
    <m/>
    <m/>
    <m/>
    <x v="6"/>
    <n v="2.25"/>
    <m/>
    <m/>
    <m/>
    <n v="2.25"/>
  </r>
  <r>
    <x v="0"/>
    <m/>
    <s v="Отвод круглый из оцинкованной стали δ=0,7 мм, 900                             Ø500"/>
    <s v="ГОСТ 14918-2020"/>
    <m/>
    <m/>
    <x v="3"/>
    <n v="1"/>
    <n v="11.6"/>
    <m/>
    <m/>
    <m/>
  </r>
  <r>
    <x v="5"/>
    <m/>
    <m/>
    <m/>
    <m/>
    <m/>
    <x v="6"/>
    <n v="1.46"/>
    <m/>
    <m/>
    <m/>
    <n v="1.46"/>
  </r>
  <r>
    <x v="0"/>
    <m/>
    <s v="Отвод круглый из оцинкованной стали δ=0,7 мм, 450                            Ø500"/>
    <s v="ГОСТ 14918-2020"/>
    <m/>
    <m/>
    <x v="3"/>
    <n v="11"/>
    <n v="9.8000000000000007"/>
    <m/>
    <m/>
    <m/>
  </r>
  <r>
    <x v="5"/>
    <m/>
    <m/>
    <m/>
    <m/>
    <m/>
    <x v="6"/>
    <n v="1.1399999999999999"/>
    <m/>
    <m/>
    <m/>
    <n v="1.1399999999999999"/>
  </r>
  <r>
    <x v="0"/>
    <m/>
    <s v="Отвод круглый из оцинкованной стали δ=0,7 мм, 900                             Ø500"/>
    <s v="ГОСТ 14918-2020"/>
    <m/>
    <m/>
    <x v="3"/>
    <n v="6"/>
    <m/>
    <m/>
    <m/>
    <m/>
  </r>
  <r>
    <x v="0"/>
    <m/>
    <m/>
    <m/>
    <m/>
    <m/>
    <x v="6"/>
    <n v="4.6399999999999997"/>
    <m/>
    <m/>
    <m/>
    <m/>
  </r>
  <r>
    <x v="0"/>
    <m/>
    <s v="Отвод прямоугольный из оцинкованной стали δ=0,7 мм, 900"/>
    <s v="ГОСТ 14918-2020"/>
    <m/>
    <m/>
    <x v="3"/>
    <n v="1"/>
    <n v="15.2"/>
    <m/>
    <m/>
    <m/>
  </r>
  <r>
    <x v="5"/>
    <m/>
    <s v="                                                                                                            850х600 (h)"/>
    <m/>
    <m/>
    <m/>
    <x v="6"/>
    <n v="2.2400000000000002"/>
    <m/>
    <m/>
    <m/>
    <n v="2.2400000000000002"/>
  </r>
  <r>
    <x v="0"/>
    <m/>
    <s v="Отвод прямоугольный из оцинкованной стали δ=0,9 мм, 900"/>
    <s v="ГОСТ 14918-2020"/>
    <m/>
    <m/>
    <x v="3"/>
    <n v="3"/>
    <n v="29.5"/>
    <m/>
    <m/>
    <m/>
  </r>
  <r>
    <x v="5"/>
    <m/>
    <s v="                                                                                                          1700х600 (h)"/>
    <m/>
    <m/>
    <m/>
    <x v="6"/>
    <n v="3.55"/>
    <m/>
    <m/>
    <m/>
    <n v="3.55"/>
  </r>
  <r>
    <x v="0"/>
    <m/>
    <s v="Отвод прямоугольный из оцинкованной стали δ=0,9 мм, 900"/>
    <s v="ГОСТ 14918-2020"/>
    <m/>
    <m/>
    <x v="3"/>
    <n v="1"/>
    <n v="57.68"/>
    <m/>
    <m/>
    <m/>
  </r>
  <r>
    <x v="5"/>
    <m/>
    <s v="                                                                                                          600х1700 (h)"/>
    <m/>
    <m/>
    <m/>
    <x v="6"/>
    <n v="7.52"/>
    <m/>
    <m/>
    <m/>
    <n v="7.52"/>
  </r>
  <r>
    <x v="0"/>
    <m/>
    <s v="Лючок для замера параметров воздуха "/>
    <s v="А9-57"/>
    <m/>
    <m/>
    <x v="3"/>
    <n v="6"/>
    <m/>
    <m/>
    <m/>
    <m/>
  </r>
  <r>
    <x v="6"/>
    <m/>
    <s v="Мат прошивной с покрытием армированной фольгой, в обкладке стальной сеткой с одной стороны  δ=100 мм"/>
    <s v="ALU WIRED MAT 80 -2000х1000х100"/>
    <m/>
    <s v="ROCKWOOL"/>
    <x v="6"/>
    <s v="2,9/29"/>
    <m/>
    <m/>
    <n v="29"/>
    <n v="29"/>
  </r>
  <r>
    <x v="0"/>
    <m/>
    <s v="Мат прошивной с покрытием армированной фольгой, в обкладке стальной сеткой с одной стороны  δ=50 мм"/>
    <s v="ALU WIRED MAT 80 -5000х1000х50"/>
    <m/>
    <s v="ROCKWOOL"/>
    <x v="8"/>
    <s v="7,7/166"/>
    <m/>
    <m/>
    <m/>
    <m/>
  </r>
  <r>
    <x v="0"/>
    <m/>
    <s v="Проволока вязальная для провязки стыков 1,2 мм"/>
    <s v="ГОСТ 3282-74"/>
    <m/>
    <m/>
    <x v="2"/>
    <n v="105"/>
    <n v="2.5000000000000001E-2"/>
    <m/>
    <m/>
    <m/>
  </r>
  <r>
    <x v="0"/>
    <m/>
    <s v="Лента алюминиевая самоклеящаяся для монтажа тепловой изоляции"/>
    <s v="ЛАС 100 мм"/>
    <m/>
    <s v="ROCKWOOL"/>
    <x v="2"/>
    <n v="73"/>
    <m/>
    <m/>
    <m/>
    <m/>
  </r>
  <r>
    <x v="0"/>
    <m/>
    <s v="Штифт приварной СТ/WP2 114 мм"/>
    <m/>
    <m/>
    <m/>
    <x v="3"/>
    <n v="261"/>
    <m/>
    <m/>
    <m/>
    <m/>
  </r>
  <r>
    <x v="0"/>
    <m/>
    <s v="Штифт приварной СТ/WP2 63 мм"/>
    <m/>
    <m/>
    <m/>
    <x v="3"/>
    <n v="1494"/>
    <m/>
    <m/>
    <m/>
    <m/>
  </r>
  <r>
    <x v="0"/>
    <m/>
    <s v="Шайба блокирующая PW2"/>
    <m/>
    <m/>
    <m/>
    <x v="3"/>
    <n v="261"/>
    <m/>
    <m/>
    <m/>
    <m/>
  </r>
  <r>
    <x v="0"/>
    <m/>
    <s v="Металл для неучтенных элементов (крепления)"/>
    <m/>
    <m/>
    <m/>
    <x v="5"/>
    <n v="60"/>
    <m/>
    <m/>
    <m/>
    <m/>
  </r>
  <r>
    <x v="0"/>
    <m/>
    <m/>
    <m/>
    <m/>
    <m/>
    <x v="0"/>
    <m/>
    <m/>
    <m/>
    <m/>
    <m/>
  </r>
  <r>
    <x v="0"/>
    <m/>
    <s v="Воздухозаборная труба для системы П3.1/П3.2"/>
    <m/>
    <m/>
    <m/>
    <x v="0"/>
    <m/>
    <m/>
    <m/>
    <m/>
    <m/>
  </r>
  <r>
    <x v="0"/>
    <m/>
    <s v="Воздухозаборная труба Ø1100мм, H=20м"/>
    <s v="Вз. Труба 1100-20-1-1-1"/>
    <m/>
    <s v="Т-ОВ-03-01-22"/>
    <x v="0"/>
    <m/>
    <m/>
    <m/>
    <m/>
    <m/>
  </r>
  <r>
    <x v="0"/>
    <m/>
    <s v="В составе:"/>
    <m/>
    <m/>
    <m/>
    <x v="0"/>
    <m/>
    <m/>
    <m/>
    <m/>
    <m/>
  </r>
  <r>
    <x v="0"/>
    <m/>
    <s v="Корпус "/>
    <m/>
    <m/>
    <m/>
    <x v="3"/>
    <n v="1"/>
    <n v="1356"/>
    <s v="F=34,5 м2"/>
    <m/>
    <m/>
  </r>
  <r>
    <x v="0"/>
    <m/>
    <s v="Лист Б-ПН-5 ГОСТ 19903-2015"/>
    <m/>
    <m/>
    <m/>
    <x v="0"/>
    <m/>
    <m/>
    <m/>
    <m/>
    <m/>
  </r>
  <r>
    <x v="0"/>
    <m/>
    <s v="17ГС ГОСТ 19281-2014"/>
    <m/>
    <m/>
    <m/>
    <x v="0"/>
    <m/>
    <m/>
    <m/>
    <m/>
    <m/>
  </r>
  <r>
    <x v="0"/>
    <m/>
    <s v="Корпус "/>
    <m/>
    <m/>
    <m/>
    <x v="3"/>
    <n v="1"/>
    <n v="1085"/>
    <s v="F=34,5 м2"/>
    <m/>
    <m/>
  </r>
  <r>
    <x v="0"/>
    <m/>
    <s v="Лист Б-ПН-4 ГОСТ 19903-2015"/>
    <m/>
    <m/>
    <m/>
    <x v="0"/>
    <m/>
    <m/>
    <m/>
    <m/>
    <m/>
  </r>
  <r>
    <x v="0"/>
    <m/>
    <s v="17ГС ГОСТ 19281-2014"/>
    <m/>
    <m/>
    <m/>
    <x v="0"/>
    <m/>
    <m/>
    <m/>
    <m/>
    <m/>
  </r>
  <r>
    <x v="0"/>
    <m/>
    <s v="Опорный лист "/>
    <m/>
    <m/>
    <m/>
    <x v="3"/>
    <n v="1"/>
    <n v="283"/>
    <s v="F=1,8 м2"/>
    <m/>
    <m/>
  </r>
  <r>
    <x v="0"/>
    <m/>
    <s v="лист Б-ПН-20 ГОСТ 19903-2015"/>
    <m/>
    <m/>
    <m/>
    <x v="0"/>
    <m/>
    <m/>
    <m/>
    <m/>
    <m/>
  </r>
  <r>
    <x v="0"/>
    <m/>
    <s v="17ГС ГОСТ 19281-2014"/>
    <m/>
    <m/>
    <m/>
    <x v="0"/>
    <m/>
    <m/>
    <m/>
    <m/>
    <m/>
  </r>
  <r>
    <x v="0"/>
    <m/>
    <s v="Крышка"/>
    <m/>
    <m/>
    <m/>
    <x v="3"/>
    <n v="6"/>
    <n v="6.7"/>
    <s v="F=0,05 м2"/>
    <m/>
    <m/>
  </r>
  <r>
    <x v="0"/>
    <m/>
    <s v="лист Б-ПН-18 ГОСТ 19903-2015"/>
    <m/>
    <m/>
    <m/>
    <x v="0"/>
    <m/>
    <m/>
    <m/>
    <m/>
    <m/>
  </r>
  <r>
    <x v="0"/>
    <m/>
    <s v="17ГС ГОСТ 19281-2014"/>
    <m/>
    <m/>
    <m/>
    <x v="0"/>
    <m/>
    <m/>
    <m/>
    <m/>
    <m/>
  </r>
  <r>
    <x v="0"/>
    <m/>
    <s v="Ребро"/>
    <m/>
    <m/>
    <m/>
    <x v="3"/>
    <n v="12"/>
    <n v="5.7"/>
    <s v="F=0,04 м2"/>
    <m/>
    <m/>
  </r>
  <r>
    <x v="0"/>
    <m/>
    <s v="лист Б-ПН-18 ГОСТ 19903-2015"/>
    <m/>
    <m/>
    <m/>
    <x v="0"/>
    <m/>
    <m/>
    <m/>
    <m/>
    <m/>
  </r>
  <r>
    <x v="0"/>
    <m/>
    <s v="17ГС ГОСТ 19281-2014"/>
    <m/>
    <m/>
    <m/>
    <x v="0"/>
    <m/>
    <m/>
    <m/>
    <m/>
    <m/>
  </r>
  <r>
    <x v="0"/>
    <m/>
    <s v="Шайба"/>
    <m/>
    <m/>
    <m/>
    <x v="3"/>
    <n v="6"/>
    <n v="0.9"/>
    <s v="F=0,01 м2"/>
    <m/>
    <m/>
  </r>
  <r>
    <x v="0"/>
    <m/>
    <s v="лист Б-ПН-18 ГОСТ 19903-2015"/>
    <m/>
    <m/>
    <m/>
    <x v="0"/>
    <m/>
    <m/>
    <m/>
    <m/>
    <m/>
  </r>
  <r>
    <x v="0"/>
    <m/>
    <s v="17ГС ГОСТ 19281-2014"/>
    <m/>
    <m/>
    <m/>
    <x v="0"/>
    <m/>
    <m/>
    <m/>
    <m/>
    <m/>
  </r>
  <r>
    <x v="0"/>
    <m/>
    <s v="Полоса усиления"/>
    <m/>
    <m/>
    <m/>
    <x v="3"/>
    <s v="2х2"/>
    <n v="7.72"/>
    <s v="l=1350 мм"/>
    <m/>
    <m/>
  </r>
  <r>
    <x v="0"/>
    <m/>
    <s v="уголок Б-63х63х6 ГОСТ 8509-93"/>
    <m/>
    <m/>
    <m/>
    <x v="0"/>
    <m/>
    <m/>
    <m/>
    <m/>
    <m/>
  </r>
  <r>
    <x v="0"/>
    <m/>
    <s v="17ГС ГОСТ 19281-2014"/>
    <m/>
    <m/>
    <m/>
    <x v="0"/>
    <m/>
    <m/>
    <m/>
    <m/>
    <m/>
  </r>
  <r>
    <x v="0"/>
    <m/>
    <s v="Полоса усиления"/>
    <m/>
    <m/>
    <m/>
    <x v="3"/>
    <s v="2х2"/>
    <n v="8.6"/>
    <s v="l=1610 мм"/>
    <m/>
    <m/>
  </r>
  <r>
    <x v="0"/>
    <m/>
    <s v="уголок Б-63х63х6 ГОСТ 8509-93"/>
    <m/>
    <m/>
    <m/>
    <x v="0"/>
    <m/>
    <m/>
    <m/>
    <m/>
    <m/>
  </r>
  <r>
    <x v="0"/>
    <m/>
    <s v="17ГС ГОСТ 19281-2014"/>
    <m/>
    <m/>
    <m/>
    <x v="0"/>
    <m/>
    <m/>
    <m/>
    <m/>
    <m/>
  </r>
  <r>
    <x v="0"/>
    <m/>
    <s v="Короб 600х1950(h)мм "/>
    <m/>
    <m/>
    <m/>
    <x v="3"/>
    <n v="1"/>
    <n v="50"/>
    <s v="Длина 1 патрубка l=250 мм"/>
    <m/>
    <m/>
  </r>
  <r>
    <x v="0"/>
    <m/>
    <s v="лист Б-ПН-5 ГОСТ 19903-2015"/>
    <m/>
    <m/>
    <m/>
    <x v="6"/>
    <n v="1.2749999999999999"/>
    <m/>
    <m/>
    <m/>
    <m/>
  </r>
  <r>
    <x v="0"/>
    <m/>
    <s v="09Г2С-8 ГОСТ 19281-2014"/>
    <m/>
    <m/>
    <m/>
    <x v="0"/>
    <m/>
    <m/>
    <m/>
    <m/>
    <m/>
  </r>
  <r>
    <x v="0"/>
    <m/>
    <s v="Фланец 610х1960мм"/>
    <m/>
    <m/>
    <m/>
    <x v="3"/>
    <n v="1"/>
    <n v="12.5"/>
    <s v="Длина 1 фланца l=5140 мм"/>
    <m/>
    <m/>
  </r>
  <r>
    <x v="0"/>
    <m/>
    <s v="уголок Б-40х40х4 ГОСТ 8509-93"/>
    <m/>
    <m/>
    <m/>
    <x v="0"/>
    <m/>
    <m/>
    <m/>
    <m/>
    <m/>
  </r>
  <r>
    <x v="0"/>
    <m/>
    <s v="17ГС ГОСТ 19281-2014"/>
    <m/>
    <m/>
    <m/>
    <x v="0"/>
    <m/>
    <m/>
    <m/>
    <m/>
    <m/>
  </r>
  <r>
    <x v="0"/>
    <m/>
    <s v="Кольцо жесткости"/>
    <m/>
    <m/>
    <m/>
    <x v="3"/>
    <n v="1"/>
    <n v="20"/>
    <s v="1р=3500 мм"/>
    <m/>
    <m/>
  </r>
  <r>
    <x v="0"/>
    <m/>
    <s v="уголок Б-63х63х6 ГОСТ 8509-93"/>
    <m/>
    <m/>
    <m/>
    <x v="0"/>
    <m/>
    <m/>
    <m/>
    <m/>
    <m/>
  </r>
  <r>
    <x v="0"/>
    <m/>
    <s v="17ГС ГОСТ 19281-2014"/>
    <m/>
    <m/>
    <m/>
    <x v="0"/>
    <m/>
    <m/>
    <m/>
    <m/>
    <m/>
  </r>
  <r>
    <x v="0"/>
    <m/>
    <s v="Стойка"/>
    <m/>
    <m/>
    <m/>
    <x v="3"/>
    <n v="6"/>
    <n v="0.9"/>
    <s v="1р=600 мм"/>
    <m/>
    <m/>
  </r>
  <r>
    <x v="0"/>
    <m/>
    <s v="полоса Б-6х30 ГОСТ 103-76"/>
    <m/>
    <m/>
    <m/>
    <x v="0"/>
    <m/>
    <m/>
    <m/>
    <m/>
    <m/>
  </r>
  <r>
    <x v="0"/>
    <m/>
    <s v="17ГС ГОСТ 19281-2014"/>
    <m/>
    <m/>
    <m/>
    <x v="0"/>
    <m/>
    <m/>
    <m/>
    <m/>
    <m/>
  </r>
  <r>
    <x v="0"/>
    <m/>
    <s v="Полоса жесткости"/>
    <m/>
    <m/>
    <m/>
    <x v="3"/>
    <n v="1"/>
    <n v="4.9000000000000004"/>
    <s v="1р=3500 мм"/>
    <m/>
    <m/>
  </r>
  <r>
    <x v="0"/>
    <m/>
    <s v="полоса Б-6х30 ГОСТ 103-2006"/>
    <m/>
    <m/>
    <m/>
    <x v="0"/>
    <m/>
    <m/>
    <m/>
    <m/>
    <m/>
  </r>
  <r>
    <x v="0"/>
    <m/>
    <s v="17ГС ГОСТ 19281-2014"/>
    <m/>
    <m/>
    <m/>
    <x v="0"/>
    <m/>
    <m/>
    <m/>
    <m/>
    <m/>
  </r>
  <r>
    <x v="0"/>
    <m/>
    <s v="Сетка 2,0-1,2 Л ГОСТ 19903-2015"/>
    <m/>
    <m/>
    <m/>
    <x v="3"/>
    <n v="1"/>
    <n v="12.5"/>
    <s v="F=2,1 м2"/>
    <m/>
    <m/>
  </r>
  <r>
    <x v="0"/>
    <m/>
    <s v="12Х18Н10Т ГОСТ 5632-72"/>
    <m/>
    <m/>
    <m/>
    <x v="0"/>
    <m/>
    <m/>
    <m/>
    <m/>
    <m/>
  </r>
  <r>
    <x v="0"/>
    <m/>
    <s v="Зонт"/>
    <m/>
    <m/>
    <m/>
    <x v="3"/>
    <n v="1"/>
    <n v="62"/>
    <s v="F=3,95 м2"/>
    <m/>
    <m/>
  </r>
  <r>
    <x v="0"/>
    <m/>
    <s v="лист Б-ПН-2 ГОСТ 19903-2015"/>
    <m/>
    <m/>
    <m/>
    <x v="0"/>
    <m/>
    <m/>
    <m/>
    <m/>
    <m/>
  </r>
  <r>
    <x v="0"/>
    <m/>
    <s v="17ГС ГОСТ 19281-2014"/>
    <m/>
    <m/>
    <m/>
    <x v="0"/>
    <m/>
    <m/>
    <m/>
    <m/>
    <m/>
  </r>
  <r>
    <x v="0"/>
    <m/>
    <s v="Козырек"/>
    <m/>
    <m/>
    <m/>
    <x v="3"/>
    <n v="1"/>
    <n v="21"/>
    <s v="F=1,34 м2"/>
    <m/>
    <m/>
  </r>
  <r>
    <x v="0"/>
    <m/>
    <s v="лист Б-ПН-2 ГОСТ 19903-2015"/>
    <m/>
    <m/>
    <m/>
    <x v="0"/>
    <m/>
    <m/>
    <m/>
    <m/>
    <m/>
  </r>
  <r>
    <x v="0"/>
    <m/>
    <s v="17ГС ГОСТ 19281-2014"/>
    <m/>
    <m/>
    <m/>
    <x v="0"/>
    <m/>
    <m/>
    <m/>
    <m/>
    <m/>
  </r>
  <r>
    <x v="0"/>
    <m/>
    <s v="Воздуховоды из оцинкованной стали толщиной 0,7 мм: Ø710"/>
    <s v="ГОСТ 14918-2020"/>
    <m/>
    <m/>
    <x v="2"/>
    <n v="10"/>
    <n v="12.48"/>
    <s v="5-8 м"/>
    <m/>
    <m/>
  </r>
  <r>
    <x v="0"/>
    <m/>
    <s v="Воздуховоды из оцинкованной стали толщиной 1,0 мм:"/>
    <s v="ГОСТ 14918-2020"/>
    <m/>
    <m/>
    <x v="6"/>
    <n v="4"/>
    <n v="44.96"/>
    <s v="5-8 м"/>
    <m/>
    <m/>
  </r>
  <r>
    <x v="5"/>
    <m/>
    <s v="600х1950"/>
    <m/>
    <m/>
    <m/>
    <x v="0"/>
    <m/>
    <m/>
    <s v="На улице"/>
    <n v="5100"/>
    <n v="20.399999999999999"/>
  </r>
  <r>
    <x v="0"/>
    <m/>
    <s v="Отвод прямоугольный из оцинкованной стали δ=1,0 мм, 900"/>
    <s v="ГОСТ 14918-2020"/>
    <m/>
    <m/>
    <x v="3"/>
    <n v="1"/>
    <n v="78.400000000000006"/>
    <s v="5-8 м"/>
    <m/>
    <m/>
  </r>
  <r>
    <x v="0"/>
    <m/>
    <s v="                                                                                                          600х1950 (h)"/>
    <m/>
    <m/>
    <m/>
    <x v="6"/>
    <n v="9.34"/>
    <m/>
    <s v="На улице"/>
    <m/>
    <m/>
  </r>
  <r>
    <x v="0"/>
    <m/>
    <s v="Антикоррозионное покрытие:"/>
    <m/>
    <m/>
    <m/>
    <x v="0"/>
    <m/>
    <m/>
    <m/>
    <m/>
    <m/>
  </r>
  <r>
    <x v="0"/>
    <m/>
    <s v="- грунт ГФ-021-1 слой"/>
    <m/>
    <m/>
    <m/>
    <x v="6"/>
    <n v="154"/>
    <m/>
    <m/>
    <m/>
    <m/>
  </r>
  <r>
    <x v="0"/>
    <m/>
    <s v="- краска масляная БТ-177 – 2 слоя"/>
    <m/>
    <m/>
    <s v=" "/>
    <x v="6"/>
    <n v="616"/>
    <m/>
    <m/>
    <m/>
    <m/>
  </r>
  <r>
    <x v="0"/>
    <m/>
    <m/>
    <m/>
    <m/>
    <m/>
    <x v="0"/>
    <m/>
    <m/>
    <m/>
    <m/>
    <m/>
  </r>
  <r>
    <x v="0"/>
    <m/>
    <s v="Система П4.1/П4.2"/>
    <m/>
    <m/>
    <m/>
    <x v="0"/>
    <m/>
    <m/>
    <m/>
    <m/>
    <m/>
  </r>
  <r>
    <x v="0"/>
    <m/>
    <s v="Приточная установка в составе:"/>
    <s v="21034-3-151.6-ОВ-ОЛ4"/>
    <m/>
    <s v="ООО «Веза»"/>
    <x v="0"/>
    <m/>
    <n v="290"/>
    <s v="Или аналог"/>
    <m/>
    <m/>
  </r>
  <r>
    <x v="0"/>
    <m/>
    <s v="Сторона обслуживания "/>
    <m/>
    <m/>
    <m/>
    <x v="0"/>
    <m/>
    <m/>
    <m/>
    <m/>
    <m/>
  </r>
  <r>
    <x v="0"/>
    <m/>
    <s v="П4.1 – справа; П4.2 - слева"/>
    <m/>
    <m/>
    <m/>
    <x v="0"/>
    <m/>
    <m/>
    <m/>
    <m/>
    <m/>
  </r>
  <r>
    <x v="0"/>
    <m/>
    <s v="Передняя панель с клапаном. "/>
    <s v="ГЕРМИК-С-0625-0625-Н-П-32-01-00-У2"/>
    <m/>
    <m/>
    <x v="1"/>
    <m/>
    <m/>
    <s v="П4.1"/>
    <m/>
    <m/>
  </r>
  <r>
    <x v="2"/>
    <m/>
    <s v="Клапан воздушный, привод LF230-S-5 N=0,62 кВт"/>
    <s v="ГПЕРМИК-С-0625-0625-Н-П-32-00-00-У2"/>
    <m/>
    <m/>
    <x v="0"/>
    <n v="2"/>
    <n v="24"/>
    <m/>
    <m/>
    <m/>
  </r>
  <r>
    <x v="0"/>
    <m/>
    <s v="Вставка ТВГ 140-0645-0645-0140-20-2-1"/>
    <m/>
    <m/>
    <m/>
    <x v="0"/>
    <m/>
    <m/>
    <s v="П4.2"/>
    <m/>
    <m/>
  </r>
  <r>
    <x v="0"/>
    <m/>
    <s v="Фильтр карманный, класс: G4"/>
    <m/>
    <m/>
    <m/>
    <x v="0"/>
    <m/>
    <n v="48"/>
    <m/>
    <m/>
    <m/>
  </r>
  <r>
    <x v="4"/>
    <m/>
    <s v="Ячейка №1"/>
    <s v="ФВК-66-360-6-G4/25"/>
    <m/>
    <m/>
    <x v="1"/>
    <n v="2"/>
    <m/>
    <m/>
    <m/>
    <m/>
  </r>
  <r>
    <x v="4"/>
    <m/>
    <s v="Воздухонагреватель жидкостный Qt=49 кВт, Gж=836 кг/ч"/>
    <s v="ВНВ123.6-035-058-02-25-24-2-211-1"/>
    <m/>
    <m/>
    <x v="1"/>
    <n v="2"/>
    <n v="63"/>
    <s v="П4.1"/>
    <m/>
    <m/>
  </r>
  <r>
    <x v="0"/>
    <m/>
    <s v="с температурой нагрева от -29 0С до 10 0С. Теплоноситель 115/65 0С"/>
    <s v="ВНВ123.6-035-058-02-25-24-4-211-1"/>
    <m/>
    <m/>
    <x v="0"/>
    <m/>
    <m/>
    <m/>
    <m/>
    <m/>
  </r>
  <r>
    <x v="0"/>
    <m/>
    <m/>
    <m/>
    <m/>
    <m/>
    <x v="0"/>
    <m/>
    <m/>
    <s v="П4.2"/>
    <m/>
    <m/>
  </r>
  <r>
    <x v="4"/>
    <m/>
    <s v="Вентилятор ВСК L=3730 м3/час, Р=400 Па, электродвигатель А80A2F     1,5 кВт, 2820 об/мин 380 В"/>
    <s v="ВОСК72Б-035-00150-02-1-О-У3"/>
    <m/>
    <m/>
    <x v="1"/>
    <n v="2"/>
    <n v="101"/>
    <m/>
    <m/>
    <m/>
  </r>
  <r>
    <x v="2"/>
    <m/>
    <s v="Воздушный клапан, привод LM230-S-4"/>
    <s v="ГЕРМИК-П-0570-0440-Н-П-24-01-00-У2"/>
    <m/>
    <m/>
    <x v="1"/>
    <n v="2"/>
    <n v="83"/>
    <s v="П4.1"/>
    <m/>
    <m/>
  </r>
  <r>
    <x v="0"/>
    <m/>
    <m/>
    <s v="ГЕРМИК-П-0570-0440-Н-П-24-00-00-У2"/>
    <m/>
    <m/>
    <x v="0"/>
    <m/>
    <m/>
    <m/>
    <m/>
    <m/>
  </r>
  <r>
    <x v="0"/>
    <m/>
    <m/>
    <m/>
    <m/>
    <m/>
    <x v="0"/>
    <m/>
    <m/>
    <s v="П4.2"/>
    <m/>
    <m/>
  </r>
  <r>
    <x v="4"/>
    <m/>
    <s v="Преобразователь частоты 1,5 кВт с IP54"/>
    <m/>
    <m/>
    <m/>
    <x v="1"/>
    <n v="2"/>
    <m/>
    <m/>
    <m/>
    <m/>
  </r>
  <r>
    <x v="4"/>
    <m/>
    <s v="Комплект автоматики"/>
    <s v="КА221006865-ННВ"/>
    <m/>
    <s v="ООО «Веза»"/>
    <x v="1"/>
    <n v="1"/>
    <m/>
    <m/>
    <m/>
    <m/>
  </r>
  <r>
    <x v="4"/>
    <m/>
    <s v="Электрический канальный воздухонагреватель для круглых каналов       1,5 кВт; 220В"/>
    <s v="ЭНК 160/1,5"/>
    <m/>
    <s v="ООО «Ровен»"/>
    <x v="1"/>
    <n v="1"/>
    <n v="2.2999999999999998"/>
    <m/>
    <m/>
    <m/>
  </r>
  <r>
    <x v="2"/>
    <m/>
    <s v="Клапан противопожарный нормально открытый в общепромышленном исполнении Ø 315 мм"/>
    <s v="КПУ-1Н-О-Н-315-2*ф-МВ220-СН-0-0-0-0-0-0"/>
    <m/>
    <s v="ООО «Веза»"/>
    <x v="1"/>
    <n v="1"/>
    <m/>
    <m/>
    <m/>
    <m/>
  </r>
  <r>
    <x v="2"/>
    <m/>
    <s v="Клапан противопожарный нормально открытый в общепромышленном исполнении 150х150 мм"/>
    <s v="КПУ-1Н-О-Н-150х150-2*ф-МВ220-СН-0-0-0-0-0-0"/>
    <m/>
    <s v="ООО «Веза»"/>
    <x v="1"/>
    <n v="1"/>
    <m/>
    <m/>
    <m/>
    <m/>
  </r>
  <r>
    <x v="2"/>
    <m/>
    <s v="Регулирующий воздушный клапан круглого сечения в общепромышленном исполнении"/>
    <s v="Регуляр-Л-200-Н-1*Ручка-УХЛ2-0"/>
    <m/>
    <s v="ООО «Веза»"/>
    <x v="1"/>
    <n v="2"/>
    <m/>
    <m/>
    <m/>
    <m/>
  </r>
  <r>
    <x v="0"/>
    <m/>
    <s v="                                                       Ø200"/>
    <m/>
    <m/>
    <m/>
    <x v="0"/>
    <m/>
    <m/>
    <m/>
    <m/>
    <m/>
  </r>
  <r>
    <x v="2"/>
    <m/>
    <s v="Ø315"/>
    <s v="Регуляр-Л-315-Н-1*Ручка-УХЛ2-0"/>
    <m/>
    <s v="ООО «Веза»"/>
    <x v="1"/>
    <n v="3"/>
    <m/>
    <m/>
    <m/>
    <m/>
  </r>
  <r>
    <x v="2"/>
    <m/>
    <s v="Ø355"/>
    <s v="Регуляр-Л-355-Н-1*Ручка-УХЛ2-0"/>
    <m/>
    <s v="ООО «Веза»"/>
    <x v="1"/>
    <n v="1"/>
    <m/>
    <m/>
    <m/>
    <m/>
  </r>
  <r>
    <x v="0"/>
    <m/>
    <s v="Воздуховоды из оцинкованной стали толщиной 0,5 мм:"/>
    <s v="ГОСТ 14918-2020"/>
    <m/>
    <m/>
    <x v="6"/>
    <n v="6"/>
    <n v="3.11"/>
    <s v="3-5 м"/>
    <m/>
    <m/>
  </r>
  <r>
    <x v="5"/>
    <m/>
    <s v="Ø160"/>
    <m/>
    <m/>
    <m/>
    <x v="0"/>
    <m/>
    <m/>
    <m/>
    <n v="160"/>
    <n v="3.0144000000000002"/>
  </r>
  <r>
    <x v="5"/>
    <m/>
    <s v="Ø200"/>
    <m/>
    <m/>
    <m/>
    <x v="6"/>
    <n v="11"/>
    <n v="3.9"/>
    <s v="3-5 м"/>
    <n v="200"/>
    <n v="6.9080000000000004"/>
  </r>
  <r>
    <x v="5"/>
    <m/>
    <s v="150х150"/>
    <m/>
    <m/>
    <m/>
    <x v="6"/>
    <n v="13.4"/>
    <n v="3.18"/>
    <s v="3-5 м"/>
    <n v="600"/>
    <n v="8.0399999999999991"/>
  </r>
  <r>
    <x v="5"/>
    <m/>
    <s v="150х150"/>
    <m/>
    <m/>
    <m/>
    <x v="6"/>
    <n v="6.6"/>
    <n v="3.18"/>
    <s v="5-8 м"/>
    <n v="600"/>
    <n v="3.96"/>
  </r>
  <r>
    <x v="0"/>
    <m/>
    <s v="Воздуховоды из оцинкованной стали толщиной 0,6 мм:"/>
    <s v="ГОСТ 14918-2020"/>
    <m/>
    <m/>
    <x v="6"/>
    <n v="2.5"/>
    <n v="5.5"/>
    <s v="3-5 м"/>
    <m/>
    <m/>
  </r>
  <r>
    <x v="5"/>
    <m/>
    <s v="Ø250"/>
    <m/>
    <m/>
    <m/>
    <x v="0"/>
    <m/>
    <m/>
    <m/>
    <n v="250"/>
    <n v="1.9624999999999999"/>
  </r>
  <r>
    <x v="5"/>
    <m/>
    <s v="Ø315"/>
    <m/>
    <m/>
    <m/>
    <x v="6"/>
    <n v="13.3"/>
    <n v="6.9"/>
    <s v="3-5 м"/>
    <n v="315"/>
    <n v="13.15503"/>
  </r>
  <r>
    <x v="5"/>
    <m/>
    <s v="Ø315"/>
    <m/>
    <m/>
    <m/>
    <x v="6"/>
    <n v="9"/>
    <n v="6.9"/>
    <s v="5-8 м"/>
    <n v="315"/>
    <n v="8.9018999999999995"/>
  </r>
  <r>
    <x v="5"/>
    <m/>
    <s v="Ø355"/>
    <m/>
    <m/>
    <m/>
    <x v="6"/>
    <n v="6"/>
    <n v="7.77"/>
    <s v="3-5 м"/>
    <n v="355"/>
    <n v="6.688200000000001"/>
  </r>
  <r>
    <x v="0"/>
    <m/>
    <s v="Воздуховоды из оцинкованной стали толщиной 0,7 мм:"/>
    <s v="ГОСТ 14918-2020"/>
    <m/>
    <m/>
    <x v="6"/>
    <n v="3.4"/>
    <n v="12.2"/>
    <s v="0-3 м"/>
    <m/>
    <m/>
  </r>
  <r>
    <x v="5"/>
    <m/>
    <s v="Ø500"/>
    <m/>
    <m/>
    <m/>
    <x v="0"/>
    <m/>
    <m/>
    <m/>
    <n v="500"/>
    <n v="5.3380000000000001"/>
  </r>
  <r>
    <x v="5"/>
    <m/>
    <s v="Ø500"/>
    <m/>
    <m/>
    <m/>
    <x v="6"/>
    <n v="4.0999999999999996"/>
    <n v="12.2"/>
    <s v="3-5 м"/>
    <n v="500"/>
    <n v="6.4369999999999994"/>
  </r>
  <r>
    <x v="5"/>
    <m/>
    <s v="645х645"/>
    <m/>
    <m/>
    <m/>
    <x v="6"/>
    <n v="1.5"/>
    <n v="16.8"/>
    <s v="Входные патрубки"/>
    <n v="2580"/>
    <n v="3.87"/>
  </r>
  <r>
    <x v="0"/>
    <m/>
    <m/>
    <m/>
    <m/>
    <m/>
    <x v="0"/>
    <m/>
    <m/>
    <s v="0-3 м"/>
    <m/>
    <m/>
  </r>
  <r>
    <x v="0"/>
    <m/>
    <s v="Переход из оцинкованной стали δ=0,7 мм                                    "/>
    <s v="ГОСТ 14918-2020"/>
    <m/>
    <m/>
    <x v="3"/>
    <n v="1"/>
    <m/>
    <m/>
    <m/>
    <m/>
  </r>
  <r>
    <x v="5"/>
    <m/>
    <s v="Ø315-150х150 l=300 мм                                                                                        "/>
    <m/>
    <m/>
    <m/>
    <x v="6"/>
    <n v="0.33"/>
    <m/>
    <m/>
    <m/>
    <n v="0.33"/>
  </r>
  <r>
    <x v="0"/>
    <m/>
    <s v="Переход из оцинкованной стали δ=0,7 мм                                    "/>
    <s v="ГОСТ 14918-2020"/>
    <m/>
    <m/>
    <x v="3"/>
    <n v="2"/>
    <m/>
    <m/>
    <m/>
    <m/>
  </r>
  <r>
    <x v="5"/>
    <m/>
    <s v="Ø500-605х555 l=300 мм                                                                                        "/>
    <m/>
    <m/>
    <m/>
    <x v="6"/>
    <n v="1.6"/>
    <m/>
    <m/>
    <m/>
    <n v="1.6"/>
  </r>
  <r>
    <x v="0"/>
    <m/>
    <s v="Переход из оцинкованной стали δ=0,5 мм                                    "/>
    <s v="ГОСТ 14918-2020"/>
    <m/>
    <m/>
    <x v="3"/>
    <n v="1"/>
    <m/>
    <m/>
    <m/>
    <m/>
  </r>
  <r>
    <x v="5"/>
    <m/>
    <s v="Ø160- Ø200 l=300 мм                                                                                        "/>
    <m/>
    <m/>
    <m/>
    <x v="6"/>
    <n v="0.23"/>
    <m/>
    <m/>
    <m/>
    <n v="0.23"/>
  </r>
  <r>
    <x v="0"/>
    <m/>
    <s v="Переход из оцинкованной стали δ=0,6 мм                                    "/>
    <s v="ГОСТ 14918-2020"/>
    <m/>
    <m/>
    <x v="3"/>
    <n v="2"/>
    <m/>
    <m/>
    <m/>
    <m/>
  </r>
  <r>
    <x v="5"/>
    <m/>
    <s v="Ø200- Ø250 l=300 мм                                                                                        "/>
    <m/>
    <m/>
    <m/>
    <x v="6"/>
    <n v="0.56999999999999995"/>
    <m/>
    <m/>
    <m/>
    <n v="0.56999999999999995"/>
  </r>
  <r>
    <x v="0"/>
    <m/>
    <s v="Переход из оцинкованной стали δ=0,6 мм                                    "/>
    <s v="ГОСТ 14918-2020"/>
    <m/>
    <m/>
    <x v="3"/>
    <n v="1"/>
    <m/>
    <m/>
    <m/>
    <m/>
  </r>
  <r>
    <x v="0"/>
    <m/>
    <s v="Ø200- Ø315 l=300 мм                                                                                        "/>
    <m/>
    <m/>
    <m/>
    <x v="6"/>
    <n v="0.33"/>
    <m/>
    <m/>
    <m/>
    <m/>
  </r>
  <r>
    <x v="0"/>
    <m/>
    <s v="Переход из оцинкованной стали δ=0,6 мм                                    "/>
    <s v="ГОСТ 14918-2020"/>
    <m/>
    <m/>
    <x v="3"/>
    <n v="1"/>
    <m/>
    <m/>
    <m/>
    <m/>
  </r>
  <r>
    <x v="5"/>
    <m/>
    <s v="Ø200- Ø355 l=300 мм                                                                                        "/>
    <m/>
    <m/>
    <m/>
    <x v="6"/>
    <n v="0.36"/>
    <m/>
    <m/>
    <m/>
    <n v="0.36"/>
  </r>
  <r>
    <x v="0"/>
    <m/>
    <s v="Переход из оцинкованной стали δ=0,6 мм                                    "/>
    <s v="ГОСТ 14918-2020"/>
    <m/>
    <m/>
    <x v="3"/>
    <n v="1"/>
    <m/>
    <m/>
    <m/>
    <m/>
  </r>
  <r>
    <x v="5"/>
    <m/>
    <s v="Ø250- Ø315 l=300 мм                                                                                        "/>
    <m/>
    <m/>
    <m/>
    <x v="6"/>
    <n v="0.36"/>
    <m/>
    <m/>
    <m/>
    <n v="0.36"/>
  </r>
  <r>
    <x v="0"/>
    <m/>
    <s v="Тройник прямоугольный из оцинкованной стали δ=0,7 мм, l=250 мм   150х150х150                          "/>
    <s v="ГОСТ 14918-2020"/>
    <m/>
    <m/>
    <x v="3"/>
    <n v="1"/>
    <m/>
    <m/>
    <m/>
    <m/>
  </r>
  <r>
    <x v="5"/>
    <m/>
    <m/>
    <m/>
    <m/>
    <m/>
    <x v="6"/>
    <n v="0.19"/>
    <m/>
    <m/>
    <m/>
    <n v="0.19"/>
  </r>
  <r>
    <x v="0"/>
    <m/>
    <s v="Тройник круглый из оцинкованной стали δ=0,6 мм, l=350 мм               Ø250- Ø250- Ø250                         "/>
    <s v="ГОСТ 14918-2020"/>
    <m/>
    <m/>
    <x v="3"/>
    <n v="1"/>
    <m/>
    <m/>
    <m/>
    <m/>
  </r>
  <r>
    <x v="5"/>
    <m/>
    <m/>
    <m/>
    <m/>
    <m/>
    <x v="6"/>
    <n v="0.31"/>
    <m/>
    <m/>
    <m/>
    <n v="0.31"/>
  </r>
  <r>
    <x v="0"/>
    <m/>
    <s v="Тройник круглый из оцинкованной стали δ=0,6 мм, l=415 мм               Ø315- Ø315- Ø315                         "/>
    <s v="ГОСТ 14918-2020"/>
    <m/>
    <m/>
    <x v="3"/>
    <n v="1"/>
    <m/>
    <m/>
    <m/>
    <m/>
  </r>
  <r>
    <x v="5"/>
    <m/>
    <m/>
    <m/>
    <m/>
    <m/>
    <x v="6"/>
    <n v="0.46"/>
    <m/>
    <m/>
    <m/>
    <n v="0.46"/>
  </r>
  <r>
    <x v="0"/>
    <m/>
    <s v="Тройник круглый из оцинкованной стали δ=0,6 мм, l=415 мм               Ø355- Ø355- Ø315                         "/>
    <s v="ГОСТ 14918-2020"/>
    <m/>
    <m/>
    <x v="3"/>
    <n v="1"/>
    <m/>
    <m/>
    <m/>
    <m/>
  </r>
  <r>
    <x v="5"/>
    <m/>
    <m/>
    <m/>
    <m/>
    <m/>
    <x v="6"/>
    <n v="0.51"/>
    <m/>
    <m/>
    <m/>
    <n v="0.51"/>
  </r>
  <r>
    <x v="0"/>
    <m/>
    <s v="Тройник круглый из оцинкованной стали δ=0,7 мм, l=600 мм   Ø500/ Ø500                           "/>
    <s v="ГОСТ 14918-2020"/>
    <m/>
    <m/>
    <x v="3"/>
    <n v="3"/>
    <m/>
    <m/>
    <m/>
    <m/>
  </r>
  <r>
    <x v="5"/>
    <m/>
    <m/>
    <m/>
    <m/>
    <m/>
    <x v="6"/>
    <n v="0.91"/>
    <m/>
    <m/>
    <m/>
    <n v="0.91"/>
  </r>
  <r>
    <x v="0"/>
    <m/>
    <s v="Отвод прямоугольный из оцинкованной стали δ=0,5 мм, 300 3)"/>
    <s v="ГОСТ 14918-2020"/>
    <m/>
    <m/>
    <x v="3"/>
    <n v="2"/>
    <m/>
    <m/>
    <m/>
    <m/>
  </r>
  <r>
    <x v="5"/>
    <m/>
    <s v="                                                                                                            150х150 (h)"/>
    <m/>
    <m/>
    <m/>
    <x v="6"/>
    <n v="0.12"/>
    <m/>
    <m/>
    <m/>
    <n v="0.12"/>
  </r>
  <r>
    <x v="0"/>
    <m/>
    <s v="Отвод прямоугольный из оцинкованной стали δ=0,5 мм, 450"/>
    <s v="ГОСТ 14918-2020"/>
    <m/>
    <m/>
    <x v="3"/>
    <n v="2"/>
    <m/>
    <m/>
    <m/>
    <m/>
  </r>
  <r>
    <x v="5"/>
    <m/>
    <s v="                                                                                                            150х150 (h)"/>
    <m/>
    <m/>
    <m/>
    <x v="6"/>
    <n v="0.15"/>
    <m/>
    <m/>
    <m/>
    <n v="0.15"/>
  </r>
  <r>
    <x v="0"/>
    <m/>
    <s v="Отвод прямоугольный из оцинкованной стали δ=0,5 мм, 900"/>
    <s v="ГОСТ 14918-2020"/>
    <m/>
    <m/>
    <x v="3"/>
    <n v="1"/>
    <m/>
    <m/>
    <m/>
    <m/>
  </r>
  <r>
    <x v="5"/>
    <m/>
    <s v="                                                                                                            150х150 (h)"/>
    <m/>
    <m/>
    <m/>
    <x v="6"/>
    <n v="0.25"/>
    <m/>
    <m/>
    <m/>
    <n v="0.25"/>
  </r>
  <r>
    <x v="0"/>
    <m/>
    <s v="Отвод круглый из оцинкованной стали δ=0,5 мм, 900                             Ø160"/>
    <s v="ГОСТ 14918-2020"/>
    <m/>
    <m/>
    <x v="3"/>
    <n v="1"/>
    <m/>
    <m/>
    <m/>
    <m/>
  </r>
  <r>
    <x v="5"/>
    <m/>
    <m/>
    <m/>
    <m/>
    <m/>
    <x v="6"/>
    <n v="0.18"/>
    <m/>
    <m/>
    <m/>
    <n v="0.18"/>
  </r>
  <r>
    <x v="0"/>
    <m/>
    <s v="Отвод круглый из оцинкованной стали δ=0,5 мм, 900                             Ø200"/>
    <s v="ГОСТ 14918-2020"/>
    <m/>
    <m/>
    <x v="3"/>
    <n v="1"/>
    <m/>
    <m/>
    <m/>
    <m/>
  </r>
  <r>
    <x v="0"/>
    <m/>
    <m/>
    <m/>
    <m/>
    <m/>
    <x v="6"/>
    <n v="0.26"/>
    <m/>
    <m/>
    <m/>
    <m/>
  </r>
  <r>
    <x v="0"/>
    <m/>
    <s v="Отвод круглый из оцинкованной стали δ=0,6 мм, 450                             Ø315"/>
    <s v="ГОСТ 14918-2020"/>
    <m/>
    <m/>
    <x v="3"/>
    <n v="2"/>
    <m/>
    <m/>
    <m/>
    <m/>
  </r>
  <r>
    <x v="5"/>
    <m/>
    <m/>
    <m/>
    <m/>
    <m/>
    <x v="6"/>
    <n v="0.34"/>
    <m/>
    <m/>
    <m/>
    <n v="0.34"/>
  </r>
  <r>
    <x v="0"/>
    <m/>
    <s v="Отвод круглый из оцинкованной стали δ=0,6 мм, 900                             Ø315"/>
    <s v="ГОСТ 14918-2020"/>
    <m/>
    <m/>
    <x v="3"/>
    <n v="2"/>
    <m/>
    <m/>
    <m/>
    <m/>
  </r>
  <r>
    <x v="5"/>
    <m/>
    <m/>
    <m/>
    <m/>
    <m/>
    <x v="6"/>
    <n v="0.6"/>
    <m/>
    <m/>
    <m/>
    <n v="0.6"/>
  </r>
  <r>
    <x v="0"/>
    <m/>
    <s v="Отвод круглый из оцинкованной стали δ=0,6 мм, 900                             Ø355"/>
    <s v="ГОСТ 14918-2020"/>
    <m/>
    <m/>
    <x v="3"/>
    <n v="2"/>
    <m/>
    <m/>
    <m/>
    <m/>
  </r>
  <r>
    <x v="5"/>
    <m/>
    <m/>
    <m/>
    <m/>
    <m/>
    <x v="6"/>
    <n v="0.8"/>
    <m/>
    <m/>
    <m/>
    <n v="0.8"/>
  </r>
  <r>
    <x v="0"/>
    <m/>
    <s v="Решетка стальная цилиндрическая с горизонтальными пластинами, с блоком регулировки расхода воздуха для воздуховода Ø160 525х75"/>
    <s v="РС-ГЦ / Б / D 525х75 Ø160"/>
    <m/>
    <s v="АвиВент"/>
    <x v="3"/>
    <n v="2"/>
    <m/>
    <m/>
    <m/>
    <m/>
  </r>
  <r>
    <x v="0"/>
    <m/>
    <s v="Решетка стальная цилиндрическая с горизонтальными пластинами, с блоком регулировки расхода воздуха для воздуховода Ø200 525х125"/>
    <s v="РС-ГЦ / Б / D 525х125 Ø200"/>
    <m/>
    <s v="АвиВент"/>
    <x v="3"/>
    <n v="5"/>
    <m/>
    <m/>
    <m/>
    <m/>
  </r>
  <r>
    <x v="0"/>
    <m/>
    <s v="Решетка стальная цилиндрическая с горизонтальными пластинами, с блоком регулировки расхода воздуха для воздуховода Ø315 325х125"/>
    <s v="РС-ГЦ / Б / D 325х125 Ø315"/>
    <m/>
    <s v="АвиВент"/>
    <x v="3"/>
    <n v="1"/>
    <m/>
    <m/>
    <m/>
    <m/>
  </r>
  <r>
    <x v="0"/>
    <m/>
    <s v="Решетка стальная цилиндрическая с горизонтальными пластинами, с блоком регулировки расхода воздуха для воздуховода Ø315 525х125"/>
    <s v="РС-ГЦ / Б / D 525х125 Ø315"/>
    <m/>
    <s v="АвиВент"/>
    <x v="3"/>
    <n v="4"/>
    <m/>
    <m/>
    <m/>
    <m/>
  </r>
  <r>
    <x v="0"/>
    <m/>
    <s v="Решетка для воздуховодов 200х100                                                                "/>
    <s v="АМР 200х100"/>
    <m/>
    <s v="Арктика"/>
    <x v="3"/>
    <n v="2"/>
    <m/>
    <m/>
    <m/>
    <m/>
  </r>
  <r>
    <x v="0"/>
    <m/>
    <s v="Решетка для воздуховодов 300х100                                                                "/>
    <s v="АМР 300х100"/>
    <m/>
    <s v="Арктика"/>
    <x v="3"/>
    <n v="1"/>
    <m/>
    <m/>
    <m/>
    <m/>
  </r>
  <r>
    <x v="0"/>
    <m/>
    <s v="Заглушка для воздуховода из оцинкованной стали δ=0,5 мм                 Ø160                                                                                                                 "/>
    <s v="ГОСТ 14918-2020"/>
    <m/>
    <m/>
    <x v="3"/>
    <n v="1"/>
    <m/>
    <m/>
    <m/>
    <m/>
  </r>
  <r>
    <x v="5"/>
    <m/>
    <m/>
    <m/>
    <m/>
    <m/>
    <x v="6"/>
    <n v="2.5999999999999999E-2"/>
    <m/>
    <m/>
    <m/>
    <n v="2.5999999999999999E-2"/>
  </r>
  <r>
    <x v="0"/>
    <m/>
    <s v="Ø200"/>
    <m/>
    <m/>
    <m/>
    <x v="3"/>
    <n v="2"/>
    <m/>
    <m/>
    <m/>
    <m/>
  </r>
  <r>
    <x v="5"/>
    <m/>
    <m/>
    <m/>
    <m/>
    <m/>
    <x v="6"/>
    <n v="8.2000000000000003E-2"/>
    <m/>
    <m/>
    <m/>
    <n v="8.2000000000000003E-2"/>
  </r>
  <r>
    <x v="0"/>
    <m/>
    <s v="150х150"/>
    <m/>
    <m/>
    <m/>
    <x v="3"/>
    <n v="2"/>
    <m/>
    <m/>
    <m/>
    <m/>
  </r>
  <r>
    <x v="5"/>
    <m/>
    <m/>
    <m/>
    <m/>
    <m/>
    <x v="6"/>
    <n v="5.8999999999999997E-2"/>
    <m/>
    <m/>
    <m/>
    <n v="5.8999999999999997E-2"/>
  </r>
  <r>
    <x v="0"/>
    <m/>
    <s v="Заглушка для воздуховода из оцинкованной стали δ=0,6 мм                 Ø315"/>
    <s v="ГОСТ 14918-2020"/>
    <m/>
    <m/>
    <x v="3"/>
    <n v="1"/>
    <m/>
    <m/>
    <m/>
    <m/>
  </r>
  <r>
    <x v="5"/>
    <m/>
    <m/>
    <m/>
    <m/>
    <m/>
    <x v="6"/>
    <n v="0.10100000000000001"/>
    <m/>
    <m/>
    <m/>
    <n v="0.10100000000000001"/>
  </r>
  <r>
    <x v="0"/>
    <m/>
    <s v="Заглушка для воздуховода из оцинкованной стали δ=0,6 мм                 Ø500"/>
    <s v="ГОСТ 14918-2020"/>
    <m/>
    <m/>
    <x v="3"/>
    <n v="3"/>
    <m/>
    <m/>
    <m/>
    <m/>
  </r>
  <r>
    <x v="5"/>
    <m/>
    <m/>
    <m/>
    <m/>
    <m/>
    <x v="6"/>
    <n v="0.76600000000000001"/>
    <m/>
    <m/>
    <m/>
    <n v="0.76600000000000001"/>
  </r>
  <r>
    <x v="6"/>
    <m/>
    <s v="Мат прошивной с покрытием армированной фольгой, в обкладке стальной сеткой с одной стороны δ=100 мм"/>
    <s v="ALU WIRED MAT 80 -2000х1000х100"/>
    <m/>
    <s v="ROCKWOOL"/>
    <x v="6"/>
    <s v="0,41/4,5"/>
    <m/>
    <m/>
    <n v="4.5"/>
    <n v="4.5"/>
  </r>
  <r>
    <x v="0"/>
    <m/>
    <s v="Проволока вязальная для провязки стыков 1,2 мм"/>
    <s v="ГОСТ 3282-74"/>
    <m/>
    <m/>
    <x v="2"/>
    <n v="16"/>
    <n v="2.5000000000000001E-2"/>
    <m/>
    <m/>
    <m/>
  </r>
  <r>
    <x v="0"/>
    <m/>
    <s v="Лента алюминиевая самоклеящаяся для монтажа тепловой изоляции"/>
    <s v="ЛАС 100 мм"/>
    <m/>
    <s v="ROCKWOOL"/>
    <x v="2"/>
    <n v="12"/>
    <m/>
    <m/>
    <m/>
    <m/>
  </r>
  <r>
    <x v="0"/>
    <m/>
    <s v="Штифт приварной СТ/WP2 114 мм"/>
    <m/>
    <m/>
    <m/>
    <x v="3"/>
    <n v="41"/>
    <m/>
    <m/>
    <m/>
    <m/>
  </r>
  <r>
    <x v="0"/>
    <m/>
    <s v="Шайба блокирующая PW2"/>
    <m/>
    <m/>
    <m/>
    <x v="3"/>
    <n v="41"/>
    <m/>
    <m/>
    <m/>
    <m/>
  </r>
  <r>
    <x v="0"/>
    <m/>
    <s v="Мат прошивной с покрытием неармированной фольгой, в обкладке стальной сеткой с одной стороны δ=25 мм"/>
    <s v="Alu1 Wired Mat 105-7000х1000х25"/>
    <m/>
    <s v="ROCKWOOL"/>
    <x v="8"/>
    <s v="0,02/"/>
    <m/>
    <s v="EI60"/>
    <m/>
    <m/>
  </r>
  <r>
    <x v="0"/>
    <m/>
    <m/>
    <m/>
    <m/>
    <m/>
    <x v="0"/>
    <n v="1"/>
    <m/>
    <m/>
    <m/>
    <m/>
  </r>
  <r>
    <x v="0"/>
    <m/>
    <s v="Проволока вязальная для провязки стыков 1,2 мм"/>
    <s v="ГОСТ 3282-74"/>
    <m/>
    <m/>
    <x v="2"/>
    <n v="3.5"/>
    <n v="2.5000000000000001E-2"/>
    <m/>
    <m/>
    <m/>
  </r>
  <r>
    <x v="0"/>
    <m/>
    <s v="Лента алюминиевая самоклеящаяся для монтажа тепловой изоляции"/>
    <s v="ЛАС 100 мм"/>
    <m/>
    <s v="ROCKWOOL"/>
    <x v="2"/>
    <n v="2.5"/>
    <m/>
    <m/>
    <m/>
    <m/>
  </r>
  <r>
    <x v="0"/>
    <m/>
    <s v="Штифт приварной СТ/WP2 114 мм"/>
    <m/>
    <m/>
    <m/>
    <x v="3"/>
    <n v="9"/>
    <m/>
    <m/>
    <m/>
    <m/>
  </r>
  <r>
    <x v="0"/>
    <m/>
    <s v="Шайба блокирующая PW2"/>
    <m/>
    <m/>
    <m/>
    <x v="3"/>
    <n v="9"/>
    <m/>
    <m/>
    <m/>
    <m/>
  </r>
  <r>
    <x v="0"/>
    <m/>
    <s v="Воздуховод из оцинкованной стали δ=0,7 мм                                          Ø500"/>
    <s v="ГОСТ 14918-2020"/>
    <m/>
    <m/>
    <x v="2"/>
    <m/>
    <m/>
    <s v="Воздухозабор-ный воздуховод"/>
    <m/>
    <m/>
  </r>
  <r>
    <x v="0"/>
    <m/>
    <s v="В составе:"/>
    <m/>
    <m/>
    <m/>
    <x v="0"/>
    <m/>
    <m/>
    <m/>
    <m/>
    <m/>
  </r>
  <r>
    <x v="0"/>
    <m/>
    <s v="Ø500"/>
    <m/>
    <m/>
    <m/>
    <x v="2"/>
    <n v="0.4"/>
    <n v="12.2"/>
    <s v="0-3 м"/>
    <n v="500"/>
    <n v="0.628"/>
  </r>
  <r>
    <x v="0"/>
    <m/>
    <s v="Ø500"/>
    <s v="ГОСТ 14918-2020"/>
    <m/>
    <m/>
    <x v="2"/>
    <n v="3.3"/>
    <n v="12.2"/>
    <s v="0-3 м"/>
    <n v="500"/>
    <n v="5.181"/>
  </r>
  <r>
    <x v="0"/>
    <m/>
    <m/>
    <m/>
    <m/>
    <m/>
    <x v="0"/>
    <m/>
    <m/>
    <s v="На улице"/>
    <m/>
    <m/>
  </r>
  <r>
    <x v="0"/>
    <m/>
    <s v="Ø500"/>
    <s v="ГОСТ 14918-2020"/>
    <m/>
    <m/>
    <x v="2"/>
    <n v="2"/>
    <n v="12.2"/>
    <s v="3-5 м"/>
    <n v="500"/>
    <n v="3.14"/>
  </r>
  <r>
    <x v="0"/>
    <m/>
    <m/>
    <m/>
    <m/>
    <m/>
    <x v="0"/>
    <m/>
    <m/>
    <s v="На улице"/>
    <m/>
    <m/>
  </r>
  <r>
    <x v="0"/>
    <m/>
    <s v="Ø500"/>
    <s v="ГОСТ 14918-2020"/>
    <m/>
    <m/>
    <x v="2"/>
    <n v="3"/>
    <n v="12.2"/>
    <s v="5-8 м"/>
    <n v="500"/>
    <n v="4.71"/>
  </r>
  <r>
    <x v="0"/>
    <m/>
    <m/>
    <m/>
    <m/>
    <m/>
    <x v="0"/>
    <m/>
    <m/>
    <s v="На улице"/>
    <m/>
    <m/>
  </r>
  <r>
    <x v="0"/>
    <m/>
    <s v="Ø500"/>
    <s v="ГОСТ 14918-2020"/>
    <m/>
    <m/>
    <x v="2"/>
    <n v="2"/>
    <n v="12.2"/>
    <s v="8-10 м"/>
    <n v="500"/>
    <n v="3.14"/>
  </r>
  <r>
    <x v="0"/>
    <m/>
    <m/>
    <m/>
    <m/>
    <m/>
    <x v="0"/>
    <m/>
    <m/>
    <s v="На улице"/>
    <m/>
    <m/>
  </r>
  <r>
    <x v="0"/>
    <m/>
    <s v="Ø500"/>
    <s v="ГОСТ 14918-2020"/>
    <m/>
    <m/>
    <x v="2"/>
    <n v="11"/>
    <n v="12.2"/>
    <s v="Более 10 м"/>
    <n v="500"/>
    <n v="17.27"/>
  </r>
  <r>
    <x v="0"/>
    <m/>
    <m/>
    <m/>
    <m/>
    <m/>
    <x v="0"/>
    <m/>
    <m/>
    <s v="На улице"/>
    <m/>
    <m/>
  </r>
  <r>
    <x v="0"/>
    <m/>
    <s v="Отвод круглый из оцинкованной стали δ=0,7 мм, 900                             Ø500"/>
    <s v="ГОСТ 14918-2020"/>
    <m/>
    <m/>
    <x v="3"/>
    <n v="2"/>
    <m/>
    <m/>
    <m/>
    <m/>
  </r>
  <r>
    <x v="0"/>
    <m/>
    <m/>
    <m/>
    <m/>
    <m/>
    <x v="6"/>
    <n v="2.8"/>
    <m/>
    <m/>
    <m/>
    <m/>
  </r>
  <r>
    <x v="0"/>
    <m/>
    <s v="Металл для неучтенных элементов (крепления)"/>
    <m/>
    <m/>
    <m/>
    <x v="5"/>
    <n v="40"/>
    <m/>
    <m/>
    <m/>
    <m/>
  </r>
  <r>
    <x v="0"/>
    <m/>
    <s v="Кольцо жесткости"/>
    <m/>
    <m/>
    <m/>
    <x v="3"/>
    <n v="1"/>
    <n v="3.86"/>
    <s v="1р=1595 мм"/>
    <m/>
    <m/>
  </r>
  <r>
    <x v="0"/>
    <m/>
    <s v="уголок Б-40х40х4 ГОСТ 8509-93"/>
    <m/>
    <m/>
    <m/>
    <x v="0"/>
    <m/>
    <m/>
    <m/>
    <m/>
    <m/>
  </r>
  <r>
    <x v="0"/>
    <m/>
    <s v="17ГС ГОСТ 19281-2014"/>
    <m/>
    <m/>
    <m/>
    <x v="0"/>
    <m/>
    <m/>
    <m/>
    <m/>
    <m/>
  </r>
  <r>
    <x v="0"/>
    <m/>
    <s v="Стойка"/>
    <m/>
    <m/>
    <m/>
    <x v="3"/>
    <n v="4"/>
    <n v="0.28000000000000003"/>
    <s v="1р=350 мм"/>
    <m/>
    <m/>
  </r>
  <r>
    <x v="0"/>
    <m/>
    <s v="полоса Б-4х25 ГОСТ 103-76"/>
    <m/>
    <m/>
    <m/>
    <x v="0"/>
    <m/>
    <m/>
    <m/>
    <m/>
    <m/>
  </r>
  <r>
    <x v="0"/>
    <m/>
    <s v="17ГС ГОСТ 19281-2014"/>
    <m/>
    <m/>
    <m/>
    <x v="0"/>
    <m/>
    <m/>
    <m/>
    <m/>
    <m/>
  </r>
  <r>
    <x v="0"/>
    <m/>
    <s v="Полоса жесткости"/>
    <m/>
    <m/>
    <m/>
    <x v="3"/>
    <n v="1"/>
    <n v="1.25"/>
    <s v="1р=1595 мм"/>
    <m/>
    <m/>
  </r>
  <r>
    <x v="0"/>
    <m/>
    <s v="полоса Б-4х25 ГОСТ 103-2006"/>
    <m/>
    <m/>
    <m/>
    <x v="0"/>
    <m/>
    <m/>
    <m/>
    <m/>
    <m/>
  </r>
  <r>
    <x v="0"/>
    <m/>
    <s v="17ГС ГОСТ 19281-2014"/>
    <m/>
    <m/>
    <m/>
    <x v="0"/>
    <m/>
    <m/>
    <m/>
    <m/>
    <m/>
  </r>
  <r>
    <x v="0"/>
    <m/>
    <s v="Сетка 2,0-1,2 Л ГОСТ 3826-82"/>
    <m/>
    <m/>
    <m/>
    <x v="3"/>
    <n v="1"/>
    <n v="3.3"/>
    <s v="F=0,55 м2"/>
    <m/>
    <m/>
  </r>
  <r>
    <x v="0"/>
    <m/>
    <s v="12Х18Н10Т ГОСТ 5632-72"/>
    <m/>
    <m/>
    <m/>
    <x v="0"/>
    <m/>
    <m/>
    <m/>
    <m/>
    <m/>
  </r>
  <r>
    <x v="0"/>
    <m/>
    <s v="Зонт"/>
    <m/>
    <m/>
    <m/>
    <x v="3"/>
    <n v="1"/>
    <n v="12.9"/>
    <s v="F=0,82 м2"/>
    <m/>
    <m/>
  </r>
  <r>
    <x v="0"/>
    <m/>
    <s v="лист Б-ПН-2 ГОСТ 19903-2015"/>
    <m/>
    <m/>
    <m/>
    <x v="0"/>
    <m/>
    <m/>
    <m/>
    <m/>
    <m/>
  </r>
  <r>
    <x v="0"/>
    <m/>
    <s v="17ГС ГОСТ 19281-2014"/>
    <m/>
    <m/>
    <m/>
    <x v="0"/>
    <m/>
    <m/>
    <m/>
    <m/>
    <m/>
  </r>
  <r>
    <x v="0"/>
    <m/>
    <s v="Козырек"/>
    <m/>
    <m/>
    <m/>
    <x v="3"/>
    <n v="1"/>
    <n v="8.6"/>
    <s v="F=0,55 м2"/>
    <m/>
    <m/>
  </r>
  <r>
    <x v="0"/>
    <m/>
    <s v="лист Б-ПН-2 ГОСТ 19903-2015"/>
    <m/>
    <m/>
    <m/>
    <x v="0"/>
    <m/>
    <m/>
    <m/>
    <m/>
    <m/>
  </r>
  <r>
    <x v="0"/>
    <m/>
    <s v="17ГС ГОСТ 19281-2014"/>
    <m/>
    <m/>
    <m/>
    <x v="0"/>
    <m/>
    <m/>
    <m/>
    <m/>
    <m/>
  </r>
  <r>
    <x v="0"/>
    <m/>
    <m/>
    <m/>
    <m/>
    <m/>
    <x v="0"/>
    <m/>
    <m/>
    <m/>
    <m/>
    <m/>
  </r>
  <r>
    <x v="0"/>
    <m/>
    <s v="Система П5.1/П5.2"/>
    <m/>
    <m/>
    <m/>
    <x v="0"/>
    <m/>
    <m/>
    <m/>
    <m/>
    <m/>
  </r>
  <r>
    <x v="0"/>
    <m/>
    <s v="Приточная установка в составе:"/>
    <s v="21034-3-151.6-ОВ-ОЛ5"/>
    <m/>
    <s v="ООО «Веза»"/>
    <x v="0"/>
    <m/>
    <n v="421"/>
    <s v="П5.1"/>
    <m/>
    <m/>
  </r>
  <r>
    <x v="0"/>
    <m/>
    <s v="Сторона обслуживания "/>
    <m/>
    <m/>
    <m/>
    <x v="0"/>
    <m/>
    <n v="421"/>
    <s v="П5.2"/>
    <m/>
    <m/>
  </r>
  <r>
    <x v="0"/>
    <m/>
    <s v="П5.1 – справа; П5.2 - слева"/>
    <m/>
    <m/>
    <m/>
    <x v="0"/>
    <m/>
    <m/>
    <s v="Или аналог"/>
    <m/>
    <m/>
  </r>
  <r>
    <x v="0"/>
    <m/>
    <s v="Передняя панель с клапаном. "/>
    <s v="ГЕРМИК-С-0925-0775-Н-П-32-01-00-У2"/>
    <m/>
    <m/>
    <x v="1"/>
    <m/>
    <n v="34"/>
    <s v="П5.1"/>
    <m/>
    <m/>
  </r>
  <r>
    <x v="2"/>
    <m/>
    <s v="Клапан воздушный, привод NF230-S-10 N=0,8 кВт"/>
    <s v="ГПЕРМИК-С-0925-0775-Н-П-32-00-00-У2"/>
    <m/>
    <m/>
    <x v="0"/>
    <n v="2"/>
    <m/>
    <m/>
    <m/>
    <m/>
  </r>
  <r>
    <x v="0"/>
    <m/>
    <m/>
    <m/>
    <m/>
    <m/>
    <x v="0"/>
    <m/>
    <n v="34"/>
    <s v="П5.2"/>
    <m/>
    <m/>
  </r>
  <r>
    <x v="0"/>
    <m/>
    <s v="Фильтр карманный, класс: G4"/>
    <m/>
    <m/>
    <m/>
    <x v="0"/>
    <m/>
    <n v="65"/>
    <m/>
    <m/>
    <m/>
  </r>
  <r>
    <x v="4"/>
    <m/>
    <s v="Ячейка №1"/>
    <s v="ФВК-442-292-360-4-G4/25"/>
    <m/>
    <m/>
    <x v="1"/>
    <n v="4"/>
    <m/>
    <m/>
    <m/>
    <m/>
  </r>
  <r>
    <x v="4"/>
    <m/>
    <s v="Ячейка №2"/>
    <s v="ФВК-442-442-360-4-G4/25"/>
    <m/>
    <m/>
    <x v="1"/>
    <n v="4"/>
    <m/>
    <m/>
    <m/>
    <m/>
  </r>
  <r>
    <x v="4"/>
    <m/>
    <s v="Воздухонагреватель жидкостный Qt=81 кВт, Gж=1394 кг/ч"/>
    <s v="ВНВ123.6-048-077-02-25-16-2-211-1"/>
    <m/>
    <m/>
    <x v="1"/>
    <n v="2"/>
    <n v="86"/>
    <s v="П5.1"/>
    <m/>
    <m/>
  </r>
  <r>
    <x v="0"/>
    <m/>
    <s v="с температурой нагрева от -29 0С до 10 0С. Теплоноситель 115/65 0С"/>
    <s v="ВНВ123.6-048-077-02-25-16-4-211-1"/>
    <m/>
    <m/>
    <x v="0"/>
    <m/>
    <m/>
    <m/>
    <m/>
    <m/>
  </r>
  <r>
    <x v="0"/>
    <m/>
    <m/>
    <m/>
    <m/>
    <m/>
    <x v="0"/>
    <m/>
    <m/>
    <s v="П5.2"/>
    <m/>
    <m/>
  </r>
  <r>
    <x v="4"/>
    <m/>
    <s v="Вентилятор ВСК L=6220 м3/час, Р=300 Па, электродвигатель А90L4F     2,2 кВт, 1388 об/мин 380 В"/>
    <s v="ВОСК72Б-050-00220-04-1-О-У3"/>
    <m/>
    <m/>
    <x v="1"/>
    <n v="2"/>
    <n v="148"/>
    <m/>
    <m/>
    <m/>
  </r>
  <r>
    <x v="2"/>
    <m/>
    <s v="Воздушный клапан, привод NM230-S-16"/>
    <s v="ГЕРМИК-П-0870-0590-Н-П-24-01-00-У2"/>
    <m/>
    <m/>
    <x v="1"/>
    <n v="2"/>
    <n v="108"/>
    <s v="П5.1"/>
    <m/>
    <m/>
  </r>
  <r>
    <x v="0"/>
    <m/>
    <m/>
    <s v="ГЕРМИК-П-0870-0590-Н-П-24-00-00-У2"/>
    <m/>
    <m/>
    <x v="0"/>
    <m/>
    <m/>
    <m/>
    <m/>
    <m/>
  </r>
  <r>
    <x v="0"/>
    <m/>
    <m/>
    <m/>
    <m/>
    <m/>
    <x v="0"/>
    <m/>
    <n v="108"/>
    <s v="П5.2"/>
    <m/>
    <m/>
  </r>
  <r>
    <x v="4"/>
    <m/>
    <s v="Преобразователь частоты 3 кВт с IP54"/>
    <m/>
    <m/>
    <m/>
    <x v="1"/>
    <n v="2"/>
    <m/>
    <m/>
    <m/>
    <m/>
  </r>
  <r>
    <x v="4"/>
    <m/>
    <s v="Комплект автоматики"/>
    <s v="КА221006866-ННВ"/>
    <m/>
    <s v="ООО «Веза»"/>
    <x v="1"/>
    <n v="1"/>
    <m/>
    <m/>
    <m/>
    <m/>
  </r>
  <r>
    <x v="4"/>
    <m/>
    <s v="Электрический канальный воздухонагреватель для круглых каналов       1,6 кВт; 220В"/>
    <s v="Канал-ЭКВ-К-160-1,5"/>
    <m/>
    <s v="ООО «Веза»"/>
    <x v="1"/>
    <n v="1"/>
    <n v="2.9"/>
    <m/>
    <m/>
    <m/>
  </r>
  <r>
    <x v="2"/>
    <m/>
    <s v="Клапан противопожарный нормально открытый в общепромышленном исполнении Ø 160 мм"/>
    <s v="КПУ-1Н-О-Н-160-2*ф-МВ220-Т-СН-0-0-0-0-0-0"/>
    <m/>
    <s v="ООО «Веза»"/>
    <x v="1"/>
    <n v="1"/>
    <m/>
    <m/>
    <m/>
    <m/>
  </r>
  <r>
    <x v="2"/>
    <m/>
    <s v="Клапан противопожарный нормально открытый в общепромышленном исполнении Ø 315 мм"/>
    <s v="КПУ-1Н-О-Н-315-2*ф-МВ220-Т-СН-0-0-0-0-0-0"/>
    <m/>
    <s v="ООО «Веза»"/>
    <x v="1"/>
    <n v="1"/>
    <m/>
    <m/>
    <m/>
    <m/>
  </r>
  <r>
    <x v="2"/>
    <m/>
    <s v="Клапан противопожарный нормально открытый в общепромышленном исполнении Ø 630 мм"/>
    <s v="КПУ-1Н-О-Н-630-2*ф-МВ220-Т-СН-0-0-0-0-0-0"/>
    <m/>
    <s v="ООО «Веза»"/>
    <x v="1"/>
    <n v="1"/>
    <m/>
    <m/>
    <m/>
    <m/>
  </r>
  <r>
    <x v="2"/>
    <m/>
    <s v="Регулирующий воздушный клапан круглого сечения в общепромышленном исполнении Ø160"/>
    <s v="Регуляр-Л-160-Н-1*Ручка-УХЛ2-0"/>
    <m/>
    <s v="ООО «Веза»"/>
    <x v="1"/>
    <n v="1"/>
    <m/>
    <m/>
    <m/>
    <m/>
  </r>
  <r>
    <x v="2"/>
    <m/>
    <s v="Регулирующий воздушный клапан круглого сечения в общепромышленном исполнении Ø250"/>
    <s v="Регуляр-Л-250-Н-1*Ручка-УХЛ2-0"/>
    <m/>
    <s v="ООО «Веза»"/>
    <x v="1"/>
    <n v="2"/>
    <m/>
    <m/>
    <m/>
    <m/>
  </r>
  <r>
    <x v="2"/>
    <m/>
    <s v="Регулирующий воздушный клапан круглого сечения в общепромышленном исполнении Ø315"/>
    <s v="Регуляр-Л-315-Н-1*Ручка-УХЛ2-0"/>
    <m/>
    <s v="ООО «Веза»"/>
    <x v="1"/>
    <n v="2"/>
    <m/>
    <m/>
    <m/>
    <m/>
  </r>
  <r>
    <x v="0"/>
    <m/>
    <s v="Воздуховоды из оцинкованной стали толщиной 0,5 мм:"/>
    <s v="ГОСТ 14918-2020"/>
    <m/>
    <m/>
    <x v="6"/>
    <m/>
    <m/>
    <s v="3-5 м"/>
    <m/>
    <m/>
  </r>
  <r>
    <x v="5"/>
    <m/>
    <s v="Ø160"/>
    <m/>
    <m/>
    <m/>
    <x v="0"/>
    <n v="4.4000000000000004"/>
    <n v="3.11"/>
    <m/>
    <n v="160"/>
    <n v="2.2105600000000005"/>
  </r>
  <r>
    <x v="5"/>
    <m/>
    <s v="Ø160"/>
    <m/>
    <m/>
    <m/>
    <x v="6"/>
    <n v="10"/>
    <n v="3.11"/>
    <s v="5-8 м"/>
    <n v="160"/>
    <n v="5.024"/>
  </r>
  <r>
    <x v="5"/>
    <m/>
    <s v="Ø160"/>
    <m/>
    <m/>
    <m/>
    <x v="6"/>
    <n v="9.1"/>
    <n v="3.11"/>
    <s v="8-10 м"/>
    <n v="160"/>
    <n v="4.5718399999999999"/>
  </r>
  <r>
    <x v="0"/>
    <m/>
    <s v="Воздуховоды из оцинкованной стали толщиной 0,6 мм:"/>
    <s v="ГОСТ 14918-2020"/>
    <m/>
    <m/>
    <x v="6"/>
    <n v="1.5"/>
    <n v="5.5"/>
    <s v="0-3 м"/>
    <m/>
    <m/>
  </r>
  <r>
    <x v="5"/>
    <m/>
    <s v="Ø250"/>
    <m/>
    <m/>
    <m/>
    <x v="0"/>
    <m/>
    <m/>
    <m/>
    <n v="250"/>
    <n v="1.1775"/>
  </r>
  <r>
    <x v="5"/>
    <m/>
    <s v="Ø250"/>
    <m/>
    <m/>
    <m/>
    <x v="6"/>
    <n v="4"/>
    <n v="5.5"/>
    <s v="3-5 м"/>
    <n v="250"/>
    <n v="3.14"/>
  </r>
  <r>
    <x v="5"/>
    <m/>
    <s v="Ø250"/>
    <m/>
    <m/>
    <m/>
    <x v="6"/>
    <n v="6"/>
    <n v="5.5"/>
    <s v="5-8 м"/>
    <n v="250"/>
    <n v="4.71"/>
  </r>
  <r>
    <x v="5"/>
    <m/>
    <s v="Ø250"/>
    <m/>
    <m/>
    <m/>
    <x v="6"/>
    <n v="1.7"/>
    <n v="5.5"/>
    <s v="8-10 м"/>
    <n v="250"/>
    <n v="1.3345"/>
  </r>
  <r>
    <x v="5"/>
    <m/>
    <s v="Ø315"/>
    <m/>
    <m/>
    <m/>
    <x v="6"/>
    <n v="4.9000000000000004"/>
    <n v="6.9"/>
    <s v="3-5 м"/>
    <n v="315"/>
    <n v="4.84659"/>
  </r>
  <r>
    <x v="5"/>
    <m/>
    <s v="Ø315"/>
    <m/>
    <m/>
    <m/>
    <x v="6"/>
    <n v="3"/>
    <n v="6.9"/>
    <s v="5-8 м"/>
    <n v="315"/>
    <n v="2.9673000000000003"/>
  </r>
  <r>
    <x v="5"/>
    <m/>
    <s v="Ø315"/>
    <m/>
    <m/>
    <m/>
    <x v="6"/>
    <n v="10.1"/>
    <n v="6.9"/>
    <s v="8-10 м"/>
    <n v="315"/>
    <n v="9.9899100000000001"/>
  </r>
  <r>
    <x v="5"/>
    <m/>
    <s v="Ø355"/>
    <m/>
    <m/>
    <m/>
    <x v="6"/>
    <n v="6.3"/>
    <n v="7.77"/>
    <s v="8-10 м"/>
    <n v="355"/>
    <n v="7.0226099999999994"/>
  </r>
  <r>
    <x v="0"/>
    <m/>
    <s v="Воздуховоды из оцинкованной стали толщиной 0,7 мм:"/>
    <s v="ГОСТ 14918-2020"/>
    <m/>
    <m/>
    <x v="6"/>
    <n v="17"/>
    <n v="12.2"/>
    <s v="8-10 м"/>
    <m/>
    <m/>
  </r>
  <r>
    <x v="5"/>
    <m/>
    <s v="Ø500"/>
    <m/>
    <m/>
    <m/>
    <x v="0"/>
    <m/>
    <m/>
    <m/>
    <n v="500"/>
    <n v="26.69"/>
  </r>
  <r>
    <x v="5"/>
    <m/>
    <s v="Ø630"/>
    <m/>
    <m/>
    <m/>
    <x v="6"/>
    <n v="3.7"/>
    <n v="15.4"/>
    <s v="5-8 м"/>
    <n v="630"/>
    <n v="7.3193400000000004"/>
  </r>
  <r>
    <x v="5"/>
    <m/>
    <s v="Ø630"/>
    <m/>
    <m/>
    <m/>
    <x v="6"/>
    <n v="7.9"/>
    <n v="15.4"/>
    <s v="8-10 м"/>
    <n v="630"/>
    <n v="15.627780000000001"/>
  </r>
  <r>
    <x v="0"/>
    <m/>
    <s v="795х945"/>
    <m/>
    <m/>
    <m/>
    <x v="6"/>
    <n v="2"/>
    <n v="22.2"/>
    <s v="Входные патрубки"/>
    <m/>
    <m/>
  </r>
  <r>
    <x v="5"/>
    <m/>
    <m/>
    <m/>
    <m/>
    <m/>
    <x v="0"/>
    <m/>
    <m/>
    <s v="5-8 м"/>
    <n v="3480"/>
    <n v="6.96"/>
  </r>
  <r>
    <x v="0"/>
    <m/>
    <s v="Короб вентиляционный из оцинкованной стали δ=1,0 мм "/>
    <s v="ГОСТ 14918-2020"/>
    <m/>
    <m/>
    <x v="3"/>
    <n v="2"/>
    <n v="1.1000000000000001"/>
    <s v="0-3 м"/>
    <m/>
    <m/>
  </r>
  <r>
    <x v="5"/>
    <m/>
    <s v="600х300х600(h)"/>
    <m/>
    <m/>
    <m/>
    <x v="6"/>
    <n v="1"/>
    <m/>
    <m/>
    <m/>
    <n v="1"/>
  </r>
  <r>
    <x v="0"/>
    <m/>
    <s v="Решетка для воздуховодов                                                                    500х500"/>
    <s v="АМР 500х500"/>
    <m/>
    <s v="Арктика"/>
    <x v="3"/>
    <n v="2"/>
    <m/>
    <m/>
    <m/>
    <m/>
  </r>
  <r>
    <x v="0"/>
    <m/>
    <s v="Решетка стальная цилиндрическая с горизонтальными пластинами, с блоком регулировки расхода воздуха для воздуховода Ø160 425х75"/>
    <s v="РС-ГЦ / Б / D 425х75 Ø160"/>
    <m/>
    <s v="АвиВент"/>
    <x v="3"/>
    <n v="2"/>
    <m/>
    <m/>
    <m/>
    <m/>
  </r>
  <r>
    <x v="0"/>
    <m/>
    <s v="Решетка стальная цилиндрическая с горизонтальными пластинами, с блоком регулировки расхода воздуха для воздуховода Ø315 525х225"/>
    <s v="РС-ГЦ / Б / D 525х225 Ø315"/>
    <m/>
    <s v="АвиВент"/>
    <x v="3"/>
    <n v="2"/>
    <m/>
    <m/>
    <m/>
    <m/>
  </r>
  <r>
    <x v="0"/>
    <m/>
    <s v="Решетка стальная цилиндрическая с горизонтальными пластинами, с блоком регулировки расхода воздуха для воздуховода Ø315 625х225"/>
    <s v="РС-ГЦ / Б / D 625х225 Ø315"/>
    <m/>
    <s v="АвиВент"/>
    <x v="3"/>
    <n v="2"/>
    <m/>
    <m/>
    <m/>
    <m/>
  </r>
  <r>
    <x v="0"/>
    <m/>
    <s v="Приточный воздухораспределитель                                                          Ø160"/>
    <s v="ДПУ-М 160 "/>
    <m/>
    <s v="Арктос"/>
    <x v="3"/>
    <n v="1"/>
    <m/>
    <m/>
    <m/>
    <m/>
  </r>
  <r>
    <x v="0"/>
    <m/>
    <s v="Заглушка для воздуховода из оцинкованной стали δ=0,5 мм                 Ø160                                                                                                                                                                                     "/>
    <s v="ГОСТ 14918-2020"/>
    <m/>
    <m/>
    <x v="3"/>
    <n v="1"/>
    <m/>
    <m/>
    <m/>
    <m/>
  </r>
  <r>
    <x v="5"/>
    <m/>
    <m/>
    <m/>
    <m/>
    <m/>
    <x v="6"/>
    <n v="2.5999999999999999E-2"/>
    <m/>
    <m/>
    <m/>
    <n v="2.5999999999999999E-2"/>
  </r>
  <r>
    <x v="0"/>
    <m/>
    <s v="Заглушка для воздуховода из оцинкованной стали δ=0,6 мм                 Ø315                                                                                                                                                                                     "/>
    <s v="ГОСТ 14918-2020"/>
    <m/>
    <m/>
    <x v="3"/>
    <n v="2"/>
    <m/>
    <m/>
    <m/>
    <m/>
  </r>
  <r>
    <x v="5"/>
    <m/>
    <m/>
    <m/>
    <m/>
    <m/>
    <x v="6"/>
    <n v="0.20300000000000001"/>
    <m/>
    <m/>
    <m/>
    <n v="0.20300000000000001"/>
  </r>
  <r>
    <x v="0"/>
    <m/>
    <s v="Переход из оцинкованной стали δ=0,7 мм                                    "/>
    <s v="ГОСТ 14918-2020"/>
    <m/>
    <m/>
    <x v="3"/>
    <n v="2"/>
    <m/>
    <m/>
    <m/>
    <m/>
  </r>
  <r>
    <x v="5"/>
    <m/>
    <s v="Ø630-555х755 l=300 мм                                                                                        "/>
    <m/>
    <m/>
    <m/>
    <x v="6"/>
    <n v="2.11"/>
    <m/>
    <m/>
    <m/>
    <n v="2.11"/>
  </r>
  <r>
    <x v="0"/>
    <m/>
    <s v="Переход из оцинкованной стали δ=0,7 мм                                    "/>
    <s v="ГОСТ 14918-2020"/>
    <m/>
    <m/>
    <x v="3"/>
    <n v="2"/>
    <m/>
    <m/>
    <m/>
    <m/>
  </r>
  <r>
    <x v="5"/>
    <m/>
    <s v="Ø250-300х600 l=300 мм                                                                                        "/>
    <m/>
    <m/>
    <m/>
    <x v="6"/>
    <n v="0.51"/>
    <m/>
    <m/>
    <m/>
    <n v="0.51"/>
  </r>
  <r>
    <x v="0"/>
    <m/>
    <s v="Переход из оцинкованной стали δ=0,6 мм                                    "/>
    <s v="ГОСТ 14918-2020"/>
    <m/>
    <m/>
    <x v="3"/>
    <n v="1"/>
    <m/>
    <m/>
    <m/>
    <m/>
  </r>
  <r>
    <x v="5"/>
    <m/>
    <s v="Ø160- Ø355 l=300 мм                                                                                        "/>
    <m/>
    <m/>
    <m/>
    <x v="6"/>
    <n v="0.34"/>
    <m/>
    <m/>
    <m/>
    <n v="0.34"/>
  </r>
  <r>
    <x v="0"/>
    <m/>
    <s v="Переход из оцинкованной стали δ=0,7 мм                                    "/>
    <s v="ГОСТ 14918-2020"/>
    <m/>
    <m/>
    <x v="3"/>
    <n v="1"/>
    <m/>
    <m/>
    <m/>
    <m/>
  </r>
  <r>
    <x v="5"/>
    <m/>
    <s v="Ø355- Ø500 l=300 мм                                                                                        "/>
    <m/>
    <m/>
    <m/>
    <x v="6"/>
    <n v="0.55000000000000004"/>
    <m/>
    <m/>
    <m/>
    <n v="0.55000000000000004"/>
  </r>
  <r>
    <x v="0"/>
    <m/>
    <s v="Переход из оцинкованной стали δ=0,7 мм                                    "/>
    <s v="ГОСТ 14918-2020"/>
    <m/>
    <m/>
    <x v="3"/>
    <n v="1"/>
    <m/>
    <m/>
    <m/>
    <m/>
  </r>
  <r>
    <x v="5"/>
    <m/>
    <s v="Ø500- Ø630 l=300 мм                                                                                        "/>
    <m/>
    <m/>
    <m/>
    <x v="6"/>
    <n v="0.72"/>
    <m/>
    <m/>
    <m/>
    <n v="0.72"/>
  </r>
  <r>
    <x v="0"/>
    <m/>
    <s v="Отвод круглый из оцинкованной стали δ=0,5 мм, 450                             Ø160"/>
    <s v="ГОСТ 14918-2020"/>
    <m/>
    <m/>
    <x v="3"/>
    <n v="2"/>
    <m/>
    <m/>
    <m/>
    <m/>
  </r>
  <r>
    <x v="5"/>
    <m/>
    <m/>
    <m/>
    <m/>
    <m/>
    <x v="6"/>
    <n v="0.23"/>
    <m/>
    <m/>
    <m/>
    <n v="0.23"/>
  </r>
  <r>
    <x v="0"/>
    <m/>
    <s v="Отвод круглый из оцинкованной стали δ=0,5 мм, 900                             Ø160"/>
    <s v="ГОСТ 14918-2020"/>
    <m/>
    <m/>
    <x v="3"/>
    <n v="9"/>
    <m/>
    <m/>
    <m/>
    <m/>
  </r>
  <r>
    <x v="5"/>
    <m/>
    <m/>
    <m/>
    <m/>
    <m/>
    <x v="6"/>
    <n v="1.59"/>
    <m/>
    <m/>
    <m/>
    <n v="1.59"/>
  </r>
  <r>
    <x v="0"/>
    <m/>
    <s v="Отвод круглый из оцинкованной стали δ=0,6 мм, 450                             Ø250"/>
    <s v="ГОСТ 14918-2020"/>
    <m/>
    <m/>
    <x v="3"/>
    <n v="4"/>
    <m/>
    <m/>
    <m/>
    <m/>
  </r>
  <r>
    <x v="5"/>
    <m/>
    <m/>
    <m/>
    <m/>
    <m/>
    <x v="6"/>
    <n v="0.93"/>
    <m/>
    <m/>
    <m/>
    <n v="0.93"/>
  </r>
  <r>
    <x v="0"/>
    <m/>
    <s v="Отвод круглый из оцинкованной стали δ=0,6 мм, 900                             Ø315"/>
    <s v="ГОСТ 14918-2020"/>
    <m/>
    <m/>
    <x v="3"/>
    <n v="3"/>
    <m/>
    <m/>
    <m/>
    <m/>
  </r>
  <r>
    <x v="5"/>
    <m/>
    <m/>
    <m/>
    <m/>
    <m/>
    <x v="6"/>
    <n v="1.8"/>
    <m/>
    <m/>
    <m/>
    <n v="1.8"/>
  </r>
  <r>
    <x v="0"/>
    <m/>
    <s v="Отвод круглый из оцинкованной стали δ=0,7 мм, 900                             Ø500"/>
    <s v="ГОСТ 14918-2020"/>
    <m/>
    <m/>
    <x v="3"/>
    <n v="4"/>
    <m/>
    <m/>
    <m/>
    <m/>
  </r>
  <r>
    <x v="5"/>
    <m/>
    <m/>
    <m/>
    <m/>
    <m/>
    <x v="6"/>
    <n v="5.6"/>
    <m/>
    <m/>
    <m/>
    <n v="5.6"/>
  </r>
  <r>
    <x v="0"/>
    <m/>
    <s v="Отвод круглый из оцинкованной стали δ=0,7 мм, 900                             Ø630"/>
    <s v="ГОСТ 14918-2020"/>
    <m/>
    <m/>
    <x v="3"/>
    <n v="2"/>
    <m/>
    <m/>
    <m/>
    <m/>
  </r>
  <r>
    <x v="5"/>
    <m/>
    <m/>
    <m/>
    <m/>
    <m/>
    <x v="6"/>
    <n v="4.3"/>
    <m/>
    <m/>
    <m/>
    <n v="4.3"/>
  </r>
  <r>
    <x v="0"/>
    <m/>
    <s v="Тройник круглый из оцинкованной стали δ=0,6 мм, l=350 мм   Ø355/ Ø250                           "/>
    <s v="ГОСТ 14918-2020"/>
    <m/>
    <m/>
    <x v="3"/>
    <n v="1"/>
    <m/>
    <m/>
    <m/>
    <m/>
  </r>
  <r>
    <x v="5"/>
    <m/>
    <m/>
    <m/>
    <m/>
    <m/>
    <x v="6"/>
    <n v="0.4"/>
    <m/>
    <m/>
    <m/>
    <n v="0.4"/>
  </r>
  <r>
    <x v="0"/>
    <m/>
    <s v="Тройник круглый из оцинкованной стали δ=0,7 мм, l=350 мм   Ø500/ Ø250                           "/>
    <s v="ГОСТ 14918-2020"/>
    <m/>
    <m/>
    <x v="3"/>
    <n v="1"/>
    <m/>
    <m/>
    <m/>
    <m/>
  </r>
  <r>
    <x v="5"/>
    <m/>
    <m/>
    <m/>
    <m/>
    <m/>
    <x v="6"/>
    <n v="0.55100000000000005"/>
    <m/>
    <m/>
    <m/>
    <n v="0.55100000000000005"/>
  </r>
  <r>
    <x v="0"/>
    <m/>
    <s v="Тройник круглый из оцинкованной стали δ=0,7 мм, l=700 мм   Ø630/ Ø630                           "/>
    <s v="ГОСТ 14918-2020"/>
    <m/>
    <m/>
    <x v="3"/>
    <n v="1"/>
    <m/>
    <m/>
    <m/>
    <m/>
  </r>
  <r>
    <x v="5"/>
    <m/>
    <m/>
    <m/>
    <m/>
    <m/>
    <x v="6"/>
    <n v="1.31"/>
    <m/>
    <m/>
    <m/>
    <n v="1.31"/>
  </r>
  <r>
    <x v="0"/>
    <m/>
    <s v="Утка круглая из оцинкованной стали δ=0,6 мм Ø315, l=458 мм, со смещением 51 мм   "/>
    <s v="ГОСТ 14918-2020"/>
    <m/>
    <m/>
    <x v="3"/>
    <n v="1"/>
    <m/>
    <m/>
    <m/>
    <m/>
  </r>
  <r>
    <x v="5"/>
    <m/>
    <m/>
    <m/>
    <m/>
    <m/>
    <x v="6"/>
    <n v="0.55000000000000004"/>
    <m/>
    <m/>
    <m/>
    <n v="0.55000000000000004"/>
  </r>
  <r>
    <x v="0"/>
    <m/>
    <s v="Лючок для замера параметров воздуха "/>
    <s v="А9-57"/>
    <m/>
    <m/>
    <x v="3"/>
    <n v="7"/>
    <m/>
    <m/>
    <m/>
    <m/>
  </r>
  <r>
    <x v="6"/>
    <m/>
    <s v="Мат прошивной с покрытием армированной фольгой, в обкладке стальной сеткой с одной стороны  δ=100 мм"/>
    <s v="ALU WIRED MAT 80 -2000х1000х100"/>
    <m/>
    <s v="ROCKWOOL"/>
    <x v="6"/>
    <s v="0,5/5,2"/>
    <m/>
    <m/>
    <n v="5.2"/>
    <n v="5.2"/>
  </r>
  <r>
    <x v="0"/>
    <m/>
    <s v="Проволока вязальная для провязки стыков 1,2 мм"/>
    <s v="ГОСТ 3282-74"/>
    <m/>
    <m/>
    <x v="2"/>
    <n v="18.2"/>
    <n v="2.5000000000000001E-2"/>
    <m/>
    <m/>
    <m/>
  </r>
  <r>
    <x v="0"/>
    <m/>
    <s v="Лента алюминиевая самоклеящаяся для монтажа тепловой изоляции"/>
    <s v="ЛАС 100 мм"/>
    <m/>
    <s v="ROCKWOOL"/>
    <x v="2"/>
    <n v="13"/>
    <m/>
    <m/>
    <m/>
    <m/>
  </r>
  <r>
    <x v="0"/>
    <m/>
    <s v="Штифт приварной CT/WP2 114 мм"/>
    <m/>
    <m/>
    <m/>
    <x v="3"/>
    <n v="47"/>
    <m/>
    <m/>
    <m/>
    <m/>
  </r>
  <r>
    <x v="0"/>
    <m/>
    <s v="Шайба блокирующая PW2"/>
    <m/>
    <m/>
    <m/>
    <x v="3"/>
    <n v="47"/>
    <m/>
    <m/>
    <m/>
    <m/>
  </r>
  <r>
    <x v="0"/>
    <m/>
    <s v="Воздуховод из оцинкованной стали δ=0,7 мм                                          Ø630"/>
    <s v="ГОСТ 14918-2020"/>
    <m/>
    <m/>
    <x v="2"/>
    <m/>
    <n v="1.98"/>
    <s v="Воздухоза-"/>
    <m/>
    <m/>
  </r>
  <r>
    <x v="0"/>
    <m/>
    <s v="В составе:"/>
    <m/>
    <m/>
    <m/>
    <x v="0"/>
    <m/>
    <m/>
    <s v="борный воздуховод"/>
    <m/>
    <m/>
  </r>
  <r>
    <x v="0"/>
    <m/>
    <s v="Ø630"/>
    <m/>
    <m/>
    <m/>
    <x v="2"/>
    <n v="3.3"/>
    <m/>
    <s v="5-8 м"/>
    <n v="630"/>
    <n v="6.52806"/>
  </r>
  <r>
    <x v="0"/>
    <m/>
    <m/>
    <m/>
    <m/>
    <m/>
    <x v="0"/>
    <m/>
    <m/>
    <s v="На улице"/>
    <m/>
    <m/>
  </r>
  <r>
    <x v="0"/>
    <m/>
    <s v="Ø630"/>
    <m/>
    <m/>
    <m/>
    <x v="2"/>
    <n v="2"/>
    <m/>
    <s v="8-10 м"/>
    <n v="630"/>
    <n v="3.9563999999999999"/>
  </r>
  <r>
    <x v="0"/>
    <m/>
    <m/>
    <m/>
    <m/>
    <m/>
    <x v="0"/>
    <m/>
    <m/>
    <s v="На улице"/>
    <m/>
    <m/>
  </r>
  <r>
    <x v="0"/>
    <m/>
    <s v="Ø630"/>
    <m/>
    <m/>
    <m/>
    <x v="2"/>
    <n v="10"/>
    <m/>
    <s v="Более 10 м"/>
    <n v="630"/>
    <n v="19.782"/>
  </r>
  <r>
    <x v="0"/>
    <m/>
    <m/>
    <m/>
    <m/>
    <m/>
    <x v="0"/>
    <m/>
    <m/>
    <s v="На улице"/>
    <m/>
    <m/>
  </r>
  <r>
    <x v="0"/>
    <m/>
    <s v="Отвод круглый из оцинкованной стали δ=0,7 мм, 900                             Ø630"/>
    <s v="ГОСТ 14918-2020"/>
    <m/>
    <m/>
    <x v="3"/>
    <n v="1"/>
    <m/>
    <m/>
    <m/>
    <m/>
  </r>
  <r>
    <x v="0"/>
    <m/>
    <m/>
    <m/>
    <m/>
    <m/>
    <x v="6"/>
    <n v="2.2000000000000002"/>
    <m/>
    <m/>
    <m/>
    <m/>
  </r>
  <r>
    <x v="0"/>
    <m/>
    <s v="Металл для неучтенных элементов (крепления)"/>
    <m/>
    <m/>
    <m/>
    <x v="5"/>
    <n v="60"/>
    <m/>
    <m/>
    <m/>
    <m/>
  </r>
  <r>
    <x v="0"/>
    <m/>
    <s v="Кольцо жесткости"/>
    <m/>
    <m/>
    <m/>
    <x v="3"/>
    <n v="1"/>
    <n v="4.5999999999999996"/>
    <s v="1р=1900 мм"/>
    <m/>
    <m/>
  </r>
  <r>
    <x v="0"/>
    <m/>
    <s v="уголок Б-40х40х4 ГОСТ 8509-93"/>
    <m/>
    <m/>
    <m/>
    <x v="0"/>
    <m/>
    <m/>
    <m/>
    <m/>
    <m/>
  </r>
  <r>
    <x v="0"/>
    <m/>
    <s v="17ГС ГОСТ 19281-2014"/>
    <m/>
    <m/>
    <m/>
    <x v="0"/>
    <m/>
    <m/>
    <m/>
    <m/>
    <m/>
  </r>
  <r>
    <x v="0"/>
    <m/>
    <s v="Стойка"/>
    <m/>
    <m/>
    <m/>
    <x v="3"/>
    <n v="4"/>
    <n v="0.32"/>
    <s v="1р=400 мм"/>
    <m/>
    <m/>
  </r>
  <r>
    <x v="0"/>
    <m/>
    <s v="полоса Б-4х25 ГОСТ 103-76"/>
    <m/>
    <m/>
    <m/>
    <x v="0"/>
    <m/>
    <m/>
    <m/>
    <m/>
    <m/>
  </r>
  <r>
    <x v="0"/>
    <m/>
    <s v="17ГС ГОСТ 19281-2014"/>
    <m/>
    <m/>
    <m/>
    <x v="0"/>
    <m/>
    <m/>
    <m/>
    <m/>
    <m/>
  </r>
  <r>
    <x v="0"/>
    <m/>
    <s v="Полоса жесткости"/>
    <m/>
    <m/>
    <m/>
    <x v="3"/>
    <n v="1"/>
    <n v="1.5"/>
    <s v="1р=1900 мм"/>
    <m/>
    <m/>
  </r>
  <r>
    <x v="0"/>
    <m/>
    <s v="полоса Б-4х25 ГОСТ 103-2006"/>
    <m/>
    <m/>
    <m/>
    <x v="0"/>
    <m/>
    <m/>
    <m/>
    <m/>
    <m/>
  </r>
  <r>
    <x v="0"/>
    <m/>
    <s v="17ГС ГОСТ 19281-2014"/>
    <m/>
    <m/>
    <m/>
    <x v="0"/>
    <m/>
    <m/>
    <m/>
    <m/>
    <m/>
  </r>
  <r>
    <x v="0"/>
    <m/>
    <s v="Сетка 2,0-1,2 Л ГОСТ 3826-82"/>
    <m/>
    <m/>
    <m/>
    <x v="3"/>
    <n v="1"/>
    <n v="4.76"/>
    <s v="F=0,8 м2"/>
    <m/>
    <m/>
  </r>
  <r>
    <x v="0"/>
    <m/>
    <s v="12Х18Н10Т ГОСТ 5632-72"/>
    <m/>
    <m/>
    <m/>
    <x v="0"/>
    <m/>
    <m/>
    <m/>
    <m/>
    <m/>
  </r>
  <r>
    <x v="0"/>
    <m/>
    <s v="Зонт"/>
    <m/>
    <m/>
    <m/>
    <x v="3"/>
    <n v="1"/>
    <n v="25.1"/>
    <s v="F=1,6 м2"/>
    <m/>
    <m/>
  </r>
  <r>
    <x v="0"/>
    <m/>
    <s v="лист Б-ПН-2 ГОСТ 19903-2015"/>
    <m/>
    <m/>
    <m/>
    <x v="0"/>
    <m/>
    <m/>
    <m/>
    <m/>
    <m/>
  </r>
  <r>
    <x v="0"/>
    <m/>
    <s v="17ГС ГОСТ 19281-2014"/>
    <m/>
    <m/>
    <m/>
    <x v="0"/>
    <m/>
    <m/>
    <m/>
    <m/>
    <m/>
  </r>
  <r>
    <x v="0"/>
    <m/>
    <s v="Козырек"/>
    <m/>
    <m/>
    <m/>
    <x v="3"/>
    <n v="1"/>
    <n v="14.1"/>
    <s v="F=0,9 м2"/>
    <m/>
    <m/>
  </r>
  <r>
    <x v="0"/>
    <m/>
    <s v="лист Б-ПН-2 ГОСТ 19903-2015"/>
    <m/>
    <m/>
    <m/>
    <x v="0"/>
    <m/>
    <m/>
    <m/>
    <m/>
    <m/>
  </r>
  <r>
    <x v="0"/>
    <m/>
    <s v="17ГС ГОСТ 19281-2014"/>
    <m/>
    <m/>
    <m/>
    <x v="0"/>
    <m/>
    <m/>
    <m/>
    <m/>
    <m/>
  </r>
  <r>
    <x v="0"/>
    <m/>
    <m/>
    <m/>
    <m/>
    <m/>
    <x v="0"/>
    <m/>
    <m/>
    <m/>
    <m/>
    <m/>
  </r>
  <r>
    <x v="0"/>
    <m/>
    <s v="Система П6.1/П6.2"/>
    <m/>
    <m/>
    <m/>
    <x v="0"/>
    <m/>
    <m/>
    <m/>
    <m/>
    <m/>
  </r>
  <r>
    <x v="0"/>
    <m/>
    <s v="Приточная установка в составе:"/>
    <s v="21034-3-151.6-ОВ-ОЛ6"/>
    <m/>
    <s v="ООО «Веза»"/>
    <x v="0"/>
    <m/>
    <n v="759"/>
    <s v="Или аналог"/>
    <m/>
    <m/>
  </r>
  <r>
    <x v="0"/>
    <m/>
    <s v="Сторона обслуживания слева"/>
    <m/>
    <m/>
    <m/>
    <x v="0"/>
    <m/>
    <m/>
    <m/>
    <m/>
    <m/>
  </r>
  <r>
    <x v="0"/>
    <m/>
    <s v="Передняя панель с клапаном. "/>
    <s v="ГЕРМИК-С-0775-0775-Н-П-32-00-00-У2"/>
    <m/>
    <m/>
    <x v="3"/>
    <n v="2"/>
    <n v="31"/>
    <m/>
    <m/>
    <m/>
  </r>
  <r>
    <x v="0"/>
    <m/>
    <s v="Клапан воздушный, привод NF230-S-10 N=0,74 кВт"/>
    <m/>
    <m/>
    <m/>
    <x v="0"/>
    <m/>
    <m/>
    <m/>
    <m/>
    <m/>
  </r>
  <r>
    <x v="0"/>
    <m/>
    <s v="Вставка ТВГ 140-0795-0795-0140-20-2-1"/>
    <m/>
    <m/>
    <m/>
    <x v="0"/>
    <m/>
    <m/>
    <m/>
    <m/>
    <m/>
  </r>
  <r>
    <x v="0"/>
    <m/>
    <s v="Фильтр карманный, класс: G4"/>
    <m/>
    <m/>
    <m/>
    <x v="0"/>
    <m/>
    <n v="61"/>
    <m/>
    <m/>
    <m/>
  </r>
  <r>
    <x v="0"/>
    <m/>
    <s v="Ячейка №1"/>
    <s v="ФВК-292-292-360-3-G4/25"/>
    <m/>
    <m/>
    <x v="3"/>
    <n v="2"/>
    <m/>
    <m/>
    <m/>
    <m/>
  </r>
  <r>
    <x v="0"/>
    <m/>
    <s v="Ячейка №2"/>
    <s v="ФВК-292-442-360-3-G4/25"/>
    <m/>
    <m/>
    <x v="3"/>
    <n v="2"/>
    <m/>
    <m/>
    <m/>
    <m/>
  </r>
  <r>
    <x v="0"/>
    <m/>
    <s v="Ячейка №3"/>
    <s v="ФВК-442-292-360-4-G4/25"/>
    <m/>
    <m/>
    <x v="3"/>
    <n v="2"/>
    <m/>
    <m/>
    <m/>
    <m/>
  </r>
  <r>
    <x v="0"/>
    <m/>
    <s v="Ячейка №4"/>
    <s v="ФВК-442-442-360-4-G4/25"/>
    <m/>
    <m/>
    <x v="3"/>
    <n v="2"/>
    <m/>
    <m/>
    <m/>
    <m/>
  </r>
  <r>
    <x v="0"/>
    <m/>
    <s v="Воздухонагреватель жидкостный Qt=105 кВт, Gж=1801 кг/ч"/>
    <s v="ВНВ123.6-050-067-03-20-14-4-211-1"/>
    <m/>
    <m/>
    <x v="3"/>
    <n v="2"/>
    <n v="88"/>
    <m/>
    <m/>
    <m/>
  </r>
  <r>
    <x v="0"/>
    <m/>
    <s v="с температурой нагрева от -29 0С до 29 0С. Теплоноситель 115/65 0С"/>
    <m/>
    <m/>
    <m/>
    <x v="0"/>
    <m/>
    <m/>
    <m/>
    <m/>
    <m/>
  </r>
  <r>
    <x v="0"/>
    <m/>
    <s v="Вентилятор ВСК L=5220 м3/час, Р=330 Па, электродвигатель А80В4F "/>
    <s v="ВОСК72Б-050-00150-04-1-О-У3"/>
    <m/>
    <m/>
    <x v="3"/>
    <n v="2"/>
    <n v="139"/>
    <m/>
    <m/>
    <m/>
  </r>
  <r>
    <x v="0"/>
    <m/>
    <s v="1,5 кВт, 1420 об/мин 380 В"/>
    <m/>
    <m/>
    <m/>
    <x v="0"/>
    <m/>
    <m/>
    <m/>
    <m/>
    <m/>
  </r>
  <r>
    <x v="0"/>
    <m/>
    <s v="Воздушный клапан, привод LM230-S-4"/>
    <s v="ГЕРМИК-П-0720-0590-Н-П-24-00-00-У2"/>
    <m/>
    <m/>
    <x v="3"/>
    <n v="2"/>
    <n v="101"/>
    <m/>
    <m/>
    <m/>
  </r>
  <r>
    <x v="0"/>
    <m/>
    <m/>
    <m/>
    <m/>
    <m/>
    <x v="0"/>
    <m/>
    <m/>
    <m/>
    <m/>
    <m/>
  </r>
  <r>
    <x v="0"/>
    <m/>
    <s v="Преобразователь частоты 2,2 кВт с IP54"/>
    <m/>
    <m/>
    <m/>
    <x v="3"/>
    <n v="2"/>
    <m/>
    <m/>
    <m/>
    <m/>
  </r>
  <r>
    <x v="0"/>
    <m/>
    <s v="Комплект автоматики"/>
    <s v="КА221006867б-ННВ"/>
    <m/>
    <s v="ООО «Веза»"/>
    <x v="3"/>
    <n v="1"/>
    <m/>
    <m/>
    <m/>
    <m/>
  </r>
  <r>
    <x v="0"/>
    <m/>
    <s v="Обратный клапан лепесткового типа во взрывозащищенном исполнении 500х500 с переходником на круглое сечение Ø400"/>
    <s v="ТЮЛЬПАН-1-500х500-В-2*400"/>
    <m/>
    <s v="ООО «Веза»"/>
    <x v="3"/>
    <n v="1"/>
    <m/>
    <m/>
    <m/>
    <m/>
  </r>
  <r>
    <x v="0"/>
    <m/>
    <s v="Обратный клапан в искробезопасном исполнении круглого сечения Ø400"/>
    <s v="АЗЕ-D400"/>
    <m/>
    <s v="Ровен"/>
    <x v="3"/>
    <n v="1"/>
    <m/>
    <m/>
    <m/>
    <m/>
  </r>
  <r>
    <x v="0"/>
    <m/>
    <s v="Клапан противопожарный нормально открытый в общепромышленном исполнении Ø400"/>
    <s v="КПУ-1Н-О-Н-400-2*ф-МВ220-Т-СН-0-0-0-0-0-0"/>
    <m/>
    <s v="ООО «Веза»"/>
    <x v="3"/>
    <n v="2"/>
    <m/>
    <m/>
    <m/>
    <m/>
  </r>
  <r>
    <x v="0"/>
    <m/>
    <s v="Регулирующий воздушный клапан круглого сечения во взрывозащищенном исполнении Ø315                                                      "/>
    <s v="Регуляр-Л-315-В-1*Ручка-УХЛ2-0"/>
    <m/>
    <s v="ООО «Веза»"/>
    <x v="3"/>
    <n v="2"/>
    <m/>
    <m/>
    <m/>
    <m/>
  </r>
  <r>
    <x v="0"/>
    <m/>
    <s v="Воздушный клапан круглого сечения во взрывозащищенном исполнении Ø400"/>
    <s v="Регуляр-Л-400-В-1*Ручка-УХЛ2-0"/>
    <m/>
    <s v="ООО «Веза»"/>
    <x v="3"/>
    <n v="1"/>
    <m/>
    <m/>
    <m/>
    <m/>
  </r>
  <r>
    <x v="0"/>
    <m/>
    <s v="Воздушный клапан круглого сечения в общепромышленном исполнении Ø400"/>
    <s v="Регуляр-Л-400-Н-1*Ручка-УХЛ2-0"/>
    <m/>
    <s v="ООО «Веза»"/>
    <x v="3"/>
    <n v="1"/>
    <m/>
    <m/>
    <m/>
    <m/>
  </r>
  <r>
    <x v="0"/>
    <m/>
    <s v="Воздуховоды из оцинкованной стали толщиной 0,5 мм:"/>
    <s v="ГОСТ 14918-2020"/>
    <m/>
    <m/>
    <x v="2"/>
    <n v="1.5"/>
    <n v="3.88"/>
    <s v="3-5 м"/>
    <m/>
    <m/>
  </r>
  <r>
    <x v="0"/>
    <m/>
    <s v="Ø200"/>
    <m/>
    <m/>
    <m/>
    <x v="0"/>
    <m/>
    <m/>
    <m/>
    <m/>
    <m/>
  </r>
  <r>
    <x v="0"/>
    <m/>
    <s v="Воздуховоды из оцинкованной стали толщиной 0,6 мм:"/>
    <s v="ГОСТ 14918-2020"/>
    <m/>
    <m/>
    <x v="2"/>
    <n v="5"/>
    <n v="6.9"/>
    <s v="3-5 м"/>
    <m/>
    <m/>
  </r>
  <r>
    <x v="0"/>
    <m/>
    <s v="Ø315"/>
    <m/>
    <m/>
    <m/>
    <x v="0"/>
    <m/>
    <m/>
    <m/>
    <m/>
    <m/>
  </r>
  <r>
    <x v="0"/>
    <m/>
    <s v="Ø315"/>
    <m/>
    <m/>
    <m/>
    <x v="2"/>
    <n v="4.0999999999999996"/>
    <n v="6.9"/>
    <s v="5-8 м"/>
    <m/>
    <m/>
  </r>
  <r>
    <x v="0"/>
    <m/>
    <s v="Ø315"/>
    <m/>
    <m/>
    <m/>
    <x v="2"/>
    <n v="6"/>
    <n v="6.9"/>
    <s v="8-10 м"/>
    <m/>
    <m/>
  </r>
  <r>
    <x v="0"/>
    <m/>
    <s v="Ø400"/>
    <m/>
    <m/>
    <m/>
    <x v="2"/>
    <n v="6"/>
    <n v="8.8000000000000007"/>
    <s v="3-5 м"/>
    <m/>
    <m/>
  </r>
  <r>
    <x v="0"/>
    <m/>
    <s v="Ø400"/>
    <m/>
    <m/>
    <m/>
    <x v="2"/>
    <n v="3"/>
    <n v="8.8000000000000007"/>
    <s v="5-8 м"/>
    <m/>
    <m/>
  </r>
  <r>
    <x v="0"/>
    <m/>
    <s v="Ø400"/>
    <m/>
    <m/>
    <m/>
    <x v="2"/>
    <n v="5.5"/>
    <n v="8.8000000000000007"/>
    <s v="8-10 м"/>
    <m/>
    <m/>
  </r>
  <r>
    <x v="0"/>
    <m/>
    <s v="Воздуховоды из оцинкованной стали толщиной 0,7 мм:"/>
    <s v="ГОСТ 14918-2020"/>
    <m/>
    <m/>
    <x v="2"/>
    <n v="0.7"/>
    <n v="13.6"/>
    <s v="0-3 м"/>
    <m/>
    <m/>
  </r>
  <r>
    <x v="0"/>
    <m/>
    <s v="Ø560"/>
    <m/>
    <m/>
    <m/>
    <x v="0"/>
    <m/>
    <m/>
    <m/>
    <m/>
    <m/>
  </r>
  <r>
    <x v="0"/>
    <m/>
    <s v="Ø560"/>
    <m/>
    <m/>
    <m/>
    <x v="2"/>
    <n v="3.2"/>
    <n v="13.6"/>
    <s v="0-3 м"/>
    <m/>
    <m/>
  </r>
  <r>
    <x v="0"/>
    <m/>
    <m/>
    <m/>
    <m/>
    <m/>
    <x v="0"/>
    <m/>
    <m/>
    <s v="На улице"/>
    <m/>
    <m/>
  </r>
  <r>
    <x v="0"/>
    <m/>
    <s v="Ø560"/>
    <m/>
    <m/>
    <m/>
    <x v="2"/>
    <n v="1"/>
    <n v="13.6"/>
    <s v="3-5 м"/>
    <m/>
    <m/>
  </r>
  <r>
    <x v="0"/>
    <m/>
    <s v="795х795"/>
    <m/>
    <m/>
    <m/>
    <x v="2"/>
    <n v="1"/>
    <n v="20.6"/>
    <s v="Входные патрубки"/>
    <m/>
    <m/>
  </r>
  <r>
    <x v="0"/>
    <m/>
    <m/>
    <m/>
    <m/>
    <m/>
    <x v="0"/>
    <m/>
    <m/>
    <s v="0-3 м"/>
    <m/>
    <m/>
  </r>
  <r>
    <x v="0"/>
    <m/>
    <s v="400х800"/>
    <m/>
    <m/>
    <m/>
    <x v="2"/>
    <n v="1"/>
    <n v="15.6"/>
    <s v="0-3 м"/>
    <m/>
    <m/>
  </r>
  <r>
    <x v="0"/>
    <m/>
    <m/>
    <m/>
    <m/>
    <m/>
    <x v="0"/>
    <m/>
    <m/>
    <s v="На улице"/>
    <m/>
    <m/>
  </r>
  <r>
    <x v="0"/>
    <m/>
    <s v="Воздуховоды из оцинкованной стали толщиной 0,9 мм:"/>
    <s v="ГОСТ 14918-2020"/>
    <m/>
    <m/>
    <x v="2"/>
    <n v="2.5"/>
    <n v="11.7"/>
    <s v="3-5 м"/>
    <m/>
    <m/>
  </r>
  <r>
    <x v="0"/>
    <m/>
    <s v="Ø400"/>
    <m/>
    <m/>
    <m/>
    <x v="0"/>
    <m/>
    <m/>
    <m/>
    <m/>
    <m/>
  </r>
  <r>
    <x v="0"/>
    <m/>
    <s v="Короб вентиляционный из оцинкованной стали δ=1,0 мм 1200х500х2950(h)"/>
    <s v="ГОСТ 14918-2020"/>
    <m/>
    <m/>
    <x v="3"/>
    <n v="1"/>
    <n v="89.8"/>
    <s v="0-3 м"/>
    <m/>
    <m/>
  </r>
  <r>
    <x v="0"/>
    <m/>
    <m/>
    <m/>
    <m/>
    <m/>
    <x v="6"/>
    <n v="11.2"/>
    <m/>
    <m/>
    <m/>
    <m/>
  </r>
  <r>
    <x v="0"/>
    <m/>
    <s v="Короб вентиляционный из оцинкованной стали δ=1 мм "/>
    <s v="ГОСТ 14918-2020"/>
    <m/>
    <m/>
    <x v="3"/>
    <n v="2"/>
    <n v="18"/>
    <s v="5-8 м"/>
    <m/>
    <m/>
  </r>
  <r>
    <x v="0"/>
    <m/>
    <s v="600х300х600"/>
    <m/>
    <m/>
    <m/>
    <x v="6"/>
    <n v="2.2999999999999998"/>
    <m/>
    <m/>
    <m/>
    <m/>
  </r>
  <r>
    <x v="0"/>
    <m/>
    <s v="Переход из оцинкованной стали δ=0,7 мм                                    "/>
    <s v="ГОСТ 14918-2020"/>
    <m/>
    <m/>
    <x v="3"/>
    <n v="2"/>
    <m/>
    <m/>
    <m/>
    <m/>
  </r>
  <r>
    <x v="0"/>
    <m/>
    <s v="Ø315-400х400 l=300 мм                                                                                        "/>
    <m/>
    <m/>
    <m/>
    <x v="6"/>
    <n v="1.1599999999999999"/>
    <m/>
    <m/>
    <m/>
    <m/>
  </r>
  <r>
    <x v="0"/>
    <m/>
    <s v="Переход из оцинкованной стали δ=0,7 мм                                    "/>
    <s v="ГОСТ 14918-2020"/>
    <m/>
    <m/>
    <x v="3"/>
    <n v="1"/>
    <m/>
    <m/>
    <m/>
    <m/>
  </r>
  <r>
    <x v="0"/>
    <m/>
    <s v="Ø560-755х555 l=300 мм                                                                                        "/>
    <m/>
    <m/>
    <m/>
    <x v="6"/>
    <n v="1"/>
    <m/>
    <m/>
    <m/>
    <m/>
  </r>
  <r>
    <x v="0"/>
    <m/>
    <s v="Переход из оцинкованной стали δ=0,6 мм                                    "/>
    <s v="ГОСТ 14918-2020"/>
    <m/>
    <m/>
    <x v="3"/>
    <n v="1"/>
    <m/>
    <m/>
    <m/>
    <m/>
  </r>
  <r>
    <x v="0"/>
    <m/>
    <s v="Ø200- Ø315 l=300 мм                                                                                        "/>
    <m/>
    <m/>
    <m/>
    <x v="6"/>
    <n v="0.33"/>
    <m/>
    <m/>
    <m/>
    <m/>
  </r>
  <r>
    <x v="0"/>
    <m/>
    <s v="Переход из оцинкованной стали δ=0,6 мм                                    "/>
    <s v="ГОСТ 14918-2020"/>
    <m/>
    <m/>
    <x v="3"/>
    <n v="2"/>
    <m/>
    <m/>
    <m/>
    <m/>
  </r>
  <r>
    <x v="0"/>
    <m/>
    <s v="Ø315- Ø400 l=300 мм                                                                                        "/>
    <m/>
    <m/>
    <m/>
    <x v="6"/>
    <n v="0.45"/>
    <m/>
    <m/>
    <m/>
    <m/>
  </r>
  <r>
    <x v="0"/>
    <m/>
    <s v="Отвод круглый из оцинкованной стали δ=0,6 мм, 450                             Ø315"/>
    <s v="ГОСТ 14918-2020"/>
    <m/>
    <m/>
    <x v="3"/>
    <n v="8"/>
    <m/>
    <m/>
    <m/>
    <m/>
  </r>
  <r>
    <x v="0"/>
    <m/>
    <m/>
    <m/>
    <m/>
    <m/>
    <x v="6"/>
    <n v="2.75"/>
    <m/>
    <m/>
    <m/>
    <m/>
  </r>
  <r>
    <x v="0"/>
    <m/>
    <s v="Отвод круглый из оцинкованной стали δ=0,6 мм, 900                             Ø315"/>
    <s v="ГОСТ 14918-2020"/>
    <m/>
    <m/>
    <x v="3"/>
    <n v="1"/>
    <m/>
    <m/>
    <m/>
    <m/>
  </r>
  <r>
    <x v="0"/>
    <m/>
    <m/>
    <m/>
    <m/>
    <m/>
    <x v="6"/>
    <n v="1.8"/>
    <m/>
    <m/>
    <m/>
    <m/>
  </r>
  <r>
    <x v="0"/>
    <m/>
    <s v="Отвод круглый из оцинкованной стали δ=0,6 мм, 900                             Ø400"/>
    <s v="ГОСТ 14918-2020"/>
    <m/>
    <m/>
    <x v="3"/>
    <n v="5"/>
    <m/>
    <m/>
    <m/>
    <m/>
  </r>
  <r>
    <x v="0"/>
    <m/>
    <m/>
    <m/>
    <m/>
    <m/>
    <x v="6"/>
    <n v="4.5999999999999996"/>
    <m/>
    <m/>
    <m/>
    <m/>
  </r>
  <r>
    <x v="0"/>
    <m/>
    <s v="Тройник круглый из оцинкованной стали δ=0,6 мм, l=415 мм   Ø400/ Ø315                           "/>
    <s v="ГОСТ 14918-2020"/>
    <m/>
    <m/>
    <x v="3"/>
    <n v="1"/>
    <m/>
    <m/>
    <m/>
    <m/>
  </r>
  <r>
    <x v="0"/>
    <m/>
    <m/>
    <m/>
    <m/>
    <m/>
    <x v="6"/>
    <n v="0.52"/>
    <m/>
    <m/>
    <m/>
    <m/>
  </r>
  <r>
    <x v="0"/>
    <m/>
    <s v="Тройник круглый из оцинкованной стали δ=0,6 мм, l=500 мм   Ø560/ Ø400                           "/>
    <s v="ГОСТ 14918-2020"/>
    <m/>
    <m/>
    <x v="3"/>
    <n v="1"/>
    <m/>
    <m/>
    <m/>
    <m/>
  </r>
  <r>
    <x v="0"/>
    <m/>
    <m/>
    <m/>
    <m/>
    <m/>
    <x v="6"/>
    <n v="0.86"/>
    <m/>
    <m/>
    <m/>
    <m/>
  </r>
  <r>
    <x v="0"/>
    <m/>
    <s v="Решетка для воздуховодов                                                                    500х500"/>
    <s v="АМР 500х500"/>
    <m/>
    <s v="Арктика"/>
    <x v="3"/>
    <n v="2"/>
    <m/>
    <m/>
    <m/>
    <m/>
  </r>
  <r>
    <x v="0"/>
    <m/>
    <s v="Решетка стальная цилиндрическая с горизонтальными пластинами, с блоком регулировки расхода воздуха для воздуховода Ø200 525х125"/>
    <s v="РС-ГЦ / Б / D 525х125 Ø200"/>
    <m/>
    <s v="АвиВент"/>
    <x v="3"/>
    <n v="1"/>
    <m/>
    <m/>
    <m/>
    <m/>
  </r>
  <r>
    <x v="0"/>
    <m/>
    <s v="Решетка стальная цилиндрическая с горизонтальными пластинами, с блоком регулировки расхода воздуха для воздуховода Ø315 525х225"/>
    <s v="РС-ГЦ / Б / D 525х225 Ø315"/>
    <m/>
    <s v="АвиВент"/>
    <x v="3"/>
    <n v="2"/>
    <m/>
    <m/>
    <m/>
    <m/>
  </r>
  <r>
    <x v="0"/>
    <m/>
    <s v="Решетка стальная цилиндрическая с горизонтальными пластинами, с блоком регулировки расхода воздуха для воздуховода Ø400 425х225"/>
    <s v="РС-ГЦ / Б / D 425х225 Ø400"/>
    <m/>
    <s v="АвиВент"/>
    <x v="3"/>
    <n v="1"/>
    <m/>
    <m/>
    <m/>
    <m/>
  </r>
  <r>
    <x v="0"/>
    <m/>
    <s v="Заглушка для воздуховода из оцинкованной стали δ=0,5 мм Ø200                                                                                                                                                                                    "/>
    <s v="ГОСТ 14918-2020"/>
    <m/>
    <m/>
    <x v="3"/>
    <n v="1"/>
    <m/>
    <m/>
    <m/>
    <m/>
  </r>
  <r>
    <x v="0"/>
    <m/>
    <m/>
    <m/>
    <m/>
    <m/>
    <x v="6"/>
    <n v="4.1000000000000002E-2"/>
    <m/>
    <m/>
    <m/>
    <m/>
  </r>
  <r>
    <x v="0"/>
    <m/>
    <s v="Заглушка для воздуховода из оцинкованной стали δ=0,7 мм Ø560"/>
    <s v="ГОСТ 14918-2020"/>
    <m/>
    <m/>
    <x v="3"/>
    <n v="1"/>
    <m/>
    <m/>
    <m/>
    <m/>
  </r>
  <r>
    <x v="0"/>
    <m/>
    <m/>
    <m/>
    <m/>
    <m/>
    <x v="6"/>
    <n v="0.32"/>
    <m/>
    <m/>
    <m/>
    <m/>
  </r>
  <r>
    <x v="0"/>
    <m/>
    <s v="Заглушка для воздуховода из оцинкованной стали δ=0,7 мм 400х800"/>
    <s v="ГОСТ 14918-2020"/>
    <m/>
    <m/>
    <x v="3"/>
    <n v="1"/>
    <m/>
    <m/>
    <m/>
    <m/>
  </r>
  <r>
    <x v="0"/>
    <m/>
    <m/>
    <m/>
    <m/>
    <m/>
    <x v="6"/>
    <n v="0.41599999999999998"/>
    <m/>
    <m/>
    <m/>
    <m/>
  </r>
  <r>
    <x v="0"/>
    <m/>
    <s v="Лючок для замера параметров воздуха "/>
    <s v="А9-57"/>
    <m/>
    <m/>
    <x v="3"/>
    <n v="4"/>
    <m/>
    <m/>
    <m/>
    <m/>
  </r>
  <r>
    <x v="0"/>
    <m/>
    <s v="Мат прошивной с покрытием армированной фольгой, в обкладке стальной сеткой с одной стороны  δ=100 мм"/>
    <s v="ALU WIRED MAT 80 -2000х1000х100"/>
    <m/>
    <s v="ROCKWOOL"/>
    <x v="8"/>
    <s v="2,0/17,0"/>
    <m/>
    <m/>
    <m/>
    <m/>
  </r>
  <r>
    <x v="0"/>
    <m/>
    <s v="Мат прошивной с покрытием неармированной фольгой, в обкладке стальной сеткой с одной стороны δ=25 мм"/>
    <s v="Alu1 Wired Mat 105-7000х1000х25"/>
    <m/>
    <s v="ROCKWOOL"/>
    <x v="8"/>
    <s v="0,1/2,0"/>
    <m/>
    <m/>
    <m/>
    <m/>
  </r>
  <r>
    <x v="0"/>
    <m/>
    <s v="Проволока вязальная для провязки стыков 1,2 мм"/>
    <s v="ГОСТ 3282-74"/>
    <m/>
    <m/>
    <x v="2"/>
    <n v="67"/>
    <n v="2.5000000000000001E-2"/>
    <m/>
    <m/>
    <m/>
  </r>
  <r>
    <x v="0"/>
    <m/>
    <s v="Лента алюминиевая самоклеящаяся для монтажа тепловой изоляции"/>
    <s v="ЛАС 100 мм"/>
    <m/>
    <s v="ROCKWOOL"/>
    <x v="2"/>
    <n v="48"/>
    <m/>
    <m/>
    <m/>
    <m/>
  </r>
  <r>
    <x v="0"/>
    <m/>
    <s v="Лента стальная бандажная перфорированная для фиксации тепловой изоляции 25х0,9х30"/>
    <s v="ЛС-1"/>
    <m/>
    <s v="ROCKWOOL"/>
    <x v="2"/>
    <n v="6"/>
    <n v="0.154"/>
    <m/>
    <m/>
    <m/>
  </r>
  <r>
    <x v="0"/>
    <m/>
    <s v="Болт М8"/>
    <s v="ГОСТ 7798-70"/>
    <m/>
    <m/>
    <x v="3"/>
    <n v="4"/>
    <n v="1.7000000000000001E-2"/>
    <m/>
    <m/>
    <m/>
  </r>
  <r>
    <x v="0"/>
    <m/>
    <s v="Гайка М8"/>
    <s v="ГОСТ 5915-70"/>
    <m/>
    <m/>
    <x v="3"/>
    <n v="4"/>
    <n v="5.4999999999999997E-3"/>
    <m/>
    <m/>
    <m/>
  </r>
  <r>
    <x v="0"/>
    <m/>
    <s v="Шайба"/>
    <s v="ГОСТ 11371-78"/>
    <m/>
    <m/>
    <x v="3"/>
    <n v="8"/>
    <n v="1.6999999999999999E-3"/>
    <m/>
    <m/>
    <m/>
  </r>
  <r>
    <x v="0"/>
    <m/>
    <s v="Штифт приварной СТ/WP2 114мм"/>
    <m/>
    <m/>
    <m/>
    <x v="3"/>
    <n v="153"/>
    <m/>
    <m/>
    <m/>
    <m/>
  </r>
  <r>
    <x v="0"/>
    <m/>
    <s v="Шфйба блокирующая PW2"/>
    <m/>
    <m/>
    <m/>
    <x v="3"/>
    <n v="153"/>
    <m/>
    <m/>
    <m/>
    <m/>
  </r>
  <r>
    <x v="0"/>
    <m/>
    <s v="Металл для неучтенных элементов (крепления)"/>
    <m/>
    <m/>
    <m/>
    <x v="5"/>
    <n v="40"/>
    <m/>
    <m/>
    <m/>
    <m/>
  </r>
  <r>
    <x v="0"/>
    <m/>
    <m/>
    <m/>
    <m/>
    <m/>
    <x v="0"/>
    <m/>
    <m/>
    <m/>
    <m/>
    <m/>
  </r>
  <r>
    <x v="0"/>
    <m/>
    <m/>
    <m/>
    <m/>
    <m/>
    <x v="0"/>
    <m/>
    <m/>
    <m/>
    <m/>
    <m/>
  </r>
  <r>
    <x v="0"/>
    <m/>
    <s v="Система ПА1"/>
    <m/>
    <m/>
    <m/>
    <x v="0"/>
    <m/>
    <m/>
    <m/>
    <m/>
    <m/>
  </r>
  <r>
    <x v="0"/>
    <n v="1"/>
    <s v="Приточная установка в составе (сторона обслуживания справа):"/>
    <s v="21034-3-151.6-ОВ-ОЛ7"/>
    <m/>
    <s v="ООО «Веза»"/>
    <x v="7"/>
    <n v="1"/>
    <n v="476"/>
    <s v="Или аналог"/>
    <m/>
    <m/>
  </r>
  <r>
    <x v="0"/>
    <m/>
    <m/>
    <m/>
    <m/>
    <m/>
    <x v="0"/>
    <m/>
    <m/>
    <m/>
    <m/>
    <m/>
  </r>
  <r>
    <x v="0"/>
    <d v="2024-01-01T00:00:00"/>
    <s v="Камера промежуточная:"/>
    <s v="ГЕРМИК-С-1020-1040-Н-С-32-00-00-У2"/>
    <m/>
    <m/>
    <x v="1"/>
    <n v="1"/>
    <n v="167"/>
    <m/>
    <m/>
    <m/>
  </r>
  <r>
    <x v="2"/>
    <m/>
    <s v="Клапан воздушный, привод NF230-S2-V N=0,94 кВт"/>
    <m/>
    <m/>
    <m/>
    <x v="0"/>
    <m/>
    <m/>
    <m/>
    <m/>
    <m/>
  </r>
  <r>
    <x v="0"/>
    <d v="2024-02-01T00:00:00"/>
    <s v="Камера промежуточная"/>
    <m/>
    <m/>
    <m/>
    <x v="0"/>
    <m/>
    <m/>
    <m/>
    <m/>
    <m/>
  </r>
  <r>
    <x v="4"/>
    <d v="2024-03-01T00:00:00"/>
    <s v="Вентилятор ВСК L=13600 м3/час, Р=440 Па, электродвигатель A112MA6F     3,0 кВт, 955 об/мин 380 В"/>
    <s v="ВОСК62-071-00300-06-1-Г-У2"/>
    <m/>
    <m/>
    <x v="1"/>
    <n v="1"/>
    <n v="260"/>
    <m/>
    <m/>
    <m/>
  </r>
  <r>
    <x v="4"/>
    <d v="2024-04-01T00:00:00"/>
    <s v="Преобразователь частоты 4 кВт с IP54"/>
    <m/>
    <m/>
    <m/>
    <x v="1"/>
    <n v="1"/>
    <m/>
    <m/>
    <m/>
    <m/>
  </r>
  <r>
    <x v="4"/>
    <d v="2024-05-01T00:00:00"/>
    <s v="Комплект автоматики"/>
    <s v="КА221006868а-ННВ"/>
    <m/>
    <s v="ООО «Веза»"/>
    <x v="1"/>
    <n v="1"/>
    <m/>
    <m/>
    <m/>
    <m/>
  </r>
  <r>
    <x v="2"/>
    <m/>
    <s v="Обратный клапан лепесткового типа во взрывозащищенном исполнении 500х1100"/>
    <s v="ТЮЛЬПАН-1-500х1100-В-2*400"/>
    <m/>
    <s v="ООО «Веза»"/>
    <x v="1"/>
    <n v="1"/>
    <n v="18.7"/>
    <m/>
    <m/>
    <m/>
  </r>
  <r>
    <x v="2"/>
    <m/>
    <s v="Клапан противопожарный нормально открытый во взрывозащищенном исполнении 1100х500"/>
    <s v="КПУ-1Н-О-В-1100х500-2*ф-МВ220-СН-0-0-0-0-0-0"/>
    <m/>
    <s v="ООО «Веза»"/>
    <x v="1"/>
    <n v="1"/>
    <n v="20.71"/>
    <m/>
    <m/>
    <m/>
  </r>
  <r>
    <x v="0"/>
    <m/>
    <s v="Клапан противопожарный нормально открытый во взрывозащищенном исполнении Ø900"/>
    <s v="КПУ-1Н-О-В-900-2*ф-МВ220-СН-0-0-0-0-0-0"/>
    <m/>
    <s v="ООО «Веза»"/>
    <x v="3"/>
    <n v="1"/>
    <n v="33.799999999999997"/>
    <m/>
    <m/>
    <m/>
  </r>
  <r>
    <x v="2"/>
    <m/>
    <s v="Клапан противопожарный нормально открытый во взрывозащищенном исполнении 800х800"/>
    <s v="КПУ-1Н-О-В-800х800-2*ф-МВ220-СН-0-0-0-0-0-0"/>
    <m/>
    <s v="ООО «Веза»"/>
    <x v="1"/>
    <n v="1"/>
    <n v="20.6"/>
    <m/>
    <m/>
    <m/>
  </r>
  <r>
    <x v="0"/>
    <m/>
    <s v="Воздуховоды из оцинкованной стали толщиной 0,7 мм:"/>
    <s v="ГОСТ 14918-2020"/>
    <m/>
    <m/>
    <x v="2"/>
    <n v="2"/>
    <n v="6.07"/>
    <s v="3-5 м"/>
    <m/>
    <m/>
  </r>
  <r>
    <x v="0"/>
    <m/>
    <s v="150х400"/>
    <m/>
    <m/>
    <m/>
    <x v="0"/>
    <m/>
    <m/>
    <m/>
    <m/>
    <m/>
  </r>
  <r>
    <x v="0"/>
    <m/>
    <s v="250х400"/>
    <m/>
    <m/>
    <m/>
    <x v="2"/>
    <n v="2"/>
    <n v="7.2"/>
    <s v="3-5 м"/>
    <m/>
    <m/>
  </r>
  <r>
    <x v="0"/>
    <m/>
    <s v="400х400"/>
    <m/>
    <m/>
    <m/>
    <x v="2"/>
    <n v="4.5"/>
    <n v="8.8000000000000007"/>
    <s v="3-5 м"/>
    <m/>
    <m/>
  </r>
  <r>
    <x v="0"/>
    <m/>
    <s v="400х600"/>
    <m/>
    <m/>
    <m/>
    <x v="2"/>
    <n v="2.5"/>
    <n v="11.03"/>
    <s v="3-5 м"/>
    <m/>
    <m/>
  </r>
  <r>
    <x v="0"/>
    <m/>
    <s v="500х1000"/>
    <m/>
    <m/>
    <m/>
    <x v="2"/>
    <n v="4.3"/>
    <n v="19.5"/>
    <s v="0-3 м"/>
    <m/>
    <m/>
  </r>
  <r>
    <x v="0"/>
    <m/>
    <s v="400х800"/>
    <m/>
    <m/>
    <m/>
    <x v="2"/>
    <n v="2"/>
    <n v="13.24"/>
    <s v="5-8 м"/>
    <m/>
    <m/>
  </r>
  <r>
    <x v="0"/>
    <m/>
    <m/>
    <m/>
    <m/>
    <m/>
    <x v="0"/>
    <m/>
    <m/>
    <s v="На улице"/>
    <m/>
    <m/>
  </r>
  <r>
    <x v="5"/>
    <m/>
    <s v="750х750"/>
    <m/>
    <m/>
    <m/>
    <x v="6"/>
    <n v="0.5"/>
    <n v="13.8"/>
    <s v="Входной патрубок"/>
    <n v="3000"/>
    <n v="1.5"/>
  </r>
  <r>
    <x v="0"/>
    <m/>
    <m/>
    <m/>
    <m/>
    <m/>
    <x v="0"/>
    <m/>
    <m/>
    <s v="0-3 м"/>
    <m/>
    <m/>
  </r>
  <r>
    <x v="5"/>
    <m/>
    <s v="800х800"/>
    <m/>
    <m/>
    <m/>
    <x v="6"/>
    <n v="15"/>
    <n v="20.76"/>
    <s v="3-5 м"/>
    <n v="3200"/>
    <n v="48"/>
  </r>
  <r>
    <x v="0"/>
    <m/>
    <s v="Ø630"/>
    <m/>
    <m/>
    <m/>
    <x v="2"/>
    <n v="2"/>
    <n v="13.8"/>
    <s v="3-5 м"/>
    <m/>
    <m/>
  </r>
  <r>
    <x v="0"/>
    <m/>
    <s v="Ø630"/>
    <m/>
    <m/>
    <m/>
    <x v="2"/>
    <n v="7"/>
    <n v="13.8"/>
    <s v="5-8 м"/>
    <m/>
    <m/>
  </r>
  <r>
    <x v="0"/>
    <m/>
    <s v="Ø630"/>
    <m/>
    <m/>
    <m/>
    <x v="2"/>
    <n v="0.5"/>
    <n v="13.8"/>
    <s v="5-8 м"/>
    <m/>
    <m/>
  </r>
  <r>
    <x v="0"/>
    <m/>
    <m/>
    <m/>
    <m/>
    <m/>
    <x v="0"/>
    <m/>
    <m/>
    <s v="На улице"/>
    <m/>
    <m/>
  </r>
  <r>
    <x v="5"/>
    <m/>
    <s v="Воздуховоды из оцинкованной стали толщиной 0,9 мм:                 1100х500"/>
    <s v="ГОСТ 14918-2020"/>
    <m/>
    <m/>
    <x v="6"/>
    <n v="8.1999999999999993"/>
    <n v="25.8"/>
    <s v="0-3 м"/>
    <n v="3200"/>
    <n v="26.24"/>
  </r>
  <r>
    <x v="5"/>
    <m/>
    <s v="Воздуховоды из оцинкованной стали толщиной 1,0 мм:                       Ø900"/>
    <s v="ГОСТ 14918-2020"/>
    <m/>
    <m/>
    <x v="6"/>
    <n v="13"/>
    <n v="25.8"/>
    <s v="3-5 м"/>
    <m/>
    <n v="36.738"/>
  </r>
  <r>
    <x v="0"/>
    <m/>
    <s v="Короб вентиляционный из оцинкованной стали δ=1,0 мм 1185х515х1100(h)"/>
    <s v="ГОСТ 14918-2020"/>
    <m/>
    <m/>
    <x v="3"/>
    <n v="1"/>
    <n v="32.75"/>
    <s v="На входе в установку"/>
    <m/>
    <m/>
  </r>
  <r>
    <x v="5"/>
    <m/>
    <m/>
    <m/>
    <m/>
    <m/>
    <x v="6"/>
    <n v="3.74"/>
    <m/>
    <s v="0-3 м"/>
    <m/>
    <n v="3.74"/>
  </r>
  <r>
    <x v="0"/>
    <m/>
    <s v="Короб вентиляционный из оцинкованной стали δ=1,0 мм 1100х700х800(h)"/>
    <s v="ГОСТ 14918-2020"/>
    <m/>
    <m/>
    <x v="3"/>
    <n v="1"/>
    <n v="26.15"/>
    <s v="На выходе из установки"/>
    <m/>
    <m/>
  </r>
  <r>
    <x v="5"/>
    <m/>
    <m/>
    <m/>
    <m/>
    <m/>
    <x v="6"/>
    <n v="2.88"/>
    <m/>
    <s v="0-3 м"/>
    <m/>
    <n v="2.88"/>
  </r>
  <r>
    <x v="0"/>
    <m/>
    <s v="Переход из оцинкованной стали δ=0,7 мм                                    "/>
    <s v="ГОСТ 14918-2020"/>
    <m/>
    <m/>
    <x v="3"/>
    <n v="1"/>
    <m/>
    <m/>
    <m/>
    <m/>
  </r>
  <r>
    <x v="0"/>
    <m/>
    <s v="150х400-250х400 l=300 мм                                                                                        "/>
    <m/>
    <m/>
    <m/>
    <x v="6"/>
    <n v="0.48"/>
    <m/>
    <m/>
    <m/>
    <m/>
  </r>
  <r>
    <x v="0"/>
    <m/>
    <s v="Переход из оцинкованной стали δ=0,7 мм                                    "/>
    <s v="ГОСТ 14918-2020"/>
    <m/>
    <m/>
    <x v="3"/>
    <n v="1"/>
    <m/>
    <m/>
    <m/>
    <m/>
  </r>
  <r>
    <x v="0"/>
    <m/>
    <s v="250х400-400х400 l=300 мм                                                                                        "/>
    <m/>
    <m/>
    <m/>
    <x v="6"/>
    <n v="0.59"/>
    <m/>
    <m/>
    <m/>
    <m/>
  </r>
  <r>
    <x v="0"/>
    <m/>
    <s v="Переход из оцинкованной стали δ=0,7 мм                                    "/>
    <s v="ГОСТ 14918-2020"/>
    <m/>
    <m/>
    <x v="3"/>
    <n v="1"/>
    <m/>
    <m/>
    <m/>
    <m/>
  </r>
  <r>
    <x v="0"/>
    <m/>
    <s v="400х400-400х600 l=300 мм                                                                                        "/>
    <m/>
    <m/>
    <m/>
    <x v="6"/>
    <n v="0.73"/>
    <m/>
    <m/>
    <m/>
    <m/>
  </r>
  <r>
    <x v="0"/>
    <m/>
    <s v="Переход из оцинкованной стали δ=1,0 мм"/>
    <s v="ГОСТ 14918-2020"/>
    <m/>
    <m/>
    <x v="3"/>
    <n v="1"/>
    <m/>
    <m/>
    <m/>
    <m/>
  </r>
  <r>
    <x v="5"/>
    <m/>
    <s v="Ø900 – 800х800 l=300 мм"/>
    <m/>
    <m/>
    <m/>
    <x v="6"/>
    <n v="1.0900000000000001"/>
    <m/>
    <m/>
    <m/>
    <n v="1.0900000000000001"/>
  </r>
  <r>
    <x v="0"/>
    <m/>
    <s v="Отвод прямоугольный из оцинкованной стали δ=0,7 мм, 900"/>
    <s v="ГОСТ 14918-2020"/>
    <m/>
    <m/>
    <x v="3"/>
    <n v="2"/>
    <m/>
    <m/>
    <m/>
    <m/>
  </r>
  <r>
    <x v="5"/>
    <m/>
    <s v="                                                                                                          800х800 (h)"/>
    <m/>
    <m/>
    <m/>
    <x v="6"/>
    <n v="2.97"/>
    <m/>
    <m/>
    <m/>
    <n v="2.97"/>
  </r>
  <r>
    <x v="0"/>
    <m/>
    <s v="Отвод прямоугольный из оцинкованной стали δ=0,7 мм, 450"/>
    <s v="ГОСТ 14918-2020"/>
    <m/>
    <m/>
    <x v="3"/>
    <n v="2"/>
    <m/>
    <m/>
    <m/>
    <m/>
  </r>
  <r>
    <x v="5"/>
    <m/>
    <s v="                                                                                                          800х800 (h)"/>
    <m/>
    <m/>
    <m/>
    <x v="6"/>
    <n v="1.78"/>
    <m/>
    <m/>
    <m/>
    <n v="1.78"/>
  </r>
  <r>
    <x v="0"/>
    <m/>
    <s v="Отвод прямоугольный из оцинкованной стали δ=0,9 мм, 450"/>
    <s v="ГОСТ 14918-2020"/>
    <m/>
    <m/>
    <x v="3"/>
    <n v="2"/>
    <n v="18.95"/>
    <m/>
    <m/>
    <m/>
  </r>
  <r>
    <x v="5"/>
    <m/>
    <s v="                                                                                                          500х1100 (h)"/>
    <m/>
    <m/>
    <m/>
    <x v="6"/>
    <n v="2.23"/>
    <m/>
    <m/>
    <m/>
    <n v="2.23"/>
  </r>
  <r>
    <x v="0"/>
    <m/>
    <s v="Отвод прямоугольный из оцинкованной стали δ=0,9 мм, 900"/>
    <s v="ГОСТ 14918-2020"/>
    <m/>
    <m/>
    <x v="3"/>
    <n v="1"/>
    <n v="18.82"/>
    <m/>
    <m/>
    <m/>
  </r>
  <r>
    <x v="5"/>
    <m/>
    <s v="                                                                                                          500х1100 (h)"/>
    <m/>
    <m/>
    <m/>
    <x v="6"/>
    <n v="2.2200000000000002"/>
    <m/>
    <m/>
    <m/>
    <n v="2.2200000000000002"/>
  </r>
  <r>
    <x v="0"/>
    <m/>
    <s v="Отвод прямоугольный из оцинкованной стали δ=0,7 мм, 900"/>
    <s v="ГОСТ 14918-2020"/>
    <m/>
    <m/>
    <x v="3"/>
    <n v="1"/>
    <m/>
    <m/>
    <m/>
    <m/>
  </r>
  <r>
    <x v="0"/>
    <m/>
    <s v="                                                                                                            400х600 (h)"/>
    <m/>
    <m/>
    <m/>
    <x v="6"/>
    <n v="0.99"/>
    <m/>
    <m/>
    <m/>
    <m/>
  </r>
  <r>
    <x v="0"/>
    <m/>
    <s v="Отвод круглый из оцинкованной стали δ=1,0 мм, 900                             Ø900"/>
    <s v="ГОСТ 14918-2020"/>
    <m/>
    <m/>
    <x v="3"/>
    <n v="1"/>
    <n v="43.69"/>
    <m/>
    <m/>
    <m/>
  </r>
  <r>
    <x v="5"/>
    <m/>
    <m/>
    <m/>
    <m/>
    <m/>
    <x v="6"/>
    <n v="4.74"/>
    <m/>
    <m/>
    <m/>
    <n v="4.74"/>
  </r>
  <r>
    <x v="0"/>
    <m/>
    <s v="Утка круглая из оцинкованной стали δ=0,7 мм Ø630, l=1790 мм, со смещением 650 мм    "/>
    <s v="ГОСТ 14918-2020"/>
    <m/>
    <m/>
    <x v="3"/>
    <n v="1"/>
    <m/>
    <m/>
    <m/>
    <m/>
  </r>
  <r>
    <x v="0"/>
    <m/>
    <m/>
    <m/>
    <m/>
    <m/>
    <x v="6"/>
    <n v="4"/>
    <m/>
    <m/>
    <m/>
    <m/>
  </r>
  <r>
    <x v="0"/>
    <m/>
    <s v="Переход из оцинкованной стали δ=0,7 мм                                    "/>
    <s v="ГОСТ 14918-2020"/>
    <m/>
    <m/>
    <x v="3"/>
    <n v="1"/>
    <m/>
    <m/>
    <m/>
    <m/>
  </r>
  <r>
    <x v="0"/>
    <m/>
    <s v="Ø630-555х755 l=300 мм                                                                                        "/>
    <m/>
    <m/>
    <m/>
    <x v="6"/>
    <n v="1.06"/>
    <m/>
    <m/>
    <m/>
    <m/>
  </r>
  <r>
    <x v="0"/>
    <m/>
    <s v="Решетка для воздуховодов                                                                    300х700"/>
    <s v="АМР 300х700"/>
    <m/>
    <s v="Арктика"/>
    <x v="3"/>
    <n v="5"/>
    <m/>
    <m/>
    <m/>
    <m/>
  </r>
  <r>
    <x v="0"/>
    <m/>
    <s v="Решетка для воздуховодов                                                                    500х250"/>
    <s v="АМР 500х250"/>
    <m/>
    <s v="Арктика"/>
    <x v="3"/>
    <n v="4"/>
    <m/>
    <m/>
    <m/>
    <m/>
  </r>
  <r>
    <x v="0"/>
    <m/>
    <s v="Заглушка для воздуховода из оцинкованной стали δ=0,9 мм           150х400                                                                                                                                                                    "/>
    <s v="ГОСТ 14918-2020"/>
    <m/>
    <m/>
    <x v="3"/>
    <n v="1"/>
    <m/>
    <m/>
    <m/>
    <m/>
  </r>
  <r>
    <x v="0"/>
    <m/>
    <m/>
    <m/>
    <m/>
    <m/>
    <x v="6"/>
    <n v="7.8E-2"/>
    <m/>
    <m/>
    <m/>
    <m/>
  </r>
  <r>
    <x v="0"/>
    <m/>
    <s v="600х600"/>
    <m/>
    <m/>
    <m/>
    <x v="3"/>
    <n v="1"/>
    <m/>
    <m/>
    <m/>
    <m/>
  </r>
  <r>
    <x v="0"/>
    <m/>
    <m/>
    <m/>
    <m/>
    <m/>
    <x v="6"/>
    <n v="0.46800000000000003"/>
    <m/>
    <m/>
    <m/>
    <m/>
  </r>
  <r>
    <x v="0"/>
    <m/>
    <s v="500х1000"/>
    <m/>
    <m/>
    <m/>
    <x v="3"/>
    <n v="2"/>
    <m/>
    <m/>
    <m/>
    <m/>
  </r>
  <r>
    <x v="5"/>
    <m/>
    <m/>
    <m/>
    <m/>
    <m/>
    <x v="6"/>
    <n v="0.5"/>
    <m/>
    <m/>
    <m/>
    <n v="0.5"/>
  </r>
  <r>
    <x v="0"/>
    <m/>
    <s v="1100х500"/>
    <m/>
    <m/>
    <m/>
    <x v="3"/>
    <n v="1"/>
    <m/>
    <m/>
    <m/>
    <m/>
  </r>
  <r>
    <x v="5"/>
    <m/>
    <m/>
    <m/>
    <m/>
    <m/>
    <x v="6"/>
    <n v="0.55000000000000004"/>
    <m/>
    <m/>
    <m/>
    <n v="0.55000000000000004"/>
  </r>
  <r>
    <x v="0"/>
    <m/>
    <s v="515х1185"/>
    <m/>
    <m/>
    <m/>
    <x v="3"/>
    <n v="1"/>
    <m/>
    <m/>
    <m/>
    <m/>
  </r>
  <r>
    <x v="5"/>
    <m/>
    <m/>
    <m/>
    <m/>
    <m/>
    <x v="6"/>
    <n v="0.61"/>
    <m/>
    <m/>
    <m/>
    <n v="0.61"/>
  </r>
  <r>
    <x v="0"/>
    <m/>
    <s v="Заглушка для воздуховода из оцинкованной стали δ=1,0 мм                 Ø900                                                                                                                                                                               "/>
    <s v="ГОСТ 14918-2020"/>
    <m/>
    <m/>
    <x v="3"/>
    <n v="1"/>
    <m/>
    <m/>
    <m/>
    <m/>
  </r>
  <r>
    <x v="5"/>
    <m/>
    <m/>
    <m/>
    <m/>
    <m/>
    <x v="6"/>
    <n v="0.78"/>
    <m/>
    <m/>
    <m/>
    <n v="0.78"/>
  </r>
  <r>
    <x v="0"/>
    <m/>
    <s v="Мат прошивной с покрытием неармированной фольгой, в обкладке стальной сеткой с одной стороны δ=25 мм"/>
    <s v="Alu1 Wired Mat 105-7000х1000х25"/>
    <m/>
    <s v="ROCKWOOL"/>
    <x v="6"/>
    <s v="3,25/"/>
    <m/>
    <s v="EI60"/>
    <m/>
    <m/>
  </r>
  <r>
    <x v="6"/>
    <m/>
    <m/>
    <m/>
    <m/>
    <m/>
    <x v="0"/>
    <n v="130"/>
    <m/>
    <m/>
    <m/>
    <n v="130"/>
  </r>
  <r>
    <x v="0"/>
    <m/>
    <s v="Мат прошивной с покрытием армированной фольгой, в обкладке стальной сеткой с одной стороны  δ=100 мм"/>
    <s v="ALU WIRED MAT 80 -2000х1000х100"/>
    <m/>
    <s v="ROCKWOOL"/>
    <x v="6"/>
    <s v="0,73/"/>
    <m/>
    <m/>
    <m/>
    <m/>
  </r>
  <r>
    <x v="6"/>
    <m/>
    <m/>
    <m/>
    <m/>
    <m/>
    <x v="0"/>
    <n v="8.64"/>
    <m/>
    <m/>
    <m/>
    <n v="8.64"/>
  </r>
  <r>
    <x v="0"/>
    <m/>
    <s v="Проволока вязальная для провязки стыков 1,2 мм"/>
    <s v="ГОСТ 3282-74"/>
    <m/>
    <m/>
    <x v="2"/>
    <n v="485"/>
    <n v="2.5000000000000001E-2"/>
    <m/>
    <m/>
    <m/>
  </r>
  <r>
    <x v="0"/>
    <m/>
    <s v="Лента алюминиевая самоклеящаяся для монтажа тепловой изоляции"/>
    <s v="ЛАС 100 мм"/>
    <m/>
    <s v="ROCKWOOL"/>
    <x v="2"/>
    <n v="346.6"/>
    <m/>
    <m/>
    <m/>
    <m/>
  </r>
  <r>
    <x v="0"/>
    <m/>
    <s v="Штифт приварной СТ/WP2 114 мм"/>
    <m/>
    <m/>
    <m/>
    <x v="3"/>
    <n v="1248"/>
    <m/>
    <m/>
    <m/>
    <m/>
  </r>
  <r>
    <x v="0"/>
    <m/>
    <s v="Шайба блокирующая PW2"/>
    <m/>
    <m/>
    <m/>
    <x v="3"/>
    <n v="1248"/>
    <m/>
    <m/>
    <m/>
    <m/>
  </r>
  <r>
    <x v="0"/>
    <m/>
    <s v="Металл для неучтенных элементов (крепления)"/>
    <m/>
    <m/>
    <m/>
    <x v="5"/>
    <n v="100"/>
    <m/>
    <m/>
    <m/>
    <m/>
  </r>
  <r>
    <x v="0"/>
    <m/>
    <m/>
    <m/>
    <m/>
    <m/>
    <x v="0"/>
    <m/>
    <m/>
    <m/>
    <m/>
    <m/>
  </r>
  <r>
    <x v="0"/>
    <m/>
    <s v="Система П-3/П-3а (сущ.)"/>
    <m/>
    <m/>
    <m/>
    <x v="0"/>
    <m/>
    <m/>
    <m/>
    <m/>
    <m/>
  </r>
  <r>
    <x v="2"/>
    <m/>
    <s v="Клапан противопожарный нормально открытый во взрывозащищенном исполнении Ø630"/>
    <s v="КПУ-1Н-О-В-630-2*ф-МВ220 -СН-0-0-0-0-0-0"/>
    <m/>
    <s v="ООО «Веза»"/>
    <x v="1"/>
    <n v="1"/>
    <n v="20.5"/>
    <m/>
    <m/>
    <m/>
  </r>
  <r>
    <x v="0"/>
    <m/>
    <m/>
    <m/>
    <m/>
    <m/>
    <x v="0"/>
    <m/>
    <m/>
    <m/>
    <m/>
    <m/>
  </r>
  <r>
    <x v="0"/>
    <m/>
    <s v="Система П-4/П-4а (сущ.)"/>
    <m/>
    <m/>
    <m/>
    <x v="0"/>
    <m/>
    <m/>
    <m/>
    <m/>
    <m/>
  </r>
  <r>
    <x v="4"/>
    <m/>
    <s v="Электрический канальный воздухонагреватель для круглых каналов       9,0 кВт; 220В"/>
    <s v="ЭНК 315/9,0"/>
    <m/>
    <s v="ООО «Ровен»"/>
    <x v="1"/>
    <n v="1"/>
    <n v="5.0999999999999996"/>
    <s v="Для   помещения "/>
    <m/>
    <m/>
  </r>
  <r>
    <x v="0"/>
    <m/>
    <m/>
    <m/>
    <m/>
    <m/>
    <x v="0"/>
    <m/>
    <m/>
    <s v="газоанализаторной"/>
    <m/>
    <m/>
  </r>
  <r>
    <x v="4"/>
    <m/>
    <s v="Электрический канальный воздухонагреватель для круглых каналов       9,0 кВт; 220В"/>
    <s v="ЭНК 400/9,0"/>
    <m/>
    <s v="ООО «Ровен»"/>
    <x v="1"/>
    <n v="1"/>
    <n v="6"/>
    <s v="Для    помещения "/>
    <m/>
    <m/>
  </r>
  <r>
    <x v="0"/>
    <m/>
    <m/>
    <m/>
    <m/>
    <m/>
    <x v="0"/>
    <m/>
    <m/>
    <s v="отбора   проб"/>
    <m/>
    <m/>
  </r>
  <r>
    <x v="2"/>
    <m/>
    <s v="Клапан противопожарный нормально открытый во взрывозащищенном исполнении Ø315"/>
    <s v="КПУ-1Н-О-В-315-2*ф-МВ220 -СН-0-0-0-0-0-0"/>
    <m/>
    <s v="ООО «Веза»"/>
    <x v="1"/>
    <n v="1"/>
    <n v="6.4"/>
    <m/>
    <m/>
    <m/>
  </r>
  <r>
    <x v="2"/>
    <m/>
    <s v="Клапан противопожарный нормально открытый во взрывозащищенном исполнении Ø400"/>
    <s v="КПУ-1Н-О-В-400-2*ф-МВ220 -СН-0-0-0-0-0-0"/>
    <m/>
    <s v="ООО «Веза»"/>
    <x v="1"/>
    <n v="1"/>
    <n v="9.1999999999999993"/>
    <m/>
    <m/>
    <m/>
  </r>
  <r>
    <x v="0"/>
    <m/>
    <m/>
    <m/>
    <m/>
    <m/>
    <x v="0"/>
    <m/>
    <m/>
    <m/>
    <m/>
    <m/>
  </r>
  <r>
    <x v="0"/>
    <m/>
    <m/>
    <m/>
    <m/>
    <m/>
    <x v="0"/>
    <m/>
    <m/>
    <m/>
    <m/>
    <m/>
  </r>
  <r>
    <x v="0"/>
    <m/>
    <s v="Система В1.1/В1.2"/>
    <m/>
    <m/>
    <m/>
    <x v="0"/>
    <m/>
    <m/>
    <m/>
    <m/>
    <m/>
  </r>
  <r>
    <x v="4"/>
    <m/>
    <s v="Вентилятор радиальный во взрывозащищенном исполнении, двигатель  N=11,0 кВт; 970 об/мин; 400В; L=26300 м3/ч; P=740 Па"/>
    <s v="21034-3-151.6-ОВ-ОЛ8"/>
    <m/>
    <s v="ООО «Веза»"/>
    <x v="1"/>
    <n v="2"/>
    <n v="215"/>
    <s v="Или аналог"/>
    <m/>
    <m/>
  </r>
  <r>
    <x v="0"/>
    <m/>
    <s v="В1.1 – П0; В1.2 – Л0"/>
    <m/>
    <m/>
    <m/>
    <x v="0"/>
    <m/>
    <m/>
    <m/>
    <m/>
    <m/>
  </r>
  <r>
    <x v="0"/>
    <m/>
    <s v="В комплекте:"/>
    <m/>
    <m/>
    <m/>
    <x v="0"/>
    <m/>
    <m/>
    <m/>
    <m/>
    <m/>
  </r>
  <r>
    <x v="0"/>
    <d v="2024-01-01T00:00:00"/>
    <s v="Комплект виброизоляторов "/>
    <s v="КИВ106-04"/>
    <m/>
    <m/>
    <x v="9"/>
    <n v="2"/>
    <m/>
    <s v="4 шт. в компл."/>
    <m/>
    <m/>
  </r>
  <r>
    <x v="0"/>
    <d v="2024-02-01T00:00:00"/>
    <s v="Соединитель мягкий на стороне всасывания, D=900мм, lmax=200мм"/>
    <s v="СОМ 220-090"/>
    <m/>
    <m/>
    <x v="3"/>
    <n v="2"/>
    <m/>
    <m/>
    <m/>
    <m/>
  </r>
  <r>
    <x v="0"/>
    <d v="2024-03-01T00:00:00"/>
    <s v="Соединитель мягкий на стороне нагнетания, 1136х635 мм,  lmax=200мм"/>
    <s v="СОМ 221-1136х635"/>
    <m/>
    <m/>
    <x v="3"/>
    <n v="2"/>
    <m/>
    <m/>
    <m/>
    <m/>
  </r>
  <r>
    <x v="0"/>
    <m/>
    <s v="Фланец обратный на стороне всасывания"/>
    <s v="ФОВ-071-Ц"/>
    <m/>
    <m/>
    <x v="3"/>
    <n v="2"/>
    <m/>
    <m/>
    <m/>
    <m/>
  </r>
  <r>
    <x v="0"/>
    <m/>
    <s v="Фланец обратный на стороне нагнетания"/>
    <s v="ФОН-071-Ц"/>
    <m/>
    <m/>
    <x v="3"/>
    <n v="2"/>
    <m/>
    <m/>
    <m/>
    <m/>
  </r>
  <r>
    <x v="0"/>
    <d v="2024-04-01T00:00:00"/>
    <s v="Преобразователь частоты 15,0 кВт с IP54"/>
    <m/>
    <m/>
    <m/>
    <x v="3"/>
    <n v="2"/>
    <m/>
    <m/>
    <m/>
    <m/>
  </r>
  <r>
    <x v="2"/>
    <m/>
    <s v="Обратный клапан в искробезопасном исполнении круглого сечения Ø1000"/>
    <s v="АЗЕ-D1000"/>
    <m/>
    <s v="Ровен"/>
    <x v="1"/>
    <n v="2"/>
    <m/>
    <m/>
    <m/>
    <m/>
  </r>
  <r>
    <x v="2"/>
    <m/>
    <s v="Регулирующий воздушный клапан круглого сечения во взрывозащищенном исполнении Ø500                                                      "/>
    <s v="Регуляр-Л-500-В-1*Ручка-УХЛ2-0"/>
    <m/>
    <s v="ООО «Веза»"/>
    <x v="1"/>
    <n v="3"/>
    <n v="10"/>
    <m/>
    <m/>
    <m/>
  </r>
  <r>
    <x v="0"/>
    <m/>
    <s v="Воздуховоды из оцинкованной стали толщиной 0,6 мм:"/>
    <s v="ГОСТ 14918-2020"/>
    <m/>
    <m/>
    <x v="2"/>
    <n v="4.0999999999999996"/>
    <n v="7.8"/>
    <s v="0-3 м"/>
    <m/>
    <m/>
  </r>
  <r>
    <x v="0"/>
    <m/>
    <s v="Ø355"/>
    <m/>
    <m/>
    <m/>
    <x v="0"/>
    <m/>
    <m/>
    <m/>
    <m/>
    <m/>
  </r>
  <r>
    <x v="0"/>
    <m/>
    <s v="Ø355"/>
    <m/>
    <m/>
    <m/>
    <x v="2"/>
    <n v="6"/>
    <n v="7.8"/>
    <s v="3-5 м"/>
    <m/>
    <m/>
  </r>
  <r>
    <x v="0"/>
    <m/>
    <s v="Ø355"/>
    <m/>
    <m/>
    <m/>
    <x v="2"/>
    <n v="15"/>
    <n v="7.8"/>
    <s v="5-8 м"/>
    <m/>
    <m/>
  </r>
  <r>
    <x v="0"/>
    <m/>
    <s v="Ø355"/>
    <m/>
    <m/>
    <m/>
    <x v="2"/>
    <n v="6.9"/>
    <n v="7.8"/>
    <s v="8-10 м"/>
    <m/>
    <m/>
  </r>
  <r>
    <x v="0"/>
    <m/>
    <s v="Ø400"/>
    <m/>
    <m/>
    <m/>
    <x v="2"/>
    <n v="1.5"/>
    <n v="8.8000000000000007"/>
    <s v="8-10 м"/>
    <m/>
    <m/>
  </r>
  <r>
    <x v="0"/>
    <m/>
    <s v="Воздуховоды из оцинкованной стали толщиной 0,7 мм:"/>
    <s v="ГОСТ 14918-2020"/>
    <m/>
    <m/>
    <x v="6"/>
    <n v="5.0999999999999996"/>
    <n v="12.2"/>
    <s v="0-3 м"/>
    <m/>
    <m/>
  </r>
  <r>
    <x v="5"/>
    <m/>
    <s v="Ø500"/>
    <m/>
    <m/>
    <m/>
    <x v="0"/>
    <m/>
    <m/>
    <m/>
    <n v="500"/>
    <n v="8.0069999999999997"/>
  </r>
  <r>
    <x v="5"/>
    <m/>
    <s v="Ø500"/>
    <m/>
    <m/>
    <m/>
    <x v="6"/>
    <n v="6"/>
    <n v="12.2"/>
    <s v="3-5 м"/>
    <n v="500"/>
    <n v="9.42"/>
  </r>
  <r>
    <x v="5"/>
    <m/>
    <s v="Ø500"/>
    <m/>
    <m/>
    <m/>
    <x v="6"/>
    <n v="12"/>
    <n v="12.2"/>
    <s v="3-5 м"/>
    <n v="500"/>
    <n v="18.84"/>
  </r>
  <r>
    <x v="5"/>
    <m/>
    <s v="Ø500"/>
    <m/>
    <m/>
    <m/>
    <x v="6"/>
    <n v="2"/>
    <n v="12.2"/>
    <s v="5-8 м"/>
    <n v="500"/>
    <n v="3.14"/>
  </r>
  <r>
    <x v="0"/>
    <m/>
    <s v="Ø630"/>
    <m/>
    <m/>
    <m/>
    <x v="2"/>
    <n v="4.2"/>
    <n v="15.4"/>
    <s v="8-10 м"/>
    <m/>
    <m/>
  </r>
  <r>
    <x v="0"/>
    <m/>
    <s v="Ø710"/>
    <m/>
    <m/>
    <m/>
    <x v="2"/>
    <n v="1"/>
    <n v="17.3"/>
    <m/>
    <m/>
    <m/>
  </r>
  <r>
    <x v="5"/>
    <m/>
    <s v="950х900"/>
    <m/>
    <m/>
    <m/>
    <x v="6"/>
    <n v="6.4"/>
    <n v="23.95"/>
    <s v="8-10 м"/>
    <n v="3700"/>
    <n v="23.68"/>
  </r>
  <r>
    <x v="5"/>
    <m/>
    <s v="800х800"/>
    <m/>
    <m/>
    <m/>
    <x v="6"/>
    <n v="3.7"/>
    <n v="20.8"/>
    <s v="8-10 м"/>
    <n v="3200"/>
    <n v="11.84"/>
  </r>
  <r>
    <x v="5"/>
    <m/>
    <s v="700х500"/>
    <m/>
    <m/>
    <m/>
    <x v="6"/>
    <n v="1"/>
    <n v="15.64"/>
    <s v="8-10 м"/>
    <n v="2400"/>
    <n v="2.4"/>
  </r>
  <r>
    <x v="5"/>
    <m/>
    <s v="600х500"/>
    <m/>
    <m/>
    <m/>
    <x v="6"/>
    <n v="1"/>
    <n v="14.4"/>
    <s v="8-10 м"/>
    <n v="2200"/>
    <n v="2.2000000000000002"/>
  </r>
  <r>
    <x v="5"/>
    <m/>
    <s v="Воздуховоды из оцинкованной стали толщиной 1,0 мм:                      Ø1000"/>
    <m/>
    <m/>
    <m/>
    <x v="6"/>
    <n v="1"/>
    <n v="28.6"/>
    <s v="0-3 м"/>
    <n v="1000"/>
    <n v="3.14"/>
  </r>
  <r>
    <x v="0"/>
    <m/>
    <m/>
    <m/>
    <m/>
    <m/>
    <x v="0"/>
    <m/>
    <m/>
    <s v="На улице"/>
    <m/>
    <m/>
  </r>
  <r>
    <x v="5"/>
    <m/>
    <s v="Ø1000"/>
    <m/>
    <m/>
    <m/>
    <x v="6"/>
    <n v="4"/>
    <n v="28.6"/>
    <s v="3-5 м"/>
    <n v="1000"/>
    <n v="12.56"/>
  </r>
  <r>
    <x v="0"/>
    <m/>
    <m/>
    <m/>
    <m/>
    <m/>
    <x v="0"/>
    <m/>
    <m/>
    <s v="На улице"/>
    <m/>
    <m/>
  </r>
  <r>
    <x v="5"/>
    <m/>
    <s v="Ø1000"/>
    <m/>
    <m/>
    <m/>
    <x v="6"/>
    <n v="3"/>
    <n v="28.6"/>
    <s v="5-8 м"/>
    <n v="1000"/>
    <n v="9.42"/>
  </r>
  <r>
    <x v="0"/>
    <m/>
    <m/>
    <m/>
    <m/>
    <m/>
    <x v="0"/>
    <m/>
    <m/>
    <s v="На улице"/>
    <m/>
    <m/>
  </r>
  <r>
    <x v="5"/>
    <m/>
    <s v="Ø1000"/>
    <m/>
    <m/>
    <m/>
    <x v="6"/>
    <n v="2"/>
    <n v="28.6"/>
    <s v="8-10 м"/>
    <n v="1000"/>
    <n v="6.28"/>
  </r>
  <r>
    <x v="0"/>
    <m/>
    <m/>
    <m/>
    <m/>
    <m/>
    <x v="0"/>
    <m/>
    <m/>
    <s v="На улице"/>
    <m/>
    <m/>
  </r>
  <r>
    <x v="5"/>
    <m/>
    <s v="Ø1000"/>
    <m/>
    <m/>
    <m/>
    <x v="6"/>
    <n v="2.2000000000000002"/>
    <n v="28.6"/>
    <s v="более10 м"/>
    <n v="1000"/>
    <n v="6.9080000000000013"/>
  </r>
  <r>
    <x v="0"/>
    <m/>
    <m/>
    <m/>
    <m/>
    <m/>
    <x v="0"/>
    <m/>
    <m/>
    <s v="На улице"/>
    <m/>
    <m/>
  </r>
  <r>
    <x v="5"/>
    <m/>
    <s v="Ø1120"/>
    <m/>
    <m/>
    <m/>
    <x v="6"/>
    <n v="1"/>
    <n v="35.61"/>
    <s v="0-3 м"/>
    <n v="1120"/>
    <n v="3.5168000000000004"/>
  </r>
  <r>
    <x v="0"/>
    <m/>
    <m/>
    <m/>
    <m/>
    <m/>
    <x v="0"/>
    <m/>
    <m/>
    <s v="На улице"/>
    <m/>
    <m/>
  </r>
  <r>
    <x v="5"/>
    <m/>
    <s v="Ø1120"/>
    <m/>
    <m/>
    <m/>
    <x v="6"/>
    <n v="2"/>
    <n v="35.61"/>
    <s v="3-5 м"/>
    <n v="1120"/>
    <n v="7.0336000000000007"/>
  </r>
  <r>
    <x v="0"/>
    <m/>
    <m/>
    <m/>
    <m/>
    <m/>
    <x v="0"/>
    <m/>
    <m/>
    <s v="На улице"/>
    <m/>
    <m/>
  </r>
  <r>
    <x v="5"/>
    <m/>
    <s v="Ø1120"/>
    <m/>
    <m/>
    <m/>
    <x v="6"/>
    <n v="3"/>
    <n v="35.61"/>
    <s v="5-8 м"/>
    <n v="1120"/>
    <n v="10.550400000000002"/>
  </r>
  <r>
    <x v="0"/>
    <m/>
    <m/>
    <m/>
    <m/>
    <m/>
    <x v="0"/>
    <m/>
    <m/>
    <s v="На улице"/>
    <m/>
    <m/>
  </r>
  <r>
    <x v="5"/>
    <m/>
    <s v="Ø1120"/>
    <m/>
    <m/>
    <m/>
    <x v="6"/>
    <n v="22"/>
    <n v="35.61"/>
    <s v="8-10 м"/>
    <n v="1120"/>
    <n v="77.369600000000005"/>
  </r>
  <r>
    <x v="0"/>
    <m/>
    <m/>
    <m/>
    <m/>
    <m/>
    <x v="0"/>
    <m/>
    <m/>
    <s v="На улице"/>
    <m/>
    <m/>
  </r>
  <r>
    <x v="0"/>
    <m/>
    <s v="Короб вентиляционный из оцинкованной стали δ=0,7 мм 900х300х700(h)"/>
    <s v="ГОСТ 14918-2020"/>
    <m/>
    <m/>
    <x v="3"/>
    <n v="3"/>
    <n v="15.64"/>
    <s v="0-3 м"/>
    <m/>
    <m/>
  </r>
  <r>
    <x v="5"/>
    <m/>
    <m/>
    <m/>
    <m/>
    <m/>
    <x v="6"/>
    <n v="1.7"/>
    <m/>
    <m/>
    <m/>
    <n v="1.7"/>
  </r>
  <r>
    <x v="0"/>
    <m/>
    <s v="Короб вентиляционный из оцинкованной стали δ=1,0 мм 1700х2600х1300(h)"/>
    <s v="ГОСТ 14918-2020"/>
    <m/>
    <m/>
    <x v="3"/>
    <n v="1"/>
    <n v="139.63"/>
    <s v="0-3 м"/>
    <m/>
    <m/>
  </r>
  <r>
    <x v="5"/>
    <m/>
    <m/>
    <m/>
    <m/>
    <m/>
    <x v="6"/>
    <n v="15.6"/>
    <m/>
    <s v="На улице"/>
    <m/>
    <n v="15.6"/>
  </r>
  <r>
    <x v="0"/>
    <m/>
    <s v="Переход из оцинкованной стали δ=1,0 мм                                    "/>
    <s v="ГОСТ 14918-2020"/>
    <m/>
    <m/>
    <x v="3"/>
    <n v="1"/>
    <n v="16.07"/>
    <m/>
    <m/>
    <m/>
  </r>
  <r>
    <x v="5"/>
    <m/>
    <s v="Ø1120-950х900 l=300 мм                                                                                        "/>
    <m/>
    <m/>
    <m/>
    <x v="6"/>
    <n v="1.31"/>
    <m/>
    <m/>
    <m/>
    <n v="1.31"/>
  </r>
  <r>
    <x v="0"/>
    <m/>
    <s v="Переход из оцинкованной стали δ=0,7 мм                                    "/>
    <s v="ГОСТ 14918-2020"/>
    <m/>
    <m/>
    <x v="3"/>
    <n v="1"/>
    <n v="9.9"/>
    <m/>
    <m/>
    <m/>
  </r>
  <r>
    <x v="5"/>
    <m/>
    <s v="950х900 - 800х800 l=300 мм                                                                                        "/>
    <m/>
    <m/>
    <m/>
    <x v="6"/>
    <n v="1.21"/>
    <m/>
    <m/>
    <m/>
    <n v="1.21"/>
  </r>
  <r>
    <x v="0"/>
    <m/>
    <s v="Переход из оцинкованной стали δ=0,7 мм                                    "/>
    <s v="ГОСТ 14918-2020"/>
    <m/>
    <m/>
    <x v="3"/>
    <n v="1"/>
    <n v="9.98"/>
    <m/>
    <m/>
    <m/>
  </r>
  <r>
    <x v="5"/>
    <m/>
    <s v="800х800 - 700х500 l=300 мм                                                                                        "/>
    <m/>
    <m/>
    <m/>
    <x v="6"/>
    <n v="1.54"/>
    <m/>
    <m/>
    <m/>
    <n v="1.54"/>
  </r>
  <r>
    <x v="0"/>
    <m/>
    <s v="Переход из оцинкованной стали δ=0,7 мм                                    "/>
    <s v="ГОСТ 14918-2020"/>
    <m/>
    <m/>
    <x v="3"/>
    <n v="1"/>
    <n v="6.75"/>
    <m/>
    <m/>
    <m/>
  </r>
  <r>
    <x v="5"/>
    <m/>
    <s v="700х500 - 600х500 l=300 мм                                                                                        "/>
    <m/>
    <m/>
    <m/>
    <x v="6"/>
    <n v="0.81"/>
    <m/>
    <m/>
    <m/>
    <n v="0.81"/>
  </r>
  <r>
    <x v="0"/>
    <m/>
    <s v="Переход из оцинкованной стали δ=0,7 мм                                    "/>
    <s v="ГОСТ 14918-2020"/>
    <m/>
    <m/>
    <x v="3"/>
    <n v="1"/>
    <n v="6.61"/>
    <m/>
    <m/>
    <m/>
  </r>
  <r>
    <x v="5"/>
    <m/>
    <s v="600х500 - Ø500 l=300 мм                                                                                        "/>
    <m/>
    <m/>
    <m/>
    <x v="6"/>
    <n v="0.68"/>
    <m/>
    <m/>
    <m/>
    <n v="0.68"/>
  </r>
  <r>
    <x v="0"/>
    <m/>
    <s v="Переход эксцентрический из оцинкованной стали δ=0,7 мм                                    "/>
    <s v="ГОСТ 14918-2020"/>
    <m/>
    <m/>
    <x v="3"/>
    <n v="2"/>
    <n v="15.9"/>
    <m/>
    <m/>
    <m/>
  </r>
  <r>
    <x v="5"/>
    <m/>
    <s v="Ø1000 - 1137х635 l=300 мм                                                                                        "/>
    <m/>
    <m/>
    <m/>
    <x v="6"/>
    <n v="1.93"/>
    <m/>
    <m/>
    <m/>
    <n v="1.93"/>
  </r>
  <r>
    <x v="0"/>
    <m/>
    <s v="Переход из оцинкованной стали δ=0,7 мм                                    "/>
    <s v="ГОСТ 14918-2020"/>
    <m/>
    <m/>
    <x v="3"/>
    <n v="1"/>
    <n v="9.1999999999999993"/>
    <m/>
    <m/>
    <m/>
  </r>
  <r>
    <x v="5"/>
    <m/>
    <s v="Ø500-300х900 l=300 мм                                                                                        "/>
    <m/>
    <m/>
    <m/>
    <x v="6"/>
    <n v="1.1299999999999999"/>
    <m/>
    <m/>
    <m/>
    <n v="1.1299999999999999"/>
  </r>
  <r>
    <x v="0"/>
    <m/>
    <s v="Отвод круглый из оцинкованной стали δ=0,7 мм, 900                             Ø500"/>
    <s v="ГОСТ 14918-2020"/>
    <m/>
    <m/>
    <x v="3"/>
    <n v="3"/>
    <n v="15.15"/>
    <m/>
    <m/>
    <m/>
  </r>
  <r>
    <x v="5"/>
    <m/>
    <m/>
    <m/>
    <m/>
    <m/>
    <x v="6"/>
    <n v="1.46"/>
    <m/>
    <m/>
    <m/>
    <n v="1.46"/>
  </r>
  <r>
    <x v="0"/>
    <m/>
    <s v="Отвод круглый из оцинкованной стали δ=0,7 мм, 450 3)                            Ø500"/>
    <s v="ГОСТ 14918-2020"/>
    <m/>
    <m/>
    <x v="3"/>
    <n v="3"/>
    <n v="9.8000000000000007"/>
    <m/>
    <m/>
    <m/>
  </r>
  <r>
    <x v="5"/>
    <m/>
    <m/>
    <m/>
    <m/>
    <m/>
    <x v="6"/>
    <n v="1.1399999999999999"/>
    <m/>
    <m/>
    <m/>
    <n v="1.1399999999999999"/>
  </r>
  <r>
    <x v="0"/>
    <m/>
    <s v="Отвод круглый из оцинкованной стали δ=0,6 мм, 450                             Ø355"/>
    <s v="ГОСТ 14918-2020"/>
    <m/>
    <m/>
    <x v="3"/>
    <n v="4"/>
    <m/>
    <m/>
    <m/>
    <m/>
  </r>
  <r>
    <x v="0"/>
    <m/>
    <m/>
    <m/>
    <m/>
    <m/>
    <x v="6"/>
    <n v="1.7"/>
    <m/>
    <m/>
    <m/>
    <m/>
  </r>
  <r>
    <x v="0"/>
    <m/>
    <s v="Отвод круглый из оцинкованной стали δ=1,0 мм, 900                           Ø1120"/>
    <s v="ГОСТ 14918-2020"/>
    <m/>
    <m/>
    <x v="3"/>
    <n v="1"/>
    <n v="65.73"/>
    <m/>
    <m/>
    <m/>
  </r>
  <r>
    <x v="5"/>
    <m/>
    <m/>
    <m/>
    <m/>
    <m/>
    <x v="6"/>
    <n v="7.34"/>
    <m/>
    <m/>
    <m/>
    <n v="7.34"/>
  </r>
  <r>
    <x v="0"/>
    <m/>
    <s v="Отвод круглый из оцинкованной стали δ=1,0 мм, 300                           Ø1120"/>
    <s v="ГОСТ 14918-2020"/>
    <m/>
    <m/>
    <x v="3"/>
    <n v="2"/>
    <n v="40.020000000000003"/>
    <m/>
    <m/>
    <m/>
  </r>
  <r>
    <x v="5"/>
    <m/>
    <m/>
    <m/>
    <m/>
    <m/>
    <x v="6"/>
    <n v="4.08"/>
    <m/>
    <m/>
    <m/>
    <n v="4.08"/>
  </r>
  <r>
    <x v="0"/>
    <m/>
    <s v="Тройник круглый из оцинкованной стали δ=1,0 мм, l=1220 мм Ø1120/Ø1120                           "/>
    <s v="ГОСТ 14918-2020"/>
    <m/>
    <m/>
    <x v="3"/>
    <n v="2"/>
    <n v="94.11"/>
    <m/>
    <m/>
    <m/>
  </r>
  <r>
    <x v="0"/>
    <m/>
    <m/>
    <m/>
    <m/>
    <m/>
    <x v="6"/>
    <n v="10.44"/>
    <m/>
    <m/>
    <m/>
    <m/>
  </r>
  <r>
    <x v="0"/>
    <m/>
    <s v="Тройник круглый из оцинкованной стали δ=1,0 мм, l=1100 мм "/>
    <s v="ГОСТ 14918-2020"/>
    <m/>
    <m/>
    <x v="3"/>
    <n v="2"/>
    <n v="76.16"/>
    <m/>
    <m/>
    <m/>
  </r>
  <r>
    <x v="0"/>
    <m/>
    <s v="Ø1000/Ø1000                           "/>
    <m/>
    <m/>
    <m/>
    <x v="6"/>
    <n v="8.33"/>
    <m/>
    <m/>
    <m/>
    <m/>
  </r>
  <r>
    <x v="0"/>
    <m/>
    <s v="Решетка для воздуховодов                                                                    500х700"/>
    <s v="АМР 500х500"/>
    <m/>
    <s v="Арктика"/>
    <x v="3"/>
    <n v="3"/>
    <m/>
    <m/>
    <m/>
    <m/>
  </r>
  <r>
    <x v="0"/>
    <m/>
    <s v="Решетка для воздуховодов                                                                    400х300"/>
    <s v="АМР 600х600"/>
    <m/>
    <s v="Арктика"/>
    <x v="3"/>
    <n v="3"/>
    <m/>
    <m/>
    <m/>
    <m/>
  </r>
  <r>
    <x v="0"/>
    <m/>
    <s v="Решетка стальная цилиндрическая с горизонтальными пластинами, с блоком регулировки расхода воздуха для воздуховода Ø400 525х225"/>
    <s v="РС-ГЦ / Б / D 525х225 Ø400"/>
    <m/>
    <s v="АвиВент"/>
    <x v="3"/>
    <n v="1"/>
    <m/>
    <m/>
    <m/>
    <m/>
  </r>
  <r>
    <x v="0"/>
    <m/>
    <s v="Решетка стальная цилиндрическая с горизонтальными пластинами, с блоком регулировки расхода воздуха для воздуховода Ø500 525х225"/>
    <s v="РС-ГЦ / Б / D 525х225 Ø500"/>
    <m/>
    <s v="АвиВент"/>
    <x v="3"/>
    <n v="1"/>
    <m/>
    <m/>
    <m/>
    <m/>
  </r>
  <r>
    <x v="0"/>
    <m/>
    <s v="Решетка стальная цилиндрическая с горизонтальными пластинами, с блоком регулировки расхода воздуха для воздуховода Ø630 525х225"/>
    <s v="РС-ГЦ / Б / D 525х225 Ø630"/>
    <m/>
    <s v="АвиВент"/>
    <x v="3"/>
    <n v="1"/>
    <m/>
    <m/>
    <m/>
    <m/>
  </r>
  <r>
    <x v="0"/>
    <m/>
    <s v="Заглушка для воздуховода из оцинкованной стали  δ=1,0 мм Ø1000                                                                                                                                                                         "/>
    <s v="ГОСТ 14918-2020"/>
    <m/>
    <m/>
    <x v="3"/>
    <n v="1"/>
    <m/>
    <m/>
    <m/>
    <m/>
  </r>
  <r>
    <x v="5"/>
    <m/>
    <m/>
    <m/>
    <m/>
    <m/>
    <x v="6"/>
    <n v="0.78500000000000003"/>
    <m/>
    <m/>
    <m/>
    <n v="0.78500000000000003"/>
  </r>
  <r>
    <x v="0"/>
    <m/>
    <s v="Заглушка для воздуховода из оцинкованной стали  δ=1,0 мм Ø1120                                                                                                                                                                         "/>
    <s v="ГОСТ 14918-2020"/>
    <m/>
    <m/>
    <x v="3"/>
    <n v="2"/>
    <m/>
    <m/>
    <m/>
    <m/>
  </r>
  <r>
    <x v="5"/>
    <m/>
    <m/>
    <m/>
    <m/>
    <m/>
    <x v="6"/>
    <n v="0.95"/>
    <m/>
    <m/>
    <m/>
    <n v="0.95"/>
  </r>
  <r>
    <x v="0"/>
    <m/>
    <s v="Заглушка для воздуховода из оцинкованной стали  δ=1,0 мм "/>
    <s v="ГОСТ 14918-2020"/>
    <m/>
    <m/>
    <x v="3"/>
    <n v="2"/>
    <m/>
    <m/>
    <m/>
    <m/>
  </r>
  <r>
    <x v="5"/>
    <m/>
    <s v="1300х1700 мм                                                                                                                                                                        "/>
    <m/>
    <m/>
    <m/>
    <x v="6"/>
    <n v="2.21"/>
    <m/>
    <m/>
    <m/>
    <n v="2.21"/>
  </r>
  <r>
    <x v="0"/>
    <m/>
    <s v="Заглушка для воздуховода из оцинкованной стали  δ=0,7 мм "/>
    <s v="ГОСТ 14918-2020"/>
    <m/>
    <m/>
    <x v="3"/>
    <n v="3"/>
    <m/>
    <m/>
    <m/>
    <m/>
  </r>
  <r>
    <x v="5"/>
    <m/>
    <s v="900х300 мм                                                                                                                                                                        "/>
    <m/>
    <m/>
    <m/>
    <x v="6"/>
    <n v="0.27"/>
    <m/>
    <m/>
    <m/>
    <n v="0.27"/>
  </r>
  <r>
    <x v="0"/>
    <m/>
    <s v="Насадок с водоотводящим кольцом Ø1000"/>
    <s v="НВК-00.00-11"/>
    <m/>
    <s v="Серия 3.904.2-26"/>
    <x v="3"/>
    <n v="1"/>
    <n v="89"/>
    <m/>
    <m/>
    <m/>
  </r>
  <r>
    <x v="0"/>
    <m/>
    <s v="Лючок для замера параметров воздуха "/>
    <s v="А9-57"/>
    <m/>
    <m/>
    <x v="3"/>
    <n v="5"/>
    <m/>
    <m/>
    <m/>
    <m/>
  </r>
  <r>
    <x v="0"/>
    <m/>
    <s v="Металл для неучтенных элементов (крепления)"/>
    <m/>
    <m/>
    <m/>
    <x v="5"/>
    <n v="80"/>
    <m/>
    <m/>
    <m/>
    <m/>
  </r>
  <r>
    <x v="0"/>
    <m/>
    <m/>
    <m/>
    <m/>
    <m/>
    <x v="0"/>
    <m/>
    <m/>
    <m/>
    <m/>
    <m/>
  </r>
  <r>
    <x v="0"/>
    <m/>
    <s v="Система В2.1/В2.2"/>
    <m/>
    <m/>
    <m/>
    <x v="0"/>
    <m/>
    <m/>
    <m/>
    <m/>
    <m/>
  </r>
  <r>
    <x v="0"/>
    <m/>
    <s v="Вентилятор радиальный во взрывозащищенном исполнении, двигатель N=7,5 кВт; 960 об/мин; 400 В; L=18970 м3/ч; P=800 Па"/>
    <s v="21034-3-151.6-ОВ-ОЛ9"/>
    <m/>
    <s v="ООО «Веза»"/>
    <x v="3"/>
    <n v="2"/>
    <n v="166"/>
    <s v="Или аналог"/>
    <m/>
    <m/>
  </r>
  <r>
    <x v="0"/>
    <m/>
    <s v="В2.1 – П0; В2.2 – Л0"/>
    <m/>
    <m/>
    <m/>
    <x v="0"/>
    <m/>
    <m/>
    <m/>
    <m/>
    <m/>
  </r>
  <r>
    <x v="0"/>
    <m/>
    <s v="В комплекте:"/>
    <m/>
    <m/>
    <m/>
    <x v="0"/>
    <m/>
    <m/>
    <m/>
    <m/>
    <m/>
  </r>
  <r>
    <x v="0"/>
    <m/>
    <s v="Комплект виброизоляторов "/>
    <s v="КИВ-В-4"/>
    <m/>
    <m/>
    <x v="9"/>
    <n v="2"/>
    <m/>
    <s v="4 шт. в компл."/>
    <m/>
    <m/>
  </r>
  <r>
    <x v="0"/>
    <m/>
    <s v="Соединитель мягкий на стороне всасывания, D=835мм, lmax=200мм"/>
    <s v="СОМ 120-ВРАН-080А-Ц"/>
    <m/>
    <m/>
    <x v="3"/>
    <n v="2"/>
    <m/>
    <m/>
    <m/>
    <m/>
  </r>
  <r>
    <x v="0"/>
    <m/>
    <s v="Соединитель мягкий на стороне нагнетания, 568х1012мм,  lmax=200мм"/>
    <s v="СОМ 120-ВРАН-080Б-Ц"/>
    <m/>
    <m/>
    <x v="3"/>
    <n v="2"/>
    <m/>
    <m/>
    <m/>
    <m/>
  </r>
  <r>
    <x v="0"/>
    <m/>
    <s v="Фланец обратный на стороне всасывания"/>
    <s v="ФОВ-080-Ц"/>
    <m/>
    <m/>
    <x v="3"/>
    <n v="2"/>
    <m/>
    <m/>
    <m/>
    <m/>
  </r>
  <r>
    <x v="0"/>
    <m/>
    <s v="Фланец обратный на стороне нагнетания"/>
    <s v="ФОН-080-Ц"/>
    <m/>
    <m/>
    <x v="3"/>
    <n v="2"/>
    <m/>
    <m/>
    <m/>
    <m/>
  </r>
  <r>
    <x v="0"/>
    <m/>
    <s v="Преобразователь частоты 11 кВт с IP54"/>
    <m/>
    <m/>
    <m/>
    <x v="3"/>
    <n v="2"/>
    <m/>
    <m/>
    <m/>
    <m/>
  </r>
  <r>
    <x v="0"/>
    <m/>
    <s v="Обратный клапан в искробезопасном исполнении круглого сечения Ø1000"/>
    <s v="АЗЕ-D1000"/>
    <m/>
    <s v="Ровен"/>
    <x v="3"/>
    <n v="2"/>
    <m/>
    <m/>
    <m/>
    <m/>
  </r>
  <r>
    <x v="0"/>
    <m/>
    <s v="Регулирующий воздушный клапан круглого сечения во взрывозащищенном исполнении Ø355"/>
    <s v="Регуляр-Л-355-В-1*Ручка-УХЛ2-0"/>
    <m/>
    <s v="ООО «Веза»"/>
    <x v="3"/>
    <n v="4"/>
    <m/>
    <m/>
    <m/>
    <m/>
  </r>
  <r>
    <x v="0"/>
    <m/>
    <s v="Регулирующий воздушный клапан круглого сечения во взрывозащищенном исполнении Ø450"/>
    <s v="Регуляр-Л-450-В-1*Ручка-УХЛ2-0"/>
    <m/>
    <s v="ООО «Веза»"/>
    <x v="3"/>
    <n v="1"/>
    <m/>
    <m/>
    <m/>
    <m/>
  </r>
  <r>
    <x v="0"/>
    <m/>
    <s v="Воздуховоды из оцинкованной стали толщиной 0,6 мм:"/>
    <s v="ГОСТ 14918-2020"/>
    <m/>
    <m/>
    <x v="2"/>
    <n v="5.5"/>
    <n v="7.7"/>
    <s v="0-3 м"/>
    <m/>
    <m/>
  </r>
  <r>
    <x v="0"/>
    <m/>
    <s v="Ø355"/>
    <m/>
    <m/>
    <m/>
    <x v="0"/>
    <m/>
    <m/>
    <m/>
    <m/>
    <m/>
  </r>
  <r>
    <x v="0"/>
    <m/>
    <s v="Ø355"/>
    <m/>
    <m/>
    <m/>
    <x v="2"/>
    <n v="10.5"/>
    <n v="7.7"/>
    <s v="3-5 м"/>
    <m/>
    <m/>
  </r>
  <r>
    <x v="0"/>
    <m/>
    <s v="Ø355"/>
    <m/>
    <m/>
    <m/>
    <x v="2"/>
    <n v="3"/>
    <n v="7.7"/>
    <s v="5-8 м"/>
    <m/>
    <m/>
  </r>
  <r>
    <x v="0"/>
    <m/>
    <s v="Ø355"/>
    <m/>
    <m/>
    <m/>
    <x v="2"/>
    <n v="2"/>
    <n v="7.7"/>
    <s v="8-10 м"/>
    <m/>
    <m/>
  </r>
  <r>
    <x v="0"/>
    <m/>
    <s v="Ø450"/>
    <m/>
    <m/>
    <m/>
    <x v="2"/>
    <n v="1.2"/>
    <n v="9.8000000000000007"/>
    <s v="0-3 м"/>
    <m/>
    <m/>
  </r>
  <r>
    <x v="0"/>
    <m/>
    <s v="Ø450"/>
    <m/>
    <m/>
    <m/>
    <x v="2"/>
    <n v="2"/>
    <n v="9.8000000000000007"/>
    <s v="3-5 м"/>
    <m/>
    <m/>
  </r>
  <r>
    <x v="0"/>
    <m/>
    <s v="Ø450"/>
    <m/>
    <m/>
    <m/>
    <x v="2"/>
    <n v="3.5"/>
    <n v="9.8000000000000007"/>
    <s v="5-8 м"/>
    <m/>
    <m/>
  </r>
  <r>
    <x v="0"/>
    <m/>
    <s v="Ø450"/>
    <m/>
    <m/>
    <m/>
    <x v="2"/>
    <n v="1.8"/>
    <n v="9.8000000000000007"/>
    <s v="8-10 м"/>
    <m/>
    <m/>
  </r>
  <r>
    <x v="0"/>
    <m/>
    <s v="Воздуховоды из оцинкованной стали толщиной 0,7 мм:"/>
    <s v="ГОСТ 14918-2020"/>
    <m/>
    <m/>
    <x v="2"/>
    <n v="8.5"/>
    <n v="13.6"/>
    <s v="3-5 м"/>
    <m/>
    <m/>
  </r>
  <r>
    <x v="0"/>
    <m/>
    <s v="Ø560"/>
    <m/>
    <m/>
    <m/>
    <x v="0"/>
    <m/>
    <m/>
    <m/>
    <m/>
    <m/>
  </r>
  <r>
    <x v="0"/>
    <m/>
    <s v="Ø630"/>
    <m/>
    <m/>
    <m/>
    <x v="2"/>
    <n v="4.2"/>
    <n v="15.4"/>
    <s v="8-10 м"/>
    <m/>
    <m/>
  </r>
  <r>
    <x v="0"/>
    <m/>
    <s v="Ø710"/>
    <m/>
    <m/>
    <m/>
    <x v="2"/>
    <n v="3.3"/>
    <n v="17.3"/>
    <s v="3-5 м"/>
    <m/>
    <m/>
  </r>
  <r>
    <x v="0"/>
    <m/>
    <s v="Ø800"/>
    <m/>
    <m/>
    <m/>
    <x v="2"/>
    <n v="2.9"/>
    <n v="19.5"/>
    <s v="3-5 м"/>
    <m/>
    <m/>
  </r>
  <r>
    <x v="0"/>
    <m/>
    <s v="Ø800"/>
    <m/>
    <m/>
    <m/>
    <x v="2"/>
    <n v="3"/>
    <n v="19.5"/>
    <s v="5-8 м"/>
    <m/>
    <m/>
  </r>
  <r>
    <x v="0"/>
    <m/>
    <s v="Ø800"/>
    <m/>
    <m/>
    <m/>
    <x v="2"/>
    <n v="3.1"/>
    <n v="19.5"/>
    <s v="8-10 м"/>
    <m/>
    <m/>
  </r>
  <r>
    <x v="0"/>
    <m/>
    <s v="Воздуховоды из оцинкованной стали толщиной 0,9 мм:                 1450х600"/>
    <m/>
    <m/>
    <m/>
    <x v="2"/>
    <n v="9"/>
    <n v="33"/>
    <m/>
    <m/>
    <m/>
  </r>
  <r>
    <x v="0"/>
    <m/>
    <m/>
    <m/>
    <m/>
    <m/>
    <x v="0"/>
    <m/>
    <m/>
    <m/>
    <m/>
    <m/>
  </r>
  <r>
    <x v="0"/>
    <m/>
    <s v="Воздуховоды из оцинкованной стали толщиной 1,0 мм:"/>
    <s v="ГОСТ 14918-2020"/>
    <m/>
    <m/>
    <x v="2"/>
    <n v="4"/>
    <n v="28.6"/>
    <s v="8-10 м"/>
    <m/>
    <m/>
  </r>
  <r>
    <x v="0"/>
    <m/>
    <s v="Ø900"/>
    <m/>
    <m/>
    <m/>
    <x v="0"/>
    <m/>
    <m/>
    <m/>
    <m/>
    <m/>
  </r>
  <r>
    <x v="0"/>
    <m/>
    <s v="Ø900"/>
    <m/>
    <m/>
    <m/>
    <x v="2"/>
    <n v="4.3"/>
    <n v="28.6"/>
    <s v="8-10 м"/>
    <m/>
    <m/>
  </r>
  <r>
    <x v="0"/>
    <m/>
    <m/>
    <m/>
    <m/>
    <m/>
    <x v="0"/>
    <m/>
    <m/>
    <s v="На улице"/>
    <m/>
    <m/>
  </r>
  <r>
    <x v="0"/>
    <m/>
    <s v="Ø1000"/>
    <m/>
    <m/>
    <m/>
    <x v="2"/>
    <n v="2.5"/>
    <n v="31.8"/>
    <s v="0-3 м"/>
    <m/>
    <m/>
  </r>
  <r>
    <x v="0"/>
    <m/>
    <m/>
    <m/>
    <m/>
    <m/>
    <x v="0"/>
    <m/>
    <m/>
    <s v="На улице"/>
    <m/>
    <m/>
  </r>
  <r>
    <x v="0"/>
    <m/>
    <s v="Ø1000"/>
    <m/>
    <m/>
    <m/>
    <x v="2"/>
    <n v="6.9"/>
    <n v="31.8"/>
    <s v="3-5 м"/>
    <m/>
    <m/>
  </r>
  <r>
    <x v="0"/>
    <m/>
    <m/>
    <m/>
    <m/>
    <m/>
    <x v="0"/>
    <m/>
    <m/>
    <s v="На улице"/>
    <m/>
    <m/>
  </r>
  <r>
    <x v="0"/>
    <m/>
    <s v="Ø1000"/>
    <m/>
    <m/>
    <m/>
    <x v="2"/>
    <n v="4"/>
    <n v="31.8"/>
    <s v="5-8 м"/>
    <m/>
    <m/>
  </r>
  <r>
    <x v="0"/>
    <m/>
    <m/>
    <m/>
    <m/>
    <m/>
    <x v="0"/>
    <m/>
    <m/>
    <s v="На улице"/>
    <m/>
    <m/>
  </r>
  <r>
    <x v="0"/>
    <m/>
    <s v="Ø1000"/>
    <m/>
    <m/>
    <m/>
    <x v="2"/>
    <n v="3"/>
    <n v="31.8"/>
    <s v="8-10 м"/>
    <m/>
    <m/>
  </r>
  <r>
    <x v="0"/>
    <m/>
    <m/>
    <m/>
    <m/>
    <m/>
    <x v="0"/>
    <m/>
    <m/>
    <s v="На улице"/>
    <m/>
    <m/>
  </r>
  <r>
    <x v="0"/>
    <m/>
    <s v="Ø1000"/>
    <m/>
    <m/>
    <m/>
    <x v="2"/>
    <n v="4"/>
    <n v="31.8"/>
    <s v="Более 10 м"/>
    <m/>
    <m/>
  </r>
  <r>
    <x v="0"/>
    <m/>
    <m/>
    <m/>
    <m/>
    <m/>
    <x v="0"/>
    <m/>
    <m/>
    <s v="На улице"/>
    <m/>
    <m/>
  </r>
  <r>
    <x v="0"/>
    <m/>
    <s v="Короб вентиляционный из оцинкованной стали δ=1,0 мм 700х300х700(h)"/>
    <s v="ГОСТ 14918-2020"/>
    <m/>
    <m/>
    <x v="6"/>
    <n v="5"/>
    <n v="40"/>
    <s v="0-3 м"/>
    <m/>
    <m/>
  </r>
  <r>
    <x v="0"/>
    <m/>
    <s v="Короб вентиляционный из оцинкованной стали δ=1,0 мм 800х300х800(h)"/>
    <s v="ГОСТ 14918-2020"/>
    <m/>
    <m/>
    <x v="6"/>
    <n v="1.7"/>
    <n v="13.6"/>
    <s v="0-3 м"/>
    <m/>
    <m/>
  </r>
  <r>
    <x v="0"/>
    <m/>
    <s v="Короб вентиляционный из оцинкованной стали δ=1,0 мм 1600х1600х1300(h)"/>
    <s v="ГОСТ 14918-2020"/>
    <m/>
    <m/>
    <x v="3"/>
    <n v="1"/>
    <n v="65.2"/>
    <s v="0-3 м"/>
    <m/>
    <m/>
  </r>
  <r>
    <x v="0"/>
    <m/>
    <m/>
    <m/>
    <m/>
    <m/>
    <x v="6"/>
    <n v="14.8"/>
    <m/>
    <s v="На улице"/>
    <m/>
    <m/>
  </r>
  <r>
    <x v="0"/>
    <m/>
    <s v="Переход из оцинкованной стали δ=0,7 мм                                    "/>
    <s v="ГОСТ 14918-2020"/>
    <m/>
    <m/>
    <x v="3"/>
    <n v="4"/>
    <m/>
    <m/>
    <m/>
    <m/>
  </r>
  <r>
    <x v="0"/>
    <m/>
    <s v="Ø355-700х300 l=300 мм                                                                                        "/>
    <m/>
    <m/>
    <m/>
    <x v="6"/>
    <n v="2.84"/>
    <m/>
    <m/>
    <m/>
    <m/>
  </r>
  <r>
    <x v="0"/>
    <m/>
    <s v="Переход из оцинкованной стали δ=0,7 мм                                    "/>
    <s v="ГОСТ 14918-2020"/>
    <m/>
    <m/>
    <x v="3"/>
    <n v="1"/>
    <m/>
    <m/>
    <m/>
    <m/>
  </r>
  <r>
    <x v="0"/>
    <m/>
    <s v="Ø450-800х300 l=300 мм                                                                                        "/>
    <m/>
    <m/>
    <m/>
    <x v="6"/>
    <n v="0.84099999999999997"/>
    <m/>
    <m/>
    <m/>
    <m/>
  </r>
  <r>
    <x v="0"/>
    <m/>
    <s v="Переход из оцинкованной стали δ=1,0 мм                                    "/>
    <s v="ГОСТ 14918-2020"/>
    <m/>
    <m/>
    <x v="3"/>
    <n v="2"/>
    <m/>
    <m/>
    <m/>
    <m/>
  </r>
  <r>
    <x v="0"/>
    <m/>
    <s v="Ø1000-566х1010 l=300 мм                                                                                    "/>
    <m/>
    <m/>
    <m/>
    <x v="6"/>
    <n v="3.23"/>
    <m/>
    <m/>
    <m/>
    <m/>
  </r>
  <r>
    <x v="0"/>
    <m/>
    <s v="Переход из оцинкованной стали δ=0,7 мм                                    "/>
    <s v="ГОСТ 14918-2020"/>
    <m/>
    <m/>
    <x v="3"/>
    <n v="1"/>
    <m/>
    <m/>
    <m/>
    <m/>
  </r>
  <r>
    <x v="0"/>
    <m/>
    <s v="Ø355- Ø560 l=300 мм                                                                                        "/>
    <m/>
    <m/>
    <m/>
    <x v="6"/>
    <n v="0.6"/>
    <m/>
    <m/>
    <m/>
    <m/>
  </r>
  <r>
    <x v="0"/>
    <m/>
    <s v="Переход из оцинкованной стали δ=0,7 мм                                    "/>
    <s v="ГОСТ 14918-2020"/>
    <m/>
    <m/>
    <x v="3"/>
    <n v="1"/>
    <m/>
    <m/>
    <m/>
    <m/>
  </r>
  <r>
    <x v="0"/>
    <m/>
    <s v="Ø450- Ø630 l=300 мм                                                                                        "/>
    <m/>
    <m/>
    <m/>
    <x v="6"/>
    <n v="0.7"/>
    <m/>
    <m/>
    <m/>
    <m/>
  </r>
  <r>
    <x v="0"/>
    <m/>
    <s v="Переход из оцинкованной стали δ=0,7 мм                                    "/>
    <s v="ГОСТ 14918-2020"/>
    <m/>
    <m/>
    <x v="3"/>
    <n v="1"/>
    <m/>
    <m/>
    <m/>
    <m/>
  </r>
  <r>
    <x v="0"/>
    <m/>
    <s v="Ø560- Ø710 l=300 мм                                                                                        "/>
    <m/>
    <m/>
    <m/>
    <x v="6"/>
    <n v="0.82"/>
    <m/>
    <m/>
    <m/>
    <m/>
  </r>
  <r>
    <x v="0"/>
    <m/>
    <s v="Переход из оцинкованной стали δ=0,7 мм                                    "/>
    <s v="ГОСТ 14918-2020"/>
    <m/>
    <m/>
    <x v="3"/>
    <n v="1"/>
    <m/>
    <m/>
    <m/>
    <m/>
  </r>
  <r>
    <x v="0"/>
    <m/>
    <s v="Ø710- Ø800 l=300 мм                                                                                        "/>
    <m/>
    <m/>
    <m/>
    <x v="6"/>
    <n v="0.96"/>
    <m/>
    <m/>
    <m/>
    <m/>
  </r>
  <r>
    <x v="0"/>
    <m/>
    <s v="Переход из оцинкованной стали δ=1,0 мм                                    "/>
    <s v="ГОСТ 14918-2020"/>
    <m/>
    <m/>
    <x v="3"/>
    <n v="1"/>
    <m/>
    <m/>
    <m/>
    <m/>
  </r>
  <r>
    <x v="0"/>
    <m/>
    <s v="Ø800- Ø900 l=300 мм                                                                                        "/>
    <m/>
    <m/>
    <m/>
    <x v="6"/>
    <n v="1.1000000000000001"/>
    <m/>
    <m/>
    <m/>
    <m/>
  </r>
  <r>
    <x v="0"/>
    <m/>
    <s v="Отвод круглый из оцинкованной стали δ=0,6 мм, 900                             Ø355"/>
    <s v="ГОСТ 14918-2020"/>
    <m/>
    <m/>
    <x v="3"/>
    <n v="4"/>
    <m/>
    <m/>
    <m/>
    <m/>
  </r>
  <r>
    <x v="0"/>
    <m/>
    <m/>
    <m/>
    <m/>
    <m/>
    <x v="6"/>
    <n v="2.93"/>
    <m/>
    <m/>
    <m/>
    <m/>
  </r>
  <r>
    <x v="0"/>
    <m/>
    <s v="Отвод круглый из оцинкованной стали δ=0,6 мм, 450                             Ø355"/>
    <s v="ГОСТ 14918-2020"/>
    <m/>
    <m/>
    <x v="3"/>
    <n v="2"/>
    <m/>
    <m/>
    <m/>
    <m/>
  </r>
  <r>
    <x v="0"/>
    <m/>
    <m/>
    <m/>
    <m/>
    <m/>
    <x v="6"/>
    <n v="0.85"/>
    <m/>
    <m/>
    <m/>
    <m/>
  </r>
  <r>
    <x v="0"/>
    <m/>
    <s v="Отвод круглый из оцинкованной стали δ=0,6 мм, 900                             Ø450"/>
    <s v="ГОСТ 14918-2020"/>
    <m/>
    <m/>
    <x v="3"/>
    <n v="1"/>
    <m/>
    <m/>
    <m/>
    <m/>
  </r>
  <r>
    <x v="0"/>
    <m/>
    <m/>
    <m/>
    <m/>
    <m/>
    <x v="6"/>
    <n v="1.1399999999999999"/>
    <m/>
    <m/>
    <m/>
    <m/>
  </r>
  <r>
    <x v="0"/>
    <m/>
    <s v="Отвод круглый из оцинкованной стали δ=0,6 мм, 450                             Ø450"/>
    <s v="ГОСТ 14918-2020"/>
    <m/>
    <m/>
    <x v="3"/>
    <n v="2"/>
    <m/>
    <m/>
    <m/>
    <m/>
  </r>
  <r>
    <x v="0"/>
    <m/>
    <m/>
    <m/>
    <m/>
    <m/>
    <x v="6"/>
    <n v="1.3"/>
    <m/>
    <m/>
    <m/>
    <m/>
  </r>
  <r>
    <x v="0"/>
    <m/>
    <s v="Отвод круглый из оцинкованной стали δ=0,7 мм, 900                           Ø800"/>
    <s v="ГОСТ 14918-2020"/>
    <m/>
    <m/>
    <x v="3"/>
    <n v="2"/>
    <m/>
    <m/>
    <m/>
    <m/>
  </r>
  <r>
    <x v="0"/>
    <m/>
    <m/>
    <m/>
    <m/>
    <m/>
    <x v="6"/>
    <n v="4.5999999999999996"/>
    <m/>
    <m/>
    <m/>
    <m/>
  </r>
  <r>
    <x v="0"/>
    <m/>
    <s v="Отвод круглый из оцинкованной стали δ=1,0 мм, 900                           Ø1000"/>
    <s v="ГОСТ 14918-2020"/>
    <m/>
    <m/>
    <x v="3"/>
    <n v="1"/>
    <m/>
    <m/>
    <m/>
    <m/>
  </r>
  <r>
    <x v="0"/>
    <m/>
    <m/>
    <m/>
    <m/>
    <m/>
    <x v="6"/>
    <n v="5.3"/>
    <m/>
    <m/>
    <m/>
    <m/>
  </r>
  <r>
    <x v="0"/>
    <m/>
    <s v="Отвод круглый из оцинкованной стали δ=1,0 мм, 450                           Ø1000"/>
    <s v="ГОСТ 14918-2020"/>
    <m/>
    <m/>
    <x v="3"/>
    <n v="2"/>
    <m/>
    <m/>
    <m/>
    <m/>
  </r>
  <r>
    <x v="0"/>
    <m/>
    <m/>
    <m/>
    <m/>
    <m/>
    <x v="6"/>
    <n v="5.56"/>
    <m/>
    <m/>
    <m/>
    <m/>
  </r>
  <r>
    <x v="0"/>
    <m/>
    <s v="Тройник круглый из оцинкованной стали δ=1,0 мм, l=1100 мм "/>
    <s v="ГОСТ 14918-2020"/>
    <m/>
    <m/>
    <x v="3"/>
    <n v="1"/>
    <m/>
    <m/>
    <m/>
    <m/>
  </r>
  <r>
    <x v="0"/>
    <m/>
    <s v="Ø1000/ Ø1000                           "/>
    <m/>
    <m/>
    <m/>
    <x v="6"/>
    <n v="3.2"/>
    <m/>
    <m/>
    <m/>
    <m/>
  </r>
  <r>
    <x v="0"/>
    <m/>
    <s v="Утка круглая из оцинкованной стали δ=1,0 мм Ø900, l=1630 мм, со смещением 560 мм   "/>
    <s v="ГОСТ 14918-2020"/>
    <m/>
    <m/>
    <x v="3"/>
    <n v="1"/>
    <m/>
    <m/>
    <m/>
    <m/>
  </r>
  <r>
    <x v="0"/>
    <m/>
    <m/>
    <m/>
    <m/>
    <m/>
    <x v="6"/>
    <n v="5.2"/>
    <m/>
    <m/>
    <m/>
    <m/>
  </r>
  <r>
    <x v="0"/>
    <m/>
    <s v="Решетка для воздуховодов                                                                    600х600"/>
    <s v="АМР 600х600"/>
    <m/>
    <s v="Арктика"/>
    <x v="3"/>
    <n v="4"/>
    <m/>
    <m/>
    <m/>
    <m/>
  </r>
  <r>
    <x v="0"/>
    <m/>
    <s v="Решетка для воздуховодов                                                                    700х700"/>
    <s v="АМР 700х700"/>
    <m/>
    <s v="Арктика"/>
    <x v="3"/>
    <n v="1"/>
    <m/>
    <m/>
    <m/>
    <m/>
  </r>
  <r>
    <x v="0"/>
    <m/>
    <s v="Решетка стальная цилиндрическая с горизонтальными пластинами, с блоком регулировки расхода воздуха для воздуховода Ø560 525х225"/>
    <s v="РС-ГЦ / Б / D 525х225 Ø560"/>
    <m/>
    <s v="АвиВент"/>
    <x v="3"/>
    <n v="4"/>
    <m/>
    <m/>
    <m/>
    <m/>
  </r>
  <r>
    <x v="0"/>
    <m/>
    <s v="Решетка стальная цилиндрическая с горизонтальными пластинами, с блоком регулировки расхода воздуха для воздуховода Ø630 525х225"/>
    <s v="РС-ГЦ / Б / D 525х225 Ø630"/>
    <m/>
    <s v="АвиВент"/>
    <x v="3"/>
    <n v="2"/>
    <m/>
    <m/>
    <m/>
    <m/>
  </r>
  <r>
    <x v="0"/>
    <m/>
    <s v="Решетка стальная цилиндрическая с горизонтальными пластинами, с блоком регулировки расхода воздуха для воздуховода Ø710 525х225"/>
    <s v="РС-ГЦ / Б / D 525х225 Ø710"/>
    <m/>
    <s v="АвиВент"/>
    <x v="3"/>
    <n v="1"/>
    <m/>
    <m/>
    <m/>
    <m/>
  </r>
  <r>
    <x v="0"/>
    <m/>
    <s v="Решетка стальная цилиндрическая с горизонтальными пластинами, с блоком регулировки расхода воздуха для воздуховода Ø800 525х225"/>
    <s v="РС-ГЦ / Б / D 525х225 Ø800"/>
    <m/>
    <s v="АвиВент"/>
    <x v="3"/>
    <n v="2"/>
    <m/>
    <m/>
    <m/>
    <m/>
  </r>
  <r>
    <x v="0"/>
    <m/>
    <s v="Решетка стальная цилиндрическая с горизонтальными пластинами, с блоком регулировки расхода воздуха для воздуховода Ø900 525х225"/>
    <s v="РС-ГЦ / Б / D 525х225 Ø900"/>
    <m/>
    <s v="АвиВент"/>
    <x v="3"/>
    <n v="1"/>
    <m/>
    <m/>
    <m/>
    <m/>
  </r>
  <r>
    <x v="0"/>
    <m/>
    <s v="Заглушка для воздуховода из оцинкованной стали δ=0,9                1450х600                                                                                                                                              "/>
    <s v="ГОСТ 14918-2020"/>
    <m/>
    <m/>
    <x v="3"/>
    <n v="1"/>
    <m/>
    <m/>
    <m/>
    <m/>
  </r>
  <r>
    <x v="0"/>
    <m/>
    <m/>
    <m/>
    <m/>
    <m/>
    <x v="6"/>
    <n v="1.1299999999999999"/>
    <m/>
    <m/>
    <m/>
    <m/>
  </r>
  <r>
    <x v="0"/>
    <m/>
    <s v="Заглушка для воздуховода из оцинкованной стали δ=1,0                     Ø1000                                                                                                                                              "/>
    <s v="ГОСТ 14918-2020"/>
    <m/>
    <m/>
    <x v="3"/>
    <n v="1"/>
    <m/>
    <m/>
    <m/>
    <m/>
  </r>
  <r>
    <x v="0"/>
    <m/>
    <m/>
    <m/>
    <m/>
    <m/>
    <x v="6"/>
    <n v="1.02"/>
    <m/>
    <m/>
    <m/>
    <m/>
  </r>
  <r>
    <x v="0"/>
    <m/>
    <s v="Насадок с водоотводящим кольцом Ø1000"/>
    <s v="НВК-00.00-11"/>
    <m/>
    <s v="Серия 3.904.2-26"/>
    <x v="3"/>
    <n v="1"/>
    <m/>
    <m/>
    <m/>
    <m/>
  </r>
  <r>
    <x v="0"/>
    <m/>
    <s v="Лючок для замера параметров воздуха "/>
    <s v="А9-57"/>
    <m/>
    <m/>
    <x v="3"/>
    <n v="7"/>
    <m/>
    <m/>
    <m/>
    <m/>
  </r>
  <r>
    <x v="0"/>
    <m/>
    <s v="Металл для неучтенных элементов (крепления)"/>
    <m/>
    <m/>
    <m/>
    <x v="5"/>
    <n v="60"/>
    <m/>
    <m/>
    <m/>
    <m/>
  </r>
  <r>
    <x v="0"/>
    <m/>
    <m/>
    <m/>
    <m/>
    <m/>
    <x v="0"/>
    <m/>
    <m/>
    <m/>
    <m/>
    <m/>
  </r>
  <r>
    <x v="0"/>
    <m/>
    <s v="Система В3.1/В3.2"/>
    <m/>
    <m/>
    <m/>
    <x v="0"/>
    <m/>
    <m/>
    <m/>
    <m/>
    <m/>
  </r>
  <r>
    <x v="4"/>
    <m/>
    <s v="Вентилятор радиальный во взрывозащищенном исполнении, двигатель  N=11,0 кВт; 970 об/мин; 400 В; L=27324 м3/ч; P=890 Па"/>
    <s v="21034-3-151.6-ОВ-ОЛ10"/>
    <m/>
    <s v="ООО «Веза»"/>
    <x v="1"/>
    <n v="2"/>
    <n v="215"/>
    <s v="Или аналог"/>
    <m/>
    <m/>
  </r>
  <r>
    <x v="0"/>
    <m/>
    <s v="В3.1 – П0; В3.2 – Л0"/>
    <m/>
    <m/>
    <m/>
    <x v="0"/>
    <m/>
    <m/>
    <m/>
    <m/>
    <m/>
  </r>
  <r>
    <x v="0"/>
    <m/>
    <s v="В комплекте:"/>
    <m/>
    <m/>
    <m/>
    <x v="0"/>
    <m/>
    <m/>
    <m/>
    <m/>
    <m/>
  </r>
  <r>
    <x v="0"/>
    <d v="2024-01-01T00:00:00"/>
    <s v="Комплект виброизоляторов "/>
    <s v="КИВ106-04"/>
    <m/>
    <m/>
    <x v="9"/>
    <n v="2"/>
    <m/>
    <s v="4 шт. в компл."/>
    <m/>
    <m/>
  </r>
  <r>
    <x v="0"/>
    <d v="2024-02-01T00:00:00"/>
    <s v="Соединитель мягкий на стороне всасывания, D=900 мм, lmax=200 мм"/>
    <s v="СОМ 220-090"/>
    <m/>
    <m/>
    <x v="3"/>
    <n v="2"/>
    <m/>
    <m/>
    <m/>
    <m/>
  </r>
  <r>
    <x v="0"/>
    <d v="2024-03-01T00:00:00"/>
    <s v="Соединитель мягкий на стороне нагнетания, 1136х635 мм,  lmax=200 мм"/>
    <s v="СОМ 221-1136х635"/>
    <m/>
    <m/>
    <x v="3"/>
    <n v="2"/>
    <m/>
    <m/>
    <m/>
    <m/>
  </r>
  <r>
    <x v="0"/>
    <m/>
    <s v="Фланец обратный на стороне всасывания"/>
    <s v="ФОВ-080-Ц"/>
    <m/>
    <m/>
    <x v="3"/>
    <n v="2"/>
    <m/>
    <m/>
    <m/>
    <m/>
  </r>
  <r>
    <x v="0"/>
    <m/>
    <s v="Фланец обратный на стороне нагнетания"/>
    <s v="ФОН-080-Ц"/>
    <m/>
    <m/>
    <x v="3"/>
    <n v="2"/>
    <m/>
    <m/>
    <m/>
    <m/>
  </r>
  <r>
    <x v="0"/>
    <d v="2024-04-01T00:00:00"/>
    <s v="Преобразователь частоты 15,0 кВт с IP54"/>
    <m/>
    <m/>
    <m/>
    <x v="3"/>
    <n v="2"/>
    <m/>
    <m/>
    <m/>
    <m/>
  </r>
  <r>
    <x v="2"/>
    <m/>
    <s v="Обратный клапан в искробезопасном исполнении круглого сечения Ø1000"/>
    <s v="АЗЕ-D1000"/>
    <m/>
    <s v="Ровен"/>
    <x v="1"/>
    <n v="2"/>
    <m/>
    <m/>
    <m/>
    <m/>
  </r>
  <r>
    <x v="2"/>
    <m/>
    <s v="Регулирующий воздушный клапан круглого сечения во взрывозащищенном исполнении Ø355"/>
    <s v="Регуляр-Л-355-В-1*Ручка-УХЛ2-0"/>
    <m/>
    <s v="ООО «Веза»"/>
    <x v="1"/>
    <n v="6"/>
    <m/>
    <m/>
    <m/>
    <m/>
  </r>
  <r>
    <x v="0"/>
    <m/>
    <s v="Воздуховоды из оцинкованной стали толщиной 0,6 мм:"/>
    <s v="ГОСТ 14918-2020"/>
    <m/>
    <m/>
    <x v="6"/>
    <n v="11"/>
    <n v="5.32"/>
    <s v="0-3 м"/>
    <m/>
    <m/>
  </r>
  <r>
    <x v="5"/>
    <m/>
    <s v="Ø355"/>
    <m/>
    <m/>
    <m/>
    <x v="0"/>
    <m/>
    <m/>
    <m/>
    <n v="355"/>
    <n v="12.261699999999999"/>
  </r>
  <r>
    <x v="5"/>
    <m/>
    <s v="Ø355"/>
    <m/>
    <m/>
    <m/>
    <x v="6"/>
    <n v="12"/>
    <n v="5.32"/>
    <s v="3-5 м"/>
    <n v="355"/>
    <n v="13.3764"/>
  </r>
  <r>
    <x v="5"/>
    <m/>
    <s v="Ø355"/>
    <m/>
    <m/>
    <m/>
    <x v="6"/>
    <n v="14.3"/>
    <n v="5.32"/>
    <s v="5-8 м"/>
    <n v="355"/>
    <n v="15.94021"/>
  </r>
  <r>
    <x v="5"/>
    <m/>
    <s v="Ø355"/>
    <m/>
    <m/>
    <m/>
    <x v="6"/>
    <n v="2.8"/>
    <n v="5.32"/>
    <s v="8-10 м"/>
    <n v="355"/>
    <n v="3.1211599999999997"/>
  </r>
  <r>
    <x v="5"/>
    <m/>
    <s v="Ø450"/>
    <m/>
    <m/>
    <m/>
    <x v="6"/>
    <n v="1.8"/>
    <n v="9.85"/>
    <s v="5-8 м"/>
    <n v="450"/>
    <n v="2.5434000000000001"/>
  </r>
  <r>
    <x v="0"/>
    <m/>
    <s v="Воздуховоды из оцинкованной стали толщиной 0,7 мм:"/>
    <s v="ГОСТ 14918-2020"/>
    <m/>
    <m/>
    <x v="2"/>
    <n v="6.6"/>
    <n v="9.86"/>
    <s v="5-8 м"/>
    <m/>
    <m/>
  </r>
  <r>
    <x v="0"/>
    <m/>
    <s v="Ø560"/>
    <m/>
    <m/>
    <m/>
    <x v="0"/>
    <m/>
    <m/>
    <m/>
    <m/>
    <m/>
  </r>
  <r>
    <x v="0"/>
    <m/>
    <s v="Ø560"/>
    <m/>
    <m/>
    <m/>
    <x v="2"/>
    <n v="1.7"/>
    <n v="9.86"/>
    <s v="8-10 м"/>
    <m/>
    <m/>
  </r>
  <r>
    <x v="5"/>
    <m/>
    <s v="Ø630"/>
    <m/>
    <m/>
    <m/>
    <x v="6"/>
    <n v="4.5999999999999996"/>
    <n v="11.1"/>
    <s v="5-8 м"/>
    <n v="630"/>
    <n v="9.0997199999999996"/>
  </r>
  <r>
    <x v="5"/>
    <m/>
    <s v="Ø710"/>
    <m/>
    <m/>
    <m/>
    <x v="6"/>
    <n v="1.7"/>
    <n v="17.3"/>
    <s v="8-10 м"/>
    <n v="710"/>
    <n v="3.7899799999999999"/>
  </r>
  <r>
    <x v="0"/>
    <m/>
    <m/>
    <m/>
    <m/>
    <m/>
    <x v="0"/>
    <m/>
    <m/>
    <s v="На улице"/>
    <m/>
    <m/>
  </r>
  <r>
    <x v="5"/>
    <m/>
    <s v="900х350"/>
    <m/>
    <m/>
    <m/>
    <x v="6"/>
    <n v="3.3"/>
    <n v="16.28"/>
    <s v="5-8 м"/>
    <n v="2500"/>
    <n v="8.25"/>
  </r>
  <r>
    <x v="5"/>
    <m/>
    <s v="900х350"/>
    <m/>
    <m/>
    <m/>
    <x v="6"/>
    <n v="1"/>
    <n v="16.28"/>
    <s v="8-10 м"/>
    <n v="2500"/>
    <n v="2.5"/>
  </r>
  <r>
    <x v="5"/>
    <m/>
    <s v="800х800"/>
    <m/>
    <m/>
    <m/>
    <x v="6"/>
    <n v="5.7"/>
    <n v="20.8"/>
    <s v="8-10 м"/>
    <n v="3200"/>
    <n v="18.239999999999998"/>
  </r>
  <r>
    <x v="5"/>
    <m/>
    <s v="900х800"/>
    <m/>
    <m/>
    <m/>
    <x v="6"/>
    <n v="1"/>
    <n v="22"/>
    <s v="8-10 м"/>
    <n v="3400"/>
    <n v="3.4"/>
  </r>
  <r>
    <x v="5"/>
    <m/>
    <s v="1000х800"/>
    <m/>
    <m/>
    <m/>
    <x v="6"/>
    <n v="6.1"/>
    <n v="19.86"/>
    <s v="8-10 м"/>
    <n v="3600"/>
    <n v="21.96"/>
  </r>
  <r>
    <x v="0"/>
    <m/>
    <s v="1000х800"/>
    <m/>
    <m/>
    <m/>
    <x v="2"/>
    <n v="1.5"/>
    <n v="23.3"/>
    <s v="8-10 м"/>
    <m/>
    <m/>
  </r>
  <r>
    <x v="0"/>
    <m/>
    <m/>
    <m/>
    <m/>
    <m/>
    <x v="0"/>
    <m/>
    <m/>
    <s v="На улице"/>
    <m/>
    <m/>
  </r>
  <r>
    <x v="5"/>
    <m/>
    <s v="1000х900"/>
    <m/>
    <m/>
    <m/>
    <x v="6"/>
    <n v="2.7"/>
    <n v="24.6"/>
    <s v="0-3 м"/>
    <n v="3800"/>
    <n v="10.26"/>
  </r>
  <r>
    <x v="0"/>
    <m/>
    <m/>
    <m/>
    <m/>
    <m/>
    <x v="0"/>
    <m/>
    <m/>
    <s v="На улице"/>
    <m/>
    <m/>
  </r>
  <r>
    <x v="5"/>
    <m/>
    <s v="1000х900"/>
    <m/>
    <m/>
    <m/>
    <x v="6"/>
    <n v="2"/>
    <n v="24.6"/>
    <s v="3-5 м"/>
    <n v="3800"/>
    <n v="7.6"/>
  </r>
  <r>
    <x v="0"/>
    <m/>
    <m/>
    <m/>
    <m/>
    <m/>
    <x v="0"/>
    <m/>
    <m/>
    <s v="На улице"/>
    <m/>
    <m/>
  </r>
  <r>
    <x v="5"/>
    <m/>
    <s v="1000х900"/>
    <m/>
    <m/>
    <m/>
    <x v="6"/>
    <n v="3"/>
    <n v="24.6"/>
    <s v="5-8 м"/>
    <n v="3800"/>
    <n v="11.4"/>
  </r>
  <r>
    <x v="0"/>
    <m/>
    <m/>
    <m/>
    <m/>
    <m/>
    <x v="0"/>
    <m/>
    <m/>
    <s v="На улице"/>
    <m/>
    <m/>
  </r>
  <r>
    <x v="5"/>
    <m/>
    <s v="1000х900"/>
    <m/>
    <m/>
    <m/>
    <x v="6"/>
    <n v="0.3"/>
    <n v="24.6"/>
    <s v="8-10 м"/>
    <n v="3800"/>
    <n v="1.1399999999999999"/>
  </r>
  <r>
    <x v="0"/>
    <m/>
    <m/>
    <m/>
    <m/>
    <m/>
    <x v="0"/>
    <m/>
    <m/>
    <s v="На улице"/>
    <m/>
    <m/>
  </r>
  <r>
    <x v="5"/>
    <m/>
    <s v="Воздуховоды из оцинкованной стали толщиной 1,0 мм:                        Ø900 "/>
    <s v="ГОСТ 14918-2020"/>
    <m/>
    <m/>
    <x v="6"/>
    <n v="1.4"/>
    <n v="28.6"/>
    <s v="0-3 м"/>
    <n v="900"/>
    <n v="3.9563999999999999"/>
  </r>
  <r>
    <x v="0"/>
    <m/>
    <m/>
    <m/>
    <m/>
    <m/>
    <x v="0"/>
    <m/>
    <m/>
    <s v="На улице"/>
    <m/>
    <m/>
  </r>
  <r>
    <x v="5"/>
    <m/>
    <s v="Ø1000"/>
    <m/>
    <m/>
    <m/>
    <x v="6"/>
    <n v="1"/>
    <n v="28.6"/>
    <s v="0-3 м"/>
    <n v="1000"/>
    <n v="3.14"/>
  </r>
  <r>
    <x v="0"/>
    <m/>
    <m/>
    <m/>
    <m/>
    <m/>
    <x v="0"/>
    <m/>
    <m/>
    <s v="На улице"/>
    <m/>
    <m/>
  </r>
  <r>
    <x v="5"/>
    <m/>
    <s v="Ø1000"/>
    <m/>
    <m/>
    <m/>
    <x v="6"/>
    <n v="4"/>
    <n v="28.6"/>
    <s v="3-5 м"/>
    <n v="1000"/>
    <n v="12.56"/>
  </r>
  <r>
    <x v="0"/>
    <m/>
    <m/>
    <m/>
    <m/>
    <m/>
    <x v="0"/>
    <m/>
    <m/>
    <s v="На улице"/>
    <m/>
    <m/>
  </r>
  <r>
    <x v="5"/>
    <m/>
    <s v="Ø1000"/>
    <m/>
    <m/>
    <m/>
    <x v="6"/>
    <n v="6"/>
    <n v="28.6"/>
    <s v="5-8 м"/>
    <n v="1000"/>
    <n v="18.84"/>
  </r>
  <r>
    <x v="0"/>
    <m/>
    <m/>
    <m/>
    <m/>
    <m/>
    <x v="0"/>
    <m/>
    <m/>
    <s v="На улице"/>
    <m/>
    <m/>
  </r>
  <r>
    <x v="5"/>
    <m/>
    <s v="Ø1000"/>
    <m/>
    <m/>
    <m/>
    <x v="6"/>
    <n v="4"/>
    <n v="28.6"/>
    <s v="8-10 м"/>
    <n v="1000"/>
    <n v="12.56"/>
  </r>
  <r>
    <x v="0"/>
    <m/>
    <m/>
    <m/>
    <m/>
    <m/>
    <x v="0"/>
    <m/>
    <m/>
    <s v="На улице"/>
    <m/>
    <m/>
  </r>
  <r>
    <x v="5"/>
    <m/>
    <s v="Ø1000"/>
    <m/>
    <m/>
    <m/>
    <x v="6"/>
    <n v="4.5"/>
    <n v="28.6"/>
    <s v="Более 10 м"/>
    <n v="1000"/>
    <n v="14.13"/>
  </r>
  <r>
    <x v="0"/>
    <m/>
    <m/>
    <m/>
    <m/>
    <m/>
    <x v="0"/>
    <m/>
    <m/>
    <s v="На улице"/>
    <m/>
    <m/>
  </r>
  <r>
    <x v="0"/>
    <m/>
    <s v="Переход из оцинкованной стали δ=0,7 мм                                    "/>
    <s v="ГОСТ 14918-2020"/>
    <m/>
    <m/>
    <x v="3"/>
    <n v="6"/>
    <m/>
    <m/>
    <m/>
    <m/>
  </r>
  <r>
    <x v="0"/>
    <m/>
    <s v="Ø355-400х400 l=300 мм                                                                                       "/>
    <m/>
    <m/>
    <m/>
    <x v="6"/>
    <n v="3.69"/>
    <m/>
    <m/>
    <m/>
    <m/>
  </r>
  <r>
    <x v="0"/>
    <m/>
    <s v="Переход из оцинкованной стали δ=1,0 мм                                    "/>
    <s v="ГОСТ 14918-2020"/>
    <m/>
    <m/>
    <x v="3"/>
    <n v="1"/>
    <n v="13.8"/>
    <m/>
    <m/>
    <m/>
  </r>
  <r>
    <x v="5"/>
    <m/>
    <s v="Ø710-300х800 l=300 мм                                                                                       "/>
    <m/>
    <m/>
    <m/>
    <x v="6"/>
    <n v="1.29"/>
    <m/>
    <m/>
    <m/>
    <n v="1.29"/>
  </r>
  <r>
    <x v="0"/>
    <m/>
    <s v="Переход из оцинкованной стали δ=1,0 мм                                    "/>
    <s v="ГОСТ 14918-2020"/>
    <m/>
    <m/>
    <x v="3"/>
    <n v="1"/>
    <n v="12.3"/>
    <m/>
    <m/>
    <m/>
  </r>
  <r>
    <x v="5"/>
    <m/>
    <s v="800х900-800х800 l=300 мм                                                                               "/>
    <m/>
    <m/>
    <m/>
    <x v="6"/>
    <n v="1.1599999999999999"/>
    <m/>
    <m/>
    <m/>
    <n v="1.1599999999999999"/>
  </r>
  <r>
    <x v="0"/>
    <m/>
    <s v="Переход из оцинкованной стали δ=1,0 мм                                    "/>
    <s v="ГОСТ 14918-2020"/>
    <m/>
    <m/>
    <x v="3"/>
    <n v="1"/>
    <n v="13"/>
    <m/>
    <m/>
    <m/>
  </r>
  <r>
    <x v="5"/>
    <m/>
    <s v="1000х800-900х800 l=300 мм                                                                                       "/>
    <m/>
    <m/>
    <m/>
    <x v="6"/>
    <n v="1.23"/>
    <m/>
    <m/>
    <m/>
    <n v="1.23"/>
  </r>
  <r>
    <x v="0"/>
    <m/>
    <s v="Переход из оцинкованной стали δ=0,7 мм                                    "/>
    <s v="ГОСТ 14918-2020"/>
    <m/>
    <m/>
    <x v="3"/>
    <n v="1"/>
    <m/>
    <m/>
    <m/>
    <m/>
  </r>
  <r>
    <x v="5"/>
    <m/>
    <s v="1000х900-1000х800 l=300 мм                                                                               "/>
    <m/>
    <m/>
    <m/>
    <x v="6"/>
    <n v="1.45"/>
    <m/>
    <m/>
    <m/>
    <n v="1.45"/>
  </r>
  <r>
    <x v="0"/>
    <m/>
    <s v="Переход из оцинкованной стали δ=0,7 мм                                    "/>
    <s v="ГОСТ 14918-2020"/>
    <m/>
    <m/>
    <x v="3"/>
    <n v="1"/>
    <n v="5.6"/>
    <m/>
    <m/>
    <m/>
  </r>
  <r>
    <x v="5"/>
    <m/>
    <s v="Ø355- Ø450 l=300 мм                                                                                        "/>
    <m/>
    <m/>
    <m/>
    <x v="6"/>
    <n v="0.51"/>
    <m/>
    <m/>
    <m/>
    <n v="0.51"/>
  </r>
  <r>
    <x v="0"/>
    <m/>
    <s v="Переход из оцинкованной стали δ=0,7 мм                                    "/>
    <s v="ГОСТ 14918-2020"/>
    <m/>
    <m/>
    <x v="3"/>
    <n v="1"/>
    <n v="7.54"/>
    <m/>
    <m/>
    <m/>
  </r>
  <r>
    <x v="5"/>
    <m/>
    <s v="Ø450- Ø630 l=300 мм                                                                                        "/>
    <m/>
    <m/>
    <m/>
    <x v="6"/>
    <n v="0.68"/>
    <m/>
    <m/>
    <m/>
    <n v="0.68"/>
  </r>
  <r>
    <x v="0"/>
    <m/>
    <s v="Переход из оцинкованной стали δ=0,7 мм                                    "/>
    <s v="ГОСТ 14918-2020"/>
    <m/>
    <m/>
    <x v="3"/>
    <n v="1"/>
    <n v="9.36"/>
    <m/>
    <m/>
    <m/>
  </r>
  <r>
    <x v="5"/>
    <m/>
    <s v="Ø710- Ø630 l=300 мм                                                                                        "/>
    <m/>
    <m/>
    <m/>
    <x v="6"/>
    <n v="0.84"/>
    <m/>
    <m/>
    <m/>
    <n v="0.84"/>
  </r>
  <r>
    <x v="0"/>
    <m/>
    <s v="Отвод круглый из оцинкованной стали δ=0,6 мм, 900                             Ø355"/>
    <s v="ГОСТ 14918-2020"/>
    <m/>
    <m/>
    <x v="3"/>
    <n v="3"/>
    <n v="6"/>
    <m/>
    <m/>
    <m/>
  </r>
  <r>
    <x v="5"/>
    <m/>
    <m/>
    <m/>
    <m/>
    <m/>
    <x v="6"/>
    <n v="0.73"/>
    <m/>
    <m/>
    <m/>
    <n v="0.73"/>
  </r>
  <r>
    <x v="0"/>
    <m/>
    <s v="Отвод круглый из оцинкованной стали δ=0,6 мм, 450                             Ø355"/>
    <s v="ГОСТ 14918-2020"/>
    <m/>
    <m/>
    <x v="3"/>
    <n v="6"/>
    <n v="5.21"/>
    <m/>
    <m/>
    <m/>
  </r>
  <r>
    <x v="5"/>
    <m/>
    <m/>
    <m/>
    <m/>
    <m/>
    <x v="6"/>
    <n v="0.56999999999999995"/>
    <m/>
    <m/>
    <m/>
    <n v="0.56999999999999995"/>
  </r>
  <r>
    <x v="0"/>
    <m/>
    <s v="Отвод круглый из оцинкованной стали δ=0,7 мм, 900                             Ø560"/>
    <s v="ГОСТ 14918-2020"/>
    <m/>
    <m/>
    <x v="3"/>
    <n v="2"/>
    <m/>
    <m/>
    <m/>
    <m/>
  </r>
  <r>
    <x v="5"/>
    <m/>
    <m/>
    <m/>
    <m/>
    <m/>
    <x v="6"/>
    <n v="3.4"/>
    <m/>
    <m/>
    <m/>
    <n v="3.4"/>
  </r>
  <r>
    <x v="0"/>
    <m/>
    <s v="Отвод круглый из оцинкованной стали δ=0,7 мм, 450                             Ø560"/>
    <s v="ГОСТ 14918-2020"/>
    <m/>
    <m/>
    <x v="3"/>
    <n v="2"/>
    <m/>
    <m/>
    <m/>
    <m/>
  </r>
  <r>
    <x v="5"/>
    <m/>
    <m/>
    <m/>
    <m/>
    <m/>
    <x v="6"/>
    <n v="1.9"/>
    <m/>
    <m/>
    <m/>
    <n v="1.9"/>
  </r>
  <r>
    <x v="0"/>
    <m/>
    <s v="Отвод круглый из оцинкованной стали δ=0,7 мм, 450                             Ø630"/>
    <s v="ГОСТ 14918-2020"/>
    <m/>
    <m/>
    <x v="3"/>
    <n v="2"/>
    <n v="14.4"/>
    <m/>
    <m/>
    <m/>
  </r>
  <r>
    <x v="5"/>
    <m/>
    <m/>
    <m/>
    <m/>
    <m/>
    <x v="6"/>
    <n v="1.8"/>
    <m/>
    <m/>
    <m/>
    <n v="1.8"/>
  </r>
  <r>
    <x v="0"/>
    <m/>
    <s v="Отвод круглый из оцинкованной стали δ=0,7 мм, 450                             Ø710"/>
    <s v="ГОСТ 14918-2020"/>
    <m/>
    <m/>
    <x v="3"/>
    <n v="2"/>
    <n v="17.7"/>
    <m/>
    <m/>
    <m/>
  </r>
  <r>
    <x v="5"/>
    <m/>
    <m/>
    <m/>
    <m/>
    <m/>
    <x v="6"/>
    <n v="2.2999999999999998"/>
    <m/>
    <m/>
    <m/>
    <n v="2.2999999999999998"/>
  </r>
  <r>
    <x v="0"/>
    <m/>
    <s v="Отвод прямоугольный из оцинкованной стали δ=0,7 мм, 900"/>
    <s v="ГОСТ 14918-2020"/>
    <m/>
    <m/>
    <x v="3"/>
    <n v="1"/>
    <n v="22.2"/>
    <m/>
    <m/>
    <m/>
  </r>
  <r>
    <x v="5"/>
    <m/>
    <s v="                                                                                                            900х800 (h)"/>
    <m/>
    <m/>
    <m/>
    <x v="6"/>
    <n v="3.42"/>
    <m/>
    <m/>
    <m/>
    <n v="3.42"/>
  </r>
  <r>
    <x v="0"/>
    <m/>
    <s v="Отвод прямоугольный из оцинкованной стали δ=0,7 мм, 900"/>
    <s v="ГОСТ 14918-2020"/>
    <m/>
    <m/>
    <x v="3"/>
    <n v="1"/>
    <n v="25"/>
    <m/>
    <m/>
    <m/>
  </r>
  <r>
    <x v="5"/>
    <m/>
    <s v="                                                                                                          1000х800 (h)"/>
    <m/>
    <m/>
    <m/>
    <x v="6"/>
    <n v="3.9"/>
    <m/>
    <m/>
    <m/>
    <n v="3.9"/>
  </r>
  <r>
    <x v="0"/>
    <m/>
    <s v="Отвод прямоугольный из оцинкованной стали δ=0,7 мм, 900"/>
    <s v="ГОСТ 14918-2020"/>
    <m/>
    <m/>
    <x v="3"/>
    <n v="1"/>
    <n v="21.9"/>
    <m/>
    <m/>
    <m/>
  </r>
  <r>
    <x v="5"/>
    <m/>
    <s v="                                                                                                          800х1000 (h)"/>
    <m/>
    <m/>
    <m/>
    <x v="6"/>
    <n v="3.3"/>
    <m/>
    <m/>
    <m/>
    <n v="3.3"/>
  </r>
  <r>
    <x v="0"/>
    <m/>
    <s v="Заглушка для воздуховода из оцинкованной стали δ=0,7 мм 1000х900                                                                                                                                                  "/>
    <s v="ГОСТ 14918-2020"/>
    <m/>
    <m/>
    <x v="3"/>
    <n v="1"/>
    <m/>
    <m/>
    <m/>
    <m/>
  </r>
  <r>
    <x v="5"/>
    <m/>
    <m/>
    <m/>
    <m/>
    <m/>
    <x v="6"/>
    <n v="1.17"/>
    <m/>
    <m/>
    <m/>
    <n v="1.17"/>
  </r>
  <r>
    <x v="0"/>
    <m/>
    <s v="Короб вентиляционный из оцинкованной стали δ=1,0 мм 300х500х500(h)"/>
    <s v="ГОСТ 14918-2020"/>
    <m/>
    <m/>
    <x v="3"/>
    <n v="6"/>
    <n v="8"/>
    <m/>
    <m/>
    <m/>
  </r>
  <r>
    <x v="5"/>
    <m/>
    <m/>
    <m/>
    <m/>
    <m/>
    <x v="6"/>
    <n v="0.8"/>
    <m/>
    <m/>
    <m/>
    <n v="0.8"/>
  </r>
  <r>
    <x v="0"/>
    <m/>
    <s v="Решетка для воздуховодов                                                                    400х400"/>
    <s v="АМР 400х400"/>
    <m/>
    <s v="Арктика"/>
    <x v="3"/>
    <n v="6"/>
    <m/>
    <m/>
    <m/>
    <m/>
  </r>
  <r>
    <x v="0"/>
    <m/>
    <s v="Решетка для воздуховодов                                                                    700х600"/>
    <s v="АМР 700х600"/>
    <m/>
    <s v="Арктика"/>
    <x v="3"/>
    <n v="2"/>
    <m/>
    <m/>
    <m/>
    <m/>
  </r>
  <r>
    <x v="0"/>
    <m/>
    <s v="Решетка для воздуховодов                                                                    400х200"/>
    <s v="АМР 400х400"/>
    <m/>
    <s v="Арктика"/>
    <x v="3"/>
    <n v="6"/>
    <m/>
    <m/>
    <m/>
    <m/>
  </r>
  <r>
    <x v="0"/>
    <m/>
    <s v="Решетка стальная цилиндрическая с горизонтальными пластинами, с блоком регулировки расхода воздуха для воздуховода Ø560 525х225"/>
    <s v="РС-ГЦ / Б / D 525х225 Ø560"/>
    <m/>
    <s v="АвиВент"/>
    <x v="3"/>
    <n v="2"/>
    <m/>
    <m/>
    <m/>
    <m/>
  </r>
  <r>
    <x v="0"/>
    <m/>
    <s v="Решетка стальная цилиндрическая с горизонтальными пластинами, с блоком регулировки расхода воздуха для воздуховода Ø630 525х225"/>
    <s v="РС-ГЦ / Б / D 525х225 Ø630"/>
    <m/>
    <s v="АвиВент"/>
    <x v="3"/>
    <n v="1"/>
    <m/>
    <m/>
    <m/>
    <m/>
  </r>
  <r>
    <x v="0"/>
    <m/>
    <s v="Насадок с водоотводящим кольцом Ø1000"/>
    <s v="НВК-00.00-11"/>
    <m/>
    <s v="Серия 3.904.2-26"/>
    <x v="3"/>
    <n v="2"/>
    <n v="89"/>
    <m/>
    <m/>
    <m/>
  </r>
  <r>
    <x v="0"/>
    <m/>
    <s v="Лючок для замера параметров воздуха "/>
    <s v="А9-57"/>
    <m/>
    <m/>
    <x v="3"/>
    <n v="8"/>
    <m/>
    <m/>
    <m/>
    <m/>
  </r>
  <r>
    <x v="0"/>
    <m/>
    <s v="Металл для неучтенных элементов (крепления)"/>
    <m/>
    <m/>
    <m/>
    <x v="5"/>
    <n v="120"/>
    <m/>
    <m/>
    <m/>
    <m/>
  </r>
  <r>
    <x v="0"/>
    <m/>
    <m/>
    <m/>
    <m/>
    <m/>
    <x v="0"/>
    <m/>
    <m/>
    <m/>
    <m/>
    <m/>
  </r>
  <r>
    <x v="0"/>
    <m/>
    <s v="Система В4.1/В4.2"/>
    <m/>
    <m/>
    <m/>
    <x v="0"/>
    <m/>
    <m/>
    <m/>
    <m/>
    <m/>
  </r>
  <r>
    <x v="4"/>
    <m/>
    <s v="Канальный вентилятор для круглых каналов в общепромышленном исполнении, двигатель N=0,3 кВт; 220В; L=567 м3/ч; P=510 Па"/>
    <s v="21034-3-151.6-ОВ-ОЛ11"/>
    <m/>
    <s v="ООО «Веза»"/>
    <x v="1"/>
    <n v="2"/>
    <n v="6.9"/>
    <s v="Или аналог"/>
    <m/>
    <m/>
  </r>
  <r>
    <x v="0"/>
    <m/>
    <s v="в комплекте:"/>
    <m/>
    <m/>
    <m/>
    <x v="0"/>
    <m/>
    <m/>
    <m/>
    <m/>
    <m/>
  </r>
  <r>
    <x v="2"/>
    <m/>
    <s v="Клапан универсальный воздушный Ø315"/>
    <s v="Канал-КВ-315-F220S"/>
    <m/>
    <m/>
    <x v="1"/>
    <n v="2"/>
    <n v="2.5"/>
    <m/>
    <m/>
    <m/>
  </r>
  <r>
    <x v="2"/>
    <m/>
    <s v="Клапан обратный лепестковый Ø315"/>
    <s v="Канал-КОЛ-К-315"/>
    <m/>
    <m/>
    <x v="1"/>
    <n v="2"/>
    <n v="1.4"/>
    <m/>
    <m/>
    <m/>
  </r>
  <r>
    <x v="4"/>
    <m/>
    <s v="Регулятор оборотов"/>
    <s v="Propeller-01"/>
    <m/>
    <m/>
    <x v="1"/>
    <n v="2"/>
    <m/>
    <m/>
    <m/>
    <m/>
  </r>
  <r>
    <x v="0"/>
    <m/>
    <s v="Монтажный хомут"/>
    <s v="Канал-МК-315"/>
    <m/>
    <m/>
    <x v="3"/>
    <n v="8"/>
    <m/>
    <m/>
    <m/>
    <m/>
  </r>
  <r>
    <x v="2"/>
    <m/>
    <s v="Клапан противопожарный нормально открытый в общепромышленном исполнении Ø200"/>
    <s v="КПУ-1Н-О-Н-200-2*ф-МВ220-Т-СН-0-0-0-0-0-0"/>
    <m/>
    <s v="ООО «Веза»"/>
    <x v="1"/>
    <n v="1"/>
    <m/>
    <m/>
    <m/>
    <m/>
  </r>
  <r>
    <x v="2"/>
    <m/>
    <s v="Клапан противопожарный нормально открытый в общепромышленном исполнении 100х150"/>
    <s v="КПУ-1Н-О-Н-100х150-2*ф-МВ220-Т-СН-0-0-0-0-0-0"/>
    <m/>
    <s v="ООО «Веза»"/>
    <x v="1"/>
    <n v="1"/>
    <m/>
    <m/>
    <m/>
    <m/>
  </r>
  <r>
    <x v="2"/>
    <m/>
    <s v="Регулирующий воздушный клапан прямоугольного сечения в общепромышленном исполнении 100х150"/>
    <s v="Регуляр-Л-100х150-Н-1*Ручка-УХЛ2-0"/>
    <m/>
    <s v="ООО «Веза»"/>
    <x v="1"/>
    <n v="1"/>
    <m/>
    <m/>
    <m/>
    <m/>
  </r>
  <r>
    <x v="2"/>
    <m/>
    <s v="Воздушный клапан прямоугольного сечения в общепромышленном исполнении 150х150"/>
    <s v="Регуляр-Л-150х150-Н-1*Ручка-УХЛ2-0"/>
    <m/>
    <s v="ООО «Веза»"/>
    <x v="1"/>
    <n v="1"/>
    <m/>
    <m/>
    <m/>
    <m/>
  </r>
  <r>
    <x v="0"/>
    <m/>
    <s v="Воздуховоды из оцинкованной стали толщиной 0,5 мм:"/>
    <s v="ГОСТ 14918-2020"/>
    <m/>
    <m/>
    <x v="6"/>
    <n v="7"/>
    <m/>
    <s v="3-5 м"/>
    <m/>
    <m/>
  </r>
  <r>
    <x v="5"/>
    <m/>
    <s v="100х150"/>
    <m/>
    <m/>
    <m/>
    <x v="0"/>
    <m/>
    <n v="2.7"/>
    <m/>
    <n v="500"/>
    <n v="3.5"/>
  </r>
  <r>
    <x v="5"/>
    <m/>
    <s v="100х150"/>
    <m/>
    <m/>
    <m/>
    <x v="6"/>
    <n v="4.3"/>
    <n v="2.7"/>
    <s v="5-8 м"/>
    <n v="500"/>
    <n v="2.15"/>
  </r>
  <r>
    <x v="5"/>
    <m/>
    <s v="150х150"/>
    <m/>
    <m/>
    <m/>
    <x v="6"/>
    <n v="22"/>
    <n v="3.2"/>
    <s v="3-5 м"/>
    <n v="600"/>
    <n v="13.2"/>
  </r>
  <r>
    <x v="5"/>
    <m/>
    <s v="Ø200"/>
    <m/>
    <m/>
    <m/>
    <x v="6"/>
    <n v="10.5"/>
    <n v="3.9"/>
    <s v="3-5 м"/>
    <n v="200"/>
    <n v="6.5940000000000003"/>
  </r>
  <r>
    <x v="5"/>
    <m/>
    <s v="Ø200"/>
    <m/>
    <m/>
    <m/>
    <x v="6"/>
    <n v="3"/>
    <n v="3.9"/>
    <s v="5-8 м"/>
    <n v="200"/>
    <n v="1.8839999999999999"/>
  </r>
  <r>
    <x v="5"/>
    <m/>
    <s v="Ø200"/>
    <m/>
    <m/>
    <m/>
    <x v="6"/>
    <n v="2"/>
    <n v="3.9"/>
    <s v="8-10 м"/>
    <n v="200"/>
    <n v="1.256"/>
  </r>
  <r>
    <x v="5"/>
    <m/>
    <s v="Ø200"/>
    <m/>
    <m/>
    <m/>
    <x v="6"/>
    <n v="4"/>
    <n v="3.9"/>
    <s v="Более 10 м"/>
    <n v="200"/>
    <n v="2.512"/>
  </r>
  <r>
    <x v="0"/>
    <m/>
    <s v="Переход круглый из оцинкованной стали δ=0,6 мм                                    "/>
    <s v="ГОСТ 14918-2020"/>
    <m/>
    <m/>
    <x v="3"/>
    <n v="4"/>
    <m/>
    <m/>
    <m/>
    <m/>
  </r>
  <r>
    <x v="5"/>
    <m/>
    <s v="Ø315- Ø200 l=300 мм                                                                                        "/>
    <m/>
    <m/>
    <m/>
    <x v="6"/>
    <n v="1.31"/>
    <m/>
    <m/>
    <m/>
    <n v="1.31"/>
  </r>
  <r>
    <x v="0"/>
    <m/>
    <s v="Переход из оцинкованной стали δ=0,5 мм                                    "/>
    <s v="ГОСТ 14918-2020"/>
    <m/>
    <m/>
    <x v="3"/>
    <n v="1"/>
    <m/>
    <m/>
    <m/>
    <m/>
  </r>
  <r>
    <x v="5"/>
    <m/>
    <s v="100х150-150х150 l=300 мм                                                                               "/>
    <m/>
    <m/>
    <m/>
    <x v="6"/>
    <n v="0.22"/>
    <m/>
    <m/>
    <m/>
    <n v="0.22"/>
  </r>
  <r>
    <x v="0"/>
    <m/>
    <s v="Переход круглый из оцинкованной стали δ=0,6 мм                                    "/>
    <s v="ГОСТ 14918-2020"/>
    <m/>
    <m/>
    <x v="3"/>
    <n v="1"/>
    <m/>
    <m/>
    <m/>
    <m/>
  </r>
  <r>
    <x v="5"/>
    <m/>
    <s v="Ø200- 150х150 l=300 мм                                                                                        "/>
    <m/>
    <m/>
    <m/>
    <x v="6"/>
    <n v="0.25"/>
    <m/>
    <m/>
    <m/>
    <n v="0.25"/>
  </r>
  <r>
    <x v="0"/>
    <m/>
    <s v="Отвод прямоугольный из оцинкованной стали δ=0,7 мм, 900"/>
    <s v="ГОСТ 14918-2020"/>
    <m/>
    <m/>
    <x v="3"/>
    <n v="3"/>
    <m/>
    <m/>
    <m/>
    <m/>
  </r>
  <r>
    <x v="5"/>
    <m/>
    <s v="                                                                                                            100х150 (h)"/>
    <m/>
    <m/>
    <m/>
    <x v="6"/>
    <n v="0.39"/>
    <m/>
    <m/>
    <m/>
    <n v="0.39"/>
  </r>
  <r>
    <x v="0"/>
    <m/>
    <s v="Отвод прямоугольный из оцинкованной стали δ=0,7 мм, 450"/>
    <s v="ГОСТ 14918-2020"/>
    <m/>
    <m/>
    <x v="3"/>
    <n v="2"/>
    <m/>
    <m/>
    <m/>
    <m/>
  </r>
  <r>
    <x v="5"/>
    <m/>
    <s v="                                                                                                            100х150 (h)"/>
    <m/>
    <m/>
    <m/>
    <x v="6"/>
    <n v="0.18"/>
    <m/>
    <m/>
    <m/>
    <n v="0.18"/>
  </r>
  <r>
    <x v="0"/>
    <m/>
    <s v="Отвод прямоугольный из оцинкованной стали δ=0,7 мм, 900"/>
    <s v="ГОСТ 14918-2020"/>
    <m/>
    <m/>
    <x v="3"/>
    <n v="2"/>
    <m/>
    <m/>
    <m/>
    <m/>
  </r>
  <r>
    <x v="5"/>
    <m/>
    <s v="                                                                                                            150х150 (h)"/>
    <m/>
    <m/>
    <m/>
    <x v="6"/>
    <n v="0.12"/>
    <m/>
    <m/>
    <m/>
    <n v="0.12"/>
  </r>
  <r>
    <x v="0"/>
    <m/>
    <s v="Отвод круглый из оцинкованной стали δ=0,5 мм, 450                             Ø200"/>
    <s v="ГОСТ 14918-2020"/>
    <m/>
    <m/>
    <x v="3"/>
    <n v="1"/>
    <m/>
    <m/>
    <m/>
    <m/>
  </r>
  <r>
    <x v="5"/>
    <m/>
    <m/>
    <m/>
    <m/>
    <m/>
    <x v="6"/>
    <n v="0.18"/>
    <m/>
    <m/>
    <m/>
    <n v="0.18"/>
  </r>
  <r>
    <x v="0"/>
    <m/>
    <s v="Отвод круглый из оцинкованной стали δ=0,5 мм, 900                             Ø200"/>
    <s v="ГОСТ 14918-2020"/>
    <m/>
    <m/>
    <x v="3"/>
    <n v="8"/>
    <m/>
    <m/>
    <m/>
    <m/>
  </r>
  <r>
    <x v="5"/>
    <m/>
    <m/>
    <m/>
    <m/>
    <m/>
    <x v="6"/>
    <n v="0.23"/>
    <m/>
    <m/>
    <m/>
    <n v="0.23"/>
  </r>
  <r>
    <x v="0"/>
    <m/>
    <s v="Тройник круглый из оцинкованной стали δ=0,5 мм, l=300 мм   Ø200/ Ø200                           "/>
    <s v="ГОСТ 14918-2020"/>
    <m/>
    <m/>
    <x v="3"/>
    <n v="2"/>
    <m/>
    <m/>
    <m/>
    <m/>
  </r>
  <r>
    <x v="5"/>
    <m/>
    <m/>
    <m/>
    <m/>
    <m/>
    <x v="6"/>
    <n v="0.2"/>
    <m/>
    <m/>
    <m/>
    <n v="0.2"/>
  </r>
  <r>
    <x v="0"/>
    <m/>
    <s v="Тройник прямоугольный из оцинкованной стали δ=0,7 мм, l=150 мм   150х150-100х150                          "/>
    <s v="ГОСТ 14918-2020"/>
    <m/>
    <m/>
    <x v="3"/>
    <n v="1"/>
    <m/>
    <m/>
    <m/>
    <m/>
  </r>
  <r>
    <x v="5"/>
    <m/>
    <m/>
    <m/>
    <m/>
    <m/>
    <x v="6"/>
    <n v="0.1"/>
    <m/>
    <m/>
    <m/>
    <n v="0.1"/>
  </r>
  <r>
    <x v="0"/>
    <m/>
    <s v="Тройник прямоугольный из оцинкованной стали δ=0,7 мм, l=150 мм   100х150-150х150                          "/>
    <s v="ГОСТ 14918-2020"/>
    <m/>
    <m/>
    <x v="3"/>
    <n v="1"/>
    <m/>
    <m/>
    <m/>
    <m/>
  </r>
  <r>
    <x v="5"/>
    <m/>
    <m/>
    <m/>
    <m/>
    <m/>
    <x v="6"/>
    <n v="0.24"/>
    <m/>
    <m/>
    <m/>
    <n v="0.24"/>
  </r>
  <r>
    <x v="0"/>
    <m/>
    <s v="Заглушка для воздуховода из оцинкованной стали δ=0,5 мм           100х150                                                                                                                                                 "/>
    <s v="ГОСТ 14918-2020"/>
    <m/>
    <m/>
    <x v="3"/>
    <n v="2"/>
    <m/>
    <m/>
    <m/>
    <m/>
  </r>
  <r>
    <x v="5"/>
    <m/>
    <m/>
    <m/>
    <m/>
    <m/>
    <x v="6"/>
    <n v="3.9E-2"/>
    <m/>
    <m/>
    <m/>
    <n v="3.9E-2"/>
  </r>
  <r>
    <x v="0"/>
    <m/>
    <s v="150х150"/>
    <m/>
    <m/>
    <m/>
    <x v="3"/>
    <n v="1"/>
    <m/>
    <m/>
    <m/>
    <m/>
  </r>
  <r>
    <x v="5"/>
    <m/>
    <m/>
    <m/>
    <m/>
    <m/>
    <x v="6"/>
    <n v="2.9000000000000001E-2"/>
    <m/>
    <m/>
    <m/>
    <n v="2.9000000000000001E-2"/>
  </r>
  <r>
    <x v="0"/>
    <m/>
    <s v="Решетка для воздуховодов                                                                    100х100"/>
    <s v="АМР 100х100"/>
    <m/>
    <s v="Арктика"/>
    <x v="3"/>
    <n v="2"/>
    <m/>
    <m/>
    <m/>
    <m/>
  </r>
  <r>
    <x v="0"/>
    <m/>
    <s v="Решетка для воздуховодов                                                                    300х100"/>
    <s v="АМР 300х100"/>
    <m/>
    <s v="Арктика"/>
    <x v="3"/>
    <n v="1"/>
    <m/>
    <m/>
    <m/>
    <m/>
  </r>
  <r>
    <x v="0"/>
    <m/>
    <s v="Решетка стальная цилиндрическая с горизонтальными пластинами, с блоком регулировки расхода воздуха для воздуховода Ø200 525х125"/>
    <s v="РС-ГЦ / Б / D 525х125 Ø200"/>
    <m/>
    <s v="АвиВент"/>
    <x v="3"/>
    <n v="1"/>
    <m/>
    <m/>
    <m/>
    <m/>
  </r>
  <r>
    <x v="0"/>
    <m/>
    <s v="Лючок для замера параметров воздуха "/>
    <s v="А9-57"/>
    <m/>
    <m/>
    <x v="3"/>
    <n v="4"/>
    <m/>
    <m/>
    <m/>
    <m/>
  </r>
  <r>
    <x v="0"/>
    <m/>
    <s v="Зонт вентиляционный вытяжной Ø200"/>
    <s v="Зонт-ЗК-D200"/>
    <m/>
    <s v="Ровен"/>
    <x v="3"/>
    <n v="1"/>
    <m/>
    <m/>
    <m/>
    <m/>
  </r>
  <r>
    <x v="0"/>
    <m/>
    <s v="Металл для неучтенных элементов (крепления)"/>
    <m/>
    <m/>
    <m/>
    <x v="5"/>
    <n v="30"/>
    <m/>
    <m/>
    <m/>
    <m/>
  </r>
  <r>
    <x v="0"/>
    <m/>
    <s v="Мат прошивной с покрытием неармированной фольгой, в обкладке стальной сеткой с одной стороны δ=25 мм"/>
    <s v="Alu1 Wired Mat 105-7000х1000х25"/>
    <m/>
    <s v="ROCKWOOL"/>
    <x v="6"/>
    <s v="0,02/"/>
    <m/>
    <s v="EI60"/>
    <m/>
    <m/>
  </r>
  <r>
    <x v="6"/>
    <m/>
    <m/>
    <m/>
    <m/>
    <m/>
    <x v="0"/>
    <n v="0.8"/>
    <m/>
    <m/>
    <m/>
    <n v="0.8"/>
  </r>
  <r>
    <x v="0"/>
    <m/>
    <s v="Проволока вязальная для провязки стыков 1,2 мм"/>
    <s v="ГОСТ 3282-74"/>
    <m/>
    <m/>
    <x v="2"/>
    <n v="2.8"/>
    <n v="2.5000000000000001E-2"/>
    <m/>
    <m/>
    <m/>
  </r>
  <r>
    <x v="0"/>
    <m/>
    <s v="Лента алюминиевая самоклеящаяся для монтажа тепловой изоляции"/>
    <s v="ЛАС 100 мм"/>
    <m/>
    <s v="ROCKWOOL"/>
    <x v="2"/>
    <n v="2"/>
    <m/>
    <m/>
    <m/>
    <m/>
  </r>
  <r>
    <x v="0"/>
    <m/>
    <s v="Штифт приварной СТ/WP2 114 мм"/>
    <m/>
    <m/>
    <m/>
    <x v="3"/>
    <n v="8"/>
    <m/>
    <m/>
    <m/>
    <m/>
  </r>
  <r>
    <x v="0"/>
    <m/>
    <s v="Шайба блокирующая PW2"/>
    <m/>
    <m/>
    <m/>
    <x v="3"/>
    <n v="8"/>
    <m/>
    <m/>
    <m/>
    <m/>
  </r>
  <r>
    <x v="0"/>
    <m/>
    <m/>
    <m/>
    <m/>
    <m/>
    <x v="0"/>
    <m/>
    <m/>
    <m/>
    <m/>
    <m/>
  </r>
  <r>
    <x v="0"/>
    <m/>
    <s v="Система В5.1/В5.2"/>
    <m/>
    <m/>
    <m/>
    <x v="0"/>
    <m/>
    <m/>
    <m/>
    <m/>
    <m/>
  </r>
  <r>
    <x v="4"/>
    <m/>
    <s v="Вентилятор радиальный в общепромышленном исполнении, двигатель  N=2,2 кВт; 1388 об/мин; 400 В; L=4620 м3/ч; P=600 Па"/>
    <s v="21034-3-151.6-ОВ-ОЛ12"/>
    <m/>
    <s v="ООО «Веза»"/>
    <x v="1"/>
    <n v="2"/>
    <n v="68"/>
    <s v="Или аналог"/>
    <m/>
    <m/>
  </r>
  <r>
    <x v="0"/>
    <m/>
    <s v="В5.1 – Л0; В5.2 – П0"/>
    <m/>
    <m/>
    <m/>
    <x v="0"/>
    <m/>
    <m/>
    <m/>
    <m/>
    <m/>
  </r>
  <r>
    <x v="0"/>
    <m/>
    <s v="В комплекте:"/>
    <m/>
    <m/>
    <m/>
    <x v="0"/>
    <m/>
    <m/>
    <m/>
    <m/>
    <m/>
  </r>
  <r>
    <x v="0"/>
    <m/>
    <s v="Комплект виброизоляторов "/>
    <s v="КИВ-3"/>
    <m/>
    <m/>
    <x v="9"/>
    <n v="2"/>
    <m/>
    <s v="4 шт. в компл."/>
    <m/>
    <m/>
  </r>
  <r>
    <x v="0"/>
    <m/>
    <s v="Соединитель мягкий на стороне всасывания, D=530мм, lmax=200мм"/>
    <s v="СОМ 100-ВРАН-050А-Ц"/>
    <m/>
    <m/>
    <x v="3"/>
    <n v="2"/>
    <m/>
    <m/>
    <m/>
    <m/>
  </r>
  <r>
    <x v="0"/>
    <m/>
    <s v="Соединитель мягкий на стороне нагнетания, 368х656мм,  lmax=200мм"/>
    <s v="СОМ 100-ВРАН-050Б-Ц"/>
    <m/>
    <m/>
    <x v="3"/>
    <n v="2"/>
    <m/>
    <m/>
    <m/>
    <m/>
  </r>
  <r>
    <x v="0"/>
    <m/>
    <s v="Фланец обратный на стороне всасывания"/>
    <s v="ФОВ-050-Ц"/>
    <m/>
    <m/>
    <x v="3"/>
    <n v="2"/>
    <m/>
    <m/>
    <m/>
    <m/>
  </r>
  <r>
    <x v="0"/>
    <m/>
    <s v="Фланец обратный на стороне нагнетания"/>
    <s v="ФОН-050-Ц"/>
    <m/>
    <m/>
    <x v="3"/>
    <n v="2"/>
    <m/>
    <m/>
    <m/>
    <m/>
  </r>
  <r>
    <x v="4"/>
    <m/>
    <s v="Преобразователь частоты 4 кВт с IP54"/>
    <m/>
    <m/>
    <m/>
    <x v="1"/>
    <n v="2"/>
    <m/>
    <m/>
    <m/>
    <m/>
  </r>
  <r>
    <x v="2"/>
    <m/>
    <s v="Обратный клапан в искробезопасном исполнении круглого сечения Ø450"/>
    <s v="АЗЕ-D450"/>
    <m/>
    <s v="Ровен"/>
    <x v="1"/>
    <n v="1"/>
    <m/>
    <m/>
    <m/>
    <m/>
  </r>
  <r>
    <x v="2"/>
    <m/>
    <s v="Обратный клапан в искробезопасном исполнении круглого сечения Ø560"/>
    <s v="АЗЕ-D560"/>
    <m/>
    <s v="Ровен"/>
    <x v="1"/>
    <n v="2"/>
    <m/>
    <m/>
    <m/>
    <m/>
  </r>
  <r>
    <x v="2"/>
    <m/>
    <s v="Клапан противопожарный нормально открытый в общепромышленном исполнении Ø450"/>
    <s v="КПУ-1Н-О-Н-450-2*ф-МВ220-Т-СН-0-0-0-0-0-0"/>
    <m/>
    <s v="ООО «Веза»"/>
    <x v="1"/>
    <n v="1"/>
    <m/>
    <m/>
    <m/>
    <m/>
  </r>
  <r>
    <x v="2"/>
    <m/>
    <s v="Регулирующий воздушный клапан круглого сечения в общепромышленном исполнении Ø250"/>
    <s v="Регуляр-Л-250-H-1*Ручка-УХЛ2-0"/>
    <m/>
    <s v="ООО «Веза»"/>
    <x v="1"/>
    <n v="1"/>
    <m/>
    <m/>
    <m/>
    <m/>
  </r>
  <r>
    <x v="2"/>
    <m/>
    <s v="Регулирующий воздушный клапан круглого сечения во взрывозащищенном исполнении Ø250"/>
    <s v="Регуляр-Л-250-В-1*Ручка-УХЛ2-0"/>
    <m/>
    <s v="ООО «Веза»"/>
    <x v="1"/>
    <n v="1"/>
    <m/>
    <m/>
    <m/>
    <m/>
  </r>
  <r>
    <x v="2"/>
    <m/>
    <s v="Регулирующий воздушный клапан круглого сечения во взрывозащищенном исполнении Ø400"/>
    <s v="Регуляр-Л-400-В-1*Ручка-УХЛ2-0"/>
    <m/>
    <s v="ООО «Веза»"/>
    <x v="1"/>
    <n v="1"/>
    <m/>
    <m/>
    <m/>
    <m/>
  </r>
</pivotCacheRecords>
</file>

<file path=xl/pivotCache/pivotCacheRecords10.xml><?xml version="1.0" encoding="utf-8"?>
<pivotCacheRecords xmlns="http://schemas.openxmlformats.org/spreadsheetml/2006/main" xmlns:r="http://schemas.openxmlformats.org/officeDocument/2006/relationships" count="69">
  <r>
    <x v="0"/>
    <m/>
    <s v="Хозяйственно-питьевой водопровод В1"/>
    <m/>
    <m/>
    <m/>
    <x v="0"/>
    <m/>
    <m/>
    <m/>
  </r>
  <r>
    <x v="1"/>
    <m/>
    <s v="Клапан запорный (вентиль) латунный муфтовый Ду15 Ру16"/>
    <s v="15Б3р"/>
    <m/>
    <s v="ООО &quot;Спецарматура&quot;"/>
    <x v="1"/>
    <n v="1"/>
    <n v="0.25"/>
    <m/>
  </r>
  <r>
    <x v="1"/>
    <m/>
    <s v="Клапан запорный (вентиль) латунный муфтовый Ду20 Ру16"/>
    <s v="15Б3р"/>
    <m/>
    <s v="ООО &quot;Спецарматура&quot;"/>
    <x v="1"/>
    <n v="1"/>
    <n v="0.32"/>
    <m/>
  </r>
  <r>
    <x v="2"/>
    <m/>
    <s v="Труба полипропиленовая 20х3,4 DN15 PN20"/>
    <s v="Каталог «VALTEC»"/>
    <s v="PPR"/>
    <s v="«VALTEC»"/>
    <x v="2"/>
    <n v="2"/>
    <m/>
    <m/>
  </r>
  <r>
    <x v="2"/>
    <m/>
    <s v="Труба полипропиленовая 25х4,2 DN20 PN20"/>
    <s v="Каталог «VALTEC»"/>
    <s v="PPR"/>
    <s v="«VALTEC»"/>
    <x v="2"/>
    <n v="2"/>
    <m/>
    <m/>
  </r>
  <r>
    <x v="0"/>
    <m/>
    <s v="Соединитель с переходом на наружную резьбу 20х1/2”"/>
    <s v="Каталог «VALTEC», VTp.701"/>
    <m/>
    <s v="«VALTEC»"/>
    <x v="1"/>
    <n v="3"/>
    <n v="0.06"/>
    <m/>
  </r>
  <r>
    <x v="0"/>
    <m/>
    <s v="Соединитель с переходом на наружную резьбу 25х3/4”"/>
    <s v="Каталог «VALTEC», VTp.701"/>
    <m/>
    <s v="«VALTEC»"/>
    <x v="1"/>
    <n v="2"/>
    <n v="8.5999999999999993E-2"/>
    <m/>
  </r>
  <r>
    <x v="0"/>
    <m/>
    <s v="Тройник переходной 25х20х25"/>
    <s v="Каталог «VALTEC», VTp.735"/>
    <m/>
    <s v="«VALTEC»"/>
    <x v="1"/>
    <n v="2"/>
    <n v="2.8000000000000001E-2"/>
    <m/>
  </r>
  <r>
    <x v="0"/>
    <m/>
    <s v="Муфта переходная 25х20"/>
    <s v="Каталог «VALTEC», VTp.705"/>
    <m/>
    <s v="«VALTEC»"/>
    <x v="1"/>
    <n v="1"/>
    <n v="1.4E-2"/>
    <m/>
  </r>
  <r>
    <x v="0"/>
    <m/>
    <s v="Угольник 900 DN15"/>
    <s v="Каталог «VALTEC», VTp.751"/>
    <m/>
    <s v="«VALTEC»"/>
    <x v="1"/>
    <n v="1"/>
    <n v="1.7999999999999999E-2"/>
    <m/>
  </r>
  <r>
    <x v="0"/>
    <m/>
    <s v="Гибкая подводка с накидными гайками 1/2” "/>
    <s v="Каталог «VALTEC»"/>
    <m/>
    <s v="«VALTEC»"/>
    <x v="1"/>
    <n v="2"/>
    <m/>
    <m/>
  </r>
  <r>
    <x v="0"/>
    <m/>
    <s v="Кронштейн для крепления труб 20 мм"/>
    <s v="Каталог «VALTEC», VT.KP.F.020"/>
    <s v="PPR"/>
    <s v="«VALTEC»"/>
    <x v="1"/>
    <n v="4"/>
    <m/>
    <m/>
  </r>
  <r>
    <x v="0"/>
    <m/>
    <s v="Врезка полипропиленовой трубой Ду15 в существующую систему хозяйственно-питьевого водопровода"/>
    <m/>
    <m/>
    <m/>
    <x v="1"/>
    <n v="1"/>
    <m/>
    <m/>
  </r>
  <r>
    <x v="0"/>
    <m/>
    <s v="Количество сварных соединений с учетом длины трубы L=6 м с монтажом фасонных частей для трубы полипропиленовой 20х3,4"/>
    <m/>
    <m/>
    <m/>
    <x v="1"/>
    <n v="7"/>
    <m/>
    <m/>
  </r>
  <r>
    <x v="0"/>
    <m/>
    <s v="Количество сварных соединений с учетом длины трубы L=6 м с монтажом фасонных частей для трубы полипропиленовой 25х4,2"/>
    <m/>
    <m/>
    <m/>
    <x v="1"/>
    <n v="7"/>
    <m/>
    <m/>
  </r>
  <r>
    <x v="0"/>
    <m/>
    <m/>
    <m/>
    <m/>
    <m/>
    <x v="0"/>
    <m/>
    <m/>
    <m/>
  </r>
  <r>
    <x v="0"/>
    <m/>
    <m/>
    <m/>
    <m/>
    <m/>
    <x v="0"/>
    <m/>
    <m/>
    <m/>
  </r>
  <r>
    <x v="0"/>
    <m/>
    <s v="Водопровод горячей воды прямой Т3"/>
    <m/>
    <m/>
    <m/>
    <x v="0"/>
    <m/>
    <m/>
    <m/>
  </r>
  <r>
    <x v="3"/>
    <m/>
    <s v="Смеситель для умывальника однорукояточный центральный наборный, излив с аэратором Lmin=110мм, Нmin=70мм"/>
    <s v="ГОСТ 25809-2019"/>
    <m/>
    <m/>
    <x v="1"/>
    <n v="1"/>
    <m/>
    <m/>
  </r>
  <r>
    <x v="3"/>
    <m/>
    <s v="Смеситель для душа двухрукояточный с подводками в раздельных отверстиях настенный с душевой сеткой на гибком шланге"/>
    <s v="ГОСТ 25809-2019"/>
    <m/>
    <m/>
    <x v="1"/>
    <n v="1"/>
    <m/>
    <m/>
  </r>
  <r>
    <x v="3"/>
    <m/>
    <s v="Электрический водонагреватель Hyundai H-SWS14-30V-UI554"/>
    <s v="Арт: 53014"/>
    <m/>
    <s v="ООО «ЕВРОТЕХКЛИМАТ»"/>
    <x v="1"/>
    <n v="1"/>
    <m/>
    <m/>
  </r>
  <r>
    <x v="0"/>
    <m/>
    <s v="накопительного типа (30 л, 1.5 кВт, 220В)"/>
    <m/>
    <m/>
    <m/>
    <x v="0"/>
    <m/>
    <m/>
    <m/>
  </r>
  <r>
    <x v="1"/>
    <m/>
    <s v="Клапан запорный (вентиль) латунный муфтовый Ду15 Ру16"/>
    <s v="15Б1п"/>
    <m/>
    <s v="ООО &quot;Спецарматура&quot;"/>
    <x v="1"/>
    <n v="1"/>
    <n v="0.25"/>
    <m/>
  </r>
  <r>
    <x v="2"/>
    <m/>
    <s v="Труба полипропиленовая 20х3,4 DN15 PN20"/>
    <s v="Каталог «VALTEC»"/>
    <s v="PPR"/>
    <s v="«VALTEC»"/>
    <x v="2"/>
    <n v="3"/>
    <m/>
    <m/>
  </r>
  <r>
    <x v="0"/>
    <m/>
    <s v="Соединитель с переходом на наружную резьбу 20х1/2”"/>
    <s v="Каталог «VALTEC», VTp.701"/>
    <m/>
    <s v="«VALTEC»"/>
    <x v="1"/>
    <n v="3"/>
    <n v="0.06"/>
    <m/>
  </r>
  <r>
    <x v="0"/>
    <m/>
    <s v="Тройник DN15"/>
    <s v="Каталог «VALTEC», VTp.731"/>
    <m/>
    <s v="«VALTEC»"/>
    <x v="1"/>
    <n v="1"/>
    <n v="7.0999999999999994E-2"/>
    <m/>
  </r>
  <r>
    <x v="0"/>
    <m/>
    <s v="Угольник 900 DN15"/>
    <s v="Каталог «VALTEC», VTp.751"/>
    <m/>
    <s v="«VALTEC»"/>
    <x v="1"/>
    <n v="1"/>
    <n v="1.7999999999999999E-2"/>
    <m/>
  </r>
  <r>
    <x v="0"/>
    <m/>
    <s v="Гибкая подводка с накидными гайками 1/2” "/>
    <s v="Каталог «VALTEC»"/>
    <m/>
    <s v="«VALTEC»"/>
    <x v="1"/>
    <n v="2"/>
    <m/>
    <m/>
  </r>
  <r>
    <x v="0"/>
    <m/>
    <s v="Кронштейн для крепления труб 20 мм"/>
    <s v="Каталог «VALTEC», VT.KP.F.020"/>
    <s v="PPR"/>
    <s v="«VALTEC»"/>
    <x v="1"/>
    <n v="3"/>
    <m/>
    <m/>
  </r>
  <r>
    <x v="0"/>
    <m/>
    <s v="Врезка полипропиленовой трубой Ду15 в существующую систему горячего водопровода"/>
    <m/>
    <m/>
    <m/>
    <x v="1"/>
    <n v="1"/>
    <m/>
    <m/>
  </r>
  <r>
    <x v="0"/>
    <m/>
    <s v="Количество сварных соединений с учетом длины трубы L=6 м с монтажом фасонных частей для трубы полипропиленовой 20х3,4"/>
    <m/>
    <m/>
    <m/>
    <x v="1"/>
    <n v="5"/>
    <m/>
    <m/>
  </r>
  <r>
    <x v="0"/>
    <m/>
    <m/>
    <m/>
    <m/>
    <m/>
    <x v="0"/>
    <m/>
    <m/>
    <m/>
  </r>
  <r>
    <x v="0"/>
    <m/>
    <s v="Бытовая канализация К1"/>
    <m/>
    <m/>
    <m/>
    <x v="0"/>
    <m/>
    <m/>
    <m/>
  </r>
  <r>
    <x v="3"/>
    <m/>
    <s v="Умывальник керамический полукруглый без спинки "/>
    <s v="ГОСТ 30493-2017"/>
    <m/>
    <m/>
    <x v="1"/>
    <n v="1"/>
    <m/>
    <m/>
  </r>
  <r>
    <x v="0"/>
    <m/>
    <s v="с отверстием под смеситель"/>
    <m/>
    <m/>
    <m/>
    <x v="0"/>
    <m/>
    <m/>
    <m/>
  </r>
  <r>
    <x v="3"/>
    <m/>
    <s v="Поддон душевой мелкий стальной эмалированный"/>
    <s v="ГОСТ 23695-2016"/>
    <m/>
    <m/>
    <x v="1"/>
    <n v="1"/>
    <m/>
    <m/>
  </r>
  <r>
    <x v="3"/>
    <m/>
    <s v="Сифон бутылочный унифицированный с выпуском и вертикальным отводом для умывальников и моек"/>
    <s v="ГОСТ 23289-2016"/>
    <m/>
    <m/>
    <x v="1"/>
    <n v="1"/>
    <m/>
    <m/>
  </r>
  <r>
    <x v="3"/>
    <m/>
    <s v="Сифон с выпуском для мелких душевых поддонов"/>
    <s v="ГОСТ 23289-2016"/>
    <m/>
    <m/>
    <x v="1"/>
    <n v="1"/>
    <m/>
    <m/>
  </r>
  <r>
    <x v="4"/>
    <m/>
    <s v="Труба полиэтиленовая канализационная ТК 50-ПНД"/>
    <s v="ГОСТ 22689-2014"/>
    <m/>
    <m/>
    <x v="2"/>
    <n v="2"/>
    <m/>
    <m/>
  </r>
  <r>
    <x v="4"/>
    <m/>
    <s v="Труба полиэтиленовая канализационная ТК 110-ПНД"/>
    <s v="ГОСТ 22689-2014"/>
    <m/>
    <m/>
    <x v="2"/>
    <n v="1"/>
    <m/>
    <m/>
  </r>
  <r>
    <x v="0"/>
    <m/>
    <s v="Врезка полиэтиленовой трубой Ду100 в существующую систему бытовой канализации"/>
    <m/>
    <m/>
    <m/>
    <x v="1"/>
    <n v="1"/>
    <m/>
    <m/>
  </r>
  <r>
    <x v="0"/>
    <m/>
    <m/>
    <m/>
    <m/>
    <m/>
    <x v="0"/>
    <m/>
    <m/>
    <m/>
  </r>
  <r>
    <x v="0"/>
    <m/>
    <s v="Химически загрязненная канализация К34"/>
    <m/>
    <m/>
    <m/>
    <x v="0"/>
    <m/>
    <m/>
    <m/>
  </r>
  <r>
    <x v="0"/>
    <m/>
    <s v="Трап с вертикальным отводом ТВ100 DN100"/>
    <s v="ГОСТ 1811-2019"/>
    <m/>
    <m/>
    <x v="1"/>
    <n v="12"/>
    <m/>
    <m/>
  </r>
  <r>
    <x v="0"/>
    <m/>
    <s v="Отвод стальной приварной 90-108х4,0"/>
    <s v="ГОСТ 17375-2001"/>
    <s v="Ст.20В"/>
    <m/>
    <x v="1"/>
    <n v="49"/>
    <n v="2.5"/>
    <m/>
  </r>
  <r>
    <x v="0"/>
    <m/>
    <s v="Отвод стальной приварной 45-108х4,0"/>
    <s v="ГОСТ 17375-2001"/>
    <s v="Ст.20В"/>
    <m/>
    <x v="1"/>
    <n v="5"/>
    <n v="2.5"/>
    <m/>
  </r>
  <r>
    <x v="0"/>
    <m/>
    <s v="Переход стальной приварной Э-325х8,0-108х4,0"/>
    <s v="ГОСТ 17378-2001"/>
    <s v="Ст.20В"/>
    <m/>
    <x v="1"/>
    <n v="2"/>
    <n v="8.3000000000000007"/>
    <m/>
  </r>
  <r>
    <x v="0"/>
    <m/>
    <s v="Тройник стальной приварной 108х4,0"/>
    <s v="ГОСТ 17376-2001"/>
    <s v="Ст.20В"/>
    <m/>
    <x v="1"/>
    <n v="15"/>
    <n v="2.2000000000000002"/>
    <m/>
  </r>
  <r>
    <x v="0"/>
    <m/>
    <s v="Тройник стальной приварной равнопроходной 325х8,0"/>
    <s v="ГОСТ 17376-2001"/>
    <s v="Ст.20В"/>
    <m/>
    <x v="1"/>
    <n v="2"/>
    <n v="27.4"/>
    <m/>
  </r>
  <r>
    <x v="0"/>
    <m/>
    <s v="Фланец стальной приварной DN100 PN1,6 в комплекте с болтами, гайками, шайбами для крепления"/>
    <s v="ГОСТ 33259-2015"/>
    <s v="Ст.20В"/>
    <m/>
    <x v="1"/>
    <n v="6"/>
    <m/>
    <m/>
  </r>
  <r>
    <x v="0"/>
    <m/>
    <s v="Заглушка фланцевая 2-100-1,6-Ст.20В"/>
    <s v="АТК 24.200.02-90"/>
    <s v="Ст.20В"/>
    <m/>
    <x v="1"/>
    <n v="6"/>
    <m/>
    <m/>
  </r>
  <r>
    <x v="0"/>
    <m/>
    <s v="Ревизия стальная электросварная Ду 100 мм. "/>
    <m/>
    <s v="Ст.45"/>
    <m/>
    <x v="1"/>
    <n v="2"/>
    <n v="2.2000000000000002"/>
    <m/>
  </r>
  <r>
    <x v="0"/>
    <m/>
    <s v="Комплектно с ревизией, заглушкой, комплектом крепежа, уплотнителем"/>
    <m/>
    <m/>
    <m/>
    <x v="0"/>
    <m/>
    <m/>
    <m/>
  </r>
  <r>
    <x v="5"/>
    <m/>
    <s v="Труба стальная электросварная прямошовная 108х4,0 с изоляцией усиленного типа заводского исполнения"/>
    <s v="ГОСТ 10704-91"/>
    <s v="Ст.20В"/>
    <m/>
    <x v="2"/>
    <n v="123"/>
    <n v="10.26"/>
    <m/>
  </r>
  <r>
    <x v="5"/>
    <m/>
    <s v="Труба стальная электросварная прямошовная 108х4,0"/>
    <s v="ГОСТ 10704-91"/>
    <s v="Ст.20В"/>
    <m/>
    <x v="2"/>
    <n v="24"/>
    <n v="10.26"/>
    <m/>
  </r>
  <r>
    <x v="5"/>
    <m/>
    <s v="Труба стальная электросварная прямошовная 325х6,0"/>
    <s v="ГОСТ 10704-91"/>
    <s v="Ст.20В"/>
    <m/>
    <x v="2"/>
    <n v="1"/>
    <n v="47.2"/>
    <m/>
  </r>
  <r>
    <x v="0"/>
    <m/>
    <s v="Окраска стальных трубопроводов в 2 слоя Грунт ГФ-021"/>
    <s v="ГФ-021"/>
    <m/>
    <m/>
    <x v="3"/>
    <s v="2,9/8,1"/>
    <m/>
    <s v="При расходе"/>
  </r>
  <r>
    <x v="0"/>
    <m/>
    <m/>
    <m/>
    <m/>
    <m/>
    <x v="0"/>
    <m/>
    <m/>
    <s v="0,18 кг/м2 на 1 слой"/>
  </r>
  <r>
    <x v="0"/>
    <m/>
    <s v="Окраска стальных трубопроводов в 2 слоя Эмаль ПФ-115"/>
    <s v="ПФ-115"/>
    <m/>
    <m/>
    <x v="3"/>
    <s v="2,9/8,1"/>
    <m/>
    <s v="При расходе"/>
  </r>
  <r>
    <x v="0"/>
    <m/>
    <m/>
    <m/>
    <m/>
    <m/>
    <x v="0"/>
    <m/>
    <m/>
    <s v="0,18 кг/м2 на 1 слой"/>
  </r>
  <r>
    <x v="0"/>
    <m/>
    <s v="Хомут металлический со шпилькой и резиновой прокладкой 4”"/>
    <m/>
    <m/>
    <m/>
    <x v="1"/>
    <n v="4"/>
    <m/>
    <m/>
  </r>
  <r>
    <x v="0"/>
    <m/>
    <s v="Количество сварных соединений с учетом длины трубы L=6 м с монтажом фасонных частей для трубы стальной 108х4,0"/>
    <m/>
    <m/>
    <m/>
    <x v="1"/>
    <n v="123"/>
    <m/>
    <m/>
  </r>
  <r>
    <x v="0"/>
    <m/>
    <s v="Количество сварных соединений с учетом длины трубы L=6 м с монтажом фасонных частей для трубы стальной 325х6,0"/>
    <m/>
    <m/>
    <m/>
    <x v="1"/>
    <n v="6"/>
    <m/>
    <m/>
  </r>
  <r>
    <x v="0"/>
    <m/>
    <s v="Сальник набивной С-2 для труб DN108 мм L=0,4 м"/>
    <s v="5.905-26.08.1-8.02"/>
    <s v="Ст.20В"/>
    <m/>
    <x v="1"/>
    <n v="2"/>
    <n v="9.8800000000000008"/>
    <m/>
  </r>
  <r>
    <x v="0"/>
    <m/>
    <m/>
    <m/>
    <m/>
    <m/>
    <x v="0"/>
    <m/>
    <m/>
    <m/>
  </r>
  <r>
    <x v="0"/>
    <m/>
    <m/>
    <m/>
    <m/>
    <m/>
    <x v="0"/>
    <m/>
    <m/>
    <m/>
  </r>
  <r>
    <x v="0"/>
    <m/>
    <m/>
    <m/>
    <m/>
    <m/>
    <x v="0"/>
    <m/>
    <m/>
    <m/>
  </r>
  <r>
    <x v="0"/>
    <m/>
    <s v="Герметизирующий шнур Абрис С-Ш 25 мм"/>
    <s v="ТУ 5772-003-43008408-99"/>
    <m/>
    <s v="ООО «ЗГМ»"/>
    <x v="2"/>
    <n v="2"/>
    <m/>
    <m/>
  </r>
  <r>
    <x v="0"/>
    <m/>
    <s v="Льняная пакля"/>
    <s v="по серия 5.905-28-08"/>
    <m/>
    <m/>
    <x v="4"/>
    <n v="0.01"/>
    <n v="0.1"/>
    <m/>
  </r>
</pivotCacheRecords>
</file>

<file path=xl/pivotCache/pivotCacheRecords11.xml><?xml version="1.0" encoding="utf-8"?>
<pivotCacheRecords xmlns="http://schemas.openxmlformats.org/spreadsheetml/2006/main" xmlns:r="http://schemas.openxmlformats.org/officeDocument/2006/relationships" count="80">
  <r>
    <x v="0"/>
    <s v="21034-3-151.6-ЭГ-0002_3"/>
    <n v="3"/>
    <s v="21034-3-151.6-ЭГ-0002"/>
    <s v="План на отм. 0,000. Защитное заземление"/>
    <n v="3"/>
    <d v="2024-02-29T00:00:00"/>
    <n v="1"/>
    <s v="План на отм. 0,000. Защитное заземление"/>
    <m/>
    <m/>
    <s v="&quot;EKF&quot;, ST503000-1,2"/>
    <s v="Труба стальная оцинкованная безрезьбовая d50 мм -1,2 мм"/>
    <n v="8"/>
    <x v="0"/>
    <m/>
    <s v="&quot;EKF&quot;"/>
    <m/>
    <m/>
    <m/>
  </r>
  <r>
    <x v="1"/>
    <s v="21034-3-151.6-ЭГ-0002_3"/>
    <n v="3"/>
    <s v="21034-3-151.6-ЭГ-0002"/>
    <s v="План на отм. 0,000. Защитное заземление"/>
    <n v="3"/>
    <d v="2024-02-29T00:00:00"/>
    <n v="1"/>
    <s v="План на отм. 0,000. Защитное заземление"/>
    <m/>
    <m/>
    <s v="А 10-93 ГОСТ 103-2006"/>
    <s v="Полоса стальная оцинкованная 4x40"/>
    <n v="425"/>
    <x v="0"/>
    <n v="1.256"/>
    <m/>
    <m/>
    <m/>
    <m/>
  </r>
  <r>
    <x v="1"/>
    <s v="21034-3-151.6-ЭГ-0002_3"/>
    <n v="3"/>
    <s v="21034-3-151.6-ЭГ-0002"/>
    <s v="План на отм. 0,000. Защитное заземление"/>
    <n v="3"/>
    <d v="2024-02-29T00:00:00"/>
    <n v="1"/>
    <s v="План на отм. 0,000. Защитное заземление"/>
    <m/>
    <m/>
    <s v="А 10-93 ГОСТ 103-2006"/>
    <s v="Полоса стальная оцинкованная 5x40"/>
    <n v="45"/>
    <x v="0"/>
    <n v="1.57"/>
    <m/>
    <m/>
    <m/>
    <m/>
  </r>
  <r>
    <x v="2"/>
    <s v="21034-3-151.6-ЭГ-0002_3"/>
    <n v="3"/>
    <s v="21034-3-151.6-ЭГ-0002"/>
    <s v="План на отм. 0,000. Защитное заземление"/>
    <n v="3"/>
    <d v="2024-02-29T00:00:00"/>
    <n v="1"/>
    <s v="План на отм. 0,000. Защитное заземление"/>
    <m/>
    <m/>
    <s v="К188У2"/>
    <s v="Держатель полосы заземления"/>
    <n v="470"/>
    <x v="1"/>
    <m/>
    <m/>
    <m/>
    <m/>
    <m/>
  </r>
  <r>
    <x v="2"/>
    <s v="21034-3-151.6-ЭГ-0002_3"/>
    <n v="3"/>
    <s v="21034-3-151.6-ЭГ-0002"/>
    <s v="План на отм. 0,000. Защитное заземление"/>
    <n v="3"/>
    <d v="2024-02-29T00:00:00"/>
    <n v="1"/>
    <s v="План на отм. 0,000. Защитное заземление"/>
    <m/>
    <m/>
    <s v="00-00001967"/>
    <s v="Дюбель &quot;U&quot; универсальный трехсегментный борт 6x52"/>
    <n v="350"/>
    <x v="1"/>
    <m/>
    <m/>
    <m/>
    <m/>
    <m/>
  </r>
  <r>
    <x v="2"/>
    <s v="21034-3-151.6-ЭГ-0002_3"/>
    <n v="3"/>
    <s v="21034-3-151.6-ЭГ-0002"/>
    <s v="План на отм. 0,000. Защитное заземление"/>
    <n v="3"/>
    <d v="2024-02-29T00:00:00"/>
    <n v="1"/>
    <s v="План на отм. 0,000. Защитное заземление"/>
    <m/>
    <m/>
    <s v="00-00000102"/>
    <s v="Саморезы универсальные 5x70 желтый цинк"/>
    <n v="350"/>
    <x v="1"/>
    <m/>
    <m/>
    <m/>
    <m/>
    <m/>
  </r>
  <r>
    <x v="2"/>
    <s v="21034-3-151.6-ЭГ-0002_3"/>
    <n v="3"/>
    <s v="21034-3-151.6-ЭГ-0002"/>
    <s v="План на отм. 0,000. Защитное заземление"/>
    <n v="3"/>
    <d v="2024-02-29T00:00:00"/>
    <n v="1"/>
    <s v="План на отм. 0,000. Защитное заземление"/>
    <m/>
    <m/>
    <s v="27580"/>
    <s v="Саморез шестигранный с прессшайбой и EPDM со стандартным сверлом, 5.5x75 мм"/>
    <n v="120"/>
    <x v="1"/>
    <m/>
    <m/>
    <m/>
    <m/>
    <m/>
  </r>
  <r>
    <x v="2"/>
    <s v="21034-3-151.6-ЭГ-0002_3"/>
    <n v="3"/>
    <s v="21034-3-151.6-ЭГ-0002"/>
    <s v="План на отм. 0,000. Защитное заземление"/>
    <n v="3"/>
    <d v="2024-02-29T00:00:00"/>
    <n v="1"/>
    <s v="План на отм. 0,000. Защитное заземление"/>
    <m/>
    <m/>
    <s v="00-00000953"/>
    <s v="Анкерный болт с гайкой 8x85"/>
    <n v="50"/>
    <x v="1"/>
    <m/>
    <m/>
    <m/>
    <m/>
    <m/>
  </r>
  <r>
    <x v="3"/>
    <s v="21034-3-151.6-ЭГ-0002_3"/>
    <n v="3"/>
    <s v="21034-3-151.6-ЭГ-0002"/>
    <s v="План на отм. 0,000. Защитное заземление"/>
    <n v="3"/>
    <d v="2024-02-29T00:00:00"/>
    <n v="1"/>
    <s v="План на отм. 0,000. Защитное заземление"/>
    <m/>
    <m/>
    <m/>
    <s v="Провод медный ПуГВ 1x6 мм2 многопцоволочный (жёлто-зелёный)"/>
    <n v="455"/>
    <x v="0"/>
    <m/>
    <m/>
    <m/>
    <m/>
    <m/>
  </r>
  <r>
    <x v="3"/>
    <s v="21034-3-151.6-ЭГ-0002_3"/>
    <n v="3"/>
    <s v="21034-3-151.6-ЭГ-0002"/>
    <s v="План на отм. 0,000. Защитное заземление"/>
    <n v="3"/>
    <d v="2024-02-29T00:00:00"/>
    <n v="1"/>
    <s v="План на отм. 0,000. Защитное заземление"/>
    <m/>
    <m/>
    <m/>
    <s v="Провод медный ПуГВ 1x16 мм2 многопцоволочный (жёлто-зелёный)"/>
    <n v="45"/>
    <x v="0"/>
    <m/>
    <m/>
    <m/>
    <m/>
    <m/>
  </r>
  <r>
    <x v="2"/>
    <s v="21034-3-151.6-ЭГ-0002_3"/>
    <n v="3"/>
    <s v="21034-3-151.6-ЭГ-0002"/>
    <s v="План на отм. 0,000. Защитное заземление"/>
    <n v="3"/>
    <d v="2024-02-29T00:00:00"/>
    <n v="1"/>
    <s v="План на отм. 0,000. Защитное заземление"/>
    <m/>
    <m/>
    <s v="ТМЛ (DIN) 6-8"/>
    <s v="Наконечник кабельный медный 6 мм2"/>
    <n v="100"/>
    <x v="1"/>
    <m/>
    <s v="&quot;КВТ&quot;"/>
    <m/>
    <m/>
    <m/>
  </r>
  <r>
    <x v="2"/>
    <s v="21034-3-151.6-ЭГ-0002_3"/>
    <n v="3"/>
    <s v="21034-3-151.6-ЭГ-0002"/>
    <s v="План на отм. 0,000. Защитное заземление"/>
    <n v="3"/>
    <d v="2024-02-29T00:00:00"/>
    <n v="1"/>
    <s v="План на отм. 0,000. Защитное заземление"/>
    <m/>
    <m/>
    <s v="ТМЛ (DIN) 16-8"/>
    <s v="Наконечник кабельный медный 16 mmz"/>
    <n v="40"/>
    <x v="1"/>
    <m/>
    <s v="&quot;КВТ&quot;"/>
    <m/>
    <m/>
    <m/>
  </r>
  <r>
    <x v="2"/>
    <s v="21034-3-151.6-ЭГ-0002_3"/>
    <n v="3"/>
    <s v="21034-3-151.6-ЭГ-0002"/>
    <s v="План на отм. 0,000. Защитное заземление"/>
    <n v="3"/>
    <d v="2024-02-29T00:00:00"/>
    <n v="1"/>
    <s v="План на отм. 0,000. Защитное заземление"/>
    <m/>
    <m/>
    <s v="3158 30 6"/>
    <s v="Болт 342 М8Х30 G"/>
    <n v="160"/>
    <x v="1"/>
    <m/>
    <s v="ОВО Bettermann"/>
    <m/>
    <m/>
    <m/>
  </r>
  <r>
    <x v="2"/>
    <s v="21034-3-151.6-ЭГ-0002_3"/>
    <n v="3"/>
    <s v="21034-3-151.6-ЭГ-0002"/>
    <s v="План на отм. 0,000. Защитное заземление"/>
    <n v="3"/>
    <d v="2024-02-29T00:00:00"/>
    <n v="1"/>
    <s v="План на отм. 0,000. Защитное заземление"/>
    <m/>
    <m/>
    <s v="3400 08 5"/>
    <s v="Гайка DIN 934 М8 G"/>
    <n v="160"/>
    <x v="1"/>
    <m/>
    <s v="ОВО Bettermann"/>
    <m/>
    <m/>
    <m/>
  </r>
  <r>
    <x v="2"/>
    <s v="21034-3-151.6-ЭГ-0002_3"/>
    <n v="3"/>
    <s v="21034-3-151.6-ЭГ-0002"/>
    <s v="План на отм. 0,000. Защитное заземление"/>
    <n v="3"/>
    <d v="2024-02-29T00:00:00"/>
    <n v="1"/>
    <s v="План на отм. 0,000. Защитное заземление"/>
    <m/>
    <m/>
    <s v="3402 45 2"/>
    <s v="Шайба 966 М8 F"/>
    <n v="320"/>
    <x v="1"/>
    <m/>
    <s v="ОВО Bettermann"/>
    <m/>
    <m/>
    <m/>
  </r>
  <r>
    <x v="2"/>
    <s v="21034-3-151.6-ЭГ-0002_3"/>
    <n v="3"/>
    <s v="21034-3-151.6-ЭГ-0002"/>
    <s v="План на отм. 0,000. Защитное заземление"/>
    <n v="3"/>
    <d v="2024-02-29T00:00:00"/>
    <n v="1"/>
    <s v="План на отм. 0,000. Защитное заземление"/>
    <m/>
    <m/>
    <s v="3404 08 0"/>
    <s v="Гравер DIN 6798 AM8G"/>
    <n v="160"/>
    <x v="1"/>
    <m/>
    <s v="ОВО Bettermann"/>
    <m/>
    <m/>
    <m/>
  </r>
  <r>
    <x v="3"/>
    <s v="21034-3-151.6-ЭГ-0002_3"/>
    <n v="3"/>
    <s v="21034-3-151.6-ЭГ-0002"/>
    <s v="План на отм. 0,000. Защитное заземление"/>
    <n v="3"/>
    <d v="2024-02-29T00:00:00"/>
    <n v="1"/>
    <s v="План на отм. 0,000. Защитное заземление"/>
    <m/>
    <m/>
    <m/>
    <s v="Провод медный ПуГВ 1x25 мм2 многопцоволочный (жёлто-зелёный)"/>
    <n v="50"/>
    <x v="0"/>
    <m/>
    <m/>
    <m/>
    <m/>
    <m/>
  </r>
  <r>
    <x v="2"/>
    <s v="21034-3-151.6-ЭГ-0002_3"/>
    <n v="3"/>
    <s v="21034-3-151.6-ЭГ-0002"/>
    <s v="План на отм. 0,000. Защитное заземление"/>
    <n v="3"/>
    <d v="2024-02-29T00:00:00"/>
    <n v="1"/>
    <s v="План на отм. 0,000. Защитное заземление"/>
    <m/>
    <m/>
    <s v="ТМЛ (DIN) 25-8"/>
    <s v="Наконечник каб. медный 25 mmz"/>
    <n v="20"/>
    <x v="1"/>
    <m/>
    <m/>
    <m/>
    <m/>
    <m/>
  </r>
  <r>
    <x v="2"/>
    <s v="21034-3-151.6-ЭГ-0002_3"/>
    <n v="3"/>
    <s v="21034-3-151.6-ЭГ-0002"/>
    <s v="План на отм. 0,000. Защитное заземление"/>
    <n v="3"/>
    <d v="2024-02-29T00:00:00"/>
    <n v="1"/>
    <s v="План на отм. 0,000. Защитное заземление"/>
    <m/>
    <m/>
    <s v="CTA10MP-CFF132- К41-100"/>
    <s v="Хомутный держатель со стяжкой CFF1 16-32мм серый, IEK"/>
    <n v="200"/>
    <x v="1"/>
    <m/>
    <s v="IEK"/>
    <m/>
    <m/>
    <m/>
  </r>
  <r>
    <x v="2"/>
    <s v="21034-3-151.6-ЭГ-0002_3"/>
    <n v="3"/>
    <s v="21034-3-151.6-ЭГ-0002"/>
    <s v="План на отм. 0,000. Защитное заземление"/>
    <n v="3"/>
    <d v="2024-02-29T00:00:00"/>
    <n v="1"/>
    <s v="План на отм. 0,000. Защитное заземление"/>
    <m/>
    <m/>
    <s v="2362 97 0"/>
    <s v="Цинковый спрей 400 мл"/>
    <n v="7"/>
    <x v="1"/>
    <m/>
    <s v="ОВО Bettermann"/>
    <m/>
    <m/>
    <m/>
  </r>
  <r>
    <x v="2"/>
    <s v="21034-3-151.6-ЭГ-0002_3"/>
    <n v="3"/>
    <s v="21034-3-151.6-ЭГ-0002"/>
    <s v="План на отм. 0,000. Защитное заземление"/>
    <n v="3"/>
    <d v="2024-02-29T00:00:00"/>
    <n v="1"/>
    <s v="План на отм. 0,000. Защитное заземление"/>
    <m/>
    <m/>
    <s v="7203800"/>
    <s v="Двухкомпонентная пена PYROSIT NG в картридже, в комплекте с двумя смесительными трубками, тип FBS-S, объём 380 мл"/>
    <n v="5"/>
    <x v="1"/>
    <m/>
    <s v="ОВО Bettermann"/>
    <m/>
    <m/>
    <m/>
  </r>
  <r>
    <x v="2"/>
    <s v="21034-3-151.6-ЭГ-0002_3"/>
    <n v="3"/>
    <s v="21034-3-151.6-ЭГ-0002"/>
    <s v="План на отм. 0,000. Защитное заземление"/>
    <n v="3"/>
    <d v="2024-02-29T00:00:00"/>
    <n v="1"/>
    <s v="План на отм. 0,000. Защитное заземление"/>
    <m/>
    <m/>
    <s v="ВР-002"/>
    <s v="Битумная универсальная мастика. 15 кг"/>
    <n v="2"/>
    <x v="1"/>
    <m/>
    <m/>
    <m/>
    <m/>
    <m/>
  </r>
  <r>
    <x v="1"/>
    <s v="21034-3-151.6-ЭГ-0003_3"/>
    <n v="3"/>
    <s v="21034-3-151.6-ЭГ-0003"/>
    <s v="План на отм. +4,800. Защитное заземление"/>
    <n v="3"/>
    <d v="2024-02-29T00:00:00"/>
    <n v="1"/>
    <s v="План на отм. +4,800. Защитное заземление"/>
    <m/>
    <m/>
    <s v="А 10-93 ГОСТ 103-2006"/>
    <s v="Полоса стальная оцинкованная 4x40"/>
    <n v="115"/>
    <x v="0"/>
    <n v="1.256"/>
    <m/>
    <m/>
    <m/>
    <m/>
  </r>
  <r>
    <x v="2"/>
    <s v="21034-3-151.6-ЭГ-0003_3"/>
    <n v="3"/>
    <s v="21034-3-151.6-ЭГ-0003"/>
    <s v="План на отм. +4,800. Защитное заземление"/>
    <n v="3"/>
    <d v="2024-02-29T00:00:00"/>
    <n v="1"/>
    <s v="План на отм. +4,800. Защитное заземление"/>
    <m/>
    <m/>
    <s v="К188У2"/>
    <s v="Держатель полосы заземления"/>
    <n v="120"/>
    <x v="1"/>
    <m/>
    <m/>
    <m/>
    <m/>
    <m/>
  </r>
  <r>
    <x v="2"/>
    <s v="21034-3-151.6-ЭГ-0003_3"/>
    <n v="3"/>
    <s v="21034-3-151.6-ЭГ-0003"/>
    <s v="План на отм. +4,800. Защитное заземление"/>
    <n v="3"/>
    <d v="2024-02-29T00:00:00"/>
    <n v="1"/>
    <s v="План на отм. +4,800. Защитное заземление"/>
    <m/>
    <m/>
    <s v="00-00001967"/>
    <s v="Дюбель &quot;U&quot; универсальный трехсегментный борт 6x52"/>
    <n v="180"/>
    <x v="1"/>
    <m/>
    <m/>
    <m/>
    <m/>
    <m/>
  </r>
  <r>
    <x v="2"/>
    <s v="21034-3-151.6-ЭГ-0003_3"/>
    <n v="3"/>
    <s v="21034-3-151.6-ЭГ-0003"/>
    <s v="План на отм. +4,800. Защитное заземление"/>
    <n v="3"/>
    <d v="2024-02-29T00:00:00"/>
    <n v="1"/>
    <s v="План на отм. +4,800. Защитное заземление"/>
    <m/>
    <m/>
    <s v="00-00000102"/>
    <s v="Саморезы универсальные 5x70 желтый цинк"/>
    <n v="180"/>
    <x v="1"/>
    <m/>
    <m/>
    <m/>
    <m/>
    <m/>
  </r>
  <r>
    <x v="2"/>
    <s v="21034-3-151.6-ЭГ-0003_3"/>
    <n v="3"/>
    <s v="21034-3-151.6-ЭГ-0003"/>
    <s v="План на отм. +4,800. Защитное заземление"/>
    <n v="3"/>
    <d v="2024-02-29T00:00:00"/>
    <n v="1"/>
    <s v="План на отм. +4,800. Защитное заземление"/>
    <m/>
    <m/>
    <n v="27580"/>
    <s v="Саморез шестигранный с прессшайбой и EPDM со стандартным сверлом, 5.5x75 мм"/>
    <n v="50"/>
    <x v="1"/>
    <m/>
    <m/>
    <m/>
    <m/>
    <m/>
  </r>
  <r>
    <x v="2"/>
    <s v="21034-3-151.6-ЭГ-0003_3"/>
    <n v="3"/>
    <s v="21034-3-151.6-ЭГ-0003"/>
    <s v="План на отм. +4,800. Защитное заземление"/>
    <n v="3"/>
    <d v="2024-02-29T00:00:00"/>
    <n v="1"/>
    <s v="План на отм. +4,800. Защитное заземление"/>
    <m/>
    <m/>
    <s v="00-00000953"/>
    <s v="Анкерный болт с гайкой 8x85"/>
    <n v="20"/>
    <x v="1"/>
    <m/>
    <m/>
    <m/>
    <m/>
    <m/>
  </r>
  <r>
    <x v="3"/>
    <s v="21034-3-151.6-ЭГ-0003_3"/>
    <n v="3"/>
    <s v="21034-3-151.6-ЭГ-0003"/>
    <s v="План на отм. +4,800. Защитное заземление"/>
    <n v="3"/>
    <d v="2024-02-29T00:00:00"/>
    <n v="1"/>
    <s v="План на отм. +4,800. Защитное заземление"/>
    <m/>
    <m/>
    <m/>
    <s v="Провод медный ПуГВ 1x6 мм2 многопцоволочный (жёлто-зелёньш)"/>
    <n v="200"/>
    <x v="0"/>
    <m/>
    <m/>
    <m/>
    <m/>
    <m/>
  </r>
  <r>
    <x v="3"/>
    <s v="21034-3-151.6-ЭГ-0003_3"/>
    <n v="3"/>
    <s v="21034-3-151.6-ЭГ-0003"/>
    <s v="План на отм. +4,800. Защитное заземление"/>
    <n v="3"/>
    <d v="2024-02-29T00:00:00"/>
    <n v="1"/>
    <s v="План на отм. +4,800. Защитное заземление"/>
    <m/>
    <m/>
    <m/>
    <s v="Провод медный ПуГВ 1x16 мм2 многопцоволочный (жёлто-зелёный)"/>
    <n v="45"/>
    <x v="0"/>
    <m/>
    <s v="&quot;КВТ&quot;"/>
    <m/>
    <m/>
    <m/>
  </r>
  <r>
    <x v="2"/>
    <s v="21034-3-151.6-ЭГ-0003_3"/>
    <n v="3"/>
    <s v="21034-3-151.6-ЭГ-0003"/>
    <s v="План на отм. +4,800. Защитное заземление"/>
    <n v="3"/>
    <d v="2024-02-29T00:00:00"/>
    <n v="1"/>
    <s v="План на отм. +4,800. Защитное заземление"/>
    <m/>
    <m/>
    <s v="ТМЛ (DIN) 6-8"/>
    <s v="Наконечник кабельный медный 6 mmz"/>
    <n v="20"/>
    <x v="1"/>
    <m/>
    <s v="&quot;КВТ&quot;"/>
    <m/>
    <m/>
    <m/>
  </r>
  <r>
    <x v="2"/>
    <s v="21034-3-151.6-ЭГ-0003_3"/>
    <n v="3"/>
    <s v="21034-3-151.6-ЭГ-0003"/>
    <s v="План на отм. +4,800. Защитное заземление"/>
    <n v="3"/>
    <d v="2024-02-29T00:00:00"/>
    <n v="1"/>
    <s v="План на отм. +4,800. Защитное заземление"/>
    <m/>
    <m/>
    <s v="ТМЛ (DIN) 16-8"/>
    <s v="Наконечник кабельный медный 16 mmz"/>
    <n v="16"/>
    <x v="1"/>
    <m/>
    <s v="ОВО Bettermann"/>
    <m/>
    <m/>
    <m/>
  </r>
  <r>
    <x v="2"/>
    <s v="21034-3-151.6-ЭГ-0003_3"/>
    <n v="3"/>
    <s v="21034-3-151.6-ЭГ-0003"/>
    <s v="План на отм. +4,800. Защитное заземление"/>
    <n v="3"/>
    <d v="2024-02-29T00:00:00"/>
    <n v="1"/>
    <s v="План на отм. +4,800. Защитное заземление"/>
    <m/>
    <m/>
    <s v="3158 30 6"/>
    <s v="Болт 342 М8Х30 G"/>
    <n v="56"/>
    <x v="1"/>
    <m/>
    <s v="ОВО Bettermann"/>
    <m/>
    <m/>
    <m/>
  </r>
  <r>
    <x v="2"/>
    <s v="21034-3-151.6-ЭГ-0003_3"/>
    <n v="3"/>
    <s v="21034-3-151.6-ЭГ-0003"/>
    <s v="План на отм. +4,800. Защитное заземление"/>
    <n v="3"/>
    <d v="2024-02-29T00:00:00"/>
    <n v="1"/>
    <s v="План на отм. +4,800. Защитное заземление"/>
    <m/>
    <m/>
    <s v="3400 08 5"/>
    <s v="Гайка DIN 934M8G"/>
    <n v="56"/>
    <x v="1"/>
    <m/>
    <s v="ОВО Bettermann"/>
    <m/>
    <m/>
    <m/>
  </r>
  <r>
    <x v="2"/>
    <s v="21034-3-151.6-ЭГ-0003_3"/>
    <n v="3"/>
    <s v="21034-3-151.6-ЭГ-0003"/>
    <s v="План на отм. +4,800. Защитное заземление"/>
    <n v="3"/>
    <d v="2024-02-29T00:00:00"/>
    <n v="1"/>
    <s v="План на отм. +4,800. Защитное заземление"/>
    <m/>
    <m/>
    <s v="3402 45 2"/>
    <s v="Шайба 966 М8 F"/>
    <n v="112"/>
    <x v="1"/>
    <m/>
    <s v="ОВО Bettermann"/>
    <m/>
    <m/>
    <m/>
  </r>
  <r>
    <x v="2"/>
    <s v="21034-3-151.6-ЭГ-0003_3"/>
    <n v="3"/>
    <s v="21034-3-151.6-ЭГ-0003"/>
    <s v="План на отм. +4,800. Защитное заземление"/>
    <n v="3"/>
    <d v="2024-02-29T00:00:00"/>
    <n v="1"/>
    <s v="План на отм. +4,800. Защитное заземление"/>
    <m/>
    <m/>
    <s v="3404 08 0"/>
    <s v="Гравер DIN 6798 AM8G"/>
    <n v="56"/>
    <x v="1"/>
    <m/>
    <m/>
    <m/>
    <m/>
    <m/>
  </r>
  <r>
    <x v="3"/>
    <s v="21034-3-151.6-ЭГ-0003_3"/>
    <n v="3"/>
    <s v="21034-3-151.6-ЭГ-0003"/>
    <s v="План на отм. +4,800. Защитное заземление"/>
    <n v="3"/>
    <d v="2024-02-29T00:00:00"/>
    <n v="1"/>
    <s v="План на отм. +4,800. Защитное заземление"/>
    <m/>
    <m/>
    <m/>
    <s v="Провод медный ПуГВ 1x25 мм2 многопцоволочный (жёлто-зелёный)"/>
    <n v="50"/>
    <x v="0"/>
    <m/>
    <m/>
    <m/>
    <m/>
    <m/>
  </r>
  <r>
    <x v="2"/>
    <s v="21034-3-151.6-ЭГ-0003_3"/>
    <n v="3"/>
    <s v="21034-3-151.6-ЭГ-0003"/>
    <s v="План на отм. +4,800. Защитное заземление"/>
    <n v="3"/>
    <d v="2024-02-29T00:00:00"/>
    <n v="1"/>
    <s v="План на отм. +4,800. Защитное заземление"/>
    <m/>
    <m/>
    <s v="ТМЛ (DIN) 25-8"/>
    <s v="Наконечник каб. медный 25 мм2"/>
    <n v="20"/>
    <x v="1"/>
    <m/>
    <s v="IEK"/>
    <m/>
    <m/>
    <m/>
  </r>
  <r>
    <x v="2"/>
    <s v="21034-3-151.6-ЭГ-0003_3"/>
    <n v="3"/>
    <s v="21034-3-151.6-ЭГ-0003"/>
    <s v="План на отм. +4,800. Защитное заземление"/>
    <n v="3"/>
    <d v="2024-02-29T00:00:00"/>
    <n v="1"/>
    <s v="План на отм. +4,800. Защитное заземление"/>
    <m/>
    <m/>
    <s v="CTA10MP-CFF132- К41-100"/>
    <s v="Хомутный держатель со стяжкой CFF1 16-32мм серый, IEK"/>
    <n v="50"/>
    <x v="1"/>
    <m/>
    <s v="ОВО Bettermann"/>
    <m/>
    <m/>
    <m/>
  </r>
  <r>
    <x v="2"/>
    <s v="21034-3-151.6-ЭГ-0003_3"/>
    <n v="3"/>
    <s v="21034-3-151.6-ЭГ-0003"/>
    <s v="План на отм. +4,800. Защитное заземление"/>
    <n v="3"/>
    <d v="2024-02-29T00:00:00"/>
    <n v="1"/>
    <s v="План на отм. +4,800. Защитное заземление"/>
    <m/>
    <m/>
    <s v="2362 97 0"/>
    <s v="Цинковый спрей 400 мл"/>
    <n v="3"/>
    <x v="1"/>
    <m/>
    <m/>
    <m/>
    <m/>
    <m/>
  </r>
  <r>
    <x v="2"/>
    <s v="21034-3-151.6-ЭГ-0004_1"/>
    <n v="1"/>
    <s v="21034-3-151.6-ЭГ-0004"/>
    <s v="Типовые узлы заземления"/>
    <n v="1"/>
    <d v="2024-01-12T00:00:00"/>
    <n v="2"/>
    <s v="Типовые узлы заземления"/>
    <m/>
    <m/>
    <s v="&quot;EKF&quot;, ST503000-1,2"/>
    <s v="Труба стальная оцинкованная безрезьбовая d50 мм -1,2 мм EKF"/>
    <n v="8"/>
    <x v="0"/>
    <m/>
    <m/>
    <m/>
    <m/>
    <m/>
  </r>
  <r>
    <x v="2"/>
    <s v="21034-3-151.6-ЭГ-0004_1"/>
    <n v="1"/>
    <s v="21034-3-151.6-ЭГ-0004"/>
    <s v="Типовые узлы заземления"/>
    <n v="1"/>
    <d v="2024-01-12T00:00:00"/>
    <n v="2"/>
    <s v="Типовые узлы заземления"/>
    <m/>
    <m/>
    <s v="А 10-93 ГОСТ 103-2006"/>
    <s v="Полоса стальная оцинкованная 4x40"/>
    <n v="640"/>
    <x v="0"/>
    <m/>
    <m/>
    <m/>
    <m/>
    <m/>
  </r>
  <r>
    <x v="2"/>
    <s v="21034-3-151.6-ЭГ-0004_1"/>
    <n v="1"/>
    <s v="21034-3-151.6-ЭГ-0004"/>
    <s v="Типовые узлы заземления"/>
    <n v="1"/>
    <d v="2024-01-12T00:00:00"/>
    <n v="2"/>
    <s v="Типовые узлы заземления"/>
    <m/>
    <m/>
    <s v="А 10-93 ГОСТ 103-2006"/>
    <s v="Полоса стальная оцинкованная 5x40"/>
    <n v="45"/>
    <x v="0"/>
    <m/>
    <m/>
    <m/>
    <m/>
    <m/>
  </r>
  <r>
    <x v="2"/>
    <s v="21034-3-151.6-ЭГ-0004_1"/>
    <n v="1"/>
    <s v="21034-3-151.6-ЭГ-0004"/>
    <s v="Типовые узлы заземления"/>
    <n v="1"/>
    <d v="2024-01-12T00:00:00"/>
    <n v="2"/>
    <s v="Типовые узлы заземления"/>
    <m/>
    <m/>
    <n v="7203800"/>
    <s v="Двухкомпонентная пена PYROS1T NO в картридже, в комплекте с двумя смесительными трубками, тип EBS-S, объём 380 мл"/>
    <n v="5"/>
    <x v="1"/>
    <m/>
    <s v="ОВО Bettermann"/>
    <m/>
    <m/>
    <m/>
  </r>
  <r>
    <x v="2"/>
    <s v="21034-3-151.6-ЭГ-0004_1"/>
    <n v="1"/>
    <s v="21034-3-151.6-ЭГ-0004"/>
    <s v="Типовые узлы заземления"/>
    <n v="1"/>
    <d v="2024-01-12T00:00:00"/>
    <n v="4"/>
    <s v="Типовые узлы заземления"/>
    <m/>
    <m/>
    <s v="К188У2"/>
    <s v="Держатель полосы заземления"/>
    <n v="690"/>
    <x v="1"/>
    <m/>
    <m/>
    <m/>
    <m/>
    <m/>
  </r>
  <r>
    <x v="2"/>
    <s v="21034-3-151.6-ЭГ-0004_1"/>
    <n v="1"/>
    <s v="21034-3-151.6-ЭГ-0004"/>
    <s v="Типовые узлы заземления"/>
    <n v="1"/>
    <d v="2024-01-12T00:00:00"/>
    <n v="4"/>
    <s v="Типовые узлы заземления"/>
    <m/>
    <m/>
    <s v="00-00001967"/>
    <s v="Дюбель &quot;U&quot; универсальный трехсегментный борт 6x52"/>
    <n v="530"/>
    <x v="1"/>
    <m/>
    <m/>
    <m/>
    <m/>
    <m/>
  </r>
  <r>
    <x v="2"/>
    <s v="21034-3-151.6-ЭГ-0004_1"/>
    <n v="1"/>
    <s v="21034-3-151.6-ЭГ-0004"/>
    <s v="Типовые узлы заземления"/>
    <n v="1"/>
    <d v="2024-01-12T00:00:00"/>
    <n v="4"/>
    <s v="Типовые узлы заземления"/>
    <m/>
    <m/>
    <s v="00-00000102"/>
    <s v="Саморезы универсальные 5x70 желтый цинк"/>
    <n v="530"/>
    <x v="1"/>
    <m/>
    <m/>
    <m/>
    <m/>
    <m/>
  </r>
  <r>
    <x v="2"/>
    <s v="21034-3-151.6-ЭГ-0004_1"/>
    <n v="1"/>
    <s v="21034-3-151.6-ЭГ-0004"/>
    <s v="Типовые узлы заземления"/>
    <n v="1"/>
    <d v="2024-01-12T00:00:00"/>
    <n v="4"/>
    <s v="Типовые узлы заземления"/>
    <m/>
    <m/>
    <n v="27580"/>
    <s v="Саморез шестигранный с прессшайбой и EPDM со стандартным сверлом, 5.5x75 мм"/>
    <n v="170"/>
    <x v="1"/>
    <m/>
    <m/>
    <m/>
    <m/>
    <m/>
  </r>
  <r>
    <x v="2"/>
    <s v="21034-3-151.6-ЭГ-0004_1"/>
    <n v="1"/>
    <s v="21034-3-151.6-ЭГ-0004"/>
    <s v="Типовые узлы заземления"/>
    <n v="1"/>
    <d v="2024-01-12T00:00:00"/>
    <n v="6"/>
    <s v="Типовые узлы заземления"/>
    <m/>
    <m/>
    <s v="К188У2"/>
    <s v="Держатель полосы заземления"/>
    <n v="690"/>
    <x v="2"/>
    <m/>
    <m/>
    <m/>
    <m/>
    <m/>
  </r>
  <r>
    <x v="2"/>
    <s v="21034-3-151.6-ЭГ-0004_1"/>
    <n v="1"/>
    <s v="21034-3-151.6-ЭГ-0004"/>
    <s v="Типовые узлы заземления"/>
    <n v="1"/>
    <d v="2024-01-12T00:00:00"/>
    <n v="6"/>
    <s v="Типовые узлы заземления"/>
    <m/>
    <m/>
    <s v="2362 97 0"/>
    <s v="Цинковый спрей 400 мл"/>
    <n v="10"/>
    <x v="2"/>
    <m/>
    <s v="ОВО Bettermann"/>
    <m/>
    <m/>
    <m/>
  </r>
  <r>
    <x v="2"/>
    <s v="21034-3-151.6-ЭГ-0004_1"/>
    <n v="1"/>
    <s v="21034-3-151.6-ЭГ-0004"/>
    <s v="Типовые узлы заземления"/>
    <n v="1"/>
    <d v="2024-01-12T00:00:00"/>
    <n v="7"/>
    <s v="Типовые узлы заземления"/>
    <m/>
    <m/>
    <m/>
    <s v="Провод медный ПуГВ 1x6 мм"/>
    <s v="см. план"/>
    <x v="2"/>
    <m/>
    <s v="21034-3-151.6-ЭГ.2"/>
    <m/>
    <m/>
    <m/>
  </r>
  <r>
    <x v="2"/>
    <s v="21034-3-151.6-ЭГ-0004_1"/>
    <n v="1"/>
    <s v="21034-3-151.6-ЭГ-0004"/>
    <s v="Типовые узлы заземления"/>
    <n v="1"/>
    <d v="2024-01-12T00:00:00"/>
    <n v="7"/>
    <s v="Типовые узлы заземления"/>
    <m/>
    <m/>
    <m/>
    <s v="многопроволочный (жёлто-зелёный)"/>
    <m/>
    <x v="2"/>
    <m/>
    <s v="21034-3-151.6-ЭГ.З"/>
    <m/>
    <m/>
    <m/>
  </r>
  <r>
    <x v="2"/>
    <s v="21034-3-151.6-ЭГ-0004_1"/>
    <n v="1"/>
    <s v="21034-3-151.6-ЭГ-0004"/>
    <s v="Типовые узлы заземления"/>
    <n v="1"/>
    <d v="2024-01-12T00:00:00"/>
    <n v="7"/>
    <s v="Типовые узлы заземления"/>
    <m/>
    <m/>
    <m/>
    <s v="Провод медный ПуГВ 1x16 мм"/>
    <s v="см. план"/>
    <x v="2"/>
    <m/>
    <s v="21034-3-151.6-ЭГ.2"/>
    <m/>
    <m/>
    <m/>
  </r>
  <r>
    <x v="2"/>
    <s v="21034-3-151.6-ЭГ-0004_1"/>
    <n v="1"/>
    <s v="21034-3-151.6-ЭГ-0004"/>
    <s v="Типовые узлы заземления"/>
    <n v="1"/>
    <d v="2024-01-12T00:00:00"/>
    <n v="7"/>
    <s v="Типовые узлы заземления"/>
    <m/>
    <m/>
    <m/>
    <s v="многопроволочный (жёлто-зелёный)"/>
    <m/>
    <x v="2"/>
    <m/>
    <s v="21034-3-151.6-ЭГ.З"/>
    <m/>
    <m/>
    <m/>
  </r>
  <r>
    <x v="2"/>
    <s v="21034-3-151.6-ЭГ-0004_1"/>
    <n v="1"/>
    <s v="21034-3-151.6-ЭГ-0004"/>
    <s v="Типовые узлы заземления"/>
    <n v="1"/>
    <d v="2024-01-12T00:00:00"/>
    <n v="7"/>
    <s v="Типовые узлы заземления"/>
    <m/>
    <m/>
    <s v="ТМЛ (DIN) 6-8"/>
    <s v="2 Наконечник кабельный медный 6 мм"/>
    <s v="см. план"/>
    <x v="2"/>
    <m/>
    <s v="&quot;КВТ&quot;"/>
    <m/>
    <m/>
    <m/>
  </r>
  <r>
    <x v="2"/>
    <s v="21034-3-151.6-ЭГ-0004_1"/>
    <n v="1"/>
    <s v="21034-3-151.6-ЭГ-0004"/>
    <s v="Типовые узлы заземления"/>
    <n v="1"/>
    <d v="2024-01-12T00:00:00"/>
    <n v="7"/>
    <s v="Типовые узлы заземления"/>
    <m/>
    <m/>
    <s v="ТМЛ (DIN) 16-8"/>
    <s v="2 Наконечник кабельный медный 16 mmz"/>
    <s v="см. план"/>
    <x v="2"/>
    <m/>
    <s v="&quot;КВТ&quot;"/>
    <m/>
    <m/>
    <m/>
  </r>
  <r>
    <x v="2"/>
    <s v="21034-3-151.6-ЭГ-0004_1"/>
    <n v="1"/>
    <s v="21034-3-151.6-ЭГ-0004"/>
    <s v="Типовые узлы заземления"/>
    <n v="1"/>
    <d v="2024-01-12T00:00:00"/>
    <n v="7"/>
    <s v="Типовые узлы заземления"/>
    <m/>
    <m/>
    <s v="3158 30 6"/>
    <s v="Болт 342 М8Х30 G"/>
    <n v="4"/>
    <x v="1"/>
    <m/>
    <s v="ОВО Bettermann"/>
    <m/>
    <m/>
    <m/>
  </r>
  <r>
    <x v="2"/>
    <s v="21034-3-151.6-ЭГ-0004_1"/>
    <n v="1"/>
    <s v="21034-3-151.6-ЭГ-0004"/>
    <s v="Типовые узлы заземления"/>
    <n v="1"/>
    <d v="2024-01-12T00:00:00"/>
    <n v="7"/>
    <s v="Типовые узлы заземления"/>
    <m/>
    <m/>
    <s v="3400 08 5"/>
    <s v="Гайка DIN 934 М8 G"/>
    <n v="4"/>
    <x v="1"/>
    <m/>
    <s v="ОВО Bettermann"/>
    <m/>
    <m/>
    <m/>
  </r>
  <r>
    <x v="2"/>
    <s v="21034-3-151.6-ЭГ-0004_1"/>
    <n v="1"/>
    <s v="21034-3-151.6-ЭГ-0004"/>
    <s v="Типовые узлы заземления"/>
    <n v="1"/>
    <d v="2024-01-12T00:00:00"/>
    <n v="7"/>
    <s v="Типовые узлы заземления"/>
    <m/>
    <m/>
    <s v="3402 45 2"/>
    <s v="Шайба 966 М8 F"/>
    <n v="8"/>
    <x v="1"/>
    <m/>
    <s v="ОВО Bettermann"/>
    <m/>
    <m/>
    <m/>
  </r>
  <r>
    <x v="2"/>
    <s v="21034-3-151.6-ЭГ-0004_1"/>
    <n v="1"/>
    <s v="21034-3-151.6-ЭГ-0004"/>
    <s v="Типовые узлы заземления"/>
    <n v="1"/>
    <d v="2024-01-12T00:00:00"/>
    <n v="7"/>
    <s v="Типовые узлы заземления"/>
    <m/>
    <m/>
    <s v="3404 08 0"/>
    <s v="Гравер DIN 6798 AM8G"/>
    <n v="4"/>
    <x v="1"/>
    <m/>
    <s v="ОВО Bettermann"/>
    <m/>
    <m/>
    <m/>
  </r>
  <r>
    <x v="2"/>
    <s v="21034-3-151.6-ЭГ-0004_1"/>
    <n v="1"/>
    <s v="21034-3-151.6-ЭГ-0004"/>
    <s v="Типовые узлы заземления"/>
    <n v="1"/>
    <d v="2024-01-12T00:00:00"/>
    <n v="8"/>
    <s v="Типовые узлы заземления"/>
    <m/>
    <m/>
    <m/>
    <s v="Провод медный ПуГВ 1x16 мм многопроволочный (жёлто-зелёный)"/>
    <n v="1.5"/>
    <x v="0"/>
    <m/>
    <m/>
    <m/>
    <m/>
    <m/>
  </r>
  <r>
    <x v="2"/>
    <s v="21034-3-151.6-ЭГ-0004_1"/>
    <n v="1"/>
    <s v="21034-3-151.6-ЭГ-0004"/>
    <s v="Типовые узлы заземления"/>
    <n v="1"/>
    <d v="2024-01-12T00:00:00"/>
    <n v="8"/>
    <s v="Типовые узлы заземления"/>
    <m/>
    <m/>
    <s v="ТМЛ (DIN) 16-8"/>
    <s v="Наконечник каб. медный 16 mmz"/>
    <n v="4"/>
    <x v="2"/>
    <m/>
    <s v="&quot;КВТ&quot;"/>
    <m/>
    <m/>
    <m/>
  </r>
  <r>
    <x v="2"/>
    <s v="21034-3-151.6-ЭГ-0004_1"/>
    <n v="1"/>
    <s v="21034-3-151.6-ЭГ-0004"/>
    <s v="Типовые узлы заземления"/>
    <n v="1"/>
    <d v="2024-01-12T00:00:00"/>
    <n v="8"/>
    <s v="Типовые узлы заземления"/>
    <m/>
    <m/>
    <s v="А 10-93 ГОСТ 103-2006"/>
    <s v="Полоса стальная оцинкованная 4x40"/>
    <n v="0.15"/>
    <x v="0"/>
    <m/>
    <m/>
    <m/>
    <m/>
    <m/>
  </r>
  <r>
    <x v="2"/>
    <s v="21034-3-151.6-ЭГ-0004_1"/>
    <n v="1"/>
    <s v="21034-3-151.6-ЭГ-0004"/>
    <s v="Типовые узлы заземления"/>
    <n v="1"/>
    <d v="2024-01-12T00:00:00"/>
    <n v="8"/>
    <s v="Типовые узлы заземления"/>
    <m/>
    <m/>
    <s v="3158 30 6"/>
    <s v="Болт 342 М8Х30 G"/>
    <n v="3"/>
    <x v="2"/>
    <m/>
    <s v="ОВО Bettermann"/>
    <m/>
    <m/>
    <m/>
  </r>
  <r>
    <x v="2"/>
    <s v="21034-3-151.6-ЭГ-0004_1"/>
    <n v="1"/>
    <s v="21034-3-151.6-ЭГ-0004"/>
    <s v="Типовые узлы заземления"/>
    <n v="1"/>
    <d v="2024-01-12T00:00:00"/>
    <n v="8"/>
    <s v="Типовые узлы заземления"/>
    <m/>
    <m/>
    <s v="3400 08 5"/>
    <s v="Гайка DIN 934 М8 G"/>
    <n v="3"/>
    <x v="2"/>
    <m/>
    <s v="ОВО Bettermann"/>
    <m/>
    <m/>
    <m/>
  </r>
  <r>
    <x v="2"/>
    <s v="21034-3-151.6-ЭГ-0004_1"/>
    <n v="1"/>
    <s v="21034-3-151.6-ЭГ-0004"/>
    <s v="Типовые узлы заземления"/>
    <n v="1"/>
    <d v="2024-01-12T00:00:00"/>
    <n v="8"/>
    <s v="Типовые узлы заземления"/>
    <m/>
    <m/>
    <s v="3402 45 2"/>
    <s v="Шайба 966 М8 F"/>
    <n v="6"/>
    <x v="2"/>
    <m/>
    <s v="ОВО Bettermann"/>
    <m/>
    <m/>
    <m/>
  </r>
  <r>
    <x v="2"/>
    <s v="21034-3-151.6-ЭГ-0004_1"/>
    <n v="1"/>
    <s v="21034-3-151.6-ЭГ-0004"/>
    <s v="Типовые узлы заземления"/>
    <n v="1"/>
    <d v="2024-01-12T00:00:00"/>
    <n v="8"/>
    <s v="Типовые узлы заземления"/>
    <m/>
    <m/>
    <s v="3404 08 0"/>
    <s v="Гравер DIN 6798 AM8G"/>
    <n v="3"/>
    <x v="2"/>
    <m/>
    <s v="ОВО Bettermann"/>
    <m/>
    <m/>
    <m/>
  </r>
  <r>
    <x v="2"/>
    <s v="21034-3-151.6-ЭГ-0004_1"/>
    <n v="1"/>
    <s v="21034-3-151.6-ЭГ-0004"/>
    <s v="Типовые узлы заземления"/>
    <n v="1"/>
    <d v="2024-01-12T00:00:00"/>
    <n v="9"/>
    <s v="Типовые узлы заземления"/>
    <m/>
    <m/>
    <m/>
    <s v="Провод медный ПуГВ 1x25 мм2 многопроволочный (жёлто-зелёный)"/>
    <n v="0.5"/>
    <x v="0"/>
    <m/>
    <s v="см. п. 1"/>
    <m/>
    <m/>
    <m/>
  </r>
  <r>
    <x v="2"/>
    <s v="21034-3-151.6-ЭГ-0004_1"/>
    <n v="1"/>
    <s v="21034-3-151.6-ЭГ-0004"/>
    <s v="Типовые узлы заземления"/>
    <n v="1"/>
    <d v="2024-01-12T00:00:00"/>
    <n v="9"/>
    <s v="Типовые узлы заземления"/>
    <m/>
    <m/>
    <m/>
    <s v="Наконечник каб. медный 25 мм2"/>
    <n v="2"/>
    <x v="2"/>
    <m/>
    <s v="&quot;КВТ&quot; ТМЛ (DIN) 25-8"/>
    <m/>
    <m/>
    <m/>
  </r>
  <r>
    <x v="2"/>
    <s v="21034-3-151.6-ЭГ-0004_1"/>
    <n v="1"/>
    <s v="21034-3-151.6-ЭГ-0004"/>
    <s v="Типовые узлы заземления"/>
    <n v="1"/>
    <d v="2024-01-12T00:00:00"/>
    <n v="9"/>
    <s v="Типовые узлы заземления"/>
    <m/>
    <m/>
    <m/>
    <s v="Болт с шестигранной головкой М8х30"/>
    <n v="2"/>
    <x v="2"/>
    <m/>
    <s v="ДКС СМ080830"/>
    <m/>
    <m/>
    <m/>
  </r>
  <r>
    <x v="2"/>
    <s v="21034-3-151.6-ЭГ-0004_1"/>
    <n v="1"/>
    <s v="21034-3-151.6-ЭГ-0004"/>
    <s v="Типовые узлы заземления"/>
    <n v="1"/>
    <d v="2024-01-12T00:00:00"/>
    <n v="9"/>
    <s v="Типовые узлы заземления"/>
    <m/>
    <m/>
    <m/>
    <s v="Гайка шестигранная М8"/>
    <n v="2"/>
    <x v="2"/>
    <m/>
    <s v="ДКС СМ110800"/>
    <m/>
    <m/>
    <m/>
  </r>
  <r>
    <x v="2"/>
    <s v="21034-3-151.6-ЭГ-0004_1"/>
    <n v="1"/>
    <s v="21034-3-151.6-ЭГ-0004"/>
    <s v="Типовые узлы заземления"/>
    <n v="1"/>
    <d v="2024-01-12T00:00:00"/>
    <n v="9"/>
    <s v="Типовые узлы заземления"/>
    <m/>
    <m/>
    <m/>
    <s v="Шайба М8 кузовная DIN9021"/>
    <n v="4"/>
    <x v="2"/>
    <m/>
    <s v="ДКС СМ120800"/>
    <m/>
    <m/>
    <m/>
  </r>
  <r>
    <x v="2"/>
    <s v="21034-3-151.6-ЭГ-0004_1"/>
    <n v="1"/>
    <s v="21034-3-151.6-ЭГ-0004"/>
    <s v="Типовые узлы заземления"/>
    <n v="1"/>
    <d v="2024-01-12T00:00:00"/>
    <n v="9"/>
    <s v="Типовые узлы заземления"/>
    <m/>
    <m/>
    <m/>
    <s v="Шайба гровер М8"/>
    <n v="2"/>
    <x v="2"/>
    <m/>
    <s v="ДКС СМ130800"/>
    <m/>
    <m/>
    <m/>
  </r>
  <r>
    <x v="2"/>
    <s v="21034-3-151.6-ЭГ-0004_1"/>
    <n v="1"/>
    <s v="21034-3-151.6-ЭГ-0004"/>
    <s v="Типовые узлы заземления"/>
    <n v="1"/>
    <d v="2024-01-12T00:00:00"/>
    <n v="10"/>
    <s v="Типовые узлы заземления"/>
    <m/>
    <m/>
    <s v="ГОСТ 103-2006"/>
    <s v="Полоса 4x40 стальная горячеоцинкованная"/>
    <s v="Длина по замеру"/>
    <x v="2"/>
    <m/>
    <m/>
    <m/>
    <m/>
    <m/>
  </r>
  <r>
    <x v="2"/>
    <s v="21034-3-151.6-ЭГ-0004_1"/>
    <n v="1"/>
    <s v="21034-3-151.6-ЭГ-0004"/>
    <s v="Типовые узлы заземления"/>
    <n v="1"/>
    <d v="2024-01-12T00:00:00"/>
    <n v="10"/>
    <s v="Типовые узлы заземления"/>
    <m/>
    <m/>
    <m/>
    <s v="Болт с шестигранной головкой М8х50"/>
    <n v="1"/>
    <x v="1"/>
    <m/>
    <s v="дкс СМ080850"/>
    <n v="1"/>
    <m/>
    <m/>
  </r>
  <r>
    <x v="2"/>
    <s v="21034-3-151.6-ЭГ-0004_1"/>
    <n v="1"/>
    <s v="21034-3-151.6-ЭГ-0004"/>
    <s v="Типовые узлы заземления"/>
    <n v="1"/>
    <d v="2024-01-12T00:00:00"/>
    <n v="10"/>
    <s v="Типовые узлы заземления"/>
    <m/>
    <m/>
    <m/>
    <s v="Гайка шестигранная М8"/>
    <n v="1"/>
    <x v="1"/>
    <m/>
    <s v="ДКС СМ110800"/>
    <n v="3"/>
    <m/>
    <m/>
  </r>
  <r>
    <x v="2"/>
    <s v="21034-3-151.6-ЭГ-0004_1"/>
    <n v="1"/>
    <s v="21034-3-151.6-ЭГ-0004"/>
    <s v="Типовые узлы заземления"/>
    <n v="1"/>
    <d v="2024-01-12T00:00:00"/>
    <n v="10"/>
    <s v="Типовые узлы заземления"/>
    <m/>
    <m/>
    <m/>
    <s v="Шайба М8 кузовная DIN9021"/>
    <n v="2"/>
    <x v="1"/>
    <m/>
    <s v="ДКС СМ120800"/>
    <n v="6"/>
    <m/>
    <m/>
  </r>
  <r>
    <x v="2"/>
    <s v="21034-3-151.6-ЭГ-0004_1"/>
    <n v="1"/>
    <s v="21034-3-151.6-ЭГ-0004"/>
    <s v="Типовые узлы заземления"/>
    <n v="1"/>
    <d v="2024-01-12T00:00:00"/>
    <n v="10"/>
    <s v="Типовые узлы заземления"/>
    <m/>
    <m/>
    <m/>
    <s v="Шайба гровер М8"/>
    <n v="1"/>
    <x v="1"/>
    <m/>
    <s v="ДКС СМ130800"/>
    <n v="3"/>
    <m/>
    <m/>
  </r>
  <r>
    <x v="2"/>
    <s v="21034-3-151.6-ЭГ-0004_1"/>
    <n v="1"/>
    <s v="21034-3-151.6-ЭГ-0004"/>
    <s v="Типовые узлы заземления"/>
    <n v="1"/>
    <d v="2024-01-12T00:00:00"/>
    <n v="10"/>
    <s v="Типовые узлы заземления"/>
    <m/>
    <m/>
    <m/>
    <s v="Припой ПОС-ЗО"/>
    <n v="1"/>
    <x v="1"/>
    <m/>
    <m/>
    <n v="1"/>
    <m/>
    <m/>
  </r>
  <r>
    <x v="2"/>
    <s v="21034-3-151.6-ЭГ-0004_1"/>
    <n v="1"/>
    <s v="21034-3-151.6-ЭГ-0004"/>
    <s v="Типовые узлы заземления"/>
    <n v="1"/>
    <d v="2024-01-12T00:00:00"/>
    <n v="10"/>
    <s v="Типовые узлы заземления"/>
    <m/>
    <m/>
    <m/>
    <s v="Болт с шестигранной головкой М8х30"/>
    <m/>
    <x v="1"/>
    <m/>
    <s v="ДКС СМ080830"/>
    <n v="2"/>
    <m/>
    <m/>
  </r>
</pivotCacheRecords>
</file>

<file path=xl/pivotCache/pivotCacheRecords12.xml><?xml version="1.0" encoding="utf-8"?>
<pivotCacheRecords xmlns="http://schemas.openxmlformats.org/spreadsheetml/2006/main" xmlns:r="http://schemas.openxmlformats.org/officeDocument/2006/relationships" count="51">
  <r>
    <x v="0"/>
    <s v="Материалы"/>
    <m/>
    <m/>
    <m/>
    <x v="0"/>
    <m/>
  </r>
  <r>
    <x v="0"/>
    <m/>
    <m/>
    <m/>
    <m/>
    <x v="0"/>
    <m/>
  </r>
  <r>
    <x v="1"/>
    <s v="Труба стальная оцинкованная безрезьбовая d50 мм -1,2 мм "/>
    <m/>
    <s v="ST503000-1,2"/>
    <s v="«EKF»"/>
    <x v="1"/>
    <n v="8"/>
  </r>
  <r>
    <x v="0"/>
    <m/>
    <m/>
    <m/>
    <m/>
    <x v="0"/>
    <m/>
  </r>
  <r>
    <x v="0"/>
    <s v="Сталь полосовая горячекатаная ст.3, оцинкованная"/>
    <s v="ГОСТ 103-2006"/>
    <m/>
    <m/>
    <x v="0"/>
    <m/>
  </r>
  <r>
    <x v="2"/>
    <s v="– 4х40"/>
    <m/>
    <m/>
    <m/>
    <x v="1"/>
    <n v="540"/>
  </r>
  <r>
    <x v="2"/>
    <s v="– 5х40"/>
    <m/>
    <m/>
    <m/>
    <x v="1"/>
    <n v="45"/>
  </r>
  <r>
    <x v="0"/>
    <m/>
    <m/>
    <m/>
    <m/>
    <x v="0"/>
    <m/>
  </r>
  <r>
    <x v="0"/>
    <s v="Держатель для полосы заземления"/>
    <m/>
    <s v="К188У2"/>
    <m/>
    <x v="2"/>
    <n v="690"/>
  </r>
  <r>
    <x v="0"/>
    <m/>
    <m/>
    <m/>
    <m/>
    <x v="0"/>
    <m/>
  </r>
  <r>
    <x v="0"/>
    <s v="Дюбель &quot;U&quot; универсальный трехсегментный борт 6х52"/>
    <m/>
    <s v="00-00001967"/>
    <m/>
    <x v="2"/>
    <n v="530"/>
  </r>
  <r>
    <x v="0"/>
    <s v="Саморезы универсальные 5х70 желтый цинк"/>
    <m/>
    <s v="00-00000102"/>
    <m/>
    <x v="2"/>
    <n v="530"/>
  </r>
  <r>
    <x v="0"/>
    <m/>
    <m/>
    <m/>
    <m/>
    <x v="0"/>
    <m/>
  </r>
  <r>
    <x v="0"/>
    <s v="Саморез шестигранный с прессшайбой и EPDM со стандартным "/>
    <m/>
    <n v="27580"/>
    <m/>
    <x v="2"/>
    <n v="170"/>
  </r>
  <r>
    <x v="0"/>
    <s v="сверлом, 5.5x75 мм"/>
    <m/>
    <m/>
    <m/>
    <x v="0"/>
    <m/>
  </r>
  <r>
    <x v="0"/>
    <m/>
    <m/>
    <m/>
    <m/>
    <x v="0"/>
    <m/>
  </r>
  <r>
    <x v="0"/>
    <s v="Анкерный болт с гайкой 8х85"/>
    <m/>
    <s v="00-00000953"/>
    <m/>
    <x v="2"/>
    <n v="70"/>
  </r>
  <r>
    <x v="0"/>
    <m/>
    <m/>
    <m/>
    <m/>
    <x v="0"/>
    <m/>
  </r>
  <r>
    <x v="3"/>
    <s v="Провод медный ПуГВ 1х6 мм кв. многопроволочный (жёлто-зелёный)"/>
    <m/>
    <m/>
    <m/>
    <x v="1"/>
    <n v="655"/>
  </r>
  <r>
    <x v="0"/>
    <m/>
    <m/>
    <m/>
    <m/>
    <x v="0"/>
    <m/>
  </r>
  <r>
    <x v="3"/>
    <s v="Провод медный ПуГВ 1х16 мм кв. многопроволочный (жёлто-зелёный)"/>
    <m/>
    <m/>
    <m/>
    <x v="1"/>
    <n v="90"/>
  </r>
  <r>
    <x v="0"/>
    <m/>
    <m/>
    <m/>
    <m/>
    <x v="0"/>
    <m/>
  </r>
  <r>
    <x v="3"/>
    <s v="Провод медный ПуГВ 1х25 мм кв. многопроволочный (жёлто-зелёный)"/>
    <m/>
    <m/>
    <m/>
    <x v="1"/>
    <n v="100"/>
  </r>
  <r>
    <x v="0"/>
    <m/>
    <m/>
    <m/>
    <m/>
    <x v="0"/>
    <m/>
  </r>
  <r>
    <x v="0"/>
    <m/>
    <m/>
    <m/>
    <m/>
    <x v="0"/>
    <m/>
  </r>
  <r>
    <x v="0"/>
    <m/>
    <m/>
    <m/>
    <m/>
    <x v="0"/>
    <m/>
  </r>
  <r>
    <x v="0"/>
    <s v="Наконечник кабельный медный 6 мм кв."/>
    <s v="ТМЛ (DIN) 6-8"/>
    <m/>
    <s v="«КВТ»"/>
    <x v="2"/>
    <n v="120"/>
  </r>
  <r>
    <x v="0"/>
    <m/>
    <m/>
    <m/>
    <m/>
    <x v="0"/>
    <m/>
  </r>
  <r>
    <x v="0"/>
    <s v="Наконечник кабельный медный 16 мм кв."/>
    <s v="ТМЛ (DIN) 16-8"/>
    <m/>
    <s v="«КВТ»"/>
    <x v="2"/>
    <n v="56"/>
  </r>
  <r>
    <x v="0"/>
    <m/>
    <m/>
    <m/>
    <m/>
    <x v="0"/>
    <m/>
  </r>
  <r>
    <x v="0"/>
    <s v="Наконечник кабельный медный 25 мм кв."/>
    <s v="ТМЛ (DIN) 25-8"/>
    <m/>
    <s v="«КВТ»"/>
    <x v="2"/>
    <n v="40"/>
  </r>
  <r>
    <x v="0"/>
    <m/>
    <m/>
    <m/>
    <m/>
    <x v="0"/>
    <m/>
  </r>
  <r>
    <x v="0"/>
    <s v="Болт 342 M8X30 G"/>
    <m/>
    <s v="3158 30 6"/>
    <s v="OBO Bettermann"/>
    <x v="2"/>
    <n v="216"/>
  </r>
  <r>
    <x v="0"/>
    <m/>
    <m/>
    <m/>
    <m/>
    <x v="0"/>
    <m/>
  </r>
  <r>
    <x v="0"/>
    <s v="Гайка DIN 934 M8 G"/>
    <m/>
    <s v="3400 08 5"/>
    <s v="OBO Bettermann"/>
    <x v="2"/>
    <n v="216"/>
  </r>
  <r>
    <x v="0"/>
    <m/>
    <m/>
    <m/>
    <m/>
    <x v="0"/>
    <m/>
  </r>
  <r>
    <x v="0"/>
    <s v="Шайба 966 M8 F"/>
    <m/>
    <s v="3402 45 2"/>
    <s v="OBO Bettermann"/>
    <x v="2"/>
    <n v="432"/>
  </r>
  <r>
    <x v="0"/>
    <m/>
    <m/>
    <m/>
    <m/>
    <x v="0"/>
    <m/>
  </r>
  <r>
    <x v="0"/>
    <s v="Гравер DIN 6798 A M8 G"/>
    <m/>
    <s v="3404 08 0"/>
    <s v="OBO Bettermann"/>
    <x v="2"/>
    <n v="216"/>
  </r>
  <r>
    <x v="0"/>
    <m/>
    <m/>
    <m/>
    <m/>
    <x v="0"/>
    <m/>
  </r>
  <r>
    <x v="0"/>
    <s v="Цинковый спрей 400 мл"/>
    <m/>
    <s v="2362 97 0"/>
    <s v="OBO Bettermann"/>
    <x v="2"/>
    <n v="10"/>
  </r>
  <r>
    <x v="0"/>
    <m/>
    <m/>
    <m/>
    <m/>
    <x v="0"/>
    <m/>
  </r>
  <r>
    <x v="0"/>
    <s v="Хомутный держатель со стяжкой CFF1, 16-32мм серый, IEK"/>
    <m/>
    <s v="CTA10MP-CFF132-"/>
    <s v="«IEK»"/>
    <x v="2"/>
    <n v="250"/>
  </r>
  <r>
    <x v="0"/>
    <m/>
    <m/>
    <s v="K41-100"/>
    <m/>
    <x v="0"/>
    <m/>
  </r>
  <r>
    <x v="0"/>
    <m/>
    <m/>
    <m/>
    <m/>
    <x v="0"/>
    <m/>
  </r>
  <r>
    <x v="0"/>
    <s v="Двухкомпонентная огнестойкая пена PYROSIT® NG, 380 мл"/>
    <s v="FBS-S"/>
    <n v="7203800"/>
    <s v="OBO Bettermann"/>
    <x v="2"/>
    <n v="5"/>
  </r>
  <r>
    <x v="0"/>
    <m/>
    <m/>
    <m/>
    <m/>
    <x v="0"/>
    <m/>
  </r>
  <r>
    <x v="0"/>
    <s v="Битумная универсальная мастика, 15 кг"/>
    <s v="ТУ"/>
    <s v="BP-002"/>
    <m/>
    <x v="2"/>
    <n v="2"/>
  </r>
  <r>
    <x v="0"/>
    <m/>
    <s v=" 5775-015-92560066-2011"/>
    <m/>
    <m/>
    <x v="0"/>
    <m/>
  </r>
  <r>
    <x v="0"/>
    <m/>
    <m/>
    <m/>
    <m/>
    <x v="0"/>
    <m/>
  </r>
  <r>
    <x v="0"/>
    <s v="Припой ПОС-30"/>
    <s v="ГОСТ 21931-76"/>
    <m/>
    <m/>
    <x v="3"/>
    <n v="0.5"/>
  </r>
</pivotCacheRecords>
</file>

<file path=xl/pivotCache/pivotCacheRecords13.xml><?xml version="1.0" encoding="utf-8"?>
<pivotCacheRecords xmlns="http://schemas.openxmlformats.org/spreadsheetml/2006/main" xmlns:r="http://schemas.openxmlformats.org/officeDocument/2006/relationships" count="198">
  <r>
    <x v="0"/>
    <s v="1. Оборудование"/>
    <m/>
    <m/>
    <m/>
    <x v="0"/>
    <m/>
    <m/>
    <m/>
    <m/>
  </r>
  <r>
    <x v="0"/>
    <m/>
    <m/>
    <m/>
    <m/>
    <x v="0"/>
    <m/>
    <m/>
    <m/>
    <m/>
  </r>
  <r>
    <x v="1"/>
    <s v="Щиток рабочего освещения навесной пылевлагозащищенный"/>
    <s v="21034-3-151.6-ЭО.ОЛ1"/>
    <m/>
    <m/>
    <x v="1"/>
    <n v="1"/>
    <m/>
    <s v="151ЩО"/>
    <m/>
  </r>
  <r>
    <x v="0"/>
    <m/>
    <m/>
    <m/>
    <m/>
    <x v="0"/>
    <m/>
    <m/>
    <m/>
    <m/>
  </r>
  <r>
    <x v="1"/>
    <s v="Щиток аварийного освещения навесной пылевлагозащищенный"/>
    <s v="21034-3-151.6-ЭО.ОЛ2"/>
    <m/>
    <m/>
    <x v="1"/>
    <n v="1"/>
    <m/>
    <s v="151ЩАО"/>
    <m/>
  </r>
  <r>
    <x v="0"/>
    <m/>
    <m/>
    <m/>
    <m/>
    <x v="0"/>
    <m/>
    <m/>
    <m/>
    <m/>
  </r>
  <r>
    <x v="1"/>
    <s v="Щиток эвакуационного освещения навесной пылевлагозащищенный"/>
    <s v="21034-3-151.6-ЭО.ОЛ3"/>
    <m/>
    <m/>
    <x v="1"/>
    <n v="1"/>
    <m/>
    <s v="151ЩАОэ"/>
    <m/>
  </r>
  <r>
    <x v="0"/>
    <s v="2. Светотехническое оборудование"/>
    <m/>
    <m/>
    <m/>
    <x v="0"/>
    <m/>
    <m/>
    <m/>
    <m/>
  </r>
  <r>
    <x v="0"/>
    <m/>
    <m/>
    <m/>
    <m/>
    <x v="0"/>
    <m/>
    <m/>
    <m/>
    <m/>
  </r>
  <r>
    <x v="2"/>
    <s v="Светильник светодиодный взрывозащищенный с цоколем Е27, мощность лампы 50 Вт"/>
    <s v="21034-3-151.6-ЭО.ОЛ4"/>
    <m/>
    <m/>
    <x v="1"/>
    <n v="22"/>
    <m/>
    <m/>
    <m/>
  </r>
  <r>
    <x v="0"/>
    <m/>
    <m/>
    <m/>
    <m/>
    <x v="0"/>
    <m/>
    <m/>
    <m/>
    <m/>
  </r>
  <r>
    <x v="2"/>
    <s v="Светильник светодиодный взрывозащищенный с цоколем Е27, мощность лампы 70 Вт"/>
    <s v="21034-3-151.6-ЭО.ОЛ5"/>
    <m/>
    <m/>
    <x v="1"/>
    <n v="79"/>
    <m/>
    <m/>
    <m/>
  </r>
  <r>
    <x v="0"/>
    <m/>
    <m/>
    <m/>
    <m/>
    <x v="0"/>
    <m/>
    <m/>
    <m/>
    <m/>
  </r>
  <r>
    <x v="2"/>
    <s v="Светильник светодиодный мощностью 30 Вт"/>
    <s v="21034-3-151.6-ЭО.ОЛ6"/>
    <m/>
    <m/>
    <x v="1"/>
    <n v="49"/>
    <m/>
    <m/>
    <m/>
  </r>
  <r>
    <x v="0"/>
    <m/>
    <m/>
    <m/>
    <m/>
    <x v="0"/>
    <m/>
    <m/>
    <m/>
    <m/>
  </r>
  <r>
    <x v="2"/>
    <s v="Светильник светодиодный взрывозащищенный с цоколем Е27, мощность лампы 30 Вт"/>
    <s v="21034-3-151.6-ЭО.ОЛ7"/>
    <m/>
    <m/>
    <x v="1"/>
    <n v="7"/>
    <m/>
    <m/>
    <m/>
  </r>
  <r>
    <x v="0"/>
    <m/>
    <m/>
    <m/>
    <m/>
    <x v="0"/>
    <m/>
    <m/>
    <m/>
    <m/>
  </r>
  <r>
    <x v="2"/>
    <s v="Светильник светодиодный потолочный мощностью 32 Вт"/>
    <s v="21034-3-151.6-ЭО.ОЛ8"/>
    <m/>
    <m/>
    <x v="1"/>
    <n v="13"/>
    <m/>
    <m/>
    <m/>
  </r>
  <r>
    <x v="0"/>
    <m/>
    <m/>
    <m/>
    <m/>
    <x v="0"/>
    <m/>
    <m/>
    <m/>
    <m/>
  </r>
  <r>
    <x v="2"/>
    <s v="Светильник светодиодный потолочный с блоком аварийного питания мощностью 32 Вт"/>
    <s v="21034-3-151.6-ЭО.ОЛ9"/>
    <m/>
    <m/>
    <x v="1"/>
    <n v="9"/>
    <m/>
    <m/>
    <m/>
  </r>
  <r>
    <x v="0"/>
    <m/>
    <m/>
    <m/>
    <m/>
    <x v="0"/>
    <m/>
    <m/>
    <m/>
    <m/>
  </r>
  <r>
    <x v="2"/>
    <s v="Светильник светодиодный с цоколем Е27, с универсальной скобой, мощность лампы 30 Вт"/>
    <s v="21034-3-151.6-ЭО.ОЛ10"/>
    <m/>
    <m/>
    <x v="1"/>
    <n v="17"/>
    <m/>
    <m/>
    <m/>
  </r>
  <r>
    <x v="0"/>
    <m/>
    <m/>
    <m/>
    <m/>
    <x v="0"/>
    <m/>
    <m/>
    <m/>
    <m/>
  </r>
  <r>
    <x v="0"/>
    <s v="Указатель светодиодный эвакуационный взрывозащищенный с пиктограммой «ВЫХОД»"/>
    <s v="21034-3-151.6-ЭО.ОЛ11"/>
    <m/>
    <m/>
    <x v="1"/>
    <n v="8"/>
    <m/>
    <m/>
    <m/>
  </r>
  <r>
    <x v="0"/>
    <m/>
    <m/>
    <m/>
    <m/>
    <x v="0"/>
    <m/>
    <m/>
    <m/>
    <m/>
  </r>
  <r>
    <x v="0"/>
    <s v="Указатель светодиодный эвакуационный с пиктограммой «ВЫХОД»"/>
    <s v="21034-3-151.6-ЭО.ОЛ12"/>
    <m/>
    <m/>
    <x v="1"/>
    <n v="18"/>
    <m/>
    <m/>
    <m/>
  </r>
  <r>
    <x v="0"/>
    <m/>
    <m/>
    <m/>
    <m/>
    <x v="0"/>
    <m/>
    <m/>
    <m/>
    <m/>
  </r>
  <r>
    <x v="2"/>
    <s v="Светильник светодиодный мощностью 40 Вт"/>
    <s v="21034-3-151.6-ЭО.ОЛ13"/>
    <m/>
    <m/>
    <x v="1"/>
    <n v="3"/>
    <m/>
    <m/>
    <m/>
  </r>
  <r>
    <x v="0"/>
    <m/>
    <m/>
    <m/>
    <m/>
    <x v="0"/>
    <m/>
    <m/>
    <m/>
    <m/>
  </r>
  <r>
    <x v="0"/>
    <s v="Указатель светодиодный с пиктограммой «Патрубки для подключения установки пожаротушения к передвижной пожарной технике»"/>
    <s v="21034-3-151.6-ЭО.ОЛ14"/>
    <m/>
    <m/>
    <x v="1"/>
    <n v="1"/>
    <m/>
    <m/>
    <m/>
  </r>
  <r>
    <x v="0"/>
    <m/>
    <m/>
    <m/>
    <m/>
    <x v="0"/>
    <m/>
    <m/>
    <m/>
    <m/>
  </r>
  <r>
    <x v="2"/>
    <s v="Светильник светодиодный потолочный мощностью 16 Вт"/>
    <s v="21034-3-151.6-ЭО.ОЛ15"/>
    <m/>
    <m/>
    <x v="1"/>
    <n v="3"/>
    <m/>
    <m/>
    <m/>
  </r>
  <r>
    <x v="0"/>
    <m/>
    <m/>
    <m/>
    <m/>
    <x v="0"/>
    <m/>
    <m/>
    <m/>
    <m/>
  </r>
  <r>
    <x v="2"/>
    <s v="Светильник переносной аккумуляторный"/>
    <s v="Эра PA-602"/>
    <m/>
    <m/>
    <x v="1"/>
    <n v="2"/>
    <m/>
    <s v="или аналог"/>
    <m/>
  </r>
  <r>
    <x v="0"/>
    <s v="3. Электроустановочные изделия"/>
    <m/>
    <m/>
    <m/>
    <x v="0"/>
    <m/>
    <m/>
    <m/>
    <m/>
  </r>
  <r>
    <x v="0"/>
    <m/>
    <m/>
    <m/>
    <m/>
    <x v="0"/>
    <m/>
    <m/>
    <m/>
    <m/>
  </r>
  <r>
    <x v="0"/>
    <s v="Пылевлагозащищенный 1-клавишный переключатель IP65 открытой установки, на 2 направления 250 В, 50 Гц, 10А"/>
    <m/>
    <m/>
    <m/>
    <x v="1"/>
    <n v="26"/>
    <n v="0.1"/>
    <m/>
    <m/>
  </r>
  <r>
    <x v="0"/>
    <m/>
    <m/>
    <m/>
    <m/>
    <x v="0"/>
    <m/>
    <m/>
    <m/>
    <m/>
  </r>
  <r>
    <x v="0"/>
    <s v="Выключатель 1-клавишный открытой установки, 250В, 50 Гц, 10А, IP65"/>
    <m/>
    <m/>
    <m/>
    <x v="1"/>
    <n v="63"/>
    <n v="0.1"/>
    <m/>
    <m/>
  </r>
  <r>
    <x v="0"/>
    <m/>
    <m/>
    <m/>
    <m/>
    <x v="0"/>
    <m/>
    <m/>
    <m/>
    <m/>
  </r>
  <r>
    <x v="0"/>
    <s v="Розетка со шторками, с заземлением, для открытой проводки, ~220В, 50Гц, 16А"/>
    <m/>
    <m/>
    <m/>
    <x v="1"/>
    <n v="4"/>
    <n v="0.1"/>
    <m/>
    <m/>
  </r>
  <r>
    <x v="0"/>
    <m/>
    <m/>
    <m/>
    <m/>
    <x v="0"/>
    <m/>
    <m/>
    <m/>
    <m/>
  </r>
  <r>
    <x v="0"/>
    <s v="Соединительная коробка открытой установки, IP65"/>
    <m/>
    <m/>
    <m/>
    <x v="1"/>
    <n v="125"/>
    <n v="0.2"/>
    <m/>
    <m/>
  </r>
  <r>
    <x v="0"/>
    <m/>
    <m/>
    <m/>
    <m/>
    <x v="0"/>
    <m/>
    <m/>
    <m/>
    <m/>
  </r>
  <r>
    <x v="0"/>
    <s v="Соединительная коробка взрывозащищенная"/>
    <s v="КР-В-150-1(А)-1(С)-1(G)"/>
    <m/>
    <m/>
    <x v="1"/>
    <n v="126"/>
    <n v="1.5"/>
    <m/>
    <m/>
  </r>
  <r>
    <x v="0"/>
    <s v="4. Кабели"/>
    <m/>
    <m/>
    <m/>
    <x v="0"/>
    <m/>
    <m/>
    <m/>
    <m/>
  </r>
  <r>
    <x v="0"/>
    <m/>
    <m/>
    <m/>
    <m/>
    <x v="0"/>
    <m/>
    <m/>
    <m/>
    <m/>
  </r>
  <r>
    <x v="0"/>
    <s v="Кабель силовой с медными жилами, круглый, с изоляцией и оболочкой из поливинилхлоридных композиций пониженной пожароопасности, с низким дымо- и газовыделением, сечением:"/>
    <s v="ГОСТ 31996-2012"/>
    <m/>
    <m/>
    <x v="0"/>
    <m/>
    <m/>
    <m/>
    <m/>
  </r>
  <r>
    <x v="3"/>
    <s v="5 х 6"/>
    <s v="ВВГнг(А)-LS - 0.66"/>
    <m/>
    <m/>
    <x v="2"/>
    <m/>
    <m/>
    <m/>
    <n v="260"/>
  </r>
  <r>
    <x v="0"/>
    <s v="- Прокладка в лотке, h менее 5м"/>
    <m/>
    <m/>
    <m/>
    <x v="3"/>
    <n v="0.15"/>
    <m/>
    <m/>
    <m/>
  </r>
  <r>
    <x v="0"/>
    <s v="- Прокладка в лотке, h более 5м"/>
    <m/>
    <m/>
    <m/>
    <x v="4"/>
    <n v="7.0000000000000007E-2"/>
    <m/>
    <m/>
    <m/>
  </r>
  <r>
    <x v="0"/>
    <s v="- Прокладка в металлорукаве, h менее 5м"/>
    <m/>
    <m/>
    <m/>
    <x v="4"/>
    <n v="0.02"/>
    <m/>
    <m/>
    <m/>
  </r>
  <r>
    <x v="0"/>
    <s v="- Прокладка в металлорукаве, h более 5м"/>
    <m/>
    <m/>
    <m/>
    <x v="4"/>
    <n v="0.02"/>
    <m/>
    <m/>
    <m/>
  </r>
  <r>
    <x v="3"/>
    <s v="5 х 4"/>
    <s v="ВВГнг(А)-LS - 0.66"/>
    <m/>
    <m/>
    <x v="2"/>
    <m/>
    <m/>
    <m/>
    <n v="99.999999999999986"/>
  </r>
  <r>
    <x v="0"/>
    <s v="- Прокладка в лотке, h менее 5м"/>
    <m/>
    <m/>
    <m/>
    <x v="3"/>
    <n v="0.03"/>
    <m/>
    <m/>
    <m/>
  </r>
  <r>
    <x v="0"/>
    <s v="- Прокладка в лотке, h более 5м"/>
    <m/>
    <m/>
    <m/>
    <x v="4"/>
    <n v="0.05"/>
    <m/>
    <m/>
    <m/>
  </r>
  <r>
    <x v="0"/>
    <s v="- Прокладка в металлорукаве, h менее 5м"/>
    <m/>
    <m/>
    <m/>
    <x v="4"/>
    <n v="0.01"/>
    <m/>
    <m/>
    <m/>
  </r>
  <r>
    <x v="0"/>
    <s v="- Прокладка в металлорукаве, h более 5м"/>
    <m/>
    <m/>
    <m/>
    <x v="4"/>
    <n v="0.01"/>
    <m/>
    <m/>
    <m/>
  </r>
  <r>
    <x v="0"/>
    <m/>
    <m/>
    <m/>
    <m/>
    <x v="0"/>
    <m/>
    <m/>
    <m/>
    <m/>
  </r>
  <r>
    <x v="3"/>
    <s v="4 х 6"/>
    <s v="ВВГнг(А)-LS - 0.66"/>
    <m/>
    <m/>
    <x v="2"/>
    <m/>
    <m/>
    <m/>
    <n v="50"/>
  </r>
  <r>
    <x v="0"/>
    <s v="- Прокладка в лотке, h менее 5м"/>
    <m/>
    <m/>
    <m/>
    <x v="3"/>
    <n v="0.02"/>
    <m/>
    <m/>
    <m/>
  </r>
  <r>
    <x v="0"/>
    <s v="- Прокладка в лотке, h более 5м"/>
    <m/>
    <m/>
    <m/>
    <x v="4"/>
    <n v="0.03"/>
    <m/>
    <m/>
    <m/>
  </r>
  <r>
    <x v="0"/>
    <s v=" "/>
    <m/>
    <m/>
    <m/>
    <x v="0"/>
    <m/>
    <m/>
    <m/>
    <m/>
  </r>
  <r>
    <x v="0"/>
    <m/>
    <m/>
    <m/>
    <m/>
    <x v="0"/>
    <m/>
    <m/>
    <m/>
    <m/>
  </r>
  <r>
    <x v="3"/>
    <s v="3 х 6"/>
    <s v="ВВГнг(А)-LS - 0.66"/>
    <m/>
    <m/>
    <x v="2"/>
    <m/>
    <m/>
    <m/>
    <n v="1214.9999999999998"/>
  </r>
  <r>
    <x v="0"/>
    <s v="- Прокладка в лотке, h менее 5м"/>
    <m/>
    <m/>
    <m/>
    <x v="3"/>
    <n v="0.74"/>
    <m/>
    <m/>
    <m/>
  </r>
  <r>
    <x v="0"/>
    <s v="- Прокладка в лотке, h более 5м"/>
    <m/>
    <m/>
    <m/>
    <x v="4"/>
    <n v="0.16500000000000001"/>
    <m/>
    <m/>
    <m/>
  </r>
  <r>
    <x v="0"/>
    <s v="- Прокладка в трубах, h менее 5м"/>
    <m/>
    <m/>
    <m/>
    <x v="4"/>
    <n v="0.02"/>
    <m/>
    <m/>
    <m/>
  </r>
  <r>
    <x v="0"/>
    <s v="- Прокладка в металлорукаве, h менее 5м"/>
    <m/>
    <m/>
    <m/>
    <x v="4"/>
    <n v="0.17"/>
    <m/>
    <m/>
    <m/>
  </r>
  <r>
    <x v="0"/>
    <s v="- Прокладка в металлорукаве, h более 5м"/>
    <m/>
    <m/>
    <m/>
    <x v="4"/>
    <n v="0.12"/>
    <m/>
    <m/>
    <m/>
  </r>
  <r>
    <x v="3"/>
    <s v="3 х 4"/>
    <s v="ВВГнг(А)-LS - 0.66"/>
    <m/>
    <m/>
    <x v="2"/>
    <m/>
    <m/>
    <m/>
    <n v="215"/>
  </r>
  <r>
    <x v="0"/>
    <s v="- Прокладка в лотке, h менее 5м"/>
    <m/>
    <m/>
    <m/>
    <x v="3"/>
    <n v="0.05"/>
    <m/>
    <m/>
    <m/>
  </r>
  <r>
    <x v="0"/>
    <s v="- Прокладка в лотке, h более 5м"/>
    <m/>
    <m/>
    <m/>
    <x v="4"/>
    <n v="0.05"/>
    <m/>
    <m/>
    <m/>
  </r>
  <r>
    <x v="0"/>
    <s v="- Прокладка в трубах, h менее 5м"/>
    <m/>
    <m/>
    <m/>
    <x v="4"/>
    <n v="0.01"/>
    <m/>
    <m/>
    <m/>
  </r>
  <r>
    <x v="0"/>
    <s v="- - Прокладка в металлорукаве, h менее 5м"/>
    <m/>
    <m/>
    <m/>
    <x v="4"/>
    <n v="0.05"/>
    <m/>
    <m/>
    <m/>
  </r>
  <r>
    <x v="0"/>
    <s v="- Прокладка в металлорукаве, h более 5м"/>
    <m/>
    <m/>
    <m/>
    <x v="4"/>
    <n v="5.5E-2"/>
    <m/>
    <m/>
    <m/>
  </r>
  <r>
    <x v="3"/>
    <s v="3 х 2,5"/>
    <s v="ВВГнг(А)-LS - 0.66"/>
    <m/>
    <m/>
    <x v="2"/>
    <m/>
    <m/>
    <m/>
    <n v="535"/>
  </r>
  <r>
    <x v="0"/>
    <s v="- Прокладка в металлорукаве, h менее 5м"/>
    <m/>
    <m/>
    <m/>
    <x v="4"/>
    <n v="0.08"/>
    <m/>
    <m/>
    <m/>
  </r>
  <r>
    <x v="0"/>
    <s v="- Прокладка в металлорукаве, h более 5м"/>
    <m/>
    <m/>
    <m/>
    <x v="4"/>
    <n v="0.45500000000000002"/>
    <m/>
    <m/>
    <m/>
  </r>
  <r>
    <x v="3"/>
    <s v="2 х 2,5"/>
    <s v="ВВГнг(А)-LS - 0.66"/>
    <m/>
    <m/>
    <x v="2"/>
    <m/>
    <m/>
    <m/>
    <n v="160"/>
  </r>
  <r>
    <x v="0"/>
    <s v="- Прокладка в металлорукаве, h менее 5м"/>
    <m/>
    <m/>
    <m/>
    <x v="3"/>
    <n v="0.16"/>
    <m/>
    <m/>
    <m/>
  </r>
  <r>
    <x v="0"/>
    <m/>
    <m/>
    <m/>
    <m/>
    <x v="0"/>
    <m/>
    <m/>
    <m/>
    <m/>
  </r>
  <r>
    <x v="0"/>
    <m/>
    <m/>
    <m/>
    <m/>
    <x v="0"/>
    <m/>
    <m/>
    <m/>
    <m/>
  </r>
  <r>
    <x v="3"/>
    <s v="Кабель силовой с медными жилами огнестойкий, круглый, не распространяющий горение, с низким дымо- и газовыделением, сечением:"/>
    <s v="ГОСТ 31996-2012"/>
    <m/>
    <m/>
    <x v="2"/>
    <m/>
    <m/>
    <m/>
    <m/>
  </r>
  <r>
    <x v="3"/>
    <s v="5 х 6"/>
    <s v="ВВГнг(А)-FRLS - 0.66"/>
    <m/>
    <m/>
    <x v="2"/>
    <m/>
    <m/>
    <m/>
    <n v="105.00000000000001"/>
  </r>
  <r>
    <x v="0"/>
    <s v="- Прокладка в лотке, h менее 5м"/>
    <m/>
    <m/>
    <m/>
    <x v="4"/>
    <n v="0.04"/>
    <m/>
    <m/>
    <m/>
  </r>
  <r>
    <x v="0"/>
    <s v="- Прокладка в лотке, h более 5м"/>
    <m/>
    <m/>
    <m/>
    <x v="4"/>
    <n v="0.03"/>
    <m/>
    <m/>
    <m/>
  </r>
  <r>
    <x v="0"/>
    <s v="- Прокладка в трубах, h менее 5м"/>
    <m/>
    <m/>
    <m/>
    <x v="4"/>
    <n v="0.01"/>
    <m/>
    <m/>
    <m/>
  </r>
  <r>
    <x v="0"/>
    <s v="- Прокладка в металлорукаве, h менее 5м"/>
    <m/>
    <m/>
    <m/>
    <x v="4"/>
    <n v="2.5000000000000001E-2"/>
    <m/>
    <m/>
    <m/>
  </r>
  <r>
    <x v="0"/>
    <m/>
    <m/>
    <m/>
    <m/>
    <x v="0"/>
    <m/>
    <m/>
    <m/>
    <m/>
  </r>
  <r>
    <x v="3"/>
    <s v="5 х 4"/>
    <s v="ВВГнг(А)-FRLS - 0.66"/>
    <m/>
    <m/>
    <x v="2"/>
    <m/>
    <m/>
    <m/>
    <n v="50"/>
  </r>
  <r>
    <x v="0"/>
    <s v="- Прокладка в лотке, h менее 5м"/>
    <m/>
    <m/>
    <m/>
    <x v="4"/>
    <n v="0.02"/>
    <m/>
    <m/>
    <m/>
  </r>
  <r>
    <x v="0"/>
    <s v="- Прокладка в лотке, h более 5м"/>
    <m/>
    <m/>
    <m/>
    <x v="4"/>
    <n v="0.02"/>
    <m/>
    <m/>
    <m/>
  </r>
  <r>
    <x v="0"/>
    <s v="- Прокладка в металлорукаве, h менее 5м"/>
    <m/>
    <m/>
    <m/>
    <x v="4"/>
    <n v="0.01"/>
    <m/>
    <m/>
    <m/>
  </r>
  <r>
    <x v="0"/>
    <m/>
    <m/>
    <m/>
    <m/>
    <x v="0"/>
    <m/>
    <m/>
    <m/>
    <m/>
  </r>
  <r>
    <x v="3"/>
    <s v="3 х 6"/>
    <s v="ВВГнг(А)-FRLS - 0.66"/>
    <m/>
    <m/>
    <x v="2"/>
    <m/>
    <m/>
    <m/>
    <n v="668.99999999999989"/>
  </r>
  <r>
    <x v="0"/>
    <s v="- Прокладка в лотке, h менее 5м"/>
    <m/>
    <m/>
    <m/>
    <x v="4"/>
    <n v="0.36"/>
    <m/>
    <m/>
    <m/>
  </r>
  <r>
    <x v="0"/>
    <s v="- Прокладка в лотке, h более 5м"/>
    <m/>
    <m/>
    <m/>
    <x v="4"/>
    <n v="0.05"/>
    <m/>
    <m/>
    <m/>
  </r>
  <r>
    <x v="0"/>
    <s v="- Прокладка в трубах, h менее 5м"/>
    <m/>
    <m/>
    <m/>
    <x v="4"/>
    <n v="0.02"/>
    <m/>
    <m/>
    <m/>
  </r>
  <r>
    <x v="0"/>
    <s v="- Прокладка в металлорукаве, h менее 5м"/>
    <m/>
    <m/>
    <m/>
    <x v="4"/>
    <n v="0.15"/>
    <m/>
    <m/>
    <m/>
  </r>
  <r>
    <x v="0"/>
    <s v="- Прокладка в металлорукаве, h более 5м"/>
    <m/>
    <m/>
    <m/>
    <x v="4"/>
    <n v="8.8999999999999996E-2"/>
    <m/>
    <m/>
    <m/>
  </r>
  <r>
    <x v="3"/>
    <s v="3 х 4"/>
    <s v="ВВГнг(А)-FRLS - 0.66"/>
    <m/>
    <m/>
    <x v="2"/>
    <m/>
    <m/>
    <m/>
    <n v="139.99999999999997"/>
  </r>
  <r>
    <x v="0"/>
    <s v="- Прокладка в лотке, h менее 5м"/>
    <m/>
    <m/>
    <m/>
    <x v="4"/>
    <n v="5.5E-2"/>
    <m/>
    <m/>
    <m/>
  </r>
  <r>
    <x v="0"/>
    <s v="- Прокладка в лотке, h более 5м"/>
    <m/>
    <m/>
    <m/>
    <x v="4"/>
    <n v="0.02"/>
    <m/>
    <m/>
    <m/>
  </r>
  <r>
    <x v="0"/>
    <s v="- Прокладка в трубах, h менее 5м"/>
    <m/>
    <m/>
    <m/>
    <x v="4"/>
    <n v="1.4999999999999999E-2"/>
    <m/>
    <m/>
    <m/>
  </r>
  <r>
    <x v="0"/>
    <s v="- Прокладка в металлорукаве, h менее 5м"/>
    <m/>
    <m/>
    <m/>
    <x v="4"/>
    <n v="0.03"/>
    <m/>
    <m/>
    <m/>
  </r>
  <r>
    <x v="0"/>
    <s v="- Прокладка в металлорукаве, h более 5м"/>
    <m/>
    <m/>
    <m/>
    <x v="4"/>
    <n v="0.02"/>
    <m/>
    <m/>
    <m/>
  </r>
  <r>
    <x v="3"/>
    <s v="3 х 2,5"/>
    <s v="ВВГнг(А)-FRLS - 0.66"/>
    <m/>
    <m/>
    <x v="2"/>
    <m/>
    <m/>
    <m/>
    <n v="165"/>
  </r>
  <r>
    <x v="0"/>
    <s v="- Прокладка в трубах, h менее 5м"/>
    <m/>
    <m/>
    <m/>
    <x v="4"/>
    <n v="4.0000000000000001E-3"/>
    <m/>
    <m/>
    <m/>
  </r>
  <r>
    <x v="0"/>
    <s v="- Прокладка в металлорукаве, h менее 5м"/>
    <m/>
    <m/>
    <m/>
    <x v="4"/>
    <n v="0.08"/>
    <m/>
    <m/>
    <m/>
  </r>
  <r>
    <x v="0"/>
    <s v="- Прокладка в металлорукаве, h более 5м"/>
    <m/>
    <m/>
    <m/>
    <x v="4"/>
    <n v="8.1000000000000003E-2"/>
    <m/>
    <m/>
    <m/>
  </r>
  <r>
    <x v="3"/>
    <s v="2 х 2,5"/>
    <s v="ВВГнг(А)-FRLS - 0.66"/>
    <m/>
    <m/>
    <x v="2"/>
    <m/>
    <m/>
    <m/>
    <n v="100"/>
  </r>
  <r>
    <x v="0"/>
    <s v="- Прокладка в металлорукаве, h менее 5м"/>
    <m/>
    <m/>
    <m/>
    <x v="4"/>
    <n v="0.1"/>
    <m/>
    <m/>
    <m/>
  </r>
  <r>
    <x v="0"/>
    <m/>
    <m/>
    <m/>
    <m/>
    <x v="0"/>
    <m/>
    <m/>
    <m/>
    <m/>
  </r>
  <r>
    <x v="0"/>
    <m/>
    <m/>
    <m/>
    <m/>
    <x v="0"/>
    <m/>
    <m/>
    <m/>
    <m/>
  </r>
  <r>
    <x v="0"/>
    <s v="5. Электромонтажные изделия"/>
    <m/>
    <m/>
    <m/>
    <x v="0"/>
    <m/>
    <m/>
    <m/>
    <m/>
  </r>
  <r>
    <x v="0"/>
    <m/>
    <m/>
    <m/>
    <m/>
    <x v="0"/>
    <m/>
    <m/>
    <m/>
    <m/>
  </r>
  <r>
    <x v="0"/>
    <s v="Профиль зетовый"/>
    <s v="К241ц УТ1,5"/>
    <m/>
    <m/>
    <x v="5"/>
    <n v="36"/>
    <m/>
    <m/>
    <m/>
  </r>
  <r>
    <x v="0"/>
    <m/>
    <m/>
    <m/>
    <m/>
    <x v="0"/>
    <m/>
    <m/>
    <m/>
    <m/>
  </r>
  <r>
    <x v="0"/>
    <s v="Профиль зетовый"/>
    <s v="К239ц УТ1,5"/>
    <m/>
    <m/>
    <x v="5"/>
    <n v="1"/>
    <m/>
    <m/>
    <m/>
  </r>
  <r>
    <x v="0"/>
    <m/>
    <m/>
    <m/>
    <m/>
    <x v="0"/>
    <m/>
    <m/>
    <m/>
    <m/>
  </r>
  <r>
    <x v="0"/>
    <s v="Уголок"/>
    <s v="К242 цУТ1,5"/>
    <m/>
    <m/>
    <x v="5"/>
    <n v="1"/>
    <m/>
    <m/>
    <m/>
  </r>
  <r>
    <x v="0"/>
    <m/>
    <m/>
    <m/>
    <m/>
    <x v="0"/>
    <m/>
    <m/>
    <m/>
    <m/>
  </r>
  <r>
    <x v="0"/>
    <s v="Муфта концевая термоусаживаемая наружной установки для бронированных кабелей до 1 кВ сечением, мм2:"/>
    <m/>
    <m/>
    <m/>
    <x v="0"/>
    <m/>
    <m/>
    <m/>
    <m/>
  </r>
  <r>
    <x v="0"/>
    <s v="25 – 35"/>
    <s v="5ПКНтпБнг-LS-в-25/35"/>
    <m/>
    <m/>
    <x v="6"/>
    <n v="4"/>
    <m/>
    <m/>
    <m/>
  </r>
  <r>
    <x v="0"/>
    <m/>
    <m/>
    <m/>
    <m/>
    <x v="0"/>
    <m/>
    <m/>
    <m/>
    <m/>
  </r>
  <r>
    <x v="4"/>
    <s v="Металлорукав в ПВХ изоляции"/>
    <s v="Р3-Ц-Пнг 32"/>
    <m/>
    <m/>
    <x v="2"/>
    <n v="1400"/>
    <m/>
    <m/>
    <m/>
  </r>
  <r>
    <x v="0"/>
    <m/>
    <m/>
    <m/>
    <m/>
    <x v="0"/>
    <m/>
    <m/>
    <m/>
    <m/>
  </r>
  <r>
    <x v="0"/>
    <s v=" Уплотнитель кабельных проходов термоусаживаемый"/>
    <s v="УКПТ 75/20"/>
    <m/>
    <m/>
    <x v="5"/>
    <n v="630"/>
    <m/>
    <m/>
    <m/>
  </r>
  <r>
    <x v="0"/>
    <m/>
    <m/>
    <m/>
    <m/>
    <x v="0"/>
    <m/>
    <m/>
    <m/>
    <m/>
  </r>
  <r>
    <x v="0"/>
    <s v="Скоба двухлапковая "/>
    <s v="СМД 38-40"/>
    <m/>
    <m/>
    <x v="5"/>
    <n v="1580"/>
    <m/>
    <m/>
    <m/>
  </r>
  <r>
    <x v="0"/>
    <m/>
    <m/>
    <m/>
    <m/>
    <x v="0"/>
    <m/>
    <m/>
    <m/>
    <m/>
  </r>
  <r>
    <x v="5"/>
    <s v="Лоток перфорированный 100х80 L 3000 толщ. 1,0 мм, горячеоцинкованный"/>
    <m/>
    <m/>
    <m/>
    <x v="5"/>
    <n v="6"/>
    <m/>
    <m/>
    <n v="18"/>
  </r>
  <r>
    <x v="0"/>
    <m/>
    <m/>
    <m/>
    <m/>
    <x v="0"/>
    <m/>
    <m/>
    <m/>
    <m/>
  </r>
  <r>
    <x v="6"/>
    <s v="Крышка с заземлением на лоток осн.100, толщ. 2,0, L3000, горячеоцинкованная"/>
    <m/>
    <m/>
    <m/>
    <x v="5"/>
    <n v="6"/>
    <m/>
    <m/>
    <m/>
  </r>
  <r>
    <x v="0"/>
    <m/>
    <m/>
    <m/>
    <m/>
    <x v="0"/>
    <m/>
    <m/>
    <m/>
    <m/>
  </r>
  <r>
    <x v="0"/>
    <s v="Держатель крышки, цинк-ламельный"/>
    <m/>
    <m/>
    <m/>
    <x v="5"/>
    <n v="12"/>
    <m/>
    <m/>
    <m/>
  </r>
  <r>
    <x v="0"/>
    <m/>
    <m/>
    <m/>
    <m/>
    <x v="0"/>
    <m/>
    <m/>
    <m/>
    <m/>
  </r>
  <r>
    <x v="0"/>
    <s v="Винт для электрического соединения М5х8, горячеоцинкованный"/>
    <m/>
    <m/>
    <m/>
    <x v="5"/>
    <n v="6"/>
    <m/>
    <m/>
    <m/>
  </r>
  <r>
    <x v="0"/>
    <m/>
    <m/>
    <m/>
    <m/>
    <x v="0"/>
    <m/>
    <m/>
    <m/>
    <m/>
  </r>
  <r>
    <x v="0"/>
    <s v="Нейлоновый дюбель для самореза 4,2х28 мм     "/>
    <m/>
    <m/>
    <m/>
    <x v="5"/>
    <n v="4000"/>
    <m/>
    <m/>
    <m/>
  </r>
  <r>
    <x v="0"/>
    <m/>
    <m/>
    <m/>
    <m/>
    <x v="0"/>
    <m/>
    <m/>
    <m/>
    <m/>
  </r>
  <r>
    <x v="0"/>
    <s v="Комплект для сэндвич панелей «КРЕПСС» под шпильку М8"/>
    <m/>
    <m/>
    <m/>
    <x v="6"/>
    <n v="130"/>
    <m/>
    <m/>
    <m/>
  </r>
  <r>
    <x v="0"/>
    <m/>
    <m/>
    <m/>
    <m/>
    <x v="0"/>
    <m/>
    <m/>
    <m/>
    <m/>
  </r>
  <r>
    <x v="0"/>
    <s v="6. Материалы"/>
    <m/>
    <m/>
    <m/>
    <x v="0"/>
    <m/>
    <m/>
    <m/>
    <m/>
  </r>
  <r>
    <x v="0"/>
    <m/>
    <m/>
    <m/>
    <m/>
    <x v="0"/>
    <m/>
    <m/>
    <m/>
    <m/>
  </r>
  <r>
    <x v="0"/>
    <s v="Метизы разные "/>
    <m/>
    <m/>
    <m/>
    <x v="7"/>
    <n v="11"/>
    <m/>
    <m/>
    <m/>
  </r>
  <r>
    <x v="0"/>
    <m/>
    <m/>
    <m/>
    <m/>
    <x v="0"/>
    <m/>
    <m/>
    <m/>
    <m/>
  </r>
  <r>
    <x v="0"/>
    <s v="Труба стальная водогазопроводная обыкновенная оцинкованная с полностью сплющенным гратом, условным проходом"/>
    <s v="ГОСТ 3262-75"/>
    <m/>
    <m/>
    <x v="0"/>
    <m/>
    <m/>
    <m/>
    <m/>
  </r>
  <r>
    <x v="7"/>
    <s v="                Ц-20х2,8"/>
    <m/>
    <m/>
    <m/>
    <x v="2"/>
    <n v="1"/>
    <m/>
    <m/>
    <m/>
  </r>
  <r>
    <x v="0"/>
    <m/>
    <m/>
    <m/>
    <m/>
    <x v="7"/>
    <n v="2"/>
    <m/>
    <m/>
    <m/>
  </r>
  <r>
    <x v="7"/>
    <s v="                Ц-32х3,2"/>
    <m/>
    <m/>
    <m/>
    <x v="2"/>
    <n v="78"/>
    <m/>
    <m/>
    <m/>
  </r>
  <r>
    <x v="0"/>
    <m/>
    <m/>
    <m/>
    <m/>
    <x v="7"/>
    <n v="250"/>
    <m/>
    <m/>
    <m/>
  </r>
  <r>
    <x v="0"/>
    <s v=" Наконечник кабельный для жилы сечением, мм²"/>
    <m/>
    <m/>
    <m/>
    <x v="0"/>
    <m/>
    <m/>
    <m/>
    <m/>
  </r>
  <r>
    <x v="0"/>
    <n v="4"/>
    <m/>
    <m/>
    <m/>
    <x v="5"/>
    <n v="10"/>
    <m/>
    <m/>
    <m/>
  </r>
  <r>
    <x v="0"/>
    <s v="Хомут "/>
    <s v="С438 У2"/>
    <m/>
    <m/>
    <x v="5"/>
    <n v="3"/>
    <m/>
    <m/>
    <m/>
  </r>
  <r>
    <x v="0"/>
    <m/>
    <m/>
    <m/>
    <m/>
    <x v="0"/>
    <m/>
    <m/>
    <m/>
    <m/>
  </r>
  <r>
    <x v="0"/>
    <s v="Хомут "/>
    <s v="С439 У2"/>
    <m/>
    <m/>
    <x v="5"/>
    <n v="3"/>
    <m/>
    <m/>
    <m/>
  </r>
  <r>
    <x v="0"/>
    <m/>
    <m/>
    <m/>
    <m/>
    <x v="0"/>
    <m/>
    <m/>
    <m/>
    <m/>
  </r>
  <r>
    <x v="0"/>
    <s v="Профиль "/>
    <s v="BMP-29"/>
    <m/>
    <m/>
    <x v="5"/>
    <n v="1"/>
    <m/>
    <m/>
    <m/>
  </r>
  <r>
    <x v="0"/>
    <m/>
    <m/>
    <m/>
    <m/>
    <x v="0"/>
    <m/>
    <m/>
    <m/>
    <m/>
  </r>
  <r>
    <x v="0"/>
    <s v="Лист   Ст3кп   ГОСТ 380-2005  Б-ПН-О-2"/>
    <s v="ГОСТ 19903-74*"/>
    <m/>
    <m/>
    <x v="7"/>
    <n v="1"/>
    <m/>
    <m/>
    <m/>
  </r>
  <r>
    <x v="0"/>
    <m/>
    <m/>
    <m/>
    <m/>
    <x v="0"/>
    <m/>
    <m/>
    <m/>
    <m/>
  </r>
  <r>
    <x v="0"/>
    <s v=" Цинк-спрей для восстановления цинкового покрытия (400 мл)"/>
    <m/>
    <m/>
    <m/>
    <x v="8"/>
    <n v="2"/>
    <m/>
    <m/>
    <m/>
  </r>
  <r>
    <x v="0"/>
    <s v="Пена огнестойкая двухкомпонентная                                      (5 картриджей+пистолет)"/>
    <m/>
    <m/>
    <m/>
    <x v="6"/>
    <n v="1"/>
    <m/>
    <m/>
    <m/>
  </r>
  <r>
    <x v="0"/>
    <s v="Этикетка «А» на красном фоне для светильников аварийного освещения, габаритные размеры 150х100мм, материал-самоклеящаяся плёнка."/>
    <m/>
    <m/>
    <m/>
    <x v="5"/>
    <n v="80"/>
    <m/>
    <m/>
    <m/>
  </r>
  <r>
    <x v="0"/>
    <s v="Наконечник кабельный медный"/>
    <s v="ТМЛ (DIN) 6-8"/>
    <m/>
    <m/>
    <x v="1"/>
    <n v="726"/>
    <m/>
    <m/>
    <m/>
  </r>
  <r>
    <x v="0"/>
    <s v=" 6 мм²"/>
    <m/>
    <m/>
    <m/>
    <x v="0"/>
    <m/>
    <m/>
    <m/>
    <m/>
  </r>
  <r>
    <x v="0"/>
    <s v="Провод повышенной гибкости с медными жилами желто-зеленого цвета, с изоляцией из ПВХ пластиката 0,66 кВ: "/>
    <s v="ПуГВ "/>
    <m/>
    <m/>
    <x v="2"/>
    <n v="181"/>
    <m/>
    <m/>
    <m/>
  </r>
  <r>
    <x v="0"/>
    <s v="1х6"/>
    <s v="ГОСТ 31947-2012"/>
    <m/>
    <m/>
    <x v="0"/>
    <m/>
    <m/>
    <m/>
    <m/>
  </r>
  <r>
    <x v="0"/>
    <s v="7. Ведомость объемов работ"/>
    <m/>
    <m/>
    <m/>
    <x v="0"/>
    <m/>
    <m/>
    <m/>
    <m/>
  </r>
  <r>
    <x v="0"/>
    <m/>
    <m/>
    <m/>
    <m/>
    <x v="0"/>
    <m/>
    <m/>
    <m/>
    <m/>
  </r>
  <r>
    <x v="0"/>
    <s v="Установка щитков освещения на стене H=1,8м"/>
    <s v="21034-3-151.6-ЭО.ОЛ1,2,3"/>
    <m/>
    <m/>
    <x v="1"/>
    <n v="3"/>
    <m/>
    <m/>
    <m/>
  </r>
  <r>
    <x v="0"/>
    <s v="Изготовление стойки для установки светильника на перилах ограждения "/>
    <s v="21034-3-151.6-ЭО.12"/>
    <m/>
    <m/>
    <x v="1"/>
    <n v="1"/>
    <m/>
    <m/>
    <m/>
  </r>
  <r>
    <x v="0"/>
    <s v="Установка светильников на перилах ограждения на стойке 5м&lt;h&lt;15м"/>
    <s v="21034-3-151.6-ЭО.ОЛ10"/>
    <m/>
    <m/>
    <x v="1"/>
    <n v="1"/>
    <m/>
    <m/>
    <m/>
  </r>
  <r>
    <x v="0"/>
    <s v="Установка светильника на колонне, стене на зетовом профиле 0м&lt;h&lt;5м"/>
    <s v="21034-3-151.6-ЭО.ОЛ4"/>
    <m/>
    <m/>
    <x v="1"/>
    <n v="22"/>
    <m/>
    <m/>
    <m/>
  </r>
  <r>
    <x v="0"/>
    <s v="Установка светильника на колонне, стене на зетовом профиле 0м&lt;h&lt;5м"/>
    <s v="21034-3-151.6-ЭО.ОЛ5"/>
    <m/>
    <m/>
    <x v="1"/>
    <n v="61"/>
    <m/>
    <m/>
    <m/>
  </r>
  <r>
    <x v="0"/>
    <s v="Установка светильника на колонне, стене на зетовом профиле 0м&lt;h&lt;5м"/>
    <s v="21034-3-151.6-ЭО.ОЛ6"/>
    <m/>
    <m/>
    <x v="1"/>
    <n v="49"/>
    <m/>
    <m/>
    <m/>
  </r>
  <r>
    <x v="0"/>
    <s v="Установка светильника на колонне, стене на зетовом профиле 0м&lt;h&lt;5м"/>
    <s v="21034-3-151.6-ЭО.ОЛ7"/>
    <m/>
    <m/>
    <x v="1"/>
    <n v="7"/>
    <m/>
    <m/>
    <m/>
  </r>
  <r>
    <x v="0"/>
    <s v="Установка светильника на потолке 0м&lt;h&lt;5м"/>
    <s v="21034-3-151.6-ЭО.ОЛ8"/>
    <m/>
    <m/>
    <x v="1"/>
    <n v="13"/>
    <m/>
    <m/>
    <m/>
  </r>
  <r>
    <x v="0"/>
    <s v="Установка светильника на потолке 0м&lt;h&lt;5м"/>
    <s v="21034-3-151.6-ЭО.ОЛ9"/>
    <m/>
    <m/>
    <x v="1"/>
    <n v="9"/>
    <m/>
    <m/>
    <m/>
  </r>
  <r>
    <x v="0"/>
    <s v="Установка светильника на колонне, стене на зетовом профиле 0м&lt;h&lt;5м"/>
    <s v="21034-3-151.6-ЭО.ОЛ10"/>
    <m/>
    <m/>
    <x v="1"/>
    <n v="10"/>
    <m/>
    <m/>
    <m/>
  </r>
  <r>
    <x v="0"/>
    <s v="Установка светового указателя на колонне, стене на зетовом профиле 0м&lt;h&lt;5м"/>
    <s v="21034-3-151.6-ЭО.ОЛ11"/>
    <m/>
    <m/>
    <x v="1"/>
    <n v="8"/>
    <m/>
    <m/>
    <m/>
  </r>
  <r>
    <x v="0"/>
    <s v="Установка светового указателя на колонне, стене на зетовом профиле 0м&lt;h&lt;5м"/>
    <s v="21034-3-151.6-ЭО.ОЛ12"/>
    <m/>
    <m/>
    <x v="1"/>
    <n v="18"/>
    <m/>
    <m/>
    <m/>
  </r>
  <r>
    <x v="0"/>
    <s v="Установка светильника на колонне, стене на зетовом профиле 5м&lt;h&lt;15м"/>
    <s v="21034-3-151.6-ЭО.ОЛ13"/>
    <m/>
    <m/>
    <x v="1"/>
    <n v="1"/>
    <m/>
    <m/>
    <m/>
  </r>
  <r>
    <x v="0"/>
    <s v="Установка светового указателя на колонне, стене на зетовом профиле 0м&lt;h&lt;5м"/>
    <s v="21034-3-151.6-ЭО.ОЛ14"/>
    <m/>
    <m/>
    <x v="1"/>
    <n v="1"/>
    <m/>
    <m/>
    <m/>
  </r>
  <r>
    <x v="0"/>
    <s v="Установка светильника на потолке 0м&lt;h&lt;5м"/>
    <s v="21034-3-151.6-ЭО.ОЛ15"/>
    <m/>
    <m/>
    <x v="1"/>
    <n v="3"/>
    <m/>
    <m/>
    <m/>
  </r>
  <r>
    <x v="0"/>
    <s v="Установка коробки ответвительной на зетовом профиле"/>
    <m/>
    <m/>
    <m/>
    <x v="1"/>
    <n v="223"/>
    <m/>
    <m/>
    <m/>
  </r>
  <r>
    <x v="0"/>
    <s v="Установка выключателя одноклавишного для открытой проводки на стене 0,8м&lt;h&lt;1,7м"/>
    <m/>
    <m/>
    <m/>
    <x v="1"/>
    <n v="63"/>
    <m/>
    <m/>
    <m/>
  </r>
  <r>
    <x v="0"/>
    <s v="Установка переключателя одноклавишного для открытой проводки на стене 0,8м&lt;h&lt;1,7м"/>
    <m/>
    <m/>
    <m/>
    <x v="1"/>
    <n v="26"/>
    <m/>
    <m/>
    <m/>
  </r>
  <r>
    <x v="0"/>
    <s v="Установка розетки на стене h=0,8м "/>
    <m/>
    <m/>
    <m/>
    <x v="1"/>
    <n v="4"/>
    <m/>
    <m/>
    <m/>
  </r>
  <r>
    <x v="0"/>
    <s v="Заделки концевые для силовых кабелей до 35 мм²"/>
    <m/>
    <m/>
    <m/>
    <x v="1"/>
    <n v="568"/>
    <m/>
    <m/>
    <m/>
  </r>
  <r>
    <x v="0"/>
    <s v="Присоединение к зажимам жил кабелей 35 мм²"/>
    <m/>
    <m/>
    <m/>
    <x v="1"/>
    <n v="10"/>
    <m/>
    <m/>
    <m/>
  </r>
  <r>
    <x v="0"/>
    <s v="Присоединение к зажимам жил кабелей 6 мм²"/>
    <m/>
    <m/>
    <m/>
    <x v="1"/>
    <n v="5"/>
    <m/>
    <m/>
    <m/>
  </r>
  <r>
    <x v="0"/>
    <s v="Антикоррозийная обработка мест сварки"/>
    <m/>
    <m/>
    <m/>
    <x v="9"/>
    <n v="1"/>
    <m/>
    <m/>
    <m/>
  </r>
  <r>
    <x v="0"/>
    <s v="Пробивка отверстий в сэндвич панели"/>
    <m/>
    <m/>
    <m/>
    <x v="1"/>
    <n v="10"/>
    <m/>
    <m/>
    <m/>
  </r>
  <r>
    <x v="0"/>
    <s v="Пробивка отверстий в кирпичной стене 300мм"/>
    <m/>
    <m/>
    <m/>
    <x v="1"/>
    <n v="44"/>
    <m/>
    <m/>
    <m/>
  </r>
  <r>
    <x v="0"/>
    <s v="Герметизация кабельных проходов "/>
    <m/>
    <m/>
    <m/>
    <x v="1"/>
    <n v="54"/>
    <m/>
    <m/>
    <m/>
  </r>
</pivotCacheRecords>
</file>

<file path=xl/pivotCache/pivotCacheRecords14.xml><?xml version="1.0" encoding="utf-8"?>
<pivotCacheRecords xmlns="http://schemas.openxmlformats.org/spreadsheetml/2006/main" xmlns:r="http://schemas.openxmlformats.org/officeDocument/2006/relationships" count="186">
  <r>
    <x v="0"/>
    <s v="21034-3-151.6-АР-0002_3"/>
    <n v="3"/>
    <s v="21034-3-151.6-АР-0002"/>
    <s v="План на отм. 0,000. Кладочные планы цоколя на отм. 0,000 в осях 9-10/А ; в осях 11-13/D"/>
    <n v="3"/>
    <d v="2024-01-17T00:00:00"/>
    <n v="2"/>
    <s v="План на отм. 0,000. Кладочные планы цоколя на отм. 0,000 в осях 9-10/А ; в осях 11-13/D"/>
    <m/>
    <n v="3"/>
    <s v="шт"/>
    <s v="Двери наружные"/>
    <m/>
    <m/>
    <s v="ГОСТ 31173-2016"/>
    <s v="ДСН А Оп Пр Прг Н Псп М3 О 960x2350"/>
    <n v="2.2559999999999998"/>
    <s v="м2"/>
    <m/>
    <x v="0"/>
    <x v="0"/>
    <m/>
    <x v="0"/>
    <n v="0"/>
    <m/>
  </r>
  <r>
    <x v="0"/>
    <s v="21034-3-151.6-АР-0002_3"/>
    <n v="3"/>
    <s v="21034-3-151.6-АР-0002"/>
    <s v="План на отм. 0,000. Кладочные планы цоколя на отм. 0,000 в осях 9-10/А ; в осях 11-13/D"/>
    <n v="3"/>
    <d v="2024-01-17T00:00:00"/>
    <n v="2"/>
    <s v="План на отм. 0,000. Кладочные планы цоколя на отм. 0,000 в осях 9-10/А ; в осях 11-13/D"/>
    <m/>
    <n v="1"/>
    <s v="шт"/>
    <s v="Двери внутренние"/>
    <m/>
    <m/>
    <s v="ГОСТ 31173-2016"/>
    <s v="ДСВ В Оп Пр Брг Н Пкомб М2 О 960x2050"/>
    <n v="1.9679999999999997"/>
    <s v="м2"/>
    <m/>
    <x v="1"/>
    <x v="0"/>
    <m/>
    <x v="0"/>
    <n v="0"/>
    <m/>
  </r>
  <r>
    <x v="0"/>
    <s v="21034-3-151.6-АР-0002_3"/>
    <n v="3"/>
    <s v="21034-3-151.6-АР-0002"/>
    <s v="План на отм. 0,000. Кладочные планы цоколя на отм. 0,000 в осях 9-10/А ; в осях 11-13/D"/>
    <n v="3"/>
    <d v="2024-01-17T00:00:00"/>
    <n v="2"/>
    <s v="План на отм. 0,000. Кладочные планы цоколя на отм. 0,000 в осях 9-10/А ; в осях 11-13/D"/>
    <m/>
    <n v="1"/>
    <s v="шт"/>
    <s v="Двери внутренние"/>
    <m/>
    <m/>
    <m/>
    <s v="ДСВ В ОпЛ Брг Н Пкомб М2 О 1060x2050"/>
    <n v="2.173"/>
    <s v="м2"/>
    <m/>
    <x v="2"/>
    <x v="0"/>
    <m/>
    <x v="0"/>
    <n v="0"/>
    <m/>
  </r>
  <r>
    <x v="0"/>
    <s v="21034-3-151.6-АР-0002_3"/>
    <n v="3"/>
    <s v="21034-3-151.6-АР-0002"/>
    <s v="План на отм. 0,000. Кладочные планы цоколя на отм. 0,000 в осях 9-10/А ; в осях 11-13/D"/>
    <n v="3"/>
    <d v="2024-01-17T00:00:00"/>
    <n v="2"/>
    <s v="План на отм. 0,000. Кладочные планы цоколя на отм. 0,000 в осях 9-10/А ; в осях 11-13/D"/>
    <m/>
    <n v="1"/>
    <s v="шт"/>
    <s v="Двери внутренние"/>
    <m/>
    <m/>
    <m/>
    <s v="ДСВ В ОпЛ Брг Н Пкомб М2 О 960x2050"/>
    <n v="1.9679999999999997"/>
    <s v="м2"/>
    <m/>
    <x v="1"/>
    <x v="0"/>
    <m/>
    <x v="0"/>
    <n v="0"/>
    <m/>
  </r>
  <r>
    <x v="0"/>
    <s v="21034-3-151.6-АР-0002_3"/>
    <n v="3"/>
    <s v="21034-3-151.6-АР-0002"/>
    <s v="План на отм. 0,000. Кладочные планы цоколя на отм. 0,000 в осях 9-10/А ; в осях 11-13/D"/>
    <n v="3"/>
    <d v="2024-01-17T00:00:00"/>
    <n v="2"/>
    <s v="План на отм. 0,000. Кладочные планы цоколя на отм. 0,000 в осях 9-10/А ; в осях 11-13/D"/>
    <m/>
    <n v="1"/>
    <s v="шт"/>
    <s v="Двери венткамер"/>
    <m/>
    <m/>
    <s v="Серия 5.904-4"/>
    <s v="Дс 1,25x0,5 Сб"/>
    <n v="0.625"/>
    <s v="м2"/>
    <m/>
    <x v="3"/>
    <x v="0"/>
    <m/>
    <x v="0"/>
    <n v="0"/>
    <m/>
  </r>
  <r>
    <x v="0"/>
    <s v="21034-3-151.6-АР-0002_3"/>
    <n v="3"/>
    <s v="21034-3-151.6-АР-0002"/>
    <s v="План на отм. 0,000. Кладочные планы цоколя на отм. 0,000 в осях 9-10/А ; в осях 11-13/D"/>
    <n v="3"/>
    <d v="2024-01-17T00:00:00"/>
    <n v="2"/>
    <s v="План на отм. 0,000. Кладочные планы цоколя на отм. 0,000 в осях 9-10/А ; в осях 11-13/D"/>
    <m/>
    <n v="1"/>
    <s v="шт"/>
    <s v="Двери противопожарные"/>
    <m/>
    <m/>
    <s v="ГОСТ Р 57327-2016"/>
    <s v="ДПС 01 960x2050 левая, EI30"/>
    <n v="1.9679999999999997"/>
    <s v="м2"/>
    <m/>
    <x v="1"/>
    <x v="0"/>
    <m/>
    <x v="0"/>
    <n v="0"/>
    <m/>
  </r>
  <r>
    <x v="0"/>
    <s v="21034-3-151.6-АР-0003_3"/>
    <n v="3"/>
    <s v="21034-3-151.6-АР-0003"/>
    <s v="План на отм.+4,800"/>
    <n v="3"/>
    <d v="2024-01-17T00:00:00"/>
    <n v="3"/>
    <s v="План на отм.+4,800"/>
    <m/>
    <n v="1"/>
    <s v="шт"/>
    <s v="Двери венткамер"/>
    <m/>
    <m/>
    <s v="Серия 5.904-4"/>
    <s v="Дс 1,25x0,5 Сб"/>
    <n v="0.625"/>
    <s v="м2"/>
    <m/>
    <x v="3"/>
    <x v="0"/>
    <m/>
    <x v="0"/>
    <n v="0"/>
    <m/>
  </r>
  <r>
    <x v="0"/>
    <s v="21034-3-151.6-АР-0003_3"/>
    <n v="3"/>
    <s v="21034-3-151.6-АР-0003"/>
    <s v="План на отм.+4,800"/>
    <n v="3"/>
    <d v="2024-01-17T00:00:00"/>
    <n v="3"/>
    <s v="План на отм.+4,800"/>
    <m/>
    <n v="1"/>
    <s v="шт"/>
    <s v="Двери противопожарные"/>
    <m/>
    <m/>
    <s v="ГОСТ Р 57327-2016"/>
    <s v="ДПС 01 960x2050 правая, E130"/>
    <n v="1.9679999999999997"/>
    <s v="м2"/>
    <m/>
    <x v="1"/>
    <x v="0"/>
    <m/>
    <x v="0"/>
    <n v="0"/>
    <m/>
  </r>
  <r>
    <x v="1"/>
    <s v="21034-3-151.6-АР-0006"/>
    <n v="0"/>
    <s v="21034-3-151.6-АР-0006"/>
    <s v="План кровли"/>
    <n v="0"/>
    <d v="2023-11-17T00:00:00"/>
    <n v="6"/>
    <s v="План кровли"/>
    <m/>
    <m/>
    <m/>
    <m/>
    <m/>
    <m/>
    <s v="СТО 72746455-3.5.13-2018"/>
    <s v="Желоб водосточный D125/3000mm"/>
    <n v="1"/>
    <s v="шт"/>
    <m/>
    <x v="4"/>
    <x v="1"/>
    <m/>
    <x v="0"/>
    <n v="0"/>
    <m/>
  </r>
  <r>
    <x v="1"/>
    <s v="21034-3-151.6-АР-0006"/>
    <n v="0"/>
    <s v="21034-3-151.6-АР-0006"/>
    <s v="План кровли"/>
    <n v="0"/>
    <d v="2023-11-17T00:00:00"/>
    <n v="6"/>
    <s v="План кровли"/>
    <m/>
    <m/>
    <m/>
    <m/>
    <m/>
    <m/>
    <s v="СТО 72746455-3.5.13-2018"/>
    <s v="Воронка водосборная D90/300mm"/>
    <n v="1"/>
    <s v="шт"/>
    <m/>
    <x v="4"/>
    <x v="1"/>
    <m/>
    <x v="0"/>
    <n v="0"/>
    <m/>
  </r>
  <r>
    <x v="1"/>
    <s v="21034-3-151.6-АР-0006"/>
    <n v="0"/>
    <s v="21034-3-151.6-АР-0006"/>
    <s v="План кровли"/>
    <n v="0"/>
    <d v="2023-11-17T00:00:00"/>
    <n v="6"/>
    <s v="План кровли"/>
    <m/>
    <m/>
    <m/>
    <m/>
    <m/>
    <m/>
    <s v="СТО 72746455-3.5.13-2018"/>
    <s v="Труба водосточная D90/1000mm"/>
    <n v="1"/>
    <s v="шт"/>
    <m/>
    <x v="4"/>
    <x v="1"/>
    <m/>
    <x v="0"/>
    <n v="0"/>
    <n v="1"/>
  </r>
  <r>
    <x v="1"/>
    <s v="21034-3-151.6-АР-0006"/>
    <n v="0"/>
    <s v="21034-3-151.6-АР-0006"/>
    <s v="План кровли"/>
    <n v="0"/>
    <d v="2023-11-17T00:00:00"/>
    <n v="6"/>
    <s v="План кровли"/>
    <m/>
    <m/>
    <m/>
    <m/>
    <m/>
    <m/>
    <s v="СТО 72746455-3.5.13-2018"/>
    <s v="Труба водосточная D90/3000mm"/>
    <n v="4"/>
    <s v="шт"/>
    <m/>
    <x v="5"/>
    <x v="1"/>
    <m/>
    <x v="0"/>
    <n v="0"/>
    <n v="12"/>
  </r>
  <r>
    <x v="1"/>
    <s v="21034-3-151.6-АР-0006"/>
    <n v="0"/>
    <s v="21034-3-151.6-АР-0006"/>
    <s v="План кровли"/>
    <n v="0"/>
    <d v="2023-11-17T00:00:00"/>
    <n v="6"/>
    <s v="План кровли"/>
    <m/>
    <m/>
    <m/>
    <m/>
    <m/>
    <m/>
    <s v="СТО 72746455-3.5.13-2018"/>
    <s v="Отвод (колено сливное D90)"/>
    <n v="1"/>
    <s v="шт"/>
    <m/>
    <x v="4"/>
    <x v="1"/>
    <m/>
    <x v="0"/>
    <n v="0"/>
    <m/>
  </r>
  <r>
    <x v="1"/>
    <s v="21034-3-151.6-АР-0006"/>
    <n v="0"/>
    <s v="21034-3-151.6-АР-0006"/>
    <s v="План кровли"/>
    <n v="0"/>
    <d v="2023-11-17T00:00:00"/>
    <n v="6"/>
    <s v="План кровли"/>
    <m/>
    <m/>
    <m/>
    <m/>
    <m/>
    <m/>
    <s v="СТО 72746455-3.5.13-2018"/>
    <s v="Кронштейн желоба короткий"/>
    <n v="7"/>
    <s v="шт"/>
    <m/>
    <x v="6"/>
    <x v="1"/>
    <m/>
    <x v="0"/>
    <n v="0"/>
    <m/>
  </r>
  <r>
    <x v="1"/>
    <s v="21034-3-151.6-АР-0006"/>
    <n v="0"/>
    <s v="21034-3-151.6-АР-0006"/>
    <s v="План кровли"/>
    <n v="0"/>
    <d v="2023-11-17T00:00:00"/>
    <n v="6"/>
    <s v="План кровли"/>
    <m/>
    <m/>
    <m/>
    <m/>
    <m/>
    <m/>
    <s v="СТО 72746455-3.5.13-2018"/>
    <s v="Соединительная муфта"/>
    <n v="3"/>
    <s v="шт"/>
    <m/>
    <x v="7"/>
    <x v="1"/>
    <m/>
    <x v="0"/>
    <n v="0"/>
    <m/>
  </r>
  <r>
    <x v="1"/>
    <s v="21034-3-151.6-АР-0006"/>
    <n v="0"/>
    <s v="21034-3-151.6-АР-0006"/>
    <s v="План кровли"/>
    <n v="0"/>
    <d v="2023-11-17T00:00:00"/>
    <n v="6"/>
    <s v="План кровли"/>
    <m/>
    <m/>
    <m/>
    <m/>
    <m/>
    <m/>
    <s v="СТО 72746455-3.5.13-2018"/>
    <s v="Заглушка желоба"/>
    <n v="2"/>
    <s v="шт"/>
    <m/>
    <x v="8"/>
    <x v="1"/>
    <m/>
    <x v="0"/>
    <n v="0"/>
    <m/>
  </r>
  <r>
    <x v="1"/>
    <s v="21034-3-151.6-АР-0006"/>
    <n v="0"/>
    <s v="21034-3-151.6-АР-0006"/>
    <s v="План кровли"/>
    <n v="0"/>
    <d v="2023-11-17T00:00:00"/>
    <n v="6"/>
    <s v="План кровли"/>
    <m/>
    <m/>
    <m/>
    <m/>
    <m/>
    <m/>
    <s v="СТО 72746455-3.5.13-2018"/>
    <s v="Хомут крепления трубы"/>
    <n v="9"/>
    <s v="шт"/>
    <m/>
    <x v="9"/>
    <x v="1"/>
    <m/>
    <x v="0"/>
    <n v="0"/>
    <m/>
  </r>
  <r>
    <x v="1"/>
    <s v="21034-3-151.6-АР-0006"/>
    <n v="0"/>
    <s v="21034-3-151.6-АР-0006"/>
    <s v="План кровли"/>
    <n v="0"/>
    <d v="2023-11-17T00:00:00"/>
    <n v="6"/>
    <s v="План кровли"/>
    <m/>
    <m/>
    <m/>
    <m/>
    <m/>
    <m/>
    <s v="СТО 72746455-3.5.13-2018"/>
    <s v="Крепление хомута с дюбелем"/>
    <n v="9"/>
    <s v="шт"/>
    <m/>
    <x v="9"/>
    <x v="1"/>
    <m/>
    <x v="0"/>
    <n v="0"/>
    <m/>
  </r>
  <r>
    <x v="1"/>
    <s v="21034-3-151.6-АР-0006"/>
    <n v="0"/>
    <s v="21034-3-151.6-АР-0006"/>
    <s v="План кровли"/>
    <n v="0"/>
    <d v="2023-11-17T00:00:00"/>
    <n v="6"/>
    <s v="План кровли"/>
    <m/>
    <m/>
    <m/>
    <m/>
    <m/>
    <m/>
    <s v="ГОСТ Р 58956-2020"/>
    <s v="Водосточная воронка HL62.1P/1 DN110"/>
    <n v="6"/>
    <s v="шт"/>
    <m/>
    <x v="10"/>
    <x v="1"/>
    <m/>
    <x v="0"/>
    <n v="6"/>
    <m/>
  </r>
  <r>
    <x v="1"/>
    <s v="21034-3-151.6-АР-0006"/>
    <n v="0"/>
    <s v="21034-3-151.6-АР-0006"/>
    <s v="План кровли"/>
    <n v="0"/>
    <d v="2023-11-17T00:00:00"/>
    <n v="6"/>
    <s v="План кровли"/>
    <m/>
    <m/>
    <m/>
    <s v="Фасонный элемент"/>
    <s v="ФЭ-1"/>
    <m/>
    <m/>
    <s v="Отлив из оцинкованной стали"/>
    <n v="120.5"/>
    <s v="м.п."/>
    <n v="5.0940000000000003"/>
    <x v="11"/>
    <x v="2"/>
    <m/>
    <x v="0"/>
    <n v="0"/>
    <m/>
  </r>
  <r>
    <x v="1"/>
    <s v="21034-3-151.6-АР-0006"/>
    <n v="0"/>
    <s v="21034-3-151.6-АР-0006"/>
    <s v="План кровли"/>
    <n v="0"/>
    <d v="2023-11-17T00:00:00"/>
    <n v="6"/>
    <s v="План кровли"/>
    <m/>
    <m/>
    <m/>
    <s v="Фасонный элемент"/>
    <s v="ФЭ-2"/>
    <m/>
    <m/>
    <s v="Крепежный элемент (костыль)"/>
    <n v="201"/>
    <s v="шт."/>
    <n v="0.57199999999999995"/>
    <x v="12"/>
    <x v="3"/>
    <m/>
    <x v="0"/>
    <n v="0"/>
    <m/>
  </r>
  <r>
    <x v="1"/>
    <s v="21034-3-151.6-АР-0006"/>
    <n v="0"/>
    <s v="21034-3-151.6-АР-0006"/>
    <s v="План кровли"/>
    <n v="0"/>
    <d v="2023-11-17T00:00:00"/>
    <n v="6"/>
    <s v="План кровли"/>
    <m/>
    <m/>
    <m/>
    <s v="Фасонный элемент"/>
    <s v="ФЭ-3"/>
    <m/>
    <m/>
    <s v="Отлив из оцинкованной стали"/>
    <n v="48"/>
    <s v="м.п."/>
    <n v="3.282"/>
    <x v="13"/>
    <x v="2"/>
    <m/>
    <x v="0"/>
    <n v="0"/>
    <m/>
  </r>
  <r>
    <x v="1"/>
    <s v="21034-3-151.6-АР-0006"/>
    <n v="0"/>
    <s v="21034-3-151.6-АР-0006"/>
    <s v="План кровли"/>
    <n v="0"/>
    <d v="2023-11-17T00:00:00"/>
    <n v="6"/>
    <s v="План кровли"/>
    <m/>
    <m/>
    <m/>
    <s v="Фасонный элемент"/>
    <s v="ФЭ-4"/>
    <m/>
    <m/>
    <s v="Крепежный элемент (костыль)"/>
    <n v="80"/>
    <s v="шт."/>
    <n v="0.36499999999999999"/>
    <x v="14"/>
    <x v="3"/>
    <m/>
    <x v="0"/>
    <n v="0"/>
    <m/>
  </r>
  <r>
    <x v="1"/>
    <s v="21034-3-151.6-АР-0006"/>
    <n v="0"/>
    <s v="21034-3-151.6-АР-0006"/>
    <s v="План кровли"/>
    <n v="0"/>
    <d v="2023-11-17T00:00:00"/>
    <n v="6"/>
    <s v="План кровли"/>
    <m/>
    <m/>
    <m/>
    <s v="Фасонный элемент"/>
    <s v="ФЭ-5"/>
    <m/>
    <m/>
    <s v="Отлив из оцинкованной стали"/>
    <n v="10"/>
    <s v="м.п."/>
    <n v="5.3769999999999998"/>
    <x v="15"/>
    <x v="2"/>
    <m/>
    <x v="0"/>
    <n v="0"/>
    <m/>
  </r>
  <r>
    <x v="1"/>
    <s v="21034-3-151.6-АР-0006"/>
    <n v="0"/>
    <s v="21034-3-151.6-АР-0006"/>
    <s v="План кровли"/>
    <n v="0"/>
    <d v="2023-11-17T00:00:00"/>
    <n v="6"/>
    <s v="План кровли"/>
    <m/>
    <m/>
    <m/>
    <s v="Фасонный элемент"/>
    <s v="ФЭ-6"/>
    <m/>
    <m/>
    <s v="Крепежный элемент (костыль)"/>
    <n v="17"/>
    <s v="шт."/>
    <n v="0.6"/>
    <x v="16"/>
    <x v="3"/>
    <m/>
    <x v="0"/>
    <n v="0"/>
    <m/>
  </r>
  <r>
    <x v="1"/>
    <s v="21034-3-151.6-АР-0006"/>
    <n v="0"/>
    <s v="21034-3-151.6-АР-0006"/>
    <s v="План кровли"/>
    <n v="0"/>
    <d v="2023-11-17T00:00:00"/>
    <n v="6"/>
    <s v="План кровли"/>
    <m/>
    <m/>
    <m/>
    <s v="Фасонный элемент"/>
    <s v="ФЭ-7"/>
    <m/>
    <m/>
    <s v="Отлив из оцинкованной стали"/>
    <n v="20"/>
    <s v="м.п."/>
    <n v="4.867"/>
    <x v="17"/>
    <x v="2"/>
    <m/>
    <x v="0"/>
    <n v="0"/>
    <m/>
  </r>
  <r>
    <x v="1"/>
    <s v="21034-3-151.6-АР-0006"/>
    <n v="0"/>
    <s v="21034-3-151.6-АР-0006"/>
    <s v="План кровли"/>
    <n v="0"/>
    <d v="2023-11-17T00:00:00"/>
    <n v="6"/>
    <s v="План кровли"/>
    <m/>
    <m/>
    <m/>
    <s v="Фасонный элемент"/>
    <s v="ФЭ-8"/>
    <m/>
    <m/>
    <s v="Крепежный элемент (костыль)"/>
    <n v="34"/>
    <s v="шт."/>
    <n v="0.54600000000000004"/>
    <x v="18"/>
    <x v="3"/>
    <m/>
    <x v="0"/>
    <n v="0"/>
    <m/>
  </r>
  <r>
    <x v="1"/>
    <s v="21034-3-151.6-АР-0006"/>
    <n v="0"/>
    <s v="21034-3-151.6-АР-0006"/>
    <s v="План кровли"/>
    <n v="0"/>
    <d v="2023-11-17T00:00:00"/>
    <n v="6"/>
    <s v="План кровли"/>
    <m/>
    <m/>
    <m/>
    <s v="Фасонный элемент"/>
    <s v="ФЭ-9"/>
    <m/>
    <m/>
    <s v="Капельник с ПВХ покрытием"/>
    <n v="3"/>
    <s v="м.п."/>
    <n v="0.99"/>
    <x v="7"/>
    <x v="2"/>
    <m/>
    <x v="0"/>
    <n v="0"/>
    <m/>
  </r>
  <r>
    <x v="2"/>
    <s v="21034-3-151.6-АР-0007_2"/>
    <n v="2"/>
    <s v="21034-3-151.6-АР-0007"/>
    <s v="Фасады 6-17; 17-6; A-D; D-A"/>
    <n v="2"/>
    <d v="2023-11-17T00:00:00"/>
    <n v="7"/>
    <s v="Фасады 6-17; 17-6; A-D; D-A"/>
    <m/>
    <n v="1"/>
    <s v="шт"/>
    <s v="Окна"/>
    <s v="ОК-1"/>
    <m/>
    <s v="ГОСТ 30674-99"/>
    <s v="ОПД2 1160-1460(4М1-16-4М1)"/>
    <n v="1.6935999999999998"/>
    <s v="м2"/>
    <m/>
    <x v="19"/>
    <x v="0"/>
    <m/>
    <x v="0"/>
    <n v="1.6935999999999998"/>
    <m/>
  </r>
  <r>
    <x v="2"/>
    <s v="21034-3-151.6-АР-0007_2"/>
    <n v="2"/>
    <s v="21034-3-151.6-АР-0007"/>
    <s v="Фасады 6-17; 17-6; A-D; D-A"/>
    <n v="2"/>
    <d v="2023-11-17T00:00:00"/>
    <n v="7"/>
    <s v="Фасады 6-17; 17-6; A-D; D-A"/>
    <m/>
    <n v="4"/>
    <s v="шт"/>
    <s v="Окна"/>
    <s v="ОК-2"/>
    <m/>
    <s v="ГОСТ 30674-99"/>
    <s v="ОП Д2 860-1460 (4М1-16-4М1)"/>
    <n v="1.2556"/>
    <s v="м2"/>
    <m/>
    <x v="20"/>
    <x v="0"/>
    <m/>
    <x v="0"/>
    <n v="1.2556"/>
    <m/>
  </r>
  <r>
    <x v="2"/>
    <s v="21034-3-151.6-АР-0007_2"/>
    <n v="2"/>
    <s v="21034-3-151.6-АР-0007"/>
    <s v="Фасады 6-17; 17-6; A-D; D-A"/>
    <n v="2"/>
    <d v="2023-11-17T00:00:00"/>
    <n v="7"/>
    <s v="Фасады 6-17; 17-6; A-D; D-A"/>
    <m/>
    <n v="2"/>
    <s v="шт"/>
    <s v="Окна"/>
    <s v="ОК-3"/>
    <m/>
    <s v="ГОСТ 30674-99"/>
    <s v="ОПД2 1780-6000 (4М1-16-4М1)"/>
    <n v="10.68"/>
    <s v="м2"/>
    <m/>
    <x v="21"/>
    <x v="0"/>
    <m/>
    <x v="0"/>
    <n v="10.68"/>
    <m/>
  </r>
  <r>
    <x v="2"/>
    <s v="21034-3-151.6-АР-0007_2"/>
    <n v="2"/>
    <s v="21034-3-151.6-АР-0007"/>
    <s v="Фасады 6-17; 17-6; A-D; D-A"/>
    <n v="2"/>
    <d v="2023-11-17T00:00:00"/>
    <n v="7"/>
    <s v="Фасады 6-17; 17-6; A-D; D-A"/>
    <m/>
    <n v="1"/>
    <s v="шт"/>
    <s v="Окна"/>
    <s v="ОК-4"/>
    <m/>
    <s v="ГОСТ Р 56288-2014"/>
    <s v="ЛСКОС ПР-С, 2360x2960"/>
    <n v="6.9855999999999998"/>
    <s v="м2"/>
    <m/>
    <x v="22"/>
    <x v="0"/>
    <m/>
    <x v="0"/>
    <n v="6.9855999999999998"/>
    <m/>
  </r>
  <r>
    <x v="2"/>
    <s v="21034-3-151.6-АР-0007_2"/>
    <n v="2"/>
    <s v="21034-3-151.6-АР-0007"/>
    <s v="Фасады 6-17; 17-6; A-D; D-A"/>
    <n v="2"/>
    <d v="2023-11-17T00:00:00"/>
    <n v="7"/>
    <s v="Фасады 6-17; 17-6; A-D; D-A"/>
    <m/>
    <n v="2"/>
    <s v="шт"/>
    <s v="Окна"/>
    <s v="ОК-5"/>
    <m/>
    <s v="ГОСТ Р 56288-2014"/>
    <s v="ЛСКОСПР-С, 1780x6000"/>
    <n v="10.68"/>
    <s v="м2"/>
    <m/>
    <x v="21"/>
    <x v="0"/>
    <m/>
    <x v="0"/>
    <n v="10.68"/>
    <m/>
  </r>
  <r>
    <x v="2"/>
    <s v="21034-3-151.6-АР-0007_2"/>
    <n v="2"/>
    <s v="21034-3-151.6-АР-0007"/>
    <s v="Фасады 6-17; 17-6; A-D; D-A"/>
    <n v="2"/>
    <d v="2023-11-17T00:00:00"/>
    <n v="7"/>
    <s v="Фасады 6-17; 17-6; A-D; D-A"/>
    <m/>
    <n v="1"/>
    <s v="шт"/>
    <s v="Окна"/>
    <s v="ОК-6"/>
    <m/>
    <s v="ГОСТ Р 56288-2014"/>
    <s v="ЛСКОС ПР-С, 3560x5000"/>
    <n v="17.8"/>
    <s v="м2"/>
    <m/>
    <x v="23"/>
    <x v="0"/>
    <m/>
    <x v="0"/>
    <n v="17.8"/>
    <m/>
  </r>
  <r>
    <x v="1"/>
    <s v="21034-3-151.6-АР-0008_3"/>
    <n v="3"/>
    <s v="21034-3-151.6-АР-0008"/>
    <s v="План полов на отм. 0,000"/>
    <n v="3"/>
    <d v="2023-01-17T00:00:00"/>
    <n v="8"/>
    <s v="План полов на отм. 0,000"/>
    <s v="Помещение  1-17"/>
    <m/>
    <m/>
    <s v="Горизонтальная поверхность"/>
    <m/>
    <m/>
    <m/>
    <s v="1. Антистатический линолеум поливинилхлоридный безосновный."/>
    <n v="18.899999999999999"/>
    <s v="м2"/>
    <m/>
    <x v="24"/>
    <x v="0"/>
    <m/>
    <x v="0"/>
    <n v="0"/>
    <m/>
  </r>
  <r>
    <x v="1"/>
    <s v="21034-3-151.6-АР-0008_3"/>
    <n v="3"/>
    <s v="21034-3-151.6-АР-0008"/>
    <s v="План полов на отм. 0,000"/>
    <n v="3"/>
    <d v="2023-01-17T00:00:00"/>
    <n v="8"/>
    <s v="План полов на отм. 0,000"/>
    <s v="Помещение  1-17"/>
    <m/>
    <m/>
    <s v="Горизонтальная поверхность"/>
    <m/>
    <m/>
    <m/>
    <s v="2. Клеящая мастика ."/>
    <n v="18.899999999999999"/>
    <s v="м2"/>
    <m/>
    <x v="24"/>
    <x v="0"/>
    <m/>
    <x v="0"/>
    <n v="0"/>
    <m/>
  </r>
  <r>
    <x v="1"/>
    <s v="21034-3-151.6-АР-0008_3"/>
    <n v="3"/>
    <s v="21034-3-151.6-АР-0008"/>
    <s v="План полов на отм. 0,000"/>
    <n v="3"/>
    <d v="2023-01-17T00:00:00"/>
    <n v="8"/>
    <s v="План полов на отм. 0,000"/>
    <s v="Помещение  1-17"/>
    <m/>
    <m/>
    <s v="Горизонтальная поверхность"/>
    <m/>
    <m/>
    <m/>
    <s v="3.Альфапол МБ-600 - 15 мм."/>
    <n v="18.899999999999999"/>
    <s v="м2"/>
    <m/>
    <x v="24"/>
    <x v="0"/>
    <m/>
    <x v="0"/>
    <n v="0"/>
    <m/>
  </r>
  <r>
    <x v="3"/>
    <s v="21034-3-151.6-АР-0008_3"/>
    <n v="3"/>
    <s v="21034-3-151.6-АР-0008"/>
    <s v="План полов на отм. 0,000"/>
    <n v="3"/>
    <d v="2023-01-17T00:00:00"/>
    <n v="8"/>
    <s v="План полов на отм. 0,000"/>
    <s v="Помещение  1-17"/>
    <m/>
    <m/>
    <s v="Горизонтальная поверхность"/>
    <m/>
    <m/>
    <m/>
    <s v="4. Стяжка из бетона B25 армировать одним слоем металлической сетки Ø5 мм с ячейками 100х100 мм - 85 мм."/>
    <n v="18.899999999999999"/>
    <s v="м2"/>
    <m/>
    <x v="24"/>
    <x v="0"/>
    <m/>
    <x v="0"/>
    <n v="0"/>
    <n v="1.6065"/>
  </r>
  <r>
    <x v="4"/>
    <s v="21034-3-151.6-АР-0008_3"/>
    <n v="3"/>
    <s v="21034-3-151.6-АР-0008"/>
    <s v="План полов на отм. 0,000"/>
    <n v="3"/>
    <d v="2023-01-17T00:00:00"/>
    <n v="8"/>
    <s v="План полов на отм. 0,000"/>
    <s v="Помещение  1-17"/>
    <m/>
    <m/>
    <s v="Горизонтальная поверхность"/>
    <m/>
    <m/>
    <m/>
    <s v="5. Подстилающий слой из бетона  кл.В25  с выровненной  поверхностью, армированного 2 слоями сетки  - верхний слой Ø5 В500С с ячейкой 150х150   - нижний слой Ø10 А500С с ячейкой 200х200 - 120 мм."/>
    <n v="18.899999999999999"/>
    <s v="м2"/>
    <m/>
    <x v="24"/>
    <x v="0"/>
    <m/>
    <x v="0"/>
    <n v="0"/>
    <n v="2.2679999999999998"/>
  </r>
  <r>
    <x v="1"/>
    <s v="21034-3-151.6-АР-0008_3"/>
    <n v="3"/>
    <s v="21034-3-151.6-АР-0008"/>
    <s v="План полов на отм. 0,000"/>
    <n v="3"/>
    <d v="2023-01-17T00:00:00"/>
    <n v="8"/>
    <s v="План полов на отм. 0,000"/>
    <s v="Помещение  1-17"/>
    <m/>
    <m/>
    <s v="Горизонтальная поверхность"/>
    <m/>
    <m/>
    <m/>
    <s v="6. Гидроизоляционная геомембрана &quot;Тефонд&quot;."/>
    <n v="18.899999999999999"/>
    <s v="м2"/>
    <m/>
    <x v="24"/>
    <x v="0"/>
    <m/>
    <x v="0"/>
    <n v="0"/>
    <m/>
  </r>
  <r>
    <x v="5"/>
    <s v="21034-3-151.6-АР-0008_3"/>
    <n v="3"/>
    <s v="21034-3-151.6-АР-0008"/>
    <s v="План полов на отм. 0,000"/>
    <n v="3"/>
    <d v="2023-01-17T00:00:00"/>
    <n v="8"/>
    <s v="План полов на отм. 0,000"/>
    <s v="Помещение  1-17"/>
    <m/>
    <m/>
    <s v="Горизонтальная поверхность"/>
    <m/>
    <m/>
    <m/>
    <s v="7. Щебень, втрамбованный в грунт основания - 60 мм."/>
    <n v="18.899999999999999"/>
    <s v="м2"/>
    <m/>
    <x v="24"/>
    <x v="0"/>
    <m/>
    <x v="0"/>
    <n v="0"/>
    <n v="1.1339999999999999"/>
  </r>
  <r>
    <x v="1"/>
    <s v="21034-3-151.6-АР-0008_3"/>
    <n v="3"/>
    <s v="21034-3-151.6-АР-0008"/>
    <s v="План полов на отм. 0,000"/>
    <n v="3"/>
    <d v="2023-01-17T00:00:00"/>
    <n v="8"/>
    <s v="План полов на отм. 0,000"/>
    <s v="Помещение  1-17"/>
    <m/>
    <m/>
    <s v="Вертикальная поверхность"/>
    <m/>
    <m/>
    <m/>
    <s v="1. Виниловый плинтус (h=100 мм)."/>
    <n v="15.1"/>
    <s v="м.п."/>
    <m/>
    <x v="25"/>
    <x v="2"/>
    <m/>
    <x v="0"/>
    <n v="0"/>
    <m/>
  </r>
  <r>
    <x v="1"/>
    <s v="21034-3-151.6-АР-0008_3"/>
    <n v="3"/>
    <s v="21034-3-151.6-АР-0008"/>
    <s v="План полов на отм. 0,000"/>
    <n v="3"/>
    <d v="2023-01-17T00:00:00"/>
    <n v="8"/>
    <s v="План полов на отм. 0,000"/>
    <s v="Помещение 1-4,1-5,1-8, 1-9,1-10,1-13,"/>
    <m/>
    <m/>
    <s v="Горизонтальная поверхность"/>
    <m/>
    <m/>
    <m/>
    <s v="1. Обеспыливающая пропитка Протексил (или аналог)."/>
    <n v="73"/>
    <s v="м2"/>
    <m/>
    <x v="26"/>
    <x v="0"/>
    <m/>
    <x v="0"/>
    <n v="0"/>
    <m/>
  </r>
  <r>
    <x v="3"/>
    <s v="21034-3-151.6-АР-0008_3"/>
    <n v="3"/>
    <s v="21034-3-151.6-АР-0008"/>
    <s v="План полов на отм. 0,000"/>
    <n v="3"/>
    <d v="2023-01-17T00:00:00"/>
    <n v="8"/>
    <s v="План полов на отм. 0,000"/>
    <s v="Помещение 1-4,1-5,1-8, 1-9,1-10,1-13,"/>
    <m/>
    <m/>
    <s v="Горизонтальная поверхность"/>
    <m/>
    <m/>
    <m/>
    <s v="2. Стяжка из бетона B25 армировать одним слоем металлической сетки Ø5 мм с ячейками 100х100 мм с уклонами - 85-120 мм (пом. 1-8,  1-9, 1-10, 1-13 без уклона - 120мм)."/>
    <n v="73"/>
    <s v="м2"/>
    <m/>
    <x v="26"/>
    <x v="0"/>
    <m/>
    <x v="0"/>
    <n v="0"/>
    <n v="6.2050000000000001"/>
  </r>
  <r>
    <x v="1"/>
    <s v="21034-3-151.6-АР-0008_3"/>
    <n v="3"/>
    <s v="21034-3-151.6-АР-0008"/>
    <s v="План полов на отм. 0,000"/>
    <n v="3"/>
    <d v="2023-01-17T00:00:00"/>
    <n v="8"/>
    <s v="План полов на отм. 0,000"/>
    <s v="Помещение 1-4,1-5,1-8, 1-9,1-10,1-13,"/>
    <m/>
    <m/>
    <s v="Горизонтальная поверхность"/>
    <m/>
    <m/>
    <m/>
    <s v="3. Гидроизоляционная геомембрана &quot;Тефонд&quot;."/>
    <n v="73"/>
    <s v="м2"/>
    <m/>
    <x v="26"/>
    <x v="0"/>
    <m/>
    <x v="0"/>
    <n v="0"/>
    <m/>
  </r>
  <r>
    <x v="1"/>
    <s v="21034-3-151.6-АР-0008_3"/>
    <n v="3"/>
    <s v="21034-3-151.6-АР-0008"/>
    <s v="План полов на отм. 0,000"/>
    <n v="3"/>
    <d v="2023-01-17T00:00:00"/>
    <n v="8"/>
    <s v="План полов на отм. 0,000"/>
    <s v="Помещение 1-4,1-5,1-8, 1-9,1-10,1-13,"/>
    <m/>
    <m/>
    <s v="Горизонтальная поверхность"/>
    <m/>
    <m/>
    <m/>
    <s v="4. Уплотненный грунт (сущ.)."/>
    <n v="73"/>
    <s v="м2"/>
    <m/>
    <x v="26"/>
    <x v="0"/>
    <m/>
    <x v="0"/>
    <n v="0"/>
    <m/>
  </r>
  <r>
    <x v="1"/>
    <s v="21034-3-151.6-АР-0008_3"/>
    <n v="3"/>
    <s v="21034-3-151.6-АР-0008"/>
    <s v="План полов на отм. 0,000"/>
    <n v="3"/>
    <d v="2023-01-17T00:00:00"/>
    <n v="8"/>
    <s v="План полов на отм. 0,000"/>
    <s v="Помещение 1-4,1-5,1-8, 1-9,1-10,1-13,"/>
    <m/>
    <m/>
    <s v="Вертикальная поверхность"/>
    <m/>
    <m/>
    <m/>
    <s v="1. Альфапол ШТ-200 на высоту 150 мм."/>
    <n v="10.25"/>
    <s v="м2"/>
    <m/>
    <x v="27"/>
    <x v="0"/>
    <m/>
    <x v="0"/>
    <n v="0"/>
    <m/>
  </r>
  <r>
    <x v="1"/>
    <s v="21034-3-151.6-АР-0008_3"/>
    <n v="3"/>
    <s v="21034-3-151.6-АР-0008"/>
    <s v="План полов на отм. 0,000"/>
    <n v="3"/>
    <d v="2023-01-17T00:00:00"/>
    <n v="8"/>
    <s v="План полов на отм. 0,000"/>
    <s v="Помещение  1-11"/>
    <m/>
    <m/>
    <s v="Горизонтальная поверхность"/>
    <m/>
    <m/>
    <m/>
    <s v="1. Затирка швов керамической плитки"/>
    <n v="4.5999999999999996"/>
    <s v="м2"/>
    <m/>
    <x v="28"/>
    <x v="0"/>
    <m/>
    <x v="0"/>
    <n v="0"/>
    <m/>
  </r>
  <r>
    <x v="1"/>
    <s v="21034-3-151.6-АР-0008_3"/>
    <n v="3"/>
    <s v="21034-3-151.6-АР-0008"/>
    <s v="План полов на отм. 0,000"/>
    <n v="3"/>
    <d v="2023-01-17T00:00:00"/>
    <n v="8"/>
    <s v="План полов на отм. 0,000"/>
    <s v="Помещение  1-11"/>
    <m/>
    <m/>
    <s v="Горизонтальная поверхность"/>
    <m/>
    <m/>
    <m/>
    <s v="2. Покрытие из керамических плиток (ГОСТ 13996-2019) - 13 мм."/>
    <n v="4.5999999999999996"/>
    <s v="м2"/>
    <m/>
    <x v="28"/>
    <x v="0"/>
    <m/>
    <x v="0"/>
    <n v="0"/>
    <m/>
  </r>
  <r>
    <x v="1"/>
    <s v="21034-3-151.6-АР-0008_3"/>
    <n v="3"/>
    <s v="21034-3-151.6-АР-0008"/>
    <s v="План полов на отм. 0,000"/>
    <n v="3"/>
    <d v="2023-01-17T00:00:00"/>
    <n v="8"/>
    <s v="План полов на отм. 0,000"/>
    <s v="Помещение  1-11"/>
    <m/>
    <m/>
    <s v="Горизонтальная поверхность"/>
    <m/>
    <m/>
    <m/>
    <s v="3. Плиточный клей - 5 мм."/>
    <n v="4.5999999999999996"/>
    <s v="м2"/>
    <m/>
    <x v="28"/>
    <x v="0"/>
    <m/>
    <x v="0"/>
    <n v="0"/>
    <m/>
  </r>
  <r>
    <x v="1"/>
    <s v="21034-3-151.6-АР-0008_3"/>
    <n v="3"/>
    <s v="21034-3-151.6-АР-0008"/>
    <s v="План полов на отм. 0,000"/>
    <n v="3"/>
    <d v="2023-01-17T00:00:00"/>
    <n v="8"/>
    <s v="План полов на отм. 0,000"/>
    <s v="Помещение  1-11"/>
    <m/>
    <m/>
    <s v="Горизонтальная поверхность"/>
    <m/>
    <m/>
    <m/>
    <s v="4. Гидроизоляция - 2 слоя гидростеклоизола (ТУ 5774-010-05108038-99)  - 10 мм."/>
    <n v="4.5999999999999996"/>
    <s v="м2"/>
    <m/>
    <x v="28"/>
    <x v="0"/>
    <m/>
    <x v="0"/>
    <n v="0"/>
    <m/>
  </r>
  <r>
    <x v="3"/>
    <s v="21034-3-151.6-АР-0008_3"/>
    <n v="3"/>
    <s v="21034-3-151.6-АР-0008"/>
    <s v="План полов на отм. 0,000"/>
    <n v="3"/>
    <d v="2023-01-17T00:00:00"/>
    <n v="8"/>
    <s v="План полов на отм. 0,000"/>
    <s v="Помещение  1-11"/>
    <m/>
    <m/>
    <s v="Горизонтальная поверхность"/>
    <m/>
    <m/>
    <m/>
    <s v="5. Стяжка из бетона B25 армировать одним слоем металлической сетки Ø5 мм с ячейками 100х100 мм - 120 мм."/>
    <n v="4.5999999999999996"/>
    <s v="м2"/>
    <m/>
    <x v="28"/>
    <x v="0"/>
    <m/>
    <x v="0"/>
    <n v="0"/>
    <n v="0.39100000000000001"/>
  </r>
  <r>
    <x v="1"/>
    <s v="21034-3-151.6-АР-0008_3"/>
    <n v="3"/>
    <s v="21034-3-151.6-АР-0008"/>
    <s v="План полов на отм. 0,000"/>
    <n v="3"/>
    <d v="2023-01-17T00:00:00"/>
    <n v="8"/>
    <s v="План полов на отм. 0,000"/>
    <s v="Помещение  1-11"/>
    <m/>
    <m/>
    <s v="Горизонтальная поверхность"/>
    <m/>
    <m/>
    <m/>
    <s v="6. Гидроизоляционная геомембрана &quot;Тефонд&quot;."/>
    <n v="4.5999999999999996"/>
    <s v="м2"/>
    <m/>
    <x v="28"/>
    <x v="0"/>
    <m/>
    <x v="0"/>
    <n v="0"/>
    <m/>
  </r>
  <r>
    <x v="1"/>
    <s v="21034-3-151.6-АР-0008_3"/>
    <n v="3"/>
    <s v="21034-3-151.6-АР-0008"/>
    <s v="План полов на отм. 0,000"/>
    <n v="3"/>
    <d v="2023-01-17T00:00:00"/>
    <n v="8"/>
    <s v="План полов на отм. 0,000"/>
    <s v="Помещение  1-11"/>
    <m/>
    <m/>
    <s v="Горизонтальная поверхность"/>
    <m/>
    <m/>
    <m/>
    <s v="7. Уплотненный грунт (сущ.)."/>
    <n v="4.5999999999999996"/>
    <s v="м2"/>
    <m/>
    <x v="28"/>
    <x v="0"/>
    <m/>
    <x v="0"/>
    <n v="0"/>
    <m/>
  </r>
  <r>
    <x v="1"/>
    <s v="21034-3-151.6-АР-0008_3"/>
    <n v="3"/>
    <s v="21034-3-151.6-АР-0008"/>
    <s v="План полов на отм. 0,000"/>
    <n v="3"/>
    <d v="2023-01-17T00:00:00"/>
    <n v="8"/>
    <s v="План полов на отм. 0,000"/>
    <s v="Помещение  1-11"/>
    <m/>
    <m/>
    <s v="Вертикальная поверхность"/>
    <m/>
    <m/>
    <m/>
    <s v="1. Керамический плинтус (h=150 мм)."/>
    <n v="1.28"/>
    <s v="м2"/>
    <m/>
    <x v="29"/>
    <x v="0"/>
    <m/>
    <x v="0"/>
    <n v="0"/>
    <m/>
  </r>
  <r>
    <x v="6"/>
    <s v="21034-3-151.6-АР-0008_3"/>
    <n v="3"/>
    <s v="21034-3-151.6-АР-0008"/>
    <s v="План полов на отм. 0,000"/>
    <n v="3"/>
    <d v="2023-01-17T00:00:00"/>
    <n v="8"/>
    <s v="План полов на отм. 0,000"/>
    <s v="Входная площадка"/>
    <m/>
    <m/>
    <m/>
    <m/>
    <m/>
    <m/>
    <s v="1. Бетон класса В22,5 с армированием арматурой Ø12 А500С шаг 200 - 280 мм."/>
    <n v="15.6"/>
    <s v="м2"/>
    <m/>
    <x v="30"/>
    <x v="0"/>
    <m/>
    <x v="0"/>
    <n v="0"/>
    <n v="4.3680000000000003"/>
  </r>
  <r>
    <x v="5"/>
    <s v="21034-3-151.6-АР-0008_3"/>
    <n v="3"/>
    <s v="21034-3-151.6-АР-0008"/>
    <s v="План полов на отм. 0,000"/>
    <n v="3"/>
    <d v="2023-01-17T00:00:00"/>
    <n v="8"/>
    <s v="План полов на отм. 0,000"/>
    <s v="Входная площадка"/>
    <m/>
    <m/>
    <m/>
    <m/>
    <m/>
    <m/>
    <s v="2. Щебень, втрамбованный в грунт основания - 60 мм."/>
    <n v="15.6"/>
    <s v="м2"/>
    <m/>
    <x v="30"/>
    <x v="0"/>
    <m/>
    <x v="0"/>
    <n v="0"/>
    <n v="0.93599999999999994"/>
  </r>
  <r>
    <x v="1"/>
    <s v="21034-3-151.6-АР-0008_3"/>
    <n v="3"/>
    <s v="21034-3-151.6-АР-0008"/>
    <s v="План полов на отм. 0,000"/>
    <n v="3"/>
    <d v="2023-01-17T00:00:00"/>
    <n v="8"/>
    <s v="План полов на отм. 0,000"/>
    <s v="Пандус"/>
    <m/>
    <m/>
    <m/>
    <m/>
    <m/>
    <m/>
    <s v="1. Альфапол МБ-600(и) - 15 мм."/>
    <n v="5.6"/>
    <s v="м2"/>
    <m/>
    <x v="31"/>
    <x v="0"/>
    <m/>
    <x v="0"/>
    <n v="0"/>
    <m/>
  </r>
  <r>
    <x v="6"/>
    <s v="21034-3-151.6-АР-0008_3"/>
    <n v="3"/>
    <s v="21034-3-151.6-АР-0008"/>
    <s v="План полов на отм. 0,000"/>
    <n v="3"/>
    <d v="2023-01-17T00:00:00"/>
    <n v="8"/>
    <s v="План полов на отм. 0,000"/>
    <s v="Пандус"/>
    <m/>
    <m/>
    <m/>
    <m/>
    <m/>
    <m/>
    <s v="2. Бетон класса В22,5 с армированием арматурой Ø12 А500С шаг 200 - 285 мм."/>
    <n v="5.6"/>
    <s v="м2"/>
    <m/>
    <x v="31"/>
    <x v="0"/>
    <m/>
    <x v="0"/>
    <n v="0"/>
    <n v="1.5959999999999999"/>
  </r>
  <r>
    <x v="5"/>
    <s v="21034-3-151.6-АР-0008_3"/>
    <n v="3"/>
    <s v="21034-3-151.6-АР-0008"/>
    <s v="План полов на отм. 0,000"/>
    <n v="3"/>
    <d v="2023-01-17T00:00:00"/>
    <n v="8"/>
    <s v="План полов на отм. 0,000"/>
    <s v="Пандус"/>
    <m/>
    <m/>
    <m/>
    <m/>
    <m/>
    <m/>
    <s v="3. Щебень, втрамбованный в грунт основания - 60 мм."/>
    <n v="5.6"/>
    <s v="м2"/>
    <m/>
    <x v="31"/>
    <x v="0"/>
    <m/>
    <x v="0"/>
    <n v="0"/>
    <n v="0.33599999999999997"/>
  </r>
  <r>
    <x v="1"/>
    <s v="21034-3-151.6-АР-0008_3"/>
    <n v="3"/>
    <s v="21034-3-151.6-АР-0008"/>
    <s v="План полов на отм. 0,000"/>
    <n v="3"/>
    <d v="2023-01-17T00:00:00"/>
    <n v="8"/>
    <s v="План полов на отм. 0,000"/>
    <s v="Помещение  1-14"/>
    <m/>
    <m/>
    <m/>
    <m/>
    <m/>
    <m/>
    <s v="1. Масляная окраска."/>
    <n v="123.8"/>
    <s v="м2"/>
    <m/>
    <x v="32"/>
    <x v="0"/>
    <m/>
    <x v="0"/>
    <n v="0"/>
    <m/>
  </r>
  <r>
    <x v="1"/>
    <s v="21034-3-151.6-АР-0008_3"/>
    <n v="3"/>
    <s v="21034-3-151.6-АР-0008"/>
    <s v="План полов на отм. 0,000"/>
    <n v="3"/>
    <d v="2023-01-17T00:00:00"/>
    <n v="8"/>
    <s v="План полов на отм. 0,000"/>
    <s v="Помещение  1-14"/>
    <m/>
    <m/>
    <m/>
    <m/>
    <m/>
    <m/>
    <s v="2. Сборная ж/б лестница (сущ.)."/>
    <n v="123.8"/>
    <s v="м2"/>
    <m/>
    <x v="32"/>
    <x v="0"/>
    <m/>
    <x v="0"/>
    <n v="0"/>
    <m/>
  </r>
  <r>
    <x v="1"/>
    <s v="21034-3-151.6-АР-0008_3"/>
    <n v="3"/>
    <s v="21034-3-151.6-АР-0008"/>
    <s v="План полов на отм. 0,000"/>
    <n v="3"/>
    <d v="2023-01-17T00:00:00"/>
    <n v="8"/>
    <s v="План полов на отм. 0,000"/>
    <s v="Помещение  1-15,1-19,1-21 "/>
    <m/>
    <m/>
    <s v="Горизонтальная поверхность"/>
    <m/>
    <m/>
    <m/>
    <s v="1. Альфапол МБ-600 - 15 мм."/>
    <n v="123.8"/>
    <s v="м2"/>
    <m/>
    <x v="32"/>
    <x v="0"/>
    <m/>
    <x v="0"/>
    <n v="0"/>
    <m/>
  </r>
  <r>
    <x v="3"/>
    <s v="21034-3-151.6-АР-0008_3"/>
    <n v="3"/>
    <s v="21034-3-151.6-АР-0008"/>
    <s v="План полов на отм. 0,000"/>
    <n v="3"/>
    <d v="2023-01-17T00:00:00"/>
    <n v="8"/>
    <s v="План полов на отм. 0,000"/>
    <s v="Помещение  1-15,1-19,1-21 "/>
    <m/>
    <m/>
    <s v="Горизонтальная поверхность"/>
    <m/>
    <m/>
    <m/>
    <s v="2. Стяжка из бетона B25 армировать одним слоем металлической сетки Ø5 мм с ячейками 100х100 мм с уклонами - 40-85 мм."/>
    <n v="123.8"/>
    <s v="м2"/>
    <m/>
    <x v="32"/>
    <x v="0"/>
    <m/>
    <x v="0"/>
    <n v="0"/>
    <n v="10.523"/>
  </r>
  <r>
    <x v="4"/>
    <s v="21034-3-151.6-АР-0008_3"/>
    <n v="3"/>
    <s v="21034-3-151.6-АР-0008"/>
    <s v="План полов на отм. 0,000"/>
    <n v="3"/>
    <d v="2023-01-17T00:00:00"/>
    <n v="8"/>
    <s v="План полов на отм. 0,000"/>
    <s v="Помещение  1-15,1-19,1-21 "/>
    <m/>
    <m/>
    <s v="Горизонтальная поверхность"/>
    <m/>
    <m/>
    <m/>
    <s v="3. Подстилающий слой из бетона  кл.В25  с выровненной  поверхностью, армированного 2 слоями сетки   - верхний слой Ø5 В500С с ячейкой 150х150   - нижний слой Ø10 А500С с ячейкой 200х200 - 120 мм."/>
    <n v="123.8"/>
    <s v="м2"/>
    <m/>
    <x v="32"/>
    <x v="0"/>
    <m/>
    <x v="0"/>
    <n v="0"/>
    <n v="14.856"/>
  </r>
  <r>
    <x v="1"/>
    <s v="21034-3-151.6-АР-0008_3"/>
    <n v="3"/>
    <s v="21034-3-151.6-АР-0008"/>
    <s v="План полов на отм. 0,000"/>
    <n v="3"/>
    <d v="2023-01-17T00:00:00"/>
    <n v="8"/>
    <s v="План полов на отм. 0,000"/>
    <s v="Помещение  1-15,1-19,1-21 "/>
    <m/>
    <m/>
    <s v="Горизонтальная поверхность"/>
    <m/>
    <m/>
    <m/>
    <s v="4. Гидроизоляционная геомембрана &quot;Тефонд&quot;."/>
    <n v="123.8"/>
    <s v="м2"/>
    <m/>
    <x v="32"/>
    <x v="0"/>
    <m/>
    <x v="0"/>
    <n v="0"/>
    <m/>
  </r>
  <r>
    <x v="5"/>
    <s v="21034-3-151.6-АР-0008_3"/>
    <n v="3"/>
    <s v="21034-3-151.6-АР-0008"/>
    <s v="План полов на отм. 0,000"/>
    <n v="3"/>
    <d v="2023-01-17T00:00:00"/>
    <n v="8"/>
    <s v="План полов на отм. 0,000"/>
    <s v="Помещение  1-15,1-19,1-21 "/>
    <m/>
    <m/>
    <s v="Горизонтальная поверхность"/>
    <m/>
    <m/>
    <m/>
    <s v="5. Щебень, втрамбованный в грунт основания - 60 мм."/>
    <n v="123.8"/>
    <s v="м2"/>
    <m/>
    <x v="32"/>
    <x v="0"/>
    <m/>
    <x v="0"/>
    <n v="0"/>
    <n v="7.4279999999999999"/>
  </r>
  <r>
    <x v="1"/>
    <s v="21034-3-151.6-АР-0008_3"/>
    <n v="3"/>
    <s v="21034-3-151.6-АР-0008"/>
    <s v="План полов на отм. 0,000"/>
    <n v="3"/>
    <d v="2023-01-17T00:00:00"/>
    <n v="8"/>
    <s v="План полов на отм. 0,000"/>
    <s v="Помещение  1-15,1-19,1-21 "/>
    <m/>
    <m/>
    <s v="Вертикальная поверхность"/>
    <m/>
    <m/>
    <m/>
    <s v="1. Альфапол ШТ-200 на высоту 150 мм."/>
    <n v="11"/>
    <s v="м2"/>
    <m/>
    <x v="33"/>
    <x v="0"/>
    <m/>
    <x v="0"/>
    <n v="0"/>
    <m/>
  </r>
  <r>
    <x v="1"/>
    <s v="21034-3-151.6-АР-0008_3"/>
    <n v="3"/>
    <s v="21034-3-151.6-АР-0008"/>
    <s v="План полов на отм. 0,000"/>
    <n v="3"/>
    <d v="2023-01-17T00:00:00"/>
    <n v="8"/>
    <s v="План полов на отм. 0,000"/>
    <s v="Помещение  1-18,1-20,1-22"/>
    <m/>
    <m/>
    <s v="Горизонтальная поверхность"/>
    <m/>
    <m/>
    <m/>
    <s v="1. Альфапол МБ-600 - 15 мм."/>
    <n v="162.30000000000001"/>
    <s v="м2"/>
    <m/>
    <x v="34"/>
    <x v="0"/>
    <m/>
    <x v="0"/>
    <n v="0"/>
    <m/>
  </r>
  <r>
    <x v="3"/>
    <s v="21034-3-151.6-АР-0008_3"/>
    <n v="3"/>
    <s v="21034-3-151.6-АР-0008"/>
    <s v="План полов на отм. 0,000"/>
    <n v="3"/>
    <d v="2023-01-17T00:00:00"/>
    <n v="8"/>
    <s v="План полов на отм. 0,000"/>
    <s v="Помещение  1-18,1-20,1-22"/>
    <m/>
    <m/>
    <s v="Горизонтальная поверхность"/>
    <m/>
    <m/>
    <m/>
    <s v="2. Стяжка из бетона B25 армировать одним слоем металлической сетки Ø5 мм с ячейками 100х100 мм  - 85 мм."/>
    <n v="162.30000000000001"/>
    <s v="м2"/>
    <m/>
    <x v="34"/>
    <x v="0"/>
    <m/>
    <x v="0"/>
    <n v="0"/>
    <n v="13.795500000000002"/>
  </r>
  <r>
    <x v="4"/>
    <s v="21034-3-151.6-АР-0008_3"/>
    <n v="3"/>
    <s v="21034-3-151.6-АР-0008"/>
    <s v="План полов на отм. 0,000"/>
    <n v="3"/>
    <d v="2023-01-17T00:00:00"/>
    <n v="8"/>
    <s v="План полов на отм. 0,000"/>
    <s v="Помещение  1-18,1-20,1-22"/>
    <m/>
    <m/>
    <s v="Горизонтальная поверхность"/>
    <m/>
    <m/>
    <m/>
    <s v="3. Подстилающий слой из бетона  кл.В25  с выровненной  поверхностью, армированного 2 слоями сетки   - верхний слой Ø5 В500С с ячейкой 150х150   - нижний слой Ø10 А500С с ячейкой 200х200 - 120 мм."/>
    <n v="162.30000000000001"/>
    <s v="м2"/>
    <m/>
    <x v="34"/>
    <x v="0"/>
    <m/>
    <x v="0"/>
    <n v="0"/>
    <n v="19.475999999999999"/>
  </r>
  <r>
    <x v="1"/>
    <s v="21034-3-151.6-АР-0008_3"/>
    <n v="3"/>
    <s v="21034-3-151.6-АР-0008"/>
    <s v="План полов на отм. 0,000"/>
    <n v="3"/>
    <d v="2023-01-17T00:00:00"/>
    <n v="8"/>
    <s v="План полов на отм. 0,000"/>
    <s v="Помещение  1-18,1-20,1-22"/>
    <m/>
    <m/>
    <s v="Горизонтальная поверхность"/>
    <m/>
    <m/>
    <m/>
    <s v="4. Гидроизоляционная геомембрана &quot;Тефонд&quot;."/>
    <n v="162.30000000000001"/>
    <s v="м2"/>
    <m/>
    <x v="34"/>
    <x v="0"/>
    <m/>
    <x v="0"/>
    <n v="0"/>
    <m/>
  </r>
  <r>
    <x v="5"/>
    <s v="21034-3-151.6-АР-0008_3"/>
    <n v="3"/>
    <s v="21034-3-151.6-АР-0008"/>
    <s v="План полов на отм. 0,000"/>
    <n v="3"/>
    <d v="2023-01-17T00:00:00"/>
    <n v="8"/>
    <s v="План полов на отм. 0,000"/>
    <s v="Помещение  1-18,1-20,1-22"/>
    <m/>
    <m/>
    <s v="Горизонтальная поверхность"/>
    <m/>
    <m/>
    <m/>
    <s v="5. Щебень, втрамбованный в грунт основания - 60 мм."/>
    <n v="162.30000000000001"/>
    <s v="м2"/>
    <m/>
    <x v="34"/>
    <x v="0"/>
    <m/>
    <x v="0"/>
    <n v="0"/>
    <n v="9.7379999999999995"/>
  </r>
  <r>
    <x v="1"/>
    <s v="21034-3-151.6-АР-0008_3"/>
    <n v="3"/>
    <s v="21034-3-151.6-АР-0008"/>
    <s v="План полов на отм. 0,000"/>
    <n v="3"/>
    <d v="2023-01-17T00:00:00"/>
    <n v="8"/>
    <s v="План полов на отм. 0,000"/>
    <s v="Помещение  1-18,1-20,1-22"/>
    <m/>
    <m/>
    <s v="Вертикальная поверхность"/>
    <m/>
    <m/>
    <m/>
    <s v="1. Альфапол ШТ-200 на высоту 150 мм."/>
    <n v="12"/>
    <s v="м2"/>
    <m/>
    <x v="35"/>
    <x v="0"/>
    <m/>
    <x v="0"/>
    <n v="0"/>
    <m/>
  </r>
  <r>
    <x v="1"/>
    <s v="21034-3-151.6-АР-0008_3"/>
    <n v="3"/>
    <s v="21034-3-151.6-АР-0008"/>
    <s v="План полов на отм. 0,000"/>
    <n v="3"/>
    <d v="2023-01-17T00:00:00"/>
    <n v="8"/>
    <s v="План полов на отм. 0,000"/>
    <s v="Помещение 1-1"/>
    <m/>
    <m/>
    <s v="Горизонтальная поверхность"/>
    <m/>
    <m/>
    <m/>
    <s v="1. Альфапол МБ-600(и) - 15 мм."/>
    <n v="211.3"/>
    <s v="м2"/>
    <m/>
    <x v="36"/>
    <x v="0"/>
    <m/>
    <x v="0"/>
    <n v="0"/>
    <m/>
  </r>
  <r>
    <x v="3"/>
    <s v="21034-3-151.6-АР-0008_3"/>
    <n v="3"/>
    <s v="21034-3-151.6-АР-0008"/>
    <s v="План полов на отм. 0,000"/>
    <n v="3"/>
    <d v="2023-01-17T00:00:00"/>
    <n v="8"/>
    <s v="План полов на отм. 0,000"/>
    <s v="Помещение 1-1"/>
    <m/>
    <m/>
    <s v="Горизонтальная поверхность"/>
    <m/>
    <m/>
    <m/>
    <s v="2. Стяжка из бетона B25 армировать одним слоем металлической сетки Ø5 мм с ячейками 100х100 мм с уклонами - 30-85 мм."/>
    <n v="211.3"/>
    <s v="м2"/>
    <m/>
    <x v="36"/>
    <x v="0"/>
    <m/>
    <x v="0"/>
    <n v="0"/>
    <n v="17.960500000000003"/>
  </r>
  <r>
    <x v="4"/>
    <s v="21034-3-151.6-АР-0008_3"/>
    <n v="3"/>
    <s v="21034-3-151.6-АР-0008"/>
    <s v="План полов на отм. 0,000"/>
    <n v="3"/>
    <d v="2023-01-17T00:00:00"/>
    <n v="8"/>
    <s v="План полов на отм. 0,000"/>
    <s v="Помещение 1-1"/>
    <m/>
    <m/>
    <s v="Горизонтальная поверхность"/>
    <m/>
    <m/>
    <m/>
    <s v="3. Подстилающий слой из бетона  кл.В25  с выровненной  поверхностью, армированного 2 слоями сетки   - верхний слой Ø5 В500С с ячейкой 150х150   - нижний слой Ø10 А500С с ячейкой 200х200 - 120 мм."/>
    <n v="211.3"/>
    <s v="м2"/>
    <m/>
    <x v="36"/>
    <x v="0"/>
    <m/>
    <x v="0"/>
    <n v="0"/>
    <n v="25.356000000000002"/>
  </r>
  <r>
    <x v="1"/>
    <s v="21034-3-151.6-АР-0008_3"/>
    <n v="3"/>
    <s v="21034-3-151.6-АР-0008"/>
    <s v="План полов на отм. 0,000"/>
    <n v="3"/>
    <d v="2023-01-17T00:00:00"/>
    <n v="8"/>
    <s v="План полов на отм. 0,000"/>
    <s v="Помещение 1-1"/>
    <m/>
    <m/>
    <s v="Горизонтальная поверхность"/>
    <m/>
    <m/>
    <m/>
    <s v="4. Гидроизоляционная геомембрана &quot;Тефонд&quot;."/>
    <n v="211.3"/>
    <s v="м2"/>
    <m/>
    <x v="36"/>
    <x v="0"/>
    <m/>
    <x v="0"/>
    <n v="0"/>
    <m/>
  </r>
  <r>
    <x v="5"/>
    <s v="21034-3-151.6-АР-0008_3"/>
    <n v="3"/>
    <s v="21034-3-151.6-АР-0008"/>
    <s v="План полов на отм. 0,000"/>
    <n v="3"/>
    <d v="2023-01-17T00:00:00"/>
    <n v="8"/>
    <s v="План полов на отм. 0,000"/>
    <s v="Помещение 1-1"/>
    <m/>
    <m/>
    <s v="Горизонтальная поверхность"/>
    <m/>
    <m/>
    <m/>
    <s v="5. Щебень, втрамбованный в грунт основания - 60 мм."/>
    <n v="211.3"/>
    <s v="м2"/>
    <m/>
    <x v="36"/>
    <x v="0"/>
    <m/>
    <x v="0"/>
    <n v="0"/>
    <n v="12.678000000000001"/>
  </r>
  <r>
    <x v="1"/>
    <s v="21034-3-151.6-АР-0008_3"/>
    <n v="3"/>
    <s v="21034-3-151.6-АР-0008"/>
    <s v="План полов на отм. 0,000"/>
    <n v="3"/>
    <d v="2023-01-17T00:00:00"/>
    <n v="8"/>
    <s v="План полов на отм. 0,000"/>
    <s v="Помещение 1-1"/>
    <m/>
    <m/>
    <s v="Вертикальная поверхность"/>
    <m/>
    <m/>
    <m/>
    <s v="1. Альфапол ШТ-200(и) на высоту 150 мм."/>
    <n v="9.1999999999999993"/>
    <s v="м2"/>
    <m/>
    <x v="37"/>
    <x v="0"/>
    <m/>
    <x v="0"/>
    <n v="0"/>
    <m/>
  </r>
  <r>
    <x v="7"/>
    <s v="21034-3-151.6-АР-0008_3"/>
    <n v="3"/>
    <s v="21034-3-151.6-АР-0008"/>
    <s v="План полов на отм. 0,000"/>
    <n v="3"/>
    <d v="2023-01-17T00:00:00"/>
    <n v="8"/>
    <s v="План полов на отм. 0,000"/>
    <s v="Помещение 1-16"/>
    <m/>
    <m/>
    <s v="Горизонтальная поверхность"/>
    <m/>
    <m/>
    <m/>
    <s v="1. Фальшпол неэлектропроводный антистатический винил comfloor - 600 мм."/>
    <n v="22.33"/>
    <s v="м2"/>
    <m/>
    <x v="38"/>
    <x v="0"/>
    <m/>
    <x v="0"/>
    <n v="0"/>
    <m/>
  </r>
  <r>
    <x v="1"/>
    <s v="21034-3-151.6-АР-0008_3"/>
    <n v="3"/>
    <s v="21034-3-151.6-АР-0008"/>
    <s v="План полов на отм. 0,000"/>
    <n v="3"/>
    <d v="2023-01-17T00:00:00"/>
    <n v="8"/>
    <s v="План полов на отм. 0,000"/>
    <s v="Помещение 1-16"/>
    <m/>
    <m/>
    <s v="Горизонтальная поверхность"/>
    <m/>
    <m/>
    <m/>
    <s v="2. Альфапол МБ-600 - 15 мм."/>
    <n v="22.33"/>
    <s v="м2"/>
    <m/>
    <x v="38"/>
    <x v="0"/>
    <m/>
    <x v="0"/>
    <n v="0"/>
    <m/>
  </r>
  <r>
    <x v="3"/>
    <s v="21034-3-151.6-АР-0008_3"/>
    <n v="3"/>
    <s v="21034-3-151.6-АР-0008"/>
    <s v="План полов на отм. 0,000"/>
    <n v="3"/>
    <d v="2023-01-17T00:00:00"/>
    <n v="8"/>
    <s v="План полов на отм. 0,000"/>
    <s v="Помещение 1-16"/>
    <m/>
    <m/>
    <s v="Горизонтальная поверхность"/>
    <m/>
    <m/>
    <m/>
    <s v="3. Стяжка из бетона B25 армировать одним слоем металлической сетки Ø5 мм с ячейками 100х100мм - 85 мм."/>
    <n v="22.33"/>
    <s v="м2"/>
    <m/>
    <x v="38"/>
    <x v="0"/>
    <m/>
    <x v="0"/>
    <n v="0"/>
    <n v="1.89805"/>
  </r>
  <r>
    <x v="4"/>
    <s v="21034-3-151.6-АР-0008_3"/>
    <n v="3"/>
    <s v="21034-3-151.6-АР-0008"/>
    <s v="План полов на отм. 0,000"/>
    <n v="3"/>
    <d v="2023-01-17T00:00:00"/>
    <n v="8"/>
    <s v="План полов на отм. 0,000"/>
    <s v="Помещение 1-16"/>
    <m/>
    <m/>
    <s v="Горизонтальная поверхность"/>
    <m/>
    <m/>
    <m/>
    <s v="4. Подстилающий слой из бетона  кл.В25  с выровненной  поверхностью, армированного 2 слоями сетки  - верхний слой Ø5 В500С с ячейкой 150х150   - нижний слой Ø10 А500С с ячейкой 200х200 - 120 мм."/>
    <n v="22.33"/>
    <s v="м2"/>
    <m/>
    <x v="38"/>
    <x v="0"/>
    <m/>
    <x v="0"/>
    <n v="0"/>
    <n v="2.6795999999999998"/>
  </r>
  <r>
    <x v="1"/>
    <s v="21034-3-151.6-АР-0008_3"/>
    <n v="3"/>
    <s v="21034-3-151.6-АР-0008"/>
    <s v="План полов на отм. 0,000"/>
    <n v="3"/>
    <d v="2023-01-17T00:00:00"/>
    <n v="8"/>
    <s v="План полов на отм. 0,000"/>
    <s v="Помещение 1-16"/>
    <m/>
    <m/>
    <s v="Горизонтальная поверхность"/>
    <m/>
    <m/>
    <m/>
    <s v="5. Гидроизоляционная геомембрана &quot;Тефонд&quot;."/>
    <n v="22.33"/>
    <s v="м2"/>
    <m/>
    <x v="38"/>
    <x v="0"/>
    <m/>
    <x v="0"/>
    <n v="0"/>
    <m/>
  </r>
  <r>
    <x v="5"/>
    <s v="21034-3-151.6-АР-0008_3"/>
    <n v="3"/>
    <s v="21034-3-151.6-АР-0008"/>
    <s v="План полов на отм. 0,000"/>
    <n v="3"/>
    <d v="2023-01-17T00:00:00"/>
    <n v="8"/>
    <s v="План полов на отм. 0,000"/>
    <s v="Помещение 1-16"/>
    <m/>
    <m/>
    <s v="Горизонтальная поверхность"/>
    <m/>
    <m/>
    <m/>
    <s v="6. Щебень, втрамбованный в грунт основания - 60 мм."/>
    <n v="22.33"/>
    <s v="м2"/>
    <m/>
    <x v="38"/>
    <x v="0"/>
    <m/>
    <x v="0"/>
    <n v="0"/>
    <n v="1.3397999999999999"/>
  </r>
  <r>
    <x v="1"/>
    <s v="21034-3-151.6-АР-0008_3"/>
    <n v="3"/>
    <s v="21034-3-151.6-АР-0008"/>
    <s v="План полов на отм. 0,000"/>
    <n v="3"/>
    <d v="2023-01-17T00:00:00"/>
    <n v="8"/>
    <s v="План полов на отм. 0,000"/>
    <s v="Помещение 1-16"/>
    <m/>
    <m/>
    <s v="Вертикальная поверхность"/>
    <m/>
    <m/>
    <m/>
    <s v="1.Виниловый плинтус (h=100 мм)."/>
    <n v="16.899999999999999"/>
    <s v="м2"/>
    <m/>
    <x v="39"/>
    <x v="0"/>
    <m/>
    <x v="0"/>
    <n v="0"/>
    <m/>
  </r>
  <r>
    <x v="1"/>
    <s v="21034-3-151.6-АР-0008_3"/>
    <n v="3"/>
    <s v="21034-3-151.6-АР-0008"/>
    <s v="План полов на отм. 0,000"/>
    <n v="3"/>
    <d v="2023-01-17T00:00:00"/>
    <n v="8"/>
    <s v="План полов на отм. 0,000"/>
    <s v="Помещение 1-16"/>
    <m/>
    <m/>
    <s v="Вертикальная поверхность"/>
    <m/>
    <m/>
    <m/>
    <s v="2. Обеспыливающая пропитка Протексил (или аналог) на высоту 600 мм."/>
    <n v="10.14"/>
    <s v="м2"/>
    <m/>
    <x v="40"/>
    <x v="0"/>
    <m/>
    <x v="0"/>
    <n v="0"/>
    <m/>
  </r>
  <r>
    <x v="1"/>
    <s v="21034-3-151.6-АР-0009_3"/>
    <n v="3"/>
    <s v="21034-3-151.6-АР-0009"/>
    <s v="План полов на отм. +4,800"/>
    <n v="3"/>
    <d v="2023-01-17T00:00:00"/>
    <n v="9"/>
    <s v="План полов на отм. +4,800"/>
    <s v="Помещение 2-8"/>
    <m/>
    <m/>
    <s v="Горизонтальная поверхность"/>
    <m/>
    <m/>
    <m/>
    <s v="1. Альфапол МБ - 57 мм."/>
    <n v="9.1999999999999993"/>
    <s v="м2"/>
    <m/>
    <x v="37"/>
    <x v="0"/>
    <m/>
    <x v="0"/>
    <n v="0"/>
    <m/>
  </r>
  <r>
    <x v="1"/>
    <s v="21034-3-151.6-АР-0009_3"/>
    <n v="3"/>
    <s v="21034-3-151.6-АР-0009"/>
    <s v="План полов на отм. +4,800"/>
    <n v="3"/>
    <d v="2023-01-17T00:00:00"/>
    <n v="9"/>
    <s v="План полов на отм. +4,800"/>
    <s v="Помещение 2-8"/>
    <m/>
    <m/>
    <s v="Горизонтальная поверхность"/>
    <m/>
    <m/>
    <m/>
    <s v="2. Монолитное перекрытие по профнастилу (см 21034-3-151.6-КЖ1.)"/>
    <n v="9.1999999999999993"/>
    <s v="м2"/>
    <m/>
    <x v="37"/>
    <x v="0"/>
    <m/>
    <x v="0"/>
    <n v="0"/>
    <m/>
  </r>
  <r>
    <x v="1"/>
    <s v="21034-3-151.6-АР-0009_3"/>
    <n v="3"/>
    <s v="21034-3-151.6-АР-0009"/>
    <s v="План полов на отм. +4,800"/>
    <n v="3"/>
    <d v="2023-01-17T00:00:00"/>
    <n v="9"/>
    <s v="План полов на отм. +4,800"/>
    <s v="Помещение 2-7"/>
    <m/>
    <m/>
    <s v="Горизонтальная поверхность"/>
    <m/>
    <m/>
    <m/>
    <s v="1. Альфапол МБ - 20-57 мм."/>
    <n v="48.5"/>
    <s v="м2"/>
    <m/>
    <x v="41"/>
    <x v="0"/>
    <m/>
    <x v="0"/>
    <n v="0"/>
    <m/>
  </r>
  <r>
    <x v="1"/>
    <s v="21034-3-151.6-АР-0009_3"/>
    <n v="3"/>
    <s v="21034-3-151.6-АР-0009"/>
    <s v="План полов на отм. +4,800"/>
    <n v="3"/>
    <d v="2023-01-17T00:00:00"/>
    <n v="9"/>
    <s v="План полов на отм. +4,800"/>
    <s v="Помещение 2-7"/>
    <m/>
    <m/>
    <s v="Горизонтальная поверхность"/>
    <m/>
    <m/>
    <m/>
    <s v="2. Монолитное перекрытие по профнастилу (см 21034-3-151.6-КЖ1.)"/>
    <n v="48.5"/>
    <s v="м2"/>
    <m/>
    <x v="41"/>
    <x v="0"/>
    <m/>
    <x v="0"/>
    <n v="0"/>
    <m/>
  </r>
  <r>
    <x v="1"/>
    <s v="21034-3-151.6-АР-0009_3"/>
    <n v="3"/>
    <s v="21034-3-151.6-АР-0009"/>
    <s v="План полов на отм. +4,800"/>
    <n v="3"/>
    <d v="2023-01-17T00:00:00"/>
    <n v="9"/>
    <s v="План полов на отм. +4,800"/>
    <s v="Помещение 2-1"/>
    <m/>
    <m/>
    <s v="Горизонтальная поверхность"/>
    <m/>
    <m/>
    <m/>
    <s v="1. Обеспыливающая пропитка Протексил (или аналог)"/>
    <n v="59"/>
    <s v="м2"/>
    <m/>
    <x v="42"/>
    <x v="0"/>
    <m/>
    <x v="0"/>
    <n v="0"/>
    <m/>
  </r>
  <r>
    <x v="3"/>
    <s v="21034-3-151.6-АР-0009_3"/>
    <n v="3"/>
    <s v="21034-3-151.6-АР-0009"/>
    <s v="План полов на отм. +4,800"/>
    <n v="3"/>
    <d v="2023-01-17T00:00:00"/>
    <n v="9"/>
    <s v="План полов на отм. +4,800"/>
    <s v="Помещение 2-1"/>
    <m/>
    <m/>
    <s v="Горизонтальная поверхность"/>
    <m/>
    <m/>
    <m/>
    <s v="2. Стяжка из бетона B25 армировать одним слоем металлической сетки Ø5 мм с ячейками 100х100 мм с уклонами - 35-80 мм."/>
    <n v="59"/>
    <s v="м2"/>
    <m/>
    <x v="42"/>
    <x v="0"/>
    <m/>
    <x v="0"/>
    <n v="0"/>
    <n v="5.0150000000000006"/>
  </r>
  <r>
    <x v="1"/>
    <s v="21034-3-151.6-АР-0009_3"/>
    <n v="3"/>
    <s v="21034-3-151.6-АР-0009"/>
    <s v="План полов на отм. +4,800"/>
    <n v="3"/>
    <d v="2023-01-17T00:00:00"/>
    <n v="9"/>
    <s v="План полов на отм. +4,800"/>
    <s v="Помещение 2-1"/>
    <m/>
    <m/>
    <s v="Горизонтальная поверхность"/>
    <m/>
    <m/>
    <m/>
    <s v="3. Плита перекрытия (сущ.)"/>
    <n v="59"/>
    <s v="м2"/>
    <m/>
    <x v="42"/>
    <x v="0"/>
    <m/>
    <x v="0"/>
    <n v="0"/>
    <m/>
  </r>
  <r>
    <x v="1"/>
    <s v="21034-3-151.6-АР-0009_3"/>
    <n v="3"/>
    <s v="21034-3-151.6-АР-0009"/>
    <s v="План полов на отм. +4,800"/>
    <n v="3"/>
    <d v="2023-01-17T00:00:00"/>
    <n v="9"/>
    <s v="План полов на отм. +4,800"/>
    <s v="Помещение 2-1"/>
    <m/>
    <m/>
    <s v="Вертикальная поверхность"/>
    <m/>
    <m/>
    <m/>
    <s v="1.  Альфапол ШТ-200 на высоту 150 мм."/>
    <n v="5.4"/>
    <s v="м2"/>
    <m/>
    <x v="43"/>
    <x v="0"/>
    <m/>
    <x v="0"/>
    <n v="0"/>
    <m/>
  </r>
  <r>
    <x v="1"/>
    <s v="21034-3-151.6-АР-0009_3"/>
    <n v="3"/>
    <s v="21034-3-151.6-АР-0009"/>
    <s v="План полов на отм. +4,800"/>
    <n v="3"/>
    <d v="2023-01-17T00:00:00"/>
    <n v="9"/>
    <s v="План полов на отм. +4,800"/>
    <s v="Помещение 2-6"/>
    <m/>
    <m/>
    <m/>
    <m/>
    <m/>
    <m/>
    <s v="1. Масляная окраска"/>
    <n v="4.5999999999999996"/>
    <s v="м2"/>
    <m/>
    <x v="28"/>
    <x v="0"/>
    <m/>
    <x v="0"/>
    <n v="0"/>
    <m/>
  </r>
  <r>
    <x v="1"/>
    <s v="21034-3-151.6-АР-0009_3"/>
    <n v="3"/>
    <s v="21034-3-151.6-АР-0009"/>
    <s v="План полов на отм. +4,800"/>
    <n v="3"/>
    <d v="2023-01-17T00:00:00"/>
    <n v="9"/>
    <s v="План полов на отм. +4,800"/>
    <s v="Помещение 2-6"/>
    <m/>
    <m/>
    <m/>
    <m/>
    <m/>
    <m/>
    <s v="2. Сущ. основание"/>
    <n v="4.5999999999999996"/>
    <s v="м2"/>
    <m/>
    <x v="28"/>
    <x v="0"/>
    <m/>
    <x v="0"/>
    <n v="0"/>
    <m/>
  </r>
  <r>
    <x v="8"/>
    <s v="21034-3-151.6-АР-0009_3"/>
    <n v="3"/>
    <s v="21034-3-151.6-АР-0009"/>
    <s v="План полов на отм. +4,800"/>
    <n v="3"/>
    <d v="2023-01-17T00:00:00"/>
    <n v="9"/>
    <s v="План полов на отм. +4,800"/>
    <m/>
    <n v="1"/>
    <s v="шт"/>
    <s v="Закладные детали"/>
    <m/>
    <m/>
    <s v="ЗД1"/>
    <s v="|_40x40x4 ГОСТ 8509-93 ,,05 С235 ГОСТ 27772-2021 L"/>
    <n v="4"/>
    <s v="шт"/>
    <n v="1.464"/>
    <x v="44"/>
    <x v="4"/>
    <m/>
    <x v="0"/>
    <n v="0"/>
    <m/>
  </r>
  <r>
    <x v="8"/>
    <s v="21034-3-151.6-АР-0009_3"/>
    <n v="3"/>
    <s v="21034-3-151.6-АР-0009"/>
    <s v="План полов на отм. +4,800"/>
    <n v="3"/>
    <d v="2023-01-17T00:00:00"/>
    <n v="9"/>
    <s v="План полов на отм. +4,800"/>
    <m/>
    <n v="1"/>
    <s v="шт"/>
    <s v="Закладные детали"/>
    <m/>
    <m/>
    <s v="ЗД1"/>
    <s v="08 A240 ,=200 ГОСТ 34028-2016"/>
    <n v="4"/>
    <s v="шт"/>
    <n v="0.08"/>
    <x v="45"/>
    <x v="4"/>
    <m/>
    <x v="0"/>
    <n v="0"/>
    <m/>
  </r>
  <r>
    <x v="8"/>
    <s v="21034-3-151.6-АР-0009_3"/>
    <n v="3"/>
    <s v="21034-3-151.6-АР-0009"/>
    <s v="План полов на отм. +4,800"/>
    <n v="3"/>
    <d v="2023-01-17T00:00:00"/>
    <n v="9"/>
    <s v="План полов на отм. +4,800"/>
    <m/>
    <n v="5"/>
    <s v="шт"/>
    <s v="Закладные детали"/>
    <m/>
    <m/>
    <s v="ЗД2"/>
    <s v="|_40x40x4 ГОСТ 8509-93 ,=330 С235 ГОСТ 27772-2021"/>
    <n v="4"/>
    <s v="шт"/>
    <n v="0.8"/>
    <x v="46"/>
    <x v="4"/>
    <m/>
    <x v="0"/>
    <n v="0"/>
    <m/>
  </r>
  <r>
    <x v="8"/>
    <s v="21034-3-151.6-АР-0009_3"/>
    <n v="3"/>
    <s v="21034-3-151.6-АР-0009"/>
    <s v="План полов на отм. +4,800"/>
    <n v="3"/>
    <d v="2023-01-17T00:00:00"/>
    <n v="9"/>
    <s v="План полов на отм. +4,800"/>
    <m/>
    <n v="5"/>
    <s v="шт"/>
    <s v="Закладные детали"/>
    <m/>
    <m/>
    <s v="ЗД2"/>
    <s v="08 A240 ,=200 ГОСТ 34028-2016"/>
    <n v="4"/>
    <s v="шт"/>
    <n v="7.0000000000000007E-2"/>
    <x v="47"/>
    <x v="4"/>
    <m/>
    <x v="0"/>
    <n v="0"/>
    <m/>
  </r>
  <r>
    <x v="8"/>
    <s v="21034-3-151.6-АР-0009_3"/>
    <n v="3"/>
    <s v="21034-3-151.6-АР-0009"/>
    <s v="План полов на отм. +4,800"/>
    <n v="3"/>
    <d v="2023-01-17T00:00:00"/>
    <n v="9"/>
    <s v="План полов на отм. +4,800"/>
    <m/>
    <n v="1"/>
    <s v="шт"/>
    <s v="Закладные детали"/>
    <m/>
    <m/>
    <s v="ЗД3"/>
    <s v="МН553 Сер. 1.400-15 в. 1 L=3000"/>
    <n v="1"/>
    <s v="шт"/>
    <n v="12.3"/>
    <x v="48"/>
    <x v="4"/>
    <m/>
    <x v="0"/>
    <n v="0"/>
    <m/>
  </r>
  <r>
    <x v="8"/>
    <s v="21034-3-151.6-АР-0009_3"/>
    <n v="3"/>
    <s v="21034-3-151.6-АР-0009"/>
    <s v="План полов на отм. +4,800"/>
    <n v="3"/>
    <d v="2023-01-17T00:00:00"/>
    <n v="9"/>
    <s v="План полов на отм. +4,800"/>
    <m/>
    <n v="2"/>
    <s v="шт"/>
    <s v="Закладные детали"/>
    <m/>
    <m/>
    <s v="ЗД4"/>
    <s v="Е16ГОСТ 8240-97   L=3500 С235 ГОСТ 27772-2021"/>
    <n v="1"/>
    <s v="шт"/>
    <n v="49.7"/>
    <x v="49"/>
    <x v="4"/>
    <m/>
    <x v="0"/>
    <n v="0"/>
    <m/>
  </r>
  <r>
    <x v="8"/>
    <s v="21034-3-151.6-АР-0009_3"/>
    <n v="3"/>
    <s v="21034-3-151.6-АР-0009"/>
    <s v="План полов на отм. +4,800"/>
    <n v="3"/>
    <d v="2023-01-17T00:00:00"/>
    <n v="9"/>
    <s v="План полов на отм. +4,800"/>
    <m/>
    <n v="2"/>
    <s v="шт"/>
    <s v="Закладные детали"/>
    <m/>
    <m/>
    <s v="ЗД4"/>
    <s v="08 A500 ,=160 ГОСТ 34028-2016"/>
    <n v="14"/>
    <s v="шт"/>
    <n v="6.3E-2"/>
    <x v="50"/>
    <x v="4"/>
    <m/>
    <x v="0"/>
    <n v="0"/>
    <m/>
  </r>
  <r>
    <x v="8"/>
    <s v="21034-3-151.6-АР-0009_3"/>
    <n v="3"/>
    <s v="21034-3-151.6-АР-0009"/>
    <s v="План полов на отм. +4,800"/>
    <n v="3"/>
    <d v="2023-01-17T00:00:00"/>
    <n v="9"/>
    <s v="План полов на отм. +4,800"/>
    <m/>
    <n v="1"/>
    <s v="шт"/>
    <s v="Щит"/>
    <m/>
    <m/>
    <s v="Щ1"/>
    <s v="Л 720х720х4 ГОСТ 8568-77 ист С235 ГОСТ 27772-2021"/>
    <n v="1"/>
    <s v="шт"/>
    <n v="16.690000000000001"/>
    <x v="51"/>
    <x v="4"/>
    <m/>
    <x v="0"/>
    <n v="0"/>
    <m/>
  </r>
  <r>
    <x v="8"/>
    <s v="21034-3-151.6-АР-0009_3"/>
    <n v="3"/>
    <s v="21034-3-151.6-АР-0009"/>
    <s v="План полов на отм. +4,800"/>
    <n v="3"/>
    <d v="2023-01-17T00:00:00"/>
    <n v="9"/>
    <s v="План полов на отм. +4,800"/>
    <m/>
    <n v="1"/>
    <s v="шт"/>
    <s v="Щит"/>
    <m/>
    <m/>
    <s v="Щ1"/>
    <s v="|_63x63x5 ГОСТ 8509-93 ,=660 С235 ГОСТ 27772-2021"/>
    <n v="4"/>
    <s v="шт"/>
    <n v="3.17"/>
    <x v="52"/>
    <x v="4"/>
    <m/>
    <x v="0"/>
    <n v="0"/>
    <m/>
  </r>
  <r>
    <x v="8"/>
    <s v="21034-3-151.6-АР-0009_3"/>
    <n v="3"/>
    <s v="21034-3-151.6-АР-0009"/>
    <s v="План полов на отм. +4,800"/>
    <n v="3"/>
    <d v="2023-01-17T00:00:00"/>
    <n v="9"/>
    <s v="План полов на отм. +4,800"/>
    <m/>
    <n v="1"/>
    <s v="шт"/>
    <s v="Щит"/>
    <m/>
    <m/>
    <s v="Щ1"/>
    <s v="08 240 ,=260 ГОСТ 34028-2016"/>
    <n v="2"/>
    <s v="шт"/>
    <n v="0.1"/>
    <x v="53"/>
    <x v="4"/>
    <m/>
    <x v="0"/>
    <n v="0"/>
    <m/>
  </r>
  <r>
    <x v="8"/>
    <s v="21034-3-151.6-АР-0009_3"/>
    <n v="3"/>
    <s v="21034-3-151.6-АР-0009"/>
    <s v="План полов на отм. +4,800"/>
    <n v="3"/>
    <d v="2023-01-17T00:00:00"/>
    <n v="9"/>
    <s v="План полов на отм. +4,800"/>
    <m/>
    <n v="1"/>
    <s v="шт"/>
    <s v="Лючок для трубы Ø325х6,0"/>
    <m/>
    <m/>
    <s v="Л1"/>
    <s v="Л 525х525х5 ГОСТ 19903-2015 ист С235 ГОСТ 27772-2021"/>
    <n v="1"/>
    <s v="шт"/>
    <n v="10.82"/>
    <x v="54"/>
    <x v="4"/>
    <m/>
    <x v="0"/>
    <n v="0"/>
    <m/>
  </r>
  <r>
    <x v="8"/>
    <s v="21034-3-151.6-АР-0009_3"/>
    <n v="3"/>
    <s v="21034-3-151.6-АР-0009"/>
    <s v="План полов на отм. +4,800"/>
    <n v="3"/>
    <d v="2023-01-17T00:00:00"/>
    <n v="9"/>
    <s v="План полов на отм. +4,800"/>
    <m/>
    <n v="1"/>
    <s v="шт"/>
    <s v="Лючок для трубы Ø325х6,0"/>
    <m/>
    <m/>
    <s v="Л1"/>
    <s v="|_40x40x4 ГОСТ 8509-93 ,=525 С235 ГОСТ 27772-2021"/>
    <n v="4"/>
    <s v="шт"/>
    <n v="1.27"/>
    <x v="55"/>
    <x v="4"/>
    <m/>
    <x v="0"/>
    <n v="0"/>
    <m/>
  </r>
  <r>
    <x v="1"/>
    <s v="21034-3-151.6-АР-0009_3"/>
    <n v="3"/>
    <s v="21034-3-151.6-АР-0009"/>
    <s v="План полов на отм. +4,800"/>
    <n v="3"/>
    <d v="2023-01-17T00:00:00"/>
    <n v="9"/>
    <s v="План полов на отм. +4,800"/>
    <m/>
    <n v="1"/>
    <s v="шт"/>
    <s v="Лючок для трубы Ø325х6,0"/>
    <m/>
    <m/>
    <s v="Л1"/>
    <s v="Заглушка круглая пластиковая 325"/>
    <n v="1"/>
    <s v="шт"/>
    <m/>
    <x v="4"/>
    <x v="1"/>
    <m/>
    <x v="0"/>
    <n v="0"/>
    <m/>
  </r>
  <r>
    <x v="8"/>
    <s v="21034-3-151.6-АР-0009_3"/>
    <n v="3"/>
    <s v="21034-3-151.6-АР-0009"/>
    <s v="План полов на отм. +4,800"/>
    <n v="3"/>
    <d v="2023-01-17T00:00:00"/>
    <n v="9"/>
    <s v="План полов на отм. +4,800"/>
    <m/>
    <n v="5"/>
    <s v="шт"/>
    <s v="Лючок для трубы Ø108х4,0"/>
    <m/>
    <m/>
    <s v="Л2"/>
    <s v="Л 250х250х5 ГОСТ 19903-2015 ист С235 ГОСТ 27772-2021"/>
    <n v="1"/>
    <s v="шт"/>
    <n v="2.4500000000000002"/>
    <x v="56"/>
    <x v="4"/>
    <m/>
    <x v="0"/>
    <n v="0"/>
    <m/>
  </r>
  <r>
    <x v="8"/>
    <s v="21034-3-151.6-АР-0009_3"/>
    <n v="3"/>
    <s v="21034-3-151.6-АР-0009"/>
    <s v="План полов на отм. +4,800"/>
    <n v="3"/>
    <d v="2023-01-17T00:00:00"/>
    <n v="9"/>
    <s v="План полов на отм. +4,800"/>
    <m/>
    <n v="5"/>
    <s v="шт"/>
    <s v="Лючок для трубы Ø108х4,0"/>
    <m/>
    <m/>
    <s v="Л2"/>
    <s v="|_40x40x4 ГОСТ 8509-93 ,=250 С235 ГОСТ 27772-2021"/>
    <n v="4"/>
    <s v="шт"/>
    <n v="0.6"/>
    <x v="35"/>
    <x v="4"/>
    <m/>
    <x v="0"/>
    <n v="0"/>
    <m/>
  </r>
  <r>
    <x v="1"/>
    <s v="21034-3-151.6-АР-0009_3"/>
    <n v="3"/>
    <s v="21034-3-151.6-АР-0009"/>
    <s v="План полов на отм. +4,800"/>
    <n v="3"/>
    <d v="2023-01-17T00:00:00"/>
    <n v="9"/>
    <s v="План полов на отм. +4,800"/>
    <m/>
    <n v="5"/>
    <s v="шт"/>
    <s v="Лючок для трубы Ø108х4,0"/>
    <m/>
    <m/>
    <s v="Л2"/>
    <s v="Заглушка ВПЧ 108"/>
    <n v="1"/>
    <s v="шт"/>
    <m/>
    <x v="57"/>
    <x v="1"/>
    <m/>
    <x v="0"/>
    <n v="0"/>
    <m/>
  </r>
  <r>
    <x v="8"/>
    <s v="21034-3-151.6-АР-0009_3"/>
    <n v="3"/>
    <s v="21034-3-151.6-АР-0009"/>
    <s v="План полов на отм. +4,800"/>
    <n v="3"/>
    <d v="2023-01-17T00:00:00"/>
    <n v="9"/>
    <s v="План полов на отм. +4,800"/>
    <m/>
    <n v="1"/>
    <s v="шт"/>
    <s v="Рама для установки шкафов"/>
    <m/>
    <m/>
    <s v="РМ1"/>
    <s v="Л 280х280х10 ГОСТ 19903-2015 ист С245 ГОСТ 27772-2021"/>
    <n v="6"/>
    <s v="шт"/>
    <n v="6.1539999999999999"/>
    <x v="58"/>
    <x v="4"/>
    <m/>
    <x v="0"/>
    <n v="0"/>
    <m/>
  </r>
  <r>
    <x v="8"/>
    <s v="21034-3-151.6-АР-0009_3"/>
    <n v="3"/>
    <s v="21034-3-151.6-АР-0009"/>
    <s v="План полов на отм. +4,800"/>
    <n v="3"/>
    <d v="2023-01-17T00:00:00"/>
    <n v="9"/>
    <s v="План полов на отм. +4,800"/>
    <m/>
    <n v="1"/>
    <s v="шт"/>
    <s v="Рама для установки шкафов"/>
    <m/>
    <m/>
    <s v="РМ1"/>
    <s v="□ 100x4 ГОСТ 30245-2012 L=4000 С245 ГОСТ 27772-2021"/>
    <n v="2"/>
    <s v="шт"/>
    <n v="47.36"/>
    <x v="59"/>
    <x v="4"/>
    <m/>
    <x v="0"/>
    <n v="0"/>
    <m/>
  </r>
  <r>
    <x v="8"/>
    <s v="21034-3-151.6-АР-0009_3"/>
    <n v="3"/>
    <s v="21034-3-151.6-АР-0009"/>
    <s v="План полов на отм. +4,800"/>
    <n v="3"/>
    <d v="2023-01-17T00:00:00"/>
    <n v="9"/>
    <s v="План полов на отм. +4,800"/>
    <m/>
    <n v="1"/>
    <s v="шт"/>
    <s v="Рама для установки шкафов"/>
    <m/>
    <m/>
    <s v="РМ1"/>
    <s v="□ 100x4 ГОСТ 30245-2012 L=600 С245 ГОСТ 27772-2021"/>
    <n v="10"/>
    <s v="шт"/>
    <n v="7.1"/>
    <x v="60"/>
    <x v="4"/>
    <m/>
    <x v="0"/>
    <n v="0"/>
    <m/>
  </r>
  <r>
    <x v="8"/>
    <s v="21034-3-151.6-АР-0009_3"/>
    <n v="3"/>
    <s v="21034-3-151.6-АР-0009"/>
    <s v="План полов на отм. +4,800"/>
    <n v="3"/>
    <d v="2023-01-17T00:00:00"/>
    <n v="9"/>
    <s v="План полов на отм. +4,800"/>
    <m/>
    <n v="1"/>
    <s v="шт"/>
    <s v="Рама для установки шкафов"/>
    <m/>
    <m/>
    <s v="РМ1"/>
    <s v="□ 100x4 ГОСТ 30245-2012 ,=490 С245 ГОСТ 27772-2021"/>
    <n v="6"/>
    <s v="шт"/>
    <n v="5.8"/>
    <x v="61"/>
    <x v="4"/>
    <m/>
    <x v="0"/>
    <n v="0"/>
    <m/>
  </r>
  <r>
    <x v="8"/>
    <s v="21034-3-151.6-АР-0009_3"/>
    <n v="3"/>
    <s v="21034-3-151.6-АР-0009"/>
    <s v="План полов на отм. +4,800"/>
    <n v="3"/>
    <d v="2023-01-17T00:00:00"/>
    <n v="9"/>
    <s v="План полов на отм. +4,800"/>
    <m/>
    <n v="1"/>
    <s v="шт"/>
    <s v="Рама для установки шкафов"/>
    <m/>
    <m/>
    <s v="РМ1"/>
    <s v="Анкер клиновойВ 12-10-25/105"/>
    <n v="24"/>
    <s v="шт"/>
    <n v="0.1"/>
    <x v="62"/>
    <x v="4"/>
    <m/>
    <x v="0"/>
    <n v="0"/>
    <s v="План м2"/>
  </r>
  <r>
    <x v="1"/>
    <s v="21034-3-151.6-АР-0011"/>
    <n v="0"/>
    <s v="21034-3-151.6-АР-0011"/>
    <s v="Схемы раскладки наружных стеновых сэндвич-панелей"/>
    <n v="0"/>
    <d v="2023-11-17T00:00:00"/>
    <n v="11"/>
    <s v="Схемы раскладки наружных стеновых сэндвич-панелей"/>
    <m/>
    <m/>
    <m/>
    <s v="Стеновые сэндвич панели"/>
    <s v="ПС-1"/>
    <m/>
    <s v="ГОСТ 32603-2021"/>
    <s v="TCП-Z-120-1190-B-B-MB (ПЭ-01-ИЛЬ-9010-0.5/ПЭ-01 RAL- 9010-0.5), L-5960"/>
    <n v="12"/>
    <s v="шт"/>
    <m/>
    <x v="35"/>
    <x v="1"/>
    <m/>
    <x v="0"/>
    <n v="12"/>
    <n v="85.108800000000002"/>
  </r>
  <r>
    <x v="1"/>
    <s v="21034-3-151.6-АР-0011"/>
    <n v="0"/>
    <s v="21034-3-151.6-АР-0011"/>
    <s v="Схемы раскладки наружных стеновых сэндвич-панелей"/>
    <n v="0"/>
    <d v="2023-11-17T00:00:00"/>
    <n v="11"/>
    <s v="Схемы раскладки наружных стеновых сэндвич-панелей"/>
    <m/>
    <m/>
    <m/>
    <s v="Стеновые сэндвич панели"/>
    <s v="ПС-2"/>
    <m/>
    <s v="ГОСТ 32603-2021"/>
    <s v="TCП-Z-120-1190-B-B-MB (ПЭ-01-ИЛЬ-9010-0.5/ПЭ-01 RAL- 9010-0.5),L-5960"/>
    <n v="3"/>
    <s v="шт"/>
    <m/>
    <x v="7"/>
    <x v="1"/>
    <m/>
    <x v="0"/>
    <n v="3"/>
    <n v="21.277200000000001"/>
  </r>
  <r>
    <x v="1"/>
    <s v="21034-3-151.6-АР-0011"/>
    <n v="0"/>
    <s v="21034-3-151.6-АР-0011"/>
    <s v="Схемы раскладки наружных стеновых сэндвич-панелей"/>
    <n v="0"/>
    <d v="2023-11-17T00:00:00"/>
    <n v="11"/>
    <s v="Схемы раскладки наружных стеновых сэндвич-панелей"/>
    <m/>
    <m/>
    <m/>
    <s v="Стеновые сэндвич панели"/>
    <s v="ПС-3"/>
    <m/>
    <s v="ГОСТ 32603-2021"/>
    <s v="ТСП-Z-80-1000-В-В-МВ (ПЭ-01-ИЛЬ-9010-0.5/ПЭ-01 RAL- 9010-0.5), L-2300"/>
    <n v="3"/>
    <s v="шт"/>
    <m/>
    <x v="7"/>
    <x v="1"/>
    <m/>
    <x v="0"/>
    <n v="3"/>
    <n v="6.8999999999999995"/>
  </r>
  <r>
    <x v="1"/>
    <s v="21034-3-151.6-АР-0011"/>
    <n v="0"/>
    <s v="21034-3-151.6-АР-0011"/>
    <s v="Схемы раскладки наружных стеновых сэндвич-панелей"/>
    <n v="0"/>
    <d v="2023-11-17T00:00:00"/>
    <n v="11"/>
    <s v="Схемы раскладки наружных стеновых сэндвич-панелей"/>
    <m/>
    <m/>
    <m/>
    <s v="Стеновые сэндвич панели"/>
    <s v="ПС-4"/>
    <m/>
    <s v="ГОСТ 32603-2021"/>
    <s v="ТСП-Z-80-1000-В-В-МВ (ПЭ-01-ИЛЬ-9010-0.5/ПЭ-01 RAL- 9010-0.5), L-7180"/>
    <n v="6"/>
    <s v="шт"/>
    <m/>
    <x v="10"/>
    <x v="1"/>
    <m/>
    <x v="0"/>
    <n v="6"/>
    <n v="43.08"/>
  </r>
  <r>
    <x v="1"/>
    <s v="21034-3-151.6-АР-0011"/>
    <n v="0"/>
    <s v="21034-3-151.6-АР-0011"/>
    <s v="Схемы раскладки наружных стеновых сэндвич-панелей"/>
    <n v="0"/>
    <d v="2023-11-17T00:00:00"/>
    <n v="11"/>
    <s v="Схемы раскладки наружных стеновых сэндвич-панелей"/>
    <m/>
    <m/>
    <m/>
    <s v="Стеновые сэндвич панели"/>
    <s v="ПС-5"/>
    <m/>
    <s v="ГОСТ 32603-2021"/>
    <s v="TCП-Z-S0-1000-B-B-MB (ПЭ-01-ИЛЬ-9010-0.5/ПЭ-01 RAL- 9010-0.5), L-4800"/>
    <n v="6"/>
    <s v="шт"/>
    <m/>
    <x v="10"/>
    <x v="1"/>
    <m/>
    <x v="0"/>
    <n v="6"/>
    <n v="28.799999999999997"/>
  </r>
  <r>
    <x v="1"/>
    <s v="21034-3-151.6-АР-0011"/>
    <n v="0"/>
    <s v="21034-3-151.6-АР-0011"/>
    <s v="Схемы раскладки наружных стеновых сэндвич-панелей"/>
    <n v="0"/>
    <d v="2023-11-17T00:00:00"/>
    <n v="11"/>
    <s v="Схемы раскладки наружных стеновых сэндвич-панелей"/>
    <m/>
    <m/>
    <m/>
    <s v="Стеновые сэндвич панели"/>
    <s v="ПС-6"/>
    <m/>
    <s v="ГОСТ 32603-2021"/>
    <s v="TCП-Z-120-1190-B-B-MB (ПЭ-01-ИЛЬ-9010-0.5/ПЭ-01 RAL- 9010-0.5), L-6000"/>
    <n v="4"/>
    <s v="шт"/>
    <m/>
    <x v="5"/>
    <x v="1"/>
    <m/>
    <x v="0"/>
    <n v="4"/>
    <n v="28.56"/>
  </r>
  <r>
    <x v="1"/>
    <s v="21034-3-151.6-АР-0011"/>
    <n v="0"/>
    <s v="21034-3-151.6-АР-0011"/>
    <s v="Схемы раскладки наружных стеновых сэндвич-панелей"/>
    <n v="0"/>
    <d v="2023-11-17T00:00:00"/>
    <n v="11"/>
    <s v="Схемы раскладки наружных стеновых сэндвич-панелей"/>
    <m/>
    <m/>
    <m/>
    <s v="Стеновые сэндвич панели"/>
    <s v="ПС-7"/>
    <m/>
    <s v="ГОСТ 32603-2021"/>
    <s v="TCП-Z-120-1190-B-B-MB (ПЭ-01-ИЛЬ-9010-0.5/ПЭ-01 RAL- 9010-0.5), L-5980"/>
    <n v="10"/>
    <s v="шт"/>
    <m/>
    <x v="15"/>
    <x v="1"/>
    <m/>
    <x v="0"/>
    <n v="10"/>
    <n v="71.162000000000006"/>
  </r>
  <r>
    <x v="1"/>
    <s v="21034-3-151.6-АР-0011"/>
    <n v="0"/>
    <s v="21034-3-151.6-АР-0011"/>
    <s v="Схемы раскладки наружных стеновых сэндвич-панелей"/>
    <n v="0"/>
    <d v="2023-11-17T00:00:00"/>
    <n v="11"/>
    <s v="Схемы раскладки наружных стеновых сэндвич-панелей"/>
    <m/>
    <m/>
    <m/>
    <s v="Стеновые сэндвич панели"/>
    <s v="ПС-8"/>
    <m/>
    <s v="ГОСТ 32603-2021"/>
    <s v="TCП-Z-80-1000-B-B-MB (ПЭ-01-ИЛЬ-9010-0.5/ПЭ-01 RAL- 9010-0.5), L-7160"/>
    <n v="3"/>
    <s v="шт"/>
    <m/>
    <x v="7"/>
    <x v="1"/>
    <m/>
    <x v="0"/>
    <n v="3"/>
    <n v="21.48"/>
  </r>
  <r>
    <x v="1"/>
    <s v="21034-3-151.6-АР-0011"/>
    <n v="0"/>
    <s v="21034-3-151.6-АР-0011"/>
    <s v="Схемы раскладки наружных стеновых сэндвич-панелей"/>
    <n v="0"/>
    <d v="2023-11-17T00:00:00"/>
    <n v="11"/>
    <s v="Схемы раскладки наружных стеновых сэндвич-панелей"/>
    <m/>
    <m/>
    <m/>
    <s v="Стеновые сэндвич панели"/>
    <s v="ПС-9"/>
    <m/>
    <s v="ГОСТ 32603-2021"/>
    <s v="ТСП-Z- 120-1000-В-В-МВ (ПЭ-01-ИЛЬ-9010-0.5/ПЭ-01 RAL- 9010-0.5), L-6190"/>
    <n v="2"/>
    <s v="шт"/>
    <m/>
    <x v="8"/>
    <x v="1"/>
    <m/>
    <x v="0"/>
    <n v="2"/>
    <n v="12.38"/>
  </r>
  <r>
    <x v="1"/>
    <s v="21034-3-151.6-АР-0011"/>
    <n v="0"/>
    <s v="21034-3-151.6-АР-0011"/>
    <s v="Схемы раскладки наружных стеновых сэндвич-панелей"/>
    <n v="0"/>
    <d v="2023-11-17T00:00:00"/>
    <n v="11"/>
    <s v="Схемы раскладки наружных стеновых сэндвич-панелей"/>
    <m/>
    <m/>
    <m/>
    <s v="Стеновые сэндвич панели"/>
    <s v="ПС-10"/>
    <m/>
    <s v="ГОСТ 32603-2021"/>
    <s v="TCП-Z-120-1190-B-B-MB (ПЭ-01-ИЛЬ-9010-0.5/ПЭ-01 RAL- 9010-0.5), L-5980"/>
    <n v="6"/>
    <s v="шт"/>
    <m/>
    <x v="10"/>
    <x v="1"/>
    <m/>
    <x v="0"/>
    <n v="6"/>
    <n v="42.697200000000002"/>
  </r>
  <r>
    <x v="1"/>
    <s v="21034-3-151.6-АР-0011"/>
    <n v="0"/>
    <s v="21034-3-151.6-АР-0011"/>
    <s v="Схемы раскладки наружных стеновых сэндвич-панелей"/>
    <n v="0"/>
    <d v="2023-11-17T00:00:00"/>
    <n v="11"/>
    <s v="Схемы раскладки наружных стеновых сэндвич-панелей"/>
    <m/>
    <m/>
    <m/>
    <s v="Стеновые сэндвич панели"/>
    <s v="ПС-11"/>
    <m/>
    <s v="ГОСТ 32603-2021"/>
    <s v="ТСП-Z- 120-1000-В-В-МВ (ПЭ-01-ИЛЬ-9010-0.5/ПЭ-01 RAL- 9010-0.5), L-5980"/>
    <n v="6"/>
    <s v="шт"/>
    <m/>
    <x v="10"/>
    <x v="1"/>
    <m/>
    <x v="0"/>
    <n v="6"/>
    <n v="35.880000000000003"/>
  </r>
  <r>
    <x v="1"/>
    <s v="21034-3-151.6-АР-0011"/>
    <n v="0"/>
    <s v="21034-3-151.6-АР-0011"/>
    <s v="Схемы раскладки наружных стеновых сэндвич-панелей"/>
    <n v="0"/>
    <d v="2023-11-17T00:00:00"/>
    <n v="11"/>
    <s v="Схемы раскладки наружных стеновых сэндвич-панелей"/>
    <m/>
    <m/>
    <m/>
    <s v="Стеновые сэндвич панели"/>
    <s v="ПС-12"/>
    <m/>
    <s v="ГОСТ 32603-2021"/>
    <s v="TCП-Z-80-1000-B-B-MB (ПЭ-01-ИЛЬ-9010-0.5/ПЭ-01 RAL- 9010-0.5), L-3600"/>
    <n v="7"/>
    <s v="шт"/>
    <m/>
    <x v="6"/>
    <x v="1"/>
    <m/>
    <x v="0"/>
    <n v="7"/>
    <n v="25.2"/>
  </r>
  <r>
    <x v="1"/>
    <s v="21034-3-151.6-АР-0011"/>
    <n v="0"/>
    <s v="21034-3-151.6-АР-0011"/>
    <s v="Схемы раскладки наружных стеновых сэндвич-панелей"/>
    <n v="0"/>
    <d v="2023-11-17T00:00:00"/>
    <n v="11"/>
    <s v="Схемы раскладки наружных стеновых сэндвич-панелей"/>
    <m/>
    <m/>
    <m/>
    <s v="Стеновые сэндвич панели"/>
    <s v="ПС-13"/>
    <m/>
    <s v="ГОСТ 32603-2021"/>
    <s v="TCП-Z-80-1000-B-B-MB (ro-01-RAL-9010-0.5/TO-01 RAL- 9010-0.5), L-2400"/>
    <n v="6"/>
    <s v="шт"/>
    <m/>
    <x v="10"/>
    <x v="1"/>
    <m/>
    <x v="0"/>
    <n v="6"/>
    <n v="14.399999999999999"/>
  </r>
  <r>
    <x v="1"/>
    <s v="21034-3-151.6-АР-0011"/>
    <n v="0"/>
    <s v="21034-3-151.6-АР-0011"/>
    <s v="Схемы раскладки наружных стеновых сэндвич-панелей"/>
    <n v="0"/>
    <d v="2023-11-17T00:00:00"/>
    <n v="11"/>
    <s v="Схемы раскладки наружных стеновых сэндвич-панелей"/>
    <m/>
    <m/>
    <m/>
    <s v="Стеновые сэндвич панели"/>
    <s v="ПС-14"/>
    <m/>
    <s v="ГОСТ 32603-2021"/>
    <s v="ТСП-Z- 120-1000-B-B-MB (ro-01-RAL-9010-0.5/TO-01 RAL- 9010-0.5), L-5980"/>
    <n v="1"/>
    <s v="шт"/>
    <m/>
    <x v="4"/>
    <x v="1"/>
    <m/>
    <x v="0"/>
    <n v="1"/>
    <n v="5.98"/>
  </r>
  <r>
    <x v="1"/>
    <s v="21034-3-151.6-АР-0011"/>
    <n v="0"/>
    <s v="21034-3-151.6-АР-0011"/>
    <s v="Схемы раскладки наружных стеновых сэндвич-панелей"/>
    <n v="0"/>
    <d v="2023-11-17T00:00:00"/>
    <n v="11"/>
    <s v="Схемы раскладки наружных стеновых сэндвич-панелей"/>
    <m/>
    <m/>
    <m/>
    <s v="Стеновые сэндвич панели"/>
    <s v="ПС-15"/>
    <m/>
    <s v="ГОСТ 32603-2021"/>
    <s v="TCП-Z-120-1190-B-B-MB (ro-01-RAL-9010-0.5/TO-01 RAL- 9010-0.5), L-5840"/>
    <n v="3"/>
    <s v="шт"/>
    <m/>
    <x v="7"/>
    <x v="1"/>
    <m/>
    <x v="0"/>
    <n v="3"/>
    <n v="20.848800000000001"/>
  </r>
  <r>
    <x v="1"/>
    <s v="21034-3-151.6-АР-0011"/>
    <n v="0"/>
    <s v="21034-3-151.6-АР-0011"/>
    <s v="Схемы раскладки наружных стеновых сэндвич-панелей"/>
    <n v="0"/>
    <d v="2023-11-17T00:00:00"/>
    <n v="11"/>
    <s v="Схемы раскладки наружных стеновых сэндвич-панелей"/>
    <m/>
    <m/>
    <m/>
    <s v="Стеновые сэндвич панели"/>
    <s v="ПС-16"/>
    <m/>
    <s v="ГОСТ 32603-2021"/>
    <s v="TCП-Z-120-1190-B-B-MB (ro-01-RAL-9010-0.5/TO-01 RAL- 9010-0.5), L-5970"/>
    <n v="2"/>
    <s v="шт"/>
    <m/>
    <x v="8"/>
    <x v="1"/>
    <m/>
    <x v="0"/>
    <n v="2"/>
    <n v="14.208600000000001"/>
  </r>
  <r>
    <x v="1"/>
    <s v="21034-3-151.6-АР-0011"/>
    <n v="0"/>
    <s v="21034-3-151.6-АР-0011"/>
    <s v="Схемы раскладки наружных стеновых сэндвич-панелей"/>
    <n v="0"/>
    <d v="2023-11-17T00:00:00"/>
    <n v="11"/>
    <s v="Схемы раскладки наружных стеновых сэндвич-панелей"/>
    <m/>
    <m/>
    <m/>
    <s v="Стеновые сэндвич панели"/>
    <s v="ПС-17"/>
    <m/>
    <s v="ГОСТ 32603-2021"/>
    <s v="ТСП-Z- 120-1000-B-B-MB (ro-01-RAL-9010-0.5/TO-01 RAL- 9010-0.5), L-5850"/>
    <n v="2"/>
    <s v="шт"/>
    <m/>
    <x v="8"/>
    <x v="1"/>
    <m/>
    <x v="0"/>
    <n v="2"/>
    <n v="11.7"/>
  </r>
  <r>
    <x v="1"/>
    <s v="21034-3-151.6-АР-0011"/>
    <n v="0"/>
    <s v="21034-3-151.6-АР-0011"/>
    <s v="Схемы раскладки наружных стеновых сэндвич-панелей"/>
    <n v="0"/>
    <d v="2023-11-17T00:00:00"/>
    <n v="11"/>
    <s v="Схемы раскладки наружных стеновых сэндвич-панелей"/>
    <m/>
    <m/>
    <m/>
    <s v="Стеновые сэндвич панели"/>
    <s v="ПС-18"/>
    <m/>
    <s v="ГОСТ 32603-2021"/>
    <s v="TCП-Z-80-1000-B-B-MB (ro-01-RAL-9010-0.5/TO-01 RAL- 9010-0.5), L-2360"/>
    <n v="3"/>
    <s v="шт"/>
    <m/>
    <x v="7"/>
    <x v="1"/>
    <m/>
    <x v="0"/>
    <n v="0"/>
    <n v="7.08"/>
  </r>
  <r>
    <x v="1"/>
    <s v="21034-3-151.6-АР-0011"/>
    <n v="0"/>
    <s v="21034-3-151.6-АР-0011"/>
    <s v="Схемы раскладки наружных стеновых сэндвич-панелей"/>
    <n v="0"/>
    <d v="2023-11-17T00:00:00"/>
    <n v="11"/>
    <s v="Схемы раскладки наружных стеновых сэндвич-панелей"/>
    <m/>
    <m/>
    <m/>
    <s v="Стеновые сэндвич панели"/>
    <s v="ПС-19"/>
    <m/>
    <s v="ГОСТ 32603-2021"/>
    <s v="TCП-Z-80-1000-B-B-MB (ro-01-RAL-9010-0.5/TO-01 RAL- 9010-0.5), L-7160"/>
    <n v="6"/>
    <s v="шт"/>
    <m/>
    <x v="10"/>
    <x v="1"/>
    <m/>
    <x v="0"/>
    <n v="0"/>
    <n v="42.96"/>
  </r>
  <r>
    <x v="1"/>
    <s v="21034-3-151.6-АР-0011"/>
    <n v="0"/>
    <s v="21034-3-151.6-АР-0011"/>
    <s v="Схемы раскладки наружных стеновых сэндвич-панелей"/>
    <n v="0"/>
    <d v="2023-11-17T00:00:00"/>
    <n v="11"/>
    <s v="Схемы раскладки наружных стеновых сэндвич-панелей"/>
    <m/>
    <m/>
    <m/>
    <s v="Стеновые сэндвич панели"/>
    <s v="ПС-20"/>
    <m/>
    <m/>
    <m/>
    <m/>
    <s v="шт"/>
    <m/>
    <x v="63"/>
    <x v="1"/>
    <m/>
    <x v="0"/>
    <n v="0"/>
    <m/>
  </r>
  <r>
    <x v="1"/>
    <s v="21034-3-151.6-АР-0011"/>
    <n v="0"/>
    <s v="21034-3-151.6-АР-0011"/>
    <s v="Схемы раскладки наружных стеновых сэндвич-панелей"/>
    <n v="0"/>
    <d v="2023-11-17T00:00:00"/>
    <n v="11"/>
    <s v="Схемы раскладки наружных стеновых сэндвич-панелей"/>
    <m/>
    <m/>
    <m/>
    <s v="Стеновые сэндвич панели"/>
    <s v="ПС-21"/>
    <m/>
    <s v="ГОСТ 32603-2021"/>
    <s v="TCn-Z-120-1190-B-B-MB (ro-01-RAL-9010-0.5/TO-01 RAL- 9010-0.5), L-4790"/>
    <n v="1"/>
    <s v="шт"/>
    <m/>
    <x v="4"/>
    <x v="1"/>
    <m/>
    <x v="0"/>
    <n v="0"/>
    <n v="5.7000999999999999"/>
  </r>
  <r>
    <x v="1"/>
    <s v="21034-3-151.6-АР-0011"/>
    <n v="0"/>
    <s v="21034-3-151.6-АР-0011"/>
    <s v="Схемы раскладки наружных стеновых сэндвич-панелей"/>
    <n v="0"/>
    <d v="2023-11-17T00:00:00"/>
    <n v="11"/>
    <s v="Схемы раскладки наружных стеновых сэндвич-панелей"/>
    <m/>
    <m/>
    <m/>
    <s v="Стеновые сэндвич панели"/>
    <s v="ПС-22"/>
    <m/>
    <s v="ГОСТ 32603-2021"/>
    <s v="TCn-Z-50-1000-B-B-MB (ro-01-RAL-9010-0.5/TO-01 RAL- 9010-0.5), L-1400"/>
    <n v="3"/>
    <s v="шт"/>
    <m/>
    <x v="7"/>
    <x v="1"/>
    <m/>
    <x v="0"/>
    <n v="0"/>
    <n v="4.1999999999999993"/>
  </r>
  <r>
    <x v="1"/>
    <s v="21034-3-151.6-АР-0011"/>
    <n v="0"/>
    <s v="21034-3-151.6-АР-0011"/>
    <s v="Схемы раскладки наружных стеновых сэндвич-панелей"/>
    <n v="0"/>
    <d v="2023-11-17T00:00:00"/>
    <n v="11"/>
    <s v="Схемы раскладки наружных стеновых сэндвич-панелей"/>
    <m/>
    <m/>
    <m/>
    <s v="Фасонный элемент "/>
    <s v="Фэ-1"/>
    <m/>
    <s v="21034-3-151.6-АР-13"/>
    <s v="Фасонный элемент (м.п.)"/>
    <n v="146.30000000000001"/>
    <s v="м.п."/>
    <n v="0.39"/>
    <x v="64"/>
    <x v="4"/>
    <s v="RAL 9010"/>
    <x v="0"/>
    <n v="0"/>
    <m/>
  </r>
  <r>
    <x v="1"/>
    <s v="21034-3-151.6-АР-0011"/>
    <n v="0"/>
    <s v="21034-3-151.6-АР-0011"/>
    <s v="Схемы раскладки наружных стеновых сэндвич-панелей"/>
    <n v="0"/>
    <d v="2023-11-17T00:00:00"/>
    <n v="11"/>
    <s v="Схемы раскладки наружных стеновых сэндвич-панелей"/>
    <m/>
    <m/>
    <m/>
    <s v="Фасонный элемент "/>
    <s v="Фэ-2"/>
    <m/>
    <s v="21034-3-151.6-АР-13"/>
    <s v="Фасонный элемент (м.п.)"/>
    <n v="14.2"/>
    <s v="м.п."/>
    <n v="0.86"/>
    <x v="65"/>
    <x v="4"/>
    <s v="RAL 9010"/>
    <x v="0"/>
    <n v="0"/>
    <m/>
  </r>
  <r>
    <x v="1"/>
    <s v="21034-3-151.6-АР-0011"/>
    <n v="0"/>
    <s v="21034-3-151.6-АР-0011"/>
    <s v="Схемы раскладки наружных стеновых сэндвич-панелей"/>
    <n v="0"/>
    <d v="2023-11-17T00:00:00"/>
    <n v="11"/>
    <s v="Схемы раскладки наружных стеновых сэндвич-панелей"/>
    <m/>
    <m/>
    <m/>
    <s v="Фасонный элемент "/>
    <s v="Фэ-3"/>
    <m/>
    <s v="21034-3-151.6-АР-13"/>
    <s v="Фасонный элемент (м.п.)"/>
    <n v="59.3"/>
    <s v="м.п."/>
    <n v="1"/>
    <x v="66"/>
    <x v="4"/>
    <s v="RAL 9010"/>
    <x v="0"/>
    <n v="0"/>
    <m/>
  </r>
  <r>
    <x v="1"/>
    <s v="21034-3-151.6-АР-0011"/>
    <n v="0"/>
    <s v="21034-3-151.6-АР-0011"/>
    <s v="Схемы раскладки наружных стеновых сэндвич-панелей"/>
    <n v="0"/>
    <d v="2023-11-17T00:00:00"/>
    <n v="11"/>
    <s v="Схемы раскладки наружных стеновых сэндвич-панелей"/>
    <m/>
    <m/>
    <m/>
    <s v="Фасонный элемент "/>
    <s v="Фэ-6"/>
    <m/>
    <s v="21034-3-151.6-АР-13"/>
    <s v="Фасонный элемент (м.п.)"/>
    <n v="12"/>
    <s v="м.п."/>
    <n v="1.02"/>
    <x v="67"/>
    <x v="4"/>
    <s v="RAL 9010"/>
    <x v="0"/>
    <n v="0"/>
    <m/>
  </r>
  <r>
    <x v="1"/>
    <s v="21034-3-151.6-АР-0011"/>
    <n v="0"/>
    <s v="21034-3-151.6-АР-0011"/>
    <s v="Схемы раскладки наружных стеновых сэндвич-панелей"/>
    <n v="0"/>
    <d v="2023-11-17T00:00:00"/>
    <n v="11"/>
    <s v="Схемы раскладки наружных стеновых сэндвич-панелей"/>
    <m/>
    <m/>
    <m/>
    <s v="Фасонный элемент "/>
    <s v="Фэ-7"/>
    <m/>
    <s v="21034-3-151.6-АР-13"/>
    <s v="Фасонный элемент (м.п.)"/>
    <n v="18"/>
    <s v="м.п."/>
    <n v="1.6"/>
    <x v="68"/>
    <x v="4"/>
    <s v="RAL 9010"/>
    <x v="0"/>
    <n v="0"/>
    <m/>
  </r>
  <r>
    <x v="1"/>
    <s v="21034-3-151.6-АР-0011"/>
    <n v="0"/>
    <s v="21034-3-151.6-АР-0011"/>
    <s v="Схемы раскладки наружных стеновых сэндвич-панелей"/>
    <n v="0"/>
    <d v="2023-11-17T00:00:00"/>
    <n v="11"/>
    <s v="Схемы раскладки наружных стеновых сэндвич-панелей"/>
    <m/>
    <m/>
    <m/>
    <s v="Фасонный элемент "/>
    <s v="Фэ-8"/>
    <m/>
    <s v="21034-3-151.6-АР-13"/>
    <s v="Фасонный элемент (м.п.)"/>
    <n v="90"/>
    <s v="м.п."/>
    <n v="0.76"/>
    <x v="69"/>
    <x v="4"/>
    <s v="RAL 9010"/>
    <x v="0"/>
    <n v="0"/>
    <m/>
  </r>
  <r>
    <x v="1"/>
    <s v="21034-3-151.6-АР-0011"/>
    <n v="0"/>
    <s v="21034-3-151.6-АР-0011"/>
    <s v="Схемы раскладки наружных стеновых сэндвич-панелей"/>
    <n v="0"/>
    <d v="2023-11-17T00:00:00"/>
    <n v="11"/>
    <s v="Схемы раскладки наружных стеновых сэндвич-панелей"/>
    <m/>
    <m/>
    <m/>
    <s v="Фасонный элемент "/>
    <s v="Фэ-9"/>
    <m/>
    <s v="21034-3-151.6-АР-13"/>
    <s v="Фасонный элемент (м.п.)"/>
    <n v="10.8"/>
    <s v="м.п."/>
    <n v="0.62"/>
    <x v="70"/>
    <x v="4"/>
    <s v="RAL 9010"/>
    <x v="0"/>
    <n v="0"/>
    <m/>
  </r>
  <r>
    <x v="1"/>
    <s v="21034-3-151.6-АР-0011"/>
    <n v="0"/>
    <s v="21034-3-151.6-АР-0011"/>
    <s v="Схемы раскладки наружных стеновых сэндвич-панелей"/>
    <n v="0"/>
    <d v="2023-11-17T00:00:00"/>
    <n v="11"/>
    <s v="Схемы раскладки наружных стеновых сэндвич-панелей"/>
    <m/>
    <m/>
    <m/>
    <s v="Фасонный элемент "/>
    <s v="Фэ-10"/>
    <m/>
    <s v="21034-3-151.6-АР-13"/>
    <s v="Фасонный элемент (м.п.)"/>
    <n v="11"/>
    <s v="м.п."/>
    <n v="0.74"/>
    <x v="71"/>
    <x v="4"/>
    <s v="RAL 9010"/>
    <x v="0"/>
    <n v="0"/>
    <m/>
  </r>
  <r>
    <x v="1"/>
    <s v="21034-3-151.6-АР-0011"/>
    <n v="0"/>
    <s v="21034-3-151.6-АР-0011"/>
    <s v="Схемы раскладки наружных стеновых сэндвич-панелей"/>
    <n v="0"/>
    <d v="2023-11-17T00:00:00"/>
    <n v="11"/>
    <s v="Схемы раскладки наружных стеновых сэндвич-панелей"/>
    <m/>
    <m/>
    <m/>
    <s v="Фасонный элемент "/>
    <s v="Фэ-11"/>
    <m/>
    <s v="21034-3-151.6-АР-13"/>
    <s v="Фасонный элемент (м.п.)"/>
    <n v="4.7"/>
    <s v="м.п."/>
    <n v="0.92"/>
    <x v="72"/>
    <x v="4"/>
    <s v="RAL 9010"/>
    <x v="0"/>
    <n v="0"/>
    <m/>
  </r>
  <r>
    <x v="1"/>
    <s v="21034-3-151.6-АР-0011"/>
    <n v="0"/>
    <s v="21034-3-151.6-АР-0011"/>
    <s v="Схемы раскладки наружных стеновых сэндвич-панелей"/>
    <n v="0"/>
    <d v="2023-11-17T00:00:00"/>
    <n v="11"/>
    <s v="Схемы раскладки наружных стеновых сэндвич-панелей"/>
    <m/>
    <m/>
    <m/>
    <s v="Фасонный элемент "/>
    <s v="Фэ-12"/>
    <m/>
    <s v="21034-3-151.6-АР-13,14"/>
    <s v="Фасонный элемент (м.п.)"/>
    <n v="68.099999999999994"/>
    <s v="м.п."/>
    <n v="0.47"/>
    <x v="73"/>
    <x v="4"/>
    <s v="RAL 9010"/>
    <x v="0"/>
    <n v="0"/>
    <m/>
  </r>
  <r>
    <x v="1"/>
    <s v="21034-3-151.6-АР-0011"/>
    <n v="0"/>
    <s v="21034-3-151.6-АР-0011"/>
    <s v="Схемы раскладки наружных стеновых сэндвич-панелей"/>
    <n v="0"/>
    <d v="2023-11-17T00:00:00"/>
    <n v="11"/>
    <s v="Схемы раскладки наружных стеновых сэндвич-панелей"/>
    <m/>
    <m/>
    <m/>
    <s v="Фасонный элемент "/>
    <s v="Фэ-13"/>
    <m/>
    <s v="21034-3-151.6-АР-13"/>
    <s v="Фасонный элемент (м.п.)"/>
    <n v="36.1"/>
    <s v="м.п."/>
    <n v="0.76"/>
    <x v="74"/>
    <x v="4"/>
    <s v="RAL 9010"/>
    <x v="0"/>
    <n v="0"/>
    <m/>
  </r>
  <r>
    <x v="1"/>
    <s v="21034-3-151.6-АР-0011"/>
    <n v="0"/>
    <s v="21034-3-151.6-АР-0011"/>
    <s v="Схемы раскладки наружных стеновых сэндвич-панелей"/>
    <n v="0"/>
    <d v="2023-11-17T00:00:00"/>
    <n v="11"/>
    <s v="Схемы раскладки наружных стеновых сэндвич-панелей"/>
    <m/>
    <m/>
    <m/>
    <s v="Фасонный элемент "/>
    <s v="Фэ-14"/>
    <m/>
    <s v="21034-3-151.6-АР-14"/>
    <s v="Фасонный элемент (м.п.)"/>
    <n v="6"/>
    <s v="м.п."/>
    <n v="1.29"/>
    <x v="75"/>
    <x v="4"/>
    <s v="RAL 9010"/>
    <x v="0"/>
    <n v="0"/>
    <m/>
  </r>
  <r>
    <x v="1"/>
    <s v="21034-3-151.6-АР-0011"/>
    <n v="0"/>
    <s v="21034-3-151.6-АР-0011"/>
    <s v="Схемы раскладки наружных стеновых сэндвич-панелей"/>
    <n v="0"/>
    <d v="2023-11-17T00:00:00"/>
    <n v="11"/>
    <s v="Схемы раскладки наружных стеновых сэндвич-панелей"/>
    <m/>
    <m/>
    <m/>
    <s v="Фасонный элемент "/>
    <s v="Фэ-15"/>
    <m/>
    <s v="21034-3-151.6-АР-14"/>
    <s v="Фасонный элемент (м.п.)"/>
    <n v="3"/>
    <s v="м.п."/>
    <n v="1.1499999999999999"/>
    <x v="76"/>
    <x v="4"/>
    <s v="RAL 9010"/>
    <x v="0"/>
    <n v="0"/>
    <m/>
  </r>
  <r>
    <x v="1"/>
    <s v="21034-3-151.6-АР-0011"/>
    <n v="0"/>
    <s v="21034-3-151.6-АР-0011"/>
    <s v="Схемы раскладки наружных стеновых сэндвич-панелей"/>
    <n v="0"/>
    <d v="2023-11-17T00:00:00"/>
    <n v="11"/>
    <s v="Схемы раскладки наружных стеновых сэндвич-панелей"/>
    <m/>
    <m/>
    <m/>
    <s v="Фасонный элемент "/>
    <s v="Фэ-16"/>
    <m/>
    <s v="21034-3-151.6-АР-14"/>
    <s v="Фасонный элемент (м.п.)"/>
    <n v="6"/>
    <s v="м.п."/>
    <n v="0.92"/>
    <x v="77"/>
    <x v="4"/>
    <s v="RAL 9010"/>
    <x v="0"/>
    <n v="0"/>
    <m/>
  </r>
  <r>
    <x v="1"/>
    <s v="21034-3-151.6-АР-0011"/>
    <n v="0"/>
    <s v="21034-3-151.6-АР-0011"/>
    <s v="Схемы раскладки наружных стеновых сэндвич-панелей"/>
    <n v="0"/>
    <d v="2023-11-17T00:00:00"/>
    <n v="11"/>
    <s v="Схемы раскладки наружных стеновых сэндвич-панелей"/>
    <m/>
    <m/>
    <m/>
    <s v="Фасонный элемент "/>
    <s v="Фэ-22"/>
    <m/>
    <s v="21034-3-151.6-АР-14"/>
    <s v="Фасонный элемент (м.п.)"/>
    <n v="33.9"/>
    <s v="м.п."/>
    <n v="1.25"/>
    <x v="78"/>
    <x v="4"/>
    <s v="RAL 9010"/>
    <x v="0"/>
    <n v="0"/>
    <m/>
  </r>
  <r>
    <x v="1"/>
    <s v="21034-3-151.6-АР-0011"/>
    <n v="0"/>
    <s v="21034-3-151.6-АР-0011"/>
    <s v="Схемы раскладки наружных стеновых сэндвич-панелей"/>
    <n v="0"/>
    <d v="2023-11-17T00:00:00"/>
    <n v="11"/>
    <s v="Схемы раскладки наружных стеновых сэндвич-панелей"/>
    <m/>
    <m/>
    <m/>
    <s v="Фасонный элемент "/>
    <s v="Фэ-23"/>
    <m/>
    <s v="21034-3-151.6-АР-14"/>
    <s v="Фасонный элемент (м.п.)"/>
    <n v="3"/>
    <s v="м.п."/>
    <n v="1.25"/>
    <x v="79"/>
    <x v="4"/>
    <s v="RAL 9010"/>
    <x v="0"/>
    <n v="0"/>
    <m/>
  </r>
  <r>
    <x v="1"/>
    <s v="21034-3-151.6-АР-0011"/>
    <n v="0"/>
    <s v="21034-3-151.6-АР-0011"/>
    <s v="Схемы раскладки наружных стеновых сэндвич-панелей"/>
    <n v="0"/>
    <d v="2023-11-17T00:00:00"/>
    <n v="11"/>
    <s v="Схемы раскладки наружных стеновых сэндвич-панелей"/>
    <m/>
    <m/>
    <m/>
    <s v="Фасонный элемент "/>
    <s v="Фэ-24"/>
    <m/>
    <s v="21034-3-151.6-АР-14"/>
    <s v="Фасонный элемент (м.п.)"/>
    <n v="36.9"/>
    <s v="м.п."/>
    <n v="0.43"/>
    <x v="80"/>
    <x v="4"/>
    <s v="RAL 9010"/>
    <x v="0"/>
    <n v="0"/>
    <m/>
  </r>
  <r>
    <x v="1"/>
    <s v="21034-3-151.6-АР-0011"/>
    <n v="0"/>
    <s v="21034-3-151.6-АР-0011"/>
    <s v="Схемы раскладки наружных стеновых сэндвич-панелей"/>
    <n v="0"/>
    <d v="2023-11-17T00:00:00"/>
    <n v="11"/>
    <s v="Схемы раскладки наружных стеновых сэндвич-панелей"/>
    <m/>
    <m/>
    <m/>
    <s v="Фасонный элемент "/>
    <s v="Фэ-25"/>
    <m/>
    <s v="21034-3-151.6-АР-14"/>
    <s v="Фасонный элемент (м.п.)"/>
    <n v="7"/>
    <s v="м.п."/>
    <n v="1.49"/>
    <x v="81"/>
    <x v="4"/>
    <s v="RAL 9010"/>
    <x v="0"/>
    <n v="0"/>
    <m/>
  </r>
  <r>
    <x v="1"/>
    <s v="21034-3-151.6-АР-0011"/>
    <n v="0"/>
    <s v="21034-3-151.6-АР-0011"/>
    <s v="Схемы раскладки наружных стеновых сэндвич-панелей"/>
    <n v="0"/>
    <d v="2023-11-17T00:00:00"/>
    <n v="11"/>
    <s v="Схемы раскладки наружных стеновых сэндвич-панелей"/>
    <m/>
    <m/>
    <m/>
    <s v="Фасонный элемент "/>
    <s v="Фэ-26"/>
    <m/>
    <s v="21034-3-151.6-АР-13"/>
    <s v="Фасонный элемент (м.п.)"/>
    <n v="29.3"/>
    <s v="м.п."/>
    <n v="1.1299999999999999"/>
    <x v="82"/>
    <x v="4"/>
    <s v="RAL 9010"/>
    <x v="0"/>
    <n v="0"/>
    <m/>
  </r>
  <r>
    <x v="1"/>
    <s v="21034-3-151.6-АР-0011"/>
    <n v="0"/>
    <s v="21034-3-151.6-АР-0011"/>
    <s v="Схемы раскладки наружных стеновых сэндвич-панелей"/>
    <n v="0"/>
    <d v="2023-11-17T00:00:00"/>
    <n v="11"/>
    <s v="Схемы раскладки наружных стеновых сэндвич-панелей"/>
    <m/>
    <m/>
    <m/>
    <s v="Фасонный элемент "/>
    <s v="Фэ-27"/>
    <m/>
    <s v="21034-3-151.6-АР-13"/>
    <s v="Фасонный элемент (м.п.)"/>
    <n v="65.400000000000006"/>
    <s v="м.п."/>
    <n v="1.0900000000000001"/>
    <x v="83"/>
    <x v="4"/>
    <s v="RAL 9010"/>
    <x v="0"/>
    <n v="0"/>
    <s v="План м2"/>
  </r>
  <r>
    <x v="9"/>
    <s v="21034-3-151.6-АР-0012_3"/>
    <n v="3"/>
    <s v="21034-3-151.6-АР-0012"/>
    <s v="Схемы раскладки внутренних стеновых сэндвич-панелей и покрытия"/>
    <n v="3"/>
    <d v="2024-01-17T00:00:00"/>
    <n v="12"/>
    <s v="Схемы раскладки внутренних стеновых сэндвич-панелей и покрытия"/>
    <m/>
    <m/>
    <m/>
    <m/>
    <s v="ПС-1"/>
    <m/>
    <s v="ГОСТ 32603-2021"/>
    <s v="ТСП-2-120- 1000-В-В-МВ (ro-01-RAL-9010-0.5/TO-01-RAL- 9010-0.5), L-4150"/>
    <n v="16"/>
    <s v="шт"/>
    <m/>
    <x v="46"/>
    <x v="1"/>
    <m/>
    <x v="0"/>
    <n v="0"/>
    <n v="66.400000000000006"/>
  </r>
  <r>
    <x v="9"/>
    <s v="21034-3-151.6-АР-0012_3"/>
    <n v="3"/>
    <s v="21034-3-151.6-АР-0012"/>
    <s v="Схемы раскладки внутренних стеновых сэндвич-панелей и покрытия"/>
    <n v="3"/>
    <d v="2024-01-17T00:00:00"/>
    <n v="12"/>
    <s v="Схемы раскладки внутренних стеновых сэндвич-панелей и покрытия"/>
    <m/>
    <m/>
    <m/>
    <m/>
    <s v="ПС-2"/>
    <m/>
    <s v="ГОСТ 32603-2021"/>
    <s v="ТСП-Z-120- 1000-В-В-МВ (ro-01-RAL-9010-0.5/TO-01-RAL- 9010-0.5), L-5220"/>
    <n v="16"/>
    <s v="шт"/>
    <m/>
    <x v="46"/>
    <x v="1"/>
    <m/>
    <x v="0"/>
    <n v="0"/>
    <n v="83.52"/>
  </r>
  <r>
    <x v="9"/>
    <s v="21034-3-151.6-АР-0012_3"/>
    <n v="3"/>
    <s v="21034-3-151.6-АР-0012"/>
    <s v="Схемы раскладки внутренних стеновых сэндвич-панелей и покрытия"/>
    <n v="3"/>
    <d v="2024-01-17T00:00:00"/>
    <n v="12"/>
    <s v="Схемы раскладки внутренних стеновых сэндвич-панелей и покрытия"/>
    <m/>
    <m/>
    <m/>
    <m/>
    <s v="ПС-3"/>
    <m/>
    <s v="ГОСТ 32603-2021"/>
    <s v="ТСП-Z-120- 1000-В-В-МВ (ro-01-RAL-9010-0.5/TO-01-RAL- 9010-0.5), L-2740*"/>
    <n v="2"/>
    <s v="шт"/>
    <m/>
    <x v="8"/>
    <x v="1"/>
    <m/>
    <x v="0"/>
    <n v="0"/>
    <n v="5.48"/>
  </r>
  <r>
    <x v="9"/>
    <s v="21034-3-151.6-АР-0012_3"/>
    <n v="3"/>
    <s v="21034-3-151.6-АР-0012"/>
    <s v="Схемы раскладки внутренних стеновых сэндвич-панелей и покрытия"/>
    <n v="3"/>
    <d v="2024-01-17T00:00:00"/>
    <n v="12"/>
    <s v="Схемы раскладки внутренних стеновых сэндвич-панелей и покрытия"/>
    <m/>
    <m/>
    <m/>
    <m/>
    <s v="ПС-4"/>
    <m/>
    <s v="ГОСТ 32603-2021"/>
    <s v="ТСП-2-100-1190-В-В-МВ (ro-01-RAL-9010-0.5/TO-01- RAL- 9010-0.5), L-7770"/>
    <n v="4"/>
    <s v="шт"/>
    <m/>
    <x v="5"/>
    <x v="1"/>
    <m/>
    <x v="0"/>
    <n v="4"/>
    <n v="36.985199999999999"/>
  </r>
  <r>
    <x v="9"/>
    <s v="21034-3-151.6-АР-0012_3"/>
    <n v="3"/>
    <s v="21034-3-151.6-АР-0012"/>
    <s v="Схемы раскладки внутренних стеновых сэндвич-панелей и покрытия"/>
    <n v="3"/>
    <d v="2024-01-17T00:00:00"/>
    <n v="12"/>
    <s v="Схемы раскладки внутренних стеновых сэндвич-панелей и покрытия"/>
    <m/>
    <m/>
    <m/>
    <m/>
    <s v="ПС-5"/>
    <m/>
    <s v="ГОСТ 32603-2021"/>
    <s v="ТСП-2-100-1190-В-В-МВ (ro-01-RAL-9010-0.5/TO-01- RAL- 9010-0.5), L-8570"/>
    <n v="4"/>
    <s v="шт"/>
    <m/>
    <x v="5"/>
    <x v="1"/>
    <m/>
    <x v="0"/>
    <n v="4"/>
    <n v="40.793199999999999"/>
  </r>
  <r>
    <x v="9"/>
    <s v="21034-3-151.6-АР-0012_3"/>
    <n v="3"/>
    <s v="21034-3-151.6-АР-0012"/>
    <s v="Схемы раскладки внутренних стеновых сэндвич-панелей и покрытия"/>
    <n v="3"/>
    <d v="2024-01-17T00:00:00"/>
    <n v="12"/>
    <s v="Схемы раскладки внутренних стеновых сэндвич-панелей и покрытия"/>
    <m/>
    <m/>
    <m/>
    <m/>
    <s v="ПС-6"/>
    <m/>
    <s v="ГОСТ 32603-2021"/>
    <s v="ТСП-2-100-1190-В-В-МВ (ro-01-RAL-9010-0.5/TO-01- RAL- 9010-0.5), L-6260"/>
    <n v="4"/>
    <s v="шт"/>
    <m/>
    <x v="5"/>
    <x v="1"/>
    <m/>
    <x v="0"/>
    <n v="4"/>
    <n v="29.797599999999999"/>
  </r>
  <r>
    <x v="9"/>
    <s v="21034-3-151.6-АР-0012_3"/>
    <n v="3"/>
    <s v="21034-3-151.6-АР-0012"/>
    <s v="Схемы раскладки внутренних стеновых сэндвич-панелей и покрытия"/>
    <n v="3"/>
    <d v="2024-01-17T00:00:00"/>
    <n v="12"/>
    <s v="Схемы раскладки внутренних стеновых сэндвич-панелей и покрытия"/>
    <m/>
    <m/>
    <m/>
    <m/>
    <s v="ПС-7"/>
    <m/>
    <s v="ГОСТ 32603-2021"/>
    <s v="ТСП-2-100-1190-В-В-МВ (ro-01-RAL-9010-0.5/TO-01-RAL- 9010-0.5), L-8710"/>
    <n v="4"/>
    <s v="шт"/>
    <m/>
    <x v="5"/>
    <x v="1"/>
    <m/>
    <x v="0"/>
    <n v="4"/>
    <n v="41.459600000000002"/>
  </r>
  <r>
    <x v="9"/>
    <s v="21034-3-151.6-АР-0012_3"/>
    <n v="3"/>
    <s v="21034-3-151.6-АР-0012"/>
    <s v="Схемы раскладки внутренних стеновых сэндвич-панелей и покрытия"/>
    <n v="3"/>
    <d v="2024-01-17T00:00:00"/>
    <n v="12"/>
    <s v="Схемы раскладки внутренних стеновых сэндвич-панелей и покрытия"/>
    <m/>
    <m/>
    <m/>
    <m/>
    <s v="ПС-8"/>
    <m/>
    <s v="ГОСТ 32603-2021"/>
    <s v="ТСП-2-100-1190-В-В-МВ (ro-01-RAL-9010-0.5/TO-01-RAL- 9010-0.5), L-4040"/>
    <n v="4"/>
    <s v="шт"/>
    <m/>
    <x v="5"/>
    <x v="1"/>
    <m/>
    <x v="0"/>
    <n v="4"/>
    <n v="19.230399999999999"/>
  </r>
  <r>
    <x v="9"/>
    <s v="21034-3-151.6-АР-0012_3"/>
    <n v="3"/>
    <s v="21034-3-151.6-АР-0012"/>
    <s v="Схемы раскладки внутренних стеновых сэндвич-панелей и покрытия"/>
    <n v="3"/>
    <d v="2024-01-17T00:00:00"/>
    <n v="12"/>
    <s v="Схемы раскладки внутренних стеновых сэндвич-панелей и покрытия"/>
    <m/>
    <m/>
    <m/>
    <m/>
    <s v="ПС-9"/>
    <m/>
    <s v="ГОСТ 32603-2021"/>
    <s v="ТСП-2-100-1190-В-В-МВ (ro-01-RAL-9010-0.5/TO-01-RAL- 9010-0.5), L-2315"/>
    <n v="4"/>
    <s v="шт"/>
    <m/>
    <x v="5"/>
    <x v="1"/>
    <m/>
    <x v="0"/>
    <n v="0"/>
    <n v="11.019399999999999"/>
  </r>
  <r>
    <x v="9"/>
    <s v="21034-3-151.6-АР-0012_3"/>
    <n v="3"/>
    <s v="21034-3-151.6-АР-0012"/>
    <s v="Схемы раскладки внутренних стеновых сэндвич-панелей и покрытия"/>
    <n v="3"/>
    <d v="2024-01-17T00:00:00"/>
    <n v="12"/>
    <s v="Схемы раскладки внутренних стеновых сэндвич-панелей и покрытия"/>
    <m/>
    <m/>
    <m/>
    <m/>
    <s v="ПС-10"/>
    <m/>
    <s v="ГОСТ 32603-2021"/>
    <s v="ТСП-2-100-1190-В-В-МВ (ro-01-RAL-9010-0.5/TO-01-RAL- 9010-0.5), L-9125"/>
    <n v="4"/>
    <s v="шт"/>
    <m/>
    <x v="5"/>
    <x v="1"/>
    <m/>
    <x v="0"/>
    <n v="0"/>
    <n v="43.435000000000002"/>
  </r>
  <r>
    <x v="9"/>
    <s v="21034-3-151.6-АР-0012_3"/>
    <n v="3"/>
    <s v="21034-3-151.6-АР-0012"/>
    <s v="Схемы раскладки внутренних стеновых сэндвич-панелей и покрытия"/>
    <n v="3"/>
    <d v="2024-01-17T00:00:00"/>
    <n v="12"/>
    <s v="Схемы раскладки внутренних стеновых сэндвич-панелей и покрытия"/>
    <m/>
    <m/>
    <m/>
    <m/>
    <s v="ПС-11"/>
    <m/>
    <s v="ГОСТ 32603-2021"/>
    <s v="ТСП-2-100-1190-В-В-МВ (ro-01-RAL-9010-0.5/TO-01-RAL- 9010-0.5), L-8705"/>
    <n v="4"/>
    <s v="шт"/>
    <m/>
    <x v="5"/>
    <x v="1"/>
    <m/>
    <x v="0"/>
    <n v="0"/>
    <n v="41.4358"/>
  </r>
  <r>
    <x v="9"/>
    <s v="21034-3-151.6-АР-0012_3"/>
    <n v="3"/>
    <s v="21034-3-151.6-АР-0012"/>
    <s v="Схемы раскладки внутренних стеновых сэндвич-панелей и покрытия"/>
    <n v="3"/>
    <d v="2024-01-17T00:00:00"/>
    <n v="12"/>
    <s v="Схемы раскладки внутренних стеновых сэндвич-панелей и покрытия"/>
    <m/>
    <m/>
    <m/>
    <m/>
    <s v="ПС-12"/>
    <m/>
    <s v="ГОСТ 32603-2021"/>
    <s v="ТСП-2-100-1190-В-В-МВ (ro-01-RAL-9010-0.5/TO-01-RAL- 9010-0.5), L-6140"/>
    <n v="16"/>
    <s v="шт"/>
    <m/>
    <x v="46"/>
    <x v="1"/>
    <m/>
    <x v="0"/>
    <n v="0"/>
    <n v="116.90560000000001"/>
  </r>
  <r>
    <x v="9"/>
    <s v="21034-3-151.6-АР-0012_3"/>
    <n v="3"/>
    <s v="21034-3-151.6-АР-0012"/>
    <s v="Схемы раскладки внутренних стеновых сэндвич-панелей и покрытия"/>
    <n v="3"/>
    <d v="2024-01-17T00:00:00"/>
    <n v="12"/>
    <s v="Схемы раскладки внутренних стеновых сэндвич-панелей и покрытия"/>
    <m/>
    <m/>
    <m/>
    <m/>
    <s v="ПС-13"/>
    <m/>
    <s v="ГОСТ 32603-2021"/>
    <s v="ТСП-2-100-1190-В-В-МВ (ro-01-RAL-9010-0.5/TO-01-RAL- 9010-0.5), L-5690"/>
    <n v="3"/>
    <s v="шт"/>
    <m/>
    <x v="7"/>
    <x v="1"/>
    <m/>
    <x v="0"/>
    <n v="0"/>
    <n v="20.313299999999998"/>
  </r>
  <r>
    <x v="9"/>
    <s v="21034-3-151.6-АР-0012_3"/>
    <n v="3"/>
    <s v="21034-3-151.6-АР-0012"/>
    <s v="Схемы раскладки внутренних стеновых сэндвич-панелей и покрытия"/>
    <n v="3"/>
    <d v="2024-01-17T00:00:00"/>
    <n v="12"/>
    <s v="Схемы раскладки внутренних стеновых сэндвич-панелей и покрытия"/>
    <m/>
    <m/>
    <m/>
    <m/>
    <s v="ПС-14"/>
    <m/>
    <s v="ГОСТ 32603-2021"/>
    <s v="ТСП-2- 120-1000-В-В-МВ (ro-01-RAL-9010-0.5/TO-01-RAL- 9010-0.5), L-6260"/>
    <n v="4"/>
    <s v="шт"/>
    <m/>
    <x v="5"/>
    <x v="1"/>
    <m/>
    <x v="0"/>
    <n v="0"/>
    <n v="25.04"/>
  </r>
  <r>
    <x v="9"/>
    <s v="21034-3-151.6-АР-0012_3"/>
    <n v="3"/>
    <s v="21034-3-151.6-АР-0012"/>
    <s v="Схемы раскладки внутренних стеновых сэндвич-панелей и покрытия"/>
    <n v="3"/>
    <d v="2024-01-17T00:00:00"/>
    <n v="12"/>
    <s v="Схемы раскладки внутренних стеновых сэндвич-панелей и покрытия"/>
    <m/>
    <m/>
    <m/>
    <m/>
    <s v="ПС-15"/>
    <m/>
    <s v="ГОСТ 32603-2021"/>
    <s v="ТСП-2- 120-1000-В-В-МВ (ro-01-RAL-9010-0.5/TO-01-RAL- 9010-0.5), L-6380"/>
    <n v="16"/>
    <s v="шт"/>
    <m/>
    <x v="46"/>
    <x v="1"/>
    <m/>
    <x v="0"/>
    <n v="0"/>
    <n v="102.08"/>
  </r>
  <r>
    <x v="9"/>
    <s v="21034-3-151.6-АР-0012_3"/>
    <n v="3"/>
    <s v="21034-3-151.6-АР-0012"/>
    <s v="Схемы раскладки внутренних стеновых сэндвич-панелей и покрытия"/>
    <n v="3"/>
    <d v="2024-01-17T00:00:00"/>
    <n v="12"/>
    <s v="Схемы раскладки внутренних стеновых сэндвич-панелей и покрытия"/>
    <m/>
    <m/>
    <m/>
    <m/>
    <s v="ПС-16"/>
    <m/>
    <s v="ГОСТ 32603-2021"/>
    <s v="ТСП-2-120-1190-В-В-МВ (ro-01-RAL-9010-0.5/TO-01-RAL- 9010-0.5), L-6120"/>
    <n v="4"/>
    <s v="шт"/>
    <m/>
    <x v="5"/>
    <x v="1"/>
    <m/>
    <x v="0"/>
    <n v="0"/>
    <n v="29.1312"/>
  </r>
  <r>
    <x v="9"/>
    <s v="21034-3-151.6-АР-0012_3"/>
    <n v="3"/>
    <s v="21034-3-151.6-АР-0012"/>
    <s v="Схемы раскладки внутренних стеновых сэндвич-панелей и покрытия"/>
    <n v="3"/>
    <d v="2024-01-17T00:00:00"/>
    <n v="12"/>
    <s v="Схемы раскладки внутренних стеновых сэндвич-панелей и покрытия"/>
    <m/>
    <m/>
    <m/>
    <m/>
    <s v="ПС-17"/>
    <m/>
    <s v="ГОСТ 32603-2021"/>
    <s v="ТСП-2-120-1000-В-В-МВ (ro-01-RAL-9010-0.5/TO-01-RAL- 9010-0.5), L-5560"/>
    <n v="2"/>
    <s v="шт"/>
    <m/>
    <x v="8"/>
    <x v="1"/>
    <m/>
    <x v="0"/>
    <n v="0"/>
    <n v="11.12"/>
  </r>
  <r>
    <x v="1"/>
    <s v="21034-3-151.6-АР-0012_3"/>
    <n v="3"/>
    <s v="21034-3-151.6-АР-0012"/>
    <s v="Схемы раскладки внутренних стеновых сэндвич-панелей и покрытия"/>
    <n v="3"/>
    <d v="2024-01-17T00:00:00"/>
    <n v="12"/>
    <s v="Схемы раскладки внутренних стеновых сэндвич-панелей и покрытия"/>
    <m/>
    <m/>
    <m/>
    <m/>
    <s v="Фэ-17"/>
    <m/>
    <s v="21034-3-151.6-АР-14"/>
    <s v="Фасонный элемент (м.п.)"/>
    <n v="32.799999999999997"/>
    <s v="м.п."/>
    <n v="1.96"/>
    <x v="84"/>
    <x v="4"/>
    <s v="RAL 9010"/>
    <x v="0"/>
    <n v="0"/>
    <m/>
  </r>
  <r>
    <x v="1"/>
    <s v="21034-3-151.6-АР-0012_3"/>
    <n v="3"/>
    <s v="21034-3-151.6-АР-0012"/>
    <s v="Схемы раскладки внутренних стеновых сэндвич-панелей и покрытия"/>
    <n v="3"/>
    <d v="2024-01-17T00:00:00"/>
    <n v="12"/>
    <s v="Схемы раскладки внутренних стеновых сэндвич-панелей и покрытия"/>
    <m/>
    <m/>
    <m/>
    <m/>
    <s v="Фэ-18"/>
    <m/>
    <s v="21034-3-151.6-АР-14"/>
    <s v="Фасонный элемент (м.п.)"/>
    <n v="77"/>
    <s v="м.п."/>
    <n v="1.72"/>
    <x v="85"/>
    <x v="4"/>
    <s v="RAL 9010"/>
    <x v="0"/>
    <n v="0"/>
    <m/>
  </r>
  <r>
    <x v="1"/>
    <s v="21034-3-151.6-АР-0012_3"/>
    <n v="3"/>
    <s v="21034-3-151.6-АР-0012"/>
    <s v="Схемы раскладки внутренних стеновых сэндвич-панелей и покрытия"/>
    <n v="3"/>
    <d v="2024-01-17T00:00:00"/>
    <n v="12"/>
    <s v="Схемы раскладки внутренних стеновых сэндвич-панелей и покрытия"/>
    <m/>
    <m/>
    <m/>
    <m/>
    <s v="Фэ-19"/>
    <m/>
    <s v="21034-3-151.6-АР-14"/>
    <s v="Фасонный элемент (м.п.)"/>
    <n v="63.3"/>
    <s v="м.п."/>
    <n v="1.0900000000000001"/>
    <x v="86"/>
    <x v="4"/>
    <s v="RAL 9010"/>
    <x v="0"/>
    <n v="0"/>
    <m/>
  </r>
  <r>
    <x v="1"/>
    <s v="21034-3-151.6-АР-0012_3"/>
    <n v="3"/>
    <s v="21034-3-151.6-АР-0012"/>
    <s v="Схемы раскладки внутренних стеновых сэндвич-панелей и покрытия"/>
    <n v="3"/>
    <d v="2024-01-17T00:00:00"/>
    <n v="12"/>
    <s v="Схемы раскладки внутренних стеновых сэндвич-панелей и покрытия"/>
    <m/>
    <m/>
    <m/>
    <m/>
    <s v="Фэ-20"/>
    <m/>
    <s v="21034-3-151.6-АР-14"/>
    <s v="Фасонный элемент (м.п.)"/>
    <n v="72.7"/>
    <s v="м.п."/>
    <n v="1.62"/>
    <x v="87"/>
    <x v="4"/>
    <s v="RAL 9010"/>
    <x v="0"/>
    <n v="0"/>
    <m/>
  </r>
  <r>
    <x v="1"/>
    <s v="21034-3-151.6-АР-0012_3"/>
    <n v="3"/>
    <s v="21034-3-151.6-АР-0012"/>
    <s v="Схемы раскладки внутренних стеновых сэндвич-панелей и покрытия"/>
    <n v="3"/>
    <d v="2024-01-17T00:00:00"/>
    <n v="12"/>
    <s v="Схемы раскладки внутренних стеновых сэндвич-панелей и покрытия"/>
    <m/>
    <m/>
    <m/>
    <m/>
    <s v="Фэ-21"/>
    <m/>
    <s v="21034-3-151.6-АР-14"/>
    <s v="Фасонный элемент (м.п.)"/>
    <n v="18"/>
    <s v="м.п."/>
    <n v="1.33"/>
    <x v="88"/>
    <x v="4"/>
    <s v="RAL 9010"/>
    <x v="0"/>
    <n v="0"/>
    <m/>
  </r>
  <r>
    <x v="1"/>
    <s v="21034-3-151.6-АР-0012_3"/>
    <n v="3"/>
    <s v="21034-3-151.6-АР-0012"/>
    <s v="Схемы раскладки внутренних стеновых сэндвич-панелей и покрытия"/>
    <n v="3"/>
    <d v="2024-01-17T00:00:00"/>
    <n v="12"/>
    <s v="Схемы раскладки внутренних стеновых сэндвич-панелей и покрытия"/>
    <m/>
    <m/>
    <m/>
    <m/>
    <s v="Фэ-28"/>
    <m/>
    <s v="21034-3-151.6-АР-13"/>
    <s v="Фасонный элемент (м.п.)"/>
    <n v="60.3"/>
    <s v="м.п."/>
    <n v="1.1299999999999999"/>
    <x v="89"/>
    <x v="4"/>
    <s v="RAL 9010"/>
    <x v="0"/>
    <n v="0"/>
    <m/>
  </r>
  <r>
    <x v="1"/>
    <s v="21034-3-151.6-АР-0012_3"/>
    <n v="3"/>
    <s v="21034-3-151.6-АР-0012"/>
    <s v="Схемы раскладки внутренних стеновых сэндвич-панелей и покрытия"/>
    <n v="3"/>
    <d v="2024-01-17T00:00:00"/>
    <n v="12"/>
    <s v="Схемы раскладки внутренних стеновых сэндвич-панелей и покрытия"/>
    <m/>
    <m/>
    <m/>
    <m/>
    <s v="Фэ-4"/>
    <m/>
    <s v="21034-3-151.6-АР-13"/>
    <s v="Фасонный элемент (м.п.)"/>
    <n v="10"/>
    <s v="м.п."/>
    <n v="1.37"/>
    <x v="90"/>
    <x v="4"/>
    <s v="RAL 9010"/>
    <x v="0"/>
    <n v="0"/>
    <m/>
  </r>
  <r>
    <x v="1"/>
    <s v="21034-3-151.6-АР-0012_3"/>
    <n v="3"/>
    <s v="21034-3-151.6-АР-0012"/>
    <s v="Схемы раскладки внутренних стеновых сэндвич-панелей и покрытия"/>
    <n v="3"/>
    <d v="2024-01-17T00:00:00"/>
    <n v="12"/>
    <s v="Схемы раскладки внутренних стеновых сэндвич-панелей и покрытия"/>
    <m/>
    <m/>
    <m/>
    <m/>
    <s v="Фэ-5"/>
    <m/>
    <s v="21034-3-151.6-АР-13"/>
    <s v="Фасонный элемент (м.п.)"/>
    <n v="10"/>
    <s v="м.п."/>
    <n v="1.43"/>
    <x v="91"/>
    <x v="4"/>
    <s v="RAL 9010"/>
    <x v="0"/>
    <n v="0"/>
    <m/>
  </r>
</pivotCacheRecords>
</file>

<file path=xl/pivotCache/pivotCacheRecords15.xml><?xml version="1.0" encoding="utf-8"?>
<pivotCacheRecords xmlns="http://schemas.openxmlformats.org/spreadsheetml/2006/main" xmlns:r="http://schemas.openxmlformats.org/officeDocument/2006/relationships" count="657">
  <r>
    <x v="0"/>
    <s v="21034-3-151.6-CC"/>
    <n v="0"/>
    <n v="14"/>
    <m/>
    <n v="8"/>
    <m/>
    <n v="19"/>
    <m/>
    <m/>
    <m/>
    <m/>
    <s v="XС 151.6.1-K1"/>
    <s v="КРТМ №41-07/08"/>
    <m/>
    <m/>
    <s v="XС151.6.1"/>
    <m/>
    <s v="СВнг(A)-LS"/>
    <s v="20х2х0,5"/>
    <n v="27"/>
    <m/>
  </r>
  <r>
    <x v="0"/>
    <s v="21034-3-151.6-CC"/>
    <n v="0"/>
    <n v="14"/>
    <n v="4"/>
    <n v="7"/>
    <m/>
    <m/>
    <m/>
    <m/>
    <m/>
    <m/>
    <s v="XS 151.6.1-K1"/>
    <s v="XP151.6.1"/>
    <m/>
    <m/>
    <s v="XС151.6.1"/>
    <m/>
    <s v="ParLan U/UTP Cat5e ZH Мнг(А)-HF"/>
    <s v="4х2х0,52"/>
    <n v="11"/>
    <m/>
  </r>
  <r>
    <x v="0"/>
    <s v="21034-3-151.6-CC"/>
    <n v="0"/>
    <n v="14"/>
    <n v="4"/>
    <n v="7"/>
    <m/>
    <m/>
    <m/>
    <m/>
    <m/>
    <m/>
    <s v="XS 151.6.2-K1"/>
    <s v="XP151.6.1"/>
    <m/>
    <m/>
    <s v="XS 151.6.2"/>
    <m/>
    <s v="ParLan U/UTP Cat5e ZH Мнг(А)-HF"/>
    <s v="4х2х0,52"/>
    <n v="11"/>
    <m/>
  </r>
  <r>
    <x v="0"/>
    <s v="21034-3-151.6-CC"/>
    <n v="0"/>
    <n v="14"/>
    <n v="4"/>
    <n v="7"/>
    <m/>
    <m/>
    <m/>
    <m/>
    <m/>
    <m/>
    <s v="XS 151.6.2-K2"/>
    <s v="XP151.6.1"/>
    <m/>
    <m/>
    <s v="XS 151.6.2"/>
    <m/>
    <s v="ParLan U/UTP Cat5e ZH Мнг(А)-HF"/>
    <s v="4х2х0,52"/>
    <n v="11"/>
    <m/>
  </r>
  <r>
    <x v="0"/>
    <s v="21034-3-151.6-CC"/>
    <n v="0"/>
    <n v="14"/>
    <n v="4"/>
    <n v="7"/>
    <m/>
    <m/>
    <m/>
    <m/>
    <m/>
    <m/>
    <s v="XS 151.6.3-K1"/>
    <s v="XP151.6.1"/>
    <m/>
    <m/>
    <s v="XS 151.6.3"/>
    <m/>
    <s v="ParLan U/UTP Cat5e ZH Мнг(А)-HF"/>
    <s v="4х2х0,52"/>
    <n v="11"/>
    <m/>
  </r>
  <r>
    <x v="0"/>
    <s v="21034-3-151.6-CC"/>
    <n v="0"/>
    <n v="14"/>
    <n v="4"/>
    <n v="7"/>
    <m/>
    <m/>
    <m/>
    <m/>
    <m/>
    <m/>
    <s v="XS 151.6.3-K2"/>
    <s v="XP151.6.1"/>
    <m/>
    <m/>
    <s v="XS 151.6.3"/>
    <m/>
    <s v="ParLan U/UTP Cat5e ZH Мнг(А)-HF"/>
    <s v="4х2х0,52"/>
    <n v="11"/>
    <m/>
  </r>
  <r>
    <x v="0"/>
    <s v="21034-3-151.6-CC"/>
    <n v="0"/>
    <n v="14"/>
    <n v="4"/>
    <n v="7"/>
    <m/>
    <m/>
    <m/>
    <m/>
    <m/>
    <m/>
    <s v="XS 151.6.4-K1"/>
    <s v="XP151.6.1"/>
    <m/>
    <m/>
    <s v="XS 151.6.4"/>
    <m/>
    <s v="ParLan U/UTP Cat5e ZH Мнг(А)-HF"/>
    <s v="4х2х0,52"/>
    <n v="11"/>
    <m/>
  </r>
  <r>
    <x v="0"/>
    <s v="21034-3-151.6-CC"/>
    <n v="0"/>
    <n v="14"/>
    <n v="4"/>
    <n v="7"/>
    <m/>
    <m/>
    <m/>
    <m/>
    <m/>
    <m/>
    <s v="XS 151.6.4-K2"/>
    <s v="XP151.6.1"/>
    <m/>
    <m/>
    <s v="XS 151.6.4"/>
    <m/>
    <s v="ParLan U/UTP Cat5e ZH Мнг(А)-HF"/>
    <s v="4х2х0,52"/>
    <n v="11"/>
    <m/>
  </r>
  <r>
    <x v="0"/>
    <s v="21034-3-151.6-CC"/>
    <n v="0"/>
    <n v="14"/>
    <m/>
    <n v="7"/>
    <m/>
    <n v="56"/>
    <m/>
    <m/>
    <m/>
    <m/>
    <s v="VC29-K1"/>
    <s v="XP151.6.1"/>
    <m/>
    <m/>
    <s v="VC29"/>
    <m/>
    <s v="ParLan U/UTP Cat5e ZH Мнг(А)-HF"/>
    <s v="4х2х0,52"/>
    <n v="63"/>
    <m/>
  </r>
  <r>
    <x v="0"/>
    <s v="21034-3-151.6-CC"/>
    <n v="0"/>
    <n v="14"/>
    <m/>
    <n v="7"/>
    <m/>
    <n v="18"/>
    <m/>
    <m/>
    <m/>
    <m/>
    <s v="VC30-K1"/>
    <s v="XP151.6.1"/>
    <m/>
    <m/>
    <s v="VC30"/>
    <m/>
    <s v="ParLan U/UTP Cat5e ZH Мнг(А)-HF"/>
    <s v="4х2х0,52"/>
    <n v="25"/>
    <m/>
  </r>
  <r>
    <x v="0"/>
    <s v="21034-3-151.6-CC"/>
    <n v="0"/>
    <n v="14"/>
    <m/>
    <n v="7"/>
    <m/>
    <m/>
    <m/>
    <m/>
    <m/>
    <m/>
    <s v="VC31-K1"/>
    <s v="XP151.6.1"/>
    <m/>
    <m/>
    <s v="VC31"/>
    <m/>
    <s v="ParLan U/UTP Cat5e ZH Мнг(А)-HF"/>
    <s v="4х2х0,52"/>
    <n v="7"/>
    <m/>
  </r>
  <r>
    <x v="0"/>
    <s v="21034-3-151.6-CC"/>
    <n v="0"/>
    <n v="14"/>
    <m/>
    <n v="20"/>
    <m/>
    <n v="31"/>
    <m/>
    <m/>
    <m/>
    <m/>
    <s v="VC32-K1"/>
    <s v="XP151.6.1"/>
    <m/>
    <m/>
    <s v="VC32"/>
    <m/>
    <s v="ParLan U/UTP Cat5e ZH Мнг(А)-HF"/>
    <s v="4х2х0,52"/>
    <n v="51"/>
    <m/>
  </r>
  <r>
    <x v="0"/>
    <s v="21034-3-151.6-CC"/>
    <n v="0"/>
    <n v="14"/>
    <m/>
    <n v="20"/>
    <m/>
    <n v="49"/>
    <m/>
    <m/>
    <m/>
    <m/>
    <s v="VC33-K1"/>
    <s v="XP151.6.1"/>
    <m/>
    <m/>
    <s v="VC33"/>
    <m/>
    <s v="ParLan U/UTP Cat5e ZH Мнг(А)-HF"/>
    <s v="4х2х0,52"/>
    <n v="69"/>
    <m/>
  </r>
  <r>
    <x v="0"/>
    <s v="21034-3-151.6-CC"/>
    <n v="0"/>
    <n v="14"/>
    <m/>
    <n v="20"/>
    <m/>
    <n v="52"/>
    <m/>
    <m/>
    <m/>
    <m/>
    <s v="XF 151.6.1-K1"/>
    <s v="XF 151.6.2"/>
    <m/>
    <m/>
    <s v="XF 151.6.1"/>
    <m/>
    <s v="ОБР-У-нг(А)-HF 12 .657A1"/>
    <n v="12"/>
    <n v="72"/>
    <m/>
  </r>
  <r>
    <x v="0"/>
    <s v="21034-3-151.6-CC"/>
    <n v="0"/>
    <n v="14"/>
    <m/>
    <m/>
    <m/>
    <n v="4"/>
    <m/>
    <m/>
    <m/>
    <m/>
    <s v="H151.6.4-K1"/>
    <s v="W151.6.4"/>
    <m/>
    <m/>
    <s v="H151.6.4"/>
    <m/>
    <s v="МКЭШВнг(А)-LS"/>
    <s v="2х2х1"/>
    <n v="4"/>
    <m/>
  </r>
  <r>
    <x v="0"/>
    <s v="21034-3-151.6-CC"/>
    <n v="0"/>
    <n v="14"/>
    <m/>
    <m/>
    <m/>
    <n v="4"/>
    <m/>
    <m/>
    <m/>
    <m/>
    <s v="H151.6.5-K1"/>
    <s v="W151.6.5"/>
    <m/>
    <m/>
    <s v="H151.6.5"/>
    <m/>
    <s v="МКЭШВнг(А)-LS"/>
    <s v="2х2х1"/>
    <n v="4"/>
    <m/>
  </r>
  <r>
    <x v="0"/>
    <s v="21034-3-151.6-CC"/>
    <n v="0"/>
    <n v="14"/>
    <m/>
    <m/>
    <m/>
    <n v="4"/>
    <m/>
    <m/>
    <m/>
    <m/>
    <s v="F151.6.2-K1"/>
    <s v="W151.6.2"/>
    <m/>
    <m/>
    <s v="F151.6.2"/>
    <m/>
    <s v="МКЭШВнг(А)-LS"/>
    <s v="2х2х1"/>
    <n v="4"/>
    <m/>
  </r>
  <r>
    <x v="1"/>
    <s v="21034-3-151.6-АТХ"/>
    <n v="0"/>
    <n v="4"/>
    <m/>
    <n v="14"/>
    <m/>
    <n v="5"/>
    <m/>
    <n v="5"/>
    <m/>
    <m/>
    <s v="TT 2902-14-T"/>
    <s v="TT 2902-14"/>
    <m/>
    <m/>
    <s v="29СКН1 "/>
    <m/>
    <s v="СФКЭ-ХА"/>
    <s v="2х1,0"/>
    <n v="24"/>
    <n v="23.5"/>
  </r>
  <r>
    <x v="1"/>
    <s v="21034-3-151.6-АТХ"/>
    <n v="0"/>
    <n v="4"/>
    <m/>
    <n v="18"/>
    <m/>
    <s v=""/>
    <m/>
    <n v="5"/>
    <m/>
    <m/>
    <s v="TT 2902-14-К"/>
    <s v="29СКН1 "/>
    <m/>
    <m/>
    <s v="29СКА1 "/>
    <m/>
    <s v="КВВГЭнг(А)"/>
    <s v="2x1,0"/>
    <n v="23"/>
    <n v="22.5"/>
  </r>
  <r>
    <x v="1"/>
    <s v="21034-3-151.6-АТХ"/>
    <n v="0"/>
    <n v="4"/>
    <m/>
    <n v="11"/>
    <m/>
    <n v="5"/>
    <m/>
    <n v="5"/>
    <m/>
    <m/>
    <s v="TT 2902-8-T"/>
    <s v="TT 2902-8"/>
    <m/>
    <m/>
    <s v="29СКН1 "/>
    <m/>
    <s v="СФКЭ-ХА"/>
    <s v="2x1,0"/>
    <n v="21"/>
    <n v="20.6"/>
  </r>
  <r>
    <x v="1"/>
    <s v="21034-3-151.6-АТХ"/>
    <n v="0"/>
    <n v="4"/>
    <m/>
    <n v="18"/>
    <m/>
    <s v=""/>
    <m/>
    <n v="5"/>
    <m/>
    <m/>
    <s v="TT 2902-8-К"/>
    <s v="29СКН1 "/>
    <m/>
    <m/>
    <s v="29СКА3 "/>
    <m/>
    <s v="КВВГЭнг(А)"/>
    <s v="2x1,0"/>
    <n v="23"/>
    <n v="22.5"/>
  </r>
  <r>
    <x v="1"/>
    <s v="21034-3-151.6-АТХ"/>
    <n v="0"/>
    <n v="4"/>
    <m/>
    <n v="9"/>
    <m/>
    <n v="5"/>
    <m/>
    <n v="5"/>
    <m/>
    <m/>
    <s v="TT 2905-14-T"/>
    <s v="TT 2905-14"/>
    <m/>
    <m/>
    <s v="29СКН2 "/>
    <m/>
    <s v="СФКЭ-ХА"/>
    <s v="2x1,0"/>
    <n v="19"/>
    <m/>
  </r>
  <r>
    <x v="1"/>
    <s v="21034-3-151.6-АТХ"/>
    <n v="0"/>
    <n v="4"/>
    <m/>
    <n v="18"/>
    <m/>
    <s v=""/>
    <m/>
    <n v="5"/>
    <m/>
    <m/>
    <s v="TT 2905-14-К"/>
    <s v="29СКН2 "/>
    <m/>
    <m/>
    <s v="29СКА5 "/>
    <m/>
    <s v="КВВГЭнг(А)"/>
    <s v="2x1,0"/>
    <n v="23"/>
    <m/>
  </r>
  <r>
    <x v="1"/>
    <s v="21034-3-151.6-АТХ"/>
    <n v="0"/>
    <n v="4"/>
    <m/>
    <n v="7"/>
    <m/>
    <n v="5"/>
    <m/>
    <n v="5"/>
    <m/>
    <m/>
    <s v="TT 2905-8-T"/>
    <s v="TT 2905-8"/>
    <m/>
    <m/>
    <s v="29СКН2 "/>
    <m/>
    <s v="СФКЭ-ХА"/>
    <s v="2x1,0"/>
    <n v="17"/>
    <m/>
  </r>
  <r>
    <x v="1"/>
    <s v="21034-3-151.6-АТХ"/>
    <n v="0"/>
    <n v="4"/>
    <m/>
    <n v="18"/>
    <m/>
    <s v=""/>
    <m/>
    <n v="5"/>
    <m/>
    <m/>
    <s v="TT 2905-8-K"/>
    <s v="29СКН2 "/>
    <m/>
    <m/>
    <s v="29СКА2 "/>
    <m/>
    <s v="КВВГЭнг(А)"/>
    <s v="2x1,0"/>
    <n v="23"/>
    <m/>
  </r>
  <r>
    <x v="1"/>
    <s v="21034-3-151.6-АТХ"/>
    <n v="0"/>
    <n v="4"/>
    <m/>
    <n v="32"/>
    <m/>
    <n v="5"/>
    <m/>
    <n v="5"/>
    <m/>
    <m/>
    <s v="TV 2905-14-К"/>
    <s v="TV 2905-14"/>
    <m/>
    <m/>
    <s v="29СКА5 "/>
    <m/>
    <s v="КВВГЭнг(А)"/>
    <s v="2x1,0"/>
    <n v="42"/>
    <m/>
  </r>
  <r>
    <x v="1"/>
    <s v="21034-3-151.6-АТХ"/>
    <n v="0"/>
    <n v="4"/>
    <m/>
    <n v="32"/>
    <m/>
    <n v="7"/>
    <m/>
    <n v="5"/>
    <m/>
    <m/>
    <s v="TV 2902-14-К"/>
    <s v="TV 2902-14"/>
    <m/>
    <m/>
    <s v="29СКА1 "/>
    <m/>
    <s v="КВВГЭнг(А)"/>
    <s v="2x1,0"/>
    <n v="44"/>
    <m/>
  </r>
  <r>
    <x v="1"/>
    <s v="21034-3-151.6-АТХ"/>
    <n v="0"/>
    <n v="4"/>
    <m/>
    <n v="22"/>
    <m/>
    <n v="5"/>
    <m/>
    <n v="5"/>
    <m/>
    <m/>
    <s v="PT 2902-9-К"/>
    <s v="PT 2902-9 "/>
    <m/>
    <m/>
    <s v="29СКА3 "/>
    <m/>
    <s v="КВВГЭнг(А)"/>
    <s v="2x1,0"/>
    <n v="32"/>
    <n v="31.3"/>
  </r>
  <r>
    <x v="1"/>
    <s v="21034-3-151.6-АТХ"/>
    <n v="0"/>
    <n v="4"/>
    <m/>
    <n v="22"/>
    <m/>
    <n v="5"/>
    <m/>
    <n v="5"/>
    <m/>
    <m/>
    <s v="PT 2905-9-К"/>
    <s v="PT 2905-9 "/>
    <m/>
    <m/>
    <s v="29СКА2 "/>
    <m/>
    <s v="КВВГЭнг(А)"/>
    <s v="2х1,0"/>
    <n v="32"/>
    <m/>
  </r>
  <r>
    <x v="1"/>
    <s v="21034-3-151.6-АТХ"/>
    <n v="0"/>
    <n v="4"/>
    <m/>
    <n v="12"/>
    <m/>
    <n v="5"/>
    <m/>
    <n v="5"/>
    <m/>
    <m/>
    <s v="PT 2901-11-К"/>
    <s v="PT 2901-11 "/>
    <m/>
    <m/>
    <s v="29СКА3 "/>
    <m/>
    <s v="КВВГЭнг(А)"/>
    <s v="2x1,0"/>
    <n v="22"/>
    <n v="21.5"/>
  </r>
  <r>
    <x v="1"/>
    <s v="21034-3-151.6-АТХ"/>
    <n v="0"/>
    <n v="4"/>
    <m/>
    <n v="11"/>
    <m/>
    <n v="6"/>
    <m/>
    <n v="5"/>
    <m/>
    <m/>
    <s v="PV 2901-11A-К"/>
    <s v="PY 2901-11A"/>
    <m/>
    <m/>
    <s v="29СКА3"/>
    <m/>
    <s v="КВВГЭнг(А)"/>
    <s v="2x1,0"/>
    <n v="22"/>
    <n v="21.5"/>
  </r>
  <r>
    <x v="1"/>
    <s v="21034-3-151.6-АТХ"/>
    <n v="0"/>
    <n v="4"/>
    <m/>
    <n v="11"/>
    <m/>
    <n v="7"/>
    <m/>
    <n v="5"/>
    <m/>
    <m/>
    <s v="PV 2901-11B-К"/>
    <s v="PY 2901-11B"/>
    <m/>
    <m/>
    <s v="29СКА3 "/>
    <m/>
    <s v="КВВГЭнг(А)"/>
    <s v="2x1,0"/>
    <n v="23"/>
    <n v="22.5"/>
  </r>
  <r>
    <x v="1"/>
    <s v="21034-3-151.6-АТХ"/>
    <n v="0"/>
    <n v="4"/>
    <m/>
    <n v="14"/>
    <m/>
    <n v="5"/>
    <m/>
    <n v="5"/>
    <m/>
    <m/>
    <s v="FT 2001-8A-К"/>
    <s v="FT 2001-8A"/>
    <m/>
    <m/>
    <s v="29СКА5 "/>
    <m/>
    <s v="КВВГЭнг(А)"/>
    <s v="2x1,0"/>
    <n v="24"/>
    <m/>
  </r>
  <r>
    <x v="1"/>
    <s v="21034-3-151.6-АТХ"/>
    <n v="0"/>
    <n v="4"/>
    <m/>
    <s v=""/>
    <m/>
    <s v=""/>
    <m/>
    <s v=""/>
    <m/>
    <m/>
    <s v="FT-F1A-К"/>
    <s v="FT-F1A"/>
    <m/>
    <m/>
    <s v="Шкаф управления_x000a_ АИПС"/>
    <m/>
    <s v="Существующий"/>
    <s v="-"/>
    <s v="-"/>
    <m/>
  </r>
  <r>
    <x v="1"/>
    <s v="21034-3-151.6-АТХ"/>
    <n v="0"/>
    <n v="4"/>
    <m/>
    <n v="17"/>
    <m/>
    <n v="8"/>
    <m/>
    <n v="5"/>
    <m/>
    <m/>
    <s v="LT 2901-3-К"/>
    <s v="LT 2901-3"/>
    <m/>
    <m/>
    <s v="29СКА1 "/>
    <m/>
    <s v="КВВГЭнг(А)"/>
    <s v="2x1,0"/>
    <n v="30"/>
    <n v="29.400000000000002"/>
  </r>
  <r>
    <x v="1"/>
    <s v="21034-3-151.6-АТХ"/>
    <n v="0"/>
    <n v="4"/>
    <m/>
    <n v="16"/>
    <m/>
    <n v="8"/>
    <m/>
    <n v="5"/>
    <m/>
    <m/>
    <s v="LT 2901-6-К"/>
    <s v="LT 2901-6"/>
    <m/>
    <m/>
    <s v="29СКА3 "/>
    <m/>
    <s v="КВВГЭнг(А)"/>
    <s v="2x1,0"/>
    <n v="29"/>
    <n v="28.400000000000002"/>
  </r>
  <r>
    <x v="1"/>
    <s v="21034-3-151.6-АТХ"/>
    <n v="0"/>
    <n v="4"/>
    <m/>
    <s v=""/>
    <m/>
    <s v=""/>
    <m/>
    <s v=""/>
    <m/>
    <m/>
    <s v="L2901-6"/>
    <s v="29СКА3 "/>
    <m/>
    <m/>
    <s v="Шкаф управление_x000a_компрессором К-2901"/>
    <m/>
    <s v="Существующий"/>
    <s v=""/>
    <s v=""/>
    <m/>
  </r>
  <r>
    <x v="1"/>
    <s v="21034-3-151.6-АТХ"/>
    <n v="0"/>
    <n v="4"/>
    <m/>
    <n v="28"/>
    <m/>
    <n v="8"/>
    <m/>
    <n v="5"/>
    <m/>
    <m/>
    <s v="LT 2902-3-К"/>
    <s v="LT 2902-3"/>
    <m/>
    <m/>
    <s v="29СКА5 "/>
    <m/>
    <s v="КВВГЭнг(А)"/>
    <s v="2x1,0"/>
    <n v="41"/>
    <n v="40.1"/>
  </r>
  <r>
    <x v="1"/>
    <s v="21034-3-151.6-АТХ"/>
    <n v="0"/>
    <n v="4"/>
    <m/>
    <n v="28"/>
    <m/>
    <n v="8"/>
    <m/>
    <n v="5"/>
    <m/>
    <m/>
    <s v="KV 2902-3-A"/>
    <s v="KV 2902-3"/>
    <m/>
    <m/>
    <s v="29СКД1 "/>
    <m/>
    <s v="КВВГнг(А)"/>
    <s v="2х1,5"/>
    <n v="41"/>
    <n v="40.1"/>
  </r>
  <r>
    <x v="1"/>
    <s v="21034-3-151.6-АТХ"/>
    <n v="0"/>
    <n v="4"/>
    <m/>
    <n v="28"/>
    <m/>
    <n v="8"/>
    <m/>
    <n v="5"/>
    <m/>
    <m/>
    <s v="ZS 2902-3-C"/>
    <s v="KV 2902-3"/>
    <m/>
    <m/>
    <s v="29СКД3 "/>
    <m/>
    <s v="КВВГнг(А)"/>
    <s v="4х1,0"/>
    <n v="41"/>
    <n v="40.1"/>
  </r>
  <r>
    <x v="1"/>
    <s v="21034-3-151.6-АТХ"/>
    <n v="0"/>
    <n v="4"/>
    <m/>
    <n v="27"/>
    <m/>
    <n v="8"/>
    <m/>
    <n v="5"/>
    <m/>
    <m/>
    <s v="LT 2902-6-К"/>
    <s v="LT 2902-6"/>
    <m/>
    <m/>
    <s v="29СКД2 "/>
    <m/>
    <s v="КВВГЭнг(А)-FRLS"/>
    <s v="4х1,0"/>
    <n v="40"/>
    <n v="39.1"/>
  </r>
  <r>
    <x v="1"/>
    <s v="21034-3-151.6-АТХ"/>
    <n v="0"/>
    <n v="4"/>
    <m/>
    <s v=""/>
    <m/>
    <n v="12"/>
    <m/>
    <n v="5"/>
    <m/>
    <m/>
    <s v="AZT 2401-1-К"/>
    <s v="AZT 2401-1"/>
    <m/>
    <m/>
    <s v="29СКА4 "/>
    <m/>
    <s v="КВВГЭнг(А)-FRLS"/>
    <s v="4х1,0"/>
    <n v="17"/>
    <n v="16.700000000000003"/>
  </r>
  <r>
    <x v="1"/>
    <s v="21034-3-151.6-АТХ"/>
    <n v="0"/>
    <n v="4"/>
    <m/>
    <n v="45"/>
    <m/>
    <n v="8"/>
    <m/>
    <n v="5"/>
    <m/>
    <m/>
    <s v="AZT 2905-4-К"/>
    <s v="AZT 2905-4"/>
    <m/>
    <m/>
    <s v="29СКА4 "/>
    <m/>
    <s v="КВВГЭнг(А)-FRLS"/>
    <s v="4х1,0"/>
    <n v="55"/>
    <m/>
  </r>
  <r>
    <x v="1"/>
    <s v="21034-3-151.6-АТХ"/>
    <n v="0"/>
    <n v="4"/>
    <m/>
    <n v="40"/>
    <m/>
    <n v="5"/>
    <m/>
    <n v="10"/>
    <m/>
    <m/>
    <s v="AZT 2902-1-К"/>
    <s v="AZT 2902-1"/>
    <m/>
    <m/>
    <s v="29СКА4 "/>
    <m/>
    <s v="КВВГЭнг(А)-FRLS"/>
    <s v="4х1,0"/>
    <n v="55"/>
    <m/>
  </r>
  <r>
    <x v="1"/>
    <s v="21034-3-151.6-АТХ"/>
    <n v="0"/>
    <n v="4"/>
    <m/>
    <n v="20"/>
    <m/>
    <s v=""/>
    <m/>
    <n v="15"/>
    <m/>
    <m/>
    <s v="HLA 2902-_x000a_1/1-A"/>
    <s v="HLA 2902-1/1"/>
    <m/>
    <m/>
    <s v="29СКД5 "/>
    <m/>
    <s v="КВВГнг(А)-FRLS"/>
    <s v="5х1,0"/>
    <n v="35"/>
    <m/>
  </r>
  <r>
    <x v="1"/>
    <s v="21034-3-151.6-АТХ"/>
    <n v="0"/>
    <n v="4"/>
    <m/>
    <n v="20"/>
    <m/>
    <s v=""/>
    <m/>
    <n v="15"/>
    <m/>
    <m/>
    <s v="HLA 2902-_x000a_1/2-A"/>
    <s v="HLA 2902-1/2"/>
    <m/>
    <m/>
    <s v="29СКД5 "/>
    <m/>
    <s v="КВВГнг(А)-FRLS"/>
    <s v="5х1,0"/>
    <n v="35"/>
    <m/>
  </r>
  <r>
    <x v="1"/>
    <s v="21034-3-151.6-АТХ"/>
    <n v="0"/>
    <n v="4"/>
    <m/>
    <s v=""/>
    <m/>
    <s v=""/>
    <m/>
    <n v="10"/>
    <m/>
    <m/>
    <s v="HLA 2902-_x000a_1/3-A"/>
    <s v="HLA 2902-1/3"/>
    <m/>
    <m/>
    <s v="29СКД5 "/>
    <m/>
    <s v="КВВГнг(А)-FRLS"/>
    <s v="5х1,0"/>
    <n v="10"/>
    <m/>
  </r>
  <r>
    <x v="1"/>
    <s v="21034-3-151.6-АТХ"/>
    <n v="0"/>
    <n v="4"/>
    <m/>
    <n v="8"/>
    <m/>
    <s v=""/>
    <m/>
    <n v="25"/>
    <m/>
    <m/>
    <s v="HLA 2902-_x000a_1/4-A"/>
    <s v="HLA 2902-1/4"/>
    <m/>
    <m/>
    <s v="29СКД5 "/>
    <m/>
    <s v="КВВГнг(А)-FRLS"/>
    <s v="5х1,0"/>
    <n v="33"/>
    <m/>
  </r>
  <r>
    <x v="1"/>
    <s v="21034-3-151.6-АТХ"/>
    <n v="0"/>
    <n v="4"/>
    <m/>
    <m/>
    <m/>
    <n v="12"/>
    <m/>
    <n v="5"/>
    <m/>
    <m/>
    <s v="HLA 2401-1-_x000a_A"/>
    <s v="HLA 2401-1"/>
    <m/>
    <m/>
    <s v="29СКД6 "/>
    <m/>
    <s v="КВВГнг(А)-FRLS"/>
    <s v="5х1,0"/>
    <n v="17"/>
    <n v="16.700000000000003"/>
  </r>
  <r>
    <x v="1"/>
    <s v="21034-3-151.6-АТХ"/>
    <n v="0"/>
    <n v="4"/>
    <m/>
    <n v="45"/>
    <m/>
    <n v="8"/>
    <m/>
    <n v="10"/>
    <m/>
    <m/>
    <s v="HLA 2905-4-_x000a_A"/>
    <s v="HLA 2905-4"/>
    <m/>
    <m/>
    <s v="29СКД6 "/>
    <m/>
    <s v="КВВГнг(А)-FRLS"/>
    <s v="5х1,0"/>
    <n v="63"/>
    <m/>
  </r>
  <r>
    <x v="1"/>
    <s v="21034-3-151.6-АТХ"/>
    <n v="0"/>
    <n v="4"/>
    <m/>
    <n v="30"/>
    <m/>
    <n v="35"/>
    <m/>
    <n v="5"/>
    <m/>
    <m/>
    <s v="HV 2001-2-A"/>
    <s v="HV 2001-2"/>
    <m/>
    <m/>
    <s v="DJB40 (Сущ.)"/>
    <m/>
    <s v="КВВГнг(А)"/>
    <s v="2х1,5"/>
    <n v="60"/>
    <n v="29.400000000000002"/>
  </r>
  <r>
    <x v="1"/>
    <s v="21034-3-151.6-АТХ"/>
    <n v="0"/>
    <n v="4"/>
    <m/>
    <n v="30"/>
    <m/>
    <n v="35"/>
    <m/>
    <n v="5"/>
    <m/>
    <m/>
    <s v="HZV 2001-2-A"/>
    <s v="HV 2001-2"/>
    <m/>
    <m/>
    <s v="29СКД8 "/>
    <m/>
    <s v="КВВГнг(А)-FRLS"/>
    <s v="4х1,0"/>
    <n v="70"/>
    <n v="29.400000000000002"/>
  </r>
  <r>
    <x v="1"/>
    <s v="21034-3-151.6-АТХ"/>
    <n v="0"/>
    <n v="4"/>
    <m/>
    <n v="30"/>
    <m/>
    <n v="35"/>
    <m/>
    <n v="5"/>
    <m/>
    <m/>
    <s v="ZS 2001-2-C"/>
    <s v="HV 2001-2"/>
    <m/>
    <m/>
    <s v="29СКД9 "/>
    <m/>
    <s v="КВВГнг(А)-FRLS"/>
    <s v="4х1,0"/>
    <n v="70"/>
    <n v="29.400000000000002"/>
  </r>
  <r>
    <x v="1"/>
    <s v="21034-3-151.6-АТХ"/>
    <n v="0"/>
    <n v="4"/>
    <m/>
    <s v=""/>
    <m/>
    <n v="4"/>
    <m/>
    <n v="5"/>
    <m/>
    <m/>
    <s v="HV 2101-5B-_x000a_A"/>
    <s v="HV 2101-5B"/>
    <m/>
    <m/>
    <s v="DJB50 (Сущ.)"/>
    <m/>
    <s v="КВВГнг(А)"/>
    <s v="2х1,5"/>
    <n v="9"/>
    <n v="29.400000000000002"/>
  </r>
  <r>
    <x v="1"/>
    <s v="21034-3-151.6-АТХ"/>
    <n v="0"/>
    <n v="4"/>
    <m/>
    <n v="17"/>
    <m/>
    <n v="8"/>
    <m/>
    <n v="5"/>
    <m/>
    <m/>
    <s v="HZV 2101-5B-_x000a_A"/>
    <s v="HV 2101-5B"/>
    <m/>
    <m/>
    <s v="29СКД8 "/>
    <m/>
    <s v="КВВГнг(А)-FRLS"/>
    <s v="4х1,0"/>
    <n v="30"/>
    <n v="29.400000000000002"/>
  </r>
  <r>
    <x v="1"/>
    <s v="21034-3-151.6-АТХ"/>
    <n v="0"/>
    <n v="4"/>
    <m/>
    <n v="17"/>
    <m/>
    <n v="8"/>
    <m/>
    <n v="5"/>
    <m/>
    <m/>
    <s v="ZS 2101-5B-C"/>
    <s v="HV 2101-5B"/>
    <m/>
    <m/>
    <s v="29СКД9 "/>
    <m/>
    <s v="КВВГнг(А)-FRLS"/>
    <s v="4х1,0"/>
    <n v="30"/>
    <n v="29.400000000000002"/>
  </r>
  <r>
    <x v="1"/>
    <s v="21034-3-151.6-АТХ"/>
    <n v="0"/>
    <n v="4"/>
    <m/>
    <n v="24"/>
    <m/>
    <n v="5"/>
    <m/>
    <n v="5"/>
    <m/>
    <m/>
    <s v="HV 2902-1-A"/>
    <s v="HV 2902-1"/>
    <m/>
    <m/>
    <s v="29СКД7 "/>
    <m/>
    <s v="КВВГнг(А)"/>
    <s v="2х1,5"/>
    <n v="34"/>
    <n v="33.300000000000004"/>
  </r>
  <r>
    <x v="1"/>
    <s v="21034-3-151.6-АТХ"/>
    <n v="0"/>
    <n v="4"/>
    <m/>
    <n v="24"/>
    <m/>
    <n v="5"/>
    <m/>
    <n v="5"/>
    <m/>
    <m/>
    <s v="HZV 2902-1-A"/>
    <s v="HV 2902-1"/>
    <m/>
    <m/>
    <s v="29СКД8 "/>
    <m/>
    <s v="КВВГнг(А)-FRLS"/>
    <s v="4х1,0"/>
    <n v="34"/>
    <n v="33.300000000000004"/>
  </r>
  <r>
    <x v="1"/>
    <s v="21034-3-151.6-АТХ"/>
    <n v="0"/>
    <n v="4"/>
    <m/>
    <n v="24"/>
    <m/>
    <n v="5"/>
    <m/>
    <n v="5"/>
    <m/>
    <m/>
    <s v="ZS 2902-1-C"/>
    <s v="HV 2902-1"/>
    <m/>
    <m/>
    <s v="29СКД9 "/>
    <m/>
    <s v="КВВГнг(А)-FRLS"/>
    <s v="4х1,0"/>
    <n v="34"/>
    <n v="33.300000000000004"/>
  </r>
  <r>
    <x v="1"/>
    <s v="21034-3-151.6-АТХ"/>
    <n v="0"/>
    <n v="4"/>
    <m/>
    <n v="19"/>
    <m/>
    <n v="5"/>
    <m/>
    <n v="5"/>
    <m/>
    <m/>
    <s v="HV 2905-2-A"/>
    <s v="HV 2905-2"/>
    <m/>
    <m/>
    <s v="29СКД1 "/>
    <m/>
    <s v="КВВГнг(А)"/>
    <s v="2х1,5"/>
    <n v="29"/>
    <n v="28.400000000000002"/>
  </r>
  <r>
    <x v="1"/>
    <s v="21034-3-151.6-АТХ"/>
    <n v="0"/>
    <n v="4"/>
    <m/>
    <n v="19"/>
    <m/>
    <n v="5"/>
    <m/>
    <n v="5"/>
    <m/>
    <m/>
    <s v="ZS 2905-2-C"/>
    <s v="HV 2905-2"/>
    <m/>
    <m/>
    <s v="29СКД3 "/>
    <m/>
    <s v="КВВГнг(А)"/>
    <s v="4х1,0"/>
    <n v="29"/>
    <n v="28.400000000000002"/>
  </r>
  <r>
    <x v="1"/>
    <s v="21034-3-151.6-АТХ"/>
    <n v="0"/>
    <n v="4"/>
    <m/>
    <n v="12"/>
    <m/>
    <n v="8"/>
    <m/>
    <n v="5"/>
    <m/>
    <m/>
    <s v="ZV 2902-2-A"/>
    <s v="ZV 2902-2"/>
    <m/>
    <m/>
    <s v="29СКД1 "/>
    <m/>
    <s v="КВВГнг(А)"/>
    <s v="2х1,5"/>
    <n v="25"/>
    <m/>
  </r>
  <r>
    <x v="1"/>
    <s v="21034-3-151.6-АТХ"/>
    <n v="0"/>
    <n v="4"/>
    <m/>
    <n v="12"/>
    <m/>
    <n v="8"/>
    <m/>
    <n v="5"/>
    <m/>
    <m/>
    <s v="ZZV 2902-2-A"/>
    <s v="ZV 2902-2"/>
    <m/>
    <m/>
    <s v="29СКД2 "/>
    <m/>
    <s v="КВВГнг(А)-FRLS"/>
    <s v="4х1,0"/>
    <n v="25"/>
    <m/>
  </r>
  <r>
    <x v="1"/>
    <s v="21034-3-151.6-АТХ"/>
    <n v="0"/>
    <n v="4"/>
    <m/>
    <n v="12"/>
    <m/>
    <n v="8"/>
    <m/>
    <n v="5"/>
    <m/>
    <m/>
    <s v="ZS 2902-2-C"/>
    <s v="ZV 2902-2"/>
    <m/>
    <m/>
    <s v="29СКД4 "/>
    <m/>
    <s v="КВВГнг(А)-FRLS"/>
    <s v="4х1,0"/>
    <n v="25"/>
    <m/>
  </r>
  <r>
    <x v="1"/>
    <s v="21034-3-151.6-АТХ"/>
    <n v="0"/>
    <n v="4"/>
    <m/>
    <n v="19"/>
    <m/>
    <n v="5"/>
    <m/>
    <n v="5"/>
    <m/>
    <m/>
    <s v="ZV 2905-9-A"/>
    <s v="ZV 2905-9"/>
    <m/>
    <m/>
    <s v="29СКД1 "/>
    <m/>
    <s v="КВВГнг(А)"/>
    <s v="2х1,5"/>
    <n v="29"/>
    <n v="28.400000000000002"/>
  </r>
  <r>
    <x v="1"/>
    <s v="21034-3-151.6-АТХ"/>
    <n v="0"/>
    <n v="4"/>
    <m/>
    <n v="19"/>
    <m/>
    <n v="5"/>
    <m/>
    <n v="5"/>
    <m/>
    <m/>
    <s v="ZZV 2905-9-A"/>
    <s v="ZV 2905-9"/>
    <m/>
    <m/>
    <s v="29СКД2 "/>
    <m/>
    <s v="КВВГнг(А)-FRLS"/>
    <s v="4х1,0"/>
    <n v="29"/>
    <m/>
  </r>
  <r>
    <x v="1"/>
    <s v="21034-3-151.6-АТХ"/>
    <n v="0"/>
    <n v="4"/>
    <m/>
    <n v="19"/>
    <m/>
    <n v="5"/>
    <m/>
    <n v="5"/>
    <m/>
    <m/>
    <s v="ZS 2905-9-C"/>
    <s v="ZV 2905-9"/>
    <m/>
    <m/>
    <s v="29СКД4 "/>
    <m/>
    <s v="КВВГнг(А)-FRLS"/>
    <s v="4х1,0"/>
    <n v="29"/>
    <m/>
  </r>
  <r>
    <x v="1"/>
    <s v="21034-3-151.6-АТХ"/>
    <n v="0"/>
    <n v="4"/>
    <m/>
    <n v="400"/>
    <m/>
    <s v=""/>
    <m/>
    <s v=""/>
    <m/>
    <m/>
    <s v="29СКА1-K"/>
    <s v="29СКА1 "/>
    <m/>
    <m/>
    <s v="Шкаф системы РСУ_x000a_(Шкаф 18 Кросс AI/AO IS_x000a_(РСУ))"/>
    <m/>
    <s v="НИКИ-_x000a_КУВБлШЭфнг(А)-LS"/>
    <s v="19х1,0"/>
    <n v="400"/>
    <n v="390.8"/>
  </r>
  <r>
    <x v="1"/>
    <s v="21034-3-151.6-АТХ"/>
    <n v="0"/>
    <n v="4"/>
    <m/>
    <n v="400"/>
    <m/>
    <s v=""/>
    <m/>
    <s v=""/>
    <m/>
    <m/>
    <s v="29СКА2-K"/>
    <s v="29СКА2 "/>
    <m/>
    <m/>
    <s v="Шкаф кроссовый системы_x000a_ПАЗ (Шкаф 09/10/11/12_x000a_Кросс ПАЗ)"/>
    <m/>
    <s v="НИКИ-_x000a_КУВБлШЭФнг(А)-FRLS"/>
    <s v="10х1,0"/>
    <n v="400"/>
    <m/>
  </r>
  <r>
    <x v="1"/>
    <s v="21034-3-151.6-АТХ"/>
    <n v="0"/>
    <n v="4"/>
    <m/>
    <n v="400"/>
    <m/>
    <s v=""/>
    <m/>
    <s v=""/>
    <m/>
    <m/>
    <s v="29СКА2-1-K"/>
    <s v="29СКА2 "/>
    <m/>
    <m/>
    <s v="Шкаф кроссовый системы_x000a_РСУ (Шкаф 26/27/28/29)"/>
    <m/>
    <s v="НИКИ-_x000a_КУВБлШЭфнг(А)-LS"/>
    <s v="10х1,0"/>
    <n v="400"/>
    <m/>
  </r>
  <r>
    <x v="1"/>
    <s v="21034-3-151.6-АТХ"/>
    <n v="0"/>
    <n v="4"/>
    <m/>
    <n v="400"/>
    <m/>
    <s v=""/>
    <m/>
    <s v=""/>
    <m/>
    <m/>
    <s v="29СКА3-K"/>
    <s v="29СКА3 "/>
    <m/>
    <m/>
    <s v="Шкаф системы РСУ_x000a_(Шкаф 20 Кросс AI/AO IS_x000a_(РСУ))"/>
    <m/>
    <s v="НИКИ-_x000a_КУВБлШЭфнг(А)-LS"/>
    <s v="19х1,0"/>
    <n v="400"/>
    <n v="390.8"/>
  </r>
  <r>
    <x v="1"/>
    <s v="21034-3-151.6-АТХ"/>
    <n v="0"/>
    <n v="4"/>
    <m/>
    <n v="385"/>
    <m/>
    <m/>
    <m/>
    <m/>
    <m/>
    <m/>
    <s v="29СКА4-K"/>
    <s v="29СКА4 "/>
    <m/>
    <m/>
    <s v="Шкаф кроссовый системы_x000a_ПАЗ (Шкаф 09/10/11/12_x000a_Кросс ПАЗ)"/>
    <m/>
    <s v="НИКИ-_x000a_КУВБлШЭФнг(А)-FRLS"/>
    <s v="19х1,0"/>
    <n v="385"/>
    <m/>
  </r>
  <r>
    <x v="1"/>
    <s v="21034-3-151.6-АТХ"/>
    <n v="0"/>
    <n v="4"/>
    <m/>
    <n v="400"/>
    <m/>
    <m/>
    <m/>
    <m/>
    <m/>
    <m/>
    <s v="29СКА5-K"/>
    <s v="29СКА5 "/>
    <m/>
    <m/>
    <s v="Шкаф кроссовый системы_x000a_РСУ (Шкаф 26/27/28/29)"/>
    <m/>
    <s v="НИКИ-_x000a_КУВБлШЭфнг(А)-LS"/>
    <s v="10х1,0"/>
    <n v="400"/>
    <m/>
  </r>
  <r>
    <x v="1"/>
    <s v="21034-3-151.6-АТХ"/>
    <n v="0"/>
    <n v="4"/>
    <m/>
    <n v="400"/>
    <m/>
    <m/>
    <m/>
    <m/>
    <m/>
    <m/>
    <s v="29СКД1-A"/>
    <s v="29СКД1 "/>
    <m/>
    <m/>
    <s v="Шкаф кроссовый системы_x000a_РСУ (Шкаф 26/27/28/29)"/>
    <m/>
    <s v="КВКбШвнг(А)"/>
    <s v="19х1,0"/>
    <n v="400"/>
    <n v="390.8"/>
  </r>
  <r>
    <x v="1"/>
    <s v="21034-3-151.6-АТХ"/>
    <n v="0"/>
    <n v="4"/>
    <m/>
    <n v="400"/>
    <m/>
    <m/>
    <m/>
    <m/>
    <m/>
    <m/>
    <s v="29СКД2-A"/>
    <s v="29СКД2 "/>
    <m/>
    <m/>
    <s v="Шкаф кроссовый системы_x000a_ПАЗ (Шкаф 09/10/11/12_x000a_Кросс ПАЗ)"/>
    <m/>
    <s v="КВКбШвнг(А)-FRLS"/>
    <s v="14х1,0"/>
    <n v="400"/>
    <n v="390.8"/>
  </r>
  <r>
    <x v="1"/>
    <s v="21034-3-151.6-АТХ"/>
    <n v="0"/>
    <n v="4"/>
    <m/>
    <n v="400"/>
    <m/>
    <m/>
    <m/>
    <m/>
    <m/>
    <m/>
    <s v="29СКД3-C"/>
    <s v="29СКД3 "/>
    <m/>
    <m/>
    <s v="Шкаф кроссовый системы_x000a_РСУ (Шкаф 26/27/28/29)"/>
    <m/>
    <s v="КВКбШвнг(А)"/>
    <s v="14х1,0"/>
    <n v="400"/>
    <m/>
  </r>
  <r>
    <x v="1"/>
    <s v="21034-3-151.6-АТХ"/>
    <n v="0"/>
    <n v="4"/>
    <m/>
    <n v="400"/>
    <m/>
    <m/>
    <m/>
    <m/>
    <m/>
    <m/>
    <s v="29СКД4-C"/>
    <s v="29СКД4 "/>
    <m/>
    <m/>
    <s v="Шкаф кроссовый системы_x000a_ПАЗ (Шкаф 09/10/11/12_x000a_Кросс ПАЗ)"/>
    <m/>
    <s v="КВКбШвнг(А)-FRLS"/>
    <s v="27х1,0"/>
    <n v="400"/>
    <n v="390.8"/>
  </r>
  <r>
    <x v="1"/>
    <s v="21034-3-151.6-АТХ"/>
    <n v="0"/>
    <n v="4"/>
    <m/>
    <n v="425"/>
    <m/>
    <m/>
    <m/>
    <m/>
    <m/>
    <m/>
    <s v="29СКД5-A"/>
    <s v="29СКД5 "/>
    <m/>
    <m/>
    <s v="Шкаф кроссовый системы ПАЗ (Шкаф 09/10/11/12 Кросс ПАЗ)"/>
    <m/>
    <s v="КВКбШвнг(А)-FRLS"/>
    <s v="27х1,0"/>
    <n v="425"/>
    <n v="415.3"/>
  </r>
  <r>
    <x v="1"/>
    <s v="21034-3-151.6-АТХ"/>
    <n v="0"/>
    <n v="4"/>
    <m/>
    <n v="385"/>
    <m/>
    <m/>
    <m/>
    <m/>
    <m/>
    <m/>
    <s v="29СКД6-A"/>
    <s v="29СКД6 "/>
    <m/>
    <m/>
    <s v="Шкаф кроссовый системы_x000a_ПАЗ (Шкаф 09/10/11/12_x000a_Кросс ПАЗ)"/>
    <m/>
    <s v="КВКбШвнг(А)-FRLS"/>
    <s v="19х1,0"/>
    <n v="385"/>
    <m/>
  </r>
  <r>
    <x v="1"/>
    <s v="21034-3-151.6-АТХ"/>
    <n v="0"/>
    <n v="4"/>
    <m/>
    <n v="400"/>
    <m/>
    <m/>
    <m/>
    <m/>
    <m/>
    <m/>
    <s v="29СКД7-А"/>
    <s v="29СКД7 "/>
    <m/>
    <m/>
    <s v="Шкаф системы РСУ (Шкаф 22 Кросс DI/DO 220V STD (РСУ))"/>
    <m/>
    <s v="КВКбШвнг(А)"/>
    <s v="10х1,0"/>
    <n v="400"/>
    <n v="390.8"/>
  </r>
  <r>
    <x v="1"/>
    <s v="21034-3-151.6-АТХ"/>
    <n v="0"/>
    <n v="4"/>
    <m/>
    <n v="400"/>
    <m/>
    <m/>
    <m/>
    <m/>
    <m/>
    <m/>
    <s v="29СКД8-A"/>
    <s v="29СКД8 "/>
    <m/>
    <m/>
    <s v="Шкаф кроссовый системы_x000a_ПАЗ (Шкаф12 ПАЗ Кросс_x000a_DO №4)"/>
    <m/>
    <s v="КВКбШвнг(А)-FRLS"/>
    <s v="10х1,0"/>
    <n v="400"/>
    <n v="390.8"/>
  </r>
  <r>
    <x v="1"/>
    <s v="21034-3-151.6-АТХ"/>
    <n v="0"/>
    <n v="4"/>
    <m/>
    <n v="400"/>
    <m/>
    <m/>
    <m/>
    <m/>
    <m/>
    <m/>
    <s v="29СКД9-C"/>
    <s v="29СКД9 "/>
    <m/>
    <m/>
    <s v="Шкаф кроссовый системы ПАЗ (Шкаф10 ПАЗ Кросс DI №2)"/>
    <m/>
    <s v="КВКбШвнг(А)-FRLS"/>
    <s v="19х1,0"/>
    <n v="400"/>
    <n v="390.8"/>
  </r>
  <r>
    <x v="1"/>
    <s v="21034-3-151.6-АТХ"/>
    <n v="0"/>
    <n v="4"/>
    <m/>
    <n v="470"/>
    <m/>
    <m/>
    <m/>
    <m/>
    <m/>
    <m/>
    <s v="AP-24-01-K"/>
    <s v="AP-24-01 "/>
    <m/>
    <m/>
    <s v="Шкаф кроссовый системы_x000a_РСУ (Шкаф 26/27/28/29)"/>
    <m/>
    <s v="НИКИ-_x000a_КУВБлШЭфнг(А)-LS"/>
    <s v="14х1,0"/>
    <n v="470"/>
    <m/>
  </r>
  <r>
    <x v="1"/>
    <s v="21034-3-151.6-АТХ"/>
    <n v="0"/>
    <n v="4"/>
    <m/>
    <n v="470"/>
    <m/>
    <m/>
    <m/>
    <m/>
    <m/>
    <m/>
    <s v="AP-24-01.1-C"/>
    <s v="AP-24-01 "/>
    <m/>
    <m/>
    <s v="Шкаф кроссовый системы_x000a_РСУ (Шкаф 26/27/28/29)"/>
    <m/>
    <s v="КВКбШвнг(А)"/>
    <s v="4х1,0"/>
    <n v="470"/>
    <n v="459.20000000000005"/>
  </r>
  <r>
    <x v="1"/>
    <s v="21034-3-151.6-АТХ"/>
    <n v="0"/>
    <n v="4"/>
    <m/>
    <n v="470"/>
    <m/>
    <m/>
    <m/>
    <m/>
    <m/>
    <m/>
    <s v="AP-24-01.2-C"/>
    <s v="AP-24-01 "/>
    <m/>
    <m/>
    <s v="Шкаф кроссовый системы_x000a_РСУ (Шкаф 26/27/28/29)"/>
    <m/>
    <s v="КВКбШвнг(А)"/>
    <s v="14х1,0"/>
    <n v="470"/>
    <m/>
  </r>
  <r>
    <x v="1"/>
    <s v="21034-3-151.6-АТХ"/>
    <n v="0"/>
    <n v="4"/>
    <m/>
    <n v="470"/>
    <m/>
    <m/>
    <m/>
    <m/>
    <m/>
    <m/>
    <s v="AP-24-01.3-C"/>
    <s v="AP-24-01 "/>
    <m/>
    <m/>
    <s v="Шкаф кроссовый системы_x000a_РСУ (Шкаф 26/27/28/29)"/>
    <m/>
    <s v="КВКбШвнг(А)"/>
    <s v="14х1,0"/>
    <n v="470"/>
    <m/>
  </r>
  <r>
    <x v="1"/>
    <s v="21034-3-151.6-АТХ"/>
    <n v="0"/>
    <n v="4"/>
    <m/>
    <n v="470"/>
    <m/>
    <m/>
    <m/>
    <m/>
    <m/>
    <m/>
    <s v="AP-24-011-K"/>
    <s v="AP-24-01 "/>
    <m/>
    <m/>
    <s v="Шкаф кроссовый системы_x000a_РСУ (Шкаф 26/27/28/29)"/>
    <m/>
    <s v="НИКИ-_x000a_КУВБлШЭфнг(А)-LS"/>
    <s v="4х1,0"/>
    <n v="470"/>
    <m/>
  </r>
  <r>
    <x v="1"/>
    <s v="21034-3-151.6-АТХ"/>
    <n v="0"/>
    <n v="4"/>
    <m/>
    <n v="470"/>
    <m/>
    <m/>
    <m/>
    <m/>
    <m/>
    <m/>
    <s v="AP-24-011-C"/>
    <s v="AP-24-01 "/>
    <m/>
    <m/>
    <s v="Шкаф кроссовый системы_x000a_РСУ (Шкаф 26/27/28/29)"/>
    <m/>
    <s v="КВКбШвнг(А)"/>
    <s v="4х1,0"/>
    <n v="470"/>
    <n v="459.20000000000005"/>
  </r>
  <r>
    <x v="1"/>
    <s v="21034-3-151.6-АТХ"/>
    <n v="0"/>
    <n v="4"/>
    <m/>
    <n v="470"/>
    <m/>
    <m/>
    <m/>
    <s v=""/>
    <m/>
    <m/>
    <s v="AP-24-012-K"/>
    <s v="AP-24-01 "/>
    <m/>
    <m/>
    <s v="Шкаф кроссовый системы_x000a_РСУ (Шкаф 26/27/28/29)"/>
    <m/>
    <s v="НИКИ-_x000a_КУВБлШЭфнг(А)-LS"/>
    <s v="4х1,0"/>
    <n v="470"/>
    <m/>
  </r>
  <r>
    <x v="1"/>
    <s v="21034-3-151.6-АТХ"/>
    <n v="0"/>
    <n v="4"/>
    <m/>
    <n v="470"/>
    <m/>
    <m/>
    <m/>
    <s v=""/>
    <m/>
    <m/>
    <s v="AP-24-012-C"/>
    <s v="AP-24-01 "/>
    <m/>
    <m/>
    <s v="Шкаф кроссовый системы_x000a_РСУ (Шкаф 26/27/28/29)"/>
    <m/>
    <s v="КВКбШвнг(А)"/>
    <s v="4х1,0"/>
    <n v="470"/>
    <n v="459.20000000000005"/>
  </r>
  <r>
    <x v="1"/>
    <s v="21034-3-151.6-АТХ"/>
    <n v="0"/>
    <n v="4"/>
    <m/>
    <n v="55"/>
    <m/>
    <m/>
    <m/>
    <s v=""/>
    <m/>
    <m/>
    <s v="JB1201-К"/>
    <s v="JB1201 "/>
    <m/>
    <m/>
    <s v="Шкаф управление_x000a_компрессором К-2902_x000a_(5#PLC)"/>
    <m/>
    <s v="ИнСил-ОЭБнг(А)-_x000a_FRLS"/>
    <s v="8x2x1,5"/>
    <n v="75"/>
    <m/>
  </r>
  <r>
    <x v="1"/>
    <s v="21034-3-151.6-АТХ"/>
    <n v="0"/>
    <n v="4"/>
    <m/>
    <n v="55"/>
    <m/>
    <m/>
    <m/>
    <s v=""/>
    <m/>
    <m/>
    <s v="JB1401-1-К"/>
    <s v="JB1401 "/>
    <m/>
    <m/>
    <s v="Шкаф управление_x000a_компрессором К-2902_x000a_(4#PLC)"/>
    <m/>
    <s v="ИнСил-ОЭБнг(А)-_x000a_FRLS"/>
    <s v="8x2x1,5"/>
    <n v="75"/>
    <m/>
  </r>
  <r>
    <x v="1"/>
    <s v="21034-3-151.6-АТХ"/>
    <n v="0"/>
    <n v="4"/>
    <m/>
    <n v="55"/>
    <m/>
    <m/>
    <m/>
    <s v=""/>
    <m/>
    <m/>
    <s v="JB1401-2-К"/>
    <s v="JB1401 "/>
    <m/>
    <m/>
    <s v="Шкаф управление_x000a_компрессором К-2902_x000a_(4#PLC)"/>
    <m/>
    <s v="ИнСил-ОЭБнг(А)-_x000a_FRLS"/>
    <s v="6x2x1,5"/>
    <n v="75"/>
    <m/>
  </r>
  <r>
    <x v="1"/>
    <s v="21034-3-151.6-АТХ"/>
    <n v="0"/>
    <n v="4"/>
    <m/>
    <n v="55"/>
    <m/>
    <m/>
    <m/>
    <s v=""/>
    <m/>
    <m/>
    <s v="JB1402-K"/>
    <s v="JB1402 "/>
    <m/>
    <m/>
    <s v="Шкаф управление_x000a_компрессором К-2902_x000a_(5#PLC)"/>
    <m/>
    <s v="ИнСил-ОЭБнг(А)-_x000a_FRLS"/>
    <s v="6x2x1,5"/>
    <n v="75"/>
    <m/>
  </r>
  <r>
    <x v="1"/>
    <s v="21034-3-151.6-АТХ"/>
    <n v="0"/>
    <n v="4"/>
    <m/>
    <n v="55"/>
    <m/>
    <m/>
    <m/>
    <s v=""/>
    <m/>
    <m/>
    <s v="JB1403-K"/>
    <s v="JB1403 "/>
    <m/>
    <m/>
    <s v="Шкаф управление_x000a_компрессором К-2902_x000a_(3#PLC)"/>
    <m/>
    <s v="ИнСил-ОЭБнг(А)-_x000a_FRLS"/>
    <s v="2x2,5"/>
    <n v="75"/>
    <m/>
  </r>
  <r>
    <x v="1"/>
    <s v="21034-3-151.6-АТХ"/>
    <n v="0"/>
    <n v="4"/>
    <m/>
    <n v="55"/>
    <m/>
    <m/>
    <m/>
    <s v=""/>
    <m/>
    <m/>
    <s v="JB1301-K"/>
    <s v="JB1301 "/>
    <m/>
    <m/>
    <s v="Шкаф управление_x000a_компрессором К-2902_x000a_(5#PLC)"/>
    <m/>
    <s v="ИнСил-ОЭБнг(А)-_x000a_FRLS"/>
    <s v="8x3x1,5"/>
    <n v="75"/>
    <m/>
  </r>
  <r>
    <x v="1"/>
    <s v="21034-3-151.6-АТХ"/>
    <n v="0"/>
    <n v="4"/>
    <m/>
    <n v="55"/>
    <m/>
    <m/>
    <m/>
    <s v=""/>
    <m/>
    <m/>
    <s v="JB1302-K"/>
    <s v="JB1302 "/>
    <m/>
    <m/>
    <s v="Шкаф управление_x000a_компрессором К-2902_x000a_(1#PLC)"/>
    <m/>
    <s v="ИнСил-ОЭБнг(А)-_x000a_FRLS"/>
    <s v="6x3x1,5"/>
    <n v="75"/>
    <m/>
  </r>
  <r>
    <x v="1"/>
    <s v="21034-3-151.6-АТХ"/>
    <n v="0"/>
    <n v="4"/>
    <m/>
    <n v="55"/>
    <m/>
    <m/>
    <m/>
    <s v=""/>
    <m/>
    <m/>
    <s v="JB1303-K"/>
    <s v="JB1303 "/>
    <m/>
    <m/>
    <s v="Шкаф управление_x000a_компрессором К-2902_x000a_(4#PLC)"/>
    <m/>
    <s v="ИнСил-ОЭБнг(А)-_x000a_FRLS"/>
    <s v="8x3x1,5"/>
    <n v="75"/>
    <m/>
  </r>
  <r>
    <x v="1"/>
    <s v="21034-3-151.6-АТХ"/>
    <n v="0"/>
    <n v="4"/>
    <m/>
    <n v="55"/>
    <m/>
    <m/>
    <m/>
    <s v=""/>
    <m/>
    <m/>
    <s v="JB1304-K"/>
    <s v="JB1304 "/>
    <m/>
    <m/>
    <s v="Шкаф управление_x000a_компрессором К-2902_x000a_(1#PLC)"/>
    <m/>
    <s v="ИнСил-ОЭБнг(А)-_x000a_FRLS"/>
    <s v="6x3x1,5"/>
    <n v="75"/>
    <m/>
  </r>
  <r>
    <x v="1"/>
    <s v="21034-3-151.6-АТХ"/>
    <n v="0"/>
    <n v="4"/>
    <m/>
    <n v="55"/>
    <m/>
    <m/>
    <m/>
    <s v=""/>
    <m/>
    <m/>
    <s v="JB1305-K"/>
    <s v="JB1305 "/>
    <m/>
    <m/>
    <s v="Шкаф управление_x000a_компрессором К-2902_x000a_(4#PLC)"/>
    <m/>
    <s v="ИнСил-ОЭБнг(А)-_x000a_FRLS"/>
    <s v="8x3x1,5"/>
    <n v="75"/>
    <m/>
  </r>
  <r>
    <x v="1"/>
    <s v="21034-3-151.6-АТХ"/>
    <n v="0"/>
    <n v="4"/>
    <m/>
    <n v="55"/>
    <m/>
    <m/>
    <m/>
    <s v=""/>
    <m/>
    <m/>
    <s v="JB1306-K"/>
    <s v="JB1306 "/>
    <m/>
    <m/>
    <s v="Шкаф управление_x000a_компрессором К-2902_x000a_(1#PLC)"/>
    <m/>
    <s v="ИнСил-ОЭБнг(А)-_x000a_FRLS"/>
    <s v="6x3x1,5"/>
    <n v="75"/>
    <m/>
  </r>
  <r>
    <x v="1"/>
    <s v="21034-3-151.6-АТХ"/>
    <n v="0"/>
    <n v="4"/>
    <m/>
    <n v="55"/>
    <m/>
    <m/>
    <m/>
    <s v=""/>
    <m/>
    <m/>
    <s v="LCP"/>
    <s v="LCP"/>
    <m/>
    <m/>
    <s v="Шкаф управление_x000a_компрессором К-2902_x000a_(5#PLC)"/>
    <m/>
    <s v="CLT-A-7-01X04-Z-PE-_x000a_ARM-PE-DD-OUT-40"/>
    <s v=""/>
    <n v="75"/>
    <m/>
  </r>
  <r>
    <x v="1"/>
    <s v="21034-3-151.6-АТХ"/>
    <n v="0"/>
    <n v="4"/>
    <m/>
    <n v="50"/>
    <m/>
    <m/>
    <m/>
    <n v="5"/>
    <m/>
    <m/>
    <s v="PT1101-K"/>
    <s v="PT1101 "/>
    <m/>
    <m/>
    <s v="Шкаф управление_x000a_компрессором К-2902_x000a_(5#PLC)"/>
    <m/>
    <s v="ИнСил-ОЭБнг(А)-_x000a_FRLS"/>
    <s v="1x2x1,5"/>
    <n v="60"/>
    <m/>
  </r>
  <r>
    <x v="1"/>
    <s v="21034-3-151.6-АТХ"/>
    <n v="0"/>
    <n v="4"/>
    <m/>
    <n v="50"/>
    <m/>
    <m/>
    <m/>
    <n v="5"/>
    <m/>
    <m/>
    <s v="PdT1101-K"/>
    <s v="PdT1101 "/>
    <m/>
    <m/>
    <s v="Шкаф управление_x000a_компрессором К-2902_x000a_(5#PLC)"/>
    <m/>
    <s v="ИнСил-ОЭБнг(А)-_x000a_FRLS"/>
    <s v="1x2x1,5"/>
    <n v="60"/>
    <m/>
  </r>
  <r>
    <x v="1"/>
    <s v="21034-3-151.6-АТХ"/>
    <n v="0"/>
    <n v="4"/>
    <m/>
    <n v="50"/>
    <m/>
    <m/>
    <m/>
    <n v="5"/>
    <m/>
    <m/>
    <s v="TT1101-K"/>
    <s v="TT1101 "/>
    <m/>
    <m/>
    <s v="Шкаф управление_x000a_компрессором К-2902_x000a_(5#PLC)"/>
    <m/>
    <s v="ИнСил-ОЭБнг(А)-_x000a_FRLS"/>
    <s v="1x2x1,5"/>
    <n v="58"/>
    <m/>
  </r>
  <r>
    <x v="1"/>
    <s v="21034-3-151.6-АТХ"/>
    <n v="0"/>
    <n v="4"/>
    <m/>
    <n v="50"/>
    <m/>
    <n v="15"/>
    <m/>
    <n v="5"/>
    <m/>
    <m/>
    <s v="PT1102-K"/>
    <s v="PT1102 "/>
    <m/>
    <m/>
    <s v="Шкаф управление_x000a_компрессором К-2902_x000a_(5#PLC)"/>
    <m/>
    <s v="ИнСил-ОЭБнг(А)-_x000a_FRLS"/>
    <s v="1x2x1,5"/>
    <n v="70"/>
    <m/>
  </r>
  <r>
    <x v="1"/>
    <s v="21034-3-151.6-АТХ"/>
    <n v="0"/>
    <n v="4"/>
    <m/>
    <n v="50"/>
    <m/>
    <n v="15"/>
    <m/>
    <n v="5"/>
    <m/>
    <m/>
    <s v="TT1102-K"/>
    <s v="TT1102 "/>
    <m/>
    <m/>
    <s v="Шкаф управление_x000a_компрессором К-2902_x000a_(5#PLC)"/>
    <m/>
    <s v="ИнСил-ОЭБнг(А)-_x000a_FRLS"/>
    <s v="1x2x1,5"/>
    <n v="70"/>
    <m/>
  </r>
  <r>
    <x v="1"/>
    <s v="21034-3-151.6-АТХ"/>
    <n v="0"/>
    <n v="4"/>
    <m/>
    <n v="53"/>
    <m/>
    <n v="2"/>
    <m/>
    <n v="5"/>
    <m/>
    <m/>
    <s v="PDI1102-K"/>
    <s v="PDI1102"/>
    <m/>
    <m/>
    <s v="Шкаф управление_x000a_компрессором К-2902_x000a_(5#PLC)"/>
    <m/>
    <s v="ИнСил-ОЭБнг(А)-_x000a_FRLS"/>
    <s v="1x2x1,5"/>
    <n v="60"/>
    <m/>
  </r>
  <r>
    <x v="1"/>
    <s v="21034-3-151.6-АТХ"/>
    <n v="0"/>
    <n v="4"/>
    <m/>
    <n v="53"/>
    <m/>
    <n v="2"/>
    <m/>
    <n v="5"/>
    <m/>
    <m/>
    <s v="ZI1101-K"/>
    <s v="FV1101"/>
    <m/>
    <m/>
    <s v="Шкаф управление_x000a_компрессором К-2902_x000a_(4#PLC)"/>
    <m/>
    <s v="ИнСил-ОЭБнг(А)-_x000a_FRLS"/>
    <s v="1x2x1,5"/>
    <n v="60"/>
    <m/>
  </r>
  <r>
    <x v="1"/>
    <s v="21034-3-151.6-АТХ"/>
    <n v="0"/>
    <n v="4"/>
    <m/>
    <n v="53"/>
    <m/>
    <n v="2"/>
    <m/>
    <n v="5"/>
    <m/>
    <m/>
    <s v="FIC1101-K"/>
    <s v="FV1101"/>
    <m/>
    <m/>
    <s v="Шкаф управление_x000a_компрессором К-2902_x000a_(4#PLC)"/>
    <m/>
    <s v="ИнСил-ОЭБнг(А)-_x000a_FRLS"/>
    <s v="1x2x1,5"/>
    <n v="60"/>
    <m/>
  </r>
  <r>
    <x v="1"/>
    <s v="21034-3-151.6-АТХ"/>
    <n v="0"/>
    <n v="4"/>
    <m/>
    <n v="53"/>
    <m/>
    <n v="2"/>
    <m/>
    <n v="5"/>
    <m/>
    <m/>
    <s v="ZS1101-C"/>
    <s v="FV1101"/>
    <m/>
    <m/>
    <s v="Шкаф управление_x000a_компрессором К-2902_x000a_(3#PLC)"/>
    <m/>
    <s v="ИнСил-ОЭБнг(А)-_x000a_FRLS"/>
    <s v="2x2x1,5"/>
    <n v="60"/>
    <m/>
  </r>
  <r>
    <x v="1"/>
    <s v="21034-3-151.6-АТХ"/>
    <n v="0"/>
    <n v="4"/>
    <m/>
    <n v="53"/>
    <m/>
    <n v="2"/>
    <m/>
    <n v="5"/>
    <m/>
    <m/>
    <s v="SV1101-C"/>
    <s v="FV1101"/>
    <m/>
    <m/>
    <s v="Шкаф управление_x000a_компрессором К-2902_x000a_(3#PLC)"/>
    <m/>
    <s v="ИнСил-ОЭБнг(А)-_x000a_FRLS"/>
    <s v="2x2,5"/>
    <n v="60"/>
    <m/>
  </r>
  <r>
    <x v="1"/>
    <s v="21034-3-151.6-АТХ"/>
    <n v="0"/>
    <n v="4"/>
    <m/>
    <n v="50"/>
    <m/>
    <n v="8"/>
    <m/>
    <n v="5"/>
    <m/>
    <m/>
    <s v="ZI/BIC1205-K"/>
    <s v="UV1205 "/>
    <m/>
    <m/>
    <s v="Шкаф управление_x000a_компрессором К-2902_x000a_(4#PLC)"/>
    <m/>
    <s v="ИнСил-ОЭБнг(А)-_x000a_FRLS"/>
    <s v="2x2x1,5"/>
    <n v="63"/>
    <m/>
  </r>
  <r>
    <x v="1"/>
    <s v="21034-3-151.6-АТХ"/>
    <n v="0"/>
    <n v="4"/>
    <m/>
    <n v="50"/>
    <m/>
    <n v="8"/>
    <m/>
    <n v="5"/>
    <m/>
    <m/>
    <s v="ZSC1205-С"/>
    <s v="UV1205 "/>
    <m/>
    <m/>
    <s v="Шкаф управление_x000a_компрессором К-2902_x000a_(3#PLC)"/>
    <m/>
    <s v="ИнСил-ОЭБнг(А)-_x000a_FRLS"/>
    <s v="1x2x1,5"/>
    <n v="63"/>
    <m/>
  </r>
  <r>
    <x v="1"/>
    <s v="21034-3-151.6-АТХ"/>
    <n v="0"/>
    <n v="4"/>
    <m/>
    <n v="50"/>
    <m/>
    <n v="8"/>
    <m/>
    <n v="5"/>
    <m/>
    <m/>
    <s v="ZSO1205-С"/>
    <s v="UV1205 "/>
    <m/>
    <m/>
    <s v="Шкаф управление_x000a_компрессором К-2902_x000a_(3#PLC)"/>
    <m/>
    <s v="ИнСил-ОЭБнг(А)-_x000a_FRLS"/>
    <s v="1x2x1,5"/>
    <n v="63"/>
    <m/>
  </r>
  <r>
    <x v="1"/>
    <s v="21034-3-151.6-АТХ"/>
    <n v="0"/>
    <n v="4"/>
    <m/>
    <n v="50"/>
    <m/>
    <n v="8"/>
    <m/>
    <n v="5"/>
    <m/>
    <m/>
    <s v="SV1205-C"/>
    <s v="UV1205 "/>
    <m/>
    <m/>
    <s v="Шкаф управление_x000a_компрессором К-2902_x000a_(3#PLC)"/>
    <m/>
    <s v="ИнСил-ОЭБнг(А)-_x000a_FRLS"/>
    <s v="2x2,5"/>
    <n v="63"/>
    <m/>
  </r>
  <r>
    <x v="1"/>
    <s v="21034-3-151.6-АТХ"/>
    <n v="0"/>
    <n v="4"/>
    <m/>
    <n v="500"/>
    <m/>
    <s v=""/>
    <m/>
    <s v=""/>
    <m/>
    <m/>
    <s v="ES"/>
    <s v="Шкаф управление_x000a_компрессором К-2902_x000a_(5#PLC)"/>
    <m/>
    <m/>
    <s v="Пульт инженерной_x000a_станции ES (к.153,_x000a_помещение ЭВМ№3-1)"/>
    <m/>
    <s v="CLT-A-7-01X04-Z-PE-_x000a_ARM-PE-DD-OUT-40"/>
    <s v=""/>
    <n v="500"/>
    <m/>
  </r>
  <r>
    <x v="1"/>
    <s v="21034-3-151.6-АТХ"/>
    <n v="0"/>
    <n v="4"/>
    <m/>
    <n v="500"/>
    <m/>
    <s v=""/>
    <m/>
    <s v=""/>
    <m/>
    <m/>
    <s v="OS"/>
    <s v="Шкаф управление_x000a_компрессором К-2902_x000a_(5#PLC)"/>
    <m/>
    <m/>
    <s v="Пульт операторской_x000a_станции OS (к.153а,_x000a_помещение операторной)"/>
    <m/>
    <s v="CLT-A-7-01X04-Z-PE-_x000a_ARM-PE-DD-OUT-40"/>
    <s v=""/>
    <n v="500"/>
    <m/>
  </r>
  <r>
    <x v="1"/>
    <s v="21034-3-151.6-АТХ"/>
    <n v="0"/>
    <n v="4"/>
    <m/>
    <n v="500"/>
    <m/>
    <s v=""/>
    <m/>
    <s v=""/>
    <m/>
    <m/>
    <s v="DCS-1 "/>
    <s v="Шкаф управление_x000a_компрессором К-2902_x000a_(2#PLC)"/>
    <m/>
    <m/>
    <s v="Шкаф системы РСУ_x000a_(Шкаф 35/36)"/>
    <m/>
    <s v="ИнСил-ОЭБнг(А)- LS"/>
    <s v="4x2x0,5"/>
    <n v="500"/>
    <m/>
  </r>
  <r>
    <x v="1"/>
    <s v="21034-3-151.6-АТХ"/>
    <n v="0"/>
    <n v="4"/>
    <m/>
    <n v="500"/>
    <m/>
    <s v=""/>
    <m/>
    <s v=""/>
    <m/>
    <m/>
    <s v="DCS-2 "/>
    <s v="Шкаф управление_x000a_компрессором К-2902_x000a_(2#PLC)"/>
    <m/>
    <m/>
    <s v="Шкаф системы РСУ_x000a_(Шкаф 35/36)"/>
    <m/>
    <s v="ИнСил-ОЭБнг(А)- LS"/>
    <s v="4x2x0,5"/>
    <n v="500"/>
    <m/>
  </r>
  <r>
    <x v="1"/>
    <s v="21034-3-151.6-АТХ"/>
    <n v="0"/>
    <n v="4"/>
    <m/>
    <n v="500"/>
    <m/>
    <s v=""/>
    <m/>
    <s v=""/>
    <m/>
    <m/>
    <s v="ESD-C"/>
    <s v="Шкаф управление_x000a_компрессором К-2902_x000a_(2#PLC)"/>
    <m/>
    <m/>
    <s v="Шкаф кроссовый системы_x000a_ПАЗ (Шкаф 09/10/11/12_x000a_Кросс ПАЗ)"/>
    <m/>
    <s v="ИнСил-ОЭБнг(А)-_x000a_FRLS"/>
    <s v="8x2x1,5"/>
    <n v="500"/>
    <m/>
  </r>
  <r>
    <x v="1"/>
    <s v="21034-3-151.6-АТХ"/>
    <n v="0"/>
    <n v="4"/>
    <m/>
    <n v="500"/>
    <m/>
    <s v=""/>
    <m/>
    <s v=""/>
    <m/>
    <m/>
    <s v="LCS-C"/>
    <s v="Шкаф управление_x000a_компрессором К-2902_x000a_(2#PLC)"/>
    <m/>
    <m/>
    <s v="Пульт операторской_x000a_станции OS (к.153а,_x000a_помещение операторной)"/>
    <m/>
    <s v="ИнСил-ОЭБнг(А)-_x000a_FRLS"/>
    <s v="7x2x2,5"/>
    <n v="500"/>
    <m/>
  </r>
  <r>
    <x v="2"/>
    <s v="21034-3-151.6-АПТ"/>
    <n v="0"/>
    <n v="4"/>
    <m/>
    <m/>
    <n v="3"/>
    <m/>
    <m/>
    <n v="32"/>
    <m/>
    <m/>
    <s v="FD1-1"/>
    <s v="151.6-ARK1"/>
    <m/>
    <m/>
    <s v="ХК1"/>
    <m/>
    <s v="КПСнг(А)-FRLS"/>
    <s v="1х2х1"/>
    <n v="35"/>
    <m/>
  </r>
  <r>
    <x v="2"/>
    <s v="21034-3-151.6-АПТ"/>
    <n v="0"/>
    <n v="4"/>
    <m/>
    <m/>
    <m/>
    <m/>
    <m/>
    <n v="20"/>
    <m/>
    <m/>
    <s v="FD1-2"/>
    <s v="ХК1"/>
    <m/>
    <m/>
    <s v="ХК2"/>
    <m/>
    <s v="КПСнг(А)-FRLS"/>
    <s v="1х2х1"/>
    <n v="20"/>
    <m/>
  </r>
  <r>
    <x v="2"/>
    <s v="21034-3-151.6-АПТ"/>
    <n v="0"/>
    <n v="4"/>
    <m/>
    <m/>
    <m/>
    <m/>
    <m/>
    <n v="28"/>
    <m/>
    <m/>
    <s v="FD1-3"/>
    <s v="ХК2"/>
    <m/>
    <m/>
    <s v="ХК3"/>
    <m/>
    <s v="КПСнг(А)-FRLS"/>
    <s v="1х2х1"/>
    <n v="28"/>
    <m/>
  </r>
  <r>
    <x v="2"/>
    <s v="21034-3-151.6-АПТ"/>
    <n v="0"/>
    <n v="4"/>
    <m/>
    <m/>
    <m/>
    <m/>
    <m/>
    <n v="20"/>
    <m/>
    <m/>
    <s v="FD1-4"/>
    <s v="ХК3"/>
    <m/>
    <m/>
    <s v="ХК4"/>
    <m/>
    <s v="КПСнг(А)-FRLS"/>
    <s v="1х2х1"/>
    <n v="20"/>
    <m/>
  </r>
  <r>
    <x v="2"/>
    <s v="21034-3-151.6-АПТ"/>
    <n v="0"/>
    <n v="4"/>
    <m/>
    <m/>
    <m/>
    <m/>
    <m/>
    <n v="70"/>
    <m/>
    <m/>
    <s v="FD1-5"/>
    <s v="ХК4"/>
    <m/>
    <m/>
    <s v="ХК5"/>
    <m/>
    <s v="КПСнг(А)-FRLS"/>
    <s v="1х2х1"/>
    <n v="70"/>
    <m/>
  </r>
  <r>
    <x v="2"/>
    <s v="21034-3-151.6-АПТ"/>
    <n v="0"/>
    <n v="4"/>
    <m/>
    <m/>
    <m/>
    <m/>
    <m/>
    <n v="25"/>
    <m/>
    <m/>
    <s v="FD1-6"/>
    <s v="ХК5"/>
    <m/>
    <m/>
    <s v="ХК6"/>
    <m/>
    <s v="КПСнг(А)-FRLS"/>
    <s v="1х2х1"/>
    <n v="25"/>
    <m/>
  </r>
  <r>
    <x v="2"/>
    <s v="21034-3-151.6-АПТ"/>
    <n v="0"/>
    <n v="4"/>
    <m/>
    <m/>
    <m/>
    <m/>
    <m/>
    <n v="20"/>
    <m/>
    <m/>
    <s v="FD1-7"/>
    <s v="ХК6"/>
    <m/>
    <m/>
    <s v="ХК7"/>
    <m/>
    <s v="КПСнг(А)-FRLS"/>
    <s v="1х2х1"/>
    <n v="20"/>
    <m/>
  </r>
  <r>
    <x v="2"/>
    <s v="21034-3-151.6-АПТ"/>
    <n v="0"/>
    <n v="4"/>
    <m/>
    <m/>
    <m/>
    <m/>
    <m/>
    <n v="25"/>
    <m/>
    <m/>
    <s v="FD1-8"/>
    <s v="ХК7"/>
    <m/>
    <m/>
    <s v="ХК8"/>
    <m/>
    <s v="КПСнг(А)-FRLS"/>
    <s v="1х2х1"/>
    <n v="25"/>
    <m/>
  </r>
  <r>
    <x v="2"/>
    <s v="21034-3-151.6-АПТ"/>
    <n v="0"/>
    <n v="4"/>
    <m/>
    <m/>
    <m/>
    <m/>
    <m/>
    <n v="10"/>
    <m/>
    <m/>
    <s v="FD1-9"/>
    <s v="ХК8"/>
    <m/>
    <m/>
    <s v="ХК9"/>
    <m/>
    <s v="КПСнг(А)-FRLS"/>
    <s v="1х2х1"/>
    <n v="10"/>
    <m/>
  </r>
  <r>
    <x v="2"/>
    <s v="21034-3-151.6-АПТ"/>
    <n v="0"/>
    <n v="4"/>
    <m/>
    <m/>
    <m/>
    <m/>
    <m/>
    <n v="15"/>
    <m/>
    <m/>
    <s v="FD1-10"/>
    <s v="ХК9"/>
    <m/>
    <m/>
    <s v="ХК10"/>
    <m/>
    <s v="КПСнг(А)-FRLS"/>
    <s v="1х2х1"/>
    <n v="15"/>
    <m/>
  </r>
  <r>
    <x v="2"/>
    <s v="21034-3-151.6-АПТ"/>
    <n v="0"/>
    <n v="4"/>
    <m/>
    <m/>
    <m/>
    <m/>
    <m/>
    <n v="15"/>
    <m/>
    <m/>
    <s v="FD1-11"/>
    <s v="ХК10"/>
    <m/>
    <m/>
    <s v="ХК11"/>
    <m/>
    <s v="КПСнг(А)-FRLS"/>
    <s v="1х2х1"/>
    <n v="15"/>
    <m/>
  </r>
  <r>
    <x v="2"/>
    <s v="21034-3-151.6-АПТ"/>
    <n v="0"/>
    <n v="4"/>
    <m/>
    <m/>
    <m/>
    <m/>
    <m/>
    <n v="15"/>
    <m/>
    <m/>
    <s v="FD1-12"/>
    <s v="ХК11"/>
    <m/>
    <m/>
    <s v="ХК12"/>
    <m/>
    <s v="КПСнг(А)-FRLS"/>
    <s v="1х2х1"/>
    <n v="15"/>
    <m/>
  </r>
  <r>
    <x v="2"/>
    <s v="21034-3-151.6-АПТ"/>
    <n v="0"/>
    <n v="4"/>
    <m/>
    <m/>
    <m/>
    <m/>
    <m/>
    <n v="20"/>
    <m/>
    <m/>
    <s v="FD1-13"/>
    <s v="ХК12"/>
    <m/>
    <m/>
    <s v="ХК13"/>
    <m/>
    <s v="КПСнг(А)-FRLS"/>
    <s v="1х2х1"/>
    <n v="20"/>
    <m/>
  </r>
  <r>
    <x v="2"/>
    <s v="21034-3-151.6-АПТ"/>
    <n v="0"/>
    <n v="4"/>
    <m/>
    <m/>
    <m/>
    <m/>
    <m/>
    <n v="15"/>
    <m/>
    <m/>
    <s v="FD1-14"/>
    <s v="ХК13"/>
    <m/>
    <m/>
    <s v="ХК14"/>
    <m/>
    <s v="КПСнг(А)-FRLS"/>
    <s v="1х2х1"/>
    <n v="15"/>
    <m/>
  </r>
  <r>
    <x v="2"/>
    <s v="21034-3-151.6-АПТ"/>
    <n v="0"/>
    <n v="4"/>
    <m/>
    <m/>
    <m/>
    <m/>
    <m/>
    <n v="10"/>
    <m/>
    <m/>
    <s v="FD1-15"/>
    <s v="ХК14"/>
    <m/>
    <m/>
    <s v="ХК15"/>
    <m/>
    <s v="КПСнг(А)-FRLS"/>
    <s v="1х2х1"/>
    <n v="10"/>
    <m/>
  </r>
  <r>
    <x v="2"/>
    <s v="21034-3-151.6-АПТ"/>
    <n v="0"/>
    <n v="4"/>
    <m/>
    <m/>
    <m/>
    <m/>
    <m/>
    <n v="15"/>
    <m/>
    <m/>
    <s v="FD1-16"/>
    <s v="ХК15"/>
    <m/>
    <m/>
    <s v="ХК16"/>
    <m/>
    <s v="КПСнг(А)-FRLS"/>
    <s v="1х2х1"/>
    <n v="15"/>
    <m/>
  </r>
  <r>
    <x v="2"/>
    <s v="21034-3-151.6-АПТ"/>
    <n v="0"/>
    <n v="4"/>
    <m/>
    <m/>
    <m/>
    <m/>
    <m/>
    <n v="60"/>
    <m/>
    <m/>
    <s v="FD1-17"/>
    <s v="ХК16"/>
    <m/>
    <m/>
    <s v="1.BTH9.17"/>
    <m/>
    <s v="КПСнг(А)-FRLS"/>
    <s v="1х2х1"/>
    <n v="60"/>
    <m/>
  </r>
  <r>
    <x v="2"/>
    <s v="21034-3-151.6-АПТ"/>
    <n v="0"/>
    <n v="4"/>
    <m/>
    <m/>
    <m/>
    <m/>
    <m/>
    <n v="5"/>
    <m/>
    <m/>
    <s v="FD1-18"/>
    <s v="1.BTH9.17"/>
    <m/>
    <m/>
    <s v="1.BTH9.18 "/>
    <m/>
    <s v="КПСнг(А)-FRLS"/>
    <s v="1х2х1"/>
    <n v="5"/>
    <m/>
  </r>
  <r>
    <x v="2"/>
    <s v="21034-3-151.6-АПТ"/>
    <n v="0"/>
    <n v="4"/>
    <m/>
    <m/>
    <m/>
    <m/>
    <m/>
    <n v="8"/>
    <m/>
    <m/>
    <s v="FD1-19"/>
    <s v="1.BTH9.18 "/>
    <m/>
    <m/>
    <s v="1.BTH9.19 "/>
    <m/>
    <s v="КПСнг(А)-FRLS"/>
    <s v="1х2х1"/>
    <n v="8"/>
    <m/>
  </r>
  <r>
    <x v="2"/>
    <s v="21034-3-151.6-АПТ"/>
    <n v="0"/>
    <n v="4"/>
    <m/>
    <m/>
    <m/>
    <m/>
    <m/>
    <n v="5"/>
    <m/>
    <m/>
    <s v="FD1-20"/>
    <s v="1.BTH9.19 "/>
    <m/>
    <m/>
    <s v="1.BTH9.20 "/>
    <m/>
    <s v="КПСнг(А)-FRLS"/>
    <s v="1х2х1"/>
    <n v="5"/>
    <m/>
  </r>
  <r>
    <x v="2"/>
    <s v="21034-3-151.6-АПТ"/>
    <n v="0"/>
    <n v="4"/>
    <m/>
    <m/>
    <m/>
    <m/>
    <m/>
    <n v="8"/>
    <m/>
    <m/>
    <s v="FD1-21"/>
    <s v="1.BTH9.20 "/>
    <m/>
    <m/>
    <s v="1.BTH9.21 "/>
    <m/>
    <s v="КПСнг(А)-FRLS"/>
    <s v="1х2х1"/>
    <n v="8"/>
    <m/>
  </r>
  <r>
    <x v="2"/>
    <s v="21034-3-151.6-АПТ"/>
    <n v="0"/>
    <n v="4"/>
    <m/>
    <m/>
    <m/>
    <m/>
    <m/>
    <n v="5"/>
    <m/>
    <m/>
    <s v="FD1-22"/>
    <s v="1.BTH9.21 "/>
    <m/>
    <m/>
    <s v="1.BTH9.22 "/>
    <m/>
    <s v="КПСнг(А)-FRLS"/>
    <s v="1х2х1"/>
    <n v="5"/>
    <m/>
  </r>
  <r>
    <x v="2"/>
    <s v="21034-3-151.6-АПТ"/>
    <n v="0"/>
    <n v="4"/>
    <m/>
    <m/>
    <m/>
    <m/>
    <m/>
    <n v="20"/>
    <m/>
    <m/>
    <s v="FD1-23"/>
    <s v="1.BTH9.22 "/>
    <m/>
    <m/>
    <s v="151.6-ARK1"/>
    <m/>
    <s v="КПСнг(А)-FRLS"/>
    <s v="1х2х1"/>
    <n v="20"/>
    <m/>
  </r>
  <r>
    <x v="2"/>
    <s v="21034-3-151.6-АПТ"/>
    <n v="0"/>
    <n v="4"/>
    <m/>
    <m/>
    <m/>
    <m/>
    <m/>
    <n v="10"/>
    <m/>
    <m/>
    <s v="FD2-1"/>
    <s v="151.6-ARK1"/>
    <m/>
    <m/>
    <s v="2.BTH10.1"/>
    <m/>
    <s v="КПСнг(А)-FRLS"/>
    <s v="1х2х1"/>
    <n v="10"/>
    <m/>
  </r>
  <r>
    <x v="2"/>
    <s v="21034-3-151.6-АПТ"/>
    <n v="0"/>
    <n v="4"/>
    <m/>
    <m/>
    <m/>
    <m/>
    <m/>
    <n v="14"/>
    <m/>
    <m/>
    <s v="FD2-2"/>
    <s v="2.BTH10.1"/>
    <m/>
    <m/>
    <s v="2.BTH10.2"/>
    <m/>
    <s v="КПСнг(А)-FRLS"/>
    <s v="1х2х1"/>
    <n v="14"/>
    <m/>
  </r>
  <r>
    <x v="2"/>
    <s v="21034-3-151.6-АПТ"/>
    <n v="0"/>
    <n v="4"/>
    <m/>
    <m/>
    <m/>
    <m/>
    <m/>
    <n v="14"/>
    <m/>
    <m/>
    <s v="FD2-3"/>
    <s v="2.BTH10.2"/>
    <m/>
    <m/>
    <s v="2.BTH10.3"/>
    <m/>
    <s v="КПСнг(А)-FRLS"/>
    <s v="1х2х1"/>
    <n v="14"/>
    <m/>
  </r>
  <r>
    <x v="2"/>
    <s v="21034-3-151.6-АПТ"/>
    <n v="0"/>
    <n v="4"/>
    <m/>
    <m/>
    <m/>
    <m/>
    <m/>
    <n v="8"/>
    <m/>
    <m/>
    <s v="FD2-4"/>
    <s v="2.BTH10.3"/>
    <m/>
    <m/>
    <s v="2.BTH11.4"/>
    <m/>
    <s v="КПСнг(А)-FRLS"/>
    <s v="1х2х1"/>
    <n v="8"/>
    <m/>
  </r>
  <r>
    <x v="2"/>
    <s v="21034-3-151.6-АПТ"/>
    <n v="0"/>
    <n v="4"/>
    <m/>
    <m/>
    <m/>
    <m/>
    <m/>
    <n v="5"/>
    <m/>
    <m/>
    <s v="FD2-5"/>
    <s v="2.BTH11.4"/>
    <m/>
    <m/>
    <s v="2.BTМ11.5"/>
    <m/>
    <s v="КПСнг(А)-FRLS"/>
    <s v="1х2х1"/>
    <n v="5"/>
    <m/>
  </r>
  <r>
    <x v="2"/>
    <s v="21034-3-151.6-АПТ"/>
    <n v="0"/>
    <n v="4"/>
    <m/>
    <m/>
    <m/>
    <m/>
    <m/>
    <n v="8"/>
    <m/>
    <m/>
    <s v="FD2-6"/>
    <s v="2.BTМ11.5"/>
    <m/>
    <m/>
    <s v="2.BTМ12.6"/>
    <m/>
    <s v="КПСнг(А)-FRLS"/>
    <s v="1х2х1"/>
    <n v="8"/>
    <m/>
  </r>
  <r>
    <x v="2"/>
    <s v="21034-3-151.6-АПТ"/>
    <n v="0"/>
    <n v="4"/>
    <m/>
    <m/>
    <m/>
    <m/>
    <m/>
    <n v="35"/>
    <m/>
    <m/>
    <s v="FD2-7"/>
    <s v="2.BTМ12.6"/>
    <m/>
    <m/>
    <s v="2.BTМ12.7"/>
    <m/>
    <s v="КПСнг(А)-FRLS"/>
    <s v="1х2х1"/>
    <n v="35"/>
    <m/>
  </r>
  <r>
    <x v="2"/>
    <s v="21034-3-151.6-АПТ"/>
    <n v="0"/>
    <n v="4"/>
    <m/>
    <m/>
    <m/>
    <m/>
    <m/>
    <n v="45"/>
    <m/>
    <m/>
    <s v="FD2-8"/>
    <s v="2.BTМ12.7"/>
    <m/>
    <m/>
    <s v="2.BTН13.8"/>
    <m/>
    <s v="КПСнг(А)-FRLS"/>
    <s v="1х2х1"/>
    <n v="45"/>
    <m/>
  </r>
  <r>
    <x v="2"/>
    <s v="21034-3-151.6-АПТ"/>
    <n v="0"/>
    <n v="4"/>
    <m/>
    <m/>
    <m/>
    <m/>
    <m/>
    <n v="5"/>
    <m/>
    <m/>
    <s v="FD2-9"/>
    <s v="2.BTН13.8"/>
    <m/>
    <m/>
    <s v="2.BTМ13.9"/>
    <m/>
    <s v="КПСнг(А)-FRLS"/>
    <s v="1х2х1"/>
    <n v="5"/>
    <m/>
  </r>
  <r>
    <x v="2"/>
    <s v="21034-3-151.6-АПТ"/>
    <n v="0"/>
    <n v="4"/>
    <m/>
    <m/>
    <m/>
    <m/>
    <m/>
    <n v="15"/>
    <m/>
    <m/>
    <s v="FD2-10"/>
    <s v="2.BTМ13.9"/>
    <m/>
    <m/>
    <s v="2.BTМ14.10 "/>
    <m/>
    <s v="КПСнг(А)-FRLS"/>
    <s v="1х2х1"/>
    <n v="15"/>
    <m/>
  </r>
  <r>
    <x v="2"/>
    <s v="21034-3-151.6-АПТ"/>
    <n v="0"/>
    <n v="4"/>
    <m/>
    <m/>
    <m/>
    <m/>
    <m/>
    <n v="10"/>
    <m/>
    <m/>
    <s v="FD2-11"/>
    <s v="2.BTМ14.10"/>
    <m/>
    <m/>
    <s v="2.BTН14.11"/>
    <m/>
    <s v="КПСнг(А)-FRLS"/>
    <s v="1х2х1"/>
    <n v="10"/>
    <m/>
  </r>
  <r>
    <x v="2"/>
    <s v="21034-3-151.6-АПТ"/>
    <n v="0"/>
    <n v="4"/>
    <m/>
    <m/>
    <m/>
    <m/>
    <m/>
    <n v="25"/>
    <m/>
    <m/>
    <s v="FD2-12"/>
    <s v="2.BTН14.11"/>
    <m/>
    <m/>
    <s v="2.AR12-19 "/>
    <m/>
    <s v="КПСнг(А)-FRLS"/>
    <s v="1х2х1"/>
    <n v="25"/>
    <m/>
  </r>
  <r>
    <x v="2"/>
    <s v="21034-3-151.6-АПТ"/>
    <n v="0"/>
    <n v="4"/>
    <m/>
    <m/>
    <m/>
    <m/>
    <m/>
    <n v="5"/>
    <m/>
    <m/>
    <s v="FD2-12.1"/>
    <s v="2.AR12-19 "/>
    <m/>
    <m/>
    <s v="151-ШУК"/>
    <m/>
    <s v="КПСнг(А)-FRLS"/>
    <s v="1х2х1"/>
    <n v="5"/>
    <m/>
  </r>
  <r>
    <x v="2"/>
    <s v="21034-3-151.6-АПТ"/>
    <n v="0"/>
    <n v="4"/>
    <m/>
    <m/>
    <m/>
    <m/>
    <m/>
    <n v="5"/>
    <m/>
    <m/>
    <s v="FD2-12.2"/>
    <s v="2.AR12-19 "/>
    <m/>
    <m/>
    <s v="151-ШУК"/>
    <m/>
    <s v="КПСнг(А)-FRLS"/>
    <s v="1х2х1"/>
    <n v="5"/>
    <m/>
  </r>
  <r>
    <x v="2"/>
    <s v="21034-3-151.6-АПТ"/>
    <n v="0"/>
    <n v="4"/>
    <m/>
    <m/>
    <m/>
    <m/>
    <m/>
    <n v="5"/>
    <m/>
    <m/>
    <s v="FD2-12.3"/>
    <s v="2.AR12-19 "/>
    <m/>
    <m/>
    <s v="151-ШУК"/>
    <m/>
    <s v="КПСнг(А)-FRLS"/>
    <s v="1х2х1"/>
    <n v="5"/>
    <m/>
  </r>
  <r>
    <x v="2"/>
    <s v="21034-3-151.6-АПТ"/>
    <n v="0"/>
    <n v="4"/>
    <m/>
    <m/>
    <m/>
    <m/>
    <m/>
    <n v="5"/>
    <m/>
    <m/>
    <s v="FD2-12.4"/>
    <s v="2.AR12-19 "/>
    <m/>
    <m/>
    <s v="151-ШУК"/>
    <m/>
    <s v="КПСнг(А)-FRLS"/>
    <s v="1х2х1"/>
    <n v="5"/>
    <m/>
  </r>
  <r>
    <x v="2"/>
    <s v="21034-3-151.6-АПТ"/>
    <n v="0"/>
    <n v="4"/>
    <m/>
    <m/>
    <m/>
    <m/>
    <m/>
    <n v="5"/>
    <m/>
    <m/>
    <s v="FD2-12.5"/>
    <s v="2.AR12-19 "/>
    <m/>
    <m/>
    <s v="151-ШУК"/>
    <m/>
    <s v="КПСнг(А)-FRLS"/>
    <s v="1х2х1"/>
    <n v="5"/>
    <m/>
  </r>
  <r>
    <x v="2"/>
    <s v="21034-3-151.6-АПТ"/>
    <n v="0"/>
    <n v="4"/>
    <m/>
    <m/>
    <m/>
    <m/>
    <m/>
    <n v="5"/>
    <m/>
    <m/>
    <s v="FD2-12.6"/>
    <s v="2.AR12-19 "/>
    <m/>
    <m/>
    <s v="151-ШУК"/>
    <m/>
    <s v="КПСнг(А)-FRLS"/>
    <s v="1х2х1"/>
    <n v="5"/>
    <m/>
  </r>
  <r>
    <x v="2"/>
    <s v="21034-3-151.6-АПТ"/>
    <n v="0"/>
    <n v="4"/>
    <m/>
    <m/>
    <m/>
    <m/>
    <m/>
    <n v="5"/>
    <m/>
    <m/>
    <s v="FD2-12.7"/>
    <s v="2.AR12-19 "/>
    <m/>
    <m/>
    <s v="151-ШУК"/>
    <m/>
    <s v="КПСнг(А)-FRLS"/>
    <s v="1х2х1"/>
    <n v="5"/>
    <m/>
  </r>
  <r>
    <x v="2"/>
    <s v="21034-3-151.6-АПТ"/>
    <n v="0"/>
    <n v="4"/>
    <m/>
    <m/>
    <m/>
    <m/>
    <m/>
    <n v="5"/>
    <m/>
    <m/>
    <s v="FD2-12.8"/>
    <s v="2.AR12-19 "/>
    <m/>
    <m/>
    <s v="151-ШУК"/>
    <m/>
    <s v="КПСнг(А)-FRLS"/>
    <s v="1х2х1"/>
    <n v="5"/>
    <m/>
  </r>
  <r>
    <x v="2"/>
    <s v="21034-3-151.6-АПТ"/>
    <n v="0"/>
    <n v="4"/>
    <m/>
    <m/>
    <m/>
    <m/>
    <m/>
    <n v="5"/>
    <m/>
    <m/>
    <s v="FD2-13"/>
    <s v="2.AR12-19 "/>
    <m/>
    <m/>
    <s v="2.AR20-27 "/>
    <m/>
    <s v="КПСнг(А)-FRLS"/>
    <s v="1х2х1"/>
    <n v="5"/>
    <m/>
  </r>
  <r>
    <x v="2"/>
    <s v="21034-3-151.6-АПТ"/>
    <n v="0"/>
    <n v="4"/>
    <m/>
    <m/>
    <m/>
    <m/>
    <m/>
    <n v="5"/>
    <m/>
    <m/>
    <s v="FD2-13.1"/>
    <s v="2.AR20-27 "/>
    <m/>
    <m/>
    <s v="151-ШУК"/>
    <m/>
    <s v="КПСнг(А)-FRLS"/>
    <s v="1х2х1"/>
    <n v="5"/>
    <m/>
  </r>
  <r>
    <x v="2"/>
    <s v="21034-3-151.6-АПТ"/>
    <n v="0"/>
    <n v="4"/>
    <m/>
    <m/>
    <m/>
    <m/>
    <m/>
    <n v="5"/>
    <m/>
    <m/>
    <s v="FD2-13.2"/>
    <s v="2.AR20-27 "/>
    <m/>
    <m/>
    <s v="151-ШУК"/>
    <m/>
    <s v="КПСнг(А)-FRLS"/>
    <s v="1х2х1"/>
    <n v="5"/>
    <m/>
  </r>
  <r>
    <x v="2"/>
    <s v="21034-3-151.6-АПТ"/>
    <n v="0"/>
    <n v="4"/>
    <m/>
    <m/>
    <m/>
    <m/>
    <m/>
    <n v="5"/>
    <m/>
    <m/>
    <s v="FD2-13.3"/>
    <s v="2.AR20-27 "/>
    <m/>
    <m/>
    <s v="151-ШУК"/>
    <m/>
    <s v="КПСнг(А)-FRLS"/>
    <s v="1х2х1"/>
    <n v="5"/>
    <m/>
  </r>
  <r>
    <x v="2"/>
    <s v="21034-3-151.6-АПТ"/>
    <n v="0"/>
    <n v="4"/>
    <m/>
    <m/>
    <m/>
    <m/>
    <m/>
    <n v="5"/>
    <m/>
    <m/>
    <s v="FD2-13.4"/>
    <s v="2.AR20-27 "/>
    <m/>
    <m/>
    <s v="151-ШУК"/>
    <m/>
    <s v="КПСнг(А)-FRLS"/>
    <s v="1х2х1"/>
    <n v="5"/>
    <m/>
  </r>
  <r>
    <x v="2"/>
    <s v="21034-3-151.6-АПТ"/>
    <n v="0"/>
    <n v="4"/>
    <m/>
    <m/>
    <m/>
    <m/>
    <m/>
    <n v="5"/>
    <m/>
    <m/>
    <s v="FD2-13.5"/>
    <s v="2.AR20-27 "/>
    <m/>
    <m/>
    <s v="151-ШУК"/>
    <m/>
    <s v="КПСнг(А)-FRLS"/>
    <s v="1х2х1"/>
    <n v="5"/>
    <m/>
  </r>
  <r>
    <x v="2"/>
    <s v="21034-3-151.6-АПТ"/>
    <n v="0"/>
    <n v="4"/>
    <m/>
    <m/>
    <m/>
    <m/>
    <m/>
    <n v="5"/>
    <m/>
    <m/>
    <s v="FD2-13.6"/>
    <s v="2.AR20-27 "/>
    <m/>
    <m/>
    <s v="151-ШУК"/>
    <m/>
    <s v="КПСнг(А)-FRLS"/>
    <s v="1х2х1"/>
    <n v="5"/>
    <m/>
  </r>
  <r>
    <x v="2"/>
    <s v="21034-3-151.6-АПТ"/>
    <n v="0"/>
    <n v="4"/>
    <m/>
    <m/>
    <m/>
    <m/>
    <m/>
    <n v="5"/>
    <m/>
    <m/>
    <s v="FD2-13.7"/>
    <s v="2.AR20-27 "/>
    <m/>
    <m/>
    <s v="151-ШУК"/>
    <m/>
    <s v="КПСнг(А)-FRLS"/>
    <s v="1х2х1"/>
    <n v="5"/>
    <m/>
  </r>
  <r>
    <x v="2"/>
    <s v="21034-3-151.6-АПТ"/>
    <n v="0"/>
    <n v="4"/>
    <m/>
    <m/>
    <m/>
    <m/>
    <m/>
    <n v="30"/>
    <m/>
    <m/>
    <s v="FD2-14"/>
    <s v="2.AR20-27 "/>
    <m/>
    <m/>
    <s v="151.6-ARK1"/>
    <m/>
    <s v="КПСнг(А)-FRLS"/>
    <s v="1х2х1"/>
    <n v="30"/>
    <m/>
  </r>
  <r>
    <x v="2"/>
    <s v="21034-3-151.6-АПТ"/>
    <n v="0"/>
    <n v="4"/>
    <m/>
    <m/>
    <m/>
    <m/>
    <m/>
    <n v="45"/>
    <m/>
    <m/>
    <s v="FD-1"/>
    <s v="Шкаф 151.6-FAS"/>
    <m/>
    <m/>
    <s v="BTMI1.1"/>
    <m/>
    <s v="КПСнг(А)-FRLS"/>
    <s v="1х2х1"/>
    <n v="45"/>
    <m/>
  </r>
  <r>
    <x v="2"/>
    <s v="21034-3-151.6-АПТ"/>
    <n v="0"/>
    <n v="4"/>
    <m/>
    <m/>
    <m/>
    <m/>
    <m/>
    <n v="45"/>
    <m/>
    <m/>
    <s v="FD-2"/>
    <s v="BTMI1.1"/>
    <m/>
    <m/>
    <s v="BTMI1.2"/>
    <m/>
    <s v="КПСнг(А)-FRLS"/>
    <s v="1х2х1"/>
    <n v="45"/>
    <m/>
  </r>
  <r>
    <x v="2"/>
    <s v="21034-3-151.6-АПТ"/>
    <n v="0"/>
    <n v="4"/>
    <m/>
    <m/>
    <m/>
    <m/>
    <m/>
    <n v="45"/>
    <m/>
    <m/>
    <s v="FD-3"/>
    <s v="Шкаф 151.6-FAS"/>
    <m/>
    <m/>
    <s v="BTMI2.1"/>
    <m/>
    <s v="КПСнг(А)-FRLS"/>
    <s v="1х2х1"/>
    <n v="45"/>
    <m/>
  </r>
  <r>
    <x v="2"/>
    <s v="21034-3-151.6-АПТ"/>
    <n v="0"/>
    <n v="4"/>
    <m/>
    <m/>
    <m/>
    <m/>
    <m/>
    <n v="35"/>
    <m/>
    <m/>
    <s v="FD-4"/>
    <s v="BTMI2.1"/>
    <m/>
    <m/>
    <s v="BTMI2.2"/>
    <m/>
    <s v="КПСнг(А)-FRLS"/>
    <s v="1х2х1"/>
    <n v="35"/>
    <m/>
  </r>
  <r>
    <x v="2"/>
    <s v="21034-3-151.6-АПТ"/>
    <n v="0"/>
    <n v="4"/>
    <m/>
    <m/>
    <m/>
    <m/>
    <m/>
    <n v="20"/>
    <m/>
    <m/>
    <s v="FD-5"/>
    <s v="BTMI2.2"/>
    <m/>
    <m/>
    <s v="BTMI2.3"/>
    <m/>
    <s v="КПСнг(А)-FRLS"/>
    <s v="1х2х1"/>
    <n v="20"/>
    <m/>
  </r>
  <r>
    <x v="2"/>
    <s v="21034-3-151.6-АПТ"/>
    <n v="0"/>
    <n v="4"/>
    <m/>
    <m/>
    <m/>
    <m/>
    <m/>
    <n v="55"/>
    <m/>
    <m/>
    <s v="FD-6"/>
    <s v="Шкаф 151.6-FAS"/>
    <m/>
    <m/>
    <s v="BTMI3.1"/>
    <m/>
    <s v="КПСнг(А)-FRLS"/>
    <s v="1х2х1"/>
    <n v="55"/>
    <m/>
  </r>
  <r>
    <x v="2"/>
    <s v="21034-3-151.6-АПТ"/>
    <n v="0"/>
    <n v="4"/>
    <m/>
    <m/>
    <m/>
    <m/>
    <m/>
    <n v="20"/>
    <m/>
    <m/>
    <s v="FD-7"/>
    <s v="BTMI3.1"/>
    <m/>
    <m/>
    <s v="BTMI3.2"/>
    <m/>
    <s v="КПСнг(А)-FRLS"/>
    <s v="1х2х1"/>
    <n v="20"/>
    <m/>
  </r>
  <r>
    <x v="2"/>
    <s v="21034-3-151.6-АПТ"/>
    <n v="0"/>
    <n v="4"/>
    <m/>
    <m/>
    <m/>
    <m/>
    <m/>
    <n v="30"/>
    <m/>
    <m/>
    <s v="FD-8"/>
    <s v="BTMI3.2"/>
    <m/>
    <m/>
    <s v="BTMI3.3"/>
    <m/>
    <s v="КПСнг(А)-FRLS"/>
    <s v="1х2х1"/>
    <n v="30"/>
    <m/>
  </r>
  <r>
    <x v="2"/>
    <s v="21034-3-151.6-АПТ"/>
    <n v="0"/>
    <n v="4"/>
    <m/>
    <m/>
    <m/>
    <m/>
    <m/>
    <n v="50"/>
    <m/>
    <m/>
    <s v="FD-9"/>
    <s v="Шкаф 151.6-FAS"/>
    <m/>
    <m/>
    <s v="BTMI4.1"/>
    <m/>
    <s v="КПСнг(А)-FRLS"/>
    <s v="1х2х1"/>
    <n v="50"/>
    <m/>
  </r>
  <r>
    <x v="2"/>
    <s v="21034-3-151.6-АПТ"/>
    <n v="0"/>
    <n v="4"/>
    <m/>
    <m/>
    <m/>
    <m/>
    <m/>
    <n v="65"/>
    <m/>
    <m/>
    <s v="FD-10"/>
    <s v="Шкаф 151.6-FAS"/>
    <m/>
    <m/>
    <s v="BTMI5.1"/>
    <m/>
    <s v="КПСнг(А)-FRLS"/>
    <s v="1х2х1"/>
    <n v="65"/>
    <m/>
  </r>
  <r>
    <x v="2"/>
    <s v="21034-3-151.6-АПТ"/>
    <n v="0"/>
    <n v="4"/>
    <m/>
    <m/>
    <m/>
    <m/>
    <m/>
    <n v="20"/>
    <m/>
    <m/>
    <s v="FD-11"/>
    <s v="Шкаф 151.6-FAS"/>
    <m/>
    <m/>
    <s v="BTMI6.1"/>
    <m/>
    <s v="КПСнг(А)-FRLS"/>
    <s v="1х2х1"/>
    <n v="20"/>
    <m/>
  </r>
  <r>
    <x v="2"/>
    <s v="21034-3-151.6-АПТ"/>
    <n v="0"/>
    <n v="4"/>
    <m/>
    <m/>
    <m/>
    <m/>
    <m/>
    <n v="35"/>
    <m/>
    <m/>
    <s v="FD-12"/>
    <s v="BTMI6.1"/>
    <m/>
    <m/>
    <s v="BTMI6.2"/>
    <m/>
    <s v="КПСнг(А)-FRLS"/>
    <s v="1х2х1"/>
    <n v="35"/>
    <m/>
  </r>
  <r>
    <x v="2"/>
    <s v="21034-3-151.6-АПТ"/>
    <n v="0"/>
    <n v="4"/>
    <m/>
    <m/>
    <m/>
    <m/>
    <m/>
    <n v="70"/>
    <m/>
    <m/>
    <s v="FD-13"/>
    <s v="Шкаф 151.6-FAS"/>
    <m/>
    <m/>
    <s v="BTMI6.3"/>
    <m/>
    <s v="КПСнг(А)-FRLS"/>
    <s v="1х2х1"/>
    <n v="70"/>
    <m/>
  </r>
  <r>
    <x v="2"/>
    <s v="21034-3-151.6-АПТ"/>
    <n v="0"/>
    <n v="4"/>
    <m/>
    <m/>
    <m/>
    <m/>
    <m/>
    <n v="50"/>
    <m/>
    <m/>
    <s v="FD-14"/>
    <s v="Шкаф 151.6-FAS"/>
    <m/>
    <m/>
    <s v="BTMI7.1"/>
    <m/>
    <s v="КПСнг(А)-FRLS"/>
    <s v="1х2х1"/>
    <n v="50"/>
    <m/>
  </r>
  <r>
    <x v="2"/>
    <s v="21034-3-151.6-АПТ"/>
    <n v="0"/>
    <n v="4"/>
    <m/>
    <m/>
    <m/>
    <m/>
    <m/>
    <n v="25"/>
    <m/>
    <m/>
    <s v="FD-15"/>
    <s v="BTMI7.1"/>
    <m/>
    <m/>
    <s v="BTMI7.2"/>
    <m/>
    <s v="КПСнг(А)-FRLS"/>
    <s v="1х2х1"/>
    <n v="25"/>
    <m/>
  </r>
  <r>
    <x v="2"/>
    <s v="21034-3-151.6-АПТ"/>
    <n v="0"/>
    <n v="4"/>
    <m/>
    <m/>
    <m/>
    <m/>
    <m/>
    <n v="40"/>
    <m/>
    <m/>
    <s v="FD-16"/>
    <s v="Шкаф 151.6-FAS"/>
    <m/>
    <m/>
    <s v="BTM8.1"/>
    <m/>
    <s v="КПСнг(А)-FRLS"/>
    <s v="1х2х1"/>
    <n v="40"/>
    <m/>
  </r>
  <r>
    <x v="2"/>
    <s v="21034-3-151.6-АПТ"/>
    <n v="0"/>
    <n v="4"/>
    <m/>
    <m/>
    <m/>
    <m/>
    <m/>
    <n v="35"/>
    <m/>
    <m/>
    <s v="FD-17"/>
    <s v="BTM8.1"/>
    <m/>
    <m/>
    <s v="BTM8.2"/>
    <m/>
    <s v="КПСнг(А)-FRLS"/>
    <s v="1х2х1"/>
    <n v="35"/>
    <m/>
  </r>
  <r>
    <x v="2"/>
    <s v="21034-3-151.6-АПТ"/>
    <n v="0"/>
    <n v="4"/>
    <m/>
    <m/>
    <m/>
    <m/>
    <m/>
    <n v="35"/>
    <m/>
    <m/>
    <s v="FD-18"/>
    <s v="Шкаф 151.6-FAS"/>
    <m/>
    <m/>
    <s v="BTM8.3"/>
    <m/>
    <s v="КПСнг(А)-FRLS"/>
    <s v="1х2х1"/>
    <n v="35"/>
    <m/>
  </r>
  <r>
    <x v="2"/>
    <s v="21034-3-151.6-АПТ"/>
    <n v="0"/>
    <n v="4"/>
    <m/>
    <m/>
    <m/>
    <m/>
    <m/>
    <n v="25"/>
    <m/>
    <m/>
    <s v="FD-19"/>
    <s v="BTM8.3"/>
    <m/>
    <m/>
    <s v="BTM8.4"/>
    <m/>
    <s v="КПСнг(А)-FRLS"/>
    <s v="1х2х1"/>
    <n v="25"/>
    <m/>
  </r>
  <r>
    <x v="2"/>
    <s v="21034-3-151.6-АПТ"/>
    <n v="0"/>
    <n v="4"/>
    <m/>
    <m/>
    <m/>
    <m/>
    <m/>
    <n v="10"/>
    <m/>
    <m/>
    <s v="FD-20"/>
    <s v="BTM8.4"/>
    <m/>
    <m/>
    <s v="BTM8.5"/>
    <m/>
    <s v="КПСнг(А)-FRLS"/>
    <s v="1х2х1"/>
    <n v="10"/>
    <m/>
  </r>
  <r>
    <x v="2"/>
    <s v="21034-3-151.6-АПТ"/>
    <n v="0"/>
    <n v="4"/>
    <m/>
    <m/>
    <m/>
    <m/>
    <m/>
    <n v="35"/>
    <m/>
    <m/>
    <s v="FD-21"/>
    <s v="BTM8.5"/>
    <m/>
    <m/>
    <s v="BTM8.6"/>
    <m/>
    <s v="КПСнг(А)-FRLS"/>
    <s v="1х2х1"/>
    <n v="35"/>
    <m/>
  </r>
  <r>
    <x v="2"/>
    <s v="21034-3-151.6-АПТ"/>
    <n v="0"/>
    <n v="4"/>
    <m/>
    <m/>
    <n v="6"/>
    <n v="4"/>
    <m/>
    <n v="3"/>
    <n v="2"/>
    <m/>
    <s v="FD-9S"/>
    <s v="СДУ9(УУ9)"/>
    <m/>
    <m/>
    <s v="ARK2"/>
    <m/>
    <s v="КПСнг(А)-FRLS"/>
    <s v="1х2х1"/>
    <n v="15"/>
    <m/>
  </r>
  <r>
    <x v="2"/>
    <s v="21034-3-151.6-АПТ"/>
    <n v="0"/>
    <n v="4"/>
    <m/>
    <m/>
    <s v=""/>
    <s v=""/>
    <m/>
    <s v=""/>
    <n v="5"/>
    <m/>
    <s v="FC-1"/>
    <s v="Шкаф 151.6-FAS"/>
    <m/>
    <m/>
    <s v="ARK2"/>
    <m/>
    <s v="КПСнг(А)-FRLS"/>
    <s v="1х2х1"/>
    <n v="5"/>
    <m/>
  </r>
  <r>
    <x v="2"/>
    <s v="21034-3-151.6-АПТ"/>
    <n v="0"/>
    <n v="4"/>
    <m/>
    <m/>
    <s v=""/>
    <s v=""/>
    <m/>
    <s v=""/>
    <n v="5"/>
    <m/>
    <s v="FC-2"/>
    <s v="Шкаф 151.6-FAS"/>
    <m/>
    <m/>
    <s v="ARK2"/>
    <m/>
    <s v="КПСнг(А)-FRLS"/>
    <s v="1х2х1"/>
    <n v="5"/>
    <m/>
  </r>
  <r>
    <x v="2"/>
    <s v="21034-3-151.6-АПТ"/>
    <n v="0"/>
    <n v="4"/>
    <m/>
    <m/>
    <s v=""/>
    <s v=""/>
    <m/>
    <s v=""/>
    <n v="5"/>
    <m/>
    <s v="FC-3"/>
    <s v="Шкаф 151.6-FAS"/>
    <m/>
    <m/>
    <s v="ARK2"/>
    <m/>
    <s v="КПСнг(А)-FRLS"/>
    <s v="1х2х1"/>
    <n v="5"/>
    <m/>
  </r>
  <r>
    <x v="2"/>
    <s v="21034-3-151.6-АПТ"/>
    <n v="0"/>
    <n v="4"/>
    <m/>
    <m/>
    <s v=""/>
    <s v=""/>
    <m/>
    <s v=""/>
    <n v="5"/>
    <m/>
    <s v="FC-4"/>
    <s v="Шкаф 151.6-FAS"/>
    <m/>
    <m/>
    <s v="ARK2"/>
    <m/>
    <s v="КПСнг(А)-FRLS"/>
    <s v="1х2х1"/>
    <n v="5"/>
    <m/>
  </r>
  <r>
    <x v="2"/>
    <s v="21034-3-151.6-АПТ"/>
    <n v="0"/>
    <n v="4"/>
    <m/>
    <m/>
    <s v=""/>
    <s v=""/>
    <m/>
    <s v=""/>
    <n v="5"/>
    <m/>
    <s v="FC-5"/>
    <s v="Шкаф 151.6-FAS"/>
    <m/>
    <m/>
    <s v="ARK2"/>
    <m/>
    <s v="КПСнг(А)-FRLS"/>
    <s v="1х2х1"/>
    <n v="5"/>
    <m/>
  </r>
  <r>
    <x v="2"/>
    <s v="21034-3-151.6-АПТ"/>
    <n v="0"/>
    <n v="4"/>
    <m/>
    <m/>
    <s v=""/>
    <s v=""/>
    <m/>
    <s v=""/>
    <n v="5"/>
    <m/>
    <s v="FC-6"/>
    <s v="Шкаф 151.6-FAS"/>
    <m/>
    <m/>
    <s v="ARK2"/>
    <m/>
    <s v="КПСнг(А)-FRLS"/>
    <s v="1х2х1"/>
    <n v="5"/>
    <m/>
  </r>
  <r>
    <x v="2"/>
    <s v="21034-3-151.6-АПТ"/>
    <n v="0"/>
    <n v="4"/>
    <m/>
    <m/>
    <s v=""/>
    <s v=""/>
    <m/>
    <s v=""/>
    <n v="5"/>
    <m/>
    <s v="FC-7"/>
    <s v="Шкаф 151.6-FAS"/>
    <m/>
    <m/>
    <s v="ARK2"/>
    <m/>
    <s v="КПСнг(А)-FRLS"/>
    <s v="1х2х1"/>
    <n v="5"/>
    <m/>
  </r>
  <r>
    <x v="2"/>
    <s v="21034-3-151.6-АПТ"/>
    <n v="0"/>
    <n v="4"/>
    <m/>
    <m/>
    <s v=""/>
    <s v=""/>
    <m/>
    <n v="35"/>
    <s v=""/>
    <m/>
    <s v="FC-9-1"/>
    <s v="151.6-ARK1"/>
    <m/>
    <m/>
    <s v="151.6-SC3"/>
    <m/>
    <s v="КПСнг(А)-FRLS"/>
    <s v="1х2х1"/>
    <n v="35"/>
    <m/>
  </r>
  <r>
    <x v="2"/>
    <s v="21034-3-151.6-АПТ"/>
    <n v="0"/>
    <n v="4"/>
    <m/>
    <m/>
    <s v=""/>
    <s v=""/>
    <m/>
    <n v="5"/>
    <s v=""/>
    <m/>
    <s v="FС9-2"/>
    <s v="151.6-SC3"/>
    <m/>
    <m/>
    <s v="151-ШУК"/>
    <m/>
    <s v="КПСнг(А)-FRLS"/>
    <s v="1х2х1"/>
    <n v="5"/>
    <m/>
  </r>
  <r>
    <x v="2"/>
    <s v="21034-3-151.6-АПТ"/>
    <n v="0"/>
    <n v="4"/>
    <m/>
    <m/>
    <s v=""/>
    <s v=""/>
    <m/>
    <n v="5"/>
    <s v=""/>
    <m/>
    <s v="FС9-3"/>
    <s v="151.6-SC3"/>
    <m/>
    <m/>
    <s v="151-ПЭСПЗ"/>
    <m/>
    <s v="КПСнг(А)-FRLS"/>
    <s v="1х2х1"/>
    <n v="5"/>
    <m/>
  </r>
  <r>
    <x v="2"/>
    <s v="21034-3-151.6-АПТ"/>
    <n v="0"/>
    <n v="4"/>
    <m/>
    <m/>
    <n v="13"/>
    <n v="4"/>
    <m/>
    <n v="2"/>
    <n v="1"/>
    <m/>
    <s v="FС10-1"/>
    <s v="SC1"/>
    <m/>
    <m/>
    <s v="УУ1"/>
    <m/>
    <s v="КПСнг(А)-FRLS"/>
    <s v="1х2х1"/>
    <n v="20"/>
    <m/>
  </r>
  <r>
    <x v="2"/>
    <s v="21034-3-151.6-АПТ"/>
    <n v="0"/>
    <n v="4"/>
    <m/>
    <m/>
    <n v="18"/>
    <n v="4"/>
    <m/>
    <n v="2"/>
    <n v="1"/>
    <m/>
    <s v="FС10-2"/>
    <s v="SC1"/>
    <m/>
    <m/>
    <s v="УУ2"/>
    <m/>
    <s v="КПСнг(А)-FRLS"/>
    <s v="1х2х1"/>
    <n v="25"/>
    <m/>
  </r>
  <r>
    <x v="2"/>
    <s v="21034-3-151.6-АПТ"/>
    <n v="0"/>
    <n v="4"/>
    <m/>
    <m/>
    <n v="23"/>
    <n v="4"/>
    <m/>
    <n v="2"/>
    <n v="1"/>
    <m/>
    <s v="FС11-1"/>
    <s v="SC2"/>
    <m/>
    <m/>
    <s v="УУ3"/>
    <m/>
    <s v="КПСнг(А)-FRLS"/>
    <s v="1х2х1"/>
    <n v="30"/>
    <m/>
  </r>
  <r>
    <x v="2"/>
    <s v="21034-3-151.6-АПТ"/>
    <n v="0"/>
    <n v="4"/>
    <m/>
    <m/>
    <n v="28"/>
    <n v="4"/>
    <m/>
    <n v="2"/>
    <n v="1"/>
    <m/>
    <s v="FС11-2"/>
    <s v="SC2"/>
    <m/>
    <m/>
    <s v="УУ4"/>
    <m/>
    <s v="КПСнг(А)-FRLS"/>
    <s v="1х2х1"/>
    <n v="35"/>
    <m/>
  </r>
  <r>
    <x v="2"/>
    <s v="21034-3-151.6-АПТ"/>
    <n v="0"/>
    <n v="4"/>
    <m/>
    <m/>
    <n v="28"/>
    <n v="4"/>
    <m/>
    <n v="2"/>
    <n v="1"/>
    <m/>
    <s v="FС12-1"/>
    <s v="SC3"/>
    <m/>
    <m/>
    <s v="УУ5"/>
    <m/>
    <s v="КПСнг(А)-FRLS"/>
    <s v="1х2х1"/>
    <n v="35"/>
    <m/>
  </r>
  <r>
    <x v="2"/>
    <s v="21034-3-151.6-АПТ"/>
    <n v="0"/>
    <n v="4"/>
    <m/>
    <m/>
    <n v="23"/>
    <n v="4"/>
    <m/>
    <n v="2"/>
    <n v="1"/>
    <m/>
    <s v="FС12-2"/>
    <s v="SC3"/>
    <m/>
    <m/>
    <s v="УУ6"/>
    <m/>
    <s v="КПСнг(А)-FRLS"/>
    <s v="1х2х1"/>
    <n v="30"/>
    <m/>
  </r>
  <r>
    <x v="2"/>
    <s v="21034-3-151.6-АПТ"/>
    <n v="0"/>
    <n v="4"/>
    <m/>
    <m/>
    <n v="13"/>
    <n v="4"/>
    <m/>
    <n v="2"/>
    <n v="1"/>
    <m/>
    <s v="FС13-1"/>
    <s v="SC4"/>
    <m/>
    <m/>
    <s v="УУ7"/>
    <m/>
    <s v="КПСнг(А)-FRLS"/>
    <s v="1х2х1"/>
    <n v="20"/>
    <m/>
  </r>
  <r>
    <x v="2"/>
    <s v="21034-3-151.6-АПТ"/>
    <n v="0"/>
    <n v="4"/>
    <m/>
    <m/>
    <n v="8"/>
    <n v="4"/>
    <m/>
    <n v="2"/>
    <n v="1"/>
    <m/>
    <s v="FС13-2"/>
    <s v="SC4"/>
    <m/>
    <m/>
    <s v="УУ8"/>
    <m/>
    <s v="КПСнг(А)-FRLS"/>
    <s v="1х2х1"/>
    <n v="15"/>
    <m/>
  </r>
  <r>
    <x v="2"/>
    <s v="21034-3-151.6-АПТ"/>
    <n v="0"/>
    <n v="4"/>
    <m/>
    <m/>
    <n v="6"/>
    <n v="4"/>
    <m/>
    <n v="3"/>
    <n v="2"/>
    <m/>
    <s v="FС13-3"/>
    <s v="SC4 "/>
    <m/>
    <m/>
    <s v="УУ9 "/>
    <m/>
    <s v="КПСнг(А)-FRLS"/>
    <s v="1х2х1"/>
    <n v="15"/>
    <m/>
  </r>
  <r>
    <x v="2"/>
    <s v="21034-3-151.6-АПТ"/>
    <n v="0"/>
    <n v="4"/>
    <m/>
    <m/>
    <n v="13"/>
    <n v="4"/>
    <m/>
    <n v="2"/>
    <n v="1"/>
    <m/>
    <s v="FD-1S"/>
    <s v="ARK1"/>
    <m/>
    <m/>
    <s v="СДУ1(УУ1)"/>
    <m/>
    <s v="КПСнг(А)-FRLS"/>
    <s v="1х2х1"/>
    <n v="20"/>
    <m/>
  </r>
  <r>
    <x v="2"/>
    <s v="21034-3-151.6-АПТ"/>
    <n v="0"/>
    <n v="4"/>
    <m/>
    <m/>
    <n v="19"/>
    <n v="4"/>
    <m/>
    <n v="2"/>
    <n v="1"/>
    <m/>
    <s v="FD-2S"/>
    <s v="ARK1"/>
    <m/>
    <m/>
    <s v="СДУ2(УУ2)"/>
    <m/>
    <s v="КПСнг(А)-FRLS"/>
    <s v="1х2х1"/>
    <n v="25"/>
    <m/>
  </r>
  <r>
    <x v="2"/>
    <s v="21034-3-151.6-АПТ"/>
    <n v="0"/>
    <n v="4"/>
    <m/>
    <m/>
    <n v="23"/>
    <n v="4"/>
    <m/>
    <n v="2"/>
    <n v="1"/>
    <m/>
    <s v="FD-3S"/>
    <s v="ARK1"/>
    <m/>
    <m/>
    <s v="СДУ3(УУ3)"/>
    <m/>
    <s v="КПСнг(А)-FRLS"/>
    <s v="1х2х1"/>
    <n v="30"/>
    <m/>
  </r>
  <r>
    <x v="2"/>
    <s v="21034-3-151.6-АПТ"/>
    <n v="0"/>
    <n v="4"/>
    <m/>
    <m/>
    <n v="28"/>
    <n v="4"/>
    <m/>
    <n v="2"/>
    <n v="1"/>
    <m/>
    <s v="FD-4S"/>
    <s v="ARK1"/>
    <m/>
    <m/>
    <s v="СДУ4(УУ4)"/>
    <m/>
    <s v="КПСнг(А)-FRLS"/>
    <s v="1х2х1"/>
    <n v="35"/>
    <m/>
  </r>
  <r>
    <x v="2"/>
    <s v="21034-3-151.6-АПТ"/>
    <n v="0"/>
    <n v="4"/>
    <m/>
    <m/>
    <n v="28"/>
    <n v="4"/>
    <m/>
    <n v="2"/>
    <n v="1"/>
    <m/>
    <s v="FD-5S"/>
    <s v="ARK1"/>
    <m/>
    <m/>
    <s v="СДУ5(УУ5)"/>
    <m/>
    <s v="КПСнг(А)-FRLS"/>
    <s v="1х2х1"/>
    <n v="35"/>
    <m/>
  </r>
  <r>
    <x v="2"/>
    <s v="21034-3-151.6-АПТ"/>
    <n v="0"/>
    <n v="4"/>
    <m/>
    <m/>
    <n v="23"/>
    <n v="4"/>
    <m/>
    <n v="2"/>
    <n v="1"/>
    <m/>
    <s v="FD-6S"/>
    <s v="ARK1"/>
    <m/>
    <m/>
    <s v="СДУ6(УУ6)"/>
    <m/>
    <s v="КПСнг(А)-FRLS"/>
    <s v="1х2х1"/>
    <n v="30"/>
    <m/>
  </r>
  <r>
    <x v="2"/>
    <s v="21034-3-151.6-АПТ"/>
    <n v="0"/>
    <n v="4"/>
    <m/>
    <m/>
    <n v="13"/>
    <n v="4"/>
    <m/>
    <n v="2"/>
    <n v="1"/>
    <m/>
    <s v="FD-7S"/>
    <s v="ARK1"/>
    <m/>
    <m/>
    <s v="СДУ7(УУ7)"/>
    <m/>
    <s v="КПСнг(А)-FRLS"/>
    <s v="1х2х1"/>
    <n v="20"/>
    <m/>
  </r>
  <r>
    <x v="2"/>
    <s v="21034-3-151.6-АПТ"/>
    <n v="0"/>
    <n v="4"/>
    <m/>
    <m/>
    <n v="7"/>
    <n v="4"/>
    <m/>
    <n v="2"/>
    <n v="1"/>
    <m/>
    <s v="FD-8S"/>
    <s v="ARK1"/>
    <m/>
    <m/>
    <s v="СДУ8(УУ8)"/>
    <m/>
    <s v="КПСнг(А)-FRLS"/>
    <s v="1х2х1"/>
    <n v="15"/>
    <m/>
  </r>
  <r>
    <x v="2"/>
    <s v="21034-3-151.6-АПТ"/>
    <n v="0"/>
    <n v="4"/>
    <m/>
    <m/>
    <s v=""/>
    <s v=""/>
    <m/>
    <s v=""/>
    <n v="5"/>
    <m/>
    <s v="FC-8"/>
    <s v="Шкаф 151.6-FAS"/>
    <m/>
    <m/>
    <s v="ARK5"/>
    <m/>
    <s v="КПСнг(А)-FRLS"/>
    <s v="1х2х1"/>
    <n v="5"/>
    <m/>
  </r>
  <r>
    <x v="2"/>
    <s v="21034-3-151.6-АПТ"/>
    <n v="0"/>
    <n v="4"/>
    <m/>
    <m/>
    <s v=""/>
    <s v=""/>
    <m/>
    <s v=""/>
    <n v="5"/>
    <m/>
    <s v="FC-9"/>
    <s v="Шкаф 151.6-FAS"/>
    <m/>
    <m/>
    <s v="ARK5"/>
    <m/>
    <s v="КПСнг(А)-FRLS"/>
    <s v="1х2х1"/>
    <n v="5"/>
    <m/>
  </r>
  <r>
    <x v="2"/>
    <s v="21034-3-151.6-АПТ"/>
    <n v="0"/>
    <n v="4"/>
    <m/>
    <m/>
    <n v="13"/>
    <n v="4"/>
    <m/>
    <n v="2"/>
    <n v="1"/>
    <m/>
    <s v="FD-10S"/>
    <s v="ARK5"/>
    <m/>
    <m/>
    <s v="Зпк В2.1-2"/>
    <m/>
    <s v="КПСнг(А)-FRLS"/>
    <s v="1х2х1"/>
    <n v="20"/>
    <m/>
  </r>
  <r>
    <x v="2"/>
    <s v="21034-3-151.6-АПТ"/>
    <n v="0"/>
    <n v="4"/>
    <m/>
    <m/>
    <n v="13"/>
    <n v="4"/>
    <m/>
    <n v="2"/>
    <n v="1"/>
    <m/>
    <s v="FD-11S"/>
    <s v="ARK5"/>
    <m/>
    <m/>
    <s v="Зпк В2.1-1"/>
    <m/>
    <s v="КПСнг(А)-FRLS"/>
    <s v="1х2х1"/>
    <n v="20"/>
    <m/>
  </r>
  <r>
    <x v="2"/>
    <s v="21034-3-151.6-АПТ"/>
    <n v="0"/>
    <n v="4"/>
    <m/>
    <m/>
    <n v="17"/>
    <n v="4"/>
    <m/>
    <n v="2"/>
    <n v="1"/>
    <m/>
    <s v="FD-12S"/>
    <s v="ARK5"/>
    <m/>
    <m/>
    <s v="Зпк В2.2-2"/>
    <m/>
    <s v="КПСнг(А)-FRLS"/>
    <s v="1х2х1"/>
    <n v="25"/>
    <m/>
  </r>
  <r>
    <x v="2"/>
    <s v="21034-3-151.6-АПТ"/>
    <n v="0"/>
    <n v="4"/>
    <m/>
    <m/>
    <n v="17"/>
    <n v="4"/>
    <m/>
    <n v="2"/>
    <n v="1"/>
    <m/>
    <s v="FD-13S"/>
    <s v="ARK5"/>
    <m/>
    <m/>
    <s v="Зпк В2.2-1"/>
    <m/>
    <s v="КПСнг(А)-FRLS"/>
    <s v="1х2х1"/>
    <n v="25"/>
    <m/>
  </r>
  <r>
    <x v="2"/>
    <s v="21034-3-151.6-АПТ"/>
    <n v="0"/>
    <n v="4"/>
    <m/>
    <m/>
    <n v="23"/>
    <n v="4"/>
    <m/>
    <n v="2"/>
    <n v="1"/>
    <m/>
    <s v="FD-14S"/>
    <s v="ARK5"/>
    <m/>
    <m/>
    <s v="Зпк В2.3-2"/>
    <m/>
    <s v="КПСнг(А)-FRLS"/>
    <s v="1х2х1"/>
    <n v="30"/>
    <m/>
  </r>
  <r>
    <x v="2"/>
    <s v="21034-3-151.6-АПТ"/>
    <n v="0"/>
    <n v="4"/>
    <m/>
    <m/>
    <n v="23"/>
    <n v="4"/>
    <m/>
    <n v="2"/>
    <n v="1"/>
    <m/>
    <s v="FD-15S"/>
    <s v="ARK5"/>
    <m/>
    <m/>
    <s v="Зпк В2.3-1"/>
    <m/>
    <s v="КПСнг(А)-FRLS"/>
    <s v="1х2х1"/>
    <n v="30"/>
    <m/>
  </r>
  <r>
    <x v="2"/>
    <s v="21034-3-151.6-АПТ"/>
    <n v="0"/>
    <n v="4"/>
    <m/>
    <m/>
    <n v="11"/>
    <n v="4"/>
    <m/>
    <n v="2"/>
    <n v="1"/>
    <m/>
    <s v="FD-16S"/>
    <s v="ARK6 "/>
    <m/>
    <m/>
    <s v="Зпк В2-2"/>
    <m/>
    <s v="КПСнг(А)-FRLS"/>
    <s v="1х2х1"/>
    <n v="18"/>
    <m/>
  </r>
  <r>
    <x v="2"/>
    <s v="21034-3-151.6-АПТ"/>
    <n v="0"/>
    <n v="4"/>
    <m/>
    <m/>
    <n v="13"/>
    <n v="4"/>
    <m/>
    <n v="2"/>
    <n v="1"/>
    <m/>
    <s v="FD-17S"/>
    <s v="ARK6 "/>
    <m/>
    <m/>
    <s v="Зпк В2.4-2"/>
    <m/>
    <s v="КПСнг(А)-FRLS"/>
    <s v="1х2х1"/>
    <n v="20"/>
    <m/>
  </r>
  <r>
    <x v="2"/>
    <s v="21034-3-151.6-АПТ"/>
    <n v="0"/>
    <n v="4"/>
    <m/>
    <m/>
    <n v="13"/>
    <n v="4"/>
    <m/>
    <n v="2"/>
    <n v="1"/>
    <m/>
    <s v="FD-18S"/>
    <s v="ARK6 "/>
    <m/>
    <m/>
    <s v="Зпк В2.4-1"/>
    <m/>
    <s v="КПСнг(А)-FRLS"/>
    <s v="1х2х1"/>
    <n v="20"/>
    <m/>
  </r>
  <r>
    <x v="2"/>
    <s v="21034-3-151.6-АПТ"/>
    <n v="0"/>
    <n v="4"/>
    <m/>
    <m/>
    <n v="13"/>
    <n v="4"/>
    <m/>
    <n v="3"/>
    <n v="1"/>
    <m/>
    <s v="FD-19S"/>
    <s v="ARK6 "/>
    <m/>
    <m/>
    <s v="Зпк В2.5-2"/>
    <m/>
    <s v="КПСнг(А)-FRLS"/>
    <s v="1х2х1"/>
    <n v="21"/>
    <m/>
  </r>
  <r>
    <x v="2"/>
    <s v="21034-3-151.6-АПТ"/>
    <n v="0"/>
    <n v="4"/>
    <m/>
    <m/>
    <n v="13"/>
    <n v="4"/>
    <m/>
    <n v="3"/>
    <n v="1"/>
    <m/>
    <s v="FD-20S"/>
    <s v="ARK6 "/>
    <m/>
    <m/>
    <s v="Зпк В2.5-1"/>
    <m/>
    <s v="КПСнг(А)-FRLS"/>
    <s v="1х2х1"/>
    <n v="21"/>
    <m/>
  </r>
  <r>
    <x v="2"/>
    <s v="21034-3-151.6-АПТ"/>
    <n v="0"/>
    <n v="4"/>
    <m/>
    <m/>
    <n v="13"/>
    <n v="4"/>
    <m/>
    <n v="2"/>
    <n v="1"/>
    <m/>
    <s v="FD-21S"/>
    <s v="ARK6 "/>
    <m/>
    <m/>
    <s v="Зпк В2.6-2"/>
    <m/>
    <s v="КПСнг(А)-FRLS"/>
    <s v="1х2х1"/>
    <n v="20"/>
    <m/>
  </r>
  <r>
    <x v="2"/>
    <s v="21034-3-151.6-АПТ"/>
    <n v="0"/>
    <n v="4"/>
    <m/>
    <m/>
    <n v="13"/>
    <n v="4"/>
    <m/>
    <n v="2"/>
    <n v="1"/>
    <m/>
    <s v="FD-22S"/>
    <s v="ARK6 "/>
    <m/>
    <m/>
    <s v="Зпк В2.6-1"/>
    <m/>
    <s v="КПСнг(А)-FRLS"/>
    <s v="1х2х1"/>
    <n v="20"/>
    <m/>
  </r>
  <r>
    <x v="2"/>
    <s v="21034-3-151.6-АПТ"/>
    <n v="0"/>
    <n v="4"/>
    <m/>
    <m/>
    <n v="12"/>
    <n v="4"/>
    <m/>
    <n v="2"/>
    <n v="1"/>
    <m/>
    <s v="FD-23S"/>
    <s v="ARK6 "/>
    <m/>
    <m/>
    <s v="Зпк В2-3"/>
    <m/>
    <s v="КПСнг(А)-FRLS"/>
    <s v="1х2х1"/>
    <n v="19"/>
    <m/>
  </r>
  <r>
    <x v="2"/>
    <s v="21034-3-151.6-АПТ"/>
    <n v="0"/>
    <n v="4"/>
    <m/>
    <m/>
    <n v="11"/>
    <n v="4"/>
    <m/>
    <n v="2"/>
    <n v="1"/>
    <m/>
    <s v="FD-24S"/>
    <s v="ARK7 "/>
    <m/>
    <m/>
    <s v="Зпк В2.7-2"/>
    <m/>
    <s v="КПСнг(А)-FRLS"/>
    <s v="1х2х1"/>
    <n v="18"/>
    <m/>
  </r>
  <r>
    <x v="2"/>
    <s v="21034-3-151.6-АПТ"/>
    <n v="0"/>
    <n v="4"/>
    <m/>
    <m/>
    <n v="11"/>
    <n v="4"/>
    <m/>
    <n v="2"/>
    <n v="1"/>
    <m/>
    <s v="FD-25S"/>
    <s v="ARK7 "/>
    <m/>
    <m/>
    <s v="Зпк В2.7-1"/>
    <m/>
    <s v="КПСнг(А)-FRLS"/>
    <s v="1х2х1"/>
    <n v="18"/>
    <m/>
  </r>
  <r>
    <x v="2"/>
    <s v="21034-3-151.6-АПТ"/>
    <n v="0"/>
    <n v="4"/>
    <m/>
    <m/>
    <n v="11"/>
    <n v="4"/>
    <m/>
    <n v="2"/>
    <n v="1"/>
    <m/>
    <s v="FD-26S"/>
    <s v="ARK7 "/>
    <m/>
    <m/>
    <s v="Зпк В2.8-2"/>
    <m/>
    <s v="КПСнг(А)-FRLS"/>
    <s v="1х2х1"/>
    <n v="18"/>
    <m/>
  </r>
  <r>
    <x v="2"/>
    <s v="21034-3-151.6-АПТ"/>
    <n v="0"/>
    <n v="4"/>
    <m/>
    <m/>
    <n v="11"/>
    <n v="4"/>
    <m/>
    <n v="2"/>
    <n v="1"/>
    <m/>
    <s v="FD-27S"/>
    <s v="ARK7 "/>
    <m/>
    <m/>
    <s v="Зпк В2.8-1"/>
    <m/>
    <s v="КПСнг(А)-FRLS"/>
    <s v="1х2х1"/>
    <n v="18"/>
    <m/>
  </r>
  <r>
    <x v="2"/>
    <s v="21034-3-151.6-АПТ"/>
    <n v="0"/>
    <n v="4"/>
    <m/>
    <m/>
    <n v="9"/>
    <n v="4"/>
    <m/>
    <n v="2"/>
    <n v="1"/>
    <m/>
    <s v="FD-28S"/>
    <s v="ARK7 "/>
    <m/>
    <m/>
    <s v="Зпк В2.9-2"/>
    <m/>
    <s v="КПСнг(А)-FRLS"/>
    <s v="1х2х1"/>
    <n v="16"/>
    <m/>
  </r>
  <r>
    <x v="2"/>
    <s v="21034-3-151.6-АПТ"/>
    <n v="0"/>
    <n v="4"/>
    <m/>
    <m/>
    <n v="9"/>
    <n v="4"/>
    <m/>
    <n v="2"/>
    <n v="1"/>
    <m/>
    <s v="FD-29S"/>
    <s v="ARK7 "/>
    <m/>
    <m/>
    <s v="Зпк В2.9-1"/>
    <m/>
    <s v="КПСнг(А)-FRLS"/>
    <s v="1х2х1"/>
    <n v="16"/>
    <m/>
  </r>
  <r>
    <x v="2"/>
    <s v="21034-3-151.6-АПТ"/>
    <n v="0"/>
    <n v="4"/>
    <m/>
    <m/>
    <n v="9"/>
    <n v="4"/>
    <m/>
    <n v="2"/>
    <n v="1"/>
    <m/>
    <s v="FD-30S"/>
    <s v="ARK7 "/>
    <m/>
    <m/>
    <s v="Зпк В2-5"/>
    <m/>
    <s v="КПСнг(А)-FRLS"/>
    <s v="1х2х1"/>
    <n v="16"/>
    <m/>
  </r>
  <r>
    <x v="2"/>
    <s v="21034-3-151.6-АПТ"/>
    <n v="0"/>
    <n v="4"/>
    <m/>
    <m/>
    <n v="7"/>
    <n v="4"/>
    <m/>
    <n v="2"/>
    <n v="1"/>
    <m/>
    <s v="FD-31S"/>
    <s v="ARK7 "/>
    <m/>
    <m/>
    <s v="Зпк В2-4"/>
    <m/>
    <s v="КПСнг(А)-FRLS"/>
    <s v="1х2х1"/>
    <n v="14"/>
    <m/>
  </r>
  <r>
    <x v="2"/>
    <s v="21034-3-151.6-АПТ"/>
    <n v="0"/>
    <n v="4"/>
    <m/>
    <m/>
    <n v="7"/>
    <n v="4"/>
    <m/>
    <n v="2"/>
    <n v="1"/>
    <m/>
    <s v="FD-32S"/>
    <s v="ARK8 "/>
    <m/>
    <m/>
    <s v="Зпк В2-1"/>
    <m/>
    <s v="КПСнг(А)-FRLS"/>
    <s v="1х2х1"/>
    <n v="14"/>
    <m/>
  </r>
  <r>
    <x v="2"/>
    <s v="21034-3-151.6-АПТ"/>
    <n v="0"/>
    <n v="4"/>
    <m/>
    <m/>
    <m/>
    <m/>
    <m/>
    <m/>
    <n v="5"/>
    <m/>
    <s v="FPa-1"/>
    <s v="Шкаф 151.6-FAS"/>
    <m/>
    <m/>
    <s v="151.6-ARK1"/>
    <m/>
    <s v="ВВГнг(А)-FRLSLTx _x000a_NxS 0,66 кВ"/>
    <s v="3х1,5"/>
    <n v="5"/>
    <m/>
  </r>
  <r>
    <x v="2"/>
    <s v="21034-3-151.6-АПТ"/>
    <n v="0"/>
    <n v="4"/>
    <m/>
    <m/>
    <m/>
    <m/>
    <m/>
    <m/>
    <n v="5"/>
    <m/>
    <s v="FPa-2"/>
    <s v="Шкаф 151.6-FAS"/>
    <m/>
    <m/>
    <s v="ARK4"/>
    <m/>
    <s v="ВВГнг(А)-FRLSLTx _x000a_NxS 0,66 кВ"/>
    <s v="3х1,5"/>
    <n v="5"/>
    <m/>
  </r>
  <r>
    <x v="2"/>
    <s v="21034-3-151.6-АПТ"/>
    <n v="0"/>
    <n v="4"/>
    <m/>
    <m/>
    <m/>
    <m/>
    <m/>
    <m/>
    <n v="5"/>
    <m/>
    <s v="FPa-4"/>
    <s v="Шкаф 151.6-FAS"/>
    <m/>
    <m/>
    <s v="GB1"/>
    <m/>
    <s v="ВВГнг(А)-FRLSLTx _x000a_NxS 0,66 кВ"/>
    <s v="3х1,5"/>
    <n v="5"/>
    <m/>
  </r>
  <r>
    <x v="2"/>
    <s v="21034-3-151.6-АПТ"/>
    <n v="0"/>
    <n v="4"/>
    <m/>
    <m/>
    <m/>
    <m/>
    <m/>
    <m/>
    <n v="5"/>
    <m/>
    <s v="FPa-3"/>
    <s v="Шкаф 151.6-FAS"/>
    <m/>
    <m/>
    <s v="GB2"/>
    <m/>
    <s v="ВВГнг(А)-FRLSLTx _x000a_NxS 0,66 кВ"/>
    <s v="3х1,5"/>
    <n v="5"/>
    <m/>
  </r>
  <r>
    <x v="2"/>
    <s v="21034-3-151.6-АПТ"/>
    <n v="0"/>
    <n v="4"/>
    <m/>
    <m/>
    <m/>
    <m/>
    <m/>
    <m/>
    <n v="3"/>
    <m/>
    <s v="FPd-1-1"/>
    <s v="GB1"/>
    <m/>
    <m/>
    <s v="SC3"/>
    <m/>
    <s v="КПСнг(А)-FRLS"/>
    <s v="1х2х1"/>
    <n v="3"/>
    <m/>
  </r>
  <r>
    <x v="2"/>
    <s v="21034-3-151.6-АПТ"/>
    <n v="0"/>
    <n v="4"/>
    <m/>
    <m/>
    <m/>
    <m/>
    <m/>
    <m/>
    <n v="3"/>
    <m/>
    <s v="FPd-1-2"/>
    <s v="GB1"/>
    <m/>
    <m/>
    <s v="SC2"/>
    <m/>
    <s v="КПСнг(А)-FRLS"/>
    <s v="1х2х1"/>
    <n v="3"/>
    <m/>
  </r>
  <r>
    <x v="2"/>
    <s v="21034-3-151.6-АПТ"/>
    <n v="0"/>
    <n v="4"/>
    <m/>
    <m/>
    <m/>
    <m/>
    <m/>
    <m/>
    <n v="3"/>
    <m/>
    <s v="FPd-1-3"/>
    <s v="GB1"/>
    <m/>
    <m/>
    <s v="SC1"/>
    <m/>
    <s v="КПСнг(А)-FRLS"/>
    <s v="1х2х1"/>
    <n v="3"/>
    <m/>
  </r>
  <r>
    <x v="2"/>
    <s v="21034-3-151.6-АПТ"/>
    <n v="0"/>
    <n v="4"/>
    <m/>
    <m/>
    <m/>
    <m/>
    <m/>
    <m/>
    <n v="3"/>
    <m/>
    <s v="FPd-1-4"/>
    <s v="GB1"/>
    <m/>
    <m/>
    <s v="SC2"/>
    <m/>
    <s v="КПСЭнг(А)-FRLS"/>
    <s v="2х2х1"/>
    <n v="3"/>
    <m/>
  </r>
  <r>
    <x v="2"/>
    <s v="21034-3-151.6-АПТ"/>
    <n v="0"/>
    <n v="4"/>
    <m/>
    <m/>
    <m/>
    <m/>
    <m/>
    <m/>
    <n v="3"/>
    <m/>
    <s v="FPd-2-1"/>
    <s v="GB2"/>
    <m/>
    <m/>
    <s v="SC4"/>
    <m/>
    <s v="КПСнг(А)-FRLS"/>
    <s v="1х2х1"/>
    <n v="3"/>
    <m/>
  </r>
  <r>
    <x v="2"/>
    <s v="21034-3-151.6-АПТ"/>
    <n v="0"/>
    <n v="4"/>
    <m/>
    <m/>
    <m/>
    <m/>
    <m/>
    <m/>
    <n v="3"/>
    <m/>
    <s v="FPd-2-2"/>
    <s v="GB2"/>
    <m/>
    <m/>
    <s v="ARK1"/>
    <m/>
    <s v="КПСнг(А)-FRLS"/>
    <s v="1х2х1"/>
    <n v="3"/>
    <m/>
  </r>
  <r>
    <x v="2"/>
    <s v="21034-3-151.6-АПТ"/>
    <n v="0"/>
    <n v="4"/>
    <m/>
    <m/>
    <m/>
    <m/>
    <m/>
    <m/>
    <n v="3"/>
    <m/>
    <s v="FPd-2-3"/>
    <s v="GB2"/>
    <m/>
    <m/>
    <s v="ARK2"/>
    <m/>
    <s v="КПСнг(А)-FRLS"/>
    <s v="1х2х1"/>
    <n v="3"/>
    <m/>
  </r>
  <r>
    <x v="2"/>
    <s v="21034-3-151.6-АПТ"/>
    <n v="0"/>
    <n v="4"/>
    <m/>
    <m/>
    <m/>
    <m/>
    <m/>
    <m/>
    <n v="3"/>
    <m/>
    <s v="FPd-2-4"/>
    <s v="GB2"/>
    <m/>
    <m/>
    <s v="SC5"/>
    <m/>
    <s v="КПСнг(А)-FRLS"/>
    <s v="1х2х1"/>
    <n v="3"/>
    <m/>
  </r>
  <r>
    <x v="2"/>
    <s v="21034-3-151.6-АПТ"/>
    <n v="0"/>
    <n v="4"/>
    <m/>
    <m/>
    <m/>
    <m/>
    <m/>
    <m/>
    <n v="3"/>
    <m/>
    <s v="FPd-2-5"/>
    <s v="SC5"/>
    <m/>
    <m/>
    <s v="ARK3"/>
    <m/>
    <s v="КПСнг(А)-FRLS"/>
    <s v="1х2х1"/>
    <n v="3"/>
    <m/>
  </r>
  <r>
    <x v="2"/>
    <s v="21034-3-151.6-АПТ"/>
    <n v="0"/>
    <n v="4"/>
    <m/>
    <m/>
    <m/>
    <m/>
    <m/>
    <m/>
    <n v="3"/>
    <m/>
    <s v="FPd-2-6"/>
    <s v="GB2"/>
    <m/>
    <m/>
    <s v="SC4"/>
    <m/>
    <s v="КПСЭнг(А)-FRLS"/>
    <s v="2х2х1"/>
    <n v="3"/>
    <m/>
  </r>
  <r>
    <x v="2"/>
    <s v="21034-3-151.6-АПТ"/>
    <n v="0"/>
    <n v="4"/>
    <m/>
    <m/>
    <m/>
    <m/>
    <m/>
    <m/>
    <n v="3"/>
    <m/>
    <s v="FPd-2-7"/>
    <s v="ARK3"/>
    <m/>
    <m/>
    <s v="ARK5"/>
    <m/>
    <s v="КПСнг(А)-FRLS"/>
    <s v="1х2х1"/>
    <n v="3"/>
    <m/>
  </r>
  <r>
    <x v="2"/>
    <s v="21034-3-151.6-АПТ"/>
    <n v="0"/>
    <n v="4"/>
    <m/>
    <m/>
    <m/>
    <m/>
    <m/>
    <m/>
    <m/>
    <m/>
    <s v="FPd-2-8"/>
    <s v="ARK5"/>
    <m/>
    <m/>
    <s v="ARK6"/>
    <m/>
    <s v="КПСнг(А)-FRLS"/>
    <s v="1х2х1"/>
    <n v="3"/>
    <m/>
  </r>
  <r>
    <x v="2"/>
    <s v="21034-3-151.6-АПТ"/>
    <n v="0"/>
    <n v="4"/>
    <m/>
    <m/>
    <m/>
    <m/>
    <m/>
    <m/>
    <m/>
    <m/>
    <s v="FPd-2-9"/>
    <s v="ARK6"/>
    <m/>
    <m/>
    <s v="ARK7"/>
    <m/>
    <s v="КПСнг(А)-FRLS"/>
    <s v="1х2х1"/>
    <n v="3"/>
    <m/>
  </r>
  <r>
    <x v="2"/>
    <s v="21034-3-151.6-АПТ"/>
    <n v="0"/>
    <n v="4"/>
    <m/>
    <m/>
    <m/>
    <m/>
    <m/>
    <m/>
    <m/>
    <m/>
    <s v="FPd-2-1"/>
    <s v="ARK7"/>
    <m/>
    <m/>
    <s v="ARK8 "/>
    <m/>
    <s v="КПСнг(А)-FRLS"/>
    <s v="1х2х1"/>
    <n v="3"/>
    <m/>
  </r>
  <r>
    <x v="2"/>
    <s v="21034-3-151.6-АПТ"/>
    <n v="0"/>
    <n v="4"/>
    <m/>
    <m/>
    <m/>
    <m/>
    <m/>
    <m/>
    <m/>
    <m/>
    <s v="1-RS-1 "/>
    <s v="Шкаф 151.6-FAS"/>
    <m/>
    <m/>
    <s v="151.6-ARK1"/>
    <m/>
    <s v="КПСЭнг(А)-FRLS"/>
    <s v="2х2х1"/>
    <n v="5"/>
    <m/>
  </r>
  <r>
    <x v="2"/>
    <s v="21034-3-151.6-АПТ"/>
    <n v="0"/>
    <n v="4"/>
    <m/>
    <m/>
    <m/>
    <m/>
    <m/>
    <m/>
    <m/>
    <m/>
    <s v="1-RS-2 "/>
    <s v="Шкаф 151.6-FAS"/>
    <m/>
    <m/>
    <s v="151.6-ARK1"/>
    <m/>
    <s v="КПСЭнг(А)-FRLS"/>
    <s v="2х2х1"/>
    <n v="5"/>
    <m/>
  </r>
  <r>
    <x v="2"/>
    <s v="21034-3-151.6-АПТ"/>
    <n v="0"/>
    <n v="4"/>
    <m/>
    <m/>
    <m/>
    <m/>
    <m/>
    <m/>
    <m/>
    <m/>
    <s v="RS-1 "/>
    <s v="ARK4 "/>
    <m/>
    <m/>
    <s v="SC1"/>
    <m/>
    <s v="КПСЭнг(А)-FRLS"/>
    <s v="2х2х1"/>
    <n v="3"/>
    <m/>
  </r>
  <r>
    <x v="2"/>
    <s v="21034-3-151.6-АПТ"/>
    <n v="0"/>
    <n v="4"/>
    <m/>
    <m/>
    <m/>
    <m/>
    <m/>
    <m/>
    <m/>
    <m/>
    <s v="RS-2 "/>
    <s v="SC1"/>
    <m/>
    <m/>
    <s v="SC2"/>
    <m/>
    <s v="КПСЭнг(А)-FRLS"/>
    <s v="2х2х1"/>
    <n v="3"/>
    <m/>
  </r>
  <r>
    <x v="2"/>
    <s v="21034-3-151.6-АПТ"/>
    <n v="0"/>
    <n v="4"/>
    <m/>
    <m/>
    <m/>
    <m/>
    <m/>
    <m/>
    <m/>
    <m/>
    <s v="RS-3 "/>
    <s v="SC2"/>
    <m/>
    <m/>
    <s v="SC3"/>
    <m/>
    <s v="КПСЭнг(А)-FRLS"/>
    <s v="2х2х1"/>
    <n v="3"/>
    <m/>
  </r>
  <r>
    <x v="2"/>
    <s v="21034-3-151.6-АПТ"/>
    <n v="0"/>
    <n v="4"/>
    <m/>
    <m/>
    <m/>
    <m/>
    <m/>
    <m/>
    <m/>
    <m/>
    <s v="RS-4 "/>
    <s v="SC3"/>
    <m/>
    <m/>
    <s v="SC4"/>
    <m/>
    <s v="КПСЭнг(А)-FRLS"/>
    <s v="2х2х1"/>
    <n v="3"/>
    <m/>
  </r>
  <r>
    <x v="2"/>
    <s v="21034-3-151.6-АПТ"/>
    <n v="0"/>
    <n v="4"/>
    <m/>
    <m/>
    <m/>
    <m/>
    <m/>
    <m/>
    <m/>
    <m/>
    <s v="RS-5 "/>
    <s v="SC4"/>
    <m/>
    <m/>
    <s v="ARK1"/>
    <m/>
    <s v="КПСЭнг(А)-FRLS"/>
    <s v="2х2х1"/>
    <n v="3"/>
    <m/>
  </r>
  <r>
    <x v="2"/>
    <s v="21034-3-151.6-АПТ"/>
    <n v="0"/>
    <n v="4"/>
    <m/>
    <m/>
    <m/>
    <m/>
    <m/>
    <m/>
    <m/>
    <m/>
    <s v="RS-6 "/>
    <s v="ARK1"/>
    <m/>
    <m/>
    <s v="ARK2 "/>
    <m/>
    <s v="КПСЭнг(А)-FRLS"/>
    <s v="2х2х1"/>
    <n v="3"/>
    <m/>
  </r>
  <r>
    <x v="2"/>
    <s v="21034-3-151.6-АПТ"/>
    <n v="0"/>
    <n v="4"/>
    <m/>
    <m/>
    <m/>
    <m/>
    <m/>
    <m/>
    <m/>
    <m/>
    <s v="RS-7 "/>
    <s v="ARK2"/>
    <m/>
    <m/>
    <s v="SC5"/>
    <m/>
    <s v="КПСЭнг(А)-FRLS"/>
    <s v="2х2х1"/>
    <n v="3"/>
    <m/>
  </r>
  <r>
    <x v="2"/>
    <s v="21034-3-151.6-АПТ"/>
    <n v="0"/>
    <n v="4"/>
    <m/>
    <m/>
    <m/>
    <m/>
    <m/>
    <m/>
    <m/>
    <m/>
    <s v="RS-8 "/>
    <s v="SC5"/>
    <m/>
    <m/>
    <s v="ARK3 "/>
    <m/>
    <s v="КПСЭнг(А)-FRLS"/>
    <s v="2х2х1"/>
    <n v="3"/>
    <m/>
  </r>
  <r>
    <x v="2"/>
    <s v="21034-3-151.6-АПТ"/>
    <n v="0"/>
    <n v="4"/>
    <m/>
    <m/>
    <m/>
    <m/>
    <m/>
    <m/>
    <m/>
    <m/>
    <s v="RS-9 "/>
    <s v="ARK3"/>
    <m/>
    <m/>
    <s v="ARK5 "/>
    <m/>
    <s v="КПСЭнг(А)-FRLS"/>
    <s v="2х2х1"/>
    <n v="3"/>
    <m/>
  </r>
  <r>
    <x v="2"/>
    <s v="21034-3-151.6-АПТ"/>
    <n v="0"/>
    <n v="4"/>
    <m/>
    <m/>
    <m/>
    <m/>
    <m/>
    <m/>
    <m/>
    <m/>
    <s v="RS-10 "/>
    <s v="ARK5 "/>
    <m/>
    <m/>
    <s v="ARK6 "/>
    <m/>
    <s v="КПСЭнг(А)-FRLS"/>
    <s v="2х2х1"/>
    <n v="3"/>
    <m/>
  </r>
  <r>
    <x v="2"/>
    <s v="21034-3-151.6-АПТ"/>
    <n v="0"/>
    <n v="4"/>
    <m/>
    <m/>
    <m/>
    <m/>
    <m/>
    <m/>
    <m/>
    <m/>
    <s v="RS-11 "/>
    <s v="ARK6 "/>
    <m/>
    <m/>
    <s v="ARK7 "/>
    <m/>
    <s v="КПСЭнг(А)-FRLS"/>
    <s v="2х2х1"/>
    <n v="3"/>
    <m/>
  </r>
  <r>
    <x v="2"/>
    <s v="21034-3-151.6-АПТ"/>
    <n v="0"/>
    <n v="4"/>
    <m/>
    <m/>
    <m/>
    <m/>
    <m/>
    <m/>
    <m/>
    <m/>
    <s v="RS-12 "/>
    <s v="ARK7 "/>
    <m/>
    <m/>
    <s v="ARK8 "/>
    <m/>
    <s v="КПСЭнг(А)-FRLS"/>
    <s v="2х2х1"/>
    <n v="3"/>
    <m/>
  </r>
  <r>
    <x v="2"/>
    <s v="21034-3-151.6-АПТ"/>
    <n v="0"/>
    <n v="4"/>
    <m/>
    <m/>
    <m/>
    <m/>
    <m/>
    <m/>
    <m/>
    <m/>
    <s v="RS-13 "/>
    <s v="ARK8 "/>
    <m/>
    <m/>
    <s v="ARK4 "/>
    <m/>
    <s v="КПСЭнг(А)-FRLS"/>
    <s v="2х2х1"/>
    <n v="3"/>
    <m/>
  </r>
  <r>
    <x v="2"/>
    <s v="21034-3-151.6-АПТ"/>
    <n v="0"/>
    <n v="4"/>
    <m/>
    <m/>
    <m/>
    <m/>
    <m/>
    <m/>
    <m/>
    <m/>
    <n v="357"/>
    <s v="ХК8.1"/>
    <m/>
    <m/>
    <s v="ХК8.23.1"/>
    <m/>
    <s v=""/>
    <s v=""/>
    <s v=""/>
    <m/>
  </r>
  <r>
    <x v="2"/>
    <s v="21034-3-151.6-АПТ"/>
    <n v="0"/>
    <n v="4"/>
    <m/>
    <m/>
    <m/>
    <m/>
    <m/>
    <m/>
    <m/>
    <m/>
    <n v="357.1"/>
    <s v="ХК8.23.1"/>
    <m/>
    <m/>
    <s v="ХК8.23"/>
    <m/>
    <s v="КПСнг(А)-FRLS"/>
    <s v="1х2х2,5"/>
    <n v="5"/>
    <m/>
  </r>
  <r>
    <x v="2"/>
    <s v="21034-3-151.6-АПТ"/>
    <n v="0"/>
    <n v="4"/>
    <m/>
    <m/>
    <m/>
    <m/>
    <m/>
    <m/>
    <m/>
    <m/>
    <n v="357"/>
    <s v="ХК8.23.1"/>
    <m/>
    <m/>
    <s v="ХК8.2"/>
    <m/>
    <s v=""/>
    <s v=""/>
    <s v=""/>
    <m/>
  </r>
  <r>
    <x v="2"/>
    <s v="21034-3-151.6-АПТ"/>
    <n v="0"/>
    <n v="4"/>
    <m/>
    <m/>
    <m/>
    <m/>
    <m/>
    <m/>
    <m/>
    <m/>
    <n v="359"/>
    <s v="ХК8.2"/>
    <m/>
    <m/>
    <s v="ХК8.24.1"/>
    <m/>
    <s v=""/>
    <s v=""/>
    <s v=""/>
    <m/>
  </r>
  <r>
    <x v="2"/>
    <s v="21034-3-151.6-АПТ"/>
    <n v="0"/>
    <n v="4"/>
    <m/>
    <m/>
    <m/>
    <m/>
    <m/>
    <m/>
    <m/>
    <m/>
    <n v="359.1"/>
    <s v="ХК8.24.1"/>
    <m/>
    <m/>
    <s v="ХК8.24"/>
    <m/>
    <s v="КПСнг(А)-FRLS"/>
    <s v="1х2х2,5"/>
    <n v="5"/>
    <m/>
  </r>
  <r>
    <x v="2"/>
    <s v="21034-3-151.6-АПТ"/>
    <n v="0"/>
    <n v="4"/>
    <m/>
    <m/>
    <m/>
    <m/>
    <m/>
    <m/>
    <m/>
    <m/>
    <n v="359"/>
    <s v="ХК8.24.1"/>
    <m/>
    <m/>
    <s v="ХК8.3"/>
    <m/>
    <s v=""/>
    <s v=""/>
    <s v=""/>
    <m/>
  </r>
  <r>
    <x v="2"/>
    <s v="21034-3-151.6-АПТ"/>
    <n v="0"/>
    <n v="4"/>
    <m/>
    <m/>
    <m/>
    <m/>
    <m/>
    <m/>
    <m/>
    <m/>
    <n v="387"/>
    <s v="ХК8.21"/>
    <m/>
    <m/>
    <s v="ХК8.30"/>
    <m/>
    <s v=""/>
    <s v=""/>
    <s v=""/>
    <m/>
  </r>
  <r>
    <x v="2"/>
    <s v="21034-3-151.6-АПТ"/>
    <n v="0"/>
    <n v="4"/>
    <m/>
    <m/>
    <m/>
    <m/>
    <m/>
    <m/>
    <m/>
    <m/>
    <n v="387.1"/>
    <s v="ХК8.30"/>
    <m/>
    <m/>
    <s v="ХК8.31"/>
    <m/>
    <s v="КПСнг(А)-FRLS"/>
    <s v="1х2х2,5"/>
    <n v="5"/>
    <m/>
  </r>
  <r>
    <x v="2"/>
    <s v="21034-3-151.6-АПТ"/>
    <n v="0"/>
    <n v="4"/>
    <m/>
    <m/>
    <m/>
    <m/>
    <m/>
    <m/>
    <m/>
    <m/>
    <n v="387.2"/>
    <s v="ХК8.30"/>
    <m/>
    <m/>
    <s v="ХК8.32"/>
    <m/>
    <s v="КПСнг(А)-FRLS"/>
    <s v="1х2х2,5"/>
    <n v="20"/>
    <m/>
  </r>
  <r>
    <x v="2"/>
    <s v="21034-3-151.6-АПТ"/>
    <n v="0"/>
    <n v="4"/>
    <m/>
    <m/>
    <m/>
    <m/>
    <m/>
    <m/>
    <m/>
    <m/>
    <n v="387"/>
    <s v="ХК8.30"/>
    <m/>
    <m/>
    <s v="ХК8.16"/>
    <m/>
    <s v=""/>
    <s v=""/>
    <s v=""/>
    <m/>
  </r>
  <r>
    <x v="2"/>
    <s v="21034-3-151.6-АПТ"/>
    <n v="0"/>
    <n v="4"/>
    <m/>
    <m/>
    <m/>
    <m/>
    <m/>
    <m/>
    <m/>
    <m/>
    <n v="369"/>
    <s v="ХК8.5"/>
    <m/>
    <m/>
    <s v="BIAD8.22"/>
    <m/>
    <s v="КПСнг(А)-FRLS"/>
    <s v="1х2х2,5"/>
    <n v="15"/>
    <m/>
  </r>
  <r>
    <x v="2"/>
    <s v="21034-3-151.6-АПТ"/>
    <n v="0"/>
    <n v="4"/>
    <m/>
    <m/>
    <m/>
    <m/>
    <m/>
    <m/>
    <m/>
    <m/>
    <n v="369.1"/>
    <s v="BIAD8.22"/>
    <m/>
    <m/>
    <s v="BIAD8.23"/>
    <m/>
    <s v="КПСнг(А)-FRLS"/>
    <s v="1х2х2,5"/>
    <n v="15"/>
    <m/>
  </r>
  <r>
    <x v="2"/>
    <s v="21034-3-151.6-АПТ"/>
    <n v="0"/>
    <n v="4"/>
    <m/>
    <m/>
    <m/>
    <m/>
    <m/>
    <m/>
    <m/>
    <m/>
    <n v="369.2"/>
    <s v="BIAD8.23"/>
    <m/>
    <m/>
    <s v="BIAD8.24"/>
    <m/>
    <s v="КПСнг(А)-FRLS"/>
    <s v="1х2х2,5"/>
    <n v="5"/>
    <m/>
  </r>
  <r>
    <x v="2"/>
    <s v="21034-3-151.6-АПТ"/>
    <n v="0"/>
    <n v="4"/>
    <m/>
    <m/>
    <m/>
    <m/>
    <m/>
    <m/>
    <m/>
    <m/>
    <n v="369.3"/>
    <s v="BIAD8.24"/>
    <m/>
    <m/>
    <s v="ХК8.8"/>
    <m/>
    <s v="КПСнг(А)-FRLS"/>
    <s v="1х2х2,5"/>
    <n v="40"/>
    <m/>
  </r>
  <r>
    <x v="2"/>
    <s v="21034-3-151.6-АПТ"/>
    <n v="0"/>
    <n v="4"/>
    <m/>
    <m/>
    <m/>
    <m/>
    <m/>
    <m/>
    <m/>
    <m/>
    <n v="369.4"/>
    <s v="ХК8.8"/>
    <m/>
    <m/>
    <s v="ХК8.9"/>
    <m/>
    <s v="КПСнг(А)-FRLS"/>
    <s v="1х2х2,5"/>
    <n v="15"/>
    <m/>
  </r>
  <r>
    <x v="2"/>
    <s v="21034-3-151.6-АПТ"/>
    <n v="0"/>
    <n v="4"/>
    <m/>
    <m/>
    <m/>
    <m/>
    <m/>
    <m/>
    <m/>
    <m/>
    <n v="369.5"/>
    <s v="ХК8.9 "/>
    <m/>
    <m/>
    <s v="ХК8.25"/>
    <m/>
    <s v="КПСнг(А)-FRLS"/>
    <s v="1х2х2,5"/>
    <n v="15"/>
    <m/>
  </r>
  <r>
    <x v="2"/>
    <s v="21034-3-151.6-АПТ"/>
    <n v="0"/>
    <n v="4"/>
    <m/>
    <m/>
    <m/>
    <m/>
    <m/>
    <m/>
    <m/>
    <m/>
    <n v="369.6"/>
    <s v="ХК8.25 "/>
    <m/>
    <m/>
    <s v="ХК8.26"/>
    <m/>
    <s v="КПСнг(А)-FRLS"/>
    <s v="1х2х2,5"/>
    <n v="35"/>
    <m/>
  </r>
  <r>
    <x v="2"/>
    <s v="21034-3-151.6-АПТ"/>
    <n v="0"/>
    <n v="4"/>
    <m/>
    <m/>
    <m/>
    <m/>
    <m/>
    <m/>
    <m/>
    <m/>
    <n v="369.7"/>
    <s v="ХК8.26 "/>
    <m/>
    <m/>
    <s v="ХК8.27"/>
    <m/>
    <s v="КПСнг(А)-FRLS"/>
    <s v="1х2х2,5"/>
    <n v="40"/>
    <m/>
  </r>
  <r>
    <x v="2"/>
    <s v="21034-3-151.6-АПТ"/>
    <n v="0"/>
    <n v="4"/>
    <m/>
    <m/>
    <m/>
    <m/>
    <m/>
    <m/>
    <m/>
    <m/>
    <n v="369.8"/>
    <s v="ХК8.26 "/>
    <m/>
    <m/>
    <s v="BIAD8.27"/>
    <m/>
    <s v="КПСнг(А)-FRLS"/>
    <s v="1х2х2,5"/>
    <n v="30"/>
    <m/>
  </r>
  <r>
    <x v="2"/>
    <s v="21034-3-151.6-АПТ"/>
    <n v="0"/>
    <n v="4"/>
    <m/>
    <m/>
    <m/>
    <m/>
    <m/>
    <m/>
    <m/>
    <m/>
    <n v="373"/>
    <s v="BIAD8.27"/>
    <m/>
    <m/>
    <s v="ХК8.28"/>
    <m/>
    <s v="КПСнг(А)-FRLS"/>
    <s v="1х2х2,5"/>
    <n v="25"/>
    <m/>
  </r>
  <r>
    <x v="3"/>
    <s v="21034-3-151.6-АОВ"/>
    <n v="1"/>
    <n v="4"/>
    <m/>
    <n v="400"/>
    <m/>
    <s v=""/>
    <n v="2"/>
    <m/>
    <m/>
    <m/>
    <s v="АВ1-151.6-1А "/>
    <s v="АСУТП"/>
    <m/>
    <m/>
    <s v="ШСАУ АВ1 (сущ.)"/>
    <m/>
    <s v="КВВГЭнг(А)"/>
    <s v="3x1,5 "/>
    <n v="402"/>
    <s v=""/>
  </r>
  <r>
    <x v="3"/>
    <s v="21034-3-151.6-АОВ"/>
    <n v="1"/>
    <n v="4"/>
    <m/>
    <s v=""/>
    <m/>
    <s v=""/>
    <n v="1"/>
    <m/>
    <m/>
    <m/>
    <s v="ИТП-151.6-1T"/>
    <s v="8TE 0001 "/>
    <m/>
    <m/>
    <s v="ИТП-151.6-СК1"/>
    <m/>
    <s v="Комплектно"/>
    <s v=""/>
    <n v="1"/>
    <s v=""/>
  </r>
  <r>
    <x v="3"/>
    <s v="21034-3-151.6-АОВ"/>
    <n v="1"/>
    <n v="4"/>
    <m/>
    <n v="18"/>
    <m/>
    <s v=""/>
    <n v="4"/>
    <m/>
    <m/>
    <m/>
    <s v="ИТП-151.6-2T"/>
    <s v="ИТП-151.6-СК1"/>
    <m/>
    <m/>
    <s v="ШСАУ ИТП "/>
    <m/>
    <s v="КВВГЭнг(А)"/>
    <s v="2x1,0"/>
    <n v="24"/>
    <s v=""/>
  </r>
  <r>
    <x v="3"/>
    <s v="21034-3-151.6-АОВ"/>
    <n v="1"/>
    <n v="4"/>
    <m/>
    <s v=""/>
    <m/>
    <s v=""/>
    <n v="1"/>
    <m/>
    <m/>
    <m/>
    <s v="ИТП-151.6-3T"/>
    <s v="8TE 0002"/>
    <m/>
    <m/>
    <s v="ИТП-151.6-СК2 "/>
    <m/>
    <s v="Комплектно"/>
    <s v=""/>
    <n v="1"/>
    <s v=""/>
  </r>
  <r>
    <x v="3"/>
    <s v="21034-3-151.6-АОВ"/>
    <n v="1"/>
    <n v="4"/>
    <m/>
    <n v="18"/>
    <m/>
    <s v=""/>
    <n v="4"/>
    <m/>
    <m/>
    <m/>
    <s v="ИТП-151.6-4T"/>
    <s v="ИТП-151.6-СК2 "/>
    <m/>
    <m/>
    <s v="ШСАУ ИТП "/>
    <m/>
    <s v="КВВГЭнг(А)"/>
    <s v="2x1,0"/>
    <n v="24"/>
    <s v=""/>
  </r>
  <r>
    <x v="3"/>
    <s v="21034-3-151.6-АОВ"/>
    <n v="1"/>
    <n v="4"/>
    <m/>
    <s v=""/>
    <m/>
    <s v=""/>
    <n v="5"/>
    <m/>
    <m/>
    <m/>
    <s v="ИТП-151.6-5T"/>
    <s v="8TE 0003"/>
    <m/>
    <m/>
    <s v="ШСАУ ИТП "/>
    <m/>
    <s v="КВВГЭнг(А)"/>
    <s v="2x1,0"/>
    <n v="7"/>
    <s v=""/>
  </r>
  <r>
    <x v="3"/>
    <s v="21034-3-151.6-АОВ"/>
    <n v="1"/>
    <n v="4"/>
    <m/>
    <s v=""/>
    <m/>
    <s v=""/>
    <n v="1"/>
    <m/>
    <m/>
    <m/>
    <s v="ИТП-151.6-6К "/>
    <s v="8TY 0004 "/>
    <m/>
    <m/>
    <s v="ИТП-151.6-СК1"/>
    <m/>
    <s v="Комплектно"/>
    <s v=""/>
    <n v="1"/>
    <s v=""/>
  </r>
  <r>
    <x v="3"/>
    <s v="21034-3-151.6-АОВ"/>
    <n v="1"/>
    <n v="4"/>
    <m/>
    <n v="18"/>
    <m/>
    <s v=""/>
    <n v="4"/>
    <m/>
    <m/>
    <m/>
    <s v="ИТП-151.6-7К "/>
    <s v="ИТП-151.6-СК3"/>
    <m/>
    <m/>
    <s v="ШСАУ ИТП "/>
    <m/>
    <s v="КВВГЭнг(А)"/>
    <s v="3x1,0 "/>
    <n v="24"/>
    <s v=""/>
  </r>
  <r>
    <x v="3"/>
    <s v="21034-3-151.6-АОВ"/>
    <n v="1"/>
    <n v="4"/>
    <m/>
    <n v="18"/>
    <m/>
    <s v=""/>
    <n v="4"/>
    <m/>
    <m/>
    <m/>
    <s v="ИТП-151.6-8A "/>
    <s v="8PDS 0005 "/>
    <m/>
    <m/>
    <s v="ШСАУ ИТП "/>
    <m/>
    <s v="КВВГЭнг(А)"/>
    <s v="2x1,0"/>
    <n v="24"/>
    <s v=""/>
  </r>
  <r>
    <x v="3"/>
    <s v="21034-3-151.6-АОВ"/>
    <n v="1"/>
    <n v="4"/>
    <m/>
    <n v="16"/>
    <m/>
    <s v=""/>
    <n v="2"/>
    <m/>
    <m/>
    <m/>
    <s v="П1-151.6-1T"/>
    <s v="1TE 0001"/>
    <m/>
    <m/>
    <s v="ШСАУ П1/В1"/>
    <m/>
    <s v="КВВГЭнг(А)"/>
    <s v="2x1,0"/>
    <n v="20"/>
    <s v=""/>
  </r>
  <r>
    <x v="3"/>
    <s v="21034-3-151.6-АОВ"/>
    <n v="1"/>
    <n v="4"/>
    <m/>
    <n v="12"/>
    <m/>
    <s v=""/>
    <n v="2"/>
    <m/>
    <m/>
    <m/>
    <s v="П1-151.6-2T"/>
    <s v="1TE 0002"/>
    <m/>
    <m/>
    <s v="ШСАУ П1/В1"/>
    <m/>
    <s v="КВВГЭнг(А)"/>
    <s v="2x1,0"/>
    <n v="16"/>
    <s v=""/>
  </r>
  <r>
    <x v="3"/>
    <s v="21034-3-151.6-АОВ"/>
    <n v="1"/>
    <n v="4"/>
    <m/>
    <s v=""/>
    <m/>
    <s v=""/>
    <n v="1"/>
    <m/>
    <m/>
    <m/>
    <s v="П1-151.6-3T"/>
    <s v="1TE 0003"/>
    <m/>
    <m/>
    <s v="П1-151.6-СК1 "/>
    <m/>
    <s v="Комплектно"/>
    <s v=""/>
    <n v="1"/>
    <s v=""/>
  </r>
  <r>
    <x v="3"/>
    <s v="21034-3-151.6-АОВ"/>
    <n v="1"/>
    <n v="4"/>
    <m/>
    <n v="16"/>
    <m/>
    <s v=""/>
    <n v="4"/>
    <m/>
    <m/>
    <m/>
    <s v="П1-151.6-4T"/>
    <s v="П1-151.6-СК1 "/>
    <m/>
    <m/>
    <s v="ШСАУ П1/В1"/>
    <m/>
    <s v="КВВГЭнг(А)"/>
    <s v="2x1,0"/>
    <n v="22"/>
    <s v=""/>
  </r>
  <r>
    <x v="3"/>
    <s v="21034-3-151.6-АОВ"/>
    <n v="1"/>
    <n v="4"/>
    <m/>
    <s v=""/>
    <m/>
    <s v=""/>
    <n v="1"/>
    <m/>
    <m/>
    <m/>
    <s v="П1-151.6-5T"/>
    <s v="1TE 0004"/>
    <m/>
    <m/>
    <s v="П1-151.6-СК2"/>
    <m/>
    <s v="Комплектно"/>
    <s v=""/>
    <n v="1"/>
    <s v=""/>
  </r>
  <r>
    <x v="3"/>
    <s v="21034-3-151.6-АОВ"/>
    <n v="1"/>
    <n v="4"/>
    <m/>
    <n v="16"/>
    <m/>
    <s v=""/>
    <n v="4"/>
    <m/>
    <m/>
    <m/>
    <s v="П1-151.6-6T"/>
    <s v="П1-151.6-СК2"/>
    <m/>
    <m/>
    <s v="ШСАУ П1/В1"/>
    <m/>
    <s v="КВВГЭнг(А)"/>
    <s v="2x1,0"/>
    <n v="22"/>
    <m/>
  </r>
  <r>
    <x v="3"/>
    <s v="21034-3-151.6-АОВ"/>
    <n v="1"/>
    <n v="4"/>
    <m/>
    <n v="16"/>
    <m/>
    <s v=""/>
    <n v="2"/>
    <m/>
    <m/>
    <m/>
    <s v="П1-151.6-7T"/>
    <s v="1TE 0005"/>
    <m/>
    <m/>
    <s v="ШСАУ П1/В1"/>
    <m/>
    <s v="КВВГЭнг(А)"/>
    <s v="2x1,0"/>
    <n v="20"/>
    <s v=""/>
  </r>
  <r>
    <x v="3"/>
    <s v="21034-3-151.6-АОВ"/>
    <n v="1"/>
    <n v="4"/>
    <m/>
    <n v="16"/>
    <m/>
    <s v=""/>
    <n v="2"/>
    <m/>
    <m/>
    <m/>
    <s v="П1-151.6-8T"/>
    <s v="1TE 0006"/>
    <m/>
    <m/>
    <s v="ШСАУ П1/В1"/>
    <m/>
    <s v="КВВГЭнг(А)"/>
    <s v="2x1,0"/>
    <n v="20"/>
    <s v=""/>
  </r>
  <r>
    <x v="3"/>
    <s v="21034-3-151.6-АОВ"/>
    <n v="1"/>
    <n v="4"/>
    <m/>
    <s v=""/>
    <m/>
    <s v=""/>
    <n v="1"/>
    <m/>
    <m/>
    <m/>
    <s v="П1-151.6-9K "/>
    <s v="1TY 0007"/>
    <m/>
    <m/>
    <s v="П1-151.6-СК3"/>
    <m/>
    <s v="Комплектно"/>
    <m/>
    <n v="1"/>
    <s v=""/>
  </r>
  <r>
    <x v="3"/>
    <s v="21034-3-151.6-АОВ"/>
    <n v="1"/>
    <n v="4"/>
    <m/>
    <n v="16"/>
    <m/>
    <s v=""/>
    <n v="4"/>
    <m/>
    <m/>
    <m/>
    <s v="П1-151.6-10K "/>
    <s v="П1-151.6-СК3"/>
    <m/>
    <m/>
    <s v="ШСАУ П1/В1"/>
    <m/>
    <s v="КВВГЭнг(А)"/>
    <s v="3x1,0 "/>
    <n v="22"/>
    <s v=""/>
  </r>
  <r>
    <x v="3"/>
    <s v="21034-3-151.6-АОВ"/>
    <n v="1"/>
    <n v="4"/>
    <m/>
    <s v=""/>
    <m/>
    <s v=""/>
    <n v="1"/>
    <m/>
    <m/>
    <m/>
    <s v="П1-151.6-11K "/>
    <s v="1TY 0008"/>
    <m/>
    <m/>
    <s v="П1-151.6-СК4 "/>
    <m/>
    <s v="Комплектно"/>
    <s v=""/>
    <n v="1"/>
    <s v=""/>
  </r>
  <r>
    <x v="3"/>
    <s v="21034-3-151.6-АОВ"/>
    <n v="1"/>
    <n v="4"/>
    <m/>
    <n v="16"/>
    <m/>
    <s v=""/>
    <n v="4"/>
    <m/>
    <m/>
    <m/>
    <s v="П1-151.6-12K "/>
    <s v="П1-151.6-СК4 "/>
    <m/>
    <m/>
    <s v="ШСАУ П1/В1"/>
    <m/>
    <s v="КВВГЭнг(А)"/>
    <s v="3x1,0"/>
    <n v="22"/>
    <s v=""/>
  </r>
  <r>
    <x v="3"/>
    <s v="21034-3-151.6-АОВ"/>
    <n v="1"/>
    <n v="4"/>
    <m/>
    <s v=""/>
    <m/>
    <s v=""/>
    <n v="2"/>
    <m/>
    <m/>
    <m/>
    <s v="П1-151.6-13A "/>
    <s v="1NY 0009"/>
    <m/>
    <m/>
    <s v="П1-151.6-СК5 "/>
    <m/>
    <s v="КВВГЭнг(А)"/>
    <s v="3x1,0"/>
    <n v="4"/>
    <s v=""/>
  </r>
  <r>
    <x v="3"/>
    <s v="21034-3-151.6-АОВ"/>
    <n v="1"/>
    <n v="4"/>
    <m/>
    <s v=""/>
    <m/>
    <s v=""/>
    <n v="2"/>
    <m/>
    <m/>
    <m/>
    <s v="П1-151.6-14A "/>
    <s v="1NY 0009"/>
    <m/>
    <m/>
    <s v="П1-151.6-СК5 "/>
    <m/>
    <s v="КВВГЭнг(А)"/>
    <s v="2x1,0"/>
    <n v="4"/>
    <s v=""/>
  </r>
  <r>
    <x v="3"/>
    <s v="21034-3-151.6-АОВ"/>
    <n v="1"/>
    <n v="4"/>
    <m/>
    <n v="10"/>
    <m/>
    <n v="4"/>
    <n v="2"/>
    <m/>
    <m/>
    <m/>
    <s v="П1-151.6-15A "/>
    <s v="П1-151.6-СК5 "/>
    <m/>
    <m/>
    <s v="ШСАУ П1/В1"/>
    <m/>
    <s v="КВВГЭнг(А)"/>
    <s v="5x1,0"/>
    <n v="18"/>
    <s v=""/>
  </r>
  <r>
    <x v="3"/>
    <s v="21034-3-151.6-АОВ"/>
    <n v="1"/>
    <n v="4"/>
    <m/>
    <n v="16"/>
    <m/>
    <s v=""/>
    <n v="2"/>
    <m/>
    <m/>
    <m/>
    <s v="П1-151.6-16A "/>
    <s v="1NV 0009"/>
    <m/>
    <m/>
    <s v="ШСАУ П1/В1"/>
    <m/>
    <s v="КВВГЭнг(А)"/>
    <s v="3x1,0"/>
    <n v="20"/>
    <s v=""/>
  </r>
  <r>
    <x v="3"/>
    <s v="21034-3-151.6-АОВ"/>
    <n v="1"/>
    <n v="4"/>
    <m/>
    <n v="16"/>
    <m/>
    <s v=""/>
    <n v="2"/>
    <m/>
    <m/>
    <m/>
    <s v="П1-151.6-17A "/>
    <s v="1NV 0009"/>
    <m/>
    <m/>
    <s v="ШСАУ П1/В1"/>
    <m/>
    <s v="КВВГЭнг(А)"/>
    <s v="3x1,0"/>
    <n v="20"/>
    <s v=""/>
  </r>
  <r>
    <x v="3"/>
    <s v="21034-3-151.6-АОВ"/>
    <n v="1"/>
    <n v="4"/>
    <m/>
    <s v=""/>
    <m/>
    <s v=""/>
    <n v="2"/>
    <m/>
    <m/>
    <m/>
    <s v="П1-151.6-18A "/>
    <s v="1NY 0010"/>
    <m/>
    <m/>
    <s v="П1-151.6-СК6 "/>
    <m/>
    <s v="КВВГЭнг(А)"/>
    <s v="3x1,0 "/>
    <n v="4"/>
    <s v=""/>
  </r>
  <r>
    <x v="3"/>
    <s v="21034-3-151.6-АОВ"/>
    <n v="1"/>
    <n v="4"/>
    <m/>
    <s v=""/>
    <m/>
    <s v=""/>
    <n v="2"/>
    <m/>
    <m/>
    <m/>
    <s v="П1-151.6-19A "/>
    <s v="1NY 0010"/>
    <m/>
    <m/>
    <s v="П1-151.6-СК6 "/>
    <m/>
    <s v="КВВГЭнг(А)"/>
    <s v="2x1,0"/>
    <n v="4"/>
    <s v=""/>
  </r>
  <r>
    <x v="3"/>
    <s v="21034-3-151.6-АОВ"/>
    <n v="1"/>
    <n v="4"/>
    <m/>
    <n v="8"/>
    <m/>
    <n v="4"/>
    <n v="2"/>
    <m/>
    <m/>
    <m/>
    <s v="П1-151.6-20A "/>
    <s v="П1-151.6-СК6 "/>
    <m/>
    <m/>
    <s v="ШСАУ П1/В1"/>
    <m/>
    <s v="КВВГЭнг(А) "/>
    <s v="5x1,0"/>
    <n v="16"/>
    <s v=""/>
  </r>
  <r>
    <x v="3"/>
    <s v="21034-3-151.6-АОВ"/>
    <n v="1"/>
    <n v="4"/>
    <m/>
    <n v="16"/>
    <m/>
    <m/>
    <n v="2"/>
    <m/>
    <m/>
    <m/>
    <s v="П1-151.6-21A "/>
    <s v="1NV 0010 "/>
    <m/>
    <m/>
    <s v="ШСАУ П1/В1 "/>
    <m/>
    <s v="КВВГЭнг(А) "/>
    <s v="3x1,0"/>
    <n v="20"/>
    <s v=""/>
  </r>
  <r>
    <x v="3"/>
    <s v="21034-3-151.6-АОВ"/>
    <n v="1"/>
    <n v="4"/>
    <m/>
    <n v="16"/>
    <m/>
    <m/>
    <n v="2"/>
    <m/>
    <m/>
    <m/>
    <s v="П1-151.6-22A "/>
    <s v="1NV 0010 "/>
    <m/>
    <m/>
    <s v="ШСАУ П1/В1 "/>
    <m/>
    <s v="КВВГЭнг(А) "/>
    <s v="3x1,0"/>
    <n v="20"/>
    <s v=""/>
  </r>
  <r>
    <x v="3"/>
    <s v="21034-3-151.6-АОВ"/>
    <n v="1"/>
    <n v="4"/>
    <m/>
    <s v=""/>
    <m/>
    <m/>
    <n v="2"/>
    <m/>
    <m/>
    <m/>
    <s v="П1-151.6-23A "/>
    <s v="1NY 0011"/>
    <m/>
    <m/>
    <s v="П1-151.6-СК7"/>
    <m/>
    <s v="КВВГЭнг(А) "/>
    <s v="3x1,0"/>
    <n v="4"/>
    <s v=""/>
  </r>
  <r>
    <x v="3"/>
    <s v="21034-3-151.6-АОВ"/>
    <n v="1"/>
    <n v="4"/>
    <m/>
    <s v=""/>
    <m/>
    <m/>
    <n v="2"/>
    <m/>
    <m/>
    <m/>
    <s v="П1-151.6-24A "/>
    <s v="1NY 0011"/>
    <m/>
    <m/>
    <s v="П1-151.6-СК7"/>
    <m/>
    <s v="КВВГЭнг(А) "/>
    <s v="2x1,0"/>
    <n v="4"/>
    <s v=""/>
  </r>
  <r>
    <x v="3"/>
    <s v="21034-3-151.6-АОВ"/>
    <n v="1"/>
    <n v="4"/>
    <m/>
    <n v="15"/>
    <m/>
    <m/>
    <n v="2"/>
    <m/>
    <m/>
    <m/>
    <s v="П1-151.6-25A "/>
    <s v="П1-151.6-СК7"/>
    <m/>
    <m/>
    <s v="ШСАУ П1/В1 "/>
    <m/>
    <s v="КВВГЭнг(А) "/>
    <s v="5x1,0"/>
    <n v="19"/>
    <s v=""/>
  </r>
  <r>
    <x v="3"/>
    <s v="21034-3-151.6-АОВ"/>
    <n v="1"/>
    <n v="4"/>
    <m/>
    <s v=""/>
    <m/>
    <m/>
    <n v="2"/>
    <m/>
    <m/>
    <m/>
    <s v="П1-151.6-26A "/>
    <s v="1NY 0012 "/>
    <m/>
    <m/>
    <s v="П1-151.6-СК8 "/>
    <m/>
    <s v="КВВГЭнг(А) "/>
    <s v="3x1,0"/>
    <n v="4"/>
    <s v=""/>
  </r>
  <r>
    <x v="3"/>
    <s v="21034-3-151.6-АОВ"/>
    <n v="1"/>
    <n v="4"/>
    <m/>
    <s v=""/>
    <m/>
    <m/>
    <n v="2"/>
    <m/>
    <m/>
    <m/>
    <s v="П1-151.6-27A "/>
    <s v="1NY 0012 "/>
    <m/>
    <m/>
    <s v="П1-151.6-СК8 "/>
    <m/>
    <s v="КВВГЭнг(А) "/>
    <s v="2x1,0"/>
    <n v="4"/>
    <s v=""/>
  </r>
  <r>
    <x v="3"/>
    <s v="21034-3-151.6-АОВ"/>
    <n v="1"/>
    <n v="4"/>
    <m/>
    <n v="16"/>
    <m/>
    <m/>
    <n v="2"/>
    <m/>
    <m/>
    <m/>
    <s v="П1-151.6-28A "/>
    <s v="П1-151.6-СК8 "/>
    <m/>
    <m/>
    <s v="ШСАУ П1/В1 "/>
    <m/>
    <s v="КВВГЭнг(А) "/>
    <s v="5x1,0"/>
    <n v="20"/>
    <s v=""/>
  </r>
  <r>
    <x v="3"/>
    <s v="21034-3-151.6-АОВ"/>
    <n v="1"/>
    <n v="4"/>
    <m/>
    <n v="15"/>
    <m/>
    <m/>
    <n v="2"/>
    <m/>
    <m/>
    <m/>
    <s v="П1-151.6-29A "/>
    <s v="1PDS 0013"/>
    <m/>
    <m/>
    <s v="ШСАУ П1/В1 "/>
    <m/>
    <s v="КВВГЭнг(А) "/>
    <s v="2x1,0"/>
    <n v="19"/>
    <s v=""/>
  </r>
  <r>
    <x v="3"/>
    <s v="21034-3-151.6-АОВ"/>
    <n v="1"/>
    <n v="4"/>
    <m/>
    <n v="15"/>
    <m/>
    <m/>
    <n v="2"/>
    <m/>
    <m/>
    <m/>
    <s v="П1-151.6-30A "/>
    <s v="1PDS 0014 "/>
    <m/>
    <m/>
    <s v="ШСАУ П1/В1 "/>
    <m/>
    <s v="КВВГЭнг(А) "/>
    <s v="2x1,0"/>
    <n v="19"/>
    <s v=""/>
  </r>
  <r>
    <x v="3"/>
    <s v="21034-3-151.6-АОВ"/>
    <n v="1"/>
    <n v="4"/>
    <m/>
    <n v="15"/>
    <m/>
    <m/>
    <n v="2"/>
    <m/>
    <m/>
    <m/>
    <s v="П1-151.6-31A "/>
    <s v="1PDS 0015 "/>
    <m/>
    <m/>
    <s v="ШСАУ П1/В1 "/>
    <m/>
    <s v="КВВГЭнг(А) "/>
    <s v="2x1,0"/>
    <n v="19"/>
    <s v=""/>
  </r>
  <r>
    <x v="3"/>
    <s v="21034-3-151.6-АОВ"/>
    <n v="1"/>
    <n v="4"/>
    <m/>
    <n v="16"/>
    <m/>
    <m/>
    <n v="2"/>
    <m/>
    <m/>
    <m/>
    <s v="П1-151.6-32A "/>
    <s v="1PDS 0016"/>
    <m/>
    <m/>
    <s v="ШСАУ П1/В1 "/>
    <m/>
    <s v="КВВГЭнг(А) "/>
    <s v="2x1,0"/>
    <n v="20"/>
    <s v=""/>
  </r>
  <r>
    <x v="3"/>
    <s v="21034-3-151.6-АОВ"/>
    <n v="1"/>
    <n v="4"/>
    <m/>
    <n v="16"/>
    <m/>
    <m/>
    <n v="2"/>
    <m/>
    <m/>
    <m/>
    <s v="П1-151.6-33A "/>
    <s v="1TS 0017"/>
    <m/>
    <m/>
    <s v="ШСАУ П1/В1 "/>
    <m/>
    <s v="КВВГЭнг(А) "/>
    <s v="2x1,0"/>
    <n v="20"/>
    <s v=""/>
  </r>
  <r>
    <x v="3"/>
    <s v="21034-3-151.6-АОВ"/>
    <n v="1"/>
    <n v="4"/>
    <m/>
    <n v="15"/>
    <m/>
    <m/>
    <n v="2"/>
    <m/>
    <m/>
    <m/>
    <s v="П1-151.6-34A "/>
    <s v="1TS 0018 "/>
    <m/>
    <m/>
    <s v="ШСАУ П1/В1 "/>
    <m/>
    <s v="КВВГЭнг(А) "/>
    <s v="2x1,0"/>
    <n v="19"/>
    <m/>
  </r>
  <r>
    <x v="3"/>
    <s v="21034-3-151.6-АОВ"/>
    <n v="1"/>
    <n v="4"/>
    <m/>
    <n v="20"/>
    <m/>
    <m/>
    <n v="5"/>
    <m/>
    <m/>
    <m/>
    <s v="П3-151.6-1T"/>
    <s v="3TE 0001"/>
    <m/>
    <m/>
    <s v="ШСАУ П3/В3"/>
    <m/>
    <s v="КВВГЭнг(А) "/>
    <s v="2x1,0"/>
    <n v="27"/>
    <s v=""/>
  </r>
  <r>
    <x v="3"/>
    <s v="21034-3-151.6-АОВ"/>
    <n v="1"/>
    <n v="4"/>
    <m/>
    <n v="20"/>
    <m/>
    <m/>
    <n v="5"/>
    <m/>
    <m/>
    <m/>
    <s v="П3-151.6-2T"/>
    <s v="3TE 0002"/>
    <m/>
    <m/>
    <s v="ШСАУ П3/В3"/>
    <m/>
    <s v="КВВГЭнг(А) "/>
    <s v="2x1,0"/>
    <n v="27"/>
    <s v=""/>
  </r>
  <r>
    <x v="3"/>
    <s v="21034-3-151.6-АОВ"/>
    <n v="1"/>
    <n v="4"/>
    <m/>
    <s v=""/>
    <m/>
    <m/>
    <n v="1"/>
    <m/>
    <m/>
    <m/>
    <s v="П3-151.6-3T"/>
    <s v="3TE 0003"/>
    <m/>
    <m/>
    <s v="П3-151.6-СК1 "/>
    <m/>
    <s v="Комплектно"/>
    <m/>
    <n v="1"/>
    <s v=""/>
  </r>
  <r>
    <x v="3"/>
    <s v="21034-3-151.6-АОВ"/>
    <n v="1"/>
    <n v="4"/>
    <m/>
    <n v="20"/>
    <m/>
    <m/>
    <n v="5"/>
    <m/>
    <m/>
    <m/>
    <s v="П3-151.6-4T"/>
    <s v="П3-151.6-СК1 "/>
    <m/>
    <m/>
    <s v="ШСАУ П3/В3"/>
    <m/>
    <s v="КВВГЭнг(А)"/>
    <s v="2x1,0"/>
    <n v="27"/>
    <s v=""/>
  </r>
  <r>
    <x v="3"/>
    <s v="21034-3-151.6-АОВ"/>
    <n v="1"/>
    <n v="4"/>
    <m/>
    <s v=""/>
    <m/>
    <m/>
    <n v="1"/>
    <m/>
    <m/>
    <m/>
    <s v="П3-151.6-5T"/>
    <s v="3TE 0004 "/>
    <m/>
    <m/>
    <s v="П3-151.6-СК2"/>
    <m/>
    <s v="Комплектно"/>
    <s v=""/>
    <n v="1"/>
    <s v=""/>
  </r>
  <r>
    <x v="3"/>
    <s v="21034-3-151.6-АОВ"/>
    <n v="1"/>
    <n v="4"/>
    <m/>
    <n v="20"/>
    <m/>
    <m/>
    <n v="5"/>
    <m/>
    <m/>
    <m/>
    <s v="П3-151.6-6T"/>
    <s v="П3-151.6-СК2"/>
    <m/>
    <m/>
    <s v="ШСАУ П3/В3"/>
    <m/>
    <s v="КВВГЭнг(А)"/>
    <s v="2x1,0"/>
    <n v="27"/>
    <s v=""/>
  </r>
  <r>
    <x v="3"/>
    <s v="21034-3-151.6-АОВ"/>
    <n v="1"/>
    <n v="4"/>
    <m/>
    <n v="20"/>
    <m/>
    <m/>
    <n v="5"/>
    <m/>
    <m/>
    <m/>
    <s v="П3-151.6-7T"/>
    <s v="3TE 0005 "/>
    <m/>
    <m/>
    <s v="ШСАУ П3/В3"/>
    <m/>
    <s v="КВВГЭнг(А)"/>
    <s v="2x1,0"/>
    <n v="27"/>
    <s v=""/>
  </r>
  <r>
    <x v="3"/>
    <s v="21034-3-151.6-АОВ"/>
    <n v="1"/>
    <n v="4"/>
    <m/>
    <n v="20"/>
    <m/>
    <m/>
    <n v="5"/>
    <m/>
    <m/>
    <m/>
    <s v="П3-151.6-8T"/>
    <s v="3TE 0006"/>
    <m/>
    <m/>
    <s v="ШСАУ П3/В3"/>
    <m/>
    <s v="КВВГЭнг(А)"/>
    <s v="2x1,0"/>
    <n v="27"/>
    <s v=""/>
  </r>
  <r>
    <x v="3"/>
    <s v="21034-3-151.6-АОВ"/>
    <n v="1"/>
    <n v="4"/>
    <m/>
    <s v=""/>
    <m/>
    <m/>
    <n v="1"/>
    <m/>
    <m/>
    <m/>
    <s v="П3-151.6-9K "/>
    <s v="3TY 0007 "/>
    <m/>
    <m/>
    <s v="П3-151.6-СК3"/>
    <m/>
    <s v="Комплектно"/>
    <s v=""/>
    <n v="1"/>
    <s v=""/>
  </r>
  <r>
    <x v="3"/>
    <s v="21034-3-151.6-АОВ"/>
    <n v="1"/>
    <n v="4"/>
    <m/>
    <n v="20"/>
    <m/>
    <m/>
    <n v="5"/>
    <m/>
    <m/>
    <m/>
    <s v="П3-151.6-10K "/>
    <s v="П3-151.6-СК3"/>
    <m/>
    <m/>
    <s v="ШСАУ П3/В3"/>
    <m/>
    <s v="КВВГЭнг(А)"/>
    <s v="3x1,0"/>
    <n v="27"/>
    <s v=""/>
  </r>
  <r>
    <x v="3"/>
    <s v="21034-3-151.6-АОВ"/>
    <n v="1"/>
    <n v="4"/>
    <m/>
    <s v=""/>
    <m/>
    <m/>
    <n v="1"/>
    <m/>
    <m/>
    <m/>
    <s v="П3-151.6-11K "/>
    <s v="3TY 0008 "/>
    <m/>
    <m/>
    <s v="П3-151.6-СК4 "/>
    <m/>
    <s v="Комплектно"/>
    <s v=""/>
    <n v="1"/>
    <s v=""/>
  </r>
  <r>
    <x v="3"/>
    <s v="21034-3-151.6-АОВ"/>
    <n v="1"/>
    <n v="4"/>
    <m/>
    <n v="20"/>
    <m/>
    <m/>
    <n v="5"/>
    <m/>
    <m/>
    <m/>
    <s v="П3-151.6-12K "/>
    <s v="П3-151.6-СК4 "/>
    <m/>
    <m/>
    <s v="ШСАУ П3/В3"/>
    <m/>
    <s v="КВВГЭнг(А)"/>
    <s v="3x1,0"/>
    <n v="27"/>
    <s v=""/>
  </r>
  <r>
    <x v="3"/>
    <s v="21034-3-151.6-АОВ"/>
    <n v="1"/>
    <n v="4"/>
    <m/>
    <s v=""/>
    <m/>
    <m/>
    <n v="2"/>
    <m/>
    <m/>
    <m/>
    <s v="П3-151.6-13A "/>
    <s v="3NY 0009 "/>
    <m/>
    <m/>
    <s v="П3-151.6-СК5 "/>
    <m/>
    <s v="КВВГЭнг(А)"/>
    <s v="3x1,0"/>
    <n v="4"/>
    <s v=""/>
  </r>
  <r>
    <x v="3"/>
    <s v="21034-3-151.6-АОВ"/>
    <n v="1"/>
    <n v="4"/>
    <m/>
    <s v=""/>
    <m/>
    <s v=""/>
    <n v="2"/>
    <m/>
    <m/>
    <m/>
    <s v="П3-151.6-14A "/>
    <s v="3NY 0009"/>
    <m/>
    <m/>
    <s v="П3-151.6-СК5 "/>
    <m/>
    <s v="КВВГЭнг(А)"/>
    <s v="2x1,0"/>
    <n v="4"/>
    <s v=""/>
  </r>
  <r>
    <x v="3"/>
    <s v="21034-3-151.6-АОВ"/>
    <n v="1"/>
    <n v="4"/>
    <m/>
    <n v="20"/>
    <m/>
    <s v=""/>
    <n v="5"/>
    <m/>
    <m/>
    <m/>
    <s v="П3-151.6-15A "/>
    <s v="П3-151.6-СК5 "/>
    <m/>
    <m/>
    <s v="ШСАУ П3/В3"/>
    <m/>
    <s v="КВВГЭнг(А)"/>
    <s v="5x1,0"/>
    <n v="27"/>
    <s v=""/>
  </r>
  <r>
    <x v="3"/>
    <s v="21034-3-151.6-АОВ"/>
    <n v="1"/>
    <n v="4"/>
    <m/>
    <n v="20"/>
    <m/>
    <s v=""/>
    <n v="5"/>
    <m/>
    <m/>
    <m/>
    <s v="П3-151.6-16A "/>
    <s v="3NV 0009"/>
    <m/>
    <m/>
    <s v="ШСАУ П3/В3"/>
    <m/>
    <s v="КВВГЭнг(А)"/>
    <s v="3x1,0"/>
    <n v="27"/>
    <s v=""/>
  </r>
  <r>
    <x v="3"/>
    <s v="21034-3-151.6-АОВ"/>
    <n v="1"/>
    <n v="4"/>
    <m/>
    <n v="20"/>
    <m/>
    <s v=""/>
    <n v="5"/>
    <m/>
    <m/>
    <m/>
    <s v="П3-151.6-17A "/>
    <s v="3NV 0009"/>
    <m/>
    <m/>
    <s v="ШСАУ П3/В3"/>
    <m/>
    <s v="КВВГЭнг(А)"/>
    <s v="3x1,0"/>
    <n v="27"/>
    <s v=""/>
  </r>
  <r>
    <x v="3"/>
    <s v="21034-3-151.6-АОВ"/>
    <n v="1"/>
    <n v="4"/>
    <m/>
    <s v=""/>
    <m/>
    <s v=""/>
    <n v="2"/>
    <m/>
    <m/>
    <m/>
    <s v="П3-151.6-18A "/>
    <s v="3NY 0010"/>
    <m/>
    <m/>
    <s v="П3-151.6-СК6 "/>
    <m/>
    <s v="КВВГЭнг(А)"/>
    <s v="3x1,0"/>
    <n v="4"/>
    <s v=""/>
  </r>
  <r>
    <x v="3"/>
    <s v="21034-3-151.6-АОВ"/>
    <n v="1"/>
    <n v="4"/>
    <m/>
    <s v=""/>
    <m/>
    <s v=""/>
    <n v="2"/>
    <m/>
    <m/>
    <m/>
    <s v="П3-151.6-19A "/>
    <s v="3NY 0010"/>
    <m/>
    <m/>
    <s v="П3-151.6-СК6 "/>
    <m/>
    <s v="КВВГЭнг(А)"/>
    <s v="2x1,0"/>
    <n v="4"/>
    <s v=""/>
  </r>
  <r>
    <x v="3"/>
    <s v="21034-3-151.6-АОВ"/>
    <n v="1"/>
    <n v="4"/>
    <m/>
    <n v="20"/>
    <m/>
    <s v=""/>
    <n v="5"/>
    <m/>
    <m/>
    <m/>
    <s v="П3-151.6-20A "/>
    <s v="П3-151.6-СК6 "/>
    <m/>
    <m/>
    <s v="ШСАУ П3/В3"/>
    <m/>
    <s v="КВВГЭнг(А)"/>
    <s v="5x1,0"/>
    <n v="27"/>
    <s v=""/>
  </r>
  <r>
    <x v="3"/>
    <s v="21034-3-151.6-АОВ"/>
    <n v="1"/>
    <n v="4"/>
    <m/>
    <n v="20"/>
    <m/>
    <s v=""/>
    <n v="5"/>
    <m/>
    <m/>
    <m/>
    <s v="П3-151.6-21A "/>
    <s v="3NV 0010"/>
    <m/>
    <m/>
    <s v="ШСАУ П3/В3"/>
    <m/>
    <s v="КВВГЭнг(А)"/>
    <s v="3x1,0"/>
    <n v="27"/>
    <s v=""/>
  </r>
  <r>
    <x v="3"/>
    <s v="21034-3-151.6-АОВ"/>
    <n v="1"/>
    <n v="4"/>
    <m/>
    <n v="20"/>
    <m/>
    <s v=""/>
    <n v="5"/>
    <m/>
    <m/>
    <m/>
    <s v="П3-151.6-22A "/>
    <s v="3NV 0010"/>
    <m/>
    <m/>
    <s v="ШСАУ П3/В3"/>
    <m/>
    <s v="КВВГЭнг(А)"/>
    <s v="3x1,0"/>
    <n v="27"/>
    <s v=""/>
  </r>
  <r>
    <x v="3"/>
    <s v="21034-3-151.6-АОВ"/>
    <n v="1"/>
    <n v="4"/>
    <m/>
    <s v=""/>
    <m/>
    <s v=""/>
    <n v="2"/>
    <m/>
    <m/>
    <m/>
    <s v="П3-151.6-23A "/>
    <s v="3NY 0011"/>
    <m/>
    <m/>
    <s v="П3-151.6-СК7 "/>
    <m/>
    <s v="КВВГЭнг(А)"/>
    <s v="3x1,0"/>
    <n v="4"/>
    <s v=""/>
  </r>
  <r>
    <x v="3"/>
    <s v="21034-3-151.6-АОВ"/>
    <n v="1"/>
    <n v="4"/>
    <m/>
    <s v=""/>
    <m/>
    <s v=""/>
    <n v="2"/>
    <m/>
    <m/>
    <m/>
    <s v="П3-151.6-24A "/>
    <s v="3NY 0011"/>
    <m/>
    <m/>
    <s v="П3-151.6-СК7 "/>
    <m/>
    <s v="КВВГЭнг(А)"/>
    <s v="2x1,0"/>
    <n v="4"/>
    <s v=""/>
  </r>
  <r>
    <x v="3"/>
    <s v="21034-3-151.6-АОВ"/>
    <n v="1"/>
    <n v="4"/>
    <m/>
    <n v="20"/>
    <m/>
    <s v=""/>
    <n v="4"/>
    <m/>
    <m/>
    <m/>
    <s v="П3-151.6-25A "/>
    <s v="П3-151.6-СК7"/>
    <m/>
    <m/>
    <s v="ШСАУ П3/В3"/>
    <m/>
    <s v="КВВГЭнг(А)"/>
    <s v="5x1,0"/>
    <n v="26"/>
    <s v=""/>
  </r>
  <r>
    <x v="3"/>
    <s v="21034-3-151.6-АОВ"/>
    <n v="1"/>
    <n v="4"/>
    <m/>
    <s v=""/>
    <m/>
    <s v=""/>
    <n v="2"/>
    <m/>
    <m/>
    <m/>
    <s v="П3-151.6-26A "/>
    <s v="3NY 0012"/>
    <m/>
    <m/>
    <s v="П3-151.6-СК8 "/>
    <m/>
    <s v="КВВГЭнг(А)"/>
    <s v="3x1,0"/>
    <n v="4"/>
    <s v=""/>
  </r>
  <r>
    <x v="3"/>
    <s v="21034-3-151.6-АОВ"/>
    <n v="1"/>
    <n v="4"/>
    <m/>
    <s v=""/>
    <m/>
    <s v=""/>
    <n v="2"/>
    <m/>
    <m/>
    <m/>
    <s v="П3-151.6-27A "/>
    <s v="3NY 0012"/>
    <m/>
    <m/>
    <s v="П3-151.6-СК8 "/>
    <m/>
    <s v="КВВГЭнг(А)"/>
    <s v="2x1,0"/>
    <n v="4"/>
    <s v=""/>
  </r>
  <r>
    <x v="3"/>
    <s v="21034-3-151.6-АОВ"/>
    <n v="1"/>
    <n v="4"/>
    <m/>
    <n v="20"/>
    <m/>
    <s v=""/>
    <n v="4"/>
    <m/>
    <m/>
    <m/>
    <s v="П3-151.6-28A "/>
    <s v="П3-151.6-СК8 "/>
    <m/>
    <m/>
    <s v="ШСАУ П3/В3"/>
    <m/>
    <s v="КВВГЭнг(А)"/>
    <s v="5x1,0"/>
    <n v="26"/>
    <s v=""/>
  </r>
  <r>
    <x v="3"/>
    <s v="21034-3-151.6-АОВ"/>
    <n v="1"/>
    <n v="4"/>
    <m/>
    <n v="20"/>
    <m/>
    <s v=""/>
    <n v="5"/>
    <m/>
    <m/>
    <m/>
    <s v="П3-151.6-29A "/>
    <s v="3PDS 0013"/>
    <m/>
    <m/>
    <s v="ШСАУ П3/В3"/>
    <m/>
    <s v="КВВГЭнг(А)"/>
    <s v="2x1,0"/>
    <n v="27"/>
    <s v=""/>
  </r>
  <r>
    <x v="3"/>
    <s v="21034-3-151.6-АОВ"/>
    <n v="1"/>
    <n v="4"/>
    <m/>
    <n v="20"/>
    <m/>
    <s v=""/>
    <n v="5"/>
    <m/>
    <m/>
    <m/>
    <s v="П3-151.6-30A "/>
    <s v="3PDS 0014 "/>
    <m/>
    <m/>
    <s v="ШСАУ П3/В3"/>
    <m/>
    <s v="КВВГЭнг(А)"/>
    <s v="2x1,0"/>
    <n v="27"/>
    <s v=""/>
  </r>
  <r>
    <x v="3"/>
    <s v="21034-3-151.6-АОВ"/>
    <n v="1"/>
    <n v="4"/>
    <m/>
    <n v="20"/>
    <m/>
    <s v=""/>
    <n v="5"/>
    <m/>
    <m/>
    <m/>
    <s v="П3-151.6-31A "/>
    <s v="3PDS 0015 "/>
    <m/>
    <m/>
    <s v="ШСАУ П3/В3"/>
    <m/>
    <s v="КВВГЭнг(А)"/>
    <s v="2x1,0"/>
    <n v="27"/>
    <s v=""/>
  </r>
  <r>
    <x v="3"/>
    <s v="21034-3-151.6-АОВ"/>
    <n v="1"/>
    <n v="4"/>
    <m/>
    <n v="20"/>
    <m/>
    <s v=""/>
    <n v="5"/>
    <m/>
    <m/>
    <m/>
    <s v="П3-151.6-32A "/>
    <s v="3PDS 0016 "/>
    <m/>
    <m/>
    <s v="ШСАУ П3/В3"/>
    <m/>
    <s v="КВВГЭнг(А)"/>
    <s v="2x1,0"/>
    <n v="27"/>
    <s v=""/>
  </r>
  <r>
    <x v="3"/>
    <s v="21034-3-151.6-АОВ"/>
    <n v="1"/>
    <n v="4"/>
    <m/>
    <n v="20"/>
    <m/>
    <s v=""/>
    <n v="5"/>
    <m/>
    <m/>
    <m/>
    <s v="П3-151.6-33A "/>
    <s v="3TS 0017"/>
    <m/>
    <m/>
    <s v="ШСАУ П3/В3"/>
    <m/>
    <s v="КВВГЭнг(А)"/>
    <s v="2x1,0"/>
    <n v="27"/>
    <s v=""/>
  </r>
  <r>
    <x v="3"/>
    <s v="21034-3-151.6-АОВ"/>
    <n v="1"/>
    <n v="4"/>
    <m/>
    <n v="20"/>
    <m/>
    <s v=""/>
    <n v="5"/>
    <m/>
    <m/>
    <m/>
    <s v="П3-151.6-34A "/>
    <s v="3TS 0018 "/>
    <m/>
    <m/>
    <s v="ШСАУ П3/В3"/>
    <m/>
    <s v="КВВГЭнг(А)"/>
    <s v="2x1,0"/>
    <n v="27"/>
    <s v=""/>
  </r>
  <r>
    <x v="3"/>
    <s v="21034-3-151.6-АОВ"/>
    <n v="1"/>
    <n v="4"/>
    <m/>
    <n v="9"/>
    <m/>
    <n v="4"/>
    <n v="2"/>
    <m/>
    <m/>
    <m/>
    <s v="П4-151.6-1T"/>
    <s v="4TE 0001"/>
    <m/>
    <m/>
    <s v="ШСАУ П4/В4 "/>
    <m/>
    <s v="КВВГЭнг(А)"/>
    <s v="2x1,0"/>
    <n v="17"/>
    <s v=""/>
  </r>
  <r>
    <x v="3"/>
    <s v="21034-3-151.6-АОВ"/>
    <n v="1"/>
    <n v="4"/>
    <m/>
    <n v="12"/>
    <m/>
    <n v="4"/>
    <n v="2"/>
    <m/>
    <m/>
    <m/>
    <s v="П4-151.6-2T"/>
    <s v="4TE 0002"/>
    <m/>
    <m/>
    <s v="ШСАУ П4/В4 "/>
    <m/>
    <s v="КВВГЭнг(А)"/>
    <s v="2x1,0"/>
    <n v="20"/>
    <s v=""/>
  </r>
  <r>
    <x v="3"/>
    <s v="21034-3-151.6-АОВ"/>
    <n v="1"/>
    <n v="4"/>
    <m/>
    <s v=""/>
    <m/>
    <s v=""/>
    <n v="1"/>
    <m/>
    <m/>
    <m/>
    <s v="П4-151.6-3T"/>
    <s v="4TE 0003"/>
    <m/>
    <m/>
    <s v="П4-151.6-СК1 "/>
    <m/>
    <s v="Комплектно"/>
    <s v=""/>
    <n v="1"/>
    <s v=""/>
  </r>
  <r>
    <x v="3"/>
    <s v="21034-3-151.6-АОВ"/>
    <n v="1"/>
    <n v="4"/>
    <m/>
    <n v="15"/>
    <m/>
    <s v=""/>
    <n v="2"/>
    <m/>
    <m/>
    <m/>
    <s v="П4-151.6-4T"/>
    <s v="П4-151.6-СК1 "/>
    <m/>
    <m/>
    <s v="ШСАУ П4/В4 "/>
    <m/>
    <s v="КВВГЭнг(А)"/>
    <s v="2x1,0"/>
    <n v="19"/>
    <s v=""/>
  </r>
  <r>
    <x v="3"/>
    <s v="21034-3-151.6-АОВ"/>
    <n v="1"/>
    <n v="4"/>
    <m/>
    <s v=""/>
    <m/>
    <s v=""/>
    <n v="1"/>
    <m/>
    <m/>
    <m/>
    <s v="П4-151.6-5T"/>
    <s v="4TE 0004 "/>
    <m/>
    <m/>
    <s v="П4-151.6-СК2"/>
    <m/>
    <s v="Комплектно"/>
    <s v=""/>
    <n v="1"/>
    <s v=""/>
  </r>
  <r>
    <x v="3"/>
    <s v="21034-3-151.6-АОВ"/>
    <n v="1"/>
    <n v="4"/>
    <m/>
    <n v="15"/>
    <m/>
    <s v=""/>
    <n v="2"/>
    <m/>
    <m/>
    <m/>
    <s v="П4-151.6-6T"/>
    <s v="П4-151.6-СК2"/>
    <m/>
    <m/>
    <s v="ШСАУ П4/В4 "/>
    <m/>
    <s v="КВВГЭнг(А)"/>
    <s v="2x1,0"/>
    <n v="19"/>
    <s v=""/>
  </r>
  <r>
    <x v="3"/>
    <s v="21034-3-151.6-АОВ"/>
    <n v="1"/>
    <n v="4"/>
    <m/>
    <n v="11"/>
    <m/>
    <s v=""/>
    <n v="2"/>
    <m/>
    <m/>
    <m/>
    <s v="П4-151.6-7T"/>
    <s v="4TE 0005 "/>
    <m/>
    <m/>
    <s v="ШСАУ П4/В4 "/>
    <m/>
    <s v="КВВГЭнг(А)"/>
    <s v="2x1,0"/>
    <n v="15"/>
    <s v=""/>
  </r>
  <r>
    <x v="3"/>
    <s v="21034-3-151.6-АОВ"/>
    <n v="1"/>
    <n v="4"/>
    <m/>
    <n v="11"/>
    <m/>
    <m/>
    <n v="2"/>
    <m/>
    <m/>
    <m/>
    <s v="П4-151.6-8T"/>
    <s v="4TE 0006"/>
    <m/>
    <m/>
    <s v="ШСАУ П4/В4 "/>
    <m/>
    <s v="КВВГЭнг(А)"/>
    <s v="2x1,0"/>
    <n v="15"/>
    <s v=""/>
  </r>
  <r>
    <x v="3"/>
    <s v="21034-3-151.6-АОВ"/>
    <n v="1"/>
    <n v="4"/>
    <m/>
    <s v=""/>
    <m/>
    <m/>
    <n v="1"/>
    <m/>
    <m/>
    <m/>
    <s v="П4-151.6-9K "/>
    <s v="4TY 0007"/>
    <m/>
    <m/>
    <s v="П4-151.6-СК3 "/>
    <m/>
    <s v="Комплектно"/>
    <s v=""/>
    <n v="1"/>
    <s v=""/>
  </r>
  <r>
    <x v="3"/>
    <s v="21034-3-151.6-АОВ"/>
    <n v="1"/>
    <n v="4"/>
    <m/>
    <n v="15"/>
    <m/>
    <m/>
    <n v="2"/>
    <m/>
    <m/>
    <m/>
    <s v="П4-151.6-10K "/>
    <s v="П4-151.6-СК3"/>
    <m/>
    <m/>
    <s v="ШСАУ П4/В4 "/>
    <m/>
    <s v="КВВГЭнг(А)"/>
    <s v="3x1,0"/>
    <n v="19"/>
    <s v=""/>
  </r>
  <r>
    <x v="3"/>
    <s v="21034-3-151.6-АОВ"/>
    <n v="1"/>
    <n v="4"/>
    <m/>
    <s v=""/>
    <m/>
    <m/>
    <n v="1"/>
    <m/>
    <m/>
    <m/>
    <s v="П4-151.6-11K "/>
    <s v="4TY 0008 "/>
    <m/>
    <m/>
    <s v="П4-151.6-СК4 "/>
    <m/>
    <s v="Комплектно"/>
    <s v=""/>
    <n v="1"/>
    <s v=""/>
  </r>
  <r>
    <x v="3"/>
    <s v="21034-3-151.6-АОВ"/>
    <n v="1"/>
    <n v="4"/>
    <m/>
    <n v="14"/>
    <m/>
    <m/>
    <n v="2"/>
    <m/>
    <m/>
    <m/>
    <s v="П4-151.6-12K "/>
    <s v="П4-151.6-СК4 "/>
    <m/>
    <m/>
    <s v="ШСАУ П4/В4 "/>
    <m/>
    <s v="КВВГЭнг(А)"/>
    <s v="3x1,0"/>
    <n v="18"/>
    <s v=""/>
  </r>
  <r>
    <x v="3"/>
    <s v="21034-3-151.6-АОВ"/>
    <n v="1"/>
    <n v="4"/>
    <m/>
    <s v=""/>
    <m/>
    <m/>
    <n v="2"/>
    <m/>
    <m/>
    <m/>
    <s v="П4-151.6-13A "/>
    <s v="4NY 0009 "/>
    <m/>
    <m/>
    <s v="П4-151.6-СК5 "/>
    <m/>
    <s v="КВВГЭнг(А)"/>
    <s v="3x1,0"/>
    <n v="4"/>
    <s v=""/>
  </r>
  <r>
    <x v="3"/>
    <s v="21034-3-151.6-АОВ"/>
    <n v="1"/>
    <n v="4"/>
    <m/>
    <s v=""/>
    <m/>
    <m/>
    <n v="2"/>
    <m/>
    <m/>
    <m/>
    <s v="П4-151.6-14A "/>
    <s v="4NY 0009 "/>
    <m/>
    <m/>
    <s v="П4-151.6-СК5 "/>
    <m/>
    <s v="КВВГЭнг(А)"/>
    <s v="2x1,0"/>
    <n v="4"/>
    <s v=""/>
  </r>
  <r>
    <x v="3"/>
    <s v="21034-3-151.6-АОВ"/>
    <n v="1"/>
    <n v="4"/>
    <m/>
    <n v="12"/>
    <m/>
    <m/>
    <n v="2"/>
    <m/>
    <m/>
    <m/>
    <s v="П4-151.6-15A "/>
    <s v="П4-151.6-СК5 "/>
    <m/>
    <m/>
    <s v="ШСАУ П4/В4 "/>
    <m/>
    <s v="КВВГЭнг(А)"/>
    <s v="5x1,0"/>
    <n v="16"/>
    <s v=""/>
  </r>
  <r>
    <x v="3"/>
    <s v="21034-3-151.6-АОВ"/>
    <n v="1"/>
    <n v="4"/>
    <m/>
    <n v="12"/>
    <m/>
    <m/>
    <n v="2"/>
    <m/>
    <m/>
    <m/>
    <s v="П4-151.6-16A "/>
    <s v="4NV 0009 "/>
    <m/>
    <m/>
    <s v="ШСАУ П4/В4 "/>
    <m/>
    <s v="КВВГЭнг(А)"/>
    <s v="3x1,0"/>
    <n v="16"/>
    <s v=""/>
  </r>
  <r>
    <x v="3"/>
    <s v="21034-3-151.6-АОВ"/>
    <n v="1"/>
    <n v="4"/>
    <m/>
    <n v="12"/>
    <m/>
    <m/>
    <n v="2"/>
    <m/>
    <m/>
    <m/>
    <s v="П4-151.6-17A "/>
    <s v="4NV 0009 "/>
    <m/>
    <m/>
    <s v="ШСАУ П4/В4 "/>
    <m/>
    <s v="КВВГЭнг(А)"/>
    <s v="3x1,0"/>
    <n v="16"/>
    <s v=""/>
  </r>
  <r>
    <x v="3"/>
    <s v="21034-3-151.6-АОВ"/>
    <n v="1"/>
    <n v="4"/>
    <m/>
    <s v=""/>
    <m/>
    <m/>
    <n v="2"/>
    <m/>
    <m/>
    <m/>
    <s v="П4-151.6-18A "/>
    <s v="4NY 0010"/>
    <m/>
    <m/>
    <s v="П3-151.6-СК6 "/>
    <m/>
    <s v="КВВГЭнг(А)"/>
    <s v="3x1,0"/>
    <n v="4"/>
    <s v=""/>
  </r>
  <r>
    <x v="3"/>
    <s v="21034-3-151.6-АОВ"/>
    <n v="1"/>
    <n v="4"/>
    <m/>
    <s v=""/>
    <m/>
    <m/>
    <n v="2"/>
    <m/>
    <m/>
    <m/>
    <s v="П4-151.6-19A "/>
    <s v="4NY 0010"/>
    <m/>
    <m/>
    <s v="П3-151.6-СК6 "/>
    <m/>
    <s v="КВВГЭнг(А)"/>
    <s v="2x1,0"/>
    <n v="4"/>
    <s v=""/>
  </r>
  <r>
    <x v="3"/>
    <s v="21034-3-151.6-АОВ"/>
    <n v="1"/>
    <n v="4"/>
    <m/>
    <n v="12"/>
    <m/>
    <m/>
    <n v="2"/>
    <m/>
    <m/>
    <m/>
    <s v="П4-151.6-20A "/>
    <s v="П4-151.6-СК6 "/>
    <m/>
    <m/>
    <s v="ШСАУ П4/В4 "/>
    <m/>
    <s v="КВВГЭнг(А)"/>
    <s v="5x1,0"/>
    <n v="16"/>
    <s v=""/>
  </r>
  <r>
    <x v="3"/>
    <s v="21034-3-151.6-АОВ"/>
    <n v="1"/>
    <n v="4"/>
    <m/>
    <n v="12"/>
    <m/>
    <m/>
    <n v="5"/>
    <m/>
    <m/>
    <m/>
    <s v="П4-151.6-21A "/>
    <s v="4NV 0010"/>
    <m/>
    <m/>
    <s v="ШСАУ П4/В4 "/>
    <m/>
    <s v="КВВГЭнг(А)"/>
    <s v="3x1,0"/>
    <n v="19"/>
    <s v=""/>
  </r>
  <r>
    <x v="3"/>
    <s v="21034-3-151.6-АОВ"/>
    <n v="1"/>
    <n v="4"/>
    <m/>
    <n v="12"/>
    <m/>
    <m/>
    <n v="5"/>
    <m/>
    <m/>
    <m/>
    <s v="П4-151.6-22A "/>
    <s v="4NV 0010"/>
    <m/>
    <m/>
    <s v="ШСАУ П4/В4 "/>
    <m/>
    <s v="КВВГЭнг(А)"/>
    <s v="3x1,0"/>
    <n v="19"/>
    <s v=""/>
  </r>
  <r>
    <x v="3"/>
    <s v="21034-3-151.6-АОВ"/>
    <n v="1"/>
    <n v="4"/>
    <m/>
    <s v=""/>
    <m/>
    <m/>
    <n v="2"/>
    <m/>
    <m/>
    <m/>
    <s v="П4-151.6-23A "/>
    <s v="4NY 0011 "/>
    <m/>
    <m/>
    <s v="П4-151.6-СК7"/>
    <m/>
    <s v="КВВГЭнг(А)"/>
    <s v="3x1,0"/>
    <n v="4"/>
    <s v=""/>
  </r>
  <r>
    <x v="3"/>
    <s v="21034-3-151.6-АОВ"/>
    <n v="1"/>
    <n v="4"/>
    <m/>
    <s v=""/>
    <m/>
    <m/>
    <n v="2"/>
    <m/>
    <m/>
    <m/>
    <s v="П4-151.6-24A "/>
    <s v="4NY 0011 "/>
    <m/>
    <m/>
    <s v="П4-151.6-СК7"/>
    <m/>
    <s v="КВВГЭнг(А)"/>
    <s v="2x1,0"/>
    <n v="4"/>
    <s v=""/>
  </r>
  <r>
    <x v="3"/>
    <s v="21034-3-151.6-АОВ"/>
    <n v="1"/>
    <n v="4"/>
    <m/>
    <n v="13"/>
    <m/>
    <m/>
    <n v="2"/>
    <m/>
    <m/>
    <m/>
    <s v="П4-151.6-25A "/>
    <s v="П4-151.6-СК7"/>
    <m/>
    <m/>
    <s v="ШСАУ П4/В4 "/>
    <m/>
    <s v="КВВГЭнг(А)"/>
    <s v="5x1,0"/>
    <n v="17"/>
    <s v=""/>
  </r>
  <r>
    <x v="3"/>
    <s v="21034-3-151.6-АОВ"/>
    <n v="1"/>
    <n v="4"/>
    <m/>
    <s v=""/>
    <m/>
    <m/>
    <n v="2"/>
    <m/>
    <m/>
    <m/>
    <s v="П4-151.6-26A "/>
    <s v="4NY 0012"/>
    <m/>
    <m/>
    <s v="П4-151.6-СК8"/>
    <m/>
    <s v="КВВГЭнг(А)"/>
    <s v="3x1,0"/>
    <n v="4"/>
    <s v=""/>
  </r>
  <r>
    <x v="3"/>
    <s v="21034-3-151.6-АОВ"/>
    <n v="1"/>
    <n v="4"/>
    <m/>
    <s v=""/>
    <m/>
    <m/>
    <n v="2"/>
    <m/>
    <m/>
    <m/>
    <s v="П4-151.6-27A "/>
    <s v="4NY 0012"/>
    <m/>
    <m/>
    <s v="П4-151.6-СК8"/>
    <m/>
    <s v="КВВГЭнг(А)"/>
    <s v="2x1,0"/>
    <n v="4"/>
    <s v=""/>
  </r>
  <r>
    <x v="3"/>
    <s v="21034-3-151.6-АОВ"/>
    <n v="1"/>
    <n v="4"/>
    <m/>
    <n v="16"/>
    <m/>
    <m/>
    <n v="2"/>
    <m/>
    <m/>
    <m/>
    <s v="П4-151.6-28A "/>
    <s v="П4-151.6-СК8 "/>
    <m/>
    <m/>
    <s v="ШСАУ П4/В4 "/>
    <m/>
    <s v="КВВГЭнг(А)"/>
    <s v="5x1,0"/>
    <n v="20"/>
    <s v=""/>
  </r>
  <r>
    <x v="3"/>
    <s v="21034-3-151.6-АОВ"/>
    <n v="1"/>
    <n v="4"/>
    <m/>
    <s v=""/>
    <m/>
    <m/>
    <n v="2"/>
    <m/>
    <m/>
    <m/>
    <s v="П4-151.6-29A "/>
    <s v="4NY 0013 "/>
    <m/>
    <m/>
    <s v="П4-151.6-СК9 "/>
    <m/>
    <s v="КВВГЭнг(А)"/>
    <s v="3x1,0"/>
    <n v="4"/>
    <s v=""/>
  </r>
  <r>
    <x v="3"/>
    <s v="21034-3-151.6-АОВ"/>
    <n v="1"/>
    <n v="4"/>
    <m/>
    <s v=""/>
    <m/>
    <m/>
    <n v="2"/>
    <m/>
    <m/>
    <m/>
    <s v="П4-151.6-30A "/>
    <s v="4NY 0013 "/>
    <m/>
    <m/>
    <s v="П4-151.6-СК9 "/>
    <m/>
    <s v="КВВГЭнг(А)"/>
    <s v="2x1,0"/>
    <n v="4"/>
    <s v=""/>
  </r>
  <r>
    <x v="3"/>
    <s v="21034-3-151.6-АОВ"/>
    <n v="1"/>
    <n v="4"/>
    <m/>
    <n v="12"/>
    <m/>
    <m/>
    <n v="3"/>
    <m/>
    <m/>
    <m/>
    <s v="П4-151.6-31A "/>
    <s v="П4-151.6-СК9 "/>
    <m/>
    <m/>
    <s v="ШСАУ П4/В4 "/>
    <m/>
    <s v="КВВГЭнг(А)"/>
    <s v="5x1,0"/>
    <n v="17"/>
    <s v=""/>
  </r>
  <r>
    <x v="3"/>
    <s v="21034-3-151.6-АОВ"/>
    <n v="1"/>
    <n v="4"/>
    <m/>
    <s v=""/>
    <m/>
    <m/>
    <n v="2"/>
    <m/>
    <m/>
    <m/>
    <s v="П4-151.6-32A "/>
    <s v="4NY 0014 "/>
    <m/>
    <m/>
    <s v="П4-151.6-СК10 "/>
    <m/>
    <s v="КВВГЭнг(А)"/>
    <s v="3x1,0"/>
    <n v="4"/>
    <s v=""/>
  </r>
  <r>
    <x v="3"/>
    <s v="21034-3-151.6-АОВ"/>
    <n v="1"/>
    <n v="4"/>
    <m/>
    <s v=""/>
    <m/>
    <m/>
    <n v="2"/>
    <m/>
    <m/>
    <m/>
    <s v="П4-151.6-33A "/>
    <s v="4NY 0014 "/>
    <m/>
    <m/>
    <s v="П4-151.6-СК10 "/>
    <m/>
    <s v="КВВГЭнг(А)"/>
    <s v="2x1,0"/>
    <n v="4"/>
    <s v=""/>
  </r>
  <r>
    <x v="3"/>
    <s v="21034-3-151.6-АОВ"/>
    <n v="1"/>
    <n v="4"/>
    <m/>
    <n v="12"/>
    <m/>
    <m/>
    <n v="3"/>
    <m/>
    <m/>
    <m/>
    <s v="П4-151.6-34A "/>
    <s v="П4-151.6-СК10"/>
    <m/>
    <m/>
    <s v="ШСАУ П4/В4 "/>
    <m/>
    <s v="КВВГЭнг(А)"/>
    <s v="5x1,0"/>
    <n v="17"/>
    <s v=""/>
  </r>
  <r>
    <x v="3"/>
    <s v="21034-3-151.6-АОВ"/>
    <n v="1"/>
    <n v="4"/>
    <m/>
    <n v="12"/>
    <m/>
    <m/>
    <n v="2"/>
    <m/>
    <m/>
    <m/>
    <s v="П4-151.6-35A "/>
    <s v="4PDS 0015 "/>
    <m/>
    <m/>
    <s v="ШСАУ П4/В4 "/>
    <m/>
    <s v="КВВГЭнг(А)"/>
    <s v="2x1,0"/>
    <n v="16"/>
    <s v=""/>
  </r>
  <r>
    <x v="3"/>
    <s v="21034-3-151.6-АОВ"/>
    <n v="1"/>
    <n v="4"/>
    <m/>
    <n v="12"/>
    <m/>
    <s v=""/>
    <n v="2"/>
    <m/>
    <m/>
    <m/>
    <s v="П4-151.6-36A "/>
    <s v="4PDS 0016"/>
    <m/>
    <m/>
    <s v="ШСАУ П4/В4 "/>
    <m/>
    <s v="КВВГЭнг(А) "/>
    <s v="2x1,0"/>
    <n v="16"/>
    <s v=""/>
  </r>
  <r>
    <x v="3"/>
    <s v="21034-3-151.6-АОВ"/>
    <n v="1"/>
    <n v="4"/>
    <m/>
    <n v="12"/>
    <m/>
    <n v="4"/>
    <n v="2"/>
    <m/>
    <m/>
    <m/>
    <s v="П4-151.6-37A "/>
    <s v="4PDS 0017"/>
    <m/>
    <m/>
    <s v="ШСАУ П4/В4 "/>
    <m/>
    <s v="КВВГЭнг(А) "/>
    <s v="2x1,0"/>
    <n v="20"/>
    <s v=""/>
  </r>
  <r>
    <x v="3"/>
    <s v="21034-3-151.6-АОВ"/>
    <n v="1"/>
    <n v="4"/>
    <m/>
    <n v="9"/>
    <m/>
    <n v="4"/>
    <n v="2"/>
    <m/>
    <m/>
    <m/>
    <s v="П4-151.6-38A "/>
    <s v="4PDS 0018 "/>
    <m/>
    <m/>
    <s v="ШСАУ П4/В4 "/>
    <m/>
    <s v="КВВГЭнг(А) "/>
    <s v="2x1,0"/>
    <n v="17"/>
    <s v=""/>
  </r>
  <r>
    <x v="3"/>
    <s v="21034-3-151.6-АОВ"/>
    <n v="1"/>
    <n v="4"/>
    <m/>
    <n v="12"/>
    <m/>
    <n v="4"/>
    <n v="2"/>
    <m/>
    <m/>
    <m/>
    <s v="П4-151.6-39A "/>
    <s v="4TS 0019 "/>
    <m/>
    <m/>
    <s v="ШСАУ П4/В4 "/>
    <m/>
    <s v="КВВГЭнг(А) "/>
    <s v="2x1,0"/>
    <n v="20"/>
    <s v=""/>
  </r>
  <r>
    <x v="3"/>
    <s v="21034-3-151.6-АОВ"/>
    <n v="1"/>
    <n v="4"/>
    <m/>
    <n v="9"/>
    <m/>
    <n v="4"/>
    <n v="2"/>
    <m/>
    <m/>
    <m/>
    <s v="П4-151.6-40A "/>
    <s v="4TS 0020 "/>
    <m/>
    <m/>
    <s v="ШСАУ П4/В4 "/>
    <m/>
    <s v="КВВГЭнг(А) "/>
    <s v="2x1,0"/>
    <n v="17"/>
    <s v=""/>
  </r>
  <r>
    <x v="3"/>
    <s v="21034-3-151.6-АОВ"/>
    <n v="1"/>
    <n v="4"/>
    <m/>
    <n v="16"/>
    <m/>
    <s v=""/>
    <n v="2"/>
    <m/>
    <m/>
    <m/>
    <s v="П5-151.6-1T"/>
    <s v="5TE 0001 "/>
    <m/>
    <m/>
    <s v="ШСАУ П5/В5 "/>
    <m/>
    <s v="КВВГЭнг(А) "/>
    <s v="2x1,0"/>
    <n v="20"/>
    <s v=""/>
  </r>
  <r>
    <x v="3"/>
    <s v="21034-3-151.6-АОВ"/>
    <n v="1"/>
    <n v="4"/>
    <m/>
    <n v="18"/>
    <m/>
    <s v=""/>
    <n v="2"/>
    <m/>
    <m/>
    <m/>
    <s v="П5-151.6-2T"/>
    <s v="5TE 0002"/>
    <m/>
    <m/>
    <s v="ШСАУ П5/В5 "/>
    <m/>
    <s v="КВВГЭнг(А) "/>
    <s v="2x1,0"/>
    <n v="22"/>
    <s v=""/>
  </r>
  <r>
    <x v="3"/>
    <s v="21034-3-151.6-АОВ"/>
    <n v="1"/>
    <n v="4"/>
    <m/>
    <s v=""/>
    <m/>
    <s v=""/>
    <n v="1"/>
    <m/>
    <m/>
    <m/>
    <s v="П5-151.6-3T"/>
    <s v="5TE 0003"/>
    <m/>
    <m/>
    <s v="П5-151.6-СК1 "/>
    <m/>
    <s v="Комплектно"/>
    <n v="1"/>
    <n v="1"/>
    <s v=""/>
  </r>
  <r>
    <x v="3"/>
    <s v="21034-3-151.6-АОВ"/>
    <n v="1"/>
    <n v="4"/>
    <m/>
    <n v="15"/>
    <m/>
    <s v=""/>
    <n v="2"/>
    <m/>
    <m/>
    <m/>
    <s v="П5-151.6-4T"/>
    <s v="П5-151.6-СК1 "/>
    <m/>
    <m/>
    <s v="ШСАУ П5/В5 "/>
    <m/>
    <s v="КВВГЭнг(А) "/>
    <s v="2x1,0"/>
    <n v="19"/>
    <s v=""/>
  </r>
  <r>
    <x v="3"/>
    <s v="21034-3-151.6-АОВ"/>
    <n v="1"/>
    <n v="4"/>
    <m/>
    <s v=""/>
    <m/>
    <s v=""/>
    <n v="1"/>
    <m/>
    <m/>
    <m/>
    <s v="П5-151.6-5T "/>
    <s v="5TE 0004 "/>
    <m/>
    <m/>
    <s v="П5-151.6-СК2"/>
    <m/>
    <s v="Комплектно"/>
    <s v=""/>
    <n v="1"/>
    <s v=""/>
  </r>
  <r>
    <x v="3"/>
    <s v="21034-3-151.6-АОВ"/>
    <n v="1"/>
    <n v="4"/>
    <m/>
    <n v="15"/>
    <m/>
    <s v=""/>
    <n v="2"/>
    <m/>
    <m/>
    <m/>
    <s v="П5-151.6-6T"/>
    <s v="П5-151.6-СК2"/>
    <m/>
    <m/>
    <s v="ШСАУ П5/В5 "/>
    <m/>
    <s v="КВВГЭнг(А)"/>
    <s v="2x1,0"/>
    <n v="19"/>
    <s v=""/>
  </r>
  <r>
    <x v="3"/>
    <s v="21034-3-151.6-АОВ"/>
    <n v="1"/>
    <n v="4"/>
    <m/>
    <n v="16"/>
    <m/>
    <s v=""/>
    <n v="2"/>
    <m/>
    <m/>
    <m/>
    <s v="П5-151.6-7T"/>
    <s v="5TE 0005 "/>
    <m/>
    <m/>
    <s v="ШСАУ П5/В5 "/>
    <m/>
    <s v="КВВГЭнг(А)"/>
    <s v="2x1,0"/>
    <n v="20"/>
    <s v=""/>
  </r>
  <r>
    <x v="3"/>
    <s v="21034-3-151.6-АОВ"/>
    <n v="1"/>
    <n v="4"/>
    <m/>
    <n v="18"/>
    <m/>
    <s v=""/>
    <n v="2"/>
    <m/>
    <m/>
    <m/>
    <s v="П5-151.6-8T"/>
    <s v="5TE 0006 "/>
    <m/>
    <m/>
    <s v="ШСАУ П5/В5 "/>
    <m/>
    <s v="КВВГЭнг(А)"/>
    <s v="2x1,0"/>
    <n v="22"/>
    <s v=""/>
  </r>
  <r>
    <x v="3"/>
    <s v="21034-3-151.6-АОВ"/>
    <n v="1"/>
    <n v="4"/>
    <m/>
    <s v=""/>
    <m/>
    <s v=""/>
    <n v="1"/>
    <m/>
    <m/>
    <m/>
    <s v="П5-151.6-9К "/>
    <s v="5TY 0007"/>
    <m/>
    <m/>
    <s v="П5-151.6-СК3"/>
    <m/>
    <s v="Комплектно"/>
    <s v=""/>
    <n v="1"/>
    <s v=""/>
  </r>
  <r>
    <x v="3"/>
    <s v="21034-3-151.6-АОВ"/>
    <n v="1"/>
    <n v="4"/>
    <m/>
    <n v="15"/>
    <m/>
    <s v=""/>
    <n v="4"/>
    <m/>
    <m/>
    <m/>
    <s v="П5-151.6-10K "/>
    <s v="П5-151.6-СК3"/>
    <m/>
    <m/>
    <s v="ШСАУ П5/В5 "/>
    <m/>
    <s v="КВВГЭнг(А)"/>
    <s v="3x1,0"/>
    <n v="21"/>
    <m/>
  </r>
  <r>
    <x v="3"/>
    <s v="21034-3-151.6-АОВ"/>
    <n v="1"/>
    <n v="4"/>
    <m/>
    <s v=""/>
    <m/>
    <s v=""/>
    <n v="1"/>
    <m/>
    <m/>
    <m/>
    <s v="П5-151.6-11К "/>
    <s v="5TY 0008 "/>
    <m/>
    <m/>
    <s v="П5-151.6-СК4 "/>
    <m/>
    <s v="Комплектно"/>
    <m/>
    <n v="1"/>
    <s v=""/>
  </r>
  <r>
    <x v="3"/>
    <s v="21034-3-151.6-АОВ"/>
    <n v="1"/>
    <n v="4"/>
    <m/>
    <n v="15"/>
    <m/>
    <s v=""/>
    <n v="4"/>
    <m/>
    <m/>
    <m/>
    <s v="П5-151.6-12К "/>
    <s v="П5-151.6-СК4 "/>
    <m/>
    <m/>
    <s v="ШСАУ П5/В5 "/>
    <m/>
    <s v="КВВГЭнг(А)"/>
    <s v="3x1,0"/>
    <n v="21"/>
    <s v=""/>
  </r>
  <r>
    <x v="3"/>
    <s v="21034-3-151.6-АОВ"/>
    <n v="1"/>
    <n v="4"/>
    <m/>
    <s v=""/>
    <m/>
    <s v=""/>
    <n v="2"/>
    <m/>
    <m/>
    <m/>
    <s v="П5-151.6-13A "/>
    <s v="5NY 0009 "/>
    <m/>
    <m/>
    <s v="П5-151.6-СК5 "/>
    <m/>
    <s v="КВВГЭнг(А)"/>
    <s v="3x1,0"/>
    <n v="4"/>
    <s v=""/>
  </r>
  <r>
    <x v="3"/>
    <s v="21034-3-151.6-АОВ"/>
    <n v="1"/>
    <n v="4"/>
    <m/>
    <s v=""/>
    <m/>
    <s v=""/>
    <n v="2"/>
    <m/>
    <m/>
    <m/>
    <s v="П5-151.6-14A "/>
    <s v="5NY 0009 "/>
    <m/>
    <m/>
    <s v="П5-151.6-СК5 "/>
    <m/>
    <s v="КВВГЭнг(А)"/>
    <s v="2x1,0"/>
    <n v="4"/>
    <s v=""/>
  </r>
  <r>
    <x v="3"/>
    <s v="21034-3-151.6-АОВ"/>
    <n v="1"/>
    <n v="4"/>
    <m/>
    <n v="20"/>
    <m/>
    <s v=""/>
    <n v="4"/>
    <m/>
    <m/>
    <m/>
    <s v="П5-151.6-15A "/>
    <s v="П5-151.6-СК5 "/>
    <m/>
    <m/>
    <s v="ШСАУ П5/В5 "/>
    <m/>
    <s v="КВВГЭнг(А)"/>
    <s v="5x1,0"/>
    <n v="26"/>
    <s v=""/>
  </r>
  <r>
    <x v="3"/>
    <s v="21034-3-151.6-АОВ"/>
    <n v="1"/>
    <n v="4"/>
    <m/>
    <n v="20"/>
    <m/>
    <s v=""/>
    <n v="4"/>
    <m/>
    <m/>
    <m/>
    <s v="П5-151.6-16A "/>
    <s v="5NV 0009 "/>
    <m/>
    <m/>
    <s v="ШСАУ П5/В5 "/>
    <m/>
    <s v="КВВГЭнг(А)"/>
    <s v="3x1,0"/>
    <n v="26"/>
    <s v=""/>
  </r>
  <r>
    <x v="3"/>
    <s v="21034-3-151.6-АОВ"/>
    <n v="1"/>
    <n v="4"/>
    <m/>
    <n v="20"/>
    <m/>
    <s v=""/>
    <n v="4"/>
    <m/>
    <m/>
    <m/>
    <s v="П5-151.6-17A"/>
    <s v="5NV 0009 "/>
    <m/>
    <m/>
    <s v="ШСАУ П5/В5 "/>
    <m/>
    <s v="КВВГЭнг(А)"/>
    <s v="3x1,0"/>
    <n v="26"/>
    <s v=""/>
  </r>
  <r>
    <x v="3"/>
    <s v="21034-3-151.6-АОВ"/>
    <n v="1"/>
    <n v="4"/>
    <m/>
    <s v=""/>
    <m/>
    <s v=""/>
    <n v="2"/>
    <m/>
    <m/>
    <m/>
    <s v="П5-151.6-18A "/>
    <s v="5NY 0010"/>
    <m/>
    <m/>
    <s v="П5-151.6-СК6 "/>
    <m/>
    <s v="КВВГЭнг(А)"/>
    <s v="3x1,0"/>
    <n v="4"/>
    <s v=""/>
  </r>
  <r>
    <x v="3"/>
    <s v="21034-3-151.6-АОВ"/>
    <n v="1"/>
    <n v="4"/>
    <m/>
    <s v=""/>
    <m/>
    <s v=""/>
    <n v="2"/>
    <m/>
    <m/>
    <m/>
    <s v="П5-151.6-19A "/>
    <s v="5NY 0010"/>
    <m/>
    <m/>
    <s v="П5-151.6-СК6 "/>
    <m/>
    <s v="КВВГЭнг(А)"/>
    <s v="2x1,0"/>
    <n v="4"/>
    <s v=""/>
  </r>
  <r>
    <x v="3"/>
    <s v="21034-3-151.6-АОВ"/>
    <n v="1"/>
    <n v="4"/>
    <m/>
    <n v="20"/>
    <m/>
    <s v=""/>
    <n v="4"/>
    <m/>
    <m/>
    <m/>
    <s v="П5-151.6-20A "/>
    <s v="П5-151.6-СК6 "/>
    <m/>
    <m/>
    <s v="ШСАУ П5/В5 "/>
    <m/>
    <s v="КВВГЭнг(А)"/>
    <s v="5x1,0"/>
    <n v="26"/>
    <s v=""/>
  </r>
  <r>
    <x v="3"/>
    <s v="21034-3-151.6-АОВ"/>
    <n v="1"/>
    <n v="4"/>
    <m/>
    <n v="20"/>
    <m/>
    <s v=""/>
    <n v="4"/>
    <m/>
    <m/>
    <m/>
    <s v="П5-151.6-21A"/>
    <s v="5NV 0010"/>
    <m/>
    <m/>
    <s v="ШСАУ П5/В5 "/>
    <m/>
    <s v="КВВГЭнг(А)"/>
    <s v="3x1,0"/>
    <n v="26"/>
    <s v=""/>
  </r>
  <r>
    <x v="3"/>
    <s v="21034-3-151.6-АОВ"/>
    <n v="1"/>
    <n v="4"/>
    <m/>
    <n v="20"/>
    <m/>
    <s v=""/>
    <n v="4"/>
    <m/>
    <m/>
    <m/>
    <s v="П5-151.6-22A "/>
    <s v="5NV 0010"/>
    <m/>
    <m/>
    <s v="ШСАУ П5/В5 "/>
    <m/>
    <s v="КВВГЭнг(А)"/>
    <s v="3x1,0"/>
    <n v="26"/>
    <s v=""/>
  </r>
  <r>
    <x v="3"/>
    <s v="21034-3-151.6-АОВ"/>
    <n v="1"/>
    <n v="4"/>
    <m/>
    <s v=""/>
    <m/>
    <s v=""/>
    <n v="2"/>
    <m/>
    <m/>
    <m/>
    <s v="П5-151.6-23A"/>
    <s v="5NY 0011"/>
    <m/>
    <m/>
    <s v="П5-151.6-СК7"/>
    <m/>
    <s v="КВВГЭнг(А)"/>
    <s v="3x1,0"/>
    <n v="4"/>
    <s v=""/>
  </r>
  <r>
    <x v="3"/>
    <s v="21034-3-151.6-АОВ"/>
    <n v="1"/>
    <n v="4"/>
    <m/>
    <s v=""/>
    <m/>
    <s v=""/>
    <n v="2"/>
    <m/>
    <m/>
    <m/>
    <s v="П5-151.6-24A "/>
    <s v="5NY 0011"/>
    <m/>
    <m/>
    <s v="П5-151.6-СК7"/>
    <m/>
    <s v="КВВГЭнг(А)"/>
    <s v="2x1,0 "/>
    <n v="4"/>
    <s v=""/>
  </r>
  <r>
    <x v="3"/>
    <s v="21034-3-151.6-АОВ"/>
    <n v="1"/>
    <n v="4"/>
    <m/>
    <n v="14"/>
    <m/>
    <s v=""/>
    <n v="2"/>
    <m/>
    <m/>
    <m/>
    <s v="П5-151.6-25A "/>
    <s v="П5-151.6-СК7"/>
    <m/>
    <m/>
    <s v="ШСАУ П5/В5 "/>
    <m/>
    <s v="КВВГЭнг(А)"/>
    <s v="5x1,0"/>
    <n v="18"/>
    <s v=""/>
  </r>
  <r>
    <x v="3"/>
    <s v="21034-3-151.6-АОВ"/>
    <n v="1"/>
    <n v="4"/>
    <m/>
    <s v=""/>
    <m/>
    <s v=""/>
    <n v="2"/>
    <m/>
    <m/>
    <m/>
    <s v="П5-151.6-26A "/>
    <s v="5NY 0012"/>
    <m/>
    <m/>
    <s v="П5-151.6-СК8 "/>
    <m/>
    <s v="КВВГЭнг(А)"/>
    <s v="3x1,0"/>
    <n v="4"/>
    <s v=""/>
  </r>
  <r>
    <x v="3"/>
    <s v="21034-3-151.6-АОВ"/>
    <n v="1"/>
    <n v="4"/>
    <m/>
    <s v=""/>
    <m/>
    <s v=""/>
    <n v="2"/>
    <m/>
    <m/>
    <m/>
    <s v="П5-151.6-27A "/>
    <s v="5NY 0012"/>
    <m/>
    <m/>
    <s v="П5-151.6-СК8 "/>
    <m/>
    <s v="КВВГЭнг(А)"/>
    <s v="2x1,0 "/>
    <n v="4"/>
    <s v=""/>
  </r>
  <r>
    <x v="3"/>
    <s v="21034-3-151.6-АОВ"/>
    <n v="1"/>
    <n v="4"/>
    <m/>
    <n v="15"/>
    <m/>
    <s v=""/>
    <n v="4"/>
    <m/>
    <m/>
    <m/>
    <s v="П5-151.6-28A "/>
    <s v="П5-151.6-СК8 "/>
    <m/>
    <m/>
    <s v="ШСАУ П5/В5 "/>
    <m/>
    <s v="КВВГЭнг(А)"/>
    <s v="5x1,0"/>
    <n v="21"/>
    <s v=""/>
  </r>
  <r>
    <x v="3"/>
    <s v="21034-3-151.6-АОВ"/>
    <n v="1"/>
    <n v="4"/>
    <m/>
    <n v="16"/>
    <m/>
    <s v=""/>
    <n v="2"/>
    <m/>
    <m/>
    <m/>
    <s v="П5-151.6-29A "/>
    <s v="5PDS 0013"/>
    <m/>
    <m/>
    <s v="ШСАУ П5/В5 "/>
    <m/>
    <s v="КВВГЭнг(А)"/>
    <s v="2x1,0 "/>
    <n v="20"/>
    <s v=""/>
  </r>
  <r>
    <x v="3"/>
    <s v="21034-3-151.6-АОВ"/>
    <n v="1"/>
    <n v="4"/>
    <m/>
    <n v="18"/>
    <m/>
    <s v=""/>
    <n v="2"/>
    <m/>
    <m/>
    <m/>
    <s v="П5-151.6-30A "/>
    <s v="5PDS 0014 "/>
    <m/>
    <m/>
    <s v="ШСАУ П5/В5 "/>
    <m/>
    <s v="КВВГЭнг(А)"/>
    <s v="2x1,0 "/>
    <n v="22"/>
    <s v=""/>
  </r>
  <r>
    <x v="3"/>
    <s v="21034-3-151.6-АОВ"/>
    <n v="1"/>
    <n v="4"/>
    <m/>
    <n v="16"/>
    <m/>
    <s v=""/>
    <n v="2"/>
    <m/>
    <m/>
    <m/>
    <s v="П5-151.6-31A "/>
    <s v="5PDS 0015 "/>
    <m/>
    <m/>
    <s v="ШСАУ П5/В5 "/>
    <m/>
    <s v="КВВГЭнг(А)"/>
    <s v="2x1,0 "/>
    <n v="20"/>
    <s v=""/>
  </r>
  <r>
    <x v="3"/>
    <s v="21034-3-151.6-АОВ"/>
    <n v="1"/>
    <n v="4"/>
    <m/>
    <n v="18"/>
    <m/>
    <s v=""/>
    <n v="2"/>
    <m/>
    <m/>
    <m/>
    <s v="П5-151.6-32A "/>
    <s v="5PDS 0016 "/>
    <m/>
    <m/>
    <s v="ШСАУ П5/В5 "/>
    <m/>
    <s v="КВВГЭнг(А)"/>
    <s v="2x1,0 "/>
    <n v="22"/>
    <s v=""/>
  </r>
  <r>
    <x v="3"/>
    <s v="21034-3-151.6-АОВ"/>
    <n v="1"/>
    <n v="4"/>
    <m/>
    <n v="16"/>
    <m/>
    <s v=""/>
    <n v="2"/>
    <m/>
    <m/>
    <m/>
    <s v="П5-151.6-33A "/>
    <s v="5TS 0017"/>
    <m/>
    <m/>
    <s v="ШСАУ П5/В5 "/>
    <m/>
    <s v="КВВГЭнг(А)"/>
    <s v="2x1,0 "/>
    <n v="20"/>
    <s v=""/>
  </r>
  <r>
    <x v="3"/>
    <s v="21034-3-151.6-АОВ"/>
    <n v="1"/>
    <n v="4"/>
    <m/>
    <n v="18"/>
    <m/>
    <s v=""/>
    <n v="2"/>
    <m/>
    <m/>
    <m/>
    <s v="П5-151.6-34A "/>
    <s v="5TS 0018"/>
    <m/>
    <m/>
    <s v="ШСАУ П5/В5 "/>
    <m/>
    <s v="КВВГЭнг(А)"/>
    <s v="2x1,0 "/>
    <n v="22"/>
    <s v=""/>
  </r>
  <r>
    <x v="3"/>
    <s v="21034-3-151.6-АОВ"/>
    <n v="1"/>
    <n v="4"/>
    <m/>
    <s v=""/>
    <m/>
    <s v=""/>
    <n v="2"/>
    <m/>
    <m/>
    <m/>
    <s v="ПА1-151.6-1A "/>
    <s v="7NY 0001"/>
    <m/>
    <m/>
    <s v="ПА7-151.6-СК1 "/>
    <m/>
    <s v="КВВГЭнг(А)"/>
    <s v="3x1,0"/>
    <n v="4"/>
    <s v=""/>
  </r>
  <r>
    <x v="3"/>
    <s v="21034-3-151.6-АОВ"/>
    <n v="1"/>
    <n v="4"/>
    <m/>
    <s v=""/>
    <m/>
    <s v=""/>
    <n v="2"/>
    <m/>
    <m/>
    <m/>
    <s v="ПА1-151.6-2A "/>
    <s v="7NY 0001"/>
    <m/>
    <m/>
    <s v="ПА7-151.6-СК1 "/>
    <m/>
    <s v="КВВГЭнг(А)"/>
    <s v="2x1,0"/>
    <n v="4"/>
    <s v=""/>
  </r>
  <r>
    <x v="3"/>
    <s v="21034-3-151.6-АОВ"/>
    <n v="1"/>
    <n v="4"/>
    <m/>
    <n v="1"/>
    <m/>
    <s v=""/>
    <n v="2"/>
    <m/>
    <m/>
    <m/>
    <s v="ПА1-151.6-3A "/>
    <s v="ПА7-151.6-СК1 "/>
    <m/>
    <m/>
    <s v="ШСАУ ПА1 "/>
    <m/>
    <s v="КВВГЭнг(А)"/>
    <s v="5x1,0"/>
    <n v="5"/>
    <s v=""/>
  </r>
  <r>
    <x v="3"/>
    <s v="21034-3-151.6-АОВ"/>
    <n v="1"/>
    <n v="4"/>
    <m/>
    <n v="1"/>
    <m/>
    <s v=""/>
    <n v="4"/>
    <m/>
    <m/>
    <m/>
    <s v="ПА1-151.6-4A "/>
    <s v="7NV 0001"/>
    <m/>
    <m/>
    <s v="ШСАУ ПА1 "/>
    <m/>
    <s v="КВВГЭнг(А)"/>
    <s v="3x1,0"/>
    <n v="7"/>
    <s v=""/>
  </r>
  <r>
    <x v="3"/>
    <s v="21034-3-151.6-АОВ"/>
    <n v="1"/>
    <n v="4"/>
    <m/>
    <n v="1"/>
    <m/>
    <s v=""/>
    <n v="4"/>
    <m/>
    <m/>
    <m/>
    <s v="ПА1-151.6-5A "/>
    <s v="7NV 0001"/>
    <m/>
    <m/>
    <s v="ШСАУ ПА1 "/>
    <m/>
    <s v="КВВГЭнг(А)"/>
    <s v="3x1,0"/>
    <n v="7"/>
    <s v=""/>
  </r>
  <r>
    <x v="3"/>
    <s v="21034-3-151.6-АОВ"/>
    <n v="1"/>
    <n v="4"/>
    <m/>
    <n v="500"/>
    <m/>
    <n v="16"/>
    <n v="4"/>
    <m/>
    <m/>
    <m/>
    <s v="ПА1-151.6-6A "/>
    <s v="АСУТП "/>
    <m/>
    <m/>
    <s v="ШСАУ ПА1 "/>
    <m/>
    <s v="КВВГЭнг(А)"/>
    <s v="3x1,5 "/>
    <n v="522"/>
    <s v=""/>
  </r>
  <r>
    <x v="3"/>
    <s v="21034-3-151.6-АОВ"/>
    <n v="1"/>
    <n v="4"/>
    <m/>
    <n v="16"/>
    <m/>
    <s v=""/>
    <n v="4"/>
    <m/>
    <m/>
    <m/>
    <s v="ШСХУ-151.6-1T"/>
    <s v="9TE 0001"/>
    <m/>
    <m/>
    <s v="ШСХУ "/>
    <m/>
    <s v="КВВГЭнг(А)"/>
    <s v="4x1,0"/>
    <n v="22"/>
    <s v=""/>
  </r>
  <r>
    <x v="3"/>
    <s v="21034-3-151.6-АОВ"/>
    <n v="1"/>
    <n v="4"/>
    <m/>
    <n v="16"/>
    <m/>
    <s v=""/>
    <n v="4"/>
    <m/>
    <m/>
    <m/>
    <s v="ШСХУ-151.6-2T"/>
    <s v="9TE 0002"/>
    <m/>
    <m/>
    <s v="ШСХУ "/>
    <m/>
    <s v="КВВГЭнг(А)"/>
    <s v="4x1,0"/>
    <n v="22"/>
    <s v=""/>
  </r>
  <r>
    <x v="3"/>
    <s v="21034-3-151.6-АОВ"/>
    <n v="1"/>
    <n v="4"/>
    <m/>
    <n v="16"/>
    <m/>
    <s v=""/>
    <n v="4"/>
    <m/>
    <m/>
    <m/>
    <s v="ШСХУ-151.6-3K "/>
    <s v="9PT 0003"/>
    <m/>
    <m/>
    <s v="ШСХУ "/>
    <m/>
    <s v="КВВГЭнг(А)"/>
    <s v="2x1,0 "/>
    <n v="22"/>
    <s v=""/>
  </r>
  <r>
    <x v="3"/>
    <s v="21034-3-151.6-АОВ"/>
    <n v="1"/>
    <n v="4"/>
    <m/>
    <n v="16"/>
    <m/>
    <s v=""/>
    <n v="4"/>
    <m/>
    <m/>
    <m/>
    <s v="ШСХУ-151.6-4K "/>
    <s v="9PT 0004 "/>
    <m/>
    <m/>
    <s v="ШСХУ "/>
    <m/>
    <s v="КВВГЭнг(А)"/>
    <s v="2x1,0 "/>
    <n v="22"/>
    <s v=""/>
  </r>
  <r>
    <x v="3"/>
    <s v="21034-3-151.6-АОВ"/>
    <n v="1"/>
    <n v="4"/>
    <m/>
    <n v="16"/>
    <m/>
    <s v=""/>
    <n v="4"/>
    <m/>
    <m/>
    <m/>
    <s v="ШСХУ-151.6-5K "/>
    <s v="9FT 0005 "/>
    <m/>
    <m/>
    <s v="ШСХУ "/>
    <m/>
    <s v="КВВГЭнг(А)"/>
    <s v="2x1,0 "/>
    <n v="22"/>
    <s v=""/>
  </r>
  <r>
    <x v="3"/>
    <s v="21034-3-151.6-АОВ"/>
    <n v="1"/>
    <n v="4"/>
    <m/>
    <n v="16"/>
    <m/>
    <s v=""/>
    <n v="4"/>
    <m/>
    <m/>
    <m/>
    <s v="ШСХУ-151.6-6C"/>
    <s v="9FT 0005 "/>
    <m/>
    <m/>
    <s v="ШСХУ "/>
    <m/>
    <s v="КВВГЭнг(А)"/>
    <s v="2x1,0 "/>
    <n v="22"/>
    <s v=""/>
  </r>
  <r>
    <x v="3"/>
    <s v="21034-3-151.6-АОВ"/>
    <n v="1"/>
    <n v="4"/>
    <m/>
    <n v="16"/>
    <m/>
    <s v=""/>
    <n v="4"/>
    <m/>
    <m/>
    <m/>
    <s v="ШСХУ-151.6-7K "/>
    <s v="9FT 0006 "/>
    <m/>
    <m/>
    <s v="ШСХУ "/>
    <m/>
    <s v="КВВГЭнг(А)"/>
    <s v="2x1,0 "/>
    <n v="22"/>
    <s v=""/>
  </r>
  <r>
    <x v="3"/>
    <s v="21034-3-151.6-АОВ"/>
    <n v="1"/>
    <n v="4"/>
    <m/>
    <n v="16"/>
    <m/>
    <s v=""/>
    <n v="4"/>
    <m/>
    <m/>
    <m/>
    <s v="ШСХУ-151.6-8C"/>
    <s v="9FT 0006 "/>
    <m/>
    <m/>
    <s v="ШСХУ "/>
    <m/>
    <s v="КВВГЭнг(А)"/>
    <s v="2x1,0 "/>
    <n v="22"/>
    <s v=""/>
  </r>
  <r>
    <x v="4"/>
    <s v="21034-3-151.6-ЭМ"/>
    <n v="3"/>
    <n v="28"/>
    <m/>
    <m/>
    <m/>
    <s v=""/>
    <m/>
    <m/>
    <m/>
    <m/>
    <s v="151-ШВ-н1"/>
    <s v="Корпус 153. Щит ГЩВ-1 1 _x000a_с.ш."/>
    <m/>
    <m/>
    <s v="151-ШВ Ввод 1"/>
    <m/>
    <s v="ВБШвнг(А)-LS"/>
    <s v="5x95"/>
    <n v="370"/>
    <m/>
  </r>
  <r>
    <x v="4"/>
    <s v="21034-3-151.6-ЭМ"/>
    <n v="3"/>
    <n v="28"/>
    <m/>
    <m/>
    <m/>
    <s v=""/>
    <m/>
    <m/>
    <m/>
    <m/>
    <s v="151-ШВ-н2"/>
    <s v="Корпус 153. Щит ГЩВ-1 2 _x000a_с.ш."/>
    <m/>
    <m/>
    <s v="151-ШВ Ввод 2"/>
    <m/>
    <s v="ВБШвнг(А)-LS"/>
    <s v="5x95"/>
    <n v="370"/>
    <m/>
  </r>
  <r>
    <x v="4"/>
    <s v="21034-3-151.6-ЭМ"/>
    <n v="3"/>
    <n v="28"/>
    <m/>
    <m/>
    <m/>
    <s v=""/>
    <m/>
    <m/>
    <m/>
    <m/>
    <s v="151-ПЭСПЗ-н1"/>
    <s v="Корпус 153. Щит 153-ПЭСПЗ _x000a_1 с.ш."/>
    <m/>
    <m/>
    <s v="151-ПЭСПЗ Ввод 1"/>
    <m/>
    <s v="ВБШвнг(А)-FRLS"/>
    <s v="5х35"/>
    <n v="380"/>
    <m/>
  </r>
  <r>
    <x v="4"/>
    <s v="21034-3-151.6-ЭМ"/>
    <n v="3"/>
    <n v="28"/>
    <m/>
    <m/>
    <m/>
    <s v=""/>
    <m/>
    <m/>
    <m/>
    <m/>
    <s v="151-ПЭСПЗ-н2"/>
    <s v="Корпус 153. Щит 153-ПЭСПЗ _x000a_2 с.ш."/>
    <m/>
    <m/>
    <s v="151-ПЭСПЗ Ввод 2"/>
    <m/>
    <s v="ВБШвнг(А)-FRLS"/>
    <s v="5х35"/>
    <n v="380"/>
    <m/>
  </r>
  <r>
    <x v="4"/>
    <s v="21034-3-151.6-ЭМ"/>
    <n v="3"/>
    <n v="28"/>
    <m/>
    <m/>
    <m/>
    <s v=""/>
    <m/>
    <m/>
    <m/>
    <m/>
    <s v="151-ШС-н1"/>
    <s v="Корпус 153. Щит МСС3"/>
    <m/>
    <m/>
    <s v="151-ШС Ввод 1"/>
    <m/>
    <s v="ВБШвнг(А)-LS"/>
    <s v="5x16"/>
    <n v="380"/>
    <m/>
  </r>
  <r>
    <x v="4"/>
    <s v="21034-3-151.6-ЭМ"/>
    <n v="3"/>
    <n v="28"/>
    <m/>
    <m/>
    <m/>
    <s v=""/>
    <m/>
    <m/>
    <m/>
    <m/>
    <s v="151-ШС-н2"/>
    <s v="Корпус 153. Щит МСС3"/>
    <m/>
    <m/>
    <s v="151-ШС Ввод 2"/>
    <m/>
    <s v="ВБШвнг(А)-LS"/>
    <s v="5x16"/>
    <n v="380"/>
    <m/>
  </r>
  <r>
    <x v="4"/>
    <s v="21034-3-151.6-ЭМ"/>
    <n v="3"/>
    <n v="28"/>
    <m/>
    <m/>
    <m/>
    <n v="2"/>
    <m/>
    <m/>
    <m/>
    <m/>
    <s v="ШСАУ П1/В1-н1"/>
    <s v="151-ШВ Секция 1"/>
    <m/>
    <m/>
    <s v="ШСАУ П1/В1"/>
    <m/>
    <s v="ВВГнг(А)-LS"/>
    <s v="5х6"/>
    <n v="65"/>
    <m/>
  </r>
  <r>
    <x v="4"/>
    <s v="21034-3-151.6-ЭМ"/>
    <n v="3"/>
    <n v="28"/>
    <m/>
    <m/>
    <m/>
    <n v="2"/>
    <m/>
    <m/>
    <m/>
    <m/>
    <s v="ШСАУ П1/В1-н2"/>
    <s v="151-ШВ Секция 1"/>
    <m/>
    <m/>
    <s v="ШСАУ П1/В1"/>
    <m/>
    <s v="ВВГнг(А)-LS"/>
    <s v="3х2,5"/>
    <n v="65"/>
    <m/>
  </r>
  <r>
    <x v="4"/>
    <s v="21034-3-151.6-ЭМ"/>
    <n v="3"/>
    <n v="28"/>
    <m/>
    <m/>
    <m/>
    <n v="3"/>
    <m/>
    <m/>
    <m/>
    <m/>
    <s v="П1.1-н1"/>
    <s v="ШСАУ П1/В1"/>
    <m/>
    <m/>
    <s v="Частотный преобразователь П1.1UZ"/>
    <m/>
    <s v="ВВГнг(А)-LS"/>
    <s v="4х2,5"/>
    <n v="3"/>
    <m/>
  </r>
  <r>
    <x v="4"/>
    <s v="21034-3-151.6-ЭМ"/>
    <n v="3"/>
    <n v="28"/>
    <m/>
    <m/>
    <m/>
    <n v="5"/>
    <m/>
    <m/>
    <m/>
    <m/>
    <s v="П1.1-н2"/>
    <s v="Частотный преобразователь _x000a_П1.1UZ"/>
    <m/>
    <m/>
    <s v="Электродвигатель вентилятора П1.1"/>
    <m/>
    <s v="ВВГнг(А)-LS"/>
    <s v="4х2,5"/>
    <n v="15"/>
    <m/>
  </r>
  <r>
    <x v="4"/>
    <s v="21034-3-151.6-ЭМ"/>
    <n v="3"/>
    <n v="28"/>
    <m/>
    <m/>
    <m/>
    <n v="3"/>
    <m/>
    <m/>
    <m/>
    <m/>
    <s v="П1.2-н1"/>
    <s v="ШСАУ П1/В1"/>
    <m/>
    <m/>
    <s v="Частотный преобразователь П1.2UZ"/>
    <m/>
    <s v="ВВГнг(А)-LS"/>
    <s v="4х2,5"/>
    <n v="3"/>
    <m/>
  </r>
  <r>
    <x v="4"/>
    <s v="21034-3-151.6-ЭМ"/>
    <n v="3"/>
    <n v="28"/>
    <m/>
    <m/>
    <m/>
    <n v="5"/>
    <m/>
    <m/>
    <m/>
    <m/>
    <s v="П1.2-н2"/>
    <s v="Частотный преобразователь _x000a_П1.2UZ"/>
    <m/>
    <m/>
    <s v="Электродвигатель вентилятора П1.2"/>
    <m/>
    <s v="ВВГнг(А)-LS"/>
    <s v="4х2,5"/>
    <n v="15"/>
    <m/>
  </r>
  <r>
    <x v="4"/>
    <s v="21034-3-151.6-ЭМ"/>
    <n v="3"/>
    <n v="28"/>
    <m/>
    <m/>
    <m/>
    <n v="3"/>
    <m/>
    <m/>
    <m/>
    <m/>
    <s v="В1.1-н1"/>
    <s v="ШСАУ П1/В1"/>
    <m/>
    <m/>
    <s v="Частотный преобразователь В1.1UZ"/>
    <m/>
    <s v="ВВГнг(А)-LS"/>
    <s v="4х4"/>
    <n v="5"/>
    <m/>
  </r>
  <r>
    <x v="4"/>
    <s v="21034-3-151.6-ЭМ"/>
    <n v="3"/>
    <n v="28"/>
    <m/>
    <m/>
    <m/>
    <n v="10"/>
    <m/>
    <m/>
    <m/>
    <m/>
    <s v="В1.1-н2"/>
    <s v="Частотный преобразователь _x000a_В1.1UZ"/>
    <m/>
    <m/>
    <s v="Электродвигатель вентилятора В1.1"/>
    <m/>
    <s v="ВБШвнг(А)-LS"/>
    <s v="4х4"/>
    <n v="63"/>
    <m/>
  </r>
  <r>
    <x v="4"/>
    <s v="21034-3-151.6-ЭМ"/>
    <n v="3"/>
    <n v="28"/>
    <m/>
    <m/>
    <m/>
    <n v="3"/>
    <m/>
    <m/>
    <m/>
    <m/>
    <s v="В1.2-н1"/>
    <s v="ШСАУ П1/В1"/>
    <m/>
    <m/>
    <s v="Частотный преобразователь В1.2UZ"/>
    <m/>
    <s v="ВВГнг(А)-LS"/>
    <s v="4х4"/>
    <n v="5"/>
    <m/>
  </r>
  <r>
    <x v="4"/>
    <s v="21034-3-151.6-ЭМ"/>
    <n v="3"/>
    <n v="28"/>
    <m/>
    <m/>
    <m/>
    <n v="10"/>
    <m/>
    <m/>
    <m/>
    <m/>
    <s v="В1.2-н2"/>
    <s v="Частотный преобразователь _x000a_В1.2UZ"/>
    <m/>
    <m/>
    <s v="Электродвигатель вентилятора В1.2"/>
    <m/>
    <s v="ВБШвнг(А)-LS"/>
    <s v="4х4"/>
    <n v="65"/>
    <m/>
  </r>
  <r>
    <x v="4"/>
    <s v="21034-3-151.6-ЭМ"/>
    <n v="3"/>
    <n v="28"/>
    <m/>
    <m/>
    <m/>
    <n v="5"/>
    <m/>
    <m/>
    <m/>
    <m/>
    <s v="П1.1ц-н1"/>
    <s v="ШСАУ П1/В1"/>
    <m/>
    <m/>
    <s v="Электродвигатель циркуляционного _x000a_насоса П1.1ц"/>
    <m/>
    <s v="ВВГнг(А)-LS"/>
    <s v="3х2,5"/>
    <n v="15"/>
    <m/>
  </r>
  <r>
    <x v="4"/>
    <s v="21034-3-151.6-ЭМ"/>
    <n v="3"/>
    <n v="28"/>
    <m/>
    <m/>
    <m/>
    <n v="5"/>
    <m/>
    <m/>
    <m/>
    <m/>
    <s v="П1.2ц-н1"/>
    <s v="ШСАУ П1/В1"/>
    <m/>
    <m/>
    <s v="Электродвигатель циркуляционного _x000a_насоса П1.2ц"/>
    <m/>
    <s v="ВВГнг(А)-LS"/>
    <s v="3х2,5"/>
    <n v="15"/>
    <m/>
  </r>
  <r>
    <x v="4"/>
    <s v="21034-3-151.6-ЭМ"/>
    <n v="3"/>
    <n v="28"/>
    <m/>
    <m/>
    <m/>
    <n v="2"/>
    <m/>
    <m/>
    <m/>
    <m/>
    <s v="ШСАУ П3/В3-н1"/>
    <s v="151-ШВ Секция 2"/>
    <m/>
    <m/>
    <s v="ШСАУ П3/В3"/>
    <m/>
    <s v="ВВГнг(А)-LS"/>
    <s v="5х6"/>
    <n v="20"/>
    <m/>
  </r>
  <r>
    <x v="4"/>
    <s v="21034-3-151.6-ЭМ"/>
    <n v="3"/>
    <n v="28"/>
    <m/>
    <m/>
    <m/>
    <n v="2"/>
    <m/>
    <m/>
    <m/>
    <m/>
    <s v="ШСАУ П3/В3-н2"/>
    <s v="151-ШВ Секция 2"/>
    <m/>
    <m/>
    <s v="ШСАУ П3/В3"/>
    <m/>
    <s v="ВВГнг(А)-LS"/>
    <s v="3х2,5"/>
    <n v="20"/>
    <m/>
  </r>
  <r>
    <x v="4"/>
    <s v="21034-3-151.6-ЭМ"/>
    <n v="3"/>
    <n v="28"/>
    <m/>
    <m/>
    <m/>
    <n v="3"/>
    <m/>
    <m/>
    <m/>
    <m/>
    <s v="П3.1-н1"/>
    <s v="ШСАУ П3/В3"/>
    <m/>
    <m/>
    <s v="Частотный преобразователь П3.1UZ"/>
    <m/>
    <s v="ВВГнг(А)-LS"/>
    <s v="4х2,5"/>
    <n v="3"/>
    <m/>
  </r>
  <r>
    <x v="4"/>
    <s v="21034-3-151.6-ЭМ"/>
    <n v="3"/>
    <n v="28"/>
    <m/>
    <m/>
    <m/>
    <n v="4"/>
    <m/>
    <m/>
    <m/>
    <m/>
    <s v="П3.1-н2"/>
    <s v="Частотный преобразователь _x000a_П3.1UZ"/>
    <m/>
    <m/>
    <s v="Электродвигатель вентилятора П3.1"/>
    <m/>
    <s v="ВВГнг(А)-LS"/>
    <s v="4х2,5"/>
    <n v="22"/>
    <m/>
  </r>
  <r>
    <x v="4"/>
    <s v="21034-3-151.6-ЭМ"/>
    <n v="3"/>
    <n v="28"/>
    <m/>
    <m/>
    <m/>
    <n v="3"/>
    <m/>
    <m/>
    <m/>
    <m/>
    <s v="П3.2-н1"/>
    <s v="ШСАУ П3/В3"/>
    <m/>
    <m/>
    <s v="Частотный преобразователь П3.2UZ"/>
    <m/>
    <s v="ВВГнг(А)-LS"/>
    <s v="4х2,5"/>
    <n v="3"/>
    <m/>
  </r>
  <r>
    <x v="4"/>
    <s v="21034-3-151.6-ЭМ"/>
    <n v="3"/>
    <n v="28"/>
    <m/>
    <m/>
    <m/>
    <n v="4"/>
    <m/>
    <m/>
    <m/>
    <m/>
    <s v="П3.2-н2"/>
    <s v="Частотный преобразователь _x000a_П3.2UZ"/>
    <m/>
    <m/>
    <s v="Электродвигатель вентилятора П3.2"/>
    <m/>
    <s v="ВВГнг(А)-LS"/>
    <s v="4х2,5"/>
    <n v="22"/>
    <m/>
  </r>
  <r>
    <x v="4"/>
    <s v="21034-3-151.6-ЭМ"/>
    <n v="3"/>
    <n v="28"/>
    <m/>
    <m/>
    <m/>
    <n v="3"/>
    <m/>
    <m/>
    <m/>
    <m/>
    <s v="В3.1-н1"/>
    <s v="ШСАУ П3/В3"/>
    <m/>
    <m/>
    <s v="Частотный преобразователь В3.1UZ"/>
    <m/>
    <s v="ВВГнг(А)-LS"/>
    <s v="4х4"/>
    <n v="5"/>
    <m/>
  </r>
  <r>
    <x v="4"/>
    <s v="21034-3-151.6-ЭМ"/>
    <n v="3"/>
    <n v="28"/>
    <m/>
    <m/>
    <m/>
    <n v="10"/>
    <m/>
    <m/>
    <m/>
    <m/>
    <s v="В3.1-н2"/>
    <s v="Частотный преобразователь _x000a_В3.1UZ"/>
    <m/>
    <m/>
    <s v="Электродвигатель вентилятора В3.1"/>
    <m/>
    <s v="ВВГнг(А)-LS"/>
    <s v="4х4"/>
    <n v="85"/>
    <m/>
  </r>
  <r>
    <x v="4"/>
    <s v="21034-3-151.6-ЭМ"/>
    <n v="3"/>
    <n v="28"/>
    <m/>
    <m/>
    <m/>
    <n v="3"/>
    <m/>
    <m/>
    <m/>
    <m/>
    <s v="В3.2-н1"/>
    <s v="ШСАУ П3/В3"/>
    <m/>
    <m/>
    <s v="Частотный преобразователь В3.2UZ"/>
    <m/>
    <s v="ВВГнг(А)-LS"/>
    <s v="4х4"/>
    <n v="5"/>
    <m/>
  </r>
  <r>
    <x v="4"/>
    <s v="21034-3-151.6-ЭМ"/>
    <n v="3"/>
    <n v="28"/>
    <m/>
    <m/>
    <m/>
    <n v="10"/>
    <m/>
    <m/>
    <m/>
    <m/>
    <s v="В3.2-н2"/>
    <s v="Частотный преобразователь _x000a_В3.2UZ"/>
    <m/>
    <m/>
    <s v="Электродвигатель вентилятора В3.2"/>
    <m/>
    <s v="ВВГнг(А)-LS"/>
    <s v="4х4"/>
    <n v="80"/>
    <m/>
  </r>
  <r>
    <x v="4"/>
    <s v="21034-3-151.6-ЭМ"/>
    <n v="3"/>
    <n v="28"/>
    <m/>
    <m/>
    <m/>
    <n v="3"/>
    <m/>
    <m/>
    <m/>
    <m/>
    <s v="П3.1ц-н1"/>
    <s v="ШСАУ П3/В3"/>
    <m/>
    <m/>
    <s v="Электродвигатель циркуляционного _x000a_насоса П3.1ц"/>
    <m/>
    <s v="ВВГнг(А)-LS"/>
    <s v="3х2,5"/>
    <n v="10"/>
    <m/>
  </r>
  <r>
    <x v="4"/>
    <s v="21034-3-151.6-ЭМ"/>
    <n v="3"/>
    <n v="28"/>
    <m/>
    <m/>
    <m/>
    <n v="3"/>
    <m/>
    <m/>
    <m/>
    <m/>
    <s v="П3.2ц-н1"/>
    <s v="ШСАУ П3/В3"/>
    <m/>
    <m/>
    <s v="Электродвигатель циркуляционного _x000a_насоса П3.2ц"/>
    <m/>
    <s v="ВВГнг(А)-LS"/>
    <s v="3х2,5"/>
    <n v="10"/>
    <m/>
  </r>
  <r>
    <x v="4"/>
    <s v="21034-3-151.6-ЭМ"/>
    <n v="3"/>
    <n v="28"/>
    <m/>
    <m/>
    <m/>
    <n v="2"/>
    <m/>
    <m/>
    <m/>
    <m/>
    <s v="ШСАУ П4/В4-н1"/>
    <s v="151-ШВ Секция 2"/>
    <m/>
    <m/>
    <s v="ШСАУ П4/В4"/>
    <m/>
    <s v="ВВГнг(А)-LS"/>
    <s v="5х2,5"/>
    <n v="30"/>
    <m/>
  </r>
  <r>
    <x v="4"/>
    <s v="21034-3-151.6-ЭМ"/>
    <n v="3"/>
    <n v="28"/>
    <m/>
    <m/>
    <m/>
    <n v="2"/>
    <m/>
    <m/>
    <m/>
    <m/>
    <s v="ШСАУ П4/В4-н2"/>
    <s v="151-ШВ Секция 2"/>
    <m/>
    <m/>
    <s v="ШСАУ П4/В4"/>
    <m/>
    <s v="ВВГнг(А)-LS"/>
    <s v="3х2,5"/>
    <n v="30"/>
    <m/>
  </r>
  <r>
    <x v="4"/>
    <s v="21034-3-151.6-ЭМ"/>
    <n v="3"/>
    <n v="28"/>
    <m/>
    <m/>
    <m/>
    <n v="3"/>
    <m/>
    <m/>
    <m/>
    <m/>
    <s v="П4.1-н1"/>
    <s v="ШСАУ П4/В4"/>
    <m/>
    <m/>
    <s v="Частотный преобразователь П4.1UZ"/>
    <m/>
    <s v="ВВГнг(А)-LS"/>
    <s v="4х2,5"/>
    <n v="20"/>
    <m/>
  </r>
  <r>
    <x v="4"/>
    <s v="21034-3-151.6-ЭМ"/>
    <n v="3"/>
    <n v="28"/>
    <m/>
    <m/>
    <m/>
    <n v="6"/>
    <m/>
    <m/>
    <m/>
    <m/>
    <s v="П4.1-н2"/>
    <s v="Частотный преобразователь _x000a_П4.1UZ"/>
    <m/>
    <m/>
    <s v="Электродвигатель вентилятора П4.1"/>
    <m/>
    <s v="ВВГнг(А)-LS"/>
    <s v="4х2,5"/>
    <n v="22"/>
    <m/>
  </r>
  <r>
    <x v="4"/>
    <s v="21034-3-151.6-ЭМ"/>
    <n v="3"/>
    <n v="28"/>
    <m/>
    <m/>
    <m/>
    <n v="3"/>
    <m/>
    <m/>
    <m/>
    <m/>
    <s v="П4.2-н1"/>
    <s v="ШСАУ П4/В4"/>
    <m/>
    <m/>
    <s v="Частотный преобразователь П4.2UZ"/>
    <m/>
    <s v="ВВГзнг(А)-LS"/>
    <s v="4х2,5"/>
    <n v="20"/>
    <m/>
  </r>
  <r>
    <x v="4"/>
    <s v="21034-3-151.6-ЭМ"/>
    <n v="3"/>
    <n v="28"/>
    <m/>
    <m/>
    <m/>
    <n v="6"/>
    <m/>
    <m/>
    <m/>
    <m/>
    <s v="П4.2-н2"/>
    <s v="Частотный преобразователь _x000a_П4.2UZ"/>
    <m/>
    <m/>
    <s v="Электродвигатель вентилятора П4.2"/>
    <m/>
    <s v="ВВГнг(А)-LS"/>
    <s v="4х2,5"/>
    <n v="21"/>
    <m/>
  </r>
  <r>
    <x v="4"/>
    <s v="21034-3-151.6-ЭМ"/>
    <n v="3"/>
    <n v="28"/>
    <m/>
    <m/>
    <m/>
    <n v="3"/>
    <m/>
    <m/>
    <m/>
    <m/>
    <s v="В4.1-н1"/>
    <s v="ШСАУ П4/В4"/>
    <m/>
    <m/>
    <s v="Регулятор оборотов В4.1-А1"/>
    <m/>
    <s v="ВВГнг(А)-LS"/>
    <s v="3х2,5"/>
    <n v="20"/>
    <m/>
  </r>
  <r>
    <x v="4"/>
    <s v="21034-3-151.6-ЭМ"/>
    <n v="3"/>
    <n v="28"/>
    <m/>
    <m/>
    <m/>
    <n v="4"/>
    <m/>
    <m/>
    <m/>
    <m/>
    <s v="В4.1-н2"/>
    <s v="Регулятор оборотов В4.1-А1"/>
    <m/>
    <m/>
    <s v="Электродвигатель вентилятора В4.1"/>
    <m/>
    <s v="ВВГнг(А)-LS"/>
    <s v="3х2,5"/>
    <n v="7"/>
    <m/>
  </r>
  <r>
    <x v="4"/>
    <s v="21034-3-151.6-ЭМ"/>
    <n v="3"/>
    <n v="28"/>
    <m/>
    <m/>
    <m/>
    <n v="3"/>
    <m/>
    <m/>
    <m/>
    <m/>
    <s v="В4.2-н1"/>
    <s v="ШСАУ П4/В4"/>
    <m/>
    <m/>
    <s v="Регулятор оборотов В4.2-А2"/>
    <m/>
    <s v="ВВГнг(А)-LS"/>
    <s v="3х2,5"/>
    <n v="20"/>
    <m/>
  </r>
  <r>
    <x v="4"/>
    <s v="21034-3-151.6-ЭМ"/>
    <n v="3"/>
    <n v="28"/>
    <m/>
    <m/>
    <m/>
    <n v="4"/>
    <m/>
    <m/>
    <m/>
    <m/>
    <s v="В4.2-н2"/>
    <s v="Регулятор оборотов В4.2-А2"/>
    <m/>
    <m/>
    <s v="Электродвигатель вентилятора В4.2"/>
    <m/>
    <s v="ВВГнг(А)-LS"/>
    <s v="3х2,5"/>
    <n v="7"/>
    <m/>
  </r>
  <r>
    <x v="4"/>
    <s v="21034-3-151.6-ЭМ"/>
    <n v="3"/>
    <n v="28"/>
    <m/>
    <m/>
    <m/>
    <n v="10"/>
    <m/>
    <m/>
    <m/>
    <m/>
    <s v="П4.1ц-н1"/>
    <s v="ШСАУ П4/В4"/>
    <m/>
    <m/>
    <s v="Электродвигатель циркуляционного _x000a_насоса П4.1ц"/>
    <m/>
    <s v="ВВГнг(А)-LS"/>
    <s v="3х2,5"/>
    <n v="25"/>
    <m/>
  </r>
  <r>
    <x v="4"/>
    <s v="21034-3-151.6-ЭМ"/>
    <n v="3"/>
    <n v="28"/>
    <m/>
    <m/>
    <m/>
    <n v="11"/>
    <m/>
    <m/>
    <m/>
    <m/>
    <s v="П4.2ц-н1"/>
    <s v="ШСАУ П4/В4"/>
    <m/>
    <m/>
    <s v="Электродвигатель циркуляционного _x000a_насоса П4.2ц"/>
    <m/>
    <s v="ВВГнг(А)-LS"/>
    <s v="3х2,5"/>
    <n v="25"/>
    <m/>
  </r>
  <r>
    <x v="4"/>
    <s v="21034-3-151.6-ЭМ"/>
    <n v="3"/>
    <n v="28"/>
    <m/>
    <m/>
    <m/>
    <n v="6"/>
    <m/>
    <m/>
    <m/>
    <m/>
    <s v="П4-ЕК-н1"/>
    <s v="ШСАУ П4/В4"/>
    <m/>
    <m/>
    <s v="Электрокалорифер П4-ЕК"/>
    <m/>
    <s v="ВВГнг(А)-LS"/>
    <s v="3х2,5"/>
    <n v="35"/>
    <m/>
  </r>
  <r>
    <x v="4"/>
    <s v="21034-3-151.6-ЭМ"/>
    <n v="3"/>
    <n v="28"/>
    <m/>
    <m/>
    <m/>
    <n v="2"/>
    <m/>
    <m/>
    <m/>
    <m/>
    <s v="ШСАУ П5/В5-н1"/>
    <s v="151-ШВ Секция 1"/>
    <m/>
    <m/>
    <s v="ШСАУ П5/В5"/>
    <m/>
    <s v="ВВГнг(А)-LS"/>
    <s v="5х4"/>
    <n v="65"/>
    <m/>
  </r>
  <r>
    <x v="4"/>
    <s v="21034-3-151.6-ЭМ"/>
    <n v="3"/>
    <n v="28"/>
    <m/>
    <m/>
    <m/>
    <n v="2"/>
    <m/>
    <m/>
    <m/>
    <m/>
    <s v="ШСАУ П5/В5-н2"/>
    <s v="151-ШВ Секция 1"/>
    <m/>
    <m/>
    <s v="ШСАУ П5/В5"/>
    <m/>
    <s v="ВВГнг(А)-LS"/>
    <s v="3х2,5"/>
    <n v="65"/>
    <m/>
  </r>
  <r>
    <x v="4"/>
    <s v="21034-3-151.6-ЭМ"/>
    <n v="3"/>
    <n v="28"/>
    <m/>
    <m/>
    <m/>
    <n v="3"/>
    <m/>
    <m/>
    <m/>
    <m/>
    <s v="П5.1-н1"/>
    <s v="ШСАУ П5/В5"/>
    <m/>
    <m/>
    <s v="Частотный преобразователь П5.1UZ"/>
    <m/>
    <s v="ВВГнг(А)-LS"/>
    <s v="4х2,5"/>
    <n v="3"/>
    <m/>
  </r>
  <r>
    <x v="4"/>
    <s v="21034-3-151.6-ЭМ"/>
    <n v="3"/>
    <n v="28"/>
    <m/>
    <m/>
    <m/>
    <n v="7"/>
    <m/>
    <m/>
    <m/>
    <m/>
    <s v="П5.1-н2"/>
    <s v="Частотный преобразователь _x000a_П5.1UZ"/>
    <m/>
    <m/>
    <s v="Электродвигатель вентилятора П5.1"/>
    <m/>
    <s v="ВВГнг(А)-LS"/>
    <s v="4х2,5"/>
    <n v="20"/>
    <m/>
  </r>
  <r>
    <x v="4"/>
    <s v="21034-3-151.6-ЭМ"/>
    <n v="3"/>
    <n v="28"/>
    <m/>
    <m/>
    <m/>
    <n v="3"/>
    <m/>
    <m/>
    <m/>
    <m/>
    <s v="П5.2-н1"/>
    <s v="ШСАУ П5/В5"/>
    <m/>
    <m/>
    <s v="Частотный преобразователь П5.2UZ"/>
    <m/>
    <s v="ВВГнг(А)-LS"/>
    <s v="4х2,5"/>
    <n v="3"/>
    <m/>
  </r>
  <r>
    <x v="4"/>
    <s v="21034-3-151.6-ЭМ"/>
    <n v="3"/>
    <n v="28"/>
    <m/>
    <m/>
    <m/>
    <n v="7"/>
    <m/>
    <m/>
    <m/>
    <m/>
    <s v="П5.2-н2"/>
    <s v="Частотный преобразователь _x000a_П5.2UZ"/>
    <m/>
    <m/>
    <s v="Электродвигатель вентилятора П5.2"/>
    <m/>
    <s v="ВВГнг(А)-LS"/>
    <s v="4х2,5"/>
    <n v="20"/>
    <m/>
  </r>
  <r>
    <x v="4"/>
    <s v="21034-3-151.6-ЭМ"/>
    <n v="3"/>
    <n v="28"/>
    <m/>
    <m/>
    <m/>
    <n v="3"/>
    <m/>
    <m/>
    <m/>
    <m/>
    <s v="В5.1-н1"/>
    <s v="ШСАУ П5/В5"/>
    <m/>
    <m/>
    <s v="Частотный преобразователь В5.1UZ"/>
    <m/>
    <s v="ВВГнг(А)-LS"/>
    <s v="4х2,5"/>
    <n v="3"/>
    <m/>
  </r>
  <r>
    <x v="4"/>
    <s v="21034-3-151.6-ЭМ"/>
    <n v="3"/>
    <n v="28"/>
    <m/>
    <m/>
    <m/>
    <n v="5"/>
    <m/>
    <m/>
    <m/>
    <m/>
    <s v="В5.1-н2"/>
    <s v="Частотный преобразователь _x000a_В5.1UZ"/>
    <m/>
    <m/>
    <s v="Электродвигатель вентилятора В5.1"/>
    <m/>
    <s v="ВВГнг(А)-LS"/>
    <s v="4х2,5"/>
    <n v="10"/>
    <m/>
  </r>
  <r>
    <x v="4"/>
    <s v="21034-3-151.6-ЭМ"/>
    <n v="3"/>
    <n v="28"/>
    <m/>
    <m/>
    <m/>
    <n v="3"/>
    <m/>
    <m/>
    <m/>
    <m/>
    <s v="В5.2-н1"/>
    <s v="ШСАУ П5/В5"/>
    <m/>
    <m/>
    <s v="Частотный преобразователь В5.2UZ"/>
    <m/>
    <s v="ВВГнг(А)-LS"/>
    <s v="4х2,5"/>
    <n v="3"/>
    <m/>
  </r>
  <r>
    <x v="4"/>
    <s v="21034-3-151.6-ЭМ"/>
    <n v="3"/>
    <n v="28"/>
    <m/>
    <m/>
    <m/>
    <n v="5"/>
    <m/>
    <m/>
    <m/>
    <m/>
    <s v="В5.2-н2"/>
    <s v="Частотный преобразователь _x000a_В5.2UZ"/>
    <m/>
    <m/>
    <s v="Электродвигатель вентилятора В5.2"/>
    <m/>
    <s v="ВВГнг(А)-LS"/>
    <s v="4х2,5"/>
    <n v="10"/>
    <m/>
  </r>
  <r>
    <x v="4"/>
    <s v="21034-3-151.6-ЭМ"/>
    <n v="3"/>
    <n v="28"/>
    <m/>
    <m/>
    <m/>
    <n v="2"/>
    <m/>
    <m/>
    <m/>
    <m/>
    <s v="П5.1ц-н1"/>
    <s v="ШСАУ П5/В5"/>
    <m/>
    <m/>
    <s v="Электродвигатель циркуляционного _x000a_насоса П5.1ц"/>
    <m/>
    <s v="ВВГнг(А)-LS"/>
    <s v="3х2,5"/>
    <n v="15"/>
    <m/>
  </r>
  <r>
    <x v="4"/>
    <s v="21034-3-151.6-ЭМ"/>
    <n v="3"/>
    <n v="28"/>
    <m/>
    <m/>
    <m/>
    <n v="2"/>
    <m/>
    <m/>
    <m/>
    <m/>
    <s v="П5.2ц-н1"/>
    <s v="ШСАУ П5/В5"/>
    <m/>
    <m/>
    <s v="Электродвигатель циркуляционного _x000a_насоса П5.2ц"/>
    <m/>
    <s v="ВВГнг(А)-LS"/>
    <s v="3х2,5"/>
    <n v="15"/>
    <m/>
  </r>
  <r>
    <x v="4"/>
    <s v="21034-3-151.6-ЭМ"/>
    <n v="3"/>
    <n v="28"/>
    <m/>
    <m/>
    <m/>
    <n v="5"/>
    <m/>
    <m/>
    <m/>
    <m/>
    <s v="П5-ЕК-н1"/>
    <s v="ШСАУ П5/В5"/>
    <m/>
    <m/>
    <s v="Электрокалорифер П5-ЕК"/>
    <m/>
    <s v="ВВГнг(А)-LS"/>
    <s v="3х2,5"/>
    <n v="50"/>
    <m/>
  </r>
  <r>
    <x v="4"/>
    <s v="21034-3-151.6-ЭМ"/>
    <n v="3"/>
    <n v="28"/>
    <m/>
    <m/>
    <m/>
    <n v="5"/>
    <m/>
    <m/>
    <m/>
    <m/>
    <s v="В7-н1"/>
    <s v="151-ШВ Секция 2"/>
    <m/>
    <m/>
    <s v="Электродвигатель вентилятора В7"/>
    <m/>
    <s v="ВВГнг(А)-LS"/>
    <s v="3х2,5"/>
    <n v="35"/>
    <m/>
  </r>
  <r>
    <x v="4"/>
    <s v="21034-3-151.6-ЭМ"/>
    <n v="3"/>
    <n v="28"/>
    <m/>
    <m/>
    <m/>
    <n v="10"/>
    <m/>
    <m/>
    <m/>
    <m/>
    <s v="АВО1.1-н1"/>
    <s v="151-ШВ Секция 2"/>
    <m/>
    <m/>
    <s v="Воздушно-отопительный агрегат _x000a_АВО1.1"/>
    <m/>
    <s v="ВБШвнг(А)-LS"/>
    <s v="3х2,5"/>
    <n v="55"/>
    <m/>
  </r>
  <r>
    <x v="4"/>
    <s v="21034-3-151.6-ЭМ"/>
    <n v="3"/>
    <n v="28"/>
    <m/>
    <m/>
    <m/>
    <n v="3"/>
    <m/>
    <m/>
    <m/>
    <m/>
    <s v="АВО1.1-н2"/>
    <s v="151-ШВ Секция 2"/>
    <m/>
    <m/>
    <s v="Пульт коммутации и управления _x000a_ПКУ АВО1.1"/>
    <m/>
    <s v="ВБШвнг(А)-LS"/>
    <s v="3х2,5"/>
    <n v="70"/>
    <m/>
  </r>
  <r>
    <x v="4"/>
    <s v="21034-3-151.6-ЭМ"/>
    <n v="3"/>
    <n v="28"/>
    <m/>
    <m/>
    <m/>
    <n v="10"/>
    <m/>
    <m/>
    <m/>
    <m/>
    <s v="АВО1.1-н3"/>
    <s v="Воздушно-отопительный _x000a_агрегат АВО1.1"/>
    <m/>
    <m/>
    <s v="Пульт коммутации и управления _x000a_ПКУ АВО1.1"/>
    <m/>
    <s v="КВБШвнг(А)-LS"/>
    <s v="5х2,5"/>
    <n v="45"/>
    <m/>
  </r>
  <r>
    <x v="4"/>
    <s v="21034-3-151.6-ЭМ"/>
    <n v="3"/>
    <n v="28"/>
    <m/>
    <m/>
    <m/>
    <n v="5"/>
    <m/>
    <m/>
    <m/>
    <m/>
    <s v="АВО1.1-н4"/>
    <s v="Пульт коммутации и _x000a_управления ПКУ АВО1.1"/>
    <m/>
    <m/>
    <s v="Электродвигатель циркуляционного _x000a_насоса АВО1.1ц"/>
    <m/>
    <s v="ВБШвнг(А)-LS"/>
    <s v="3х2,5"/>
    <n v="65"/>
    <m/>
  </r>
  <r>
    <x v="4"/>
    <s v="21034-3-151.6-ЭМ"/>
    <n v="3"/>
    <n v="28"/>
    <m/>
    <m/>
    <m/>
    <n v="10"/>
    <m/>
    <m/>
    <m/>
    <m/>
    <s v="АВО1.1-н5"/>
    <s v="Пульт коммутации и _x000a_управления ПКУ АВО1.1"/>
    <m/>
    <m/>
    <s v="Пульт местного управления _x000a_АВО1.1-HL10"/>
    <m/>
    <s v="КВБШвнг(А)-LS"/>
    <s v="5х2,5"/>
    <n v="47"/>
    <m/>
  </r>
  <r>
    <x v="4"/>
    <s v="21034-3-151.6-ЭМ"/>
    <n v="3"/>
    <n v="28"/>
    <m/>
    <m/>
    <m/>
    <n v="6"/>
    <m/>
    <m/>
    <m/>
    <m/>
    <s v="АВО1.2-н1"/>
    <s v="151-ШВ Секция 1"/>
    <m/>
    <m/>
    <s v="Воздушно-отопительный агрегат _x000a_АВО1.2"/>
    <m/>
    <s v="ВБШввнг(А)-LS"/>
    <s v="3х2,5"/>
    <n v="50"/>
    <m/>
  </r>
  <r>
    <x v="4"/>
    <s v="21034-3-151.6-ЭМ"/>
    <n v="3"/>
    <n v="28"/>
    <m/>
    <m/>
    <m/>
    <n v="3"/>
    <m/>
    <m/>
    <m/>
    <m/>
    <s v="АВО1.2-н2"/>
    <s v="151-ШВ Секция 1"/>
    <m/>
    <m/>
    <s v="Пульт коммутации и управления _x000a_ПКУ АВО1.2"/>
    <m/>
    <s v="ВБШвнг(А)-LS"/>
    <s v="3х2,5"/>
    <n v="70"/>
    <m/>
  </r>
  <r>
    <x v="4"/>
    <s v="21034-3-151.6-ЭМ"/>
    <n v="3"/>
    <n v="28"/>
    <m/>
    <m/>
    <m/>
    <n v="6"/>
    <m/>
    <m/>
    <m/>
    <m/>
    <s v="АВО1.2-н3"/>
    <s v="Воздушно-отопительный _x000a_агрегат АВО1.2"/>
    <m/>
    <m/>
    <s v="Пульт коммутации и управления _x000a_ПКУ АВО1.2"/>
    <m/>
    <s v="КВБШвнг(А)-LS"/>
    <s v="5х2,5"/>
    <n v="45"/>
    <m/>
  </r>
  <r>
    <x v="4"/>
    <s v="21034-3-151.6-ЭМ"/>
    <n v="3"/>
    <n v="28"/>
    <m/>
    <m/>
    <m/>
    <n v="6"/>
    <m/>
    <m/>
    <m/>
    <m/>
    <s v="АВО1.2-н4"/>
    <s v="Пульт коммутации и _x000a_управления ПКУ АВО1.2"/>
    <m/>
    <m/>
    <s v="Электродвигатель циркуляционного _x000a_насоса АВО1.2ц"/>
    <m/>
    <s v="ВБШвнг(А)-LS"/>
    <s v="3х2,5"/>
    <n v="65"/>
    <m/>
  </r>
  <r>
    <x v="4"/>
    <s v="21034-3-151.6-ЭМ"/>
    <n v="3"/>
    <n v="28"/>
    <m/>
    <m/>
    <m/>
    <n v="6"/>
    <m/>
    <m/>
    <m/>
    <m/>
    <s v="АВО1.2-н5"/>
    <s v="Пульт коммутации и _x000a_управления ПКУ АВО1.2"/>
    <m/>
    <m/>
    <s v="Пульт местного управления _x000a_АВО1.2-HL10"/>
    <m/>
    <s v="КВБШвнг(А)-LS"/>
    <s v="5х2,5"/>
    <n v="47"/>
    <m/>
  </r>
  <r>
    <x v="4"/>
    <s v="21034-3-151.6-ЭМ"/>
    <n v="3"/>
    <n v="28"/>
    <m/>
    <m/>
    <m/>
    <n v="8"/>
    <m/>
    <m/>
    <m/>
    <m/>
    <s v="К1-н1"/>
    <s v="151-ШВ Секция 1"/>
    <m/>
    <m/>
    <s v="Внутренний блок сплит-системы _x000a_К1.1"/>
    <m/>
    <s v="ВВГнг(А)-LS"/>
    <s v="3х2,5"/>
    <n v="55"/>
    <m/>
  </r>
  <r>
    <x v="4"/>
    <s v="21034-3-151.6-ЭМ"/>
    <n v="3"/>
    <n v="28"/>
    <m/>
    <m/>
    <m/>
    <n v="5"/>
    <m/>
    <m/>
    <m/>
    <m/>
    <s v="К1-н2"/>
    <s v="Внутренний блок _x000a_сплит-системы К1.1"/>
    <m/>
    <m/>
    <s v="Внешний блок сплит-системы К1.2"/>
    <m/>
    <s v="КВВГнг(А)-LS"/>
    <s v="5х2,5"/>
    <n v="5"/>
    <m/>
  </r>
  <r>
    <x v="4"/>
    <s v="21034-3-151.6-ЭМ"/>
    <n v="3"/>
    <n v="28"/>
    <m/>
    <m/>
    <m/>
    <n v="4"/>
    <m/>
    <m/>
    <m/>
    <m/>
    <s v="К2-н1"/>
    <s v="151-ШВ Секция 2"/>
    <m/>
    <m/>
    <s v="Внутренний блок сплит-системы _x000a_К2.1"/>
    <m/>
    <s v="ВВГнг(А)-LS"/>
    <s v="3х2,5"/>
    <n v="51"/>
    <m/>
  </r>
  <r>
    <x v="4"/>
    <s v="21034-3-151.6-ЭМ"/>
    <n v="3"/>
    <n v="28"/>
    <m/>
    <m/>
    <m/>
    <n v="3"/>
    <m/>
    <m/>
    <m/>
    <m/>
    <s v="К2-н2"/>
    <s v="Внутренний блок _x000a_сплит-системы К2.1"/>
    <m/>
    <m/>
    <s v="Внешний блок сплит-системы К2.2"/>
    <m/>
    <s v="КВВГнг(А)-LS"/>
    <s v="5х2,5"/>
    <n v="3"/>
    <m/>
  </r>
  <r>
    <x v="4"/>
    <s v="21034-3-151.6-ЭМ"/>
    <n v="3"/>
    <n v="28"/>
    <m/>
    <m/>
    <m/>
    <n v="4"/>
    <m/>
    <m/>
    <m/>
    <m/>
    <s v="ШСАУ ПА1-н1"/>
    <s v="151-ШВ Секция 2"/>
    <m/>
    <m/>
    <s v="ШСАУ ПА1"/>
    <m/>
    <s v="ВВГнг(А)-LS"/>
    <s v="5х2,5"/>
    <n v="70"/>
    <m/>
  </r>
  <r>
    <x v="4"/>
    <s v="21034-3-151.6-ЭМ"/>
    <n v="3"/>
    <n v="28"/>
    <m/>
    <m/>
    <m/>
    <n v="3"/>
    <m/>
    <m/>
    <m/>
    <m/>
    <s v="ПА1-н1"/>
    <s v="ШСАУ ПА1"/>
    <m/>
    <m/>
    <s v="Частотный преобразователь ПА1UZ"/>
    <m/>
    <s v="ВВГнг(А)-LS"/>
    <s v="4х2,5"/>
    <n v="3"/>
    <m/>
  </r>
  <r>
    <x v="4"/>
    <s v="21034-3-151.6-ЭМ"/>
    <n v="3"/>
    <n v="28"/>
    <m/>
    <m/>
    <m/>
    <n v="5"/>
    <m/>
    <m/>
    <m/>
    <m/>
    <s v="ПА1-н2"/>
    <s v="Частотный преобразователь _x000a_ПА1UZ"/>
    <m/>
    <m/>
    <s v="Электродвигатель вентилятора ПА1"/>
    <m/>
    <s v="ВВГнг(А)-LS"/>
    <s v="4х2,5"/>
    <n v="20"/>
    <m/>
  </r>
  <r>
    <x v="4"/>
    <s v="21034-3-151.6-ЭМ"/>
    <n v="3"/>
    <n v="28"/>
    <m/>
    <m/>
    <m/>
    <n v="6"/>
    <m/>
    <m/>
    <m/>
    <m/>
    <s v="ШСАУ ИТП-н1"/>
    <s v="151-ШВ Секция 2"/>
    <m/>
    <m/>
    <s v="ШСАУ ИТП"/>
    <m/>
    <s v="ВВГнг(А)-LS"/>
    <s v="3х2,5"/>
    <n v="85"/>
    <m/>
  </r>
  <r>
    <x v="4"/>
    <s v="21034-3-151.6-ЭМ"/>
    <n v="3"/>
    <n v="28"/>
    <m/>
    <m/>
    <m/>
    <n v="6"/>
    <m/>
    <m/>
    <m/>
    <m/>
    <s v="ШСХУ-н1"/>
    <s v="151-ШВ Секция 1"/>
    <m/>
    <m/>
    <s v="ШСХУ"/>
    <m/>
    <s v="ВВГнг(А)-LS"/>
    <s v="3х2,5"/>
    <n v="85"/>
    <m/>
  </r>
  <r>
    <x v="4"/>
    <s v="21034-3-151.6-ЭМ"/>
    <n v="3"/>
    <n v="28"/>
    <m/>
    <m/>
    <m/>
    <s v=""/>
    <m/>
    <m/>
    <m/>
    <m/>
    <s v="н151ЩАОэ-1"/>
    <s v="151-ПЭСПЗ"/>
    <m/>
    <m/>
    <s v="151ЩАОэ"/>
    <m/>
    <s v="ВВГнг(А)-FRLS"/>
    <s v="5х4"/>
    <m/>
    <m/>
  </r>
  <r>
    <x v="4"/>
    <s v="21034-3-151.6-ЭМ"/>
    <n v="3"/>
    <n v="28"/>
    <m/>
    <m/>
    <m/>
    <s v=""/>
    <m/>
    <m/>
    <m/>
    <m/>
    <s v="н151ЩАОэн-1"/>
    <s v="151-ПЭСПЗ"/>
    <m/>
    <m/>
    <s v="151ЩАОэн"/>
    <m/>
    <s v="ВВГнг(А)-FRLS"/>
    <s v="5х10"/>
    <m/>
    <m/>
  </r>
  <r>
    <x v="4"/>
    <s v="21034-3-151.6-ЭМ"/>
    <n v="3"/>
    <n v="28"/>
    <m/>
    <m/>
    <m/>
    <n v="6"/>
    <m/>
    <m/>
    <m/>
    <m/>
    <s v="151.6-FAS1-н1"/>
    <s v="151-ПЭСПЗ"/>
    <m/>
    <m/>
    <s v="Шкаф АПС 151.6-FAS1"/>
    <m/>
    <s v="ВВГнг(А)-FRLS"/>
    <s v="3х4"/>
    <n v="40"/>
    <m/>
  </r>
  <r>
    <x v="4"/>
    <s v="21034-3-151.6-ЭМ"/>
    <n v="3"/>
    <n v="28"/>
    <m/>
    <m/>
    <m/>
    <n v="6"/>
    <m/>
    <m/>
    <m/>
    <m/>
    <s v="151-ШУК-н1"/>
    <s v="151-ПЭСПЗ"/>
    <m/>
    <m/>
    <s v="Шкаф управления противопожарными_x000a_клапанами 151-ШУК. Ввод 1"/>
    <m/>
    <s v="ВВГнг(А)-FRLS"/>
    <s v="3х2,5"/>
    <n v="20"/>
    <m/>
  </r>
  <r>
    <x v="4"/>
    <s v="21034-3-151.6-ЭМ"/>
    <n v="3"/>
    <n v="28"/>
    <m/>
    <m/>
    <m/>
    <n v="6"/>
    <m/>
    <m/>
    <m/>
    <m/>
    <s v="151-ШУК-н2"/>
    <s v="151-ПЭСПЗ"/>
    <m/>
    <m/>
    <s v="Шкаф управления противопожарными_x000a_клапанами 151-ШУК. Ввод 2"/>
    <m/>
    <s v="ВВГнг(А)-FRLS"/>
    <s v="3х2,5"/>
    <n v="20"/>
    <m/>
  </r>
  <r>
    <x v="4"/>
    <s v="21034-3-151.6-ЭМ"/>
    <n v="3"/>
    <n v="28"/>
    <m/>
    <m/>
    <m/>
    <n v="4"/>
    <m/>
    <m/>
    <m/>
    <m/>
    <s v="КП1-н1"/>
    <s v="151-ШУК"/>
    <m/>
    <m/>
    <s v="Соединительная коробка КП1-ХТ"/>
    <m/>
    <s v="КВВГнг(А)-FRLS"/>
    <s v="7х1,5"/>
    <n v="25"/>
    <m/>
  </r>
  <r>
    <x v="4"/>
    <s v="21034-3-151.6-ЭМ"/>
    <n v="3"/>
    <n v="28"/>
    <m/>
    <m/>
    <m/>
    <n v="4"/>
    <m/>
    <m/>
    <m/>
    <m/>
    <s v="КП2-н1"/>
    <s v="151-ШУК"/>
    <m/>
    <m/>
    <s v="Соединительная коробка КП2-ХТ"/>
    <m/>
    <s v="КВВГнг(А)-FRLS"/>
    <s v="7х1,5"/>
    <n v="25"/>
    <m/>
  </r>
  <r>
    <x v="4"/>
    <s v="21034-3-151.6-ЭМ"/>
    <n v="3"/>
    <n v="28"/>
    <m/>
    <m/>
    <m/>
    <n v="4"/>
    <m/>
    <m/>
    <m/>
    <m/>
    <s v="КП3-н1"/>
    <s v="151-ШУК"/>
    <m/>
    <m/>
    <s v="Соединительная коробка КП3-ХТ"/>
    <m/>
    <s v="КВВГнг(А)-FRLS"/>
    <s v="7х1,5"/>
    <n v="40"/>
    <m/>
  </r>
  <r>
    <x v="4"/>
    <s v="21034-3-151.6-ЭМ"/>
    <n v="3"/>
    <n v="28"/>
    <m/>
    <m/>
    <m/>
    <n v="4"/>
    <m/>
    <m/>
    <m/>
    <m/>
    <s v="КП4-н1"/>
    <s v="151-ШУК"/>
    <m/>
    <m/>
    <s v="Соединительная коробка КП4-ХТ"/>
    <m/>
    <s v="КВВГнг(А)-FRLS"/>
    <s v="7х1,5"/>
    <n v="40"/>
    <m/>
  </r>
  <r>
    <x v="4"/>
    <s v="21034-3-151.6-ЭМ"/>
    <n v="3"/>
    <n v="28"/>
    <m/>
    <m/>
    <m/>
    <n v="4"/>
    <m/>
    <m/>
    <m/>
    <m/>
    <s v="КП5-н1"/>
    <s v="151-ШУК"/>
    <m/>
    <m/>
    <s v="Соединительная коробка КП5-ХТ"/>
    <m/>
    <s v="КВВГнг(А)-FRLS"/>
    <s v="7х1,5"/>
    <n v="65"/>
    <m/>
  </r>
  <r>
    <x v="4"/>
    <s v="21034-3-151.6-ЭМ"/>
    <n v="3"/>
    <n v="28"/>
    <m/>
    <m/>
    <m/>
    <n v="6"/>
    <m/>
    <m/>
    <m/>
    <m/>
    <s v="КП6-н1"/>
    <s v="151-ШУК"/>
    <m/>
    <m/>
    <s v="Соединительная коробка КП6-ХТ"/>
    <m/>
    <s v="КВВГнг(А)-FRLS"/>
    <s v="7х1,5"/>
    <n v="70"/>
    <m/>
  </r>
  <r>
    <x v="4"/>
    <s v="21034-3-151.6-ЭМ"/>
    <n v="3"/>
    <n v="28"/>
    <m/>
    <m/>
    <m/>
    <n v="4"/>
    <m/>
    <m/>
    <m/>
    <m/>
    <s v="КП7-н1"/>
    <s v="151-ШУК"/>
    <m/>
    <m/>
    <s v="Соединительная коробка КП7-ХТ"/>
    <m/>
    <s v="КВВГнг(А)-FRLS"/>
    <s v="7х1,5"/>
    <n v="68"/>
    <m/>
  </r>
  <r>
    <x v="4"/>
    <s v="21034-3-151.6-ЭМ"/>
    <n v="3"/>
    <n v="28"/>
    <m/>
    <m/>
    <m/>
    <n v="5"/>
    <m/>
    <m/>
    <m/>
    <m/>
    <s v="КП8-н1"/>
    <s v="151-ШУК"/>
    <m/>
    <m/>
    <s v="Соединительная коробка КП8-ХТ"/>
    <m/>
    <s v="КВВГнг(А)-FRLS"/>
    <s v="7х1,5"/>
    <n v="70"/>
    <m/>
  </r>
  <r>
    <x v="4"/>
    <s v="21034-3-151.6-ЭМ"/>
    <n v="3"/>
    <n v="28"/>
    <m/>
    <m/>
    <m/>
    <n v="4"/>
    <m/>
    <m/>
    <m/>
    <m/>
    <s v="КП9-н1"/>
    <s v="151-ШУК"/>
    <m/>
    <m/>
    <s v="Соединительная коробка КП9-ХТ"/>
    <m/>
    <s v="КВВГнг(А)-FRLS"/>
    <s v="7х1,5"/>
    <n v="100"/>
    <m/>
  </r>
  <r>
    <x v="4"/>
    <s v="21034-3-151.6-ЭМ"/>
    <n v="3"/>
    <n v="28"/>
    <m/>
    <m/>
    <m/>
    <n v="6"/>
    <m/>
    <m/>
    <m/>
    <m/>
    <s v="КП10-н1"/>
    <s v="151-ШУК"/>
    <m/>
    <m/>
    <s v="Соединительная коробка КП10-ХТ"/>
    <m/>
    <s v="КВВГнг(А)-FRLS"/>
    <s v="7х1,5"/>
    <n v="95"/>
    <m/>
  </r>
  <r>
    <x v="4"/>
    <s v="21034-3-151.6-ЭМ"/>
    <n v="3"/>
    <n v="28"/>
    <m/>
    <m/>
    <m/>
    <n v="4"/>
    <m/>
    <m/>
    <m/>
    <m/>
    <s v="КП11-н1"/>
    <s v="151-ШУК"/>
    <m/>
    <m/>
    <s v="Соединительная коробка КП11-ХТ"/>
    <m/>
    <s v="КВВГнг(А)-FRLS"/>
    <s v="7х1,5"/>
    <n v="15"/>
    <m/>
  </r>
  <r>
    <x v="4"/>
    <s v="21034-3-151.6-ЭМ"/>
    <n v="3"/>
    <n v="28"/>
    <m/>
    <m/>
    <m/>
    <n v="6"/>
    <m/>
    <m/>
    <m/>
    <m/>
    <s v="КП12-н1"/>
    <s v="151-ШУК"/>
    <m/>
    <m/>
    <s v="Соединительная коробка КП12-ХТ"/>
    <m/>
    <s v="КВВГнг(А)-FRLS"/>
    <s v="7х1,5"/>
    <n v="55"/>
    <m/>
  </r>
  <r>
    <x v="4"/>
    <s v="21034-3-151.6-ЭМ"/>
    <n v="3"/>
    <n v="28"/>
    <m/>
    <m/>
    <m/>
    <n v="6"/>
    <m/>
    <m/>
    <m/>
    <m/>
    <s v="КП13-н1"/>
    <s v="151-ШУК"/>
    <m/>
    <m/>
    <s v="Соединительная коробка КП13-ХТ"/>
    <m/>
    <s v="КВВГнг(А)-FRLS"/>
    <s v="7х1,5"/>
    <n v="55"/>
    <m/>
  </r>
  <r>
    <x v="4"/>
    <s v="21034-3-151.6-ЭМ"/>
    <n v="3"/>
    <n v="28"/>
    <m/>
    <m/>
    <m/>
    <n v="12"/>
    <m/>
    <m/>
    <m/>
    <m/>
    <s v="КП14-н1"/>
    <s v="151-ШУК"/>
    <m/>
    <m/>
    <s v="Соединительная коробка КП14-ХТ"/>
    <m/>
    <s v="КВВГнг(А)-FRLS"/>
    <s v="7х1,5"/>
    <n v="95"/>
    <m/>
  </r>
  <r>
    <x v="4"/>
    <s v="21034-3-151.6-ЭМ"/>
    <n v="3"/>
    <n v="28"/>
    <m/>
    <m/>
    <m/>
    <n v="15"/>
    <m/>
    <m/>
    <m/>
    <m/>
    <s v="КП15-н1"/>
    <s v="151-ШУК"/>
    <m/>
    <m/>
    <s v="Соединительная коробка КП15-ХТ"/>
    <m/>
    <s v="КВВГнг(А)-FRLS"/>
    <s v="7х1,5"/>
    <n v="110"/>
    <m/>
  </r>
  <r>
    <x v="4"/>
    <s v="21034-3-151.6-ЭМ"/>
    <n v="3"/>
    <n v="28"/>
    <m/>
    <m/>
    <m/>
    <n v="8"/>
    <m/>
    <m/>
    <m/>
    <m/>
    <s v="151-ШСэ-н1"/>
    <s v="151-ШВ Секция 2"/>
    <m/>
    <m/>
    <s v="151-ШСэ"/>
    <m/>
    <s v="ВВГнг(А)-LS"/>
    <s v="5х10"/>
    <n v="20"/>
    <m/>
  </r>
  <r>
    <x v="4"/>
    <s v="21034-3-151.6-ЭМ"/>
    <n v="3"/>
    <n v="28"/>
    <m/>
    <m/>
    <m/>
    <n v="5"/>
    <m/>
    <m/>
    <m/>
    <m/>
    <s v="AP-24-01/1-н1"/>
    <s v="151-ШС"/>
    <m/>
    <m/>
    <s v="AP-24-01/1 Хромотограф (первичная _x000a_подготовка)"/>
    <m/>
    <s v="ВБШвнг(А)-LS"/>
    <s v="3х2,5"/>
    <n v="100"/>
    <m/>
  </r>
  <r>
    <x v="4"/>
    <s v="21034-3-151.6-ЭМ"/>
    <n v="3"/>
    <n v="28"/>
    <m/>
    <m/>
    <m/>
    <n v="5"/>
    <m/>
    <m/>
    <m/>
    <m/>
    <s v="AP-24-01/2-н1"/>
    <s v="151-ШС"/>
    <m/>
    <m/>
    <s v="AP-24-01/2 Хромотограф (вторичная _x000a_подготовка)"/>
    <m/>
    <s v="ВБШвнг(А)-LS"/>
    <s v="3х2,5"/>
    <n v="80"/>
    <m/>
  </r>
  <r>
    <x v="4"/>
    <s v="21034-3-151.6-ЭМ"/>
    <n v="3"/>
    <n v="28"/>
    <m/>
    <m/>
    <m/>
    <n v="8"/>
    <m/>
    <m/>
    <m/>
    <m/>
    <s v="AP-24-011-н1"/>
    <s v="151-ШС"/>
    <m/>
    <m/>
    <s v="AP-24-011 Анализатор кислорода"/>
    <m/>
    <s v="ВБШвнг(А)-LS"/>
    <s v="3х2,5"/>
    <n v="100"/>
    <m/>
  </r>
  <r>
    <x v="4"/>
    <s v="21034-3-151.6-ЭМ"/>
    <n v="3"/>
    <n v="28"/>
    <m/>
    <m/>
    <m/>
    <n v="5"/>
    <m/>
    <m/>
    <m/>
    <m/>
    <s v="AP-24-012/1-н1"/>
    <s v="151-ШС"/>
    <m/>
    <m/>
    <s v="AP-24-012/1 Анализатор влажности _x000a_(полевой блок)"/>
    <m/>
    <s v="ВБШвнг(А)-LS"/>
    <s v="3х2,5"/>
    <n v="100"/>
    <m/>
  </r>
  <r>
    <x v="4"/>
    <s v="21034-3-151.6-ЭМ"/>
    <n v="3"/>
    <n v="28"/>
    <m/>
    <m/>
    <m/>
    <n v="5"/>
    <m/>
    <m/>
    <m/>
    <m/>
    <s v="AP-24-012/2-н1"/>
    <s v="151-ШС"/>
    <m/>
    <m/>
    <s v="AP-24-012/1 Анализатор влажности _x000a_(блок управления)"/>
    <m/>
    <s v="ВБШвнг(А)-LS"/>
    <s v="3х2,5"/>
    <n v="100"/>
    <m/>
  </r>
  <r>
    <x v="4"/>
    <s v="21034-3-151.6-ЭМ"/>
    <n v="3"/>
    <n v="28"/>
    <m/>
    <m/>
    <m/>
    <s v=""/>
    <m/>
    <m/>
    <m/>
    <m/>
    <s v="UCP-н3"/>
    <s v="151-ШС"/>
    <m/>
    <m/>
    <s v="Шкаф K-2902UCP. Вспомогательное _x000a_питание"/>
    <m/>
    <s v="ВВГнг(А)-LS"/>
    <s v="3х6"/>
    <n v="20"/>
    <m/>
  </r>
  <r>
    <x v="4"/>
    <s v="21034-3-151.6-ЭМ"/>
    <n v="3"/>
    <n v="28"/>
    <m/>
    <m/>
    <m/>
    <n v="3"/>
    <m/>
    <m/>
    <m/>
    <m/>
    <s v="ТКШ151-2-н1"/>
    <s v="151-ШС"/>
    <m/>
    <m/>
    <s v="Шкаф ТКШ151-2"/>
    <m/>
    <s v="ВВГнг(А)-LS"/>
    <s v="3х10"/>
    <n v="10"/>
    <m/>
  </r>
  <r>
    <x v="4"/>
    <s v="21034-3-151.6-ЭМ"/>
    <n v="3"/>
    <n v="28"/>
    <m/>
    <m/>
    <m/>
    <n v="3"/>
    <m/>
    <m/>
    <m/>
    <m/>
    <s v="ТШ151.1-1-н1"/>
    <s v="151-ШС"/>
    <m/>
    <m/>
    <s v="Шкаф ТШ151.1-1"/>
    <m/>
    <s v="ВБШвнг(А)-LS"/>
    <s v="3х2,5"/>
    <n v="100"/>
    <m/>
  </r>
  <r>
    <x v="4"/>
    <s v="21034-3-151.6-ЭМ"/>
    <n v="3"/>
    <n v="28"/>
    <m/>
    <m/>
    <m/>
    <n v="3"/>
    <m/>
    <m/>
    <m/>
    <m/>
    <s v="XS1-н1"/>
    <s v="151-ШВ"/>
    <m/>
    <m/>
    <s v="Штепсельная розетка XS1"/>
    <m/>
    <s v="ВВГнг(А)-LS"/>
    <s v="3х2,5"/>
    <n v="35"/>
    <m/>
  </r>
  <r>
    <x v="4"/>
    <s v="21034-3-151.6-ЭМ"/>
    <n v="3"/>
    <n v="28"/>
    <m/>
    <m/>
    <m/>
    <n v="3"/>
    <m/>
    <m/>
    <m/>
    <m/>
    <s v="151-ШУЭ-н1"/>
    <s v="151-ШВ"/>
    <m/>
    <m/>
    <s v="Шкаф 151-ШУЭ"/>
    <m/>
    <s v="ВВГнг(А)-LS"/>
    <s v="5х10"/>
    <n v="100"/>
    <m/>
  </r>
  <r>
    <x v="4"/>
    <s v="21034-3-151.6-ЭМ"/>
    <n v="3"/>
    <n v="28"/>
    <m/>
    <m/>
    <m/>
    <n v="3"/>
    <m/>
    <m/>
    <m/>
    <m/>
    <s v="ЭНК6-н1"/>
    <s v="Шкаф 151-ШУЭ"/>
    <m/>
    <m/>
    <s v="Электрический воздухонагреватель ЭНК6"/>
    <m/>
    <s v="ВВГнг(А)-LS"/>
    <s v="5х2,5"/>
    <n v="20"/>
    <m/>
  </r>
  <r>
    <x v="4"/>
    <s v="21034-3-151.6-ЭМ"/>
    <n v="3"/>
    <n v="28"/>
    <m/>
    <m/>
    <m/>
    <n v="3"/>
    <m/>
    <m/>
    <m/>
    <m/>
    <s v="ЭНК7-н1"/>
    <s v="Шкаф 151-ШУЭ"/>
    <m/>
    <m/>
    <s v="Электрический воздухонагреватель _x000a_ЭНК7"/>
    <m/>
    <s v="ВВГнг(А)-LS"/>
    <s v="5х2,5"/>
    <n v="20"/>
    <m/>
  </r>
  <r>
    <x v="4"/>
    <s v="21034-3-151.6-ЭМ"/>
    <n v="3"/>
    <n v="28"/>
    <m/>
    <m/>
    <m/>
    <n v="3"/>
    <m/>
    <m/>
    <m/>
    <m/>
    <s v="П1.1-к1"/>
    <s v="ШСАУ П1/В1"/>
    <m/>
    <m/>
    <s v="Частотный преобразователь П1.1UZ"/>
    <m/>
    <s v="КВВГнг(А)-LS"/>
    <s v="4х1,5"/>
    <n v="3"/>
    <m/>
  </r>
  <r>
    <x v="4"/>
    <s v="21034-3-151.6-ЭМ"/>
    <n v="3"/>
    <n v="28"/>
    <m/>
    <m/>
    <m/>
    <n v="3"/>
    <m/>
    <m/>
    <m/>
    <m/>
    <s v="П1.2-к1"/>
    <s v="ШСАУ П1/В1"/>
    <m/>
    <m/>
    <s v="Частотный преобразователь П1.2UZ"/>
    <m/>
    <s v="КВВГнг(А)-LS"/>
    <s v="4х1,5"/>
    <n v="3"/>
    <m/>
  </r>
  <r>
    <x v="4"/>
    <s v="21034-3-151.6-ЭМ"/>
    <n v="3"/>
    <n v="28"/>
    <m/>
    <m/>
    <m/>
    <n v="3"/>
    <m/>
    <m/>
    <m/>
    <m/>
    <s v="В1.1-к1"/>
    <s v="ШСАУ П1/В1"/>
    <m/>
    <m/>
    <s v="Частотный преобразователь В1.1UZ"/>
    <m/>
    <s v="КВВГнг(А)-LS"/>
    <s v="4х1,5"/>
    <n v="5"/>
    <m/>
  </r>
  <r>
    <x v="4"/>
    <s v="21034-3-151.6-ЭМ"/>
    <n v="3"/>
    <n v="28"/>
    <m/>
    <m/>
    <m/>
    <n v="3"/>
    <m/>
    <m/>
    <m/>
    <m/>
    <s v="В1.2-к1"/>
    <s v="ШСАУ П1/В1"/>
    <m/>
    <m/>
    <s v="Частотный преобразователь В1.2UZ"/>
    <m/>
    <s v="КВВГнг(А)-LS"/>
    <s v="4х1,5"/>
    <n v="5"/>
    <m/>
  </r>
  <r>
    <x v="4"/>
    <s v="21034-3-151.6-ЭМ"/>
    <n v="3"/>
    <n v="28"/>
    <m/>
    <m/>
    <m/>
    <n v="2"/>
    <m/>
    <m/>
    <m/>
    <m/>
    <s v="ШСАУ П1/В1-к1"/>
    <s v="151-ПЭСПЗ"/>
    <m/>
    <m/>
    <s v="ШСАУ П1/В1"/>
    <m/>
    <s v="КВВГнг(А)-FRLS"/>
    <s v="4х1,5"/>
    <n v="65"/>
    <m/>
  </r>
  <r>
    <x v="4"/>
    <s v="21034-3-151.6-ЭМ"/>
    <n v="3"/>
    <n v="28"/>
    <m/>
    <m/>
    <m/>
    <n v="2"/>
    <m/>
    <m/>
    <m/>
    <m/>
    <s v="ШСАУ П1/В1-к2"/>
    <s v="ШСАУ П1/В1"/>
    <m/>
    <m/>
    <s v="151-ШВ"/>
    <m/>
    <s v="КВВГнг(А)-LS"/>
    <s v="7х1,5"/>
    <n v="65"/>
    <m/>
  </r>
  <r>
    <x v="4"/>
    <s v="21034-3-151.6-ЭМ"/>
    <n v="3"/>
    <n v="28"/>
    <m/>
    <m/>
    <m/>
    <n v="3"/>
    <m/>
    <m/>
    <m/>
    <m/>
    <s v="П3.1-к1"/>
    <s v="ШСАУ П3/В3"/>
    <m/>
    <m/>
    <s v="Частотный преобразователь П3.1UZ"/>
    <m/>
    <s v="КВВГнг(А)-LS"/>
    <s v="4х1,5"/>
    <n v="3"/>
    <m/>
  </r>
  <r>
    <x v="4"/>
    <s v="21034-3-151.6-ЭМ"/>
    <n v="3"/>
    <n v="28"/>
    <m/>
    <m/>
    <m/>
    <n v="3"/>
    <m/>
    <m/>
    <m/>
    <m/>
    <s v="П3.2-к1"/>
    <s v="ШСАУ П3/В3"/>
    <m/>
    <m/>
    <s v="Частотный преобразователь П3.2UZ"/>
    <m/>
    <s v="КВВГнг(А)-LS"/>
    <s v="4х1,5"/>
    <n v="3"/>
    <m/>
  </r>
  <r>
    <x v="4"/>
    <s v="21034-3-151.6-ЭМ"/>
    <n v="3"/>
    <n v="28"/>
    <m/>
    <m/>
    <m/>
    <n v="3"/>
    <m/>
    <m/>
    <m/>
    <m/>
    <s v="В3.1-к1"/>
    <s v="ШСАУ П3/В3"/>
    <m/>
    <m/>
    <s v="Частотный преобразователь В3.1UZ"/>
    <m/>
    <s v="КВВГнг(А)-LS"/>
    <s v="4х1,5"/>
    <n v="5"/>
    <m/>
  </r>
  <r>
    <x v="4"/>
    <s v="21034-3-151.6-ЭМ"/>
    <n v="3"/>
    <n v="28"/>
    <m/>
    <m/>
    <m/>
    <n v="3"/>
    <m/>
    <m/>
    <m/>
    <m/>
    <s v="В3.2-к1"/>
    <s v="ШСАУ П3/В3"/>
    <m/>
    <m/>
    <s v="Частотный преобразователь В3.2UZ"/>
    <m/>
    <s v="КВВГнг(А)-LS"/>
    <s v="4х1,5"/>
    <n v="5"/>
    <m/>
  </r>
  <r>
    <x v="4"/>
    <s v="21034-3-151.6-ЭМ"/>
    <n v="3"/>
    <n v="28"/>
    <m/>
    <m/>
    <m/>
    <n v="2"/>
    <m/>
    <m/>
    <m/>
    <m/>
    <s v="ШСАУ П3/В3-к1"/>
    <s v="151-ПЭСПЗ"/>
    <m/>
    <m/>
    <s v="ШСАУ П3/В3"/>
    <m/>
    <s v="КВВГнг(А)-FRLS"/>
    <s v="4х1,5"/>
    <n v="5"/>
    <m/>
  </r>
  <r>
    <x v="4"/>
    <s v="21034-3-151.6-ЭМ"/>
    <n v="3"/>
    <n v="28"/>
    <m/>
    <m/>
    <m/>
    <n v="2"/>
    <m/>
    <m/>
    <m/>
    <m/>
    <s v="ШСАУ П3/В3-к2"/>
    <s v="ШСАУ П3/В3"/>
    <m/>
    <m/>
    <s v="151-ШВ"/>
    <m/>
    <s v="КВВГнг(А)-LS"/>
    <s v="7х1,5"/>
    <n v="20"/>
    <m/>
  </r>
  <r>
    <x v="4"/>
    <s v="21034-3-151.6-ЭМ"/>
    <n v="3"/>
    <n v="28"/>
    <m/>
    <m/>
    <m/>
    <n v="3"/>
    <m/>
    <m/>
    <m/>
    <m/>
    <s v="П4.1-к1"/>
    <s v="ШСАУ П4/В4"/>
    <m/>
    <m/>
    <s v="Частотный преобразователь П4.1UZ"/>
    <m/>
    <s v="КВВГнг(А)-LS"/>
    <s v="4х1,5"/>
    <n v="20"/>
    <m/>
  </r>
  <r>
    <x v="4"/>
    <s v="21034-3-151.6-ЭМ"/>
    <n v="3"/>
    <n v="28"/>
    <m/>
    <m/>
    <m/>
    <n v="3"/>
    <m/>
    <m/>
    <m/>
    <m/>
    <s v="П4.2-к1"/>
    <s v="ШСАУ П4/В4"/>
    <m/>
    <m/>
    <s v="Частотный преобразователь П4.2UZ"/>
    <m/>
    <s v="КВВГнг(А)-LS"/>
    <s v="4х1,5"/>
    <n v="20"/>
    <m/>
  </r>
  <r>
    <x v="4"/>
    <s v="21034-3-151.6-ЭМ"/>
    <n v="3"/>
    <n v="28"/>
    <m/>
    <m/>
    <m/>
    <n v="2"/>
    <m/>
    <m/>
    <m/>
    <m/>
    <s v="ШСАУ П4/В4-к1"/>
    <s v="151-ПЭСПЗ"/>
    <m/>
    <m/>
    <s v="ШСАУ П4/В4"/>
    <m/>
    <s v="КВВГнг(А)-FRLS"/>
    <s v="4х1,5"/>
    <n v="30"/>
    <m/>
  </r>
  <r>
    <x v="4"/>
    <s v="21034-3-151.6-ЭМ"/>
    <n v="3"/>
    <n v="28"/>
    <m/>
    <m/>
    <m/>
    <n v="2"/>
    <m/>
    <m/>
    <m/>
    <m/>
    <s v="ШСАУ П4/В4-к2"/>
    <s v="ШСАУ П4/В4"/>
    <m/>
    <m/>
    <s v="151-ШВ"/>
    <m/>
    <s v="КВВГнг(А)-LS"/>
    <s v="7х1,5"/>
    <n v="30"/>
    <m/>
  </r>
  <r>
    <x v="4"/>
    <s v="21034-3-151.6-ЭМ"/>
    <n v="3"/>
    <n v="28"/>
    <m/>
    <m/>
    <m/>
    <n v="3"/>
    <m/>
    <m/>
    <m/>
    <m/>
    <s v="П5.1-к1"/>
    <s v="ШСАУ П5/В5"/>
    <m/>
    <m/>
    <s v="Частотный преобразователь П5.1UZ"/>
    <m/>
    <s v="КВВГнг(А)-LS"/>
    <s v="4х1,5"/>
    <n v="3"/>
    <m/>
  </r>
  <r>
    <x v="4"/>
    <s v="21034-3-151.6-ЭМ"/>
    <n v="3"/>
    <n v="28"/>
    <m/>
    <m/>
    <m/>
    <n v="3"/>
    <m/>
    <m/>
    <m/>
    <m/>
    <s v="П5.2-к1"/>
    <s v="ШСАУ П5/В5"/>
    <m/>
    <m/>
    <s v="Частотный преобразователь П5.2UZ"/>
    <m/>
    <s v="КВВГнг(А)-LS"/>
    <s v="4х1,5"/>
    <n v="3"/>
    <m/>
  </r>
  <r>
    <x v="4"/>
    <s v="21034-3-151.6-ЭМ"/>
    <n v="3"/>
    <n v="28"/>
    <m/>
    <m/>
    <m/>
    <n v="3"/>
    <m/>
    <m/>
    <m/>
    <m/>
    <s v="В5.1-к1"/>
    <s v="ШСАУ П5/В5"/>
    <m/>
    <m/>
    <s v="Частотный преобразователь В5.1UZ"/>
    <m/>
    <s v="КВВГнг(А)-LS"/>
    <s v="4х1,5"/>
    <n v="5"/>
    <m/>
  </r>
  <r>
    <x v="4"/>
    <s v="21034-3-151.6-ЭМ"/>
    <n v="3"/>
    <n v="28"/>
    <m/>
    <m/>
    <m/>
    <n v="3"/>
    <m/>
    <m/>
    <m/>
    <m/>
    <s v="В5.2-к1"/>
    <s v="ШСАУ П5/В5"/>
    <m/>
    <m/>
    <s v="Частотный преобразователь В5.2UZ"/>
    <m/>
    <s v="КВВГнг(А)-LS"/>
    <s v="4х1,5"/>
    <n v="5"/>
    <m/>
  </r>
  <r>
    <x v="4"/>
    <s v="21034-3-151.6-ЭМ"/>
    <n v="3"/>
    <n v="28"/>
    <m/>
    <m/>
    <m/>
    <n v="2"/>
    <m/>
    <m/>
    <m/>
    <m/>
    <s v="ШСАУ П5/В5-к1"/>
    <s v="151-ПЭСПЗ"/>
    <m/>
    <m/>
    <s v="ШСАУ П5/В5"/>
    <m/>
    <s v="КВВГнг(А)-FRLS"/>
    <s v="4х1,5"/>
    <n v="65"/>
    <m/>
  </r>
  <r>
    <x v="4"/>
    <s v="21034-3-151.6-ЭМ"/>
    <n v="3"/>
    <n v="28"/>
    <m/>
    <m/>
    <m/>
    <n v="2"/>
    <m/>
    <m/>
    <m/>
    <m/>
    <s v="ШСАУ П5/В5-к2"/>
    <s v="ШСАУ П5/В5"/>
    <m/>
    <m/>
    <s v="151-ШВ"/>
    <m/>
    <s v="КВВГнг(А)-LS"/>
    <s v="7х1,5"/>
    <n v="65"/>
    <m/>
  </r>
  <r>
    <x v="4"/>
    <s v="21034-3-151.6-ЭМ"/>
    <n v="3"/>
    <n v="28"/>
    <m/>
    <m/>
    <m/>
    <n v="6"/>
    <m/>
    <m/>
    <m/>
    <m/>
    <s v="В7-к1"/>
    <s v="151-ШВ"/>
    <m/>
    <m/>
    <s v="Пост управления П7SB"/>
    <m/>
    <s v="КВВГнг(А)-LS"/>
    <s v="4х1,5"/>
    <n v="35"/>
    <m/>
  </r>
  <r>
    <x v="4"/>
    <s v="21034-3-151.6-ЭМ"/>
    <n v="3"/>
    <n v="28"/>
    <m/>
    <m/>
    <m/>
    <n v="4"/>
    <m/>
    <m/>
    <m/>
    <m/>
    <s v="АВО1.1-к1"/>
    <s v="151-ПЭСПЗ"/>
    <m/>
    <m/>
    <s v="Пульт коммутации и управления _x000a_ПКУ АВО1.1"/>
    <m/>
    <s v="КВВГнг(А)-FRLS"/>
    <s v="4х1,5"/>
    <n v="70"/>
    <m/>
  </r>
  <r>
    <x v="4"/>
    <s v="21034-3-151.6-ЭМ"/>
    <n v="3"/>
    <n v="28"/>
    <m/>
    <m/>
    <m/>
    <n v="4"/>
    <m/>
    <m/>
    <m/>
    <m/>
    <s v="АВО1.1-к2"/>
    <s v="Пульт коммутации и _x000a_управления ПКУ АВО1.1"/>
    <m/>
    <m/>
    <s v="151-ШВ"/>
    <m/>
    <s v="КВВГнг(А)-LS"/>
    <s v="4х1,5"/>
    <n v="70"/>
    <m/>
  </r>
  <r>
    <x v="4"/>
    <s v="21034-3-151.6-ЭМ"/>
    <n v="3"/>
    <n v="28"/>
    <m/>
    <m/>
    <m/>
    <n v="4"/>
    <m/>
    <m/>
    <m/>
    <m/>
    <s v="АВО1.2-к1"/>
    <s v="151-ПЭСПЗ"/>
    <m/>
    <m/>
    <s v="Пульт коммутации и управления _x000a_ПКУ АВО1.2"/>
    <m/>
    <s v="КВВГнг(А)-FRLS"/>
    <s v="4х1,5"/>
    <n v="70"/>
    <m/>
  </r>
  <r>
    <x v="4"/>
    <s v="21034-3-151.6-ЭМ"/>
    <n v="3"/>
    <n v="28"/>
    <m/>
    <m/>
    <m/>
    <n v="4"/>
    <m/>
    <m/>
    <m/>
    <m/>
    <s v="АВО1.2-к2"/>
    <s v="Пульт коммутации и _x000a_управления ПКУ АВО1.2"/>
    <m/>
    <m/>
    <s v="151-ШВ"/>
    <m/>
    <s v="КВВГнг(А)-LS"/>
    <s v="4х1,5"/>
    <n v="70"/>
    <m/>
  </r>
  <r>
    <x v="4"/>
    <s v="21034-3-151.6-ЭМ"/>
    <n v="3"/>
    <n v="28"/>
    <m/>
    <m/>
    <m/>
    <n v="6"/>
    <m/>
    <m/>
    <m/>
    <m/>
    <s v="ПА1-к1"/>
    <s v="ШСАУ ПА1"/>
    <m/>
    <m/>
    <s v="Частотный преобразователь ПА1UZ"/>
    <m/>
    <s v="КВВГнг(А)-LS"/>
    <s v="4х1,5"/>
    <n v="3"/>
    <m/>
  </r>
  <r>
    <x v="4"/>
    <s v="21034-3-151.6-ЭМ"/>
    <n v="3"/>
    <n v="28"/>
    <m/>
    <m/>
    <m/>
    <n v="6"/>
    <m/>
    <m/>
    <m/>
    <m/>
    <s v="ШСАУ ПА1-к1"/>
    <s v="151-ПЭСПЗ"/>
    <m/>
    <m/>
    <s v="ШСАУ ПА1"/>
    <m/>
    <s v="КВВГнг(А)-FRLS"/>
    <s v="4х1,5"/>
    <n v="70"/>
    <m/>
  </r>
  <r>
    <x v="4"/>
    <s v="21034-3-151.6-ЭМ"/>
    <n v="3"/>
    <n v="28"/>
    <m/>
    <m/>
    <m/>
    <n v="6"/>
    <m/>
    <m/>
    <m/>
    <m/>
    <s v="ШСАУ ПА1-к2"/>
    <s v="ШСАУ ПА1"/>
    <m/>
    <m/>
    <s v="151-ШВ"/>
    <m/>
    <s v="КВВГнг(А)-LS"/>
    <s v="7х1,5"/>
    <n v="70"/>
    <m/>
  </r>
  <r>
    <x v="4"/>
    <s v="21034-3-151.6-ЭМ"/>
    <n v="3"/>
    <n v="28"/>
    <m/>
    <m/>
    <m/>
    <s v=""/>
    <m/>
    <m/>
    <m/>
    <m/>
    <s v="151-ШВ-к1"/>
    <s v="151-ШВ"/>
    <m/>
    <m/>
    <s v="Кросс-шкаф АСУТП"/>
    <m/>
    <s v="КВБШвнг(А)-LS"/>
    <s v="27х1,5"/>
    <n v="350"/>
    <m/>
  </r>
  <r>
    <x v="4"/>
    <s v="21034-3-151.6-ЭМ"/>
    <n v="3"/>
    <n v="28"/>
    <m/>
    <m/>
    <m/>
    <s v=""/>
    <m/>
    <m/>
    <m/>
    <m/>
    <s v="151-ШВ-к2"/>
    <s v="151-ШВ"/>
    <m/>
    <m/>
    <s v="Кросс-шкаф АСУТП"/>
    <m/>
    <s v="КВБШвнг(А)-LS"/>
    <s v="27х1,5"/>
    <n v="350"/>
    <m/>
  </r>
  <r>
    <x v="4"/>
    <s v="21034-3-151.6-ЭМ"/>
    <n v="3"/>
    <n v="28"/>
    <m/>
    <m/>
    <m/>
    <n v="6"/>
    <m/>
    <m/>
    <m/>
    <m/>
    <s v="151-ШВ-к3"/>
    <s v="151-ПЭСПЗ"/>
    <m/>
    <m/>
    <s v="151-ШВ"/>
    <m/>
    <s v="КВВГнг(А)-FRLS"/>
    <s v="14х1,5"/>
    <n v="3"/>
    <m/>
  </r>
  <r>
    <x v="4"/>
    <s v="21034-3-151.6-ЭМ"/>
    <n v="3"/>
    <n v="28"/>
    <m/>
    <m/>
    <m/>
    <n v="6"/>
    <m/>
    <m/>
    <m/>
    <m/>
    <s v="ШУК-к1"/>
    <s v="151-ПЭСПЗ"/>
    <m/>
    <m/>
    <s v="151-ШУК"/>
    <m/>
    <s v="КВВГнг(А)-FRLS"/>
    <s v="4х1,5"/>
    <n v="20"/>
    <m/>
  </r>
  <r>
    <x v="4"/>
    <s v="21034-3-151.6-ЭМ"/>
    <n v="3"/>
    <n v="28"/>
    <m/>
    <m/>
    <m/>
    <n v="5"/>
    <m/>
    <m/>
    <m/>
    <m/>
    <s v="151-SB1-к1"/>
    <s v="151-ПЭСПЗ"/>
    <m/>
    <m/>
    <s v="Пост управления кнопочный _x000a_151-SB1"/>
    <m/>
    <s v="КВБШвнг(А)-FRLS"/>
    <s v="4х1,5"/>
    <n v="50"/>
    <m/>
  </r>
  <r>
    <x v="4"/>
    <s v="21034-3-151.6-ЭМ"/>
    <n v="3"/>
    <n v="28"/>
    <m/>
    <m/>
    <m/>
    <n v="5"/>
    <m/>
    <m/>
    <m/>
    <m/>
    <s v="151-SB2-к1"/>
    <s v="151-ПЭСПЗ"/>
    <m/>
    <m/>
    <s v="Пост управления кнопочный _x000a_151-SB2"/>
    <m/>
    <s v="КВБШвнг(А)-FRLS"/>
    <s v="4х1,5"/>
    <n v="60"/>
    <m/>
  </r>
  <r>
    <x v="4"/>
    <s v="21034-3-151.6-ЭМ"/>
    <n v="3"/>
    <n v="28"/>
    <m/>
    <m/>
    <m/>
    <n v="15"/>
    <m/>
    <m/>
    <m/>
    <m/>
    <s v="151-SB3-к1"/>
    <s v="151-ПЭСПЗ"/>
    <m/>
    <m/>
    <s v="Пост управления кнопочный _x000a_151-SB3"/>
    <m/>
    <s v="КВБШвнг(А)-FRLS"/>
    <s v="4х1,5"/>
    <n v="100"/>
    <m/>
  </r>
  <r>
    <x v="4"/>
    <s v="21034-3-151.6-ЭМ"/>
    <n v="3"/>
    <n v="28"/>
    <m/>
    <m/>
    <m/>
    <n v="5"/>
    <m/>
    <m/>
    <m/>
    <m/>
    <s v="151-SB4-к1"/>
    <s v="151-ПЭСПЗ"/>
    <m/>
    <m/>
    <s v="Пост управления кнопочный _x000a_151-SB4"/>
    <m/>
    <s v="КВБШвнг(А)-FRLS"/>
    <s v="4х1,5"/>
    <n v="90"/>
    <m/>
  </r>
  <r>
    <x v="4"/>
    <s v="21034-3-151.6-ЭМ"/>
    <n v="3"/>
    <n v="28"/>
    <m/>
    <m/>
    <m/>
    <n v="9"/>
    <m/>
    <m/>
    <m/>
    <m/>
    <s v="151-SB5-к1"/>
    <s v="151-ПЭСПЗ"/>
    <m/>
    <m/>
    <s v="Пост управления кнопочный _x000a_151-SB5"/>
    <m/>
    <s v="КВБШвнг(А)-FRLS"/>
    <s v="4х1,5"/>
    <n v="25"/>
    <m/>
  </r>
  <r>
    <x v="4"/>
    <s v="21034-3-151.6-ЭМ"/>
    <n v="3"/>
    <n v="28"/>
    <m/>
    <m/>
    <m/>
    <n v="5"/>
    <m/>
    <m/>
    <m/>
    <m/>
    <s v="151-SB6-к1"/>
    <s v="151-ПЭСПЗ"/>
    <m/>
    <m/>
    <s v="Пост управления кнопочный 151-SB6"/>
    <m/>
    <s v="КВБШвнг(А)-FRLS"/>
    <s v="4х1,5"/>
    <n v="120"/>
    <m/>
  </r>
  <r>
    <x v="4"/>
    <s v="21034-3-151.6-ЭМ"/>
    <n v="3"/>
    <n v="28"/>
    <m/>
    <m/>
    <m/>
    <n v="10"/>
    <m/>
    <m/>
    <m/>
    <m/>
    <s v="В1.1-к2"/>
    <s v="ШСАУ П1/В1"/>
    <m/>
    <m/>
    <s v="Пост управления кнопочный В1.1SB"/>
    <m/>
    <s v="КВБШвнг(А)-LS"/>
    <s v="4х1,5"/>
    <n v="60"/>
    <m/>
  </r>
  <r>
    <x v="4"/>
    <s v="21034-3-151.6-ЭМ"/>
    <n v="3"/>
    <n v="28"/>
    <m/>
    <m/>
    <m/>
    <n v="10"/>
    <m/>
    <m/>
    <m/>
    <m/>
    <s v="В1.2-к2"/>
    <s v="ШСАУ П1/В1"/>
    <m/>
    <m/>
    <s v="Пост управления кнопочный В1.2SB"/>
    <m/>
    <s v="КВБШвнг(А)-LS"/>
    <s v="4х1,5"/>
    <n v="57"/>
    <m/>
  </r>
  <r>
    <x v="4"/>
    <s v="21034-3-151.6-ЭМ"/>
    <n v="3"/>
    <n v="28"/>
    <m/>
    <m/>
    <m/>
    <n v="10"/>
    <m/>
    <m/>
    <m/>
    <m/>
    <s v="В3.1-к2"/>
    <s v="ШСАУ П3/В3"/>
    <m/>
    <m/>
    <s v="Пост управления кнопочный В3.1SB"/>
    <m/>
    <s v="КВБШвнг(А)-LS"/>
    <s v="4х1,5"/>
    <n v="85"/>
    <m/>
  </r>
  <r>
    <x v="4"/>
    <s v="21034-3-151.6-ЭМ"/>
    <n v="3"/>
    <n v="28"/>
    <m/>
    <m/>
    <m/>
    <n v="10"/>
    <m/>
    <m/>
    <m/>
    <m/>
    <s v="В3.2-к2"/>
    <s v="ШСАУ П3/В3"/>
    <m/>
    <m/>
    <s v="Пост управления кнопочный В3.2SB"/>
    <m/>
    <s v="КВБШвнг(А)-LS"/>
    <s v="4х1,5"/>
    <n v="80"/>
    <m/>
  </r>
  <r>
    <x v="4"/>
    <s v="21034-3-151.6-ЭМ"/>
    <n v="3"/>
    <n v="28"/>
    <m/>
    <m/>
    <m/>
    <n v="3"/>
    <m/>
    <m/>
    <m/>
    <m/>
    <s v="ЭНК6-к1"/>
    <s v="Шкаф 151-ШУЭ"/>
    <m/>
    <m/>
    <s v="Электрический воздухонагреватель ЭНК6"/>
    <m/>
    <s v="КВВГнг(А)-LS"/>
    <s v="4х1,5"/>
    <n v="20"/>
    <m/>
  </r>
  <r>
    <x v="4"/>
    <s v="21034-3-151.6-ЭМ"/>
    <n v="3"/>
    <n v="28"/>
    <m/>
    <m/>
    <m/>
    <n v="3"/>
    <m/>
    <m/>
    <m/>
    <m/>
    <s v="ЭНК7-к1"/>
    <s v="Шкаф 151-ШУЭ"/>
    <m/>
    <m/>
    <s v="Электрический воздухонагреватель _x000a_ЭНК7"/>
    <m/>
    <s v="КВВГнг(А)-LS"/>
    <s v="4х1,5"/>
    <n v="20"/>
    <m/>
  </r>
  <r>
    <x v="4"/>
    <s v="21034-3-151.6-ЭМ"/>
    <n v="3"/>
    <n v="28"/>
    <m/>
    <m/>
    <m/>
    <n v="10"/>
    <m/>
    <m/>
    <m/>
    <m/>
    <s v="К1-ХТ-н1"/>
    <s v="151-ШСэ"/>
    <m/>
    <m/>
    <s v="К1-ХТ"/>
    <m/>
    <s v="ВВГнг(А)-LS"/>
    <s v="3х2,5"/>
    <n v="40"/>
    <m/>
  </r>
  <r>
    <x v="4"/>
    <s v="21034-3-151.6-ЭМ"/>
    <n v="3"/>
    <n v="28"/>
    <m/>
    <m/>
    <m/>
    <n v="30"/>
    <m/>
    <m/>
    <m/>
    <m/>
    <s v="К2-ХТ-н1"/>
    <s v="К3-ХТ"/>
    <m/>
    <m/>
    <s v="К2-ХТ"/>
    <m/>
    <s v="ВВГнг(А)-LS"/>
    <s v="3х2,5"/>
    <n v="30"/>
    <m/>
  </r>
  <r>
    <x v="4"/>
    <s v="21034-3-151.6-ЭМ"/>
    <n v="3"/>
    <n v="28"/>
    <m/>
    <m/>
    <m/>
    <n v="40"/>
    <m/>
    <m/>
    <m/>
    <m/>
    <s v="К3-ХТ-н1"/>
    <s v="151-ШСэ"/>
    <m/>
    <m/>
    <s v="К3-ХТ"/>
    <m/>
    <s v="ВВГнг(А)-LS"/>
    <s v="3х2,5"/>
    <n v="50"/>
    <m/>
  </r>
  <r>
    <x v="4"/>
    <s v="21034-3-151.6-ЭМ"/>
    <n v="3"/>
    <n v="28"/>
    <m/>
    <m/>
    <m/>
    <n v="30"/>
    <m/>
    <m/>
    <m/>
    <m/>
    <s v="К4-ХТ-н1"/>
    <s v="К3-ХТ"/>
    <m/>
    <m/>
    <s v="К4-ХТ"/>
    <m/>
    <s v="ВВГнг(А)-LS"/>
    <s v="3х2,5"/>
    <n v="30"/>
    <m/>
  </r>
  <r>
    <x v="4"/>
    <s v="21034-3-151.6-ЭМ"/>
    <n v="3"/>
    <n v="28"/>
    <m/>
    <m/>
    <m/>
    <n v="30"/>
    <m/>
    <m/>
    <m/>
    <m/>
    <s v="К5-ХТ-н1"/>
    <s v="К3-ХТ"/>
    <m/>
    <m/>
    <s v="К5-ХТ"/>
    <m/>
    <s v="ВВГнг(А)-LS"/>
    <s v="3х2,5"/>
    <n v="30"/>
    <m/>
  </r>
  <r>
    <x v="4"/>
    <s v="21034-3-151.6-ЭМ"/>
    <n v="3"/>
    <n v="28"/>
    <m/>
    <m/>
    <m/>
    <n v="40"/>
    <m/>
    <m/>
    <m/>
    <m/>
    <s v="К6-ХТ-н1"/>
    <s v="151-ШСэ"/>
    <m/>
    <m/>
    <s v="К6-ХТ"/>
    <m/>
    <s v="ВВГнг(А)-LS"/>
    <s v="3х2,5"/>
    <n v="50"/>
    <m/>
  </r>
  <r>
    <x v="4"/>
    <s v="21034-3-151.6-ЭМ"/>
    <n v="3"/>
    <n v="28"/>
    <m/>
    <m/>
    <m/>
    <n v="30"/>
    <m/>
    <m/>
    <m/>
    <m/>
    <s v="К7-ХТ-н1"/>
    <s v="К3-ХТ"/>
    <m/>
    <m/>
    <s v="К7-ХТ"/>
    <m/>
    <s v="ВВГнг(А)-LS"/>
    <s v="3х2,5"/>
    <n v="30"/>
    <m/>
  </r>
  <r>
    <x v="4"/>
    <s v="21034-3-151.6-ЭМ"/>
    <n v="3"/>
    <n v="28"/>
    <m/>
    <m/>
    <m/>
    <n v="10"/>
    <m/>
    <m/>
    <m/>
    <m/>
    <s v="Д1-ХТ-н1"/>
    <s v="151-ШСэ"/>
    <m/>
    <m/>
    <s v="Д1-ХТ"/>
    <m/>
    <s v="ВВГнг(А)-LS"/>
    <s v="3х1,5"/>
    <n v="40"/>
    <m/>
  </r>
  <r>
    <x v="4"/>
    <s v="21034-3-151.6-ЭМ"/>
    <n v="3"/>
    <n v="28"/>
    <m/>
    <m/>
    <m/>
    <n v="10"/>
    <m/>
    <m/>
    <m/>
    <m/>
    <s v="Д1-ХТ-к1"/>
    <s v="151-ШСэ"/>
    <m/>
    <m/>
    <s v="Д1-ХТ"/>
    <m/>
    <s v="КВВГЭнг(А)-LS"/>
    <s v="7х0,75"/>
    <n v="40"/>
    <m/>
  </r>
  <r>
    <x v="5"/>
    <s v="21034-3-151.6-ЭС"/>
    <n v="2"/>
    <n v="6"/>
    <m/>
    <m/>
    <m/>
    <n v="5"/>
    <m/>
    <m/>
    <m/>
    <m/>
    <s v="K-2902-В"/>
    <s v="Яч. 14 РП-70AN РУ-10 кВ"/>
    <m/>
    <m/>
    <s v="Электродвигатель компрессора К-2902"/>
    <m/>
    <s v="ЦСБнлШнг-10"/>
    <s v="3x150"/>
    <m/>
    <m/>
  </r>
  <r>
    <x v="5"/>
    <s v="21034-3-151.6-ЭС"/>
    <n v="2"/>
    <n v="6"/>
    <m/>
    <m/>
    <m/>
    <n v="7"/>
    <m/>
    <m/>
    <m/>
    <m/>
    <s v="MF1101-н1"/>
    <s v="Корпус 153. Щит MCC"/>
    <m/>
    <m/>
    <s v="Электродвигатель вентилятора _x000a_основного двигателя"/>
    <m/>
    <s v="ВБШвнг(А)-LS"/>
    <s v="4x10"/>
    <m/>
    <m/>
  </r>
  <r>
    <x v="5"/>
    <s v="21034-3-151.6-ЭС"/>
    <n v="2"/>
    <n v="6"/>
    <m/>
    <m/>
    <m/>
    <n v="7"/>
    <m/>
    <m/>
    <m/>
    <m/>
    <s v="MEH1101-н1"/>
    <s v="Корпус 153. Щит MCC"/>
    <m/>
    <m/>
    <s v="Электронагреватель основного _x000a_двигателя"/>
    <m/>
    <s v="ВБШвнг(А)-LS"/>
    <s v="3х4"/>
    <m/>
    <m/>
  </r>
  <r>
    <x v="5"/>
    <s v="21034-3-151.6-ЭС"/>
    <n v="2"/>
    <n v="6"/>
    <m/>
    <m/>
    <m/>
    <n v="10"/>
    <m/>
    <m/>
    <m/>
    <m/>
    <s v="TM1101-н1"/>
    <s v="Корпус 153. Щит MCC "/>
    <m/>
    <m/>
    <s v="Электродвигатель валоповоротного _x000a_устройства"/>
    <m/>
    <s v="ВБШвнг(А)-LS"/>
    <s v="4х4"/>
    <m/>
    <m/>
  </r>
  <r>
    <x v="5"/>
    <s v="21034-3-151.6-ЭС"/>
    <n v="2"/>
    <n v="6"/>
    <m/>
    <m/>
    <m/>
    <n v="10"/>
    <m/>
    <m/>
    <m/>
    <m/>
    <s v="P1101/1-н1"/>
    <s v="Корпус 153. Щит МСС3"/>
    <m/>
    <m/>
    <s v="Электродвигатель основного масляного_x000a_насоса станции смазки"/>
    <m/>
    <s v="ВБШвнг(А)-LS"/>
    <s v="4x16"/>
    <m/>
    <m/>
  </r>
  <r>
    <x v="5"/>
    <s v="21034-3-151.6-ЭС"/>
    <n v="2"/>
    <n v="6"/>
    <m/>
    <m/>
    <m/>
    <n v="10"/>
    <m/>
    <m/>
    <m/>
    <m/>
    <s v="P1101/2-н1"/>
    <s v="Корпус 153. Щит МСС3"/>
    <m/>
    <m/>
    <s v="Электродвигатель резервного _x000a_масляного насоса станции смазки"/>
    <m/>
    <s v="ВБШвнг(А)-LS"/>
    <s v="4x16"/>
    <m/>
    <m/>
  </r>
  <r>
    <x v="5"/>
    <s v="21034-3-151.6-ЭС"/>
    <n v="2"/>
    <n v="6"/>
    <m/>
    <m/>
    <m/>
    <n v="16"/>
    <m/>
    <m/>
    <m/>
    <m/>
    <s v="F1101-н1"/>
    <s v="Корпус 153. Щит МСС3"/>
    <m/>
    <m/>
    <s v="Электродвигатель вентилятора _x000a_масляной станции"/>
    <m/>
    <s v="ВБШвнг(А)-LS"/>
    <s v="4x4"/>
    <m/>
    <m/>
  </r>
  <r>
    <x v="5"/>
    <s v="21034-3-151.6-ЭС"/>
    <n v="2"/>
    <n v="6"/>
    <m/>
    <m/>
    <m/>
    <n v="12"/>
    <m/>
    <m/>
    <m/>
    <m/>
    <s v="EH1101-н1"/>
    <s v="Корпус 153. Щит МСС3"/>
    <m/>
    <m/>
    <s v="Электронагреватель масляной _x000a_станции"/>
    <m/>
    <s v="ВБШвнг(А)-LS"/>
    <s v="5х25"/>
    <m/>
    <m/>
  </r>
  <r>
    <x v="5"/>
    <s v="21034-3-151.6-ЭС"/>
    <n v="2"/>
    <n v="6"/>
    <m/>
    <m/>
    <m/>
    <n v="7"/>
    <m/>
    <m/>
    <m/>
    <m/>
    <s v="AEV1101-н1"/>
    <s v="Корпус 153. Щит МСС3"/>
    <m/>
    <m/>
    <s v="Электродвигатели вентиляторов _x000a_кожуха"/>
    <m/>
    <s v="ВБШвнг(А)-LS"/>
    <s v="5x16"/>
    <m/>
    <m/>
  </r>
  <r>
    <x v="5"/>
    <s v="21034-3-151.6-ЭС"/>
    <n v="2"/>
    <n v="6"/>
    <m/>
    <m/>
    <m/>
    <m/>
    <m/>
    <m/>
    <m/>
    <m/>
    <s v="UCP-н1"/>
    <s v="Корпус 153. Шкаф ШРП-04"/>
    <m/>
    <m/>
    <s v="Шкаф К-2902UCP_x000a_(основное питание)"/>
    <m/>
    <s v="ВБШвнг(А)-LS"/>
    <s v="3х16"/>
    <m/>
    <m/>
  </r>
  <r>
    <x v="5"/>
    <s v="21034-3-151.6-ЭС"/>
    <n v="2"/>
    <n v="6"/>
    <m/>
    <m/>
    <m/>
    <m/>
    <m/>
    <m/>
    <m/>
    <m/>
    <s v="UCP-н2"/>
    <s v="Корпус 153. Шкаф ШРП-05"/>
    <m/>
    <m/>
    <s v="Шкаф К-2902UCP_x000a_(резервное питание)"/>
    <m/>
    <s v="ВБШвнг(А)-LS"/>
    <s v="3х16"/>
    <m/>
    <m/>
  </r>
  <r>
    <x v="5"/>
    <s v="21034-3-151.6-ЭС"/>
    <n v="2"/>
    <n v="6"/>
    <m/>
    <m/>
    <m/>
    <m/>
    <m/>
    <m/>
    <m/>
    <m/>
    <s v="UCP-н3"/>
    <s v="Шкаф 151-ШС"/>
    <m/>
    <m/>
    <s v="Шкаф К-2902UCP_x000a_(вспомогательное питание)"/>
    <m/>
    <s v="ВВГнг(А)-LS"/>
    <s v="3х6"/>
    <m/>
    <m/>
  </r>
  <r>
    <x v="5"/>
    <s v="21034-3-151.6-ЭС"/>
    <n v="2"/>
    <n v="6"/>
    <m/>
    <m/>
    <m/>
    <n v="6"/>
    <m/>
    <m/>
    <m/>
    <m/>
    <s v="ТТ-к1"/>
    <s v="Трансформаторы тока _x000a_компрессора К-2902"/>
    <m/>
    <m/>
    <s v="Яч. 14 РП-70AN РУ-10 кВ"/>
    <m/>
    <s v="НИКИ-_x000a_КУВБлШЭфнг(А)-LS"/>
    <s v="7х2,5"/>
    <m/>
    <m/>
  </r>
  <r>
    <x v="5"/>
    <s v="21034-3-151.6-ЭС"/>
    <n v="2"/>
    <n v="6"/>
    <m/>
    <m/>
    <m/>
    <m/>
    <m/>
    <m/>
    <m/>
    <m/>
    <s v="MF1101-к1"/>
    <s v="Корпус 153. Щит МСС3"/>
    <m/>
    <m/>
    <s v="Шкаф K-2902UCP"/>
    <m/>
    <s v="КВБбШвнг(А)-LS"/>
    <s v="7х1,5"/>
    <m/>
    <m/>
  </r>
  <r>
    <x v="5"/>
    <s v="21034-3-151.6-ЭС"/>
    <n v="2"/>
    <n v="6"/>
    <m/>
    <m/>
    <m/>
    <m/>
    <m/>
    <m/>
    <m/>
    <m/>
    <s v="MF1101-к2"/>
    <s v="Корпус 153. Щит МСС3"/>
    <m/>
    <m/>
    <s v="Шкаф K-2902UCP"/>
    <m/>
    <s v="КВБбШвнг(А)-LS"/>
    <s v="7х1,5"/>
    <m/>
    <m/>
  </r>
  <r>
    <x v="5"/>
    <s v="21034-3-151.6-ЭС"/>
    <n v="2"/>
    <n v="6"/>
    <m/>
    <m/>
    <m/>
    <m/>
    <m/>
    <m/>
    <m/>
    <m/>
    <s v="MEH1101-к1"/>
    <s v="Корпус 153. Щит МСС3"/>
    <m/>
    <m/>
    <s v="Шкаф K-2902UCP"/>
    <m/>
    <s v="КВБбШвнг(А)-LS"/>
    <s v="7х1,5"/>
    <m/>
    <m/>
  </r>
  <r>
    <x v="5"/>
    <s v="21034-3-151.6-ЭС"/>
    <n v="2"/>
    <n v="6"/>
    <m/>
    <m/>
    <m/>
    <m/>
    <m/>
    <m/>
    <m/>
    <m/>
    <s v="MEH1101-к2"/>
    <s v="Корпус 153. Щит МСС3"/>
    <m/>
    <m/>
    <s v="Шкаф K-2902UCP"/>
    <m/>
    <s v="КВБбШвнг(А)-LS"/>
    <s v="7х1,5"/>
    <m/>
    <m/>
  </r>
  <r>
    <x v="5"/>
    <s v="21034-3-151.6-ЭС"/>
    <n v="2"/>
    <n v="6"/>
    <m/>
    <m/>
    <m/>
    <m/>
    <m/>
    <m/>
    <m/>
    <m/>
    <s v="P1101/1-к1"/>
    <s v="Корпус 153. Щит МСС3"/>
    <m/>
    <m/>
    <s v="Шкаф K-2902UCP"/>
    <m/>
    <s v="КВБбШвнг(А)-LS"/>
    <s v="7х1,5"/>
    <m/>
    <m/>
  </r>
  <r>
    <x v="5"/>
    <s v="21034-3-151.6-ЭС"/>
    <n v="2"/>
    <n v="6"/>
    <m/>
    <m/>
    <m/>
    <m/>
    <m/>
    <m/>
    <m/>
    <m/>
    <s v="P1101/1-к2"/>
    <s v="Корпус 153. Щит МСС3"/>
    <m/>
    <m/>
    <s v="Шкаф K-2902UCP"/>
    <m/>
    <s v="КВБбШвнг(А)-LS"/>
    <s v="7х1,5"/>
    <m/>
    <m/>
  </r>
  <r>
    <x v="5"/>
    <s v="21034-3-151.6-ЭС"/>
    <n v="2"/>
    <n v="6"/>
    <m/>
    <m/>
    <m/>
    <m/>
    <m/>
    <m/>
    <m/>
    <m/>
    <s v="P1101/2-к1"/>
    <s v="Корпус 153. Щит МСС3"/>
    <m/>
    <m/>
    <s v="Шкаф K-2902UCP"/>
    <m/>
    <s v="КВБбШвнг(А)-LS"/>
    <s v="7х1,5"/>
    <m/>
    <m/>
  </r>
  <r>
    <x v="5"/>
    <s v="21034-3-151.6-ЭС"/>
    <n v="2"/>
    <n v="6"/>
    <m/>
    <m/>
    <m/>
    <m/>
    <m/>
    <m/>
    <m/>
    <m/>
    <s v="P1101/2-к2"/>
    <s v="Корпус 153. Щит МСС3"/>
    <m/>
    <m/>
    <s v="Шкаф K-2902UCP"/>
    <m/>
    <s v="КВБбШвнг(А)-LS"/>
    <s v="7х1,5"/>
    <m/>
    <m/>
  </r>
  <r>
    <x v="5"/>
    <s v="21034-3-151.6-ЭС"/>
    <n v="2"/>
    <n v="6"/>
    <m/>
    <m/>
    <m/>
    <m/>
    <m/>
    <m/>
    <m/>
    <m/>
    <s v="F1101-к1"/>
    <s v="Корпус 153. Щит МСС3"/>
    <m/>
    <m/>
    <s v="Шкаф K-2902UCP"/>
    <m/>
    <s v="КВБбШвнг(А)-LS"/>
    <s v="7х1,5"/>
    <m/>
    <m/>
  </r>
  <r>
    <x v="5"/>
    <s v="21034-3-151.6-ЭС"/>
    <n v="2"/>
    <n v="6"/>
    <m/>
    <m/>
    <m/>
    <m/>
    <m/>
    <m/>
    <m/>
    <m/>
    <s v="F1101-к2"/>
    <s v="Корпус 153. Щит МСС3"/>
    <m/>
    <m/>
    <s v="Шкаф K-2902UCP"/>
    <m/>
    <s v="КВБбШвнг(А)-LS"/>
    <s v="7х1,5"/>
    <m/>
    <m/>
  </r>
  <r>
    <x v="5"/>
    <s v="21034-3-151.6-ЭС"/>
    <n v="2"/>
    <n v="6"/>
    <m/>
    <m/>
    <m/>
    <m/>
    <m/>
    <m/>
    <m/>
    <m/>
    <s v="EH1101-к1"/>
    <s v="Корпус 153. Щит МСС3"/>
    <m/>
    <m/>
    <s v="Шкаф K-2902UCP"/>
    <m/>
    <s v="КВБбШвнг(А)-LS"/>
    <s v="7х1,5"/>
    <m/>
    <m/>
  </r>
  <r>
    <x v="5"/>
    <s v="21034-3-151.6-ЭС"/>
    <n v="2"/>
    <n v="6"/>
    <m/>
    <m/>
    <m/>
    <m/>
    <m/>
    <m/>
    <m/>
    <m/>
    <s v="EH1101-к2"/>
    <s v="Корпус 153. Щит МСС3"/>
    <m/>
    <m/>
    <s v="Шкаф K-2902UCP"/>
    <m/>
    <s v="КВБбШвнг(А)-LS"/>
    <s v="7х1,5"/>
    <m/>
    <m/>
  </r>
  <r>
    <x v="5"/>
    <s v="21034-3-151.6-ЭС"/>
    <n v="2"/>
    <n v="6"/>
    <m/>
    <m/>
    <m/>
    <m/>
    <m/>
    <m/>
    <m/>
    <m/>
    <s v="К-2902-СН-01.1"/>
    <s v="Корпус 153. Щит МСС3"/>
    <m/>
    <m/>
    <s v="Шкаф K-2902UCP"/>
    <m/>
    <s v="КВБбШвнг(А)-LS"/>
    <s v="7х1,5"/>
    <m/>
    <m/>
  </r>
  <r>
    <x v="5"/>
    <s v="21034-3-151.6-ЭС"/>
    <n v="2"/>
    <n v="6"/>
    <m/>
    <m/>
    <m/>
    <m/>
    <m/>
    <m/>
    <m/>
    <m/>
    <s v="К-2902-СН-01.2"/>
    <s v="Корпус 153. Щит МСС3"/>
    <m/>
    <m/>
    <s v="Шкаф K-2902UCP"/>
    <m/>
    <s v="КВБбШвнг(А)-LS"/>
    <s v="7х1,5"/>
    <m/>
    <m/>
  </r>
</pivotCacheRecords>
</file>

<file path=xl/pivotCache/pivotCacheRecords16.xml><?xml version="1.0" encoding="utf-8"?>
<pivotCacheRecords xmlns="http://schemas.openxmlformats.org/spreadsheetml/2006/main" xmlns:r="http://schemas.openxmlformats.org/officeDocument/2006/relationships" count="380">
  <r>
    <x v="0"/>
    <s v="21034-03-151.6-ТХ2.ИС-0001_1"/>
    <n v="1"/>
    <s v="21034-03-151.6-ТХ2.ИС-0001"/>
    <s v="Изометрические схемы трубопроводов по линиям"/>
    <n v="1"/>
    <d v="2024-01-24T00:00:00"/>
    <n v="17"/>
    <m/>
    <m/>
    <m/>
    <s v="7в"/>
    <s v=" (фл. coeд. DN25 mm. PN1.6 МПа)"/>
    <m/>
    <m/>
    <m/>
    <m/>
    <m/>
    <m/>
    <m/>
    <m/>
    <m/>
    <m/>
    <m/>
    <m/>
    <m/>
  </r>
  <r>
    <x v="0"/>
    <s v="21034-03-151.6-ТХ2.ИС-0001_1"/>
    <n v="1"/>
    <s v="21034-03-151.6-ТХ2.ИС-0001"/>
    <s v="Изометрические схемы трубопроводов по линиям"/>
    <n v="1"/>
    <d v="2024-01-24T00:00:00"/>
    <n v="21"/>
    <m/>
    <m/>
    <m/>
    <s v="8в"/>
    <s v=" (фл. соей. DN25 mm, PN4 МПа)"/>
    <m/>
    <m/>
    <m/>
    <m/>
    <m/>
    <m/>
    <m/>
    <m/>
    <m/>
    <m/>
    <m/>
    <m/>
    <m/>
  </r>
  <r>
    <x v="0"/>
    <s v="21034-03-151.6-ТХ2.ИС-0001_1"/>
    <n v="1"/>
    <s v="21034-03-151.6-ТХ2.ИС-0001"/>
    <s v="Изометрические схемы трубопроводов по линиям"/>
    <n v="1"/>
    <d v="2024-01-24T00:00:00"/>
    <n v="6"/>
    <m/>
    <m/>
    <m/>
    <s v="8в"/>
    <s v=" (фл. соей. DN50 тт,PN0,6 МПа)"/>
    <m/>
    <m/>
    <m/>
    <m/>
    <m/>
    <m/>
    <m/>
    <m/>
    <m/>
    <m/>
    <m/>
    <m/>
    <m/>
  </r>
  <r>
    <x v="0"/>
    <s v="21034-03-151.6-ТХ2.ИС-0001_1"/>
    <n v="1"/>
    <s v="21034-03-151.6-ТХ2.ИС-0001"/>
    <s v="Изометрические схемы трубопроводов по линиям"/>
    <n v="1"/>
    <d v="2024-01-24T00:00:00"/>
    <n v="18"/>
    <m/>
    <m/>
    <m/>
    <s v="16в"/>
    <s v=" (фл.coeд. DN25 mm. PN1.6 МПа)"/>
    <m/>
    <m/>
    <m/>
    <m/>
    <m/>
    <m/>
    <m/>
    <m/>
    <m/>
    <m/>
    <m/>
    <m/>
    <m/>
  </r>
  <r>
    <x v="0"/>
    <s v="21034-03-151.6-ТХ2.ИС-0001_1"/>
    <n v="1"/>
    <s v="21034-03-151.6-ТХ2.ИС-0001"/>
    <s v="Изометрические схемы трубопроводов по линиям"/>
    <n v="1"/>
    <d v="2024-01-24T00:00:00"/>
    <n v="21"/>
    <m/>
    <m/>
    <m/>
    <s v="8б"/>
    <s v=" Шайба 12 ОСТ 26-2042-96 - 8 шт."/>
    <m/>
    <m/>
    <m/>
    <m/>
    <m/>
    <m/>
    <m/>
    <m/>
    <m/>
    <m/>
    <m/>
    <m/>
    <m/>
  </r>
  <r>
    <x v="0"/>
    <s v="21034-03-151.6-ТХ2.ИС-0001_1"/>
    <n v="1"/>
    <s v="21034-03-151.6-ТХ2.ИС-0001"/>
    <s v="Изометрические схемы трубопроводов по линиям"/>
    <n v="1"/>
    <d v="2024-01-24T00:00:00"/>
    <n v="27"/>
    <m/>
    <m/>
    <m/>
    <s v="5в"/>
    <s v="( фл. coeд. DN100 mm, PN1.6 МПа)"/>
    <m/>
    <m/>
    <m/>
    <m/>
    <m/>
    <m/>
    <m/>
    <m/>
    <m/>
    <m/>
    <m/>
    <m/>
    <m/>
  </r>
  <r>
    <x v="0"/>
    <s v="21034-03-151.6-ТХ2.ИС-0001_1"/>
    <n v="1"/>
    <s v="21034-03-151.6-ТХ2.ИС-0001"/>
    <s v="Изометрические схемы трубопроводов по линиям"/>
    <n v="1"/>
    <d v="2024-01-24T00:00:00"/>
    <n v="15"/>
    <m/>
    <m/>
    <m/>
    <s v="10в"/>
    <s v="(фл. coed. 0N25 тт, PN1.6 МПа)"/>
    <m/>
    <m/>
    <m/>
    <m/>
    <m/>
    <m/>
    <m/>
    <m/>
    <m/>
    <m/>
    <m/>
    <m/>
    <m/>
  </r>
  <r>
    <x v="0"/>
    <s v="21034-03-151.6-ТХ2.ИС-0001_1"/>
    <n v="1"/>
    <s v="21034-03-151.6-ТХ2.ИС-0001"/>
    <s v="Изометрические схемы трубопроводов по линиям"/>
    <n v="1"/>
    <d v="2024-01-24T00:00:00"/>
    <n v="31"/>
    <m/>
    <m/>
    <m/>
    <s v="6в"/>
    <s v="(фл. coed. DN50 тт, PN1.6 МПа)"/>
    <m/>
    <m/>
    <m/>
    <m/>
    <m/>
    <m/>
    <m/>
    <m/>
    <m/>
    <m/>
    <m/>
    <m/>
    <m/>
  </r>
  <r>
    <x v="0"/>
    <s v="21034-03-151.6-ТХ2.ИС-0001_1"/>
    <n v="1"/>
    <s v="21034-03-151.6-ТХ2.ИС-0001"/>
    <s v="Изометрические схемы трубопроводов по линиям"/>
    <n v="1"/>
    <d v="2024-01-24T00:00:00"/>
    <n v="16"/>
    <m/>
    <m/>
    <m/>
    <s v="12в"/>
    <s v="(фл. coeд. DN100 mm, PN1.6 МПа)"/>
    <m/>
    <m/>
    <m/>
    <m/>
    <m/>
    <m/>
    <m/>
    <m/>
    <m/>
    <m/>
    <m/>
    <m/>
    <m/>
  </r>
  <r>
    <x v="0"/>
    <s v="21034-03-151.6-ТХ2.ИС-0001_1"/>
    <n v="1"/>
    <s v="21034-03-151.6-ТХ2.ИС-0001"/>
    <s v="Изометрические схемы трубопроводов по линиям"/>
    <n v="1"/>
    <d v="2024-01-24T00:00:00"/>
    <n v="18"/>
    <m/>
    <m/>
    <m/>
    <s v="18в"/>
    <s v="(фл. coeд. DN100 mm, PN1.6 МПа)"/>
    <m/>
    <m/>
    <m/>
    <m/>
    <m/>
    <m/>
    <m/>
    <m/>
    <m/>
    <m/>
    <m/>
    <m/>
    <m/>
  </r>
  <r>
    <x v="0"/>
    <s v="21034-03-151.6-ТХ2.ИС-0001_1"/>
    <n v="1"/>
    <s v="21034-03-151.6-ТХ2.ИС-0001"/>
    <s v="Изометрические схемы трубопроводов по линиям"/>
    <n v="1"/>
    <d v="2024-01-24T00:00:00"/>
    <n v="19"/>
    <m/>
    <m/>
    <m/>
    <s v="14в"/>
    <s v="(фл. coeд. DN100 mm, PN1.6 МПа)"/>
    <m/>
    <m/>
    <m/>
    <m/>
    <m/>
    <m/>
    <m/>
    <m/>
    <m/>
    <m/>
    <m/>
    <m/>
    <m/>
  </r>
  <r>
    <x v="0"/>
    <s v="21034-03-151.6-ТХ2.ИС-0001_1"/>
    <n v="1"/>
    <s v="21034-03-151.6-ТХ2.ИС-0001"/>
    <s v="Изометрические схемы трубопроводов по линиям"/>
    <n v="1"/>
    <d v="2024-01-24T00:00:00"/>
    <n v="28"/>
    <m/>
    <m/>
    <m/>
    <s v="5в"/>
    <s v="(фл. coeд. DN100 mm, PN1.6 МПа)"/>
    <m/>
    <m/>
    <m/>
    <m/>
    <m/>
    <m/>
    <m/>
    <m/>
    <m/>
    <m/>
    <m/>
    <m/>
    <m/>
  </r>
  <r>
    <x v="0"/>
    <s v="21034-03-151.6-ТХ2.ИС-0001_1"/>
    <n v="1"/>
    <s v="21034-03-151.6-ТХ2.ИС-0001"/>
    <s v="Изометрические схемы трубопроводов по линиям"/>
    <n v="1"/>
    <d v="2024-01-24T00:00:00"/>
    <n v="28"/>
    <m/>
    <m/>
    <m/>
    <s v="6в"/>
    <s v="(фл. coeд. DN100 mm, PN1.6 МПа)"/>
    <m/>
    <m/>
    <m/>
    <m/>
    <m/>
    <m/>
    <m/>
    <m/>
    <m/>
    <m/>
    <m/>
    <m/>
    <m/>
  </r>
  <r>
    <x v="0"/>
    <s v="21034-03-151.6-ТХ2.ИС-0001_1"/>
    <n v="1"/>
    <s v="21034-03-151.6-ТХ2.ИС-0001"/>
    <s v="Изометрические схемы трубопроводов по линиям"/>
    <n v="1"/>
    <d v="2024-01-24T00:00:00"/>
    <n v="16"/>
    <m/>
    <m/>
    <m/>
    <s v="11в"/>
    <s v="(фл. coeд. DN25 mm, PN1.6 МПа)"/>
    <m/>
    <m/>
    <m/>
    <m/>
    <m/>
    <m/>
    <m/>
    <m/>
    <m/>
    <m/>
    <m/>
    <m/>
    <m/>
  </r>
  <r>
    <x v="0"/>
    <s v="21034-03-151.6-ТХ2.ИС-0001_1"/>
    <n v="1"/>
    <s v="21034-03-151.6-ТХ2.ИС-0001"/>
    <s v="Изометрические схемы трубопроводов по линиям"/>
    <n v="1"/>
    <d v="2024-01-24T00:00:00"/>
    <n v="19"/>
    <m/>
    <m/>
    <m/>
    <s v="13в"/>
    <s v="(фл. coeд. DN25 mm, PN1.6 МПа)"/>
    <m/>
    <m/>
    <m/>
    <m/>
    <m/>
    <m/>
    <m/>
    <m/>
    <m/>
    <m/>
    <m/>
    <m/>
    <m/>
  </r>
  <r>
    <x v="0"/>
    <s v="21034-03-151.6-ТХ2.ИС-0001_1"/>
    <n v="1"/>
    <s v="21034-03-151.6-ТХ2.ИС-0001"/>
    <s v="Изометрические схемы трубопроводов по линиям"/>
    <n v="1"/>
    <d v="2024-01-24T00:00:00"/>
    <n v="18"/>
    <m/>
    <m/>
    <m/>
    <s v="17в"/>
    <s v="(фл. coeд. DN50 mm, PN1.6 МПа)"/>
    <m/>
    <m/>
    <m/>
    <m/>
    <m/>
    <m/>
    <m/>
    <m/>
    <m/>
    <m/>
    <m/>
    <m/>
    <m/>
  </r>
  <r>
    <x v="0"/>
    <s v="21034-03-151.6-ТХ2.ИС-0001_1"/>
    <n v="1"/>
    <s v="21034-03-151.6-ТХ2.ИС-0001"/>
    <s v="Изометрические схемы трубопроводов по линиям"/>
    <n v="1"/>
    <d v="2024-01-24T00:00:00"/>
    <n v="25"/>
    <m/>
    <m/>
    <m/>
    <s v="7в"/>
    <s v="(фл. соед. DN40 mm,PN1,6 МПа)"/>
    <m/>
    <m/>
    <m/>
    <m/>
    <m/>
    <m/>
    <m/>
    <m/>
    <m/>
    <m/>
    <m/>
    <m/>
    <m/>
  </r>
  <r>
    <x v="0"/>
    <s v="21034-03-151.6-ТХ2.ИС-0001_1"/>
    <n v="1"/>
    <s v="21034-03-151.6-ТХ2.ИС-0001"/>
    <s v="Изометрические схемы трубопроводов по линиям"/>
    <n v="1"/>
    <d v="2024-01-24T00:00:00"/>
    <n v="25"/>
    <m/>
    <m/>
    <m/>
    <s v="8в"/>
    <s v="(фл. соед. DN40 mm,PN1,6 МПа)"/>
    <m/>
    <m/>
    <m/>
    <m/>
    <m/>
    <m/>
    <m/>
    <m/>
    <m/>
    <m/>
    <m/>
    <m/>
    <m/>
  </r>
  <r>
    <x v="0"/>
    <s v="21034-03-151.6-ТХ2.ИС-0001_1"/>
    <n v="1"/>
    <s v="21034-03-151.6-ТХ2.ИС-0001"/>
    <s v="Изометрические схемы трубопроводов по линиям"/>
    <n v="1"/>
    <d v="2024-01-24T00:00:00"/>
    <n v="12"/>
    <m/>
    <m/>
    <m/>
    <s v="7в"/>
    <s v="(фл. соей. 0N50 mm, PN4 МПа)"/>
    <m/>
    <m/>
    <m/>
    <m/>
    <m/>
    <m/>
    <m/>
    <m/>
    <m/>
    <m/>
    <m/>
    <m/>
    <m/>
  </r>
  <r>
    <x v="0"/>
    <s v="21034-03-151.6-ТХ2.ИС-0001_1"/>
    <n v="1"/>
    <s v="21034-03-151.6-ТХ2.ИС-0001"/>
    <s v="Изометрические схемы трубопроводов по линиям"/>
    <n v="1"/>
    <d v="2024-01-24T00:00:00"/>
    <n v="29"/>
    <m/>
    <m/>
    <m/>
    <s v="7в"/>
    <s v="(фл. соей. 0N50 mm, PN4 МПа)"/>
    <m/>
    <m/>
    <m/>
    <m/>
    <m/>
    <m/>
    <m/>
    <m/>
    <m/>
    <m/>
    <m/>
    <m/>
    <m/>
  </r>
  <r>
    <x v="0"/>
    <s v="21034-03-151.6-ТХ2.ИС-0001_1"/>
    <n v="1"/>
    <s v="21034-03-151.6-ТХ2.ИС-0001"/>
    <s v="Изометрические схемы трубопроводов по линиям"/>
    <n v="1"/>
    <d v="2024-01-24T00:00:00"/>
    <n v="24"/>
    <m/>
    <m/>
    <m/>
    <s v="6в"/>
    <s v="(фл. соей. DN20 тт,PN1.6 МПа)"/>
    <m/>
    <m/>
    <m/>
    <m/>
    <m/>
    <m/>
    <m/>
    <m/>
    <m/>
    <m/>
    <m/>
    <m/>
    <m/>
  </r>
  <r>
    <x v="0"/>
    <s v="21034-03-151.6-ТХ2.ИС-0001_1"/>
    <n v="1"/>
    <s v="21034-03-151.6-ТХ2.ИС-0001"/>
    <s v="Изометрические схемы трубопроводов по линиям"/>
    <n v="1"/>
    <d v="2024-01-24T00:00:00"/>
    <n v="26"/>
    <m/>
    <m/>
    <m/>
    <s v="5в"/>
    <s v="(фл. соей. DN25 тт, PN1.6 МПа)"/>
    <m/>
    <m/>
    <m/>
    <m/>
    <m/>
    <m/>
    <m/>
    <m/>
    <m/>
    <m/>
    <m/>
    <m/>
    <m/>
  </r>
  <r>
    <x v="0"/>
    <s v="21034-03-151.6-ТХ2.ИС-0001_1"/>
    <n v="1"/>
    <s v="21034-03-151.6-ТХ2.ИС-0001"/>
    <s v="Изометрические схемы трубопроводов по линиям"/>
    <n v="1"/>
    <d v="2024-01-24T00:00:00"/>
    <n v="5"/>
    <m/>
    <m/>
    <m/>
    <s v="8в"/>
    <s v="(фл. соей. DN25 тт,PN1.6 МПа)"/>
    <m/>
    <m/>
    <m/>
    <m/>
    <m/>
    <m/>
    <m/>
    <m/>
    <m/>
    <m/>
    <m/>
    <m/>
    <m/>
  </r>
  <r>
    <x v="0"/>
    <s v="21034-03-151.6-ТХ2.ИС-0001_1"/>
    <n v="1"/>
    <s v="21034-03-151.6-ТХ2.ИС-0001"/>
    <s v="Изометрические схемы трубопроводов по линиям"/>
    <n v="1"/>
    <d v="2024-01-24T00:00:00"/>
    <n v="30"/>
    <m/>
    <m/>
    <m/>
    <s v="5в"/>
    <s v="(фл. соей. DN50 mm, PN1,6 МПа)"/>
    <m/>
    <m/>
    <m/>
    <m/>
    <m/>
    <m/>
    <m/>
    <m/>
    <m/>
    <m/>
    <m/>
    <m/>
    <m/>
  </r>
  <r>
    <x v="0"/>
    <s v="21034-03-151.6-ТХ2.ИС-0001_1"/>
    <n v="1"/>
    <s v="21034-03-151.6-ТХ2.ИС-0001"/>
    <s v="Изометрические схемы трубопроводов по линиям"/>
    <n v="1"/>
    <d v="2024-01-24T00:00:00"/>
    <n v="30"/>
    <m/>
    <m/>
    <m/>
    <s v="6в"/>
    <s v="(фл. соей. DN50 mm, PN1,6 МПа)"/>
    <m/>
    <m/>
    <m/>
    <m/>
    <m/>
    <m/>
    <m/>
    <m/>
    <m/>
    <m/>
    <m/>
    <m/>
    <m/>
  </r>
  <r>
    <x v="0"/>
    <s v="21034-03-151.6-ТХ2.ИС-0001_1"/>
    <n v="1"/>
    <s v="21034-03-151.6-ТХ2.ИС-0001"/>
    <s v="Изометрические схемы трубопроводов по линиям"/>
    <n v="1"/>
    <d v="2024-01-24T00:00:00"/>
    <n v="29"/>
    <m/>
    <m/>
    <m/>
    <s v="8в"/>
    <s v="(фл. соей. DN50 mm, PN4 МПа)"/>
    <m/>
    <m/>
    <m/>
    <m/>
    <m/>
    <m/>
    <m/>
    <m/>
    <m/>
    <m/>
    <m/>
    <m/>
    <m/>
  </r>
  <r>
    <x v="0"/>
    <s v="21034-03-151.6-ТХ2.ИС-0001_1"/>
    <n v="1"/>
    <s v="21034-03-151.6-ТХ2.ИС-0001"/>
    <s v="Изометрические схемы трубопроводов по линиям"/>
    <n v="1"/>
    <d v="2024-01-24T00:00:00"/>
    <n v="33"/>
    <m/>
    <m/>
    <m/>
    <s v="6в"/>
    <s v="(фл. соей. DN50 тт, PN1.6 МПа)"/>
    <m/>
    <m/>
    <m/>
    <m/>
    <m/>
    <m/>
    <m/>
    <m/>
    <m/>
    <m/>
    <m/>
    <m/>
    <m/>
  </r>
  <r>
    <x v="0"/>
    <s v="21034-03-151.6-ТХ2.ИС-0001_1"/>
    <n v="1"/>
    <s v="21034-03-151.6-ТХ2.ИС-0001"/>
    <s v="Изометрические схемы трубопроводов по линиям"/>
    <n v="1"/>
    <d v="2024-01-24T00:00:00"/>
    <n v="31"/>
    <m/>
    <m/>
    <m/>
    <s v="5в"/>
    <s v="(фл. соей. DN50 тт,PN1.6 МПа)"/>
    <m/>
    <m/>
    <m/>
    <m/>
    <m/>
    <m/>
    <m/>
    <m/>
    <m/>
    <m/>
    <m/>
    <m/>
    <m/>
  </r>
  <r>
    <x v="0"/>
    <s v="21034-03-151.6-ТХ2.ИС-0001_1"/>
    <n v="1"/>
    <s v="21034-03-151.6-ТХ2.ИС-0001"/>
    <s v="Изометрические схемы трубопроводов по линиям"/>
    <n v="1"/>
    <d v="2024-01-24T00:00:00"/>
    <n v="7"/>
    <m/>
    <m/>
    <m/>
    <s v="8в"/>
    <s v="(фл. соей. DN80 тт, PN0,6 МПа)"/>
    <m/>
    <m/>
    <m/>
    <m/>
    <m/>
    <m/>
    <m/>
    <m/>
    <m/>
    <m/>
    <m/>
    <m/>
    <m/>
  </r>
  <r>
    <x v="0"/>
    <s v="21034-03-151.6-ТХ2.ИС-0001_1"/>
    <n v="1"/>
    <s v="21034-03-151.6-ТХ2.ИС-0001"/>
    <s v="Изометрические схемы трубопроводов по линиям"/>
    <n v="1"/>
    <d v="2024-01-24T00:00:00"/>
    <n v="27"/>
    <m/>
    <m/>
    <m/>
    <s v="6в"/>
    <s v="(фл.coeд. DN100 mm, PN1.6 МПа)"/>
    <m/>
    <m/>
    <m/>
    <m/>
    <m/>
    <m/>
    <m/>
    <m/>
    <m/>
    <m/>
    <m/>
    <m/>
    <m/>
  </r>
  <r>
    <x v="0"/>
    <s v="21034-03-151.6-ТХ2.ИС-0001_1"/>
    <n v="1"/>
    <s v="21034-03-151.6-ТХ2.ИС-0001"/>
    <s v="Изометрические схемы трубопроводов по линиям"/>
    <n v="1"/>
    <d v="2024-01-24T00:00:00"/>
    <n v="20"/>
    <m/>
    <m/>
    <m/>
    <s v="7в"/>
    <s v="(фл.coeд. DN25 mm. PN1.6 МПа)"/>
    <m/>
    <m/>
    <m/>
    <m/>
    <m/>
    <m/>
    <m/>
    <m/>
    <m/>
    <m/>
    <m/>
    <m/>
    <m/>
  </r>
  <r>
    <x v="0"/>
    <s v="21034-03-151.6-ТХ2.ИС-0001_1"/>
    <n v="1"/>
    <s v="21034-03-151.6-ТХ2.ИС-0001"/>
    <s v="Изометрические схемы трубопроводов по линиям"/>
    <n v="1"/>
    <d v="2024-01-24T00:00:00"/>
    <n v="22"/>
    <m/>
    <m/>
    <m/>
    <s v="10в"/>
    <s v="(фл.соед. 0N50mm,PN4 МПа)"/>
    <m/>
    <m/>
    <m/>
    <m/>
    <m/>
    <m/>
    <m/>
    <m/>
    <m/>
    <m/>
    <m/>
    <m/>
    <m/>
  </r>
  <r>
    <x v="0"/>
    <s v="21034-03-151.6-ТХ2.ИС-0001_1"/>
    <n v="1"/>
    <s v="21034-03-151.6-ТХ2.ИС-0001"/>
    <s v="Изометрические схемы трубопроводов по линиям"/>
    <n v="1"/>
    <d v="2024-01-24T00:00:00"/>
    <n v="22"/>
    <m/>
    <m/>
    <m/>
    <s v="11в"/>
    <s v="(фл.соед. DN50 mm,PN4 МПа)"/>
    <m/>
    <m/>
    <m/>
    <m/>
    <m/>
    <m/>
    <m/>
    <m/>
    <m/>
    <m/>
    <m/>
    <m/>
    <m/>
  </r>
  <r>
    <x v="0"/>
    <s v="21034-03-151.6-ТХ2.ИС-0001_1"/>
    <n v="1"/>
    <s v="21034-03-151.6-ТХ2.ИС-0001"/>
    <s v="Изометрические схемы трубопроводов по линиям"/>
    <n v="1"/>
    <d v="2024-01-24T00:00:00"/>
    <n v="26"/>
    <m/>
    <m/>
    <m/>
    <s v="6в"/>
    <s v="PN1.6 МПа)"/>
    <m/>
    <m/>
    <m/>
    <m/>
    <m/>
    <m/>
    <m/>
    <m/>
    <m/>
    <m/>
    <m/>
    <m/>
    <m/>
  </r>
  <r>
    <x v="0"/>
    <s v="21034-03-151.6-ТХ2.ИС-0001_1"/>
    <n v="1"/>
    <s v="21034-03-151.6-ТХ2.ИС-0001"/>
    <s v="Изометрические схемы трубопроводов по линиям"/>
    <n v="1"/>
    <d v="2024-01-24T00:00:00"/>
    <n v="22"/>
    <m/>
    <m/>
    <m/>
    <s v="14а"/>
    <s v="Бобышка БП02 внут.МЗЗх2 длина 100мм 09Г2Е"/>
    <m/>
    <m/>
    <m/>
    <m/>
    <m/>
    <m/>
    <m/>
    <m/>
    <m/>
    <m/>
    <m/>
    <m/>
    <m/>
  </r>
  <r>
    <x v="0"/>
    <s v="21034-03-151.6-ТХ2.ИС-0001_1"/>
    <n v="1"/>
    <s v="21034-03-151.6-ТХ2.ИС-0001"/>
    <s v="Изометрические схемы трубопроводов по линиям"/>
    <n v="1"/>
    <d v="2024-01-24T00:00:00"/>
    <n v="21"/>
    <m/>
    <m/>
    <m/>
    <s v="11а"/>
    <s v="Бобышка БП02 внут.МЗЗх2 длина 100мм 09Г2С"/>
    <m/>
    <m/>
    <m/>
    <m/>
    <m/>
    <m/>
    <m/>
    <m/>
    <m/>
    <m/>
    <m/>
    <m/>
    <m/>
  </r>
  <r>
    <x v="0"/>
    <s v="21034-03-151.6-ТХ2.ИС-0001_1"/>
    <n v="1"/>
    <s v="21034-03-151.6-ТХ2.ИС-0001"/>
    <s v="Изометрические схемы трубопроводов по линиям"/>
    <n v="1"/>
    <d v="2024-01-24T00:00:00"/>
    <n v="21"/>
    <m/>
    <m/>
    <m/>
    <s v="8а"/>
    <s v="Гайка М12 ОСТ 26-2041-96 - 8 шт,"/>
    <m/>
    <m/>
    <m/>
    <m/>
    <m/>
    <m/>
    <m/>
    <m/>
    <m/>
    <m/>
    <m/>
    <m/>
    <m/>
  </r>
  <r>
    <x v="0"/>
    <s v="21034-03-151.6-ТХ2.ИС-0001_1"/>
    <n v="1"/>
    <s v="21034-03-151.6-ТХ2.ИС-0001"/>
    <s v="Изометрические схемы трубопроводов по линиям"/>
    <n v="1"/>
    <d v="2024-01-24T00:00:00"/>
    <n v="24"/>
    <m/>
    <m/>
    <m/>
    <s v="6а"/>
    <s v="Гайка М12 ОСТ 26-2041-96 - 8 шт,"/>
    <m/>
    <m/>
    <m/>
    <m/>
    <m/>
    <m/>
    <m/>
    <m/>
    <m/>
    <m/>
    <m/>
    <m/>
    <m/>
  </r>
  <r>
    <x v="0"/>
    <s v="21034-03-151.6-ТХ2.ИС-0001_1"/>
    <n v="1"/>
    <s v="21034-03-151.6-ТХ2.ИС-0001"/>
    <s v="Изометрические схемы трубопроводов по линиям"/>
    <n v="1"/>
    <d v="2024-01-24T00:00:00"/>
    <n v="5"/>
    <m/>
    <m/>
    <m/>
    <s v="8а"/>
    <s v="Гайка М12 ОСТ 26-2041-96 - 8 шт, "/>
    <m/>
    <m/>
    <m/>
    <m/>
    <m/>
    <m/>
    <m/>
    <m/>
    <m/>
    <m/>
    <m/>
    <m/>
    <m/>
  </r>
  <r>
    <x v="0"/>
    <s v="21034-03-151.6-ТХ2.ИС-0001_1"/>
    <n v="1"/>
    <s v="21034-03-151.6-ТХ2.ИС-0001"/>
    <s v="Изометрические схемы трубопроводов по линиям"/>
    <n v="1"/>
    <d v="2024-01-24T00:00:00"/>
    <n v="15"/>
    <m/>
    <m/>
    <m/>
    <s v="10а"/>
    <s v="Гайка М12 ОСТ 26-2041-96 - 8 шт, "/>
    <m/>
    <m/>
    <m/>
    <m/>
    <m/>
    <m/>
    <m/>
    <m/>
    <m/>
    <m/>
    <m/>
    <m/>
    <m/>
  </r>
  <r>
    <x v="0"/>
    <s v="21034-03-151.6-ТХ2.ИС-0001_1"/>
    <n v="1"/>
    <s v="21034-03-151.6-ТХ2.ИС-0001"/>
    <s v="Изометрические схемы трубопроводов по линиям"/>
    <n v="1"/>
    <d v="2024-01-24T00:00:00"/>
    <n v="26"/>
    <m/>
    <m/>
    <m/>
    <s v="5а"/>
    <s v="Гайка М12 ОСТ 26-2041-96 - 8 шт, "/>
    <m/>
    <m/>
    <m/>
    <m/>
    <m/>
    <m/>
    <m/>
    <m/>
    <m/>
    <m/>
    <m/>
    <m/>
    <m/>
  </r>
  <r>
    <x v="0"/>
    <s v="21034-03-151.6-ТХ2.ИС-0001_1"/>
    <n v="1"/>
    <s v="21034-03-151.6-ТХ2.ИС-0001"/>
    <s v="Изометрические схемы трубопроводов по линиям"/>
    <n v="1"/>
    <d v="2024-01-24T00:00:00"/>
    <n v="26"/>
    <m/>
    <m/>
    <m/>
    <s v="6а"/>
    <s v="Гайка М12 ОСТ 26-2041-96 - 8 шт, Шайба 12"/>
    <m/>
    <m/>
    <m/>
    <m/>
    <m/>
    <m/>
    <m/>
    <m/>
    <m/>
    <m/>
    <m/>
    <m/>
    <m/>
  </r>
  <r>
    <x v="0"/>
    <s v="21034-03-151.6-ТХ2.ИС-0001_1"/>
    <n v="1"/>
    <s v="21034-03-151.6-ТХ2.ИС-0001"/>
    <s v="Изометрические схемы трубопроводов по линиям"/>
    <n v="1"/>
    <d v="2024-01-24T00:00:00"/>
    <n v="16"/>
    <m/>
    <m/>
    <m/>
    <s v="11а"/>
    <s v="Гайка М12 Ст25 ОСТ 26-2041-96 - 8 шт,"/>
    <m/>
    <m/>
    <m/>
    <m/>
    <m/>
    <m/>
    <m/>
    <m/>
    <m/>
    <m/>
    <m/>
    <m/>
    <m/>
  </r>
  <r>
    <x v="0"/>
    <s v="21034-03-151.6-ТХ2.ИС-0001_1"/>
    <n v="1"/>
    <s v="21034-03-151.6-ТХ2.ИС-0001"/>
    <s v="Изометрические схемы трубопроводов по линиям"/>
    <n v="1"/>
    <d v="2024-01-24T00:00:00"/>
    <n v="17"/>
    <m/>
    <m/>
    <m/>
    <s v="7а"/>
    <s v="Гайка М12 Ст25 ОСТ 26-2041-96 - 8 шт,"/>
    <m/>
    <m/>
    <m/>
    <m/>
    <m/>
    <m/>
    <m/>
    <m/>
    <m/>
    <m/>
    <m/>
    <m/>
    <m/>
  </r>
  <r>
    <x v="0"/>
    <s v="21034-03-151.6-ТХ2.ИС-0001_1"/>
    <n v="1"/>
    <s v="21034-03-151.6-ТХ2.ИС-0001"/>
    <s v="Изометрические схемы трубопроводов по линиям"/>
    <n v="1"/>
    <d v="2024-01-24T00:00:00"/>
    <n v="18"/>
    <m/>
    <m/>
    <m/>
    <s v="16а"/>
    <s v="Гайка М12 Ст25 ОСТ 26-2041-96 - 8 шт,"/>
    <m/>
    <m/>
    <m/>
    <m/>
    <m/>
    <m/>
    <m/>
    <m/>
    <m/>
    <m/>
    <m/>
    <m/>
    <m/>
  </r>
  <r>
    <x v="0"/>
    <s v="21034-03-151.6-ТХ2.ИС-0001_1"/>
    <n v="1"/>
    <s v="21034-03-151.6-ТХ2.ИС-0001"/>
    <s v="Изометрические схемы трубопроводов по линиям"/>
    <n v="1"/>
    <d v="2024-01-24T00:00:00"/>
    <n v="19"/>
    <m/>
    <m/>
    <m/>
    <s v="13а"/>
    <s v="Гайка М12 Ст25 ОСТ 26-2041-96 - 8 шт,"/>
    <m/>
    <m/>
    <m/>
    <m/>
    <m/>
    <m/>
    <m/>
    <m/>
    <m/>
    <m/>
    <m/>
    <m/>
    <m/>
  </r>
  <r>
    <x v="0"/>
    <s v="21034-03-151.6-ТХ2.ИС-0001_1"/>
    <n v="1"/>
    <s v="21034-03-151.6-ТХ2.ИС-0001"/>
    <s v="Изометрические схемы трубопроводов по линиям"/>
    <n v="1"/>
    <d v="2024-01-24T00:00:00"/>
    <n v="20"/>
    <m/>
    <m/>
    <m/>
    <s v="7а"/>
    <s v="Гайка М12 Ст25 ОСТ 26-2041-96 - 8 шт,"/>
    <m/>
    <m/>
    <m/>
    <m/>
    <m/>
    <m/>
    <m/>
    <m/>
    <m/>
    <m/>
    <m/>
    <m/>
    <m/>
  </r>
  <r>
    <x v="0"/>
    <s v="21034-03-151.6-ТХ2.ИС-0001_1"/>
    <n v="1"/>
    <s v="21034-03-151.6-ТХ2.ИС-0001"/>
    <s v="Изометрические схемы трубопроводов по линиям"/>
    <n v="1"/>
    <d v="2024-01-24T00:00:00"/>
    <n v="7"/>
    <m/>
    <m/>
    <m/>
    <s v="8а"/>
    <s v="Гайка М16 OCT Z6-Z041-96 - 8 шт, "/>
    <m/>
    <m/>
    <m/>
    <m/>
    <m/>
    <m/>
    <m/>
    <m/>
    <m/>
    <m/>
    <m/>
    <m/>
    <m/>
  </r>
  <r>
    <x v="0"/>
    <s v="21034-03-151.6-ТХ2.ИС-0001_1"/>
    <n v="1"/>
    <s v="21034-03-151.6-ТХ2.ИС-0001"/>
    <s v="Изометрические схемы трубопроводов по линиям"/>
    <n v="1"/>
    <d v="2024-01-24T00:00:00"/>
    <n v="22"/>
    <m/>
    <m/>
    <m/>
    <s v="10а"/>
    <s v="Гайка М16 OСT 26-2041-96 - 8 шт,"/>
    <m/>
    <m/>
    <m/>
    <m/>
    <m/>
    <m/>
    <m/>
    <m/>
    <m/>
    <m/>
    <m/>
    <m/>
    <m/>
  </r>
  <r>
    <x v="0"/>
    <s v="21034-03-151.6-ТХ2.ИС-0001_1"/>
    <n v="1"/>
    <s v="21034-03-151.6-ТХ2.ИС-0001"/>
    <s v="Изометрические схемы трубопроводов по линиям"/>
    <n v="1"/>
    <d v="2024-01-24T00:00:00"/>
    <n v="25"/>
    <m/>
    <m/>
    <m/>
    <s v="7а"/>
    <s v="Гайка М16 ОСТ 26-2041-96 - 8 шт"/>
    <m/>
    <m/>
    <m/>
    <m/>
    <m/>
    <m/>
    <m/>
    <m/>
    <m/>
    <m/>
    <m/>
    <m/>
    <m/>
  </r>
  <r>
    <x v="0"/>
    <s v="21034-03-151.6-ТХ2.ИС-0001_1"/>
    <n v="1"/>
    <s v="21034-03-151.6-ТХ2.ИС-0001"/>
    <s v="Изометрические схемы трубопроводов по линиям"/>
    <n v="1"/>
    <d v="2024-01-24T00:00:00"/>
    <n v="25"/>
    <m/>
    <m/>
    <m/>
    <s v="8а"/>
    <s v="Гайка М16 ОСТ 26-2041-96 - 8 шт,"/>
    <m/>
    <m/>
    <m/>
    <m/>
    <m/>
    <m/>
    <m/>
    <m/>
    <m/>
    <m/>
    <m/>
    <m/>
    <m/>
  </r>
  <r>
    <x v="0"/>
    <s v="21034-03-151.6-ТХ2.ИС-0001_1"/>
    <n v="1"/>
    <s v="21034-03-151.6-ТХ2.ИС-0001"/>
    <s v="Изометрические схемы трубопроводов по линиям"/>
    <n v="1"/>
    <d v="2024-01-24T00:00:00"/>
    <n v="30"/>
    <m/>
    <m/>
    <m/>
    <s v="5а"/>
    <s v="Гайка М16 ОСТ 26-2041-96 - 8 шт,"/>
    <m/>
    <m/>
    <m/>
    <m/>
    <m/>
    <m/>
    <m/>
    <m/>
    <m/>
    <m/>
    <m/>
    <m/>
    <m/>
  </r>
  <r>
    <x v="0"/>
    <s v="21034-03-151.6-ТХ2.ИС-0001_1"/>
    <n v="1"/>
    <s v="21034-03-151.6-ТХ2.ИС-0001"/>
    <s v="Изометрические схемы трубопроводов по линиям"/>
    <n v="1"/>
    <d v="2024-01-24T00:00:00"/>
    <n v="30"/>
    <m/>
    <m/>
    <m/>
    <s v="6а"/>
    <s v="Гайка М16 ОСТ 26-2041-96 - 8 шт,"/>
    <m/>
    <m/>
    <m/>
    <m/>
    <m/>
    <m/>
    <m/>
    <m/>
    <m/>
    <m/>
    <m/>
    <m/>
    <m/>
  </r>
  <r>
    <x v="0"/>
    <s v="21034-03-151.6-ТХ2.ИС-0001_1"/>
    <n v="1"/>
    <s v="21034-03-151.6-ТХ2.ИС-0001"/>
    <s v="Изометрические схемы трубопроводов по линиям"/>
    <n v="1"/>
    <d v="2024-01-24T00:00:00"/>
    <n v="12"/>
    <m/>
    <m/>
    <m/>
    <s v="7а"/>
    <s v="Гайка М16 ОСТ 26-2041-96 - 8 шт, "/>
    <m/>
    <m/>
    <m/>
    <m/>
    <m/>
    <m/>
    <m/>
    <m/>
    <m/>
    <m/>
    <m/>
    <m/>
    <m/>
  </r>
  <r>
    <x v="0"/>
    <s v="21034-03-151.6-ТХ2.ИС-0001_1"/>
    <n v="1"/>
    <s v="21034-03-151.6-ТХ2.ИС-0001"/>
    <s v="Изометрические схемы трубопроводов по линиям"/>
    <n v="1"/>
    <d v="2024-01-24T00:00:00"/>
    <n v="22"/>
    <m/>
    <m/>
    <m/>
    <s v="11а"/>
    <s v="Гайка М16 ОСТ 26-2041-96 - 8 шт, "/>
    <m/>
    <m/>
    <m/>
    <m/>
    <m/>
    <m/>
    <m/>
    <m/>
    <m/>
    <m/>
    <m/>
    <m/>
    <m/>
  </r>
  <r>
    <x v="0"/>
    <s v="21034-03-151.6-ТХ2.ИС-0001_1"/>
    <n v="1"/>
    <s v="21034-03-151.6-ТХ2.ИС-0001"/>
    <s v="Изометрические схемы трубопроводов по линиям"/>
    <n v="1"/>
    <d v="2024-01-24T00:00:00"/>
    <n v="29"/>
    <m/>
    <m/>
    <m/>
    <s v="7а"/>
    <s v="Гайка М16 ОСТ 26-2041-96 - 8 шт, "/>
    <m/>
    <m/>
    <m/>
    <m/>
    <m/>
    <m/>
    <m/>
    <m/>
    <m/>
    <m/>
    <m/>
    <m/>
    <m/>
  </r>
  <r>
    <x v="0"/>
    <s v="21034-03-151.6-ТХ2.ИС-0001_1"/>
    <n v="1"/>
    <s v="21034-03-151.6-ТХ2.ИС-0001"/>
    <s v="Изометрические схемы трубопроводов по линиям"/>
    <n v="1"/>
    <d v="2024-01-24T00:00:00"/>
    <n v="29"/>
    <m/>
    <m/>
    <m/>
    <s v="8а"/>
    <s v="Гайка М16 ОСТ 26-2041-96 - 8 шт, "/>
    <m/>
    <m/>
    <m/>
    <m/>
    <m/>
    <m/>
    <m/>
    <m/>
    <m/>
    <m/>
    <m/>
    <m/>
    <m/>
  </r>
  <r>
    <x v="0"/>
    <s v="21034-03-151.6-ТХ2.ИС-0001_1"/>
    <n v="1"/>
    <s v="21034-03-151.6-ТХ2.ИС-0001"/>
    <s v="Изометрические схемы трубопроводов по линиям"/>
    <n v="1"/>
    <d v="2024-01-24T00:00:00"/>
    <n v="31"/>
    <m/>
    <m/>
    <m/>
    <s v="5а"/>
    <s v="Гайка М16 ОСТ 26-2041-96 - 8 шт, "/>
    <m/>
    <m/>
    <m/>
    <m/>
    <m/>
    <m/>
    <m/>
    <m/>
    <m/>
    <m/>
    <m/>
    <m/>
    <m/>
  </r>
  <r>
    <x v="0"/>
    <s v="21034-03-151.6-ТХ2.ИС-0001_1"/>
    <n v="1"/>
    <s v="21034-03-151.6-ТХ2.ИС-0001"/>
    <s v="Изометрические схемы трубопроводов по линиям"/>
    <n v="1"/>
    <d v="2024-01-24T00:00:00"/>
    <n v="31"/>
    <m/>
    <m/>
    <m/>
    <s v="6а"/>
    <s v="Гайка М16 ОСТ 26-2041-96 - 8 шт, "/>
    <m/>
    <m/>
    <m/>
    <m/>
    <m/>
    <m/>
    <m/>
    <m/>
    <m/>
    <m/>
    <m/>
    <m/>
    <m/>
  </r>
  <r>
    <x v="0"/>
    <s v="21034-03-151.6-ТХ2.ИС-0001_1"/>
    <n v="1"/>
    <s v="21034-03-151.6-ТХ2.ИС-0001"/>
    <s v="Изометрические схемы трубопроводов по линиям"/>
    <n v="1"/>
    <d v="2024-01-24T00:00:00"/>
    <n v="33"/>
    <m/>
    <m/>
    <m/>
    <s v="6а"/>
    <s v="Гайка М16 ОСТ 26-2041-96 - 8 шт, "/>
    <m/>
    <m/>
    <m/>
    <m/>
    <m/>
    <m/>
    <m/>
    <m/>
    <m/>
    <m/>
    <m/>
    <m/>
    <m/>
  </r>
  <r>
    <x v="0"/>
    <s v="21034-03-151.6-ТХ2.ИС-0001_1"/>
    <n v="1"/>
    <s v="21034-03-151.6-ТХ2.ИС-0001"/>
    <s v="Изометрические схемы трубопроводов по линиям"/>
    <n v="1"/>
    <d v="2024-01-24T00:00:00"/>
    <n v="16"/>
    <m/>
    <m/>
    <m/>
    <s v="12а"/>
    <s v="Гайка М16 Ст25 ОСТ 26-2041-96 - 16 шт,"/>
    <m/>
    <m/>
    <m/>
    <m/>
    <m/>
    <m/>
    <m/>
    <m/>
    <m/>
    <m/>
    <m/>
    <m/>
    <m/>
  </r>
  <r>
    <x v="0"/>
    <s v="21034-03-151.6-ТХ2.ИС-0001_1"/>
    <n v="1"/>
    <s v="21034-03-151.6-ТХ2.ИС-0001"/>
    <s v="Изометрические схемы трубопроводов по линиям"/>
    <n v="1"/>
    <d v="2024-01-24T00:00:00"/>
    <n v="18"/>
    <m/>
    <m/>
    <m/>
    <s v="18а"/>
    <s v="Гайка М16 Ст25 ОСТ 26-2041-96 - 16 шт,"/>
    <m/>
    <m/>
    <m/>
    <m/>
    <m/>
    <m/>
    <m/>
    <m/>
    <m/>
    <m/>
    <m/>
    <m/>
    <m/>
  </r>
  <r>
    <x v="0"/>
    <s v="21034-03-151.6-ТХ2.ИС-0001_1"/>
    <n v="1"/>
    <s v="21034-03-151.6-ТХ2.ИС-0001"/>
    <s v="Изометрические схемы трубопроводов по линиям"/>
    <n v="1"/>
    <d v="2024-01-24T00:00:00"/>
    <n v="19"/>
    <m/>
    <m/>
    <m/>
    <s v="14а"/>
    <s v="Гайка М16 Ст25 ОСТ 26-2041-96 - 16 шт,"/>
    <m/>
    <m/>
    <m/>
    <m/>
    <m/>
    <m/>
    <m/>
    <m/>
    <m/>
    <m/>
    <m/>
    <m/>
    <m/>
  </r>
  <r>
    <x v="0"/>
    <s v="21034-03-151.6-ТХ2.ИС-0001_1"/>
    <n v="1"/>
    <s v="21034-03-151.6-ТХ2.ИС-0001"/>
    <s v="Изометрические схемы трубопроводов по линиям"/>
    <n v="1"/>
    <d v="2024-01-24T00:00:00"/>
    <n v="27"/>
    <m/>
    <m/>
    <m/>
    <s v="5а"/>
    <s v="Гайка М16 Ст25 ОСТ 26-2041-96 - 16 шт,"/>
    <m/>
    <m/>
    <m/>
    <m/>
    <m/>
    <m/>
    <m/>
    <m/>
    <m/>
    <m/>
    <m/>
    <m/>
    <m/>
  </r>
  <r>
    <x v="0"/>
    <s v="21034-03-151.6-ТХ2.ИС-0001_1"/>
    <n v="1"/>
    <s v="21034-03-151.6-ТХ2.ИС-0001"/>
    <s v="Изометрические схемы трубопроводов по линиям"/>
    <n v="1"/>
    <d v="2024-01-24T00:00:00"/>
    <n v="27"/>
    <m/>
    <m/>
    <m/>
    <s v="6а"/>
    <s v="Гайка М16 Ст25 ОСТ 26-2041-96 - 16 шт,"/>
    <m/>
    <m/>
    <m/>
    <m/>
    <m/>
    <m/>
    <m/>
    <m/>
    <m/>
    <m/>
    <m/>
    <m/>
    <m/>
  </r>
  <r>
    <x v="0"/>
    <s v="21034-03-151.6-ТХ2.ИС-0001_1"/>
    <n v="1"/>
    <s v="21034-03-151.6-ТХ2.ИС-0001"/>
    <s v="Изометрические схемы трубопроводов по линиям"/>
    <n v="1"/>
    <d v="2024-01-24T00:00:00"/>
    <n v="28"/>
    <m/>
    <m/>
    <m/>
    <s v="5а"/>
    <s v="Гайка М16 Ст25 ОСТ 26-2041-96 - 16 шт,"/>
    <m/>
    <m/>
    <m/>
    <m/>
    <m/>
    <m/>
    <m/>
    <m/>
    <m/>
    <m/>
    <m/>
    <m/>
    <m/>
  </r>
  <r>
    <x v="0"/>
    <s v="21034-03-151.6-ТХ2.ИС-0001_1"/>
    <n v="1"/>
    <s v="21034-03-151.6-ТХ2.ИС-0001"/>
    <s v="Изометрические схемы трубопроводов по линиям"/>
    <n v="1"/>
    <d v="2024-01-24T00:00:00"/>
    <n v="28"/>
    <m/>
    <m/>
    <m/>
    <s v="6а"/>
    <s v="Гайка М16 Ст25 ОСТ 26-2041-96 - 16 шт,"/>
    <m/>
    <m/>
    <m/>
    <m/>
    <m/>
    <m/>
    <m/>
    <m/>
    <m/>
    <m/>
    <m/>
    <m/>
    <m/>
  </r>
  <r>
    <x v="0"/>
    <s v="21034-03-151.6-ТХ2.ИС-0001_1"/>
    <n v="1"/>
    <s v="21034-03-151.6-ТХ2.ИС-0001"/>
    <s v="Изометрические схемы трубопроводов по линиям"/>
    <n v="1"/>
    <d v="2024-01-24T00:00:00"/>
    <n v="18"/>
    <m/>
    <m/>
    <m/>
    <s v="17а"/>
    <s v="Гайка М16 Ст25 ОСТ 26-2041-96 - 8 шт,"/>
    <m/>
    <m/>
    <m/>
    <m/>
    <m/>
    <m/>
    <m/>
    <m/>
    <m/>
    <m/>
    <m/>
    <m/>
    <m/>
  </r>
  <r>
    <x v="0"/>
    <s v="21034-03-151.6-ТХ2.ИС-0001_1"/>
    <n v="1"/>
    <s v="21034-03-151.6-ТХ2.ИС-0001"/>
    <s v="Изометрические схемы трубопроводов по линиям"/>
    <n v="1"/>
    <d v="2024-01-24T00:00:00"/>
    <n v="5"/>
    <m/>
    <m/>
    <m/>
    <s v="4"/>
    <s v="Заглушка 1 - 25 - 4 09Г2С"/>
    <m/>
    <m/>
    <m/>
    <m/>
    <m/>
    <m/>
    <m/>
    <m/>
    <m/>
    <n v="25"/>
    <s v="АТК 24.200.02.90"/>
    <n v="1"/>
    <m/>
  </r>
  <r>
    <x v="0"/>
    <s v="21034-03-151.6-ТХ2.ИС-0001_1"/>
    <n v="1"/>
    <s v="21034-03-151.6-ТХ2.ИС-0001"/>
    <s v="Изометрические схемы трубопроводов по линиям"/>
    <n v="1"/>
    <d v="2024-01-24T00:00:00"/>
    <n v="15"/>
    <m/>
    <m/>
    <m/>
    <s v="5"/>
    <s v="Заглушка 1 - 25 - 4 09Г2С"/>
    <m/>
    <m/>
    <m/>
    <m/>
    <m/>
    <m/>
    <m/>
    <m/>
    <m/>
    <n v="25"/>
    <s v="АТК 24.200.02.90"/>
    <n v="1"/>
    <m/>
  </r>
  <r>
    <x v="0"/>
    <s v="21034-03-151.6-ТХ2.ИС-0001_1"/>
    <n v="1"/>
    <s v="21034-03-151.6-ТХ2.ИС-0001"/>
    <s v="Изометрические схемы трубопроводов по линиям"/>
    <n v="1"/>
    <d v="2024-01-24T00:00:00"/>
    <n v="16"/>
    <m/>
    <m/>
    <m/>
    <s v="7"/>
    <s v="Заглушка 1-25-4 Сталь 20"/>
    <m/>
    <m/>
    <m/>
    <m/>
    <m/>
    <m/>
    <m/>
    <m/>
    <m/>
    <n v="25"/>
    <s v="АТК 24.200.02.90"/>
    <n v="2"/>
    <m/>
  </r>
  <r>
    <x v="0"/>
    <s v="21034-03-151.6-ТХ2.ИС-0001_1"/>
    <n v="1"/>
    <s v="21034-03-151.6-ТХ2.ИС-0001"/>
    <s v="Изометрические схемы трубопроводов по линиям"/>
    <n v="1"/>
    <d v="2024-01-24T00:00:00"/>
    <n v="17"/>
    <m/>
    <m/>
    <m/>
    <s v="4"/>
    <s v="Заглушка 1-25-4 Сталь 20"/>
    <m/>
    <m/>
    <m/>
    <m/>
    <m/>
    <m/>
    <m/>
    <m/>
    <m/>
    <n v="25"/>
    <s v="АТК 24.200.02.90"/>
    <n v="1"/>
    <m/>
  </r>
  <r>
    <x v="0"/>
    <s v="21034-03-151.6-ТХ2.ИС-0001_1"/>
    <n v="1"/>
    <s v="21034-03-151.6-ТХ2.ИС-0001"/>
    <s v="Изометрические схемы трубопроводов по линиям"/>
    <n v="1"/>
    <d v="2024-01-24T00:00:00"/>
    <n v="18"/>
    <m/>
    <m/>
    <m/>
    <s v="11"/>
    <s v="Заглушка 1-25-4 Сталь 20"/>
    <m/>
    <m/>
    <m/>
    <m/>
    <m/>
    <m/>
    <m/>
    <m/>
    <m/>
    <n v="25"/>
    <s v="АТК 24.200.02.90"/>
    <n v="1"/>
    <m/>
  </r>
  <r>
    <x v="0"/>
    <s v="21034-03-151.6-ТХ2.ИС-0001_1"/>
    <n v="1"/>
    <s v="21034-03-151.6-ТХ2.ИС-0001"/>
    <s v="Изометрические схемы трубопроводов по линиям"/>
    <n v="1"/>
    <d v="2024-01-24T00:00:00"/>
    <n v="19"/>
    <m/>
    <m/>
    <m/>
    <s v="9"/>
    <s v="Заглушка 1-25-4 Сталь 20"/>
    <m/>
    <m/>
    <m/>
    <m/>
    <m/>
    <m/>
    <m/>
    <m/>
    <m/>
    <n v="25"/>
    <s v="АТК 24.200.02.90"/>
    <n v="1"/>
    <m/>
  </r>
  <r>
    <x v="0"/>
    <s v="21034-03-151.6-ТХ2.ИС-0001_1"/>
    <n v="1"/>
    <s v="21034-03-151.6-ТХ2.ИС-0001"/>
    <s v="Изометрические схемы трубопроводов по линиям"/>
    <n v="1"/>
    <d v="2024-01-24T00:00:00"/>
    <n v="20"/>
    <m/>
    <m/>
    <m/>
    <s v="4"/>
    <s v="Заглушка 1-25-4 Сталь 20"/>
    <m/>
    <m/>
    <m/>
    <m/>
    <m/>
    <m/>
    <m/>
    <m/>
    <m/>
    <n v="25"/>
    <s v="АТК 24.200.02.90"/>
    <n v="1"/>
    <m/>
  </r>
  <r>
    <x v="0"/>
    <s v="21034-03-151.6-ТХ2.ИС-0001_1"/>
    <n v="1"/>
    <s v="21034-03-151.6-ТХ2.ИС-0001"/>
    <s v="Изометрические схемы трубопроводов по линиям"/>
    <n v="1"/>
    <d v="2024-01-24T00:00:00"/>
    <n v="4"/>
    <m/>
    <m/>
    <m/>
    <s v="3"/>
    <s v="Заглушка П45 х 4 09FZE"/>
    <m/>
    <m/>
    <m/>
    <m/>
    <m/>
    <m/>
    <m/>
    <m/>
    <m/>
    <n v="40"/>
    <s v="ГОСТ 17379-Z001"/>
    <n v="1"/>
    <m/>
  </r>
  <r>
    <x v="0"/>
    <s v="21034-03-151.6-ТХ2.ИС-0001_1"/>
    <n v="1"/>
    <s v="21034-03-151.6-ТХ2.ИС-0001"/>
    <s v="Изометрические схемы трубопроводов по линиям"/>
    <n v="1"/>
    <d v="2024-01-24T00:00:00"/>
    <n v="31"/>
    <m/>
    <m/>
    <m/>
    <s v="3"/>
    <s v="Заглушка поборотная 1-50-4.0-09Г2Е"/>
    <m/>
    <m/>
    <m/>
    <m/>
    <m/>
    <m/>
    <m/>
    <m/>
    <m/>
    <n v="50"/>
    <s v="АТК 26-18-5-93"/>
    <n v="1"/>
    <m/>
  </r>
  <r>
    <x v="0"/>
    <s v="21034-03-151.6-ТХ2.ИС-0001_1"/>
    <n v="1"/>
    <s v="21034-03-151.6-ТХ2.ИС-0001"/>
    <s v="Изометрические схемы трубопроводов по линиям"/>
    <n v="1"/>
    <d v="2024-01-24T00:00:00"/>
    <n v="27"/>
    <m/>
    <m/>
    <m/>
    <s v="3"/>
    <s v="Заглушка поворотная 1-100-1,6-Сталь 20"/>
    <m/>
    <m/>
    <m/>
    <m/>
    <m/>
    <m/>
    <m/>
    <m/>
    <m/>
    <n v="100"/>
    <s v="АТК 26-18-5-93"/>
    <n v="1"/>
    <m/>
  </r>
  <r>
    <x v="0"/>
    <s v="21034-03-151.6-ТХ2.ИС-0001_1"/>
    <n v="1"/>
    <s v="21034-03-151.6-ТХ2.ИС-0001"/>
    <s v="Изометрические схемы трубопроводов по линиям"/>
    <n v="1"/>
    <d v="2024-01-24T00:00:00"/>
    <n v="28"/>
    <m/>
    <m/>
    <m/>
    <s v="3"/>
    <s v="Заглушка поворотная 1-100-1,6-Сталь 20"/>
    <m/>
    <m/>
    <m/>
    <m/>
    <m/>
    <m/>
    <m/>
    <m/>
    <m/>
    <n v="100"/>
    <s v="АТК 26-18-5-93"/>
    <n v="1"/>
    <m/>
  </r>
  <r>
    <x v="0"/>
    <s v="21034-03-151.6-ТХ2.ИС-0001_1"/>
    <n v="1"/>
    <s v="21034-03-151.6-ТХ2.ИС-0001"/>
    <s v="Изометрические схемы трубопроводов по линиям"/>
    <n v="1"/>
    <d v="2024-01-24T00:00:00"/>
    <n v="26"/>
    <m/>
    <m/>
    <m/>
    <s v="3"/>
    <s v="Заглушка поворотная 1-25-4.0-09Г2Е"/>
    <m/>
    <m/>
    <m/>
    <m/>
    <m/>
    <m/>
    <m/>
    <m/>
    <m/>
    <n v="25"/>
    <s v="АТК 26-18-5-93"/>
    <n v="1"/>
    <m/>
  </r>
  <r>
    <x v="0"/>
    <s v="21034-03-151.6-ТХ2.ИС-0001_1"/>
    <n v="1"/>
    <s v="21034-03-151.6-ТХ2.ИС-0001"/>
    <s v="Изометрические схемы трубопроводов по линиям"/>
    <n v="1"/>
    <d v="2024-01-24T00:00:00"/>
    <n v="30"/>
    <m/>
    <m/>
    <m/>
    <n v="3"/>
    <s v="Заглушка поворотная 1-50-4,0-09Г2С"/>
    <m/>
    <m/>
    <m/>
    <m/>
    <m/>
    <m/>
    <m/>
    <m/>
    <m/>
    <n v="50"/>
    <s v="АТК 26-18-5-93"/>
    <n v="1"/>
    <m/>
  </r>
  <r>
    <x v="0"/>
    <s v="21034-03-151.6-ТХ2.ИС-0001_1"/>
    <n v="1"/>
    <s v="21034-03-151.6-ТХ2.ИС-0001"/>
    <s v="Изометрические схемы трубопроводов по линиям"/>
    <n v="1"/>
    <d v="2024-01-24T00:00:00"/>
    <n v="22"/>
    <m/>
    <m/>
    <m/>
    <s v="7"/>
    <s v="Заглушка поворотная 2-50-4,0-09Г2Е"/>
    <m/>
    <m/>
    <m/>
    <m/>
    <m/>
    <m/>
    <m/>
    <m/>
    <m/>
    <n v="50"/>
    <s v="АТК 26-18-5-93"/>
    <n v="1"/>
    <m/>
  </r>
  <r>
    <x v="0"/>
    <s v="21034-03-151.6-ТХ2.ИС-0001_1"/>
    <n v="1"/>
    <s v="21034-03-151.6-ТХ2.ИС-0001"/>
    <s v="Изометрические схемы трубопроводов по линиям"/>
    <n v="1"/>
    <d v="2024-01-24T00:00:00"/>
    <n v="29"/>
    <m/>
    <m/>
    <m/>
    <s v="5"/>
    <s v="Заглушка поворотная 2-50-4,0-09Г2С"/>
    <m/>
    <m/>
    <m/>
    <m/>
    <m/>
    <m/>
    <m/>
    <m/>
    <m/>
    <n v="50"/>
    <s v="АТК 26-18-5-93"/>
    <n v="1"/>
    <m/>
  </r>
  <r>
    <x v="0"/>
    <s v="21034-03-151.6-ТХ2.ИС-0001_1"/>
    <n v="1"/>
    <s v="21034-03-151.6-ТХ2.ИС-0001"/>
    <s v="Изометрические схемы трубопроводов по линиям"/>
    <n v="1"/>
    <d v="2024-01-24T00:00:00"/>
    <n v="25"/>
    <m/>
    <m/>
    <m/>
    <n v="4"/>
    <s v="Заглушка-восьмерка 40-16-09Г2С (соед. высту"/>
    <m/>
    <m/>
    <m/>
    <m/>
    <m/>
    <m/>
    <m/>
    <m/>
    <m/>
    <n v="40"/>
    <s v="черт.М.44451.01.000-03"/>
    <n v="1"/>
    <m/>
  </r>
  <r>
    <x v="0"/>
    <s v="21034-03-151.6-ТХ2.ИС-0001_1"/>
    <n v="1"/>
    <s v="21034-03-151.6-ТХ2.ИС-0001"/>
    <s v="Изометрические схемы трубопроводов по линиям"/>
    <n v="1"/>
    <d v="2024-01-24T00:00:00"/>
    <n v="28"/>
    <m/>
    <m/>
    <m/>
    <s v="1"/>
    <s v="Задбижка"/>
    <n v="230"/>
    <m/>
    <m/>
    <m/>
    <m/>
    <m/>
    <m/>
    <m/>
    <m/>
    <s v="100/16"/>
    <s v="30с41нж"/>
    <n v="1"/>
    <m/>
  </r>
  <r>
    <x v="1"/>
    <s v="21034-03-151.6-ТХ2.ИС-0001_1"/>
    <n v="1"/>
    <s v="21034-03-151.6-ТХ2.ИС-0001"/>
    <s v="Изометрические схемы трубопроводов по линиям"/>
    <n v="1"/>
    <d v="2024-01-24T00:00:00"/>
    <n v="5"/>
    <m/>
    <m/>
    <m/>
    <s v="1"/>
    <s v="Задвижка"/>
    <n v="190"/>
    <m/>
    <m/>
    <m/>
    <m/>
    <m/>
    <m/>
    <m/>
    <m/>
    <s v="25/16"/>
    <s v="31лс41нх 'газ'"/>
    <n v="1"/>
    <m/>
  </r>
  <r>
    <x v="1"/>
    <s v="21034-03-151.6-ТХ2.ИС-0001_1"/>
    <n v="1"/>
    <s v="21034-03-151.6-ТХ2.ИС-0001"/>
    <s v="Изометрические схемы трубопроводов по линиям"/>
    <n v="1"/>
    <d v="2024-01-24T00:00:00"/>
    <n v="15"/>
    <m/>
    <m/>
    <m/>
    <s v="1"/>
    <s v="Задвижка"/>
    <n v="190"/>
    <m/>
    <m/>
    <m/>
    <m/>
    <m/>
    <m/>
    <m/>
    <m/>
    <s v="25/16"/>
    <s v="31лс41нж 'газ'"/>
    <n v="1"/>
    <m/>
  </r>
  <r>
    <x v="1"/>
    <s v="21034-03-151.6-ТХ2.ИС-0001_1"/>
    <n v="1"/>
    <s v="21034-03-151.6-ТХ2.ИС-0001"/>
    <s v="Изометрические схемы трубопроводов по линиям"/>
    <n v="1"/>
    <d v="2024-01-24T00:00:00"/>
    <n v="16"/>
    <m/>
    <m/>
    <m/>
    <s v="1"/>
    <s v="Задвижка"/>
    <n v="230"/>
    <m/>
    <m/>
    <m/>
    <m/>
    <m/>
    <m/>
    <m/>
    <m/>
    <s v="100/16"/>
    <s v="30с41нж"/>
    <n v="2"/>
    <m/>
  </r>
  <r>
    <x v="1"/>
    <s v="21034-03-151.6-ТХ2.ИС-0001_1"/>
    <n v="1"/>
    <s v="21034-03-151.6-ТХ2.ИС-0001"/>
    <s v="Изометрические схемы трубопроводов по линиям"/>
    <n v="1"/>
    <d v="2024-01-24T00:00:00"/>
    <n v="16"/>
    <m/>
    <m/>
    <m/>
    <s v="2"/>
    <s v="Задвижка"/>
    <n v="190"/>
    <m/>
    <m/>
    <m/>
    <m/>
    <m/>
    <m/>
    <m/>
    <m/>
    <s v="25/16"/>
    <s v="31с41нж"/>
    <n v="2"/>
    <m/>
  </r>
  <r>
    <x v="1"/>
    <s v="21034-03-151.6-ТХ2.ИС-0001_1"/>
    <n v="1"/>
    <s v="21034-03-151.6-ТХ2.ИС-0001"/>
    <s v="Изометрические схемы трубопроводов по линиям"/>
    <n v="1"/>
    <d v="2024-01-24T00:00:00"/>
    <n v="17"/>
    <m/>
    <m/>
    <m/>
    <s v="1"/>
    <s v="Задвижка"/>
    <n v="190"/>
    <m/>
    <m/>
    <m/>
    <m/>
    <m/>
    <m/>
    <m/>
    <m/>
    <s v="25/16"/>
    <s v="31с41нж"/>
    <n v="1"/>
    <m/>
  </r>
  <r>
    <x v="1"/>
    <s v="21034-03-151.6-ТХ2.ИС-0001_1"/>
    <n v="1"/>
    <s v="21034-03-151.6-ТХ2.ИС-0001"/>
    <s v="Изометрические схемы трубопроводов по линиям"/>
    <n v="1"/>
    <d v="2024-01-24T00:00:00"/>
    <n v="18"/>
    <m/>
    <m/>
    <m/>
    <s v="1"/>
    <s v="Задвижка"/>
    <n v="180"/>
    <m/>
    <m/>
    <m/>
    <m/>
    <m/>
    <m/>
    <m/>
    <m/>
    <s v="50/16"/>
    <s v="30с41нж"/>
    <n v="1"/>
    <m/>
  </r>
  <r>
    <x v="1"/>
    <s v="21034-03-151.6-ТХ2.ИС-0001_1"/>
    <n v="1"/>
    <s v="21034-03-151.6-ТХ2.ИС-0001"/>
    <s v="Изометрические схемы трубопроводов по линиям"/>
    <n v="1"/>
    <d v="2024-01-24T00:00:00"/>
    <n v="18"/>
    <m/>
    <m/>
    <m/>
    <s v="2"/>
    <s v="Задвижка"/>
    <n v="230"/>
    <m/>
    <m/>
    <m/>
    <m/>
    <m/>
    <m/>
    <m/>
    <m/>
    <s v="100/16"/>
    <s v="30с41нж"/>
    <n v="1"/>
    <m/>
  </r>
  <r>
    <x v="1"/>
    <s v="21034-03-151.6-ТХ2.ИС-0001_1"/>
    <n v="1"/>
    <s v="21034-03-151.6-ТХ2.ИС-0001"/>
    <s v="Изометрические схемы трубопроводов по линиям"/>
    <n v="1"/>
    <d v="2024-01-24T00:00:00"/>
    <n v="18"/>
    <m/>
    <m/>
    <m/>
    <s v="3"/>
    <s v="Задвижка"/>
    <n v="190"/>
    <m/>
    <m/>
    <m/>
    <m/>
    <m/>
    <m/>
    <m/>
    <m/>
    <s v="25/16"/>
    <s v="31с41нж"/>
    <n v="1"/>
    <m/>
  </r>
  <r>
    <x v="1"/>
    <s v="21034-03-151.6-ТХ2.ИС-0001_1"/>
    <n v="1"/>
    <s v="21034-03-151.6-ТХ2.ИС-0001"/>
    <s v="Изометрические схемы трубопроводов по линиям"/>
    <n v="1"/>
    <d v="2024-01-24T00:00:00"/>
    <n v="19"/>
    <m/>
    <m/>
    <m/>
    <s v="1"/>
    <s v="Задвижка"/>
    <n v="230"/>
    <m/>
    <m/>
    <m/>
    <m/>
    <m/>
    <m/>
    <m/>
    <m/>
    <s v="100/16"/>
    <s v="30с41нх"/>
    <n v="1"/>
    <m/>
  </r>
  <r>
    <x v="1"/>
    <s v="21034-03-151.6-ТХ2.ИС-0001_1"/>
    <n v="1"/>
    <s v="21034-03-151.6-ТХ2.ИС-0001"/>
    <s v="Изометрические схемы трубопроводов по линиям"/>
    <n v="1"/>
    <d v="2024-01-24T00:00:00"/>
    <n v="19"/>
    <m/>
    <m/>
    <m/>
    <s v="2"/>
    <s v="Задвижка"/>
    <n v="190"/>
    <m/>
    <m/>
    <m/>
    <m/>
    <m/>
    <m/>
    <m/>
    <m/>
    <s v="25/16"/>
    <s v="31с41нх"/>
    <n v="1"/>
    <m/>
  </r>
  <r>
    <x v="1"/>
    <s v="21034-03-151.6-ТХ2.ИС-0001_1"/>
    <n v="1"/>
    <s v="21034-03-151.6-ТХ2.ИС-0001"/>
    <s v="Изометрические схемы трубопроводов по линиям"/>
    <n v="1"/>
    <d v="2024-01-24T00:00:00"/>
    <n v="20"/>
    <m/>
    <m/>
    <m/>
    <s v="1"/>
    <s v="Задвижка"/>
    <n v="190"/>
    <m/>
    <m/>
    <m/>
    <m/>
    <m/>
    <m/>
    <m/>
    <m/>
    <s v="25/16"/>
    <s v="31с41нж"/>
    <n v="1"/>
    <m/>
  </r>
  <r>
    <x v="1"/>
    <s v="21034-03-151.6-ТХ2.ИС-0001_1"/>
    <n v="1"/>
    <s v="21034-03-151.6-ТХ2.ИС-0001"/>
    <s v="Изометрические схемы трубопроводов по линиям"/>
    <n v="1"/>
    <d v="2024-01-24T00:00:00"/>
    <n v="22"/>
    <m/>
    <m/>
    <m/>
    <s v="1"/>
    <s v="Задвижка"/>
    <n v="216"/>
    <m/>
    <m/>
    <m/>
    <m/>
    <m/>
    <m/>
    <m/>
    <m/>
    <s v="50/40"/>
    <s v="30лс15нж"/>
    <n v="1"/>
    <m/>
  </r>
  <r>
    <x v="1"/>
    <s v="21034-03-151.6-ТХ2.ИС-0001_1"/>
    <n v="1"/>
    <s v="21034-03-151.6-ТХ2.ИС-0001"/>
    <s v="Изометрические схемы трубопроводов по линиям"/>
    <n v="1"/>
    <d v="2024-01-24T00:00:00"/>
    <n v="24"/>
    <m/>
    <m/>
    <m/>
    <s v="1"/>
    <s v="Задвижка"/>
    <s v="165*"/>
    <m/>
    <m/>
    <m/>
    <m/>
    <m/>
    <m/>
    <m/>
    <m/>
    <s v="20/16"/>
    <s v="31лс41нх"/>
    <n v="1"/>
    <m/>
  </r>
  <r>
    <x v="1"/>
    <s v="21034-03-151.6-ТХ2.ИС-0001_1"/>
    <n v="1"/>
    <s v="21034-03-151.6-ТХ2.ИС-0001"/>
    <s v="Изометрические схемы трубопроводов по линиям"/>
    <n v="1"/>
    <d v="2024-01-24T00:00:00"/>
    <n v="25"/>
    <m/>
    <m/>
    <m/>
    <n v="1"/>
    <s v="Задвижка"/>
    <n v="165"/>
    <m/>
    <m/>
    <m/>
    <m/>
    <m/>
    <m/>
    <m/>
    <m/>
    <s v="40/16"/>
    <s v="31лс41нж"/>
    <n v="1"/>
    <m/>
  </r>
  <r>
    <x v="1"/>
    <s v="21034-03-151.6-ТХ2.ИС-0001_1"/>
    <n v="1"/>
    <s v="21034-03-151.6-ТХ2.ИС-0001"/>
    <s v="Изометрические схемы трубопроводов по линиям"/>
    <n v="1"/>
    <d v="2024-01-24T00:00:00"/>
    <n v="26"/>
    <m/>
    <m/>
    <m/>
    <s v="1"/>
    <s v="Задвижка"/>
    <n v="190"/>
    <m/>
    <m/>
    <m/>
    <m/>
    <m/>
    <m/>
    <m/>
    <m/>
    <s v="25/16"/>
    <s v="31лс41нж 'газ'"/>
    <n v="1"/>
    <m/>
  </r>
  <r>
    <x v="1"/>
    <s v="21034-03-151.6-ТХ2.ИС-0001_1"/>
    <n v="1"/>
    <s v="21034-03-151.6-ТХ2.ИС-0001"/>
    <s v="Изометрические схемы трубопроводов по линиям"/>
    <n v="1"/>
    <d v="2024-01-24T00:00:00"/>
    <n v="27"/>
    <m/>
    <m/>
    <m/>
    <s v="1"/>
    <s v="Задвижка"/>
    <n v="230"/>
    <m/>
    <m/>
    <m/>
    <m/>
    <m/>
    <m/>
    <m/>
    <m/>
    <s v="100/16"/>
    <s v="30с41нж"/>
    <n v="1"/>
    <m/>
  </r>
  <r>
    <x v="1"/>
    <s v="21034-03-151.6-ТХ2.ИС-0001_1"/>
    <n v="1"/>
    <s v="21034-03-151.6-ТХ2.ИС-0001"/>
    <s v="Изометрические схемы трубопроводов по линиям"/>
    <n v="1"/>
    <d v="2024-01-24T00:00:00"/>
    <n v="29"/>
    <m/>
    <m/>
    <m/>
    <s v="1"/>
    <s v="Задвижка"/>
    <n v="216"/>
    <m/>
    <m/>
    <m/>
    <m/>
    <m/>
    <m/>
    <m/>
    <m/>
    <s v="50/40"/>
    <s v="30лс15нж"/>
    <n v="1"/>
    <m/>
  </r>
  <r>
    <x v="1"/>
    <s v="21034-03-151.6-ТХ2.ИС-0001_1"/>
    <n v="1"/>
    <s v="21034-03-151.6-ТХ2.ИС-0001"/>
    <s v="Изометрические схемы трубопроводов по линиям"/>
    <n v="1"/>
    <d v="2024-01-24T00:00:00"/>
    <n v="30"/>
    <m/>
    <m/>
    <m/>
    <n v="1"/>
    <s v="Задвижка"/>
    <n v="180"/>
    <m/>
    <m/>
    <m/>
    <m/>
    <m/>
    <m/>
    <m/>
    <m/>
    <s v="50/16"/>
    <s v="30лс41нж"/>
    <n v="1"/>
    <m/>
  </r>
  <r>
    <x v="1"/>
    <s v="21034-03-151.6-ТХ2.ИС-0001_1"/>
    <n v="1"/>
    <s v="21034-03-151.6-ТХ2.ИС-0001"/>
    <s v="Изометрические схемы трубопроводов по линиям"/>
    <n v="1"/>
    <d v="2024-01-24T00:00:00"/>
    <n v="31"/>
    <m/>
    <m/>
    <m/>
    <s v="1"/>
    <s v="Задвижка"/>
    <n v="180"/>
    <m/>
    <m/>
    <m/>
    <m/>
    <m/>
    <m/>
    <m/>
    <m/>
    <s v="50/16"/>
    <s v="30лс41нж"/>
    <n v="1"/>
    <m/>
  </r>
  <r>
    <x v="1"/>
    <s v="21034-03-151.6-ТХ2.ИС-0001_1"/>
    <n v="1"/>
    <s v="21034-03-151.6-ТХ2.ИС-0001"/>
    <s v="Изометрические схемы трубопроводов по линиям"/>
    <n v="1"/>
    <d v="2024-01-24T00:00:00"/>
    <n v="33"/>
    <m/>
    <m/>
    <m/>
    <s v="1"/>
    <s v="Задвижка"/>
    <n v="180"/>
    <m/>
    <m/>
    <m/>
    <m/>
    <m/>
    <m/>
    <m/>
    <m/>
    <s v="50/16"/>
    <s v="30лс41нж"/>
    <n v="1"/>
    <m/>
  </r>
  <r>
    <x v="0"/>
    <s v="21034-03-151.6-ТХ2.ИС-0001_1"/>
    <n v="1"/>
    <s v="21034-03-151.6-ТХ2.ИС-0001"/>
    <s v="Изометрические схемы трубопроводов по линиям"/>
    <n v="1"/>
    <d v="2024-01-24T00:00:00"/>
    <n v="21"/>
    <m/>
    <m/>
    <m/>
    <s v="12"/>
    <s v="Заклабная для датчика дабления в составе:"/>
    <m/>
    <m/>
    <m/>
    <m/>
    <m/>
    <m/>
    <m/>
    <m/>
    <m/>
    <n v="15"/>
    <m/>
    <n v="1"/>
    <m/>
  </r>
  <r>
    <x v="0"/>
    <s v="21034-03-151.6-ТХ2.ИС-0001_1"/>
    <n v="1"/>
    <s v="21034-03-151.6-ТХ2.ИС-0001"/>
    <s v="Изометрические схемы трубопроводов по линиям"/>
    <n v="1"/>
    <d v="2024-01-24T00:00:00"/>
    <n v="21"/>
    <m/>
    <m/>
    <m/>
    <s v="13"/>
    <s v="Заклабная для датчика давления в составе:"/>
    <m/>
    <m/>
    <m/>
    <m/>
    <m/>
    <m/>
    <m/>
    <m/>
    <m/>
    <n v="15"/>
    <m/>
    <n v="1"/>
    <m/>
  </r>
  <r>
    <x v="0"/>
    <s v="21034-03-151.6-ТХ2.ИС-0001_1"/>
    <n v="1"/>
    <s v="21034-03-151.6-ТХ2.ИС-0001"/>
    <s v="Изометрические схемы трубопроводов по линиям"/>
    <n v="1"/>
    <d v="2024-01-24T00:00:00"/>
    <n v="22"/>
    <m/>
    <m/>
    <m/>
    <s v="15"/>
    <s v="Закладная для датчика дабления в составе:"/>
    <m/>
    <m/>
    <m/>
    <m/>
    <m/>
    <m/>
    <m/>
    <m/>
    <m/>
    <n v="15"/>
    <m/>
    <n v="1"/>
    <m/>
  </r>
  <r>
    <x v="0"/>
    <s v="21034-03-151.6-ТХ2.ИС-0001_1"/>
    <n v="1"/>
    <s v="21034-03-151.6-ТХ2.ИС-0001"/>
    <s v="Изометрические схемы трубопроводов по линиям"/>
    <n v="1"/>
    <d v="2024-01-24T00:00:00"/>
    <n v="22"/>
    <m/>
    <m/>
    <m/>
    <s v="16"/>
    <s v="Закладная для датчика дабления в составе:"/>
    <m/>
    <m/>
    <m/>
    <m/>
    <m/>
    <m/>
    <m/>
    <m/>
    <m/>
    <n v="15"/>
    <m/>
    <n v="3"/>
    <m/>
  </r>
  <r>
    <x v="0"/>
    <s v="21034-03-151.6-ТХ2.ИС-0001_1"/>
    <n v="1"/>
    <s v="21034-03-151.6-ТХ2.ИС-0001"/>
    <s v="Изометрические схемы трубопроводов по линиям"/>
    <n v="1"/>
    <d v="2024-01-24T00:00:00"/>
    <n v="21"/>
    <m/>
    <m/>
    <m/>
    <s v="11"/>
    <s v="Закладная для датчика температуры в составе:"/>
    <m/>
    <m/>
    <m/>
    <m/>
    <m/>
    <m/>
    <m/>
    <m/>
    <m/>
    <n v="15"/>
    <m/>
    <n v="2"/>
    <m/>
  </r>
  <r>
    <x v="0"/>
    <s v="21034-03-151.6-ТХ2.ИС-0001_1"/>
    <n v="1"/>
    <s v="21034-03-151.6-ТХ2.ИС-0001"/>
    <s v="Изометрические схемы трубопроводов по линиям"/>
    <n v="1"/>
    <d v="2024-01-24T00:00:00"/>
    <n v="22"/>
    <m/>
    <m/>
    <m/>
    <s v="14"/>
    <s v="Закладная для датчика температуры в составе:"/>
    <m/>
    <m/>
    <m/>
    <m/>
    <m/>
    <m/>
    <m/>
    <m/>
    <m/>
    <n v="15"/>
    <m/>
    <n v="2"/>
    <m/>
  </r>
  <r>
    <x v="1"/>
    <s v="21034-03-151.6-ТХ2.ИС-0001_1"/>
    <n v="1"/>
    <s v="21034-03-151.6-ТХ2.ИС-0001"/>
    <s v="Изометрические схемы трубопроводов по линиям"/>
    <n v="1"/>
    <d v="2024-01-24T00:00:00"/>
    <n v="12"/>
    <m/>
    <m/>
    <m/>
    <s v="1"/>
    <s v="Клапан обратный"/>
    <n v="230"/>
    <m/>
    <m/>
    <m/>
    <m/>
    <m/>
    <m/>
    <m/>
    <m/>
    <s v="50/40"/>
    <s v="КО 50.40.3332"/>
    <n v="1"/>
    <m/>
  </r>
  <r>
    <x v="0"/>
    <s v="21034-03-151.6-ТХ2.ИС-0001_1"/>
    <n v="1"/>
    <s v="21034-03-151.6-ТХ2.ИС-0001"/>
    <s v="Изометрические схемы трубопроводов по линиям"/>
    <n v="1"/>
    <d v="2024-01-24T00:00:00"/>
    <n v="21"/>
    <m/>
    <m/>
    <m/>
    <s v="12б"/>
    <s v="Кран шаровый муфтовый КШ-015.063.1130, резьба G1/2"/>
    <m/>
    <m/>
    <m/>
    <m/>
    <m/>
    <m/>
    <m/>
    <m/>
    <m/>
    <m/>
    <m/>
    <m/>
    <m/>
  </r>
  <r>
    <x v="0"/>
    <s v="21034-03-151.6-ТХ2.ИС-0001_1"/>
    <n v="1"/>
    <s v="21034-03-151.6-ТХ2.ИС-0001"/>
    <s v="Изометрические схемы трубопроводов по линиям"/>
    <n v="1"/>
    <d v="2024-01-24T00:00:00"/>
    <n v="22"/>
    <m/>
    <m/>
    <m/>
    <s v="15б"/>
    <s v="Кран шаровый муфтовый КШ-015.063.1130, резьба G1/2"/>
    <m/>
    <m/>
    <m/>
    <m/>
    <m/>
    <m/>
    <m/>
    <m/>
    <m/>
    <m/>
    <m/>
    <m/>
    <m/>
  </r>
  <r>
    <x v="0"/>
    <s v="21034-03-151.6-ТХ2.ИС-0001_1"/>
    <n v="1"/>
    <s v="21034-03-151.6-ТХ2.ИС-0001"/>
    <s v="Изометрические схемы трубопроводов по линиям"/>
    <n v="1"/>
    <d v="2024-01-24T00:00:00"/>
    <n v="21"/>
    <m/>
    <m/>
    <m/>
    <s v="13б"/>
    <s v="Кран шаровый муфтовый КШ-015.063.1130, резьба Б1/2-М20х1,5"/>
    <m/>
    <m/>
    <m/>
    <m/>
    <m/>
    <m/>
    <m/>
    <m/>
    <m/>
    <m/>
    <m/>
    <m/>
    <m/>
  </r>
  <r>
    <x v="0"/>
    <s v="21034-03-151.6-ТХ2.ИС-0001_1"/>
    <n v="1"/>
    <s v="21034-03-151.6-ТХ2.ИС-0001"/>
    <s v="Изометрические схемы трубопроводов по линиям"/>
    <n v="1"/>
    <d v="2024-01-24T00:00:00"/>
    <n v="22"/>
    <m/>
    <m/>
    <m/>
    <s v="16б"/>
    <s v="Кран шаровый муфтовый КШ-015.063.1130, резьба С1/2-М20х1,5"/>
    <m/>
    <m/>
    <m/>
    <m/>
    <m/>
    <m/>
    <m/>
    <m/>
    <m/>
    <m/>
    <m/>
    <m/>
    <m/>
  </r>
  <r>
    <x v="0"/>
    <s v="21034-03-151.6-ТХ2.ИС-0001_1"/>
    <n v="1"/>
    <s v="21034-03-151.6-ТХ2.ИС-0001"/>
    <s v="Изометрические схемы трубопроводов по линиям"/>
    <n v="1"/>
    <d v="2024-01-24T00:00:00"/>
    <n v="6"/>
    <m/>
    <m/>
    <m/>
    <n v="1"/>
    <s v="Огнепреградитель"/>
    <n v="80"/>
    <m/>
    <m/>
    <m/>
    <m/>
    <m/>
    <m/>
    <m/>
    <m/>
    <s v="50/6"/>
    <s v="ОП-50"/>
    <n v="1"/>
    <m/>
  </r>
  <r>
    <x v="0"/>
    <s v="21034-03-151.6-ТХ2.ИС-0001_1"/>
    <n v="1"/>
    <s v="21034-03-151.6-ТХ2.ИС-0001"/>
    <s v="Изометрические схемы трубопроводов по линиям"/>
    <n v="1"/>
    <d v="2024-01-24T00:00:00"/>
    <n v="7"/>
    <m/>
    <m/>
    <m/>
    <s v="1"/>
    <s v="Огнепреградитель"/>
    <n v="80"/>
    <m/>
    <m/>
    <m/>
    <m/>
    <m/>
    <m/>
    <m/>
    <m/>
    <s v="80/6"/>
    <s v="ОП-80"/>
    <n v="1"/>
    <m/>
  </r>
  <r>
    <x v="0"/>
    <s v="21034-03-151.6-ТХ2.ИС-0001_1"/>
    <n v="1"/>
    <s v="21034-03-151.6-ТХ2.ИС-0001"/>
    <s v="Изометрические схемы трубопроводов по линиям"/>
    <n v="1"/>
    <d v="2024-01-24T00:00:00"/>
    <n v="19"/>
    <m/>
    <m/>
    <m/>
    <s v="10"/>
    <s v="Опора 108-К0-А11 ВСтЗпсб"/>
    <m/>
    <m/>
    <m/>
    <m/>
    <m/>
    <m/>
    <m/>
    <m/>
    <m/>
    <n v="100"/>
    <s v="0СТ36-146-88"/>
    <n v="1"/>
    <m/>
  </r>
  <r>
    <x v="0"/>
    <s v="21034-03-151.6-ТХ2.ИС-0001_1"/>
    <n v="1"/>
    <s v="21034-03-151.6-ТХ2.ИС-0001"/>
    <s v="Изометрические схемы трубопроводов по линиям"/>
    <n v="1"/>
    <d v="2024-01-24T00:00:00"/>
    <n v="16"/>
    <m/>
    <m/>
    <m/>
    <s v="8"/>
    <s v="Опора 108-КП-А11 ВСтЗпсб"/>
    <m/>
    <m/>
    <m/>
    <m/>
    <m/>
    <m/>
    <m/>
    <m/>
    <m/>
    <n v="100"/>
    <s v="0СТ36-146-88"/>
    <n v="2"/>
    <m/>
  </r>
  <r>
    <x v="0"/>
    <s v="21034-03-151.6-ТХ2.ИС-0001_1"/>
    <n v="1"/>
    <s v="21034-03-151.6-ТХ2.ИС-0001"/>
    <s v="Изометрические схемы трубопроводов по линиям"/>
    <n v="1"/>
    <d v="2024-01-24T00:00:00"/>
    <n v="17"/>
    <m/>
    <m/>
    <m/>
    <s v="5"/>
    <s v="Опора 108-КП-А11 ВСтЗпсб"/>
    <m/>
    <m/>
    <m/>
    <m/>
    <m/>
    <m/>
    <m/>
    <m/>
    <m/>
    <n v="100"/>
    <s v="0СТ36-146-88"/>
    <n v="5"/>
    <m/>
  </r>
  <r>
    <x v="0"/>
    <s v="21034-03-151.6-ТХ2.ИС-0001_1"/>
    <n v="1"/>
    <s v="21034-03-151.6-ТХ2.ИС-0001"/>
    <s v="Изометрические схемы трубопроводов по линиям"/>
    <n v="1"/>
    <d v="2024-01-24T00:00:00"/>
    <n v="18"/>
    <m/>
    <m/>
    <m/>
    <s v="12"/>
    <s v="Опора 108-КП-А11 ВСтЗпсб"/>
    <m/>
    <m/>
    <m/>
    <m/>
    <m/>
    <m/>
    <m/>
    <m/>
    <m/>
    <n v="100"/>
    <s v="0СТ36-146-88"/>
    <n v="1"/>
    <m/>
  </r>
  <r>
    <x v="0"/>
    <s v="21034-03-151.6-ТХ2.ИС-0001_1"/>
    <n v="1"/>
    <s v="21034-03-151.6-ТХ2.ИС-0001"/>
    <s v="Изометрические схемы трубопроводов по линиям"/>
    <n v="1"/>
    <d v="2024-01-24T00:00:00"/>
    <n v="20"/>
    <m/>
    <m/>
    <m/>
    <s v="5"/>
    <s v="Опора 108-КП-А11 ВСтЗпсб"/>
    <m/>
    <m/>
    <m/>
    <m/>
    <m/>
    <m/>
    <m/>
    <m/>
    <m/>
    <n v="100"/>
    <s v="0СТ36-146-88"/>
    <n v="5"/>
    <m/>
  </r>
  <r>
    <x v="0"/>
    <s v="21034-03-151.6-ТХ2.ИС-0001_1"/>
    <n v="1"/>
    <s v="21034-03-151.6-ТХ2.ИС-0001"/>
    <s v="Изометрические схемы трубопроводов по линиям"/>
    <n v="1"/>
    <d v="2024-01-24T00:00:00"/>
    <n v="23"/>
    <m/>
    <m/>
    <m/>
    <s v="3"/>
    <s v="Опора 219-КП-А11 ВСтЗпсб"/>
    <m/>
    <m/>
    <m/>
    <m/>
    <m/>
    <m/>
    <m/>
    <m/>
    <m/>
    <n v="200"/>
    <s v="ОСТ36-146-88"/>
    <n v="1"/>
    <m/>
  </r>
  <r>
    <x v="0"/>
    <s v="21034-03-151.6-ТХ2.ИС-0001_1"/>
    <n v="1"/>
    <s v="21034-03-151.6-ТХ2.ИС-0001"/>
    <s v="Изометрические схемы трубопроводов по линиям"/>
    <n v="1"/>
    <d v="2024-01-24T00:00:00"/>
    <n v="24"/>
    <m/>
    <m/>
    <m/>
    <s v="4"/>
    <s v="Опора 25-ХБ-А ВСтЗпсб"/>
    <m/>
    <m/>
    <m/>
    <m/>
    <m/>
    <m/>
    <m/>
    <m/>
    <m/>
    <n v="20"/>
    <s v="0СТ36-146-88"/>
    <n v="2"/>
    <m/>
  </r>
  <r>
    <x v="0"/>
    <s v="21034-03-151.6-ТХ2.ИС-0001_1"/>
    <n v="1"/>
    <s v="21034-03-151.6-ТХ2.ИС-0001"/>
    <s v="Изометрические схемы трубопроводов по линиям"/>
    <n v="1"/>
    <d v="2024-01-24T00:00:00"/>
    <n v="21"/>
    <m/>
    <m/>
    <m/>
    <s v="6"/>
    <s v="Опора 273-КП-А11 ВСтЗпсб"/>
    <m/>
    <m/>
    <m/>
    <m/>
    <m/>
    <m/>
    <m/>
    <m/>
    <m/>
    <n v="250"/>
    <s v="0СТ36-146-88"/>
    <n v="2"/>
    <m/>
  </r>
  <r>
    <x v="0"/>
    <s v="21034-03-151.6-ТХ2.ИС-0001_1"/>
    <n v="1"/>
    <s v="21034-03-151.6-ТХ2.ИС-0001"/>
    <s v="Изометрические схемы трубопроводов по линиям"/>
    <n v="1"/>
    <d v="2024-01-24T00:00:00"/>
    <n v="5"/>
    <m/>
    <m/>
    <m/>
    <s v="6"/>
    <s v="Опора 32-ТП-АС10 ВСтЗпсб"/>
    <m/>
    <m/>
    <m/>
    <m/>
    <m/>
    <m/>
    <m/>
    <m/>
    <m/>
    <n v="25"/>
    <s v="0СТ36-146-88"/>
    <n v="2"/>
    <m/>
  </r>
  <r>
    <x v="0"/>
    <s v="21034-03-151.6-ТХ2.ИС-0001_1"/>
    <n v="1"/>
    <s v="21034-03-151.6-ТХ2.ИС-0001"/>
    <s v="Изометрические схемы трубопроводов по линиям"/>
    <n v="1"/>
    <d v="2024-01-24T00:00:00"/>
    <n v="11"/>
    <m/>
    <m/>
    <m/>
    <s v="2"/>
    <s v="Опора 32-ТП-АС1О ВСтЗпсб"/>
    <m/>
    <m/>
    <m/>
    <m/>
    <m/>
    <m/>
    <m/>
    <m/>
    <m/>
    <n v="25"/>
    <s v="0СТ36-146-88"/>
    <n v="1"/>
    <m/>
  </r>
  <r>
    <x v="0"/>
    <s v="21034-03-151.6-ТХ2.ИС-0001_1"/>
    <n v="1"/>
    <s v="21034-03-151.6-ТХ2.ИС-0001"/>
    <s v="Изометрические схемы трубопроводов по линиям"/>
    <n v="1"/>
    <d v="2024-01-24T00:00:00"/>
    <n v="15"/>
    <m/>
    <m/>
    <m/>
    <s v="6"/>
    <s v="Опора 32-ХБ-А ВЕтЗпсб"/>
    <m/>
    <m/>
    <m/>
    <m/>
    <m/>
    <m/>
    <m/>
    <m/>
    <m/>
    <n v="25"/>
    <s v="0СТ36-146-88"/>
    <n v="4"/>
    <m/>
  </r>
  <r>
    <x v="0"/>
    <s v="21034-03-151.6-ТХ2.ИС-0001_1"/>
    <n v="1"/>
    <s v="21034-03-151.6-ТХ2.ИС-0001"/>
    <s v="Изометрические схемы трубопроводов по линиям"/>
    <n v="1"/>
    <d v="2024-01-24T00:00:00"/>
    <n v="5"/>
    <m/>
    <m/>
    <m/>
    <s v="5"/>
    <s v="Опора 32-ХБ-А ВСтЗпсб"/>
    <m/>
    <m/>
    <m/>
    <m/>
    <m/>
    <m/>
    <m/>
    <m/>
    <m/>
    <n v="25"/>
    <s v="0СТ36-146-88"/>
    <n v="3"/>
    <m/>
  </r>
  <r>
    <x v="0"/>
    <s v="21034-03-151.6-ТХ2.ИС-0001_1"/>
    <n v="1"/>
    <s v="21034-03-151.6-ТХ2.ИС-0001"/>
    <s v="Изометрические схемы трубопроводов по линиям"/>
    <n v="1"/>
    <d v="2024-01-24T00:00:00"/>
    <n v="22"/>
    <m/>
    <m/>
    <m/>
    <s v="8"/>
    <s v="Опора 377-КП-А11 ВЕтЗпсб"/>
    <m/>
    <m/>
    <m/>
    <m/>
    <m/>
    <m/>
    <m/>
    <m/>
    <m/>
    <n v="350"/>
    <s v="0LT36-146-88"/>
    <n v="2"/>
    <m/>
  </r>
  <r>
    <x v="0"/>
    <s v="21034-03-151.6-ТХ2.ИС-0001_1"/>
    <n v="1"/>
    <s v="21034-03-151.6-ТХ2.ИС-0001"/>
    <s v="Изометрические схемы трубопроводов по линиям"/>
    <n v="1"/>
    <d v="2024-01-24T00:00:00"/>
    <n v="4"/>
    <m/>
    <m/>
    <m/>
    <s v="6"/>
    <s v="Опора 45-ТП-АЕ10 ВЕтЗпсб"/>
    <m/>
    <m/>
    <m/>
    <m/>
    <m/>
    <m/>
    <m/>
    <m/>
    <m/>
    <n v="40"/>
    <s v="0СТ36-146-88"/>
    <n v="10"/>
    <m/>
  </r>
  <r>
    <x v="0"/>
    <s v="21034-03-151.6-ТХ2.ИС-0001_1"/>
    <n v="1"/>
    <s v="21034-03-151.6-ТХ2.ИС-0001"/>
    <s v="Изометрические схемы трубопроводов по линиям"/>
    <n v="1"/>
    <d v="2024-01-24T00:00:00"/>
    <n v="2"/>
    <m/>
    <m/>
    <m/>
    <s v="2"/>
    <s v="Опора 45-ТХ-АС10 ВСтЗпсб"/>
    <m/>
    <m/>
    <m/>
    <m/>
    <m/>
    <m/>
    <m/>
    <m/>
    <m/>
    <n v="40"/>
    <s v="0СТ36-146-88"/>
    <n v="3"/>
    <m/>
  </r>
  <r>
    <x v="0"/>
    <s v="21034-03-151.6-ТХ2.ИС-0001_1"/>
    <n v="1"/>
    <s v="21034-03-151.6-ТХ2.ИС-0001"/>
    <s v="Изометрические схемы трубопроводов по линиям"/>
    <n v="1"/>
    <d v="2024-01-24T00:00:00"/>
    <n v="4"/>
    <m/>
    <m/>
    <m/>
    <s v="5"/>
    <s v="Опора 45-ХБ-А ВЕгпЗпсб"/>
    <m/>
    <m/>
    <m/>
    <m/>
    <m/>
    <m/>
    <m/>
    <m/>
    <m/>
    <n v="40"/>
    <s v="0СТ36-146-88"/>
    <n v="2"/>
    <m/>
  </r>
  <r>
    <x v="0"/>
    <s v="21034-03-151.6-ТХ2.ИС-0001_1"/>
    <n v="1"/>
    <s v="21034-03-151.6-ТХ2.ИС-0001"/>
    <s v="Изометрические схемы трубопроводов по линиям"/>
    <n v="1"/>
    <d v="2024-01-24T00:00:00"/>
    <n v="6"/>
    <m/>
    <m/>
    <m/>
    <s v="5"/>
    <s v="Опора 57-ВП-А1 ВСтЗпсб"/>
    <m/>
    <m/>
    <m/>
    <m/>
    <m/>
    <m/>
    <m/>
    <m/>
    <m/>
    <n v="50"/>
    <s v="0СТ36-146-88"/>
    <n v="1"/>
    <m/>
  </r>
  <r>
    <x v="0"/>
    <s v="21034-03-151.6-ТХ2.ИС-0001_1"/>
    <n v="1"/>
    <s v="21034-03-151.6-ТХ2.ИС-0001"/>
    <s v="Изометрические схемы трубопроводов по линиям"/>
    <n v="1"/>
    <d v="2024-01-24T00:00:00"/>
    <n v="6"/>
    <m/>
    <m/>
    <m/>
    <s v="6"/>
    <s v="Опора 57-КП-А11 ВСтЗпсб"/>
    <m/>
    <m/>
    <m/>
    <m/>
    <m/>
    <m/>
    <m/>
    <m/>
    <m/>
    <n v="50"/>
    <s v="0СТ36-146-88"/>
    <n v="3"/>
    <m/>
  </r>
  <r>
    <x v="0"/>
    <s v="21034-03-151.6-ТХ2.ИС-0001_1"/>
    <n v="1"/>
    <s v="21034-03-151.6-ТХ2.ИС-0001"/>
    <s v="Изометрические схемы трубопроводов по линиям"/>
    <n v="1"/>
    <d v="2024-01-24T00:00:00"/>
    <n v="10"/>
    <m/>
    <m/>
    <m/>
    <s v="5"/>
    <s v="Опора 57-КП-А11 ВСтЗпсб"/>
    <m/>
    <m/>
    <m/>
    <m/>
    <m/>
    <m/>
    <m/>
    <m/>
    <m/>
    <n v="50"/>
    <s v="0СТ36-146-88"/>
    <n v="3"/>
    <m/>
  </r>
  <r>
    <x v="0"/>
    <s v="21034-03-151.6-ТХ2.ИС-0001_1"/>
    <n v="1"/>
    <s v="21034-03-151.6-ТХ2.ИС-0001"/>
    <s v="Изометрические схемы трубопроводов по линиям"/>
    <n v="1"/>
    <d v="2024-01-24T00:00:00"/>
    <n v="12"/>
    <m/>
    <m/>
    <m/>
    <s v="5"/>
    <s v="Опора 57-КП-А11 ВСтЗпсб"/>
    <m/>
    <m/>
    <m/>
    <m/>
    <m/>
    <m/>
    <m/>
    <m/>
    <m/>
    <n v="50"/>
    <s v="0СТ36-146-88"/>
    <n v="5"/>
    <m/>
  </r>
  <r>
    <x v="0"/>
    <s v="21034-03-151.6-ТХ2.ИС-0001_1"/>
    <n v="1"/>
    <s v="21034-03-151.6-ТХ2.ИС-0001"/>
    <s v="Изометрические схемы трубопроводов по линиям"/>
    <n v="1"/>
    <d v="2024-01-24T00:00:00"/>
    <n v="14"/>
    <m/>
    <m/>
    <m/>
    <s v="4"/>
    <s v="Опора 57-КП-А11 ВСтЗпсб"/>
    <m/>
    <m/>
    <m/>
    <m/>
    <m/>
    <m/>
    <m/>
    <m/>
    <m/>
    <n v="50"/>
    <s v="0СТ36-146-88"/>
    <n v="2"/>
    <m/>
  </r>
  <r>
    <x v="0"/>
    <s v="21034-03-151.6-ТХ2.ИС-0001_1"/>
    <n v="1"/>
    <s v="21034-03-151.6-ТХ2.ИС-0001"/>
    <s v="Изометрические схемы трубопроводов по линиям"/>
    <n v="1"/>
    <d v="2024-01-24T00:00:00"/>
    <n v="32"/>
    <m/>
    <m/>
    <m/>
    <s v="2"/>
    <s v="Опора 57-КП-А11 ВСтЗпсб"/>
    <m/>
    <m/>
    <m/>
    <m/>
    <m/>
    <m/>
    <m/>
    <m/>
    <m/>
    <n v="50"/>
    <s v="ОСT36-146-88"/>
    <n v="2"/>
    <m/>
  </r>
  <r>
    <x v="0"/>
    <s v="21034-03-151.6-ТХ2.ИС-0001_1"/>
    <n v="1"/>
    <s v="21034-03-151.6-ТХ2.ИС-0001"/>
    <s v="Изометрические схемы трубопроводов по линиям"/>
    <n v="1"/>
    <d v="2024-01-24T00:00:00"/>
    <n v="33"/>
    <m/>
    <m/>
    <m/>
    <s v="4"/>
    <s v="Опора 57-КП-А11 ВСтЗпсб"/>
    <m/>
    <m/>
    <m/>
    <m/>
    <m/>
    <m/>
    <m/>
    <m/>
    <m/>
    <n v="50"/>
    <s v="ОСТ36-146-88"/>
    <n v="1"/>
    <m/>
  </r>
  <r>
    <x v="0"/>
    <s v="21034-03-151.6-ТХ2.ИС-0001_1"/>
    <n v="1"/>
    <s v="21034-03-151.6-ТХ2.ИС-0001"/>
    <s v="Изометрические схемы трубопроводов по линиям"/>
    <n v="1"/>
    <d v="2024-01-24T00:00:00"/>
    <n v="13"/>
    <m/>
    <m/>
    <m/>
    <s v="3"/>
    <s v="Опора 57-КХ-А11 ВСтЗпсб"/>
    <m/>
    <m/>
    <m/>
    <m/>
    <m/>
    <m/>
    <m/>
    <m/>
    <m/>
    <n v="50"/>
    <s v="ОСТ36-146-88"/>
    <n v="3"/>
    <m/>
  </r>
  <r>
    <x v="0"/>
    <s v="21034-03-151.6-ТХ2.ИС-0001_1"/>
    <n v="1"/>
    <s v="21034-03-151.6-ТХ2.ИС-0001"/>
    <s v="Изометрические схемы трубопроводов по линиям"/>
    <n v="1"/>
    <d v="2024-01-24T00:00:00"/>
    <n v="6"/>
    <m/>
    <m/>
    <m/>
    <s v="4"/>
    <s v="Опора 57-ХБ-А ВСтЗпсб"/>
    <m/>
    <m/>
    <m/>
    <m/>
    <m/>
    <m/>
    <m/>
    <m/>
    <m/>
    <n v="50"/>
    <s v="0СТ36-146-88"/>
    <n v="3"/>
    <m/>
  </r>
  <r>
    <x v="0"/>
    <s v="21034-03-151.6-ТХ2.ИС-0001_1"/>
    <n v="1"/>
    <s v="21034-03-151.6-ТХ2.ИС-0001"/>
    <s v="Изометрические схемы трубопроводов по линиям"/>
    <n v="1"/>
    <d v="2024-01-24T00:00:00"/>
    <n v="10"/>
    <m/>
    <m/>
    <m/>
    <s v="4"/>
    <s v="Опора 57-ХБ-А ВСтЗпсб"/>
    <m/>
    <m/>
    <m/>
    <m/>
    <m/>
    <m/>
    <m/>
    <m/>
    <m/>
    <n v="50"/>
    <s v="0СТ36-146-88"/>
    <n v="1"/>
    <m/>
  </r>
  <r>
    <x v="0"/>
    <s v="21034-03-151.6-ТХ2.ИС-0001_1"/>
    <n v="1"/>
    <s v="21034-03-151.6-ТХ2.ИС-0001"/>
    <s v="Изометрические схемы трубопроводов по линиям"/>
    <n v="1"/>
    <d v="2024-01-24T00:00:00"/>
    <n v="12"/>
    <m/>
    <m/>
    <m/>
    <s v="4"/>
    <s v="Опора 57-ХБ-А ВСтЗпсб"/>
    <m/>
    <m/>
    <m/>
    <m/>
    <m/>
    <m/>
    <m/>
    <m/>
    <m/>
    <n v="50"/>
    <s v="0СТ36-146-88"/>
    <n v="1"/>
    <m/>
  </r>
  <r>
    <x v="0"/>
    <s v="21034-03-151.6-ТХ2.ИС-0001_1"/>
    <n v="1"/>
    <s v="21034-03-151.6-ТХ2.ИС-0001"/>
    <s v="Изометрические схемы трубопроводов по линиям"/>
    <n v="1"/>
    <d v="2024-01-24T00:00:00"/>
    <n v="14"/>
    <m/>
    <m/>
    <m/>
    <s v="3"/>
    <s v="Опора 57-ХБ-А ВСтЗпсб"/>
    <m/>
    <m/>
    <m/>
    <m/>
    <m/>
    <m/>
    <m/>
    <m/>
    <m/>
    <n v="50"/>
    <s v="0СТ36-146-88"/>
    <n v="1"/>
    <m/>
  </r>
  <r>
    <x v="0"/>
    <s v="21034-03-151.6-ТХ2.ИС-0001_1"/>
    <n v="1"/>
    <s v="21034-03-151.6-ТХ2.ИС-0001"/>
    <s v="Изометрические схемы трубопроводов по линиям"/>
    <n v="1"/>
    <d v="2024-01-24T00:00:00"/>
    <n v="15"/>
    <m/>
    <m/>
    <m/>
    <s v="7"/>
    <s v="Опора 57-ХБ-А ВСтЗпсб"/>
    <m/>
    <m/>
    <m/>
    <m/>
    <m/>
    <m/>
    <m/>
    <m/>
    <m/>
    <n v="50"/>
    <s v="0СТ36-146-88"/>
    <n v="1"/>
    <m/>
  </r>
  <r>
    <x v="0"/>
    <s v="21034-03-151.6-ТХ2.ИС-0001_1"/>
    <n v="1"/>
    <s v="21034-03-151.6-ТХ2.ИС-0001"/>
    <s v="Изометрические схемы трубопроводов по линиям"/>
    <n v="1"/>
    <d v="2024-01-24T00:00:00"/>
    <n v="7"/>
    <m/>
    <m/>
    <m/>
    <s v="5"/>
    <s v="Опора 89-ВП-А1 ВСтЗпсб"/>
    <m/>
    <m/>
    <m/>
    <m/>
    <m/>
    <m/>
    <m/>
    <m/>
    <m/>
    <n v="80"/>
    <s v="0СТ36-146-88"/>
    <n v="1"/>
    <m/>
  </r>
  <r>
    <x v="0"/>
    <s v="21034-03-151.6-ТХ2.ИС-0001_1"/>
    <n v="1"/>
    <s v="21034-03-151.6-ТХ2.ИС-0001"/>
    <s v="Изометрические схемы трубопроводов по линиям"/>
    <n v="1"/>
    <d v="2024-01-24T00:00:00"/>
    <n v="7"/>
    <m/>
    <m/>
    <m/>
    <s v="6"/>
    <s v="Опора 89-КП-А11 ВСтЗпсб"/>
    <m/>
    <m/>
    <m/>
    <m/>
    <m/>
    <m/>
    <m/>
    <m/>
    <m/>
    <n v="80"/>
    <s v="0СТ36-146-88"/>
    <n v="4"/>
    <m/>
  </r>
  <r>
    <x v="0"/>
    <s v="21034-03-151.6-ТХ2.ИС-0001_1"/>
    <n v="1"/>
    <s v="21034-03-151.6-ТХ2.ИС-0001"/>
    <s v="Изометрические схемы трубопроводов по линиям"/>
    <n v="1"/>
    <d v="2024-01-24T00:00:00"/>
    <n v="7"/>
    <m/>
    <m/>
    <m/>
    <s v="4"/>
    <s v="Опора 89-ХБ-А ВСтЗпсб"/>
    <m/>
    <m/>
    <m/>
    <m/>
    <m/>
    <m/>
    <m/>
    <m/>
    <m/>
    <n v="80"/>
    <s v="0СТ36-146-88"/>
    <n v="2"/>
    <m/>
  </r>
  <r>
    <x v="0"/>
    <s v="21034-03-151.6-ТХ2.ИС-0001_1"/>
    <n v="1"/>
    <s v="21034-03-151.6-ТХ2.ИС-0001"/>
    <s v="Изометрические схемы трубопроводов по линиям"/>
    <n v="1"/>
    <d v="2024-01-24T00:00:00"/>
    <n v="26"/>
    <m/>
    <m/>
    <m/>
    <s v="6б"/>
    <s v="ОСТ 26-2042-96 - 8 шт, (фл. coed. DN25 тт,"/>
    <m/>
    <m/>
    <m/>
    <m/>
    <m/>
    <m/>
    <m/>
    <m/>
    <m/>
    <m/>
    <m/>
    <m/>
    <m/>
  </r>
  <r>
    <x v="0"/>
    <s v="21034-03-151.6-ТХ2.ИС-0001_1"/>
    <n v="1"/>
    <s v="21034-03-151.6-ТХ2.ИС-0001"/>
    <s v="Изометрические схемы трубопроводов по линиям"/>
    <n v="1"/>
    <d v="2024-01-24T00:00:00"/>
    <n v="2"/>
    <m/>
    <m/>
    <m/>
    <s v="1"/>
    <s v="Отбой 90-45x3 12Х18Н10Т"/>
    <m/>
    <m/>
    <m/>
    <m/>
    <m/>
    <m/>
    <m/>
    <m/>
    <m/>
    <n v="40"/>
    <s v="ТУ 1400-004-09446335-2012"/>
    <n v="6"/>
    <m/>
  </r>
  <r>
    <x v="0"/>
    <s v="21034-03-151.6-ТХ2.ИС-0001_1"/>
    <n v="1"/>
    <s v="21034-03-151.6-ТХ2.ИС-0001"/>
    <s v="Изометрические схемы трубопроводов по линиям"/>
    <n v="1"/>
    <d v="2024-01-24T00:00:00"/>
    <n v="5"/>
    <m/>
    <m/>
    <m/>
    <s v="2"/>
    <s v="Отбой П90 32x3,5 09Г2Е"/>
    <m/>
    <m/>
    <m/>
    <m/>
    <m/>
    <m/>
    <m/>
    <m/>
    <m/>
    <n v="25"/>
    <s v="ГОСТ 17375-2001"/>
    <n v="9"/>
    <m/>
  </r>
  <r>
    <x v="0"/>
    <s v="21034-03-151.6-ТХ2.ИС-0001_1"/>
    <n v="1"/>
    <s v="21034-03-151.6-ТХ2.ИС-0001"/>
    <s v="Изометрические схемы трубопроводов по линиям"/>
    <n v="1"/>
    <d v="2024-01-24T00:00:00"/>
    <n v="4"/>
    <m/>
    <m/>
    <m/>
    <s v="1"/>
    <s v="Отбой П90 45x3,5 09Г2С"/>
    <m/>
    <m/>
    <m/>
    <m/>
    <m/>
    <m/>
    <m/>
    <m/>
    <m/>
    <n v="40"/>
    <s v="ГОСТ 17375-Z001"/>
    <n v="14"/>
    <m/>
  </r>
  <r>
    <x v="0"/>
    <s v="21034-03-151.6-ТХ2.ИС-0001_1"/>
    <n v="1"/>
    <s v="21034-03-151.6-ТХ2.ИС-0001"/>
    <s v="Изометрические схемы трубопроводов по линиям"/>
    <n v="1"/>
    <d v="2024-01-24T00:00:00"/>
    <n v="19"/>
    <m/>
    <m/>
    <m/>
    <s v="5"/>
    <s v="Отвод 045 108x5 Сталь 20"/>
    <m/>
    <m/>
    <m/>
    <m/>
    <m/>
    <m/>
    <m/>
    <m/>
    <m/>
    <n v="100"/>
    <s v="ГОСТ 17375-2001"/>
    <n v="1"/>
    <m/>
  </r>
  <r>
    <x v="0"/>
    <s v="21034-03-151.6-ТХ2.ИС-0001_1"/>
    <n v="1"/>
    <s v="21034-03-151.6-ТХ2.ИС-0001"/>
    <s v="Изометрические схемы трубопроводов по линиям"/>
    <n v="1"/>
    <d v="2024-01-24T00:00:00"/>
    <n v="18"/>
    <m/>
    <m/>
    <m/>
    <s v="6"/>
    <s v="Отвод 090 32x4,5 Сталь 20"/>
    <m/>
    <m/>
    <m/>
    <m/>
    <m/>
    <m/>
    <m/>
    <m/>
    <m/>
    <n v="25"/>
    <s v="по типу ГОСТ 17375-2001"/>
    <n v="1"/>
    <m/>
  </r>
  <r>
    <x v="0"/>
    <s v="21034-03-151.6-ТХ2.ИС-0001_1"/>
    <n v="1"/>
    <s v="21034-03-151.6-ТХ2.ИС-0001"/>
    <s v="Изометрические схемы трубопроводов по линиям"/>
    <n v="1"/>
    <d v="2024-01-24T00:00:00"/>
    <n v="19"/>
    <m/>
    <m/>
    <m/>
    <s v="4"/>
    <s v="Отвод 090 32x4,5 Сталь 20"/>
    <m/>
    <m/>
    <m/>
    <m/>
    <m/>
    <m/>
    <m/>
    <m/>
    <m/>
    <n v="25"/>
    <s v="по типу ГОСТ 17375-2001"/>
    <n v="1"/>
    <m/>
  </r>
  <r>
    <x v="0"/>
    <s v="21034-03-151.6-ТХ2.ИС-0001_1"/>
    <n v="1"/>
    <s v="21034-03-151.6-ТХ2.ИС-0001"/>
    <s v="Изометрические схемы трубопроводов по линиям"/>
    <n v="1"/>
    <d v="2024-01-24T00:00:00"/>
    <n v="3"/>
    <m/>
    <m/>
    <m/>
    <s v="1"/>
    <s v="Отвод 90-32x2,5 12Х18Н10Т"/>
    <m/>
    <m/>
    <m/>
    <m/>
    <m/>
    <m/>
    <m/>
    <m/>
    <m/>
    <n v="25"/>
    <s v="ТУ 1400-004-09446335-2012"/>
    <n v="3"/>
    <m/>
  </r>
  <r>
    <x v="0"/>
    <s v="21034-03-151.6-ТХ2.ИС-0001_1"/>
    <n v="1"/>
    <s v="21034-03-151.6-ТХ2.ИС-0001"/>
    <s v="Изометрические схемы трубопроводов по линиям"/>
    <n v="1"/>
    <d v="2024-01-24T00:00:00"/>
    <n v="13"/>
    <m/>
    <m/>
    <m/>
    <s v="1"/>
    <s v="Отвод 90-32x2,5 12Х18Н10Т"/>
    <m/>
    <m/>
    <m/>
    <m/>
    <m/>
    <m/>
    <m/>
    <m/>
    <m/>
    <n v="25"/>
    <s v="ТУ 1400-004-09446335-2012"/>
    <n v="2"/>
    <m/>
  </r>
  <r>
    <x v="0"/>
    <s v="21034-03-151.6-ТХ2.ИС-0001_1"/>
    <n v="1"/>
    <s v="21034-03-151.6-ТХ2.ИС-0001"/>
    <s v="Изометрические схемы трубопроводов по линиям"/>
    <n v="1"/>
    <d v="2024-01-24T00:00:00"/>
    <n v="13"/>
    <m/>
    <m/>
    <m/>
    <s v="2"/>
    <s v="Отвод 90-57x3 12Х18Н10Т"/>
    <m/>
    <m/>
    <m/>
    <m/>
    <m/>
    <m/>
    <m/>
    <m/>
    <m/>
    <n v="50"/>
    <s v="ТУ 1400-004-09446335-2012"/>
    <n v="5"/>
    <m/>
  </r>
  <r>
    <x v="0"/>
    <s v="21034-03-151.6-ТХ2.ИС-0001_1"/>
    <n v="1"/>
    <s v="21034-03-151.6-ТХ2.ИС-0001"/>
    <s v="Изометрические схемы трубопроводов по линиям"/>
    <n v="1"/>
    <d v="2024-01-24T00:00:00"/>
    <n v="18"/>
    <m/>
    <m/>
    <m/>
    <s v="7"/>
    <s v="Отвод П45 108x5 Сталь 20"/>
    <m/>
    <m/>
    <m/>
    <m/>
    <m/>
    <m/>
    <m/>
    <m/>
    <m/>
    <n v="100"/>
    <s v="ГОСТ 17375-2001"/>
    <n v="1"/>
    <m/>
  </r>
  <r>
    <x v="0"/>
    <s v="21034-03-151.6-ТХ2.ИС-0001_1"/>
    <n v="1"/>
    <s v="21034-03-151.6-ТХ2.ИС-0001"/>
    <s v="Изометрические схемы трубопроводов по линиям"/>
    <n v="1"/>
    <d v="2024-01-24T00:00:00"/>
    <n v="21"/>
    <m/>
    <m/>
    <m/>
    <s v="3"/>
    <s v="Отвод П45 273x8 09Г2Е"/>
    <m/>
    <m/>
    <m/>
    <m/>
    <m/>
    <m/>
    <m/>
    <m/>
    <m/>
    <n v="250"/>
    <s v="ГОСТ 17375-2001"/>
    <n v="1"/>
    <m/>
  </r>
  <r>
    <x v="0"/>
    <s v="21034-03-151.6-ТХ2.ИС-0001_1"/>
    <n v="1"/>
    <s v="21034-03-151.6-ТХ2.ИС-0001"/>
    <s v="Изометрические схемы трубопроводов по линиям"/>
    <n v="1"/>
    <d v="2024-01-24T00:00:00"/>
    <n v="16"/>
    <m/>
    <m/>
    <m/>
    <s v="3"/>
    <s v="Отвод П90 108x5 Сталь 20"/>
    <m/>
    <m/>
    <m/>
    <m/>
    <m/>
    <m/>
    <m/>
    <m/>
    <m/>
    <n v="100"/>
    <s v="ГОСТ 17375-2001"/>
    <n v="4"/>
    <m/>
  </r>
  <r>
    <x v="0"/>
    <s v="21034-03-151.6-ТХ2.ИС-0001_1"/>
    <n v="1"/>
    <s v="21034-03-151.6-ТХ2.ИС-0001"/>
    <s v="Изометрические схемы трубопроводов по линиям"/>
    <n v="1"/>
    <d v="2024-01-24T00:00:00"/>
    <n v="17"/>
    <m/>
    <m/>
    <m/>
    <s v="2"/>
    <s v="Отвод П90 108x5 Сталь 20"/>
    <m/>
    <m/>
    <m/>
    <m/>
    <m/>
    <m/>
    <m/>
    <m/>
    <m/>
    <n v="100"/>
    <s v="ГОСТ 17375-2001"/>
    <n v="7"/>
    <m/>
  </r>
  <r>
    <x v="0"/>
    <s v="21034-03-151.6-ТХ2.ИС-0001_1"/>
    <n v="1"/>
    <s v="21034-03-151.6-ТХ2.ИС-0001"/>
    <s v="Изометрические схемы трубопроводов по линиям"/>
    <n v="1"/>
    <d v="2024-01-24T00:00:00"/>
    <n v="18"/>
    <m/>
    <m/>
    <m/>
    <s v="4"/>
    <s v="Отвод П90 108x5 Сталь 20"/>
    <m/>
    <m/>
    <m/>
    <m/>
    <m/>
    <m/>
    <m/>
    <m/>
    <m/>
    <n v="100"/>
    <s v="ГОСТ 17375-2001"/>
    <n v="2"/>
    <m/>
  </r>
  <r>
    <x v="0"/>
    <s v="21034-03-151.6-ТХ2.ИС-0001_1"/>
    <n v="1"/>
    <s v="21034-03-151.6-ТХ2.ИС-0001"/>
    <s v="Изометрические схемы трубопроводов по линиям"/>
    <n v="1"/>
    <d v="2024-01-24T00:00:00"/>
    <n v="19"/>
    <m/>
    <m/>
    <m/>
    <s v="3"/>
    <s v="Отвод П90 108x5 Сталь 20"/>
    <m/>
    <m/>
    <m/>
    <m/>
    <m/>
    <m/>
    <m/>
    <m/>
    <m/>
    <n v="100"/>
    <s v="ГОСТ 17375-2001"/>
    <n v="2"/>
    <m/>
  </r>
  <r>
    <x v="0"/>
    <s v="21034-03-151.6-ТХ2.ИС-0001_1"/>
    <n v="1"/>
    <s v="21034-03-151.6-ТХ2.ИС-0001"/>
    <s v="Изометрические схемы трубопроводов по линиям"/>
    <n v="1"/>
    <d v="2024-01-24T00:00:00"/>
    <n v="20"/>
    <m/>
    <m/>
    <m/>
    <s v="2"/>
    <s v="Отвод П90 108x5 Сталь 20"/>
    <m/>
    <m/>
    <m/>
    <m/>
    <m/>
    <m/>
    <m/>
    <m/>
    <m/>
    <n v="100"/>
    <s v="ГОСТ 17375-2001"/>
    <n v="7"/>
    <m/>
  </r>
  <r>
    <x v="0"/>
    <s v="21034-03-151.6-ТХ2.ИС-0001_1"/>
    <n v="1"/>
    <s v="21034-03-151.6-ТХ2.ИС-0001"/>
    <s v="Изометрические схемы трубопроводов по линиям"/>
    <n v="1"/>
    <d v="2024-01-24T00:00:00"/>
    <n v="21"/>
    <m/>
    <m/>
    <m/>
    <s v="1"/>
    <s v="Отвод П90 273x8 09Г2С"/>
    <m/>
    <m/>
    <m/>
    <m/>
    <m/>
    <m/>
    <m/>
    <m/>
    <m/>
    <n v="250"/>
    <s v="ГОСТ 17375-2001"/>
    <n v="5"/>
    <m/>
  </r>
  <r>
    <x v="0"/>
    <s v="21034-03-151.6-ТХ2.ИС-0001_1"/>
    <n v="1"/>
    <s v="21034-03-151.6-ТХ2.ИС-0001"/>
    <s v="Изометрические схемы трубопроводов по линиям"/>
    <n v="1"/>
    <d v="2024-01-24T00:00:00"/>
    <n v="32"/>
    <m/>
    <m/>
    <m/>
    <s v="1"/>
    <s v="Отвод П90 32x3,5 09Г2Е"/>
    <m/>
    <m/>
    <m/>
    <m/>
    <m/>
    <m/>
    <m/>
    <m/>
    <m/>
    <n v="25"/>
    <s v="ГОСТ 17375-2001"/>
    <n v="4"/>
    <m/>
  </r>
  <r>
    <x v="0"/>
    <s v="21034-03-151.6-ТХ2.ИС-0001_1"/>
    <n v="1"/>
    <s v="21034-03-151.6-ТХ2.ИС-0001"/>
    <s v="Изометрические схемы трубопроводов по линиям"/>
    <n v="1"/>
    <d v="2024-01-24T00:00:00"/>
    <n v="10"/>
    <m/>
    <m/>
    <m/>
    <s v="2"/>
    <s v="Отвод П90 32x3,5 09Г2С"/>
    <m/>
    <m/>
    <m/>
    <m/>
    <m/>
    <m/>
    <m/>
    <m/>
    <m/>
    <n v="25"/>
    <s v="ГОСТ 17375-2001"/>
    <n v="3"/>
    <m/>
  </r>
  <r>
    <x v="0"/>
    <s v="21034-03-151.6-ТХ2.ИС-0001_1"/>
    <n v="1"/>
    <s v="21034-03-151.6-ТХ2.ИС-0001"/>
    <s v="Изометрические схемы трубопроводов по линиям"/>
    <n v="1"/>
    <d v="2024-01-24T00:00:00"/>
    <n v="11"/>
    <m/>
    <m/>
    <m/>
    <s v="1"/>
    <s v="Отвод П90 32x3,5 09Г2С"/>
    <m/>
    <m/>
    <m/>
    <m/>
    <m/>
    <m/>
    <m/>
    <m/>
    <m/>
    <n v="25"/>
    <s v="ГОСТ 17375-2001"/>
    <n v="3"/>
    <m/>
  </r>
  <r>
    <x v="0"/>
    <s v="21034-03-151.6-ТХ2.ИС-0001_1"/>
    <n v="1"/>
    <s v="21034-03-151.6-ТХ2.ИС-0001"/>
    <s v="Изометрические схемы трубопроводов по линиям"/>
    <n v="1"/>
    <d v="2024-01-24T00:00:00"/>
    <n v="15"/>
    <m/>
    <m/>
    <m/>
    <s v="2"/>
    <s v="Отвод П90 32x3,5 09Г2С"/>
    <m/>
    <m/>
    <m/>
    <m/>
    <m/>
    <m/>
    <m/>
    <m/>
    <m/>
    <n v="25"/>
    <s v="ГОСТ 17375-2001"/>
    <n v="3"/>
    <m/>
  </r>
  <r>
    <x v="0"/>
    <s v="21034-03-151.6-ТХ2.ИС-0001_1"/>
    <n v="1"/>
    <s v="21034-03-151.6-ТХ2.ИС-0001"/>
    <s v="Изометрические схемы трубопроводов по линиям"/>
    <n v="1"/>
    <d v="2024-01-24T00:00:00"/>
    <n v="21"/>
    <m/>
    <m/>
    <m/>
    <s v="2"/>
    <s v="Отвод П90 32x3,5 09Г2С"/>
    <m/>
    <m/>
    <m/>
    <m/>
    <m/>
    <m/>
    <m/>
    <m/>
    <m/>
    <n v="25"/>
    <s v="ГОСТ 17375-2001"/>
    <n v="3"/>
    <m/>
  </r>
  <r>
    <x v="0"/>
    <s v="21034-03-151.6-ТХ2.ИС-0001_1"/>
    <n v="1"/>
    <s v="21034-03-151.6-ТХ2.ИС-0001"/>
    <s v="Изометрические схемы трубопроводов по линиям"/>
    <n v="1"/>
    <d v="2024-01-24T00:00:00"/>
    <n v="22"/>
    <m/>
    <m/>
    <m/>
    <s v="4"/>
    <s v="Отвод П90 377x11 09Г2Е"/>
    <m/>
    <m/>
    <m/>
    <m/>
    <m/>
    <m/>
    <m/>
    <m/>
    <m/>
    <n v="350"/>
    <s v="ГОЕТ 17375-2001"/>
    <n v="2"/>
    <m/>
  </r>
  <r>
    <x v="0"/>
    <s v="21034-03-151.6-ТХ2.ИС-0001_1"/>
    <n v="1"/>
    <s v="21034-03-151.6-ТХ2.ИС-0001"/>
    <s v="Изометрические схемы трубопроводов по линиям"/>
    <n v="1"/>
    <d v="2024-01-24T00:00:00"/>
    <n v="6"/>
    <m/>
    <m/>
    <m/>
    <s v="2"/>
    <s v="Отвод П90 57x4 09Г2С"/>
    <m/>
    <m/>
    <m/>
    <m/>
    <m/>
    <m/>
    <m/>
    <m/>
    <m/>
    <n v="50"/>
    <s v="ГОСТ 17375-2001"/>
    <n v="8"/>
    <m/>
  </r>
  <r>
    <x v="0"/>
    <s v="21034-03-151.6-ТХ2.ИС-0001_1"/>
    <n v="1"/>
    <s v="21034-03-151.6-ТХ2.ИС-0001"/>
    <s v="Изометрические схемы трубопроводов по линиям"/>
    <n v="1"/>
    <d v="2024-01-24T00:00:00"/>
    <n v="10"/>
    <m/>
    <m/>
    <m/>
    <s v="3"/>
    <s v="Отвод П90 57x4 09Г2С"/>
    <m/>
    <m/>
    <m/>
    <m/>
    <m/>
    <m/>
    <m/>
    <m/>
    <m/>
    <n v="50"/>
    <s v="ГОСТ 17375-2001"/>
    <n v="6"/>
    <m/>
  </r>
  <r>
    <x v="0"/>
    <s v="21034-03-151.6-ТХ2.ИС-0001_1"/>
    <n v="1"/>
    <s v="21034-03-151.6-ТХ2.ИС-0001"/>
    <s v="Изометрические схемы трубопроводов по линиям"/>
    <n v="1"/>
    <d v="2024-01-24T00:00:00"/>
    <n v="12"/>
    <m/>
    <m/>
    <m/>
    <s v="2"/>
    <s v="Отвод П90 57x4 09Г2С"/>
    <m/>
    <m/>
    <m/>
    <m/>
    <m/>
    <m/>
    <m/>
    <m/>
    <m/>
    <n v="50"/>
    <s v="ГОСТ 17375-2001"/>
    <n v="3"/>
    <m/>
  </r>
  <r>
    <x v="0"/>
    <s v="21034-03-151.6-ТХ2.ИС-0001_1"/>
    <n v="1"/>
    <s v="21034-03-151.6-ТХ2.ИС-0001"/>
    <s v="Изометрические схемы трубопроводов по линиям"/>
    <n v="1"/>
    <d v="2024-01-24T00:00:00"/>
    <n v="14"/>
    <m/>
    <m/>
    <m/>
    <s v="1"/>
    <s v="Отвод П90 57x4 09Г2С"/>
    <m/>
    <m/>
    <m/>
    <m/>
    <m/>
    <m/>
    <m/>
    <m/>
    <m/>
    <n v="50"/>
    <s v="ГОСТ 17375-2001"/>
    <n v="5"/>
    <m/>
  </r>
  <r>
    <x v="0"/>
    <s v="21034-03-151.6-ТХ2.ИС-0001_1"/>
    <n v="1"/>
    <s v="21034-03-151.6-ТХ2.ИС-0001"/>
    <s v="Изометрические схемы трубопроводов по линиям"/>
    <n v="1"/>
    <d v="2024-01-24T00:00:00"/>
    <n v="15"/>
    <m/>
    <m/>
    <m/>
    <s v="3"/>
    <s v="Отвод П90 57x4 09Г2С"/>
    <m/>
    <m/>
    <m/>
    <m/>
    <m/>
    <m/>
    <m/>
    <m/>
    <m/>
    <n v="50"/>
    <s v="ГОСТ 17375-2001"/>
    <n v="3"/>
    <m/>
  </r>
  <r>
    <x v="0"/>
    <s v="21034-03-151.6-ТХ2.ИС-0001_1"/>
    <n v="1"/>
    <s v="21034-03-151.6-ТХ2.ИС-0001"/>
    <s v="Изометрические схемы трубопроводов по линиям"/>
    <n v="1"/>
    <d v="2024-01-24T00:00:00"/>
    <n v="33"/>
    <m/>
    <m/>
    <m/>
    <s v="2"/>
    <s v="Отвод П90 57x4 09Г2С"/>
    <m/>
    <m/>
    <m/>
    <m/>
    <m/>
    <m/>
    <m/>
    <m/>
    <m/>
    <n v="50"/>
    <s v="ГОСТ 17375-2001"/>
    <n v="3"/>
    <m/>
  </r>
  <r>
    <x v="0"/>
    <s v="21034-03-151.6-ТХ2.ИС-0001_1"/>
    <n v="1"/>
    <s v="21034-03-151.6-ТХ2.ИС-0001"/>
    <s v="Изометрические схемы трубопроводов по линиям"/>
    <n v="1"/>
    <d v="2024-01-24T00:00:00"/>
    <n v="18"/>
    <m/>
    <m/>
    <m/>
    <s v="5"/>
    <s v="Отвод П90 57x5 Сталь 20"/>
    <m/>
    <m/>
    <m/>
    <m/>
    <m/>
    <m/>
    <m/>
    <m/>
    <m/>
    <n v="50"/>
    <s v="ГОСТ 17375-2001"/>
    <n v="1"/>
    <m/>
  </r>
  <r>
    <x v="0"/>
    <s v="21034-03-151.6-ТХ2.ИС-0001_1"/>
    <n v="1"/>
    <s v="21034-03-151.6-ТХ2.ИС-0001"/>
    <s v="Изометрические схемы трубопроводов по линиям"/>
    <n v="1"/>
    <d v="2024-01-24T00:00:00"/>
    <n v="7"/>
    <m/>
    <m/>
    <m/>
    <s v="2"/>
    <s v="Отвод П90 89x4 09Г2С"/>
    <m/>
    <m/>
    <m/>
    <m/>
    <m/>
    <m/>
    <m/>
    <m/>
    <m/>
    <n v="80"/>
    <s v="ГОСТ 17375-2001"/>
    <n v="8"/>
    <m/>
  </r>
  <r>
    <x v="0"/>
    <s v="21034-03-151.6-ТХ2.ИС-0001_1"/>
    <n v="1"/>
    <s v="21034-03-151.6-ТХ2.ИС-0001"/>
    <s v="Изометрические схемы трубопроводов по линиям"/>
    <n v="1"/>
    <d v="2024-01-24T00:00:00"/>
    <n v="23"/>
    <m/>
    <m/>
    <m/>
    <s v="2"/>
    <s v="Отвод П90 Z19x7 09Г2С"/>
    <m/>
    <m/>
    <m/>
    <m/>
    <m/>
    <m/>
    <m/>
    <m/>
    <m/>
    <n v="200"/>
    <s v="ГОСТ 17375-ZOO1"/>
    <n v="1"/>
    <m/>
  </r>
  <r>
    <x v="0"/>
    <s v="21034-03-151.6-ТХ2.ИС-0001_1"/>
    <n v="1"/>
    <s v="21034-03-151.6-ТХ2.ИС-0001"/>
    <s v="Изометрические схемы трубопроводов по линиям"/>
    <n v="1"/>
    <d v="2024-01-24T00:00:00"/>
    <n v="21"/>
    <m/>
    <m/>
    <m/>
    <s v="12в"/>
    <s v="Перехобник Б1/2(наружн.)-К1/2|наружн.)"/>
    <m/>
    <m/>
    <m/>
    <m/>
    <m/>
    <m/>
    <m/>
    <m/>
    <m/>
    <m/>
    <m/>
    <m/>
    <m/>
  </r>
  <r>
    <x v="0"/>
    <s v="21034-03-151.6-ТХ2.ИС-0001_1"/>
    <n v="1"/>
    <s v="21034-03-151.6-ТХ2.ИС-0001"/>
    <s v="Изометрические схемы трубопроводов по линиям"/>
    <n v="1"/>
    <d v="2024-01-24T00:00:00"/>
    <n v="16"/>
    <m/>
    <m/>
    <m/>
    <s v="16"/>
    <s v="Переход ПК 108x6-89x6 Сталь 20"/>
    <m/>
    <m/>
    <m/>
    <m/>
    <m/>
    <m/>
    <m/>
    <m/>
    <m/>
    <n v="100"/>
    <s v="ГОСТ 17378-2001"/>
    <n v="2"/>
    <m/>
  </r>
  <r>
    <x v="0"/>
    <s v="21034-03-151.6-ТХ2.ИС-0001_1"/>
    <n v="1"/>
    <s v="21034-03-151.6-ТХ2.ИС-0001"/>
    <s v="Изометрические схемы трубопроводов по линиям"/>
    <n v="1"/>
    <d v="2024-01-24T00:00:00"/>
    <n v="18"/>
    <m/>
    <m/>
    <m/>
    <s v="22"/>
    <s v="Переход ПК 108x6-89x6 Сталь 20"/>
    <m/>
    <m/>
    <m/>
    <m/>
    <m/>
    <m/>
    <m/>
    <m/>
    <m/>
    <n v="100"/>
    <s v="ГОСТ 17378-2001"/>
    <n v="1"/>
    <m/>
  </r>
  <r>
    <x v="0"/>
    <s v="21034-03-151.6-ТХ2.ИС-0001_1"/>
    <n v="1"/>
    <s v="21034-03-151.6-ТХ2.ИС-0001"/>
    <s v="Изометрические схемы трубопроводов по линиям"/>
    <n v="1"/>
    <d v="2024-01-24T00:00:00"/>
    <n v="19"/>
    <m/>
    <m/>
    <m/>
    <s v="17"/>
    <s v="Переход ПК 108x6-89x6 Сталь 20"/>
    <m/>
    <m/>
    <m/>
    <m/>
    <m/>
    <m/>
    <m/>
    <m/>
    <m/>
    <n v="100"/>
    <s v="ГОСТ 17378-2001"/>
    <n v="1"/>
    <m/>
  </r>
  <r>
    <x v="0"/>
    <s v="21034-03-151.6-ТХ2.ИС-0001_1"/>
    <n v="1"/>
    <s v="21034-03-151.6-ТХ2.ИС-0001"/>
    <s v="Изометрические схемы трубопроводов по линиям"/>
    <n v="1"/>
    <d v="2024-01-24T00:00:00"/>
    <n v="23"/>
    <m/>
    <m/>
    <m/>
    <s v="1"/>
    <s v="Переход ПК 219x10-159x8 09rZC"/>
    <m/>
    <m/>
    <m/>
    <m/>
    <m/>
    <m/>
    <m/>
    <m/>
    <m/>
    <n v="200"/>
    <s v="ГОСТ 17378-Z001"/>
    <n v="1"/>
    <m/>
  </r>
  <r>
    <x v="0"/>
    <s v="21034-03-151.6-ТХ2.ИС-0001_1"/>
    <n v="1"/>
    <s v="21034-03-151.6-ТХ2.ИС-0001"/>
    <s v="Изометрические схемы трубопроводов по линиям"/>
    <n v="1"/>
    <d v="2024-01-24T00:00:00"/>
    <n v="22"/>
    <m/>
    <m/>
    <m/>
    <s v="2"/>
    <s v="Переход ПК 377x12-159x6 09Г2Е"/>
    <m/>
    <m/>
    <m/>
    <m/>
    <m/>
    <m/>
    <m/>
    <m/>
    <m/>
    <n v="350"/>
    <s v="ГОСТ 17378-2001"/>
    <n v="1"/>
    <m/>
  </r>
  <r>
    <x v="0"/>
    <s v="21034-03-151.6-ТХ2.ИС-0001_1"/>
    <n v="1"/>
    <s v="21034-03-151.6-ТХ2.ИС-0001"/>
    <s v="Изометрические схемы трубопроводов по линиям"/>
    <n v="1"/>
    <d v="2024-01-24T00:00:00"/>
    <n v="22"/>
    <m/>
    <m/>
    <m/>
    <s v="3"/>
    <s v="Переход ПК 426x10-377x10 09Г2Е"/>
    <m/>
    <m/>
    <m/>
    <m/>
    <m/>
    <m/>
    <m/>
    <m/>
    <m/>
    <n v="400"/>
    <s v="ГОЕТ 17378-2001"/>
    <n v="2"/>
    <m/>
  </r>
  <r>
    <x v="0"/>
    <s v="21034-03-151.6-ТХ2.ИС-0001_1"/>
    <n v="1"/>
    <s v="21034-03-151.6-ТХ2.ИС-0001"/>
    <s v="Изометрические схемы трубопроводов по линиям"/>
    <n v="1"/>
    <d v="2024-01-24T00:00:00"/>
    <n v="24"/>
    <m/>
    <m/>
    <m/>
    <s v="2"/>
    <s v="Переход ПК 45x4-25x3 09Г2С"/>
    <m/>
    <m/>
    <m/>
    <m/>
    <m/>
    <m/>
    <m/>
    <m/>
    <m/>
    <n v="40"/>
    <s v="ГОСТ 17378-2001"/>
    <n v="1"/>
    <m/>
  </r>
  <r>
    <x v="0"/>
    <s v="21034-03-151.6-ТХ2.ИС-0001_1"/>
    <n v="1"/>
    <s v="21034-03-151.6-ТХ2.ИС-0001"/>
    <s v="Изометрические схемы трубопроводов по линиям"/>
    <n v="1"/>
    <d v="2024-01-24T00:00:00"/>
    <n v="10"/>
    <m/>
    <m/>
    <m/>
    <s v="1"/>
    <s v="Переход ПК 57x6-32x4 09Г2С"/>
    <m/>
    <m/>
    <m/>
    <m/>
    <m/>
    <m/>
    <m/>
    <m/>
    <m/>
    <n v="50"/>
    <s v="ГОСТ 17378-2001"/>
    <n v="1"/>
    <m/>
  </r>
  <r>
    <x v="0"/>
    <s v="21034-03-151.6-ТХ2.ИС-0001_1"/>
    <n v="1"/>
    <s v="21034-03-151.6-ТХ2.ИС-0001"/>
    <s v="Изометрические схемы трубопроводов по линиям"/>
    <n v="1"/>
    <d v="2024-01-24T00:00:00"/>
    <n v="29"/>
    <m/>
    <m/>
    <m/>
    <s v="2"/>
    <s v="Переход ПК 89x6-57x4 09Г2С"/>
    <m/>
    <m/>
    <m/>
    <m/>
    <m/>
    <m/>
    <m/>
    <m/>
    <m/>
    <n v="80"/>
    <s v="ГОСТ 17378-2001"/>
    <n v="1"/>
    <m/>
  </r>
  <r>
    <x v="0"/>
    <s v="21034-03-151.6-ТХ2.ИС-0001_1"/>
    <n v="1"/>
    <s v="21034-03-151.6-ТХ2.ИС-0001"/>
    <s v="Изометрические схемы трубопроводов по линиям"/>
    <n v="1"/>
    <d v="2024-01-24T00:00:00"/>
    <n v="22"/>
    <m/>
    <m/>
    <m/>
    <s v="15в"/>
    <s v="Переходник ЕП/2(наружн.)-К1/2(наружн.)"/>
    <m/>
    <m/>
    <m/>
    <m/>
    <m/>
    <m/>
    <m/>
    <m/>
    <m/>
    <m/>
    <m/>
    <m/>
    <m/>
  </r>
  <r>
    <x v="0"/>
    <s v="21034-03-151.6-ТХ2.ИС-0001_1"/>
    <n v="1"/>
    <s v="21034-03-151.6-ТХ2.ИС-0001"/>
    <s v="Изометрические схемы трубопроводов по линиям"/>
    <n v="1"/>
    <d v="2024-01-24T00:00:00"/>
    <n v="21"/>
    <m/>
    <m/>
    <m/>
    <s v="11в"/>
    <s v="Пробка П-М33х2, 09Г2С"/>
    <m/>
    <m/>
    <m/>
    <m/>
    <m/>
    <m/>
    <m/>
    <m/>
    <m/>
    <m/>
    <m/>
    <m/>
    <m/>
  </r>
  <r>
    <x v="0"/>
    <s v="21034-03-151.6-ТХ2.ИС-0001_1"/>
    <n v="1"/>
    <s v="21034-03-151.6-ТХ2.ИС-0001"/>
    <s v="Изометрические схемы трубопроводов по линиям"/>
    <n v="1"/>
    <d v="2024-01-24T00:00:00"/>
    <n v="22"/>
    <m/>
    <m/>
    <m/>
    <s v="14в"/>
    <s v="Пробка П-М33х2,09Г2Е"/>
    <m/>
    <m/>
    <m/>
    <m/>
    <m/>
    <m/>
    <m/>
    <m/>
    <m/>
    <m/>
    <m/>
    <m/>
    <m/>
  </r>
  <r>
    <x v="0"/>
    <s v="21034-03-151.6-ТХ2.ИС-0001_1"/>
    <n v="1"/>
    <s v="21034-03-151.6-ТХ2.ИС-0001"/>
    <s v="Изометрические схемы трубопроводов по линиям"/>
    <n v="1"/>
    <d v="2024-01-24T00:00:00"/>
    <n v="19"/>
    <m/>
    <m/>
    <m/>
    <s v="11"/>
    <s v="Прокладка А-100-16 ООН"/>
    <m/>
    <m/>
    <m/>
    <m/>
    <m/>
    <m/>
    <m/>
    <m/>
    <m/>
    <n v="100"/>
    <s v="ГОСТ 15180-86"/>
    <n v="2"/>
    <m/>
  </r>
  <r>
    <x v="0"/>
    <s v="21034-03-151.6-ТХ2.ИС-0001_1"/>
    <n v="1"/>
    <s v="21034-03-151.6-ТХ2.ИС-0001"/>
    <s v="Изометрические схемы трубопроводов по линиям"/>
    <n v="1"/>
    <d v="2024-01-24T00:00:00"/>
    <n v="16"/>
    <m/>
    <m/>
    <m/>
    <s v="9"/>
    <s v="Прокладка А-100-16 ПОН"/>
    <m/>
    <m/>
    <m/>
    <m/>
    <m/>
    <m/>
    <m/>
    <m/>
    <m/>
    <n v="100"/>
    <s v="ГОСТ 15180-86"/>
    <n v="4"/>
    <m/>
  </r>
  <r>
    <x v="0"/>
    <s v="21034-03-151.6-ТХ2.ИС-0001_1"/>
    <n v="1"/>
    <s v="21034-03-151.6-ТХ2.ИС-0001"/>
    <s v="Изометрические схемы трубопроводов по линиям"/>
    <n v="1"/>
    <d v="2024-01-24T00:00:00"/>
    <n v="18"/>
    <m/>
    <m/>
    <m/>
    <s v="13"/>
    <s v="Прокладка А-100-16 ПОН"/>
    <m/>
    <m/>
    <m/>
    <m/>
    <m/>
    <m/>
    <m/>
    <m/>
    <m/>
    <n v="100"/>
    <s v="ГОСТ 15180-86"/>
    <n v="2"/>
    <m/>
  </r>
  <r>
    <x v="0"/>
    <s v="21034-03-151.6-ТХ2.ИС-0001_1"/>
    <n v="1"/>
    <s v="21034-03-151.6-ТХ2.ИС-0001"/>
    <s v="Изометрические схемы трубопроводов по линиям"/>
    <n v="1"/>
    <d v="2024-01-24T00:00:00"/>
    <n v="27"/>
    <m/>
    <m/>
    <m/>
    <s v="4"/>
    <s v="Прокладка А-100-16 ПОН"/>
    <m/>
    <m/>
    <m/>
    <m/>
    <m/>
    <m/>
    <m/>
    <m/>
    <m/>
    <n v="100"/>
    <s v="ГОСТ 15180-86"/>
    <n v="3"/>
    <m/>
  </r>
  <r>
    <x v="0"/>
    <s v="21034-03-151.6-ТХ2.ИС-0001_1"/>
    <n v="1"/>
    <s v="21034-03-151.6-ТХ2.ИС-0001"/>
    <s v="Изометрические схемы трубопроводов по линиям"/>
    <n v="1"/>
    <d v="2024-01-24T00:00:00"/>
    <n v="28"/>
    <m/>
    <m/>
    <m/>
    <s v="4"/>
    <s v="Прокладка А-100-16 ПОН"/>
    <m/>
    <m/>
    <m/>
    <m/>
    <m/>
    <m/>
    <m/>
    <m/>
    <m/>
    <n v="100"/>
    <s v="ГОСТ 15180-86"/>
    <n v="3"/>
    <m/>
  </r>
  <r>
    <x v="0"/>
    <s v="21034-03-151.6-ТХ2.ИС-0001_1"/>
    <n v="1"/>
    <s v="21034-03-151.6-ТХ2.ИС-0001"/>
    <s v="Изометрические схемы трубопроводов по линиям"/>
    <n v="1"/>
    <d v="2024-01-24T00:00:00"/>
    <n v="24"/>
    <m/>
    <m/>
    <m/>
    <s v="5"/>
    <s v="Прокладка А-20-16 ПОН"/>
    <m/>
    <m/>
    <m/>
    <m/>
    <m/>
    <m/>
    <m/>
    <m/>
    <m/>
    <n v="20"/>
    <s v="ГОСТ 15180-86"/>
    <n v="2"/>
    <m/>
  </r>
  <r>
    <x v="0"/>
    <s v="21034-03-151.6-ТХ2.ИС-0001_1"/>
    <n v="1"/>
    <s v="21034-03-151.6-ТХ2.ИС-0001"/>
    <s v="Изометрические схемы трубопроводов по линиям"/>
    <n v="1"/>
    <d v="2024-01-24T00:00:00"/>
    <n v="19"/>
    <m/>
    <m/>
    <m/>
    <s v="12"/>
    <s v="Прокладка А-25-16 ООН"/>
    <m/>
    <m/>
    <m/>
    <m/>
    <m/>
    <m/>
    <m/>
    <m/>
    <m/>
    <n v="25"/>
    <s v="ГОСТ 15180-86"/>
    <n v="2"/>
    <m/>
  </r>
  <r>
    <x v="0"/>
    <s v="21034-03-151.6-ТХ2.ИС-0001_1"/>
    <n v="1"/>
    <s v="21034-03-151.6-ТХ2.ИС-0001"/>
    <s v="Изометрические схемы трубопроводов по линиям"/>
    <n v="1"/>
    <d v="2024-01-24T00:00:00"/>
    <n v="15"/>
    <m/>
    <m/>
    <m/>
    <s v="8"/>
    <s v="Прокладка А-25-16 ПМБ"/>
    <m/>
    <m/>
    <m/>
    <m/>
    <m/>
    <m/>
    <m/>
    <m/>
    <m/>
    <n v="25"/>
    <s v="ГОСТ 15180-86"/>
    <n v="1"/>
    <m/>
  </r>
  <r>
    <x v="0"/>
    <s v="21034-03-151.6-ТХ2.ИС-0001_1"/>
    <n v="1"/>
    <s v="21034-03-151.6-ТХ2.ИС-0001"/>
    <s v="Изометрические схемы трубопроводов по линиям"/>
    <n v="1"/>
    <d v="2024-01-24T00:00:00"/>
    <n v="5"/>
    <m/>
    <m/>
    <m/>
    <s v="7"/>
    <s v="Прокладка А-25-16 ПОН"/>
    <m/>
    <m/>
    <m/>
    <m/>
    <m/>
    <m/>
    <m/>
    <m/>
    <m/>
    <n v="25"/>
    <s v="ГОСТ 15180-86"/>
    <n v="2"/>
    <m/>
  </r>
  <r>
    <x v="0"/>
    <s v="21034-03-151.6-ТХ2.ИС-0001_1"/>
    <n v="1"/>
    <s v="21034-03-151.6-ТХ2.ИС-0001"/>
    <s v="Изометрические схемы трубопроводов по линиям"/>
    <n v="1"/>
    <d v="2024-01-24T00:00:00"/>
    <n v="16"/>
    <m/>
    <m/>
    <m/>
    <s v="10"/>
    <s v="Прокладка А-25-16 ПОН"/>
    <m/>
    <m/>
    <m/>
    <m/>
    <m/>
    <m/>
    <m/>
    <m/>
    <m/>
    <n v="25"/>
    <s v="ГОСТ 15180-86"/>
    <n v="4"/>
    <m/>
  </r>
  <r>
    <x v="0"/>
    <s v="21034-03-151.6-ТХ2.ИС-0001_1"/>
    <n v="1"/>
    <s v="21034-03-151.6-ТХ2.ИС-0001"/>
    <s v="Изометрические схемы трубопроводов по линиям"/>
    <n v="1"/>
    <d v="2024-01-24T00:00:00"/>
    <n v="17"/>
    <m/>
    <m/>
    <m/>
    <s v="6"/>
    <s v="Прокладка А-25-16 ПОН"/>
    <m/>
    <m/>
    <m/>
    <m/>
    <m/>
    <m/>
    <m/>
    <m/>
    <m/>
    <n v="25"/>
    <s v="ГОСТ 15180-86"/>
    <n v="2"/>
    <m/>
  </r>
  <r>
    <x v="0"/>
    <s v="21034-03-151.6-ТХ2.ИС-0001_1"/>
    <n v="1"/>
    <s v="21034-03-151.6-ТХ2.ИС-0001"/>
    <s v="Изометрические схемы трубопроводов по линиям"/>
    <n v="1"/>
    <d v="2024-01-24T00:00:00"/>
    <n v="18"/>
    <m/>
    <m/>
    <m/>
    <s v="14"/>
    <s v="Прокладка А-25-16 ПОН"/>
    <m/>
    <m/>
    <m/>
    <m/>
    <m/>
    <m/>
    <m/>
    <m/>
    <m/>
    <n v="25"/>
    <s v="ГОСТ 15180-86"/>
    <n v="2"/>
    <m/>
  </r>
  <r>
    <x v="0"/>
    <s v="21034-03-151.6-ТХ2.ИС-0001_1"/>
    <n v="1"/>
    <s v="21034-03-151.6-ТХ2.ИС-0001"/>
    <s v="Изометрические схемы трубопроводов по линиям"/>
    <n v="1"/>
    <d v="2024-01-24T00:00:00"/>
    <n v="20"/>
    <m/>
    <m/>
    <m/>
    <s v="6"/>
    <s v="Прокладка А-25-16 ПОН"/>
    <m/>
    <m/>
    <m/>
    <m/>
    <m/>
    <m/>
    <m/>
    <m/>
    <m/>
    <n v="25"/>
    <s v="ГОСТ 15180-86"/>
    <n v="2"/>
    <m/>
  </r>
  <r>
    <x v="0"/>
    <s v="21034-03-151.6-ТХ2.ИС-0001_1"/>
    <n v="1"/>
    <s v="21034-03-151.6-ТХ2.ИС-0001"/>
    <s v="Изометрические схемы трубопроводов по линиям"/>
    <n v="1"/>
    <d v="2024-01-24T00:00:00"/>
    <n v="26"/>
    <m/>
    <m/>
    <m/>
    <s v="4"/>
    <s v="Прокладка А-25-16 ПОН"/>
    <m/>
    <m/>
    <m/>
    <m/>
    <m/>
    <m/>
    <m/>
    <m/>
    <m/>
    <n v="25"/>
    <s v="ГОСТ 15180-86"/>
    <n v="3"/>
    <m/>
  </r>
  <r>
    <x v="0"/>
    <s v="21034-03-151.6-ТХ2.ИС-0001_1"/>
    <n v="1"/>
    <s v="21034-03-151.6-ТХ2.ИС-0001"/>
    <s v="Изометрические схемы трубопроводов по линиям"/>
    <n v="1"/>
    <d v="2024-01-24T00:00:00"/>
    <n v="25"/>
    <m/>
    <m/>
    <m/>
    <n v="5"/>
    <s v="Прокладка А-40-16 ПМБ"/>
    <m/>
    <m/>
    <m/>
    <m/>
    <m/>
    <m/>
    <m/>
    <m/>
    <m/>
    <n v="40"/>
    <s v="ГОСТ 15180-86"/>
    <n v="1"/>
    <m/>
  </r>
  <r>
    <x v="0"/>
    <s v="21034-03-151.6-ТХ2.ИС-0001_1"/>
    <n v="1"/>
    <s v="21034-03-151.6-ТХ2.ИС-0001"/>
    <s v="Изометрические схемы трубопроводов по линиям"/>
    <n v="1"/>
    <d v="2024-01-24T00:00:00"/>
    <n v="25"/>
    <m/>
    <m/>
    <m/>
    <n v="6"/>
    <s v="Прокладка А-40-16 ПОН"/>
    <m/>
    <m/>
    <m/>
    <m/>
    <m/>
    <m/>
    <m/>
    <m/>
    <m/>
    <n v="40"/>
    <s v="ГОСТ 15180-86"/>
    <n v="2"/>
    <m/>
  </r>
  <r>
    <x v="0"/>
    <s v="21034-03-151.6-ТХ2.ИС-0001_1"/>
    <n v="1"/>
    <s v="21034-03-151.6-ТХ2.ИС-0001"/>
    <s v="Изометрические схемы трубопроводов по линиям"/>
    <n v="1"/>
    <d v="2024-01-24T00:00:00"/>
    <n v="33"/>
    <m/>
    <m/>
    <m/>
    <s v="5"/>
    <s v="Прокладка А-50-16 ПМБ"/>
    <m/>
    <m/>
    <m/>
    <m/>
    <m/>
    <m/>
    <m/>
    <m/>
    <m/>
    <n v="50"/>
    <s v="ГОСТ 15180-86"/>
    <n v="2"/>
    <m/>
  </r>
  <r>
    <x v="0"/>
    <s v="21034-03-151.6-ТХ2.ИС-0001_1"/>
    <n v="1"/>
    <s v="21034-03-151.6-ТХ2.ИС-0001"/>
    <s v="Изометрические схемы трубопроводов по линиям"/>
    <n v="1"/>
    <d v="2024-01-24T00:00:00"/>
    <n v="18"/>
    <m/>
    <m/>
    <m/>
    <s v="15"/>
    <s v="Прокладка А-50-16 ПОН"/>
    <m/>
    <m/>
    <m/>
    <m/>
    <m/>
    <m/>
    <m/>
    <m/>
    <m/>
    <n v="50"/>
    <s v="ГОСТ 15180-86"/>
    <n v="2"/>
    <m/>
  </r>
  <r>
    <x v="0"/>
    <s v="21034-03-151.6-ТХ2.ИС-0001_1"/>
    <n v="1"/>
    <s v="21034-03-151.6-ТХ2.ИС-0001"/>
    <s v="Изометрические схемы трубопроводов по линиям"/>
    <n v="1"/>
    <d v="2024-01-24T00:00:00"/>
    <n v="6"/>
    <m/>
    <m/>
    <m/>
    <s v="7"/>
    <s v="Прокладка А-50-6.3 ПМБ"/>
    <m/>
    <m/>
    <m/>
    <m/>
    <m/>
    <m/>
    <m/>
    <m/>
    <m/>
    <n v="50"/>
    <s v="ГОСТ 15180-86"/>
    <n v="2"/>
    <m/>
  </r>
  <r>
    <x v="0"/>
    <s v="21034-03-151.6-ТХ2.ИС-0001_1"/>
    <n v="1"/>
    <s v="21034-03-151.6-ТХ2.ИС-0001"/>
    <s v="Изометрические схемы трубопроводов по линиям"/>
    <n v="1"/>
    <d v="2024-01-24T00:00:00"/>
    <n v="7"/>
    <m/>
    <m/>
    <m/>
    <s v="7"/>
    <s v="Прокладка А-80-6.3 ПМБ"/>
    <m/>
    <m/>
    <m/>
    <m/>
    <m/>
    <m/>
    <m/>
    <m/>
    <m/>
    <n v="80"/>
    <s v="ГОСТ 15180-86"/>
    <n v="2"/>
    <m/>
  </r>
  <r>
    <x v="0"/>
    <s v="21034-03-151.6-ТХ2.ИС-0001_1"/>
    <n v="1"/>
    <s v="21034-03-151.6-ТХ2.ИС-0001"/>
    <s v="Изометрические схемы трубопроводов по линиям"/>
    <n v="1"/>
    <d v="2024-01-24T00:00:00"/>
    <n v="12"/>
    <m/>
    <m/>
    <m/>
    <s v="6"/>
    <s v="Прокладка Б-50-40 ПОН"/>
    <m/>
    <m/>
    <m/>
    <m/>
    <m/>
    <m/>
    <m/>
    <m/>
    <m/>
    <n v="50"/>
    <s v="ГОСТ 15180-86"/>
    <n v="2"/>
    <m/>
  </r>
  <r>
    <x v="0"/>
    <s v="21034-03-151.6-ТХ2.ИС-0001_1"/>
    <n v="1"/>
    <s v="21034-03-151.6-ТХ2.ИС-0001"/>
    <s v="Изометрические схемы трубопроводов по линиям"/>
    <n v="1"/>
    <d v="2024-01-24T00:00:00"/>
    <n v="15"/>
    <m/>
    <m/>
    <m/>
    <s v="9"/>
    <s v="Прокладка Д-25-16 ПМБ"/>
    <m/>
    <m/>
    <m/>
    <m/>
    <m/>
    <m/>
    <m/>
    <m/>
    <m/>
    <n v="25"/>
    <s v="ГОСТ 15180-86"/>
    <n v="1"/>
    <m/>
  </r>
  <r>
    <x v="0"/>
    <s v="21034-03-151.6-ТХ2.ИС-0001_1"/>
    <n v="1"/>
    <s v="21034-03-151.6-ТХ2.ИС-0001"/>
    <s v="Изометрические схемы трубопроводов по линиям"/>
    <n v="1"/>
    <d v="2024-01-24T00:00:00"/>
    <n v="22"/>
    <m/>
    <m/>
    <m/>
    <s v="9"/>
    <s v="Прокладка ЕНП В-3-74-4-3,2 Графлекс"/>
    <m/>
    <m/>
    <m/>
    <m/>
    <m/>
    <m/>
    <m/>
    <m/>
    <m/>
    <n v="50"/>
    <s v="ОЕТ 26.260.454-99"/>
    <n v="3"/>
    <m/>
  </r>
  <r>
    <x v="0"/>
    <s v="21034-03-151.6-ТХ2.ИС-0001_1"/>
    <n v="1"/>
    <s v="21034-03-151.6-ТХ2.ИС-0001"/>
    <s v="Изометрические схемы трубопроводов по линиям"/>
    <n v="1"/>
    <d v="2024-01-24T00:00:00"/>
    <n v="21"/>
    <m/>
    <m/>
    <m/>
    <s v="11б"/>
    <s v="Прокладка ПМЗЗх39, медь М1"/>
    <m/>
    <m/>
    <m/>
    <m/>
    <m/>
    <m/>
    <m/>
    <m/>
    <m/>
    <m/>
    <m/>
    <m/>
    <m/>
  </r>
  <r>
    <x v="0"/>
    <s v="21034-03-151.6-ТХ2.ИС-0001_1"/>
    <n v="1"/>
    <s v="21034-03-151.6-ТХ2.ИС-0001"/>
    <s v="Изометрические схемы трубопроводов по линиям"/>
    <n v="1"/>
    <d v="2024-01-24T00:00:00"/>
    <n v="22"/>
    <m/>
    <m/>
    <m/>
    <s v="14б"/>
    <s v="Прокладка ПМЗЗх39, медь М1"/>
    <m/>
    <m/>
    <m/>
    <m/>
    <m/>
    <m/>
    <m/>
    <m/>
    <m/>
    <m/>
    <m/>
    <m/>
    <m/>
  </r>
  <r>
    <x v="0"/>
    <s v="21034-03-151.6-ТХ2.ИС-0001_1"/>
    <n v="1"/>
    <s v="21034-03-151.6-ТХ2.ИС-0001"/>
    <s v="Изометрические схемы трубопроводов по линиям"/>
    <n v="1"/>
    <d v="2024-01-24T00:00:00"/>
    <n v="21"/>
    <m/>
    <m/>
    <m/>
    <s v="7"/>
    <s v="Прокладка СНП В-3-43-4-3,2 Графлекс"/>
    <m/>
    <m/>
    <m/>
    <m/>
    <m/>
    <m/>
    <m/>
    <m/>
    <m/>
    <n v="25"/>
    <s v="ОСТ 26.260.454-99"/>
    <n v="1"/>
    <m/>
  </r>
  <r>
    <x v="0"/>
    <s v="21034-03-151.6-ТХ2.ИС-0001_1"/>
    <n v="1"/>
    <s v="21034-03-151.6-ТХ2.ИС-0001"/>
    <s v="Изометрические схемы трубопроводов по линиям"/>
    <n v="1"/>
    <d v="2024-01-24T00:00:00"/>
    <n v="29"/>
    <m/>
    <m/>
    <m/>
    <s v="6"/>
    <s v="Прокладка СНП В-3-74-4-3,2 Графлекс"/>
    <m/>
    <m/>
    <m/>
    <m/>
    <m/>
    <m/>
    <m/>
    <m/>
    <m/>
    <n v="50"/>
    <s v="ОСТ 26.260.454-99"/>
    <n v="3"/>
    <m/>
  </r>
  <r>
    <x v="0"/>
    <s v="21034-03-151.6-ТХ2.ИС-0001_1"/>
    <n v="1"/>
    <s v="21034-03-151.6-ТХ2.ИС-0001"/>
    <s v="Изометрические схемы трубопроводов по линиям"/>
    <n v="1"/>
    <d v="2024-01-24T00:00:00"/>
    <n v="30"/>
    <m/>
    <m/>
    <m/>
    <n v="4"/>
    <s v="Прокладка СНП Д-3-73-1,6-3,2 Графлекс"/>
    <m/>
    <m/>
    <m/>
    <m/>
    <m/>
    <m/>
    <m/>
    <m/>
    <m/>
    <n v="50"/>
    <s v="ОСТ 26.260.454-99"/>
    <n v="3"/>
    <m/>
  </r>
  <r>
    <x v="0"/>
    <s v="21034-03-151.6-ТХ2.ИС-0001_1"/>
    <n v="1"/>
    <s v="21034-03-151.6-ТХ2.ИС-0001"/>
    <s v="Изометрические схемы трубопроводов по линиям"/>
    <n v="1"/>
    <d v="2024-01-24T00:00:00"/>
    <n v="31"/>
    <m/>
    <m/>
    <m/>
    <s v="4"/>
    <s v="Прокладка СНП Д-3-73-1,6-3,2 Графлекс"/>
    <m/>
    <m/>
    <m/>
    <m/>
    <m/>
    <m/>
    <m/>
    <m/>
    <m/>
    <n v="50"/>
    <s v="ОСТ 26.260.454-99"/>
    <n v="3"/>
    <m/>
  </r>
  <r>
    <x v="0"/>
    <s v="21034-03-151.6-ТХ2.ИС-0001_1"/>
    <n v="1"/>
    <s v="21034-03-151.6-ТХ2.ИС-0001"/>
    <s v="Изометрические схемы трубопроводов по линиям"/>
    <n v="1"/>
    <d v="2024-01-24T00:00:00"/>
    <n v="6"/>
    <m/>
    <m/>
    <m/>
    <s v="8а"/>
    <s v="Сайка М12 ОСТ 26-2041-96 - 8 шт, "/>
    <m/>
    <m/>
    <m/>
    <m/>
    <m/>
    <m/>
    <m/>
    <m/>
    <m/>
    <m/>
    <m/>
    <m/>
    <m/>
  </r>
  <r>
    <x v="0"/>
    <s v="21034-03-151.6-ТХ2.ИС-0001_1"/>
    <n v="1"/>
    <s v="21034-03-151.6-ТХ2.ИС-0001"/>
    <s v="Изометрические схемы трубопроводов по линиям"/>
    <n v="1"/>
    <d v="2024-01-24T00:00:00"/>
    <n v="22"/>
    <m/>
    <m/>
    <m/>
    <s v="16в"/>
    <s v="соединение ввертное ЕВ12-М20х1,5"/>
    <m/>
    <m/>
    <m/>
    <m/>
    <m/>
    <m/>
    <m/>
    <m/>
    <m/>
    <m/>
    <m/>
    <m/>
    <m/>
  </r>
  <r>
    <x v="0"/>
    <s v="21034-03-151.6-ТХ2.ИС-0001_1"/>
    <n v="1"/>
    <s v="21034-03-151.6-ТХ2.ИС-0001"/>
    <s v="Изометрические схемы трубопроводов по линиям"/>
    <n v="1"/>
    <d v="2024-01-24T00:00:00"/>
    <n v="21"/>
    <m/>
    <m/>
    <m/>
    <s v="13в"/>
    <s v="Соединение ввертное СВ12-М20х1,5"/>
    <m/>
    <m/>
    <m/>
    <m/>
    <m/>
    <m/>
    <m/>
    <m/>
    <m/>
    <m/>
    <m/>
    <m/>
    <m/>
  </r>
  <r>
    <x v="0"/>
    <s v="21034-03-151.6-ТХ2.ИС-0001_1"/>
    <n v="1"/>
    <s v="21034-03-151.6-ТХ2.ИС-0001"/>
    <s v="Изометрические схемы трубопроводов по линиям"/>
    <n v="1"/>
    <d v="2024-01-24T00:00:00"/>
    <n v="16"/>
    <m/>
    <m/>
    <m/>
    <s v="4"/>
    <s v="Тройник 0108 х 6 Сталь 20"/>
    <m/>
    <m/>
    <m/>
    <m/>
    <m/>
    <m/>
    <m/>
    <m/>
    <m/>
    <n v="100"/>
    <s v="ГОСТ 17376-2001"/>
    <n v="1"/>
    <m/>
  </r>
  <r>
    <x v="0"/>
    <s v="21034-03-151.6-ТХ2.ИС-0001_1"/>
    <n v="1"/>
    <s v="21034-03-151.6-ТХ2.ИС-0001"/>
    <s v="Изометрические схемы трубопроводов по линиям"/>
    <n v="1"/>
    <d v="2024-01-24T00:00:00"/>
    <n v="19"/>
    <m/>
    <m/>
    <m/>
    <s v="6"/>
    <s v="Тройник 0108 х 6 Сталь 20"/>
    <m/>
    <m/>
    <m/>
    <m/>
    <m/>
    <m/>
    <m/>
    <m/>
    <m/>
    <n v="100"/>
    <s v="ГОСТ 17376-2001"/>
    <n v="1"/>
    <m/>
  </r>
  <r>
    <x v="0"/>
    <s v="21034-03-151.6-ТХ2.ИС-0001_1"/>
    <n v="1"/>
    <s v="21034-03-151.6-ТХ2.ИС-0001"/>
    <s v="Изометрические схемы трубопроводов по линиям"/>
    <n v="1"/>
    <d v="2024-01-24T00:00:00"/>
    <n v="22"/>
    <m/>
    <m/>
    <m/>
    <s v="5"/>
    <s v="Тройник П377 х 20 09Г2Е"/>
    <m/>
    <m/>
    <m/>
    <m/>
    <m/>
    <m/>
    <m/>
    <m/>
    <m/>
    <n v="350"/>
    <s v="ГОЕТ 17376-2001"/>
    <n v="1"/>
    <m/>
  </r>
  <r>
    <x v="0"/>
    <s v="21034-03-151.6-ТХ2.ИС-0001_1"/>
    <n v="1"/>
    <s v="21034-03-151.6-ТХ2.ИС-0001"/>
    <s v="Изометрические схемы трубопроводов по линиям"/>
    <n v="1"/>
    <d v="2024-01-24T00:00:00"/>
    <n v="4"/>
    <m/>
    <m/>
    <m/>
    <s v="2"/>
    <s v="Тройник П45 х 4 09Г2С"/>
    <m/>
    <m/>
    <m/>
    <m/>
    <m/>
    <m/>
    <m/>
    <m/>
    <m/>
    <n v="40"/>
    <s v="ГОСТ 17376-Z001"/>
    <n v="1"/>
    <m/>
  </r>
  <r>
    <x v="0"/>
    <s v="21034-03-151.6-ТХ2.ИС-0001_1"/>
    <n v="1"/>
    <s v="21034-03-151.6-ТХ2.ИС-0001"/>
    <s v="Изометрические схемы трубопроводов по линиям"/>
    <n v="1"/>
    <d v="2024-01-24T00:00:00"/>
    <n v="25"/>
    <m/>
    <m/>
    <m/>
    <n v="2"/>
    <s v="Тройник П45 х 4 09Г2С"/>
    <m/>
    <m/>
    <m/>
    <m/>
    <m/>
    <m/>
    <m/>
    <m/>
    <m/>
    <n v="40"/>
    <s v="ГОСТ 17376-2001"/>
    <n v="1"/>
    <m/>
  </r>
  <r>
    <x v="0"/>
    <s v="21034-03-151.6-ТХ2.ИС-0001_1"/>
    <n v="1"/>
    <s v="21034-03-151.6-ТХ2.ИС-0001"/>
    <s v="Изометрические схемы трубопроводов по линиям"/>
    <n v="1"/>
    <d v="2024-01-24T00:00:00"/>
    <n v="14"/>
    <m/>
    <m/>
    <m/>
    <s v="2"/>
    <s v="Тройник П57 х 4 09Г2С"/>
    <m/>
    <m/>
    <m/>
    <m/>
    <m/>
    <m/>
    <m/>
    <m/>
    <m/>
    <n v="50"/>
    <s v="ГОСТ 17376-2001"/>
    <n v="1"/>
    <m/>
  </r>
  <r>
    <x v="0"/>
    <s v="21034-03-151.6-ТХ2.ИС-0001_1"/>
    <n v="1"/>
    <s v="21034-03-151.6-ТХ2.ИС-0001"/>
    <s v="Изометрические схемы трубопроводов по линиям"/>
    <n v="1"/>
    <d v="2024-01-24T00:00:00"/>
    <n v="29"/>
    <m/>
    <m/>
    <m/>
    <s v="3"/>
    <s v="Тройник П89 х 6 09Г2С"/>
    <m/>
    <m/>
    <m/>
    <m/>
    <m/>
    <m/>
    <m/>
    <m/>
    <m/>
    <n v="80"/>
    <s v="ГОСТ 17376-2001"/>
    <n v="1"/>
    <m/>
  </r>
  <r>
    <x v="0"/>
    <s v="21034-03-151.6-ТХ2.ИС-0001_1"/>
    <n v="1"/>
    <s v="21034-03-151.6-ТХ2.ИС-0001"/>
    <s v="Изометрические схемы трубопроводов по линиям"/>
    <n v="1"/>
    <d v="2024-01-24T00:00:00"/>
    <n v="16"/>
    <m/>
    <m/>
    <m/>
    <s v="13"/>
    <s v="Труба 108x5 В 20"/>
    <m/>
    <m/>
    <m/>
    <m/>
    <m/>
    <m/>
    <m/>
    <m/>
    <m/>
    <n v="100"/>
    <s v="ГОСТ 8732-78"/>
    <n v="3.65"/>
    <m/>
  </r>
  <r>
    <x v="0"/>
    <s v="21034-03-151.6-ТХ2.ИС-0001_1"/>
    <n v="1"/>
    <s v="21034-03-151.6-ТХ2.ИС-0001"/>
    <s v="Изометрические схемы трубопроводов по линиям"/>
    <n v="1"/>
    <d v="2024-01-24T00:00:00"/>
    <n v="17"/>
    <m/>
    <m/>
    <m/>
    <s v="8"/>
    <s v="Труба 108x5 В 20"/>
    <m/>
    <m/>
    <m/>
    <m/>
    <m/>
    <m/>
    <m/>
    <m/>
    <m/>
    <n v="25"/>
    <s v="ГОСТ 8734-75"/>
    <n v="9.6199999999999992"/>
    <m/>
  </r>
  <r>
    <x v="0"/>
    <s v="21034-03-151.6-ТХ2.ИС-0001_1"/>
    <n v="1"/>
    <s v="21034-03-151.6-ТХ2.ИС-0001"/>
    <s v="Изометрические схемы трубопроводов по линиям"/>
    <n v="1"/>
    <d v="2024-01-24T00:00:00"/>
    <n v="18"/>
    <m/>
    <m/>
    <m/>
    <s v="19"/>
    <s v="Труба 108x5 В 20"/>
    <m/>
    <m/>
    <m/>
    <m/>
    <m/>
    <m/>
    <m/>
    <m/>
    <m/>
    <n v="100"/>
    <s v="ГОСТ 8732-78"/>
    <n v="2.41"/>
    <m/>
  </r>
  <r>
    <x v="0"/>
    <s v="21034-03-151.6-ТХ2.ИС-0001_1"/>
    <n v="1"/>
    <s v="21034-03-151.6-ТХ2.ИС-0001"/>
    <s v="Изометрические схемы трубопроводов по линиям"/>
    <n v="1"/>
    <d v="2024-01-24T00:00:00"/>
    <n v="19"/>
    <m/>
    <m/>
    <m/>
    <s v="15"/>
    <s v="Труба 108x5 В 20"/>
    <m/>
    <m/>
    <m/>
    <m/>
    <m/>
    <m/>
    <m/>
    <m/>
    <m/>
    <n v="100"/>
    <s v="ГОСТ 8732-78"/>
    <s v="3.9"/>
    <m/>
  </r>
  <r>
    <x v="0"/>
    <s v="21034-03-151.6-ТХ2.ИС-0001_1"/>
    <n v="1"/>
    <s v="21034-03-151.6-ТХ2.ИС-0001"/>
    <s v="Изометрические схемы трубопроводов по линиям"/>
    <n v="1"/>
    <d v="2024-01-24T00:00:00"/>
    <n v="20"/>
    <m/>
    <m/>
    <m/>
    <s v="8"/>
    <s v="Труба 108x5 В 20"/>
    <m/>
    <m/>
    <m/>
    <m/>
    <m/>
    <m/>
    <m/>
    <m/>
    <m/>
    <n v="100"/>
    <s v="ГОСТ 8732-78"/>
    <s v="24.77"/>
    <m/>
  </r>
  <r>
    <x v="0"/>
    <s v="21034-03-151.6-ТХ2.ИС-0001_1"/>
    <n v="1"/>
    <s v="21034-03-151.6-ТХ2.ИС-0001"/>
    <s v="Изометрические схемы трубопроводов по линиям"/>
    <n v="1"/>
    <d v="2024-01-24T00:00:00"/>
    <n v="27"/>
    <m/>
    <m/>
    <m/>
    <s v="7"/>
    <s v="Труба 108x5 В 20"/>
    <m/>
    <m/>
    <m/>
    <m/>
    <m/>
    <m/>
    <m/>
    <m/>
    <m/>
    <n v="100"/>
    <s v="ГОСТ 8732-78"/>
    <s v="0.21"/>
    <m/>
  </r>
  <r>
    <x v="0"/>
    <s v="21034-03-151.6-ТХ2.ИС-0001_1"/>
    <n v="1"/>
    <s v="21034-03-151.6-ТХ2.ИС-0001"/>
    <s v="Изометрические схемы трубопроводов по линиям"/>
    <n v="1"/>
    <d v="2024-01-24T00:00:00"/>
    <n v="28"/>
    <m/>
    <m/>
    <m/>
    <s v="7"/>
    <s v="Труба 108x5 В 20"/>
    <m/>
    <m/>
    <m/>
    <m/>
    <m/>
    <m/>
    <m/>
    <m/>
    <m/>
    <n v="100"/>
    <s v="ГОСТ 8732-78"/>
    <s v="0.21"/>
    <m/>
  </r>
  <r>
    <x v="0"/>
    <s v="21034-03-151.6-ТХ2.ИС-0001_1"/>
    <n v="1"/>
    <s v="21034-03-151.6-ТХ2.ИС-0001"/>
    <s v="Изометрические схемы трубопроводов по линиям"/>
    <n v="1"/>
    <d v="2024-01-24T00:00:00"/>
    <n v="4"/>
    <m/>
    <m/>
    <m/>
    <s v="7"/>
    <s v="Труба 18x3,0 09FZE"/>
    <m/>
    <m/>
    <m/>
    <m/>
    <m/>
    <m/>
    <m/>
    <m/>
    <m/>
    <n v="15"/>
    <s v="ГОСТ 8734-75"/>
    <n v="2.86"/>
    <m/>
  </r>
  <r>
    <x v="0"/>
    <s v="21034-03-151.6-ТХ2.ИС-0001_1"/>
    <n v="1"/>
    <s v="21034-03-151.6-ТХ2.ИС-0001"/>
    <s v="Изометрические схемы трубопроводов по линиям"/>
    <n v="1"/>
    <d v="2024-01-24T00:00:00"/>
    <n v="8"/>
    <m/>
    <m/>
    <m/>
    <s v="1"/>
    <s v="Труба 18x3,0 09Г2С"/>
    <m/>
    <m/>
    <m/>
    <m/>
    <m/>
    <m/>
    <m/>
    <m/>
    <m/>
    <n v="15"/>
    <s v="ГОСТ 8734-75"/>
    <n v="2.4500000000000002"/>
    <m/>
  </r>
  <r>
    <x v="0"/>
    <s v="21034-03-151.6-ТХ2.ИС-0001_1"/>
    <n v="1"/>
    <s v="21034-03-151.6-ТХ2.ИС-0001"/>
    <s v="Изометрические схемы трубопроводов по линиям"/>
    <n v="1"/>
    <d v="2024-01-24T00:00:00"/>
    <n v="9"/>
    <m/>
    <m/>
    <m/>
    <n v="1"/>
    <s v="Труба 18x3,0 09Г2С"/>
    <m/>
    <m/>
    <m/>
    <m/>
    <m/>
    <m/>
    <m/>
    <m/>
    <m/>
    <n v="15"/>
    <s v="ГОСТ 8734-75"/>
    <n v="2.42"/>
    <m/>
  </r>
  <r>
    <x v="0"/>
    <s v="21034-03-151.6-ТХ2.ИС-0001_1"/>
    <n v="1"/>
    <s v="21034-03-151.6-ТХ2.ИС-0001"/>
    <s v="Изометрические схемы трубопроводов по линиям"/>
    <n v="1"/>
    <d v="2024-01-24T00:00:00"/>
    <n v="10"/>
    <m/>
    <m/>
    <m/>
    <s v="7"/>
    <s v="Труба 18x3,0 09Г2С"/>
    <m/>
    <m/>
    <m/>
    <m/>
    <m/>
    <m/>
    <m/>
    <m/>
    <m/>
    <n v="15"/>
    <s v="ГОСТ 8734-75"/>
    <n v="3.31"/>
    <m/>
  </r>
  <r>
    <x v="0"/>
    <s v="21034-03-151.6-ТХ2.ИС-0001_1"/>
    <n v="1"/>
    <s v="21034-03-151.6-ТХ2.ИС-0001"/>
    <s v="Изометрические схемы трубопроводов по линиям"/>
    <n v="1"/>
    <d v="2024-01-24T00:00:00"/>
    <n v="23"/>
    <m/>
    <m/>
    <m/>
    <s v="4"/>
    <s v="Труба 219x6 09CZC"/>
    <m/>
    <m/>
    <m/>
    <m/>
    <m/>
    <m/>
    <m/>
    <m/>
    <m/>
    <n v="200"/>
    <s v="ГОСТ 873Z-78"/>
    <n v="3.99"/>
    <m/>
  </r>
  <r>
    <x v="0"/>
    <s v="21034-03-151.6-ТХ2.ИС-0001_1"/>
    <n v="1"/>
    <s v="21034-03-151.6-ТХ2.ИС-0001"/>
    <s v="Изометрические схемы трубопроводов по линиям"/>
    <n v="1"/>
    <d v="2024-01-24T00:00:00"/>
    <n v="32"/>
    <m/>
    <m/>
    <m/>
    <s v="4"/>
    <s v="Труба 25x3,0 09Г2Е"/>
    <m/>
    <m/>
    <m/>
    <m/>
    <m/>
    <m/>
    <m/>
    <m/>
    <m/>
    <n v="20"/>
    <s v="ГОСТ 8734-75"/>
    <s v="2.08"/>
    <m/>
  </r>
  <r>
    <x v="0"/>
    <s v="21034-03-151.6-ТХ2.ИС-0001_1"/>
    <n v="1"/>
    <s v="21034-03-151.6-ТХ2.ИС-0001"/>
    <s v="Изометрические схемы трубопроводов по линиям"/>
    <n v="1"/>
    <d v="2024-01-24T00:00:00"/>
    <n v="24"/>
    <m/>
    <m/>
    <m/>
    <s v="7"/>
    <s v="Труба 25x3,0 09Г2С"/>
    <m/>
    <m/>
    <m/>
    <m/>
    <m/>
    <m/>
    <m/>
    <m/>
    <m/>
    <n v="20"/>
    <s v="ГОСТ 8734-75"/>
    <n v="9.8699999999999992"/>
    <m/>
  </r>
  <r>
    <x v="0"/>
    <s v="21034-03-151.6-ТХ2.ИС-0001_1"/>
    <n v="1"/>
    <s v="21034-03-151.6-ТХ2.ИС-0001"/>
    <s v="Изометрические схемы трубопроводов по линиям"/>
    <n v="1"/>
    <d v="2024-01-24T00:00:00"/>
    <n v="21"/>
    <m/>
    <m/>
    <m/>
    <s v="9"/>
    <s v="Труба 273x8 09Г2С"/>
    <m/>
    <m/>
    <m/>
    <m/>
    <m/>
    <m/>
    <m/>
    <m/>
    <m/>
    <n v="250"/>
    <s v="ГОСТ 8732-78"/>
    <n v="12.82"/>
    <m/>
  </r>
  <r>
    <x v="0"/>
    <s v="21034-03-151.6-ТХ2.ИС-0001_1"/>
    <n v="1"/>
    <s v="21034-03-151.6-ТХ2.ИС-0001"/>
    <s v="Изометрические схемы трубопроводов по линиям"/>
    <n v="1"/>
    <d v="2024-01-24T00:00:00"/>
    <n v="3"/>
    <m/>
    <m/>
    <m/>
    <s v="2"/>
    <s v="Труба 32x2,5 12Х18Н10Т"/>
    <m/>
    <m/>
    <m/>
    <m/>
    <m/>
    <m/>
    <m/>
    <m/>
    <m/>
    <n v="25"/>
    <s v="ГОСТ 9941-81"/>
    <n v="1.1499999999999999"/>
    <m/>
  </r>
  <r>
    <x v="0"/>
    <s v="21034-03-151.6-ТХ2.ИС-0001_1"/>
    <n v="1"/>
    <s v="21034-03-151.6-ТХ2.ИС-0001"/>
    <s v="Изометрические схемы трубопроводов по линиям"/>
    <n v="1"/>
    <d v="2024-01-24T00:00:00"/>
    <n v="13"/>
    <m/>
    <m/>
    <m/>
    <s v="4"/>
    <s v="Труба 32x2,5 12Х18Н10Т"/>
    <m/>
    <m/>
    <m/>
    <m/>
    <m/>
    <m/>
    <m/>
    <m/>
    <m/>
    <n v="25"/>
    <s v="ГОСТ 9941-81"/>
    <s v="0.55"/>
    <m/>
  </r>
  <r>
    <x v="0"/>
    <s v="21034-03-151.6-ТХ2.ИС-0001_1"/>
    <n v="1"/>
    <s v="21034-03-151.6-ТХ2.ИС-0001"/>
    <s v="Изометрические схемы трубопроводов по линиям"/>
    <n v="1"/>
    <d v="2024-01-24T00:00:00"/>
    <n v="32"/>
    <m/>
    <m/>
    <m/>
    <s v="5"/>
    <s v="Труба 32x3,5 09Г2Е"/>
    <m/>
    <m/>
    <m/>
    <m/>
    <m/>
    <m/>
    <m/>
    <m/>
    <m/>
    <n v="25"/>
    <s v="ГОСТ 8734-75"/>
    <n v="3.95"/>
    <m/>
  </r>
  <r>
    <x v="0"/>
    <s v="21034-03-151.6-ТХ2.ИС-0001_1"/>
    <n v="1"/>
    <s v="21034-03-151.6-ТХ2.ИС-0001"/>
    <s v="Изометрические схемы трубопроводов по линиям"/>
    <n v="1"/>
    <d v="2024-01-24T00:00:00"/>
    <n v="5"/>
    <m/>
    <m/>
    <m/>
    <s v="9"/>
    <s v="Труба 32x3,5 09Г2С"/>
    <m/>
    <m/>
    <m/>
    <m/>
    <m/>
    <m/>
    <m/>
    <m/>
    <m/>
    <n v="25"/>
    <s v="ГОСТ 8734-75"/>
    <s v="17.8"/>
    <m/>
  </r>
  <r>
    <x v="0"/>
    <s v="21034-03-151.6-ТХ2.ИС-0001_1"/>
    <n v="1"/>
    <s v="21034-03-151.6-ТХ2.ИС-0001"/>
    <s v="Изометрические схемы трубопроводов по линиям"/>
    <n v="1"/>
    <d v="2024-01-24T00:00:00"/>
    <n v="10"/>
    <m/>
    <m/>
    <m/>
    <s v="8"/>
    <s v="Труба 32x3,5 09Г2С"/>
    <m/>
    <m/>
    <m/>
    <m/>
    <m/>
    <m/>
    <m/>
    <m/>
    <m/>
    <n v="25"/>
    <s v="ГОСТ 8734-75"/>
    <n v="1.36"/>
    <m/>
  </r>
  <r>
    <x v="0"/>
    <s v="21034-03-151.6-ТХ2.ИС-0001_1"/>
    <n v="1"/>
    <s v="21034-03-151.6-ТХ2.ИС-0001"/>
    <s v="Изометрические схемы трубопроводов по линиям"/>
    <n v="1"/>
    <d v="2024-01-24T00:00:00"/>
    <n v="11"/>
    <m/>
    <m/>
    <m/>
    <s v="3"/>
    <s v="Труба 32x3,5 09Г2С"/>
    <m/>
    <m/>
    <m/>
    <m/>
    <m/>
    <m/>
    <m/>
    <m/>
    <m/>
    <n v="25"/>
    <s v="ГОСТ 8734-75"/>
    <n v="5.65"/>
    <m/>
  </r>
  <r>
    <x v="0"/>
    <s v="21034-03-151.6-ТХ2.ИС-0001_1"/>
    <n v="1"/>
    <s v="21034-03-151.6-ТХ2.ИС-0001"/>
    <s v="Изометрические схемы трубопроводов по линиям"/>
    <n v="1"/>
    <d v="2024-01-24T00:00:00"/>
    <n v="15"/>
    <m/>
    <m/>
    <m/>
    <s v="12"/>
    <s v="Труба 32x3,5 09Г2С"/>
    <m/>
    <m/>
    <m/>
    <m/>
    <m/>
    <m/>
    <m/>
    <m/>
    <m/>
    <n v="25"/>
    <s v="ГОСТ 8734-75"/>
    <s v="7.09"/>
    <m/>
  </r>
  <r>
    <x v="0"/>
    <s v="21034-03-151.6-ТХ2.ИС-0001_1"/>
    <n v="1"/>
    <s v="21034-03-151.6-ТХ2.ИС-0001"/>
    <s v="Изометрические схемы трубопроводов по линиям"/>
    <n v="1"/>
    <d v="2024-01-24T00:00:00"/>
    <n v="21"/>
    <m/>
    <m/>
    <m/>
    <s v="10"/>
    <s v="Труба 32x3,5 09Г2С"/>
    <m/>
    <m/>
    <m/>
    <m/>
    <m/>
    <m/>
    <m/>
    <m/>
    <m/>
    <n v="25"/>
    <s v="ГОСТ 8734-75"/>
    <n v="2.92"/>
    <m/>
  </r>
  <r>
    <x v="0"/>
    <s v="21034-03-151.6-ТХ2.ИС-0001_1"/>
    <n v="1"/>
    <s v="21034-03-151.6-ТХ2.ИС-0001"/>
    <s v="Изометрические схемы трубопроводов по линиям"/>
    <n v="1"/>
    <d v="2024-01-24T00:00:00"/>
    <n v="26"/>
    <m/>
    <m/>
    <m/>
    <s v="7"/>
    <s v="Труба 32x3,5 09Г2С"/>
    <m/>
    <m/>
    <m/>
    <m/>
    <m/>
    <m/>
    <m/>
    <m/>
    <m/>
    <n v="25"/>
    <s v="ГОСТ 8734-75"/>
    <s v="0.1"/>
    <m/>
  </r>
  <r>
    <x v="0"/>
    <s v="21034-03-151.6-ТХ2.ИС-0001_1"/>
    <n v="1"/>
    <s v="21034-03-151.6-ТХ2.ИС-0001"/>
    <s v="Изометрические схемы трубопроводов по линиям"/>
    <n v="1"/>
    <d v="2024-01-24T00:00:00"/>
    <n v="16"/>
    <m/>
    <m/>
    <m/>
    <s v="14"/>
    <s v="Труба 32x4,5 В 20"/>
    <m/>
    <m/>
    <m/>
    <m/>
    <m/>
    <m/>
    <m/>
    <m/>
    <m/>
    <n v="25"/>
    <s v="ГОСТ 8734-75"/>
    <s v="0.2"/>
    <m/>
  </r>
  <r>
    <x v="0"/>
    <s v="21034-03-151.6-ТХ2.ИС-0001_1"/>
    <n v="1"/>
    <s v="21034-03-151.6-ТХ2.ИС-0001"/>
    <s v="Изометрические схемы трубопроводов по линиям"/>
    <n v="1"/>
    <d v="2024-01-24T00:00:00"/>
    <n v="17"/>
    <m/>
    <m/>
    <m/>
    <s v="9"/>
    <s v="Труба 32x4,5 В 20"/>
    <m/>
    <m/>
    <m/>
    <m/>
    <m/>
    <m/>
    <m/>
    <m/>
    <m/>
    <n v="25"/>
    <s v="ГОСТ 8734-75"/>
    <s v="0.1"/>
    <m/>
  </r>
  <r>
    <x v="0"/>
    <s v="21034-03-151.6-ТХ2.ИС-0001_1"/>
    <n v="1"/>
    <s v="21034-03-151.6-ТХ2.ИС-0001"/>
    <s v="Изометрические схемы трубопроводов по линиям"/>
    <n v="1"/>
    <d v="2024-01-24T00:00:00"/>
    <n v="18"/>
    <m/>
    <m/>
    <m/>
    <s v="20"/>
    <s v="Труба 32x4,5 В 20"/>
    <m/>
    <m/>
    <m/>
    <m/>
    <m/>
    <m/>
    <m/>
    <m/>
    <m/>
    <n v="25"/>
    <s v="ГОСТ 8734-75"/>
    <s v="0.16"/>
    <m/>
  </r>
  <r>
    <x v="0"/>
    <s v="21034-03-151.6-ТХ2.ИС-0001_1"/>
    <n v="1"/>
    <s v="21034-03-151.6-ТХ2.ИС-0001"/>
    <s v="Изометрические схемы трубопроводов по линиям"/>
    <n v="1"/>
    <d v="2024-01-24T00:00:00"/>
    <n v="19"/>
    <m/>
    <m/>
    <m/>
    <s v="16"/>
    <s v="Труба 32x4,5 В 20"/>
    <m/>
    <m/>
    <m/>
    <m/>
    <m/>
    <m/>
    <m/>
    <m/>
    <m/>
    <n v="25"/>
    <s v="ГОСТ 8734-75"/>
    <s v="0.16"/>
    <m/>
  </r>
  <r>
    <x v="0"/>
    <s v="21034-03-151.6-ТХ2.ИС-0001_1"/>
    <n v="1"/>
    <s v="21034-03-151.6-ТХ2.ИС-0001"/>
    <s v="Изометрические схемы трубопроводов по линиям"/>
    <n v="1"/>
    <d v="2024-01-24T00:00:00"/>
    <n v="20"/>
    <m/>
    <m/>
    <m/>
    <s v="9"/>
    <s v="Труба 32x4,5 В 20"/>
    <m/>
    <m/>
    <m/>
    <m/>
    <m/>
    <m/>
    <m/>
    <m/>
    <m/>
    <n v="25"/>
    <s v="ГОСТ 8734-75"/>
    <s v="0.1"/>
    <m/>
  </r>
  <r>
    <x v="0"/>
    <s v="21034-03-151.6-ТХ2.ИС-0001_1"/>
    <n v="1"/>
    <s v="21034-03-151.6-ТХ2.ИС-0001"/>
    <s v="Изометрические схемы трубопроводов по линиям"/>
    <n v="1"/>
    <d v="2024-01-24T00:00:00"/>
    <n v="22"/>
    <m/>
    <m/>
    <m/>
    <s v="12"/>
    <s v="Труба 377x9 09Г2Е"/>
    <m/>
    <m/>
    <m/>
    <m/>
    <m/>
    <m/>
    <m/>
    <m/>
    <m/>
    <n v="350"/>
    <s v="ГОЕТ 8732-78"/>
    <n v="12.78"/>
    <m/>
  </r>
  <r>
    <x v="0"/>
    <s v="21034-03-151.6-ТХ2.ИС-0001_1"/>
    <n v="1"/>
    <s v="21034-03-151.6-ТХ2.ИС-0001"/>
    <s v="Изометрические схемы трубопроводов по линиям"/>
    <n v="1"/>
    <d v="2024-01-24T00:00:00"/>
    <n v="2"/>
    <m/>
    <m/>
    <m/>
    <s v="3"/>
    <s v="Труба 45x3 12Х18Н10Т"/>
    <m/>
    <m/>
    <m/>
    <m/>
    <m/>
    <m/>
    <m/>
    <m/>
    <m/>
    <n v="40"/>
    <s v="ГОСТ 9941-81"/>
    <s v="14.77"/>
    <m/>
  </r>
  <r>
    <x v="0"/>
    <s v="21034-03-151.6-ТХ2.ИС-0001_1"/>
    <n v="1"/>
    <s v="21034-03-151.6-ТХ2.ИС-0001"/>
    <s v="Изометрические схемы трубопроводов по линиям"/>
    <n v="1"/>
    <d v="2024-01-24T00:00:00"/>
    <n v="4"/>
    <m/>
    <m/>
    <m/>
    <s v="8"/>
    <s v="Труба 45x3,5 09Г2Е"/>
    <m/>
    <m/>
    <m/>
    <m/>
    <m/>
    <m/>
    <m/>
    <m/>
    <m/>
    <n v="40"/>
    <s v="ГОСТ 8734-75"/>
    <s v="41.49"/>
    <m/>
  </r>
  <r>
    <x v="0"/>
    <s v="21034-03-151.6-ТХ2.ИС-0001_1"/>
    <n v="1"/>
    <s v="21034-03-151.6-ТХ2.ИС-0001"/>
    <s v="Изометрические схемы трубопроводов по линиям"/>
    <n v="1"/>
    <d v="2024-01-24T00:00:00"/>
    <n v="25"/>
    <m/>
    <m/>
    <m/>
    <n v="9"/>
    <s v="Труба 45х3,5 09Г2С"/>
    <m/>
    <m/>
    <m/>
    <m/>
    <m/>
    <m/>
    <m/>
    <m/>
    <m/>
    <n v="40"/>
    <s v="ГОСТ 8734-75"/>
    <n v="0.1"/>
    <m/>
  </r>
  <r>
    <x v="0"/>
    <s v="21034-03-151.6-ТХ2.ИС-0001_1"/>
    <n v="1"/>
    <s v="21034-03-151.6-ТХ2.ИС-0001"/>
    <s v="Изометрические схемы трубопроводов по линиям"/>
    <n v="1"/>
    <d v="2024-01-24T00:00:00"/>
    <n v="13"/>
    <m/>
    <m/>
    <m/>
    <s v="5"/>
    <s v="Труба 57x3 12Х18Н10Т"/>
    <m/>
    <m/>
    <m/>
    <m/>
    <m/>
    <m/>
    <m/>
    <m/>
    <m/>
    <n v="50"/>
    <s v="ГОСТ 9941-81"/>
    <n v="11.61"/>
    <m/>
  </r>
  <r>
    <x v="0"/>
    <s v="21034-03-151.6-ТХ2.ИС-0001_1"/>
    <n v="1"/>
    <s v="21034-03-151.6-ТХ2.ИС-0001"/>
    <s v="Изометрические схемы трубопроводов по линиям"/>
    <n v="1"/>
    <d v="2024-01-24T00:00:00"/>
    <n v="10"/>
    <m/>
    <m/>
    <m/>
    <s v="6"/>
    <s v="Труба 57x4 09Г2Е"/>
    <m/>
    <m/>
    <m/>
    <m/>
    <m/>
    <m/>
    <m/>
    <m/>
    <m/>
    <n v="50"/>
    <s v="ГОСТ 8732-78"/>
    <s v="21.6"/>
    <m/>
  </r>
  <r>
    <x v="0"/>
    <s v="21034-03-151.6-ТХ2.ИС-0001_1"/>
    <n v="1"/>
    <s v="21034-03-151.6-ТХ2.ИС-0001"/>
    <s v="Изометрические схемы трубопроводов по линиям"/>
    <n v="1"/>
    <d v="2024-01-24T00:00:00"/>
    <n v="22"/>
    <m/>
    <m/>
    <m/>
    <s v="13"/>
    <s v="Труба 57x4 09Г2Е"/>
    <m/>
    <m/>
    <m/>
    <m/>
    <m/>
    <m/>
    <m/>
    <m/>
    <m/>
    <n v="50"/>
    <s v="ГОЕТ 8732-78"/>
    <s v="0.09"/>
    <m/>
  </r>
  <r>
    <x v="0"/>
    <s v="21034-03-151.6-ТХ2.ИС-0001_1"/>
    <n v="1"/>
    <s v="21034-03-151.6-ТХ2.ИС-0001"/>
    <s v="Изометрические схемы трубопроводов по линиям"/>
    <n v="1"/>
    <d v="2024-01-24T00:00:00"/>
    <n v="32"/>
    <m/>
    <m/>
    <m/>
    <s v="3"/>
    <s v="Труба 57x4 09Г2Е"/>
    <m/>
    <m/>
    <m/>
    <m/>
    <m/>
    <m/>
    <m/>
    <m/>
    <m/>
    <n v="50"/>
    <s v="ГОСТ 8732-78"/>
    <n v="8.73"/>
    <m/>
  </r>
  <r>
    <x v="0"/>
    <s v="21034-03-151.6-ТХ2.ИС-0001_1"/>
    <n v="1"/>
    <s v="21034-03-151.6-ТХ2.ИС-0001"/>
    <s v="Изометрические схемы трубопроводов по линиям"/>
    <n v="1"/>
    <d v="2024-01-24T00:00:00"/>
    <n v="6"/>
    <m/>
    <m/>
    <m/>
    <s v="9"/>
    <s v="Труба 57x4 09Г2С"/>
    <m/>
    <m/>
    <m/>
    <m/>
    <m/>
    <m/>
    <m/>
    <m/>
    <m/>
    <n v="50"/>
    <s v="ГОСТ 8732-78"/>
    <s v="27.28"/>
    <m/>
  </r>
  <r>
    <x v="0"/>
    <s v="21034-03-151.6-ТХ2.ИС-0001_1"/>
    <n v="1"/>
    <s v="21034-03-151.6-ТХ2.ИС-0001"/>
    <s v="Изометрические схемы трубопроводов по линиям"/>
    <n v="1"/>
    <d v="2024-01-24T00:00:00"/>
    <n v="12"/>
    <m/>
    <m/>
    <m/>
    <s v="8"/>
    <s v="Труба 57x4 09Г2С"/>
    <m/>
    <m/>
    <m/>
    <m/>
    <m/>
    <m/>
    <m/>
    <m/>
    <m/>
    <n v="50"/>
    <s v="ГОСТ 8732-78"/>
    <s v="21.53"/>
    <m/>
  </r>
  <r>
    <x v="0"/>
    <s v="21034-03-151.6-ТХ2.ИС-0001_1"/>
    <n v="1"/>
    <s v="21034-03-151.6-ТХ2.ИС-0001"/>
    <s v="Изометрические схемы трубопроводов по линиям"/>
    <n v="1"/>
    <d v="2024-01-24T00:00:00"/>
    <n v="14"/>
    <m/>
    <m/>
    <m/>
    <s v="5"/>
    <s v="Труба 57x4 09Г2С"/>
    <m/>
    <m/>
    <m/>
    <m/>
    <m/>
    <m/>
    <m/>
    <m/>
    <m/>
    <n v="50"/>
    <s v="ГОСТ 8732-78"/>
    <n v="17"/>
    <m/>
  </r>
  <r>
    <x v="0"/>
    <s v="21034-03-151.6-ТХ2.ИС-0001_1"/>
    <n v="1"/>
    <s v="21034-03-151.6-ТХ2.ИС-0001"/>
    <s v="Изометрические схемы трубопроводов по линиям"/>
    <n v="1"/>
    <d v="2024-01-24T00:00:00"/>
    <n v="15"/>
    <m/>
    <m/>
    <m/>
    <s v="11"/>
    <s v="Труба 57x4 09Г2С"/>
    <m/>
    <m/>
    <m/>
    <m/>
    <m/>
    <m/>
    <m/>
    <m/>
    <m/>
    <n v="50"/>
    <s v="ГОСТ 8732-78"/>
    <n v="3.63"/>
    <m/>
  </r>
  <r>
    <x v="0"/>
    <s v="21034-03-151.6-ТХ2.ИС-0001_1"/>
    <n v="1"/>
    <s v="21034-03-151.6-ТХ2.ИС-0001"/>
    <s v="Изометрические схемы трубопроводов по линиям"/>
    <n v="1"/>
    <d v="2024-01-24T00:00:00"/>
    <n v="31"/>
    <m/>
    <m/>
    <m/>
    <s v="7"/>
    <s v="Труба 57x4 09Г2С"/>
    <m/>
    <m/>
    <m/>
    <m/>
    <m/>
    <m/>
    <m/>
    <m/>
    <m/>
    <n v="50"/>
    <s v="ГОСТ 8732-78"/>
    <s v="0.1"/>
    <m/>
  </r>
  <r>
    <x v="0"/>
    <s v="21034-03-151.6-ТХ2.ИС-0001_1"/>
    <n v="1"/>
    <s v="21034-03-151.6-ТХ2.ИС-0001"/>
    <s v="Изометрические схемы трубопроводов по линиям"/>
    <n v="1"/>
    <d v="2024-01-24T00:00:00"/>
    <n v="33"/>
    <m/>
    <m/>
    <m/>
    <s v="7"/>
    <s v="Труба 57x4 09Г2С"/>
    <m/>
    <m/>
    <m/>
    <m/>
    <m/>
    <m/>
    <m/>
    <m/>
    <m/>
    <n v="50"/>
    <s v="ГОСТ 8732-78"/>
    <n v="4.74"/>
    <m/>
  </r>
  <r>
    <x v="0"/>
    <s v="21034-03-151.6-ТХ2.ИС-0001_1"/>
    <n v="1"/>
    <s v="21034-03-151.6-ТХ2.ИС-0001"/>
    <s v="Изометрические схемы трубопроводов по линиям"/>
    <n v="1"/>
    <d v="2024-01-24T00:00:00"/>
    <n v="16"/>
    <m/>
    <m/>
    <m/>
    <s v="15"/>
    <s v="Труба 57x4,5 В 20"/>
    <m/>
    <m/>
    <m/>
    <m/>
    <m/>
    <m/>
    <m/>
    <m/>
    <m/>
    <n v="50"/>
    <s v="ГОСТ 8734-75"/>
    <s v="0.12"/>
    <m/>
  </r>
  <r>
    <x v="0"/>
    <s v="21034-03-151.6-ТХ2.ИС-0001_1"/>
    <n v="1"/>
    <s v="21034-03-151.6-ТХ2.ИС-0001"/>
    <s v="Изометрические схемы трубопроводов по линиям"/>
    <n v="1"/>
    <d v="2024-01-24T00:00:00"/>
    <n v="18"/>
    <m/>
    <m/>
    <m/>
    <s v="21"/>
    <s v="Труба 57x4,5 В 20"/>
    <m/>
    <m/>
    <m/>
    <m/>
    <m/>
    <m/>
    <m/>
    <m/>
    <m/>
    <n v="50"/>
    <s v="ГОСТ 8734-75"/>
    <s v="0.25"/>
    <m/>
  </r>
  <r>
    <x v="0"/>
    <s v="21034-03-151.6-ТХ2.ИС-0001_1"/>
    <n v="1"/>
    <s v="21034-03-151.6-ТХ2.ИС-0001"/>
    <s v="Изометрические схемы трубопроводов по линиям"/>
    <n v="1"/>
    <d v="2024-01-24T00:00:00"/>
    <n v="30"/>
    <m/>
    <m/>
    <m/>
    <n v="7"/>
    <s v="Труба 57х4 09Г2С"/>
    <m/>
    <m/>
    <m/>
    <m/>
    <m/>
    <m/>
    <m/>
    <m/>
    <m/>
    <n v="50"/>
    <s v="ГОСТ 8732-78"/>
    <n v="0.2"/>
    <m/>
  </r>
  <r>
    <x v="0"/>
    <s v="21034-03-151.6-ТХ2.ИС-0001_1"/>
    <n v="1"/>
    <s v="21034-03-151.6-ТХ2.ИС-0001"/>
    <s v="Изометрические схемы трубопроводов по линиям"/>
    <n v="1"/>
    <d v="2024-01-24T00:00:00"/>
    <n v="7"/>
    <m/>
    <m/>
    <m/>
    <s v="9"/>
    <s v="Труба 89x4 09Г2С"/>
    <m/>
    <m/>
    <m/>
    <m/>
    <m/>
    <m/>
    <m/>
    <m/>
    <m/>
    <n v="80"/>
    <s v="ГОСТ 873Z-78"/>
    <s v="25.66"/>
    <m/>
  </r>
  <r>
    <x v="0"/>
    <s v="21034-03-151.6-ТХ2.ИС-0001_1"/>
    <n v="1"/>
    <s v="21034-03-151.6-ТХ2.ИС-0001"/>
    <s v="Изометрические схемы трубопроводов по линиям"/>
    <n v="1"/>
    <d v="2024-01-24T00:00:00"/>
    <n v="29"/>
    <m/>
    <m/>
    <m/>
    <s v="9"/>
    <s v="Труба 89x4 09Г2С"/>
    <m/>
    <m/>
    <m/>
    <m/>
    <m/>
    <m/>
    <m/>
    <m/>
    <m/>
    <n v="80"/>
    <s v="ГОСТ 8732-78"/>
    <s v="0.31"/>
    <m/>
  </r>
  <r>
    <x v="0"/>
    <s v="21034-03-151.6-ТХ2.ИС-0001_1"/>
    <n v="1"/>
    <s v="21034-03-151.6-ТХ2.ИС-0001"/>
    <s v="Изометрические схемы трубопроводов по линиям"/>
    <n v="1"/>
    <d v="2024-01-24T00:00:00"/>
    <n v="16"/>
    <m/>
    <m/>
    <m/>
    <s v="5"/>
    <s v="Фланец 100-16-11-1-В-Сталь 20-IV"/>
    <m/>
    <m/>
    <m/>
    <m/>
    <m/>
    <m/>
    <m/>
    <m/>
    <m/>
    <n v="100"/>
    <s v="ГОСТ 33259-2015"/>
    <n v="4"/>
    <m/>
  </r>
  <r>
    <x v="0"/>
    <s v="21034-03-151.6-ТХ2.ИС-0001_1"/>
    <n v="1"/>
    <s v="21034-03-151.6-ТХ2.ИС-0001"/>
    <s v="Изометрические схемы трубопроводов по линиям"/>
    <n v="1"/>
    <d v="2024-01-24T00:00:00"/>
    <n v="18"/>
    <m/>
    <m/>
    <m/>
    <s v="8"/>
    <s v="Фланец 100-16-11-1-В-Сталь 20-IV"/>
    <m/>
    <m/>
    <m/>
    <m/>
    <m/>
    <m/>
    <m/>
    <m/>
    <m/>
    <n v="100"/>
    <s v="ГОСТ 33259-2015"/>
    <n v="2"/>
    <m/>
  </r>
  <r>
    <x v="0"/>
    <s v="21034-03-151.6-ТХ2.ИС-0001_1"/>
    <n v="1"/>
    <s v="21034-03-151.6-ТХ2.ИС-0001"/>
    <s v="Изометрические схемы трубопроводов по линиям"/>
    <n v="1"/>
    <d v="2024-01-24T00:00:00"/>
    <n v="19"/>
    <m/>
    <m/>
    <m/>
    <s v="7"/>
    <s v="Фланец 100-16-11-1-В-Сталь 20-IV"/>
    <m/>
    <m/>
    <m/>
    <m/>
    <m/>
    <m/>
    <m/>
    <m/>
    <m/>
    <n v="100"/>
    <s v="ГОСТ 33259-2015"/>
    <n v="2"/>
    <m/>
  </r>
  <r>
    <x v="0"/>
    <s v="21034-03-151.6-ТХ2.ИС-0001_1"/>
    <n v="1"/>
    <s v="21034-03-151.6-ТХ2.ИС-0001"/>
    <s v="Изометрические схемы трубопроводов по линиям"/>
    <n v="1"/>
    <d v="2024-01-24T00:00:00"/>
    <n v="27"/>
    <m/>
    <m/>
    <m/>
    <s v="2"/>
    <s v="Фланец 100-16-11-1-В-Сталь 20-IV"/>
    <m/>
    <m/>
    <m/>
    <m/>
    <m/>
    <m/>
    <m/>
    <m/>
    <m/>
    <n v="100"/>
    <s v="ГОСТ 33259-2015"/>
    <n v="2"/>
    <m/>
  </r>
  <r>
    <x v="0"/>
    <s v="21034-03-151.6-ТХ2.ИС-0001_1"/>
    <n v="1"/>
    <s v="21034-03-151.6-ТХ2.ИС-0001"/>
    <s v="Изометрические схемы трубопроводов по линиям"/>
    <n v="1"/>
    <d v="2024-01-24T00:00:00"/>
    <n v="28"/>
    <m/>
    <m/>
    <m/>
    <s v="2"/>
    <s v="Фланец 100-16-11-1-В-Сталь 20-IV"/>
    <m/>
    <m/>
    <m/>
    <m/>
    <m/>
    <m/>
    <m/>
    <m/>
    <m/>
    <n v="100"/>
    <s v="ГОСТ 33259-2015"/>
    <n v="2"/>
    <m/>
  </r>
  <r>
    <x v="0"/>
    <s v="21034-03-151.6-ТХ2.ИС-0001_1"/>
    <n v="1"/>
    <s v="21034-03-151.6-ТХ2.ИС-0001"/>
    <s v="Изометрические схемы трубопроводов по линиям"/>
    <n v="1"/>
    <d v="2024-01-24T00:00:00"/>
    <n v="24"/>
    <m/>
    <m/>
    <m/>
    <s v="3"/>
    <s v="Фланец 20-16-11-1-B-09T2C-IV"/>
    <m/>
    <m/>
    <m/>
    <m/>
    <m/>
    <m/>
    <m/>
    <m/>
    <m/>
    <n v="20"/>
    <s v="ГОСТ 33259-2015"/>
    <n v="2"/>
    <m/>
  </r>
  <r>
    <x v="0"/>
    <s v="21034-03-151.6-ТХ2.ИС-0001_1"/>
    <n v="1"/>
    <s v="21034-03-151.6-ТХ2.ИС-0001"/>
    <s v="Изометрические схемы трубопроводов по линиям"/>
    <n v="1"/>
    <d v="2024-01-24T00:00:00"/>
    <n v="15"/>
    <m/>
    <m/>
    <m/>
    <s v="4"/>
    <s v="Фланец 25-16-11-1-B-09T2C-IV"/>
    <m/>
    <m/>
    <m/>
    <m/>
    <m/>
    <m/>
    <m/>
    <m/>
    <m/>
    <n v="25"/>
    <s v="ГОСТ 33259-2015"/>
    <n v="1"/>
    <m/>
  </r>
  <r>
    <x v="0"/>
    <s v="21034-03-151.6-ТХ2.ИС-0001_1"/>
    <n v="1"/>
    <s v="21034-03-151.6-ТХ2.ИС-0001"/>
    <s v="Изометрические схемы трубопроводов по линиям"/>
    <n v="1"/>
    <d v="2024-01-24T00:00:00"/>
    <n v="5"/>
    <m/>
    <m/>
    <m/>
    <s v="3"/>
    <s v="Фланец 25-16-11-1-В-09Г2С-"/>
    <m/>
    <m/>
    <m/>
    <m/>
    <m/>
    <m/>
    <m/>
    <m/>
    <m/>
    <n v="25"/>
    <s v="ГОСТ 33259-2015"/>
    <n v="1"/>
    <m/>
  </r>
  <r>
    <x v="0"/>
    <s v="21034-03-151.6-ТХ2.ИС-0001_1"/>
    <n v="1"/>
    <s v="21034-03-151.6-ТХ2.ИС-0001"/>
    <s v="Изометрические схемы трубопроводов по линиям"/>
    <n v="1"/>
    <d v="2024-01-24T00:00:00"/>
    <n v="16"/>
    <m/>
    <m/>
    <m/>
    <s v="6"/>
    <s v="Фланец 25-16-11-1-В-Сталь 20-IV"/>
    <m/>
    <m/>
    <m/>
    <m/>
    <m/>
    <m/>
    <m/>
    <m/>
    <m/>
    <n v="25"/>
    <s v="ГОСТ 33259-2015"/>
    <n v="2"/>
    <m/>
  </r>
  <r>
    <x v="0"/>
    <s v="21034-03-151.6-ТХ2.ИС-0001_1"/>
    <n v="1"/>
    <s v="21034-03-151.6-ТХ2.ИС-0001"/>
    <s v="Изометрические схемы трубопроводов по линиям"/>
    <n v="1"/>
    <d v="2024-01-24T00:00:00"/>
    <n v="17"/>
    <m/>
    <m/>
    <m/>
    <s v="3"/>
    <s v="Фланец 25-16-11-1-В-Сталь 20-IV"/>
    <m/>
    <m/>
    <m/>
    <m/>
    <m/>
    <m/>
    <m/>
    <m/>
    <m/>
    <n v="25"/>
    <s v="ГОСТ 33259-2015"/>
    <n v="1"/>
    <m/>
  </r>
  <r>
    <x v="0"/>
    <s v="21034-03-151.6-ТХ2.ИС-0001_1"/>
    <n v="1"/>
    <s v="21034-03-151.6-ТХ2.ИС-0001"/>
    <s v="Изометрические схемы трубопроводов по линиям"/>
    <n v="1"/>
    <d v="2024-01-24T00:00:00"/>
    <n v="18"/>
    <m/>
    <m/>
    <m/>
    <s v="9"/>
    <s v="Фланец 25-16-11-1-В-Сталь 20-IV"/>
    <m/>
    <m/>
    <m/>
    <m/>
    <m/>
    <m/>
    <m/>
    <m/>
    <m/>
    <n v="25"/>
    <s v="ГОСТ 33259-2015"/>
    <n v="1"/>
    <m/>
  </r>
  <r>
    <x v="0"/>
    <s v="21034-03-151.6-ТХ2.ИС-0001_1"/>
    <n v="1"/>
    <s v="21034-03-151.6-ТХ2.ИС-0001"/>
    <s v="Изометрические схемы трубопроводов по линиям"/>
    <n v="1"/>
    <d v="2024-01-24T00:00:00"/>
    <n v="19"/>
    <m/>
    <m/>
    <m/>
    <s v="8"/>
    <s v="Фланец 25-16-11-1-В-Сталь 20-IV"/>
    <m/>
    <m/>
    <m/>
    <m/>
    <m/>
    <m/>
    <m/>
    <m/>
    <m/>
    <n v="25"/>
    <s v="ГОСТ 33259-2015"/>
    <n v="1"/>
    <m/>
  </r>
  <r>
    <x v="0"/>
    <s v="21034-03-151.6-ТХ2.ИС-0001_1"/>
    <n v="1"/>
    <s v="21034-03-151.6-ТХ2.ИС-0001"/>
    <s v="Изометрические схемы трубопроводов по линиям"/>
    <n v="1"/>
    <d v="2024-01-24T00:00:00"/>
    <n v="20"/>
    <m/>
    <m/>
    <m/>
    <s v="3"/>
    <s v="Фланец 25-16-11-1-В-Сталь 20-IV"/>
    <m/>
    <m/>
    <m/>
    <m/>
    <m/>
    <m/>
    <m/>
    <m/>
    <m/>
    <n v="25"/>
    <s v="ГОСТ 33259-2015"/>
    <n v="1"/>
    <m/>
  </r>
  <r>
    <x v="0"/>
    <s v="21034-03-151.6-ТХ2.ИС-0001_1"/>
    <n v="1"/>
    <s v="21034-03-151.6-ТХ2.ИС-0001"/>
    <s v="Изометрические схемы трубопроводов по линиям"/>
    <n v="1"/>
    <d v="2024-01-24T00:00:00"/>
    <n v="21"/>
    <m/>
    <m/>
    <m/>
    <s v="4"/>
    <s v="Фланец 25-40-11-1-E-09T2C-IV"/>
    <m/>
    <m/>
    <m/>
    <m/>
    <m/>
    <m/>
    <m/>
    <m/>
    <m/>
    <n v="25"/>
    <s v="ГОСТ 33259-2015"/>
    <n v="1"/>
    <m/>
  </r>
  <r>
    <x v="0"/>
    <s v="21034-03-151.6-ТХ2.ИС-0001_1"/>
    <n v="1"/>
    <s v="21034-03-151.6-ТХ2.ИС-0001"/>
    <s v="Изометрические схемы трубопроводов по линиям"/>
    <n v="1"/>
    <d v="2024-01-24T00:00:00"/>
    <n v="21"/>
    <m/>
    <m/>
    <m/>
    <s v="5"/>
    <s v="Фланец 25-40-11-1-F-09T2C-IV"/>
    <m/>
    <m/>
    <m/>
    <m/>
    <m/>
    <m/>
    <m/>
    <m/>
    <m/>
    <n v="25"/>
    <s v="ГОСТ 33259-2015"/>
    <n v="1"/>
    <m/>
  </r>
  <r>
    <x v="0"/>
    <s v="21034-03-151.6-ТХ2.ИС-0001_1"/>
    <n v="1"/>
    <s v="21034-03-151.6-ТХ2.ИС-0001"/>
    <s v="Изометрические схемы трубопроводов по линиям"/>
    <n v="1"/>
    <d v="2024-01-24T00:00:00"/>
    <n v="25"/>
    <m/>
    <m/>
    <m/>
    <n v="3"/>
    <s v="Фланец 40-16-11-1-B-09Г2С-IV"/>
    <m/>
    <m/>
    <m/>
    <m/>
    <m/>
    <m/>
    <m/>
    <m/>
    <m/>
    <n v="40"/>
    <s v="ГОСТ 33259-2015"/>
    <n v="2"/>
    <m/>
  </r>
  <r>
    <x v="0"/>
    <s v="21034-03-151.6-ТХ2.ИС-0001_1"/>
    <n v="1"/>
    <s v="21034-03-151.6-ТХ2.ИС-0001"/>
    <s v="Изометрические схемы трубопроводов по линиям"/>
    <n v="1"/>
    <d v="2024-01-24T00:00:00"/>
    <n v="31"/>
    <m/>
    <m/>
    <m/>
    <s v="2"/>
    <s v="Фланец 50-16-11-1-B-09T2C-IV"/>
    <m/>
    <m/>
    <m/>
    <m/>
    <m/>
    <m/>
    <m/>
    <m/>
    <m/>
    <n v="50"/>
    <s v="ГОСТ 33259-2015"/>
    <n v="2"/>
    <m/>
  </r>
  <r>
    <x v="0"/>
    <s v="21034-03-151.6-ТХ2.ИС-0001_1"/>
    <n v="1"/>
    <s v="21034-03-151.6-ТХ2.ИС-0001"/>
    <s v="Изометрические схемы трубопроводов по линиям"/>
    <n v="1"/>
    <d v="2024-01-24T00:00:00"/>
    <n v="33"/>
    <m/>
    <m/>
    <m/>
    <s v="3"/>
    <s v="Фланец 50-16-11-1-B-09TZC-IV"/>
    <m/>
    <m/>
    <m/>
    <m/>
    <m/>
    <m/>
    <m/>
    <m/>
    <m/>
    <n v="50"/>
    <s v="ГОСТ 33259-2015"/>
    <n v="2"/>
    <m/>
  </r>
  <r>
    <x v="0"/>
    <s v="21034-03-151.6-ТХ2.ИС-0001_1"/>
    <n v="1"/>
    <s v="21034-03-151.6-ТХ2.ИС-0001"/>
    <s v="Изометрические схемы трубопроводов по линиям"/>
    <n v="1"/>
    <d v="2024-01-24T00:00:00"/>
    <n v="30"/>
    <m/>
    <m/>
    <m/>
    <n v="2"/>
    <s v="Фланец 50-16-11-1-B-09Г2С-IV"/>
    <m/>
    <m/>
    <m/>
    <m/>
    <m/>
    <m/>
    <m/>
    <m/>
    <m/>
    <n v="50"/>
    <s v="ГОСТ 33259-2015"/>
    <n v="2"/>
    <m/>
  </r>
  <r>
    <x v="0"/>
    <s v="21034-03-151.6-ТХ2.ИС-0001_1"/>
    <n v="1"/>
    <s v="21034-03-151.6-ТХ2.ИС-0001"/>
    <s v="Изометрические схемы трубопроводов по линиям"/>
    <n v="1"/>
    <d v="2024-01-24T00:00:00"/>
    <n v="18"/>
    <m/>
    <m/>
    <m/>
    <s v="10"/>
    <s v="Фланец 50-16-11-1-В-Сталь 20-IV"/>
    <m/>
    <m/>
    <m/>
    <m/>
    <m/>
    <m/>
    <m/>
    <m/>
    <m/>
    <n v="50"/>
    <s v="ГОСТ 33259-2015"/>
    <n v="2"/>
    <m/>
  </r>
  <r>
    <x v="0"/>
    <s v="21034-03-151.6-ТХ2.ИС-0001_1"/>
    <n v="1"/>
    <s v="21034-03-151.6-ТХ2.ИС-0001"/>
    <s v="Изометрические схемы трубопроводов по линиям"/>
    <n v="1"/>
    <d v="2024-01-24T00:00:00"/>
    <n v="12"/>
    <m/>
    <m/>
    <m/>
    <s v="3"/>
    <s v="Фланец 50-40-11-1-F-09T2C-IV"/>
    <m/>
    <m/>
    <m/>
    <m/>
    <m/>
    <m/>
    <m/>
    <m/>
    <m/>
    <n v="50"/>
    <s v="ГОСТ 33259-2015"/>
    <n v="2"/>
    <m/>
  </r>
  <r>
    <x v="0"/>
    <s v="21034-03-151.6-ТХ2.ИС-0001_1"/>
    <n v="1"/>
    <s v="21034-03-151.6-ТХ2.ИС-0001"/>
    <s v="Изометрические схемы трубопроводов по линиям"/>
    <n v="1"/>
    <d v="2024-01-24T00:00:00"/>
    <n v="29"/>
    <m/>
    <m/>
    <m/>
    <s v="4"/>
    <s v="Фланец 50-40-11-1-F-09T2C-IV"/>
    <m/>
    <m/>
    <m/>
    <m/>
    <m/>
    <m/>
    <m/>
    <m/>
    <m/>
    <n v="50"/>
    <s v="ГОСТ 33259-2015"/>
    <n v="2"/>
    <m/>
  </r>
  <r>
    <x v="0"/>
    <s v="21034-03-151.6-ТХ2.ИС-0001_1"/>
    <n v="1"/>
    <s v="21034-03-151.6-ТХ2.ИС-0001"/>
    <s v="Изометрические схемы трубопроводов по линиям"/>
    <n v="1"/>
    <d v="2024-01-24T00:00:00"/>
    <n v="22"/>
    <m/>
    <m/>
    <m/>
    <s v="6"/>
    <s v="Фланец 50-40-11-1-F-09T2L-IV"/>
    <m/>
    <m/>
    <m/>
    <m/>
    <m/>
    <m/>
    <m/>
    <m/>
    <m/>
    <n v="50"/>
    <s v="ГОЕТ 33259-2015"/>
    <n v="2"/>
    <m/>
  </r>
  <r>
    <x v="0"/>
    <s v="21034-03-151.6-ТХ2.ИС-0001_1"/>
    <n v="1"/>
    <s v="21034-03-151.6-ТХ2.ИС-0001"/>
    <s v="Изометрические схемы трубопроводов по линиям"/>
    <n v="1"/>
    <d v="2024-01-24T00:00:00"/>
    <n v="6"/>
    <m/>
    <m/>
    <m/>
    <s v="3"/>
    <s v="Фланец 50-6-11-1-В-09Г2С-"/>
    <m/>
    <m/>
    <m/>
    <m/>
    <m/>
    <m/>
    <m/>
    <m/>
    <m/>
    <n v="50"/>
    <s v="ГОСТ 33259-2015"/>
    <n v="2"/>
    <m/>
  </r>
  <r>
    <x v="0"/>
    <s v="21034-03-151.6-ТХ2.ИС-0001_1"/>
    <n v="1"/>
    <s v="21034-03-151.6-ТХ2.ИС-0001"/>
    <s v="Изометрические схемы трубопроводов по линиям"/>
    <n v="1"/>
    <d v="2024-01-24T00:00:00"/>
    <n v="7"/>
    <m/>
    <m/>
    <m/>
    <s v="3"/>
    <s v="Фланец 80-6-11-1-В-09Г2С-1У"/>
    <m/>
    <m/>
    <m/>
    <m/>
    <m/>
    <m/>
    <m/>
    <m/>
    <m/>
    <n v="80"/>
    <s v="ГОСТ 33259-2015"/>
    <n v="2"/>
    <m/>
  </r>
  <r>
    <x v="0"/>
    <s v="21034-03-151.6-ТХ2.ИС-0001_1"/>
    <n v="1"/>
    <s v="21034-03-151.6-ТХ2.ИС-0001"/>
    <s v="Изометрические схемы трубопроводов по линиям"/>
    <n v="1"/>
    <d v="2024-01-24T00:00:00"/>
    <n v="26"/>
    <m/>
    <m/>
    <m/>
    <s v="2"/>
    <s v="Фланец Z5-16-11-1-B-09T2C-IV"/>
    <m/>
    <m/>
    <m/>
    <m/>
    <m/>
    <m/>
    <m/>
    <m/>
    <m/>
    <n v="25"/>
    <s v="ГОСТ 33259-2015"/>
    <n v="2"/>
    <m/>
  </r>
  <r>
    <x v="0"/>
    <s v="21034-03-151.6-ТХ2.ИС-0001_1"/>
    <n v="1"/>
    <s v="21034-03-151.6-ТХ2.ИС-0001"/>
    <s v="Изометрические схемы трубопроводов по линиям"/>
    <n v="1"/>
    <d v="2024-01-24T00:00:00"/>
    <n v="6"/>
    <m/>
    <m/>
    <m/>
    <s v="8б"/>
    <s v="Шайба 12 ОСТ 26-2042-96 - 8 шт,"/>
    <m/>
    <m/>
    <m/>
    <m/>
    <m/>
    <m/>
    <m/>
    <m/>
    <m/>
    <m/>
    <m/>
    <m/>
    <m/>
  </r>
  <r>
    <x v="0"/>
    <s v="21034-03-151.6-ТХ2.ИС-0001_1"/>
    <n v="1"/>
    <s v="21034-03-151.6-ТХ2.ИС-0001"/>
    <s v="Изометрические схемы трубопроводов по линиям"/>
    <n v="1"/>
    <d v="2024-01-24T00:00:00"/>
    <n v="5"/>
    <m/>
    <m/>
    <m/>
    <s v="8б"/>
    <s v="Шайба 12 ОСТ 26-2042-96 - 8 шт, "/>
    <m/>
    <m/>
    <m/>
    <m/>
    <m/>
    <m/>
    <m/>
    <m/>
    <m/>
    <m/>
    <m/>
    <m/>
    <m/>
  </r>
  <r>
    <x v="0"/>
    <s v="21034-03-151.6-ТХ2.ИС-0001_1"/>
    <n v="1"/>
    <s v="21034-03-151.6-ТХ2.ИС-0001"/>
    <s v="Изометрические схемы трубопроводов по линиям"/>
    <n v="1"/>
    <d v="2024-01-24T00:00:00"/>
    <n v="15"/>
    <m/>
    <m/>
    <m/>
    <s v="10б"/>
    <s v="Шайба 12 ОСТ 26-2042-96 - 8 шт, "/>
    <m/>
    <m/>
    <m/>
    <m/>
    <m/>
    <m/>
    <m/>
    <m/>
    <m/>
    <m/>
    <m/>
    <m/>
    <m/>
  </r>
  <r>
    <x v="0"/>
    <s v="21034-03-151.6-ТХ2.ИС-0001_1"/>
    <n v="1"/>
    <s v="21034-03-151.6-ТХ2.ИС-0001"/>
    <s v="Изометрические схемы трубопроводов по линиям"/>
    <n v="1"/>
    <d v="2024-01-24T00:00:00"/>
    <n v="26"/>
    <m/>
    <m/>
    <m/>
    <s v="5б"/>
    <s v="Шайба 12 ОСТ 26-2042-96 - 8 шт, "/>
    <m/>
    <m/>
    <m/>
    <m/>
    <m/>
    <m/>
    <m/>
    <m/>
    <m/>
    <m/>
    <m/>
    <m/>
    <m/>
  </r>
  <r>
    <x v="0"/>
    <s v="21034-03-151.6-ТХ2.ИС-0001_1"/>
    <n v="1"/>
    <s v="21034-03-151.6-ТХ2.ИС-0001"/>
    <s v="Изометрические схемы трубопроводов по линиям"/>
    <n v="1"/>
    <d v="2024-01-24T00:00:00"/>
    <n v="18"/>
    <m/>
    <m/>
    <m/>
    <s v="16б"/>
    <s v="Шайба 12 Ст10 ОСТ 26-2042-96 - 8 шт,"/>
    <m/>
    <m/>
    <m/>
    <m/>
    <m/>
    <m/>
    <m/>
    <m/>
    <m/>
    <m/>
    <m/>
    <m/>
    <m/>
  </r>
  <r>
    <x v="0"/>
    <s v="21034-03-151.6-ТХ2.ИС-0001_1"/>
    <n v="1"/>
    <s v="21034-03-151.6-ТХ2.ИС-0001"/>
    <s v="Изометрические схемы трубопроводов по линиям"/>
    <n v="1"/>
    <d v="2024-01-24T00:00:00"/>
    <n v="16"/>
    <m/>
    <m/>
    <m/>
    <s v="11б"/>
    <s v="Шайба 12 Ст10 ОСТ 26-2042-96 - 8 шт, "/>
    <m/>
    <m/>
    <m/>
    <m/>
    <m/>
    <m/>
    <m/>
    <m/>
    <m/>
    <m/>
    <m/>
    <m/>
    <m/>
  </r>
  <r>
    <x v="0"/>
    <s v="21034-03-151.6-ТХ2.ИС-0001_1"/>
    <n v="1"/>
    <s v="21034-03-151.6-ТХ2.ИС-0001"/>
    <s v="Изометрические схемы трубопроводов по линиям"/>
    <n v="1"/>
    <d v="2024-01-24T00:00:00"/>
    <n v="19"/>
    <m/>
    <m/>
    <m/>
    <s v="13б"/>
    <s v="Шайба 12 Ст10 ОСТ 26-2042-96 - 8 шт, "/>
    <m/>
    <m/>
    <m/>
    <m/>
    <m/>
    <m/>
    <m/>
    <m/>
    <m/>
    <m/>
    <m/>
    <m/>
    <m/>
  </r>
  <r>
    <x v="0"/>
    <s v="21034-03-151.6-ТХ2.ИС-0001_1"/>
    <n v="1"/>
    <s v="21034-03-151.6-ТХ2.ИС-0001"/>
    <s v="Изометрические схемы трубопроводов по линиям"/>
    <n v="1"/>
    <d v="2024-01-24T00:00:00"/>
    <n v="17"/>
    <m/>
    <m/>
    <m/>
    <s v="7б"/>
    <s v="Шайба 12 СтТО ОСТ 26-2042-96 - 8 шт."/>
    <m/>
    <m/>
    <m/>
    <m/>
    <m/>
    <m/>
    <m/>
    <m/>
    <m/>
    <m/>
    <m/>
    <m/>
    <m/>
  </r>
  <r>
    <x v="0"/>
    <s v="21034-03-151.6-ТХ2.ИС-0001_1"/>
    <n v="1"/>
    <s v="21034-03-151.6-ТХ2.ИС-0001"/>
    <s v="Изометрические схемы трубопроводов по линиям"/>
    <n v="1"/>
    <d v="2024-01-24T00:00:00"/>
    <n v="24"/>
    <m/>
    <m/>
    <m/>
    <s v="6б"/>
    <s v="Шайба 12ОСТ 26-2042-96 - 8 шт,"/>
    <m/>
    <m/>
    <m/>
    <m/>
    <m/>
    <m/>
    <m/>
    <m/>
    <m/>
    <m/>
    <m/>
    <m/>
    <m/>
  </r>
  <r>
    <x v="0"/>
    <s v="21034-03-151.6-ТХ2.ИС-0001_1"/>
    <n v="1"/>
    <s v="21034-03-151.6-ТХ2.ИС-0001"/>
    <s v="Изометрические схемы трубопроводов по линиям"/>
    <n v="1"/>
    <d v="2024-01-24T00:00:00"/>
    <n v="7"/>
    <m/>
    <m/>
    <m/>
    <s v="8б"/>
    <s v="Шайба 16 OCT Z6-Z04Z-96 - 8 шт, "/>
    <m/>
    <m/>
    <m/>
    <m/>
    <m/>
    <m/>
    <m/>
    <m/>
    <m/>
    <m/>
    <m/>
    <m/>
    <m/>
  </r>
  <r>
    <x v="0"/>
    <s v="21034-03-151.6-ТХ2.ИС-0001_1"/>
    <n v="1"/>
    <s v="21034-03-151.6-ТХ2.ИС-0001"/>
    <s v="Изометрические схемы трубопроводов по линиям"/>
    <n v="1"/>
    <d v="2024-01-24T00:00:00"/>
    <n v="31"/>
    <m/>
    <m/>
    <m/>
    <s v="5б"/>
    <s v="Шайба 16 ОСТ 26-2042-96 - 8 шт,"/>
    <m/>
    <m/>
    <m/>
    <m/>
    <m/>
    <m/>
    <m/>
    <m/>
    <m/>
    <m/>
    <m/>
    <m/>
    <m/>
  </r>
  <r>
    <x v="0"/>
    <s v="21034-03-151.6-ТХ2.ИС-0001_1"/>
    <n v="1"/>
    <s v="21034-03-151.6-ТХ2.ИС-0001"/>
    <s v="Изометрические схемы трубопроводов по линиям"/>
    <n v="1"/>
    <d v="2024-01-24T00:00:00"/>
    <n v="25"/>
    <m/>
    <m/>
    <m/>
    <s v="8б"/>
    <s v="Шайба 16 ОСТ 26-2042-96 - 8 шт, "/>
    <m/>
    <m/>
    <m/>
    <m/>
    <m/>
    <m/>
    <m/>
    <m/>
    <m/>
    <m/>
    <m/>
    <m/>
    <m/>
  </r>
  <r>
    <x v="0"/>
    <s v="21034-03-151.6-ТХ2.ИС-0001_1"/>
    <n v="1"/>
    <s v="21034-03-151.6-ТХ2.ИС-0001"/>
    <s v="Изометрические схемы трубопроводов по линиям"/>
    <n v="1"/>
    <d v="2024-01-24T00:00:00"/>
    <n v="30"/>
    <m/>
    <m/>
    <m/>
    <s v="5б"/>
    <s v="Шайба 16 ОСТ 26-2042-96 - 8 шт, "/>
    <m/>
    <m/>
    <m/>
    <m/>
    <m/>
    <m/>
    <m/>
    <m/>
    <m/>
    <m/>
    <m/>
    <m/>
    <m/>
  </r>
  <r>
    <x v="0"/>
    <s v="21034-03-151.6-ТХ2.ИС-0001_1"/>
    <n v="1"/>
    <s v="21034-03-151.6-ТХ2.ИС-0001"/>
    <s v="Изометрические схемы трубопроводов по линиям"/>
    <n v="1"/>
    <d v="2024-01-24T00:00:00"/>
    <n v="30"/>
    <m/>
    <m/>
    <m/>
    <s v="6б"/>
    <s v="Шайба 16 ОСТ 26-2042-96 - 8 шт, "/>
    <m/>
    <m/>
    <m/>
    <m/>
    <m/>
    <m/>
    <m/>
    <m/>
    <m/>
    <m/>
    <m/>
    <m/>
    <m/>
  </r>
  <r>
    <x v="0"/>
    <s v="21034-03-151.6-ТХ2.ИС-0001_1"/>
    <n v="1"/>
    <s v="21034-03-151.6-ТХ2.ИС-0001"/>
    <s v="Изометрические схемы трубопроводов по линиям"/>
    <n v="1"/>
    <d v="2024-01-24T00:00:00"/>
    <n v="31"/>
    <m/>
    <m/>
    <m/>
    <s v="6б"/>
    <s v="Шайба 16 ОСТ 26-2042-96 - 8 шт, "/>
    <m/>
    <m/>
    <m/>
    <m/>
    <m/>
    <m/>
    <m/>
    <m/>
    <m/>
    <m/>
    <m/>
    <m/>
    <m/>
  </r>
  <r>
    <x v="0"/>
    <s v="21034-03-151.6-ТХ2.ИС-0001_1"/>
    <n v="1"/>
    <s v="21034-03-151.6-ТХ2.ИС-0001"/>
    <s v="Изометрические схемы трубопроводов по линиям"/>
    <n v="1"/>
    <d v="2024-01-24T00:00:00"/>
    <n v="33"/>
    <m/>
    <m/>
    <m/>
    <s v="6б"/>
    <s v="Шайба 16 ОСТ 26-2042-96 - 8 шт, "/>
    <m/>
    <m/>
    <m/>
    <m/>
    <m/>
    <m/>
    <m/>
    <m/>
    <m/>
    <m/>
    <m/>
    <m/>
    <m/>
  </r>
  <r>
    <x v="0"/>
    <s v="21034-03-151.6-ТХ2.ИС-0001_1"/>
    <n v="1"/>
    <s v="21034-03-151.6-ТХ2.ИС-0001"/>
    <s v="Изометрические схемы трубопроводов по линиям"/>
    <n v="1"/>
    <d v="2024-01-24T00:00:00"/>
    <n v="25"/>
    <m/>
    <m/>
    <m/>
    <s v="7б"/>
    <s v="Шайба 16 ОСТ 26-2042-96 - 8 шт, ("/>
    <m/>
    <m/>
    <m/>
    <m/>
    <m/>
    <m/>
    <m/>
    <m/>
    <m/>
    <m/>
    <m/>
    <m/>
    <m/>
  </r>
  <r>
    <x v="0"/>
    <s v="21034-03-151.6-ТХ2.ИС-0001_1"/>
    <n v="1"/>
    <s v="21034-03-151.6-ТХ2.ИС-0001"/>
    <s v="Изометрические схемы трубопроводов по линиям"/>
    <n v="1"/>
    <d v="2024-01-24T00:00:00"/>
    <n v="12"/>
    <m/>
    <m/>
    <m/>
    <s v="7б"/>
    <s v="Шайба 16 ОСТ 26-2042-96 - 8 шт. "/>
    <m/>
    <m/>
    <m/>
    <m/>
    <m/>
    <m/>
    <m/>
    <m/>
    <m/>
    <m/>
    <m/>
    <m/>
    <m/>
  </r>
  <r>
    <x v="0"/>
    <s v="21034-03-151.6-ТХ2.ИС-0001_1"/>
    <n v="1"/>
    <s v="21034-03-151.6-ТХ2.ИС-0001"/>
    <s v="Изометрические схемы трубопроводов по линиям"/>
    <n v="1"/>
    <d v="2024-01-24T00:00:00"/>
    <n v="29"/>
    <m/>
    <m/>
    <m/>
    <s v="7б"/>
    <s v="Шайба 16 ОСТ 26-2042-96 - 8 шт. "/>
    <m/>
    <m/>
    <m/>
    <m/>
    <m/>
    <m/>
    <m/>
    <m/>
    <m/>
    <m/>
    <m/>
    <m/>
    <m/>
  </r>
  <r>
    <x v="0"/>
    <s v="21034-03-151.6-ТХ2.ИС-0001_1"/>
    <n v="1"/>
    <s v="21034-03-151.6-ТХ2.ИС-0001"/>
    <s v="Изометрические схемы трубопроводов по линиям"/>
    <n v="1"/>
    <d v="2024-01-24T00:00:00"/>
    <n v="29"/>
    <m/>
    <m/>
    <m/>
    <s v="8б"/>
    <s v="Шайба 16 ОСТ 26-2042-96 - 8 шт. "/>
    <m/>
    <m/>
    <m/>
    <m/>
    <m/>
    <m/>
    <m/>
    <m/>
    <m/>
    <m/>
    <m/>
    <m/>
    <m/>
  </r>
  <r>
    <x v="0"/>
    <s v="21034-03-151.6-ТХ2.ИС-0001_1"/>
    <n v="1"/>
    <s v="21034-03-151.6-ТХ2.ИС-0001"/>
    <s v="Изометрические схемы трубопроводов по линиям"/>
    <n v="1"/>
    <d v="2024-01-24T00:00:00"/>
    <n v="22"/>
    <m/>
    <m/>
    <m/>
    <s v="11б"/>
    <s v="Шайба 16 ОСТ 26-2042-96-8 шт,"/>
    <m/>
    <m/>
    <m/>
    <m/>
    <m/>
    <m/>
    <m/>
    <m/>
    <m/>
    <m/>
    <m/>
    <m/>
    <m/>
  </r>
  <r>
    <x v="0"/>
    <s v="21034-03-151.6-ТХ2.ИС-0001_1"/>
    <n v="1"/>
    <s v="21034-03-151.6-ТХ2.ИС-0001"/>
    <s v="Изометрические схемы трубопроводов по линиям"/>
    <n v="1"/>
    <d v="2024-01-24T00:00:00"/>
    <n v="22"/>
    <m/>
    <m/>
    <m/>
    <s v="10б"/>
    <s v="Шайба 16 ОСТ 26-2042-96-8 шт,|"/>
    <m/>
    <m/>
    <m/>
    <m/>
    <m/>
    <m/>
    <m/>
    <m/>
    <m/>
    <m/>
    <m/>
    <m/>
    <m/>
  </r>
  <r>
    <x v="0"/>
    <s v="21034-03-151.6-ТХ2.ИС-0001_1"/>
    <n v="1"/>
    <s v="21034-03-151.6-ТХ2.ИС-0001"/>
    <s v="Изометрические схемы трубопроводов по линиям"/>
    <n v="1"/>
    <d v="2024-01-24T00:00:00"/>
    <n v="27"/>
    <m/>
    <m/>
    <m/>
    <s v="5б"/>
    <s v="Шайба 16 Ст10 ОСТ 26-2042-96 - 16 шт,"/>
    <m/>
    <m/>
    <m/>
    <m/>
    <m/>
    <m/>
    <m/>
    <m/>
    <m/>
    <m/>
    <m/>
    <m/>
    <m/>
  </r>
  <r>
    <x v="0"/>
    <s v="21034-03-151.6-ТХ2.ИС-0001_1"/>
    <n v="1"/>
    <s v="21034-03-151.6-ТХ2.ИС-0001"/>
    <s v="Изометрические схемы трубопроводов по линиям"/>
    <n v="1"/>
    <d v="2024-01-24T00:00:00"/>
    <n v="16"/>
    <m/>
    <m/>
    <m/>
    <s v="12б"/>
    <s v="Шайба 16 Ст10 ОСТ 26-2042-96 - 16 шт, "/>
    <m/>
    <m/>
    <m/>
    <m/>
    <m/>
    <m/>
    <m/>
    <m/>
    <m/>
    <m/>
    <m/>
    <m/>
    <m/>
  </r>
  <r>
    <x v="0"/>
    <s v="21034-03-151.6-ТХ2.ИС-0001_1"/>
    <n v="1"/>
    <s v="21034-03-151.6-ТХ2.ИС-0001"/>
    <s v="Изометрические схемы трубопроводов по линиям"/>
    <n v="1"/>
    <d v="2024-01-24T00:00:00"/>
    <n v="18"/>
    <m/>
    <m/>
    <m/>
    <s v="18б"/>
    <s v="Шайба 16 Ст10 ОСТ 26-2042-96 - 16 шт, "/>
    <m/>
    <m/>
    <m/>
    <m/>
    <m/>
    <m/>
    <m/>
    <m/>
    <m/>
    <m/>
    <m/>
    <m/>
    <m/>
  </r>
  <r>
    <x v="0"/>
    <s v="21034-03-151.6-ТХ2.ИС-0001_1"/>
    <n v="1"/>
    <s v="21034-03-151.6-ТХ2.ИС-0001"/>
    <s v="Изометрические схемы трубопроводов по линиям"/>
    <n v="1"/>
    <d v="2024-01-24T00:00:00"/>
    <n v="19"/>
    <m/>
    <m/>
    <m/>
    <s v="14б"/>
    <s v="Шайба 16 Ст10 ОСТ 26-2042-96 - 16 шт, "/>
    <m/>
    <m/>
    <m/>
    <m/>
    <m/>
    <m/>
    <m/>
    <m/>
    <m/>
    <m/>
    <m/>
    <m/>
    <m/>
  </r>
  <r>
    <x v="0"/>
    <s v="21034-03-151.6-ТХ2.ИС-0001_1"/>
    <n v="1"/>
    <s v="21034-03-151.6-ТХ2.ИС-0001"/>
    <s v="Изометрические схемы трубопроводов по линиям"/>
    <n v="1"/>
    <d v="2024-01-24T00:00:00"/>
    <n v="27"/>
    <m/>
    <m/>
    <m/>
    <s v="6б"/>
    <s v="Шайба 16 Ст10 ОСТ 26-2042-96 - 16 шт, "/>
    <m/>
    <m/>
    <m/>
    <m/>
    <m/>
    <m/>
    <m/>
    <m/>
    <m/>
    <m/>
    <m/>
    <m/>
    <m/>
  </r>
  <r>
    <x v="0"/>
    <s v="21034-03-151.6-ТХ2.ИС-0001_1"/>
    <n v="1"/>
    <s v="21034-03-151.6-ТХ2.ИС-0001"/>
    <s v="Изометрические схемы трубопроводов по линиям"/>
    <n v="1"/>
    <d v="2024-01-24T00:00:00"/>
    <n v="28"/>
    <m/>
    <m/>
    <m/>
    <s v="5б"/>
    <s v="Шайба 16 Ст10 ОСТ 26-2042-96 - 16 шт, "/>
    <m/>
    <m/>
    <m/>
    <m/>
    <m/>
    <m/>
    <m/>
    <m/>
    <m/>
    <m/>
    <m/>
    <m/>
    <m/>
  </r>
  <r>
    <x v="0"/>
    <s v="21034-03-151.6-ТХ2.ИС-0001_1"/>
    <n v="1"/>
    <s v="21034-03-151.6-ТХ2.ИС-0001"/>
    <s v="Изометрические схемы трубопроводов по линиям"/>
    <n v="1"/>
    <d v="2024-01-24T00:00:00"/>
    <n v="28"/>
    <m/>
    <m/>
    <m/>
    <s v="6б"/>
    <s v="Шайба 16 Ст10 ОСТ 26-2042-96 - 16 шт, "/>
    <m/>
    <m/>
    <m/>
    <m/>
    <m/>
    <m/>
    <m/>
    <m/>
    <m/>
    <m/>
    <m/>
    <m/>
    <m/>
  </r>
  <r>
    <x v="0"/>
    <s v="21034-03-151.6-ТХ2.ИС-0001_1"/>
    <n v="1"/>
    <s v="21034-03-151.6-ТХ2.ИС-0001"/>
    <s v="Изометрические схемы трубопроводов по линиям"/>
    <n v="1"/>
    <d v="2024-01-24T00:00:00"/>
    <n v="18"/>
    <m/>
    <m/>
    <m/>
    <s v="17б"/>
    <s v="Шайба 16 Ст10 ОСТ 26-2042-96 - 8 шт, "/>
    <m/>
    <m/>
    <m/>
    <m/>
    <m/>
    <m/>
    <m/>
    <m/>
    <m/>
    <m/>
    <m/>
    <m/>
    <m/>
  </r>
  <r>
    <x v="0"/>
    <s v="21034-03-151.6-ТХ2.ИС-0001_1"/>
    <n v="1"/>
    <s v="21034-03-151.6-ТХ2.ИС-0001"/>
    <s v="Изометрические схемы трубопроводов по линиям"/>
    <n v="1"/>
    <d v="2024-01-24T00:00:00"/>
    <n v="20"/>
    <m/>
    <m/>
    <m/>
    <s v="7б"/>
    <s v="ШайВа 12 СтТО ОСТ 26-2042-96 - 8 шт. "/>
    <m/>
    <m/>
    <m/>
    <m/>
    <m/>
    <m/>
    <m/>
    <m/>
    <m/>
    <m/>
    <m/>
    <m/>
    <m/>
  </r>
  <r>
    <x v="0"/>
    <s v="21034-03-151.6-ТХ2.ИС-0001_1"/>
    <n v="1"/>
    <s v="21034-03-151.6-ТХ2.ИС-0001"/>
    <s v="Изометрические схемы трубопроводов по линиям"/>
    <n v="1"/>
    <d v="2024-01-24T00:00:00"/>
    <n v="6"/>
    <m/>
    <m/>
    <m/>
    <s v="8"/>
    <s v="Шпилька 2-1-М12х60 ОСТ 26-2040-96 - 4 шт,"/>
    <m/>
    <m/>
    <m/>
    <m/>
    <m/>
    <m/>
    <m/>
    <m/>
    <m/>
    <n v="12"/>
    <s v="10Г2"/>
    <n v="2"/>
    <m/>
  </r>
  <r>
    <x v="0"/>
    <s v="21034-03-151.6-ТХ2.ИС-0001_1"/>
    <n v="1"/>
    <s v="21034-03-151.6-ТХ2.ИС-0001"/>
    <s v="Изометрические схемы трубопроводов по линиям"/>
    <n v="1"/>
    <d v="2024-01-24T00:00:00"/>
    <n v="5"/>
    <m/>
    <m/>
    <m/>
    <s v="8"/>
    <s v="Шпилька 2-1-М12х70 ОСТ 26-2040-96 - 4 шт,"/>
    <m/>
    <m/>
    <m/>
    <m/>
    <m/>
    <m/>
    <m/>
    <m/>
    <m/>
    <n v="12"/>
    <s v="10Г2"/>
    <n v="2"/>
    <m/>
  </r>
  <r>
    <x v="0"/>
    <s v="21034-03-151.6-ТХ2.ИС-0001_1"/>
    <n v="1"/>
    <s v="21034-03-151.6-ТХ2.ИС-0001"/>
    <s v="Изометрические схемы трубопроводов по линиям"/>
    <n v="1"/>
    <d v="2024-01-24T00:00:00"/>
    <n v="15"/>
    <m/>
    <m/>
    <m/>
    <s v="10"/>
    <s v="Шпилька 2-1-М12х70 ОСТ 26-2040-96 - 4 шт,"/>
    <m/>
    <m/>
    <m/>
    <m/>
    <m/>
    <m/>
    <m/>
    <m/>
    <m/>
    <n v="12"/>
    <s v="10Г2"/>
    <n v="2"/>
    <m/>
  </r>
  <r>
    <x v="0"/>
    <s v="21034-03-151.6-ТХ2.ИС-0001_1"/>
    <n v="1"/>
    <s v="21034-03-151.6-ТХ2.ИС-0001"/>
    <s v="Изометрические схемы трубопроводов по линиям"/>
    <n v="1"/>
    <d v="2024-01-24T00:00:00"/>
    <n v="21"/>
    <m/>
    <m/>
    <m/>
    <s v="8"/>
    <s v="Шпилька 2-1-М12х70 ОСТ 26-2040-96 - 4 шт,"/>
    <m/>
    <m/>
    <m/>
    <m/>
    <m/>
    <m/>
    <m/>
    <m/>
    <m/>
    <n v="12"/>
    <s v="10Г2"/>
    <n v="1"/>
    <m/>
  </r>
  <r>
    <x v="0"/>
    <s v="21034-03-151.6-ТХ2.ИС-0001_1"/>
    <n v="1"/>
    <s v="21034-03-151.6-ТХ2.ИС-0001"/>
    <s v="Изометрические схемы трубопроводов по линиям"/>
    <n v="1"/>
    <d v="2024-01-24T00:00:00"/>
    <n v="24"/>
    <m/>
    <m/>
    <m/>
    <s v="6"/>
    <s v="Шпилька 2-1-М12х70 ОСТ 26-2040-96 - 4 шт,"/>
    <m/>
    <m/>
    <m/>
    <m/>
    <m/>
    <m/>
    <m/>
    <m/>
    <m/>
    <n v="12"/>
    <s v="10Г2"/>
    <n v="2"/>
    <m/>
  </r>
  <r>
    <x v="0"/>
    <s v="21034-03-151.6-ТХ2.ИС-0001_1"/>
    <n v="1"/>
    <s v="21034-03-151.6-ТХ2.ИС-0001"/>
    <s v="Изометрические схемы трубопроводов по линиям"/>
    <n v="1"/>
    <d v="2024-01-24T00:00:00"/>
    <n v="26"/>
    <m/>
    <m/>
    <m/>
    <s v="6"/>
    <s v="Шпилька 2-1-М12х70 ОСТ 26-2040-96 - 4 шт,"/>
    <m/>
    <m/>
    <m/>
    <m/>
    <m/>
    <m/>
    <m/>
    <m/>
    <m/>
    <n v="12"/>
    <s v="10Г2"/>
    <n v="1"/>
    <m/>
  </r>
  <r>
    <x v="0"/>
    <s v="21034-03-151.6-ТХ2.ИС-0001_1"/>
    <n v="1"/>
    <s v="21034-03-151.6-ТХ2.ИС-0001"/>
    <s v="Изометрические схемы трубопроводов по линиям"/>
    <n v="1"/>
    <d v="2024-01-24T00:00:00"/>
    <n v="17"/>
    <m/>
    <m/>
    <m/>
    <s v="7"/>
    <s v="Шпилька 2-1-М12х70 Ст35 ОСТ 26-2040-96 - 4 шт"/>
    <m/>
    <m/>
    <m/>
    <m/>
    <m/>
    <m/>
    <m/>
    <m/>
    <m/>
    <n v="12"/>
    <s v="Ст35"/>
    <n v="2"/>
    <m/>
  </r>
  <r>
    <x v="0"/>
    <s v="21034-03-151.6-ТХ2.ИС-0001_1"/>
    <n v="1"/>
    <s v="21034-03-151.6-ТХ2.ИС-0001"/>
    <s v="Изометрические схемы трубопроводов по линиям"/>
    <n v="1"/>
    <d v="2024-01-24T00:00:00"/>
    <n v="18"/>
    <m/>
    <m/>
    <m/>
    <s v="16"/>
    <s v="Шпилька 2-1-М12х70 Ст35 ОСТ 26-2040-96 - 4 шт"/>
    <m/>
    <m/>
    <m/>
    <m/>
    <m/>
    <m/>
    <m/>
    <m/>
    <m/>
    <n v="12"/>
    <s v="Ст35"/>
    <n v="2"/>
    <m/>
  </r>
  <r>
    <x v="0"/>
    <s v="21034-03-151.6-ТХ2.ИС-0001_1"/>
    <n v="1"/>
    <s v="21034-03-151.6-ТХ2.ИС-0001"/>
    <s v="Изометрические схемы трубопроводов по линиям"/>
    <n v="1"/>
    <d v="2024-01-24T00:00:00"/>
    <n v="19"/>
    <m/>
    <m/>
    <m/>
    <s v="13"/>
    <s v="Шпилька 2-1-М12х70 Ст35 ОСТ 26-2040-96 - 4 шт"/>
    <m/>
    <m/>
    <m/>
    <m/>
    <m/>
    <m/>
    <m/>
    <m/>
    <m/>
    <n v="12"/>
    <s v="Ст35"/>
    <n v="2"/>
    <m/>
  </r>
  <r>
    <x v="0"/>
    <s v="21034-03-151.6-ТХ2.ИС-0001_1"/>
    <n v="1"/>
    <s v="21034-03-151.6-ТХ2.ИС-0001"/>
    <s v="Изометрические схемы трубопроводов по линиям"/>
    <n v="1"/>
    <d v="2024-01-24T00:00:00"/>
    <n v="20"/>
    <m/>
    <m/>
    <m/>
    <s v="7"/>
    <s v="Шпилька 2-1-М12х70 Ст35 ОСТ 26-2040-96 - 4 шт"/>
    <m/>
    <m/>
    <m/>
    <m/>
    <m/>
    <m/>
    <m/>
    <m/>
    <m/>
    <n v="12"/>
    <s v="Ст35"/>
    <n v="2"/>
    <m/>
  </r>
  <r>
    <x v="0"/>
    <s v="21034-03-151.6-ТХ2.ИС-0001_1"/>
    <n v="1"/>
    <s v="21034-03-151.6-ТХ2.ИС-0001"/>
    <s v="Изометрические схемы трубопроводов по линиям"/>
    <n v="1"/>
    <d v="2024-01-24T00:00:00"/>
    <n v="16"/>
    <m/>
    <m/>
    <m/>
    <s v="11"/>
    <s v="Шпилька 2-1-М12х70 Ст35 ОСТ 26-2040-96 - 4шт"/>
    <m/>
    <m/>
    <m/>
    <m/>
    <m/>
    <m/>
    <m/>
    <m/>
    <m/>
    <n v="12"/>
    <s v="Ст35"/>
    <n v="4"/>
    <m/>
  </r>
  <r>
    <x v="0"/>
    <s v="21034-03-151.6-ТХ2.ИС-0001_1"/>
    <n v="1"/>
    <s v="21034-03-151.6-ТХ2.ИС-0001"/>
    <s v="Изометрические схемы трубопроводов по линиям"/>
    <n v="1"/>
    <d v="2024-01-24T00:00:00"/>
    <n v="26"/>
    <m/>
    <m/>
    <m/>
    <s v="5"/>
    <s v="Шпилька 2-1-М12х80 ОСТ 26-2040-96 - 4 шт."/>
    <m/>
    <m/>
    <m/>
    <m/>
    <m/>
    <m/>
    <m/>
    <m/>
    <m/>
    <n v="12"/>
    <s v="10Г2"/>
    <n v="1"/>
    <m/>
  </r>
  <r>
    <x v="0"/>
    <s v="21034-03-151.6-ТХ2.ИС-0001_1"/>
    <n v="1"/>
    <s v="21034-03-151.6-ТХ2.ИС-0001"/>
    <s v="Изометрические схемы трубопроводов по линиям"/>
    <n v="1"/>
    <d v="2024-01-24T00:00:00"/>
    <n v="25"/>
    <m/>
    <m/>
    <m/>
    <n v="7"/>
    <s v="Шпилька 2-1-М16x100 ОСТ 26-2040-96 - 4 шт,"/>
    <m/>
    <m/>
    <m/>
    <m/>
    <m/>
    <m/>
    <m/>
    <m/>
    <m/>
    <n v="16"/>
    <s v="10Г2"/>
    <n v="1"/>
    <m/>
  </r>
  <r>
    <x v="0"/>
    <s v="21034-03-151.6-ТХ2.ИС-0001_1"/>
    <n v="1"/>
    <s v="21034-03-151.6-ТХ2.ИС-0001"/>
    <s v="Изометрические схемы трубопроводов по линиям"/>
    <n v="1"/>
    <d v="2024-01-24T00:00:00"/>
    <n v="30"/>
    <m/>
    <m/>
    <m/>
    <n v="5"/>
    <s v="Шпилька 2-1-М16x100 ОСТ 26-2040-96 - 4 шт,"/>
    <m/>
    <m/>
    <m/>
    <m/>
    <m/>
    <m/>
    <m/>
    <m/>
    <m/>
    <n v="16"/>
    <s v="10Г2"/>
    <n v="1"/>
    <m/>
  </r>
  <r>
    <x v="0"/>
    <s v="21034-03-151.6-ТХ2.ИС-0001_1"/>
    <n v="1"/>
    <s v="21034-03-151.6-ТХ2.ИС-0001"/>
    <s v="Изометрические схемы трубопроводов по линиям"/>
    <n v="1"/>
    <d v="2024-01-24T00:00:00"/>
    <n v="25"/>
    <m/>
    <m/>
    <m/>
    <n v="8"/>
    <s v="Шпилька 2-1-М16x80 ОСТ 26-2040-96 - 4 шт"/>
    <m/>
    <m/>
    <m/>
    <m/>
    <m/>
    <m/>
    <m/>
    <m/>
    <m/>
    <n v="16"/>
    <s v="10Г2"/>
    <n v="1"/>
    <m/>
  </r>
  <r>
    <x v="0"/>
    <s v="21034-03-151.6-ТХ2.ИС-0001_1"/>
    <n v="1"/>
    <s v="21034-03-151.6-ТХ2.ИС-0001"/>
    <s v="Изометрические схемы трубопроводов по линиям"/>
    <n v="1"/>
    <d v="2024-01-24T00:00:00"/>
    <n v="30"/>
    <m/>
    <m/>
    <m/>
    <n v="6"/>
    <s v="Шпилька 2-1-М16x80 ОСТ 26-2040-96 - 4 шт"/>
    <m/>
    <m/>
    <m/>
    <m/>
    <m/>
    <m/>
    <m/>
    <m/>
    <m/>
    <n v="16"/>
    <s v="10Г2"/>
    <n v="1"/>
    <m/>
  </r>
  <r>
    <x v="0"/>
    <s v="21034-03-151.6-ТХ2.ИС-0001_1"/>
    <n v="1"/>
    <s v="21034-03-151.6-ТХ2.ИС-0001"/>
    <s v="Изометрические схемы трубопроводов по линиям"/>
    <n v="1"/>
    <d v="2024-01-24T00:00:00"/>
    <n v="22"/>
    <m/>
    <m/>
    <m/>
    <s v="10"/>
    <s v="Шпилька 2-1-М16х100 OLT 26-2040-96 - 4 шт,"/>
    <m/>
    <m/>
    <m/>
    <m/>
    <m/>
    <m/>
    <m/>
    <m/>
    <m/>
    <n v="16"/>
    <s v="10Г2"/>
    <n v="1"/>
    <m/>
  </r>
  <r>
    <x v="0"/>
    <s v="21034-03-151.6-ТХ2.ИС-0001_1"/>
    <n v="1"/>
    <s v="21034-03-151.6-ТХ2.ИС-0001"/>
    <s v="Изометрические схемы трубопроводов по линиям"/>
    <n v="1"/>
    <d v="2024-01-24T00:00:00"/>
    <n v="29"/>
    <m/>
    <m/>
    <m/>
    <s v="7"/>
    <s v="Шпилька 2-1-М16х100 ОСТ 26-2040-96 - 4 шт,"/>
    <m/>
    <m/>
    <m/>
    <m/>
    <m/>
    <m/>
    <m/>
    <m/>
    <m/>
    <n v="16"/>
    <s v="10Г2"/>
    <n v="1"/>
    <m/>
  </r>
  <r>
    <x v="0"/>
    <s v="21034-03-151.6-ТХ2.ИС-0001_1"/>
    <n v="1"/>
    <s v="21034-03-151.6-ТХ2.ИС-0001"/>
    <s v="Изометрические схемы трубопроводов по линиям"/>
    <n v="1"/>
    <d v="2024-01-24T00:00:00"/>
    <n v="31"/>
    <m/>
    <m/>
    <m/>
    <s v="5"/>
    <s v="Шпилька 2-1-М16х100 ОСТ 26-2040-96 - 4 шт,"/>
    <m/>
    <m/>
    <m/>
    <m/>
    <m/>
    <m/>
    <m/>
    <m/>
    <m/>
    <n v="16"/>
    <s v="10Г2"/>
    <n v="1"/>
    <m/>
  </r>
  <r>
    <x v="0"/>
    <s v="21034-03-151.6-ТХ2.ИС-0001_1"/>
    <n v="1"/>
    <s v="21034-03-151.6-ТХ2.ИС-0001"/>
    <s v="Изометрические схемы трубопроводов по линиям"/>
    <n v="1"/>
    <d v="2024-01-24T00:00:00"/>
    <n v="27"/>
    <m/>
    <m/>
    <m/>
    <s v="5"/>
    <s v="Шпилька 2-1-М16х110 СтЗБ ОСТ 26-2040-96 - 8 шт"/>
    <m/>
    <m/>
    <m/>
    <m/>
    <m/>
    <m/>
    <m/>
    <m/>
    <m/>
    <n v="16"/>
    <s v="СтЗБ"/>
    <n v="1"/>
    <m/>
  </r>
  <r>
    <x v="0"/>
    <s v="21034-03-151.6-ТХ2.ИС-0001_1"/>
    <n v="1"/>
    <s v="21034-03-151.6-ТХ2.ИС-0001"/>
    <s v="Изометрические схемы трубопроводов по линиям"/>
    <n v="1"/>
    <d v="2024-01-24T00:00:00"/>
    <n v="28"/>
    <m/>
    <m/>
    <m/>
    <s v="5"/>
    <s v="Шпилька 2-1-М16х110 СтЗБ ОСТ 26-2040-96 - 8 шт"/>
    <m/>
    <m/>
    <m/>
    <m/>
    <m/>
    <m/>
    <m/>
    <m/>
    <m/>
    <n v="16"/>
    <s v="СтЗБ"/>
    <n v="1"/>
    <m/>
  </r>
  <r>
    <x v="0"/>
    <s v="21034-03-151.6-ТХ2.ИС-0001_1"/>
    <n v="1"/>
    <s v="21034-03-151.6-ТХ2.ИС-0001"/>
    <s v="Изометрические схемы трубопроводов по линиям"/>
    <n v="1"/>
    <d v="2024-01-24T00:00:00"/>
    <n v="7"/>
    <m/>
    <m/>
    <m/>
    <s v="8"/>
    <s v="Шпилька 2-1-М16х70 OCT Z6-Z040-96 - 4 шт,"/>
    <m/>
    <m/>
    <m/>
    <m/>
    <m/>
    <m/>
    <m/>
    <m/>
    <m/>
    <n v="16"/>
    <s v="10Г2"/>
    <n v="2"/>
    <m/>
  </r>
  <r>
    <x v="0"/>
    <s v="21034-03-151.6-ТХ2.ИС-0001_1"/>
    <n v="1"/>
    <s v="21034-03-151.6-ТХ2.ИС-0001"/>
    <s v="Изометрические схемы трубопроводов по линиям"/>
    <n v="1"/>
    <d v="2024-01-24T00:00:00"/>
    <n v="31"/>
    <m/>
    <m/>
    <m/>
    <s v="6"/>
    <s v="Шпилька 2-1-М16х80 ОСТ 26-2040-96 - 4 шт,"/>
    <m/>
    <m/>
    <m/>
    <m/>
    <m/>
    <m/>
    <m/>
    <m/>
    <m/>
    <n v="16"/>
    <s v="10Г2"/>
    <n v="1"/>
    <m/>
  </r>
  <r>
    <x v="0"/>
    <s v="21034-03-151.6-ТХ2.ИС-0001_1"/>
    <n v="1"/>
    <s v="21034-03-151.6-ТХ2.ИС-0001"/>
    <s v="Изометрические схемы трубопроводов по линиям"/>
    <n v="1"/>
    <d v="2024-01-24T00:00:00"/>
    <n v="33"/>
    <m/>
    <m/>
    <m/>
    <s v="6"/>
    <s v="Шпилька 2-1-М16х80 ОСТ 26-2040-96 - 4 шт,"/>
    <m/>
    <m/>
    <m/>
    <m/>
    <m/>
    <m/>
    <m/>
    <m/>
    <m/>
    <n v="16"/>
    <s v="10Г2"/>
    <n v="2"/>
    <m/>
  </r>
  <r>
    <x v="0"/>
    <s v="21034-03-151.6-ТХ2.ИС-0001_1"/>
    <n v="1"/>
    <s v="21034-03-151.6-ТХ2.ИС-0001"/>
    <s v="Изометрические схемы трубопроводов по линиям"/>
    <n v="1"/>
    <d v="2024-01-24T00:00:00"/>
    <n v="18"/>
    <m/>
    <m/>
    <m/>
    <s v="17"/>
    <s v="Шпилька 2-1-М16х80 Ст35 ОСТ 26-2040-96 - 4 шт"/>
    <m/>
    <m/>
    <m/>
    <m/>
    <m/>
    <m/>
    <m/>
    <m/>
    <m/>
    <n v="16"/>
    <s v="Ст35"/>
    <n v="2"/>
    <m/>
  </r>
  <r>
    <x v="0"/>
    <s v="21034-03-151.6-ТХ2.ИС-0001_1"/>
    <n v="1"/>
    <s v="21034-03-151.6-ТХ2.ИС-0001"/>
    <s v="Изометрические схемы трубопроводов по линиям"/>
    <n v="1"/>
    <d v="2024-01-24T00:00:00"/>
    <n v="22"/>
    <m/>
    <m/>
    <m/>
    <s v="11"/>
    <s v="Шпилька 2-1-М16х90 ОЕТ 26-2040-96 - 4 шт,"/>
    <m/>
    <m/>
    <m/>
    <m/>
    <m/>
    <m/>
    <m/>
    <m/>
    <m/>
    <n v="16"/>
    <s v="10Г2"/>
    <n v="1"/>
    <m/>
  </r>
  <r>
    <x v="0"/>
    <s v="21034-03-151.6-ТХ2.ИС-0001_1"/>
    <n v="1"/>
    <s v="21034-03-151.6-ТХ2.ИС-0001"/>
    <s v="Изометрические схемы трубопроводов по линиям"/>
    <n v="1"/>
    <d v="2024-01-24T00:00:00"/>
    <n v="12"/>
    <m/>
    <m/>
    <m/>
    <s v="7"/>
    <s v="Шпилька 2-1-М16х90 ОСТ 26-2040-96 - 4 шт,"/>
    <m/>
    <m/>
    <m/>
    <m/>
    <m/>
    <m/>
    <m/>
    <m/>
    <m/>
    <n v="16"/>
    <s v="10Г2"/>
    <n v="2"/>
    <m/>
  </r>
  <r>
    <x v="0"/>
    <s v="21034-03-151.6-ТХ2.ИС-0001_1"/>
    <n v="1"/>
    <s v="21034-03-151.6-ТХ2.ИС-0001"/>
    <s v="Изометрические схемы трубопроводов по линиям"/>
    <n v="1"/>
    <d v="2024-01-24T00:00:00"/>
    <n v="29"/>
    <m/>
    <m/>
    <m/>
    <s v="8"/>
    <s v="Шпилька 2-1-М16х90 ОСТ 26-2040-96 - 4 шт,"/>
    <m/>
    <m/>
    <m/>
    <m/>
    <m/>
    <m/>
    <m/>
    <m/>
    <m/>
    <n v="16"/>
    <s v="10Г2"/>
    <n v="1"/>
    <m/>
  </r>
  <r>
    <x v="0"/>
    <s v="21034-03-151.6-ТХ2.ИС-0001_1"/>
    <n v="1"/>
    <s v="21034-03-151.6-ТХ2.ИС-0001"/>
    <s v="Изометрические схемы трубопроводов по линиям"/>
    <n v="1"/>
    <d v="2024-01-24T00:00:00"/>
    <n v="19"/>
    <m/>
    <m/>
    <m/>
    <s v="14"/>
    <s v="Шпилька 2-1-М16х90 Ст35 ОСТ 26-2040-96 - 8 шт"/>
    <m/>
    <m/>
    <m/>
    <m/>
    <m/>
    <m/>
    <m/>
    <m/>
    <m/>
    <n v="16"/>
    <s v="Ст35"/>
    <n v="2"/>
    <m/>
  </r>
  <r>
    <x v="0"/>
    <s v="21034-03-151.6-ТХ2.ИС-0001_1"/>
    <n v="1"/>
    <s v="21034-03-151.6-ТХ2.ИС-0001"/>
    <s v="Изометрические схемы трубопроводов по линиям"/>
    <n v="1"/>
    <d v="2024-01-24T00:00:00"/>
    <n v="16"/>
    <m/>
    <m/>
    <m/>
    <s v="12"/>
    <s v="Шпилька 2-1-М16х90 Ст35 ОСТ 26-2040-96 - 8 шт."/>
    <m/>
    <m/>
    <m/>
    <m/>
    <m/>
    <m/>
    <m/>
    <m/>
    <m/>
    <n v="16"/>
    <s v="Ст35"/>
    <n v="4"/>
    <m/>
  </r>
  <r>
    <x v="0"/>
    <s v="21034-03-151.6-ТХ2.ИС-0001_1"/>
    <n v="1"/>
    <s v="21034-03-151.6-ТХ2.ИС-0001"/>
    <s v="Изометрические схемы трубопроводов по линиям"/>
    <n v="1"/>
    <d v="2024-01-24T00:00:00"/>
    <n v="18"/>
    <m/>
    <m/>
    <m/>
    <s v="18"/>
    <s v="Шпилька 2-1-М16х90 Ст35 ОСТ 26-2040-96 - 8 шт."/>
    <m/>
    <m/>
    <m/>
    <m/>
    <m/>
    <m/>
    <m/>
    <m/>
    <m/>
    <n v="16"/>
    <s v="Ст35"/>
    <n v="2"/>
    <m/>
  </r>
  <r>
    <x v="0"/>
    <s v="21034-03-151.6-ТХ2.ИС-0001_1"/>
    <n v="1"/>
    <s v="21034-03-151.6-ТХ2.ИС-0001"/>
    <s v="Изометрические схемы трубопроводов по линиям"/>
    <n v="1"/>
    <d v="2024-01-24T00:00:00"/>
    <n v="27"/>
    <m/>
    <m/>
    <m/>
    <s v="6"/>
    <s v="Шпилька 2-1-М16х90 СтЗБ ОСТ 26-2040-96 - 8 шт"/>
    <m/>
    <m/>
    <m/>
    <m/>
    <m/>
    <m/>
    <m/>
    <m/>
    <m/>
    <n v="16"/>
    <s v="СтЗБ"/>
    <n v="1"/>
    <m/>
  </r>
  <r>
    <x v="0"/>
    <s v="21034-03-151.6-ТХ2.ИС-0001_1"/>
    <n v="1"/>
    <s v="21034-03-151.6-ТХ2.ИС-0001"/>
    <s v="Изометрические схемы трубопроводов по линиям"/>
    <n v="1"/>
    <d v="2024-01-24T00:00:00"/>
    <n v="28"/>
    <m/>
    <m/>
    <m/>
    <s v="6"/>
    <s v="Шпилька 2-1-М16х90 СтЗБ ОСТ 26-2040-96 - 8 шт"/>
    <m/>
    <m/>
    <m/>
    <m/>
    <m/>
    <m/>
    <m/>
    <m/>
    <m/>
    <n v="16"/>
    <s v="СтЗБ"/>
    <n v="1"/>
    <m/>
  </r>
  <r>
    <x v="0"/>
    <s v="21034-03-151.6-ТХ2.ИС-0001_1"/>
    <n v="1"/>
    <s v="21034-03-151.6-ТХ2.ИС-0001"/>
    <s v="Изометрические схемы трубопроводов по линиям"/>
    <n v="1"/>
    <d v="2024-01-24T00:00:00"/>
    <n v="4"/>
    <m/>
    <m/>
    <m/>
    <s v="4"/>
    <s v="Штуцер приборной UJii-G1/Z-09FZE"/>
    <m/>
    <m/>
    <m/>
    <m/>
    <m/>
    <m/>
    <m/>
    <m/>
    <m/>
    <n v="15"/>
    <s v="ТУ 1400-004-09446335-2012"/>
    <n v="1"/>
    <m/>
  </r>
  <r>
    <x v="0"/>
    <s v="21034-03-151.6-ТХ2.ИС-0001_1"/>
    <n v="1"/>
    <s v="21034-03-151.6-ТХ2.ИС-0001"/>
    <s v="Изометрические схемы трубопроводов по линиям"/>
    <n v="1"/>
    <d v="2024-01-24T00:00:00"/>
    <n v="4"/>
    <m/>
    <m/>
    <m/>
    <s v="9"/>
    <s v="Штуцер приварной Шц-БЗ/4-09Г2С"/>
    <m/>
    <m/>
    <m/>
    <m/>
    <m/>
    <m/>
    <m/>
    <m/>
    <m/>
    <n v="20"/>
    <s v="ТУ 1400-004-09446335-2012"/>
    <n v="2"/>
    <m/>
  </r>
  <r>
    <x v="0"/>
    <s v="21034-03-151.6-ТХ2.ИС-0001_1"/>
    <n v="1"/>
    <s v="21034-03-151.6-ТХ2.ИС-0001"/>
    <s v="Изометрические схемы трубопроводов по линиям"/>
    <n v="1"/>
    <d v="2024-01-24T00:00:00"/>
    <n v="22"/>
    <m/>
    <m/>
    <m/>
    <s v="15а"/>
    <s v="Штуцер Шц-01/2,09Г2Е"/>
    <m/>
    <m/>
    <m/>
    <m/>
    <m/>
    <m/>
    <m/>
    <m/>
    <m/>
    <m/>
    <m/>
    <m/>
    <m/>
  </r>
  <r>
    <x v="0"/>
    <s v="21034-03-151.6-ТХ2.ИС-0001_1"/>
    <n v="1"/>
    <s v="21034-03-151.6-ТХ2.ИС-0001"/>
    <s v="Изометрические схемы трубопроводов по линиям"/>
    <n v="1"/>
    <d v="2024-01-24T00:00:00"/>
    <n v="22"/>
    <m/>
    <m/>
    <m/>
    <s v="16а"/>
    <s v="Штуцер ШЦ-Б1/2, 09Г2Е"/>
    <m/>
    <m/>
    <m/>
    <m/>
    <m/>
    <m/>
    <m/>
    <m/>
    <m/>
    <m/>
    <m/>
    <m/>
    <m/>
  </r>
  <r>
    <x v="0"/>
    <s v="21034-03-151.6-ТХ2.ИС-0001_1"/>
    <n v="1"/>
    <s v="21034-03-151.6-ТХ2.ИС-0001"/>
    <s v="Изометрические схемы трубопроводов по линиям"/>
    <n v="1"/>
    <d v="2024-01-24T00:00:00"/>
    <n v="21"/>
    <m/>
    <m/>
    <m/>
    <s v="12а"/>
    <s v="Штуцер Шц-Б1/2,09Г2С"/>
    <m/>
    <m/>
    <m/>
    <m/>
    <m/>
    <m/>
    <m/>
    <m/>
    <m/>
    <m/>
    <m/>
    <m/>
    <m/>
  </r>
  <r>
    <x v="0"/>
    <s v="21034-03-151.6-ТХ2.ИС-0001_1"/>
    <n v="1"/>
    <s v="21034-03-151.6-ТХ2.ИС-0001"/>
    <s v="Изометрические схемы трубопроводов по линиям"/>
    <n v="1"/>
    <d v="2024-01-24T00:00:00"/>
    <n v="21"/>
    <m/>
    <m/>
    <m/>
    <s v="13а"/>
    <s v="Штуцер Шц-Б1/2,09Г2С"/>
    <m/>
    <m/>
    <m/>
    <m/>
    <m/>
    <m/>
    <m/>
    <m/>
    <m/>
    <m/>
    <m/>
    <m/>
    <m/>
  </r>
  <r>
    <x v="0"/>
    <m/>
    <m/>
    <m/>
    <m/>
    <m/>
    <m/>
    <m/>
    <m/>
    <m/>
    <m/>
    <m/>
    <m/>
    <m/>
    <m/>
    <m/>
    <m/>
    <m/>
    <m/>
    <m/>
    <m/>
    <m/>
    <m/>
    <m/>
    <m/>
    <m/>
  </r>
</pivotCacheRecords>
</file>

<file path=xl/pivotCache/pivotCacheRecords17.xml><?xml version="1.0" encoding="utf-8"?>
<pivotCacheRecords xmlns="http://schemas.openxmlformats.org/spreadsheetml/2006/main" xmlns:r="http://schemas.openxmlformats.org/officeDocument/2006/relationships" count="735">
  <r>
    <x v="0"/>
    <s v="21034-3-151.6-ТХ1.ИС_4"/>
    <n v="4"/>
    <s v="21034-03-151.6-ТХ1.ИС-0001"/>
    <s v="Изометрические схемы трубопроводов по линиям"/>
    <n v="4"/>
    <d v="2022-01-19T00:00:00"/>
    <n v="2"/>
    <n v="3"/>
    <n v="1"/>
    <s v="200-FLG-29B05-1C15-ET"/>
    <n v="1"/>
    <s v="Отвод П90 219x6 09Г2С"/>
    <m/>
    <n v="219"/>
    <m/>
    <n v="8.6220472440944889"/>
    <n v="0"/>
    <n v="6"/>
    <n v="51.732283464566933"/>
    <m/>
    <m/>
    <n v="200"/>
    <s v="ГОСТ 17375-2001"/>
    <n v="3"/>
  </r>
  <r>
    <x v="0"/>
    <s v="21034-3-151.6-ТХ1.ИС_5"/>
    <n v="5"/>
    <s v="21034-03-151.6-ТХ1.ИС-0002"/>
    <s v="Изометрические схемы трубопроводов по линиям"/>
    <n v="5"/>
    <d v="2022-01-20T00:00:00"/>
    <n v="2"/>
    <n v="3"/>
    <n v="1"/>
    <s v="200-FLG-29B05-1C15-ET"/>
    <n v="2"/>
    <s v="Опора 219-КП-А11 ВСт3пс6"/>
    <m/>
    <m/>
    <m/>
    <n v="0"/>
    <n v="0"/>
    <m/>
    <n v="0"/>
    <m/>
    <m/>
    <n v="200"/>
    <s v="ОСТ36-146-88"/>
    <n v="1"/>
  </r>
  <r>
    <x v="0"/>
    <s v="21034-3-151.6-ТХ1.ИС_6"/>
    <n v="6"/>
    <s v="21034-03-151.6-ТХ1.ИС-0003"/>
    <s v="Изометрические схемы трубопроводов по линиям"/>
    <n v="6"/>
    <d v="2022-01-21T00:00:00"/>
    <n v="2"/>
    <n v="3"/>
    <n v="1"/>
    <s v="200-FLG-29B05-1C15-ET"/>
    <n v="3"/>
    <s v="Труба 219x6 09Г2С"/>
    <m/>
    <n v="219"/>
    <m/>
    <n v="8.6220472440944889"/>
    <n v="0"/>
    <n v="2"/>
    <n v="17.244094488188978"/>
    <m/>
    <m/>
    <n v="200"/>
    <s v="ГОСТ 8732-78"/>
    <n v="9.27"/>
  </r>
  <r>
    <x v="0"/>
    <s v="21034-3-151.6-ТХ1.ИС_7"/>
    <n v="7"/>
    <s v="21034-03-151.6-ТХ1.ИС-0004"/>
    <s v="Изометрические схемы трубопроводов по линиям"/>
    <n v="7"/>
    <d v="2022-01-22T00:00:00"/>
    <n v="3"/>
    <n v="4"/>
    <n v="1"/>
    <s v="150-ETY-29B10-1E21(1)NR"/>
    <n v="1"/>
    <s v="Блок предохранительных клапанов поз. PSV 2905-60A/B"/>
    <m/>
    <n v="159"/>
    <m/>
    <n v="6.2598425196850398"/>
    <n v="0"/>
    <n v="1"/>
    <n v="6.2598425196850398"/>
    <m/>
    <m/>
    <n v="150"/>
    <s v="БПУ С 150-40лс, левое расп."/>
    <n v="1"/>
  </r>
  <r>
    <x v="0"/>
    <s v="21034-3-151.6-ТХ1.ИС_8"/>
    <n v="8"/>
    <s v="21034-03-151.6-ТХ1.ИС-0005"/>
    <s v="Изометрические схемы трубопроводов по линиям"/>
    <n v="8"/>
    <d v="2022-01-23T00:00:00"/>
    <n v="3"/>
    <n v="4"/>
    <n v="1"/>
    <s v="150-ETY-29B10-1E21(1)NR"/>
    <n v="2"/>
    <s v="Переход ПК 219x10-159x8 09Г2С"/>
    <m/>
    <n v="219"/>
    <n v="159"/>
    <n v="8.6220472440944889"/>
    <n v="6.2598425196850398"/>
    <n v="2"/>
    <n v="14.88188976377953"/>
    <m/>
    <m/>
    <n v="200"/>
    <s v="ГОСТ 17378-2001"/>
    <n v="1"/>
  </r>
  <r>
    <x v="0"/>
    <s v="21034-3-151.6-ТХ1.ИС_9"/>
    <n v="9"/>
    <s v="21034-03-151.6-ТХ1.ИС-0006"/>
    <s v="Изометрические схемы трубопроводов по линиям"/>
    <n v="9"/>
    <d v="2022-01-24T00:00:00"/>
    <n v="3"/>
    <n v="4"/>
    <n v="1"/>
    <s v="150-ETY-29B10-1E21(1)NR"/>
    <n v="3"/>
    <s v="Труба 159x6 09Г2С"/>
    <m/>
    <n v="159"/>
    <m/>
    <n v="6.2598425196850398"/>
    <n v="0"/>
    <m/>
    <n v="0"/>
    <m/>
    <m/>
    <n v="150"/>
    <s v="ГОСТ 8732-78"/>
    <n v="0.3"/>
  </r>
  <r>
    <x v="1"/>
    <s v="21034-3-151.6-ТХ1.ИС_10"/>
    <n v="10"/>
    <s v="21034-03-151.6-ТХ1.ИС-0007"/>
    <s v="Изометрические схемы трубопроводов по линиям"/>
    <n v="10"/>
    <d v="2022-01-25T00:00:00"/>
    <n v="4"/>
    <n v="5"/>
    <n v="1"/>
    <s v="300-ETY-29B05-1E21(1)NR"/>
    <n v="1"/>
    <s v="Задвижка"/>
    <n v="502"/>
    <n v="325"/>
    <m/>
    <n v="12.795275590551181"/>
    <n v="0"/>
    <n v="1"/>
    <n v="12.795275590551181"/>
    <m/>
    <m/>
    <n v="300"/>
    <s v="30лс515нж"/>
    <n v="1"/>
  </r>
  <r>
    <x v="1"/>
    <s v="21034-3-151.6-ТХ1.ИС_11"/>
    <n v="11"/>
    <s v="21034-03-151.6-ТХ1.ИС-0008"/>
    <s v="Изометрические схемы трубопроводов по линиям"/>
    <n v="11"/>
    <d v="2022-01-26T00:00:00"/>
    <n v="4"/>
    <n v="5"/>
    <n v="1"/>
    <s v="300-ETY-29B05-1E21(1)NR"/>
    <n v="2"/>
    <s v="Задвижка"/>
    <n v="165"/>
    <n v="25"/>
    <m/>
    <n v="0.98425196850393704"/>
    <n v="0"/>
    <n v="2"/>
    <n v="1.9685039370078741"/>
    <m/>
    <m/>
    <n v="20"/>
    <s v="31лс15нж &quot;газ&quot;"/>
    <n v="1"/>
  </r>
  <r>
    <x v="0"/>
    <s v="21034-3-151.6-ТХ1.ИС_12"/>
    <n v="12"/>
    <s v="21034-03-151.6-ТХ1.ИС-0009"/>
    <s v="Изометрические схемы трубопроводов по линиям"/>
    <n v="12"/>
    <d v="2022-01-27T00:00:00"/>
    <n v="4"/>
    <n v="5"/>
    <n v="1"/>
    <s v="300-ETY-29B05-1E21(1)NR"/>
    <n v="3"/>
    <s v="Отвод П90 325x8 09Г2С"/>
    <m/>
    <n v="325"/>
    <m/>
    <n v="12.795275590551181"/>
    <n v="0"/>
    <n v="4"/>
    <n v="51.181102362204726"/>
    <m/>
    <m/>
    <n v="300"/>
    <s v="ГОСТ 17375-2001"/>
    <n v="2"/>
  </r>
  <r>
    <x v="0"/>
    <s v="21034-3-151.6-ТХ1.ИС_13"/>
    <n v="13"/>
    <s v="21034-03-151.6-ТХ1.ИС-0010"/>
    <s v="Изометрические схемы трубопроводов по линиям"/>
    <n v="13"/>
    <d v="2022-01-28T00:00:00"/>
    <n v="4"/>
    <n v="5"/>
    <n v="1"/>
    <s v="300-ETY-29B05-1E21(1)NR"/>
    <n v="4"/>
    <s v="Фланец 20-40-11-1-F-09Г2С"/>
    <m/>
    <m/>
    <m/>
    <n v="0"/>
    <n v="0"/>
    <m/>
    <n v="0"/>
    <m/>
    <m/>
    <n v="20"/>
    <s v="ГОСТ 33259-2015"/>
    <n v="1"/>
  </r>
  <r>
    <x v="0"/>
    <s v="21034-3-151.6-ТХ1.ИС_14"/>
    <n v="14"/>
    <s v="21034-03-151.6-ТХ1.ИС-0011"/>
    <s v="Изометрические схемы трубопроводов по линиям"/>
    <n v="14"/>
    <d v="2022-01-29T00:00:00"/>
    <n v="4"/>
    <n v="5"/>
    <n v="1"/>
    <s v="300-ETY-29B05-1E21(1)NR"/>
    <n v="5"/>
    <s v="Фланец 300-40-11-1-F-09Г2С"/>
    <m/>
    <m/>
    <m/>
    <n v="0"/>
    <n v="0"/>
    <m/>
    <n v="0"/>
    <m/>
    <m/>
    <n v="300"/>
    <s v="ГОСТ 33259-2015"/>
    <n v="2"/>
  </r>
  <r>
    <x v="0"/>
    <s v="21034-3-151.6-ТХ1.ИС_15"/>
    <n v="15"/>
    <s v="21034-03-151.6-ТХ1.ИС-0012"/>
    <s v="Изометрические схемы трубопроводов по линиям"/>
    <n v="15"/>
    <d v="2022-01-30T00:00:00"/>
    <n v="4"/>
    <n v="5"/>
    <n v="1"/>
    <s v="300-ETY-29B05-1E21(1)NR"/>
    <n v="6"/>
    <s v="Заглушка 5-20-4 09Г2С"/>
    <m/>
    <m/>
    <m/>
    <n v="0"/>
    <n v="0"/>
    <m/>
    <n v="0"/>
    <m/>
    <m/>
    <n v="20"/>
    <s v="АТК 24.200.02.90"/>
    <n v="1"/>
  </r>
  <r>
    <x v="0"/>
    <s v="21034-3-151.6-ТХ1.ИС_16"/>
    <n v="16"/>
    <s v="21034-03-151.6-ТХ1.ИС-0013"/>
    <s v="Изометрические схемы трубопроводов по линиям"/>
    <n v="16"/>
    <d v="2022-01-31T00:00:00"/>
    <n v="4"/>
    <n v="5"/>
    <n v="1"/>
    <s v="300-ETY-29B05-1E21(1)NR"/>
    <n v="7"/>
    <s v="Тройник П325x12 - 219x10 09Г2С"/>
    <m/>
    <n v="325"/>
    <n v="219"/>
    <n v="12.795275590551181"/>
    <n v="8.6220472440944889"/>
    <n v="3"/>
    <n v="34.212598425196852"/>
    <m/>
    <m/>
    <n v="300"/>
    <s v="ГОСТ 17376-2001"/>
    <n v="1"/>
  </r>
  <r>
    <x v="0"/>
    <s v="21034-3-151.6-ТХ1.ИС_17"/>
    <n v="17"/>
    <s v="21034-03-151.6-ТХ1.ИС-0014"/>
    <s v="Изометрические схемы трубопроводов по линиям"/>
    <n v="17"/>
    <d v="2022-02-01T00:00:00"/>
    <n v="4"/>
    <n v="5"/>
    <n v="1"/>
    <s v="300-ETY-29B05-1E21(1)NR"/>
    <n v="8"/>
    <s v="Опора 325-КП-А21 ВСт3пс6"/>
    <m/>
    <m/>
    <m/>
    <n v="0"/>
    <n v="0"/>
    <m/>
    <n v="0"/>
    <m/>
    <m/>
    <n v="300"/>
    <s v="ОСТ36-146-88"/>
    <n v="1"/>
  </r>
  <r>
    <x v="0"/>
    <s v="21034-3-151.6-ТХ1.ИС_18"/>
    <n v="18"/>
    <s v="21034-03-151.6-ТХ1.ИС-0015"/>
    <s v="Изометрические схемы трубопроводов по линиям"/>
    <n v="18"/>
    <d v="2022-02-02T00:00:00"/>
    <n v="4"/>
    <n v="5"/>
    <n v="1"/>
    <s v="300-ETY-29B05-1E21(1)NR"/>
    <n v="9"/>
    <s v="Прокладка СНП В-3-343-4-3.2 Графлекс"/>
    <m/>
    <m/>
    <m/>
    <n v="0"/>
    <n v="0"/>
    <m/>
    <n v="0"/>
    <m/>
    <m/>
    <n v="300"/>
    <s v="ОСТ 26.260.454-99"/>
    <n v="2"/>
  </r>
  <r>
    <x v="0"/>
    <s v="21034-3-151.6-ТХ1.ИС_19"/>
    <n v="19"/>
    <s v="21034-03-151.6-ТХ1.ИС-0016"/>
    <s v="Изометрические схемы трубопроводов по линиям"/>
    <n v="19"/>
    <d v="2022-02-03T00:00:00"/>
    <n v="4"/>
    <n v="5"/>
    <n v="1"/>
    <s v="300-ETY-29B05-1E21(1)NR"/>
    <n v="10"/>
    <s v="Прокладка СНП В-3-36-4-3.2 Графлекс"/>
    <m/>
    <m/>
    <m/>
    <n v="0"/>
    <n v="0"/>
    <m/>
    <n v="0"/>
    <m/>
    <m/>
    <n v="20"/>
    <s v="ОСТ 26.260.454-99"/>
    <n v="2"/>
  </r>
  <r>
    <x v="0"/>
    <s v="21034-3-151.6-ТХ1.ИС_20"/>
    <n v="20"/>
    <s v="21034-03-151.6-ТХ1.ИС-0017"/>
    <s v="Изометрические схемы трубопроводов по линиям"/>
    <n v="20"/>
    <d v="2022-02-04T00:00:00"/>
    <n v="4"/>
    <n v="5"/>
    <n v="1"/>
    <s v="300-ETY-29B05-1E21(1)NR"/>
    <n v="11"/>
    <s v="Шпилька 2-1-М12x70 ОСТ 26-2040-96 - 4 шт"/>
    <m/>
    <m/>
    <m/>
    <n v="0"/>
    <n v="0"/>
    <m/>
    <n v="0"/>
    <m/>
    <m/>
    <n v="12"/>
    <s v="10Г2"/>
    <n v="2"/>
  </r>
  <r>
    <x v="0"/>
    <s v="21034-3-151.6-ТХ1.ИС_21"/>
    <n v="21"/>
    <s v="21034-03-151.6-ТХ1.ИС-0018"/>
    <s v="Изометрические схемы трубопроводов по линиям"/>
    <n v="21"/>
    <d v="2022-02-05T00:00:00"/>
    <n v="4"/>
    <n v="5"/>
    <n v="1"/>
    <s v="300-ETY-29B05-1E21(1)NR"/>
    <s v="11а"/>
    <s v="Гайка М12 ОСТ 26-2041-96 - 8 шт"/>
    <m/>
    <m/>
    <m/>
    <n v="0"/>
    <n v="0"/>
    <m/>
    <n v="0"/>
    <m/>
    <m/>
    <m/>
    <m/>
    <m/>
  </r>
  <r>
    <x v="0"/>
    <s v="21034-3-151.6-ТХ1.ИС_22"/>
    <n v="22"/>
    <s v="21034-03-151.6-ТХ1.ИС-0019"/>
    <s v="Изометрические схемы трубопроводов по линиям"/>
    <n v="22"/>
    <d v="2022-02-06T00:00:00"/>
    <n v="4"/>
    <n v="5"/>
    <n v="1"/>
    <s v="300-ETY-29B05-1E21(1)NR"/>
    <s v="11б"/>
    <s v="ОСТ 26-2042-96 - 8 шт (фл. соед. DN20 mm, PN4 МПа)"/>
    <m/>
    <m/>
    <m/>
    <n v="0"/>
    <n v="0"/>
    <m/>
    <n v="0"/>
    <m/>
    <m/>
    <m/>
    <m/>
    <m/>
  </r>
  <r>
    <x v="0"/>
    <s v="21034-3-151.6-ТХ1.ИС_23"/>
    <n v="23"/>
    <s v="21034-03-151.6-ТХ1.ИС-0020"/>
    <s v="Изометрические схемы трубопроводов по линиям"/>
    <n v="23"/>
    <d v="2022-02-07T00:00:00"/>
    <n v="4"/>
    <n v="5"/>
    <n v="1"/>
    <s v="300-ETY-29B05-1E21(1)NR"/>
    <s v="11в"/>
    <s v="(фл. соед. DN20 mm, PN4 МПа)"/>
    <m/>
    <m/>
    <m/>
    <n v="0"/>
    <n v="0"/>
    <m/>
    <n v="0"/>
    <m/>
    <m/>
    <m/>
    <m/>
    <m/>
  </r>
  <r>
    <x v="0"/>
    <s v="21034-3-151.6-ТХ1.ИС_24"/>
    <n v="24"/>
    <s v="21034-03-151.6-ТХ1.ИС-0021"/>
    <s v="Изометрические схемы трубопроводов по линиям"/>
    <n v="24"/>
    <d v="2022-02-08T00:00:00"/>
    <n v="4"/>
    <n v="5"/>
    <n v="1"/>
    <s v="300-ETY-29B05-1E21(1)NR"/>
    <n v="12"/>
    <s v="Шпилька 2-1-М30x180 ОСТ 26-2040-96 - 16 шт"/>
    <m/>
    <m/>
    <m/>
    <n v="0"/>
    <n v="0"/>
    <m/>
    <n v="0"/>
    <m/>
    <m/>
    <n v="30"/>
    <s v="10Г2"/>
    <n v="2"/>
  </r>
  <r>
    <x v="0"/>
    <s v="21034-3-151.6-ТХ1.ИС_25"/>
    <n v="25"/>
    <s v="21034-03-151.6-ТХ1.ИС-0022"/>
    <s v="Изометрические схемы трубопроводов по линиям"/>
    <n v="25"/>
    <d v="2022-02-09T00:00:00"/>
    <n v="4"/>
    <n v="5"/>
    <n v="1"/>
    <s v="300-ETY-29B05-1E21(1)NR"/>
    <s v="12а"/>
    <s v="Гайка М30 ОСТ 26-2041-96 - 32 шт"/>
    <m/>
    <m/>
    <m/>
    <n v="0"/>
    <n v="0"/>
    <m/>
    <n v="0"/>
    <m/>
    <m/>
    <m/>
    <m/>
    <m/>
  </r>
  <r>
    <x v="0"/>
    <s v="21034-3-151.6-ТХ1.ИС_26"/>
    <n v="26"/>
    <s v="21034-03-151.6-ТХ1.ИС-0023"/>
    <s v="Изометрические схемы трубопроводов по линиям"/>
    <n v="26"/>
    <d v="2022-02-10T00:00:00"/>
    <n v="4"/>
    <n v="5"/>
    <n v="1"/>
    <s v="300-ETY-29B05-1E21(1)NR"/>
    <s v="12б"/>
    <s v="Шайба 30 ОСТ 26-2042-96 - 32 шт"/>
    <m/>
    <m/>
    <m/>
    <n v="0"/>
    <n v="0"/>
    <m/>
    <n v="0"/>
    <m/>
    <m/>
    <m/>
    <m/>
    <m/>
  </r>
  <r>
    <x v="0"/>
    <s v="21034-3-151.6-ТХ1.ИС_27"/>
    <n v="27"/>
    <s v="21034-03-151.6-ТХ1.ИС-0024"/>
    <s v="Изометрические схемы трубопроводов по линиям"/>
    <n v="27"/>
    <d v="2022-02-11T00:00:00"/>
    <n v="4"/>
    <n v="5"/>
    <n v="1"/>
    <s v="300-ETY-29B05-1E21(1)NR"/>
    <s v="12в"/>
    <s v="(фл. соед. DN300 mm, PN4 МПа)"/>
    <m/>
    <m/>
    <m/>
    <n v="0"/>
    <n v="0"/>
    <m/>
    <n v="0"/>
    <m/>
    <m/>
    <m/>
    <m/>
    <m/>
  </r>
  <r>
    <x v="0"/>
    <s v="21034-3-151.6-ТХ1.ИС_28"/>
    <n v="28"/>
    <s v="21034-03-151.6-ТХ1.ИС-0025"/>
    <s v="Изометрические схемы трубопроводов по линиям"/>
    <n v="28"/>
    <d v="2022-02-12T00:00:00"/>
    <n v="4"/>
    <n v="5"/>
    <n v="1"/>
    <s v="300-ETY-29B05-1E21(1)NR"/>
    <n v="13"/>
    <s v="Труба 325x8 09Г2С"/>
    <m/>
    <n v="325"/>
    <m/>
    <n v="12.795275590551181"/>
    <n v="0"/>
    <m/>
    <n v="0"/>
    <m/>
    <m/>
    <n v="300"/>
    <s v="ГОСТ 8732-78"/>
    <n v="0.84"/>
  </r>
  <r>
    <x v="0"/>
    <s v="21034-3-151.6-ТХ1.ИС_29"/>
    <n v="29"/>
    <s v="21034-03-151.6-ТХ1.ИС-0026"/>
    <s v="Изометрические схемы трубопроводов по линиям"/>
    <n v="29"/>
    <d v="2022-02-13T00:00:00"/>
    <n v="4"/>
    <n v="5"/>
    <n v="1"/>
    <s v="300-ETY-29B05-1E21(1)NR"/>
    <n v="14"/>
    <s v="Труба 25x3.0 09Г2С"/>
    <m/>
    <n v="25"/>
    <m/>
    <n v="0.98425196850393704"/>
    <n v="0"/>
    <m/>
    <n v="0"/>
    <m/>
    <m/>
    <n v="20"/>
    <s v="ГОСТ 8734-75"/>
    <n v="0.32"/>
  </r>
  <r>
    <x v="1"/>
    <s v="21034-3-151.6-ТХ1.ИС_30"/>
    <n v="30"/>
    <s v="21034-03-151.6-ТХ1.ИС-0027"/>
    <s v="Изометрические схемы трубопроводов по линиям"/>
    <n v="30"/>
    <d v="2022-02-14T00:00:00"/>
    <n v="5"/>
    <n v="6"/>
    <n v="1"/>
    <s v="300-ETY-29B05-1E21(1)NR"/>
    <n v="1"/>
    <s v="Клапан ZV 2905-9"/>
    <n v="502"/>
    <n v="325"/>
    <m/>
    <n v="12.795275590551181"/>
    <n v="0"/>
    <n v="2"/>
    <n v="25.590551181102363"/>
    <m/>
    <m/>
    <n v="300"/>
    <s v="Опросный лист"/>
    <n v="1"/>
  </r>
  <r>
    <x v="1"/>
    <s v="21034-3-151.6-ТХ1.ИС_31"/>
    <n v="31"/>
    <s v="21034-03-151.6-ТХ1.ИС-0028"/>
    <s v="Изометрические схемы трубопроводов по линиям"/>
    <n v="31"/>
    <d v="2022-02-15T00:00:00"/>
    <n v="5"/>
    <n v="6"/>
    <n v="1"/>
    <s v="300-ETY-29B05-1E21(1)NR"/>
    <n v="2"/>
    <s v="Клапан обратный"/>
    <n v="750"/>
    <n v="325"/>
    <m/>
    <n v="12.795275590551181"/>
    <n v="0"/>
    <n v="2"/>
    <n v="25.590551181102363"/>
    <m/>
    <m/>
    <n v="300"/>
    <s v="KO 300.40.3332"/>
    <n v="1"/>
  </r>
  <r>
    <x v="0"/>
    <s v="21034-3-151.6-ТХ1.ИС_32"/>
    <n v="32"/>
    <s v="21034-03-151.6-ТХ1.ИС-0029"/>
    <s v="Изометрические схемы трубопроводов по линиям"/>
    <n v="32"/>
    <d v="2022-02-16T00:00:00"/>
    <n v="5"/>
    <n v="6"/>
    <n v="1"/>
    <s v="300-ETY-29B05-1E21(1)NR"/>
    <n v="3"/>
    <s v="Фланец 300-40-11-1-F-09Г2С"/>
    <m/>
    <m/>
    <m/>
    <n v="0"/>
    <n v="0"/>
    <m/>
    <n v="0"/>
    <m/>
    <m/>
    <n v="300"/>
    <s v="ГОСТ 33259-2015"/>
    <n v="2"/>
  </r>
  <r>
    <x v="0"/>
    <s v="21034-3-151.6-ТХ1.ИС_33"/>
    <n v="33"/>
    <s v="21034-03-151.6-ТХ1.ИС-0030"/>
    <s v="Изометрические схемы трубопроводов по линиям"/>
    <n v="33"/>
    <d v="2022-02-17T00:00:00"/>
    <n v="5"/>
    <n v="6"/>
    <n v="1"/>
    <s v="300-ETY-29B05-1E21(1)NR"/>
    <n v="4"/>
    <s v="Фланец 50-40-11-1-E-09Г2С"/>
    <m/>
    <m/>
    <m/>
    <n v="0"/>
    <n v="0"/>
    <m/>
    <n v="0"/>
    <m/>
    <m/>
    <n v="50"/>
    <s v="ГОСТ 33259-2015"/>
    <n v="2"/>
  </r>
  <r>
    <x v="0"/>
    <s v="21034-3-151.6-ТХ1.ИС_34"/>
    <n v="34"/>
    <s v="21034-03-151.6-ТХ1.ИС-0031"/>
    <s v="Изометрические схемы трубопроводов по линиям"/>
    <n v="34"/>
    <d v="2022-02-18T00:00:00"/>
    <n v="5"/>
    <n v="6"/>
    <n v="1"/>
    <s v="300-ETY-29B05-1E21(1)NR"/>
    <n v="5"/>
    <s v="Заглушка 5-50-4 09Г2С"/>
    <m/>
    <m/>
    <m/>
    <n v="0"/>
    <n v="0"/>
    <m/>
    <n v="0"/>
    <m/>
    <m/>
    <n v="50"/>
    <s v="АТК 24.200.02.90"/>
    <n v="2"/>
  </r>
  <r>
    <x v="0"/>
    <s v="21034-3-151.6-ТХ1.ИС_35"/>
    <n v="35"/>
    <s v="21034-03-151.6-ТХ1.ИС-0032"/>
    <s v="Изометрические схемы трубопроводов по линиям"/>
    <n v="35"/>
    <d v="2022-02-19T00:00:00"/>
    <n v="5"/>
    <n v="6"/>
    <n v="1"/>
    <s v="300-ETY-29B05-1E21(1)NR"/>
    <n v="6"/>
    <s v="Закладная для манометра по ЗК51246464-015-7-2017 в составе:"/>
    <m/>
    <n v="18"/>
    <m/>
    <n v="0.70866141732283472"/>
    <n v="0"/>
    <n v="1"/>
    <n v="0.70866141732283472"/>
    <m/>
    <m/>
    <n v="15"/>
    <s v="ЗК51246464-015-7-2 017"/>
    <n v="1"/>
  </r>
  <r>
    <x v="0"/>
    <s v="21034-3-151.6-ТХ1.ИС_36"/>
    <n v="36"/>
    <s v="21034-03-151.6-ТХ1.ИС-0033"/>
    <s v="Изометрические схемы трубопроводов по линиям"/>
    <n v="36"/>
    <d v="2022-02-20T00:00:00"/>
    <n v="5"/>
    <n v="6"/>
    <n v="1"/>
    <s v="300-ETY-29B05-1E21(1)NR"/>
    <s v="6а"/>
    <s v="Отборное устройство 16 70-09Г2С-МУ"/>
    <m/>
    <m/>
    <m/>
    <n v="0"/>
    <n v="0"/>
    <m/>
    <n v="0"/>
    <m/>
    <m/>
    <m/>
    <m/>
    <m/>
  </r>
  <r>
    <x v="1"/>
    <s v="21034-3-151.6-ТХ1.ИС_37"/>
    <n v="37"/>
    <s v="21034-03-151.6-ТХ1.ИС-0034"/>
    <s v="Изометрические схемы трубопроводов по линиям"/>
    <n v="37"/>
    <d v="2022-02-21T00:00:00"/>
    <n v="5"/>
    <n v="6"/>
    <n v="1"/>
    <s v="300-ETY-29B05-1E21(1)NR"/>
    <s v="6б"/>
    <s v="Вентиль 15лс54бк6 ТУ3742-001-27844275-2014"/>
    <m/>
    <m/>
    <m/>
    <n v="0"/>
    <n v="0"/>
    <m/>
    <n v="0"/>
    <m/>
    <m/>
    <m/>
    <m/>
    <m/>
  </r>
  <r>
    <x v="0"/>
    <s v="21034-3-151.6-ТХ1.ИС_38"/>
    <n v="38"/>
    <s v="21034-03-151.6-ТХ1.ИС-0035"/>
    <s v="Изометрические схемы трубопроводов по линиям"/>
    <n v="38"/>
    <d v="2022-02-22T00:00:00"/>
    <n v="5"/>
    <n v="6"/>
    <n v="1"/>
    <s v="300-ETY-29B05-1E21(1)NR"/>
    <s v="6в"/>
    <s v="Стяжная муфта RC1/2-M20x1.5"/>
    <m/>
    <m/>
    <m/>
    <n v="0"/>
    <n v="0"/>
    <m/>
    <n v="0"/>
    <m/>
    <m/>
    <m/>
    <m/>
    <m/>
  </r>
  <r>
    <x v="0"/>
    <s v="21034-3-151.6-ТХ1.ИС_39"/>
    <n v="39"/>
    <s v="21034-03-151.6-ТХ1.ИС-0036"/>
    <s v="Изометрические схемы трубопроводов по линиям"/>
    <n v="39"/>
    <d v="2022-02-23T00:00:00"/>
    <n v="5"/>
    <n v="6"/>
    <n v="1"/>
    <s v="300-ETY-29B05-1E21(1)NR"/>
    <n v="7"/>
    <s v="Тройник П325x12 - 219x10 09Г2С"/>
    <m/>
    <n v="325"/>
    <n v="219"/>
    <n v="12.795275590551181"/>
    <n v="8.6220472440944889"/>
    <n v="8"/>
    <n v="94.015748031496059"/>
    <m/>
    <m/>
    <n v="300"/>
    <s v="ГОСТ 17376-2001"/>
    <n v="3"/>
  </r>
  <r>
    <x v="0"/>
    <s v="21034-3-151.6-ТХ1.ИС_40"/>
    <n v="40"/>
    <s v="21034-03-151.6-ТХ1.ИС-0037"/>
    <s v="Изометрические схемы трубопроводов по линиям"/>
    <n v="40"/>
    <d v="2022-02-24T00:00:00"/>
    <n v="5"/>
    <n v="6"/>
    <n v="1"/>
    <s v="300-ETY-29B05-1E21(1)NR"/>
    <n v="8"/>
    <s v="Прокладка СНП В-3-343-4-3.2 Графлекс"/>
    <m/>
    <m/>
    <m/>
    <n v="0"/>
    <n v="0"/>
    <m/>
    <n v="0"/>
    <m/>
    <m/>
    <n v="300"/>
    <s v="ОСТ 26.260.454-99"/>
    <n v="2"/>
  </r>
  <r>
    <x v="0"/>
    <s v="21034-3-151.6-ТХ1.ИС_41"/>
    <n v="41"/>
    <s v="21034-03-151.6-ТХ1.ИС-0038"/>
    <s v="Изометрические схемы трубопроводов по линиям"/>
    <n v="41"/>
    <d v="2022-02-25T00:00:00"/>
    <n v="5"/>
    <n v="6"/>
    <n v="1"/>
    <s v="300-ETY-29B05-1E21(1)NR"/>
    <n v="9"/>
    <s v="Прокладка СНП В-3-74-4-3.2 Графлекс"/>
    <m/>
    <m/>
    <m/>
    <n v="0"/>
    <n v="0"/>
    <m/>
    <n v="0"/>
    <m/>
    <m/>
    <n v="50"/>
    <s v="ОСТ 26.260.454-99"/>
    <n v="2"/>
  </r>
  <r>
    <x v="0"/>
    <s v="21034-3-151.6-ТХ1.ИС_42"/>
    <n v="42"/>
    <s v="21034-03-151.6-ТХ1.ИС-0039"/>
    <s v="Изометрические схемы трубопроводов по линиям"/>
    <n v="42"/>
    <d v="2022-02-26T00:00:00"/>
    <n v="5"/>
    <n v="6"/>
    <n v="1"/>
    <s v="300-ETY-29B05-1E21(1)NR"/>
    <n v="10"/>
    <s v="Шпилька 2-1-М16x90 ОСТ 26-2040-96 - 4 шт"/>
    <m/>
    <m/>
    <m/>
    <n v="0"/>
    <n v="0"/>
    <m/>
    <n v="0"/>
    <m/>
    <m/>
    <n v="16"/>
    <s v="10Г2"/>
    <n v="2"/>
  </r>
  <r>
    <x v="0"/>
    <s v="21034-3-151.6-ТХ1.ИС_43"/>
    <n v="43"/>
    <s v="21034-03-151.6-ТХ1.ИС-0040"/>
    <s v="Изометрические схемы трубопроводов по линиям"/>
    <n v="43"/>
    <d v="2022-02-27T00:00:00"/>
    <n v="5"/>
    <n v="6"/>
    <n v="1"/>
    <s v="300-ETY-29B05-1E21(1)NR"/>
    <s v="10а"/>
    <s v="Гайка М16 ОСТ 26-2041-96 - 8 шт"/>
    <m/>
    <m/>
    <m/>
    <n v="0"/>
    <n v="0"/>
    <m/>
    <n v="0"/>
    <m/>
    <m/>
    <m/>
    <m/>
    <m/>
  </r>
  <r>
    <x v="0"/>
    <s v="21034-3-151.6-ТХ1.ИС_44"/>
    <n v="44"/>
    <s v="21034-03-151.6-ТХ1.ИС-0041"/>
    <s v="Изометрические схемы трубопроводов по линиям"/>
    <n v="44"/>
    <d v="2022-02-28T00:00:00"/>
    <n v="5"/>
    <n v="6"/>
    <n v="1"/>
    <s v="300-ETY-29B05-1E21(1)NR"/>
    <s v="10б"/>
    <s v="Шайба 16 ОСТ 26-2042-96 - 8 шт"/>
    <m/>
    <m/>
    <m/>
    <n v="0"/>
    <n v="0"/>
    <m/>
    <n v="0"/>
    <m/>
    <m/>
    <m/>
    <m/>
    <m/>
  </r>
  <r>
    <x v="0"/>
    <s v="21034-3-151.6-ТХ1.ИС_45"/>
    <n v="45"/>
    <s v="21034-03-151.6-ТХ1.ИС-0042"/>
    <s v="Изометрические схемы трубопроводов по линиям"/>
    <n v="45"/>
    <d v="2022-03-01T00:00:00"/>
    <n v="5"/>
    <n v="6"/>
    <n v="1"/>
    <s v="300-ETY-29B05-1E21(1)NR"/>
    <s v="10в"/>
    <s v="(фл. соед. DN50 mm, PN4 МПа)"/>
    <m/>
    <m/>
    <m/>
    <n v="0"/>
    <n v="0"/>
    <m/>
    <n v="0"/>
    <m/>
    <m/>
    <m/>
    <m/>
    <m/>
  </r>
  <r>
    <x v="0"/>
    <s v="21034-3-151.6-ТХ1.ИС_46"/>
    <n v="46"/>
    <s v="21034-03-151.6-ТХ1.ИС-0043"/>
    <s v="Изометрические схемы трубопроводов по линиям"/>
    <n v="46"/>
    <d v="2022-03-02T00:00:00"/>
    <n v="5"/>
    <n v="6"/>
    <n v="1"/>
    <s v="300-ETY-29B05-1E21(1)NR"/>
    <n v="11"/>
    <s v="Шпилька 2-1-М30x180 ОСТ 26-2040-96 - 16 шт"/>
    <m/>
    <m/>
    <m/>
    <n v="0"/>
    <n v="0"/>
    <m/>
    <n v="0"/>
    <m/>
    <m/>
    <n v="30"/>
    <s v="10Г2"/>
    <n v="2"/>
  </r>
  <r>
    <x v="0"/>
    <s v="21034-3-151.6-ТХ1.ИС_47"/>
    <n v="47"/>
    <s v="21034-03-151.6-ТХ1.ИС-0044"/>
    <s v="Изометрические схемы трубопроводов по линиям"/>
    <n v="47"/>
    <d v="2022-03-03T00:00:00"/>
    <n v="5"/>
    <n v="6"/>
    <n v="1"/>
    <s v="300-ETY-29B05-1E21(1)NR"/>
    <s v="11а"/>
    <s v="Гайка М30 ОСТ 26-2041-96 - 32 шт"/>
    <m/>
    <m/>
    <m/>
    <n v="0"/>
    <n v="0"/>
    <m/>
    <n v="0"/>
    <m/>
    <m/>
    <m/>
    <m/>
    <m/>
  </r>
  <r>
    <x v="0"/>
    <s v="21034-3-151.6-ТХ1.ИС_48"/>
    <n v="48"/>
    <s v="21034-03-151.6-ТХ1.ИС-0045"/>
    <s v="Изометрические схемы трубопроводов по линиям"/>
    <n v="48"/>
    <d v="2022-03-04T00:00:00"/>
    <n v="5"/>
    <n v="6"/>
    <n v="1"/>
    <s v="300-ETY-29B05-1E21(1)NR"/>
    <s v="11б"/>
    <s v="Шайба 30 ОСТ 26-2042-96 - 32 шт"/>
    <m/>
    <m/>
    <m/>
    <n v="0"/>
    <n v="0"/>
    <m/>
    <n v="0"/>
    <m/>
    <m/>
    <m/>
    <m/>
    <m/>
  </r>
  <r>
    <x v="0"/>
    <s v="21034-3-151.6-ТХ1.ИС_49"/>
    <n v="49"/>
    <s v="21034-03-151.6-ТХ1.ИС-0046"/>
    <s v="Изометрические схемы трубопроводов по линиям"/>
    <n v="49"/>
    <d v="2022-03-05T00:00:00"/>
    <n v="5"/>
    <n v="6"/>
    <n v="1"/>
    <s v="300-ETY-29B05-1E21(1)NR"/>
    <s v="11в"/>
    <s v="(фл. соед. DN300 mm, PN4 МПа)"/>
    <m/>
    <m/>
    <m/>
    <n v="0"/>
    <n v="0"/>
    <m/>
    <n v="0"/>
    <m/>
    <m/>
    <m/>
    <m/>
    <m/>
  </r>
  <r>
    <x v="0"/>
    <s v="21034-3-151.6-ТХ1.ИС_50"/>
    <n v="50"/>
    <s v="21034-03-151.6-ТХ1.ИС-0047"/>
    <s v="Изометрические схемы трубопроводов по линиям"/>
    <n v="50"/>
    <d v="2022-03-06T00:00:00"/>
    <n v="5"/>
    <n v="6"/>
    <n v="1"/>
    <s v="300-ETY-29B05-1E21(1)NR"/>
    <n v="12"/>
    <s v="Труба 325x8 09Г2С"/>
    <m/>
    <n v="325"/>
    <m/>
    <n v="12.795275590551181"/>
    <n v="0"/>
    <m/>
    <n v="0"/>
    <m/>
    <m/>
    <n v="300"/>
    <s v="ГОСТ 8732-78"/>
    <n v="1.9"/>
  </r>
  <r>
    <x v="0"/>
    <s v="21034-3-151.6-ТХ1.ИС_51"/>
    <n v="51"/>
    <s v="21034-03-151.6-ТХ1.ИС-0048"/>
    <s v="Изометрические схемы трубопроводов по линиям"/>
    <n v="51"/>
    <d v="2022-03-07T00:00:00"/>
    <n v="5"/>
    <n v="6"/>
    <n v="1"/>
    <s v="300-ETY-29B05-1E21(1)NR"/>
    <n v="13"/>
    <s v="Труба 57x4 09Г2С"/>
    <m/>
    <n v="57"/>
    <m/>
    <n v="2.2440944881889764"/>
    <n v="0"/>
    <n v="4"/>
    <n v="8.9763779527559056"/>
    <m/>
    <m/>
    <n v="50"/>
    <s v="ГОСТ 8732-78"/>
    <n v="0.3"/>
  </r>
  <r>
    <x v="1"/>
    <s v="21034-3-151.6-ТХ1.ИС_52"/>
    <n v="52"/>
    <s v="21034-03-151.6-ТХ1.ИС-0049"/>
    <s v="Изометрические схемы трубопроводов по линиям"/>
    <n v="52"/>
    <d v="2022-03-08T00:00:00"/>
    <n v="6"/>
    <n v="7"/>
    <n v="1"/>
    <s v="300-ETY-29B05.1-1E21(1)NR"/>
    <n v="1"/>
    <s v="Задвижка"/>
    <n v="502"/>
    <n v="325"/>
    <m/>
    <n v="12.795275590551181"/>
    <n v="0"/>
    <n v="1"/>
    <n v="12.795275590551181"/>
    <m/>
    <m/>
    <n v="300"/>
    <s v="30лс515нж"/>
    <n v="1"/>
  </r>
  <r>
    <x v="1"/>
    <s v="21034-3-151.6-ТХ1.ИС_53"/>
    <n v="53"/>
    <s v="21034-03-151.6-ТХ1.ИС-0050"/>
    <s v="Изометрические схемы трубопроводов по линиям"/>
    <n v="53"/>
    <d v="2022-03-09T00:00:00"/>
    <n v="6"/>
    <n v="7"/>
    <n v="1"/>
    <s v="300-ETY-29B05.1-1E21(1)NR"/>
    <n v="2"/>
    <s v="Задвижка"/>
    <n v="165"/>
    <n v="25"/>
    <m/>
    <n v="0.98425196850393704"/>
    <n v="0"/>
    <n v="2"/>
    <n v="1.9685039370078741"/>
    <m/>
    <m/>
    <n v="20"/>
    <s v="31лс15нж &quot;газ&quot;"/>
    <n v="1"/>
  </r>
  <r>
    <x v="0"/>
    <s v="21034-3-151.6-ТХ1.ИС_54"/>
    <n v="54"/>
    <s v="21034-03-151.6-ТХ1.ИС-0051"/>
    <s v="Изометрические схемы трубопроводов по линиям"/>
    <n v="54"/>
    <d v="2022-03-10T00:00:00"/>
    <n v="6"/>
    <n v="7"/>
    <n v="1"/>
    <s v="300-ETY-29B05.1-1E21(1)NR"/>
    <n v="3"/>
    <s v="Отвод П90 325x8 09Г2С"/>
    <m/>
    <n v="325"/>
    <m/>
    <n v="12.795275590551181"/>
    <n v="0"/>
    <n v="6"/>
    <n v="76.771653543307082"/>
    <m/>
    <m/>
    <n v="300"/>
    <s v="ГОСТ 17375-2001"/>
    <n v="3"/>
  </r>
  <r>
    <x v="0"/>
    <s v="21034-3-151.6-ТХ1.ИС_55"/>
    <n v="55"/>
    <s v="21034-03-151.6-ТХ1.ИС-0052"/>
    <s v="Изометрические схемы трубопроводов по линиям"/>
    <n v="55"/>
    <d v="2022-03-11T00:00:00"/>
    <n v="6"/>
    <n v="7"/>
    <n v="1"/>
    <s v="300-ETY-29B05.1-1E21(1)NR"/>
    <n v="4"/>
    <s v="Фланец 20-40-11-1-F-09Г2С"/>
    <m/>
    <m/>
    <m/>
    <n v="0"/>
    <n v="0"/>
    <m/>
    <n v="0"/>
    <m/>
    <m/>
    <n v="20"/>
    <s v="ГОСТ 33259-2015"/>
    <n v="1"/>
  </r>
  <r>
    <x v="0"/>
    <s v="21034-3-151.6-ТХ1.ИС_56"/>
    <n v="56"/>
    <s v="21034-03-151.6-ТХ1.ИС-0053"/>
    <s v="Изометрические схемы трубопроводов по линиям"/>
    <n v="56"/>
    <d v="2022-03-12T00:00:00"/>
    <n v="6"/>
    <n v="7"/>
    <n v="1"/>
    <s v="300-ETY-29B05.1-1E21(1)NR"/>
    <n v="5"/>
    <s v="Фланец 300-40-11-1-F-09Г2С"/>
    <m/>
    <m/>
    <m/>
    <n v="0"/>
    <n v="0"/>
    <m/>
    <n v="0"/>
    <m/>
    <m/>
    <n v="300"/>
    <s v="ГОСТ 33259-2015"/>
    <n v="2"/>
  </r>
  <r>
    <x v="0"/>
    <s v="21034-3-151.6-ТХ1.ИС_57"/>
    <n v="57"/>
    <s v="21034-03-151.6-ТХ1.ИС-0054"/>
    <s v="Изометрические схемы трубопроводов по линиям"/>
    <n v="57"/>
    <d v="2022-03-13T00:00:00"/>
    <n v="6"/>
    <n v="7"/>
    <n v="1"/>
    <s v="300-ETY-29B05.1-1E21(1)NR"/>
    <n v="6"/>
    <s v="Фланец 50-40-11-1-E-09Г2С"/>
    <m/>
    <m/>
    <m/>
    <n v="0"/>
    <n v="0"/>
    <m/>
    <n v="0"/>
    <m/>
    <m/>
    <n v="50"/>
    <s v="ГОСТ 33259-2015"/>
    <n v="1"/>
  </r>
  <r>
    <x v="0"/>
    <s v="21034-3-151.6-ТХ1.ИС_58"/>
    <n v="58"/>
    <s v="21034-03-151.6-ТХ1.ИС-0055"/>
    <s v="Изометрические схемы трубопроводов по линиям"/>
    <n v="58"/>
    <d v="2022-03-14T00:00:00"/>
    <n v="6"/>
    <n v="7"/>
    <n v="1"/>
    <s v="300-ETY-29B05.1-1E21(1)NR"/>
    <n v="7"/>
    <s v="Заглушка 5-20-4 09Г2С"/>
    <m/>
    <m/>
    <m/>
    <n v="0"/>
    <n v="0"/>
    <m/>
    <n v="0"/>
    <m/>
    <m/>
    <n v="20"/>
    <s v="АТК 24.200.02.90"/>
    <n v="1"/>
  </r>
  <r>
    <x v="0"/>
    <s v="21034-3-151.6-ТХ1.ИС_59"/>
    <n v="59"/>
    <s v="21034-03-151.6-ТХ1.ИС-0056"/>
    <s v="Изометрические схемы трубопроводов по линиям"/>
    <n v="59"/>
    <d v="2022-03-15T00:00:00"/>
    <n v="6"/>
    <n v="7"/>
    <n v="1"/>
    <s v="300-ETY-29B05.1-1E21(1)NR"/>
    <n v="8"/>
    <s v="Заглушка 5-50-4 09Г2С"/>
    <m/>
    <m/>
    <m/>
    <n v="0"/>
    <n v="0"/>
    <m/>
    <n v="0"/>
    <m/>
    <m/>
    <n v="50"/>
    <s v="АТК 24.200.02.90"/>
    <n v="1"/>
  </r>
  <r>
    <x v="0"/>
    <s v="21034-3-151.6-ТХ1.ИС_60"/>
    <n v="60"/>
    <s v="21034-03-151.6-ТХ1.ИС-0057"/>
    <s v="Изометрические схемы трубопроводов по линиям"/>
    <n v="60"/>
    <d v="2022-03-16T00:00:00"/>
    <n v="6"/>
    <n v="7"/>
    <n v="1"/>
    <s v="300-ETY-29B05.1-1E21(1)NR"/>
    <n v="9"/>
    <s v="Закладная для датчиков давления по ЗК51246464-015-25-2017 в составе:"/>
    <m/>
    <n v="18"/>
    <m/>
    <n v="0.70866141732283472"/>
    <n v="0"/>
    <n v="1"/>
    <n v="0.70866141732283472"/>
    <m/>
    <m/>
    <n v="15"/>
    <s v="ЗК51246464-015-25-2017"/>
    <n v="1"/>
  </r>
  <r>
    <x v="0"/>
    <s v="21034-3-151.6-ТХ1.ИС_61"/>
    <n v="61"/>
    <s v="21034-03-151.6-ТХ1.ИС-0058"/>
    <s v="Изометрические схемы трубопроводов по линиям"/>
    <n v="61"/>
    <d v="2022-03-17T00:00:00"/>
    <n v="6"/>
    <n v="7"/>
    <n v="1"/>
    <s v="300-ETY-29B05.1-1E21(1)NR"/>
    <s v="9а"/>
    <s v="Ниппель переходной М20х1.5-К1/2, 09Г2С, ТУ 4218-014-01395839-2009"/>
    <m/>
    <m/>
    <m/>
    <n v="0"/>
    <n v="0"/>
    <m/>
    <n v="0"/>
    <m/>
    <m/>
    <m/>
    <m/>
    <m/>
  </r>
  <r>
    <x v="1"/>
    <s v="21034-3-151.6-ТХ1.ИС_62"/>
    <n v="62"/>
    <s v="21034-03-151.6-ТХ1.ИС-0059"/>
    <s v="Изометрические схемы трубопроводов по линиям"/>
    <n v="62"/>
    <d v="2022-03-18T00:00:00"/>
    <n v="6"/>
    <n v="7"/>
    <n v="1"/>
    <s v="300-ETY-29B05.1-1E21(1)NR"/>
    <s v="9б"/>
    <s v="Игольчатый вентиль SS-12NRF8, внут.1/2NPT"/>
    <m/>
    <m/>
    <m/>
    <n v="0"/>
    <n v="0"/>
    <m/>
    <n v="0"/>
    <m/>
    <m/>
    <m/>
    <m/>
    <m/>
  </r>
  <r>
    <x v="0"/>
    <s v="21034-3-151.6-ТХ1.ИС_63"/>
    <n v="63"/>
    <s v="21034-03-151.6-ТХ1.ИС-0060"/>
    <s v="Изометрические схемы трубопроводов по линиям"/>
    <n v="63"/>
    <d v="2022-03-19T00:00:00"/>
    <n v="6"/>
    <n v="7"/>
    <n v="1"/>
    <s v="300-ETY-29B05.1-1E21(1)NR"/>
    <n v="10"/>
    <s v="Закладная для манометра по ЗК51246464-015-7-2017 в составе:"/>
    <m/>
    <n v="18"/>
    <m/>
    <n v="0.70866141732283472"/>
    <n v="0"/>
    <n v="1"/>
    <n v="0.70866141732283472"/>
    <m/>
    <m/>
    <n v="15"/>
    <s v="ЗК51246464-015-7-2 017"/>
    <n v="1"/>
  </r>
  <r>
    <x v="0"/>
    <s v="21034-3-151.6-ТХ1.ИС_64"/>
    <n v="64"/>
    <s v="21034-03-151.6-ТХ1.ИС-0061"/>
    <s v="Изометрические схемы трубопроводов по линиям"/>
    <n v="64"/>
    <d v="2022-03-20T00:00:00"/>
    <n v="6"/>
    <n v="7"/>
    <n v="1"/>
    <s v="300-ETY-29B05.1-1E21(1)NR"/>
    <s v="10а"/>
    <s v="Отборное устройство 16 70-09Г2С-МУ"/>
    <m/>
    <m/>
    <m/>
    <n v="0"/>
    <n v="0"/>
    <m/>
    <n v="0"/>
    <m/>
    <m/>
    <m/>
    <m/>
    <m/>
  </r>
  <r>
    <x v="0"/>
    <s v="21034-3-151.6-ТХ1.ИС_65"/>
    <n v="65"/>
    <s v="21034-03-151.6-ТХ1.ИС-0062"/>
    <s v="Изометрические схемы трубопроводов по линиям"/>
    <n v="65"/>
    <d v="2022-03-21T00:00:00"/>
    <n v="6"/>
    <n v="7"/>
    <n v="1"/>
    <s v="300-ETY-29B05.1-1E21(1)NR"/>
    <s v="10б"/>
    <s v="Вентиль 15лс54бк6 ТУ3742-001-27844275-2014"/>
    <m/>
    <m/>
    <m/>
    <n v="0"/>
    <n v="0"/>
    <m/>
    <n v="0"/>
    <m/>
    <m/>
    <m/>
    <m/>
    <m/>
  </r>
  <r>
    <x v="0"/>
    <s v="21034-3-151.6-ТХ1.ИС_66"/>
    <n v="66"/>
    <s v="21034-03-151.6-ТХ1.ИС-0063"/>
    <s v="Изометрические схемы трубопроводов по линиям"/>
    <n v="66"/>
    <d v="2022-03-22T00:00:00"/>
    <n v="6"/>
    <n v="7"/>
    <n v="1"/>
    <s v="300-ETY-29B05.1-1E21(1)NR"/>
    <s v="10в"/>
    <s v="Стяжная муфта RC1/2-M20x1.5"/>
    <m/>
    <m/>
    <m/>
    <n v="0"/>
    <n v="0"/>
    <m/>
    <n v="0"/>
    <m/>
    <m/>
    <m/>
    <m/>
    <m/>
  </r>
  <r>
    <x v="0"/>
    <s v="21034-3-151.6-ТХ1.ИС_67"/>
    <n v="67"/>
    <s v="21034-03-151.6-ТХ1.ИС-0064"/>
    <s v="Изометрические схемы трубопроводов по линиям"/>
    <n v="67"/>
    <d v="2022-03-23T00:00:00"/>
    <n v="6"/>
    <n v="7"/>
    <n v="1"/>
    <s v="300-ETY-29B05.1-1E21(1)NR"/>
    <n v="11"/>
    <s v="Опора 325-ТО-А2 ВСт3пс6"/>
    <m/>
    <m/>
    <m/>
    <n v="0"/>
    <n v="0"/>
    <m/>
    <n v="0"/>
    <m/>
    <m/>
    <n v="300"/>
    <s v="ОСТ36-146-88"/>
    <n v="1"/>
  </r>
  <r>
    <x v="0"/>
    <s v="21034-3-151.6-ТХ1.ИС_68"/>
    <n v="68"/>
    <s v="21034-03-151.6-ТХ1.ИС-0065"/>
    <s v="Изометрические схемы трубопроводов по линиям"/>
    <n v="68"/>
    <d v="2022-03-24T00:00:00"/>
    <n v="6"/>
    <n v="7"/>
    <n v="1"/>
    <s v="300-ETY-29B05.1-1E21(1)NR"/>
    <n v="12"/>
    <s v="Прокладка СНП В-3-343-4-3.2 Графлекс"/>
    <m/>
    <m/>
    <m/>
    <n v="0"/>
    <n v="0"/>
    <m/>
    <n v="0"/>
    <m/>
    <m/>
    <n v="300"/>
    <s v="ОСТ 26.260.454-99"/>
    <n v="2"/>
  </r>
  <r>
    <x v="0"/>
    <s v="21034-3-151.6-ТХ1.ИС_69"/>
    <n v="69"/>
    <s v="21034-03-151.6-ТХ1.ИС-0066"/>
    <s v="Изометрические схемы трубопроводов по линиям"/>
    <n v="69"/>
    <d v="2022-03-25T00:00:00"/>
    <n v="6"/>
    <n v="7"/>
    <n v="1"/>
    <s v="300-ETY-29B05.1-1E21(1)NR"/>
    <n v="13"/>
    <s v="Прокладка СНП В-3-36-4-3.2 Графлекс"/>
    <m/>
    <m/>
    <m/>
    <n v="0"/>
    <n v="0"/>
    <m/>
    <n v="0"/>
    <m/>
    <m/>
    <n v="20"/>
    <s v="ОСТ 26.260.454-99"/>
    <n v="2"/>
  </r>
  <r>
    <x v="0"/>
    <s v="21034-3-151.6-ТХ1.ИС_70"/>
    <n v="70"/>
    <s v="21034-03-151.6-ТХ1.ИС-0067"/>
    <s v="Изометрические схемы трубопроводов по линиям"/>
    <n v="70"/>
    <d v="2022-03-26T00:00:00"/>
    <n v="6"/>
    <n v="7"/>
    <n v="1"/>
    <s v="300-ETY-29B05.1-1E21(1)NR"/>
    <n v="14"/>
    <s v="Прокладка СНП В-3-74-4-3.2 Графлекс"/>
    <m/>
    <m/>
    <m/>
    <n v="0"/>
    <n v="0"/>
    <m/>
    <n v="0"/>
    <m/>
    <m/>
    <n v="50"/>
    <s v="ОСТ 26.260.454-99"/>
    <n v="1"/>
  </r>
  <r>
    <x v="0"/>
    <s v="21034-3-151.6-ТХ1.ИС_71"/>
    <n v="71"/>
    <s v="21034-03-151.6-ТХ1.ИС-0068"/>
    <s v="Изометрические схемы трубопроводов по линиям"/>
    <n v="71"/>
    <d v="2022-03-27T00:00:00"/>
    <n v="6"/>
    <n v="7"/>
    <n v="1"/>
    <s v="300-ETY-29B05.1-1E21(1)NR"/>
    <n v="15"/>
    <s v="Шпилька 2-1-М12x70 ОСТ 26-2040-96 - 4 шт"/>
    <m/>
    <m/>
    <m/>
    <n v="0"/>
    <n v="0"/>
    <m/>
    <n v="0"/>
    <m/>
    <m/>
    <n v="12"/>
    <s v="10Г2"/>
    <n v="2"/>
  </r>
  <r>
    <x v="0"/>
    <s v="21034-3-151.6-ТХ1.ИС_72"/>
    <n v="72"/>
    <s v="21034-03-151.6-ТХ1.ИС-0069"/>
    <s v="Изометрические схемы трубопроводов по линиям"/>
    <n v="72"/>
    <d v="2022-03-28T00:00:00"/>
    <n v="6"/>
    <n v="7"/>
    <n v="1"/>
    <s v="300-ETY-29B05.1-1E21(1)NR"/>
    <s v="15а"/>
    <s v="Гайка М12 ОСТ 26-2041-96 - 8 шт"/>
    <m/>
    <m/>
    <m/>
    <n v="0"/>
    <n v="0"/>
    <m/>
    <n v="0"/>
    <m/>
    <m/>
    <m/>
    <m/>
    <m/>
  </r>
  <r>
    <x v="0"/>
    <s v="21034-3-151.6-ТХ1.ИС_73"/>
    <n v="73"/>
    <s v="21034-03-151.6-ТХ1.ИС-0070"/>
    <s v="Изометрические схемы трубопроводов по линиям"/>
    <n v="73"/>
    <d v="2022-03-29T00:00:00"/>
    <n v="6"/>
    <n v="7"/>
    <n v="1"/>
    <s v="300-ETY-29B05.1-1E21(1)NR"/>
    <s v="15б"/>
    <s v="Шайба 12 ОСТ 26-2042-96 - 8 шт"/>
    <m/>
    <m/>
    <m/>
    <n v="0"/>
    <n v="0"/>
    <m/>
    <n v="0"/>
    <m/>
    <m/>
    <m/>
    <m/>
    <m/>
  </r>
  <r>
    <x v="0"/>
    <s v="21034-3-151.6-ТХ1.ИС_74"/>
    <n v="74"/>
    <s v="21034-03-151.6-ТХ1.ИС-0071"/>
    <s v="Изометрические схемы трубопроводов по линиям"/>
    <n v="74"/>
    <d v="2022-03-30T00:00:00"/>
    <n v="6"/>
    <n v="7"/>
    <n v="1"/>
    <s v="300-ETY-29B05.1-1E21(1)NR"/>
    <s v="15в"/>
    <s v="(фл. соед. DN20 mm, PN4 МПа)"/>
    <m/>
    <m/>
    <m/>
    <n v="0"/>
    <n v="0"/>
    <m/>
    <n v="0"/>
    <m/>
    <m/>
    <m/>
    <m/>
    <m/>
  </r>
  <r>
    <x v="0"/>
    <s v="21034-3-151.6-ТХ1.ИС_75"/>
    <n v="75"/>
    <s v="21034-03-151.6-ТХ1.ИС-0072"/>
    <s v="Изометрические схемы трубопроводов по линиям"/>
    <n v="75"/>
    <d v="2022-03-31T00:00:00"/>
    <n v="6"/>
    <n v="7"/>
    <n v="1"/>
    <s v="300-ETY-29B05.1-1E21(1)NR"/>
    <n v="16"/>
    <s v="Шпилька 2-1-М16x90 ОСТ 26-2040-96 - 4 шт"/>
    <m/>
    <m/>
    <m/>
    <n v="0"/>
    <n v="0"/>
    <m/>
    <n v="0"/>
    <m/>
    <m/>
    <n v="16"/>
    <s v="10Г2"/>
    <n v="1"/>
  </r>
  <r>
    <x v="0"/>
    <s v="21034-3-151.6-ТХ1.ИС_76"/>
    <n v="76"/>
    <s v="21034-03-151.6-ТХ1.ИС-0073"/>
    <s v="Изометрические схемы трубопроводов по линиям"/>
    <n v="76"/>
    <d v="2022-04-01T00:00:00"/>
    <n v="6"/>
    <n v="7"/>
    <n v="1"/>
    <s v="300-ETY-29B05.1-1E21(1)NR"/>
    <s v="16а"/>
    <s v="Гайка М16 ОСТ 26-2041-96 - 8 шт"/>
    <m/>
    <m/>
    <m/>
    <n v="0"/>
    <n v="0"/>
    <m/>
    <n v="0"/>
    <m/>
    <m/>
    <m/>
    <m/>
    <m/>
  </r>
  <r>
    <x v="0"/>
    <s v="21034-3-151.6-ТХ1.ИС_77"/>
    <n v="77"/>
    <s v="21034-03-151.6-ТХ1.ИС-0074"/>
    <s v="Изометрические схемы трубопроводов по линиям"/>
    <n v="77"/>
    <d v="2022-04-02T00:00:00"/>
    <n v="6"/>
    <n v="7"/>
    <n v="1"/>
    <s v="300-ETY-29B05.1-1E21(1)NR"/>
    <s v="16б"/>
    <s v="Шайба 16 ОСТ 26-2042-96 - 8 шт"/>
    <m/>
    <m/>
    <m/>
    <n v="0"/>
    <n v="0"/>
    <m/>
    <n v="0"/>
    <m/>
    <m/>
    <m/>
    <m/>
    <m/>
  </r>
  <r>
    <x v="0"/>
    <s v="21034-3-151.6-ТХ1.ИС_78"/>
    <n v="78"/>
    <s v="21034-03-151.6-ТХ1.ИС-0075"/>
    <s v="Изометрические схемы трубопроводов по линиям"/>
    <n v="78"/>
    <d v="2022-04-03T00:00:00"/>
    <n v="6"/>
    <n v="7"/>
    <n v="1"/>
    <s v="300-ETY-29B05.1-1E21(1)NR"/>
    <s v="16в"/>
    <s v="(фл. соед. DN50 mm, PN4 МПа)"/>
    <m/>
    <m/>
    <m/>
    <n v="0"/>
    <n v="0"/>
    <m/>
    <n v="0"/>
    <m/>
    <m/>
    <m/>
    <m/>
    <m/>
  </r>
  <r>
    <x v="0"/>
    <s v="21034-3-151.6-ТХ1.ИС_79"/>
    <n v="79"/>
    <s v="21034-03-151.6-ТХ1.ИС-0076"/>
    <s v="Изометрические схемы трубопроводов по линиям"/>
    <n v="79"/>
    <d v="2022-04-04T00:00:00"/>
    <n v="6"/>
    <n v="7"/>
    <n v="1"/>
    <s v="300-ETY-29B05.1-1E21(1)NR"/>
    <n v="17"/>
    <s v="Шпилька 2-1-М30x180 ОСТ 26-2040-96 - 16 шт"/>
    <m/>
    <m/>
    <m/>
    <n v="0"/>
    <n v="0"/>
    <m/>
    <n v="0"/>
    <m/>
    <m/>
    <n v="30"/>
    <s v="10Г2"/>
    <n v="2"/>
  </r>
  <r>
    <x v="0"/>
    <s v="21034-3-151.6-ТХ1.ИС_80"/>
    <n v="80"/>
    <s v="21034-03-151.6-ТХ1.ИС-0077"/>
    <s v="Изометрические схемы трубопроводов по линиям"/>
    <n v="80"/>
    <d v="2022-04-05T00:00:00"/>
    <n v="6"/>
    <n v="7"/>
    <n v="1"/>
    <s v="300-ETY-29B05.1-1E21(1)NR"/>
    <s v="17а"/>
    <s v="Гайка М30 ОСТ 26-2041-96 - 32 шт"/>
    <m/>
    <m/>
    <m/>
    <n v="0"/>
    <n v="0"/>
    <m/>
    <n v="0"/>
    <m/>
    <m/>
    <m/>
    <m/>
    <m/>
  </r>
  <r>
    <x v="0"/>
    <s v="21034-3-151.6-ТХ1.ИС_81"/>
    <n v="81"/>
    <s v="21034-03-151.6-ТХ1.ИС-0078"/>
    <s v="Изометрические схемы трубопроводов по линиям"/>
    <n v="81"/>
    <d v="2022-04-06T00:00:00"/>
    <n v="6"/>
    <n v="7"/>
    <n v="1"/>
    <s v="300-ETY-29B05.1-1E21(1)NR"/>
    <s v="17б"/>
    <s v="Шайба 30 ОСТ 26-2042-96 - 32 шт"/>
    <m/>
    <m/>
    <m/>
    <n v="0"/>
    <n v="0"/>
    <m/>
    <n v="0"/>
    <m/>
    <m/>
    <m/>
    <m/>
    <m/>
  </r>
  <r>
    <x v="0"/>
    <s v="21034-3-151.6-ТХ1.ИС_82"/>
    <n v="82"/>
    <s v="21034-03-151.6-ТХ1.ИС-0079"/>
    <s v="Изометрические схемы трубопроводов по линиям"/>
    <n v="82"/>
    <d v="2022-04-07T00:00:00"/>
    <n v="6"/>
    <n v="7"/>
    <n v="1"/>
    <s v="300-ETY-29B05.1-1E21(1)NR"/>
    <s v="17в"/>
    <s v="(фл. соед. DN300 mm, PN4 МПа)"/>
    <m/>
    <m/>
    <m/>
    <n v="0"/>
    <n v="0"/>
    <m/>
    <n v="0"/>
    <m/>
    <m/>
    <m/>
    <m/>
    <m/>
  </r>
  <r>
    <x v="0"/>
    <s v="21034-3-151.6-ТХ1.ИС_83"/>
    <n v="83"/>
    <s v="21034-03-151.6-ТХ1.ИС-0080"/>
    <s v="Изометрические схемы трубопроводов по линиям"/>
    <n v="83"/>
    <d v="2022-04-08T00:00:00"/>
    <n v="6"/>
    <n v="7"/>
    <n v="1"/>
    <s v="300-ETY-29B05.1-1E21(1)NR"/>
    <n v="18"/>
    <s v="Труба 325x8 09Г2С"/>
    <m/>
    <n v="325"/>
    <m/>
    <n v="12.795275590551181"/>
    <n v="0"/>
    <m/>
    <n v="0"/>
    <m/>
    <m/>
    <n v="300"/>
    <s v="ГОСТ 8732-78"/>
    <n v="1.92"/>
  </r>
  <r>
    <x v="0"/>
    <s v="21034-3-151.6-ТХ1.ИС_84"/>
    <n v="84"/>
    <s v="21034-03-151.6-ТХ1.ИС-0081"/>
    <s v="Изометрические схемы трубопроводов по линиям"/>
    <n v="84"/>
    <d v="2022-04-09T00:00:00"/>
    <n v="6"/>
    <n v="7"/>
    <n v="1"/>
    <s v="300-ETY-29B05.1-1E21(1)NR"/>
    <n v="19"/>
    <s v="Труба 57x4 09Г2С"/>
    <m/>
    <n v="57"/>
    <m/>
    <n v="2.2440944881889764"/>
    <n v="0"/>
    <n v="2"/>
    <n v="4.4881889763779528"/>
    <m/>
    <m/>
    <n v="50"/>
    <s v="ГОСТ 8732-78"/>
    <n v="0.15"/>
  </r>
  <r>
    <x v="0"/>
    <s v="21034-3-151.6-ТХ1.ИС_85"/>
    <n v="85"/>
    <s v="21034-03-151.6-ТХ1.ИС-0082"/>
    <s v="Изометрические схемы трубопроводов по линиям"/>
    <n v="85"/>
    <d v="2022-04-10T00:00:00"/>
    <n v="6"/>
    <n v="7"/>
    <n v="1"/>
    <s v="300-ETY-29B05.1-1E21(1)NR"/>
    <n v="20"/>
    <s v="Труба 25x3.0 09Г2С"/>
    <m/>
    <n v="25"/>
    <m/>
    <n v="0.98425196850393704"/>
    <n v="0"/>
    <m/>
    <n v="0"/>
    <m/>
    <m/>
    <n v="20"/>
    <s v="ГОСТ 8734-75"/>
    <n v="0.32"/>
  </r>
  <r>
    <x v="0"/>
    <s v="21034-3-151.6-ТХ1.ИС_86"/>
    <n v="86"/>
    <s v="21034-03-151.6-ТХ1.ИС-0083"/>
    <s v="Изометрические схемы трубопроводов по линиям"/>
    <n v="86"/>
    <d v="2022-04-11T00:00:00"/>
    <n v="7"/>
    <n v="8"/>
    <n v="1"/>
    <s v="200-ETY-29B20-1E21(1)NC"/>
    <n v="1"/>
    <s v="Задвижка"/>
    <n v="419"/>
    <n v="219"/>
    <m/>
    <n v="8.6220472440944889"/>
    <n v="0"/>
    <n v="2"/>
    <n v="17.244094488188978"/>
    <m/>
    <m/>
    <n v="200"/>
    <s v="30лс15нж"/>
    <n v="1"/>
  </r>
  <r>
    <x v="0"/>
    <s v="21034-3-151.6-ТХ1.ИС_87"/>
    <n v="87"/>
    <s v="21034-03-151.6-ТХ1.ИС-0084"/>
    <s v="Изометрические схемы трубопроводов по линиям"/>
    <n v="87"/>
    <d v="2022-04-12T00:00:00"/>
    <n v="7"/>
    <n v="8"/>
    <n v="1"/>
    <s v="200-ETY-29B20-1E21(1)NC"/>
    <n v="2"/>
    <s v="Отвод П90 219x6 09Г2С"/>
    <m/>
    <n v="219"/>
    <m/>
    <n v="8.6220472440944889"/>
    <n v="0"/>
    <n v="9"/>
    <n v="77.5984251968504"/>
    <m/>
    <m/>
    <n v="200"/>
    <s v="ГОСТ 17375-2001"/>
    <n v="5"/>
  </r>
  <r>
    <x v="0"/>
    <s v="21034-3-151.6-ТХ1.ИС_88"/>
    <n v="88"/>
    <s v="21034-03-151.6-ТХ1.ИС-0085"/>
    <s v="Изометрические схемы трубопроводов по линиям"/>
    <n v="88"/>
    <d v="2022-04-13T00:00:00"/>
    <n v="7"/>
    <n v="8"/>
    <n v="1"/>
    <s v="200-ETY-29B20-1E21(1)NC"/>
    <n v="3"/>
    <s v="Фланец 200-40-11-1-F-09Г2С"/>
    <m/>
    <m/>
    <m/>
    <n v="0"/>
    <n v="0"/>
    <m/>
    <n v="0"/>
    <m/>
    <m/>
    <n v="200"/>
    <s v="ГОСТ 33259-2015"/>
    <n v="2"/>
  </r>
  <r>
    <x v="0"/>
    <s v="21034-3-151.6-ТХ1.ИС_89"/>
    <n v="89"/>
    <s v="21034-03-151.6-ТХ1.ИС-0086"/>
    <s v="Изометрические схемы трубопроводов по линиям"/>
    <n v="89"/>
    <d v="2022-04-14T00:00:00"/>
    <n v="7"/>
    <n v="8"/>
    <n v="1"/>
    <s v="200-ETY-29B20-1E21(1)NC"/>
    <n v="4"/>
    <s v="Опора 219-КП-А11 ВСт3пс6"/>
    <m/>
    <m/>
    <m/>
    <n v="0"/>
    <n v="0"/>
    <m/>
    <n v="0"/>
    <m/>
    <m/>
    <n v="200"/>
    <s v="ОСТ36-146-88"/>
    <n v="1"/>
  </r>
  <r>
    <x v="0"/>
    <s v="21034-3-151.6-ТХ1.ИС_90"/>
    <n v="90"/>
    <s v="21034-03-151.6-ТХ1.ИС-0087"/>
    <s v="Изометрические схемы трубопроводов по линиям"/>
    <n v="90"/>
    <d v="2022-04-15T00:00:00"/>
    <n v="7"/>
    <n v="8"/>
    <n v="1"/>
    <s v="200-ETY-29B20-1E21(1)NC"/>
    <n v="5"/>
    <s v="Прокладка СНП В-3-239-4-3.2 Графлекс"/>
    <m/>
    <m/>
    <m/>
    <n v="0"/>
    <n v="0"/>
    <m/>
    <n v="0"/>
    <m/>
    <m/>
    <n v="200"/>
    <s v="ОСТ 26.260.454-99"/>
    <n v="2"/>
  </r>
  <r>
    <x v="0"/>
    <s v="21034-3-151.6-ТХ1.ИС_91"/>
    <n v="91"/>
    <s v="21034-03-151.6-ТХ1.ИС-0088"/>
    <s v="Изометрические схемы трубопроводов по линиям"/>
    <n v="91"/>
    <d v="2022-04-16T00:00:00"/>
    <n v="7"/>
    <n v="8"/>
    <n v="1"/>
    <s v="200-ETY-29B20-1E21(1)NC"/>
    <n v="6"/>
    <s v="Шпилька 2-1-М27x150 ОСТ 26-2040-96 - 12 шт"/>
    <m/>
    <m/>
    <m/>
    <n v="0"/>
    <n v="0"/>
    <m/>
    <n v="0"/>
    <m/>
    <m/>
    <n v="27"/>
    <s v="10Г2"/>
    <n v="2"/>
  </r>
  <r>
    <x v="0"/>
    <s v="21034-3-151.6-ТХ1.ИС_92"/>
    <n v="92"/>
    <s v="21034-03-151.6-ТХ1.ИС-0089"/>
    <s v="Изометрические схемы трубопроводов по линиям"/>
    <n v="92"/>
    <d v="2022-04-17T00:00:00"/>
    <n v="7"/>
    <n v="8"/>
    <n v="1"/>
    <s v="200-ETY-29B20-1E21(1)NC"/>
    <s v="6а"/>
    <s v="Гайка М27 ОСТ 26-2041-96 - 24 шт"/>
    <m/>
    <m/>
    <m/>
    <n v="0"/>
    <n v="0"/>
    <m/>
    <n v="0"/>
    <m/>
    <m/>
    <m/>
    <m/>
    <m/>
  </r>
  <r>
    <x v="0"/>
    <s v="21034-3-151.6-ТХ1.ИС_93"/>
    <n v="93"/>
    <s v="21034-03-151.6-ТХ1.ИС-0090"/>
    <s v="Изометрические схемы трубопроводов по линиям"/>
    <n v="93"/>
    <d v="2022-04-18T00:00:00"/>
    <n v="7"/>
    <n v="8"/>
    <n v="1"/>
    <s v="200-ETY-29B20-1E21(1)NC"/>
    <s v="6б"/>
    <s v="Шайба 27 ОСТ 26-2042-96 - 24 шт"/>
    <m/>
    <m/>
    <m/>
    <n v="0"/>
    <n v="0"/>
    <m/>
    <n v="0"/>
    <m/>
    <m/>
    <m/>
    <m/>
    <m/>
  </r>
  <r>
    <x v="0"/>
    <s v="21034-3-151.6-ТХ1.ИС_94"/>
    <n v="94"/>
    <s v="21034-03-151.6-ТХ1.ИС-0091"/>
    <s v="Изометрические схемы трубопроводов по линиям"/>
    <n v="94"/>
    <d v="2022-04-19T00:00:00"/>
    <n v="7"/>
    <n v="8"/>
    <n v="1"/>
    <s v="200-ETY-29B20-1E21(1)NC"/>
    <s v="6в"/>
    <s v="(фл. соед. DN200 mm, PN4 МПа)"/>
    <m/>
    <m/>
    <m/>
    <n v="0"/>
    <n v="0"/>
    <m/>
    <n v="0"/>
    <m/>
    <m/>
    <m/>
    <m/>
    <m/>
  </r>
  <r>
    <x v="0"/>
    <s v="21034-3-151.6-ТХ1.ИС_95"/>
    <n v="95"/>
    <s v="21034-03-151.6-ТХ1.ИС-0092"/>
    <s v="Изометрические схемы трубопроводов по линиям"/>
    <n v="95"/>
    <d v="2022-04-20T00:00:00"/>
    <n v="7"/>
    <n v="8"/>
    <n v="1"/>
    <s v="200-ETY-29B20-1E21(1)NC"/>
    <n v="7"/>
    <s v="Труба 219x6 09Г2С"/>
    <m/>
    <n v="219"/>
    <m/>
    <n v="8.6220472440944889"/>
    <n v="0"/>
    <m/>
    <n v="0"/>
    <m/>
    <m/>
    <n v="200"/>
    <s v="ГОСТ 8732-78"/>
    <n v="7.55"/>
  </r>
  <r>
    <x v="0"/>
    <s v="21034-3-151.6-ТХ1.ИС_96"/>
    <n v="96"/>
    <s v="21034-03-151.6-ТХ1.ИС-0093"/>
    <s v="Изометрические схемы трубопроводов по линиям"/>
    <n v="96"/>
    <d v="2022-04-21T00:00:00"/>
    <n v="8"/>
    <n v="9"/>
    <n v="1"/>
    <s v="250-ETY-29B04-1E21(1)HC"/>
    <n v="1"/>
    <s v="Опора 273-КП-А11 ВСт3пс6"/>
    <m/>
    <m/>
    <m/>
    <n v="0"/>
    <n v="0"/>
    <m/>
    <n v="0"/>
    <m/>
    <m/>
    <n v="250"/>
    <s v="ОСТ36-146-88"/>
    <n v="5"/>
  </r>
  <r>
    <x v="0"/>
    <s v="21034-3-151.6-ТХ1.ИС_97"/>
    <n v="97"/>
    <s v="21034-03-151.6-ТХ1.ИС-0094"/>
    <s v="Изометрические схемы трубопроводов по линиям"/>
    <n v="97"/>
    <d v="2022-04-22T00:00:00"/>
    <n v="8"/>
    <n v="9"/>
    <n v="1"/>
    <s v="250-ETY-29B04-1E21(1)HC"/>
    <n v="2"/>
    <s v="Труба 273x8 09Г2С"/>
    <m/>
    <n v="273"/>
    <m/>
    <n v="10.748031496062993"/>
    <n v="0"/>
    <n v="5"/>
    <n v="53.740157480314963"/>
    <n v="1"/>
    <n v="23259"/>
    <n v="250"/>
    <s v="ГОСТ 8732-78"/>
    <n v="27.83"/>
  </r>
  <r>
    <x v="1"/>
    <s v="21034-3-151.6-ТХ1.ИС_98"/>
    <n v="98"/>
    <s v="21034-03-151.6-ТХ1.ИС-0095"/>
    <s v="Изометрические схемы трубопроводов по линиям"/>
    <n v="98"/>
    <d v="2022-04-23T00:00:00"/>
    <n v="9"/>
    <n v="10"/>
    <n v="1"/>
    <s v="250-ETY-29B04-1E21(1)HC"/>
    <n v="1"/>
    <s v="Задвижка"/>
    <n v="457"/>
    <n v="273"/>
    <m/>
    <n v="10.748031496062993"/>
    <n v="0"/>
    <n v="2"/>
    <n v="21.496062992125985"/>
    <m/>
    <m/>
    <n v="250"/>
    <s v="30лс15нж"/>
    <n v="1"/>
  </r>
  <r>
    <x v="1"/>
    <s v="21034-3-151.6-ТХ1.ИС_99"/>
    <n v="99"/>
    <s v="21034-03-151.6-ТХ1.ИС-0096"/>
    <s v="Изометрические схемы трубопроводов по линиям"/>
    <n v="99"/>
    <d v="2022-04-24T00:00:00"/>
    <n v="9"/>
    <n v="10"/>
    <n v="1"/>
    <s v="250-ETY-29B04-1E21(1)HC"/>
    <n v="2"/>
    <s v="Задвижка"/>
    <n v="165"/>
    <n v="25"/>
    <m/>
    <n v="0.98425196850393704"/>
    <n v="0"/>
    <n v="2"/>
    <n v="1.9685039370078741"/>
    <m/>
    <m/>
    <n v="20"/>
    <s v="31лс15нж &quot;газ&quot;"/>
    <n v="1"/>
  </r>
  <r>
    <x v="0"/>
    <s v="21034-3-151.6-ТХ1.ИС_100"/>
    <n v="100"/>
    <s v="21034-03-151.6-ТХ1.ИС-0097"/>
    <s v="Изометрические схемы трубопроводов по линиям"/>
    <n v="100"/>
    <d v="2022-04-25T00:00:00"/>
    <n v="9"/>
    <n v="10"/>
    <n v="1"/>
    <s v="250-ETY-29B04-1E21(1)HC"/>
    <n v="3"/>
    <s v="Переход ПК 377x12-273x10 09Г2С"/>
    <m/>
    <n v="377"/>
    <n v="273"/>
    <n v="14.84251968503937"/>
    <n v="10.748031496062993"/>
    <n v="1"/>
    <n v="14.84251968503937"/>
    <m/>
    <m/>
    <n v="350"/>
    <s v="ГОСТ 17378-2001"/>
    <n v="1"/>
  </r>
  <r>
    <x v="0"/>
    <s v="21034-3-151.6-ТХ1.ИС_101"/>
    <n v="101"/>
    <s v="21034-03-151.6-ТХ1.ИС-0098"/>
    <s v="Изометрические схемы трубопроводов по линиям"/>
    <n v="101"/>
    <d v="2022-04-26T00:00:00"/>
    <n v="9"/>
    <n v="10"/>
    <n v="1"/>
    <s v="250-ETY-29B04-1E21(1)HC"/>
    <n v="4"/>
    <s v="Отвод П90 273x8 09Г2С"/>
    <m/>
    <n v="273"/>
    <m/>
    <n v="10.748031496062993"/>
    <n v="0"/>
    <n v="6"/>
    <n v="64.488188976377955"/>
    <m/>
    <m/>
    <n v="250"/>
    <s v="ГОСТ 17375-2001"/>
    <n v="3"/>
  </r>
  <r>
    <x v="0"/>
    <s v="21034-3-151.6-ТХ1.ИС_102"/>
    <n v="102"/>
    <s v="21034-03-151.6-ТХ1.ИС-0099"/>
    <s v="Изометрические схемы трубопроводов по линиям"/>
    <n v="102"/>
    <d v="2022-04-27T00:00:00"/>
    <n v="9"/>
    <n v="10"/>
    <n v="1"/>
    <s v="250-ETY-29B04-1E21(1)HC"/>
    <n v="5"/>
    <s v="Фланец 20-40-11-1-F-09Г2С"/>
    <m/>
    <m/>
    <m/>
    <n v="0"/>
    <n v="0"/>
    <m/>
    <n v="0"/>
    <m/>
    <m/>
    <n v="20"/>
    <s v="ГОСТ 33259-2015"/>
    <n v="1"/>
  </r>
  <r>
    <x v="0"/>
    <s v="21034-3-151.6-ТХ1.ИС_103"/>
    <n v="103"/>
    <s v="21034-03-151.6-ТХ1.ИС-0100"/>
    <s v="Изометрические схемы трубопроводов по линиям"/>
    <n v="103"/>
    <d v="2022-04-28T00:00:00"/>
    <n v="9"/>
    <n v="10"/>
    <n v="1"/>
    <s v="250-ETY-29B04-1E21(1)HC"/>
    <n v="6"/>
    <s v="Фланец 250-40-11-1-F-09Г2С"/>
    <m/>
    <m/>
    <m/>
    <n v="0"/>
    <n v="0"/>
    <m/>
    <n v="0"/>
    <m/>
    <m/>
    <n v="250"/>
    <s v="ГОСТ 33259-2015"/>
    <n v="2"/>
  </r>
  <r>
    <x v="0"/>
    <s v="21034-3-151.6-ТХ1.ИС_104"/>
    <n v="104"/>
    <s v="21034-03-151.6-ТХ1.ИС-0101"/>
    <s v="Изометрические схемы трубопроводов по линиям"/>
    <n v="104"/>
    <d v="2022-04-29T00:00:00"/>
    <n v="9"/>
    <n v="10"/>
    <n v="1"/>
    <s v="250-ETY-29B04-1E21(1)HC"/>
    <n v="7"/>
    <s v="Заглушка 5-20-4 09Г2С"/>
    <m/>
    <m/>
    <m/>
    <n v="0"/>
    <n v="0"/>
    <m/>
    <n v="0"/>
    <m/>
    <m/>
    <n v="20"/>
    <s v="АТК 24.200.02.90"/>
    <n v="1"/>
  </r>
  <r>
    <x v="0"/>
    <s v="21034-3-151.6-ТХ1.ИС_105"/>
    <n v="105"/>
    <s v="21034-03-151.6-ТХ1.ИС-0102"/>
    <s v="Изометрические схемы трубопроводов по линиям"/>
    <n v="105"/>
    <d v="2022-04-30T00:00:00"/>
    <n v="9"/>
    <n v="10"/>
    <n v="1"/>
    <s v="250-ETY-29B04-1E21(1)HC"/>
    <n v="8"/>
    <s v="Тройник П273x16 - 219x12 09Г2С"/>
    <m/>
    <n v="219"/>
    <m/>
    <n v="8.6220472440944889"/>
    <n v="0"/>
    <n v="3"/>
    <n v="25.866141732283467"/>
    <m/>
    <m/>
    <n v="250"/>
    <s v="ГОСТ 17376-2001"/>
    <n v="1"/>
  </r>
  <r>
    <x v="0"/>
    <s v="21034-3-151.6-ТХ1.ИС_106"/>
    <n v="106"/>
    <s v="21034-03-151.6-ТХ1.ИС-0103"/>
    <s v="Изометрические схемы трубопроводов по линиям"/>
    <n v="106"/>
    <d v="2022-05-01T00:00:00"/>
    <n v="9"/>
    <n v="10"/>
    <n v="1"/>
    <s v="250-ETY-29B04-1E21(1)HC"/>
    <n v="9"/>
    <s v="Опора 273-ТО-А2 ВСт3пс6"/>
    <m/>
    <m/>
    <m/>
    <n v="0"/>
    <n v="0"/>
    <m/>
    <n v="0"/>
    <m/>
    <m/>
    <n v="250"/>
    <s v="ОСТ36-146-88"/>
    <n v="1"/>
  </r>
  <r>
    <x v="0"/>
    <s v="21034-3-151.6-ТХ1.ИС_107"/>
    <n v="107"/>
    <s v="21034-03-151.6-ТХ1.ИС-0104"/>
    <s v="Изометрические схемы трубопроводов по линиям"/>
    <n v="107"/>
    <d v="2022-05-02T00:00:00"/>
    <n v="9"/>
    <n v="10"/>
    <n v="1"/>
    <s v="250-ETY-29B04-1E21(1)HC"/>
    <n v="10"/>
    <s v="Прокладка СНП В-3-292-4-3.2 Графлекс"/>
    <m/>
    <m/>
    <m/>
    <n v="0"/>
    <n v="0"/>
    <m/>
    <n v="0"/>
    <m/>
    <m/>
    <n v="250"/>
    <s v="ОСТ 26.260.454-99"/>
    <n v="2"/>
  </r>
  <r>
    <x v="0"/>
    <s v="21034-3-151.6-ТХ1.ИС_108"/>
    <n v="108"/>
    <s v="21034-03-151.6-ТХ1.ИС-0105"/>
    <s v="Изометрические схемы трубопроводов по линиям"/>
    <n v="108"/>
    <d v="2022-05-03T00:00:00"/>
    <n v="9"/>
    <n v="10"/>
    <n v="1"/>
    <s v="250-ETY-29B04-1E21(1)HC"/>
    <n v="11"/>
    <s v="Прокладка СНП В-3-36-4-3.2 Графлекс"/>
    <m/>
    <m/>
    <m/>
    <n v="0"/>
    <n v="0"/>
    <m/>
    <n v="0"/>
    <m/>
    <m/>
    <n v="20"/>
    <s v="ОСТ 26.260.454-99"/>
    <n v="2"/>
  </r>
  <r>
    <x v="0"/>
    <s v="21034-3-151.6-ТХ1.ИС_109"/>
    <n v="109"/>
    <s v="21034-03-151.6-ТХ1.ИС-0106"/>
    <s v="Изометрические схемы трубопроводов по линиям"/>
    <n v="109"/>
    <d v="2022-05-04T00:00:00"/>
    <n v="9"/>
    <n v="10"/>
    <n v="1"/>
    <s v="250-ETY-29B04-1E21(1)HC"/>
    <n v="12"/>
    <s v="Шпилька 2-1-М12x70 ОСТ 26-2040-96 - 4 шт"/>
    <m/>
    <m/>
    <m/>
    <n v="0"/>
    <n v="0"/>
    <m/>
    <n v="0"/>
    <m/>
    <m/>
    <n v="12"/>
    <s v="10Г2"/>
    <n v="2"/>
  </r>
  <r>
    <x v="0"/>
    <s v="21034-3-151.6-ТХ1.ИС_110"/>
    <n v="110"/>
    <s v="21034-03-151.6-ТХ1.ИС-0107"/>
    <s v="Изометрические схемы трубопроводов по линиям"/>
    <n v="110"/>
    <d v="2022-05-05T00:00:00"/>
    <n v="9"/>
    <n v="10"/>
    <n v="1"/>
    <s v="250-ETY-29B04-1E21(1)HC"/>
    <s v="12а"/>
    <s v="Гайка М12 ОСТ 26-2041-96 - 8 шт"/>
    <m/>
    <m/>
    <m/>
    <n v="0"/>
    <n v="0"/>
    <m/>
    <n v="0"/>
    <m/>
    <m/>
    <m/>
    <m/>
    <m/>
  </r>
  <r>
    <x v="0"/>
    <s v="21034-3-151.6-ТХ1.ИС_111"/>
    <n v="111"/>
    <s v="21034-03-151.6-ТХ1.ИС-0108"/>
    <s v="Изометрические схемы трубопроводов по линиям"/>
    <n v="111"/>
    <d v="2022-05-06T00:00:00"/>
    <n v="9"/>
    <n v="10"/>
    <n v="1"/>
    <s v="250-ETY-29B04-1E21(1)HC"/>
    <s v="12б"/>
    <s v="Шайба 12 ОСТ 26-2042-96 - 8 шт"/>
    <m/>
    <m/>
    <m/>
    <n v="0"/>
    <n v="0"/>
    <m/>
    <n v="0"/>
    <m/>
    <m/>
    <m/>
    <m/>
    <m/>
  </r>
  <r>
    <x v="0"/>
    <s v="21034-3-151.6-ТХ1.ИС_112"/>
    <n v="112"/>
    <s v="21034-03-151.6-ТХ1.ИС-0109"/>
    <s v="Изометрические схемы трубопроводов по линиям"/>
    <n v="112"/>
    <d v="2022-05-07T00:00:00"/>
    <n v="9"/>
    <n v="10"/>
    <n v="1"/>
    <s v="250-ETY-29B04-1E21(1)HC"/>
    <s v="12в"/>
    <s v="(фл. соед. DN20 mm, PN4 МПа)"/>
    <m/>
    <m/>
    <m/>
    <n v="0"/>
    <n v="0"/>
    <m/>
    <n v="0"/>
    <m/>
    <m/>
    <m/>
    <m/>
    <m/>
  </r>
  <r>
    <x v="0"/>
    <s v="21034-3-151.6-ТХ1.ИС_113"/>
    <n v="113"/>
    <s v="21034-03-151.6-ТХ1.ИС-0110"/>
    <s v="Изометрические схемы трубопроводов по линиям"/>
    <n v="113"/>
    <d v="2022-05-08T00:00:00"/>
    <n v="9"/>
    <n v="10"/>
    <n v="1"/>
    <s v="250-ETY-29B04-1E21(1)HC"/>
    <n v="13"/>
    <s v="Шпилька 2-1-М30x170 ОСТ 26-2040-96 - 12 шт"/>
    <m/>
    <m/>
    <m/>
    <n v="0"/>
    <n v="0"/>
    <m/>
    <n v="0"/>
    <m/>
    <m/>
    <n v="30"/>
    <s v="10Г2"/>
    <n v="2"/>
  </r>
  <r>
    <x v="0"/>
    <s v="21034-3-151.6-ТХ1.ИС_114"/>
    <n v="114"/>
    <s v="21034-03-151.6-ТХ1.ИС-0111"/>
    <s v="Изометрические схемы трубопроводов по линиям"/>
    <n v="114"/>
    <d v="2022-05-09T00:00:00"/>
    <n v="9"/>
    <n v="10"/>
    <n v="1"/>
    <s v="250-ETY-29B04-1E21(1)HC"/>
    <s v="13а"/>
    <s v="Гайка М30 ОСТ 26-2041-96 - 24 шт"/>
    <m/>
    <m/>
    <m/>
    <n v="0"/>
    <n v="0"/>
    <m/>
    <n v="0"/>
    <m/>
    <m/>
    <m/>
    <m/>
    <m/>
  </r>
  <r>
    <x v="0"/>
    <s v="21034-3-151.6-ТХ1.ИС_115"/>
    <n v="115"/>
    <s v="21034-03-151.6-ТХ1.ИС-0112"/>
    <s v="Изометрические схемы трубопроводов по линиям"/>
    <n v="115"/>
    <d v="2022-05-10T00:00:00"/>
    <n v="9"/>
    <n v="10"/>
    <n v="1"/>
    <s v="250-ETY-29B04-1E21(1)HC"/>
    <s v="3б"/>
    <s v="Шайба 30 ОСТ 26-2042-96 - 24 шт"/>
    <m/>
    <m/>
    <m/>
    <n v="0"/>
    <n v="0"/>
    <m/>
    <n v="0"/>
    <m/>
    <m/>
    <m/>
    <m/>
    <m/>
  </r>
  <r>
    <x v="0"/>
    <s v="21034-3-151.6-ТХ1.ИС_116"/>
    <n v="116"/>
    <s v="21034-03-151.6-ТХ1.ИС-0113"/>
    <s v="Изометрические схемы трубопроводов по линиям"/>
    <n v="116"/>
    <d v="2022-05-11T00:00:00"/>
    <n v="9"/>
    <n v="10"/>
    <n v="1"/>
    <s v="250-ETY-29B04-1E21(1)HC"/>
    <s v="13в"/>
    <s v="(фл. соед. DN250 mm, PN4 МПа)"/>
    <m/>
    <m/>
    <m/>
    <n v="0"/>
    <n v="0"/>
    <m/>
    <n v="0"/>
    <m/>
    <m/>
    <m/>
    <m/>
    <m/>
  </r>
  <r>
    <x v="0"/>
    <s v="21034-3-151.6-ТХ1.ИС_117"/>
    <n v="117"/>
    <s v="21034-03-151.6-ТХ1.ИС-0114"/>
    <s v="Изометрические схемы трубопроводов по линиям"/>
    <n v="117"/>
    <d v="2022-05-12T00:00:00"/>
    <n v="9"/>
    <n v="10"/>
    <n v="1"/>
    <s v="250-ETY-29B04-1E21(1)HC"/>
    <n v="14"/>
    <s v="Труба 273x8 09Г2С"/>
    <m/>
    <n v="273"/>
    <m/>
    <n v="10.748031496062993"/>
    <n v="0"/>
    <m/>
    <n v="0"/>
    <m/>
    <m/>
    <n v="250"/>
    <s v="ГОСТ 8732-78"/>
    <n v="5.81"/>
  </r>
  <r>
    <x v="0"/>
    <s v="21034-3-151.6-ТХ1.ИС_118"/>
    <n v="118"/>
    <s v="21034-03-151.6-ТХ1.ИС-0115"/>
    <s v="Изометрические схемы трубопроводов по линиям"/>
    <n v="118"/>
    <d v="2022-05-13T00:00:00"/>
    <n v="9"/>
    <n v="10"/>
    <n v="1"/>
    <s v="250-ETY-29B04-1E21(1)HC"/>
    <n v="15"/>
    <s v="Труба 25x3.0 09Г2С"/>
    <m/>
    <n v="25"/>
    <m/>
    <n v="0.98425196850393704"/>
    <n v="0"/>
    <m/>
    <n v="0"/>
    <m/>
    <m/>
    <n v="20"/>
    <s v="ГОСТ 8734-75"/>
    <n v="0.32"/>
  </r>
  <r>
    <x v="1"/>
    <s v="21034-3-151.6-ТХ1.ИС_119"/>
    <n v="119"/>
    <s v="21034-03-151.6-ТХ1.ИС-0116"/>
    <s v="Изометрические схемы трубопроводов по линиям"/>
    <n v="119"/>
    <d v="2022-05-14T00:00:00"/>
    <n v="10"/>
    <n v="11"/>
    <n v="1"/>
    <s v="200-ETY-29B04.1-1E21(1)NR"/>
    <n v="1"/>
    <s v="Задвижка"/>
    <n v="330"/>
    <n v="219"/>
    <m/>
    <n v="8.6220472440944889"/>
    <n v="0"/>
    <n v="2"/>
    <n v="17.244094488188978"/>
    <m/>
    <m/>
    <n v="200"/>
    <s v="30лс15нж"/>
    <n v="1"/>
  </r>
  <r>
    <x v="1"/>
    <s v="21034-3-151.6-ТХ1.ИС_120"/>
    <n v="120"/>
    <s v="21034-03-151.6-ТХ1.ИС-0117"/>
    <s v="Изометрические схемы трубопроводов по линиям"/>
    <n v="120"/>
    <d v="2022-05-15T00:00:00"/>
    <n v="10"/>
    <n v="11"/>
    <n v="1"/>
    <s v="200-ETY-29B04.1-1E21(1)NR"/>
    <n v="2"/>
    <s v="Клапан HV 2905-2"/>
    <n v="330"/>
    <m/>
    <m/>
    <n v="0"/>
    <n v="0"/>
    <m/>
    <n v="0"/>
    <m/>
    <m/>
    <n v="200"/>
    <s v="Клапан HV 2905-2"/>
    <n v="1"/>
  </r>
  <r>
    <x v="0"/>
    <s v="21034-3-151.6-ТХ1.ИС_121"/>
    <n v="121"/>
    <s v="21034-03-151.6-ТХ1.ИС-0118"/>
    <s v="Изометрические схемы трубопроводов по линиям"/>
    <n v="121"/>
    <d v="2022-05-16T00:00:00"/>
    <n v="10"/>
    <n v="11"/>
    <n v="1"/>
    <s v="200-ETY-29B04.1-1E21(1)NR"/>
    <n v="3"/>
    <s v="Отвод П90 219x7 09Г2С"/>
    <m/>
    <n v="219"/>
    <m/>
    <n v="8.6220472440944889"/>
    <n v="0"/>
    <n v="2"/>
    <n v="17.244094488188978"/>
    <m/>
    <m/>
    <n v="200"/>
    <s v="ГОСТ 17375-2001"/>
    <n v="1"/>
  </r>
  <r>
    <x v="0"/>
    <s v="21034-3-151.6-ТХ1.ИС_122"/>
    <n v="122"/>
    <s v="21034-03-151.6-ТХ1.ИС-0119"/>
    <s v="Изометрические схемы трубопроводов по линиям"/>
    <n v="122"/>
    <d v="2022-05-17T00:00:00"/>
    <n v="10"/>
    <n v="11"/>
    <n v="1"/>
    <s v="200-ETY-29B04.1-1E21(1)NR"/>
    <n v="4"/>
    <s v="Фланец 200-40-11-1-F-09Г2С-IV"/>
    <m/>
    <m/>
    <m/>
    <n v="0"/>
    <n v="0"/>
    <m/>
    <n v="0"/>
    <m/>
    <m/>
    <n v="200"/>
    <s v="ГОСТ 33259-2015"/>
    <n v="2"/>
  </r>
  <r>
    <x v="0"/>
    <s v="21034-3-151.6-ТХ1.ИС_123"/>
    <n v="123"/>
    <s v="21034-03-151.6-ТХ1.ИС-0120"/>
    <s v="Изометрические схемы трубопроводов по линиям"/>
    <n v="123"/>
    <d v="2022-05-18T00:00:00"/>
    <n v="10"/>
    <n v="11"/>
    <n v="1"/>
    <s v="200-ETY-29B04.1-1E21(1)NR"/>
    <n v="5"/>
    <s v="Опора 219-КП-А11 ВСт3пс6"/>
    <m/>
    <m/>
    <m/>
    <n v="0"/>
    <n v="0"/>
    <m/>
    <n v="0"/>
    <m/>
    <m/>
    <n v="200"/>
    <s v="ОСТ36-146-88"/>
    <n v="1"/>
  </r>
  <r>
    <x v="0"/>
    <s v="21034-3-151.6-ТХ1.ИС_124"/>
    <n v="124"/>
    <s v="21034-03-151.6-ТХ1.ИС-0121"/>
    <s v="Изометрические схемы трубопроводов по линиям"/>
    <n v="124"/>
    <d v="2022-05-19T00:00:00"/>
    <n v="10"/>
    <n v="11"/>
    <n v="1"/>
    <s v="200-ETY-29B04.1-1E21(1)NR"/>
    <n v="6"/>
    <m/>
    <m/>
    <m/>
    <m/>
    <n v="0"/>
    <n v="0"/>
    <m/>
    <n v="0"/>
    <m/>
    <m/>
    <n v="200"/>
    <s v="ОСТ 26.260.454-99"/>
    <n v="2"/>
  </r>
  <r>
    <x v="0"/>
    <s v="21034-3-151.6-ТХ1.ИС_125"/>
    <n v="125"/>
    <s v="21034-03-151.6-ТХ1.ИС-0122"/>
    <s v="Изометрические схемы трубопроводов по линиям"/>
    <n v="125"/>
    <d v="2022-05-20T00:00:00"/>
    <n v="10"/>
    <n v="11"/>
    <n v="1"/>
    <s v="200-ETY-29B04.1-1E21(1)NR"/>
    <n v="7"/>
    <s v="Шпилька 2-1-М20x150 ОСТ 26-2040-96 - 12 шт"/>
    <m/>
    <m/>
    <m/>
    <n v="0"/>
    <n v="0"/>
    <m/>
    <n v="0"/>
    <m/>
    <m/>
    <n v="20"/>
    <s v="10Г2"/>
    <n v="2"/>
  </r>
  <r>
    <x v="0"/>
    <s v="21034-3-151.6-ТХ1.ИС_126"/>
    <n v="126"/>
    <s v="21034-03-151.6-ТХ1.ИС-0123"/>
    <s v="Изометрические схемы трубопроводов по линиям"/>
    <n v="126"/>
    <d v="2022-05-21T00:00:00"/>
    <n v="10"/>
    <n v="11"/>
    <n v="1"/>
    <s v="200-ETY-29B04.1-1E21(1)NR"/>
    <s v="7а"/>
    <s v="Гайка М27 ОСТ 26-2041-96 - 24 шт"/>
    <m/>
    <m/>
    <m/>
    <n v="0"/>
    <n v="0"/>
    <m/>
    <n v="0"/>
    <m/>
    <m/>
    <m/>
    <m/>
    <m/>
  </r>
  <r>
    <x v="0"/>
    <s v="21034-3-151.6-ТХ1.ИС_127"/>
    <n v="127"/>
    <s v="21034-03-151.6-ТХ1.ИС-0124"/>
    <s v="Изометрические схемы трубопроводов по линиям"/>
    <n v="127"/>
    <d v="2022-05-22T00:00:00"/>
    <n v="10"/>
    <n v="11"/>
    <n v="1"/>
    <s v="200-ETY-29B04.1-1E21(1)NR"/>
    <s v="7б"/>
    <s v="Шайба 27 ОСТ 26-2042-96 - 24 шт"/>
    <m/>
    <m/>
    <m/>
    <n v="0"/>
    <n v="0"/>
    <m/>
    <n v="0"/>
    <m/>
    <m/>
    <m/>
    <m/>
    <m/>
  </r>
  <r>
    <x v="0"/>
    <s v="21034-3-151.6-ТХ1.ИС_128"/>
    <n v="128"/>
    <s v="21034-03-151.6-ТХ1.ИС-0125"/>
    <s v="Изометрические схемы трубопроводов по линиям"/>
    <n v="128"/>
    <d v="2022-05-23T00:00:00"/>
    <n v="10"/>
    <n v="11"/>
    <n v="1"/>
    <s v="200-ETY-29B04.1-1E21(1)NR"/>
    <s v="7в"/>
    <s v="(фл. соед. DN200 mm, PN4,0 МПа)"/>
    <m/>
    <m/>
    <m/>
    <n v="0"/>
    <n v="0"/>
    <m/>
    <n v="0"/>
    <m/>
    <m/>
    <m/>
    <m/>
    <m/>
  </r>
  <r>
    <x v="0"/>
    <s v="21034-3-151.6-ТХ1.ИС_129"/>
    <n v="129"/>
    <s v="21034-03-151.6-ТХ1.ИС-0126"/>
    <s v="Изометрические схемы трубопроводов по линиям"/>
    <n v="129"/>
    <d v="2022-05-24T00:00:00"/>
    <n v="10"/>
    <n v="11"/>
    <n v="1"/>
    <s v="200-ETY-29B04.1-1E21(1)NR"/>
    <n v="8"/>
    <s v="Труба 219x6 09Г2С"/>
    <m/>
    <n v="219"/>
    <m/>
    <n v="8.6220472440944889"/>
    <n v="0"/>
    <m/>
    <n v="0"/>
    <m/>
    <m/>
    <n v="200"/>
    <s v="ГОСТ 8732-78"/>
    <n v="0.57999999999999996"/>
  </r>
  <r>
    <x v="0"/>
    <s v="21034-3-151.6-ТХ1.ИС_130"/>
    <n v="130"/>
    <s v="21034-03-151.6-ТХ1.ИС-0127"/>
    <s v="Изометрические схемы трубопроводов по линиям"/>
    <n v="130"/>
    <d v="2022-05-25T00:00:00"/>
    <n v="11"/>
    <n v="12"/>
    <n v="1"/>
    <s v="200-FLG-29B04-1C15NR"/>
    <n v="1"/>
    <s v="Задвижка"/>
    <n v="330"/>
    <n v="219"/>
    <m/>
    <n v="8.6220472440944889"/>
    <n v="0"/>
    <n v="2"/>
    <n v="17.244094488188978"/>
    <m/>
    <m/>
    <n v="200"/>
    <s v="30лс41нж"/>
    <n v="1"/>
  </r>
  <r>
    <x v="0"/>
    <s v="21034-3-151.6-ТХ1.ИС_131"/>
    <n v="131"/>
    <s v="21034-03-151.6-ТХ1.ИС-0128"/>
    <s v="Изометрические схемы трубопроводов по линиям"/>
    <n v="131"/>
    <d v="2022-05-26T00:00:00"/>
    <n v="11"/>
    <n v="12"/>
    <n v="1"/>
    <s v="200-FLG-29B04-1C15NR"/>
    <n v="2"/>
    <s v="Переход ПК 273x7-219x6 09Г2С"/>
    <m/>
    <n v="273"/>
    <n v="219"/>
    <n v="10.748031496062993"/>
    <n v="8.6220472440944889"/>
    <n v="1"/>
    <n v="10.748031496062993"/>
    <m/>
    <m/>
    <n v="250"/>
    <s v="ГОСТ 17378-2001"/>
    <n v="1"/>
  </r>
  <r>
    <x v="0"/>
    <s v="21034-3-151.6-ТХ1.ИС_132"/>
    <n v="132"/>
    <s v="21034-03-151.6-ТХ1.ИС-0129"/>
    <s v="Изометрические схемы трубопроводов по линиям"/>
    <n v="132"/>
    <d v="2022-05-27T00:00:00"/>
    <n v="11"/>
    <n v="12"/>
    <n v="1"/>
    <s v="200-FLG-29B04-1C15NR"/>
    <n v="3"/>
    <s v="Отвод П90 219x6 09Г2С"/>
    <m/>
    <n v="219"/>
    <m/>
    <n v="8.6220472440944889"/>
    <n v="0"/>
    <n v="2"/>
    <n v="17.244094488188978"/>
    <m/>
    <m/>
    <n v="200"/>
    <s v="ГОСТ 17375-2001"/>
    <n v="1"/>
  </r>
  <r>
    <x v="0"/>
    <s v="21034-3-151.6-ТХ1.ИС_133"/>
    <n v="133"/>
    <s v="21034-03-151.6-ТХ1.ИС-0130"/>
    <s v="Изометрические схемы трубопроводов по линиям"/>
    <n v="133"/>
    <d v="2022-05-28T00:00:00"/>
    <n v="11"/>
    <n v="12"/>
    <n v="1"/>
    <s v="200-FLG-29B04-1C15NR"/>
    <n v="4"/>
    <s v="Фланец 200-16-11-1-B-09Г2С"/>
    <m/>
    <m/>
    <m/>
    <n v="0"/>
    <n v="0"/>
    <m/>
    <n v="0"/>
    <m/>
    <m/>
    <n v="200"/>
    <s v="ГОСТ 33259-2015"/>
    <n v="2"/>
  </r>
  <r>
    <x v="0"/>
    <s v="21034-3-151.6-ТХ1.ИС_134"/>
    <n v="134"/>
    <s v="21034-03-151.6-ТХ1.ИС-0131"/>
    <s v="Изометрические схемы трубопроводов по линиям"/>
    <n v="134"/>
    <d v="2022-05-29T00:00:00"/>
    <n v="11"/>
    <n v="12"/>
    <n v="1"/>
    <s v="200-FLG-29B04-1C15NR"/>
    <n v="5"/>
    <s v="Прокладка СНП Д-3-227-1,6-3.2 Графлекс"/>
    <m/>
    <m/>
    <m/>
    <n v="0"/>
    <n v="0"/>
    <m/>
    <n v="0"/>
    <m/>
    <m/>
    <n v="200"/>
    <s v="ОСТ 26.260.454-99"/>
    <n v="2"/>
  </r>
  <r>
    <x v="0"/>
    <s v="21034-3-151.6-ТХ1.ИС_135"/>
    <n v="135"/>
    <s v="21034-03-151.6-ТХ1.ИС-0132"/>
    <s v="Изометрические схемы трубопроводов по линиям"/>
    <n v="135"/>
    <d v="2022-05-30T00:00:00"/>
    <n v="11"/>
    <n v="12"/>
    <n v="1"/>
    <s v="200-FLG-29B04-1C15NR"/>
    <n v="6"/>
    <s v="Шпилька 2-1-М20x110 ОСТ 26-2040-96 - 12 шт"/>
    <m/>
    <m/>
    <m/>
    <n v="0"/>
    <n v="0"/>
    <m/>
    <n v="0"/>
    <m/>
    <m/>
    <n v="20"/>
    <s v="10Г2"/>
    <n v="2"/>
  </r>
  <r>
    <x v="0"/>
    <s v="21034-3-151.6-ТХ1.ИС_136"/>
    <n v="136"/>
    <s v="21034-03-151.6-ТХ1.ИС-0133"/>
    <s v="Изометрические схемы трубопроводов по линиям"/>
    <n v="136"/>
    <d v="2022-05-31T00:00:00"/>
    <n v="11"/>
    <n v="12"/>
    <n v="1"/>
    <s v="200-FLG-29B04-1C15NR"/>
    <s v="6а"/>
    <s v="Гайка М20 ОСТ 26-2041-96 - 24 шт"/>
    <m/>
    <m/>
    <m/>
    <n v="0"/>
    <n v="0"/>
    <m/>
    <n v="0"/>
    <m/>
    <m/>
    <m/>
    <m/>
    <m/>
  </r>
  <r>
    <x v="0"/>
    <s v="21034-3-151.6-ТХ1.ИС_137"/>
    <n v="137"/>
    <s v="21034-03-151.6-ТХ1.ИС-0134"/>
    <s v="Изометрические схемы трубопроводов по линиям"/>
    <n v="137"/>
    <d v="2022-06-01T00:00:00"/>
    <n v="11"/>
    <n v="12"/>
    <n v="1"/>
    <s v="200-FLG-29B04-1C15NR"/>
    <s v="6б"/>
    <s v="Шайба 20 ОСТ 26-2042-96 - 24 шт"/>
    <m/>
    <m/>
    <m/>
    <n v="0"/>
    <n v="0"/>
    <m/>
    <n v="0"/>
    <m/>
    <m/>
    <m/>
    <m/>
    <m/>
  </r>
  <r>
    <x v="0"/>
    <s v="21034-3-151.6-ТХ1.ИС_138"/>
    <n v="138"/>
    <s v="21034-03-151.6-ТХ1.ИС-0135"/>
    <s v="Изометрические схемы трубопроводов по линиям"/>
    <n v="138"/>
    <d v="2022-06-02T00:00:00"/>
    <n v="11"/>
    <n v="12"/>
    <n v="1"/>
    <s v="200-FLG-29B04-1C15NR"/>
    <s v="6в"/>
    <s v="(фл. соед. DN200 mm, PN1,6 МПа)"/>
    <m/>
    <m/>
    <m/>
    <n v="0"/>
    <n v="0"/>
    <m/>
    <n v="0"/>
    <m/>
    <m/>
    <m/>
    <m/>
    <m/>
  </r>
  <r>
    <x v="0"/>
    <s v="21034-3-151.6-ТХ1.ИС_139"/>
    <n v="139"/>
    <s v="21034-03-151.6-ТХ1.ИС-0136"/>
    <s v="Изометрические схемы трубопроводов по линиям"/>
    <n v="139"/>
    <d v="2022-06-03T00:00:00"/>
    <n v="11"/>
    <n v="12"/>
    <n v="1"/>
    <s v="200-FLG-29B04-1C15NR"/>
    <n v="7"/>
    <s v="Труба 219x6 09Г2С"/>
    <m/>
    <n v="219"/>
    <m/>
    <n v="8.6220472440944889"/>
    <n v="0"/>
    <n v="2"/>
    <n v="17.244094488188978"/>
    <m/>
    <m/>
    <n v="200"/>
    <s v="ГОСТ 8732-78"/>
    <n v="0.88"/>
  </r>
  <r>
    <x v="0"/>
    <s v="21034-3-151.6-ТХ1.ИС_140"/>
    <n v="140"/>
    <s v="21034-03-151.6-ТХ1.ИС-0137"/>
    <s v="Изометрические схемы трубопроводов по линиям"/>
    <n v="140"/>
    <d v="2022-06-04T00:00:00"/>
    <n v="13"/>
    <n v="14"/>
    <n v="1"/>
    <s v="200-ETY-29B06-1E21(1)NR"/>
    <n v="1"/>
    <s v="Отвод П90 219x6 09Г2С"/>
    <m/>
    <n v="219"/>
    <m/>
    <n v="8.6220472440944889"/>
    <n v="0"/>
    <n v="6"/>
    <n v="51.732283464566933"/>
    <m/>
    <m/>
    <n v="200"/>
    <s v="ГОСТ 17375-2001"/>
    <n v="3"/>
  </r>
  <r>
    <x v="0"/>
    <s v="21034-3-151.6-ТХ1.ИС_141"/>
    <n v="141"/>
    <s v="21034-03-151.6-ТХ1.ИС-0138"/>
    <s v="Изометрические схемы трубопроводов по линиям"/>
    <n v="141"/>
    <d v="2022-06-05T00:00:00"/>
    <n v="13"/>
    <n v="14"/>
    <n v="1"/>
    <s v="200-ETY-29B06-1E21(1)NR"/>
    <n v="2"/>
    <s v="Опора 219-КП-А11 ВСт3пс6"/>
    <m/>
    <m/>
    <m/>
    <n v="0"/>
    <n v="0"/>
    <m/>
    <n v="0"/>
    <m/>
    <m/>
    <n v="200"/>
    <s v="ОСТ36-146-88"/>
    <n v="5"/>
  </r>
  <r>
    <x v="0"/>
    <s v="21034-3-151.6-ТХ1.ИС_142"/>
    <n v="142"/>
    <s v="21034-03-151.6-ТХ1.ИС-0139"/>
    <s v="Изометрические схемы трубопроводов по линиям"/>
    <n v="142"/>
    <d v="2022-06-06T00:00:00"/>
    <n v="13"/>
    <n v="14"/>
    <n v="1"/>
    <s v="200-ETY-29B06-1E21(1)NR"/>
    <n v="3"/>
    <s v="Труба 219x6 09Г2С"/>
    <m/>
    <n v="219"/>
    <m/>
    <n v="8.6220472440944889"/>
    <n v="0"/>
    <m/>
    <n v="0"/>
    <n v="1"/>
    <n v="24100"/>
    <n v="200"/>
    <s v="ГОСТ 8732-78"/>
    <n v="28.23"/>
  </r>
  <r>
    <x v="0"/>
    <s v="21034-3-151.6-ТХ1.ИС_143"/>
    <n v="143"/>
    <s v="21034-03-151.6-ТХ1.ИС-0140"/>
    <s v="Изометрические схемы трубопроводов по линиям"/>
    <n v="143"/>
    <d v="2022-06-07T00:00:00"/>
    <n v="14"/>
    <n v="15"/>
    <n v="1"/>
    <s v="200-ETY-29B06-1E21(1)NR"/>
    <n v="1"/>
    <s v="Отвод П90 219x6 09Г2С"/>
    <m/>
    <n v="219"/>
    <m/>
    <n v="8.6220472440944889"/>
    <n v="0"/>
    <n v="2"/>
    <n v="17.244094488188978"/>
    <m/>
    <m/>
    <n v="200"/>
    <s v="ГОСТ 17375-2001"/>
    <n v="1"/>
  </r>
  <r>
    <x v="0"/>
    <s v="21034-3-151.6-ТХ1.ИС_144"/>
    <n v="144"/>
    <s v="21034-03-151.6-ТХ1.ИС-0141"/>
    <s v="Изометрические схемы трубопроводов по линиям"/>
    <n v="144"/>
    <d v="2022-06-08T00:00:00"/>
    <n v="14"/>
    <n v="15"/>
    <n v="1"/>
    <s v="200-ETY-29B06-1E21(1)NR"/>
    <n v="2"/>
    <s v="Отвод П90 219x7 09Г2С"/>
    <m/>
    <n v="219"/>
    <m/>
    <n v="8.6220472440944889"/>
    <n v="0"/>
    <n v="6"/>
    <n v="51.732283464566933"/>
    <m/>
    <m/>
    <n v="200"/>
    <s v="ГОСТ 17375-2001"/>
    <n v="3"/>
  </r>
  <r>
    <x v="0"/>
    <s v="21034-3-151.6-ТХ1.ИС_145"/>
    <n v="145"/>
    <s v="21034-03-151.6-ТХ1.ИС-0142"/>
    <s v="Изометрические схемы трубопроводов по линиям"/>
    <n v="145"/>
    <d v="2022-06-09T00:00:00"/>
    <n v="14"/>
    <n v="15"/>
    <n v="1"/>
    <s v="200-ETY-29B06-1E21(1)NR"/>
    <n v="3"/>
    <s v="Опора 219-КП-А11 ВСт3пс6"/>
    <m/>
    <m/>
    <m/>
    <n v="0"/>
    <n v="0"/>
    <m/>
    <n v="0"/>
    <m/>
    <m/>
    <n v="200"/>
    <s v="ОСТ36-146-88"/>
    <n v="2"/>
  </r>
  <r>
    <x v="0"/>
    <s v="21034-3-151.6-ТХ1.ИС_146"/>
    <n v="146"/>
    <s v="21034-03-151.6-ТХ1.ИС-0143"/>
    <s v="Изометрические схемы трубопроводов по линиям"/>
    <n v="146"/>
    <d v="2022-06-10T00:00:00"/>
    <n v="14"/>
    <n v="15"/>
    <n v="1"/>
    <s v="200-ETY-29B06-1E21(1)NR"/>
    <n v="4"/>
    <s v="Труба 219x6 09Г2С"/>
    <m/>
    <n v="219"/>
    <m/>
    <n v="8.6220472440944889"/>
    <n v="0"/>
    <m/>
    <n v="0"/>
    <m/>
    <m/>
    <n v="200"/>
    <s v="ГОСТ 8732-78"/>
    <n v="8.0299999999999994"/>
  </r>
  <r>
    <x v="1"/>
    <s v="21034-3-151.6-ТХ1.ИС_147"/>
    <n v="147"/>
    <s v="21034-03-151.6-ТХ1.ИС-0144"/>
    <s v="Изометрические схемы трубопроводов по линиям"/>
    <n v="147"/>
    <d v="2022-06-11T00:00:00"/>
    <n v="15"/>
    <n v="16"/>
    <n v="1"/>
    <s v="300-ETY-29B03-1E21(1)NR"/>
    <n v="1"/>
    <s v="Задвижка"/>
    <n v="216"/>
    <n v="57"/>
    <m/>
    <n v="2.2440944881889764"/>
    <n v="0"/>
    <n v="2"/>
    <n v="4.4881889763779528"/>
    <m/>
    <m/>
    <s v="50/40"/>
    <s v="30лс15нж"/>
    <s v="1"/>
  </r>
  <r>
    <x v="1"/>
    <s v="21034-3-151.6-ТХ1.ИС_148"/>
    <n v="148"/>
    <s v="21034-03-151.6-ТХ1.ИС-0145"/>
    <s v="Изометрические схемы трубопроводов по линиям"/>
    <n v="148"/>
    <d v="2022-06-12T00:00:00"/>
    <n v="15"/>
    <n v="16"/>
    <n v="1"/>
    <s v="300-ETY-29B03-1E21(1)NR"/>
    <n v="2"/>
    <s v="Задвижка"/>
    <n v="762"/>
    <n v="377"/>
    <m/>
    <n v="14.84251968503937"/>
    <n v="0"/>
    <n v="2"/>
    <n v="29.685039370078741"/>
    <m/>
    <m/>
    <s v="350/40"/>
    <s v="30лс515нж"/>
    <s v="1"/>
  </r>
  <r>
    <x v="0"/>
    <s v="21034-3-151.6-ТХ1.ИС_149"/>
    <n v="149"/>
    <s v="21034-03-151.6-ТХ1.ИС-0146"/>
    <s v="Изометрические схемы трубопроводов по линиям"/>
    <n v="149"/>
    <d v="2022-06-13T00:00:00"/>
    <n v="15"/>
    <n v="16"/>
    <n v="1"/>
    <s v="300-ETY-29B03-1E21(1)NR"/>
    <n v="4"/>
    <s v="Отвод П90 325x8 09Г2С"/>
    <m/>
    <n v="325"/>
    <m/>
    <n v="12.795275590551181"/>
    <n v="0"/>
    <n v="6"/>
    <n v="76.771653543307082"/>
    <m/>
    <m/>
    <s v="350"/>
    <s v="ГОСТ 17375-Z001"/>
    <s v="3"/>
  </r>
  <r>
    <x v="0"/>
    <s v="21034-3-151.6-ТХ1.ИС_150"/>
    <n v="150"/>
    <s v="21034-03-151.6-ТХ1.ИС-0147"/>
    <s v="Изометрические схемы трубопроводов по линиям"/>
    <n v="150"/>
    <d v="2022-06-14T00:00:00"/>
    <n v="15"/>
    <n v="16"/>
    <n v="1"/>
    <s v="300-ETY-29B03-1E21(1)NR"/>
    <n v="5"/>
    <s v="Фланец 350-40-11-1-F-09Г2С"/>
    <m/>
    <m/>
    <m/>
    <n v="0"/>
    <n v="0"/>
    <m/>
    <n v="0"/>
    <m/>
    <m/>
    <s v="350"/>
    <s v="ГОСТ 33Z59-Z015"/>
    <s v="2"/>
  </r>
  <r>
    <x v="0"/>
    <s v="21034-3-151.6-ТХ1.ИС_151"/>
    <n v="151"/>
    <s v="21034-03-151.6-ТХ1.ИС-0148"/>
    <s v="Изометрические схемы трубопроводов по линиям"/>
    <n v="151"/>
    <d v="2022-06-15T00:00:00"/>
    <n v="15"/>
    <n v="16"/>
    <n v="1"/>
    <s v="300-ETY-29B03-1E21(1)NR"/>
    <n v="6"/>
    <s v="Фланец 50-40-11-1-F-09Г2С"/>
    <m/>
    <m/>
    <m/>
    <n v="0"/>
    <n v="0"/>
    <m/>
    <n v="0"/>
    <m/>
    <m/>
    <s v="50"/>
    <s v="ГОСТ 33Z59-Z015"/>
    <s v="1"/>
  </r>
  <r>
    <x v="0"/>
    <s v="21034-3-151.6-ТХ1.ИС_152"/>
    <n v="152"/>
    <s v="21034-03-151.6-ТХ1.ИС-0149"/>
    <s v="Изометрические схемы трубопроводов по линиям"/>
    <n v="152"/>
    <d v="2022-06-16T00:00:00"/>
    <n v="15"/>
    <n v="16"/>
    <n v="1"/>
    <s v="300-ETY-29B03-1E21(1)NR"/>
    <n v="7"/>
    <s v="Заглушка 5-50-4 09Г2С"/>
    <m/>
    <m/>
    <m/>
    <n v="0"/>
    <n v="0"/>
    <m/>
    <n v="0"/>
    <m/>
    <m/>
    <s v="50"/>
    <s v="АТК 24.200.02.90"/>
    <s v="1"/>
  </r>
  <r>
    <x v="0"/>
    <s v="21034-3-151.6-ТХ1.ИС_153"/>
    <n v="153"/>
    <s v="21034-03-151.6-ТХ1.ИС-0150"/>
    <s v="Изометрические схемы трубопроводов по линиям"/>
    <n v="153"/>
    <d v="2022-06-17T00:00:00"/>
    <n v="15"/>
    <n v="16"/>
    <n v="1"/>
    <s v="300-ETY-29B03-1E21(1)NR"/>
    <n v="8"/>
    <s v="Опора 377-КП-А11 ВСт3пс6"/>
    <m/>
    <m/>
    <m/>
    <n v="0"/>
    <n v="0"/>
    <m/>
    <n v="0"/>
    <m/>
    <m/>
    <s v="350"/>
    <s v="0СТ36-146-88"/>
    <s v="2"/>
  </r>
  <r>
    <x v="0"/>
    <s v="21034-3-151.6-ТХ1.ИС_154"/>
    <n v="154"/>
    <s v="21034-03-151.6-ТХ1.ИС-0151"/>
    <s v="Изометрические схемы трубопроводов по линиям"/>
    <n v="154"/>
    <d v="2022-06-18T00:00:00"/>
    <n v="15"/>
    <n v="16"/>
    <n v="1"/>
    <s v="300-ETY-29B03-1E21(1)NR"/>
    <n v="9"/>
    <s v="Прокладка СНП В-3-395-4-3,2 Графлекс"/>
    <m/>
    <m/>
    <m/>
    <n v="0"/>
    <n v="0"/>
    <m/>
    <n v="0"/>
    <m/>
    <m/>
    <s v="350"/>
    <s v="OCT Z6.Z60.454-99"/>
    <s v="2"/>
  </r>
  <r>
    <x v="0"/>
    <s v="21034-3-151.6-ТХ1.ИС_155"/>
    <n v="155"/>
    <s v="21034-03-151.6-ТХ1.ИС-0152"/>
    <s v="Изометрические схемы трубопроводов по линиям"/>
    <n v="155"/>
    <d v="2022-06-19T00:00:00"/>
    <n v="15"/>
    <n v="16"/>
    <n v="1"/>
    <s v="300-ETY-29B03-1E21(1)NR"/>
    <n v="10"/>
    <s v="Прокладка СНП В-3-74-4-3.2 Графлекс"/>
    <m/>
    <m/>
    <m/>
    <n v="0"/>
    <n v="0"/>
    <m/>
    <n v="0"/>
    <m/>
    <m/>
    <s v="50"/>
    <s v="OCT Z6.Z60.454-99"/>
    <s v="2"/>
  </r>
  <r>
    <x v="0"/>
    <s v="21034-3-151.6-ТХ1.ИС_156"/>
    <n v="156"/>
    <s v="21034-03-151.6-ТХ1.ИС-0153"/>
    <s v="Изометрические схемы трубопроводов по линиям"/>
    <n v="156"/>
    <d v="2022-06-20T00:00:00"/>
    <n v="15"/>
    <n v="16"/>
    <n v="1"/>
    <s v="300-ETY-29B03-1E21(1)NR"/>
    <n v="11"/>
    <s v="Шпилька 2-1-М16x90 ОСТ 26-2040-96 - 4 шт"/>
    <m/>
    <m/>
    <m/>
    <n v="0"/>
    <n v="0"/>
    <m/>
    <n v="0"/>
    <m/>
    <m/>
    <s v="16"/>
    <s v="10Г2"/>
    <s v="2"/>
  </r>
  <r>
    <x v="0"/>
    <s v="21034-3-151.6-ТХ1.ИС_157"/>
    <n v="157"/>
    <s v="21034-03-151.6-ТХ1.ИС-0154"/>
    <s v="Изометрические схемы трубопроводов по линиям"/>
    <n v="157"/>
    <d v="2022-06-21T00:00:00"/>
    <n v="15"/>
    <n v="16"/>
    <n v="1"/>
    <s v="300-ETY-29B03-1E21(1)NR"/>
    <s v="11а"/>
    <s v="Гайка М16 ОСТ 26-2041-96 - 8 шт"/>
    <m/>
    <m/>
    <m/>
    <n v="0"/>
    <n v="0"/>
    <m/>
    <n v="0"/>
    <m/>
    <m/>
    <m/>
    <m/>
    <m/>
  </r>
  <r>
    <x v="0"/>
    <s v="21034-3-151.6-ТХ1.ИС_158"/>
    <n v="158"/>
    <s v="21034-03-151.6-ТХ1.ИС-0155"/>
    <s v="Изометрические схемы трубопроводов по линиям"/>
    <n v="158"/>
    <d v="2022-06-22T00:00:00"/>
    <n v="15"/>
    <n v="16"/>
    <n v="1"/>
    <s v="300-ETY-29B03-1E21(1)NR"/>
    <s v="11б"/>
    <s v="Шайба 16 ОСТ 26-2042-96 - 8 шт"/>
    <m/>
    <m/>
    <m/>
    <n v="0"/>
    <n v="0"/>
    <m/>
    <n v="0"/>
    <m/>
    <m/>
    <m/>
    <m/>
    <m/>
  </r>
  <r>
    <x v="0"/>
    <s v="21034-3-151.6-ТХ1.ИС_159"/>
    <n v="159"/>
    <s v="21034-03-151.6-ТХ1.ИС-0156"/>
    <s v="Изометрические схемы трубопроводов по линиям"/>
    <n v="159"/>
    <d v="2022-06-23T00:00:00"/>
    <n v="15"/>
    <n v="16"/>
    <n v="1"/>
    <s v="300-ETY-29B03-1E21(1)NR"/>
    <s v="11в"/>
    <s v="(фл. соед. DN50 mm, PN4 МПа)"/>
    <m/>
    <m/>
    <m/>
    <n v="0"/>
    <n v="0"/>
    <m/>
    <n v="0"/>
    <m/>
    <m/>
    <m/>
    <m/>
    <m/>
  </r>
  <r>
    <x v="0"/>
    <s v="21034-3-151.6-ТХ1.ИС_160"/>
    <n v="160"/>
    <s v="21034-03-151.6-ТХ1.ИС-0157"/>
    <s v="Изометрические схемы трубопроводов по линиям"/>
    <n v="160"/>
    <d v="2022-06-24T00:00:00"/>
    <n v="15"/>
    <n v="16"/>
    <n v="1"/>
    <s v="300-ETY-29B03-1E21(1)NR"/>
    <n v="12"/>
    <s v="Шпилька 2-1-М30x190 ОСТ 26-2040-96 - 16 шт"/>
    <m/>
    <m/>
    <m/>
    <n v="0"/>
    <n v="0"/>
    <m/>
    <n v="0"/>
    <m/>
    <m/>
    <s v="30"/>
    <s v="10Г2"/>
    <s v="2"/>
  </r>
  <r>
    <x v="0"/>
    <s v="21034-3-151.6-ТХ1.ИС_161"/>
    <n v="161"/>
    <s v="21034-03-151.6-ТХ1.ИС-0158"/>
    <s v="Изометрические схемы трубопроводов по линиям"/>
    <n v="161"/>
    <d v="2022-06-25T00:00:00"/>
    <n v="15"/>
    <n v="16"/>
    <n v="1"/>
    <s v="300-ETY-29B03-1E21(1)NR"/>
    <s v="12а"/>
    <s v="Гайка М30 ОСТ 26-2041-96 - 32 шт"/>
    <m/>
    <m/>
    <m/>
    <n v="0"/>
    <n v="0"/>
    <m/>
    <n v="0"/>
    <m/>
    <m/>
    <m/>
    <m/>
    <m/>
  </r>
  <r>
    <x v="0"/>
    <s v="21034-3-151.6-ТХ1.ИС_162"/>
    <n v="162"/>
    <s v="21034-03-151.6-ТХ1.ИС-0159"/>
    <s v="Изометрические схемы трубопроводов по линиям"/>
    <n v="162"/>
    <d v="2022-06-26T00:00:00"/>
    <n v="15"/>
    <n v="16"/>
    <n v="1"/>
    <s v="300-ETY-29B03-1E21(1)NR"/>
    <s v="12б"/>
    <s v="Шайба 30 ОСТ 26-2042-96 - 32 шт"/>
    <m/>
    <m/>
    <m/>
    <n v="0"/>
    <n v="0"/>
    <m/>
    <n v="0"/>
    <m/>
    <m/>
    <m/>
    <m/>
    <m/>
  </r>
  <r>
    <x v="0"/>
    <s v="21034-3-151.6-ТХ1.ИС_163"/>
    <n v="163"/>
    <s v="21034-03-151.6-ТХ1.ИС-0160"/>
    <s v="Изометрические схемы трубопроводов по линиям"/>
    <n v="163"/>
    <d v="2022-06-27T00:00:00"/>
    <n v="15"/>
    <n v="16"/>
    <n v="1"/>
    <s v="300-ETY-29B03-1E21(1)NR"/>
    <s v="12в"/>
    <s v="(фл. соед. DN350 mm, PN4 МПа)"/>
    <m/>
    <m/>
    <m/>
    <n v="0"/>
    <n v="0"/>
    <m/>
    <n v="0"/>
    <m/>
    <m/>
    <m/>
    <m/>
    <m/>
  </r>
  <r>
    <x v="0"/>
    <s v="21034-3-151.6-ТХ1.ИС_164"/>
    <n v="164"/>
    <s v="21034-03-151.6-ТХ1.ИС-0161"/>
    <s v="Изометрические схемы трубопроводов по линиям"/>
    <n v="164"/>
    <d v="2022-06-28T00:00:00"/>
    <n v="15"/>
    <n v="16"/>
    <n v="1"/>
    <s v="300-ETY-29B03-1E21(1)NR"/>
    <n v="14"/>
    <s v="Труба 377x9 09Г2С"/>
    <m/>
    <n v="377"/>
    <m/>
    <n v="14.84251968503937"/>
    <n v="0"/>
    <n v="1"/>
    <n v="14.84251968503937"/>
    <m/>
    <m/>
    <s v="350"/>
    <s v="ГОСТ 873Z-78"/>
    <s v="6.41"/>
  </r>
  <r>
    <x v="0"/>
    <s v="21034-3-151.6-ТХ1.ИС_165"/>
    <n v="165"/>
    <s v="21034-03-151.6-ТХ1.ИС-0162"/>
    <s v="Изометрические схемы трубопроводов по линиям"/>
    <n v="165"/>
    <d v="2022-06-29T00:00:00"/>
    <n v="15"/>
    <n v="16"/>
    <n v="1"/>
    <s v="300-ETY-29B03-1E21(1)NR"/>
    <n v="15"/>
    <s v="Труба 57x4 09Г2С"/>
    <m/>
    <n v="57"/>
    <m/>
    <n v="2.2440944881889764"/>
    <n v="0"/>
    <m/>
    <n v="0"/>
    <m/>
    <m/>
    <s v="50"/>
    <s v="ГОСТ 873Z-78"/>
    <s v="0.1"/>
  </r>
  <r>
    <x v="0"/>
    <s v="21034-3-151.6-ТХ1.ИС_166"/>
    <n v="166"/>
    <s v="21034-03-151.6-ТХ1.ИС-0163"/>
    <s v="Изометрические схемы трубопроводов по линиям"/>
    <n v="166"/>
    <d v="2022-06-30T00:00:00"/>
    <n v="16"/>
    <n v="17"/>
    <n v="1"/>
    <s v="300-ETY-29B03-1E21(1)NR"/>
    <n v="1"/>
    <s v="Отвод П90 377х11 09Г2С"/>
    <m/>
    <n v="325"/>
    <m/>
    <n v="12.795275590551181"/>
    <n v="0"/>
    <n v="2"/>
    <n v="25.590551181102363"/>
    <m/>
    <m/>
    <s v="350"/>
    <s v="ГОСТ 17375-2001"/>
    <s v="4"/>
  </r>
  <r>
    <x v="0"/>
    <s v="21034-3-151.6-ТХ1.ИС_167"/>
    <n v="167"/>
    <s v="21034-03-151.6-ТХ1.ИС-0164"/>
    <s v="Изометрические схемы трубопроводов по линиям"/>
    <n v="167"/>
    <d v="2022-07-01T00:00:00"/>
    <n v="16"/>
    <n v="17"/>
    <n v="1"/>
    <s v="300-ETY-29B03-1E21(1)NR"/>
    <n v="2"/>
    <s v="Опора 377-КП-А11 ВСт3пс6"/>
    <m/>
    <m/>
    <m/>
    <n v="0"/>
    <n v="0"/>
    <m/>
    <n v="0"/>
    <m/>
    <m/>
    <s v="350"/>
    <s v="0СТ36-146-88"/>
    <s v="2"/>
  </r>
  <r>
    <x v="0"/>
    <s v="21034-3-151.6-ТХ1.ИС_168"/>
    <n v="168"/>
    <s v="21034-03-151.6-ТХ1.ИС-0165"/>
    <s v="Изометрические схемы трубопроводов по линиям"/>
    <n v="168"/>
    <d v="2022-07-02T00:00:00"/>
    <n v="16"/>
    <n v="17"/>
    <n v="1"/>
    <s v="300-ETY-29B03-1E21(1)NR"/>
    <n v="3"/>
    <s v="Труба 377х9 09Г2С"/>
    <m/>
    <n v="325"/>
    <m/>
    <n v="12.795275590551181"/>
    <n v="0"/>
    <n v="2"/>
    <n v="25.590551181102363"/>
    <n v="1"/>
    <n v="9842"/>
    <s v="350"/>
    <s v="ГОСТ 8732-78"/>
    <s v="10.57"/>
  </r>
  <r>
    <x v="1"/>
    <s v="21034-3-151.6-ТХ1.ИС_169"/>
    <n v="169"/>
    <s v="21034-03-151.6-ТХ1.ИС-0166"/>
    <s v="Изометрические схемы трубопроводов по линиям"/>
    <n v="169"/>
    <d v="2022-07-03T00:00:00"/>
    <n v="19"/>
    <n v="20"/>
    <n v="1"/>
    <s v="050-ETY-29B07-1E21(1)HC"/>
    <n v="1"/>
    <s v="Блок предохранительных клапанов поз. PSV 2902-80A/B"/>
    <m/>
    <n v="32"/>
    <m/>
    <n v="1.2598425196850394"/>
    <n v="0"/>
    <n v="2"/>
    <n v="2.5196850393700787"/>
    <m/>
    <m/>
    <n v="25"/>
    <s v="БПУ С 25-40лс, левое расп."/>
    <n v="1"/>
  </r>
  <r>
    <x v="0"/>
    <s v="21034-3-151.6-ТХ1.ИС_170"/>
    <n v="170"/>
    <s v="21034-03-151.6-ТХ1.ИС-0167"/>
    <s v="Изометрические схемы трубопроводов по линиям"/>
    <n v="170"/>
    <d v="2022-07-04T00:00:00"/>
    <n v="19"/>
    <n v="20"/>
    <n v="1"/>
    <s v="050-ETY-29B07-1E21(1)HC"/>
    <n v="2"/>
    <s v="Переход ПК 57x6-32x4 09Г2С"/>
    <m/>
    <n v="57"/>
    <n v="32"/>
    <n v="2.2440944881889764"/>
    <n v="1.2598425196850394"/>
    <n v="3"/>
    <n v="5.7480314960629926"/>
    <m/>
    <m/>
    <n v="50"/>
    <s v="ГОСТ 17378-2001"/>
    <n v="1"/>
  </r>
  <r>
    <x v="0"/>
    <s v="21034-3-151.6-ТХ1.ИС_171"/>
    <n v="171"/>
    <s v="21034-03-151.6-ТХ1.ИС-0168"/>
    <s v="Изометрические схемы трубопроводов по линиям"/>
    <n v="171"/>
    <d v="2022-07-05T00:00:00"/>
    <n v="19"/>
    <n v="20"/>
    <n v="1"/>
    <s v="050-ETY-29B07-1E21(1)HC"/>
    <n v="3"/>
    <s v="Отвод ПК 57x6 09Г2С"/>
    <m/>
    <n v="57"/>
    <m/>
    <n v="2.2440944881889764"/>
    <n v="0"/>
    <n v="2"/>
    <n v="4.4881889763779528"/>
    <m/>
    <m/>
    <n v="50"/>
    <s v="ГОСТ 17375-2001"/>
    <n v="1"/>
  </r>
  <r>
    <x v="0"/>
    <s v="21034-3-151.6-ТХ1.ИС_172"/>
    <n v="172"/>
    <s v="21034-03-151.6-ТХ1.ИС-0169"/>
    <s v="Изометрические схемы трубопроводов по линиям"/>
    <n v="172"/>
    <d v="2022-07-06T00:00:00"/>
    <n v="19"/>
    <n v="20"/>
    <n v="1"/>
    <s v="050-ETY-29B07-1E21(1)HC"/>
    <n v="4"/>
    <s v="Переход ПЭ 89x6-57x4 09Г2С"/>
    <m/>
    <n v="89"/>
    <n v="57"/>
    <n v="3.5039370078740157"/>
    <n v="2.2440944881889764"/>
    <m/>
    <n v="0"/>
    <m/>
    <m/>
    <n v="80"/>
    <s v="ГОСТ 17378-2001"/>
    <n v="1"/>
  </r>
  <r>
    <x v="0"/>
    <s v="21034-3-151.6-ТХ1.ИС_173"/>
    <n v="173"/>
    <s v="21034-03-151.6-ТХ1.ИС-0170"/>
    <s v="Изометрические схемы трубопроводов по линиям"/>
    <n v="173"/>
    <d v="2022-07-07T00:00:00"/>
    <n v="19"/>
    <n v="20"/>
    <n v="1"/>
    <s v="050-ETY-29B07-1E21(1)HC"/>
    <n v="5"/>
    <s v="Опора 57-ВП-А1 ВСт3пс6"/>
    <m/>
    <m/>
    <m/>
    <n v="0"/>
    <n v="0"/>
    <m/>
    <n v="0"/>
    <m/>
    <m/>
    <n v="50"/>
    <s v="ОСТ36-146-88"/>
    <n v="1"/>
  </r>
  <r>
    <x v="0"/>
    <s v="21034-3-151.6-ТХ1.ИС_174"/>
    <n v="174"/>
    <s v="21034-03-151.6-ТХ1.ИС-0171"/>
    <s v="Изометрические схемы трубопроводов по линиям"/>
    <n v="174"/>
    <d v="2022-07-08T00:00:00"/>
    <n v="19"/>
    <n v="20"/>
    <n v="1"/>
    <s v="050-ETY-29B07-1E21(1)HC"/>
    <n v="6"/>
    <s v="Труба 57x4 09Г2С"/>
    <m/>
    <n v="57"/>
    <m/>
    <n v="2.2440944881889764"/>
    <n v="0"/>
    <m/>
    <n v="0"/>
    <m/>
    <m/>
    <n v="50"/>
    <s v="ГОСТ 8732-78"/>
    <n v="1.78"/>
  </r>
  <r>
    <x v="0"/>
    <s v="21034-3-151.6-ТХ1.ИС_175"/>
    <n v="175"/>
    <s v="21034-03-151.6-ТХ1.ИС-0172"/>
    <s v="Изометрические схемы трубопроводов по линиям"/>
    <n v="175"/>
    <d v="2022-07-09T00:00:00"/>
    <n v="20"/>
    <n v="21"/>
    <n v="1"/>
    <s v="050-FLG-29B02-1C15 ET"/>
    <n v="1"/>
    <s v="Переход ПК 89x6-57x4 09Г2С"/>
    <m/>
    <n v="89"/>
    <n v="57"/>
    <n v="3.5039370078740157"/>
    <n v="2.2440944881889764"/>
    <n v="2"/>
    <n v="5.7480314960629926"/>
    <m/>
    <m/>
    <n v="80"/>
    <s v="ГОСТ 17378-2001"/>
    <n v="1"/>
  </r>
  <r>
    <x v="0"/>
    <s v="21034-3-151.6-ТХ1.ИС_176"/>
    <n v="176"/>
    <s v="21034-03-151.6-ТХ1.ИС-0173"/>
    <s v="Изометрические схемы трубопроводов по линиям"/>
    <n v="176"/>
    <d v="2022-07-10T00:00:00"/>
    <n v="20"/>
    <n v="21"/>
    <n v="1"/>
    <s v="050-FLG-29B02-1C15 ET"/>
    <n v="2"/>
    <s v="Отвод П90 57x4 09Г2С"/>
    <m/>
    <n v="57"/>
    <m/>
    <n v="2.2440944881889764"/>
    <n v="0"/>
    <n v="10"/>
    <n v="22.440944881889763"/>
    <m/>
    <m/>
    <n v="50"/>
    <s v="ГОСТ 17375-2001"/>
    <n v="5"/>
  </r>
  <r>
    <x v="0"/>
    <s v="21034-3-151.6-ТХ1.ИС_177"/>
    <n v="177"/>
    <s v="21034-03-151.6-ТХ1.ИС-0174"/>
    <s v="Изометрические схемы трубопроводов по линиям"/>
    <n v="177"/>
    <d v="2022-07-11T00:00:00"/>
    <n v="20"/>
    <n v="21"/>
    <n v="1"/>
    <s v="050-FLG-29B02-1C15 ET"/>
    <n v="3"/>
    <s v="Опора 57-КП-А11 ВСт3пс6"/>
    <m/>
    <m/>
    <m/>
    <n v="0"/>
    <n v="0"/>
    <m/>
    <n v="0"/>
    <m/>
    <m/>
    <n v="50"/>
    <s v="ОСТ36-146-88"/>
    <n v="3"/>
  </r>
  <r>
    <x v="0"/>
    <s v="21034-3-151.6-ТХ1.ИС_178"/>
    <n v="178"/>
    <s v="21034-03-151.6-ТХ1.ИС-0175"/>
    <s v="Изометрические схемы трубопроводов по линиям"/>
    <n v="178"/>
    <d v="2022-07-12T00:00:00"/>
    <n v="20"/>
    <n v="21"/>
    <n v="1"/>
    <s v="050-FLG-29B02-1C15 ET"/>
    <n v="4"/>
    <s v="Труба 57x4 09Г2С"/>
    <m/>
    <n v="57"/>
    <m/>
    <n v="2.2440944881889764"/>
    <n v="0"/>
    <m/>
    <n v="0"/>
    <m/>
    <m/>
    <n v="50"/>
    <s v="ГОСТ 8732-78"/>
    <n v="9.57"/>
  </r>
  <r>
    <x v="0"/>
    <s v="21034-3-151.6-ТХ1.ИС_179"/>
    <n v="179"/>
    <s v="21034-03-151.6-ТХ1.ИС-0176"/>
    <s v="Изометрические схемы трубопроводов по линиям"/>
    <n v="179"/>
    <d v="2022-07-13T00:00:00"/>
    <n v="20"/>
    <n v="21"/>
    <n v="1"/>
    <s v="050-FLG-29B02-1C15 ET"/>
    <n v="5"/>
    <s v="Труба 89x4 09Г2С"/>
    <m/>
    <n v="89"/>
    <m/>
    <n v="3.5039370078740157"/>
    <n v="0"/>
    <n v="1"/>
    <n v="3.5039370078740157"/>
    <m/>
    <m/>
    <n v="80"/>
    <s v="ГОСТ 8732-78"/>
    <n v="0.1"/>
  </r>
  <r>
    <x v="1"/>
    <s v="21034-3-151.6-ТХ1.ИС_180"/>
    <n v="180"/>
    <s v="21034-03-151.6-ТХ1.ИС-0177"/>
    <s v="Изометрические схемы трубопроводов по линиям"/>
    <n v="180"/>
    <d v="2022-07-14T00:00:00"/>
    <n v="21"/>
    <n v="22"/>
    <n v="1"/>
    <s v="050-ETY-29B08-1E21(1)NR"/>
    <n v="1"/>
    <s v="Задвижка"/>
    <n v="216"/>
    <n v="57"/>
    <m/>
    <n v="2.2440944881889764"/>
    <n v="0"/>
    <n v="6"/>
    <n v="13.464566929133859"/>
    <m/>
    <m/>
    <n v="50"/>
    <s v="30лс15нж"/>
    <n v="3"/>
  </r>
  <r>
    <x v="1"/>
    <s v="21034-3-151.6-ТХ1.ИС_181"/>
    <n v="181"/>
    <s v="21034-03-151.6-ТХ1.ИС-0178"/>
    <s v="Изометрические схемы трубопроводов по линиям"/>
    <n v="181"/>
    <d v="2022-07-15T00:00:00"/>
    <n v="21"/>
    <n v="22"/>
    <n v="1"/>
    <s v="050-ETY-29B08-1E21(1)NR"/>
    <n v="2"/>
    <s v="Задвижка"/>
    <n v="165"/>
    <n v="25"/>
    <m/>
    <n v="0.98425196850393704"/>
    <n v="0"/>
    <n v="2"/>
    <n v="1.9685039370078741"/>
    <m/>
    <m/>
    <n v="20"/>
    <s v="31лс15нж &quot;газ&quot;"/>
    <n v="1"/>
  </r>
  <r>
    <x v="1"/>
    <s v="21034-3-151.6-ТХ1.ИС_182"/>
    <n v="182"/>
    <s v="21034-03-151.6-ТХ1.ИС-0179"/>
    <s v="Изометрические схемы трубопроводов по линиям"/>
    <n v="182"/>
    <d v="2022-07-16T00:00:00"/>
    <n v="21"/>
    <n v="22"/>
    <n v="1"/>
    <s v="050-ETY-29B08-1E21(1)NR"/>
    <n v="3"/>
    <s v="Клапан KV 2902-3"/>
    <n v="216"/>
    <n v="57"/>
    <m/>
    <n v="2.2440944881889764"/>
    <n v="0"/>
    <n v="2"/>
    <n v="4.4881889763779528"/>
    <m/>
    <m/>
    <n v="50"/>
    <s v="Клапан KV 2902-3"/>
    <n v="1"/>
  </r>
  <r>
    <x v="0"/>
    <s v="21034-3-151.6-ТХ1.ИС_183"/>
    <n v="183"/>
    <s v="21034-03-151.6-ТХ1.ИС-0180"/>
    <s v="Изометрические схемы трубопроводов по линиям"/>
    <n v="183"/>
    <d v="2022-07-17T00:00:00"/>
    <n v="21"/>
    <n v="22"/>
    <n v="1"/>
    <s v="050-ETY-29B08-1E21(1)NR"/>
    <n v="4"/>
    <s v="Отвод П90 57x4 09Г2С"/>
    <m/>
    <n v="57"/>
    <m/>
    <n v="2.2440944881889764"/>
    <n v="0"/>
    <n v="6"/>
    <n v="13.464566929133859"/>
    <m/>
    <m/>
    <n v="50"/>
    <s v="ГОСТ 17375-2001"/>
    <n v="3"/>
  </r>
  <r>
    <x v="0"/>
    <s v="21034-3-151.6-ТХ1.ИС_184"/>
    <n v="184"/>
    <s v="21034-03-151.6-ТХ1.ИС-0181"/>
    <s v="Изометрические схемы трубопроводов по линиям"/>
    <n v="184"/>
    <d v="2022-07-18T00:00:00"/>
    <n v="21"/>
    <n v="22"/>
    <n v="1"/>
    <s v="050-ETY-29B08-1E21(1)NR"/>
    <n v="5"/>
    <s v="Тройник П57x4 09Г2С"/>
    <m/>
    <n v="57"/>
    <m/>
    <n v="2.2440944881889764"/>
    <n v="0"/>
    <n v="6"/>
    <n v="13.464566929133859"/>
    <m/>
    <m/>
    <n v="50"/>
    <s v="ГОСТ 17376-2001"/>
    <n v="2"/>
  </r>
  <r>
    <x v="0"/>
    <s v="21034-3-151.6-ТХ1.ИС_185"/>
    <n v="185"/>
    <s v="21034-03-151.6-ТХ1.ИС-0182"/>
    <s v="Изометрические схемы трубопроводов по линиям"/>
    <n v="185"/>
    <d v="2022-07-19T00:00:00"/>
    <n v="21"/>
    <n v="22"/>
    <n v="1"/>
    <s v="050-ETY-29B08-1E21(1)NR"/>
    <n v="6"/>
    <s v="Фланец 20-40-11-1-F-09Г2С"/>
    <m/>
    <m/>
    <m/>
    <n v="0"/>
    <n v="0"/>
    <m/>
    <n v="0"/>
    <m/>
    <m/>
    <n v="20"/>
    <s v="ГОСТ 33259-2015"/>
    <n v="1"/>
  </r>
  <r>
    <x v="0"/>
    <s v="21034-3-151.6-ТХ1.ИС_186"/>
    <n v="186"/>
    <s v="21034-03-151.6-ТХ1.ИС-0183"/>
    <s v="Изометрические схемы трубопроводов по линиям"/>
    <n v="186"/>
    <d v="2022-07-20T00:00:00"/>
    <n v="21"/>
    <n v="22"/>
    <n v="1"/>
    <s v="050-ETY-29B08-1E21(1)NR"/>
    <n v="7"/>
    <s v="Фланец 50-40-11-1-E-09Г2С"/>
    <m/>
    <m/>
    <m/>
    <n v="0"/>
    <n v="0"/>
    <m/>
    <n v="0"/>
    <m/>
    <m/>
    <n v="50"/>
    <s v="ГОСТ 33259-2015"/>
    <n v="1"/>
  </r>
  <r>
    <x v="0"/>
    <s v="21034-3-151.6-ТХ1.ИС_187"/>
    <n v="187"/>
    <s v="21034-03-151.6-ТХ1.ИС-0184"/>
    <s v="Изометрические схемы трубопроводов по линиям"/>
    <n v="187"/>
    <d v="2022-07-21T00:00:00"/>
    <n v="21"/>
    <n v="22"/>
    <n v="1"/>
    <s v="050-ETY-29B08-1E21(1)NR"/>
    <n v="8"/>
    <s v="Фланец 50-40-11-1-F-09Г2С"/>
    <m/>
    <m/>
    <m/>
    <n v="0"/>
    <n v="0"/>
    <m/>
    <n v="0"/>
    <m/>
    <m/>
    <n v="50"/>
    <s v="ГОСТ 33259-2015"/>
    <n v="9"/>
  </r>
  <r>
    <x v="0"/>
    <s v="21034-3-151.6-ТХ1.ИС_188"/>
    <n v="188"/>
    <s v="21034-03-151.6-ТХ1.ИС-0185"/>
    <s v="Изометрические схемы трубопроводов по линиям"/>
    <n v="188"/>
    <d v="2022-07-22T00:00:00"/>
    <n v="21"/>
    <n v="22"/>
    <n v="1"/>
    <s v="050-ETY-29B08-1E21(1)NR"/>
    <n v="9"/>
    <s v="Заглушка 5-20-4 09Г2С"/>
    <m/>
    <m/>
    <m/>
    <n v="0"/>
    <n v="0"/>
    <m/>
    <n v="0"/>
    <m/>
    <m/>
    <n v="20"/>
    <s v="АТК 24.200.02.90"/>
    <n v="1"/>
  </r>
  <r>
    <x v="0"/>
    <s v="21034-3-151.6-ТХ1.ИС_189"/>
    <n v="189"/>
    <s v="21034-03-151.6-ТХ1.ИС-0186"/>
    <s v="Изометрические схемы трубопроводов по линиям"/>
    <n v="189"/>
    <d v="2022-07-23T00:00:00"/>
    <n v="21"/>
    <n v="22"/>
    <n v="1"/>
    <s v="050-ETY-29B08-1E21(1)NR"/>
    <n v="10"/>
    <s v="Заглушка с рукоядкой ЗР(II) 50-40 09Г2С / FO 2902-3"/>
    <m/>
    <m/>
    <m/>
    <n v="0"/>
    <n v="0"/>
    <m/>
    <n v="0"/>
    <m/>
    <m/>
    <n v="50"/>
    <s v="Т-ММ-25-01"/>
    <n v="1"/>
  </r>
  <r>
    <x v="0"/>
    <s v="21034-3-151.6-ТХ1.ИС_190"/>
    <n v="190"/>
    <s v="21034-03-151.6-ТХ1.ИС-0187"/>
    <s v="Изометрические схемы трубопроводов по линиям"/>
    <n v="190"/>
    <d v="2022-07-24T00:00:00"/>
    <n v="21"/>
    <n v="22"/>
    <n v="1"/>
    <s v="050-ETY-29B08-1E21(1)NR"/>
    <n v="11"/>
    <s v="Опора 57-КП-А11 ВСт3пс6"/>
    <m/>
    <m/>
    <m/>
    <n v="0"/>
    <n v="0"/>
    <m/>
    <n v="0"/>
    <m/>
    <m/>
    <n v="50"/>
    <s v="ОСТ36-146-88"/>
    <n v="2"/>
  </r>
  <r>
    <x v="0"/>
    <s v="21034-3-151.6-ТХ1.ИС_191"/>
    <n v="191"/>
    <s v="21034-03-151.6-ТХ1.ИС-0188"/>
    <s v="Изометрические схемы трубопроводов по линиям"/>
    <n v="191"/>
    <d v="2022-07-25T00:00:00"/>
    <n v="21"/>
    <n v="22"/>
    <n v="1"/>
    <s v="050-ETY-29B08-1E21(1)NR"/>
    <n v="12"/>
    <s v="Прокладка СНП В-3-36-4-3.2 Графлекс"/>
    <m/>
    <m/>
    <m/>
    <n v="0"/>
    <n v="0"/>
    <m/>
    <n v="0"/>
    <m/>
    <m/>
    <n v="20"/>
    <s v="ОСТ 26.260.454-99"/>
    <n v="2"/>
  </r>
  <r>
    <x v="0"/>
    <s v="21034-3-151.6-ТХ1.ИС_192"/>
    <n v="192"/>
    <s v="21034-03-151.6-ТХ1.ИС-0189"/>
    <s v="Изометрические схемы трубопроводов по линиям"/>
    <n v="192"/>
    <d v="2022-07-26T00:00:00"/>
    <n v="21"/>
    <n v="22"/>
    <n v="1"/>
    <s v="050-ETY-29B08-1E21(1)NR"/>
    <n v="13"/>
    <s v="Прокладка СНП В-3-74-4-3.2 Графлекс"/>
    <m/>
    <m/>
    <m/>
    <n v="0"/>
    <n v="0"/>
    <m/>
    <n v="0"/>
    <m/>
    <m/>
    <n v="50"/>
    <s v="ОСТ 26.260.454-99"/>
    <n v="10"/>
  </r>
  <r>
    <x v="0"/>
    <s v="21034-3-151.6-ТХ1.ИС_193"/>
    <n v="193"/>
    <s v="21034-03-151.6-ТХ1.ИС-0190"/>
    <s v="Изометрические схемы трубопроводов по линиям"/>
    <n v="193"/>
    <d v="2022-07-27T00:00:00"/>
    <n v="21"/>
    <n v="22"/>
    <n v="1"/>
    <s v="050-ETY-29B08-1E21(1)NR"/>
    <n v="14"/>
    <s v="Шпилька 2-1-М12x70 ОСТ 26-2040-96 - 4 шт"/>
    <m/>
    <m/>
    <m/>
    <n v="0"/>
    <n v="0"/>
    <m/>
    <n v="0"/>
    <m/>
    <m/>
    <n v="12"/>
    <s v="10Г2"/>
    <n v="2"/>
  </r>
  <r>
    <x v="0"/>
    <s v="21034-3-151.6-ТХ1.ИС_194"/>
    <n v="194"/>
    <s v="21034-03-151.6-ТХ1.ИС-0191"/>
    <s v="Изометрические схемы трубопроводов по линиям"/>
    <n v="194"/>
    <d v="2022-07-28T00:00:00"/>
    <n v="21"/>
    <n v="22"/>
    <n v="1"/>
    <s v="050-ETY-29B08-1E21(1)NR"/>
    <s v="14а"/>
    <s v="Гайка М12 ОСТ 26-2041-96 - 8 шт"/>
    <m/>
    <m/>
    <m/>
    <n v="0"/>
    <n v="0"/>
    <m/>
    <n v="0"/>
    <m/>
    <m/>
    <m/>
    <m/>
    <m/>
  </r>
  <r>
    <x v="0"/>
    <s v="21034-3-151.6-ТХ1.ИС_195"/>
    <n v="195"/>
    <s v="21034-03-151.6-ТХ1.ИС-0192"/>
    <s v="Изометрические схемы трубопроводов по линиям"/>
    <n v="195"/>
    <d v="2022-07-29T00:00:00"/>
    <n v="21"/>
    <n v="22"/>
    <n v="1"/>
    <s v="050-ETY-29B08-1E21(1)NR"/>
    <s v="14б"/>
    <s v="Шайба 12 ОСТ 26-2042-96 - 8 шт"/>
    <m/>
    <m/>
    <m/>
    <n v="0"/>
    <n v="0"/>
    <m/>
    <n v="0"/>
    <m/>
    <m/>
    <m/>
    <m/>
    <m/>
  </r>
  <r>
    <x v="0"/>
    <s v="21034-3-151.6-ТХ1.ИС_196"/>
    <n v="196"/>
    <s v="21034-03-151.6-ТХ1.ИС-0193"/>
    <s v="Изометрические схемы трубопроводов по линиям"/>
    <n v="196"/>
    <d v="2022-07-30T00:00:00"/>
    <n v="21"/>
    <n v="22"/>
    <n v="1"/>
    <s v="050-ETY-29B08-1E21(1)NR"/>
    <s v="14в"/>
    <s v="(фл. соед. DN20 mm, PN4 МПа)"/>
    <m/>
    <m/>
    <m/>
    <n v="0"/>
    <n v="0"/>
    <m/>
    <n v="0"/>
    <m/>
    <m/>
    <m/>
    <m/>
    <m/>
  </r>
  <r>
    <x v="0"/>
    <s v="21034-3-151.6-ТХ1.ИС_197"/>
    <n v="197"/>
    <s v="21034-03-151.6-ТХ1.ИС-0194"/>
    <s v="Изометрические схемы трубопроводов по линиям"/>
    <n v="197"/>
    <d v="2022-07-31T00:00:00"/>
    <n v="21"/>
    <n v="22"/>
    <n v="1"/>
    <s v="050-ETY-29B08-1E21(1)NR"/>
    <n v="15"/>
    <s v="Шпилька 2-1-М16x100 ОСТ 26-2040-96 - 4 шт"/>
    <m/>
    <m/>
    <m/>
    <n v="0"/>
    <n v="0"/>
    <m/>
    <n v="0"/>
    <m/>
    <m/>
    <n v="16"/>
    <s v="10Г2"/>
    <n v="1"/>
  </r>
  <r>
    <x v="0"/>
    <s v="21034-3-151.6-ТХ1.ИС_198"/>
    <n v="198"/>
    <s v="21034-03-151.6-ТХ1.ИС-0195"/>
    <s v="Изометрические схемы трубопроводов по линиям"/>
    <n v="198"/>
    <d v="2022-08-01T00:00:00"/>
    <n v="21"/>
    <n v="22"/>
    <n v="1"/>
    <s v="050-ETY-29B08-1E21(1)NR"/>
    <s v="15а"/>
    <s v="Гайка М16 ОСТ 26-2041-96 - 8 шт"/>
    <m/>
    <m/>
    <m/>
    <n v="0"/>
    <n v="0"/>
    <m/>
    <n v="0"/>
    <m/>
    <m/>
    <m/>
    <m/>
    <m/>
  </r>
  <r>
    <x v="0"/>
    <s v="21034-3-151.6-ТХ1.ИС_199"/>
    <n v="199"/>
    <s v="21034-03-151.6-ТХ1.ИС-0196"/>
    <s v="Изометрические схемы трубопроводов по линиям"/>
    <n v="199"/>
    <d v="2022-08-02T00:00:00"/>
    <n v="21"/>
    <n v="22"/>
    <n v="1"/>
    <s v="050-ETY-29B08-1E21(1)NR"/>
    <s v="15б"/>
    <s v="Шайба 16 ОСТ 26-2042-96 - 8 шт"/>
    <m/>
    <m/>
    <m/>
    <n v="0"/>
    <n v="0"/>
    <m/>
    <n v="0"/>
    <m/>
    <m/>
    <m/>
    <m/>
    <m/>
  </r>
  <r>
    <x v="0"/>
    <s v="21034-3-151.6-ТХ1.ИС_200"/>
    <n v="200"/>
    <s v="21034-03-151.6-ТХ1.ИС-0197"/>
    <s v="Изометрические схемы трубопроводов по линиям"/>
    <n v="200"/>
    <d v="2022-08-03T00:00:00"/>
    <n v="21"/>
    <n v="22"/>
    <n v="1"/>
    <s v="050-ETY-29B08-1E21(1)NR"/>
    <s v="15в"/>
    <s v="(фл. соед. DN50 mm, PN4 МПа)"/>
    <m/>
    <m/>
    <m/>
    <n v="0"/>
    <n v="0"/>
    <m/>
    <n v="0"/>
    <m/>
    <m/>
    <m/>
    <m/>
    <m/>
  </r>
  <r>
    <x v="0"/>
    <s v="21034-3-151.6-ТХ1.ИС_201"/>
    <n v="201"/>
    <s v="21034-03-151.6-ТХ1.ИС-0198"/>
    <s v="Изометрические схемы трубопроводов по линиям"/>
    <n v="201"/>
    <d v="2022-08-04T00:00:00"/>
    <n v="21"/>
    <n v="22"/>
    <n v="1"/>
    <s v="050-ETY-29B08-1E21(1)NR"/>
    <n v="16"/>
    <s v="Шпилька 2-1-М16x90 ОСТ 26-2040-96 - 4 шт"/>
    <m/>
    <m/>
    <m/>
    <n v="0"/>
    <n v="0"/>
    <m/>
    <n v="0"/>
    <m/>
    <m/>
    <n v="16"/>
    <s v="10Г2"/>
    <n v="8"/>
  </r>
  <r>
    <x v="0"/>
    <s v="21034-3-151.6-ТХ1.ИС_202"/>
    <n v="202"/>
    <s v="21034-03-151.6-ТХ1.ИС-0199"/>
    <s v="Изометрические схемы трубопроводов по линиям"/>
    <n v="202"/>
    <d v="2022-08-05T00:00:00"/>
    <n v="21"/>
    <n v="22"/>
    <n v="1"/>
    <s v="050-ETY-29B08-1E21(1)NR"/>
    <s v="16а"/>
    <s v="Гайка М16 ОСТ 26-2041-96 - 8 шт"/>
    <m/>
    <m/>
    <m/>
    <n v="0"/>
    <n v="0"/>
    <m/>
    <n v="0"/>
    <m/>
    <m/>
    <m/>
    <m/>
    <m/>
  </r>
  <r>
    <x v="0"/>
    <s v="21034-3-151.6-ТХ1.ИС_203"/>
    <n v="203"/>
    <s v="21034-03-151.6-ТХ1.ИС-0200"/>
    <s v="Изометрические схемы трубопроводов по линиям"/>
    <n v="203"/>
    <d v="2022-08-06T00:00:00"/>
    <n v="21"/>
    <n v="22"/>
    <n v="1"/>
    <s v="050-ETY-29B08-1E21(1)NR"/>
    <s v="16б"/>
    <s v="Шайба 16 ОСТ 26-2042-96 - 8 шт"/>
    <m/>
    <m/>
    <m/>
    <n v="0"/>
    <n v="0"/>
    <m/>
    <n v="0"/>
    <m/>
    <m/>
    <m/>
    <m/>
    <m/>
  </r>
  <r>
    <x v="0"/>
    <s v="21034-3-151.6-ТХ1.ИС_204"/>
    <n v="204"/>
    <s v="21034-03-151.6-ТХ1.ИС-0201"/>
    <s v="Изометрические схемы трубопроводов по линиям"/>
    <n v="204"/>
    <d v="2022-08-07T00:00:00"/>
    <n v="21"/>
    <n v="22"/>
    <n v="1"/>
    <s v="050-ETY-29B08-1E21(1)NR"/>
    <s v="16в"/>
    <s v="(фл. соед. DN50 mm, PN4 МПа)"/>
    <m/>
    <m/>
    <m/>
    <n v="0"/>
    <n v="0"/>
    <m/>
    <n v="0"/>
    <m/>
    <m/>
    <m/>
    <m/>
    <m/>
  </r>
  <r>
    <x v="0"/>
    <s v="21034-3-151.6-ТХ1.ИС_205"/>
    <n v="205"/>
    <s v="21034-03-151.6-ТХ1.ИС-0202"/>
    <s v="Изометрические схемы трубопроводов по линиям"/>
    <n v="205"/>
    <d v="2022-08-08T00:00:00"/>
    <n v="21"/>
    <n v="22"/>
    <n v="1"/>
    <s v="050-ETY-29B08-1E21(1)NR"/>
    <n v="17"/>
    <s v="Труба 57x4 09Г2С"/>
    <m/>
    <n v="57"/>
    <m/>
    <n v="2.2440944881889764"/>
    <n v="0"/>
    <n v="3"/>
    <n v="6.7322834645669296"/>
    <m/>
    <m/>
    <n v="50"/>
    <s v="ГОСТ 8732-78"/>
    <n v="4.2699999999999996"/>
  </r>
  <r>
    <x v="0"/>
    <s v="21034-3-151.6-ТХ1.ИС_206"/>
    <n v="206"/>
    <s v="21034-03-151.6-ТХ1.ИС-0203"/>
    <s v="Изометрические схемы трубопроводов по линиям"/>
    <n v="206"/>
    <d v="2022-08-09T00:00:00"/>
    <n v="21"/>
    <n v="22"/>
    <n v="1"/>
    <s v="050-ETY-29B08-1E21(1)NR"/>
    <n v="18"/>
    <s v="Труба 25x3.0 09Г2С"/>
    <m/>
    <n v="25"/>
    <m/>
    <n v="0.98425196850393704"/>
    <n v="0"/>
    <m/>
    <n v="0"/>
    <m/>
    <m/>
    <n v="20"/>
    <s v="ГОСТ 8734-75"/>
    <n v="0.32"/>
  </r>
  <r>
    <x v="1"/>
    <s v="21034-3-151.6-ТХ1.ИС_207"/>
    <n v="207"/>
    <s v="21034-03-151.6-ТХ1.ИС-0204"/>
    <s v="Изометрические схемы трубопроводов по линиям"/>
    <n v="207"/>
    <d v="2022-08-10T00:00:00"/>
    <n v="22"/>
    <n v="23"/>
    <n v="1"/>
    <s v="050-FLG-29B03-1C15 NR"/>
    <n v="1"/>
    <s v="Клапан обратный"/>
    <n v="230"/>
    <n v="57"/>
    <m/>
    <n v="2.2440944881889764"/>
    <n v="0"/>
    <n v="2"/>
    <n v="4.4881889763779528"/>
    <m/>
    <m/>
    <n v="50"/>
    <s v="KO 50.16.3332"/>
    <n v="1"/>
  </r>
  <r>
    <x v="0"/>
    <s v="21034-3-151.6-ТХ1.ИС_208"/>
    <n v="208"/>
    <s v="21034-03-151.6-ТХ1.ИС-0205"/>
    <s v="Изометрические схемы трубопроводов по линиям"/>
    <n v="208"/>
    <d v="2022-08-11T00:00:00"/>
    <n v="22"/>
    <n v="23"/>
    <n v="1"/>
    <s v="050-FLG-29B03-1C15 NR"/>
    <n v="2"/>
    <s v="Отвод П90 108x4 09Г2С"/>
    <m/>
    <n v="108"/>
    <m/>
    <n v="4.2519685039370083"/>
    <n v="0"/>
    <n v="2"/>
    <n v="8.5039370078740166"/>
    <m/>
    <m/>
    <n v="100"/>
    <s v="ГОСТ 17375-2001"/>
    <n v="1"/>
  </r>
  <r>
    <x v="0"/>
    <s v="21034-3-151.6-ТХ1.ИС_209"/>
    <n v="209"/>
    <s v="21034-03-151.6-ТХ1.ИС-0206"/>
    <s v="Изометрические схемы трубопроводов по линиям"/>
    <n v="209"/>
    <d v="2022-08-12T00:00:00"/>
    <n v="22"/>
    <n v="23"/>
    <n v="1"/>
    <s v="050-FLG-29B03-1C15 NR"/>
    <n v="3"/>
    <s v="Отвод П90 57x4 09Г2С"/>
    <m/>
    <n v="57"/>
    <m/>
    <n v="2.2440944881889764"/>
    <n v="0"/>
    <n v="10"/>
    <n v="22.440944881889763"/>
    <m/>
    <m/>
    <n v="50"/>
    <s v="ГОСТ 17375-2001"/>
    <n v="5"/>
  </r>
  <r>
    <x v="0"/>
    <s v="21034-3-151.6-ТХ1.ИС_210"/>
    <n v="210"/>
    <s v="21034-03-151.6-ТХ1.ИС-0207"/>
    <s v="Изометрические схемы трубопроводов по линиям"/>
    <n v="210"/>
    <d v="2022-08-13T00:00:00"/>
    <n v="22"/>
    <n v="23"/>
    <n v="1"/>
    <s v="050-FLG-29B03-1C15 NR"/>
    <n v="4"/>
    <s v="Переход ПЭ 108x6-57x4 09Г2С"/>
    <m/>
    <n v="108"/>
    <n v="57"/>
    <n v="4.2519685039370083"/>
    <n v="2.2440944881889764"/>
    <n v="2"/>
    <n v="6.4960629921259851"/>
    <m/>
    <m/>
    <n v="100"/>
    <s v="ГОСТ 17378-2001"/>
    <n v="1"/>
  </r>
  <r>
    <x v="0"/>
    <s v="21034-3-151.6-ТХ1.ИС_211"/>
    <n v="211"/>
    <s v="21034-03-151.6-ТХ1.ИС-0208"/>
    <s v="Изометрические схемы трубопроводов по линиям"/>
    <n v="211"/>
    <d v="2022-08-14T00:00:00"/>
    <n v="22"/>
    <n v="23"/>
    <n v="1"/>
    <s v="050-FLG-29B03-1C15 NR"/>
    <n v="5"/>
    <s v="Фланец 50-16-11-1-B-09Г2С"/>
    <m/>
    <m/>
    <m/>
    <n v="0"/>
    <n v="0"/>
    <m/>
    <n v="0"/>
    <m/>
    <m/>
    <n v="50"/>
    <s v="ГОСТ 33259-2015"/>
    <n v="2"/>
  </r>
  <r>
    <x v="0"/>
    <s v="21034-3-151.6-ТХ1.ИС_212"/>
    <n v="212"/>
    <s v="21034-03-151.6-ТХ1.ИС-0209"/>
    <s v="Изометрические схемы трубопроводов по линиям"/>
    <n v="212"/>
    <d v="2022-08-15T00:00:00"/>
    <n v="22"/>
    <n v="23"/>
    <n v="1"/>
    <s v="050-FLG-29B03-1C15 NR"/>
    <n v="6"/>
    <s v="Тройник П108x4 - 89x4 09Г2С"/>
    <m/>
    <n v="108"/>
    <n v="89"/>
    <n v="4.2519685039370083"/>
    <n v="3.5039370078740157"/>
    <n v="2"/>
    <n v="8.5039370078740166"/>
    <m/>
    <m/>
    <n v="100"/>
    <s v="ГОСТ 17376-2001"/>
    <n v="1"/>
  </r>
  <r>
    <x v="0"/>
    <s v="21034-3-151.6-ТХ1.ИС_213"/>
    <n v="213"/>
    <s v="21034-03-151.6-ТХ1.ИС-0210"/>
    <s v="Изометрические схемы трубопроводов по линиям"/>
    <n v="213"/>
    <d v="2022-08-16T00:00:00"/>
    <n v="22"/>
    <n v="23"/>
    <n v="1"/>
    <s v="050-FLG-29B03-1C15 NR"/>
    <n v="7"/>
    <s v="Опора 108-КП-А11 ВСт3пс6"/>
    <m/>
    <m/>
    <m/>
    <n v="0"/>
    <n v="0"/>
    <m/>
    <n v="0"/>
    <m/>
    <m/>
    <n v="100"/>
    <s v="ОСТ36-146-88"/>
    <n v="2"/>
  </r>
  <r>
    <x v="0"/>
    <s v="21034-3-151.6-ТХ1.ИС_214"/>
    <n v="214"/>
    <s v="21034-03-151.6-ТХ1.ИС-0211"/>
    <s v="Изометрические схемы трубопроводов по линиям"/>
    <n v="214"/>
    <d v="2022-08-17T00:00:00"/>
    <n v="22"/>
    <n v="23"/>
    <n v="1"/>
    <s v="050-FLG-29B03-1C15 NR"/>
    <n v="8"/>
    <s v="Опора 57-КП-А11 ВСт3пс6"/>
    <m/>
    <m/>
    <m/>
    <n v="0"/>
    <n v="0"/>
    <m/>
    <n v="0"/>
    <m/>
    <m/>
    <n v="50"/>
    <s v="ОСТ36-146-88"/>
    <n v="4"/>
  </r>
  <r>
    <x v="0"/>
    <s v="21034-3-151.6-ТХ1.ИС_215"/>
    <n v="215"/>
    <s v="21034-03-151.6-ТХ1.ИС-0212"/>
    <s v="Изометрические схемы трубопроводов по линиям"/>
    <n v="215"/>
    <d v="2022-08-18T00:00:00"/>
    <n v="22"/>
    <n v="23"/>
    <n v="1"/>
    <s v="050-FLG-29B03-1C15 NR"/>
    <n v="9"/>
    <s v="Прокладка СНП Д-3-73-1,6-3.2 Графлекс"/>
    <m/>
    <m/>
    <m/>
    <n v="0"/>
    <n v="0"/>
    <m/>
    <n v="0"/>
    <m/>
    <m/>
    <n v="50"/>
    <s v="ОСТ 26.260.454-99"/>
    <n v="2"/>
  </r>
  <r>
    <x v="0"/>
    <s v="21034-3-151.6-ТХ1.ИС_216"/>
    <n v="216"/>
    <s v="21034-03-151.6-ТХ1.ИС-0213"/>
    <s v="Изометрические схемы трубопроводов по линиям"/>
    <n v="216"/>
    <d v="2022-08-19T00:00:00"/>
    <n v="22"/>
    <n v="23"/>
    <n v="1"/>
    <s v="050-FLG-29B03-1C15 NR"/>
    <n v="10"/>
    <s v="Шпилька 2-1-М16x80 ОСТ 26-2040-96 - 4 шт"/>
    <m/>
    <m/>
    <m/>
    <n v="0"/>
    <n v="0"/>
    <m/>
    <n v="0"/>
    <m/>
    <m/>
    <n v="16"/>
    <s v="10Г2"/>
    <n v="2"/>
  </r>
  <r>
    <x v="0"/>
    <s v="21034-3-151.6-ТХ1.ИС_217"/>
    <n v="217"/>
    <s v="21034-03-151.6-ТХ1.ИС-0214"/>
    <s v="Изометрические схемы трубопроводов по линиям"/>
    <n v="217"/>
    <d v="2022-08-20T00:00:00"/>
    <n v="22"/>
    <n v="23"/>
    <n v="1"/>
    <s v="050-FLG-29B03-1C15 NR"/>
    <s v="10а"/>
    <s v="Гайка М16 ОСТ 26-2041-96 - 8 шт"/>
    <m/>
    <m/>
    <m/>
    <n v="0"/>
    <n v="0"/>
    <m/>
    <n v="0"/>
    <m/>
    <m/>
    <m/>
    <m/>
    <m/>
  </r>
  <r>
    <x v="0"/>
    <s v="21034-3-151.6-ТХ1.ИС_218"/>
    <n v="218"/>
    <s v="21034-03-151.6-ТХ1.ИС-0215"/>
    <s v="Изометрические схемы трубопроводов по линиям"/>
    <n v="218"/>
    <d v="2022-08-21T00:00:00"/>
    <n v="22"/>
    <n v="23"/>
    <n v="1"/>
    <s v="050-FLG-29B03-1C15 NR"/>
    <s v="10б"/>
    <s v="Шайба 16 ОСТ 26-2042-96 - 8 шт"/>
    <m/>
    <m/>
    <m/>
    <n v="0"/>
    <n v="0"/>
    <m/>
    <n v="0"/>
    <m/>
    <m/>
    <m/>
    <m/>
    <m/>
  </r>
  <r>
    <x v="0"/>
    <s v="21034-3-151.6-ТХ1.ИС_219"/>
    <n v="219"/>
    <s v="21034-03-151.6-ТХ1.ИС-0216"/>
    <s v="Изометрические схемы трубопроводов по линиям"/>
    <n v="219"/>
    <d v="2022-08-22T00:00:00"/>
    <n v="22"/>
    <n v="23"/>
    <n v="1"/>
    <s v="050-FLG-29B03-1C15 NR"/>
    <s v="10в"/>
    <s v="(фл. соед. DN50 mm, PN1.6 МПа)"/>
    <m/>
    <m/>
    <m/>
    <n v="0"/>
    <n v="0"/>
    <m/>
    <n v="0"/>
    <m/>
    <m/>
    <m/>
    <m/>
    <m/>
  </r>
  <r>
    <x v="0"/>
    <s v="21034-3-151.6-ТХ1.ИС_220"/>
    <n v="220"/>
    <s v="21034-03-151.6-ТХ1.ИС-0217"/>
    <s v="Изометрические схемы трубопроводов по линиям"/>
    <n v="220"/>
    <d v="2022-08-23T00:00:00"/>
    <n v="22"/>
    <n v="23"/>
    <n v="1"/>
    <s v="050-FLG-29B03-1C15 NR"/>
    <n v="11"/>
    <s v="Труба 108x4 09Г2С"/>
    <m/>
    <n v="108"/>
    <m/>
    <n v="4.2519685039370083"/>
    <n v="0"/>
    <n v="2"/>
    <n v="8.5039370078740166"/>
    <n v="1"/>
    <n v="5950"/>
    <n v="100"/>
    <s v="ГОСТ 8732-78"/>
    <n v="7.4"/>
  </r>
  <r>
    <x v="0"/>
    <s v="21034-3-151.6-ТХ1.ИС_221"/>
    <n v="221"/>
    <s v="21034-03-151.6-ТХ1.ИС-0218"/>
    <s v="Изометрические схемы трубопроводов по линиям"/>
    <n v="221"/>
    <d v="2022-08-24T00:00:00"/>
    <n v="22"/>
    <n v="23"/>
    <n v="1"/>
    <s v="050-FLG-29B03-1C15 NR"/>
    <n v="12"/>
    <s v="Труба 57x4 09Г2С"/>
    <m/>
    <n v="57"/>
    <m/>
    <n v="2.2440944881889764"/>
    <n v="0"/>
    <m/>
    <n v="0"/>
    <m/>
    <m/>
    <n v="50"/>
    <s v="ГОСТ 8732-78"/>
    <n v="14.51"/>
  </r>
  <r>
    <x v="1"/>
    <s v="21034-3-151.6-ТХ1.ИС_222"/>
    <n v="222"/>
    <s v="21034-03-151.6-ТХ1.ИС-0219"/>
    <s v="Изометрические схемы трубопроводов по линиям"/>
    <n v="222"/>
    <d v="2022-08-25T00:00:00"/>
    <n v="23"/>
    <n v="24"/>
    <n v="1"/>
    <s v="350-ETY-29A01-1E21(1)HC"/>
    <n v="1"/>
    <s v="Задвижка"/>
    <n v="762"/>
    <n v="377"/>
    <m/>
    <n v="14.84251968503937"/>
    <n v="0"/>
    <n v="2"/>
    <n v="29.685039370078741"/>
    <m/>
    <m/>
    <n v="350"/>
    <s v="30лс515нж"/>
    <n v="1"/>
  </r>
  <r>
    <x v="1"/>
    <s v="21034-3-151.6-ТХ1.ИС_223"/>
    <n v="223"/>
    <s v="21034-03-151.6-ТХ1.ИС-0220"/>
    <s v="Изометрические схемы трубопроводов по линиям"/>
    <n v="223"/>
    <d v="2022-08-26T00:00:00"/>
    <n v="23"/>
    <n v="24"/>
    <n v="1"/>
    <s v="350-ETY-29A01-1E21(1)HC"/>
    <n v="2"/>
    <s v="Задвижка"/>
    <n v="165"/>
    <n v="25"/>
    <m/>
    <n v="0.98425196850393704"/>
    <n v="0"/>
    <n v="2"/>
    <n v="1.9685039370078741"/>
    <m/>
    <m/>
    <n v="20"/>
    <s v="31лс15нж &quot;газ&quot;"/>
    <n v="1"/>
  </r>
  <r>
    <x v="1"/>
    <s v="21034-3-151.6-ТХ1.ИС_224"/>
    <n v="224"/>
    <s v="21034-03-151.6-ТХ1.ИС-0221"/>
    <s v="Изометрические схемы трубопроводов по линиям"/>
    <n v="224"/>
    <d v="2022-08-27T00:00:00"/>
    <n v="23"/>
    <n v="24"/>
    <n v="1"/>
    <s v="350-ETY-29A01-1E21(1)HC"/>
    <n v="3"/>
    <s v="Клапан ZV 2902-2"/>
    <n v="762"/>
    <n v="377"/>
    <m/>
    <n v="14.84251968503937"/>
    <n v="0"/>
    <n v="2"/>
    <n v="29.685039370078741"/>
    <m/>
    <m/>
    <n v="350"/>
    <s v="Клапан ZV 2902-2"/>
    <n v="1"/>
  </r>
  <r>
    <x v="0"/>
    <s v="21034-3-151.6-ТХ1.ИС_225"/>
    <n v="225"/>
    <s v="21034-03-151.6-ТХ1.ИС-0222"/>
    <s v="Изометрические схемы трубопроводов по линиям"/>
    <n v="225"/>
    <d v="2022-08-28T00:00:00"/>
    <n v="23"/>
    <n v="24"/>
    <n v="1"/>
    <s v="350-ETY-29A01-1E21(1)HC"/>
    <n v="4"/>
    <s v="Отвод П90 377x9 09Г2С"/>
    <m/>
    <n v="377"/>
    <m/>
    <n v="14.84251968503937"/>
    <n v="0"/>
    <n v="6"/>
    <n v="89.055118110236222"/>
    <m/>
    <m/>
    <n v="350"/>
    <s v="ГОСТ 17375-2001"/>
    <n v="3"/>
  </r>
  <r>
    <x v="0"/>
    <s v="21034-3-151.6-ТХ1.ИС_226"/>
    <n v="226"/>
    <s v="21034-03-151.6-ТХ1.ИС-0223"/>
    <s v="Изометрические схемы трубопроводов по линиям"/>
    <n v="226"/>
    <d v="2022-08-29T00:00:00"/>
    <n v="23"/>
    <n v="24"/>
    <n v="1"/>
    <s v="350-ETY-29A01-1E21(1)HC"/>
    <n v="5"/>
    <s v="Фланец 20-40-11-1-F-09Г2С"/>
    <m/>
    <m/>
    <m/>
    <n v="0"/>
    <n v="0"/>
    <m/>
    <n v="0"/>
    <m/>
    <m/>
    <n v="20"/>
    <s v="ГОСТ 33259-2015"/>
    <n v="1"/>
  </r>
  <r>
    <x v="0"/>
    <s v="21034-3-151.6-ТХ1.ИС_227"/>
    <n v="227"/>
    <s v="21034-03-151.6-ТХ1.ИС-0224"/>
    <s v="Изометрические схемы трубопроводов по линиям"/>
    <n v="227"/>
    <d v="2022-08-30T00:00:00"/>
    <n v="23"/>
    <n v="24"/>
    <n v="1"/>
    <s v="350-ETY-29A01-1E21(1)HC"/>
    <n v="6"/>
    <s v="Фланец 350-40-11-1-F-09Г2С"/>
    <m/>
    <m/>
    <m/>
    <n v="0"/>
    <n v="0"/>
    <m/>
    <n v="0"/>
    <m/>
    <m/>
    <n v="350"/>
    <s v="ГОСТ 33259-2015"/>
    <n v="2"/>
  </r>
  <r>
    <x v="0"/>
    <s v="21034-3-151.6-ТХ1.ИС_228"/>
    <n v="228"/>
    <s v="21034-03-151.6-ТХ1.ИС-0225"/>
    <s v="Изометрические схемы трубопроводов по линиям"/>
    <n v="228"/>
    <d v="2022-08-31T00:00:00"/>
    <n v="23"/>
    <n v="24"/>
    <n v="1"/>
    <s v="350-ETY-29A01-1E21(1)HC"/>
    <n v="7"/>
    <s v="Заглушка 5-20-4 09Г2С"/>
    <m/>
    <m/>
    <m/>
    <n v="0"/>
    <n v="0"/>
    <m/>
    <n v="0"/>
    <m/>
    <m/>
    <n v="20"/>
    <s v="АТК 24.200.02.90"/>
    <n v="1"/>
  </r>
  <r>
    <x v="0"/>
    <s v="21034-3-151.6-ТХ1.ИС_229"/>
    <n v="229"/>
    <s v="21034-03-151.6-ТХ1.ИС-0226"/>
    <s v="Изометрические схемы трубопроводов по линиям"/>
    <n v="229"/>
    <d v="2022-09-01T00:00:00"/>
    <n v="23"/>
    <n v="24"/>
    <n v="1"/>
    <s v="350-ETY-29A01-1E21(1)HC"/>
    <n v="8"/>
    <s v="Опора 377-ТО-А2 ВСт3пс6"/>
    <m/>
    <m/>
    <m/>
    <n v="0"/>
    <n v="0"/>
    <m/>
    <n v="0"/>
    <m/>
    <m/>
    <n v="350"/>
    <s v="ОСТ36-146-88"/>
    <n v="1"/>
  </r>
  <r>
    <x v="0"/>
    <s v="21034-3-151.6-ТХ1.ИС_230"/>
    <n v="230"/>
    <s v="21034-03-151.6-ТХ1.ИС-0227"/>
    <s v="Изометрические схемы трубопроводов по линиям"/>
    <n v="230"/>
    <d v="2022-09-02T00:00:00"/>
    <n v="23"/>
    <n v="24"/>
    <n v="1"/>
    <s v="350-ETY-29A01-1E21(1)HC"/>
    <n v="9"/>
    <s v="Прокладка СНП В-3-36-4-3.2 Графлекс"/>
    <m/>
    <m/>
    <m/>
    <n v="0"/>
    <n v="0"/>
    <m/>
    <n v="0"/>
    <m/>
    <m/>
    <n v="20"/>
    <s v="ОСТ 26.260.454-99"/>
    <n v="2"/>
  </r>
  <r>
    <x v="0"/>
    <s v="21034-3-151.6-ТХ1.ИС_231"/>
    <n v="231"/>
    <s v="21034-03-151.6-ТХ1.ИС-0228"/>
    <s v="Изометрические схемы трубопроводов по линиям"/>
    <n v="231"/>
    <d v="2022-09-03T00:00:00"/>
    <n v="23"/>
    <n v="24"/>
    <n v="1"/>
    <s v="350-ETY-29A01-1E21(1)HC"/>
    <n v="10"/>
    <s v="Прокладка СНП В-3-395-4-3.2 Графлекс"/>
    <m/>
    <m/>
    <m/>
    <n v="0"/>
    <n v="0"/>
    <m/>
    <n v="0"/>
    <m/>
    <m/>
    <n v="350"/>
    <s v="ОСТ 26.260.454-99"/>
    <n v="2"/>
  </r>
  <r>
    <x v="0"/>
    <s v="21034-3-151.6-ТХ1.ИС_232"/>
    <n v="232"/>
    <s v="21034-03-151.6-ТХ1.ИС-0229"/>
    <s v="Изометрические схемы трубопроводов по линиям"/>
    <n v="232"/>
    <d v="2022-09-04T00:00:00"/>
    <n v="23"/>
    <n v="24"/>
    <n v="1"/>
    <s v="350-ETY-29A01-1E21(1)HC"/>
    <n v="11"/>
    <s v="Шпилька 2-1-М12x70 ОСТ 26-2040-96 - 4 шт"/>
    <m/>
    <m/>
    <m/>
    <n v="0"/>
    <n v="0"/>
    <m/>
    <n v="0"/>
    <m/>
    <m/>
    <n v="12"/>
    <s v="10Г2"/>
    <n v="2"/>
  </r>
  <r>
    <x v="0"/>
    <s v="21034-3-151.6-ТХ1.ИС_233"/>
    <n v="233"/>
    <s v="21034-03-151.6-ТХ1.ИС-0230"/>
    <s v="Изометрические схемы трубопроводов по линиям"/>
    <n v="233"/>
    <d v="2022-09-05T00:00:00"/>
    <n v="23"/>
    <n v="24"/>
    <n v="1"/>
    <s v="350-ETY-29A01-1E21(1)HC"/>
    <s v="11а"/>
    <s v="Гайка М12 ОСТ 26-2041-96 - 8 шт"/>
    <m/>
    <m/>
    <m/>
    <n v="0"/>
    <n v="0"/>
    <m/>
    <n v="0"/>
    <m/>
    <m/>
    <m/>
    <m/>
    <m/>
  </r>
  <r>
    <x v="0"/>
    <s v="21034-3-151.6-ТХ1.ИС_234"/>
    <n v="234"/>
    <s v="21034-03-151.6-ТХ1.ИС-0231"/>
    <s v="Изометрические схемы трубопроводов по линиям"/>
    <n v="234"/>
    <d v="2022-09-06T00:00:00"/>
    <n v="23"/>
    <n v="24"/>
    <n v="1"/>
    <s v="350-ETY-29A01-1E21(1)HC"/>
    <s v="11б"/>
    <s v="Шайба 12 ОСТ 26-2042-96 - 8 шт"/>
    <m/>
    <m/>
    <m/>
    <n v="0"/>
    <n v="0"/>
    <m/>
    <n v="0"/>
    <m/>
    <m/>
    <m/>
    <m/>
    <m/>
  </r>
  <r>
    <x v="0"/>
    <s v="21034-3-151.6-ТХ1.ИС_235"/>
    <n v="235"/>
    <s v="21034-03-151.6-ТХ1.ИС-0232"/>
    <s v="Изометрические схемы трубопроводов по линиям"/>
    <n v="235"/>
    <d v="2022-09-07T00:00:00"/>
    <n v="23"/>
    <n v="24"/>
    <n v="1"/>
    <s v="350-ETY-29A01-1E21(1)HC"/>
    <s v="11в"/>
    <s v="(фл. соед. DN20 mm, PN20 МПа)"/>
    <m/>
    <m/>
    <m/>
    <n v="0"/>
    <n v="0"/>
    <m/>
    <n v="0"/>
    <m/>
    <m/>
    <m/>
    <m/>
    <m/>
  </r>
  <r>
    <x v="0"/>
    <s v="21034-3-151.6-ТХ1.ИС_236"/>
    <n v="236"/>
    <s v="21034-03-151.6-ТХ1.ИС-0233"/>
    <s v="Изометрические схемы трубопроводов по линиям"/>
    <n v="236"/>
    <d v="2022-09-08T00:00:00"/>
    <n v="23"/>
    <n v="24"/>
    <n v="1"/>
    <s v="350-ETY-29A01-1E21(1)HC"/>
    <n v="12"/>
    <s v="Шпилька 2-1-М30x190 ОСТ 26-2040-96 - 16 шт"/>
    <m/>
    <m/>
    <m/>
    <n v="0"/>
    <n v="0"/>
    <m/>
    <n v="0"/>
    <m/>
    <m/>
    <n v="30"/>
    <s v="10Г2"/>
    <n v="2"/>
  </r>
  <r>
    <x v="0"/>
    <s v="21034-3-151.6-ТХ1.ИС_237"/>
    <n v="237"/>
    <s v="21034-03-151.6-ТХ1.ИС-0234"/>
    <s v="Изометрические схемы трубопроводов по линиям"/>
    <n v="237"/>
    <d v="2022-09-09T00:00:00"/>
    <n v="23"/>
    <n v="24"/>
    <n v="1"/>
    <s v="350-ETY-29A01-1E21(1)HC"/>
    <s v="12а"/>
    <s v="Гайка М30 ОСТ 26-2041-96 - 32 шт"/>
    <m/>
    <m/>
    <m/>
    <n v="0"/>
    <n v="0"/>
    <m/>
    <n v="0"/>
    <m/>
    <m/>
    <m/>
    <m/>
    <m/>
  </r>
  <r>
    <x v="0"/>
    <s v="21034-3-151.6-ТХ1.ИС_238"/>
    <n v="238"/>
    <s v="21034-03-151.6-ТХ1.ИС-0235"/>
    <s v="Изометрические схемы трубопроводов по линиям"/>
    <n v="238"/>
    <d v="2022-09-10T00:00:00"/>
    <n v="23"/>
    <n v="24"/>
    <n v="1"/>
    <s v="350-ETY-29A01-1E21(1)HC"/>
    <s v="12б"/>
    <s v="Шайба 30 ОСТ 26-2042-96 - 32 шт"/>
    <m/>
    <m/>
    <m/>
    <n v="0"/>
    <n v="0"/>
    <m/>
    <n v="0"/>
    <m/>
    <m/>
    <m/>
    <m/>
    <m/>
  </r>
  <r>
    <x v="0"/>
    <s v="21034-3-151.6-ТХ1.ИС_239"/>
    <n v="239"/>
    <s v="21034-03-151.6-ТХ1.ИС-0236"/>
    <s v="Изометрические схемы трубопроводов по линиям"/>
    <n v="239"/>
    <d v="2022-09-11T00:00:00"/>
    <n v="23"/>
    <n v="24"/>
    <n v="1"/>
    <s v="350-ETY-29A01-1E21(1)HC"/>
    <s v="12в"/>
    <s v="(фл. соед. DN350 mm, PN4 МПа)"/>
    <m/>
    <m/>
    <m/>
    <n v="0"/>
    <n v="0"/>
    <m/>
    <n v="0"/>
    <m/>
    <m/>
    <m/>
    <m/>
    <m/>
  </r>
  <r>
    <x v="0"/>
    <s v="21034-3-151.6-ТХ1.ИС_240"/>
    <n v="240"/>
    <s v="21034-03-151.6-ТХ1.ИС-0237"/>
    <s v="Изометрические схемы трубопроводов по линиям"/>
    <n v="240"/>
    <d v="2022-09-12T00:00:00"/>
    <n v="23"/>
    <n v="24"/>
    <n v="1"/>
    <s v="350-ETY-29A01-1E21(1)HC"/>
    <n v="13"/>
    <s v="Труба 377x9 09Г2С"/>
    <m/>
    <n v="377"/>
    <m/>
    <n v="14.84251968503937"/>
    <n v="0"/>
    <n v="1"/>
    <n v="14.84251968503937"/>
    <m/>
    <m/>
    <n v="350"/>
    <s v="ГОСТ 8732-78"/>
    <n v="3.22"/>
  </r>
  <r>
    <x v="0"/>
    <s v="21034-3-151.6-ТХ1.ИС_241"/>
    <n v="241"/>
    <s v="21034-03-151.6-ТХ1.ИС-0238"/>
    <s v="Изометрические схемы трубопроводов по линиям"/>
    <n v="241"/>
    <d v="2022-09-13T00:00:00"/>
    <n v="23"/>
    <n v="24"/>
    <n v="1"/>
    <s v="350-ETY-29A01-1E21(1)HC"/>
    <n v="14"/>
    <s v="Труба 25x3.0 09Г2С"/>
    <m/>
    <n v="25"/>
    <m/>
    <n v="0.98425196850393704"/>
    <n v="0"/>
    <m/>
    <n v="0"/>
    <m/>
    <m/>
    <n v="20"/>
    <s v="ГОСТ 8734-75"/>
    <n v="0.32"/>
  </r>
  <r>
    <x v="1"/>
    <s v="21034-3-151.6-ТХ1.ИС_242"/>
    <n v="242"/>
    <s v="21034-03-151.6-ТХ1.ИС-0239"/>
    <s v="Изометрические схемы трубопроводов по линиям"/>
    <n v="242"/>
    <d v="2022-09-14T00:00:00"/>
    <n v="24"/>
    <n v="25"/>
    <n v="1"/>
    <s v="350-ETY-29A01-1E21(1)HC"/>
    <n v="1"/>
    <s v="Задвижка"/>
    <n v="762"/>
    <n v="377"/>
    <m/>
    <n v="14.84251968503937"/>
    <n v="0"/>
    <n v="2"/>
    <n v="29.685039370078741"/>
    <m/>
    <m/>
    <n v="350"/>
    <s v="30лс515нж"/>
    <n v="1"/>
  </r>
  <r>
    <x v="0"/>
    <s v="21034-3-151.6-ТХ1.ИС_243"/>
    <n v="243"/>
    <s v="21034-03-151.6-ТХ1.ИС-0240"/>
    <s v="Изометрические схемы трубопроводов по линиям"/>
    <n v="243"/>
    <d v="2022-09-15T00:00:00"/>
    <n v="24"/>
    <n v="25"/>
    <n v="1"/>
    <s v="350-ETY-29A01-1E21(1)HC"/>
    <n v="2"/>
    <s v="Тройник П377x20 09Г2С"/>
    <m/>
    <n v="377"/>
    <m/>
    <n v="14.84251968503937"/>
    <n v="0"/>
    <n v="3"/>
    <n v="44.527559055118111"/>
    <m/>
    <m/>
    <n v="350"/>
    <s v="ГОСТ 17376-2001"/>
    <n v="1"/>
  </r>
  <r>
    <x v="0"/>
    <s v="21034-3-151.6-ТХ1.ИС_244"/>
    <n v="244"/>
    <s v="21034-03-151.6-ТХ1.ИС-0241"/>
    <s v="Изометрические схемы трубопроводов по линиям"/>
    <n v="244"/>
    <d v="2022-09-16T00:00:00"/>
    <n v="24"/>
    <n v="25"/>
    <n v="1"/>
    <s v="350-ETY-29A01-1E21(1)HC"/>
    <n v="3"/>
    <s v="Фланец 350-40-11-1-F-09Г2С"/>
    <m/>
    <m/>
    <m/>
    <n v="0"/>
    <n v="0"/>
    <m/>
    <n v="0"/>
    <m/>
    <m/>
    <n v="350"/>
    <s v="ГОСТ 33259-2015"/>
    <n v="2"/>
  </r>
  <r>
    <x v="0"/>
    <s v="21034-3-151.6-ТХ1.ИС_245"/>
    <n v="245"/>
    <s v="21034-03-151.6-ТХ1.ИС-0242"/>
    <s v="Изометрические схемы трубопроводов по линиям"/>
    <n v="245"/>
    <d v="2022-09-17T00:00:00"/>
    <n v="24"/>
    <n v="25"/>
    <n v="1"/>
    <s v="350-ETY-29A01-1E21(1)HC"/>
    <n v="4"/>
    <s v="Закладная для датчиков давления по ЗК51246464-015-25-2017 в составе:"/>
    <m/>
    <n v="18"/>
    <m/>
    <n v="0.70866141732283472"/>
    <n v="0"/>
    <n v="1"/>
    <n v="0.70866141732283472"/>
    <m/>
    <m/>
    <n v="15"/>
    <s v="ЗК51246464-015-25-"/>
    <n v="1"/>
  </r>
  <r>
    <x v="0"/>
    <s v="21034-3-151.6-ТХ1.ИС_246"/>
    <n v="246"/>
    <s v="21034-03-151.6-ТХ1.ИС-0243"/>
    <s v="Изометрические схемы трубопроводов по линиям"/>
    <n v="246"/>
    <d v="2022-09-18T00:00:00"/>
    <n v="24"/>
    <n v="25"/>
    <n v="1"/>
    <s v="350-ETY-29A01-1E21(1)HC"/>
    <s v="4а"/>
    <s v="Штуцер Ш-К1/2, 09Г2С, ТУ 36-1118-84"/>
    <m/>
    <m/>
    <m/>
    <n v="0"/>
    <n v="0"/>
    <m/>
    <n v="0"/>
    <m/>
    <m/>
    <m/>
    <n v="2017"/>
    <m/>
  </r>
  <r>
    <x v="0"/>
    <s v="21034-3-151.6-ТХ1.ИС_247"/>
    <n v="247"/>
    <s v="21034-03-151.6-ТХ1.ИС-0244"/>
    <s v="Изометрические схемы трубопроводов по линиям"/>
    <n v="247"/>
    <d v="2022-09-19T00:00:00"/>
    <n v="24"/>
    <n v="25"/>
    <n v="1"/>
    <s v="350-ETY-29A01-1E21(1)HC"/>
    <s v="4б"/>
    <s v="Игольчатый вентиль SS-12NRF8, внут.1/2NPT"/>
    <m/>
    <m/>
    <m/>
    <n v="0"/>
    <n v="0"/>
    <m/>
    <n v="0"/>
    <m/>
    <m/>
    <m/>
    <m/>
    <m/>
  </r>
  <r>
    <x v="0"/>
    <s v="21034-3-151.6-ТХ1.ИС_248"/>
    <n v="248"/>
    <s v="21034-03-151.6-ТХ1.ИС-0245"/>
    <s v="Изометрические схемы трубопроводов по линиям"/>
    <n v="248"/>
    <d v="2022-09-20T00:00:00"/>
    <n v="24"/>
    <n v="25"/>
    <n v="1"/>
    <s v="350-ETY-29A01-1E21(1)HC"/>
    <n v="5"/>
    <s v="Опора 377-КП-А11 ВСт3пс6"/>
    <m/>
    <m/>
    <m/>
    <n v="0"/>
    <n v="0"/>
    <m/>
    <n v="0"/>
    <m/>
    <m/>
    <n v="350"/>
    <s v="ОСТ36-146-88"/>
    <n v="3"/>
  </r>
  <r>
    <x v="0"/>
    <s v="21034-3-151.6-ТХ1.ИС_249"/>
    <n v="249"/>
    <s v="21034-03-151.6-ТХ1.ИС-0246"/>
    <s v="Изометрические схемы трубопроводов по линиям"/>
    <n v="249"/>
    <d v="2022-09-21T00:00:00"/>
    <n v="24"/>
    <n v="25"/>
    <n v="1"/>
    <s v="350-ETY-29A01-1E21(1)HC"/>
    <n v="6"/>
    <s v="Прокладка СНП В-3-395-4-3.2 Графлекс"/>
    <m/>
    <m/>
    <m/>
    <n v="0"/>
    <n v="0"/>
    <m/>
    <n v="0"/>
    <m/>
    <m/>
    <n v="350"/>
    <s v="ОСТ 26.260.454-99"/>
    <n v="2"/>
  </r>
  <r>
    <x v="0"/>
    <s v="21034-3-151.6-ТХ1.ИС_250"/>
    <n v="250"/>
    <s v="21034-03-151.6-ТХ1.ИС-0247"/>
    <s v="Изометрические схемы трубопроводов по линиям"/>
    <n v="250"/>
    <d v="2022-09-22T00:00:00"/>
    <n v="24"/>
    <n v="25"/>
    <n v="1"/>
    <s v="350-ETY-29A01-1E21(1)HC"/>
    <n v="7"/>
    <s v="Шпилька 2-1-М30x190 ОСТ 26-2040-96 - 16 шт"/>
    <m/>
    <m/>
    <m/>
    <n v="0"/>
    <n v="0"/>
    <m/>
    <n v="0"/>
    <m/>
    <m/>
    <n v="30"/>
    <s v="10Г2"/>
    <n v="2"/>
  </r>
  <r>
    <x v="0"/>
    <s v="21034-3-151.6-ТХ1.ИС_251"/>
    <n v="251"/>
    <s v="21034-03-151.6-ТХ1.ИС-0248"/>
    <s v="Изометрические схемы трубопроводов по линиям"/>
    <n v="251"/>
    <d v="2022-09-23T00:00:00"/>
    <n v="24"/>
    <n v="25"/>
    <n v="1"/>
    <s v="350-ETY-29A01-1E21(1)HC"/>
    <s v="7а"/>
    <s v="Гайка М30 ОСТ 26-2041-96 - 32 шт"/>
    <m/>
    <m/>
    <m/>
    <n v="0"/>
    <n v="0"/>
    <m/>
    <n v="0"/>
    <m/>
    <m/>
    <m/>
    <m/>
    <m/>
  </r>
  <r>
    <x v="0"/>
    <s v="21034-3-151.6-ТХ1.ИС_252"/>
    <n v="252"/>
    <s v="21034-03-151.6-ТХ1.ИС-0249"/>
    <s v="Изометрические схемы трубопроводов по линиям"/>
    <n v="252"/>
    <d v="2022-09-24T00:00:00"/>
    <n v="24"/>
    <n v="25"/>
    <n v="1"/>
    <s v="350-ETY-29A01-1E21(1)HC"/>
    <s v="7б"/>
    <s v="Шайба 30 ОСТ 26-2042-96 - 32 шт"/>
    <m/>
    <m/>
    <m/>
    <n v="0"/>
    <n v="0"/>
    <m/>
    <n v="0"/>
    <m/>
    <m/>
    <m/>
    <m/>
    <m/>
  </r>
  <r>
    <x v="0"/>
    <s v="21034-3-151.6-ТХ1.ИС_253"/>
    <n v="253"/>
    <s v="21034-03-151.6-ТХ1.ИС-0250"/>
    <s v="Изометрические схемы трубопроводов по линиям"/>
    <n v="253"/>
    <d v="2022-09-25T00:00:00"/>
    <n v="24"/>
    <n v="25"/>
    <n v="1"/>
    <s v="350-ETY-29A01-1E21(1)HC"/>
    <s v="7в"/>
    <s v="(фл. соед. DN350 mm, PN4 МПа)"/>
    <m/>
    <m/>
    <m/>
    <n v="0"/>
    <n v="0"/>
    <m/>
    <n v="0"/>
    <m/>
    <m/>
    <m/>
    <m/>
    <m/>
  </r>
  <r>
    <x v="0"/>
    <s v="21034-3-151.6-ТХ1.ИС_254"/>
    <n v="254"/>
    <s v="21034-03-151.6-ТХ1.ИС-0251"/>
    <s v="Изометрические схемы трубопроводов по линиям"/>
    <n v="254"/>
    <d v="2022-09-26T00:00:00"/>
    <n v="24"/>
    <n v="25"/>
    <n v="1"/>
    <s v="350-ETY-29A01-1E21(1)HC"/>
    <n v="8"/>
    <s v="Труба 377x9 09Г2С"/>
    <m/>
    <n v="377"/>
    <m/>
    <n v="14.84251968503937"/>
    <n v="0"/>
    <m/>
    <n v="0"/>
    <n v="1"/>
    <n v="8131"/>
    <n v="350"/>
    <s v="ГОСТ 8732-78"/>
    <n v="10.31"/>
  </r>
  <r>
    <x v="1"/>
    <s v="21034-3-151.6-ТХ1.ИС_255"/>
    <n v="255"/>
    <s v="21034-03-151.6-ТХ1.ИС-0252"/>
    <s v="Изометрические схемы трубопроводов по линиям"/>
    <n v="255"/>
    <d v="2022-09-27T00:00:00"/>
    <n v="25"/>
    <n v="26"/>
    <n v="1"/>
    <s v="350-ETY-29A01-1E21(1)HC"/>
    <n v="1"/>
    <s v="Задвижка"/>
    <n v="403"/>
    <n v="159"/>
    <m/>
    <n v="6.2598425196850398"/>
    <n v="0"/>
    <n v="4"/>
    <n v="25.039370078740159"/>
    <m/>
    <m/>
    <n v="150"/>
    <s v="30лс15нж"/>
    <n v="2"/>
  </r>
  <r>
    <x v="1"/>
    <s v="21034-3-151.6-ТХ1.ИС_256"/>
    <n v="256"/>
    <s v="21034-03-151.6-ТХ1.ИС-0253"/>
    <s v="Изометрические схемы трубопроводов по линиям"/>
    <n v="256"/>
    <d v="2022-09-28T00:00:00"/>
    <n v="25"/>
    <n v="26"/>
    <n v="1"/>
    <s v="350-ETY-29A01-1E21(1)HC"/>
    <n v="2"/>
    <s v="Задвижка"/>
    <n v="762"/>
    <n v="377"/>
    <m/>
    <n v="14.84251968503937"/>
    <n v="0"/>
    <n v="2"/>
    <n v="29.685039370078741"/>
    <m/>
    <m/>
    <n v="350"/>
    <s v="30лс515нж"/>
    <n v="1"/>
  </r>
  <r>
    <x v="1"/>
    <s v="21034-3-151.6-ТХ1.ИС_257"/>
    <n v="257"/>
    <s v="21034-03-151.6-ТХ1.ИС-0254"/>
    <s v="Изометрические схемы трубопроводов по линиям"/>
    <n v="257"/>
    <d v="2022-09-29T00:00:00"/>
    <n v="25"/>
    <n v="26"/>
    <n v="1"/>
    <s v="350-ETY-29A01-1E21(1)HC"/>
    <n v="3"/>
    <s v="Клапан PV 2901-11B"/>
    <n v="403"/>
    <n v="159"/>
    <m/>
    <n v="6.2598425196850398"/>
    <n v="0"/>
    <n v="2"/>
    <n v="12.51968503937008"/>
    <m/>
    <m/>
    <n v="150"/>
    <s v="Клапан PV 2901-11B"/>
    <n v="1"/>
  </r>
  <r>
    <x v="0"/>
    <s v="21034-3-151.6-ТХ1.ИС_258"/>
    <n v="258"/>
    <s v="21034-03-151.6-ТХ1.ИС-0255"/>
    <s v="Изометрические схемы трубопроводов по линиям"/>
    <n v="258"/>
    <d v="2022-09-30T00:00:00"/>
    <n v="25"/>
    <n v="26"/>
    <n v="1"/>
    <s v="350-ETY-29A01-1E21(1)HC"/>
    <n v="4"/>
    <s v="Отвод П90 159x6 09Г2С"/>
    <m/>
    <n v="159"/>
    <m/>
    <n v="6.2598425196850398"/>
    <n v="0"/>
    <n v="2"/>
    <n v="12.51968503937008"/>
    <m/>
    <m/>
    <n v="150"/>
    <s v="ГОСТ 17375-2001"/>
    <n v="1"/>
  </r>
  <r>
    <x v="0"/>
    <s v="21034-3-151.6-ТХ1.ИС_259"/>
    <n v="259"/>
    <s v="21034-03-151.6-ТХ1.ИС-0256"/>
    <s v="Изометрические схемы трубопроводов по линиям"/>
    <n v="259"/>
    <d v="2022-10-01T00:00:00"/>
    <n v="25"/>
    <n v="26"/>
    <n v="1"/>
    <s v="350-ETY-29A01-1E21(1)HC"/>
    <n v="5"/>
    <s v="Переход ПЭ 273x10-159x8 09Г2С"/>
    <m/>
    <n v="273"/>
    <n v="159"/>
    <n v="10.748031496062993"/>
    <n v="6.2598425196850398"/>
    <m/>
    <n v="0"/>
    <m/>
    <m/>
    <n v="250"/>
    <s v="ГОСТ 17378-2001"/>
    <n v="1"/>
  </r>
  <r>
    <x v="0"/>
    <s v="21034-3-151.6-ТХ1.ИС_260"/>
    <n v="260"/>
    <s v="21034-03-151.6-ТХ1.ИС-0257"/>
    <s v="Изометрические схемы трубопроводов по линиям"/>
    <n v="260"/>
    <d v="2022-10-02T00:00:00"/>
    <n v="25"/>
    <n v="26"/>
    <n v="1"/>
    <s v="350-ETY-29A01-1E21(1)HC"/>
    <n v="6"/>
    <s v="Тройник П159x8 09Г2С"/>
    <m/>
    <n v="159"/>
    <m/>
    <n v="6.2598425196850398"/>
    <n v="0"/>
    <n v="3"/>
    <n v="18.779527559055119"/>
    <m/>
    <m/>
    <n v="150"/>
    <s v="ГОСТ 17376-2001"/>
    <n v="1"/>
  </r>
  <r>
    <x v="0"/>
    <s v="21034-3-151.6-ТХ1.ИС_261"/>
    <n v="261"/>
    <s v="21034-03-151.6-ТХ1.ИС-0258"/>
    <s v="Изометрические схемы трубопроводов по линиям"/>
    <n v="261"/>
    <d v="2022-10-03T00:00:00"/>
    <n v="25"/>
    <n v="26"/>
    <n v="1"/>
    <s v="350-ETY-29A01-1E21(1)HC"/>
    <n v="7"/>
    <s v="Тройник П377x20 09Г2С"/>
    <m/>
    <n v="377"/>
    <m/>
    <n v="14.84251968503937"/>
    <n v="0"/>
    <n v="3"/>
    <n v="44.527559055118111"/>
    <m/>
    <m/>
    <n v="350"/>
    <s v="ГОСТ 17376-2001"/>
    <n v="1"/>
  </r>
  <r>
    <x v="0"/>
    <s v="21034-3-151.6-ТХ1.ИС_262"/>
    <n v="262"/>
    <s v="21034-03-151.6-ТХ1.ИС-0259"/>
    <s v="Изометрические схемы трубопроводов по линиям"/>
    <n v="262"/>
    <d v="2022-10-04T00:00:00"/>
    <n v="25"/>
    <n v="26"/>
    <n v="1"/>
    <s v="350-ETY-29A01-1E21(1)HC"/>
    <n v="8"/>
    <s v="Фланец 150-40-11-1-F-09Г2С"/>
    <m/>
    <m/>
    <m/>
    <n v="0"/>
    <n v="0"/>
    <m/>
    <n v="0"/>
    <m/>
    <m/>
    <n v="150"/>
    <s v="ГОСТ 33259-2015"/>
    <n v="6"/>
  </r>
  <r>
    <x v="0"/>
    <s v="21034-3-151.6-ТХ1.ИС_263"/>
    <n v="263"/>
    <s v="21034-03-151.6-ТХ1.ИС-0260"/>
    <s v="Изометрические схемы трубопроводов по линиям"/>
    <n v="263"/>
    <d v="2022-10-05T00:00:00"/>
    <n v="25"/>
    <n v="26"/>
    <n v="1"/>
    <s v="350-ETY-29A01-1E21(1)HC"/>
    <n v="9"/>
    <s v="Фланец 350-40-11-1-F-09Г2С"/>
    <m/>
    <m/>
    <m/>
    <n v="0"/>
    <n v="0"/>
    <m/>
    <n v="0"/>
    <m/>
    <m/>
    <n v="350"/>
    <s v="ГОСТ 33259-2015"/>
    <n v="2"/>
  </r>
  <r>
    <x v="0"/>
    <s v="21034-3-151.6-ТХ1.ИС_264"/>
    <n v="264"/>
    <s v="21034-03-151.6-ТХ1.ИС-0261"/>
    <s v="Изометрические схемы трубопроводов по линиям"/>
    <n v="264"/>
    <d v="2022-10-06T00:00:00"/>
    <n v="25"/>
    <n v="26"/>
    <n v="1"/>
    <s v="350-ETY-29A01-1E21(1)HC"/>
    <n v="10"/>
    <s v="Тройник П377x16 - 273x12 09Г2С"/>
    <m/>
    <n v="377"/>
    <n v="273"/>
    <n v="14.84251968503937"/>
    <n v="10.748031496062993"/>
    <n v="3"/>
    <n v="40.433070866141733"/>
    <m/>
    <m/>
    <n v="350"/>
    <s v="ГОСТ 17376-2001"/>
    <n v="1"/>
  </r>
  <r>
    <x v="0"/>
    <s v="21034-3-151.6-ТХ1.ИС_265"/>
    <n v="265"/>
    <s v="21034-03-151.6-ТХ1.ИС-0262"/>
    <s v="Изометрические схемы трубопроводов по линиям"/>
    <n v="265"/>
    <d v="2022-10-07T00:00:00"/>
    <n v="25"/>
    <n v="26"/>
    <n v="1"/>
    <s v="350-ETY-29A01-1E21(1)HC"/>
    <n v="11"/>
    <s v="Опора 159-КП-А11 ВСт3пс6"/>
    <m/>
    <m/>
    <m/>
    <n v="0"/>
    <n v="0"/>
    <m/>
    <n v="0"/>
    <m/>
    <m/>
    <n v="150"/>
    <s v="ОСТ36-146-88"/>
    <n v="1"/>
  </r>
  <r>
    <x v="0"/>
    <s v="21034-3-151.6-ТХ1.ИС_266"/>
    <n v="266"/>
    <s v="21034-03-151.6-ТХ1.ИС-0263"/>
    <s v="Изометрические схемы трубопроводов по линиям"/>
    <n v="266"/>
    <d v="2022-10-08T00:00:00"/>
    <n v="25"/>
    <n v="26"/>
    <n v="1"/>
    <s v="350-ETY-29A01-1E21(1)HC"/>
    <n v="12"/>
    <s v="Прокладка СНП В-3-183-4-3.2 Графлекс"/>
    <m/>
    <m/>
    <m/>
    <n v="0"/>
    <n v="0"/>
    <m/>
    <n v="0"/>
    <m/>
    <m/>
    <n v="150"/>
    <s v="ОСТ 26.260.454-99"/>
    <n v="6"/>
  </r>
  <r>
    <x v="0"/>
    <s v="21034-3-151.6-ТХ1.ИС_267"/>
    <n v="267"/>
    <s v="21034-03-151.6-ТХ1.ИС-0264"/>
    <s v="Изометрические схемы трубопроводов по линиям"/>
    <n v="267"/>
    <d v="2022-10-09T00:00:00"/>
    <n v="25"/>
    <n v="26"/>
    <n v="1"/>
    <s v="350-ETY-29A01-1E21(1)HC"/>
    <n v="13"/>
    <s v="Прокладка СНП В-3-395-4-3.2 Графлекс"/>
    <m/>
    <m/>
    <m/>
    <n v="0"/>
    <n v="0"/>
    <m/>
    <n v="0"/>
    <m/>
    <m/>
    <n v="350"/>
    <s v="ОСТ 26.260.454-99"/>
    <n v="2"/>
  </r>
  <r>
    <x v="0"/>
    <s v="21034-3-151.6-ТХ1.ИС_268"/>
    <n v="268"/>
    <s v="21034-03-151.6-ТХ1.ИС-0265"/>
    <s v="Изометрические схемы трубопроводов по линиям"/>
    <n v="268"/>
    <d v="2022-10-10T00:00:00"/>
    <n v="25"/>
    <n v="26"/>
    <n v="1"/>
    <s v="350-ETY-29A01-1E21(1)HC"/>
    <n v="14"/>
    <s v="Шпилька 2-1-М24x130 ОСТ 26-2040-96 - 8 шт"/>
    <m/>
    <m/>
    <m/>
    <n v="0"/>
    <n v="0"/>
    <m/>
    <n v="0"/>
    <m/>
    <m/>
    <n v="24"/>
    <s v="10Г2"/>
    <n v="6"/>
  </r>
  <r>
    <x v="0"/>
    <s v="21034-3-151.6-ТХ1.ИС_269"/>
    <n v="269"/>
    <s v="21034-03-151.6-ТХ1.ИС-0266"/>
    <s v="Изометрические схемы трубопроводов по линиям"/>
    <n v="269"/>
    <d v="2022-10-11T00:00:00"/>
    <n v="25"/>
    <n v="26"/>
    <n v="1"/>
    <s v="350-ETY-29A01-1E21(1)HC"/>
    <s v="14а"/>
    <s v="Гайка М24 ОСТ 26-2041-96 - 16 шт"/>
    <m/>
    <m/>
    <m/>
    <n v="0"/>
    <n v="0"/>
    <m/>
    <n v="0"/>
    <m/>
    <m/>
    <m/>
    <m/>
    <m/>
  </r>
  <r>
    <x v="0"/>
    <s v="21034-3-151.6-ТХ1.ИС_270"/>
    <n v="270"/>
    <s v="21034-03-151.6-ТХ1.ИС-0267"/>
    <s v="Изометрические схемы трубопроводов по линиям"/>
    <n v="270"/>
    <d v="2022-10-12T00:00:00"/>
    <n v="25"/>
    <n v="26"/>
    <n v="1"/>
    <s v="350-ETY-29A01-1E21(1)HC"/>
    <s v="14б"/>
    <s v="Шайба 24 ОСТ 26-2042-96 - 16 шт"/>
    <m/>
    <m/>
    <m/>
    <n v="0"/>
    <n v="0"/>
    <m/>
    <n v="0"/>
    <m/>
    <m/>
    <m/>
    <m/>
    <m/>
  </r>
  <r>
    <x v="0"/>
    <s v="21034-3-151.6-ТХ1.ИС_271"/>
    <n v="271"/>
    <s v="21034-03-151.6-ТХ1.ИС-0268"/>
    <s v="Изометрические схемы трубопроводов по линиям"/>
    <n v="271"/>
    <d v="2022-10-13T00:00:00"/>
    <n v="25"/>
    <n v="26"/>
    <n v="1"/>
    <s v="350-ETY-29A01-1E21(1)HC"/>
    <s v="14в"/>
    <s v="(фл. соед. DN150 mm, PN4 МПа)"/>
    <m/>
    <m/>
    <m/>
    <n v="0"/>
    <n v="0"/>
    <m/>
    <n v="0"/>
    <m/>
    <m/>
    <m/>
    <m/>
    <m/>
  </r>
  <r>
    <x v="0"/>
    <s v="21034-3-151.6-ТХ1.ИС_272"/>
    <n v="272"/>
    <s v="21034-03-151.6-ТХ1.ИС-0269"/>
    <s v="Изометрические схемы трубопроводов по линиям"/>
    <n v="272"/>
    <d v="2022-10-14T00:00:00"/>
    <n v="25"/>
    <n v="26"/>
    <n v="1"/>
    <s v="350-ETY-29A01-1E21(1)HC"/>
    <n v="15"/>
    <s v="Шпилька 2-1-М30x190 ОСТ 26-2040-96 - 16 шт"/>
    <m/>
    <m/>
    <m/>
    <n v="0"/>
    <n v="0"/>
    <m/>
    <n v="0"/>
    <m/>
    <m/>
    <n v="30"/>
    <s v="10Г2"/>
    <n v="2"/>
  </r>
  <r>
    <x v="0"/>
    <s v="21034-3-151.6-ТХ1.ИС_273"/>
    <n v="273"/>
    <s v="21034-03-151.6-ТХ1.ИС-0270"/>
    <s v="Изометрические схемы трубопроводов по линиям"/>
    <n v="273"/>
    <d v="2022-10-15T00:00:00"/>
    <n v="25"/>
    <n v="26"/>
    <n v="1"/>
    <s v="350-ETY-29A01-1E21(1)HC"/>
    <s v="15а"/>
    <s v="Гайка М30 ОСТ 26-2041-96 - 32 шт"/>
    <m/>
    <m/>
    <m/>
    <n v="0"/>
    <n v="0"/>
    <m/>
    <n v="0"/>
    <m/>
    <m/>
    <m/>
    <m/>
    <m/>
  </r>
  <r>
    <x v="0"/>
    <s v="21034-3-151.6-ТХ1.ИС_274"/>
    <n v="274"/>
    <s v="21034-03-151.6-ТХ1.ИС-0271"/>
    <s v="Изометрические схемы трубопроводов по линиям"/>
    <n v="274"/>
    <d v="2022-10-16T00:00:00"/>
    <n v="25"/>
    <n v="26"/>
    <n v="1"/>
    <s v="350-ETY-29A01-1E21(1)HC"/>
    <s v="15б"/>
    <s v=" Шайба 30 ОСТ 26-2042-96 - 32 шт"/>
    <m/>
    <m/>
    <m/>
    <n v="0"/>
    <n v="0"/>
    <m/>
    <n v="0"/>
    <m/>
    <m/>
    <m/>
    <m/>
    <m/>
  </r>
  <r>
    <x v="0"/>
    <s v="21034-3-151.6-ТХ1.ИС_275"/>
    <n v="275"/>
    <s v="21034-03-151.6-ТХ1.ИС-0272"/>
    <s v="Изометрические схемы трубопроводов по линиям"/>
    <n v="275"/>
    <d v="2022-10-17T00:00:00"/>
    <n v="25"/>
    <n v="26"/>
    <n v="1"/>
    <s v="350-ETY-29A01-1E21(1)HC"/>
    <s v="15в"/>
    <s v="(фл. соед. DN350 mm, PN4 МПа)"/>
    <m/>
    <m/>
    <m/>
    <n v="0"/>
    <n v="0"/>
    <m/>
    <n v="0"/>
    <m/>
    <m/>
    <m/>
    <m/>
    <m/>
  </r>
  <r>
    <x v="0"/>
    <s v="21034-3-151.6-ТХ1.ИС_276"/>
    <n v="276"/>
    <s v="21034-03-151.6-ТХ1.ИС-0273"/>
    <s v="Изометрические схемы трубопроводов по линиям"/>
    <n v="276"/>
    <d v="2022-10-18T00:00:00"/>
    <n v="25"/>
    <n v="26"/>
    <n v="1"/>
    <s v="350-ETY-29A01-1E21(1)HC"/>
    <n v="16"/>
    <s v="Труба 159x6 09Г2С"/>
    <m/>
    <n v="159"/>
    <m/>
    <n v="6.2598425196850398"/>
    <n v="0"/>
    <m/>
    <n v="0"/>
    <m/>
    <m/>
    <n v="150"/>
    <s v="ГОСТ 8732-78"/>
    <n v="1.66"/>
  </r>
  <r>
    <x v="0"/>
    <s v="21034-3-151.6-ТХ1.ИС_277"/>
    <n v="277"/>
    <s v="21034-03-151.6-ТХ1.ИС-0274"/>
    <s v="Изометрические схемы трубопроводов по линиям"/>
    <n v="277"/>
    <d v="2022-10-19T00:00:00"/>
    <n v="25"/>
    <n v="26"/>
    <n v="1"/>
    <s v="350-ETY-29A01-1E21(1)HC"/>
    <n v="17"/>
    <s v="Труба 377x9 09Г2С"/>
    <m/>
    <n v="377"/>
    <m/>
    <n v="14.84251968503937"/>
    <n v="0"/>
    <m/>
    <n v="0"/>
    <m/>
    <m/>
    <n v="350"/>
    <s v="ГОСТ 8732-78"/>
    <n v="0.65"/>
  </r>
  <r>
    <x v="0"/>
    <s v="21034-3-151.6-ТХ1.ИС_278"/>
    <n v="278"/>
    <s v="21034-03-151.6-ТХ1.ИС-0275"/>
    <s v="Изометрические схемы трубопроводов по линиям"/>
    <n v="278"/>
    <d v="2022-10-20T00:00:00"/>
    <n v="26"/>
    <n v="27"/>
    <n v="1"/>
    <s v="350-ETY-29A01-1E21(1)HC"/>
    <n v="1"/>
    <s v="Задвижка"/>
    <n v="762"/>
    <n v="377"/>
    <m/>
    <n v="14.84251968503937"/>
    <n v="0"/>
    <m/>
    <n v="0"/>
    <m/>
    <m/>
    <n v="350"/>
    <s v="30лс515нж"/>
    <n v="1"/>
  </r>
  <r>
    <x v="0"/>
    <s v="21034-3-151.6-ТХ1.ИС_279"/>
    <n v="279"/>
    <s v="21034-03-151.6-ТХ1.ИС-0276"/>
    <s v="Изометрические схемы трубопроводов по линиям"/>
    <n v="279"/>
    <d v="2022-10-21T00:00:00"/>
    <n v="26"/>
    <n v="27"/>
    <n v="1"/>
    <s v="350-ETY-29A01-1E21(1)HC"/>
    <n v="2"/>
    <s v="Клапан PV 2901-11А"/>
    <n v="762"/>
    <n v="377"/>
    <m/>
    <n v="14.84251968503937"/>
    <n v="0"/>
    <n v="2"/>
    <n v="29.685039370078741"/>
    <m/>
    <m/>
    <n v="350"/>
    <s v="Клапан PV 2901-11А"/>
    <n v="1"/>
  </r>
  <r>
    <x v="0"/>
    <s v="21034-3-151.6-ТХ1.ИС_280"/>
    <n v="280"/>
    <s v="21034-03-151.6-ТХ1.ИС-0277"/>
    <s v="Изометрические схемы трубопроводов по линиям"/>
    <n v="280"/>
    <d v="2022-10-22T00:00:00"/>
    <n v="26"/>
    <n v="27"/>
    <n v="1"/>
    <s v="350-ETY-29A01-1E21(1)HC"/>
    <n v="3"/>
    <s v="Отвод П90 377x9 09Г2С"/>
    <m/>
    <n v="377"/>
    <m/>
    <n v="14.84251968503937"/>
    <n v="0"/>
    <n v="2"/>
    <n v="29.685039370078741"/>
    <m/>
    <m/>
    <n v="350"/>
    <s v="ГОСТ 17375-2001"/>
    <n v="1"/>
  </r>
  <r>
    <x v="0"/>
    <s v="21034-3-151.6-ТХ1.ИС_281"/>
    <n v="281"/>
    <s v="21034-03-151.6-ТХ1.ИС-0278"/>
    <s v="Изометрические схемы трубопроводов по линиям"/>
    <n v="281"/>
    <d v="2022-10-23T00:00:00"/>
    <n v="26"/>
    <n v="27"/>
    <n v="1"/>
    <s v="350-ETY-29A01-1E21(1)HC"/>
    <n v="4"/>
    <s v="Фланец 350-40-11-1-E-09Г2С"/>
    <m/>
    <m/>
    <m/>
    <n v="0"/>
    <n v="0"/>
    <m/>
    <n v="0"/>
    <m/>
    <m/>
    <n v="350"/>
    <s v="ГОСТ 33259-2015"/>
    <n v="1"/>
  </r>
  <r>
    <x v="0"/>
    <s v="21034-3-151.6-ТХ1.ИС_282"/>
    <n v="282"/>
    <s v="21034-03-151.6-ТХ1.ИС-0279"/>
    <s v="Изометрические схемы трубопроводов по линиям"/>
    <n v="282"/>
    <d v="2022-10-24T00:00:00"/>
    <n v="26"/>
    <n v="27"/>
    <n v="1"/>
    <s v="350-ETY-29A01-1E21(1)HC"/>
    <n v="5"/>
    <s v="Фланец 350-40-11-1-F-09Г2С"/>
    <m/>
    <m/>
    <m/>
    <n v="0"/>
    <n v="0"/>
    <m/>
    <n v="0"/>
    <m/>
    <m/>
    <n v="350"/>
    <s v="ГОСТ 33259-2015"/>
    <n v="4"/>
  </r>
  <r>
    <x v="0"/>
    <s v="21034-3-151.6-ТХ1.ИС_283"/>
    <n v="283"/>
    <s v="21034-03-151.6-ТХ1.ИС-0280"/>
    <s v="Изометрические схемы трубопроводов по линиям"/>
    <n v="283"/>
    <d v="2022-10-25T00:00:00"/>
    <n v="26"/>
    <n v="27"/>
    <n v="1"/>
    <s v="350-ETY-29A01-1E21(1)HC"/>
    <n v="6"/>
    <s v="Опора 377-КП-А11 ВСт3пс6"/>
    <m/>
    <m/>
    <m/>
    <n v="0"/>
    <n v="0"/>
    <m/>
    <n v="0"/>
    <m/>
    <m/>
    <n v="350"/>
    <s v="ОСТ36-146-88"/>
    <n v="1"/>
  </r>
  <r>
    <x v="0"/>
    <s v="21034-3-151.6-ТХ1.ИС_284"/>
    <n v="284"/>
    <s v="21034-03-151.6-ТХ1.ИС-0281"/>
    <s v="Изометрические схемы трубопроводов по линиям"/>
    <n v="284"/>
    <d v="2022-10-26T00:00:00"/>
    <n v="26"/>
    <n v="27"/>
    <n v="1"/>
    <s v="350-ETY-29A01-1E21(1)HC"/>
    <n v="7"/>
    <s v="Прокладка СНП В-3-395-4-3.2 Графлекс"/>
    <m/>
    <m/>
    <m/>
    <n v="0"/>
    <n v="0"/>
    <m/>
    <n v="0"/>
    <m/>
    <m/>
    <n v="350"/>
    <s v="ОСТ 26.260.454-99"/>
    <n v="4"/>
  </r>
  <r>
    <x v="0"/>
    <s v="21034-3-151.6-ТХ1.ИС_285"/>
    <n v="285"/>
    <s v="21034-03-151.6-ТХ1.ИС-0282"/>
    <s v="Изометрические схемы трубопроводов по линиям"/>
    <n v="285"/>
    <d v="2022-10-27T00:00:00"/>
    <n v="26"/>
    <n v="27"/>
    <n v="1"/>
    <s v="350-ETY-29A01-1E21(1)HC"/>
    <n v="8"/>
    <s v="Шпилька 2-1-М30x190 ОСТ 26-2040-96 - 16 шт"/>
    <m/>
    <m/>
    <m/>
    <n v="0"/>
    <n v="0"/>
    <m/>
    <n v="0"/>
    <m/>
    <m/>
    <n v="30"/>
    <s v="10Г2"/>
    <n v="4"/>
  </r>
  <r>
    <x v="0"/>
    <s v="21034-3-151.6-ТХ1.ИС_286"/>
    <n v="286"/>
    <s v="21034-03-151.6-ТХ1.ИС-0283"/>
    <s v="Изометрические схемы трубопроводов по линиям"/>
    <n v="286"/>
    <d v="2022-10-28T00:00:00"/>
    <n v="26"/>
    <n v="27"/>
    <n v="1"/>
    <s v="350-ETY-29A01-1E21(1)HC"/>
    <s v="8а"/>
    <s v="Гайка М30 ОСТ 26-2041-96 - 32 шт"/>
    <m/>
    <m/>
    <m/>
    <n v="0"/>
    <n v="0"/>
    <m/>
    <n v="0"/>
    <m/>
    <m/>
    <m/>
    <m/>
    <m/>
  </r>
  <r>
    <x v="0"/>
    <s v="21034-3-151.6-ТХ1.ИС_287"/>
    <n v="287"/>
    <s v="21034-03-151.6-ТХ1.ИС-0284"/>
    <s v="Изометрические схемы трубопроводов по линиям"/>
    <n v="287"/>
    <d v="2022-10-29T00:00:00"/>
    <n v="26"/>
    <n v="27"/>
    <n v="1"/>
    <s v="350-ETY-29A01-1E21(1)HC"/>
    <s v="8б"/>
    <s v="Шайба 30 ОСТ 26-2042-96 - 32 шт"/>
    <m/>
    <m/>
    <m/>
    <n v="0"/>
    <n v="0"/>
    <m/>
    <n v="0"/>
    <m/>
    <m/>
    <m/>
    <m/>
    <m/>
  </r>
  <r>
    <x v="0"/>
    <s v="21034-3-151.6-ТХ1.ИС_288"/>
    <n v="288"/>
    <s v="21034-03-151.6-ТХ1.ИС-0285"/>
    <s v="Изометрические схемы трубопроводов по линиям"/>
    <n v="288"/>
    <d v="2022-10-30T00:00:00"/>
    <n v="26"/>
    <n v="27"/>
    <n v="1"/>
    <s v="350-ETY-29A01-1E21(1)HC"/>
    <s v="8в"/>
    <s v="(фл. соед. DN350 mm, PN4 МПа)"/>
    <m/>
    <m/>
    <m/>
    <n v="0"/>
    <n v="0"/>
    <m/>
    <n v="0"/>
    <m/>
    <m/>
    <m/>
    <m/>
    <m/>
  </r>
  <r>
    <x v="0"/>
    <s v="21034-3-151.6-ТХ1.ИС_289"/>
    <n v="289"/>
    <s v="21034-03-151.6-ТХ1.ИС-0286"/>
    <s v="Изометрические схемы трубопроводов по линиям"/>
    <n v="289"/>
    <d v="2022-10-31T00:00:00"/>
    <n v="26"/>
    <n v="27"/>
    <n v="1"/>
    <s v="350-ETY-29A01-1E21(1)HC"/>
    <n v="9"/>
    <s v="Труба 377x9 09Г2С"/>
    <m/>
    <n v="377"/>
    <m/>
    <n v="14.84251968503937"/>
    <n v="0"/>
    <m/>
    <n v="0"/>
    <m/>
    <m/>
    <n v="350"/>
    <s v="ГОСТ 8732-78"/>
    <n v="0.9"/>
  </r>
  <r>
    <x v="0"/>
    <s v="21034-3-151.6-ТХ1.ИС_290"/>
    <n v="290"/>
    <s v="21034-03-151.6-ТХ1.ИС-0287"/>
    <s v="Изометрические схемы трубопроводов по линиям"/>
    <n v="290"/>
    <d v="2022-11-01T00:00:00"/>
    <n v="27"/>
    <n v="28"/>
    <n v="1"/>
    <s v="350-ETY-29A01.1-1E21(1)HC"/>
    <n v="1"/>
    <s v="Задвижка"/>
    <n v="403"/>
    <n v="159"/>
    <m/>
    <n v="6.2598425196850398"/>
    <n v="0"/>
    <n v="2"/>
    <n v="12.51968503937008"/>
    <m/>
    <m/>
    <n v="150"/>
    <s v="30лс15нж"/>
    <n v="1"/>
  </r>
  <r>
    <x v="0"/>
    <s v="21034-3-151.6-ТХ1.ИС_291"/>
    <n v="291"/>
    <s v="21034-03-151.6-ТХ1.ИС-0288"/>
    <s v="Изометрические схемы трубопроводов по линиям"/>
    <n v="291"/>
    <d v="2022-11-02T00:00:00"/>
    <n v="27"/>
    <n v="28"/>
    <n v="1"/>
    <s v="350-ETY-29A01.1-1E21(1)HC"/>
    <n v="2"/>
    <s v="Задвижка"/>
    <n v="762"/>
    <n v="377"/>
    <m/>
    <n v="14.84251968503937"/>
    <n v="0"/>
    <n v="0"/>
    <n v="0"/>
    <m/>
    <m/>
    <n v="350"/>
    <s v="30лс515нж"/>
    <n v="1"/>
  </r>
  <r>
    <x v="0"/>
    <s v="21034-3-151.6-ТХ1.ИС_292"/>
    <n v="292"/>
    <s v="21034-03-151.6-ТХ1.ИС-0289"/>
    <s v="Изометрические схемы трубопроводов по линиям"/>
    <n v="292"/>
    <d v="2022-11-03T00:00:00"/>
    <n v="27"/>
    <n v="28"/>
    <n v="1"/>
    <s v="350-ETY-29A01.1-1E21(1)HC"/>
    <n v="3"/>
    <s v="Задвижка"/>
    <n v="152"/>
    <n v="25"/>
    <m/>
    <n v="0.98425196850393704"/>
    <n v="0"/>
    <n v="4"/>
    <n v="3.9370078740157481"/>
    <m/>
    <m/>
    <n v="20"/>
    <s v="31лс15нж &quot;газ&quot;"/>
    <n v="2"/>
  </r>
  <r>
    <x v="0"/>
    <s v="21034-3-151.6-ТХ1.ИС_293"/>
    <n v="293"/>
    <s v="21034-03-151.6-ТХ1.ИС-0290"/>
    <s v="Изометрические схемы трубопроводов по линиям"/>
    <n v="293"/>
    <d v="2022-11-04T00:00:00"/>
    <n v="27"/>
    <n v="28"/>
    <n v="1"/>
    <s v="350-ETY-29A01.1-1E21(1)HC"/>
    <n v="4"/>
    <s v="Отвод П90 159x6 09Г2С"/>
    <m/>
    <n v="159"/>
    <m/>
    <n v="6.2598425196850398"/>
    <n v="0"/>
    <n v="2"/>
    <n v="12.51968503937008"/>
    <m/>
    <m/>
    <n v="150"/>
    <s v="ГОСТ 17375-2001"/>
    <n v="1"/>
  </r>
  <r>
    <x v="0"/>
    <s v="21034-3-151.6-ТХ1.ИС_294"/>
    <n v="294"/>
    <s v="21034-03-151.6-ТХ1.ИС-0291"/>
    <s v="Изометрические схемы трубопроводов по линиям"/>
    <n v="294"/>
    <d v="2022-11-05T00:00:00"/>
    <n v="27"/>
    <n v="28"/>
    <n v="1"/>
    <s v="350-ETY-29A01.1-1E21(1)HC"/>
    <n v="5"/>
    <s v="Отвод П90 377x9 09Г2С"/>
    <m/>
    <n v="377"/>
    <m/>
    <n v="14.84251968503937"/>
    <n v="0"/>
    <n v="2"/>
    <n v="29.685039370078741"/>
    <m/>
    <m/>
    <n v="350"/>
    <s v="ГОСТ 17375-2001"/>
    <n v="1"/>
  </r>
  <r>
    <x v="0"/>
    <s v="21034-3-151.6-ТХ1.ИС_295"/>
    <n v="295"/>
    <s v="21034-03-151.6-ТХ1.ИС-0292"/>
    <s v="Изометрические схемы трубопроводов по линиям"/>
    <n v="295"/>
    <d v="2022-11-06T00:00:00"/>
    <n v="27"/>
    <n v="28"/>
    <n v="1"/>
    <s v="350-ETY-29A01.1-1E21(1)HC"/>
    <n v="6"/>
    <s v="Переход ПЭ 273x10-159x8 09Г2С"/>
    <m/>
    <n v="273"/>
    <n v="159"/>
    <n v="10.748031496062993"/>
    <n v="6.2598425196850398"/>
    <m/>
    <n v="0"/>
    <m/>
    <m/>
    <n v="250"/>
    <s v="ГОСТ 17378-2001"/>
    <n v="1"/>
  </r>
  <r>
    <x v="0"/>
    <s v="21034-3-151.6-ТХ1.ИС_296"/>
    <n v="296"/>
    <s v="21034-03-151.6-ТХ1.ИС-0293"/>
    <s v="Изометрические схемы трубопроводов по линиям"/>
    <n v="296"/>
    <d v="2022-11-07T00:00:00"/>
    <n v="27"/>
    <n v="28"/>
    <n v="1"/>
    <s v="350-ETY-29A01.1-1E21(1)HC"/>
    <n v="7"/>
    <s v="Тройник П159x8 09Г2С"/>
    <m/>
    <n v="159"/>
    <m/>
    <n v="6.2598425196850398"/>
    <n v="0"/>
    <n v="3"/>
    <n v="18.779527559055119"/>
    <m/>
    <m/>
    <n v="150"/>
    <s v="ГОСТ 17376-2001"/>
    <n v="1"/>
  </r>
  <r>
    <x v="0"/>
    <s v="21034-3-151.6-ТХ1.ИС_297"/>
    <n v="297"/>
    <s v="21034-03-151.6-ТХ1.ИС-0294"/>
    <s v="Изометрические схемы трубопроводов по линиям"/>
    <n v="297"/>
    <d v="2022-11-08T00:00:00"/>
    <n v="27"/>
    <n v="28"/>
    <n v="1"/>
    <s v="350-ETY-29A01.1-1E21(1)HC"/>
    <n v="8"/>
    <s v="Тройник П377x20 09Г2С"/>
    <m/>
    <n v="377"/>
    <m/>
    <n v="14.84251968503937"/>
    <n v="0"/>
    <n v="3"/>
    <n v="44.527559055118111"/>
    <m/>
    <m/>
    <n v="350"/>
    <s v="ГОСТ 17376-2001"/>
    <n v="1"/>
  </r>
  <r>
    <x v="0"/>
    <s v="21034-3-151.6-ТХ1.ИС_298"/>
    <n v="298"/>
    <s v="21034-03-151.6-ТХ1.ИС-0295"/>
    <s v="Изометрические схемы трубопроводов по линиям"/>
    <n v="298"/>
    <d v="2022-11-09T00:00:00"/>
    <n v="27"/>
    <n v="28"/>
    <n v="1"/>
    <s v="350-ETY-29A01.1-1E21(1)HC"/>
    <n v="9"/>
    <s v="Фланец 150-40-11-1-F-09Г2С"/>
    <m/>
    <m/>
    <m/>
    <n v="0"/>
    <n v="0"/>
    <m/>
    <n v="0"/>
    <m/>
    <m/>
    <n v="150"/>
    <s v="ГОСТ 33259-2015"/>
    <n v="2"/>
  </r>
  <r>
    <x v="0"/>
    <s v="21034-3-151.6-ТХ1.ИС_299"/>
    <n v="299"/>
    <s v="21034-03-151.6-ТХ1.ИС-0296"/>
    <s v="Изометрические схемы трубопроводов по линиям"/>
    <n v="299"/>
    <d v="2022-11-10T00:00:00"/>
    <n v="27"/>
    <n v="28"/>
    <n v="1"/>
    <s v="350-ETY-29A01.1-1E21(1)HC"/>
    <n v="10"/>
    <s v="Фланец 20-40-11-1-F-09Г2С"/>
    <m/>
    <m/>
    <m/>
    <n v="0"/>
    <n v="0"/>
    <m/>
    <n v="0"/>
    <m/>
    <m/>
    <n v="20"/>
    <s v="ГОСТ 33259-2015"/>
    <n v="2"/>
  </r>
  <r>
    <x v="0"/>
    <s v="21034-3-151.6-ТХ1.ИС_300"/>
    <n v="300"/>
    <s v="21034-03-151.6-ТХ1.ИС-0297"/>
    <s v="Изометрические схемы трубопроводов по линиям"/>
    <n v="300"/>
    <d v="2022-11-11T00:00:00"/>
    <n v="27"/>
    <n v="28"/>
    <n v="1"/>
    <s v="350-ETY-29A01.1-1E21(1)HC"/>
    <n v="11"/>
    <s v="Фланец 350-40-11-1-F-09Г2С"/>
    <m/>
    <m/>
    <m/>
    <n v="0"/>
    <n v="0"/>
    <m/>
    <n v="0"/>
    <m/>
    <m/>
    <n v="350"/>
    <s v="ГОСТ 33259-2015"/>
    <n v="2"/>
  </r>
  <r>
    <x v="0"/>
    <s v="21034-3-151.6-ТХ1.ИС_301"/>
    <n v="301"/>
    <s v="21034-03-151.6-ТХ1.ИС-0298"/>
    <s v="Изометрические схемы трубопроводов по линиям"/>
    <n v="301"/>
    <d v="2022-11-12T00:00:00"/>
    <n v="27"/>
    <n v="28"/>
    <n v="1"/>
    <s v="350-ETY-29A01.1-1E21(1)HC"/>
    <n v="12"/>
    <s v="Заглушка 5-20-4 09Г2С"/>
    <m/>
    <m/>
    <m/>
    <n v="0"/>
    <n v="0"/>
    <m/>
    <n v="0"/>
    <m/>
    <m/>
    <n v="20"/>
    <s v="АТК 24.200.02.90"/>
    <n v="2"/>
  </r>
  <r>
    <x v="0"/>
    <s v="21034-3-151.6-ТХ1.ИС_302"/>
    <n v="302"/>
    <s v="21034-03-151.6-ТХ1.ИС-0299"/>
    <s v="Изометрические схемы трубопроводов по линиям"/>
    <n v="302"/>
    <d v="2022-11-13T00:00:00"/>
    <n v="27"/>
    <n v="28"/>
    <n v="1"/>
    <s v="350-ETY-29A01.1-1E21(1)HC"/>
    <n v="13"/>
    <s v="Тройник П377x16 - 273x12 09Г2С"/>
    <m/>
    <n v="377"/>
    <n v="273"/>
    <n v="14.84251968503937"/>
    <n v="10.748031496062993"/>
    <n v="3"/>
    <n v="40.433070866141733"/>
    <m/>
    <m/>
    <n v="350"/>
    <s v="ГОСТ 17376-2001"/>
    <n v="1"/>
  </r>
  <r>
    <x v="0"/>
    <s v="21034-3-151.6-ТХ1.ИС_303"/>
    <n v="303"/>
    <s v="21034-03-151.6-ТХ1.ИС-0300"/>
    <s v="Изометрические схемы трубопроводов по линиям"/>
    <n v="303"/>
    <d v="2022-11-14T00:00:00"/>
    <n v="27"/>
    <n v="28"/>
    <n v="1"/>
    <s v="350-ETY-29A01.1-1E21(1)HC"/>
    <n v="14"/>
    <s v="Опора 159-КП-А11 ВСт3пс6"/>
    <m/>
    <m/>
    <m/>
    <n v="0"/>
    <n v="0"/>
    <m/>
    <n v="0"/>
    <m/>
    <m/>
    <n v="150"/>
    <s v="ОСТ36-146-88"/>
    <n v="1"/>
  </r>
  <r>
    <x v="0"/>
    <s v="21034-3-151.6-ТХ1.ИС_304"/>
    <n v="304"/>
    <s v="21034-03-151.6-ТХ1.ИС-0301"/>
    <s v="Изометрические схемы трубопроводов по линиям"/>
    <n v="304"/>
    <d v="2022-11-15T00:00:00"/>
    <n v="27"/>
    <n v="28"/>
    <n v="1"/>
    <s v="350-ETY-29A01.1-1E21(1)HC"/>
    <n v="15"/>
    <s v="Опора 377-КП-А11 ВСт3пс6"/>
    <m/>
    <m/>
    <m/>
    <n v="0"/>
    <n v="0"/>
    <m/>
    <n v="0"/>
    <m/>
    <m/>
    <n v="350"/>
    <s v="ОСТ36-146-88"/>
    <n v="3"/>
  </r>
  <r>
    <x v="0"/>
    <s v="21034-3-151.6-ТХ1.ИС_305"/>
    <n v="305"/>
    <s v="21034-03-151.6-ТХ1.ИС-0302"/>
    <s v="Изометрические схемы трубопроводов по линиям"/>
    <n v="305"/>
    <d v="2022-11-16T00:00:00"/>
    <n v="27"/>
    <n v="28"/>
    <n v="1"/>
    <s v="350-ETY-29A01.1-1E21(1)HC"/>
    <n v="16"/>
    <s v="Прокладка СНП В-3-183-4-3.2 Графлекс"/>
    <m/>
    <m/>
    <m/>
    <n v="0"/>
    <n v="0"/>
    <m/>
    <n v="0"/>
    <m/>
    <m/>
    <n v="150"/>
    <s v="ОСТ 26.260.454-99"/>
    <n v="2"/>
  </r>
  <r>
    <x v="0"/>
    <s v="21034-3-151.6-ТХ1.ИС_306"/>
    <n v="306"/>
    <s v="21034-03-151.6-ТХ1.ИС-0303"/>
    <s v="Изометрические схемы трубопроводов по линиям"/>
    <n v="306"/>
    <d v="2022-11-17T00:00:00"/>
    <n v="27"/>
    <n v="28"/>
    <n v="1"/>
    <s v="350-ETY-29A01.1-1E21(1)HC"/>
    <n v="17"/>
    <s v="Прокладка СНП В-3-36-4-3.2 Графлекс"/>
    <m/>
    <m/>
    <m/>
    <n v="0"/>
    <n v="0"/>
    <m/>
    <n v="0"/>
    <m/>
    <m/>
    <n v="20"/>
    <s v="ОСТ 26.260.454-99"/>
    <n v="4"/>
  </r>
  <r>
    <x v="0"/>
    <s v="21034-3-151.6-ТХ1.ИС_307"/>
    <n v="307"/>
    <s v="21034-03-151.6-ТХ1.ИС-0304"/>
    <s v="Изометрические схемы трубопроводов по линиям"/>
    <n v="307"/>
    <d v="2022-11-18T00:00:00"/>
    <n v="27"/>
    <n v="28"/>
    <n v="1"/>
    <s v="350-ETY-29A01.1-1E21(1)HC"/>
    <n v="18"/>
    <s v="Прокладка СНП В-3-395-4-3.2 Графлекс"/>
    <m/>
    <m/>
    <m/>
    <n v="0"/>
    <n v="0"/>
    <m/>
    <n v="0"/>
    <m/>
    <m/>
    <n v="350"/>
    <s v="ОСТ 26.260.454-99"/>
    <n v="2"/>
  </r>
  <r>
    <x v="0"/>
    <s v="21034-3-151.6-ТХ1.ИС_308"/>
    <n v="308"/>
    <s v="21034-03-151.6-ТХ1.ИС-0305"/>
    <s v="Изометрические схемы трубопроводов по линиям"/>
    <n v="308"/>
    <d v="2022-11-19T00:00:00"/>
    <n v="27"/>
    <n v="28"/>
    <n v="1"/>
    <s v="350-ETY-29A01.1-1E21(1)HC"/>
    <n v="19"/>
    <s v="Шпилька 2-1-М12x70 ОСТ 26-2040-96 - 4 шт"/>
    <m/>
    <m/>
    <m/>
    <n v="0"/>
    <n v="0"/>
    <m/>
    <n v="0"/>
    <m/>
    <m/>
    <n v="12"/>
    <s v="10Г2"/>
    <n v="4"/>
  </r>
  <r>
    <x v="0"/>
    <s v="21034-3-151.6-ТХ1.ИС_309"/>
    <n v="309"/>
    <s v="21034-03-151.6-ТХ1.ИС-0306"/>
    <s v="Изометрические схемы трубопроводов по линиям"/>
    <n v="309"/>
    <d v="2022-11-20T00:00:00"/>
    <n v="27"/>
    <n v="28"/>
    <n v="1"/>
    <s v="350-ETY-29A01.1-1E21(1)HC"/>
    <s v="19а"/>
    <s v="Гайка М12 ОСТ 26-2041-96 - 8 шт"/>
    <m/>
    <m/>
    <m/>
    <n v="0"/>
    <n v="0"/>
    <m/>
    <n v="0"/>
    <m/>
    <m/>
    <m/>
    <m/>
    <m/>
  </r>
  <r>
    <x v="0"/>
    <s v="21034-3-151.6-ТХ1.ИС_310"/>
    <n v="310"/>
    <s v="21034-03-151.6-ТХ1.ИС-0307"/>
    <s v="Изометрические схемы трубопроводов по линиям"/>
    <n v="310"/>
    <d v="2022-11-21T00:00:00"/>
    <n v="27"/>
    <n v="28"/>
    <n v="1"/>
    <s v="350-ETY-29A01.1-1E21(1)HC"/>
    <s v="19б"/>
    <s v="Шайба 12 ОСТ 26-2042-96 - 8 шт"/>
    <m/>
    <m/>
    <m/>
    <n v="0"/>
    <n v="0"/>
    <m/>
    <n v="0"/>
    <m/>
    <m/>
    <m/>
    <m/>
    <m/>
  </r>
  <r>
    <x v="0"/>
    <s v="21034-3-151.6-ТХ1.ИС_311"/>
    <n v="311"/>
    <s v="21034-03-151.6-ТХ1.ИС-0308"/>
    <s v="Изометрические схемы трубопроводов по линиям"/>
    <n v="311"/>
    <d v="2022-11-22T00:00:00"/>
    <n v="27"/>
    <n v="28"/>
    <n v="1"/>
    <s v="350-ETY-29A01.1-1E21(1)HC"/>
    <s v="19в"/>
    <s v="(фл. соед. DN15 mm, PN4 МПа)"/>
    <m/>
    <m/>
    <m/>
    <n v="0"/>
    <n v="0"/>
    <m/>
    <n v="0"/>
    <m/>
    <m/>
    <m/>
    <m/>
    <m/>
  </r>
  <r>
    <x v="0"/>
    <s v="21034-3-151.6-ТХ1.ИС_312"/>
    <n v="312"/>
    <s v="21034-03-151.6-ТХ1.ИС-0309"/>
    <s v="Изометрические схемы трубопроводов по линиям"/>
    <n v="312"/>
    <d v="2022-11-23T00:00:00"/>
    <n v="27"/>
    <n v="28"/>
    <n v="1"/>
    <s v="350-ETY-29A01.1-1E21(1)HC"/>
    <n v="20"/>
    <s v="Шпилька 2-1-М24x130 ОСТ 26-2040-96 - 8 шт"/>
    <m/>
    <m/>
    <m/>
    <n v="0"/>
    <n v="0"/>
    <m/>
    <n v="0"/>
    <m/>
    <m/>
    <n v="24"/>
    <s v="10Г2"/>
    <n v="2"/>
  </r>
  <r>
    <x v="0"/>
    <s v="21034-3-151.6-ТХ1.ИС_313"/>
    <n v="313"/>
    <s v="21034-03-151.6-ТХ1.ИС-0310"/>
    <s v="Изометрические схемы трубопроводов по линиям"/>
    <n v="313"/>
    <d v="2022-11-24T00:00:00"/>
    <n v="27"/>
    <n v="28"/>
    <n v="1"/>
    <s v="350-ETY-29A01.1-1E21(1)HC"/>
    <s v="20а"/>
    <s v="Гайка М24 ОСТ 26-2041-96 - 16 шт"/>
    <m/>
    <m/>
    <m/>
    <n v="0"/>
    <n v="0"/>
    <m/>
    <n v="0"/>
    <m/>
    <m/>
    <m/>
    <m/>
    <m/>
  </r>
  <r>
    <x v="0"/>
    <s v="21034-3-151.6-ТХ1.ИС_314"/>
    <n v="314"/>
    <s v="21034-03-151.6-ТХ1.ИС-0311"/>
    <s v="Изометрические схемы трубопроводов по линиям"/>
    <n v="314"/>
    <d v="2022-11-25T00:00:00"/>
    <n v="27"/>
    <n v="28"/>
    <n v="1"/>
    <s v="350-ETY-29A01.1-1E21(1)HC"/>
    <s v="20б"/>
    <s v="Шайба 24 ОСТ 26-2042-96 - 16 шт"/>
    <m/>
    <m/>
    <m/>
    <n v="0"/>
    <n v="0"/>
    <m/>
    <n v="0"/>
    <m/>
    <m/>
    <m/>
    <m/>
    <m/>
  </r>
  <r>
    <x v="0"/>
    <s v="21034-3-151.6-ТХ1.ИС_315"/>
    <n v="315"/>
    <s v="21034-03-151.6-ТХ1.ИС-0312"/>
    <s v="Изометрические схемы трубопроводов по линиям"/>
    <n v="315"/>
    <d v="2022-11-26T00:00:00"/>
    <n v="27"/>
    <n v="28"/>
    <n v="1"/>
    <s v="350-ETY-29A01.1-1E21(1)HC"/>
    <s v="20в"/>
    <s v="(фл. соед. DN150 mm, PN4 МПа)"/>
    <m/>
    <m/>
    <m/>
    <n v="0"/>
    <n v="0"/>
    <m/>
    <n v="0"/>
    <m/>
    <m/>
    <m/>
    <m/>
    <m/>
  </r>
  <r>
    <x v="0"/>
    <s v="21034-3-151.6-ТХ1.ИС_316"/>
    <n v="316"/>
    <s v="21034-03-151.6-ТХ1.ИС-0313"/>
    <s v="Изометрические схемы трубопроводов по линиям"/>
    <n v="316"/>
    <d v="2022-11-27T00:00:00"/>
    <n v="27"/>
    <n v="28"/>
    <n v="1"/>
    <s v="350-ETY-29A01.1-1E21(1)HC"/>
    <n v="21"/>
    <s v="Шпилька 2-1-М30x190 ОСТ 26-2040-96 - 16 шт"/>
    <m/>
    <m/>
    <m/>
    <n v="0"/>
    <n v="0"/>
    <m/>
    <n v="0"/>
    <m/>
    <m/>
    <n v="30"/>
    <s v="10Г2"/>
    <n v="2"/>
  </r>
  <r>
    <x v="0"/>
    <s v="21034-3-151.6-ТХ1.ИС_317"/>
    <n v="317"/>
    <s v="21034-03-151.6-ТХ1.ИС-0314"/>
    <s v="Изометрические схемы трубопроводов по линиям"/>
    <n v="317"/>
    <d v="2022-11-28T00:00:00"/>
    <n v="27"/>
    <n v="28"/>
    <n v="1"/>
    <s v="350-ETY-29A01.1-1E21(1)HC"/>
    <s v="21а"/>
    <s v="Гайка М30 ОСТ 26-2041-96 - 32 шт"/>
    <m/>
    <m/>
    <m/>
    <n v="0"/>
    <n v="0"/>
    <m/>
    <n v="0"/>
    <m/>
    <m/>
    <m/>
    <m/>
    <m/>
  </r>
  <r>
    <x v="0"/>
    <s v="21034-3-151.6-ТХ1.ИС_318"/>
    <n v="318"/>
    <s v="21034-03-151.6-ТХ1.ИС-0315"/>
    <s v="Изометрические схемы трубопроводов по линиям"/>
    <n v="318"/>
    <d v="2022-11-29T00:00:00"/>
    <n v="27"/>
    <n v="28"/>
    <n v="1"/>
    <s v="350-ETY-29A01.1-1E21(1)HC"/>
    <s v="21б"/>
    <s v="Шайба 30 ОСТ 26-2042-96 - 32 шт"/>
    <m/>
    <m/>
    <m/>
    <n v="0"/>
    <n v="0"/>
    <m/>
    <n v="0"/>
    <m/>
    <m/>
    <m/>
    <m/>
    <m/>
  </r>
  <r>
    <x v="0"/>
    <s v="21034-3-151.6-ТХ1.ИС_319"/>
    <n v="319"/>
    <s v="21034-03-151.6-ТХ1.ИС-0316"/>
    <s v="Изометрические схемы трубопроводов по линиям"/>
    <n v="319"/>
    <d v="2022-11-30T00:00:00"/>
    <n v="27"/>
    <n v="28"/>
    <n v="1"/>
    <s v="350-ETY-29A01.1-1E21(1)HC"/>
    <s v="21в"/>
    <s v="(фл. соед. DN350 mm, PN4 МПа)"/>
    <m/>
    <m/>
    <m/>
    <n v="0"/>
    <n v="0"/>
    <m/>
    <n v="0"/>
    <m/>
    <m/>
    <m/>
    <m/>
    <m/>
  </r>
  <r>
    <x v="0"/>
    <s v="21034-3-151.6-ТХ1.ИС_320"/>
    <n v="320"/>
    <s v="21034-03-151.6-ТХ1.ИС-0317"/>
    <s v="Изометрические схемы трубопроводов по линиям"/>
    <n v="320"/>
    <d v="2022-12-01T00:00:00"/>
    <n v="27"/>
    <n v="28"/>
    <n v="1"/>
    <s v="350-ETY-29A01.1-1E21(1)HC"/>
    <n v="22"/>
    <s v="Труба 159x6 09Г2С"/>
    <m/>
    <n v="159"/>
    <m/>
    <n v="6.2598425196850398"/>
    <n v="0"/>
    <m/>
    <n v="0"/>
    <m/>
    <m/>
    <n v="150"/>
    <s v="ГОСТ 8732-78"/>
    <n v="2.91"/>
  </r>
  <r>
    <x v="0"/>
    <s v="21034-3-151.6-ТХ1.ИС_321"/>
    <n v="321"/>
    <s v="21034-03-151.6-ТХ1.ИС-0318"/>
    <s v="Изометрические схемы трубопроводов по линиям"/>
    <n v="321"/>
    <d v="2022-12-02T00:00:00"/>
    <n v="27"/>
    <n v="28"/>
    <n v="1"/>
    <s v="350-ETY-29A01.1-1E21(1)HC"/>
    <n v="23"/>
    <s v="Труба 377x9 09Г2С"/>
    <m/>
    <n v="377"/>
    <m/>
    <n v="14.84251968503937"/>
    <n v="0"/>
    <n v="1"/>
    <n v="14.84251968503937"/>
    <m/>
    <m/>
    <n v="350"/>
    <s v="ГОСТ 8732-78"/>
    <n v="5.22"/>
  </r>
  <r>
    <x v="0"/>
    <s v="21034-3-151.6-ТХ1.ИС_322"/>
    <n v="322"/>
    <s v="21034-03-151.6-ТХ1.ИС-0319"/>
    <s v="Изометрические схемы трубопроводов по линиям"/>
    <n v="322"/>
    <d v="2022-12-03T00:00:00"/>
    <n v="27"/>
    <n v="28"/>
    <n v="1"/>
    <s v="350-ETY-29A01.1-1E21(1)HC"/>
    <n v="24"/>
    <s v="Труба 25x3.0 09Г2С"/>
    <m/>
    <n v="25"/>
    <m/>
    <n v="0.98425196850393704"/>
    <n v="0"/>
    <m/>
    <n v="0"/>
    <m/>
    <m/>
    <n v="20"/>
    <s v="ГОСТ 8734-75"/>
    <n v="0.64"/>
  </r>
  <r>
    <x v="1"/>
    <s v="21034-3-151.6-ТХ1.ИС_323"/>
    <n v="323"/>
    <s v="21034-03-151.6-ТХ1.ИС-0320"/>
    <s v="Изометрические схемы трубопроводов по линиям"/>
    <n v="323"/>
    <d v="2022-12-04T00:00:00"/>
    <n v="28"/>
    <n v="29"/>
    <n v="1"/>
    <s v="020-P-12A06-1G4"/>
    <n v="1"/>
    <s v="Клапан HV 2101-5B"/>
    <n v="190"/>
    <n v="25"/>
    <m/>
    <n v="0.98425196850393704"/>
    <n v="0"/>
    <n v="2"/>
    <n v="1.9685039370078741"/>
    <m/>
    <m/>
    <n v="20"/>
    <s v="Клапан HV 2101-5B"/>
    <n v="1"/>
  </r>
  <r>
    <x v="0"/>
    <s v="21034-3-151.6-ТХ1.ИС_324"/>
    <n v="324"/>
    <s v="21034-03-151.6-ТХ1.ИС-0321"/>
    <s v="Изометрические схемы трубопроводов по линиям"/>
    <n v="324"/>
    <d v="2022-12-05T00:00:00"/>
    <n v="29"/>
    <n v="30"/>
    <n v="1"/>
    <s v="020-P-12A06-1G4"/>
    <n v="1"/>
    <s v="Опора 25-ТП-АС00 ВСт3пс6"/>
    <m/>
    <m/>
    <m/>
    <n v="0"/>
    <n v="0"/>
    <m/>
    <n v="0"/>
    <m/>
    <m/>
    <n v="20"/>
    <s v="ОСТ36-146-88"/>
    <n v="1"/>
  </r>
  <r>
    <x v="0"/>
    <s v="21034-3-151.6-ТХ1.ИС_325"/>
    <n v="325"/>
    <s v="21034-03-151.6-ТХ1.ИС-0322"/>
    <s v="Изометрические схемы трубопроводов по линиям"/>
    <n v="325"/>
    <d v="2022-12-06T00:00:00"/>
    <n v="29"/>
    <n v="30"/>
    <n v="1"/>
    <s v="020-P-12A06-1G4"/>
    <n v="2"/>
    <s v="Труба 25x3.0 09Г2С"/>
    <m/>
    <n v="25"/>
    <m/>
    <n v="0.98425196850393704"/>
    <n v="0"/>
    <n v="2"/>
    <n v="1.9685039370078741"/>
    <m/>
    <m/>
    <n v="20"/>
    <s v="ГОСТ 8734-75"/>
    <n v="3.8"/>
  </r>
  <r>
    <x v="1"/>
    <s v="21034-3-151.6-ТХ1.ИС_326"/>
    <n v="326"/>
    <s v="21034-03-151.6-ТХ1.ИС-0323"/>
    <s v="Изометрические схемы трубопроводов по линиям"/>
    <n v="326"/>
    <d v="2022-12-07T00:00:00"/>
    <n v="30"/>
    <n v="31"/>
    <n v="1"/>
    <s v="020-P-4.6.6-6"/>
    <n v="1"/>
    <s v="Задвижка"/>
    <n v="165"/>
    <n v="25"/>
    <m/>
    <n v="0.98425196850393704"/>
    <n v="0"/>
    <n v="2"/>
    <n v="1.9685039370078741"/>
    <m/>
    <m/>
    <n v="20"/>
    <s v="31лс15нж &quot;газ&quot;"/>
    <n v="1"/>
  </r>
  <r>
    <x v="0"/>
    <s v="21034-3-151.6-ТХ1.ИС_327"/>
    <n v="327"/>
    <s v="21034-03-151.6-ТХ1.ИС-0324"/>
    <s v="Изометрические схемы трубопроводов по линиям"/>
    <n v="327"/>
    <d v="2022-12-08T00:00:00"/>
    <n v="30"/>
    <n v="31"/>
    <n v="1"/>
    <s v="020-P-4.6.6-6"/>
    <n v="2"/>
    <s v="Фланец 20-40-11-1-F-09Г2С"/>
    <m/>
    <m/>
    <m/>
    <n v="0"/>
    <n v="0"/>
    <m/>
    <n v="0"/>
    <m/>
    <m/>
    <n v="20"/>
    <s v="ГОСТ 33259-2015"/>
    <n v="2"/>
  </r>
  <r>
    <x v="0"/>
    <s v="21034-3-151.6-ТХ1.ИС_328"/>
    <n v="328"/>
    <s v="21034-03-151.6-ТХ1.ИС-0325"/>
    <s v="Изометрические схемы трубопроводов по линиям"/>
    <n v="328"/>
    <d v="2022-12-09T00:00:00"/>
    <n v="30"/>
    <n v="31"/>
    <n v="1"/>
    <s v="020-P-4.6.6-6"/>
    <n v="3"/>
    <s v="Опора 25-ТП-АС00 ВСт3пс6"/>
    <m/>
    <m/>
    <m/>
    <n v="0"/>
    <n v="0"/>
    <m/>
    <n v="0"/>
    <m/>
    <m/>
    <n v="20"/>
    <s v="ОСТ36-146-88"/>
    <n v="1"/>
  </r>
  <r>
    <x v="0"/>
    <s v="21034-3-151.6-ТХ1.ИС_329"/>
    <n v="329"/>
    <s v="21034-03-151.6-ТХ1.ИС-0326"/>
    <s v="Изометрические схемы трубопроводов по линиям"/>
    <n v="329"/>
    <d v="2022-12-10T00:00:00"/>
    <n v="30"/>
    <n v="31"/>
    <n v="1"/>
    <s v="020-P-4.6.6-6"/>
    <n v="4"/>
    <s v="Прокладка СНП В-3-36-4-3.2 Графлекс"/>
    <m/>
    <m/>
    <m/>
    <n v="0"/>
    <n v="0"/>
    <m/>
    <n v="0"/>
    <m/>
    <m/>
    <n v="20"/>
    <s v="ОСТ 26.260.454-99"/>
    <n v="2"/>
  </r>
  <r>
    <x v="0"/>
    <s v="21034-3-151.6-ТХ1.ИС_330"/>
    <n v="330"/>
    <s v="21034-03-151.6-ТХ1.ИС-0327"/>
    <s v="Изометрические схемы трубопроводов по линиям"/>
    <n v="330"/>
    <d v="2022-12-11T00:00:00"/>
    <n v="30"/>
    <n v="31"/>
    <n v="1"/>
    <s v="020-P-4.6.6-6"/>
    <n v="5"/>
    <s v="Шпилька 2-1-М12x70 ОСТ 26-2040-96 - 4 шт"/>
    <m/>
    <m/>
    <m/>
    <n v="0"/>
    <n v="0"/>
    <m/>
    <n v="0"/>
    <m/>
    <m/>
    <n v="12"/>
    <s v="10Г2"/>
    <n v="2"/>
  </r>
  <r>
    <x v="0"/>
    <s v="21034-3-151.6-ТХ1.ИС_331"/>
    <n v="331"/>
    <s v="21034-03-151.6-ТХ1.ИС-0328"/>
    <s v="Изометрические схемы трубопроводов по линиям"/>
    <n v="331"/>
    <d v="2022-12-12T00:00:00"/>
    <n v="30"/>
    <n v="31"/>
    <n v="1"/>
    <s v="020-P-4.6.6-6"/>
    <s v="5а"/>
    <s v="Гайка М12 ОСТ 26-2041-96 - 8 шт"/>
    <m/>
    <m/>
    <m/>
    <n v="0"/>
    <n v="0"/>
    <m/>
    <n v="0"/>
    <m/>
    <m/>
    <m/>
    <m/>
    <m/>
  </r>
  <r>
    <x v="0"/>
    <s v="21034-3-151.6-ТХ1.ИС_332"/>
    <n v="332"/>
    <s v="21034-03-151.6-ТХ1.ИС-0329"/>
    <s v="Изометрические схемы трубопроводов по линиям"/>
    <n v="332"/>
    <d v="2022-12-13T00:00:00"/>
    <n v="30"/>
    <n v="31"/>
    <n v="1"/>
    <s v="020-P-4.6.6-6"/>
    <s v="5б"/>
    <s v="Шайба 12 ОСТ 26-2042-96 - 8 шт"/>
    <m/>
    <m/>
    <m/>
    <n v="0"/>
    <n v="0"/>
    <m/>
    <n v="0"/>
    <m/>
    <m/>
    <m/>
    <m/>
    <m/>
  </r>
  <r>
    <x v="0"/>
    <s v="21034-3-151.6-ТХ1.ИС_333"/>
    <n v="333"/>
    <s v="21034-03-151.6-ТХ1.ИС-0330"/>
    <s v="Изометрические схемы трубопроводов по линиям"/>
    <n v="333"/>
    <d v="2022-12-14T00:00:00"/>
    <n v="30"/>
    <n v="31"/>
    <n v="1"/>
    <s v="020-P-4.6.6-6"/>
    <s v="5в"/>
    <s v="(фл. соед. DN20 mm, PN4 МПа)"/>
    <m/>
    <m/>
    <m/>
    <n v="0"/>
    <n v="0"/>
    <m/>
    <n v="0"/>
    <m/>
    <m/>
    <m/>
    <m/>
    <m/>
  </r>
  <r>
    <x v="0"/>
    <s v="21034-3-151.6-ТХ1.ИС_334"/>
    <n v="334"/>
    <s v="21034-03-151.6-ТХ1.ИС-0331"/>
    <s v="Изометрические схемы трубопроводов по линиям"/>
    <n v="334"/>
    <d v="2022-12-15T00:00:00"/>
    <n v="30"/>
    <n v="31"/>
    <n v="1"/>
    <s v="020-P-4.6.6-6"/>
    <n v="6"/>
    <s v="Труба 25x3.0 09Г2С"/>
    <m/>
    <n v="25"/>
    <m/>
    <n v="0.98425196850393704"/>
    <n v="0"/>
    <n v="2"/>
    <n v="1.9685039370078741"/>
    <m/>
    <m/>
    <n v="20"/>
    <s v="ГОСТ 8734-75"/>
    <n v="4.24"/>
  </r>
  <r>
    <x v="1"/>
    <s v="21034-3-151.6-ТХ1.ИС_335"/>
    <n v="335"/>
    <s v="21034-03-151.6-ТХ1.ИС-0332"/>
    <s v="Изометрические схемы трубопроводов по линиям"/>
    <n v="335"/>
    <d v="2022-12-16T00:00:00"/>
    <n v="31"/>
    <n v="32"/>
    <n v="1"/>
    <s v="300-ETY-29A04-1E21(1)NR"/>
    <n v="1"/>
    <s v="Задвижка"/>
    <n v="502"/>
    <n v="325"/>
    <m/>
    <n v="12.795275590551181"/>
    <n v="0"/>
    <n v="2"/>
    <n v="25.590551181102363"/>
    <m/>
    <m/>
    <n v="300"/>
    <s v="30лс515нж"/>
    <n v="1"/>
  </r>
  <r>
    <x v="1"/>
    <s v="21034-3-151.6-ТХ1.ИС_336"/>
    <n v="336"/>
    <s v="21034-03-151.6-ТХ1.ИС-0333"/>
    <s v="Изометрические схемы трубопроводов по линиям"/>
    <n v="336"/>
    <d v="2022-12-17T00:00:00"/>
    <n v="31"/>
    <n v="32"/>
    <n v="1"/>
    <s v="300-ETY-29A04-1E21(1)NR"/>
    <n v="2"/>
    <s v="Задвижка"/>
    <n v="165"/>
    <n v="25"/>
    <m/>
    <n v="0.98425196850393704"/>
    <n v="0"/>
    <n v="2"/>
    <n v="1.9685039370078741"/>
    <m/>
    <m/>
    <n v="20"/>
    <s v="31лс15нж &quot;газ&quot;"/>
    <n v="1"/>
  </r>
  <r>
    <x v="1"/>
    <s v="21034-3-151.6-ТХ1.ИС_337"/>
    <n v="337"/>
    <s v="21034-03-151.6-ТХ1.ИС-0334"/>
    <s v="Изометрические схемы трубопроводов по линиям"/>
    <n v="337"/>
    <d v="2022-12-18T00:00:00"/>
    <n v="31"/>
    <n v="32"/>
    <n v="1"/>
    <s v="300-ETY-29A04-1E21(1)NR"/>
    <n v="3"/>
    <s v="Клапан HV 2902-1"/>
    <n v="502"/>
    <n v="325"/>
    <m/>
    <n v="12.795275590551181"/>
    <n v="0"/>
    <n v="2"/>
    <n v="25.590551181102363"/>
    <m/>
    <m/>
    <n v="300"/>
    <s v="Клапан HV 2902-1"/>
    <n v="1"/>
  </r>
  <r>
    <x v="0"/>
    <s v="21034-3-151.6-ТХ1.ИС_338"/>
    <n v="338"/>
    <s v="21034-03-151.6-ТХ1.ИС-0335"/>
    <s v="Изометрические схемы трубопроводов по линиям"/>
    <n v="338"/>
    <d v="2022-12-19T00:00:00"/>
    <n v="31"/>
    <n v="32"/>
    <n v="1"/>
    <s v="300-ETY-29A04-1E21(1)NR"/>
    <n v="4"/>
    <s v="Переход ПЭ 325x10-219x8 09Г2С"/>
    <m/>
    <n v="325"/>
    <n v="219"/>
    <n v="12.795275590551181"/>
    <n v="8.6220472440944889"/>
    <n v="1"/>
    <n v="8.6220472440944889"/>
    <m/>
    <m/>
    <n v="300"/>
    <s v="ГОСТ 17378-2001"/>
    <n v="1"/>
  </r>
  <r>
    <x v="0"/>
    <s v="21034-3-151.6-ТХ1.ИС_339"/>
    <n v="339"/>
    <s v="21034-03-151.6-ТХ1.ИС-0336"/>
    <s v="Изометрические схемы трубопроводов по линиям"/>
    <n v="339"/>
    <d v="2022-12-20T00:00:00"/>
    <n v="31"/>
    <n v="32"/>
    <n v="1"/>
    <s v="300-ETY-29A04-1E21(1)NR"/>
    <n v="5"/>
    <s v="Фланец 20-40-11-1-F-09Г2С"/>
    <m/>
    <m/>
    <m/>
    <n v="0"/>
    <n v="0"/>
    <m/>
    <n v="0"/>
    <m/>
    <m/>
    <n v="20"/>
    <s v="ГОСТ 33259-2015"/>
    <n v="1"/>
  </r>
  <r>
    <x v="0"/>
    <s v="21034-3-151.6-ТХ1.ИС_340"/>
    <n v="340"/>
    <s v="21034-03-151.6-ТХ1.ИС-0337"/>
    <s v="Изометрические схемы трубопроводов по линиям"/>
    <n v="340"/>
    <d v="2022-12-21T00:00:00"/>
    <n v="31"/>
    <n v="32"/>
    <n v="1"/>
    <s v="300-ETY-29A04-1E21(1)NR"/>
    <n v="6"/>
    <s v="Фланец 300-40-11-1-F-09Г2С"/>
    <m/>
    <m/>
    <m/>
    <n v="0"/>
    <n v="0"/>
    <m/>
    <n v="0"/>
    <m/>
    <m/>
    <n v="300"/>
    <s v="ГОСТ 33259-2015"/>
    <n v="2"/>
  </r>
  <r>
    <x v="0"/>
    <s v="21034-3-151.6-ТХ1.ИС_341"/>
    <n v="341"/>
    <s v="21034-03-151.6-ТХ1.ИС-0338"/>
    <s v="Изометрические схемы трубопроводов по линиям"/>
    <n v="341"/>
    <d v="2022-12-22T00:00:00"/>
    <n v="31"/>
    <n v="32"/>
    <n v="1"/>
    <s v="300-ETY-29A04-1E21(1)NR"/>
    <n v="7"/>
    <s v="Фланец 50-40-11-1-E-09Г2С"/>
    <m/>
    <m/>
    <m/>
    <n v="0"/>
    <n v="0"/>
    <m/>
    <n v="0"/>
    <m/>
    <m/>
    <n v="50"/>
    <s v="ГОСТ 33259-2015"/>
    <n v="2"/>
  </r>
  <r>
    <x v="0"/>
    <s v="21034-3-151.6-ТХ1.ИС_342"/>
    <n v="342"/>
    <s v="21034-03-151.6-ТХ1.ИС-0339"/>
    <s v="Изометрические схемы трубопроводов по линиям"/>
    <n v="342"/>
    <d v="2022-12-23T00:00:00"/>
    <n v="31"/>
    <n v="32"/>
    <n v="1"/>
    <s v="300-ETY-29A04-1E21(1)NR"/>
    <n v="8"/>
    <s v="Заглушка 5-20-4 09Г2С"/>
    <m/>
    <m/>
    <m/>
    <n v="0"/>
    <n v="0"/>
    <m/>
    <n v="0"/>
    <m/>
    <m/>
    <n v="20"/>
    <s v="АТК 24.200.02.90"/>
    <n v="1"/>
  </r>
  <r>
    <x v="0"/>
    <s v="21034-3-151.6-ТХ1.ИС_343"/>
    <n v="343"/>
    <s v="21034-03-151.6-ТХ1.ИС-0340"/>
    <s v="Изометрические схемы трубопроводов по линиям"/>
    <n v="343"/>
    <d v="2022-12-24T00:00:00"/>
    <n v="31"/>
    <n v="32"/>
    <n v="1"/>
    <s v="300-ETY-29A04-1E21(1)NR"/>
    <n v="9"/>
    <s v="Заглушка 5-50-4 09Г2С"/>
    <m/>
    <m/>
    <m/>
    <n v="0"/>
    <n v="0"/>
    <m/>
    <n v="0"/>
    <m/>
    <m/>
    <n v="50"/>
    <s v="АТК 24.200.02.90"/>
    <n v="2"/>
  </r>
  <r>
    <x v="0"/>
    <s v="21034-3-151.6-ТХ1.ИС_344"/>
    <n v="344"/>
    <s v="21034-03-151.6-ТХ1.ИС-0341"/>
    <s v="Изометрические схемы трубопроводов по линиям"/>
    <n v="344"/>
    <d v="2022-12-25T00:00:00"/>
    <n v="31"/>
    <n v="32"/>
    <n v="1"/>
    <s v="300-ETY-29A04-1E21(1)NR"/>
    <n v="10"/>
    <s v="Закладная для датчиков давления по ЗК51246464-015-25-2017 в составе:"/>
    <m/>
    <n v="18"/>
    <m/>
    <n v="0.70866141732283472"/>
    <n v="0"/>
    <n v="2"/>
    <n v="1.4173228346456694"/>
    <m/>
    <m/>
    <n v="15"/>
    <s v="ЗК51246464-015-25-"/>
    <n v="2"/>
  </r>
  <r>
    <x v="0"/>
    <s v="21034-3-151.6-ТХ1.ИС_345"/>
    <n v="345"/>
    <s v="21034-03-151.6-ТХ1.ИС-0342"/>
    <s v="Изометрические схемы трубопроводов по линиям"/>
    <n v="345"/>
    <d v="2022-12-26T00:00:00"/>
    <n v="31"/>
    <n v="32"/>
    <n v="1"/>
    <s v="300-ETY-29A04-1E21(1)NR"/>
    <s v="10а"/>
    <s v="Штуцер Ш-К1/2, 09Г2С, ТУ 36-1118-84"/>
    <m/>
    <m/>
    <m/>
    <n v="0"/>
    <n v="0"/>
    <m/>
    <n v="0"/>
    <m/>
    <m/>
    <m/>
    <n v="2017"/>
    <m/>
  </r>
  <r>
    <x v="0"/>
    <s v="21034-3-151.6-ТХ1.ИС_346"/>
    <n v="346"/>
    <s v="21034-03-151.6-ТХ1.ИС-0343"/>
    <s v="Изометрические схемы трубопроводов по линиям"/>
    <n v="346"/>
    <d v="2022-12-27T00:00:00"/>
    <n v="31"/>
    <n v="32"/>
    <n v="1"/>
    <s v="300-ETY-29A04-1E21(1)NR"/>
    <s v="10б"/>
    <s v="Игольчатый вентиль SS-12NRF8, внут.1/2NPT"/>
    <m/>
    <m/>
    <m/>
    <n v="0"/>
    <n v="0"/>
    <m/>
    <n v="0"/>
    <m/>
    <m/>
    <m/>
    <m/>
    <m/>
  </r>
  <r>
    <x v="0"/>
    <s v="21034-3-151.6-ТХ1.ИС_347"/>
    <n v="347"/>
    <s v="21034-03-151.6-ТХ1.ИС-0344"/>
    <s v="Изометрические схемы трубопроводов по линиям"/>
    <n v="347"/>
    <d v="2022-12-28T00:00:00"/>
    <n v="31"/>
    <n v="32"/>
    <n v="1"/>
    <s v="300-ETY-29A04-1E21(1)NR"/>
    <n v="11"/>
    <s v="Закладная для манометра по ЗК51246464-015-7-2017 в составе:"/>
    <m/>
    <n v="18"/>
    <m/>
    <n v="0.70866141732283472"/>
    <n v="0"/>
    <n v="1"/>
    <n v="0.70866141732283472"/>
    <m/>
    <m/>
    <n v="15"/>
    <s v="ЗК51246464-015-7-2"/>
    <n v="1"/>
  </r>
  <r>
    <x v="0"/>
    <s v="21034-3-151.6-ТХ1.ИС_348"/>
    <n v="348"/>
    <s v="21034-03-151.6-ТХ1.ИС-0345"/>
    <s v="Изометрические схемы трубопроводов по линиям"/>
    <n v="348"/>
    <d v="2022-12-29T00:00:00"/>
    <n v="31"/>
    <n v="32"/>
    <n v="1"/>
    <s v="300-ETY-29A04-1E21(1)NR"/>
    <s v="11а"/>
    <s v="Отборное устройство 16 70-09Г2С-МУ"/>
    <m/>
    <m/>
    <m/>
    <n v="0"/>
    <n v="0"/>
    <m/>
    <n v="0"/>
    <m/>
    <m/>
    <m/>
    <n v="17"/>
    <m/>
  </r>
  <r>
    <x v="1"/>
    <s v="21034-3-151.6-ТХ1.ИС_349"/>
    <n v="349"/>
    <s v="21034-03-151.6-ТХ1.ИС-0346"/>
    <s v="Изометрические схемы трубопроводов по линиям"/>
    <n v="349"/>
    <d v="2022-12-30T00:00:00"/>
    <n v="31"/>
    <n v="32"/>
    <n v="1"/>
    <s v="300-ETY-29A04-1E21(1)NR"/>
    <s v="11б"/>
    <s v="Вентиль 15лс54бк6 ТУ3742-001-27844275-2014"/>
    <m/>
    <m/>
    <m/>
    <n v="0"/>
    <n v="0"/>
    <m/>
    <n v="0"/>
    <m/>
    <m/>
    <m/>
    <m/>
    <m/>
  </r>
  <r>
    <x v="0"/>
    <s v="21034-3-151.6-ТХ1.ИС_350"/>
    <n v="350"/>
    <s v="21034-03-151.6-ТХ1.ИС-0347"/>
    <s v="Изометрические схемы трубопроводов по линиям"/>
    <n v="350"/>
    <d v="2022-12-31T00:00:00"/>
    <n v="31"/>
    <n v="32"/>
    <n v="1"/>
    <s v="300-ETY-29A04-1E21(1)NR"/>
    <s v="11в"/>
    <s v="стяжная муфта QV1/2-M20x1.5"/>
    <m/>
    <m/>
    <m/>
    <n v="0"/>
    <n v="0"/>
    <m/>
    <n v="0"/>
    <m/>
    <m/>
    <m/>
    <m/>
    <m/>
  </r>
  <r>
    <x v="0"/>
    <s v="21034-3-151.6-ТХ1.ИС_351"/>
    <n v="351"/>
    <s v="21034-03-151.6-ТХ1.ИС-0348"/>
    <s v="Изометрические схемы трубопроводов по линиям"/>
    <n v="351"/>
    <d v="2023-01-01T00:00:00"/>
    <n v="31"/>
    <n v="32"/>
    <n v="1"/>
    <s v="300-ETY-29A04-1E21(1)NR"/>
    <n v="12"/>
    <s v="Прокладка СНП В-3-343-4-3.2 Графлекс"/>
    <m/>
    <m/>
    <m/>
    <n v="0"/>
    <n v="0"/>
    <m/>
    <n v="0"/>
    <m/>
    <m/>
    <n v="300"/>
    <s v="ОСТ 26.260.454-99"/>
    <n v="2"/>
  </r>
  <r>
    <x v="0"/>
    <s v="21034-3-151.6-ТХ1.ИС_352"/>
    <n v="352"/>
    <s v="21034-03-151.6-ТХ1.ИС-0349"/>
    <s v="Изометрические схемы трубопроводов по линиям"/>
    <n v="352"/>
    <d v="2023-01-02T00:00:00"/>
    <n v="31"/>
    <n v="32"/>
    <n v="1"/>
    <s v="300-ETY-29A04-1E21(1)NR"/>
    <n v="13"/>
    <s v="Прокладка СНП В-3-36-4-3.2 Графлекс"/>
    <m/>
    <m/>
    <m/>
    <n v="0"/>
    <n v="0"/>
    <m/>
    <n v="0"/>
    <m/>
    <m/>
    <n v="20"/>
    <s v="ОСТ 26.260.454-99"/>
    <n v="2"/>
  </r>
  <r>
    <x v="0"/>
    <s v="21034-3-151.6-ТХ1.ИС_353"/>
    <n v="353"/>
    <s v="21034-03-151.6-ТХ1.ИС-0350"/>
    <s v="Изометрические схемы трубопроводов по линиям"/>
    <n v="353"/>
    <d v="2023-01-03T00:00:00"/>
    <n v="31"/>
    <n v="32"/>
    <n v="1"/>
    <s v="300-ETY-29A04-1E21(1)NR"/>
    <n v="14"/>
    <s v="Прокладка СНП В-3-74-4-3.2 Графлекс"/>
    <m/>
    <m/>
    <m/>
    <n v="0"/>
    <n v="0"/>
    <m/>
    <n v="0"/>
    <m/>
    <m/>
    <n v="50"/>
    <s v="ОСТ 26.260.454-99"/>
    <n v="2"/>
  </r>
  <r>
    <x v="0"/>
    <s v="21034-3-151.6-ТХ1.ИС_354"/>
    <n v="354"/>
    <s v="21034-03-151.6-ТХ1.ИС-0351"/>
    <s v="Изометрические схемы трубопроводов по линиям"/>
    <n v="354"/>
    <d v="2023-01-04T00:00:00"/>
    <n v="31"/>
    <n v="32"/>
    <n v="1"/>
    <s v="300-ETY-29A04-1E21(1)NR"/>
    <n v="15"/>
    <s v="Шпилька 2-1-М12x70 ОСТ 26-2040-96 - 4 шт"/>
    <m/>
    <m/>
    <m/>
    <n v="0"/>
    <n v="0"/>
    <m/>
    <n v="0"/>
    <m/>
    <m/>
    <n v="12"/>
    <s v="10Г2"/>
    <n v="2"/>
  </r>
  <r>
    <x v="0"/>
    <s v="21034-3-151.6-ТХ1.ИС_355"/>
    <n v="355"/>
    <s v="21034-03-151.6-ТХ1.ИС-0352"/>
    <s v="Изометрические схемы трубопроводов по линиям"/>
    <n v="355"/>
    <d v="2023-01-05T00:00:00"/>
    <n v="31"/>
    <n v="32"/>
    <n v="1"/>
    <s v="300-ETY-29A04-1E21(1)NR"/>
    <s v="15а"/>
    <s v="Гайка М12 ОСТ 26-2041-96 - 8 шт"/>
    <m/>
    <m/>
    <m/>
    <n v="0"/>
    <n v="0"/>
    <m/>
    <n v="0"/>
    <m/>
    <m/>
    <m/>
    <m/>
    <m/>
  </r>
  <r>
    <x v="0"/>
    <s v="21034-3-151.6-ТХ1.ИС_356"/>
    <n v="356"/>
    <s v="21034-03-151.6-ТХ1.ИС-0353"/>
    <s v="Изометрические схемы трубопроводов по линиям"/>
    <n v="356"/>
    <d v="2023-01-06T00:00:00"/>
    <n v="31"/>
    <n v="32"/>
    <n v="1"/>
    <s v="300-ETY-29A04-1E21(1)NR"/>
    <s v="15б"/>
    <s v="Шайба 12 ОСТ 26-2042-96 - 8 шт"/>
    <m/>
    <m/>
    <m/>
    <n v="0"/>
    <n v="0"/>
    <m/>
    <n v="0"/>
    <m/>
    <m/>
    <m/>
    <m/>
    <m/>
  </r>
  <r>
    <x v="0"/>
    <s v="21034-3-151.6-ТХ1.ИС_357"/>
    <n v="357"/>
    <s v="21034-03-151.6-ТХ1.ИС-0354"/>
    <s v="Изометрические схемы трубопроводов по линиям"/>
    <n v="357"/>
    <d v="2023-01-07T00:00:00"/>
    <n v="31"/>
    <n v="32"/>
    <n v="1"/>
    <s v="300-ETY-29A04-1E21(1)NR"/>
    <s v="15в"/>
    <s v="(фл. соед. DN20 mm, PN4 МПа)"/>
    <m/>
    <m/>
    <m/>
    <n v="0"/>
    <n v="0"/>
    <m/>
    <n v="0"/>
    <m/>
    <m/>
    <m/>
    <m/>
    <m/>
  </r>
  <r>
    <x v="0"/>
    <s v="21034-3-151.6-ТХ1.ИС_358"/>
    <n v="358"/>
    <s v="21034-03-151.6-ТХ1.ИС-0355"/>
    <s v="Изометрические схемы трубопроводов по линиям"/>
    <n v="358"/>
    <d v="2023-01-08T00:00:00"/>
    <n v="31"/>
    <n v="32"/>
    <n v="1"/>
    <s v="300-ETY-29A04-1E21(1)NR"/>
    <n v="16"/>
    <s v="Шпилька 2-1-М16x90 ОСТ 26-2040-96 - 4 шт"/>
    <m/>
    <m/>
    <m/>
    <n v="0"/>
    <n v="0"/>
    <m/>
    <n v="0"/>
    <m/>
    <m/>
    <n v="16"/>
    <s v="10Г2"/>
    <n v="2"/>
  </r>
  <r>
    <x v="0"/>
    <s v="21034-3-151.6-ТХ1.ИС_359"/>
    <n v="359"/>
    <s v="21034-03-151.6-ТХ1.ИС-0356"/>
    <s v="Изометрические схемы трубопроводов по линиям"/>
    <n v="359"/>
    <d v="2023-01-09T00:00:00"/>
    <n v="31"/>
    <n v="32"/>
    <n v="1"/>
    <s v="300-ETY-29A04-1E21(1)NR"/>
    <s v="16а"/>
    <s v="Гайка М16 ОСТ 26-2041-96 - 8 шт"/>
    <m/>
    <m/>
    <m/>
    <n v="0"/>
    <n v="0"/>
    <m/>
    <n v="0"/>
    <m/>
    <m/>
    <m/>
    <m/>
    <m/>
  </r>
  <r>
    <x v="0"/>
    <s v="21034-3-151.6-ТХ1.ИС_360"/>
    <n v="360"/>
    <s v="21034-03-151.6-ТХ1.ИС-0357"/>
    <s v="Изометрические схемы трубопроводов по линиям"/>
    <n v="360"/>
    <d v="2023-01-10T00:00:00"/>
    <n v="31"/>
    <n v="32"/>
    <n v="1"/>
    <s v="300-ETY-29A04-1E21(1)NR"/>
    <s v="16б"/>
    <s v="Шайба 16 ОСТ 26-2042-96 - 8 шт"/>
    <m/>
    <m/>
    <m/>
    <n v="0"/>
    <n v="0"/>
    <m/>
    <n v="0"/>
    <m/>
    <m/>
    <m/>
    <m/>
    <m/>
  </r>
  <r>
    <x v="0"/>
    <s v="21034-3-151.6-ТХ1.ИС_361"/>
    <n v="361"/>
    <s v="21034-03-151.6-ТХ1.ИС-0358"/>
    <s v="Изометрические схемы трубопроводов по линиям"/>
    <n v="361"/>
    <d v="2023-01-11T00:00:00"/>
    <n v="31"/>
    <n v="32"/>
    <n v="1"/>
    <s v="300-ETY-29A04-1E21(1)NR"/>
    <s v="16в"/>
    <s v="(фл. соед. DN50 mm, PN4 МПа)"/>
    <m/>
    <m/>
    <m/>
    <n v="0"/>
    <n v="0"/>
    <m/>
    <n v="0"/>
    <m/>
    <m/>
    <m/>
    <m/>
    <m/>
  </r>
  <r>
    <x v="0"/>
    <s v="21034-3-151.6-ТХ1.ИС_362"/>
    <n v="362"/>
    <s v="21034-03-151.6-ТХ1.ИС-0359"/>
    <s v="Изометрические схемы трубопроводов по линиям"/>
    <n v="362"/>
    <d v="2023-01-12T00:00:00"/>
    <n v="31"/>
    <n v="32"/>
    <n v="1"/>
    <s v="300-ETY-29A04-1E21(1)NR"/>
    <n v="17"/>
    <s v="Шпилька 2-1-М30x180 ОСТ 26-2040-96 - 16 шт"/>
    <m/>
    <m/>
    <m/>
    <n v="0"/>
    <n v="0"/>
    <m/>
    <n v="0"/>
    <m/>
    <m/>
    <n v="30"/>
    <s v="10Г2"/>
    <n v="2"/>
  </r>
  <r>
    <x v="0"/>
    <s v="21034-3-151.6-ТХ1.ИС_363"/>
    <n v="363"/>
    <s v="21034-03-151.6-ТХ1.ИС-0360"/>
    <s v="Изометрические схемы трубопроводов по линиям"/>
    <n v="363"/>
    <d v="2023-01-13T00:00:00"/>
    <n v="31"/>
    <n v="32"/>
    <n v="1"/>
    <s v="300-ETY-29A04-1E21(1)NR"/>
    <s v="17а"/>
    <s v="Гайка М30 ОСТ 26-2041-96 - 32 шт"/>
    <m/>
    <m/>
    <m/>
    <n v="0"/>
    <n v="0"/>
    <m/>
    <n v="0"/>
    <m/>
    <m/>
    <m/>
    <m/>
    <m/>
  </r>
  <r>
    <x v="0"/>
    <s v="21034-3-151.6-ТХ1.ИС_364"/>
    <n v="364"/>
    <s v="21034-03-151.6-ТХ1.ИС-0361"/>
    <s v="Изометрические схемы трубопроводов по линиям"/>
    <n v="364"/>
    <d v="2023-01-14T00:00:00"/>
    <n v="31"/>
    <n v="32"/>
    <n v="1"/>
    <s v="300-ETY-29A04-1E21(1)NR"/>
    <s v="17б"/>
    <s v="Шайба 30 ОСТ 26-2042-96 - 32 шт"/>
    <m/>
    <m/>
    <m/>
    <n v="0"/>
    <n v="0"/>
    <m/>
    <n v="0"/>
    <m/>
    <m/>
    <m/>
    <m/>
    <m/>
  </r>
  <r>
    <x v="0"/>
    <s v="21034-3-151.6-ТХ1.ИС_365"/>
    <n v="365"/>
    <s v="21034-03-151.6-ТХ1.ИС-0362"/>
    <s v="Изометрические схемы трубопроводов по линиям"/>
    <n v="365"/>
    <d v="2023-01-15T00:00:00"/>
    <n v="31"/>
    <n v="32"/>
    <n v="1"/>
    <s v="300-ETY-29A04-1E21(1)NR"/>
    <s v="17в"/>
    <s v="(фл. соед. DN300 mm, PN4 МПа)"/>
    <m/>
    <m/>
    <m/>
    <n v="0"/>
    <n v="0"/>
    <m/>
    <n v="0"/>
    <m/>
    <m/>
    <m/>
    <m/>
    <m/>
  </r>
  <r>
    <x v="0"/>
    <s v="21034-3-151.6-ТХ1.ИС_366"/>
    <n v="366"/>
    <s v="21034-03-151.6-ТХ1.ИС-0363"/>
    <s v="Изометрические схемы трубопроводов по линиям"/>
    <n v="366"/>
    <d v="2023-01-16T00:00:00"/>
    <n v="31"/>
    <n v="32"/>
    <n v="1"/>
    <s v="300-ETY-29A04-1E21(1)NR"/>
    <n v="18"/>
    <s v="Труба 325x8 09Г2С"/>
    <m/>
    <n v="325"/>
    <m/>
    <n v="12.795275590551181"/>
    <n v="0"/>
    <m/>
    <n v="0"/>
    <m/>
    <m/>
    <n v="300"/>
    <s v="ГОСТ 8732-78"/>
    <n v="3.84"/>
  </r>
  <r>
    <x v="0"/>
    <s v="21034-3-151.6-ТХ1.ИС_367"/>
    <n v="367"/>
    <s v="21034-03-151.6-ТХ1.ИС-0364"/>
    <s v="Изометрические схемы трубопроводов по линиям"/>
    <n v="367"/>
    <d v="2023-01-17T00:00:00"/>
    <n v="31"/>
    <n v="32"/>
    <n v="1"/>
    <s v="300-ETY-29A04-1E21(1)NR"/>
    <n v="19"/>
    <s v="Труба 57x4 09Г2С"/>
    <m/>
    <n v="57"/>
    <m/>
    <n v="2.2440944881889764"/>
    <n v="0"/>
    <n v="4"/>
    <n v="8.9763779527559056"/>
    <m/>
    <m/>
    <n v="50"/>
    <s v="ГОСТ 8732-78"/>
    <n v="0.3"/>
  </r>
  <r>
    <x v="0"/>
    <s v="21034-3-151.6-ТХ1.ИС_368"/>
    <n v="368"/>
    <s v="21034-03-151.6-ТХ1.ИС-0365"/>
    <s v="Изометрические схемы трубопроводов по линиям"/>
    <n v="368"/>
    <d v="2023-01-18T00:00:00"/>
    <n v="31"/>
    <n v="32"/>
    <n v="1"/>
    <s v="300-ETY-29A04-1E21(1)NR"/>
    <n v="20"/>
    <s v="Труба 25x3.0 09Г2С"/>
    <m/>
    <n v="25"/>
    <m/>
    <n v="0.98425196850393704"/>
    <n v="0"/>
    <m/>
    <n v="0"/>
    <m/>
    <m/>
    <n v="20"/>
    <s v="ГОСТ 8734-75"/>
    <n v="0.32"/>
  </r>
  <r>
    <x v="0"/>
    <s v="21034-3-151.6-ТХ1.ИС_369"/>
    <n v="369"/>
    <s v="21034-03-151.6-ТХ1.ИС-0366"/>
    <s v="Изометрические схемы трубопроводов по линиям"/>
    <n v="369"/>
    <d v="2023-01-19T00:00:00"/>
    <n v="32"/>
    <n v="33"/>
    <n v="1"/>
    <s v="300-ETY-29A04-1E21(1)NR"/>
    <n v="1"/>
    <s v="Отвод П90 325x8 09Г2С"/>
    <m/>
    <n v="325"/>
    <m/>
    <n v="12.795275590551181"/>
    <n v="0"/>
    <n v="8"/>
    <n v="102.36220472440945"/>
    <m/>
    <m/>
    <n v="300"/>
    <s v="ГОСТ 17375-2001"/>
    <n v="4"/>
  </r>
  <r>
    <x v="0"/>
    <s v="21034-3-151.6-ТХ1.ИС_370"/>
    <n v="370"/>
    <s v="21034-03-151.6-ТХ1.ИС-0367"/>
    <s v="Изометрические схемы трубопроводов по линиям"/>
    <n v="370"/>
    <d v="2023-01-20T00:00:00"/>
    <n v="32"/>
    <n v="33"/>
    <n v="1"/>
    <s v="300-ETY-29A04-1E21(1)NR"/>
    <n v="2"/>
    <s v="Опора 325-ТО-А2 ВСт3пс6"/>
    <m/>
    <m/>
    <m/>
    <n v="0"/>
    <n v="0"/>
    <m/>
    <n v="0"/>
    <m/>
    <m/>
    <n v="300"/>
    <s v="ОСТ36-146-88"/>
    <n v="1"/>
  </r>
  <r>
    <x v="0"/>
    <s v="21034-3-151.6-ТХ1.ИС_371"/>
    <n v="371"/>
    <s v="21034-03-151.6-ТХ1.ИС-0368"/>
    <s v="Изометрические схемы трубопроводов по линиям"/>
    <n v="371"/>
    <d v="2023-01-21T00:00:00"/>
    <n v="32"/>
    <n v="33"/>
    <n v="1"/>
    <s v="300-ETY-29A04-1E21(1)NR"/>
    <n v="3"/>
    <s v="Труба 325x8 09Г2С"/>
    <m/>
    <n v="325"/>
    <m/>
    <n v="12.795275590551181"/>
    <n v="0"/>
    <m/>
    <n v="0"/>
    <n v="2"/>
    <n v="13570"/>
    <n v="300"/>
    <s v="ГОСТ 8732-78"/>
    <n v="18.59"/>
  </r>
  <r>
    <x v="0"/>
    <s v="21034-3-151.6-ТХ1.ИС_372"/>
    <n v="372"/>
    <s v="21034-03-151.6-ТХ1.ИС-0369"/>
    <s v="Изометрические схемы трубопроводов по линиям"/>
    <n v="372"/>
    <d v="2023-01-22T00:00:00"/>
    <n v="32"/>
    <n v="33"/>
    <n v="1"/>
    <s v="300-ETY-29A04-1E21(1)NR"/>
    <n v="4"/>
    <s v="Тройник П325x16 09Г2С"/>
    <m/>
    <n v="325"/>
    <m/>
    <n v="12.795275590551181"/>
    <n v="0"/>
    <n v="1"/>
    <n v="12.795275590551181"/>
    <m/>
    <m/>
    <n v="300"/>
    <s v="ГОСТ 17376-2001"/>
    <n v="1"/>
  </r>
  <r>
    <x v="0"/>
    <s v="21034-3-151.6-ТХ1.ИС_373"/>
    <n v="373"/>
    <s v="21034-03-151.6-ТХ1.ИС-0370"/>
    <s v="Изометрические схемы трубопроводов по линиям"/>
    <n v="373"/>
    <d v="2023-01-23T00:00:00"/>
    <n v="33"/>
    <n v="34"/>
    <n v="1"/>
    <s v="300-ETY-29A04-1E21(1)NR"/>
    <n v="1"/>
    <s v="Переход ПК 325x8-219x7 09Г2С"/>
    <m/>
    <n v="325"/>
    <n v="219"/>
    <n v="12.795275590551181"/>
    <n v="8.6220472440944889"/>
    <n v="2"/>
    <n v="21.41732283464567"/>
    <m/>
    <m/>
    <n v="300"/>
    <s v="ГОСТ 17378-2001"/>
    <n v="1"/>
  </r>
  <r>
    <x v="1"/>
    <s v="21034-3-151.6-ТХ1.ИС_374"/>
    <n v="374"/>
    <s v="21034-03-151.6-ТХ1.ИС-0371"/>
    <s v="Изометрические схемы трубопроводов по линиям"/>
    <n v="374"/>
    <d v="2023-01-24T00:00:00"/>
    <n v="34"/>
    <n v="35"/>
    <n v="1"/>
    <s v="250-ETY-29A02-1E21(1)PP"/>
    <n v="1"/>
    <s v="Задвижка"/>
    <n v="457"/>
    <n v="273"/>
    <m/>
    <n v="10.748031496062993"/>
    <n v="0"/>
    <n v="2"/>
    <n v="21.496062992125985"/>
    <m/>
    <m/>
    <n v="250"/>
    <s v="30лс15нж"/>
    <n v="1"/>
  </r>
  <r>
    <x v="1"/>
    <s v="21034-3-151.6-ТХ1.ИС_375"/>
    <n v="375"/>
    <s v="21034-03-151.6-ТХ1.ИС-0372"/>
    <s v="Изометрические схемы трубопроводов по линиям"/>
    <n v="375"/>
    <d v="2023-01-25T00:00:00"/>
    <n v="34"/>
    <n v="35"/>
    <n v="1"/>
    <s v="250-ETY-29A02-1E21(1)PP"/>
    <n v="2"/>
    <s v="Задвижка"/>
    <n v="165"/>
    <n v="25"/>
    <m/>
    <n v="0.98425196850393704"/>
    <n v="0"/>
    <n v="2"/>
    <n v="1.9685039370078741"/>
    <m/>
    <m/>
    <n v="20"/>
    <s v="31лс15нж &quot;газ&quot;"/>
    <n v="1"/>
  </r>
  <r>
    <x v="0"/>
    <s v="21034-3-151.6-ТХ1.ИС_376"/>
    <n v="376"/>
    <s v="21034-03-151.6-ТХ1.ИС-0373"/>
    <s v="Изометрические схемы трубопроводов по линиям"/>
    <n v="376"/>
    <d v="2023-01-26T00:00:00"/>
    <n v="34"/>
    <n v="35"/>
    <n v="1"/>
    <s v="250-ETY-29A02-1E21(1)PP"/>
    <n v="3"/>
    <s v="Переход ПК 377x12-273x10 09Г2С"/>
    <m/>
    <n v="377"/>
    <n v="273"/>
    <n v="14.84251968503937"/>
    <n v="10.748031496062993"/>
    <n v="2"/>
    <n v="25.590551181102363"/>
    <m/>
    <m/>
    <n v="350"/>
    <s v="ГОСТ 17378-2001"/>
    <n v="1"/>
  </r>
  <r>
    <x v="0"/>
    <s v="21034-3-151.6-ТХ1.ИС_377"/>
    <n v="377"/>
    <s v="21034-03-151.6-ТХ1.ИС-0374"/>
    <s v="Изометрические схемы трубопроводов по линиям"/>
    <n v="377"/>
    <d v="2023-01-27T00:00:00"/>
    <n v="34"/>
    <n v="35"/>
    <n v="1"/>
    <s v="250-ETY-29A02-1E21(1)PP"/>
    <n v="4"/>
    <s v="Отвод П90 219x6 09Г2С"/>
    <m/>
    <n v="219"/>
    <m/>
    <n v="8.6220472440944889"/>
    <n v="0"/>
    <n v="4"/>
    <n v="34.488188976377955"/>
    <m/>
    <m/>
    <n v="200"/>
    <s v="ГОСТ 17375-2001"/>
    <n v="2"/>
  </r>
  <r>
    <x v="0"/>
    <s v="21034-3-151.6-ТХ1.ИС_378"/>
    <n v="378"/>
    <s v="21034-03-151.6-ТХ1.ИС-0375"/>
    <s v="Изометрические схемы трубопроводов по линиям"/>
    <n v="378"/>
    <d v="2023-01-28T00:00:00"/>
    <n v="34"/>
    <n v="35"/>
    <n v="1"/>
    <s v="250-ETY-29A02-1E21(1)PP"/>
    <n v="5"/>
    <s v="Отвод П90 273x8 09Г2С"/>
    <m/>
    <n v="273"/>
    <m/>
    <n v="10.748031496062993"/>
    <n v="0"/>
    <n v="4"/>
    <n v="42.99212598425197"/>
    <m/>
    <m/>
    <n v="250"/>
    <s v="ГОСТ 17375-2001"/>
    <n v="2"/>
  </r>
  <r>
    <x v="0"/>
    <s v="21034-3-151.6-ТХ1.ИС_379"/>
    <n v="379"/>
    <s v="21034-03-151.6-ТХ1.ИС-0376"/>
    <s v="Изометрические схемы трубопроводов по линиям"/>
    <n v="379"/>
    <d v="2023-01-29T00:00:00"/>
    <n v="34"/>
    <n v="35"/>
    <n v="1"/>
    <s v="250-ETY-29A02-1E21(1)PP"/>
    <n v="6"/>
    <s v="Фланец 20-40-11-1-F-09Г2С"/>
    <m/>
    <m/>
    <m/>
    <n v="0"/>
    <n v="0"/>
    <m/>
    <n v="0"/>
    <m/>
    <m/>
    <n v="20"/>
    <s v="ГОСТ 33259-2015"/>
    <n v="1"/>
  </r>
  <r>
    <x v="0"/>
    <s v="21034-3-151.6-ТХ1.ИС_380"/>
    <n v="380"/>
    <s v="21034-03-151.6-ТХ1.ИС-0377"/>
    <s v="Изометрические схемы трубопроводов по линиям"/>
    <n v="380"/>
    <d v="2023-01-30T00:00:00"/>
    <n v="34"/>
    <n v="35"/>
    <n v="1"/>
    <s v="250-ETY-29A02-1E21(1)PP"/>
    <n v="7"/>
    <s v="Фланец 250-40-11-1-F-09Г2С"/>
    <m/>
    <m/>
    <m/>
    <n v="0"/>
    <n v="0"/>
    <m/>
    <n v="0"/>
    <m/>
    <m/>
    <n v="250"/>
    <s v="ГОСТ 33259-2015"/>
    <n v="2"/>
  </r>
  <r>
    <x v="0"/>
    <s v="21034-3-151.6-ТХ1.ИС_381"/>
    <n v="381"/>
    <s v="21034-03-151.6-ТХ1.ИС-0378"/>
    <s v="Изометрические схемы трубопроводов по линиям"/>
    <n v="381"/>
    <d v="2023-01-31T00:00:00"/>
    <n v="34"/>
    <n v="35"/>
    <n v="1"/>
    <s v="250-ETY-29A02-1E21(1)PP"/>
    <n v="8"/>
    <s v="Заглушка 5-20-4 09Г2С"/>
    <m/>
    <m/>
    <m/>
    <n v="0"/>
    <n v="0"/>
    <m/>
    <n v="0"/>
    <m/>
    <m/>
    <n v="20"/>
    <s v="АТК 24.200.02.90"/>
    <n v="1"/>
  </r>
  <r>
    <x v="0"/>
    <s v="21034-3-151.6-ТХ1.ИС_382"/>
    <n v="382"/>
    <s v="21034-03-151.6-ТХ1.ИС-0379"/>
    <s v="Изометрические схемы трубопроводов по линиям"/>
    <n v="382"/>
    <d v="2023-02-01T00:00:00"/>
    <n v="34"/>
    <n v="35"/>
    <n v="1"/>
    <s v="250-ETY-29A02-1E21(1)PP"/>
    <n v="9"/>
    <s v="Тройник П273x16 - 219x12 09Г2С"/>
    <m/>
    <n v="219"/>
    <m/>
    <n v="8.6220472440944889"/>
    <n v="0"/>
    <n v="3"/>
    <n v="25.866141732283467"/>
    <m/>
    <m/>
    <n v="250"/>
    <s v="ГОСТ 17376-2001"/>
    <n v="1"/>
  </r>
  <r>
    <x v="0"/>
    <s v="21034-3-151.6-ТХ1.ИС_383"/>
    <n v="383"/>
    <s v="21034-03-151.6-ТХ1.ИС-0380"/>
    <s v="Изометрические схемы трубопроводов по линиям"/>
    <n v="383"/>
    <d v="2023-02-02T00:00:00"/>
    <n v="34"/>
    <n v="35"/>
    <n v="1"/>
    <s v="250-ETY-29A02-1E21(1)PP"/>
    <n v="10"/>
    <s v="Опора 273-КП-А11 ВСт3пс6"/>
    <m/>
    <m/>
    <m/>
    <n v="0"/>
    <n v="0"/>
    <m/>
    <n v="0"/>
    <m/>
    <m/>
    <n v="250"/>
    <s v="ОСТ36-146-88"/>
    <n v="2"/>
  </r>
  <r>
    <x v="0"/>
    <s v="21034-3-151.6-ТХ1.ИС_384"/>
    <n v="384"/>
    <s v="21034-03-151.6-ТХ1.ИС-0381"/>
    <s v="Изометрические схемы трубопроводов по линиям"/>
    <n v="384"/>
    <d v="2023-02-03T00:00:00"/>
    <n v="34"/>
    <n v="35"/>
    <n v="1"/>
    <s v="250-ETY-29A02-1E21(1)PP"/>
    <n v="11"/>
    <s v="Прокладка СНП В-3-292-4-3.2 Графлекс"/>
    <m/>
    <m/>
    <m/>
    <n v="0"/>
    <n v="0"/>
    <m/>
    <n v="0"/>
    <m/>
    <m/>
    <n v="250"/>
    <s v="ОСТ 26.260.454-99"/>
    <n v="2"/>
  </r>
  <r>
    <x v="0"/>
    <s v="21034-3-151.6-ТХ1.ИС_385"/>
    <n v="385"/>
    <s v="21034-03-151.6-ТХ1.ИС-0382"/>
    <s v="Изометрические схемы трубопроводов по линиям"/>
    <n v="385"/>
    <d v="2023-02-04T00:00:00"/>
    <n v="34"/>
    <n v="35"/>
    <n v="1"/>
    <s v="250-ETY-29A02-1E21(1)PP"/>
    <n v="12"/>
    <s v="Прокладка СНП В-3-36-4-3.2 Графлекс"/>
    <m/>
    <m/>
    <m/>
    <n v="0"/>
    <n v="0"/>
    <m/>
    <n v="0"/>
    <m/>
    <m/>
    <n v="20"/>
    <s v="ОСТ 26.260.454-99"/>
    <n v="2"/>
  </r>
  <r>
    <x v="0"/>
    <s v="21034-3-151.6-ТХ1.ИС_386"/>
    <n v="386"/>
    <s v="21034-03-151.6-ТХ1.ИС-0383"/>
    <s v="Изометрические схемы трубопроводов по линиям"/>
    <n v="386"/>
    <d v="2023-02-05T00:00:00"/>
    <n v="34"/>
    <n v="35"/>
    <n v="1"/>
    <s v="250-ETY-29A02-1E21(1)PP"/>
    <n v="13"/>
    <s v="Шпилька 2-1-М12x70 ОСТ 26-2040-96 - 4 шт"/>
    <m/>
    <m/>
    <m/>
    <n v="0"/>
    <n v="0"/>
    <m/>
    <n v="0"/>
    <m/>
    <m/>
    <n v="12"/>
    <s v="10Г2"/>
    <n v="2"/>
  </r>
  <r>
    <x v="0"/>
    <s v="21034-3-151.6-ТХ1.ИС_387"/>
    <n v="387"/>
    <s v="21034-03-151.6-ТХ1.ИС-0384"/>
    <s v="Изометрические схемы трубопроводов по линиям"/>
    <n v="387"/>
    <d v="2023-02-06T00:00:00"/>
    <n v="34"/>
    <n v="35"/>
    <n v="1"/>
    <s v="250-ETY-29A02-1E21(1)PP"/>
    <s v="13а"/>
    <s v="Гайка М12 ОСТ 26-2041-96 - 8 шт"/>
    <m/>
    <m/>
    <m/>
    <n v="0"/>
    <n v="0"/>
    <m/>
    <n v="0"/>
    <m/>
    <m/>
    <m/>
    <m/>
    <m/>
  </r>
  <r>
    <x v="0"/>
    <s v="21034-3-151.6-ТХ1.ИС_388"/>
    <n v="388"/>
    <s v="21034-03-151.6-ТХ1.ИС-0385"/>
    <s v="Изометрические схемы трубопроводов по линиям"/>
    <n v="388"/>
    <d v="2023-02-07T00:00:00"/>
    <n v="34"/>
    <n v="35"/>
    <n v="1"/>
    <s v="250-ETY-29A02-1E21(1)PP"/>
    <s v="13б"/>
    <s v="Шайба 12 ОСТ 26-2042-96 - 8 шт"/>
    <m/>
    <m/>
    <m/>
    <n v="0"/>
    <n v="0"/>
    <m/>
    <n v="0"/>
    <m/>
    <m/>
    <m/>
    <m/>
    <m/>
  </r>
  <r>
    <x v="0"/>
    <s v="21034-3-151.6-ТХ1.ИС_389"/>
    <n v="389"/>
    <s v="21034-03-151.6-ТХ1.ИС-0386"/>
    <s v="Изометрические схемы трубопроводов по линиям"/>
    <n v="389"/>
    <d v="2023-02-08T00:00:00"/>
    <n v="34"/>
    <n v="35"/>
    <n v="1"/>
    <s v="250-ETY-29A02-1E21(1)PP"/>
    <s v="13в"/>
    <s v="(фл. соед. DN20 mm, PN4 МПа)"/>
    <m/>
    <m/>
    <m/>
    <n v="0"/>
    <n v="0"/>
    <m/>
    <n v="0"/>
    <m/>
    <m/>
    <m/>
    <m/>
    <m/>
  </r>
  <r>
    <x v="0"/>
    <s v="21034-3-151.6-ТХ1.ИС_390"/>
    <n v="390"/>
    <s v="21034-03-151.6-ТХ1.ИС-0387"/>
    <s v="Изометрические схемы трубопроводов по линиям"/>
    <n v="390"/>
    <d v="2023-02-09T00:00:00"/>
    <n v="34"/>
    <n v="35"/>
    <n v="1"/>
    <s v="250-ETY-29A02-1E21(1)PP"/>
    <n v="14"/>
    <s v="Шпилька 2-1-М30x170 ОСТ 26-2040-96 - 12 шт"/>
    <m/>
    <m/>
    <m/>
    <n v="0"/>
    <n v="0"/>
    <m/>
    <n v="0"/>
    <m/>
    <m/>
    <n v="30"/>
    <s v="10Г2"/>
    <n v="2"/>
  </r>
  <r>
    <x v="0"/>
    <s v="21034-3-151.6-ТХ1.ИС_391"/>
    <n v="391"/>
    <s v="21034-03-151.6-ТХ1.ИС-0388"/>
    <s v="Изометрические схемы трубопроводов по линиям"/>
    <n v="391"/>
    <d v="2023-02-10T00:00:00"/>
    <n v="34"/>
    <n v="35"/>
    <n v="1"/>
    <s v="250-ETY-29A02-1E21(1)PP"/>
    <s v="14а"/>
    <s v="Гайка М30 ОСТ 26-2041-96 - 24 шт"/>
    <m/>
    <m/>
    <m/>
    <n v="0"/>
    <n v="0"/>
    <m/>
    <n v="0"/>
    <m/>
    <m/>
    <m/>
    <m/>
    <m/>
  </r>
  <r>
    <x v="0"/>
    <s v="21034-3-151.6-ТХ1.ИС_392"/>
    <n v="392"/>
    <s v="21034-03-151.6-ТХ1.ИС-0389"/>
    <s v="Изометрические схемы трубопроводов по линиям"/>
    <n v="392"/>
    <d v="2023-02-11T00:00:00"/>
    <n v="34"/>
    <n v="35"/>
    <n v="1"/>
    <s v="250-ETY-29A02-1E21(1)PP"/>
    <s v="14б"/>
    <s v="Шайба 30 ОСТ 26-2042-96 - 24 шт"/>
    <m/>
    <m/>
    <m/>
    <n v="0"/>
    <n v="0"/>
    <m/>
    <n v="0"/>
    <m/>
    <m/>
    <m/>
    <m/>
    <m/>
  </r>
  <r>
    <x v="0"/>
    <s v="21034-3-151.6-ТХ1.ИС_393"/>
    <n v="393"/>
    <s v="21034-03-151.6-ТХ1.ИС-0390"/>
    <s v="Изометрические схемы трубопроводов по линиям"/>
    <n v="393"/>
    <d v="2023-02-12T00:00:00"/>
    <n v="34"/>
    <n v="35"/>
    <n v="1"/>
    <s v="250-ETY-29A02-1E21(1)PP"/>
    <s v="14в"/>
    <s v="(фл. соед. DN250 mm, PN4 МПа)"/>
    <m/>
    <m/>
    <m/>
    <n v="0"/>
    <n v="0"/>
    <m/>
    <n v="0"/>
    <m/>
    <m/>
    <m/>
    <m/>
    <m/>
  </r>
  <r>
    <x v="0"/>
    <s v="21034-3-151.6-ТХ1.ИС_394"/>
    <n v="394"/>
    <s v="21034-03-151.6-ТХ1.ИС-0391"/>
    <s v="Изометрические схемы трубопроводов по линиям"/>
    <n v="394"/>
    <d v="2023-02-13T00:00:00"/>
    <n v="34"/>
    <n v="35"/>
    <n v="1"/>
    <s v="250-ETY-29A02-1E21(1)PP"/>
    <n v="15"/>
    <s v="Труба 219x6 09Г2С"/>
    <m/>
    <n v="219"/>
    <m/>
    <n v="8.6220472440944889"/>
    <n v="0"/>
    <n v="1"/>
    <n v="8.6220472440944889"/>
    <m/>
    <m/>
    <n v="200"/>
    <s v="ГОСТ 8732-78"/>
    <n v="1.33"/>
  </r>
  <r>
    <x v="0"/>
    <s v="21034-3-151.6-ТХ1.ИС_395"/>
    <n v="395"/>
    <s v="21034-03-151.6-ТХ1.ИС-0392"/>
    <s v="Изометрические схемы трубопроводов по линиям"/>
    <n v="395"/>
    <d v="2023-02-14T00:00:00"/>
    <n v="34"/>
    <n v="35"/>
    <n v="1"/>
    <s v="250-ETY-29A02-1E21(1)PP"/>
    <n v="16"/>
    <s v="Труба 273x8 09Г2С"/>
    <m/>
    <n v="273"/>
    <m/>
    <n v="10.748031496062993"/>
    <n v="0"/>
    <m/>
    <n v="0"/>
    <m/>
    <m/>
    <n v="250"/>
    <s v="ГОСТ 8732-78"/>
    <n v="6.33"/>
  </r>
  <r>
    <x v="0"/>
    <s v="21034-3-151.6-ТХ1.ИС_396"/>
    <n v="396"/>
    <s v="21034-03-151.6-ТХ1.ИС-0393"/>
    <s v="Изометрические схемы трубопроводов по линиям"/>
    <n v="396"/>
    <d v="2023-02-15T00:00:00"/>
    <n v="34"/>
    <n v="35"/>
    <n v="1"/>
    <s v="250-ETY-29A02-1E21(1)PP"/>
    <n v="17"/>
    <s v="Труба 25x3.0 09Г2С"/>
    <m/>
    <n v="25"/>
    <m/>
    <n v="0.98425196850393704"/>
    <n v="0"/>
    <m/>
    <n v="0"/>
    <m/>
    <m/>
    <n v="20"/>
    <s v="ГОСТ 8734-75"/>
    <n v="0.11"/>
  </r>
  <r>
    <x v="0"/>
    <s v="21034-3-151.6-ТХ1.ИС_397"/>
    <n v="397"/>
    <s v="21034-03-151.6-ТХ1.ИС-0394"/>
    <s v="Изометрические схемы трубопроводов по линиям"/>
    <n v="397"/>
    <d v="2023-02-16T00:00:00"/>
    <n v="35"/>
    <n v="36"/>
    <n v="1"/>
    <s v="250-ETY-29A02-1E21(1)PP"/>
    <n v="1"/>
    <s v="Отвод П90 273x8 09Г2С"/>
    <m/>
    <n v="273"/>
    <m/>
    <n v="10.748031496062993"/>
    <n v="0"/>
    <n v="6"/>
    <n v="64.488188976377955"/>
    <m/>
    <m/>
    <n v="250"/>
    <s v="ГОСТ 17375-2001"/>
    <n v="3"/>
  </r>
  <r>
    <x v="0"/>
    <s v="21034-3-151.6-ТХ1.ИС_398"/>
    <n v="398"/>
    <s v="21034-03-151.6-ТХ1.ИС-0395"/>
    <s v="Изометрические схемы трубопроводов по линиям"/>
    <n v="398"/>
    <d v="2023-02-17T00:00:00"/>
    <n v="35"/>
    <n v="36"/>
    <n v="1"/>
    <s v="250-ETY-29A02-1E21(1)PP"/>
    <n v="2"/>
    <s v="Опора 273-КП-А11 ВСт3пс6"/>
    <m/>
    <m/>
    <m/>
    <n v="0"/>
    <n v="0"/>
    <m/>
    <n v="0"/>
    <m/>
    <m/>
    <n v="250"/>
    <s v="ОСТ36-146-88"/>
    <n v="1"/>
  </r>
  <r>
    <x v="0"/>
    <s v="21034-3-151.6-ТХ1.ИС_399"/>
    <n v="399"/>
    <s v="21034-03-151.6-ТХ1.ИС-0396"/>
    <s v="Изометрические схемы трубопроводов по линиям"/>
    <n v="399"/>
    <d v="2023-02-18T00:00:00"/>
    <n v="35"/>
    <n v="36"/>
    <n v="1"/>
    <s v="250-ETY-29A02-1E21(1)PP"/>
    <n v="3"/>
    <s v="Труба 273x8 09Г2С"/>
    <m/>
    <n v="273"/>
    <m/>
    <n v="10.748031496062993"/>
    <n v="0"/>
    <m/>
    <n v="0"/>
    <n v="1"/>
    <n v="7226"/>
    <n v="250"/>
    <s v="ГОСТ 8732-78"/>
    <n v="10.14"/>
  </r>
  <r>
    <x v="0"/>
    <s v="21034-3-151.6-ТХ1.ИС_400"/>
    <n v="400"/>
    <s v="21034-03-151.6-ТХ1.ИС-0397"/>
    <s v="Изометрические схемы трубопроводов по линиям"/>
    <n v="400"/>
    <d v="2023-02-19T00:00:00"/>
    <n v="35"/>
    <m/>
    <m/>
    <m/>
    <n v="4"/>
    <s v="Переход ПК 273x7-219x6 09Г2С"/>
    <m/>
    <n v="273"/>
    <n v="219"/>
    <n v="10.748031496062993"/>
    <n v="8.6220472440944889"/>
    <n v="2"/>
    <n v="19.370078740157481"/>
    <m/>
    <m/>
    <m/>
    <m/>
    <m/>
  </r>
  <r>
    <x v="0"/>
    <s v="21034-3-151.6-ТХ1.ИС_401"/>
    <n v="401"/>
    <s v="21034-03-151.6-ТХ1.ИС-0398"/>
    <s v="Изометрические схемы трубопроводов по линиям"/>
    <n v="401"/>
    <d v="2023-02-20T00:00:00"/>
    <n v="36"/>
    <n v="37"/>
    <n v="1"/>
    <s v="50-ATM-29B06-1C2NR"/>
    <n v="1"/>
    <s v="Отвод П90 57x4 09Г2С"/>
    <m/>
    <n v="57"/>
    <m/>
    <n v="2.2440944881889764"/>
    <n v="0"/>
    <n v="4"/>
    <n v="8.9763779527559056"/>
    <m/>
    <m/>
    <n v="50"/>
    <s v="ГОСТ 17375-2001"/>
    <n v="2"/>
  </r>
  <r>
    <x v="0"/>
    <s v="21034-3-151.6-ТХ1.ИС_402"/>
    <n v="402"/>
    <s v="21034-03-151.6-ТХ1.ИС-0399"/>
    <s v="Изометрические схемы трубопроводов по линиям"/>
    <n v="402"/>
    <d v="2023-02-21T00:00:00"/>
    <n v="36"/>
    <n v="37"/>
    <n v="1"/>
    <s v="50-ATM-29B06-1C2NR"/>
    <n v="2"/>
    <s v="Труба 57x4 09Г2С"/>
    <m/>
    <n v="57"/>
    <m/>
    <n v="2.2440944881889764"/>
    <n v="0"/>
    <n v="1"/>
    <n v="2.2440944881889764"/>
    <m/>
    <m/>
    <n v="50"/>
    <s v="ГОСТ 8732-78"/>
    <n v="2.19"/>
  </r>
  <r>
    <x v="1"/>
    <s v="21034-3-151.6-ТХ1.ИС_403"/>
    <n v="403"/>
    <s v="21034-03-151.6-ТХ1.ИС-0400"/>
    <s v="Изометрические схемы трубопроводов по линиям"/>
    <n v="403"/>
    <d v="2023-02-22T00:00:00"/>
    <n v="37"/>
    <n v="38"/>
    <n v="1"/>
    <s v="200-CWR-29B01.1-1-1C18NR"/>
    <n v="1"/>
    <s v="Задвижка"/>
    <n v="330"/>
    <n v="219"/>
    <m/>
    <n v="8.6220472440944889"/>
    <n v="0"/>
    <n v="4"/>
    <n v="34.488188976377955"/>
    <m/>
    <m/>
    <n v="200"/>
    <s v="30с41нж"/>
    <n v="2"/>
  </r>
  <r>
    <x v="1"/>
    <s v="21034-3-151.6-ТХ1.ИС_404"/>
    <n v="404"/>
    <s v="21034-03-151.6-ТХ1.ИС-0401"/>
    <s v="Изометрические схемы трубопроводов по линиям"/>
    <n v="404"/>
    <d v="2023-02-23T00:00:00"/>
    <n v="37"/>
    <n v="38"/>
    <n v="1"/>
    <s v="200-CWR-29B01.1-1-1C18NR"/>
    <n v="2"/>
    <s v="Задвижка"/>
    <n v="165"/>
    <n v="25"/>
    <m/>
    <n v="0.98425196850393704"/>
    <n v="0"/>
    <n v="2"/>
    <n v="1.9685039370078741"/>
    <m/>
    <m/>
    <n v="20"/>
    <s v="31с41нж"/>
    <n v="1"/>
  </r>
  <r>
    <x v="0"/>
    <s v="21034-3-151.6-ТХ1.ИС_405"/>
    <n v="405"/>
    <s v="21034-03-151.6-ТХ1.ИС-0402"/>
    <s v="Изометрические схемы трубопроводов по линиям"/>
    <n v="405"/>
    <d v="2023-02-24T00:00:00"/>
    <n v="37"/>
    <n v="38"/>
    <n v="1"/>
    <s v="200-CWR-29B01.1-1-1C18NR"/>
    <n v="3"/>
    <s v="Переход ПК 273x7-219x6 Сталь 20"/>
    <m/>
    <n v="273"/>
    <n v="219"/>
    <n v="10.748031496062993"/>
    <n v="8.6220472440944889"/>
    <n v="2"/>
    <n v="19.370078740157481"/>
    <m/>
    <m/>
    <n v="250"/>
    <s v="ГОСТ 17378-2001"/>
    <n v="1"/>
  </r>
  <r>
    <x v="0"/>
    <s v="21034-3-151.6-ТХ1.ИС_406"/>
    <n v="406"/>
    <s v="21034-03-151.6-ТХ1.ИС-0403"/>
    <s v="Изометрические схемы трубопроводов по линиям"/>
    <n v="406"/>
    <d v="2023-02-25T00:00:00"/>
    <n v="37"/>
    <n v="38"/>
    <n v="1"/>
    <s v="200-CWR-29B01.1-1-1C18NR"/>
    <n v="4"/>
    <s v="Отвод П90 219x6 Сталь 20"/>
    <m/>
    <n v="219"/>
    <m/>
    <n v="8.6220472440944889"/>
    <n v="0"/>
    <n v="4"/>
    <n v="34.488188976377955"/>
    <m/>
    <m/>
    <n v="200"/>
    <s v="ГОСТ 17375-2001"/>
    <n v="2"/>
  </r>
  <r>
    <x v="0"/>
    <s v="21034-3-151.6-ТХ1.ИС_407"/>
    <n v="407"/>
    <s v="21034-03-151.6-ТХ1.ИС-0404"/>
    <s v="Изометрические схемы трубопроводов по линиям"/>
    <n v="407"/>
    <d v="2023-02-26T00:00:00"/>
    <n v="37"/>
    <n v="38"/>
    <n v="1"/>
    <s v="200-CWR-29B01.1-1-1C18NR"/>
    <n v="5"/>
    <s v="Тройник П219x8 Сталь 20"/>
    <m/>
    <n v="219"/>
    <m/>
    <n v="8.6220472440944889"/>
    <n v="0"/>
    <n v="3"/>
    <n v="25.866141732283467"/>
    <m/>
    <m/>
    <n v="200"/>
    <s v="ГОСТ 17376-2001"/>
    <n v="1"/>
  </r>
  <r>
    <x v="0"/>
    <s v="21034-3-151.6-ТХ1.ИС_408"/>
    <n v="408"/>
    <s v="21034-03-151.6-ТХ1.ИС-0405"/>
    <s v="Изометрические схемы трубопроводов по линиям"/>
    <n v="408"/>
    <d v="2023-02-27T00:00:00"/>
    <n v="37"/>
    <n v="38"/>
    <n v="1"/>
    <s v="200-CWR-29B01.1-1-1C18NR"/>
    <n v="6"/>
    <s v="Фланец 200-16-11-1-B-Сталь 20"/>
    <m/>
    <m/>
    <m/>
    <n v="0"/>
    <n v="0"/>
    <m/>
    <n v="0"/>
    <m/>
    <m/>
    <n v="200"/>
    <s v="ГОСТ 33259-2015"/>
    <n v="4"/>
  </r>
  <r>
    <x v="0"/>
    <s v="21034-3-151.6-ТХ1.ИС_409"/>
    <n v="409"/>
    <s v="21034-03-151.6-ТХ1.ИС-0406"/>
    <s v="Изометрические схемы трубопроводов по линиям"/>
    <n v="409"/>
    <d v="2023-02-28T00:00:00"/>
    <n v="37"/>
    <n v="38"/>
    <n v="1"/>
    <s v="200-CWR-29B01.1-1-1C18NR"/>
    <n v="7"/>
    <s v="Фланец 20-16-11-1-B-Сталь 20"/>
    <m/>
    <m/>
    <m/>
    <n v="0"/>
    <n v="0"/>
    <m/>
    <n v="0"/>
    <m/>
    <m/>
    <n v="20"/>
    <s v="ГОСТ 33259-2015"/>
    <n v="1"/>
  </r>
  <r>
    <x v="0"/>
    <s v="21034-3-151.6-ТХ1.ИС_410"/>
    <n v="410"/>
    <s v="21034-03-151.6-ТХ1.ИС-0407"/>
    <s v="Изометрические схемы трубопроводов по линиям"/>
    <n v="410"/>
    <d v="2023-03-01T00:00:00"/>
    <n v="37"/>
    <n v="38"/>
    <n v="1"/>
    <s v="200-CWR-29B01.1-1-1C18NR"/>
    <n v="8"/>
    <s v="Заглушка 1-20-4 Сталь 20"/>
    <m/>
    <m/>
    <m/>
    <n v="0"/>
    <n v="0"/>
    <m/>
    <n v="0"/>
    <m/>
    <m/>
    <n v="20"/>
    <s v="АТК 24.200.02.90"/>
    <n v="1"/>
  </r>
  <r>
    <x v="0"/>
    <s v="21034-3-151.6-ТХ1.ИС_411"/>
    <n v="411"/>
    <s v="21034-03-151.6-ТХ1.ИС-0408"/>
    <s v="Изометрические схемы трубопроводов по линиям"/>
    <n v="411"/>
    <d v="2023-03-02T00:00:00"/>
    <n v="37"/>
    <n v="38"/>
    <n v="1"/>
    <s v="200-CWR-29B01.1-1-1C18NR"/>
    <n v="9"/>
    <s v="Опора 219-КП-А11 ВСт3пс6"/>
    <m/>
    <m/>
    <m/>
    <n v="0"/>
    <n v="0"/>
    <m/>
    <n v="0"/>
    <m/>
    <m/>
    <n v="200"/>
    <s v="ОСТ36-146-88"/>
    <n v="1"/>
  </r>
  <r>
    <x v="0"/>
    <s v="21034-3-151.6-ТХ1.ИС_412"/>
    <n v="412"/>
    <s v="21034-03-151.6-ТХ1.ИС-0409"/>
    <s v="Изометрические схемы трубопроводов по линиям"/>
    <n v="412"/>
    <d v="2023-03-03T00:00:00"/>
    <n v="37"/>
    <n v="38"/>
    <n v="1"/>
    <s v="200-CWR-29B01.1-1-1C18NR"/>
    <n v="10"/>
    <s v="Прокладка А-200-16 ПОН"/>
    <m/>
    <m/>
    <m/>
    <n v="0"/>
    <n v="0"/>
    <m/>
    <n v="0"/>
    <m/>
    <m/>
    <n v="200"/>
    <s v="ГОСТ 15180-86"/>
    <n v="4"/>
  </r>
  <r>
    <x v="0"/>
    <s v="21034-3-151.6-ТХ1.ИС_413"/>
    <n v="413"/>
    <s v="21034-03-151.6-ТХ1.ИС-0410"/>
    <s v="Изометрические схемы трубопроводов по линиям"/>
    <n v="413"/>
    <d v="2023-03-04T00:00:00"/>
    <n v="37"/>
    <n v="38"/>
    <n v="1"/>
    <s v="200-CWR-29B01.1-1-1C18NR"/>
    <n v="11"/>
    <s v="Прокладка А-20-16 ПОН"/>
    <m/>
    <m/>
    <m/>
    <n v="0"/>
    <n v="0"/>
    <m/>
    <n v="0"/>
    <m/>
    <m/>
    <n v="20"/>
    <s v="ГОСТ 15180-86"/>
    <n v="2"/>
  </r>
  <r>
    <x v="0"/>
    <s v="21034-3-151.6-ТХ1.ИС_414"/>
    <n v="414"/>
    <s v="21034-03-151.6-ТХ1.ИС-0411"/>
    <s v="Изометрические схемы трубопроводов по линиям"/>
    <n v="414"/>
    <d v="2023-03-05T00:00:00"/>
    <n v="37"/>
    <n v="38"/>
    <n v="1"/>
    <s v="200-CWR-29B01.1-1-1C18NR"/>
    <n v="12"/>
    <s v="Шпилька 2-1-М12x70 Ст35 ОСТ 26-2040-96 - 4 шт"/>
    <m/>
    <m/>
    <m/>
    <n v="0"/>
    <n v="0"/>
    <m/>
    <n v="0"/>
    <m/>
    <m/>
    <n v="12"/>
    <s v="Ст35"/>
    <n v="2"/>
  </r>
  <r>
    <x v="0"/>
    <s v="21034-3-151.6-ТХ1.ИС_415"/>
    <n v="415"/>
    <s v="21034-03-151.6-ТХ1.ИС-0412"/>
    <s v="Изометрические схемы трубопроводов по линиям"/>
    <n v="415"/>
    <d v="2023-03-06T00:00:00"/>
    <n v="37"/>
    <n v="38"/>
    <n v="1"/>
    <s v="200-CWR-29B01.1-1-1C18NR"/>
    <s v="12а"/>
    <s v="Гайка М12 Ст25 ОСТ 26-2041-96 - 8 шт"/>
    <m/>
    <m/>
    <m/>
    <n v="0"/>
    <n v="0"/>
    <m/>
    <n v="0"/>
    <m/>
    <m/>
    <m/>
    <m/>
    <m/>
  </r>
  <r>
    <x v="0"/>
    <s v="21034-3-151.6-ТХ1.ИС_416"/>
    <n v="416"/>
    <s v="21034-03-151.6-ТХ1.ИС-0413"/>
    <s v="Изометрические схемы трубопроводов по линиям"/>
    <n v="416"/>
    <d v="2023-03-07T00:00:00"/>
    <n v="37"/>
    <n v="38"/>
    <n v="1"/>
    <s v="200-CWR-29B01.1-1-1C18NR"/>
    <s v="12б"/>
    <s v="Шайба 12 Ст10 ОСТ 26-2042-96 - 8 шт"/>
    <m/>
    <m/>
    <m/>
    <n v="0"/>
    <n v="0"/>
    <m/>
    <n v="0"/>
    <m/>
    <m/>
    <m/>
    <m/>
    <m/>
  </r>
  <r>
    <x v="0"/>
    <s v="21034-3-151.6-ТХ1.ИС_417"/>
    <n v="417"/>
    <s v="21034-03-151.6-ТХ1.ИС-0414"/>
    <s v="Изометрические схемы трубопроводов по линиям"/>
    <n v="417"/>
    <d v="2023-03-08T00:00:00"/>
    <n v="37"/>
    <n v="38"/>
    <n v="1"/>
    <s v="200-CWR-29B01.1-1-1C18NR"/>
    <s v="12в"/>
    <s v="(фл.соед. DN20 mm, PN1.6 МПа)"/>
    <m/>
    <m/>
    <m/>
    <n v="0"/>
    <n v="0"/>
    <m/>
    <n v="0"/>
    <m/>
    <m/>
    <m/>
    <m/>
    <m/>
  </r>
  <r>
    <x v="0"/>
    <s v="21034-3-151.6-ТХ1.ИС_418"/>
    <n v="418"/>
    <s v="21034-03-151.6-ТХ1.ИС-0415"/>
    <s v="Изометрические схемы трубопроводов по линиям"/>
    <n v="418"/>
    <d v="2023-03-09T00:00:00"/>
    <n v="37"/>
    <n v="38"/>
    <n v="1"/>
    <s v="200-CWR-29B01.1-1-1C18NR"/>
    <n v="13"/>
    <s v="Шпилька 2-1-М20x110 Ст35 ОСТ 26-2040-96 - 12 шт"/>
    <m/>
    <m/>
    <m/>
    <n v="0"/>
    <n v="0"/>
    <m/>
    <n v="0"/>
    <m/>
    <m/>
    <n v="20"/>
    <s v="Ст35"/>
    <n v="4"/>
  </r>
  <r>
    <x v="0"/>
    <s v="21034-3-151.6-ТХ1.ИС_419"/>
    <n v="419"/>
    <s v="21034-03-151.6-ТХ1.ИС-0416"/>
    <s v="Изометрические схемы трубопроводов по линиям"/>
    <n v="419"/>
    <d v="2023-03-10T00:00:00"/>
    <n v="37"/>
    <n v="38"/>
    <n v="1"/>
    <s v="200-CWR-29B01.1-1-1C18NR"/>
    <s v="13а"/>
    <s v="Гайка М20 Ст25 ОСТ 26-2041-96 - 24 шт"/>
    <m/>
    <m/>
    <m/>
    <n v="0"/>
    <n v="0"/>
    <m/>
    <n v="0"/>
    <m/>
    <m/>
    <m/>
    <m/>
    <m/>
  </r>
  <r>
    <x v="0"/>
    <s v="21034-3-151.6-ТХ1.ИС_420"/>
    <n v="420"/>
    <s v="21034-03-151.6-ТХ1.ИС-0417"/>
    <s v="Изометрические схемы трубопроводов по линиям"/>
    <n v="420"/>
    <d v="2023-03-11T00:00:00"/>
    <n v="37"/>
    <n v="38"/>
    <n v="1"/>
    <s v="200-CWR-29B01.1-1-1C18NR"/>
    <s v="13б"/>
    <s v="Шайба 20 Ст10 ОСТ 26-2042-96 - 24 шт"/>
    <m/>
    <m/>
    <m/>
    <n v="0"/>
    <n v="0"/>
    <m/>
    <n v="0"/>
    <m/>
    <m/>
    <m/>
    <m/>
    <m/>
  </r>
  <r>
    <x v="0"/>
    <s v="21034-3-151.6-ТХ1.ИС_421"/>
    <n v="421"/>
    <s v="21034-03-151.6-ТХ1.ИС-0418"/>
    <s v="Изометрические схемы трубопроводов по линиям"/>
    <n v="421"/>
    <d v="2023-03-12T00:00:00"/>
    <n v="37"/>
    <n v="38"/>
    <n v="1"/>
    <s v="200-CWR-29B01.1-1-1C18NR"/>
    <s v="13в"/>
    <s v="(фл.соед. DN200 mm, PN1.6 МПа)"/>
    <m/>
    <m/>
    <m/>
    <n v="0"/>
    <n v="0"/>
    <m/>
    <n v="0"/>
    <m/>
    <m/>
    <m/>
    <m/>
    <m/>
  </r>
  <r>
    <x v="0"/>
    <s v="21034-3-151.6-ТХ1.ИС_422"/>
    <n v="422"/>
    <s v="21034-03-151.6-ТХ1.ИС-0419"/>
    <s v="Изометрические схемы трубопроводов по линиям"/>
    <n v="422"/>
    <d v="2023-03-13T00:00:00"/>
    <n v="37"/>
    <n v="38"/>
    <n v="1"/>
    <s v="200-CWR-29B01.1-1-1C18NR"/>
    <n v="14"/>
    <s v="Труба 219x6 B 20"/>
    <m/>
    <n v="219"/>
    <m/>
    <n v="8.6220472440944889"/>
    <n v="0"/>
    <n v="1"/>
    <n v="8.6220472440944889"/>
    <m/>
    <m/>
    <n v="200"/>
    <s v="ГОСТ 8732-78"/>
    <n v="7.77"/>
  </r>
  <r>
    <x v="0"/>
    <s v="21034-3-151.6-ТХ1.ИС_423"/>
    <n v="423"/>
    <s v="21034-03-151.6-ТХ1.ИС-0420"/>
    <s v="Изометрические схемы трубопроводов по линиям"/>
    <n v="423"/>
    <d v="2023-03-14T00:00:00"/>
    <n v="37"/>
    <n v="38"/>
    <n v="1"/>
    <s v="200-CWR-29B01.1-1-1C18NR"/>
    <n v="15"/>
    <s v="Труба 25x4.0 B 20"/>
    <m/>
    <n v="25"/>
    <m/>
    <n v="0.98425196850393704"/>
    <n v="0"/>
    <m/>
    <n v="0"/>
    <m/>
    <m/>
    <n v="20"/>
    <s v="ГОСТ 8734-75"/>
    <n v="0.32"/>
  </r>
  <r>
    <x v="0"/>
    <s v="21034-3-151.6-ТХ1.ИС_424"/>
    <n v="424"/>
    <s v="21034-03-151.6-ТХ1.ИС-0421"/>
    <s v="Изометрические схемы трубопроводов по линиям"/>
    <n v="424"/>
    <d v="2023-03-15T00:00:00"/>
    <n v="37"/>
    <n v="38"/>
    <n v="1"/>
    <s v="200-CWR-29B01.1-1-1C18NR"/>
    <n v="16"/>
    <s v="Труба 57x4.5 B 20"/>
    <m/>
    <n v="57"/>
    <m/>
    <n v="2.2440944881889764"/>
    <n v="0"/>
    <n v="1"/>
    <n v="2.2440944881889764"/>
    <m/>
    <m/>
    <n v="50"/>
    <s v="ГОСТ 8734-75"/>
    <n v="0.14000000000000001"/>
  </r>
  <r>
    <x v="1"/>
    <s v="21034-3-151.6-ТХ1.ИС_425"/>
    <n v="425"/>
    <s v="21034-03-151.6-ТХ1.ИС-0422"/>
    <s v="Изометрические схемы трубопроводов по линиям"/>
    <n v="425"/>
    <d v="2023-03-16T00:00:00"/>
    <n v="38"/>
    <n v="39"/>
    <n v="1"/>
    <s v="50-CWR-29B01.1-2-1C18HC"/>
    <n v="1"/>
    <s v="Задвижка"/>
    <n v="180"/>
    <n v="57"/>
    <m/>
    <n v="2.2440944881889764"/>
    <n v="0"/>
    <n v="2"/>
    <n v="4.4881889763779528"/>
    <m/>
    <m/>
    <n v="50"/>
    <s v="30с41нж"/>
    <n v="1"/>
  </r>
  <r>
    <x v="0"/>
    <s v="21034-3-151.6-ТХ1.ИС_426"/>
    <n v="426"/>
    <s v="21034-03-151.6-ТХ1.ИС-0423"/>
    <s v="Изометрические схемы трубопроводов по линиям"/>
    <n v="426"/>
    <d v="2023-03-17T00:00:00"/>
    <n v="38"/>
    <n v="39"/>
    <n v="1"/>
    <s v="50-CWR-29B01.1-2-1C18HC"/>
    <n v="2"/>
    <s v="Отвод П90 57x5 Сталь 20"/>
    <m/>
    <n v="57"/>
    <m/>
    <n v="2.2440944881889764"/>
    <n v="0"/>
    <n v="6"/>
    <n v="13.464566929133859"/>
    <m/>
    <m/>
    <n v="50"/>
    <s v="ГОСТ 17375-2001"/>
    <n v="3"/>
  </r>
  <r>
    <x v="0"/>
    <s v="21034-3-151.6-ТХ1.ИС_427"/>
    <n v="427"/>
    <s v="21034-03-151.6-ТХ1.ИС-0424"/>
    <s v="Изометрические схемы трубопроводов по линиям"/>
    <n v="427"/>
    <d v="2023-03-18T00:00:00"/>
    <n v="38"/>
    <n v="39"/>
    <n v="1"/>
    <s v="50-CWR-29B01.1-2-1C18HC"/>
    <n v="3"/>
    <s v="Фланец 50-16-11-1-B-Сталь 20"/>
    <m/>
    <m/>
    <m/>
    <n v="0"/>
    <n v="0"/>
    <m/>
    <n v="0"/>
    <m/>
    <m/>
    <n v="50"/>
    <s v="ГОСТ 33259-2015"/>
    <n v="2"/>
  </r>
  <r>
    <x v="0"/>
    <s v="21034-3-151.6-ТХ1.ИС_428"/>
    <n v="428"/>
    <s v="21034-03-151.6-ТХ1.ИС-0425"/>
    <s v="Изометрические схемы трубопроводов по линиям"/>
    <n v="428"/>
    <d v="2023-03-19T00:00:00"/>
    <n v="38"/>
    <n v="39"/>
    <n v="1"/>
    <s v="50-CWR-29B01.1-2-1C18HC"/>
    <n v="4"/>
    <s v="Прокладка А-50-16 ПОН"/>
    <m/>
    <m/>
    <m/>
    <n v="0"/>
    <n v="0"/>
    <m/>
    <n v="0"/>
    <m/>
    <m/>
    <n v="50"/>
    <s v="ГОСТ 15180-86"/>
    <n v="2"/>
  </r>
  <r>
    <x v="0"/>
    <s v="21034-3-151.6-ТХ1.ИС_429"/>
    <n v="429"/>
    <s v="21034-03-151.6-ТХ1.ИС-0426"/>
    <s v="Изометрические схемы трубопроводов по линиям"/>
    <n v="429"/>
    <d v="2023-03-20T00:00:00"/>
    <n v="38"/>
    <n v="39"/>
    <n v="1"/>
    <s v="50-CWR-29B01.1-2-1C18HC"/>
    <n v="5"/>
    <s v="Шпилька 2-1-М16x80 Ст35 ОСТ 26-2040-96 - 4 шт"/>
    <m/>
    <m/>
    <m/>
    <n v="0"/>
    <n v="0"/>
    <m/>
    <n v="0"/>
    <m/>
    <m/>
    <n v="16"/>
    <s v="Ст35"/>
    <n v="2"/>
  </r>
  <r>
    <x v="0"/>
    <s v="21034-3-151.6-ТХ1.ИС_430"/>
    <n v="430"/>
    <s v="21034-03-151.6-ТХ1.ИС-0427"/>
    <s v="Изометрические схемы трубопроводов по линиям"/>
    <n v="430"/>
    <d v="2023-03-21T00:00:00"/>
    <n v="38"/>
    <n v="39"/>
    <n v="1"/>
    <s v="50-CWR-29B01.1-2-1C18HC"/>
    <s v="5а"/>
    <s v="Гайка М16 Ст25 ОСТ 26-2041-96 - 8 шт"/>
    <m/>
    <m/>
    <m/>
    <n v="0"/>
    <n v="0"/>
    <m/>
    <n v="0"/>
    <m/>
    <m/>
    <m/>
    <m/>
    <m/>
  </r>
  <r>
    <x v="0"/>
    <s v="21034-3-151.6-ТХ1.ИС_431"/>
    <n v="431"/>
    <s v="21034-03-151.6-ТХ1.ИС-0428"/>
    <s v="Изометрические схемы трубопроводов по линиям"/>
    <n v="431"/>
    <d v="2023-03-22T00:00:00"/>
    <n v="38"/>
    <n v="39"/>
    <n v="1"/>
    <s v="50-CWR-29B01.1-2-1C18HC"/>
    <s v="5б"/>
    <s v="Шайба 16 Ст10 ОСТ 26-2042-96 - 8 шт"/>
    <m/>
    <m/>
    <m/>
    <n v="0"/>
    <n v="0"/>
    <m/>
    <n v="0"/>
    <m/>
    <m/>
    <m/>
    <m/>
    <m/>
  </r>
  <r>
    <x v="0"/>
    <s v="21034-3-151.6-ТХ1.ИС_432"/>
    <n v="432"/>
    <s v="21034-03-151.6-ТХ1.ИС-0429"/>
    <s v="Изометрические схемы трубопроводов по линиям"/>
    <n v="432"/>
    <d v="2023-03-23T00:00:00"/>
    <n v="38"/>
    <n v="39"/>
    <n v="1"/>
    <s v="50-CWR-29B01.1-2-1C18HC"/>
    <s v="5в"/>
    <s v="(фл.соед. DN50 mm, PN1.6 МПа)"/>
    <m/>
    <m/>
    <m/>
    <n v="0"/>
    <n v="0"/>
    <m/>
    <n v="0"/>
    <m/>
    <m/>
    <m/>
    <m/>
    <m/>
  </r>
  <r>
    <x v="0"/>
    <s v="21034-3-151.6-ТХ1.ИС_433"/>
    <n v="433"/>
    <s v="21034-03-151.6-ТХ1.ИС-0430"/>
    <s v="Изометрические схемы трубопроводов по линиям"/>
    <n v="433"/>
    <d v="2023-03-24T00:00:00"/>
    <n v="38"/>
    <n v="39"/>
    <n v="1"/>
    <s v="50-CWR-29B01.1-2-1C18HC"/>
    <n v="6"/>
    <s v="Труба 57x4.5 B 20"/>
    <m/>
    <n v="57"/>
    <m/>
    <n v="2.2440944881889764"/>
    <n v="0"/>
    <n v="1"/>
    <n v="2.2440944881889764"/>
    <m/>
    <m/>
    <n v="50"/>
    <s v="ГОСТ 8734-75"/>
    <n v="3.42"/>
  </r>
  <r>
    <x v="1"/>
    <s v="21034-3-151.6-ТХ1.ИС_434"/>
    <n v="434"/>
    <s v="21034-03-151.6-ТХ1.ИС-0431"/>
    <s v="Изометрические схемы трубопроводов по линиям"/>
    <n v="434"/>
    <d v="2023-03-25T00:00:00"/>
    <n v="39"/>
    <n v="40"/>
    <n v="1"/>
    <s v="200-CWR-29A01.2-1C18NR"/>
    <n v="1"/>
    <s v="Задвижка"/>
    <n v="330"/>
    <n v="219"/>
    <m/>
    <n v="8.6220472440944889"/>
    <n v="0"/>
    <n v="2"/>
    <n v="17.244094488188978"/>
    <m/>
    <m/>
    <n v="200"/>
    <s v="30с41нж"/>
    <n v="1"/>
  </r>
  <r>
    <x v="1"/>
    <s v="21034-3-151.6-ТХ1.ИС_435"/>
    <n v="435"/>
    <s v="21034-03-151.6-ТХ1.ИС-0432"/>
    <s v="Изометрические схемы трубопроводов по линиям"/>
    <n v="435"/>
    <d v="2023-03-26T00:00:00"/>
    <n v="39"/>
    <n v="40"/>
    <n v="1"/>
    <s v="200-CWR-29A01.2-1C18NR"/>
    <n v="2"/>
    <s v="Задвижка"/>
    <n v="165"/>
    <n v="25"/>
    <m/>
    <n v="0.98425196850393704"/>
    <n v="0"/>
    <n v="2"/>
    <n v="1.9685039370078741"/>
    <m/>
    <m/>
    <n v="20"/>
    <s v="31с41нж"/>
    <n v="1"/>
  </r>
  <r>
    <x v="0"/>
    <s v="21034-3-151.6-ТХ1.ИС_436"/>
    <n v="436"/>
    <s v="21034-03-151.6-ТХ1.ИС-0433"/>
    <s v="Изометрические схемы трубопроводов по линиям"/>
    <n v="436"/>
    <d v="2023-03-27T00:00:00"/>
    <n v="39"/>
    <n v="40"/>
    <n v="1"/>
    <s v="200-CWR-29A01.2-1C18NR"/>
    <n v="3"/>
    <s v="Отвод П90 219x6 Сталь 20"/>
    <m/>
    <n v="219"/>
    <m/>
    <n v="8.6220472440944889"/>
    <n v="0"/>
    <n v="4"/>
    <n v="34.488188976377955"/>
    <m/>
    <m/>
    <n v="200"/>
    <s v="ГОСТ 17375-2001"/>
    <n v="2"/>
  </r>
  <r>
    <x v="0"/>
    <s v="21034-3-151.6-ТХ1.ИС_437"/>
    <n v="437"/>
    <s v="21034-03-151.6-ТХ1.ИС-0434"/>
    <s v="Изометрические схемы трубопроводов по линиям"/>
    <n v="437"/>
    <d v="2023-03-28T00:00:00"/>
    <n v="39"/>
    <n v="40"/>
    <n v="1"/>
    <s v="200-CWR-29A01.2-1C18NR"/>
    <n v="4"/>
    <s v="Фланец 200-16-11-1-B-Сталь 20"/>
    <m/>
    <m/>
    <m/>
    <n v="0"/>
    <n v="0"/>
    <m/>
    <n v="0"/>
    <m/>
    <m/>
    <n v="200"/>
    <s v="ГОСТ 33259-2015"/>
    <n v="2"/>
  </r>
  <r>
    <x v="0"/>
    <s v="21034-3-151.6-ТХ1.ИС_438"/>
    <n v="438"/>
    <s v="21034-03-151.6-ТХ1.ИС-0435"/>
    <s v="Изометрические схемы трубопроводов по линиям"/>
    <n v="438"/>
    <d v="2023-03-29T00:00:00"/>
    <n v="39"/>
    <n v="40"/>
    <n v="1"/>
    <s v="200-CWR-29A01.2-1C18NR"/>
    <n v="5"/>
    <s v="Фланец 20-16-11-1-B-Сталь 20"/>
    <m/>
    <m/>
    <m/>
    <n v="0"/>
    <n v="0"/>
    <m/>
    <n v="0"/>
    <m/>
    <m/>
    <n v="20"/>
    <s v="ГОСТ 33259-2015"/>
    <n v="1"/>
  </r>
  <r>
    <x v="0"/>
    <s v="21034-3-151.6-ТХ1.ИС_439"/>
    <n v="439"/>
    <s v="21034-03-151.6-ТХ1.ИС-0436"/>
    <s v="Изометрические схемы трубопроводов по линиям"/>
    <n v="439"/>
    <d v="2023-03-30T00:00:00"/>
    <n v="39"/>
    <n v="40"/>
    <n v="1"/>
    <s v="200-CWR-29A01.2-1C18NR"/>
    <n v="6"/>
    <s v="Заглушка 1-20-4 Сталь 20"/>
    <m/>
    <m/>
    <m/>
    <n v="0"/>
    <n v="0"/>
    <m/>
    <n v="0"/>
    <m/>
    <m/>
    <n v="20"/>
    <s v="АТК 24.200.02.90"/>
    <n v="1"/>
  </r>
  <r>
    <x v="0"/>
    <s v="21034-3-151.6-ТХ1.ИС_440"/>
    <n v="440"/>
    <s v="21034-03-151.6-ТХ1.ИС-0437"/>
    <s v="Изометрические схемы трубопроводов по линиям"/>
    <n v="440"/>
    <d v="2023-03-31T00:00:00"/>
    <n v="39"/>
    <n v="40"/>
    <n v="1"/>
    <s v="200-CWR-29A01.2-1C18NR"/>
    <n v="7"/>
    <s v="Опора 219-КП-А11 ВСт3пс6"/>
    <m/>
    <m/>
    <m/>
    <n v="0"/>
    <n v="0"/>
    <m/>
    <n v="0"/>
    <m/>
    <m/>
    <n v="200"/>
    <s v="ОСТ36-146-88"/>
    <n v="2"/>
  </r>
  <r>
    <x v="0"/>
    <s v="21034-3-151.6-ТХ1.ИС_441"/>
    <n v="441"/>
    <s v="21034-03-151.6-ТХ1.ИС-0438"/>
    <s v="Изометрические схемы трубопроводов по линиям"/>
    <n v="441"/>
    <d v="2023-04-01T00:00:00"/>
    <n v="39"/>
    <n v="40"/>
    <n v="1"/>
    <s v="200-CWR-29A01.2-1C18NR"/>
    <n v="8"/>
    <s v="Прокладка А-200-16 ПОН"/>
    <m/>
    <m/>
    <m/>
    <n v="0"/>
    <n v="0"/>
    <m/>
    <n v="0"/>
    <m/>
    <m/>
    <n v="200"/>
    <s v="ГОСТ 15180-86"/>
    <n v="2"/>
  </r>
  <r>
    <x v="0"/>
    <s v="21034-3-151.6-ТХ1.ИС_442"/>
    <n v="442"/>
    <s v="21034-03-151.6-ТХ1.ИС-0439"/>
    <s v="Изометрические схемы трубопроводов по линиям"/>
    <n v="442"/>
    <d v="2023-04-02T00:00:00"/>
    <n v="39"/>
    <n v="40"/>
    <n v="1"/>
    <s v="200-CWR-29A01.2-1C18NR"/>
    <n v="9"/>
    <s v="Прокладка А-20-16 ПОН"/>
    <m/>
    <m/>
    <m/>
    <n v="0"/>
    <n v="0"/>
    <m/>
    <n v="0"/>
    <m/>
    <m/>
    <n v="20"/>
    <s v="ГОСТ 15180-86"/>
    <n v="2"/>
  </r>
  <r>
    <x v="0"/>
    <s v="21034-3-151.6-ТХ1.ИС_443"/>
    <n v="443"/>
    <s v="21034-03-151.6-ТХ1.ИС-0440"/>
    <s v="Изометрические схемы трубопроводов по линиям"/>
    <n v="443"/>
    <d v="2023-04-03T00:00:00"/>
    <n v="39"/>
    <n v="40"/>
    <n v="1"/>
    <s v="200-CWR-29A01.2-1C18NR"/>
    <n v="10"/>
    <s v="Шпилька 2-1-М12x70 Ст35 ОСТ 26-2040-96 - 4 шт"/>
    <m/>
    <m/>
    <m/>
    <n v="0"/>
    <n v="0"/>
    <m/>
    <n v="0"/>
    <m/>
    <m/>
    <n v="12"/>
    <s v="Ст35"/>
    <n v="2"/>
  </r>
  <r>
    <x v="0"/>
    <s v="21034-3-151.6-ТХ1.ИС_444"/>
    <n v="444"/>
    <s v="21034-03-151.6-ТХ1.ИС-0441"/>
    <s v="Изометрические схемы трубопроводов по линиям"/>
    <n v="444"/>
    <d v="2023-04-04T00:00:00"/>
    <n v="39"/>
    <n v="40"/>
    <n v="1"/>
    <s v="200-CWR-29A01.2-1C18NR"/>
    <s v="10а"/>
    <s v="Гайка М12 Ст25 ОСТ 26-2041-96 - 8 шт"/>
    <m/>
    <m/>
    <m/>
    <n v="0"/>
    <n v="0"/>
    <m/>
    <n v="0"/>
    <m/>
    <m/>
    <m/>
    <m/>
    <m/>
  </r>
  <r>
    <x v="0"/>
    <s v="21034-3-151.6-ТХ1.ИС_445"/>
    <n v="445"/>
    <s v="21034-03-151.6-ТХ1.ИС-0442"/>
    <s v="Изометрические схемы трубопроводов по линиям"/>
    <n v="445"/>
    <d v="2023-04-05T00:00:00"/>
    <n v="39"/>
    <n v="40"/>
    <n v="1"/>
    <s v="200-CWR-29A01.2-1C18NR"/>
    <s v="19б"/>
    <s v="Шайба 12 Ст10 ОСТ 26-2042-96 - 8 шт"/>
    <m/>
    <m/>
    <m/>
    <n v="0"/>
    <n v="0"/>
    <m/>
    <n v="0"/>
    <m/>
    <m/>
    <m/>
    <m/>
    <m/>
  </r>
  <r>
    <x v="0"/>
    <s v="21034-3-151.6-ТХ1.ИС_446"/>
    <n v="446"/>
    <s v="21034-03-151.6-ТХ1.ИС-0443"/>
    <s v="Изометрические схемы трубопроводов по линиям"/>
    <n v="446"/>
    <d v="2023-04-06T00:00:00"/>
    <n v="39"/>
    <n v="40"/>
    <n v="1"/>
    <s v="200-CWR-29A01.2-1C18NR"/>
    <s v="10в"/>
    <s v="(фл.соед. DN20 mm, PN1.6 МПа)"/>
    <m/>
    <m/>
    <m/>
    <n v="0"/>
    <n v="0"/>
    <m/>
    <n v="0"/>
    <m/>
    <m/>
    <m/>
    <m/>
    <m/>
  </r>
  <r>
    <x v="0"/>
    <s v="21034-3-151.6-ТХ1.ИС_447"/>
    <n v="447"/>
    <s v="21034-03-151.6-ТХ1.ИС-0444"/>
    <s v="Изометрические схемы трубопроводов по линиям"/>
    <n v="447"/>
    <d v="2023-04-07T00:00:00"/>
    <n v="39"/>
    <n v="40"/>
    <n v="1"/>
    <s v="200-CWR-29A01.2-1C18NR"/>
    <n v="11"/>
    <s v="Шпилька 2-1-М20x110 Ст35 ОСТ 26-2040-96 - 12 шт"/>
    <m/>
    <m/>
    <m/>
    <n v="0"/>
    <n v="0"/>
    <m/>
    <n v="0"/>
    <m/>
    <m/>
    <n v="20"/>
    <s v="Ст35"/>
    <n v="2"/>
  </r>
  <r>
    <x v="0"/>
    <s v="21034-3-151.6-ТХ1.ИС_448"/>
    <n v="448"/>
    <s v="21034-03-151.6-ТХ1.ИС-0445"/>
    <s v="Изометрические схемы трубопроводов по линиям"/>
    <n v="448"/>
    <d v="2023-04-08T00:00:00"/>
    <n v="39"/>
    <n v="40"/>
    <n v="1"/>
    <s v="200-CWR-29A01.2-1C18NR"/>
    <s v="11а"/>
    <s v=" Гайка М20 Ст25 ОСТ 26-2041-96 - 24 шт"/>
    <m/>
    <m/>
    <m/>
    <n v="0"/>
    <n v="0"/>
    <m/>
    <n v="0"/>
    <m/>
    <m/>
    <m/>
    <m/>
    <m/>
  </r>
  <r>
    <x v="0"/>
    <s v="21034-3-151.6-ТХ1.ИС_449"/>
    <n v="449"/>
    <s v="21034-03-151.6-ТХ1.ИС-0446"/>
    <s v="Изометрические схемы трубопроводов по линиям"/>
    <n v="449"/>
    <d v="2023-04-09T00:00:00"/>
    <n v="39"/>
    <n v="40"/>
    <n v="1"/>
    <s v="200-CWR-29A01.2-1C18NR"/>
    <s v="11б"/>
    <s v="Шайба 20 Ст10 ОСТ 26-2042-96 - 24 шт"/>
    <m/>
    <m/>
    <m/>
    <n v="0"/>
    <n v="0"/>
    <m/>
    <n v="0"/>
    <m/>
    <m/>
    <m/>
    <m/>
    <m/>
  </r>
  <r>
    <x v="0"/>
    <s v="21034-3-151.6-ТХ1.ИС_450"/>
    <n v="450"/>
    <s v="21034-03-151.6-ТХ1.ИС-0447"/>
    <s v="Изометрические схемы трубопроводов по линиям"/>
    <n v="450"/>
    <d v="2023-04-10T00:00:00"/>
    <n v="39"/>
    <n v="40"/>
    <n v="1"/>
    <s v="200-CWR-29A01.2-1C18NR"/>
    <s v="11в"/>
    <s v="(фл.соед. DN200 mm, PN1.6 МПа)"/>
    <m/>
    <m/>
    <m/>
    <n v="0"/>
    <n v="0"/>
    <m/>
    <n v="0"/>
    <m/>
    <m/>
    <m/>
    <m/>
    <m/>
  </r>
  <r>
    <x v="0"/>
    <s v="21034-3-151.6-ТХ1.ИС_451"/>
    <n v="451"/>
    <s v="21034-03-151.6-ТХ1.ИС-0448"/>
    <s v="Изометрические схемы трубопроводов по линиям"/>
    <n v="451"/>
    <d v="2023-04-11T00:00:00"/>
    <n v="39"/>
    <n v="40"/>
    <n v="1"/>
    <s v="200-CWR-29A01.2-1C18NR"/>
    <n v="12"/>
    <s v="Труба 219x6 B 20"/>
    <m/>
    <n v="219"/>
    <m/>
    <n v="8.6220472440944889"/>
    <n v="0"/>
    <n v="1"/>
    <n v="8.6220472440944889"/>
    <m/>
    <m/>
    <n v="200"/>
    <s v="ГОСТ 8732-78"/>
    <n v="6.43"/>
  </r>
  <r>
    <x v="0"/>
    <s v="21034-3-151.6-ТХ1.ИС_452"/>
    <n v="452"/>
    <s v="21034-03-151.6-ТХ1.ИС-0449"/>
    <s v="Изометрические схемы трубопроводов по линиям"/>
    <n v="452"/>
    <d v="2023-04-12T00:00:00"/>
    <n v="39"/>
    <n v="40"/>
    <n v="1"/>
    <s v="200-CWR-29A01.2-1C18NR"/>
    <n v="13"/>
    <s v="Труба 25x4.0 B 20"/>
    <m/>
    <n v="25"/>
    <m/>
    <n v="0.98425196850393704"/>
    <n v="0"/>
    <m/>
    <n v="0"/>
    <m/>
    <m/>
    <n v="20"/>
    <s v="ГОСТ 8734-75"/>
    <n v="0.1"/>
  </r>
  <r>
    <x v="0"/>
    <s v="21034-3-151.6-ТХ1.ИС_453"/>
    <n v="453"/>
    <s v="21034-03-151.6-ТХ1.ИС-0450"/>
    <s v="Изометрические схемы трубопроводов по линиям"/>
    <n v="453"/>
    <d v="2023-04-13T00:00:00"/>
    <n v="39"/>
    <n v="40"/>
    <n v="1"/>
    <s v="200-CWR-29A01.2-1C18NR"/>
    <n v="14"/>
    <s v="Труба 57x4.5 B 20"/>
    <m/>
    <n v="57"/>
    <m/>
    <n v="2.2440944881889764"/>
    <n v="0"/>
    <n v="2"/>
    <n v="4.4881889763779528"/>
    <m/>
    <m/>
    <n v="50"/>
    <s v="ГОСТ 8734-75"/>
    <n v="0.18"/>
  </r>
  <r>
    <x v="0"/>
    <s v="21034-3-151.6-ТХ1.ИС_454"/>
    <n v="454"/>
    <s v="21034-03-151.6-ТХ1.ИС-0451"/>
    <s v="Изометрические схемы трубопроводов по линиям"/>
    <n v="454"/>
    <d v="2023-04-14T00:00:00"/>
    <n v="40"/>
    <n v="41"/>
    <n v="1"/>
    <s v="50-CWR-29A01.2-1C18HC"/>
    <n v="1"/>
    <s v="Задвижка"/>
    <n v="180"/>
    <n v="57"/>
    <m/>
    <n v="2.2440944881889764"/>
    <n v="0"/>
    <n v="2"/>
    <n v="4.4881889763779528"/>
    <m/>
    <m/>
    <n v="50"/>
    <s v="30с41нж"/>
    <n v="1"/>
  </r>
  <r>
    <x v="0"/>
    <s v="21034-3-151.6-ТХ1.ИС_455"/>
    <n v="455"/>
    <s v="21034-03-151.6-ТХ1.ИС-0452"/>
    <s v="Изометрические схемы трубопроводов по линиям"/>
    <n v="455"/>
    <d v="2023-04-15T00:00:00"/>
    <n v="40"/>
    <n v="41"/>
    <n v="1"/>
    <s v="50-CWR-29A01.2-1C18HC"/>
    <n v="2"/>
    <s v="Отвод П90 57x5 Сталь 20"/>
    <m/>
    <n v="57"/>
    <m/>
    <n v="2.2440944881889764"/>
    <n v="0"/>
    <n v="6"/>
    <n v="13.464566929133859"/>
    <m/>
    <m/>
    <n v="50"/>
    <s v="ГОСТ 17375-2001"/>
    <n v="3"/>
  </r>
  <r>
    <x v="0"/>
    <s v="21034-3-151.6-ТХ1.ИС_456"/>
    <n v="456"/>
    <s v="21034-03-151.6-ТХ1.ИС-0453"/>
    <s v="Изометрические схемы трубопроводов по линиям"/>
    <n v="456"/>
    <d v="2023-04-16T00:00:00"/>
    <n v="40"/>
    <n v="41"/>
    <n v="1"/>
    <s v="50-CWR-29A01.2-1C18HC"/>
    <n v="3"/>
    <s v="Фланец 50-16-11-1-B-Сталь 20"/>
    <m/>
    <m/>
    <m/>
    <n v="0"/>
    <n v="0"/>
    <m/>
    <n v="0"/>
    <m/>
    <m/>
    <n v="50"/>
    <s v="ГОСТ 33259-2015"/>
    <n v="2"/>
  </r>
  <r>
    <x v="0"/>
    <s v="21034-3-151.6-ТХ1.ИС_457"/>
    <n v="457"/>
    <s v="21034-03-151.6-ТХ1.ИС-0454"/>
    <s v="Изометрические схемы трубопроводов по линиям"/>
    <n v="457"/>
    <d v="2023-04-17T00:00:00"/>
    <n v="40"/>
    <n v="41"/>
    <n v="1"/>
    <s v="50-CWR-29A01.2-1C18HC"/>
    <n v="4"/>
    <s v="Прокладка А-50-16 ПОН"/>
    <m/>
    <m/>
    <m/>
    <n v="0"/>
    <n v="0"/>
    <m/>
    <n v="0"/>
    <m/>
    <m/>
    <n v="50"/>
    <s v="ГОСТ 15180-86"/>
    <n v="2"/>
  </r>
  <r>
    <x v="0"/>
    <s v="21034-3-151.6-ТХ1.ИС_458"/>
    <n v="458"/>
    <s v="21034-03-151.6-ТХ1.ИС-0455"/>
    <s v="Изометрические схемы трубопроводов по линиям"/>
    <n v="458"/>
    <d v="2023-04-18T00:00:00"/>
    <n v="40"/>
    <n v="41"/>
    <n v="1"/>
    <s v="50-CWR-29A01.2-1C18HC"/>
    <n v="5"/>
    <s v="Шпилька 2-1-М16x80 Ст35 ОСТ 26-2040-96 - 4 шт"/>
    <m/>
    <m/>
    <m/>
    <n v="0"/>
    <n v="0"/>
    <m/>
    <n v="0"/>
    <m/>
    <m/>
    <n v="16"/>
    <s v="Ст35"/>
    <n v="2"/>
  </r>
  <r>
    <x v="0"/>
    <s v="21034-3-151.6-ТХ1.ИС_459"/>
    <n v="459"/>
    <s v="21034-03-151.6-ТХ1.ИС-0456"/>
    <s v="Изометрические схемы трубопроводов по линиям"/>
    <n v="459"/>
    <d v="2023-04-19T00:00:00"/>
    <n v="40"/>
    <n v="41"/>
    <n v="1"/>
    <s v="50-CWR-29A01.2-1C18HC"/>
    <s v="5а"/>
    <s v="Гайка М16 Ст25 ОСТ 26-2041-96 - 8 шт"/>
    <m/>
    <m/>
    <m/>
    <n v="0"/>
    <n v="0"/>
    <m/>
    <n v="0"/>
    <m/>
    <m/>
    <m/>
    <m/>
    <m/>
  </r>
  <r>
    <x v="0"/>
    <s v="21034-3-151.6-ТХ1.ИС_460"/>
    <n v="460"/>
    <s v="21034-03-151.6-ТХ1.ИС-0457"/>
    <s v="Изометрические схемы трубопроводов по линиям"/>
    <n v="460"/>
    <d v="2023-04-20T00:00:00"/>
    <n v="40"/>
    <n v="41"/>
    <n v="1"/>
    <s v="50-CWR-29A01.2-1C18HC"/>
    <s v="5б"/>
    <s v="Шайба 16 Ст10 ОСТ 26-2042-96 - 8 шт"/>
    <m/>
    <m/>
    <m/>
    <n v="0"/>
    <n v="0"/>
    <m/>
    <n v="0"/>
    <m/>
    <m/>
    <m/>
    <m/>
    <m/>
  </r>
  <r>
    <x v="0"/>
    <s v="21034-3-151.6-ТХ1.ИС_461"/>
    <n v="461"/>
    <s v="21034-03-151.6-ТХ1.ИС-0458"/>
    <s v="Изометрические схемы трубопроводов по линиям"/>
    <n v="461"/>
    <d v="2023-04-21T00:00:00"/>
    <n v="40"/>
    <n v="41"/>
    <n v="1"/>
    <s v="50-CWR-29A01.2-1C18HC"/>
    <s v="5в"/>
    <s v="(фл.соед. DN50 mm, PN1.6 МПа)"/>
    <m/>
    <m/>
    <m/>
    <n v="0"/>
    <n v="0"/>
    <m/>
    <n v="0"/>
    <m/>
    <m/>
    <m/>
    <m/>
    <m/>
  </r>
  <r>
    <x v="0"/>
    <s v="21034-3-151.6-ТХ1.ИС_462"/>
    <n v="462"/>
    <s v="21034-03-151.6-ТХ1.ИС-0459"/>
    <s v="Изометрические схемы трубопроводов по линиям"/>
    <n v="462"/>
    <d v="2023-04-22T00:00:00"/>
    <n v="40"/>
    <n v="41"/>
    <n v="1"/>
    <s v="50-CWR-29A01.2-1C18HC"/>
    <n v="6"/>
    <s v="Труба 57x4.5 B 20"/>
    <m/>
    <n v="57"/>
    <m/>
    <n v="2.2440944881889764"/>
    <n v="0"/>
    <n v="1"/>
    <n v="2.2440944881889764"/>
    <m/>
    <m/>
    <n v="50"/>
    <s v="ГОСТ 8734-75"/>
    <n v="3.21"/>
  </r>
  <r>
    <x v="1"/>
    <s v="21034-3-151.6-ТХ1.ИС_463"/>
    <n v="463"/>
    <s v="21034-03-151.6-ТХ1.ИС-0460"/>
    <s v="Изометрические схемы трубопроводов по линиям"/>
    <n v="463"/>
    <d v="2023-04-23T00:00:00"/>
    <n v="41"/>
    <n v="42"/>
    <n v="1"/>
    <s v="200-CWR-29B01.2-1C18NR"/>
    <n v="1"/>
    <s v="Задвижка"/>
    <n v="330"/>
    <n v="219"/>
    <m/>
    <n v="8.6220472440944889"/>
    <n v="0"/>
    <n v="4"/>
    <n v="34.488188976377955"/>
    <m/>
    <m/>
    <n v="200"/>
    <s v="30с41нж"/>
    <n v="2"/>
  </r>
  <r>
    <x v="0"/>
    <s v="21034-3-151.6-ТХ1.ИС_464"/>
    <n v="464"/>
    <s v="21034-03-151.6-ТХ1.ИС-0461"/>
    <s v="Изометрические схемы трубопроводов по линиям"/>
    <n v="464"/>
    <d v="2023-04-24T00:00:00"/>
    <n v="41"/>
    <n v="42"/>
    <n v="1"/>
    <s v="200-CWR-29B01.2-1C18NR"/>
    <n v="2"/>
    <s v="Переход ПК 219x10-159x8 Сталь 20"/>
    <m/>
    <n v="219"/>
    <n v="159"/>
    <n v="8.6220472440944889"/>
    <n v="6.2598425196850398"/>
    <n v="2"/>
    <n v="14.88188976377953"/>
    <m/>
    <m/>
    <n v="200"/>
    <s v="ГОСТ 17378-2001"/>
    <n v="1"/>
  </r>
  <r>
    <x v="0"/>
    <s v="21034-3-151.6-ТХ1.ИС_465"/>
    <n v="465"/>
    <s v="21034-03-151.6-ТХ1.ИС-0462"/>
    <s v="Изометрические схемы трубопроводов по линиям"/>
    <n v="465"/>
    <d v="2023-04-25T00:00:00"/>
    <n v="41"/>
    <n v="42"/>
    <n v="1"/>
    <s v="200-CWR-29B01.2-1C18NR"/>
    <n v="3"/>
    <s v="Отвод П90 159x6 Сталь 20"/>
    <m/>
    <n v="159"/>
    <m/>
    <n v="6.2598425196850398"/>
    <n v="0"/>
    <n v="4"/>
    <n v="25.039370078740159"/>
    <m/>
    <m/>
    <n v="150"/>
    <s v="ГОСТ 17375-2001"/>
    <n v="2"/>
  </r>
  <r>
    <x v="0"/>
    <s v="21034-3-151.6-ТХ1.ИС_466"/>
    <n v="466"/>
    <s v="21034-03-151.6-ТХ1.ИС-0463"/>
    <s v="Изометрические схемы трубопроводов по линиям"/>
    <n v="466"/>
    <d v="2023-04-26T00:00:00"/>
    <n v="41"/>
    <n v="42"/>
    <n v="1"/>
    <s v="200-CWR-29B01.2-1C18NR"/>
    <n v="4"/>
    <s v="Отвод П90 219x6 Сталь 20"/>
    <m/>
    <n v="219"/>
    <m/>
    <n v="8.6220472440944889"/>
    <n v="0"/>
    <n v="2"/>
    <n v="17.244094488188978"/>
    <m/>
    <m/>
    <n v="200"/>
    <s v="ГОСТ 17375-2001"/>
    <n v="1"/>
  </r>
  <r>
    <x v="0"/>
    <s v="21034-3-151.6-ТХ1.ИС_467"/>
    <n v="467"/>
    <s v="21034-03-151.6-ТХ1.ИС-0464"/>
    <s v="Изометрические схемы трубопроводов по линиям"/>
    <n v="467"/>
    <d v="2023-04-27T00:00:00"/>
    <n v="41"/>
    <n v="42"/>
    <n v="1"/>
    <s v="200-CWR-29B01.2-1C18NR"/>
    <n v="5"/>
    <s v="Тройник П219x8 Сталь 20"/>
    <m/>
    <n v="219"/>
    <m/>
    <n v="8.6220472440944889"/>
    <n v="0"/>
    <n v="2"/>
    <n v="17.244094488188978"/>
    <m/>
    <m/>
    <n v="200"/>
    <s v="ГОСТ 17376-2001"/>
    <n v="1"/>
  </r>
  <r>
    <x v="0"/>
    <s v="21034-3-151.6-ТХ1.ИС_468"/>
    <n v="468"/>
    <s v="21034-03-151.6-ТХ1.ИС-0465"/>
    <s v="Изометрические схемы трубопроводов по линиям"/>
    <n v="468"/>
    <d v="2023-04-28T00:00:00"/>
    <n v="41"/>
    <n v="42"/>
    <n v="1"/>
    <s v="200-CWR-29B01.2-1C18NR"/>
    <n v="6"/>
    <s v="Фланец 200-16-11-1-B-Сталь 20"/>
    <m/>
    <m/>
    <m/>
    <n v="0"/>
    <n v="0"/>
    <m/>
    <n v="0"/>
    <m/>
    <m/>
    <n v="200"/>
    <s v="ГОСТ 33259-2015"/>
    <n v="4"/>
  </r>
  <r>
    <x v="0"/>
    <s v="21034-3-151.6-ТХ1.ИС_469"/>
    <n v="469"/>
    <s v="21034-03-151.6-ТХ1.ИС-0466"/>
    <s v="Изометрические схемы трубопроводов по линиям"/>
    <n v="469"/>
    <d v="2023-04-29T00:00:00"/>
    <n v="41"/>
    <n v="42"/>
    <n v="1"/>
    <s v="200-CWR-29B01.2-1C18NR"/>
    <n v="7"/>
    <s v="Фланец 50-16-11-1-B-Сталь 20"/>
    <m/>
    <m/>
    <m/>
    <n v="0"/>
    <n v="0"/>
    <m/>
    <n v="0"/>
    <m/>
    <m/>
    <n v="50"/>
    <s v="ГОСТ 33259-2015"/>
    <n v="1"/>
  </r>
  <r>
    <x v="0"/>
    <s v="21034-3-151.6-ТХ1.ИС_470"/>
    <n v="470"/>
    <s v="21034-03-151.6-ТХ1.ИС-0467"/>
    <s v="Изометрические схемы трубопроводов по линиям"/>
    <n v="470"/>
    <d v="2023-04-30T00:00:00"/>
    <n v="41"/>
    <n v="42"/>
    <n v="1"/>
    <s v="200-CWR-29B01.2-1C18NR"/>
    <n v="8"/>
    <s v="Заглушка 1-50-4 Сталь 20"/>
    <m/>
    <m/>
    <m/>
    <n v="0"/>
    <n v="0"/>
    <m/>
    <n v="0"/>
    <m/>
    <m/>
    <n v="50"/>
    <s v="АТК 24.200.02.90"/>
    <n v="1"/>
  </r>
  <r>
    <x v="0"/>
    <s v="21034-3-151.6-ТХ1.ИС_471"/>
    <n v="471"/>
    <s v="21034-03-151.6-ТХ1.ИС-0468"/>
    <s v="Изометрические схемы трубопроводов по линиям"/>
    <n v="471"/>
    <d v="2023-05-01T00:00:00"/>
    <n v="41"/>
    <n v="42"/>
    <n v="1"/>
    <s v="200-CWR-29B01.2-1C18NR"/>
    <n v="9"/>
    <s v="Заглушка поворотная 1-200-1.6-Сталь 20"/>
    <m/>
    <m/>
    <m/>
    <n v="0"/>
    <n v="0"/>
    <m/>
    <n v="0"/>
    <m/>
    <m/>
    <n v="200"/>
    <s v="АТК 26-18-5-93"/>
    <n v="1"/>
  </r>
  <r>
    <x v="0"/>
    <s v="21034-3-151.6-ТХ1.ИС_472"/>
    <n v="472"/>
    <s v="21034-03-151.6-ТХ1.ИС-0469"/>
    <s v="Изометрические схемы трубопроводов по линиям"/>
    <n v="472"/>
    <d v="2023-05-02T00:00:00"/>
    <n v="41"/>
    <n v="42"/>
    <n v="1"/>
    <s v="200-CWR-29B01.2-1C18NR"/>
    <n v="10"/>
    <s v="Тройник П219x8 - 159x6 Сталь 20"/>
    <m/>
    <n v="219"/>
    <n v="159"/>
    <n v="8.6220472440944889"/>
    <n v="6.2598425196850398"/>
    <n v="3"/>
    <n v="23.503937007874018"/>
    <m/>
    <m/>
    <n v="200"/>
    <s v="ГОСТ 17376-2001"/>
    <n v="1"/>
  </r>
  <r>
    <x v="0"/>
    <s v="21034-3-151.6-ТХ1.ИС_473"/>
    <n v="473"/>
    <s v="21034-03-151.6-ТХ1.ИС-0470"/>
    <s v="Изометрические схемы трубопроводов по линиям"/>
    <n v="473"/>
    <d v="2023-05-03T00:00:00"/>
    <n v="41"/>
    <n v="42"/>
    <n v="1"/>
    <s v="200-CWR-29B01.2-1C18NR"/>
    <n v="11"/>
    <s v="Опора 159-КП-А11 ВСт3пс6"/>
    <m/>
    <m/>
    <m/>
    <n v="0"/>
    <n v="0"/>
    <m/>
    <n v="0"/>
    <m/>
    <m/>
    <n v="150"/>
    <s v="ОСТ36-146-88"/>
    <n v="1"/>
  </r>
  <r>
    <x v="0"/>
    <s v="21034-3-151.6-ТХ1.ИС_474"/>
    <n v="474"/>
    <s v="21034-03-151.6-ТХ1.ИС-0471"/>
    <s v="Изометрические схемы трубопроводов по линиям"/>
    <n v="474"/>
    <d v="2023-05-04T00:00:00"/>
    <n v="41"/>
    <n v="42"/>
    <n v="1"/>
    <s v="200-CWR-29B01.2-1C18NR"/>
    <n v="12"/>
    <s v="Опора 219-КП-А11 ВСт3пс6"/>
    <m/>
    <m/>
    <m/>
    <n v="0"/>
    <n v="0"/>
    <m/>
    <n v="0"/>
    <m/>
    <m/>
    <n v="200"/>
    <s v="ОСТ36-146-88"/>
    <n v="1"/>
  </r>
  <r>
    <x v="0"/>
    <s v="21034-3-151.6-ТХ1.ИС_475"/>
    <n v="475"/>
    <s v="21034-03-151.6-ТХ1.ИС-0472"/>
    <s v="Изометрические схемы трубопроводов по линиям"/>
    <n v="475"/>
    <d v="2023-05-05T00:00:00"/>
    <n v="41"/>
    <n v="42"/>
    <n v="1"/>
    <s v="200-CWR-29B01.2-1C18NR"/>
    <n v="13"/>
    <s v="Прокладка А-200-16 ПОН"/>
    <m/>
    <m/>
    <m/>
    <n v="0"/>
    <n v="0"/>
    <m/>
    <n v="0"/>
    <m/>
    <m/>
    <n v="200"/>
    <s v="ГОСТ 15180-86"/>
    <n v="5"/>
  </r>
  <r>
    <x v="0"/>
    <s v="21034-3-151.6-ТХ1.ИС_476"/>
    <n v="476"/>
    <s v="21034-03-151.6-ТХ1.ИС-0473"/>
    <s v="Изометрические схемы трубопроводов по линиям"/>
    <n v="476"/>
    <d v="2023-05-06T00:00:00"/>
    <n v="41"/>
    <n v="42"/>
    <n v="1"/>
    <s v="200-CWR-29B01.2-1C18NR"/>
    <n v="14"/>
    <s v="Прокладка А-50-16 ПОН"/>
    <m/>
    <m/>
    <m/>
    <n v="0"/>
    <n v="0"/>
    <m/>
    <n v="0"/>
    <m/>
    <m/>
    <n v="50"/>
    <s v="ГОСТ 15180-86"/>
    <n v="1"/>
  </r>
  <r>
    <x v="0"/>
    <s v="21034-3-151.6-ТХ1.ИС_477"/>
    <n v="477"/>
    <s v="21034-03-151.6-ТХ1.ИС-0474"/>
    <s v="Изометрические схемы трубопроводов по линиям"/>
    <n v="477"/>
    <d v="2023-05-07T00:00:00"/>
    <n v="41"/>
    <n v="42"/>
    <n v="1"/>
    <s v="200-CWR-29B01.2-1C18NR"/>
    <n v="15"/>
    <s v="Шпилька 2-1-М16x80 Ст35 ОСТ 26-2040-96 - 4 шт"/>
    <m/>
    <m/>
    <m/>
    <n v="0"/>
    <n v="0"/>
    <m/>
    <n v="0"/>
    <m/>
    <m/>
    <n v="16"/>
    <s v="Ст35"/>
    <n v="1"/>
  </r>
  <r>
    <x v="0"/>
    <s v="21034-3-151.6-ТХ1.ИС_478"/>
    <n v="478"/>
    <s v="21034-03-151.6-ТХ1.ИС-0475"/>
    <s v="Изометрические схемы трубопроводов по линиям"/>
    <n v="478"/>
    <d v="2023-05-08T00:00:00"/>
    <n v="41"/>
    <n v="42"/>
    <n v="1"/>
    <s v="200-CWR-29B01.2-1C18NR"/>
    <m/>
    <s v=" Гайка М16 Ст25 ОСТ 26-2041-96 - 8 шт"/>
    <m/>
    <m/>
    <m/>
    <n v="0"/>
    <n v="0"/>
    <m/>
    <n v="0"/>
    <m/>
    <m/>
    <m/>
    <m/>
    <m/>
  </r>
  <r>
    <x v="0"/>
    <s v="21034-3-151.6-ТХ1.ИС_479"/>
    <n v="479"/>
    <s v="21034-03-151.6-ТХ1.ИС-0476"/>
    <s v="Изометрические схемы трубопроводов по линиям"/>
    <n v="479"/>
    <d v="2023-05-09T00:00:00"/>
    <n v="41"/>
    <n v="42"/>
    <n v="1"/>
    <s v="200-CWR-29B01.2-1C18NR"/>
    <m/>
    <s v="Шайба 16 Ст10 ОСТ 26-2042-96 - 8 шт"/>
    <m/>
    <m/>
    <m/>
    <n v="0"/>
    <n v="0"/>
    <m/>
    <n v="0"/>
    <m/>
    <m/>
    <m/>
    <m/>
    <m/>
  </r>
  <r>
    <x v="0"/>
    <s v="21034-3-151.6-ТХ1.ИС_480"/>
    <n v="480"/>
    <s v="21034-03-151.6-ТХ1.ИС-0477"/>
    <s v="Изометрические схемы трубопроводов по линиям"/>
    <n v="480"/>
    <d v="2023-05-10T00:00:00"/>
    <n v="41"/>
    <n v="42"/>
    <n v="1"/>
    <s v="200-CWR-29B01.2-1C18NR"/>
    <m/>
    <s v="(фл.соед. DN50 mm, PN1.6 МПа)"/>
    <m/>
    <m/>
    <m/>
    <n v="0"/>
    <n v="0"/>
    <m/>
    <n v="0"/>
    <m/>
    <m/>
    <m/>
    <m/>
    <m/>
  </r>
  <r>
    <x v="0"/>
    <s v="21034-3-151.6-ТХ1.ИС_481"/>
    <n v="481"/>
    <s v="21034-03-151.6-ТХ1.ИС-0478"/>
    <s v="Изометрические схемы трубопроводов по линиям"/>
    <n v="481"/>
    <d v="2023-05-11T00:00:00"/>
    <n v="41"/>
    <n v="42"/>
    <n v="1"/>
    <s v="200-CWR-29B01.2-1C18NR"/>
    <n v="16"/>
    <s v="Шпилька 2-1-М20x110 Ст35 ОСТ 26-2040-96 - 12 шт"/>
    <m/>
    <m/>
    <m/>
    <n v="0"/>
    <n v="0"/>
    <m/>
    <n v="0"/>
    <m/>
    <m/>
    <n v="20"/>
    <s v="Ст35"/>
    <n v="3"/>
  </r>
  <r>
    <x v="0"/>
    <s v="21034-3-151.6-ТХ1.ИС_482"/>
    <n v="482"/>
    <s v="21034-03-151.6-ТХ1.ИС-0479"/>
    <s v="Изометрические схемы трубопроводов по линиям"/>
    <n v="482"/>
    <d v="2023-05-12T00:00:00"/>
    <n v="41"/>
    <n v="42"/>
    <n v="1"/>
    <s v="200-CWR-29B01.2-1C18NR"/>
    <m/>
    <s v="Гайка М20 Ст25 ОСТ 26-2041-96 - 24 шт"/>
    <m/>
    <m/>
    <m/>
    <n v="0"/>
    <n v="0"/>
    <m/>
    <n v="0"/>
    <m/>
    <m/>
    <m/>
    <m/>
    <m/>
  </r>
  <r>
    <x v="0"/>
    <s v="21034-3-151.6-ТХ1.ИС_483"/>
    <n v="483"/>
    <s v="21034-03-151.6-ТХ1.ИС-0480"/>
    <s v="Изометрические схемы трубопроводов по линиям"/>
    <n v="483"/>
    <d v="2023-05-13T00:00:00"/>
    <n v="41"/>
    <n v="42"/>
    <n v="1"/>
    <s v="200-CWR-29B01.2-1C18NR"/>
    <m/>
    <s v="Шайба 20 Ст10 ОСТ 26-2042-96 - 24 шт"/>
    <m/>
    <m/>
    <m/>
    <n v="0"/>
    <n v="0"/>
    <m/>
    <n v="0"/>
    <m/>
    <m/>
    <m/>
    <m/>
    <m/>
  </r>
  <r>
    <x v="0"/>
    <s v="21034-3-151.6-ТХ1.ИС_484"/>
    <n v="484"/>
    <s v="21034-03-151.6-ТХ1.ИС-0481"/>
    <s v="Изометрические схемы трубопроводов по линиям"/>
    <n v="484"/>
    <d v="2023-05-14T00:00:00"/>
    <n v="41"/>
    <n v="42"/>
    <n v="1"/>
    <s v="200-CWR-29B01.2-1C18NR"/>
    <m/>
    <s v="(фл.соед. DN200 mm, PN1.6 МПа)"/>
    <m/>
    <m/>
    <m/>
    <n v="0"/>
    <n v="0"/>
    <m/>
    <n v="0"/>
    <m/>
    <m/>
    <m/>
    <m/>
    <m/>
  </r>
  <r>
    <x v="0"/>
    <s v="21034-3-151.6-ТХ1.ИС_485"/>
    <n v="485"/>
    <s v="21034-03-151.6-ТХ1.ИС-0482"/>
    <s v="Изометрические схемы трубопроводов по линиям"/>
    <n v="485"/>
    <d v="2023-05-15T00:00:00"/>
    <n v="41"/>
    <n v="42"/>
    <n v="1"/>
    <s v="200-CWR-29B01.2-1C18NR"/>
    <n v="17"/>
    <s v="Шпилька 2-1-М20x460 Ст35 ОСТ 26-2040-96 - 12 шт"/>
    <m/>
    <m/>
    <m/>
    <n v="0"/>
    <n v="0"/>
    <m/>
    <n v="0"/>
    <m/>
    <m/>
    <n v="20"/>
    <s v="Ст35"/>
    <n v="1"/>
  </r>
  <r>
    <x v="0"/>
    <s v="21034-3-151.6-ТХ1.ИС_486"/>
    <n v="486"/>
    <s v="21034-03-151.6-ТХ1.ИС-0483"/>
    <s v="Изометрические схемы трубопроводов по линиям"/>
    <n v="486"/>
    <d v="2023-05-16T00:00:00"/>
    <n v="41"/>
    <n v="42"/>
    <n v="1"/>
    <s v="200-CWR-29B01.2-1C18NR"/>
    <m/>
    <s v="Гайка М20 Ст25 ОСТ 26-2041-96 - 24 шт"/>
    <m/>
    <m/>
    <m/>
    <n v="0"/>
    <n v="0"/>
    <m/>
    <n v="0"/>
    <m/>
    <m/>
    <m/>
    <m/>
    <m/>
  </r>
  <r>
    <x v="0"/>
    <s v="21034-3-151.6-ТХ1.ИС_487"/>
    <n v="487"/>
    <s v="21034-03-151.6-ТХ1.ИС-0484"/>
    <s v="Изометрические схемы трубопроводов по линиям"/>
    <n v="487"/>
    <d v="2023-05-17T00:00:00"/>
    <n v="41"/>
    <n v="42"/>
    <n v="1"/>
    <s v="200-CWR-29B01.2-1C18NR"/>
    <m/>
    <s v="Шайба 20 Ст10 ОСТ 26-2042-96 - 24 шт"/>
    <m/>
    <m/>
    <m/>
    <n v="0"/>
    <n v="0"/>
    <m/>
    <n v="0"/>
    <m/>
    <m/>
    <m/>
    <m/>
    <m/>
  </r>
  <r>
    <x v="0"/>
    <s v="21034-3-151.6-ТХ1.ИС_488"/>
    <n v="488"/>
    <s v="21034-03-151.6-ТХ1.ИС-0485"/>
    <s v="Изометрические схемы трубопроводов по линиям"/>
    <n v="488"/>
    <d v="2023-05-18T00:00:00"/>
    <n v="41"/>
    <n v="42"/>
    <n v="1"/>
    <s v="200-CWR-29B01.2-1C18NR"/>
    <m/>
    <s v="(фл. соед. DN200 mm, PN1,6 МПа)"/>
    <m/>
    <m/>
    <m/>
    <n v="0"/>
    <n v="0"/>
    <m/>
    <n v="0"/>
    <m/>
    <m/>
    <m/>
    <m/>
    <m/>
  </r>
  <r>
    <x v="0"/>
    <s v="21034-3-151.6-ТХ1.ИС_489"/>
    <n v="489"/>
    <s v="21034-03-151.6-ТХ1.ИС-0486"/>
    <s v="Изометрические схемы трубопроводов по линиям"/>
    <n v="489"/>
    <d v="2023-05-19T00:00:00"/>
    <n v="41"/>
    <n v="42"/>
    <n v="1"/>
    <s v="200-CWR-29B01.2-1C18NR"/>
    <n v="18"/>
    <s v="Труба 159x6 B 20"/>
    <m/>
    <n v="159"/>
    <m/>
    <n v="6.2598425196850398"/>
    <n v="0"/>
    <n v="1"/>
    <n v="6.2598425196850398"/>
    <m/>
    <m/>
    <n v="150"/>
    <s v="ГОСТ 8732-78"/>
    <n v="2.2200000000000002"/>
  </r>
  <r>
    <x v="0"/>
    <s v="21034-3-151.6-ТХ1.ИС_490"/>
    <n v="490"/>
    <s v="21034-03-151.6-ТХ1.ИС-0487"/>
    <s v="Изометрические схемы трубопроводов по линиям"/>
    <n v="490"/>
    <d v="2023-05-20T00:00:00"/>
    <n v="41"/>
    <n v="42"/>
    <n v="1"/>
    <s v="200-CWR-29B01.2-1C18NR"/>
    <n v="19"/>
    <s v="Труба 219x6 B 20"/>
    <m/>
    <n v="219"/>
    <m/>
    <n v="8.6220472440944889"/>
    <n v="0"/>
    <n v="1"/>
    <n v="8.6220472440944889"/>
    <m/>
    <m/>
    <n v="200"/>
    <s v="ГОСТ 8732-78"/>
    <n v="2.36"/>
  </r>
  <r>
    <x v="0"/>
    <s v="21034-3-151.6-ТХ1.ИС_491"/>
    <n v="491"/>
    <s v="21034-03-151.6-ТХ1.ИС-0488"/>
    <s v="Изометрические схемы трубопроводов по линиям"/>
    <n v="491"/>
    <d v="2023-05-21T00:00:00"/>
    <n v="41"/>
    <n v="42"/>
    <n v="1"/>
    <s v="200-CWR-29B01.2-1C18NR"/>
    <n v="20"/>
    <s v="Труба 57x4.5 B 20"/>
    <m/>
    <n v="57"/>
    <m/>
    <n v="2.2440944881889764"/>
    <n v="0"/>
    <n v="2"/>
    <n v="4.4881889763779528"/>
    <m/>
    <m/>
    <n v="50"/>
    <s v="ГОСТ 8734-75"/>
    <n v="0.15"/>
  </r>
  <r>
    <x v="1"/>
    <s v="21034-3-151.6-ТХ1.ИС_492"/>
    <n v="492"/>
    <s v="21034-03-151.6-ТХ1.ИС-0489"/>
    <s v="Изометрические схемы трубопроводов по линиям"/>
    <n v="492"/>
    <d v="2023-05-22T00:00:00"/>
    <n v="42"/>
    <n v="43"/>
    <n v="1"/>
    <s v="200-CWR-29B01.2-1C18NR"/>
    <n v="1"/>
    <s v="Блок предохранительных клапанов PSV 2905-61 A/B"/>
    <m/>
    <n v="32"/>
    <m/>
    <n v="1.2598425196850394"/>
    <n v="0"/>
    <n v="2"/>
    <n v="2.5196850393700787"/>
    <m/>
    <m/>
    <n v="25"/>
    <s v="БПУ 25-40, правое расп."/>
    <n v="1"/>
  </r>
  <r>
    <x v="1"/>
    <s v="21034-3-151.6-ТХ1.ИС_493"/>
    <n v="493"/>
    <s v="21034-03-151.6-ТХ1.ИС-0490"/>
    <s v="Изометрические схемы трубопроводов по линиям"/>
    <n v="493"/>
    <d v="2023-05-23T00:00:00"/>
    <n v="42"/>
    <n v="43"/>
    <n v="1"/>
    <s v="200-CWR-29B01.2-1C18NR"/>
    <n v="2"/>
    <s v="Задвижка"/>
    <n v="280"/>
    <n v="159"/>
    <m/>
    <n v="6.2598425196850398"/>
    <n v="0"/>
    <n v="1"/>
    <n v="6.2598425196850398"/>
    <m/>
    <m/>
    <n v="150"/>
    <s v="30с41нж"/>
    <n v="1"/>
  </r>
  <r>
    <x v="1"/>
    <s v="21034-3-151.6-ТХ1.ИС_494"/>
    <n v="494"/>
    <s v="21034-03-151.6-ТХ1.ИС-0491"/>
    <s v="Изометрические схемы трубопроводов по линиям"/>
    <n v="494"/>
    <d v="2023-05-24T00:00:00"/>
    <n v="42"/>
    <n v="43"/>
    <n v="1"/>
    <s v="200-CWR-29B01.2-1C18NR"/>
    <n v="3"/>
    <s v="Задвижка"/>
    <n v="330"/>
    <n v="219"/>
    <m/>
    <n v="8.6220472440944889"/>
    <n v="0"/>
    <n v="2"/>
    <n v="17.244094488188978"/>
    <m/>
    <m/>
    <n v="200"/>
    <s v="30с41нж"/>
    <n v="1"/>
  </r>
  <r>
    <x v="1"/>
    <s v="21034-3-151.6-ТХ1.ИС_495"/>
    <n v="495"/>
    <s v="21034-03-151.6-ТХ1.ИС-0492"/>
    <s v="Изометрические схемы трубопроводов по линиям"/>
    <n v="495"/>
    <d v="2023-05-25T00:00:00"/>
    <n v="42"/>
    <n v="43"/>
    <n v="1"/>
    <s v="200-CWR-29B01.2-1C18NR"/>
    <n v="4"/>
    <s v="Задвижка"/>
    <n v="165"/>
    <n v="25"/>
    <m/>
    <n v="0.98425196850393704"/>
    <n v="0"/>
    <n v="4"/>
    <n v="3.9370078740157481"/>
    <m/>
    <m/>
    <n v="20"/>
    <s v="31с41нж"/>
    <n v="2"/>
  </r>
  <r>
    <x v="1"/>
    <s v="21034-3-151.6-ТХ1.ИС_496"/>
    <n v="496"/>
    <s v="21034-03-151.6-ТХ1.ИС-0493"/>
    <s v="Изометрические схемы трубопроводов по линиям"/>
    <n v="496"/>
    <d v="2023-05-26T00:00:00"/>
    <n v="42"/>
    <n v="43"/>
    <n v="1"/>
    <s v="200-CWR-29B01.2-1C18NR"/>
    <n v="5"/>
    <s v="Клапан регулирующий TV 2905-14"/>
    <n v="280"/>
    <n v="159"/>
    <m/>
    <n v="6.2598425196850398"/>
    <n v="0"/>
    <n v="1"/>
    <n v="6.2598425196850398"/>
    <m/>
    <m/>
    <n v="150"/>
    <s v="Опросный лист"/>
    <n v="1"/>
  </r>
  <r>
    <x v="0"/>
    <s v="21034-3-151.6-ТХ1.ИС_497"/>
    <n v="497"/>
    <s v="21034-03-151.6-ТХ1.ИС-0494"/>
    <s v="Изометрические схемы трубопроводов по линиям"/>
    <n v="497"/>
    <d v="2023-05-27T00:00:00"/>
    <n v="42"/>
    <n v="43"/>
    <n v="1"/>
    <s v="200-CWR-29B01.2-1C18NR"/>
    <n v="6"/>
    <s v="Переход ПК 219x10-159x8 Сталь 20"/>
    <m/>
    <n v="219"/>
    <n v="159"/>
    <n v="8.6220472440944889"/>
    <n v="6.2598425196850398"/>
    <n v="1"/>
    <n v="6.2598425196850398"/>
    <m/>
    <m/>
    <n v="200"/>
    <s v="ГОСТ 17378-2001"/>
    <n v="1"/>
  </r>
  <r>
    <x v="0"/>
    <s v="21034-3-151.6-ТХ1.ИС_498"/>
    <n v="498"/>
    <s v="21034-03-151.6-ТХ1.ИС-0495"/>
    <s v="Изометрические схемы трубопроводов по линиям"/>
    <n v="498"/>
    <d v="2023-05-28T00:00:00"/>
    <n v="42"/>
    <n v="43"/>
    <n v="1"/>
    <s v="200-CWR-29B01.2-1C18NR"/>
    <n v="7"/>
    <s v="Отвод П90 219x6 Сталь 20"/>
    <m/>
    <n v="219"/>
    <m/>
    <n v="8.6220472440944889"/>
    <n v="0"/>
    <n v="2"/>
    <n v="17.244094488188978"/>
    <m/>
    <m/>
    <n v="200"/>
    <s v="ГОСТ 17375-2001"/>
    <n v="1"/>
  </r>
  <r>
    <x v="0"/>
    <s v="21034-3-151.6-ТХ1.ИС_499"/>
    <n v="499"/>
    <s v="21034-03-151.6-ТХ1.ИС-0496"/>
    <s v="Изометрические схемы трубопроводов по линиям"/>
    <n v="499"/>
    <d v="2023-05-29T00:00:00"/>
    <n v="42"/>
    <n v="43"/>
    <n v="1"/>
    <s v="200-CWR-29B01.2-1C18NR"/>
    <n v="8"/>
    <s v="Отвод П45 219x6 Сталь 20"/>
    <m/>
    <n v="219"/>
    <m/>
    <n v="8.6220472440944889"/>
    <n v="0"/>
    <n v="2"/>
    <n v="17.244094488188978"/>
    <m/>
    <m/>
    <n v="200"/>
    <s v="ГОСТ 17375-2001"/>
    <n v="1"/>
  </r>
  <r>
    <x v="0"/>
    <s v="21034-3-151.6-ТХ1.ИС_500"/>
    <n v="500"/>
    <s v="21034-03-151.6-ТХ1.ИС-0497"/>
    <s v="Изометрические схемы трубопроводов по линиям"/>
    <n v="500"/>
    <d v="2023-05-30T00:00:00"/>
    <n v="42"/>
    <n v="43"/>
    <n v="1"/>
    <s v="200-CWR-29B01.2-1C18NR"/>
    <n v="9"/>
    <s v="Фланец 150-16-11-1-B-Сталь 20"/>
    <m/>
    <m/>
    <m/>
    <n v="0"/>
    <n v="0"/>
    <m/>
    <n v="0"/>
    <m/>
    <m/>
    <n v="150"/>
    <s v="ГОСТ 33259-2015"/>
    <n v="4"/>
  </r>
  <r>
    <x v="0"/>
    <s v="21034-3-151.6-ТХ1.ИС_501"/>
    <n v="501"/>
    <s v="21034-03-151.6-ТХ1.ИС-0498"/>
    <s v="Изометрические схемы трубопроводов по линиям"/>
    <n v="501"/>
    <d v="2023-05-31T00:00:00"/>
    <n v="42"/>
    <n v="43"/>
    <n v="1"/>
    <s v="200-CWR-29B01.2-1C18NR"/>
    <n v="10"/>
    <s v="Фланец 200-16-11-1-B-Сталь 20"/>
    <m/>
    <m/>
    <m/>
    <n v="0"/>
    <n v="0"/>
    <m/>
    <n v="0"/>
    <m/>
    <m/>
    <n v="200"/>
    <s v="ГОСТ 33259-2015"/>
    <n v="2"/>
  </r>
  <r>
    <x v="0"/>
    <s v="21034-3-151.6-ТХ1.ИС_502"/>
    <n v="502"/>
    <s v="21034-03-151.6-ТХ1.ИС-0499"/>
    <s v="Изометрические схемы трубопроводов по линиям"/>
    <n v="502"/>
    <d v="2023-06-01T00:00:00"/>
    <n v="42"/>
    <n v="43"/>
    <n v="1"/>
    <s v="200-CWR-29B01.2-1C18NR"/>
    <n v="11"/>
    <s v="Фланец 20-16-11-1-B-Сталь 20"/>
    <m/>
    <m/>
    <m/>
    <n v="0"/>
    <n v="0"/>
    <m/>
    <n v="0"/>
    <m/>
    <m/>
    <n v="20"/>
    <s v="ГОСТ 33259-2015"/>
    <n v="2"/>
  </r>
  <r>
    <x v="0"/>
    <s v="21034-3-151.6-ТХ1.ИС_503"/>
    <n v="503"/>
    <s v="21034-03-151.6-ТХ1.ИС-0500"/>
    <s v="Изометрические схемы трубопроводов по линиям"/>
    <n v="503"/>
    <d v="2023-06-02T00:00:00"/>
    <n v="42"/>
    <n v="43"/>
    <n v="1"/>
    <s v="200-CWR-29B01.2-1C18NR"/>
    <n v="12"/>
    <s v="Заглушка 1-20-4 Сталь 20"/>
    <m/>
    <m/>
    <m/>
    <n v="0"/>
    <n v="0"/>
    <m/>
    <n v="0"/>
    <m/>
    <m/>
    <n v="20"/>
    <s v="АТК 24.200.02.90"/>
    <n v="2"/>
  </r>
  <r>
    <x v="0"/>
    <s v="21034-3-151.6-ТХ1.ИС_504"/>
    <n v="504"/>
    <s v="21034-03-151.6-ТХ1.ИС-0501"/>
    <s v="Изометрические схемы трубопроводов по линиям"/>
    <n v="504"/>
    <d v="2023-06-03T00:00:00"/>
    <n v="42"/>
    <n v="43"/>
    <n v="1"/>
    <s v="200-CWR-29B01.2-1C18NR"/>
    <n v="13"/>
    <s v="Тройник П219x8 - 159x6 Сталь 20"/>
    <m/>
    <n v="219"/>
    <n v="159"/>
    <n v="8.6220472440944889"/>
    <n v="6.2598425196850398"/>
    <n v="3"/>
    <n v="23.503937007874018"/>
    <m/>
    <m/>
    <n v="200"/>
    <s v="ГОСТ 17376-2001"/>
    <n v="1"/>
  </r>
  <r>
    <x v="0"/>
    <s v="21034-3-151.6-ТХ1.ИС_505"/>
    <n v="505"/>
    <s v="21034-03-151.6-ТХ1.ИС-0502"/>
    <s v="Изометрические схемы трубопроводов по линиям"/>
    <n v="505"/>
    <d v="2023-06-04T00:00:00"/>
    <n v="42"/>
    <n v="43"/>
    <n v="1"/>
    <s v="200-CWR-29B01.2-1C18NR"/>
    <n v="14"/>
    <s v="Опора 219-КП-А11 ВСт3пс6"/>
    <m/>
    <m/>
    <m/>
    <n v="0"/>
    <n v="0"/>
    <m/>
    <n v="0"/>
    <m/>
    <m/>
    <n v="200"/>
    <s v="ОСТ36-146-88"/>
    <n v="1"/>
  </r>
  <r>
    <x v="0"/>
    <s v="21034-3-151.6-ТХ1.ИС_506"/>
    <n v="506"/>
    <s v="21034-03-151.6-ТХ1.ИС-0503"/>
    <s v="Изометрические схемы трубопроводов по линиям"/>
    <n v="506"/>
    <d v="2023-06-05T00:00:00"/>
    <n v="42"/>
    <n v="43"/>
    <n v="1"/>
    <s v="200-CWR-29B01.2-1C18NR"/>
    <n v="15"/>
    <s v="Прокладка А-150-16 ПОН"/>
    <m/>
    <m/>
    <m/>
    <n v="0"/>
    <n v="0"/>
    <m/>
    <n v="0"/>
    <m/>
    <m/>
    <n v="150"/>
    <s v="ГОСТ 15180-86"/>
    <n v="4"/>
  </r>
  <r>
    <x v="0"/>
    <s v="21034-3-151.6-ТХ1.ИС_507"/>
    <n v="507"/>
    <s v="21034-03-151.6-ТХ1.ИС-0504"/>
    <s v="Изометрические схемы трубопроводов по линиям"/>
    <n v="507"/>
    <d v="2023-06-06T00:00:00"/>
    <n v="42"/>
    <n v="43"/>
    <n v="1"/>
    <s v="200-CWR-29B01.2-1C18NR"/>
    <n v="16"/>
    <s v="Прокладка А-200-16 ПОН"/>
    <m/>
    <m/>
    <m/>
    <n v="0"/>
    <n v="0"/>
    <m/>
    <n v="0"/>
    <m/>
    <m/>
    <n v="200"/>
    <s v="ГОСТ 15180-86"/>
    <n v="2"/>
  </r>
  <r>
    <x v="0"/>
    <s v="21034-3-151.6-ТХ1.ИС_508"/>
    <n v="508"/>
    <s v="21034-03-151.6-ТХ1.ИС-0505"/>
    <s v="Изометрические схемы трубопроводов по линиям"/>
    <n v="508"/>
    <d v="2023-06-07T00:00:00"/>
    <n v="42"/>
    <n v="43"/>
    <n v="1"/>
    <s v="200-CWR-29B01.2-1C18NR"/>
    <n v="17"/>
    <s v="Прокладка А-20-16 ПОН"/>
    <m/>
    <m/>
    <m/>
    <n v="0"/>
    <n v="0"/>
    <m/>
    <n v="0"/>
    <m/>
    <m/>
    <n v="20"/>
    <s v="ГОСТ 15180-86"/>
    <n v="4"/>
  </r>
  <r>
    <x v="0"/>
    <s v="21034-3-151.6-ТХ1.ИС_509"/>
    <n v="509"/>
    <s v="21034-03-151.6-ТХ1.ИС-0506"/>
    <s v="Изометрические схемы трубопроводов по линиям"/>
    <n v="509"/>
    <d v="2023-06-08T00:00:00"/>
    <n v="42"/>
    <n v="43"/>
    <n v="1"/>
    <s v="200-CWR-29B01.2-1C18NR"/>
    <n v="18"/>
    <s v="Шпилька 2-1-М12x70 Ст35 ОСТ 26-2040-96 - 4 шт"/>
    <m/>
    <m/>
    <m/>
    <n v="0"/>
    <n v="0"/>
    <m/>
    <n v="0"/>
    <m/>
    <m/>
    <n v="12"/>
    <s v="Ст35"/>
    <n v="4"/>
  </r>
  <r>
    <x v="0"/>
    <s v="21034-3-151.6-ТХ1.ИС_510"/>
    <n v="510"/>
    <s v="21034-03-151.6-ТХ1.ИС-0507"/>
    <s v="Изометрические схемы трубопроводов по линиям"/>
    <n v="510"/>
    <d v="2023-06-09T00:00:00"/>
    <n v="42"/>
    <n v="43"/>
    <n v="1"/>
    <s v="200-CWR-29B01.2-1C18NR"/>
    <s v="18а"/>
    <s v="Гайка М12 Ст25 ОСТ 26-2041-96 - 8 шт"/>
    <m/>
    <m/>
    <m/>
    <n v="0"/>
    <n v="0"/>
    <m/>
    <n v="0"/>
    <m/>
    <m/>
    <m/>
    <m/>
    <m/>
  </r>
  <r>
    <x v="0"/>
    <s v="21034-3-151.6-ТХ1.ИС_511"/>
    <n v="511"/>
    <s v="21034-03-151.6-ТХ1.ИС-0508"/>
    <s v="Изометрические схемы трубопроводов по линиям"/>
    <n v="511"/>
    <d v="2023-06-10T00:00:00"/>
    <n v="42"/>
    <n v="43"/>
    <n v="1"/>
    <s v="200-CWR-29B01.2-1C18NR"/>
    <s v="18б"/>
    <s v="Шайба 12 Ст10 ОСТ 26-2042-96 - 8 шт"/>
    <m/>
    <m/>
    <m/>
    <n v="0"/>
    <n v="0"/>
    <m/>
    <n v="0"/>
    <m/>
    <m/>
    <m/>
    <m/>
    <m/>
  </r>
  <r>
    <x v="0"/>
    <s v="21034-3-151.6-ТХ1.ИС_512"/>
    <n v="512"/>
    <s v="21034-03-151.6-ТХ1.ИС-0509"/>
    <s v="Изометрические схемы трубопроводов по линиям"/>
    <n v="512"/>
    <d v="2023-06-11T00:00:00"/>
    <n v="42"/>
    <n v="43"/>
    <n v="1"/>
    <s v="200-CWR-29B01.2-1C18NR"/>
    <s v="18в"/>
    <s v="(фл.соед. DN20 mm, PN1.6 МПа)"/>
    <m/>
    <m/>
    <m/>
    <n v="0"/>
    <n v="0"/>
    <m/>
    <n v="0"/>
    <m/>
    <m/>
    <m/>
    <m/>
    <m/>
  </r>
  <r>
    <x v="0"/>
    <s v="21034-3-151.6-ТХ1.ИС_513"/>
    <n v="513"/>
    <s v="21034-03-151.6-ТХ1.ИС-0510"/>
    <s v="Изометрические схемы трубопроводов по линиям"/>
    <n v="513"/>
    <d v="2023-06-12T00:00:00"/>
    <n v="42"/>
    <n v="43"/>
    <n v="1"/>
    <s v="200-CWR-29B01.2-1C18NR"/>
    <n v="19"/>
    <s v="Шпилька 2-1-М20x110 Ст35 ОСТ 26-2040-96 - 12 шт"/>
    <m/>
    <m/>
    <m/>
    <n v="0"/>
    <n v="0"/>
    <m/>
    <n v="0"/>
    <m/>
    <m/>
    <n v="20"/>
    <s v="Ст35"/>
    <n v="2"/>
  </r>
  <r>
    <x v="0"/>
    <s v="21034-3-151.6-ТХ1.ИС_514"/>
    <n v="514"/>
    <s v="21034-03-151.6-ТХ1.ИС-0511"/>
    <s v="Изометрические схемы трубопроводов по линиям"/>
    <n v="514"/>
    <d v="2023-06-13T00:00:00"/>
    <n v="42"/>
    <n v="43"/>
    <n v="1"/>
    <s v="200-CWR-29B01.2-1C18NR"/>
    <s v="19а"/>
    <s v="Гайка М20 Ст25 ОСТ 26-2041-96 - 24 шт"/>
    <m/>
    <m/>
    <m/>
    <n v="0"/>
    <n v="0"/>
    <m/>
    <n v="0"/>
    <m/>
    <m/>
    <m/>
    <m/>
    <m/>
  </r>
  <r>
    <x v="0"/>
    <s v="21034-3-151.6-ТХ1.ИС_515"/>
    <n v="515"/>
    <s v="21034-03-151.6-ТХ1.ИС-0512"/>
    <s v="Изометрические схемы трубопроводов по линиям"/>
    <n v="515"/>
    <d v="2023-06-14T00:00:00"/>
    <n v="42"/>
    <n v="43"/>
    <n v="1"/>
    <s v="200-CWR-29B01.2-1C18NR"/>
    <s v="19б"/>
    <s v="Шайба 20 Ст10 ОСТ 26-2042-96 - 24 шт"/>
    <m/>
    <m/>
    <m/>
    <n v="0"/>
    <n v="0"/>
    <m/>
    <n v="0"/>
    <m/>
    <m/>
    <m/>
    <m/>
    <m/>
  </r>
  <r>
    <x v="0"/>
    <s v="21034-3-151.6-ТХ1.ИС_516"/>
    <n v="516"/>
    <s v="21034-03-151.6-ТХ1.ИС-0513"/>
    <s v="Изометрические схемы трубопроводов по линиям"/>
    <n v="516"/>
    <d v="2023-06-15T00:00:00"/>
    <n v="42"/>
    <n v="43"/>
    <n v="1"/>
    <s v="200-CWR-29B01.2-1C18NR"/>
    <s v="19в"/>
    <s v="(фл.соед. DN200 mm, PN1.6 МПа)"/>
    <m/>
    <m/>
    <m/>
    <n v="0"/>
    <n v="0"/>
    <m/>
    <n v="0"/>
    <m/>
    <m/>
    <m/>
    <m/>
    <m/>
  </r>
  <r>
    <x v="0"/>
    <s v="21034-3-151.6-ТХ1.ИС_517"/>
    <n v="517"/>
    <s v="21034-03-151.6-ТХ1.ИС-0514"/>
    <s v="Изометрические схемы трубопроводов по линиям"/>
    <n v="517"/>
    <d v="2023-06-16T00:00:00"/>
    <n v="42"/>
    <n v="43"/>
    <n v="1"/>
    <s v="200-CWR-29B01.2-1C18NR"/>
    <n v="20"/>
    <s v="Шпилька 2-1-М20x110 Ст35 ОСТ 26-2040-96 - 8 шт"/>
    <m/>
    <m/>
    <m/>
    <n v="0"/>
    <n v="0"/>
    <m/>
    <n v="0"/>
    <m/>
    <m/>
    <n v="20"/>
    <s v="Ст35"/>
    <n v="4"/>
  </r>
  <r>
    <x v="0"/>
    <s v="21034-3-151.6-ТХ1.ИС_518"/>
    <n v="518"/>
    <s v="21034-03-151.6-ТХ1.ИС-0515"/>
    <s v="Изометрические схемы трубопроводов по линиям"/>
    <n v="518"/>
    <d v="2023-06-17T00:00:00"/>
    <n v="42"/>
    <n v="43"/>
    <n v="1"/>
    <s v="200-CWR-29B01.2-1C18NR"/>
    <s v="20а"/>
    <s v="Гайка М20 Ст25 ОСТ 26-2041-96 - 16 шт"/>
    <m/>
    <m/>
    <m/>
    <n v="0"/>
    <n v="0"/>
    <m/>
    <n v="0"/>
    <m/>
    <m/>
    <m/>
    <m/>
    <m/>
  </r>
  <r>
    <x v="0"/>
    <s v="21034-3-151.6-ТХ1.ИС_519"/>
    <n v="519"/>
    <s v="21034-03-151.6-ТХ1.ИС-0516"/>
    <s v="Изометрические схемы трубопроводов по линиям"/>
    <n v="519"/>
    <d v="2023-06-18T00:00:00"/>
    <n v="42"/>
    <n v="43"/>
    <n v="1"/>
    <s v="200-CWR-29B01.2-1C18NR"/>
    <s v="20б"/>
    <s v="Шайба 20 Ст10 ОСТ 26-2042-96 - 16 шт"/>
    <m/>
    <m/>
    <m/>
    <n v="0"/>
    <n v="0"/>
    <m/>
    <n v="0"/>
    <m/>
    <m/>
    <m/>
    <m/>
    <m/>
  </r>
  <r>
    <x v="0"/>
    <s v="21034-3-151.6-ТХ1.ИС_520"/>
    <n v="520"/>
    <s v="21034-03-151.6-ТХ1.ИС-0517"/>
    <s v="Изометрические схемы трубопроводов по линиям"/>
    <n v="520"/>
    <d v="2023-06-19T00:00:00"/>
    <n v="42"/>
    <n v="43"/>
    <n v="1"/>
    <s v="200-CWR-29B01.2-1C18NR"/>
    <s v="20в"/>
    <s v="(фл.соед. DN150 mm, PN1.6 МПа)"/>
    <m/>
    <m/>
    <m/>
    <n v="0"/>
    <n v="0"/>
    <m/>
    <n v="0"/>
    <m/>
    <m/>
    <m/>
    <m/>
    <m/>
  </r>
  <r>
    <x v="0"/>
    <s v="21034-3-151.6-ТХ1.ИС_521"/>
    <n v="521"/>
    <s v="21034-03-151.6-ТХ1.ИС-0518"/>
    <s v="Изометрические схемы трубопроводов по линиям"/>
    <n v="521"/>
    <d v="2023-06-20T00:00:00"/>
    <n v="42"/>
    <n v="43"/>
    <n v="1"/>
    <s v="200-CWR-29B01.2-1C18NR"/>
    <n v="21"/>
    <s v="Труба 159x6 B 20"/>
    <m/>
    <n v="159"/>
    <m/>
    <n v="6.2598425196850398"/>
    <n v="0"/>
    <m/>
    <n v="0"/>
    <m/>
    <m/>
    <n v="150"/>
    <s v="ГОСТ 8732-78"/>
    <n v="0.51"/>
  </r>
  <r>
    <x v="0"/>
    <s v="21034-3-151.6-ТХ1.ИС_522"/>
    <n v="522"/>
    <s v="21034-03-151.6-ТХ1.ИС-0519"/>
    <s v="Изометрические схемы трубопроводов по линиям"/>
    <n v="522"/>
    <d v="2023-06-21T00:00:00"/>
    <n v="42"/>
    <n v="43"/>
    <n v="1"/>
    <s v="200-CWR-29B01.2-1C18NR"/>
    <n v="22"/>
    <s v="Труба 219x6 B 20"/>
    <m/>
    <n v="219"/>
    <m/>
    <n v="8.6220472440944889"/>
    <n v="0"/>
    <n v="1"/>
    <n v="8.6220472440944889"/>
    <m/>
    <m/>
    <n v="200"/>
    <s v="ГОСТ 8732-78"/>
    <n v="2.2999999999999998"/>
  </r>
  <r>
    <x v="0"/>
    <s v="21034-3-151.6-ТХ1.ИС_523"/>
    <n v="523"/>
    <s v="21034-03-151.6-ТХ1.ИС-0520"/>
    <s v="Изометрические схемы трубопроводов по линиям"/>
    <n v="523"/>
    <d v="2023-06-22T00:00:00"/>
    <n v="42"/>
    <n v="43"/>
    <n v="1"/>
    <s v="200-CWR-29B01.2-1C18NR"/>
    <n v="23"/>
    <s v="Труба 25x4.0 B 20"/>
    <m/>
    <n v="25"/>
    <m/>
    <n v="0.98425196850393704"/>
    <n v="0"/>
    <m/>
    <n v="0"/>
    <m/>
    <m/>
    <n v="20"/>
    <s v="ГОСТ 8734-75"/>
    <n v="0.64"/>
  </r>
  <r>
    <x v="0"/>
    <s v="21034-3-151.6-ТХ1.ИС_524"/>
    <n v="524"/>
    <s v="21034-03-151.6-ТХ1.ИС-0521"/>
    <s v="Изометрические схемы трубопроводов по линиям"/>
    <n v="524"/>
    <d v="2023-06-23T00:00:00"/>
    <n v="42"/>
    <n v="43"/>
    <n v="1"/>
    <s v="200-CWR-29B01.2-1C18NR"/>
    <n v="24"/>
    <s v="Труба 32x4.5 B 20"/>
    <m/>
    <n v="32"/>
    <m/>
    <n v="1.2598425196850394"/>
    <n v="0"/>
    <m/>
    <n v="0"/>
    <m/>
    <m/>
    <n v="25"/>
    <s v="ГОСТ 8734-75"/>
    <n v="0.15"/>
  </r>
  <r>
    <x v="1"/>
    <s v="21034-3-151.6-ТХ1.ИС_525"/>
    <n v="525"/>
    <s v="21034-03-151.6-ТХ1.ИС-0522"/>
    <s v="Изометрические схемы трубопроводов по линиям"/>
    <n v="525"/>
    <d v="2023-06-24T00:00:00"/>
    <n v="43"/>
    <n v="44"/>
    <n v="1"/>
    <s v="CWR-29A01.1-1C18NR"/>
    <n v="1"/>
    <s v="Задвижка"/>
    <n v="330"/>
    <n v="219"/>
    <m/>
    <n v="8.6220472440944889"/>
    <n v="0"/>
    <n v="2"/>
    <n v="17.244094488188978"/>
    <m/>
    <m/>
    <n v="200"/>
    <s v="30с41нж"/>
    <n v="1"/>
  </r>
  <r>
    <x v="0"/>
    <s v="21034-3-151.6-ТХ1.ИС_526"/>
    <n v="526"/>
    <s v="21034-03-151.6-ТХ1.ИС-0523"/>
    <s v="Изометрические схемы трубопроводов по линиям"/>
    <n v="526"/>
    <d v="2023-06-25T00:00:00"/>
    <n v="43"/>
    <n v="44"/>
    <n v="1"/>
    <s v="CWR-29A01.1-1C18NR"/>
    <n v="2"/>
    <s v="Переход ПК 219x10-159x8 Сталь 20"/>
    <m/>
    <n v="219"/>
    <n v="159"/>
    <n v="8.6220472440944889"/>
    <n v="6.2598425196850398"/>
    <n v="2"/>
    <n v="14.88188976377953"/>
    <m/>
    <m/>
    <n v="200"/>
    <s v="ГОСТ 17378-2001"/>
    <n v="1"/>
  </r>
  <r>
    <x v="0"/>
    <s v="21034-3-151.6-ТХ1.ИС_527"/>
    <n v="527"/>
    <s v="21034-03-151.6-ТХ1.ИС-0524"/>
    <s v="Изометрические схемы трубопроводов по линиям"/>
    <n v="527"/>
    <d v="2023-06-26T00:00:00"/>
    <n v="43"/>
    <n v="44"/>
    <n v="1"/>
    <s v="CWR-29A01.1-1C18NR"/>
    <n v="3"/>
    <s v="Отвод П90 159x6 Сталь 20"/>
    <m/>
    <n v="159"/>
    <m/>
    <n v="6.2598425196850398"/>
    <n v="0"/>
    <n v="4"/>
    <n v="25.039370078740159"/>
    <m/>
    <m/>
    <n v="150"/>
    <s v="ГОСТ 17375-2001"/>
    <n v="2"/>
  </r>
  <r>
    <x v="0"/>
    <s v="21034-3-151.6-ТХ1.ИС_528"/>
    <n v="528"/>
    <s v="21034-03-151.6-ТХ1.ИС-0525"/>
    <s v="Изометрические схемы трубопроводов по линиям"/>
    <n v="528"/>
    <d v="2023-06-27T00:00:00"/>
    <n v="43"/>
    <n v="44"/>
    <n v="1"/>
    <s v="CWR-29A01.1-1C18NR"/>
    <n v="4"/>
    <s v="Отвод П90 219x6 Сталь 20"/>
    <m/>
    <n v="219"/>
    <m/>
    <n v="8.6220472440944889"/>
    <n v="0"/>
    <n v="1"/>
    <n v="8.6220472440944889"/>
    <m/>
    <m/>
    <n v="200"/>
    <s v="ГОСТ 17375-2001"/>
    <n v="1"/>
  </r>
  <r>
    <x v="0"/>
    <s v="21034-3-151.6-ТХ1.ИС_529"/>
    <n v="529"/>
    <s v="21034-03-151.6-ТХ1.ИС-0526"/>
    <s v="Изометрические схемы трубопроводов по линиям"/>
    <n v="529"/>
    <d v="2023-06-28T00:00:00"/>
    <n v="43"/>
    <n v="44"/>
    <n v="1"/>
    <s v="CWR-29A01.1-1C18NR"/>
    <n v="5"/>
    <s v="Фланец 200-16-11-1-B-Сталь 20"/>
    <m/>
    <m/>
    <m/>
    <n v="0"/>
    <n v="0"/>
    <m/>
    <n v="0"/>
    <m/>
    <m/>
    <n v="200"/>
    <s v="ГОСТ 33259-2015"/>
    <n v="2"/>
  </r>
  <r>
    <x v="0"/>
    <s v="21034-3-151.6-ТХ1.ИС_530"/>
    <n v="530"/>
    <s v="21034-03-151.6-ТХ1.ИС-0527"/>
    <s v="Изометрические схемы трубопроводов по линиям"/>
    <n v="530"/>
    <d v="2023-06-29T00:00:00"/>
    <n v="43"/>
    <n v="44"/>
    <n v="1"/>
    <s v="CWR-29A01.1-1C18NR"/>
    <n v="6"/>
    <s v="Фланец 50-16-11-1-B-Сталь 20"/>
    <m/>
    <m/>
    <m/>
    <n v="0"/>
    <n v="0"/>
    <m/>
    <n v="0"/>
    <m/>
    <m/>
    <n v="50"/>
    <s v="ГОСТ 33259-2015"/>
    <n v="1"/>
  </r>
  <r>
    <x v="0"/>
    <s v="21034-3-151.6-ТХ1.ИС_531"/>
    <n v="531"/>
    <s v="21034-03-151.6-ТХ1.ИС-0528"/>
    <s v="Изометрические схемы трубопроводов по линиям"/>
    <n v="531"/>
    <d v="2023-06-30T00:00:00"/>
    <n v="43"/>
    <n v="44"/>
    <n v="1"/>
    <s v="CWR-29A01.1-1C18NR"/>
    <n v="7"/>
    <s v="Заглушка 1-50-4 Сталь 20"/>
    <m/>
    <m/>
    <m/>
    <n v="0"/>
    <n v="0"/>
    <m/>
    <n v="0"/>
    <m/>
    <m/>
    <n v="50"/>
    <s v="АТК 24.200.02.90"/>
    <n v="1"/>
  </r>
  <r>
    <x v="0"/>
    <s v="21034-3-151.6-ТХ1.ИС_532"/>
    <n v="532"/>
    <s v="21034-03-151.6-ТХ1.ИС-0529"/>
    <s v="Изометрические схемы трубопроводов по линиям"/>
    <n v="532"/>
    <d v="2023-07-01T00:00:00"/>
    <n v="43"/>
    <n v="44"/>
    <n v="1"/>
    <s v="CWR-29A01.1-1C18NR"/>
    <n v="8"/>
    <s v="Тройник П219x8 - 159x6 Сталь 20"/>
    <m/>
    <n v="219"/>
    <n v="159"/>
    <n v="8.6220472440944889"/>
    <n v="6.2598425196850398"/>
    <n v="3"/>
    <n v="23.503937007874018"/>
    <m/>
    <m/>
    <n v="200"/>
    <s v="ГОСТ 17376-2001"/>
    <n v="1"/>
  </r>
  <r>
    <x v="0"/>
    <s v="21034-3-151.6-ТХ1.ИС_533"/>
    <n v="533"/>
    <s v="21034-03-151.6-ТХ1.ИС-0530"/>
    <s v="Изометрические схемы трубопроводов по линиям"/>
    <n v="533"/>
    <d v="2023-07-02T00:00:00"/>
    <n v="43"/>
    <n v="44"/>
    <n v="1"/>
    <s v="CWR-29A01.1-1C18NR"/>
    <n v="9"/>
    <s v="Опора 159-КП-А11 ВСт3пс6"/>
    <m/>
    <m/>
    <m/>
    <n v="0"/>
    <n v="0"/>
    <m/>
    <n v="0"/>
    <m/>
    <m/>
    <n v="150"/>
    <s v="ОСТ36-146-88"/>
    <n v="1"/>
  </r>
  <r>
    <x v="0"/>
    <s v="21034-3-151.6-ТХ1.ИС_534"/>
    <n v="534"/>
    <s v="21034-03-151.6-ТХ1.ИС-0531"/>
    <s v="Изометрические схемы трубопроводов по линиям"/>
    <n v="534"/>
    <d v="2023-07-03T00:00:00"/>
    <n v="43"/>
    <n v="44"/>
    <n v="1"/>
    <s v="CWR-29A01.1-1C18NR"/>
    <n v="10"/>
    <s v="Прокладка А-200-16 ПОН"/>
    <m/>
    <m/>
    <m/>
    <n v="0"/>
    <n v="0"/>
    <m/>
    <n v="0"/>
    <m/>
    <m/>
    <n v="200"/>
    <s v="ГОСТ 15180-86"/>
    <n v="2"/>
  </r>
  <r>
    <x v="0"/>
    <s v="21034-3-151.6-ТХ1.ИС_535"/>
    <n v="535"/>
    <s v="21034-03-151.6-ТХ1.ИС-0532"/>
    <s v="Изометрические схемы трубопроводов по линиям"/>
    <n v="535"/>
    <d v="2023-07-04T00:00:00"/>
    <n v="43"/>
    <n v="44"/>
    <n v="1"/>
    <s v="CWR-29A01.1-1C18NR"/>
    <n v="11"/>
    <s v="Прокладка А-50-16 ПОН"/>
    <m/>
    <m/>
    <m/>
    <n v="0"/>
    <n v="0"/>
    <m/>
    <n v="0"/>
    <m/>
    <m/>
    <n v="50"/>
    <s v="ГОСТ 15180-86"/>
    <n v="1"/>
  </r>
  <r>
    <x v="0"/>
    <s v="21034-3-151.6-ТХ1.ИС_536"/>
    <n v="536"/>
    <s v="21034-03-151.6-ТХ1.ИС-0533"/>
    <s v="Изометрические схемы трубопроводов по линиям"/>
    <n v="536"/>
    <d v="2023-07-05T00:00:00"/>
    <n v="43"/>
    <n v="44"/>
    <n v="1"/>
    <s v="CWR-29A01.1-1C18NR"/>
    <n v="12"/>
    <s v="Шпилька 2-1-М16x80 Ст35 ОСТ 26-2040-96 - 4 шт"/>
    <m/>
    <m/>
    <m/>
    <n v="0"/>
    <n v="0"/>
    <m/>
    <n v="0"/>
    <m/>
    <m/>
    <n v="16"/>
    <s v="Ст35"/>
    <n v="1"/>
  </r>
  <r>
    <x v="0"/>
    <s v="21034-3-151.6-ТХ1.ИС_537"/>
    <n v="537"/>
    <s v="21034-03-151.6-ТХ1.ИС-0534"/>
    <s v="Изометрические схемы трубопроводов по линиям"/>
    <n v="537"/>
    <d v="2023-07-06T00:00:00"/>
    <n v="43"/>
    <n v="44"/>
    <n v="1"/>
    <s v="CWR-29A01.1-1C18NR"/>
    <s v="12а"/>
    <s v="Гайка М16 Ст25 ОСТ 26-2041-96 - 8 шт"/>
    <m/>
    <m/>
    <m/>
    <n v="0"/>
    <n v="0"/>
    <m/>
    <n v="0"/>
    <m/>
    <m/>
    <m/>
    <m/>
    <m/>
  </r>
  <r>
    <x v="0"/>
    <s v="21034-3-151.6-ТХ1.ИС_538"/>
    <n v="538"/>
    <s v="21034-03-151.6-ТХ1.ИС-0535"/>
    <s v="Изометрические схемы трубопроводов по линиям"/>
    <n v="538"/>
    <d v="2023-07-07T00:00:00"/>
    <n v="43"/>
    <n v="44"/>
    <n v="1"/>
    <s v="CWR-29A01.1-1C18NR"/>
    <s v="12б"/>
    <s v="Шайба 16 Ст10 ОСТ 26-2042-96 - 8 шт"/>
    <m/>
    <m/>
    <m/>
    <n v="0"/>
    <n v="0"/>
    <m/>
    <n v="0"/>
    <m/>
    <m/>
    <m/>
    <m/>
    <m/>
  </r>
  <r>
    <x v="0"/>
    <s v="21034-3-151.6-ТХ1.ИС_539"/>
    <n v="539"/>
    <s v="21034-03-151.6-ТХ1.ИС-0536"/>
    <s v="Изометрические схемы трубопроводов по линиям"/>
    <n v="539"/>
    <d v="2023-07-08T00:00:00"/>
    <n v="43"/>
    <n v="44"/>
    <n v="1"/>
    <s v="CWR-29A01.1-1C18NR"/>
    <s v="12в"/>
    <s v="(фл.соед. DN50 mm, PN1.6 МПа)"/>
    <m/>
    <m/>
    <m/>
    <n v="0"/>
    <n v="0"/>
    <m/>
    <n v="0"/>
    <m/>
    <m/>
    <m/>
    <m/>
    <m/>
  </r>
  <r>
    <x v="0"/>
    <s v="21034-3-151.6-ТХ1.ИС_540"/>
    <n v="540"/>
    <s v="21034-03-151.6-ТХ1.ИС-0537"/>
    <s v="Изометрические схемы трубопроводов по линиям"/>
    <n v="540"/>
    <d v="2023-07-09T00:00:00"/>
    <n v="43"/>
    <n v="44"/>
    <n v="1"/>
    <s v="CWR-29A01.1-1C18NR"/>
    <n v="13"/>
    <s v="Шпилька 2-1-М20x110 Ст35 ОСТ 26-2040-96 - 12 шт"/>
    <m/>
    <m/>
    <m/>
    <n v="0"/>
    <n v="0"/>
    <m/>
    <n v="0"/>
    <m/>
    <m/>
    <n v="20"/>
    <s v="Ст35"/>
    <n v="2"/>
  </r>
  <r>
    <x v="0"/>
    <s v="21034-3-151.6-ТХ1.ИС_541"/>
    <n v="541"/>
    <s v="21034-03-151.6-ТХ1.ИС-0538"/>
    <s v="Изометрические схемы трубопроводов по линиям"/>
    <n v="541"/>
    <d v="2023-07-10T00:00:00"/>
    <n v="43"/>
    <n v="44"/>
    <n v="1"/>
    <s v="CWR-29A01.1-1C18NR"/>
    <s v="13а"/>
    <s v="Гайка М20 Ст25 ОСТ 26-2041-96 - 24 шт"/>
    <m/>
    <m/>
    <m/>
    <n v="0"/>
    <n v="0"/>
    <m/>
    <n v="0"/>
    <m/>
    <m/>
    <m/>
    <m/>
    <m/>
  </r>
  <r>
    <x v="0"/>
    <s v="21034-3-151.6-ТХ1.ИС_542"/>
    <n v="542"/>
    <s v="21034-03-151.6-ТХ1.ИС-0539"/>
    <s v="Изометрические схемы трубопроводов по линиям"/>
    <n v="542"/>
    <d v="2023-07-11T00:00:00"/>
    <n v="43"/>
    <n v="44"/>
    <n v="1"/>
    <s v="CWR-29A01.1-1C18NR"/>
    <s v="13б"/>
    <s v="Шайба 20 Ст10 ОСТ 26-2042-96 - 24 шт"/>
    <m/>
    <m/>
    <m/>
    <n v="0"/>
    <n v="0"/>
    <m/>
    <n v="0"/>
    <m/>
    <m/>
    <m/>
    <m/>
    <m/>
  </r>
  <r>
    <x v="0"/>
    <s v="21034-3-151.6-ТХ1.ИС_543"/>
    <n v="543"/>
    <s v="21034-03-151.6-ТХ1.ИС-0540"/>
    <s v="Изометрические схемы трубопроводов по линиям"/>
    <n v="543"/>
    <d v="2023-07-12T00:00:00"/>
    <n v="43"/>
    <n v="44"/>
    <n v="1"/>
    <s v="CWR-29A01.1-1C18NR"/>
    <s v="13в"/>
    <s v="(фл.соед. DN200 mm, PN1.6 МПа)"/>
    <m/>
    <m/>
    <m/>
    <n v="0"/>
    <n v="0"/>
    <m/>
    <n v="0"/>
    <m/>
    <m/>
    <m/>
    <m/>
    <m/>
  </r>
  <r>
    <x v="0"/>
    <s v="21034-3-151.6-ТХ1.ИС_544"/>
    <n v="544"/>
    <s v="21034-03-151.6-ТХ1.ИС-0541"/>
    <s v="Изометрические схемы трубопроводов по линиям"/>
    <n v="544"/>
    <d v="2023-07-13T00:00:00"/>
    <n v="43"/>
    <n v="44"/>
    <n v="1"/>
    <s v="CWR-29A01.1-1C18NR"/>
    <n v="14"/>
    <s v="Труба 159x6 B 20"/>
    <m/>
    <n v="159"/>
    <m/>
    <n v="6.2598425196850398"/>
    <n v="0"/>
    <m/>
    <n v="0"/>
    <m/>
    <m/>
    <n v="150"/>
    <s v="ГОСТ 8732-78"/>
    <n v="2.8"/>
  </r>
  <r>
    <x v="0"/>
    <s v="21034-3-151.6-ТХ1.ИС_545"/>
    <n v="545"/>
    <s v="21034-03-151.6-ТХ1.ИС-0542"/>
    <s v="Изометрические схемы трубопроводов по линиям"/>
    <n v="545"/>
    <d v="2023-07-14T00:00:00"/>
    <n v="43"/>
    <n v="44"/>
    <n v="1"/>
    <s v="CWR-29A01.1-1C18NR"/>
    <n v="15"/>
    <s v="Труба 219x6 B 20"/>
    <m/>
    <n v="219"/>
    <m/>
    <n v="8.6220472440944889"/>
    <n v="0"/>
    <m/>
    <n v="0"/>
    <m/>
    <m/>
    <n v="200"/>
    <s v="ГОСТ 8732-78"/>
    <n v="1.37"/>
  </r>
  <r>
    <x v="0"/>
    <s v="21034-3-151.6-ТХ1.ИС_546"/>
    <n v="546"/>
    <s v="21034-03-151.6-ТХ1.ИС-0543"/>
    <s v="Изометрические схемы трубопроводов по линиям"/>
    <n v="546"/>
    <d v="2023-07-15T00:00:00"/>
    <n v="43"/>
    <n v="44"/>
    <n v="1"/>
    <s v="CWR-29A01.1-1C18NR"/>
    <n v="16"/>
    <s v="Труба 57x4.5 B 20"/>
    <m/>
    <n v="57"/>
    <m/>
    <n v="2.2440944881889764"/>
    <n v="0"/>
    <n v="2"/>
    <n v="4.4881889763779528"/>
    <m/>
    <m/>
    <n v="50"/>
    <s v="ГОСТ 8734-75"/>
    <n v="0.15"/>
  </r>
  <r>
    <x v="1"/>
    <s v="21034-3-151.6-ТХ1.ИС_547"/>
    <n v="547"/>
    <s v="21034-03-151.6-ТХ1.ИС-0544"/>
    <s v="Изометрические схемы трубопроводов по линиям"/>
    <n v="547"/>
    <d v="2023-07-16T00:00:00"/>
    <n v="44"/>
    <n v="45"/>
    <n v="1"/>
    <s v="200-CWR-29A01-1C18NR"/>
    <n v="1"/>
    <s v="Задвижка"/>
    <n v="280"/>
    <n v="159"/>
    <m/>
    <n v="6.2598425196850398"/>
    <n v="0"/>
    <n v="2"/>
    <n v="12.51968503937008"/>
    <m/>
    <m/>
    <n v="150"/>
    <s v="30с41нж"/>
    <n v="1"/>
  </r>
  <r>
    <x v="1"/>
    <s v="21034-3-151.6-ТХ1.ИС_548"/>
    <n v="548"/>
    <s v="21034-03-151.6-ТХ1.ИС-0545"/>
    <s v="Изометрические схемы трубопроводов по линиям"/>
    <n v="548"/>
    <d v="2023-07-17T00:00:00"/>
    <n v="44"/>
    <n v="45"/>
    <n v="1"/>
    <s v="200-CWR-29A01-1C18NR"/>
    <n v="2"/>
    <s v="Задвижка"/>
    <n v="330"/>
    <n v="219"/>
    <m/>
    <n v="8.6220472440944889"/>
    <n v="0"/>
    <n v="2"/>
    <n v="17.244094488188978"/>
    <m/>
    <m/>
    <n v="200"/>
    <s v="30с41нж"/>
    <n v="1"/>
  </r>
  <r>
    <x v="1"/>
    <s v="21034-3-151.6-ТХ1.ИС_549"/>
    <n v="549"/>
    <s v="21034-03-151.6-ТХ1.ИС-0546"/>
    <s v="Изометрические схемы трубопроводов по линиям"/>
    <n v="549"/>
    <d v="2023-07-18T00:00:00"/>
    <n v="44"/>
    <n v="45"/>
    <n v="1"/>
    <s v="200-CWR-29A01-1C18NR"/>
    <n v="3"/>
    <s v="Клапан регулирующий TV 2902-14"/>
    <n v="280"/>
    <n v="159"/>
    <m/>
    <n v="6.2598425196850398"/>
    <n v="0"/>
    <n v="1"/>
    <n v="6.2598425196850398"/>
    <m/>
    <m/>
    <n v="150"/>
    <s v="Опросный лист"/>
    <n v="1"/>
  </r>
  <r>
    <x v="0"/>
    <s v="21034-3-151.6-ТХ1.ИС_550"/>
    <n v="550"/>
    <s v="21034-03-151.6-ТХ1.ИС-0547"/>
    <s v="Изометрические схемы трубопроводов по линиям"/>
    <n v="550"/>
    <d v="2023-07-19T00:00:00"/>
    <n v="44"/>
    <n v="45"/>
    <n v="1"/>
    <s v="200-CWR-29A01-1C18NR"/>
    <n v="4"/>
    <s v="Задвижка"/>
    <n v="165"/>
    <n v="25"/>
    <m/>
    <n v="0.98425196850393704"/>
    <n v="0"/>
    <n v="4"/>
    <n v="3.9370078740157481"/>
    <m/>
    <m/>
    <n v="20"/>
    <s v="31с41нж"/>
    <n v="2"/>
  </r>
  <r>
    <x v="0"/>
    <s v="21034-3-151.6-ТХ1.ИС_551"/>
    <n v="551"/>
    <s v="21034-03-151.6-ТХ1.ИС-0548"/>
    <s v="Изометрические схемы трубопроводов по линиям"/>
    <n v="551"/>
    <d v="2023-07-20T00:00:00"/>
    <n v="44"/>
    <n v="45"/>
    <n v="1"/>
    <s v="200-CWR-29A01-1C18NR"/>
    <n v="5"/>
    <s v="Переход ПК 219x10-159x8 Сталь 20"/>
    <m/>
    <n v="219"/>
    <n v="159"/>
    <n v="8.6220472440944889"/>
    <n v="6.2598425196850398"/>
    <n v="1"/>
    <n v="6.2598425196850398"/>
    <m/>
    <m/>
    <n v="200"/>
    <s v="ГОСТ 17378-2001"/>
    <n v="1"/>
  </r>
  <r>
    <x v="0"/>
    <s v="21034-3-151.6-ТХ1.ИС_552"/>
    <n v="552"/>
    <s v="21034-03-151.6-ТХ1.ИС-0549"/>
    <s v="Изометрические схемы трубопроводов по линиям"/>
    <n v="552"/>
    <d v="2023-07-21T00:00:00"/>
    <n v="44"/>
    <n v="45"/>
    <n v="1"/>
    <s v="200-CWR-29A01-1C18NR"/>
    <n v="6"/>
    <s v="Отвод П90 219x6 Сталь 20"/>
    <m/>
    <n v="219"/>
    <m/>
    <n v="8.6220472440944889"/>
    <n v="0"/>
    <n v="2"/>
    <n v="17.244094488188978"/>
    <m/>
    <m/>
    <n v="200"/>
    <s v="ГОСТ 17375-2001"/>
    <n v="1"/>
  </r>
  <r>
    <x v="0"/>
    <s v="21034-3-151.6-ТХ1.ИС_553"/>
    <n v="553"/>
    <s v="21034-03-151.6-ТХ1.ИС-0550"/>
    <s v="Изометрические схемы трубопроводов по линиям"/>
    <n v="553"/>
    <d v="2023-07-22T00:00:00"/>
    <n v="44"/>
    <n v="45"/>
    <n v="1"/>
    <s v="200-CWR-29A01-1C18NR"/>
    <n v="7"/>
    <s v="Фланец 150-16-11-1-B-Сталь 20"/>
    <m/>
    <m/>
    <m/>
    <n v="0"/>
    <n v="0"/>
    <m/>
    <n v="0"/>
    <m/>
    <m/>
    <n v="150"/>
    <s v="ГОСТ 33259-2015"/>
    <n v="4"/>
  </r>
  <r>
    <x v="0"/>
    <s v="21034-3-151.6-ТХ1.ИС_554"/>
    <n v="554"/>
    <s v="21034-03-151.6-ТХ1.ИС-0551"/>
    <s v="Изометрические схемы трубопроводов по линиям"/>
    <n v="554"/>
    <d v="2023-07-23T00:00:00"/>
    <n v="44"/>
    <n v="45"/>
    <n v="1"/>
    <s v="200-CWR-29A01-1C18NR"/>
    <n v="8"/>
    <s v="Фланец 200-16-11-1-B-Сталь 20"/>
    <m/>
    <m/>
    <m/>
    <n v="0"/>
    <n v="0"/>
    <m/>
    <n v="0"/>
    <m/>
    <m/>
    <n v="200"/>
    <s v="ГОСТ 33259-2015"/>
    <n v="2"/>
  </r>
  <r>
    <x v="0"/>
    <s v="21034-3-151.6-ТХ1.ИС_555"/>
    <n v="555"/>
    <s v="21034-03-151.6-ТХ1.ИС-0552"/>
    <s v="Изометрические схемы трубопроводов по линиям"/>
    <n v="555"/>
    <d v="2023-07-24T00:00:00"/>
    <n v="44"/>
    <n v="45"/>
    <n v="1"/>
    <s v="200-CWR-29A01-1C18NR"/>
    <n v="9"/>
    <s v="Фланец 20-16-11-1-B-Сталь 20"/>
    <m/>
    <m/>
    <m/>
    <n v="0"/>
    <n v="0"/>
    <m/>
    <n v="0"/>
    <m/>
    <m/>
    <n v="20"/>
    <s v="ГОСТ 33259-2015"/>
    <n v="2"/>
  </r>
  <r>
    <x v="0"/>
    <s v="21034-3-151.6-ТХ1.ИС_556"/>
    <n v="556"/>
    <s v="21034-03-151.6-ТХ1.ИС-0553"/>
    <s v="Изометрические схемы трубопроводов по линиям"/>
    <n v="556"/>
    <d v="2023-07-25T00:00:00"/>
    <n v="44"/>
    <n v="45"/>
    <n v="1"/>
    <s v="200-CWR-29A01-1C18NR"/>
    <n v="10"/>
    <s v="Заглушка 1-20-4 Сталь 20"/>
    <m/>
    <m/>
    <m/>
    <n v="0"/>
    <n v="0"/>
    <m/>
    <n v="0"/>
    <m/>
    <m/>
    <n v="20"/>
    <s v="АТК 24.200.02.90"/>
    <n v="2"/>
  </r>
  <r>
    <x v="0"/>
    <s v="21034-3-151.6-ТХ1.ИС_557"/>
    <n v="557"/>
    <s v="21034-03-151.6-ТХ1.ИС-0554"/>
    <s v="Изометрические схемы трубопроводов по линиям"/>
    <n v="557"/>
    <d v="2023-07-26T00:00:00"/>
    <n v="44"/>
    <n v="45"/>
    <n v="1"/>
    <s v="200-CWR-29A01-1C18NR"/>
    <n v="11"/>
    <s v="Тройник П219x8 - 159x6 Сталь 20"/>
    <m/>
    <n v="219"/>
    <n v="159"/>
    <n v="8.6220472440944889"/>
    <n v="6.2598425196850398"/>
    <n v="3"/>
    <n v="23.503937007874018"/>
    <m/>
    <m/>
    <n v="200"/>
    <s v="ГОСТ 17376-2001"/>
    <n v="1"/>
  </r>
  <r>
    <x v="0"/>
    <s v="21034-3-151.6-ТХ1.ИС_558"/>
    <n v="558"/>
    <s v="21034-03-151.6-ТХ1.ИС-0555"/>
    <s v="Изометрические схемы трубопроводов по линиям"/>
    <n v="558"/>
    <d v="2023-07-27T00:00:00"/>
    <n v="44"/>
    <n v="45"/>
    <n v="1"/>
    <s v="200-CWR-29A01-1C18NR"/>
    <n v="12"/>
    <s v="Опора 219-КП-А11 ВСт3пс6"/>
    <m/>
    <m/>
    <m/>
    <n v="0"/>
    <n v="0"/>
    <m/>
    <n v="0"/>
    <m/>
    <m/>
    <n v="200"/>
    <s v="ОСТ36-146-88"/>
    <n v="1"/>
  </r>
  <r>
    <x v="0"/>
    <s v="21034-3-151.6-ТХ1.ИС_559"/>
    <n v="559"/>
    <s v="21034-03-151.6-ТХ1.ИС-0556"/>
    <s v="Изометрические схемы трубопроводов по линиям"/>
    <n v="559"/>
    <d v="2023-07-28T00:00:00"/>
    <n v="44"/>
    <n v="45"/>
    <n v="1"/>
    <s v="200-CWR-29A01-1C18NR"/>
    <n v="13"/>
    <s v="Прокладка А-150-16 ПОН"/>
    <m/>
    <m/>
    <m/>
    <n v="0"/>
    <n v="0"/>
    <m/>
    <n v="0"/>
    <m/>
    <m/>
    <n v="150"/>
    <s v="ГОСТ 15180-86"/>
    <n v="4"/>
  </r>
  <r>
    <x v="0"/>
    <s v="21034-3-151.6-ТХ1.ИС_560"/>
    <n v="560"/>
    <s v="21034-03-151.6-ТХ1.ИС-0557"/>
    <s v="Изометрические схемы трубопроводов по линиям"/>
    <n v="560"/>
    <d v="2023-07-29T00:00:00"/>
    <n v="44"/>
    <n v="45"/>
    <n v="1"/>
    <s v="200-CWR-29A01-1C18NR"/>
    <n v="14"/>
    <s v="Прокладка А-200-16 ПОН"/>
    <m/>
    <m/>
    <m/>
    <n v="0"/>
    <n v="0"/>
    <m/>
    <n v="0"/>
    <m/>
    <m/>
    <n v="200"/>
    <s v="ГОСТ 15180-86"/>
    <n v="2"/>
  </r>
  <r>
    <x v="0"/>
    <s v="21034-3-151.6-ТХ1.ИС_561"/>
    <n v="561"/>
    <s v="21034-03-151.6-ТХ1.ИС-0558"/>
    <s v="Изометрические схемы трубопроводов по линиям"/>
    <n v="561"/>
    <d v="2023-07-30T00:00:00"/>
    <n v="44"/>
    <n v="45"/>
    <n v="1"/>
    <s v="200-CWR-29A01-1C18NR"/>
    <n v="15"/>
    <s v="Прокладка А-20-16 ПОН"/>
    <m/>
    <m/>
    <m/>
    <n v="0"/>
    <n v="0"/>
    <m/>
    <n v="0"/>
    <m/>
    <m/>
    <n v="20"/>
    <s v="ГОСТ 15180-86"/>
    <n v="4"/>
  </r>
  <r>
    <x v="0"/>
    <s v="21034-3-151.6-ТХ1.ИС_562"/>
    <n v="562"/>
    <s v="21034-03-151.6-ТХ1.ИС-0559"/>
    <s v="Изометрические схемы трубопроводов по линиям"/>
    <n v="562"/>
    <d v="2023-07-31T00:00:00"/>
    <n v="44"/>
    <n v="45"/>
    <n v="1"/>
    <s v="200-CWR-29A01-1C18NR"/>
    <n v="16"/>
    <s v="Шпилька 2-1-М12x70 Ст35 ОСТ 26-2040-96 - 4 шт"/>
    <m/>
    <m/>
    <m/>
    <n v="0"/>
    <n v="0"/>
    <m/>
    <n v="0"/>
    <m/>
    <m/>
    <n v="12"/>
    <s v="Ст35"/>
    <n v="4"/>
  </r>
  <r>
    <x v="0"/>
    <s v="21034-3-151.6-ТХ1.ИС_563"/>
    <n v="563"/>
    <s v="21034-03-151.6-ТХ1.ИС-0560"/>
    <s v="Изометрические схемы трубопроводов по линиям"/>
    <n v="563"/>
    <d v="2023-08-01T00:00:00"/>
    <n v="44"/>
    <n v="45"/>
    <n v="1"/>
    <s v="200-CWR-29A01-1C18NR"/>
    <s v="16а"/>
    <s v="Гайка М12 Ст25 ОСТ 26-2041-96 - 8 шт"/>
    <m/>
    <m/>
    <m/>
    <n v="0"/>
    <n v="0"/>
    <m/>
    <n v="0"/>
    <m/>
    <m/>
    <m/>
    <m/>
    <m/>
  </r>
  <r>
    <x v="0"/>
    <s v="21034-3-151.6-ТХ1.ИС_564"/>
    <n v="564"/>
    <s v="21034-03-151.6-ТХ1.ИС-0561"/>
    <s v="Изометрические схемы трубопроводов по линиям"/>
    <n v="564"/>
    <d v="2023-08-02T00:00:00"/>
    <n v="44"/>
    <n v="45"/>
    <n v="1"/>
    <s v="200-CWR-29A01-1C18NR"/>
    <s v="16б"/>
    <s v="Шайба 12 Ст10 ОСТ 26-2042-96 - 8 шт"/>
    <m/>
    <m/>
    <m/>
    <n v="0"/>
    <n v="0"/>
    <m/>
    <n v="0"/>
    <m/>
    <m/>
    <m/>
    <m/>
    <m/>
  </r>
  <r>
    <x v="0"/>
    <s v="21034-3-151.6-ТХ1.ИС_565"/>
    <n v="565"/>
    <s v="21034-03-151.6-ТХ1.ИС-0562"/>
    <s v="Изометрические схемы трубопроводов по линиям"/>
    <n v="565"/>
    <d v="2023-08-03T00:00:00"/>
    <n v="44"/>
    <n v="45"/>
    <n v="1"/>
    <s v="200-CWR-29A01-1C18NR"/>
    <s v="16в"/>
    <s v="(фл.соед. DN20 mm, PN1.6 МПа)"/>
    <m/>
    <m/>
    <m/>
    <n v="0"/>
    <n v="0"/>
    <m/>
    <n v="0"/>
    <m/>
    <m/>
    <m/>
    <m/>
    <m/>
  </r>
  <r>
    <x v="0"/>
    <s v="21034-3-151.6-ТХ1.ИС_566"/>
    <n v="566"/>
    <s v="21034-03-151.6-ТХ1.ИС-0563"/>
    <s v="Изометрические схемы трубопроводов по линиям"/>
    <n v="566"/>
    <d v="2023-08-04T00:00:00"/>
    <n v="44"/>
    <n v="45"/>
    <n v="1"/>
    <s v="200-CWR-29A01-1C18NR"/>
    <n v="17"/>
    <s v="Шпилька 2-1-М20x110 Ст35 ОСТ 26-2040-96 - 12 шт"/>
    <m/>
    <m/>
    <m/>
    <n v="0"/>
    <n v="0"/>
    <m/>
    <n v="0"/>
    <m/>
    <m/>
    <n v="20"/>
    <s v="Ст35"/>
    <n v="2"/>
  </r>
  <r>
    <x v="0"/>
    <s v="21034-3-151.6-ТХ1.ИС_567"/>
    <n v="567"/>
    <s v="21034-03-151.6-ТХ1.ИС-0564"/>
    <s v="Изометрические схемы трубопроводов по линиям"/>
    <n v="567"/>
    <d v="2023-08-05T00:00:00"/>
    <n v="44"/>
    <n v="45"/>
    <n v="1"/>
    <s v="200-CWR-29A01-1C18NR"/>
    <s v="17а"/>
    <s v="Гайка М20 Ст25 ОСТ 26-2041-96 - 24 шт"/>
    <m/>
    <m/>
    <m/>
    <n v="0"/>
    <n v="0"/>
    <m/>
    <n v="0"/>
    <m/>
    <m/>
    <m/>
    <m/>
    <m/>
  </r>
  <r>
    <x v="0"/>
    <s v="21034-3-151.6-ТХ1.ИС_568"/>
    <n v="568"/>
    <s v="21034-03-151.6-ТХ1.ИС-0565"/>
    <s v="Изометрические схемы трубопроводов по линиям"/>
    <n v="568"/>
    <d v="2023-08-06T00:00:00"/>
    <n v="44"/>
    <n v="45"/>
    <n v="1"/>
    <s v="200-CWR-29A01-1C18NR"/>
    <s v="17б"/>
    <s v="Шайба 20 Ст10 ОСТ 26-2042-96 - 24 шт"/>
    <m/>
    <m/>
    <m/>
    <n v="0"/>
    <n v="0"/>
    <m/>
    <n v="0"/>
    <m/>
    <m/>
    <m/>
    <m/>
    <m/>
  </r>
  <r>
    <x v="0"/>
    <s v="21034-3-151.6-ТХ1.ИС_569"/>
    <n v="569"/>
    <s v="21034-03-151.6-ТХ1.ИС-0566"/>
    <s v="Изометрические схемы трубопроводов по линиям"/>
    <n v="569"/>
    <d v="2023-08-07T00:00:00"/>
    <n v="44"/>
    <n v="45"/>
    <n v="1"/>
    <s v="200-CWR-29A01-1C18NR"/>
    <s v="17в"/>
    <s v="(фл.соед. DN200 mm, PN1.6 МПа)"/>
    <m/>
    <m/>
    <m/>
    <n v="0"/>
    <n v="0"/>
    <m/>
    <n v="0"/>
    <m/>
    <m/>
    <m/>
    <m/>
    <m/>
  </r>
  <r>
    <x v="0"/>
    <s v="21034-3-151.6-ТХ1.ИС_570"/>
    <n v="570"/>
    <s v="21034-03-151.6-ТХ1.ИС-0567"/>
    <s v="Изометрические схемы трубопроводов по линиям"/>
    <n v="570"/>
    <d v="2023-08-08T00:00:00"/>
    <n v="44"/>
    <n v="45"/>
    <n v="1"/>
    <s v="200-CWR-29A01-1C18NR"/>
    <n v="18"/>
    <s v="Шпилька 2-1-М20x110 Ст35 ОСТ 26-2040-96 - 8 шт"/>
    <m/>
    <m/>
    <m/>
    <n v="0"/>
    <n v="0"/>
    <m/>
    <n v="0"/>
    <m/>
    <m/>
    <n v="20"/>
    <s v="Ст35"/>
    <n v="4"/>
  </r>
  <r>
    <x v="0"/>
    <s v="21034-3-151.6-ТХ1.ИС_571"/>
    <n v="571"/>
    <s v="21034-03-151.6-ТХ1.ИС-0568"/>
    <s v="Изометрические схемы трубопроводов по линиям"/>
    <n v="571"/>
    <d v="2023-08-09T00:00:00"/>
    <n v="44"/>
    <n v="45"/>
    <n v="1"/>
    <s v="200-CWR-29A01-1C18NR"/>
    <s v="18а"/>
    <s v="Гайка М20 Ст25 ОСТ 26-2041-96 - 16 шт"/>
    <m/>
    <m/>
    <m/>
    <n v="0"/>
    <n v="0"/>
    <m/>
    <n v="0"/>
    <m/>
    <m/>
    <m/>
    <m/>
    <m/>
  </r>
  <r>
    <x v="0"/>
    <s v="21034-3-151.6-ТХ1.ИС_572"/>
    <n v="572"/>
    <s v="21034-03-151.6-ТХ1.ИС-0569"/>
    <s v="Изометрические схемы трубопроводов по линиям"/>
    <n v="572"/>
    <d v="2023-08-10T00:00:00"/>
    <n v="44"/>
    <n v="45"/>
    <n v="1"/>
    <s v="200-CWR-29A01-1C18NR"/>
    <s v="18б"/>
    <s v="Шайба 20 Ст10 ОСТ 26-2042-96 - 16 шт"/>
    <m/>
    <m/>
    <m/>
    <n v="0"/>
    <n v="0"/>
    <m/>
    <n v="0"/>
    <m/>
    <m/>
    <m/>
    <m/>
    <m/>
  </r>
  <r>
    <x v="0"/>
    <s v="21034-3-151.6-ТХ1.ИС_573"/>
    <n v="573"/>
    <s v="21034-03-151.6-ТХ1.ИС-0570"/>
    <s v="Изометрические схемы трубопроводов по линиям"/>
    <n v="573"/>
    <d v="2023-08-11T00:00:00"/>
    <n v="44"/>
    <n v="45"/>
    <n v="1"/>
    <s v="200-CWR-29A01-1C18NR"/>
    <s v="18в"/>
    <s v="(фл.соед. DN150 mm, PN1.6 МПа)"/>
    <m/>
    <m/>
    <m/>
    <n v="0"/>
    <n v="0"/>
    <m/>
    <n v="0"/>
    <m/>
    <m/>
    <m/>
    <m/>
    <m/>
  </r>
  <r>
    <x v="0"/>
    <s v="21034-3-151.6-ТХ1.ИС_574"/>
    <n v="574"/>
    <s v="21034-03-151.6-ТХ1.ИС-0571"/>
    <s v="Изометрические схемы трубопроводов по линиям"/>
    <n v="574"/>
    <d v="2023-08-12T00:00:00"/>
    <n v="44"/>
    <n v="45"/>
    <n v="1"/>
    <s v="200-CWR-29A01-1C18NR"/>
    <n v="19"/>
    <s v="Труба 159x6 B 20"/>
    <m/>
    <n v="159"/>
    <m/>
    <n v="6.2598425196850398"/>
    <n v="0"/>
    <m/>
    <n v="0"/>
    <m/>
    <m/>
    <n v="150"/>
    <s v="ГОСТ 8732-78"/>
    <n v="0.68"/>
  </r>
  <r>
    <x v="0"/>
    <s v="21034-3-151.6-ТХ1.ИС_575"/>
    <n v="575"/>
    <s v="21034-03-151.6-ТХ1.ИС-0572"/>
    <s v="Изометрические схемы трубопроводов по линиям"/>
    <n v="575"/>
    <d v="2023-08-13T00:00:00"/>
    <n v="44"/>
    <n v="45"/>
    <n v="1"/>
    <s v="200-CWR-29A01-1C18NR"/>
    <n v="20"/>
    <s v="Труба 219x6 B 20"/>
    <m/>
    <n v="219"/>
    <m/>
    <n v="8.6220472440944889"/>
    <n v="0"/>
    <n v="1"/>
    <n v="8.6220472440944889"/>
    <m/>
    <m/>
    <n v="200"/>
    <s v="ГОСТ 8732-78"/>
    <n v="1.74"/>
  </r>
  <r>
    <x v="0"/>
    <s v="21034-3-151.6-ТХ1.ИС_576"/>
    <n v="576"/>
    <s v="21034-03-151.6-ТХ1.ИС-0573"/>
    <s v="Изометрические схемы трубопроводов по линиям"/>
    <n v="576"/>
    <d v="2023-08-14T00:00:00"/>
    <n v="44"/>
    <n v="45"/>
    <n v="1"/>
    <s v="200-CWR-29A01-1C18NR"/>
    <n v="21"/>
    <s v="Труба 25x4.0 B 20"/>
    <m/>
    <n v="25"/>
    <m/>
    <n v="0.98425196850393704"/>
    <n v="0"/>
    <m/>
    <n v="0"/>
    <m/>
    <m/>
    <n v="20"/>
    <s v="ГОСТ 8734-75"/>
    <n v="0.64"/>
  </r>
  <r>
    <x v="1"/>
    <s v="21034-3-151.6-ТХ1.ИС_577"/>
    <n v="577"/>
    <s v="21034-03-151.6-ТХ1.ИС-0574"/>
    <s v="Изометрические схемы трубопроводов по линиям"/>
    <n v="577"/>
    <d v="2023-08-15T00:00:00"/>
    <n v="49"/>
    <n v="50"/>
    <n v="1"/>
    <s v="25-IA-29B30-1B2NR"/>
    <n v="1"/>
    <s v="Задвижка"/>
    <n v="190"/>
    <n v="32"/>
    <m/>
    <n v="1.2598425196850394"/>
    <n v="0"/>
    <n v="1"/>
    <n v="1.2598425196850394"/>
    <m/>
    <m/>
    <n v="25"/>
    <s v="31лс41нж 'газ”"/>
    <n v="1"/>
  </r>
  <r>
    <x v="0"/>
    <s v="21034-3-151.6-ТХ1.ИС_578"/>
    <n v="578"/>
    <s v="21034-03-151.6-ТХ1.ИС-0575"/>
    <s v="Изометрические схемы трубопроводов по линиям"/>
    <n v="578"/>
    <d v="2023-08-16T00:00:00"/>
    <n v="49"/>
    <m/>
    <m/>
    <m/>
    <n v="2"/>
    <s v="Отвод П90 32х3,5 09Г2С"/>
    <m/>
    <n v="32"/>
    <m/>
    <m/>
    <m/>
    <m/>
    <m/>
    <m/>
    <m/>
    <n v="25"/>
    <s v="ГОСТ 17375-2001"/>
    <n v="4"/>
  </r>
  <r>
    <x v="0"/>
    <s v="21034-3-151.6-ТХ1.ИС_579"/>
    <n v="579"/>
    <s v="21034-03-151.6-ТХ1.ИС-0576"/>
    <s v="Изометрические схемы трубопроводов по линиям"/>
    <n v="579"/>
    <d v="2023-08-17T00:00:00"/>
    <n v="49"/>
    <n v="50"/>
    <n v="1"/>
    <s v="25-IA-29B30-1B2NR"/>
    <n v="3"/>
    <s v="Фланец 25-16-11-1-B-09Г2С"/>
    <m/>
    <m/>
    <m/>
    <n v="0"/>
    <n v="0"/>
    <m/>
    <n v="0"/>
    <m/>
    <m/>
    <n v="25"/>
    <s v="ГОСТ 33259-2015"/>
    <n v="2"/>
  </r>
  <r>
    <x v="0"/>
    <s v="21034-3-151.6-ТХ1.ИС_580"/>
    <n v="580"/>
    <s v="21034-03-151.6-ТХ1.ИС-0577"/>
    <s v="Изометрические схемы трубопроводов по линиям"/>
    <n v="580"/>
    <d v="2023-08-18T00:00:00"/>
    <n v="49"/>
    <n v="50"/>
    <n v="1"/>
    <s v="25-IA-29B30-1B2NR"/>
    <n v="4"/>
    <s v="Заглушка 1-25-4 09Г2С"/>
    <m/>
    <m/>
    <m/>
    <n v="0"/>
    <n v="0"/>
    <m/>
    <n v="0"/>
    <m/>
    <m/>
    <n v="25"/>
    <s v="АТК 26-18-5-93"/>
    <n v="1"/>
  </r>
  <r>
    <x v="0"/>
    <s v="21034-3-151.6-ТХ1.ИС_581"/>
    <n v="581"/>
    <s v="21034-03-151.6-ТХ1.ИС-0578"/>
    <s v="Изометрические схемы трубопроводов по линиям"/>
    <n v="581"/>
    <d v="2023-08-19T00:00:00"/>
    <n v="49"/>
    <n v="50"/>
    <n v="1"/>
    <s v="25-IA-29B30-1B2NR"/>
    <n v="5"/>
    <s v="Опора 32-ТП-АС00 ВСт3пс6"/>
    <m/>
    <m/>
    <m/>
    <n v="0"/>
    <n v="0"/>
    <m/>
    <n v="0"/>
    <m/>
    <m/>
    <n v="25"/>
    <s v="0СТ36-146-88"/>
    <n v="2"/>
  </r>
  <r>
    <x v="0"/>
    <s v="21034-3-151.6-ТХ1.ИС_582"/>
    <n v="582"/>
    <s v="21034-03-151.6-ТХ1.ИС-0579"/>
    <s v="Изометрические схемы трубопроводов по линиям"/>
    <n v="582"/>
    <d v="2023-08-20T00:00:00"/>
    <n v="49"/>
    <n v="50"/>
    <n v="1"/>
    <s v="25-IA-29B30-1B2NR"/>
    <n v="6"/>
    <s v="Прокладка А-25-16 ПОН"/>
    <m/>
    <m/>
    <m/>
    <n v="0"/>
    <n v="0"/>
    <m/>
    <n v="0"/>
    <m/>
    <m/>
    <n v="25"/>
    <s v="ГОСТ 15180-86"/>
    <n v="3"/>
  </r>
  <r>
    <x v="0"/>
    <s v="21034-3-151.6-ТХ1.ИС_583"/>
    <n v="583"/>
    <s v="21034-03-151.6-ТХ1.ИС-0580"/>
    <s v="Изометрические схемы трубопроводов по линиям"/>
    <n v="583"/>
    <d v="2023-08-21T00:00:00"/>
    <n v="49"/>
    <m/>
    <m/>
    <m/>
    <n v="7"/>
    <s v="Шпилька 2-1-М12x270 ОСТ 26-2040-96 - 4 шт"/>
    <m/>
    <m/>
    <m/>
    <m/>
    <m/>
    <m/>
    <m/>
    <m/>
    <m/>
    <n v="12"/>
    <s v="10Г2"/>
    <n v="1"/>
  </r>
  <r>
    <x v="0"/>
    <s v="21034-3-151.6-ТХ1.ИС_584"/>
    <n v="584"/>
    <s v="21034-03-151.6-ТХ1.ИС-0581"/>
    <s v="Изометрические схемы трубопроводов по линиям"/>
    <n v="584"/>
    <d v="2023-08-22T00:00:00"/>
    <n v="49"/>
    <m/>
    <m/>
    <m/>
    <s v="7а"/>
    <s v="Гайка М12 ОСТ 26-2041-96 - 8 шт"/>
    <m/>
    <m/>
    <m/>
    <m/>
    <m/>
    <m/>
    <m/>
    <m/>
    <m/>
    <m/>
    <m/>
    <m/>
  </r>
  <r>
    <x v="0"/>
    <s v="21034-3-151.6-ТХ1.ИС_585"/>
    <n v="585"/>
    <s v="21034-03-151.6-ТХ1.ИС-0582"/>
    <s v="Изометрические схемы трубопроводов по линиям"/>
    <n v="585"/>
    <d v="2023-08-23T00:00:00"/>
    <n v="49"/>
    <m/>
    <m/>
    <m/>
    <s v="7б"/>
    <s v="ОСТ 26-2042-96 - 8 шт,"/>
    <m/>
    <m/>
    <m/>
    <m/>
    <m/>
    <m/>
    <m/>
    <m/>
    <m/>
    <m/>
    <m/>
    <m/>
  </r>
  <r>
    <x v="0"/>
    <s v="21034-3-151.6-ТХ1.ИС_586"/>
    <n v="586"/>
    <s v="21034-03-151.6-ТХ1.ИС-0583"/>
    <s v="Изометрические схемы трубопроводов по линиям"/>
    <n v="586"/>
    <d v="2023-08-24T00:00:00"/>
    <n v="49"/>
    <m/>
    <m/>
    <m/>
    <s v="7в"/>
    <s v="(фл. соед. DN25 mm, PN1.6 МПа)"/>
    <m/>
    <m/>
    <m/>
    <m/>
    <m/>
    <m/>
    <m/>
    <m/>
    <m/>
    <m/>
    <m/>
    <m/>
  </r>
  <r>
    <x v="0"/>
    <s v="21034-3-151.6-ТХ1.ИС_587"/>
    <n v="587"/>
    <s v="21034-03-151.6-ТХ1.ИС-0584"/>
    <s v="Изометрические схемы трубопроводов по линиям"/>
    <n v="587"/>
    <d v="2023-08-25T00:00:00"/>
    <n v="49"/>
    <n v="50"/>
    <n v="1"/>
    <s v="25-IA-29B30-1B2NR"/>
    <n v="8"/>
    <s v="Шпилька 2-1-М12x70 ОСТ 26-2040-96 - 4 шт"/>
    <m/>
    <m/>
    <m/>
    <n v="0"/>
    <n v="0"/>
    <m/>
    <n v="0"/>
    <m/>
    <m/>
    <n v="12"/>
    <s v="10Г2"/>
    <n v="1"/>
  </r>
  <r>
    <x v="0"/>
    <s v="21034-3-151.6-ТХ1.ИС_588"/>
    <n v="588"/>
    <s v="21034-03-151.6-ТХ1.ИС-0585"/>
    <s v="Изометрические схемы трубопроводов по линиям"/>
    <n v="588"/>
    <d v="2023-08-26T00:00:00"/>
    <n v="49"/>
    <n v="50"/>
    <n v="1"/>
    <s v="25-IA-29B30-1B2NR"/>
    <s v="8а"/>
    <s v="Гайка М12 ОСТ 26-2041-96 - 8 шт"/>
    <m/>
    <m/>
    <m/>
    <n v="0"/>
    <n v="0"/>
    <m/>
    <n v="0"/>
    <m/>
    <m/>
    <m/>
    <m/>
    <m/>
  </r>
  <r>
    <x v="0"/>
    <s v="21034-3-151.6-ТХ1.ИС_589"/>
    <n v="589"/>
    <s v="21034-03-151.6-ТХ1.ИС-0586"/>
    <s v="Изометрические схемы трубопроводов по линиям"/>
    <n v="589"/>
    <d v="2023-08-27T00:00:00"/>
    <n v="49"/>
    <n v="50"/>
    <n v="1"/>
    <s v="25-IA-29B30-1B2NR"/>
    <s v="8б"/>
    <s v="Шайба 12 ОСТ 26-2042-96 - 8 шт"/>
    <m/>
    <m/>
    <m/>
    <n v="0"/>
    <n v="0"/>
    <m/>
    <n v="0"/>
    <m/>
    <m/>
    <m/>
    <m/>
    <m/>
  </r>
  <r>
    <x v="0"/>
    <s v="21034-3-151.6-ТХ1.ИС_590"/>
    <n v="590"/>
    <s v="21034-03-151.6-ТХ1.ИС-0587"/>
    <s v="Изометрические схемы трубопроводов по линиям"/>
    <n v="590"/>
    <d v="2023-08-28T00:00:00"/>
    <n v="49"/>
    <n v="50"/>
    <n v="1"/>
    <s v="25-IA-29B30-1B2NR"/>
    <s v="8в"/>
    <s v="(фл. соед. DN25 mm, PN1.6 МПа)"/>
    <m/>
    <m/>
    <m/>
    <n v="0"/>
    <n v="0"/>
    <m/>
    <n v="0"/>
    <m/>
    <m/>
    <m/>
    <m/>
    <m/>
  </r>
  <r>
    <x v="0"/>
    <s v="21034-3-151.6-ТХ1.ИС_591"/>
    <n v="591"/>
    <s v="21034-03-151.6-ТХ1.ИС-0588"/>
    <s v="Изометрические схемы трубопроводов по линиям"/>
    <n v="591"/>
    <d v="2023-08-29T00:00:00"/>
    <n v="49"/>
    <n v="50"/>
    <n v="1"/>
    <s v="25-IA-29B30-1B2NR"/>
    <n v="9"/>
    <s v="Труба 32x3.5 09Г2С"/>
    <m/>
    <n v="32"/>
    <m/>
    <n v="1.2598425196850394"/>
    <n v="0"/>
    <m/>
    <n v="0"/>
    <m/>
    <m/>
    <n v="25"/>
    <s v="ГОСТ 8734-75"/>
    <n v="9.61"/>
  </r>
  <r>
    <x v="1"/>
    <s v="21034-3-151.6-ТХ1.ИС_592"/>
    <n v="592"/>
    <s v="21034-03-151.6-ТХ1.ИС-0589"/>
    <s v="Изометрические схемы трубопроводов по линиям"/>
    <n v="592"/>
    <d v="2023-08-30T00:00:00"/>
    <n v="50"/>
    <n v="51"/>
    <n v="1"/>
    <s v="25-IA-29B30-1B2NR"/>
    <n v="1"/>
    <s v="Задвижка"/>
    <n v="190"/>
    <n v="32"/>
    <m/>
    <n v="1.2598425196850394"/>
    <n v="0"/>
    <n v="2"/>
    <n v="2.5196850393700787"/>
    <m/>
    <m/>
    <s v="25/16"/>
    <s v="31лс41нж 'газ'"/>
    <n v="1"/>
  </r>
  <r>
    <x v="1"/>
    <s v="21034-3-151.6-ТХ1.ИС_593"/>
    <n v="593"/>
    <s v="21034-03-151.6-ТХ1.ИС-0590"/>
    <s v="Изометрические схемы трубопроводов по линиям"/>
    <n v="593"/>
    <d v="2023-08-31T00:00:00"/>
    <n v="50"/>
    <m/>
    <m/>
    <m/>
    <n v="2"/>
    <s v="Кран шаровой муфтовый"/>
    <m/>
    <m/>
    <m/>
    <m/>
    <m/>
    <m/>
    <m/>
    <m/>
    <m/>
    <s v="15/40"/>
    <s v="КШ.М.15.040-02"/>
    <n v="1"/>
  </r>
  <r>
    <x v="0"/>
    <s v="21034-3-151.6-ТХ1.ИС_594"/>
    <n v="594"/>
    <s v="21034-03-151.6-ТХ1.ИС-0591"/>
    <s v="Изометрические схемы трубопроводов по линиям"/>
    <n v="594"/>
    <d v="2023-09-01T00:00:00"/>
    <n v="50"/>
    <m/>
    <m/>
    <m/>
    <n v="3"/>
    <s v="Тройник П32 х 4 09Г2С"/>
    <m/>
    <m/>
    <m/>
    <m/>
    <m/>
    <m/>
    <m/>
    <m/>
    <m/>
    <n v="25"/>
    <s v="ГОСТ 17376-2001"/>
    <n v="2"/>
  </r>
  <r>
    <x v="0"/>
    <s v="21034-3-151.6-ТХ1.ИС_595"/>
    <n v="595"/>
    <s v="21034-03-151.6-ТХ1.ИС-0592"/>
    <s v="Изометрические схемы трубопроводов по линиям"/>
    <n v="595"/>
    <d v="2023-09-02T00:00:00"/>
    <n v="50"/>
    <n v="51"/>
    <n v="1"/>
    <s v="25-IA-29B30-1B2NR"/>
    <n v="4"/>
    <s v="Фланец 25-16-11-1-B-09Г2С"/>
    <m/>
    <m/>
    <m/>
    <n v="0"/>
    <n v="0"/>
    <m/>
    <n v="0"/>
    <m/>
    <m/>
    <n v="25"/>
    <s v="ГОСТ 33259-2015"/>
    <n v="1"/>
  </r>
  <r>
    <x v="0"/>
    <s v="21034-3-151.6-ТХ1.ИС_596"/>
    <n v="596"/>
    <s v="21034-03-151.6-ТХ1.ИС-0593"/>
    <s v="Изометрические схемы трубопроводов по линиям"/>
    <n v="596"/>
    <d v="2023-09-03T00:00:00"/>
    <n v="50"/>
    <n v="51"/>
    <n v="1"/>
    <s v="25-IA-29B30-1B2NR"/>
    <n v="5"/>
    <s v="Заглушка 1 - 25 - 4 09Г2С"/>
    <m/>
    <m/>
    <m/>
    <n v="0"/>
    <n v="0"/>
    <m/>
    <n v="0"/>
    <m/>
    <m/>
    <n v="25"/>
    <s v="АТК 24.200.02.90"/>
    <n v="1"/>
  </r>
  <r>
    <x v="0"/>
    <s v="21034-3-151.6-ТХ1.ИС_597"/>
    <n v="597"/>
    <s v="21034-03-151.6-ТХ1.ИС-0594"/>
    <s v="Изометрические схемы трубопроводов по линиям"/>
    <n v="597"/>
    <d v="2023-09-04T00:00:00"/>
    <n v="50"/>
    <m/>
    <m/>
    <m/>
    <n v="6"/>
    <s v="Штуцер приварной Ш-R1/2-09Г2С"/>
    <m/>
    <m/>
    <m/>
    <m/>
    <m/>
    <m/>
    <m/>
    <m/>
    <m/>
    <n v="15"/>
    <s v="ТУ 36-1118-84"/>
    <n v="1"/>
  </r>
  <r>
    <x v="0"/>
    <s v="21034-3-151.6-ТХ1.ИС_598"/>
    <n v="598"/>
    <s v="21034-03-151.6-ТХ1.ИС-0595"/>
    <s v="Изометрические схемы трубопроводов по линиям"/>
    <n v="598"/>
    <d v="2023-09-05T00:00:00"/>
    <n v="50"/>
    <n v="51"/>
    <n v="1"/>
    <s v="25-IA-29B30-1B2NR"/>
    <n v="7"/>
    <s v="Опора 32-ХБ-А ВСт3пс6"/>
    <m/>
    <m/>
    <m/>
    <n v="0"/>
    <n v="0"/>
    <m/>
    <n v="0"/>
    <m/>
    <m/>
    <n v="25"/>
    <s v="0СТ36-146-88"/>
    <n v="3"/>
  </r>
  <r>
    <x v="0"/>
    <s v="21034-3-151.6-ТХ1.ИС_599"/>
    <n v="599"/>
    <s v="21034-03-151.6-ТХ1.ИС-0596"/>
    <s v="Изометрические схемы трубопроводов по линиям"/>
    <n v="599"/>
    <d v="2023-09-06T00:00:00"/>
    <n v="50"/>
    <n v="51"/>
    <n v="1"/>
    <s v="25-IA-29B30-1B2NR"/>
    <n v="8"/>
    <s v="Прокладка А-25-16 ПОН"/>
    <m/>
    <m/>
    <m/>
    <n v="0"/>
    <n v="0"/>
    <m/>
    <n v="0"/>
    <m/>
    <m/>
    <n v="25"/>
    <s v="ГОСТ 15180-86"/>
    <n v="2"/>
  </r>
  <r>
    <x v="0"/>
    <s v="21034-3-151.6-ТХ1.ИС_600"/>
    <n v="600"/>
    <s v="21034-03-151.6-ТХ1.ИС-0597"/>
    <s v="Изометрические схемы трубопроводов по линиям"/>
    <n v="600"/>
    <d v="2023-09-07T00:00:00"/>
    <n v="50"/>
    <n v="51"/>
    <n v="1"/>
    <s v="25-IA-29B30-1B2NR"/>
    <n v="9"/>
    <s v="Шпилька 2-1-М12x70 ОСТ 26-2040-96 - 4 шт"/>
    <m/>
    <m/>
    <m/>
    <n v="0"/>
    <n v="0"/>
    <m/>
    <n v="0"/>
    <m/>
    <m/>
    <n v="12"/>
    <s v="10Г2"/>
    <n v="2"/>
  </r>
  <r>
    <x v="0"/>
    <s v="21034-3-151.6-ТХ1.ИС_601"/>
    <n v="601"/>
    <s v="21034-03-151.6-ТХ1.ИС-0598"/>
    <s v="Изометрические схемы трубопроводов по линиям"/>
    <n v="601"/>
    <d v="2023-09-08T00:00:00"/>
    <n v="50"/>
    <n v="51"/>
    <n v="1"/>
    <s v="25-IA-29B30-1B2NR"/>
    <s v="9а"/>
    <s v="Гайка М12 ОСТ 26-2041-96 - 8 шт"/>
    <m/>
    <m/>
    <m/>
    <n v="0"/>
    <n v="0"/>
    <m/>
    <n v="0"/>
    <m/>
    <m/>
    <m/>
    <m/>
    <m/>
  </r>
  <r>
    <x v="0"/>
    <s v="21034-3-151.6-ТХ1.ИС_602"/>
    <n v="602"/>
    <s v="21034-03-151.6-ТХ1.ИС-0599"/>
    <s v="Изометрические схемы трубопроводов по линиям"/>
    <n v="602"/>
    <d v="2023-09-09T00:00:00"/>
    <n v="50"/>
    <n v="51"/>
    <n v="1"/>
    <s v="25-IA-29B30-1B2NR"/>
    <s v="9б"/>
    <s v="Шайба 12 ОСТ 26-2042-96 - 8 шт"/>
    <m/>
    <m/>
    <m/>
    <n v="0"/>
    <n v="0"/>
    <m/>
    <n v="0"/>
    <m/>
    <m/>
    <m/>
    <m/>
    <m/>
  </r>
  <r>
    <x v="0"/>
    <s v="21034-3-151.6-ТХ1.ИС_603"/>
    <n v="603"/>
    <s v="21034-03-151.6-ТХ1.ИС-0600"/>
    <s v="Изометрические схемы трубопроводов по линиям"/>
    <n v="603"/>
    <d v="2023-09-10T00:00:00"/>
    <n v="50"/>
    <n v="51"/>
    <n v="1"/>
    <s v="25-IA-29B30-1B2NR"/>
    <s v="9в"/>
    <s v="(фл. соед. DN25 mm, PN1.6 МПа)"/>
    <m/>
    <m/>
    <m/>
    <n v="0"/>
    <n v="0"/>
    <m/>
    <n v="0"/>
    <m/>
    <m/>
    <m/>
    <m/>
    <m/>
  </r>
  <r>
    <x v="0"/>
    <s v="21034-3-151.6-ТХ1.ИС_604"/>
    <n v="604"/>
    <s v="21034-03-151.6-ТХ1.ИС-0601"/>
    <s v="Изометрические схемы трубопроводов по линиям"/>
    <n v="604"/>
    <d v="2023-09-11T00:00:00"/>
    <n v="50"/>
    <n v="51"/>
    <n v="1"/>
    <s v="25-IA-29B30-1B2NR"/>
    <n v="10"/>
    <s v="Труба 32x3.5 09Г2С"/>
    <m/>
    <n v="32"/>
    <m/>
    <n v="1.2598425196850394"/>
    <n v="0"/>
    <n v="2"/>
    <n v="2.5196850393700787"/>
    <n v="1"/>
    <n v="6561"/>
    <n v="25"/>
    <s v="ГОСТ 8734-75"/>
    <n v="8.32"/>
  </r>
  <r>
    <x v="0"/>
    <s v="21034-3-151.6-ТХ1.ИС_605"/>
    <n v="605"/>
    <s v="21034-03-151.6-ТХ1.ИС-0602"/>
    <s v="Изометрические схемы трубопроводов по линиям"/>
    <n v="605"/>
    <d v="2023-09-12T00:00:00"/>
    <n v="51"/>
    <m/>
    <m/>
    <m/>
    <n v="1"/>
    <s v="Труба 377х9 09Г2С"/>
    <m/>
    <n v="377"/>
    <m/>
    <n v="14.84251968503937"/>
    <n v="0"/>
    <n v="2"/>
    <n v="29.685039370078741"/>
    <m/>
    <m/>
    <n v="350"/>
    <s v="ГОСТ 8732-78"/>
    <n v="2"/>
  </r>
  <r>
    <x v="0"/>
    <s v="21034-3-151.6-ТХ1.ИС_606"/>
    <n v="606"/>
    <s v="21034-03-151.6-ТХ1.ИС-0603"/>
    <s v="Изометрические схемы трубопроводов по линиям"/>
    <n v="606"/>
    <d v="2023-09-13T00:00:00"/>
    <n v="51"/>
    <m/>
    <m/>
    <m/>
    <n v="2"/>
    <s v="Переход ПЭ 426x10-377x10 09Г2С"/>
    <m/>
    <n v="426"/>
    <n v="377"/>
    <n v="16.771653543307089"/>
    <n v="14.84251968503937"/>
    <n v="4"/>
    <n v="63.228346456692918"/>
    <m/>
    <m/>
    <n v="400"/>
    <s v="ГОСТ 17378-2001"/>
    <n v="2"/>
  </r>
  <r>
    <x v="0"/>
    <s v="21034-3-151.6-ТХ1.ИС_607"/>
    <n v="607"/>
    <s v="21034-03-151.6-ТХ1.ИС-0604"/>
    <s v="Изометрические схемы трубопроводов по линиям"/>
    <n v="607"/>
    <d v="2023-09-14T00:00:00"/>
    <n v="51"/>
    <m/>
    <m/>
    <m/>
    <n v="3"/>
    <s v="Труба 18х3,0 09Г2С"/>
    <m/>
    <n v="18"/>
    <m/>
    <n v="0.70866141732283472"/>
    <n v="0"/>
    <n v="2"/>
    <n v="1.4173228346456694"/>
    <m/>
    <m/>
    <n v="15"/>
    <s v="ГОСТ 8734-75"/>
    <s v="0.1"/>
  </r>
  <r>
    <x v="1"/>
    <s v="21034-3-151.6-ТХ1.ИС_608"/>
    <n v="608"/>
    <s v="21034-03-151.6-ТХ1.ИС-0605"/>
    <s v="Изометрические схемы трубопроводов по линиям"/>
    <n v="608"/>
    <d v="2023-09-15T00:00:00"/>
    <n v="52"/>
    <m/>
    <m/>
    <m/>
    <n v="1"/>
    <s v="Задвижка"/>
    <n v="216"/>
    <m/>
    <m/>
    <m/>
    <m/>
    <m/>
    <m/>
    <m/>
    <m/>
    <s v="50/40"/>
    <s v="30лс15нж"/>
    <n v="1"/>
  </r>
  <r>
    <x v="0"/>
    <s v="21034-3-151.6-ТХ1.ИС_609"/>
    <n v="609"/>
    <s v="21034-03-151.6-ТХ1.ИС-0606"/>
    <s v="Изометрические схемы трубопроводов по линиям"/>
    <n v="609"/>
    <d v="2023-09-16T00:00:00"/>
    <n v="52"/>
    <m/>
    <m/>
    <m/>
    <n v="2"/>
    <s v="Отвод П90 57х4 09Г2С"/>
    <m/>
    <m/>
    <m/>
    <m/>
    <m/>
    <m/>
    <m/>
    <m/>
    <m/>
    <n v="50"/>
    <s v="ГОСТ 17375-2001"/>
    <n v="1"/>
  </r>
  <r>
    <x v="0"/>
    <s v="21034-3-151.6-ТХ1.ИС_610"/>
    <n v="610"/>
    <s v="21034-03-151.6-ТХ1.ИС-0607"/>
    <s v="Изометрические схемы трубопроводов по линиям"/>
    <n v="610"/>
    <d v="2023-09-17T00:00:00"/>
    <n v="52"/>
    <m/>
    <m/>
    <m/>
    <n v="3"/>
    <s v="Фланец 50-40-11-1-F-09Г2С-IV"/>
    <m/>
    <m/>
    <m/>
    <m/>
    <m/>
    <m/>
    <m/>
    <m/>
    <m/>
    <n v="50"/>
    <s v="ГОСТ 33259-2015"/>
    <n v="2"/>
  </r>
  <r>
    <x v="0"/>
    <s v="21034-3-151.6-ТХ1.ИС_611"/>
    <n v="611"/>
    <s v="21034-03-151.6-ТХ1.ИС-0608"/>
    <s v="Изометрические схемы трубопроводов по линиям"/>
    <n v="611"/>
    <d v="2023-09-18T00:00:00"/>
    <n v="52"/>
    <m/>
    <m/>
    <m/>
    <n v="4"/>
    <s v="Заглушка поворотная 2-50-4,0-09Г2С"/>
    <m/>
    <m/>
    <m/>
    <m/>
    <m/>
    <m/>
    <m/>
    <m/>
    <m/>
    <n v="50"/>
    <s v="АТК 26-18-5-93"/>
    <n v="1"/>
  </r>
  <r>
    <x v="0"/>
    <s v="21034-3-151.6-ТХ1.ИС_612"/>
    <n v="612"/>
    <s v="21034-03-151.6-ТХ1.ИС-0609"/>
    <s v="Изометрические схемы трубопроводов по линиям"/>
    <n v="612"/>
    <d v="2023-09-19T00:00:00"/>
    <n v="52"/>
    <m/>
    <m/>
    <m/>
    <n v="5"/>
    <s v="Прокладка СНП В-3-74-4-3,2 Графлекс"/>
    <m/>
    <m/>
    <m/>
    <m/>
    <m/>
    <m/>
    <m/>
    <m/>
    <m/>
    <n v="50"/>
    <s v="ОСТ 26.260.454-99"/>
    <n v="3"/>
  </r>
  <r>
    <x v="0"/>
    <s v="21034-3-151.6-ТХ1.ИС_613"/>
    <n v="613"/>
    <s v="21034-03-151.6-ТХ1.ИС-0610"/>
    <s v="Изометрические схемы трубопроводов по линиям"/>
    <n v="613"/>
    <d v="2023-09-20T00:00:00"/>
    <n v="52"/>
    <m/>
    <m/>
    <m/>
    <n v="6"/>
    <s v="Шпилька 2-1-М16x100 ОСТ 26-2040-96 - 4 ш"/>
    <m/>
    <m/>
    <m/>
    <m/>
    <m/>
    <m/>
    <m/>
    <m/>
    <m/>
    <n v="16"/>
    <s v="10Г2"/>
    <n v="1"/>
  </r>
  <r>
    <x v="0"/>
    <s v="21034-3-151.6-ТХ1.ИС_614"/>
    <n v="614"/>
    <s v="21034-03-151.6-ТХ1.ИС-0611"/>
    <s v="Изометрические схемы трубопроводов по линиям"/>
    <n v="614"/>
    <d v="2023-09-21T00:00:00"/>
    <n v="52"/>
    <m/>
    <m/>
    <m/>
    <s v="6а"/>
    <s v="Гайка М16 ОСТ 26-2041-96 - 8 шт"/>
    <m/>
    <m/>
    <m/>
    <m/>
    <m/>
    <m/>
    <m/>
    <m/>
    <m/>
    <m/>
    <m/>
    <m/>
  </r>
  <r>
    <x v="0"/>
    <s v="21034-3-151.6-ТХ1.ИС_615"/>
    <n v="615"/>
    <s v="21034-03-151.6-ТХ1.ИС-0612"/>
    <s v="Изометрические схемы трубопроводов по линиям"/>
    <n v="615"/>
    <d v="2023-09-22T00:00:00"/>
    <n v="52"/>
    <m/>
    <m/>
    <m/>
    <s v="6б"/>
    <s v="Шайба 16 ОСТ 26-2042-96 - 8 шт,"/>
    <m/>
    <m/>
    <m/>
    <m/>
    <m/>
    <m/>
    <m/>
    <m/>
    <m/>
    <m/>
    <m/>
    <m/>
  </r>
  <r>
    <x v="0"/>
    <s v="21034-3-151.6-ТХ1.ИС_616"/>
    <n v="616"/>
    <s v="21034-03-151.6-ТХ1.ИС-0613"/>
    <s v="Изометрические схемы трубопроводов по линиям"/>
    <n v="616"/>
    <d v="2023-09-23T00:00:00"/>
    <n v="52"/>
    <m/>
    <m/>
    <m/>
    <s v="6в"/>
    <s v="(фл. соед. DN50 mm, PN4 МПа)"/>
    <m/>
    <m/>
    <m/>
    <m/>
    <m/>
    <m/>
    <m/>
    <m/>
    <m/>
    <m/>
    <m/>
    <m/>
  </r>
  <r>
    <x v="0"/>
    <s v="21034-3-151.6-ТХ1.ИС_617"/>
    <n v="617"/>
    <s v="21034-03-151.6-ТХ1.ИС-0614"/>
    <s v="Изометрические схемы трубопроводов по линиям"/>
    <n v="617"/>
    <d v="2023-09-24T00:00:00"/>
    <n v="52"/>
    <m/>
    <m/>
    <m/>
    <n v="7"/>
    <s v="Шпилька 2-1-М16x90 ОСТ 26-2040-96 - 4 шт"/>
    <m/>
    <m/>
    <m/>
    <m/>
    <m/>
    <m/>
    <m/>
    <m/>
    <m/>
    <n v="16"/>
    <s v="10Г2"/>
    <n v="1"/>
  </r>
  <r>
    <x v="0"/>
    <s v="21034-3-151.6-ТХ1.ИС_618"/>
    <n v="618"/>
    <s v="21034-03-151.6-ТХ1.ИС-0615"/>
    <s v="Изометрические схемы трубопроводов по линиям"/>
    <n v="618"/>
    <d v="2023-09-25T00:00:00"/>
    <n v="52"/>
    <m/>
    <m/>
    <m/>
    <s v="7а"/>
    <s v="Гайка М16 ОСТ 26-2041-96 - 8 шт"/>
    <m/>
    <m/>
    <m/>
    <m/>
    <m/>
    <m/>
    <m/>
    <m/>
    <m/>
    <m/>
    <m/>
    <m/>
  </r>
  <r>
    <x v="0"/>
    <s v="21034-3-151.6-ТХ1.ИС_619"/>
    <n v="619"/>
    <s v="21034-03-151.6-ТХ1.ИС-0616"/>
    <s v="Изометрические схемы трубопроводов по линиям"/>
    <n v="619"/>
    <d v="2023-09-26T00:00:00"/>
    <n v="52"/>
    <m/>
    <m/>
    <m/>
    <s v="7б"/>
    <s v="Шайба 16 ОСТ 26-2042-96 - 8 шт"/>
    <m/>
    <m/>
    <m/>
    <m/>
    <m/>
    <m/>
    <m/>
    <m/>
    <m/>
    <m/>
    <m/>
    <m/>
  </r>
  <r>
    <x v="0"/>
    <s v="21034-3-151.6-ТХ1.ИС_620"/>
    <n v="620"/>
    <s v="21034-03-151.6-ТХ1.ИС-0617"/>
    <s v="Изометрические схемы трубопроводов по линиям"/>
    <n v="620"/>
    <d v="2023-09-27T00:00:00"/>
    <n v="52"/>
    <m/>
    <m/>
    <m/>
    <s v="7в"/>
    <s v="(фл. соед. DN50 mm, PN4 МПа)"/>
    <m/>
    <m/>
    <m/>
    <m/>
    <m/>
    <m/>
    <m/>
    <m/>
    <m/>
    <m/>
    <m/>
    <m/>
  </r>
  <r>
    <x v="0"/>
    <s v="21034-3-151.6-ТХ1.ИС_621"/>
    <n v="621"/>
    <s v="21034-03-151.6-ТХ1.ИС-0618"/>
    <s v="Изометрические схемы трубопроводов по линиям"/>
    <n v="621"/>
    <d v="2023-09-28T00:00:00"/>
    <n v="52"/>
    <m/>
    <m/>
    <m/>
    <n v="8"/>
    <s v="Труба 57х4 09Г2С"/>
    <m/>
    <m/>
    <m/>
    <m/>
    <m/>
    <m/>
    <m/>
    <m/>
    <m/>
    <n v="50"/>
    <s v="ГОСТ 8732-78"/>
    <n v="0.3"/>
  </r>
  <r>
    <x v="1"/>
    <s v="21034-3-151.6-ТХ1.ИС_622"/>
    <n v="622"/>
    <s v="21034-03-151.6-ТХ1.ИС-0619"/>
    <s v="Изометрические схемы трубопроводов по линиям"/>
    <n v="622"/>
    <d v="2023-09-29T00:00:00"/>
    <n v="53"/>
    <m/>
    <m/>
    <m/>
    <n v="1"/>
    <s v="Задвижка"/>
    <n v="216"/>
    <m/>
    <m/>
    <m/>
    <m/>
    <m/>
    <m/>
    <m/>
    <m/>
    <s v="50/40"/>
    <s v="30лс15нж"/>
    <n v="1"/>
  </r>
  <r>
    <x v="0"/>
    <s v="21034-3-151.6-ТХ1.ИС_623"/>
    <n v="623"/>
    <s v="21034-03-151.6-ТХ1.ИС-0620"/>
    <s v="Изометрические схемы трубопроводов по линиям"/>
    <n v="623"/>
    <d v="2023-09-30T00:00:00"/>
    <n v="53"/>
    <m/>
    <m/>
    <m/>
    <n v="2"/>
    <s v="Отвод П90 57х4 09Г2С"/>
    <m/>
    <m/>
    <m/>
    <m/>
    <m/>
    <m/>
    <m/>
    <m/>
    <m/>
    <n v="50"/>
    <s v="ГОСТ 17375-2001"/>
    <n v="2"/>
  </r>
  <r>
    <x v="0"/>
    <s v="21034-3-151.6-ТХ1.ИС_624"/>
    <n v="624"/>
    <s v="21034-03-151.6-ТХ1.ИС-0621"/>
    <s v="Изометрические схемы трубопроводов по линиям"/>
    <n v="624"/>
    <d v="2023-10-01T00:00:00"/>
    <n v="53"/>
    <m/>
    <m/>
    <m/>
    <n v="3"/>
    <s v="Фланец 50-40-11-1-F-09Г2С-IV"/>
    <m/>
    <m/>
    <m/>
    <m/>
    <m/>
    <m/>
    <m/>
    <m/>
    <m/>
    <n v="50"/>
    <s v="ГОСТ 33259-2015"/>
    <n v="2"/>
  </r>
  <r>
    <x v="0"/>
    <s v="21034-3-151.6-ТХ1.ИС_625"/>
    <n v="625"/>
    <s v="21034-03-151.6-ТХ1.ИС-0622"/>
    <s v="Изометрические схемы трубопроводов по линиям"/>
    <n v="625"/>
    <d v="2023-10-02T00:00:00"/>
    <n v="53"/>
    <m/>
    <m/>
    <m/>
    <n v="4"/>
    <s v="Заглушка поворотная 2-50-4,0-09Г2С"/>
    <m/>
    <m/>
    <m/>
    <m/>
    <m/>
    <m/>
    <m/>
    <m/>
    <m/>
    <n v="50"/>
    <s v="АТК 26-18-5-93"/>
    <n v="1"/>
  </r>
  <r>
    <x v="0"/>
    <s v="21034-3-151.6-ТХ1.ИС_626"/>
    <n v="626"/>
    <s v="21034-03-151.6-ТХ1.ИС-0623"/>
    <s v="Изометрические схемы трубопроводов по линиям"/>
    <n v="626"/>
    <d v="2023-10-03T00:00:00"/>
    <n v="53"/>
    <m/>
    <m/>
    <m/>
    <n v="5"/>
    <s v="Прокладка СНП В-3-74-4-3,2 Графлекс"/>
    <m/>
    <m/>
    <m/>
    <m/>
    <m/>
    <m/>
    <m/>
    <m/>
    <m/>
    <n v="50"/>
    <s v="ОСТ 26.260.454-99"/>
    <n v="3"/>
  </r>
  <r>
    <x v="0"/>
    <s v="21034-3-151.6-ТХ1.ИС_627"/>
    <n v="627"/>
    <s v="21034-03-151.6-ТХ1.ИС-0624"/>
    <s v="Изометрические схемы трубопроводов по линиям"/>
    <n v="627"/>
    <d v="2023-10-04T00:00:00"/>
    <n v="53"/>
    <m/>
    <m/>
    <m/>
    <n v="6"/>
    <s v="Шпилька 2-1-М16x100 ОСТ 26-2040-96 - 4 ш"/>
    <m/>
    <m/>
    <m/>
    <m/>
    <m/>
    <m/>
    <m/>
    <m/>
    <m/>
    <n v="16"/>
    <s v="10Г2"/>
    <n v="1"/>
  </r>
  <r>
    <x v="0"/>
    <s v="21034-3-151.6-ТХ1.ИС_628"/>
    <n v="628"/>
    <s v="21034-03-151.6-ТХ1.ИС-0625"/>
    <s v="Изометрические схемы трубопроводов по линиям"/>
    <n v="628"/>
    <d v="2023-10-05T00:00:00"/>
    <n v="53"/>
    <m/>
    <m/>
    <m/>
    <s v="6а"/>
    <s v="Гайка М16 ОСТ 26-2041-96 - 8 шт"/>
    <m/>
    <m/>
    <m/>
    <m/>
    <m/>
    <m/>
    <m/>
    <m/>
    <m/>
    <m/>
    <m/>
    <m/>
  </r>
  <r>
    <x v="0"/>
    <s v="21034-3-151.6-ТХ1.ИС_629"/>
    <n v="629"/>
    <s v="21034-03-151.6-ТХ1.ИС-0626"/>
    <s v="Изометрические схемы трубопроводов по линиям"/>
    <n v="629"/>
    <d v="2023-10-06T00:00:00"/>
    <n v="53"/>
    <m/>
    <m/>
    <m/>
    <s v="6б"/>
    <s v="Шайба 16 ОСТ 26-2042-96 - 8 шт,"/>
    <m/>
    <m/>
    <m/>
    <m/>
    <m/>
    <m/>
    <m/>
    <m/>
    <m/>
    <m/>
    <m/>
    <m/>
  </r>
  <r>
    <x v="0"/>
    <s v="21034-3-151.6-ТХ1.ИС_630"/>
    <n v="630"/>
    <s v="21034-03-151.6-ТХ1.ИС-0627"/>
    <s v="Изометрические схемы трубопроводов по линиям"/>
    <n v="630"/>
    <d v="2023-10-07T00:00:00"/>
    <n v="53"/>
    <m/>
    <m/>
    <m/>
    <s v="6в"/>
    <s v="(фл. соед. DN50 mm, PN4 МПа)"/>
    <m/>
    <m/>
    <m/>
    <m/>
    <m/>
    <m/>
    <m/>
    <m/>
    <m/>
    <m/>
    <m/>
    <m/>
  </r>
  <r>
    <x v="0"/>
    <s v="21034-3-151.6-ТХ1.ИС_631"/>
    <n v="631"/>
    <s v="21034-03-151.6-ТХ1.ИС-0628"/>
    <s v="Изометрические схемы трубопроводов по линиям"/>
    <n v="631"/>
    <d v="2023-10-08T00:00:00"/>
    <n v="53"/>
    <m/>
    <m/>
    <m/>
    <n v="7"/>
    <s v="Шпилька 2-1-М16x90 ОСТ 26-2040-96 - 4 шт"/>
    <m/>
    <m/>
    <m/>
    <m/>
    <m/>
    <m/>
    <m/>
    <m/>
    <m/>
    <n v="16"/>
    <s v="10Г2"/>
    <n v="1"/>
  </r>
  <r>
    <x v="0"/>
    <s v="21034-3-151.6-ТХ1.ИС_632"/>
    <n v="632"/>
    <s v="21034-03-151.6-ТХ1.ИС-0629"/>
    <s v="Изометрические схемы трубопроводов по линиям"/>
    <n v="632"/>
    <d v="2023-10-09T00:00:00"/>
    <n v="53"/>
    <m/>
    <m/>
    <m/>
    <s v="7а"/>
    <s v="Гайка М16 ОСТ 26-2041-96 - 8 шт"/>
    <m/>
    <m/>
    <m/>
    <m/>
    <m/>
    <m/>
    <m/>
    <m/>
    <m/>
    <m/>
    <m/>
    <m/>
  </r>
  <r>
    <x v="0"/>
    <s v="21034-3-151.6-ТХ1.ИС_633"/>
    <n v="633"/>
    <s v="21034-03-151.6-ТХ1.ИС-0630"/>
    <s v="Изометрические схемы трубопроводов по линиям"/>
    <n v="633"/>
    <d v="2023-10-10T00:00:00"/>
    <n v="53"/>
    <m/>
    <m/>
    <m/>
    <s v="7б"/>
    <s v="Шайба 16 ОСТ 26-2042-96 - 8 шт"/>
    <m/>
    <m/>
    <m/>
    <m/>
    <m/>
    <m/>
    <m/>
    <m/>
    <m/>
    <m/>
    <m/>
    <m/>
  </r>
  <r>
    <x v="0"/>
    <s v="21034-3-151.6-ТХ1.ИС_634"/>
    <n v="634"/>
    <s v="21034-03-151.6-ТХ1.ИС-0631"/>
    <s v="Изометрические схемы трубопроводов по линиям"/>
    <n v="634"/>
    <d v="2023-10-11T00:00:00"/>
    <n v="53"/>
    <m/>
    <m/>
    <m/>
    <s v="7в"/>
    <s v="(фл. соед. DN50 mm, PN4 МПа)"/>
    <m/>
    <m/>
    <m/>
    <m/>
    <m/>
    <m/>
    <m/>
    <m/>
    <m/>
    <m/>
    <m/>
    <m/>
  </r>
  <r>
    <x v="0"/>
    <s v="21034-3-151.6-ТХ1.ИС_635"/>
    <n v="635"/>
    <s v="21034-03-151.6-ТХ1.ИС-0632"/>
    <s v="Изометрические схемы трубопроводов по линиям"/>
    <n v="635"/>
    <d v="2023-10-12T00:00:00"/>
    <n v="53"/>
    <m/>
    <m/>
    <m/>
    <n v="8"/>
    <s v="Труба 57х4 09Г2С"/>
    <m/>
    <m/>
    <m/>
    <m/>
    <m/>
    <m/>
    <m/>
    <m/>
    <m/>
    <n v="50"/>
    <s v="ГОСТ 8732-78"/>
    <n v="0.3"/>
  </r>
  <r>
    <x v="1"/>
    <s v="21034-3-151.6-ТХ1.ИС_636"/>
    <n v="636"/>
    <s v="21034-03-151.6-ТХ1.ИС-0633"/>
    <s v="Изометрические схемы трубопроводов по линиям"/>
    <n v="636"/>
    <d v="2023-10-13T00:00:00"/>
    <n v="54"/>
    <m/>
    <m/>
    <m/>
    <n v="1"/>
    <s v="Задвижка"/>
    <n v="165"/>
    <m/>
    <m/>
    <m/>
    <m/>
    <m/>
    <m/>
    <m/>
    <m/>
    <s v="20/16"/>
    <s v="31лс41нж"/>
    <n v="1"/>
  </r>
  <r>
    <x v="0"/>
    <s v="21034-3-151.6-ТХ1.ИС_637"/>
    <n v="637"/>
    <s v="21034-03-151.6-ТХ1.ИС-0634"/>
    <s v="Изометрические схемы трубопроводов по линиям"/>
    <n v="637"/>
    <d v="2023-10-14T00:00:00"/>
    <n v="54"/>
    <m/>
    <m/>
    <m/>
    <n v="2"/>
    <s v="Фланец 20-16-11-1-B-09Г2С-IV"/>
    <m/>
    <m/>
    <m/>
    <m/>
    <m/>
    <m/>
    <m/>
    <m/>
    <m/>
    <n v="20"/>
    <s v="ГОСТ 33259-2015"/>
    <n v="2"/>
  </r>
  <r>
    <x v="0"/>
    <s v="21034-3-151.6-ТХ1.ИС_638"/>
    <n v="638"/>
    <s v="21034-03-151.6-ТХ1.ИС-0635"/>
    <s v="Изометрические схемы трубопроводов по линиям"/>
    <n v="638"/>
    <d v="2023-10-15T00:00:00"/>
    <n v="54"/>
    <m/>
    <m/>
    <m/>
    <n v="3"/>
    <s v="Заглушка-восьмерка 20-16-09Г2С (соед. высту"/>
    <m/>
    <m/>
    <m/>
    <m/>
    <m/>
    <m/>
    <m/>
    <m/>
    <m/>
    <n v="20"/>
    <s v="черт.М.44451.01.000"/>
    <n v="1"/>
  </r>
  <r>
    <x v="0"/>
    <s v="21034-3-151.6-ТХ1.ИС_639"/>
    <n v="639"/>
    <s v="21034-03-151.6-ТХ1.ИС-0636"/>
    <s v="Изометрические схемы трубопроводов по линиям"/>
    <n v="639"/>
    <d v="2023-10-16T00:00:00"/>
    <n v="54"/>
    <m/>
    <m/>
    <m/>
    <n v="4"/>
    <s v="Прокладка А-20-16 ПОН"/>
    <m/>
    <m/>
    <m/>
    <m/>
    <m/>
    <m/>
    <m/>
    <m/>
    <m/>
    <n v="20"/>
    <s v="ГОСТ 15180-86"/>
    <n v="3"/>
  </r>
  <r>
    <x v="0"/>
    <s v="21034-3-151.6-ТХ1.ИС_640"/>
    <n v="640"/>
    <s v="21034-03-151.6-ТХ1.ИС-0637"/>
    <s v="Изометрические схемы трубопроводов по линиям"/>
    <n v="640"/>
    <d v="2023-10-17T00:00:00"/>
    <n v="54"/>
    <m/>
    <m/>
    <m/>
    <n v="5"/>
    <s v="Шпилька 2-1-М12x70 ОСТ 26-2040-96 - 4 ш"/>
    <m/>
    <m/>
    <m/>
    <m/>
    <m/>
    <m/>
    <m/>
    <m/>
    <m/>
    <n v="12"/>
    <s v="10Г2"/>
    <n v="1"/>
  </r>
  <r>
    <x v="0"/>
    <s v="21034-3-151.6-ТХ1.ИС_641"/>
    <n v="641"/>
    <s v="21034-03-151.6-ТХ1.ИС-0638"/>
    <s v="Изометрические схемы трубопроводов по линиям"/>
    <n v="641"/>
    <d v="2023-10-18T00:00:00"/>
    <n v="54"/>
    <m/>
    <m/>
    <m/>
    <s v="5а"/>
    <s v="Гайка М12 ОСТ 26-2041-96 - 8 шт"/>
    <m/>
    <m/>
    <m/>
    <m/>
    <m/>
    <m/>
    <m/>
    <m/>
    <m/>
    <m/>
    <m/>
    <m/>
  </r>
  <r>
    <x v="0"/>
    <s v="21034-3-151.6-ТХ1.ИС_642"/>
    <n v="642"/>
    <s v="21034-03-151.6-ТХ1.ИС-0639"/>
    <s v="Изометрические схемы трубопроводов по линиям"/>
    <n v="642"/>
    <d v="2023-10-19T00:00:00"/>
    <n v="54"/>
    <m/>
    <m/>
    <m/>
    <s v="5б"/>
    <s v="Шайба 12 ОСТ 26-2042-96 - 8 шт, (фл. соед. DN20 mm"/>
    <m/>
    <m/>
    <m/>
    <m/>
    <m/>
    <m/>
    <m/>
    <m/>
    <m/>
    <m/>
    <m/>
    <m/>
  </r>
  <r>
    <x v="0"/>
    <s v="21034-3-151.6-ТХ1.ИС_643"/>
    <n v="643"/>
    <s v="21034-03-151.6-ТХ1.ИС-0640"/>
    <s v="Изометрические схемы трубопроводов по линиям"/>
    <n v="643"/>
    <d v="2023-10-20T00:00:00"/>
    <n v="54"/>
    <m/>
    <m/>
    <m/>
    <s v="5в"/>
    <s v="(фл. соед. DN20 mm, PN1,6 МПа)"/>
    <m/>
    <m/>
    <m/>
    <m/>
    <m/>
    <m/>
    <m/>
    <m/>
    <m/>
    <m/>
    <m/>
    <m/>
  </r>
  <r>
    <x v="0"/>
    <s v="21034-3-151.6-ТХ1.ИС_644"/>
    <n v="644"/>
    <s v="21034-03-151.6-ТХ1.ИС-0641"/>
    <s v="Изометрические схемы трубопроводов по линиям"/>
    <n v="644"/>
    <d v="2023-10-21T00:00:00"/>
    <n v="54"/>
    <m/>
    <m/>
    <m/>
    <n v="6"/>
    <s v="Шпилька 2-1-М12x90 ОСТ 26-2040-96 - 4 шт"/>
    <m/>
    <m/>
    <m/>
    <m/>
    <m/>
    <m/>
    <m/>
    <m/>
    <m/>
    <n v="12"/>
    <s v="10Г2"/>
    <n v="1"/>
  </r>
  <r>
    <x v="0"/>
    <s v="21034-3-151.6-ТХ1.ИС_645"/>
    <n v="645"/>
    <s v="21034-03-151.6-ТХ1.ИС-0642"/>
    <s v="Изометрические схемы трубопроводов по линиям"/>
    <n v="645"/>
    <d v="2023-10-22T00:00:00"/>
    <n v="54"/>
    <m/>
    <m/>
    <m/>
    <s v="6а"/>
    <s v="Гайка М12 ОСТ 26-2041-96 - 8 шт"/>
    <m/>
    <m/>
    <m/>
    <m/>
    <m/>
    <m/>
    <m/>
    <m/>
    <m/>
    <m/>
    <m/>
    <m/>
  </r>
  <r>
    <x v="0"/>
    <s v="21034-3-151.6-ТХ1.ИС_646"/>
    <n v="646"/>
    <s v="21034-03-151.6-ТХ1.ИС-0643"/>
    <s v="Изометрические схемы трубопроводов по линиям"/>
    <n v="646"/>
    <d v="2023-10-23T00:00:00"/>
    <n v="54"/>
    <m/>
    <m/>
    <m/>
    <s v="6б"/>
    <s v="Шайба 12 ОСТ 26-2042-96 - 8 шт, "/>
    <m/>
    <m/>
    <m/>
    <m/>
    <m/>
    <m/>
    <m/>
    <m/>
    <m/>
    <m/>
    <m/>
    <m/>
  </r>
  <r>
    <x v="0"/>
    <s v="21034-3-151.6-ТХ1.ИС_647"/>
    <n v="647"/>
    <s v="21034-03-151.6-ТХ1.ИС-0644"/>
    <s v="Изометрические схемы трубопроводов по линиям"/>
    <n v="647"/>
    <d v="2023-10-24T00:00:00"/>
    <n v="54"/>
    <m/>
    <m/>
    <m/>
    <s v="6в"/>
    <s v="(фл. соед. DN20 mm PN1,6 МПа)"/>
    <m/>
    <m/>
    <m/>
    <m/>
    <m/>
    <m/>
    <m/>
    <m/>
    <m/>
    <m/>
    <m/>
    <m/>
  </r>
  <r>
    <x v="0"/>
    <s v="21034-3-151.6-ТХ1.ИС_648"/>
    <n v="648"/>
    <s v="21034-03-151.6-ТХ1.ИС-0645"/>
    <s v="Изометрические схемы трубопроводов по линиям"/>
    <n v="648"/>
    <d v="2023-10-25T00:00:00"/>
    <n v="54"/>
    <m/>
    <m/>
    <m/>
    <n v="7"/>
    <s v="Труба 25х3,0 09Г2С"/>
    <m/>
    <m/>
    <m/>
    <m/>
    <m/>
    <m/>
    <m/>
    <m/>
    <m/>
    <n v="20"/>
    <s v="ГОСТ 8734-75"/>
    <s v="0.74"/>
  </r>
  <r>
    <x v="1"/>
    <s v="21034-3-151.6-ТХ1.ИС_649"/>
    <n v="649"/>
    <s v="21034-03-151.6-ТХ1.ИС-0646"/>
    <s v="Изометрические схемы трубопроводов по линиям"/>
    <n v="649"/>
    <d v="2023-10-26T00:00:00"/>
    <n v="55"/>
    <m/>
    <m/>
    <m/>
    <n v="1"/>
    <s v="Задвижка"/>
    <n v="165"/>
    <m/>
    <m/>
    <m/>
    <m/>
    <m/>
    <m/>
    <m/>
    <m/>
    <s v="20/16"/>
    <s v="31лс41нж"/>
    <n v="1"/>
  </r>
  <r>
    <x v="0"/>
    <s v="21034-3-151.6-ТХ1.ИС_650"/>
    <n v="650"/>
    <s v="21034-03-151.6-ТХ1.ИС-0647"/>
    <s v="Изометрические схемы трубопроводов по линиям"/>
    <n v="650"/>
    <d v="2023-10-27T00:00:00"/>
    <n v="55"/>
    <m/>
    <m/>
    <m/>
    <n v="2"/>
    <s v="Фланец 20-16-11-1-B-09Г2С-IV"/>
    <m/>
    <m/>
    <m/>
    <m/>
    <m/>
    <m/>
    <m/>
    <m/>
    <m/>
    <s v="20/5а6"/>
    <s v="ГОСТ 33Z59-Z015"/>
    <n v="2"/>
  </r>
  <r>
    <x v="0"/>
    <s v="21034-3-151.6-ТХ1.ИС_651"/>
    <n v="651"/>
    <s v="21034-03-151.6-ТХ1.ИС-0648"/>
    <s v="Изометрические схемы трубопроводов по линиям"/>
    <n v="651"/>
    <d v="2023-10-28T00:00:00"/>
    <n v="55"/>
    <m/>
    <m/>
    <m/>
    <n v="3"/>
    <s v="Заглушка-восьмерка 20-16-09Г2С (соед. высту"/>
    <m/>
    <m/>
    <m/>
    <m/>
    <m/>
    <m/>
    <m/>
    <m/>
    <m/>
    <n v="20"/>
    <s v="черт.М.44451.01.000"/>
    <n v="1"/>
  </r>
  <r>
    <x v="0"/>
    <s v="21034-3-151.6-ТХ1.ИС_652"/>
    <n v="652"/>
    <s v="21034-03-151.6-ТХ1.ИС-0649"/>
    <s v="Изометрические схемы трубопроводов по линиям"/>
    <n v="652"/>
    <d v="2023-10-29T00:00:00"/>
    <n v="55"/>
    <m/>
    <m/>
    <m/>
    <n v="4"/>
    <s v="Прокладка А-20-16 ПОН"/>
    <m/>
    <m/>
    <m/>
    <m/>
    <m/>
    <m/>
    <m/>
    <m/>
    <m/>
    <n v="20"/>
    <s v="ГОСТ 15180-86"/>
    <n v="3"/>
  </r>
  <r>
    <x v="0"/>
    <s v="21034-3-151.6-ТХ1.ИС_653"/>
    <n v="653"/>
    <s v="21034-03-151.6-ТХ1.ИС-0650"/>
    <s v="Изометрические схемы трубопроводов по линиям"/>
    <n v="653"/>
    <d v="2023-10-30T00:00:00"/>
    <n v="55"/>
    <m/>
    <m/>
    <m/>
    <n v="5"/>
    <s v="Шпилька 2-1-М12x70 ОСТ 26-2040-96 - 4 ш"/>
    <m/>
    <m/>
    <m/>
    <m/>
    <m/>
    <m/>
    <m/>
    <m/>
    <m/>
    <n v="12"/>
    <s v="10Г2"/>
    <n v="1"/>
  </r>
  <r>
    <x v="0"/>
    <s v="21034-3-151.6-ТХ1.ИС_654"/>
    <n v="654"/>
    <s v="21034-03-151.6-ТХ1.ИС-0651"/>
    <s v="Изометрические схемы трубопроводов по линиям"/>
    <n v="654"/>
    <d v="2023-10-31T00:00:00"/>
    <n v="55"/>
    <m/>
    <m/>
    <m/>
    <s v="5а"/>
    <s v="Гайка М12 ОСТ 26-2041-96 - 8 шт"/>
    <m/>
    <m/>
    <m/>
    <m/>
    <m/>
    <m/>
    <m/>
    <m/>
    <m/>
    <m/>
    <m/>
    <m/>
  </r>
  <r>
    <x v="0"/>
    <s v="21034-3-151.6-ТХ1.ИС_655"/>
    <n v="655"/>
    <s v="21034-03-151.6-ТХ1.ИС-0652"/>
    <s v="Изометрические схемы трубопроводов по линиям"/>
    <n v="655"/>
    <d v="2023-11-01T00:00:00"/>
    <n v="55"/>
    <m/>
    <m/>
    <m/>
    <s v="5б"/>
    <s v="Шайба 12 ОСТ 26-2042-96 - 8 шт, (фл. соед. DN20 mm"/>
    <m/>
    <m/>
    <m/>
    <m/>
    <m/>
    <m/>
    <m/>
    <m/>
    <m/>
    <m/>
    <m/>
    <m/>
  </r>
  <r>
    <x v="0"/>
    <s v="21034-3-151.6-ТХ1.ИС_656"/>
    <n v="656"/>
    <s v="21034-03-151.6-ТХ1.ИС-0653"/>
    <s v="Изометрические схемы трубопроводов по линиям"/>
    <n v="656"/>
    <d v="2023-11-02T00:00:00"/>
    <n v="55"/>
    <m/>
    <m/>
    <m/>
    <s v="5в"/>
    <s v="(фл. соед. DN20 mm, PN1,6 МПа)"/>
    <m/>
    <m/>
    <m/>
    <m/>
    <m/>
    <m/>
    <m/>
    <m/>
    <m/>
    <m/>
    <m/>
    <m/>
  </r>
  <r>
    <x v="0"/>
    <s v="21034-3-151.6-ТХ1.ИС_657"/>
    <n v="657"/>
    <s v="21034-03-151.6-ТХ1.ИС-0654"/>
    <s v="Изометрические схемы трубопроводов по линиям"/>
    <n v="657"/>
    <d v="2023-11-03T00:00:00"/>
    <n v="55"/>
    <m/>
    <m/>
    <m/>
    <n v="6"/>
    <s v="Шпилька 2-1-М12x90 ОСТ 26-2040-96 - 4 шт"/>
    <m/>
    <m/>
    <m/>
    <m/>
    <m/>
    <m/>
    <m/>
    <m/>
    <m/>
    <n v="12"/>
    <s v="10Г2"/>
    <s v="1"/>
  </r>
  <r>
    <x v="0"/>
    <s v="21034-3-151.6-ТХ1.ИС_658"/>
    <n v="658"/>
    <s v="21034-03-151.6-ТХ1.ИС-0655"/>
    <s v="Изометрические схемы трубопроводов по линиям"/>
    <n v="658"/>
    <d v="2023-11-04T00:00:00"/>
    <n v="55"/>
    <m/>
    <m/>
    <m/>
    <s v="6а"/>
    <s v="Гайка М12 ОСТ 26-2041-96 - 8 шт"/>
    <m/>
    <m/>
    <m/>
    <m/>
    <m/>
    <m/>
    <m/>
    <m/>
    <m/>
    <m/>
    <m/>
    <m/>
  </r>
  <r>
    <x v="0"/>
    <s v="21034-3-151.6-ТХ1.ИС_659"/>
    <n v="659"/>
    <s v="21034-03-151.6-ТХ1.ИС-0656"/>
    <s v="Изометрические схемы трубопроводов по линиям"/>
    <n v="659"/>
    <d v="2023-11-05T00:00:00"/>
    <n v="55"/>
    <m/>
    <m/>
    <m/>
    <s v="6б"/>
    <s v="Шайба 12 ОСТ 26-2042-96 - 8 шт, "/>
    <m/>
    <m/>
    <m/>
    <m/>
    <m/>
    <m/>
    <m/>
    <m/>
    <m/>
    <m/>
    <m/>
    <m/>
  </r>
  <r>
    <x v="0"/>
    <s v="21034-3-151.6-ТХ1.ИС_660"/>
    <n v="660"/>
    <s v="21034-03-151.6-ТХ1.ИС-0657"/>
    <s v="Изометрические схемы трубопроводов по линиям"/>
    <n v="660"/>
    <d v="2023-11-06T00:00:00"/>
    <n v="55"/>
    <m/>
    <m/>
    <m/>
    <s v="6в"/>
    <s v="(фл. соед. DN20 mm PN1,6 МПа)"/>
    <m/>
    <m/>
    <m/>
    <m/>
    <m/>
    <m/>
    <m/>
    <m/>
    <m/>
    <m/>
    <m/>
    <m/>
  </r>
  <r>
    <x v="0"/>
    <s v="21034-3-151.6-ТХ1.ИС_661"/>
    <n v="661"/>
    <s v="21034-03-151.6-ТХ1.ИС-0658"/>
    <s v="Изометрические схемы трубопроводов по линиям"/>
    <n v="661"/>
    <d v="2023-11-07T00:00:00"/>
    <n v="55"/>
    <m/>
    <m/>
    <m/>
    <n v="7"/>
    <s v="Труба 25х3,0 09Г2С"/>
    <m/>
    <m/>
    <m/>
    <m/>
    <m/>
    <m/>
    <m/>
    <m/>
    <m/>
    <n v="20"/>
    <s v="ГОСТ 8734-75"/>
    <s v="0.74"/>
  </r>
  <r>
    <x v="1"/>
    <s v="21034-3-151.6-ТХ1.ИС_662"/>
    <n v="662"/>
    <s v="21034-03-151.6-ТХ1.ИС-0659"/>
    <s v="Изометрические схемы трубопроводов по линиям"/>
    <n v="662"/>
    <d v="2023-11-08T00:00:00"/>
    <n v="56"/>
    <m/>
    <m/>
    <m/>
    <n v="1"/>
    <s v="Задвижка"/>
    <n v="165"/>
    <m/>
    <m/>
    <m/>
    <m/>
    <m/>
    <m/>
    <m/>
    <m/>
    <s v="20/16"/>
    <s v="31лс41нж"/>
    <n v="1"/>
  </r>
  <r>
    <x v="0"/>
    <s v="21034-3-151.6-ТХ1.ИС_663"/>
    <n v="663"/>
    <s v="21034-03-151.6-ТХ1.ИС-0660"/>
    <s v="Изометрические схемы трубопроводов по линиям"/>
    <n v="663"/>
    <d v="2023-11-09T00:00:00"/>
    <n v="56"/>
    <m/>
    <m/>
    <m/>
    <n v="2"/>
    <s v="Фланец 20-16-11-1-B-09Г2С-IV"/>
    <m/>
    <m/>
    <m/>
    <m/>
    <m/>
    <m/>
    <m/>
    <m/>
    <m/>
    <n v="20"/>
    <s v="ГОСТ 33259-2015"/>
    <n v="1"/>
  </r>
  <r>
    <x v="0"/>
    <s v="21034-3-151.6-ТХ1.ИС_664"/>
    <n v="664"/>
    <s v="21034-03-151.6-ТХ1.ИС-0661"/>
    <s v="Изометрические схемы трубопроводов по линиям"/>
    <n v="664"/>
    <d v="2023-11-10T00:00:00"/>
    <n v="56"/>
    <m/>
    <m/>
    <m/>
    <n v="3"/>
    <s v="Заглушка 1 - 20 - 4 09Г2С"/>
    <m/>
    <m/>
    <m/>
    <m/>
    <m/>
    <m/>
    <m/>
    <m/>
    <m/>
    <n v="20"/>
    <s v="АТК 24.200.02.90"/>
    <n v="1"/>
  </r>
  <r>
    <x v="0"/>
    <s v="21034-3-151.6-ТХ1.ИС_665"/>
    <n v="665"/>
    <s v="21034-03-151.6-ТХ1.ИС-0662"/>
    <s v="Изометрические схемы трубопроводов по линиям"/>
    <n v="665"/>
    <d v="2023-11-11T00:00:00"/>
    <n v="56"/>
    <m/>
    <m/>
    <m/>
    <n v="4"/>
    <s v="Прокладка А-20-16 ПОН"/>
    <m/>
    <m/>
    <m/>
    <m/>
    <m/>
    <m/>
    <m/>
    <m/>
    <m/>
    <n v="20"/>
    <s v="ГОСТ 15180-86"/>
    <n v="2"/>
  </r>
  <r>
    <x v="0"/>
    <s v="21034-3-151.6-ТХ1.ИС_666"/>
    <n v="666"/>
    <s v="21034-03-151.6-ТХ1.ИС-0663"/>
    <s v="Изометрические схемы трубопроводов по линиям"/>
    <n v="666"/>
    <d v="2023-11-12T00:00:00"/>
    <n v="56"/>
    <m/>
    <m/>
    <m/>
    <n v="5"/>
    <s v="Шпилька 2-1-М12x70 ОСТ 26-2040-96 - 4 ш"/>
    <m/>
    <m/>
    <m/>
    <m/>
    <m/>
    <m/>
    <m/>
    <m/>
    <m/>
    <n v="12"/>
    <s v="10Г2"/>
    <n v="2"/>
  </r>
  <r>
    <x v="0"/>
    <s v="21034-3-151.6-ТХ1.ИС_667"/>
    <n v="667"/>
    <s v="21034-03-151.6-ТХ1.ИС-0664"/>
    <s v="Изометрические схемы трубопроводов по линиям"/>
    <n v="667"/>
    <d v="2023-11-13T00:00:00"/>
    <n v="56"/>
    <m/>
    <m/>
    <m/>
    <s v="5а"/>
    <s v="Гайка М12 ОСТ 26-2041-96 - 8 шт"/>
    <m/>
    <m/>
    <m/>
    <m/>
    <m/>
    <m/>
    <m/>
    <m/>
    <m/>
    <m/>
    <m/>
    <m/>
  </r>
  <r>
    <x v="0"/>
    <s v="21034-3-151.6-ТХ1.ИС_668"/>
    <n v="668"/>
    <s v="21034-03-151.6-ТХ1.ИС-0665"/>
    <s v="Изометрические схемы трубопроводов по линиям"/>
    <n v="668"/>
    <d v="2023-11-14T00:00:00"/>
    <n v="56"/>
    <m/>
    <m/>
    <m/>
    <s v="5б"/>
    <s v="Шайба 12 ОСТ 26-2042-96 - 8 шт"/>
    <m/>
    <m/>
    <m/>
    <m/>
    <m/>
    <m/>
    <m/>
    <m/>
    <m/>
    <m/>
    <m/>
    <m/>
  </r>
  <r>
    <x v="0"/>
    <s v="21034-3-151.6-ТХ1.ИС_669"/>
    <n v="669"/>
    <s v="21034-03-151.6-ТХ1.ИС-0666"/>
    <s v="Изометрические схемы трубопроводов по линиям"/>
    <n v="669"/>
    <d v="2023-11-15T00:00:00"/>
    <n v="56"/>
    <m/>
    <m/>
    <m/>
    <s v="5в"/>
    <s v="(фл. соед. DN20 mm, PN1,6 МПа)"/>
    <m/>
    <m/>
    <m/>
    <m/>
    <m/>
    <m/>
    <m/>
    <m/>
    <m/>
    <m/>
    <m/>
    <m/>
  </r>
  <r>
    <x v="0"/>
    <s v="21034-3-151.6-ТХ1.ИС_670"/>
    <n v="670"/>
    <s v="21034-03-151.6-ТХ1.ИС-0667"/>
    <s v="Изометрические схемы трубопроводов по линиям"/>
    <n v="670"/>
    <d v="2023-11-16T00:00:00"/>
    <n v="56"/>
    <m/>
    <m/>
    <m/>
    <n v="6"/>
    <s v="Труба 25х3,0 09Г2С"/>
    <m/>
    <m/>
    <m/>
    <m/>
    <m/>
    <m/>
    <m/>
    <m/>
    <m/>
    <n v="20"/>
    <s v="ГОСТ 8734-75"/>
    <s v="0.1"/>
  </r>
  <r>
    <x v="1"/>
    <s v="21034-3-151.6-ТХ1.ИС_671"/>
    <n v="671"/>
    <s v="21034-03-151.6-ТХ1.ИС-0668"/>
    <s v="Изометрические схемы трубопроводов по линиям"/>
    <n v="671"/>
    <d v="2023-11-17T00:00:00"/>
    <n v="57"/>
    <m/>
    <m/>
    <m/>
    <n v="1"/>
    <s v="Задвижка"/>
    <n v="165"/>
    <m/>
    <m/>
    <m/>
    <m/>
    <m/>
    <m/>
    <m/>
    <m/>
    <s v="20/16"/>
    <s v="31лс41нж"/>
    <n v="1"/>
  </r>
  <r>
    <x v="0"/>
    <s v="21034-3-151.6-ТХ1.ИС_672"/>
    <n v="672"/>
    <s v="21034-03-151.6-ТХ1.ИС-0669"/>
    <s v="Изометрические схемы трубопроводов по линиям"/>
    <n v="672"/>
    <d v="2023-11-18T00:00:00"/>
    <n v="57"/>
    <m/>
    <m/>
    <m/>
    <n v="2"/>
    <s v="Фланец 20-16-11-1-B-09Г2С-IV"/>
    <m/>
    <m/>
    <m/>
    <m/>
    <m/>
    <m/>
    <m/>
    <m/>
    <m/>
    <n v="20"/>
    <s v="ГОСТ 33259-2015"/>
    <n v="1"/>
  </r>
  <r>
    <x v="0"/>
    <s v="21034-3-151.6-ТХ1.ИС_673"/>
    <n v="673"/>
    <s v="21034-03-151.6-ТХ1.ИС-0670"/>
    <s v="Изометрические схемы трубопроводов по линиям"/>
    <n v="673"/>
    <d v="2023-11-19T00:00:00"/>
    <n v="57"/>
    <m/>
    <m/>
    <m/>
    <n v="3"/>
    <s v="Заглушка 1 - 20 - 4 09Г2С"/>
    <m/>
    <m/>
    <m/>
    <m/>
    <m/>
    <m/>
    <m/>
    <m/>
    <m/>
    <n v="20"/>
    <s v="АТК 24.200.02.90"/>
    <n v="1"/>
  </r>
  <r>
    <x v="0"/>
    <s v="21034-3-151.6-ТХ1.ИС_674"/>
    <n v="674"/>
    <s v="21034-03-151.6-ТХ1.ИС-0671"/>
    <s v="Изометрические схемы трубопроводов по линиям"/>
    <n v="674"/>
    <d v="2023-11-20T00:00:00"/>
    <n v="57"/>
    <m/>
    <m/>
    <m/>
    <n v="4"/>
    <s v="Прокладка А-20-16 ПОН"/>
    <m/>
    <m/>
    <m/>
    <m/>
    <m/>
    <m/>
    <m/>
    <m/>
    <m/>
    <n v="20"/>
    <s v="ГОСТ 15180-86"/>
    <n v="2"/>
  </r>
  <r>
    <x v="0"/>
    <s v="21034-3-151.6-ТХ1.ИС_675"/>
    <n v="675"/>
    <s v="21034-03-151.6-ТХ1.ИС-0672"/>
    <s v="Изометрические схемы трубопроводов по линиям"/>
    <n v="675"/>
    <d v="2023-11-21T00:00:00"/>
    <n v="57"/>
    <m/>
    <m/>
    <m/>
    <n v="5"/>
    <s v="Шпилька 2-1-М12x70 ОСТ 26-2040-96 - 4 ш"/>
    <m/>
    <m/>
    <m/>
    <m/>
    <m/>
    <m/>
    <m/>
    <m/>
    <m/>
    <n v="12"/>
    <s v="10Г2"/>
    <n v="2"/>
  </r>
  <r>
    <x v="0"/>
    <s v="21034-3-151.6-ТХ1.ИС_676"/>
    <n v="676"/>
    <s v="21034-03-151.6-ТХ1.ИС-0673"/>
    <s v="Изометрические схемы трубопроводов по линиям"/>
    <n v="676"/>
    <d v="2023-11-22T00:00:00"/>
    <n v="57"/>
    <m/>
    <m/>
    <m/>
    <s v="5а"/>
    <s v="Гайка М12 ОСТ 26-2041-96 - 8 шт"/>
    <m/>
    <m/>
    <m/>
    <m/>
    <m/>
    <m/>
    <m/>
    <m/>
    <m/>
    <m/>
    <m/>
    <m/>
  </r>
  <r>
    <x v="0"/>
    <s v="21034-3-151.6-ТХ1.ИС_677"/>
    <n v="677"/>
    <s v="21034-03-151.6-ТХ1.ИС-0674"/>
    <s v="Изометрические схемы трубопроводов по линиям"/>
    <n v="677"/>
    <d v="2023-11-23T00:00:00"/>
    <n v="57"/>
    <m/>
    <m/>
    <m/>
    <s v="5б"/>
    <s v="Шайба 12 ОСТ 26-2042-96 - 8 шт, (фл. соед. DN20 mm"/>
    <m/>
    <m/>
    <m/>
    <m/>
    <m/>
    <m/>
    <m/>
    <m/>
    <m/>
    <m/>
    <m/>
    <m/>
  </r>
  <r>
    <x v="0"/>
    <s v="21034-3-151.6-ТХ1.ИС_678"/>
    <n v="678"/>
    <s v="21034-03-151.6-ТХ1.ИС-0675"/>
    <s v="Изометрические схемы трубопроводов по линиям"/>
    <n v="678"/>
    <d v="2023-11-24T00:00:00"/>
    <n v="57"/>
    <m/>
    <m/>
    <m/>
    <s v="5в"/>
    <s v="(фл. соед. DN20 mm, PN1,6 МПа)"/>
    <m/>
    <m/>
    <m/>
    <m/>
    <m/>
    <m/>
    <m/>
    <m/>
    <m/>
    <m/>
    <m/>
    <m/>
  </r>
  <r>
    <x v="0"/>
    <s v="21034-3-151.6-ТХ1.ИС_679"/>
    <n v="679"/>
    <s v="21034-03-151.6-ТХ1.ИС-0676"/>
    <s v="Изометрические схемы трубопроводов по линиям"/>
    <n v="679"/>
    <d v="2023-11-25T00:00:00"/>
    <n v="57"/>
    <m/>
    <m/>
    <m/>
    <n v="6"/>
    <s v="Труба 25х3,0 09Г2С"/>
    <m/>
    <m/>
    <m/>
    <m/>
    <m/>
    <m/>
    <m/>
    <m/>
    <m/>
    <n v="20"/>
    <s v="ГОСТ 8734-75"/>
    <s v="0.1"/>
  </r>
  <r>
    <x v="1"/>
    <s v="21034-3-151.6-ТХ1.ИС_680"/>
    <n v="680"/>
    <s v="21034-03-151.6-ТХ1.ИС-0677"/>
    <s v="Изометрические схемы трубопроводов по линиям"/>
    <n v="680"/>
    <d v="2023-11-26T00:00:00"/>
    <n v="58"/>
    <m/>
    <m/>
    <m/>
    <n v="1"/>
    <s v="Кран шаровой муфтовый"/>
    <m/>
    <m/>
    <m/>
    <m/>
    <m/>
    <m/>
    <m/>
    <m/>
    <m/>
    <s v="15/40"/>
    <s v="КШ.М.15.040-02"/>
    <n v="1"/>
  </r>
  <r>
    <x v="0"/>
    <s v="21034-3-151.6-ТХ1.ИС_681"/>
    <n v="681"/>
    <s v="21034-03-151.6-ТХ1.ИС-0678"/>
    <s v="Изометрические схемы трубопроводов по линиям"/>
    <n v="681"/>
    <d v="2023-11-27T00:00:00"/>
    <n v="58"/>
    <m/>
    <m/>
    <m/>
    <n v="2"/>
    <s v="Отвод П90 32х3,5 09Г2С"/>
    <m/>
    <m/>
    <m/>
    <m/>
    <m/>
    <m/>
    <m/>
    <m/>
    <m/>
    <n v="25"/>
    <s v="ГОСТ 17375-2001"/>
    <n v="1"/>
  </r>
  <r>
    <x v="0"/>
    <s v="21034-3-151.6-ТХ1.ИС_682"/>
    <n v="682"/>
    <s v="21034-03-151.6-ТХ1.ИС-0679"/>
    <s v="Изометрические схемы трубопроводов по линиям"/>
    <n v="682"/>
    <d v="2023-11-28T00:00:00"/>
    <n v="58"/>
    <m/>
    <m/>
    <m/>
    <n v="3"/>
    <s v="Фланец 25-16-11-1-B-09Г2С-IV"/>
    <m/>
    <m/>
    <m/>
    <m/>
    <m/>
    <m/>
    <m/>
    <m/>
    <m/>
    <n v="25"/>
    <s v="ГОСТ 33259-2015"/>
    <n v="1"/>
  </r>
  <r>
    <x v="0"/>
    <s v="21034-3-151.6-ТХ1.ИС_683"/>
    <n v="683"/>
    <s v="21034-03-151.6-ТХ1.ИС-0680"/>
    <s v="Изометрические схемы трубопроводов по линиям"/>
    <n v="683"/>
    <d v="2023-11-29T00:00:00"/>
    <n v="58"/>
    <m/>
    <m/>
    <m/>
    <n v="4"/>
    <s v="Заглушка 1 - 25 - 4 09Г2С"/>
    <m/>
    <m/>
    <m/>
    <m/>
    <m/>
    <m/>
    <m/>
    <m/>
    <m/>
    <n v="25"/>
    <s v="АТК Z4.200.02.90"/>
    <n v="1"/>
  </r>
  <r>
    <x v="0"/>
    <s v="21034-3-151.6-ТХ1.ИС_684"/>
    <n v="684"/>
    <s v="21034-03-151.6-ТХ1.ИС-0681"/>
    <s v="Изометрические схемы трубопроводов по линиям"/>
    <n v="684"/>
    <d v="2023-11-30T00:00:00"/>
    <n v="58"/>
    <m/>
    <m/>
    <m/>
    <n v="5"/>
    <s v="Штуцер приварной Ш-R1/2-09Г2С"/>
    <m/>
    <m/>
    <m/>
    <m/>
    <m/>
    <m/>
    <m/>
    <m/>
    <m/>
    <n v="15"/>
    <s v="ТУ 36-1118-84"/>
    <n v="1"/>
  </r>
  <r>
    <x v="0"/>
    <s v="21034-3-151.6-ТХ1.ИС_685"/>
    <n v="685"/>
    <s v="21034-03-151.6-ТХ1.ИС-0682"/>
    <s v="Изометрические схемы трубопроводов по линиям"/>
    <n v="685"/>
    <d v="2023-12-01T00:00:00"/>
    <n v="58"/>
    <m/>
    <m/>
    <m/>
    <n v="6"/>
    <s v="Опора 32-ХБ-А ВСт3пс6"/>
    <m/>
    <m/>
    <m/>
    <m/>
    <m/>
    <m/>
    <m/>
    <m/>
    <m/>
    <n v="25"/>
    <s v="0СТ36-146-88"/>
    <s v="Z"/>
  </r>
  <r>
    <x v="0"/>
    <s v="21034-3-151.6-ТХ1.ИС_686"/>
    <n v="686"/>
    <s v="21034-03-151.6-ТХ1.ИС-0683"/>
    <s v="Изометрические схемы трубопроводов по линиям"/>
    <n v="686"/>
    <d v="2023-12-02T00:00:00"/>
    <n v="58"/>
    <m/>
    <m/>
    <m/>
    <n v="7"/>
    <s v="Прокладка А-25-16 ПОН"/>
    <m/>
    <m/>
    <m/>
    <m/>
    <m/>
    <m/>
    <m/>
    <m/>
    <m/>
    <n v="25"/>
    <s v="ГОСТ 15180-86"/>
    <n v="1"/>
  </r>
  <r>
    <x v="0"/>
    <s v="21034-3-151.6-ТХ1.ИС_687"/>
    <n v="687"/>
    <s v="21034-03-151.6-ТХ1.ИС-0684"/>
    <s v="Изометрические схемы трубопроводов по линиям"/>
    <n v="687"/>
    <d v="2023-12-03T00:00:00"/>
    <n v="58"/>
    <m/>
    <m/>
    <m/>
    <n v="8"/>
    <s v="Шпилька 2-1-М12x70 ОСТ 26-2040-96 - 4 шт"/>
    <m/>
    <m/>
    <m/>
    <m/>
    <m/>
    <m/>
    <m/>
    <m/>
    <m/>
    <n v="12"/>
    <s v="10Г2"/>
    <n v="1"/>
  </r>
  <r>
    <x v="0"/>
    <s v="21034-3-151.6-ТХ1.ИС_688"/>
    <n v="688"/>
    <s v="21034-03-151.6-ТХ1.ИС-0685"/>
    <s v="Изометрические схемы трубопроводов по линиям"/>
    <n v="688"/>
    <d v="2023-12-04T00:00:00"/>
    <n v="58"/>
    <m/>
    <m/>
    <m/>
    <s v="8а"/>
    <s v="Гайка М12 ОСТ 26-2041-96 - 8 шт"/>
    <m/>
    <m/>
    <m/>
    <m/>
    <m/>
    <m/>
    <m/>
    <m/>
    <m/>
    <m/>
    <m/>
    <m/>
  </r>
  <r>
    <x v="0"/>
    <s v="21034-3-151.6-ТХ1.ИС_689"/>
    <n v="689"/>
    <s v="21034-03-151.6-ТХ1.ИС-0686"/>
    <s v="Изометрические схемы трубопроводов по линиям"/>
    <n v="689"/>
    <d v="2023-12-05T00:00:00"/>
    <n v="58"/>
    <m/>
    <m/>
    <m/>
    <s v="8б"/>
    <s v="Шайба 12 ОСТ 26-2042-96 - 8 шт"/>
    <m/>
    <m/>
    <m/>
    <m/>
    <m/>
    <m/>
    <m/>
    <m/>
    <m/>
    <m/>
    <m/>
    <m/>
  </r>
  <r>
    <x v="0"/>
    <s v="21034-3-151.6-ТХ1.ИС_690"/>
    <n v="690"/>
    <s v="21034-03-151.6-ТХ1.ИС-0687"/>
    <s v="Изометрические схемы трубопроводов по линиям"/>
    <n v="690"/>
    <d v="2023-12-06T00:00:00"/>
    <n v="58"/>
    <m/>
    <m/>
    <m/>
    <s v="8в"/>
    <s v="(фл. соед. DN25 mm, PN1,6 МПа)"/>
    <m/>
    <m/>
    <m/>
    <m/>
    <m/>
    <m/>
    <m/>
    <m/>
    <m/>
    <m/>
    <m/>
    <m/>
  </r>
  <r>
    <x v="0"/>
    <s v="21034-3-151.6-ТХ1.ИС_691"/>
    <n v="691"/>
    <s v="21034-03-151.6-ТХ1.ИС-0688"/>
    <s v="Изометрические схемы трубопроводов по линиям"/>
    <n v="691"/>
    <d v="2023-12-07T00:00:00"/>
    <n v="58"/>
    <m/>
    <m/>
    <m/>
    <n v="9"/>
    <s v="Труба 32х3,5 09Г2С"/>
    <m/>
    <m/>
    <m/>
    <m/>
    <m/>
    <m/>
    <m/>
    <m/>
    <m/>
    <n v="25"/>
    <s v="ГОСТ 8734-75"/>
    <s v="4.7"/>
  </r>
  <r>
    <x v="1"/>
    <s v="21034-3-151.6-ТХ1.ИС_692"/>
    <n v="692"/>
    <s v="21034-03-151.6-ТХ1.ИС-0689"/>
    <s v="Изометрические схемы трубопроводов по линиям"/>
    <n v="692"/>
    <d v="2023-12-08T00:00:00"/>
    <n v="59"/>
    <m/>
    <m/>
    <m/>
    <n v="1"/>
    <s v="Кран шаровой муфтовый"/>
    <m/>
    <m/>
    <m/>
    <m/>
    <m/>
    <m/>
    <m/>
    <m/>
    <m/>
    <s v="15/40"/>
    <s v="КШ.М.15.040-02"/>
    <n v="1"/>
  </r>
  <r>
    <x v="0"/>
    <s v="21034-3-151.6-ТХ1.ИС_693"/>
    <n v="693"/>
    <s v="21034-03-151.6-ТХ1.ИС-0690"/>
    <s v="Изометрические схемы трубопроводов по линиям"/>
    <n v="693"/>
    <d v="2023-12-09T00:00:00"/>
    <n v="59"/>
    <m/>
    <m/>
    <m/>
    <n v="2"/>
    <s v="Фланец 25-16-11-1-B-09Г2С-IV"/>
    <m/>
    <m/>
    <m/>
    <m/>
    <m/>
    <m/>
    <m/>
    <m/>
    <m/>
    <n v="25"/>
    <s v="ГОСТ 33259-2015"/>
    <n v="1"/>
  </r>
  <r>
    <x v="0"/>
    <s v="21034-3-151.6-ТХ1.ИС_694"/>
    <n v="694"/>
    <s v="21034-03-151.6-ТХ1.ИС-0691"/>
    <s v="Изометрические схемы трубопроводов по линиям"/>
    <n v="694"/>
    <d v="2023-12-10T00:00:00"/>
    <n v="59"/>
    <m/>
    <m/>
    <m/>
    <n v="3"/>
    <s v="Заглушка 1 - 25 - 4 09Г2С"/>
    <m/>
    <m/>
    <m/>
    <m/>
    <m/>
    <m/>
    <m/>
    <m/>
    <m/>
    <n v="25"/>
    <s v="АТК 24.200.02.90"/>
    <n v="1"/>
  </r>
  <r>
    <x v="0"/>
    <s v="21034-3-151.6-ТХ1.ИС_695"/>
    <n v="695"/>
    <s v="21034-03-151.6-ТХ1.ИС-0692"/>
    <s v="Изометрические схемы трубопроводов по линиям"/>
    <n v="695"/>
    <d v="2023-12-11T00:00:00"/>
    <n v="59"/>
    <m/>
    <m/>
    <m/>
    <n v="4"/>
    <s v="Штуцер приварной Ш-R1/2-09Г2С"/>
    <m/>
    <m/>
    <m/>
    <m/>
    <m/>
    <m/>
    <m/>
    <m/>
    <m/>
    <n v="15"/>
    <s v="ТУ 36-1118-84"/>
    <n v="1"/>
  </r>
  <r>
    <x v="0"/>
    <s v="21034-3-151.6-ТХ1.ИС_696"/>
    <n v="696"/>
    <s v="21034-03-151.6-ТХ1.ИС-0693"/>
    <s v="Изометрические схемы трубопроводов по линиям"/>
    <n v="696"/>
    <d v="2023-12-12T00:00:00"/>
    <n v="59"/>
    <m/>
    <m/>
    <m/>
    <n v="5"/>
    <s v="Опора 32-ХБ-А ВСт3пс6"/>
    <m/>
    <m/>
    <m/>
    <m/>
    <m/>
    <m/>
    <m/>
    <m/>
    <m/>
    <n v="25"/>
    <s v="0СТ36-146-88"/>
    <n v="2"/>
  </r>
  <r>
    <x v="0"/>
    <s v="21034-3-151.6-ТХ1.ИС_697"/>
    <n v="697"/>
    <s v="21034-03-151.6-ТХ1.ИС-0694"/>
    <s v="Изометрические схемы трубопроводов по линиям"/>
    <n v="697"/>
    <d v="2023-12-13T00:00:00"/>
    <n v="59"/>
    <m/>
    <m/>
    <m/>
    <n v="6"/>
    <s v="Прокладка А-25-16 ПОН"/>
    <m/>
    <m/>
    <m/>
    <m/>
    <m/>
    <m/>
    <m/>
    <m/>
    <m/>
    <n v="25"/>
    <s v="ГОСТ 15180-86"/>
    <n v="1"/>
  </r>
  <r>
    <x v="0"/>
    <s v="21034-3-151.6-ТХ1.ИС_698"/>
    <n v="698"/>
    <s v="21034-03-151.6-ТХ1.ИС-0695"/>
    <s v="Изометрические схемы трубопроводов по линиям"/>
    <n v="698"/>
    <d v="2023-12-14T00:00:00"/>
    <n v="59"/>
    <m/>
    <m/>
    <m/>
    <n v="7"/>
    <s v="Шпилька 2-1-М12x70 ОСТ 26-2040-96 - 4 шт"/>
    <m/>
    <m/>
    <m/>
    <m/>
    <m/>
    <m/>
    <m/>
    <m/>
    <m/>
    <n v="12"/>
    <s v="10Г2"/>
    <n v="1"/>
  </r>
  <r>
    <x v="0"/>
    <s v="21034-3-151.6-ТХ1.ИС_699"/>
    <n v="699"/>
    <s v="21034-03-151.6-ТХ1.ИС-0696"/>
    <s v="Изометрические схемы трубопроводов по линиям"/>
    <n v="699"/>
    <d v="2023-12-15T00:00:00"/>
    <n v="59"/>
    <m/>
    <m/>
    <m/>
    <s v="7а"/>
    <s v="Гайка М12 ОСТ 26-2041-96 - 8 шт"/>
    <m/>
    <m/>
    <m/>
    <m/>
    <m/>
    <m/>
    <m/>
    <m/>
    <m/>
    <m/>
    <m/>
    <m/>
  </r>
  <r>
    <x v="0"/>
    <s v="21034-3-151.6-ТХ1.ИС_700"/>
    <n v="700"/>
    <s v="21034-03-151.6-ТХ1.ИС-0697"/>
    <s v="Изометрические схемы трубопроводов по линиям"/>
    <n v="700"/>
    <d v="2023-12-16T00:00:00"/>
    <n v="59"/>
    <m/>
    <m/>
    <m/>
    <s v="7б"/>
    <s v="Шайба 12 ОСТ 26-2042-96 - 8 шт"/>
    <m/>
    <m/>
    <m/>
    <m/>
    <m/>
    <m/>
    <m/>
    <m/>
    <m/>
    <m/>
    <m/>
    <m/>
  </r>
  <r>
    <x v="0"/>
    <s v="21034-3-151.6-ТХ1.ИС_701"/>
    <n v="701"/>
    <s v="21034-03-151.6-ТХ1.ИС-0698"/>
    <s v="Изометрические схемы трубопроводов по линиям"/>
    <n v="701"/>
    <d v="2023-12-17T00:00:00"/>
    <n v="59"/>
    <m/>
    <m/>
    <m/>
    <s v="7в"/>
    <s v="(фл. соед. DN25 mm, PN1,6 МПа)"/>
    <m/>
    <m/>
    <m/>
    <m/>
    <m/>
    <m/>
    <m/>
    <m/>
    <m/>
    <m/>
    <m/>
    <m/>
  </r>
  <r>
    <x v="0"/>
    <s v="21034-3-151.6-ТХ1.ИС_702"/>
    <n v="702"/>
    <s v="21034-03-151.6-ТХ1.ИС-0699"/>
    <s v="Изометрические схемы трубопроводов по линиям"/>
    <n v="702"/>
    <d v="2023-12-18T00:00:00"/>
    <n v="59"/>
    <m/>
    <m/>
    <m/>
    <n v="8"/>
    <s v="Труба 32х3,5 09Г2С"/>
    <m/>
    <m/>
    <m/>
    <m/>
    <m/>
    <m/>
    <m/>
    <m/>
    <m/>
    <n v="25"/>
    <s v="ГОСТ 8734-75"/>
    <s v="4.79"/>
  </r>
  <r>
    <x v="1"/>
    <s v="21034-3-151.6-ТХ1.ИС_703"/>
    <n v="703"/>
    <s v="21034-03-151.6-ТХ1.ИС-0700"/>
    <s v="Изометрические схемы трубопроводов по линиям"/>
    <n v="703"/>
    <d v="2023-12-19T00:00:00"/>
    <n v="60"/>
    <m/>
    <m/>
    <m/>
    <n v="1"/>
    <s v="Кран шаровой муфтовый"/>
    <m/>
    <m/>
    <m/>
    <m/>
    <m/>
    <m/>
    <m/>
    <m/>
    <m/>
    <s v="15/40"/>
    <s v="КШ.М.15.040-02"/>
    <n v="2"/>
  </r>
  <r>
    <x v="0"/>
    <s v="21034-3-151.6-ТХ1.ИС_704"/>
    <n v="704"/>
    <s v="21034-03-151.6-ТХ1.ИС-0701"/>
    <s v="Изометрические схемы трубопроводов по линиям"/>
    <n v="704"/>
    <d v="2023-12-20T00:00:00"/>
    <n v="60"/>
    <m/>
    <m/>
    <m/>
    <n v="2"/>
    <s v="Отвод П90 32х3,5 09Г2С"/>
    <m/>
    <m/>
    <m/>
    <m/>
    <m/>
    <m/>
    <m/>
    <m/>
    <m/>
    <n v="25"/>
    <s v="ГОСТ 17375-2001"/>
    <n v="1"/>
  </r>
  <r>
    <x v="0"/>
    <s v="21034-3-151.6-ТХ1.ИС_705"/>
    <n v="705"/>
    <s v="21034-03-151.6-ТХ1.ИС-0702"/>
    <s v="Изометрические схемы трубопроводов по линиям"/>
    <n v="705"/>
    <d v="2023-12-21T00:00:00"/>
    <n v="60"/>
    <m/>
    <m/>
    <m/>
    <n v="3"/>
    <s v="Фланец 25-16-11-1-B-09Г2С-IV"/>
    <m/>
    <m/>
    <m/>
    <m/>
    <m/>
    <m/>
    <m/>
    <m/>
    <m/>
    <n v="25"/>
    <s v="ГОСТ 33259-2015"/>
    <n v="1"/>
  </r>
  <r>
    <x v="0"/>
    <s v="21034-3-151.6-ТХ1.ИС_706"/>
    <n v="706"/>
    <s v="21034-03-151.6-ТХ1.ИС-0703"/>
    <s v="Изометрические схемы трубопроводов по линиям"/>
    <n v="706"/>
    <d v="2023-12-22T00:00:00"/>
    <n v="60"/>
    <m/>
    <m/>
    <m/>
    <n v="4"/>
    <s v="Заглушка 1 - 25 - 4 09Г2С"/>
    <m/>
    <m/>
    <m/>
    <m/>
    <m/>
    <m/>
    <m/>
    <m/>
    <m/>
    <n v="25"/>
    <s v="АТК Z4.200.02.90"/>
    <n v="1"/>
  </r>
  <r>
    <x v="0"/>
    <s v="21034-3-151.6-ТХ1.ИС_707"/>
    <n v="707"/>
    <s v="21034-03-151.6-ТХ1.ИС-0704"/>
    <s v="Изометрические схемы трубопроводов по линиям"/>
    <n v="707"/>
    <d v="2023-12-23T00:00:00"/>
    <n v="60"/>
    <m/>
    <m/>
    <m/>
    <n v="5"/>
    <s v="Штуцер приварной Ш-R1/2-09Г2С"/>
    <m/>
    <m/>
    <m/>
    <m/>
    <m/>
    <m/>
    <m/>
    <m/>
    <m/>
    <n v="15"/>
    <s v="ТУ 36-1118-84"/>
    <n v="2"/>
  </r>
  <r>
    <x v="0"/>
    <s v="21034-3-151.6-ТХ1.ИС_708"/>
    <n v="708"/>
    <s v="21034-03-151.6-ТХ1.ИС-0705"/>
    <s v="Изометрические схемы трубопроводов по линиям"/>
    <n v="708"/>
    <d v="2023-12-24T00:00:00"/>
    <n v="60"/>
    <m/>
    <m/>
    <m/>
    <n v="6"/>
    <s v="Опора 32-ХБ-А ВСт3пс6"/>
    <m/>
    <m/>
    <m/>
    <m/>
    <m/>
    <m/>
    <m/>
    <m/>
    <m/>
    <n v="25"/>
    <s v="0СТ36-146-88"/>
    <n v="1"/>
  </r>
  <r>
    <x v="0"/>
    <s v="21034-3-151.6-ТХ1.ИС_709"/>
    <n v="709"/>
    <s v="21034-03-151.6-ТХ1.ИС-0706"/>
    <s v="Изометрические схемы трубопроводов по линиям"/>
    <n v="709"/>
    <d v="2023-12-25T00:00:00"/>
    <n v="60"/>
    <m/>
    <m/>
    <m/>
    <n v="7"/>
    <s v="Прокладка А-25-16 ПОН"/>
    <m/>
    <m/>
    <m/>
    <m/>
    <m/>
    <m/>
    <m/>
    <m/>
    <m/>
    <n v="25"/>
    <s v="ГОСТ 15180-86"/>
    <n v="1"/>
  </r>
  <r>
    <x v="0"/>
    <s v="21034-3-151.6-ТХ1.ИС_710"/>
    <n v="710"/>
    <s v="21034-03-151.6-ТХ1.ИС-0707"/>
    <s v="Изометрические схемы трубопроводов по линиям"/>
    <n v="710"/>
    <d v="2023-12-26T00:00:00"/>
    <n v="60"/>
    <m/>
    <m/>
    <m/>
    <n v="8"/>
    <s v="Шпилька 2-1-М12x70 ОСТ 26-2040-96 - 4 шт"/>
    <m/>
    <m/>
    <m/>
    <m/>
    <m/>
    <m/>
    <m/>
    <m/>
    <m/>
    <n v="12"/>
    <s v="10Г2"/>
    <n v="1"/>
  </r>
  <r>
    <x v="0"/>
    <s v="21034-3-151.6-ТХ1.ИС_711"/>
    <n v="711"/>
    <s v="21034-03-151.6-ТХ1.ИС-0708"/>
    <s v="Изометрические схемы трубопроводов по линиям"/>
    <n v="711"/>
    <d v="2023-12-27T00:00:00"/>
    <n v="60"/>
    <m/>
    <m/>
    <m/>
    <s v="8а"/>
    <s v="Гайка М12 ОСТ 26-2041-96 - 8 шт"/>
    <m/>
    <m/>
    <m/>
    <m/>
    <m/>
    <m/>
    <m/>
    <m/>
    <m/>
    <m/>
    <m/>
    <m/>
  </r>
  <r>
    <x v="0"/>
    <s v="21034-3-151.6-ТХ1.ИС_712"/>
    <n v="712"/>
    <s v="21034-03-151.6-ТХ1.ИС-0709"/>
    <s v="Изометрические схемы трубопроводов по линиям"/>
    <n v="712"/>
    <d v="2023-12-28T00:00:00"/>
    <n v="60"/>
    <m/>
    <m/>
    <m/>
    <s v="8б"/>
    <s v="Шайба 12 ОСТ 26-2042-96 - 8 шт"/>
    <m/>
    <m/>
    <m/>
    <m/>
    <m/>
    <m/>
    <m/>
    <m/>
    <m/>
    <m/>
    <m/>
    <m/>
  </r>
  <r>
    <x v="0"/>
    <s v="21034-3-151.6-ТХ1.ИС_713"/>
    <n v="713"/>
    <s v="21034-03-151.6-ТХ1.ИС-0710"/>
    <s v="Изометрические схемы трубопроводов по линиям"/>
    <n v="713"/>
    <d v="2023-12-29T00:00:00"/>
    <n v="60"/>
    <m/>
    <m/>
    <m/>
    <s v="8в"/>
    <s v="(фл. соед. DN25 mm, PN1,6 МПа)"/>
    <m/>
    <m/>
    <m/>
    <m/>
    <m/>
    <m/>
    <m/>
    <m/>
    <m/>
    <m/>
    <m/>
    <m/>
  </r>
  <r>
    <x v="0"/>
    <s v="21034-3-151.6-ТХ1.ИС_714"/>
    <n v="714"/>
    <s v="21034-03-151.6-ТХ1.ИС-0711"/>
    <s v="Изометрические схемы трубопроводов по линиям"/>
    <n v="714"/>
    <d v="2023-12-30T00:00:00"/>
    <n v="60"/>
    <m/>
    <m/>
    <m/>
    <n v="9"/>
    <s v="Труба 32х3,5 09Г2С"/>
    <m/>
    <m/>
    <m/>
    <m/>
    <m/>
    <m/>
    <m/>
    <m/>
    <m/>
    <n v="25"/>
    <s v="ГОСТ 8734-75"/>
    <s v="2.96"/>
  </r>
  <r>
    <x v="1"/>
    <s v="21034-3-151.6-ТХ1.ИС_715"/>
    <n v="715"/>
    <s v="21034-03-151.6-ТХ1.ИС-0712"/>
    <s v="Изометрические схемы трубопроводов по линиям"/>
    <n v="715"/>
    <d v="2023-12-31T00:00:00"/>
    <n v="61"/>
    <m/>
    <m/>
    <m/>
    <n v="1"/>
    <s v="Кран шаровой муфтовый"/>
    <m/>
    <m/>
    <m/>
    <m/>
    <m/>
    <m/>
    <m/>
    <m/>
    <m/>
    <s v="15/40"/>
    <s v="КШ.М.15.040-02"/>
    <n v="2"/>
  </r>
  <r>
    <x v="0"/>
    <s v="21034-3-151.6-ТХ1.ИС_716"/>
    <n v="716"/>
    <s v="21034-03-151.6-ТХ1.ИС-0713"/>
    <s v="Изометрические схемы трубопроводов по линиям"/>
    <n v="716"/>
    <d v="2024-01-01T00:00:00"/>
    <n v="61"/>
    <m/>
    <m/>
    <m/>
    <n v="2"/>
    <s v="Отвод П90 32х3,5 09Г2С"/>
    <m/>
    <m/>
    <m/>
    <m/>
    <m/>
    <m/>
    <m/>
    <m/>
    <m/>
    <n v="25"/>
    <s v="ГОСТ 17375-2001"/>
    <n v="1"/>
  </r>
  <r>
    <x v="0"/>
    <s v="21034-3-151.6-ТХ1.ИС_717"/>
    <n v="717"/>
    <s v="21034-03-151.6-ТХ1.ИС-0714"/>
    <s v="Изометрические схемы трубопроводов по линиям"/>
    <n v="717"/>
    <d v="2024-01-02T00:00:00"/>
    <n v="61"/>
    <m/>
    <m/>
    <m/>
    <n v="3"/>
    <s v="Фланец 25-16-11-1-B-09Г2С-IV"/>
    <m/>
    <m/>
    <m/>
    <m/>
    <m/>
    <m/>
    <m/>
    <m/>
    <m/>
    <n v="25"/>
    <s v="ГОСТ 33259-2015"/>
    <n v="1"/>
  </r>
  <r>
    <x v="0"/>
    <s v="21034-3-151.6-ТХ1.ИС_718"/>
    <n v="718"/>
    <s v="21034-03-151.6-ТХ1.ИС-0715"/>
    <s v="Изометрические схемы трубопроводов по линиям"/>
    <n v="718"/>
    <d v="2024-01-03T00:00:00"/>
    <n v="61"/>
    <m/>
    <m/>
    <m/>
    <n v="4"/>
    <s v="Заглушка 1 - 25 - 4 09Г2С"/>
    <m/>
    <m/>
    <m/>
    <m/>
    <m/>
    <m/>
    <m/>
    <m/>
    <m/>
    <n v="25"/>
    <s v="АТК 24.200.02.90"/>
    <n v="1"/>
  </r>
  <r>
    <x v="0"/>
    <s v="21034-3-151.6-ТХ1.ИС_719"/>
    <n v="719"/>
    <s v="21034-03-151.6-ТХ1.ИС-0716"/>
    <s v="Изометрические схемы трубопроводов по линиям"/>
    <n v="719"/>
    <d v="2024-01-04T00:00:00"/>
    <n v="61"/>
    <m/>
    <m/>
    <m/>
    <n v="5"/>
    <s v="Штуцер приварной Ш-R1/2-09Г2С"/>
    <m/>
    <m/>
    <m/>
    <m/>
    <m/>
    <m/>
    <m/>
    <m/>
    <m/>
    <n v="15"/>
    <s v="ТУ 36-1118-84"/>
    <n v="2"/>
  </r>
  <r>
    <x v="0"/>
    <s v="21034-3-151.6-ТХ1.ИС_720"/>
    <n v="720"/>
    <s v="21034-03-151.6-ТХ1.ИС-0717"/>
    <s v="Изометрические схемы трубопроводов по линиям"/>
    <n v="720"/>
    <d v="2024-01-05T00:00:00"/>
    <n v="61"/>
    <m/>
    <m/>
    <m/>
    <n v="6"/>
    <s v="Опора 32-ХБ-А ВСт3пс6"/>
    <m/>
    <m/>
    <m/>
    <m/>
    <m/>
    <m/>
    <m/>
    <m/>
    <m/>
    <n v="25"/>
    <s v="0СТ36-146-88"/>
    <n v="1"/>
  </r>
  <r>
    <x v="0"/>
    <s v="21034-3-151.6-ТХ1.ИС_721"/>
    <n v="721"/>
    <s v="21034-03-151.6-ТХ1.ИС-0718"/>
    <s v="Изометрические схемы трубопроводов по линиям"/>
    <n v="721"/>
    <d v="2024-01-06T00:00:00"/>
    <n v="61"/>
    <m/>
    <m/>
    <m/>
    <n v="7"/>
    <s v="Прокладка А-25-16 ПОН"/>
    <m/>
    <m/>
    <m/>
    <m/>
    <m/>
    <m/>
    <m/>
    <m/>
    <m/>
    <n v="25"/>
    <s v="ГОСТ 15180-86"/>
    <n v="1"/>
  </r>
  <r>
    <x v="0"/>
    <s v="21034-3-151.6-ТХ1.ИС_722"/>
    <n v="722"/>
    <s v="21034-03-151.6-ТХ1.ИС-0719"/>
    <s v="Изометрические схемы трубопроводов по линиям"/>
    <n v="722"/>
    <d v="2024-01-07T00:00:00"/>
    <n v="61"/>
    <m/>
    <m/>
    <m/>
    <n v="8"/>
    <s v="Шпилька 2-1-М12x70 ОСТ 26-2040-96 - 4 шт"/>
    <m/>
    <m/>
    <m/>
    <m/>
    <m/>
    <m/>
    <m/>
    <m/>
    <m/>
    <n v="12"/>
    <s v="10Г2"/>
    <n v="1"/>
  </r>
  <r>
    <x v="0"/>
    <s v="21034-3-151.6-ТХ1.ИС_723"/>
    <n v="723"/>
    <s v="21034-03-151.6-ТХ1.ИС-0720"/>
    <s v="Изометрические схемы трубопроводов по линиям"/>
    <n v="723"/>
    <d v="2024-01-08T00:00:00"/>
    <n v="61"/>
    <m/>
    <m/>
    <m/>
    <s v="8а"/>
    <s v="Гайка М12 ОСТ 26-2041-96 - 8 шт"/>
    <m/>
    <m/>
    <m/>
    <m/>
    <m/>
    <m/>
    <m/>
    <m/>
    <m/>
    <m/>
    <m/>
    <m/>
  </r>
  <r>
    <x v="0"/>
    <s v="21034-3-151.6-ТХ1.ИС_724"/>
    <n v="724"/>
    <s v="21034-03-151.6-ТХ1.ИС-0721"/>
    <s v="Изометрические схемы трубопроводов по линиям"/>
    <n v="724"/>
    <d v="2024-01-09T00:00:00"/>
    <n v="61"/>
    <m/>
    <m/>
    <m/>
    <s v="8б"/>
    <s v="Шайба 12 ОСТ 26-2042-96 - 8 шт"/>
    <m/>
    <m/>
    <m/>
    <m/>
    <m/>
    <m/>
    <m/>
    <m/>
    <m/>
    <m/>
    <m/>
    <m/>
  </r>
  <r>
    <x v="0"/>
    <s v="21034-3-151.6-ТХ1.ИС_725"/>
    <n v="725"/>
    <s v="21034-03-151.6-ТХ1.ИС-0722"/>
    <s v="Изометрические схемы трубопроводов по линиям"/>
    <n v="725"/>
    <d v="2024-01-10T00:00:00"/>
    <n v="61"/>
    <m/>
    <m/>
    <m/>
    <s v="8в"/>
    <s v="(фл. соед. DN25 mm, PN1,6 МПа)"/>
    <m/>
    <m/>
    <m/>
    <m/>
    <m/>
    <m/>
    <m/>
    <m/>
    <m/>
    <m/>
    <m/>
    <m/>
  </r>
  <r>
    <x v="0"/>
    <s v="21034-3-151.6-ТХ1.ИС_726"/>
    <n v="726"/>
    <s v="21034-03-151.6-ТХ1.ИС-0723"/>
    <s v="Изометрические схемы трубопроводов по линиям"/>
    <n v="726"/>
    <d v="2024-01-11T00:00:00"/>
    <n v="61"/>
    <m/>
    <m/>
    <m/>
    <n v="9"/>
    <s v="Труба 32х3,5 09Г2С"/>
    <m/>
    <m/>
    <m/>
    <m/>
    <m/>
    <m/>
    <m/>
    <m/>
    <m/>
    <n v="25"/>
    <s v="ГОСТ 8734-75"/>
    <s v="4.3"/>
  </r>
  <r>
    <x v="1"/>
    <s v="21034-3-151.6-ТХ1.ИС_727"/>
    <n v="727"/>
    <s v="21034-03-151.6-ТХ1.ИС-0724"/>
    <s v="Изометрические схемы трубопроводов по линиям"/>
    <n v="727"/>
    <d v="2024-01-12T00:00:00"/>
    <n v="62"/>
    <m/>
    <m/>
    <m/>
    <n v="1"/>
    <s v="Кран шаровой муфтовый"/>
    <m/>
    <m/>
    <m/>
    <m/>
    <m/>
    <m/>
    <m/>
    <m/>
    <m/>
    <s v="15/40"/>
    <s v="КШ.М.15.040-02"/>
    <n v="1"/>
  </r>
  <r>
    <x v="0"/>
    <s v="21034-3-151.6-ТХ1.ИС_728"/>
    <n v="728"/>
    <s v="21034-03-151.6-ТХ1.ИС-0725"/>
    <s v="Изометрические схемы трубопроводов по линиям"/>
    <n v="728"/>
    <d v="2024-01-13T00:00:00"/>
    <n v="62"/>
    <m/>
    <m/>
    <m/>
    <n v="2"/>
    <s v="Фланец 25-16-11-1-B-09Г2С-IV"/>
    <m/>
    <m/>
    <m/>
    <m/>
    <m/>
    <m/>
    <m/>
    <m/>
    <m/>
    <n v="25"/>
    <s v="ГОСТ 33259-2015"/>
    <n v="1"/>
  </r>
  <r>
    <x v="0"/>
    <s v="21034-3-151.6-ТХ1.ИС_729"/>
    <n v="729"/>
    <s v="21034-03-151.6-ТХ1.ИС-0726"/>
    <s v="Изометрические схемы трубопроводов по линиям"/>
    <n v="729"/>
    <d v="2024-01-14T00:00:00"/>
    <n v="62"/>
    <m/>
    <m/>
    <m/>
    <n v="3"/>
    <s v="Заглушка 1 - 25 - 4 09Г2С"/>
    <m/>
    <m/>
    <m/>
    <m/>
    <m/>
    <m/>
    <m/>
    <m/>
    <m/>
    <n v="25"/>
    <s v="АТК 24.200.02.90"/>
    <n v="1"/>
  </r>
  <r>
    <x v="0"/>
    <s v="21034-3-151.6-ТХ1.ИС_730"/>
    <n v="730"/>
    <s v="21034-03-151.6-ТХ1.ИС-0727"/>
    <s v="Изометрические схемы трубопроводов по линиям"/>
    <n v="730"/>
    <d v="2024-01-15T00:00:00"/>
    <n v="62"/>
    <m/>
    <m/>
    <m/>
    <n v="4"/>
    <s v="Штуцер приварной Ш-R1/2-09Г2С"/>
    <m/>
    <m/>
    <m/>
    <m/>
    <m/>
    <m/>
    <m/>
    <m/>
    <m/>
    <n v="15"/>
    <s v="ТУ 36-1118-84"/>
    <n v="1"/>
  </r>
  <r>
    <x v="0"/>
    <s v="21034-3-151.6-ТХ1.ИС_731"/>
    <n v="731"/>
    <s v="21034-03-151.6-ТХ1.ИС-0728"/>
    <s v="Изометрические схемы трубопроводов по линиям"/>
    <n v="731"/>
    <d v="2024-01-16T00:00:00"/>
    <n v="62"/>
    <m/>
    <m/>
    <m/>
    <n v="5"/>
    <s v="Опора 32-ХБ-А ВСт3пс6"/>
    <m/>
    <m/>
    <m/>
    <m/>
    <m/>
    <m/>
    <m/>
    <m/>
    <m/>
    <n v="25"/>
    <s v="0СТ36-146-88"/>
    <n v="4"/>
  </r>
  <r>
    <x v="0"/>
    <s v="21034-3-151.6-ТХ1.ИС_732"/>
    <n v="732"/>
    <s v="21034-03-151.6-ТХ1.ИС-0729"/>
    <s v="Изометрические схемы трубопроводов по линиям"/>
    <n v="732"/>
    <d v="2024-01-17T00:00:00"/>
    <n v="62"/>
    <m/>
    <m/>
    <m/>
    <n v="6"/>
    <s v="Прокладка А-25-16 ПОН"/>
    <m/>
    <m/>
    <m/>
    <m/>
    <m/>
    <m/>
    <m/>
    <m/>
    <m/>
    <n v="25"/>
    <s v="ГОСТ 15180-86"/>
    <n v="1"/>
  </r>
  <r>
    <x v="0"/>
    <s v="21034-3-151.6-ТХ1.ИС_733"/>
    <n v="733"/>
    <s v="21034-03-151.6-ТХ1.ИС-0730"/>
    <s v="Изометрические схемы трубопроводов по линиям"/>
    <n v="733"/>
    <d v="2024-01-18T00:00:00"/>
    <n v="62"/>
    <m/>
    <m/>
    <m/>
    <n v="7"/>
    <s v="Шпилька 2-1-М12x70 ОСТ 26-2040-96 - 4 шт"/>
    <m/>
    <m/>
    <m/>
    <m/>
    <m/>
    <m/>
    <m/>
    <m/>
    <m/>
    <n v="12"/>
    <s v="10Г2"/>
    <n v="1"/>
  </r>
  <r>
    <x v="0"/>
    <s v="21034-3-151.6-ТХ1.ИС_734"/>
    <n v="734"/>
    <s v="21034-03-151.6-ТХ1.ИС-0731"/>
    <s v="Изометрические схемы трубопроводов по линиям"/>
    <n v="734"/>
    <d v="2024-01-19T00:00:00"/>
    <n v="62"/>
    <m/>
    <m/>
    <m/>
    <s v="7а"/>
    <s v="Гайка М12 ОСТ 26-2041-96 - 8 шт"/>
    <m/>
    <m/>
    <m/>
    <m/>
    <m/>
    <m/>
    <m/>
    <m/>
    <m/>
    <m/>
    <m/>
    <m/>
  </r>
  <r>
    <x v="0"/>
    <s v="21034-3-151.6-ТХ1.ИС_735"/>
    <n v="735"/>
    <s v="21034-03-151.6-ТХ1.ИС-0732"/>
    <s v="Изометрические схемы трубопроводов по линиям"/>
    <n v="735"/>
    <d v="2024-01-20T00:00:00"/>
    <n v="62"/>
    <m/>
    <m/>
    <m/>
    <s v="7б"/>
    <s v="Шайба 12 ОСТ 26-2042-96 - 8 шт"/>
    <m/>
    <m/>
    <m/>
    <m/>
    <m/>
    <m/>
    <m/>
    <m/>
    <m/>
    <m/>
    <m/>
    <m/>
  </r>
  <r>
    <x v="0"/>
    <s v="21034-3-151.6-ТХ1.ИС_736"/>
    <n v="736"/>
    <s v="21034-03-151.6-ТХ1.ИС-0733"/>
    <s v="Изометрические схемы трубопроводов по линиям"/>
    <n v="736"/>
    <d v="2024-01-21T00:00:00"/>
    <n v="62"/>
    <m/>
    <m/>
    <m/>
    <s v="7в"/>
    <s v="(фл. соед. DN25 mm, PN1,6 МПа)"/>
    <m/>
    <m/>
    <m/>
    <m/>
    <m/>
    <m/>
    <m/>
    <m/>
    <m/>
    <m/>
    <m/>
    <m/>
  </r>
  <r>
    <x v="0"/>
    <s v="21034-3-151.6-ТХ1.ИС_737"/>
    <n v="737"/>
    <s v="21034-03-151.6-ТХ1.ИС-0734"/>
    <s v="Изометрические схемы трубопроводов по линиям"/>
    <n v="737"/>
    <d v="2024-01-22T00:00:00"/>
    <n v="62"/>
    <m/>
    <m/>
    <m/>
    <n v="8"/>
    <s v="Труба 32х3,5 09Г2С"/>
    <m/>
    <m/>
    <m/>
    <m/>
    <m/>
    <m/>
    <m/>
    <m/>
    <m/>
    <n v="25"/>
    <s v="ГОСТ 8734-75"/>
    <n v="11"/>
  </r>
  <r>
    <x v="0"/>
    <m/>
    <m/>
    <m/>
    <m/>
    <m/>
    <m/>
    <m/>
    <m/>
    <m/>
    <m/>
    <m/>
    <m/>
    <m/>
    <m/>
    <m/>
    <m/>
    <m/>
    <m/>
    <m/>
    <m/>
    <m/>
    <m/>
    <m/>
    <m/>
  </r>
</pivotCacheRecords>
</file>

<file path=xl/pivotCache/pivotCacheRecords18.xml><?xml version="1.0" encoding="utf-8"?>
<pivotCacheRecords xmlns="http://schemas.openxmlformats.org/spreadsheetml/2006/main" xmlns:r="http://schemas.openxmlformats.org/officeDocument/2006/relationships" count="70">
  <r>
    <x v="0"/>
    <m/>
    <m/>
    <m/>
    <m/>
    <m/>
    <m/>
    <m/>
    <m/>
  </r>
  <r>
    <x v="0"/>
    <s v="Трубопроводная арматура"/>
    <m/>
    <m/>
    <m/>
    <m/>
    <m/>
    <m/>
    <m/>
  </r>
  <r>
    <x v="0"/>
    <m/>
    <m/>
    <m/>
    <m/>
    <m/>
    <m/>
    <m/>
    <m/>
  </r>
  <r>
    <x v="1"/>
    <s v="Задвижка стальная клиновая с выдвижным шпинделем фланцевая (маховик) DN50 PN16 20ГЛ (фл.исполн. F, прокладка СНП) класс А по ГОСТ 9544-2015 комплектовать ответными фланцами и крепежом"/>
    <s v="30лс41нж&quot;газ&quot;"/>
    <s v="20ГЛ"/>
    <m/>
    <s v="шт."/>
    <n v="1"/>
    <s v="18"/>
    <s v="L=180"/>
  </r>
  <r>
    <x v="0"/>
    <m/>
    <m/>
    <m/>
    <m/>
    <m/>
    <m/>
    <m/>
    <m/>
  </r>
  <r>
    <x v="1"/>
    <s v="Задвижка стальная клиновая с выдвижным шпинделем фланцевая (маховик) DN50 PN16 20ГЛ (фл.исп. B, прокладка СНП) класс А по ГОСТ 9544-2015 комплектовать ответными фланцами и крепежом"/>
    <s v="30лс41нж"/>
    <s v="20ГЛ"/>
    <m/>
    <s v="шт."/>
    <n v="1"/>
    <s v="18"/>
    <s v="L=180"/>
  </r>
  <r>
    <x v="0"/>
    <m/>
    <m/>
    <m/>
    <m/>
    <m/>
    <m/>
    <m/>
    <m/>
  </r>
  <r>
    <x v="1"/>
    <s v="Задвижка стальная клиновая с выдвижным шпинделем фланцевая (маховик) DN50 PN40 20ГЛ (фл.исп. E, прокладка СНП) класс А по ГОСТ 9544-2015 комплектовать ответными фланцами и крепежом"/>
    <s v="30лс15нж"/>
    <s v="20ГЛ"/>
    <m/>
    <s v="шт."/>
    <n v="1"/>
    <s v="20"/>
    <s v="L=216"/>
  </r>
  <r>
    <x v="0"/>
    <m/>
    <m/>
    <m/>
    <m/>
    <m/>
    <m/>
    <m/>
    <m/>
  </r>
  <r>
    <x v="1"/>
    <s v="Задвижка стальная клиновая с выдвижным шпинделем фланцевая (маховик) DN100 PN16 20Л (фл.исполн. B, прокладка СНП) класс А по ГОСТ 9544-2015 комплектовать ответными фланцами и крепежом"/>
    <s v="30с41нж"/>
    <s v="20Л"/>
    <m/>
    <s v="шт."/>
    <n v="2"/>
    <s v="41"/>
    <s v="L=230"/>
  </r>
  <r>
    <x v="0"/>
    <m/>
    <m/>
    <m/>
    <m/>
    <m/>
    <m/>
    <m/>
    <m/>
  </r>
  <r>
    <x v="1"/>
    <s v="Задвижка клиновая полнопроходная фланцевая DN40 PN16 20ГЛ (фл.исп.B, прокладка СНП) класс А по ГОСТ 9544-2015 комплектовать ответными фланцами и крепежом"/>
    <s v="31лс41нж"/>
    <s v="20ГЛ"/>
    <m/>
    <s v="шт."/>
    <n v="1"/>
    <n v="12.3"/>
    <s v="L=165"/>
  </r>
  <r>
    <x v="0"/>
    <m/>
    <m/>
    <m/>
    <m/>
    <m/>
    <m/>
    <m/>
    <m/>
  </r>
  <r>
    <x v="1"/>
    <s v="Задвижка клиновая полнопроходная фланцевая DN25 PN16 09Г2С (фл.исп.B, прокладка СНП) класс А по ГОСТ 9544-2015 комплектовать ответными фланцами и крепежом"/>
    <s v="31лс41нж"/>
    <s v="09Г2С"/>
    <m/>
    <s v="шт."/>
    <n v="1"/>
    <n v="9.1"/>
    <s v="L=190"/>
  </r>
  <r>
    <x v="0"/>
    <m/>
    <m/>
    <m/>
    <m/>
    <m/>
    <m/>
    <m/>
    <m/>
  </r>
  <r>
    <x v="0"/>
    <s v="Трубы из углеродистой стали"/>
    <m/>
    <m/>
    <m/>
    <m/>
    <m/>
    <m/>
    <m/>
  </r>
  <r>
    <x v="0"/>
    <m/>
    <m/>
    <m/>
    <m/>
    <m/>
    <m/>
    <m/>
    <m/>
  </r>
  <r>
    <x v="0"/>
    <s v="Труба 57х4  09Г2С"/>
    <s v="ГОСТ 8732-78"/>
    <s v="09Г2С"/>
    <m/>
    <s v="м"/>
    <n v="0.3"/>
    <n v="5.23"/>
    <m/>
  </r>
  <r>
    <x v="0"/>
    <m/>
    <m/>
    <m/>
    <m/>
    <m/>
    <m/>
    <m/>
    <m/>
  </r>
  <r>
    <x v="0"/>
    <s v="Труба 89х4  09Г2С"/>
    <s v="ГОСТ 8732-78"/>
    <s v="09Г2С"/>
    <m/>
    <s v="м"/>
    <n v="0.2"/>
    <n v="8.39"/>
    <m/>
  </r>
  <r>
    <x v="0"/>
    <m/>
    <m/>
    <m/>
    <m/>
    <m/>
    <m/>
    <m/>
    <m/>
  </r>
  <r>
    <x v="0"/>
    <s v="Труба 32х3,5 09Г2С"/>
    <s v="ГОСТ 8734-75"/>
    <s v="09Г2С"/>
    <m/>
    <s v="м"/>
    <n v="0.1"/>
    <n v="2.46"/>
    <m/>
  </r>
  <r>
    <x v="0"/>
    <m/>
    <m/>
    <m/>
    <m/>
    <m/>
    <m/>
    <m/>
    <m/>
  </r>
  <r>
    <x v="0"/>
    <s v="Труба 45х3,5 09Г2С"/>
    <s v="ГОСТ 8734-75"/>
    <s v="09Г2С"/>
    <m/>
    <s v="м"/>
    <n v="0.1"/>
    <n v="3.58"/>
    <m/>
  </r>
  <r>
    <x v="0"/>
    <m/>
    <m/>
    <m/>
    <m/>
    <m/>
    <m/>
    <m/>
    <m/>
  </r>
  <r>
    <x v="0"/>
    <s v="Труба 108х5  В 20"/>
    <s v="ГОСТ 8732-78"/>
    <s v="В 20"/>
    <m/>
    <s v="м"/>
    <n v="0.4"/>
    <n v="12.7"/>
    <m/>
  </r>
  <r>
    <x v="0"/>
    <m/>
    <m/>
    <m/>
    <m/>
    <m/>
    <m/>
    <m/>
    <m/>
  </r>
  <r>
    <x v="0"/>
    <s v="Детали из углеродистой стали"/>
    <m/>
    <m/>
    <m/>
    <m/>
    <m/>
    <m/>
    <m/>
  </r>
  <r>
    <x v="0"/>
    <m/>
    <m/>
    <m/>
    <m/>
    <m/>
    <m/>
    <m/>
    <m/>
  </r>
  <r>
    <x v="0"/>
    <s v="Переход ПК 89x6-57x4 09Г2С"/>
    <s v="ГОСТ 17378-2001"/>
    <s v="09Г2С"/>
    <m/>
    <s v="шт."/>
    <n v="1"/>
    <n v="0.9"/>
    <m/>
  </r>
  <r>
    <x v="0"/>
    <m/>
    <m/>
    <m/>
    <m/>
    <m/>
    <m/>
    <m/>
    <m/>
  </r>
  <r>
    <x v="0"/>
    <s v="Тройник П45 х 4 09Г2С"/>
    <s v="ГОСТ 17376-2001"/>
    <s v="09Г2С"/>
    <m/>
    <s v="шт."/>
    <n v="1"/>
    <n v="0.4"/>
    <m/>
  </r>
  <r>
    <x v="0"/>
    <m/>
    <m/>
    <m/>
    <m/>
    <m/>
    <m/>
    <m/>
    <m/>
  </r>
  <r>
    <x v="0"/>
    <s v="Тройник П89 х 6 09Г2С"/>
    <s v="ГОСТ 17376-2001"/>
    <s v="09Г2С"/>
    <m/>
    <s v="шт."/>
    <n v="1"/>
    <s v="2"/>
    <m/>
  </r>
  <r>
    <x v="0"/>
    <m/>
    <m/>
    <m/>
    <m/>
    <m/>
    <m/>
    <m/>
    <m/>
  </r>
  <r>
    <x v="0"/>
    <s v="Прочие детали трубопроводов"/>
    <m/>
    <m/>
    <m/>
    <m/>
    <m/>
    <m/>
    <m/>
  </r>
  <r>
    <x v="0"/>
    <m/>
    <m/>
    <m/>
    <m/>
    <m/>
    <m/>
    <m/>
    <m/>
  </r>
  <r>
    <x v="0"/>
    <s v="Прокладка СНП Д-3-58-1,6-3,2 Графлекс"/>
    <s v="ОСТ 26.260.454-99"/>
    <s v="Графлекс"/>
    <m/>
    <s v="шт."/>
    <n v="1"/>
    <m/>
    <m/>
  </r>
  <r>
    <x v="0"/>
    <m/>
    <m/>
    <m/>
    <m/>
    <m/>
    <m/>
    <m/>
    <m/>
  </r>
  <r>
    <x v="0"/>
    <s v="Прокладка СНП Д-3-127-1,6-3,2 Графлекс"/>
    <s v="ОСТ 26.260.454-99"/>
    <s v="Графлекс"/>
    <m/>
    <s v="шт."/>
    <n v="2"/>
    <m/>
    <m/>
  </r>
  <r>
    <x v="0"/>
    <m/>
    <m/>
    <m/>
    <m/>
    <m/>
    <m/>
    <m/>
    <m/>
  </r>
  <r>
    <x v="0"/>
    <s v="Прокладка СНП В-3-74-1,6-3,2 Графлекс"/>
    <s v="ОСТ 26.260.454-99"/>
    <s v="Графлекс"/>
    <m/>
    <s v="шт."/>
    <n v="1"/>
    <m/>
    <m/>
  </r>
  <r>
    <x v="0"/>
    <s v="Прокладка СНП Д-3-43-1,6-3,2 Графлекс"/>
    <s v="ОСТ 26.260.454-99"/>
    <s v="Графлекс"/>
    <m/>
    <s v="шт."/>
    <n v="1"/>
    <m/>
    <m/>
  </r>
  <r>
    <x v="0"/>
    <m/>
    <m/>
    <m/>
    <m/>
    <m/>
    <m/>
    <m/>
    <m/>
  </r>
  <r>
    <x v="0"/>
    <s v="Прокладка СНП Д-3-73-1,6-3,2 Графлекс"/>
    <s v="ОСТ 26.260.454-99"/>
    <s v="Графлекс"/>
    <m/>
    <s v="шт."/>
    <n v="1"/>
    <m/>
    <m/>
  </r>
  <r>
    <x v="0"/>
    <m/>
    <m/>
    <m/>
    <m/>
    <m/>
    <m/>
    <m/>
    <m/>
  </r>
  <r>
    <x v="0"/>
    <s v="Прокладка СНП В-3-74-4-3,2 Графлекс"/>
    <s v="ОСТ 26.260.454-99"/>
    <s v="Графлекс"/>
    <m/>
    <s v="шт."/>
    <n v="1"/>
    <m/>
    <m/>
  </r>
  <r>
    <x v="0"/>
    <m/>
    <m/>
    <m/>
    <m/>
    <m/>
    <m/>
    <m/>
    <m/>
  </r>
  <r>
    <x v="0"/>
    <s v="Шпилька 2-1-М12x80 ОСТ 26-2040-96 - 4 шт, Гайка М12 ОСТ 26-2041-96 - 8 шт, Шайба 12 ОСТ 26-2042-96 - 8 шт, (фл. соед. DN25 mm, PN1,6 МПа)"/>
    <m/>
    <s v="10Г2"/>
    <m/>
    <s v="компл."/>
    <n v="1"/>
    <n v="0.39"/>
    <m/>
  </r>
  <r>
    <x v="0"/>
    <m/>
    <m/>
    <m/>
    <m/>
    <m/>
    <m/>
    <m/>
    <m/>
  </r>
  <r>
    <x v="0"/>
    <s v="Шпилька 2-1-М16x100 ОСТ 26-2040-96 - 4 шт, Гайка М16 ОСТ 26-2041-96 - 8 шт, Шайба 16 ОСТ 26-2042-96 - 8 шт, (фл. соед. DN40 mm, PN1,6 МПа)"/>
    <m/>
    <s v="10Г2"/>
    <m/>
    <s v="компл."/>
    <n v="1"/>
    <n v="0.79"/>
    <m/>
  </r>
  <r>
    <x v="0"/>
    <m/>
    <m/>
    <m/>
    <m/>
    <m/>
    <m/>
    <m/>
    <m/>
  </r>
  <r>
    <x v="0"/>
    <s v="Шпилька 2-1-М16x100 ОСТ 26-2040-96 - 4 шт, Гайка М16 ОСТ 26-2041-96 - 8 шт, Шайба 16 ОСТ 26-2042-96 - 8 шт, (фл. соед. DN50 mm, PN4 МПа)"/>
    <m/>
    <s v="10Г2"/>
    <m/>
    <s v="компл."/>
    <n v="1"/>
    <n v="0.83"/>
    <m/>
  </r>
  <r>
    <x v="0"/>
    <m/>
    <m/>
    <m/>
    <m/>
    <m/>
    <m/>
    <m/>
    <m/>
  </r>
  <r>
    <x v="0"/>
    <s v="Шпилька 2-1-М16x100 ОСТ 26-2040-96 - 4 шт, Гайка М16 ОСТ 26-2041-96 - 8 шт, Шайба 16 ОСТ 26-2042-96 - 8 шт, (фл. соед. DN50 mm, PN1,6 МПа)"/>
    <m/>
    <s v="10Г2"/>
    <m/>
    <s v="компл."/>
    <n v="2"/>
    <n v="0.79"/>
    <m/>
  </r>
  <r>
    <x v="0"/>
    <m/>
    <m/>
    <m/>
    <m/>
    <m/>
    <m/>
    <m/>
    <m/>
  </r>
  <r>
    <x v="0"/>
    <s v="Шпилька 2-1-М16x110 Ст35 ОСТ 26-2040-96 - 8 шт, Гайка М16 Ст25 ОСТ 26-2041-96 - 16 шт, Шайба 16 Ст10 ОСТ 26-2042-96 - 16 шт, (фл. соед. DN100 mm, PN1,6 МПа)"/>
    <m/>
    <s v="Ст35"/>
    <m/>
    <s v="компл."/>
    <n v="2"/>
    <n v="1.66"/>
    <m/>
  </r>
  <r>
    <x v="0"/>
    <m/>
    <m/>
    <m/>
    <m/>
    <m/>
    <m/>
    <m/>
    <m/>
  </r>
  <r>
    <x v="1"/>
    <s v="Заглушка поворотная 1-25-4,0-09Г2С"/>
    <s v="АТК 26-18-5-93"/>
    <s v="09Г2С"/>
    <m/>
    <s v="шт."/>
    <n v="1"/>
    <n v="0.8"/>
    <m/>
  </r>
  <r>
    <x v="0"/>
    <m/>
    <m/>
    <m/>
    <m/>
    <m/>
    <m/>
    <m/>
    <m/>
  </r>
  <r>
    <x v="1"/>
    <s v="Заглушка поворотная 2-50-4,0-09Г2С"/>
    <s v="АТК 26-18-5-93"/>
    <s v="09Г2С"/>
    <m/>
    <s v="шт."/>
    <n v="1"/>
    <n v="1.5"/>
    <m/>
  </r>
  <r>
    <x v="0"/>
    <m/>
    <m/>
    <m/>
    <m/>
    <m/>
    <m/>
    <m/>
    <m/>
  </r>
  <r>
    <x v="1"/>
    <s v="Заглушка поворотная 1-50-4,0-09Г2С"/>
    <s v="АТК 26-18-5-93"/>
    <s v="09Г2С"/>
    <m/>
    <s v="шт."/>
    <n v="1"/>
    <n v="1.5"/>
    <m/>
  </r>
  <r>
    <x v="0"/>
    <m/>
    <m/>
    <m/>
    <m/>
    <m/>
    <m/>
    <m/>
    <m/>
  </r>
  <r>
    <x v="1"/>
    <s v="Заглушка поворотная 2-50-4,0-09Г2С"/>
    <s v="АТК 26-18-5-93"/>
    <s v="09Г2С"/>
    <m/>
    <s v="шт."/>
    <n v="1"/>
    <n v="1.5"/>
    <m/>
  </r>
  <r>
    <x v="0"/>
    <m/>
    <m/>
    <m/>
    <m/>
    <m/>
    <m/>
    <m/>
    <m/>
  </r>
  <r>
    <x v="0"/>
    <m/>
    <m/>
    <m/>
    <m/>
    <m/>
    <m/>
    <m/>
    <m/>
  </r>
  <r>
    <x v="1"/>
    <s v="Заглушка поворотная 1-100-1,6-Сталь 20"/>
    <s v="АТК 26-18-5-93"/>
    <s v="Сталь 20"/>
    <m/>
    <s v="шт."/>
    <n v="2"/>
    <n v="3.5"/>
    <m/>
  </r>
  <r>
    <x v="0"/>
    <m/>
    <m/>
    <m/>
    <m/>
    <m/>
    <m/>
    <m/>
    <m/>
  </r>
  <r>
    <x v="1"/>
    <s v="Заглушка-восьмерка 40-16-09Г2С (соед. выступ)"/>
    <s v="черт.М.44451.01.000-03"/>
    <s v="09Г2С"/>
    <m/>
    <s v="шт."/>
    <n v="1"/>
    <n v="1.5"/>
    <m/>
  </r>
</pivotCacheRecords>
</file>

<file path=xl/pivotCache/pivotCacheRecords19.xml><?xml version="1.0" encoding="utf-8"?>
<pivotCacheRecords xmlns="http://schemas.openxmlformats.org/spreadsheetml/2006/main" xmlns:r="http://schemas.openxmlformats.org/officeDocument/2006/relationships" count="28">
  <r>
    <x v="0"/>
    <m/>
    <m/>
    <m/>
    <m/>
    <m/>
    <m/>
    <m/>
    <m/>
  </r>
  <r>
    <x v="0"/>
    <s v="Трубопроводная арматура"/>
    <m/>
    <m/>
    <m/>
    <m/>
    <m/>
    <m/>
    <m/>
  </r>
  <r>
    <x v="0"/>
    <m/>
    <m/>
    <m/>
    <m/>
    <m/>
    <m/>
    <m/>
    <m/>
  </r>
  <r>
    <x v="1"/>
    <s v="Кран шаровой полнопроходной DN25 PN16 09Г2С (вход – внутр. G1, выход – внутр. G1) класс А по ГОСТ 9544-2015 "/>
    <s v="КШ25.16.1130"/>
    <m/>
    <s v="ЗАО &quot;Саратовский арматурный завод&quot;"/>
    <s v="шт."/>
    <n v="2"/>
    <n v="1.4"/>
    <s v="L=88"/>
  </r>
  <r>
    <x v="0"/>
    <m/>
    <m/>
    <m/>
    <m/>
    <m/>
    <m/>
    <m/>
    <m/>
  </r>
  <r>
    <x v="1"/>
    <s v="Кран шаровой полнопроходной DN15 PN16 09Г2С (вход – внутр. G1/2, выход – внутр. G1/2) класс А по ГОСТ 9544-2015 "/>
    <s v="КШ15.16.1130"/>
    <m/>
    <s v="ЗАО &quot;Саратовский арматурный завод&quot;"/>
    <s v="шт."/>
    <n v="7"/>
    <n v="1"/>
    <s v="L=74"/>
  </r>
  <r>
    <x v="0"/>
    <m/>
    <m/>
    <m/>
    <m/>
    <m/>
    <m/>
    <m/>
    <m/>
  </r>
  <r>
    <x v="0"/>
    <s v="Трубы из углеродистой стали"/>
    <m/>
    <m/>
    <m/>
    <m/>
    <m/>
    <m/>
    <m/>
  </r>
  <r>
    <x v="0"/>
    <m/>
    <m/>
    <m/>
    <m/>
    <m/>
    <m/>
    <m/>
    <m/>
  </r>
  <r>
    <x v="0"/>
    <s v="Труба 32х3,5 09Г2С"/>
    <s v="ГОСТ 8734-75"/>
    <m/>
    <m/>
    <s v="м"/>
    <n v="1.5"/>
    <n v="2.46"/>
    <m/>
  </r>
  <r>
    <x v="0"/>
    <m/>
    <m/>
    <m/>
    <m/>
    <m/>
    <m/>
    <m/>
    <m/>
  </r>
  <r>
    <x v="0"/>
    <s v="Детали из углеродистой стали"/>
    <m/>
    <m/>
    <m/>
    <m/>
    <m/>
    <m/>
    <m/>
  </r>
  <r>
    <x v="0"/>
    <m/>
    <m/>
    <m/>
    <m/>
    <m/>
    <m/>
    <m/>
    <m/>
  </r>
  <r>
    <x v="0"/>
    <s v="Отвод П90 32х3,5 09Г2С"/>
    <s v="ГОСТ 17375-2001"/>
    <m/>
    <m/>
    <s v="шт."/>
    <n v="1"/>
    <n v="0.2"/>
    <m/>
  </r>
  <r>
    <x v="0"/>
    <m/>
    <m/>
    <m/>
    <m/>
    <m/>
    <m/>
    <m/>
    <m/>
  </r>
  <r>
    <x v="0"/>
    <s v="Тройник П32 х 4  09Г2С"/>
    <s v="ГОСТ 17376-2001"/>
    <m/>
    <m/>
    <s v="шт."/>
    <n v="1"/>
    <n v="0.4"/>
    <m/>
  </r>
  <r>
    <x v="0"/>
    <m/>
    <m/>
    <m/>
    <m/>
    <m/>
    <m/>
    <m/>
    <m/>
  </r>
  <r>
    <x v="0"/>
    <s v="Штуцер приварной Шц-G1 09Г2С"/>
    <s v="ТУ 1462-001-25541174-2016"/>
    <m/>
    <m/>
    <s v="шт."/>
    <n v="3"/>
    <m/>
    <m/>
  </r>
  <r>
    <x v="0"/>
    <m/>
    <m/>
    <m/>
    <m/>
    <m/>
    <m/>
    <m/>
    <m/>
  </r>
  <r>
    <x v="0"/>
    <s v="Штуцер приварной Шц-G1/2 09Г2С"/>
    <s v="ТУ 4218-004-14911892-2013"/>
    <m/>
    <m/>
    <s v="шт."/>
    <n v="7"/>
    <m/>
    <m/>
  </r>
  <r>
    <x v="0"/>
    <m/>
    <m/>
    <m/>
    <m/>
    <m/>
    <m/>
    <m/>
    <m/>
  </r>
  <r>
    <x v="0"/>
    <s v="Соединение ввертное 2-18-G1/2 09Г2С"/>
    <s v="ГОСТ 24488-80"/>
    <m/>
    <m/>
    <s v="шт."/>
    <n v="7"/>
    <n v="0.18"/>
    <m/>
  </r>
  <r>
    <x v="0"/>
    <m/>
    <m/>
    <m/>
    <m/>
    <m/>
    <m/>
    <m/>
    <m/>
  </r>
  <r>
    <x v="0"/>
    <s v="Заглушка резьбовая G1"/>
    <m/>
    <m/>
    <m/>
    <s v="шт."/>
    <n v="1"/>
    <m/>
    <m/>
  </r>
  <r>
    <x v="0"/>
    <m/>
    <m/>
    <m/>
    <m/>
    <m/>
    <m/>
    <m/>
    <m/>
  </r>
  <r>
    <x v="0"/>
    <s v="Опоры трубопроводов и подвески"/>
    <m/>
    <m/>
    <m/>
    <m/>
    <m/>
    <m/>
    <m/>
  </r>
  <r>
    <x v="0"/>
    <m/>
    <m/>
    <m/>
    <m/>
    <m/>
    <m/>
    <m/>
    <m/>
  </r>
  <r>
    <x v="0"/>
    <s v="Опора 32-ХБ-А ВСт3пс6"/>
    <s v="ОСТ36-146-88"/>
    <m/>
    <m/>
    <s v="шт."/>
    <n v="1"/>
    <n v="0.1"/>
    <m/>
  </r>
</pivotCacheRecords>
</file>

<file path=xl/pivotCache/pivotCacheRecords20.xml><?xml version="1.0" encoding="utf-8"?>
<pivotCacheRecords xmlns="http://schemas.openxmlformats.org/spreadsheetml/2006/main" xmlns:r="http://schemas.openxmlformats.org/officeDocument/2006/relationships" count="159">
  <r>
    <x v="0"/>
    <m/>
    <m/>
    <m/>
    <m/>
    <x v="0"/>
    <m/>
    <m/>
    <m/>
  </r>
  <r>
    <x v="0"/>
    <m/>
    <m/>
    <m/>
    <m/>
    <x v="0"/>
    <m/>
    <m/>
    <m/>
  </r>
  <r>
    <x v="0"/>
    <s v="Трубопроводная арматура"/>
    <m/>
    <m/>
    <m/>
    <x v="0"/>
    <m/>
    <m/>
    <m/>
  </r>
  <r>
    <x v="0"/>
    <m/>
    <m/>
    <m/>
    <m/>
    <x v="0"/>
    <m/>
    <m/>
    <m/>
  </r>
  <r>
    <x v="1"/>
    <s v="Задвижка стальная клиновая с выдвижным шпинделем фланцевая (маховик) DN50 PN40 20ГЛ (фл.исполн. E, прокладка СНП) класс А по ГОСТ 9544-2015 комплектовать ответными фланцами и крепежом"/>
    <s v="30лс15нж"/>
    <m/>
    <s v="ЗАО &quot;Саратовский арматурный завод&quot;"/>
    <x v="1"/>
    <n v="1"/>
    <s v="20"/>
    <s v="L=216"/>
  </r>
  <r>
    <x v="0"/>
    <m/>
    <m/>
    <m/>
    <m/>
    <x v="0"/>
    <m/>
    <m/>
    <m/>
  </r>
  <r>
    <x v="1"/>
    <s v="Задвижка стальная клиновая с выдвижным шпинделем фланцевая (маховик) DN50 PN16 20ГЛ (фл.исполн. B, прокладка ПМБ) класс А по ГОСТ 9544-2015 комплектовать ответными фланцами и крепежом"/>
    <s v="30лс41нж"/>
    <m/>
    <s v="ЗАО &quot;Саратовский арматурный завод&quot;"/>
    <x v="1"/>
    <n v="2"/>
    <s v="18"/>
    <s v="L=180"/>
  </r>
  <r>
    <x v="0"/>
    <m/>
    <m/>
    <m/>
    <m/>
    <x v="0"/>
    <m/>
    <m/>
    <m/>
  </r>
  <r>
    <x v="1"/>
    <s v="Задвижка стальная клиновая с выдвижным шпинделем фланцевая (маховик) DN50 PN16 20Л (фл.исполн. B, прокладка ПОН) класс А по ГОСТ 9544-2015 комплектовать ответными фланцами и крепежом"/>
    <s v="30с41нж"/>
    <m/>
    <s v="ЗАО &quot;Саратовский арматурный завод&quot;"/>
    <x v="1"/>
    <n v="1"/>
    <s v="18"/>
    <s v="L=180"/>
  </r>
  <r>
    <x v="0"/>
    <m/>
    <m/>
    <m/>
    <m/>
    <x v="0"/>
    <m/>
    <m/>
    <m/>
  </r>
  <r>
    <x v="1"/>
    <s v="Задвижка стальная клиновая с выдвижным шпинделем фланцевая (маховик) DN100 PN16 20Л (фл.исполн. B, прокладка ПОН) класс А по ГОСТ 9544-2015 комплектовать ответными фланцами и крепежом"/>
    <s v="30с41нж"/>
    <m/>
    <s v="ЗАО &quot;Саратовский арматурный завод&quot;"/>
    <x v="1"/>
    <n v="4"/>
    <s v="41"/>
    <s v="L=230"/>
  </r>
  <r>
    <x v="0"/>
    <m/>
    <m/>
    <m/>
    <m/>
    <x v="0"/>
    <m/>
    <m/>
    <m/>
  </r>
  <r>
    <x v="1"/>
    <s v="Задвижка клиновая полнопроходная фланцевая DN25 PN16 09Г2С (фл.исп.B, прокладка ПОН) класс А по ГОСТ 9544-2015 комплектовать ответными фланцами и крепежом"/>
    <s v="31лс41нж &quot;газ&quot;"/>
    <m/>
    <s v="ЗАО &quot;Курганспецарматура&quot;"/>
    <x v="1"/>
    <n v="1"/>
    <n v="9.1"/>
    <s v="L=190"/>
  </r>
  <r>
    <x v="0"/>
    <m/>
    <m/>
    <m/>
    <m/>
    <x v="0"/>
    <m/>
    <m/>
    <m/>
  </r>
  <r>
    <x v="1"/>
    <s v="Задвижка клиновая полнопроходная фланцевая DN25 PN16 Ст.20 (фл.исп.B, прокладка ПОН) класс А по ГОСТ 9544-2015 комплектовать ответными фланцами и крепежом"/>
    <s v="31с41нж"/>
    <m/>
    <s v="ЗАО &quot;Курганспецарматура&quot;"/>
    <x v="1"/>
    <n v="6"/>
    <n v="9.1"/>
    <s v="L=190"/>
  </r>
  <r>
    <x v="0"/>
    <m/>
    <m/>
    <m/>
    <m/>
    <x v="0"/>
    <m/>
    <m/>
    <m/>
  </r>
  <r>
    <x v="1"/>
    <s v="Огнепреградитель кассетный DN50, РN6, УХЛ1, 09Г2С (Фл.исп.B, прокладки ПОН)  комплектовать ответными фланцами и крепежом"/>
    <s v="ОП-50"/>
    <m/>
    <s v="ООО &quot;Промышленное оборудование&quot;"/>
    <x v="1"/>
    <n v="1"/>
    <n v="6.88"/>
    <s v="L=80"/>
  </r>
  <r>
    <x v="0"/>
    <m/>
    <m/>
    <m/>
    <m/>
    <x v="0"/>
    <m/>
    <m/>
    <m/>
  </r>
  <r>
    <x v="0"/>
    <m/>
    <m/>
    <m/>
    <m/>
    <x v="0"/>
    <m/>
    <m/>
    <m/>
  </r>
  <r>
    <x v="1"/>
    <s v="Клапан (затвор) обратный DN50 PN40 20ГЛ (фл.исполн. E, прокладка ПОН) комплектовать ответными фланцами и крепежом"/>
    <s v="KO 50.40.3332"/>
    <m/>
    <s v="ЗАО &quot;Саратовский арматурный завод&quot;"/>
    <x v="1"/>
    <n v="1"/>
    <s v="14"/>
    <s v="L=230"/>
  </r>
  <r>
    <x v="0"/>
    <m/>
    <m/>
    <m/>
    <m/>
    <x v="0"/>
    <m/>
    <m/>
    <m/>
  </r>
  <r>
    <x v="0"/>
    <m/>
    <m/>
    <m/>
    <m/>
    <x v="0"/>
    <m/>
    <m/>
    <m/>
  </r>
  <r>
    <x v="0"/>
    <s v="Трубы из коррозионностойкой стали"/>
    <m/>
    <m/>
    <m/>
    <x v="0"/>
    <m/>
    <m/>
    <m/>
  </r>
  <r>
    <x v="0"/>
    <m/>
    <m/>
    <m/>
    <m/>
    <x v="0"/>
    <m/>
    <m/>
    <m/>
  </r>
  <r>
    <x v="0"/>
    <s v="Труба 32х2,5 12Х18Н10Т"/>
    <s v="ГОСТ 9941-81"/>
    <m/>
    <m/>
    <x v="2"/>
    <n v="2.1"/>
    <n v="1.84"/>
    <m/>
  </r>
  <r>
    <x v="0"/>
    <m/>
    <m/>
    <m/>
    <m/>
    <x v="0"/>
    <m/>
    <m/>
    <m/>
  </r>
  <r>
    <x v="0"/>
    <s v="Труба 45х3 12Х18Н10Т"/>
    <s v="ГОСТ 9941-81"/>
    <m/>
    <m/>
    <x v="2"/>
    <n v="15.8"/>
    <n v="3.15"/>
    <m/>
  </r>
  <r>
    <x v="0"/>
    <m/>
    <m/>
    <m/>
    <m/>
    <x v="0"/>
    <m/>
    <m/>
    <m/>
  </r>
  <r>
    <x v="0"/>
    <s v="Труба 57х3 12Х18Н10Т"/>
    <s v="ГОСТ 9941-81"/>
    <m/>
    <m/>
    <x v="2"/>
    <n v="12.1"/>
    <n v="4.05"/>
    <m/>
  </r>
  <r>
    <x v="0"/>
    <m/>
    <m/>
    <m/>
    <m/>
    <x v="0"/>
    <m/>
    <m/>
    <m/>
  </r>
  <r>
    <x v="0"/>
    <m/>
    <m/>
    <m/>
    <m/>
    <x v="0"/>
    <m/>
    <m/>
    <m/>
  </r>
  <r>
    <x v="0"/>
    <s v="Детали из коррозионностойкой стали"/>
    <m/>
    <m/>
    <m/>
    <x v="0"/>
    <m/>
    <m/>
    <m/>
  </r>
  <r>
    <x v="0"/>
    <m/>
    <m/>
    <m/>
    <m/>
    <x v="0"/>
    <m/>
    <m/>
    <m/>
  </r>
  <r>
    <x v="0"/>
    <s v="Отвод 90-32х2,5-38 12Х18Н10Т"/>
    <s v="ТУ 1400-004-09446335-2012"/>
    <m/>
    <m/>
    <x v="1"/>
    <n v="5"/>
    <n v="0.2"/>
    <m/>
  </r>
  <r>
    <x v="0"/>
    <m/>
    <m/>
    <m/>
    <m/>
    <x v="0"/>
    <m/>
    <m/>
    <m/>
  </r>
  <r>
    <x v="0"/>
    <s v="Отвод 90-45х3-60 12Х18Н10Т"/>
    <s v="ТУ 1400-004-09446335-2012"/>
    <m/>
    <m/>
    <x v="1"/>
    <n v="6"/>
    <n v="0.3"/>
    <m/>
  </r>
  <r>
    <x v="0"/>
    <m/>
    <m/>
    <m/>
    <m/>
    <x v="0"/>
    <m/>
    <m/>
    <m/>
  </r>
  <r>
    <x v="0"/>
    <s v="Отвод 90-57х3-75 12Х18Н10Т"/>
    <s v="ТУ 1400-004-09446335-2012"/>
    <m/>
    <m/>
    <x v="1"/>
    <n v="5"/>
    <n v="0.5"/>
    <m/>
  </r>
  <r>
    <x v="0"/>
    <m/>
    <m/>
    <m/>
    <m/>
    <x v="0"/>
    <m/>
    <m/>
    <m/>
  </r>
  <r>
    <x v="0"/>
    <m/>
    <m/>
    <m/>
    <m/>
    <x v="0"/>
    <m/>
    <m/>
    <m/>
  </r>
  <r>
    <x v="0"/>
    <s v="Трубы из углеродистой стали"/>
    <m/>
    <m/>
    <m/>
    <x v="0"/>
    <m/>
    <m/>
    <m/>
  </r>
  <r>
    <x v="0"/>
    <m/>
    <m/>
    <m/>
    <m/>
    <x v="0"/>
    <m/>
    <m/>
    <m/>
  </r>
  <r>
    <x v="0"/>
    <s v="Труба 57х4  09Г2С"/>
    <s v="ГОСТ 8732-78"/>
    <m/>
    <m/>
    <x v="2"/>
    <n v="112.7"/>
    <n v="5.23"/>
    <m/>
  </r>
  <r>
    <x v="0"/>
    <m/>
    <m/>
    <m/>
    <m/>
    <x v="0"/>
    <m/>
    <m/>
    <m/>
  </r>
  <r>
    <x v="0"/>
    <s v="Труба 18х3,0 09Г2С"/>
    <s v="ГОСТ 8734-75"/>
    <m/>
    <m/>
    <x v="2"/>
    <n v="6"/>
    <n v="1.1100000000000001"/>
    <m/>
  </r>
  <r>
    <x v="0"/>
    <m/>
    <m/>
    <m/>
    <m/>
    <x v="0"/>
    <m/>
    <m/>
    <m/>
  </r>
  <r>
    <x v="0"/>
    <s v="Труба 25х3,0 09Г2С"/>
    <s v="ГОСТ 8734-75"/>
    <m/>
    <m/>
    <x v="2"/>
    <n v="1.8"/>
    <n v="1.63"/>
    <m/>
  </r>
  <r>
    <x v="0"/>
    <m/>
    <m/>
    <m/>
    <m/>
    <x v="0"/>
    <m/>
    <m/>
    <m/>
  </r>
  <r>
    <x v="0"/>
    <s v="Труба 32х3,5 09Г2С"/>
    <s v="ГОСТ 8734-75"/>
    <m/>
    <m/>
    <x v="2"/>
    <n v="25.6"/>
    <n v="2.46"/>
    <m/>
  </r>
  <r>
    <x v="0"/>
    <m/>
    <m/>
    <m/>
    <m/>
    <x v="0"/>
    <m/>
    <m/>
    <m/>
  </r>
  <r>
    <x v="0"/>
    <s v="Труба 45х3,5 09Г2С"/>
    <s v="ГОСТ 8734-75"/>
    <m/>
    <m/>
    <x v="2"/>
    <n v="38.6"/>
    <n v="3.58"/>
    <m/>
  </r>
  <r>
    <x v="0"/>
    <m/>
    <m/>
    <m/>
    <m/>
    <x v="0"/>
    <m/>
    <m/>
    <m/>
  </r>
  <r>
    <x v="0"/>
    <s v="Труба 32х4,5 В 20"/>
    <s v="ГОСТ 8734-75"/>
    <m/>
    <m/>
    <x v="2"/>
    <n v="0.8"/>
    <n v="3.05"/>
    <m/>
  </r>
  <r>
    <x v="0"/>
    <m/>
    <m/>
    <m/>
    <m/>
    <x v="0"/>
    <m/>
    <m/>
    <m/>
  </r>
  <r>
    <x v="0"/>
    <s v="Труба 57х4,5 В 20"/>
    <s v="ГОСТ 8734-75"/>
    <m/>
    <m/>
    <x v="2"/>
    <n v="0.4"/>
    <n v="5.83"/>
    <m/>
  </r>
  <r>
    <x v="0"/>
    <m/>
    <m/>
    <m/>
    <m/>
    <x v="0"/>
    <m/>
    <m/>
    <m/>
  </r>
  <r>
    <x v="0"/>
    <s v="Труба 219х6  09Г2С"/>
    <s v="ГОСТ 8732-78"/>
    <m/>
    <m/>
    <x v="2"/>
    <n v="4.0999999999999996"/>
    <n v="31.52"/>
    <m/>
  </r>
  <r>
    <x v="0"/>
    <m/>
    <m/>
    <m/>
    <m/>
    <x v="0"/>
    <m/>
    <m/>
    <m/>
  </r>
  <r>
    <x v="0"/>
    <s v="Труба 273х8  09Г2С"/>
    <s v="ГОСТ 8732-78"/>
    <m/>
    <m/>
    <x v="2"/>
    <n v="13.3"/>
    <n v="52.28"/>
    <m/>
  </r>
  <r>
    <x v="0"/>
    <m/>
    <m/>
    <m/>
    <m/>
    <x v="0"/>
    <m/>
    <m/>
    <m/>
  </r>
  <r>
    <x v="0"/>
    <s v="Труба 377х9  09Г2С"/>
    <s v="ГОСТ 8732-78"/>
    <m/>
    <m/>
    <x v="2"/>
    <n v="11.2"/>
    <n v="81.680000000000007"/>
    <m/>
  </r>
  <r>
    <x v="0"/>
    <m/>
    <m/>
    <m/>
    <m/>
    <x v="0"/>
    <m/>
    <m/>
    <m/>
  </r>
  <r>
    <x v="0"/>
    <s v="Труба 108х5  В 20"/>
    <s v="ГОСТ 8732-78"/>
    <m/>
    <m/>
    <x v="2"/>
    <n v="46.2"/>
    <n v="12.7"/>
    <m/>
  </r>
  <r>
    <x v="0"/>
    <m/>
    <m/>
    <m/>
    <m/>
    <x v="0"/>
    <m/>
    <m/>
    <m/>
  </r>
  <r>
    <x v="0"/>
    <s v="Труба 25х3,0 09Г2С"/>
    <s v="ГОСТ 8734-75"/>
    <m/>
    <m/>
    <x v="2"/>
    <n v="0.2"/>
    <m/>
    <m/>
  </r>
  <r>
    <x v="0"/>
    <m/>
    <m/>
    <m/>
    <m/>
    <x v="0"/>
    <m/>
    <m/>
    <m/>
  </r>
  <r>
    <x v="0"/>
    <s v="Труба 18х3,0 09Г2С"/>
    <s v="ГОСТ 8734-75"/>
    <m/>
    <m/>
    <x v="2"/>
    <n v="0.6"/>
    <m/>
    <m/>
  </r>
  <r>
    <x v="0"/>
    <m/>
    <m/>
    <m/>
    <m/>
    <x v="0"/>
    <m/>
    <m/>
    <m/>
  </r>
  <r>
    <x v="0"/>
    <m/>
    <m/>
    <m/>
    <m/>
    <x v="0"/>
    <m/>
    <m/>
    <m/>
  </r>
  <r>
    <x v="0"/>
    <s v="Детали из углеродистой стали"/>
    <m/>
    <m/>
    <m/>
    <x v="0"/>
    <m/>
    <m/>
    <m/>
  </r>
  <r>
    <x v="0"/>
    <m/>
    <m/>
    <m/>
    <m/>
    <x v="0"/>
    <m/>
    <m/>
    <m/>
  </r>
  <r>
    <x v="0"/>
    <s v="Отвод П90 32х3,5 09Г2С"/>
    <s v="ГОСТ 17375-2001"/>
    <m/>
    <m/>
    <x v="1"/>
    <n v="17"/>
    <n v="0.2"/>
    <m/>
  </r>
  <r>
    <x v="0"/>
    <m/>
    <m/>
    <m/>
    <m/>
    <x v="0"/>
    <m/>
    <m/>
    <m/>
  </r>
  <r>
    <x v="0"/>
    <s v="Отвод П90 108х5 Сталь 20"/>
    <s v="ГОСТ 17375-2001"/>
    <m/>
    <m/>
    <x v="1"/>
    <n v="2"/>
    <n v="3.1"/>
    <m/>
  </r>
  <r>
    <x v="0"/>
    <m/>
    <m/>
    <m/>
    <m/>
    <x v="0"/>
    <m/>
    <m/>
    <m/>
  </r>
  <r>
    <x v="0"/>
    <s v="Отвод П90 45х3,5 09Г2С"/>
    <s v="ГОСТ 17375-2001"/>
    <m/>
    <m/>
    <x v="1"/>
    <n v="14"/>
    <n v="0.4"/>
    <m/>
  </r>
  <r>
    <x v="0"/>
    <m/>
    <m/>
    <m/>
    <m/>
    <x v="0"/>
    <m/>
    <m/>
    <m/>
  </r>
  <r>
    <x v="0"/>
    <s v="Отвод П90 57х4 09Г2С"/>
    <s v="ГОСТ 17375-2001"/>
    <m/>
    <m/>
    <x v="1"/>
    <n v="29"/>
    <n v="0.7"/>
    <m/>
  </r>
  <r>
    <x v="0"/>
    <m/>
    <m/>
    <m/>
    <m/>
    <x v="0"/>
    <m/>
    <m/>
    <m/>
  </r>
  <r>
    <x v="0"/>
    <s v="Отвод П45 273х8 09Г2С"/>
    <s v="ГОСТ 17375-2001"/>
    <m/>
    <m/>
    <x v="1"/>
    <n v="1"/>
    <n v="15.5"/>
    <m/>
  </r>
  <r>
    <x v="0"/>
    <m/>
    <m/>
    <m/>
    <m/>
    <x v="0"/>
    <m/>
    <m/>
    <m/>
  </r>
  <r>
    <x v="0"/>
    <s v="Отвод П90 219х7 09Г2С"/>
    <s v="ГОСТ 17375-2001"/>
    <m/>
    <m/>
    <x v="1"/>
    <n v="1"/>
    <s v="17"/>
    <m/>
  </r>
  <r>
    <x v="0"/>
    <m/>
    <m/>
    <m/>
    <m/>
    <x v="0"/>
    <m/>
    <m/>
    <m/>
  </r>
  <r>
    <x v="0"/>
    <s v="Отвод П90 273х8 09Г2С"/>
    <s v="ГОСТ 17375-2001"/>
    <m/>
    <m/>
    <x v="1"/>
    <n v="5"/>
    <s v="31"/>
    <m/>
  </r>
  <r>
    <x v="0"/>
    <m/>
    <m/>
    <m/>
    <m/>
    <x v="0"/>
    <m/>
    <m/>
    <m/>
  </r>
  <r>
    <x v="0"/>
    <s v="Отвод П90 377х11 09Г2С"/>
    <s v="ГОСТ 17375-2001"/>
    <m/>
    <m/>
    <x v="1"/>
    <n v="2"/>
    <s v="83"/>
    <m/>
  </r>
  <r>
    <x v="0"/>
    <m/>
    <m/>
    <m/>
    <m/>
    <x v="0"/>
    <m/>
    <m/>
    <m/>
  </r>
  <r>
    <x v="0"/>
    <s v="Отвод П90 57х5 Сталь 20"/>
    <s v="ГОСТ 17375-2001"/>
    <m/>
    <m/>
    <x v="1"/>
    <n v="1"/>
    <n v="0.8"/>
    <m/>
  </r>
  <r>
    <x v="0"/>
    <m/>
    <m/>
    <m/>
    <m/>
    <x v="0"/>
    <m/>
    <m/>
    <m/>
  </r>
  <r>
    <x v="0"/>
    <s v="Отвод П45 108х5 Сталь 20"/>
    <s v="ГОСТ 17375-2001"/>
    <m/>
    <m/>
    <x v="1"/>
    <n v="2"/>
    <n v="1.55"/>
    <m/>
  </r>
  <r>
    <x v="0"/>
    <m/>
    <m/>
    <m/>
    <m/>
    <x v="0"/>
    <m/>
    <m/>
    <m/>
  </r>
  <r>
    <x v="0"/>
    <s v="Отвод П90 108х5 Сталь 20"/>
    <s v="ГОСТ 17375-2001"/>
    <m/>
    <m/>
    <x v="1"/>
    <n v="20"/>
    <n v="3.1"/>
    <m/>
  </r>
  <r>
    <x v="0"/>
    <m/>
    <m/>
    <m/>
    <m/>
    <x v="0"/>
    <m/>
    <m/>
    <m/>
  </r>
  <r>
    <x v="0"/>
    <s v="Отвод П90 32х4,5 Сталь 20"/>
    <s v="по типу ГОСТ 17375-2001"/>
    <m/>
    <m/>
    <x v="1"/>
    <n v="2"/>
    <n v="0.18"/>
    <m/>
  </r>
  <r>
    <x v="0"/>
    <m/>
    <m/>
    <m/>
    <m/>
    <x v="0"/>
    <m/>
    <m/>
    <m/>
  </r>
  <r>
    <x v="0"/>
    <s v="Переход ПК 57x6-32x4 09Г2С"/>
    <s v="ГОСТ 17378-2001"/>
    <m/>
    <m/>
    <x v="1"/>
    <n v="1"/>
    <n v="0.4"/>
    <m/>
  </r>
  <r>
    <x v="0"/>
    <m/>
    <m/>
    <m/>
    <m/>
    <x v="0"/>
    <m/>
    <m/>
    <m/>
  </r>
  <r>
    <x v="0"/>
    <s v="Переход ПК 219x10-159x8 09Г2С"/>
    <s v="ГОСТ 17378-2001"/>
    <m/>
    <m/>
    <x v="1"/>
    <n v="1"/>
    <n v="7.2"/>
    <m/>
  </r>
  <r>
    <x v="0"/>
    <m/>
    <m/>
    <m/>
    <m/>
    <x v="0"/>
    <m/>
    <m/>
    <m/>
  </r>
  <r>
    <x v="0"/>
    <s v="Переход ПК 377x12-159x6 09Г2С"/>
    <s v="ГОСТ 17378-2001"/>
    <m/>
    <m/>
    <x v="1"/>
    <n v="1"/>
    <s v="22"/>
    <m/>
  </r>
  <r>
    <x v="0"/>
    <m/>
    <m/>
    <m/>
    <m/>
    <x v="0"/>
    <m/>
    <m/>
    <m/>
  </r>
  <r>
    <x v="0"/>
    <s v="Переход ПК 426x10-377x10 09Г2С"/>
    <s v="ГОСТ 17378-2001"/>
    <m/>
    <m/>
    <x v="1"/>
    <n v="2"/>
    <s v="23"/>
    <m/>
  </r>
  <r>
    <x v="0"/>
    <m/>
    <m/>
    <m/>
    <m/>
    <x v="0"/>
    <m/>
    <m/>
    <m/>
  </r>
  <r>
    <x v="0"/>
    <s v="Тройник П45 х 4 09Г2С"/>
    <s v="ГОСТ 17376-2001"/>
    <m/>
    <m/>
    <x v="1"/>
    <n v="1"/>
    <n v="0.4"/>
    <m/>
  </r>
  <r>
    <x v="0"/>
    <m/>
    <m/>
    <m/>
    <m/>
    <x v="0"/>
    <m/>
    <m/>
    <m/>
  </r>
  <r>
    <x v="0"/>
    <s v="Тройник П57 х 4 09Г2С"/>
    <s v="ГОСТ 17376-2001"/>
    <m/>
    <m/>
    <x v="1"/>
    <n v="2"/>
    <n v="0.6"/>
    <m/>
  </r>
  <r>
    <x v="0"/>
    <m/>
    <m/>
    <m/>
    <m/>
    <x v="0"/>
    <m/>
    <m/>
    <m/>
  </r>
  <r>
    <x v="0"/>
    <s v="Тройник П377 х 20 09Г2С"/>
    <s v="ГОСТ 17376-2001"/>
    <m/>
    <m/>
    <x v="1"/>
    <n v="1"/>
    <s v="92"/>
    <m/>
  </r>
  <r>
    <x v="0"/>
    <m/>
    <m/>
    <m/>
    <m/>
    <x v="0"/>
    <m/>
    <m/>
    <m/>
  </r>
  <r>
    <x v="0"/>
    <s v="Тройник П108 х 6 Сталь 20"/>
    <s v="ГОСТ 17376-2001"/>
    <m/>
    <m/>
    <x v="1"/>
    <n v="2"/>
    <n v="3.3"/>
    <m/>
  </r>
  <r>
    <x v="0"/>
    <m/>
    <m/>
    <m/>
    <m/>
    <x v="0"/>
    <m/>
    <m/>
    <m/>
  </r>
  <r>
    <x v="0"/>
    <s v="Заглушка 1 - 25 - 4  09Г2С-09Г2С-"/>
    <s v="АТК 24.200.02.90"/>
    <m/>
    <m/>
    <x v="1"/>
    <n v="1"/>
    <s v="1"/>
    <m/>
  </r>
  <r>
    <x v="0"/>
    <m/>
    <m/>
    <m/>
    <m/>
    <x v="0"/>
    <m/>
    <m/>
    <m/>
  </r>
  <r>
    <x v="0"/>
    <s v="Заглушка 1 - 50 - 4  09Г2С-09Г2С-"/>
    <s v="АТК 24.200.02.90"/>
    <m/>
    <m/>
    <x v="1"/>
    <n v="1"/>
    <n v="2.2000000000000002"/>
    <m/>
  </r>
  <r>
    <x v="0"/>
    <m/>
    <m/>
    <m/>
    <m/>
    <x v="0"/>
    <m/>
    <m/>
    <m/>
  </r>
  <r>
    <x v="0"/>
    <s v="Заглушка 1 - 25 - 4  Сталь 20-Сталь 20-"/>
    <s v="АТК 24.200.02.90"/>
    <m/>
    <m/>
    <x v="1"/>
    <n v="6"/>
    <s v="1"/>
    <m/>
  </r>
  <r>
    <x v="0"/>
    <m/>
    <m/>
    <m/>
    <m/>
    <x v="0"/>
    <m/>
    <m/>
    <m/>
  </r>
  <r>
    <x v="0"/>
    <s v="Штуцер приварной Шц-G1/2  09Г2С"/>
    <s v="ТУ 4218-004-14911892-2013"/>
    <m/>
    <m/>
    <x v="1"/>
    <n v="1"/>
    <n v="0.19"/>
    <m/>
  </r>
  <r>
    <x v="0"/>
    <m/>
    <m/>
    <m/>
    <m/>
    <x v="0"/>
    <m/>
    <m/>
    <m/>
  </r>
  <r>
    <x v="0"/>
    <s v="Штуцер приварной Шц-G3/4  09Г2С"/>
    <s v="ТУ 4218-004-14911892-2013"/>
    <m/>
    <m/>
    <x v="1"/>
    <n v="1"/>
    <n v="0.23"/>
    <m/>
  </r>
  <r>
    <x v="0"/>
    <m/>
    <m/>
    <m/>
    <m/>
    <x v="0"/>
    <m/>
    <m/>
    <m/>
  </r>
  <r>
    <x v="0"/>
    <s v="Прочие детали трубопроводов"/>
    <m/>
    <m/>
    <m/>
    <x v="0"/>
    <m/>
    <m/>
    <m/>
  </r>
  <r>
    <x v="0"/>
    <m/>
    <m/>
    <m/>
    <m/>
    <x v="0"/>
    <m/>
    <m/>
    <m/>
  </r>
  <r>
    <x v="0"/>
    <s v="Прокладка СНП В-3-74-4-3,2 Графлекс"/>
    <s v="ОСТ 26.260.454-99"/>
    <m/>
    <m/>
    <x v="1"/>
    <n v="1"/>
    <s v="0"/>
    <m/>
  </r>
  <r>
    <x v="0"/>
    <m/>
    <m/>
    <m/>
    <m/>
    <x v="0"/>
    <m/>
    <m/>
    <m/>
  </r>
  <r>
    <x v="0"/>
    <s v="Шпилька 2-1-М16x100 ОСТ 26-2040-96 - 4 шт, Гайка М16 ОСТ 26-2041-96 - 8 шт, Шайба 16 ОСТ 26-2042-96 - 8 шт, (фл. соед. DN50 mm, PN1,6 МПа)"/>
    <m/>
    <s v="10Г2"/>
    <m/>
    <x v="3"/>
    <n v="1"/>
    <n v="0.79"/>
    <m/>
  </r>
  <r>
    <x v="0"/>
    <m/>
    <m/>
    <m/>
    <m/>
    <x v="0"/>
    <m/>
    <m/>
    <m/>
  </r>
  <r>
    <x v="0"/>
    <s v="Заглушка поворотная 2-50-4,0-09Г2С"/>
    <s v="АТК 26-18-5-93"/>
    <m/>
    <m/>
    <x v="1"/>
    <n v="1"/>
    <n v="1.5"/>
    <m/>
  </r>
  <r>
    <x v="0"/>
    <m/>
    <m/>
    <m/>
    <m/>
    <x v="0"/>
    <m/>
    <m/>
    <m/>
  </r>
  <r>
    <x v="0"/>
    <s v="Заглушка П45 х 4  09Г2С"/>
    <s v="ГОСТ 17379-2001"/>
    <m/>
    <m/>
    <x v="1"/>
    <n v="2"/>
    <n v="0.2"/>
    <m/>
  </r>
  <r>
    <x v="0"/>
    <m/>
    <m/>
    <m/>
    <m/>
    <x v="0"/>
    <m/>
    <m/>
    <m/>
  </r>
  <r>
    <x v="0"/>
    <m/>
    <m/>
    <m/>
    <m/>
    <x v="0"/>
    <m/>
    <m/>
    <m/>
  </r>
  <r>
    <x v="0"/>
    <s v="Опоры трубопроводов и подвески"/>
    <m/>
    <m/>
    <m/>
    <x v="0"/>
    <m/>
    <m/>
    <m/>
  </r>
  <r>
    <x v="0"/>
    <m/>
    <m/>
    <m/>
    <m/>
    <x v="0"/>
    <m/>
    <m/>
    <m/>
  </r>
  <r>
    <x v="0"/>
    <s v="Опора 57-ХБ-А ВСт3пс6"/>
    <s v="ОСТ36-146-88"/>
    <m/>
    <m/>
    <x v="1"/>
    <n v="4"/>
    <n v="0.3"/>
    <m/>
  </r>
  <r>
    <x v="0"/>
    <m/>
    <m/>
    <m/>
    <m/>
    <x v="0"/>
    <m/>
    <m/>
    <m/>
  </r>
  <r>
    <x v="0"/>
    <s v="Опора 57-ВП-А1 ВСт3пс6"/>
    <s v="ОСТ36-146-88"/>
    <m/>
    <m/>
    <x v="1"/>
    <n v="1"/>
    <n v="0.4"/>
    <m/>
  </r>
  <r>
    <x v="0"/>
    <m/>
    <m/>
    <m/>
    <m/>
    <x v="0"/>
    <m/>
    <m/>
    <m/>
  </r>
  <r>
    <x v="0"/>
    <s v="Опора 45-ТП-АС00 ВСт3пс6"/>
    <s v="ОСТ36-146-88"/>
    <m/>
    <m/>
    <x v="1"/>
    <n v="7"/>
    <n v="0.6"/>
    <m/>
  </r>
  <r>
    <x v="0"/>
    <m/>
    <m/>
    <m/>
    <m/>
    <x v="0"/>
    <m/>
    <m/>
    <m/>
  </r>
  <r>
    <x v="0"/>
    <s v="Опора 32-ТП-АС00 ВСт3пс6"/>
    <s v="ОСТ36-146-88"/>
    <m/>
    <m/>
    <x v="1"/>
    <n v="1"/>
    <n v="0.6"/>
    <m/>
  </r>
  <r>
    <x v="0"/>
    <m/>
    <m/>
    <m/>
    <m/>
    <x v="0"/>
    <m/>
    <m/>
    <m/>
  </r>
  <r>
    <x v="0"/>
    <s v="Опора 45-ТП-АС10 ВСт3пс6"/>
    <s v="ОСТ36-146-88"/>
    <m/>
    <m/>
    <x v="1"/>
    <n v="3"/>
    <n v="0.7"/>
    <m/>
  </r>
  <r>
    <x v="0"/>
    <m/>
    <m/>
    <m/>
    <m/>
    <x v="0"/>
    <m/>
    <m/>
    <m/>
  </r>
  <r>
    <x v="0"/>
    <s v="Опора 32-ТП-АС10 ВСт3пс6"/>
    <s v="ОСТ36-146-88"/>
    <m/>
    <m/>
    <x v="1"/>
    <n v="2"/>
    <n v="0.7"/>
    <m/>
  </r>
  <r>
    <x v="0"/>
    <m/>
    <m/>
    <m/>
    <m/>
    <x v="0"/>
    <m/>
    <m/>
    <m/>
  </r>
  <r>
    <x v="0"/>
    <s v="Опора 45-ТХ-АС10 ВСт3пс6"/>
    <s v="ОСТ36-146-88"/>
    <m/>
    <m/>
    <x v="1"/>
    <n v="3"/>
    <n v="1.1000000000000001"/>
    <m/>
  </r>
  <r>
    <x v="0"/>
    <m/>
    <m/>
    <m/>
    <m/>
    <x v="0"/>
    <m/>
    <m/>
    <m/>
  </r>
  <r>
    <x v="0"/>
    <s v="Опора 57-КП-А11 ВСт3пс6"/>
    <s v="ОСТ36-146-88"/>
    <m/>
    <m/>
    <x v="1"/>
    <n v="18"/>
    <n v="1.3"/>
    <m/>
  </r>
  <r>
    <x v="0"/>
    <m/>
    <m/>
    <m/>
    <m/>
    <x v="0"/>
    <m/>
    <m/>
    <m/>
  </r>
  <r>
    <x v="0"/>
    <s v="Опора 108-КП-А11 ВСт3пс6"/>
    <s v="ОСТ36-146-88"/>
    <m/>
    <m/>
    <x v="1"/>
    <n v="14"/>
    <n v="1.5"/>
    <m/>
  </r>
  <r>
    <x v="0"/>
    <m/>
    <m/>
    <m/>
    <m/>
    <x v="0"/>
    <m/>
    <m/>
    <m/>
  </r>
  <r>
    <x v="0"/>
    <s v="Опора 57-КХ-А11 ВСт3пс6"/>
    <s v="ОСТ36-146-88"/>
    <m/>
    <m/>
    <x v="1"/>
    <n v="3"/>
    <n v="2.1"/>
    <m/>
  </r>
  <r>
    <x v="0"/>
    <m/>
    <m/>
    <m/>
    <m/>
    <x v="0"/>
    <m/>
    <m/>
    <m/>
  </r>
  <r>
    <x v="0"/>
    <s v="Опора 273-КП-А11 ВСт3пс6"/>
    <s v="ОСТ36-146-88"/>
    <m/>
    <m/>
    <x v="1"/>
    <n v="2"/>
    <n v="2.6"/>
    <m/>
  </r>
  <r>
    <x v="0"/>
    <m/>
    <m/>
    <m/>
    <m/>
    <x v="0"/>
    <m/>
    <m/>
    <m/>
  </r>
  <r>
    <x v="0"/>
    <s v="Опора 219-КП-А11 ВСт3пс6"/>
    <s v="ОСТ36-146-88"/>
    <m/>
    <m/>
    <x v="1"/>
    <n v="1"/>
    <n v="2.7"/>
    <m/>
  </r>
  <r>
    <x v="0"/>
    <m/>
    <m/>
    <m/>
    <m/>
    <x v="0"/>
    <m/>
    <m/>
    <m/>
  </r>
  <r>
    <x v="0"/>
    <s v="Опора 377-КП-А11 ВСт3пс6"/>
    <s v="ОСТ36-146-88"/>
    <m/>
    <m/>
    <x v="1"/>
    <n v="2"/>
    <n v="3.2"/>
    <m/>
  </r>
</pivotCacheRecords>
</file>

<file path=xl/pivotCache/pivotCacheRecords21.xml><?xml version="1.0" encoding="utf-8"?>
<pivotCacheRecords xmlns="http://schemas.openxmlformats.org/spreadsheetml/2006/main" xmlns:r="http://schemas.openxmlformats.org/officeDocument/2006/relationships" count="262">
  <r>
    <x v="0"/>
    <m/>
    <m/>
    <m/>
    <m/>
    <m/>
    <m/>
    <m/>
    <m/>
  </r>
  <r>
    <x v="0"/>
    <s v="К2902-С1101"/>
    <m/>
    <m/>
    <m/>
    <m/>
    <m/>
    <m/>
    <m/>
  </r>
  <r>
    <x v="0"/>
    <s v="Компрессор этилена, комплектная поставка в т.ч.:"/>
    <s v="Модель ЕВ35-2"/>
    <m/>
    <s v="ShaanGu"/>
    <s v="шт."/>
    <n v="1"/>
    <m/>
    <m/>
  </r>
  <r>
    <x v="1"/>
    <s v="Центробежный компрессор"/>
    <m/>
    <m/>
    <m/>
    <m/>
    <m/>
    <n v="6300"/>
    <m/>
  </r>
  <r>
    <x v="0"/>
    <s v="Модель ЕВ35-2"/>
    <m/>
    <m/>
    <m/>
    <m/>
    <m/>
    <m/>
    <m/>
  </r>
  <r>
    <x v="0"/>
    <s v="Производительность = 120000 кг/ч"/>
    <m/>
    <m/>
    <m/>
    <m/>
    <m/>
    <m/>
    <m/>
  </r>
  <r>
    <x v="0"/>
    <s v="P всасывания = 1.5 МПа"/>
    <m/>
    <m/>
    <m/>
    <m/>
    <m/>
    <m/>
    <m/>
  </r>
  <r>
    <x v="0"/>
    <s v="T всасывания = 30 оС"/>
    <m/>
    <m/>
    <m/>
    <m/>
    <m/>
    <m/>
    <m/>
  </r>
  <r>
    <x v="0"/>
    <s v="P нагнетания = 3.2 МПа"/>
    <m/>
    <m/>
    <m/>
    <m/>
    <m/>
    <m/>
    <m/>
  </r>
  <r>
    <x v="0"/>
    <s v="Т нагнетания = 87.3 оС"/>
    <m/>
    <m/>
    <m/>
    <m/>
    <m/>
    <m/>
    <m/>
  </r>
  <r>
    <x v="0"/>
    <s v="Мощность на валу = 2802 кВт"/>
    <m/>
    <m/>
    <m/>
    <m/>
    <m/>
    <m/>
    <m/>
  </r>
  <r>
    <x v="0"/>
    <s v="Среда: этилен"/>
    <m/>
    <m/>
    <m/>
    <m/>
    <m/>
    <m/>
    <m/>
  </r>
  <r>
    <x v="0"/>
    <m/>
    <m/>
    <m/>
    <m/>
    <m/>
    <m/>
    <m/>
    <m/>
  </r>
  <r>
    <x v="2"/>
    <s v="Электродвигатель K2902-M1101"/>
    <m/>
    <m/>
    <m/>
    <m/>
    <m/>
    <n v="11000"/>
    <m/>
  </r>
  <r>
    <x v="0"/>
    <s v="DKSSS5635-2"/>
    <m/>
    <m/>
    <m/>
    <m/>
    <m/>
    <m/>
    <m/>
  </r>
  <r>
    <x v="0"/>
    <s v="Мощность – 3300 кВт"/>
    <m/>
    <m/>
    <m/>
    <m/>
    <m/>
    <m/>
    <m/>
  </r>
  <r>
    <x v="0"/>
    <s v="Напряжение – 10000 В"/>
    <m/>
    <m/>
    <m/>
    <m/>
    <m/>
    <m/>
    <m/>
  </r>
  <r>
    <x v="0"/>
    <s v="Тип конструкции: IM B3"/>
    <m/>
    <m/>
    <m/>
    <m/>
    <m/>
    <m/>
    <m/>
  </r>
  <r>
    <x v="0"/>
    <s v="Число оборотов – 2989 об/мин"/>
    <m/>
    <m/>
    <m/>
    <m/>
    <m/>
    <m/>
    <m/>
  </r>
  <r>
    <x v="0"/>
    <m/>
    <m/>
    <m/>
    <m/>
    <m/>
    <m/>
    <m/>
    <m/>
  </r>
  <r>
    <x v="3"/>
    <s v="Редуктор K2902-GB1101"/>
    <m/>
    <m/>
    <m/>
    <m/>
    <m/>
    <n v="2500"/>
    <m/>
  </r>
  <r>
    <x v="0"/>
    <s v="GS350SG-107"/>
    <m/>
    <m/>
    <m/>
    <m/>
    <m/>
    <m/>
    <m/>
  </r>
  <r>
    <x v="0"/>
    <s v="Мощность – 3300 кВт"/>
    <m/>
    <m/>
    <m/>
    <m/>
    <m/>
    <m/>
    <m/>
  </r>
  <r>
    <x v="0"/>
    <s v="Передаточное число: 4.541"/>
    <m/>
    <m/>
    <m/>
    <m/>
    <m/>
    <m/>
    <m/>
  </r>
  <r>
    <x v="0"/>
    <s v="Коэффициент технического обслуживания: 1.4"/>
    <m/>
    <m/>
    <m/>
    <m/>
    <m/>
    <m/>
    <m/>
  </r>
  <r>
    <x v="0"/>
    <s v="Входное число оборотов – 2989 об/мин"/>
    <m/>
    <m/>
    <m/>
    <m/>
    <m/>
    <m/>
    <m/>
  </r>
  <r>
    <x v="0"/>
    <s v="Выходное число оборотов – 13572 об/мин"/>
    <m/>
    <m/>
    <m/>
    <m/>
    <m/>
    <m/>
    <m/>
  </r>
  <r>
    <x v="0"/>
    <m/>
    <m/>
    <m/>
    <m/>
    <m/>
    <m/>
    <m/>
    <m/>
  </r>
  <r>
    <x v="0"/>
    <s v="Поставляется комплектно с маслостанцией K2902-LOS1101, установкой уплотняющего газа K2902-DG1101, сливной емкостью K2902-RDT1101. Приборами автоматизации и диагностики: K2902-FV1101, K2902-UV1205, K2902-CV1101, K2902-ST1101, K2902-FE1101."/>
    <m/>
    <m/>
    <m/>
    <m/>
    <m/>
    <m/>
    <m/>
  </r>
  <r>
    <x v="0"/>
    <m/>
    <m/>
    <m/>
    <m/>
    <m/>
    <m/>
    <m/>
    <m/>
  </r>
  <r>
    <x v="0"/>
    <m/>
    <m/>
    <m/>
    <m/>
    <m/>
    <m/>
    <m/>
    <m/>
  </r>
  <r>
    <x v="0"/>
    <m/>
    <m/>
    <m/>
    <m/>
    <m/>
    <m/>
    <m/>
    <m/>
  </r>
  <r>
    <x v="0"/>
    <s v="Трубопроводная арматура"/>
    <m/>
    <m/>
    <m/>
    <m/>
    <m/>
    <m/>
    <m/>
  </r>
  <r>
    <x v="0"/>
    <m/>
    <m/>
    <m/>
    <m/>
    <m/>
    <m/>
    <m/>
    <m/>
  </r>
  <r>
    <x v="4"/>
    <s v="Задвижка клиновая полнопроходная фланцевая DN25 PN16 09Г2С (фл.исп.B, прокладка ПОН) класс А по ГОСТ 9544-2015 комплектовать ответными фланцами и крепежом"/>
    <s v="31лс41нж &quot;газ&quot;"/>
    <m/>
    <s v="ЗАО &quot;Курганспецарматура&quot;"/>
    <s v="шт."/>
    <n v="1"/>
    <n v="9.1"/>
    <s v="L=190"/>
  </r>
  <r>
    <x v="0"/>
    <m/>
    <m/>
    <m/>
    <m/>
    <m/>
    <m/>
    <m/>
    <m/>
  </r>
  <r>
    <x v="4"/>
    <s v="Задвижка клиновая полнопроходная фланцевая DN20 PN16 09Г2С (фл.исп.B, прокладка ПОН) класс А по ГОСТ 9544-2015 комплектовать ответными фланцами и крепежом"/>
    <s v="31лс41нж"/>
    <m/>
    <s v="ЗАО &quot;Курганспецарматура&quot;"/>
    <s v="шт."/>
    <n v="1"/>
    <n v="5.8"/>
    <s v="L=165"/>
  </r>
  <r>
    <x v="0"/>
    <m/>
    <m/>
    <m/>
    <m/>
    <m/>
    <m/>
    <m/>
    <m/>
  </r>
  <r>
    <x v="4"/>
    <s v="Огнепреградитель кассетный DN80, РN6, УХЛ1 (Фл.исп.B, прокладки ПМБ)  комплектовать ответными фланцами и крепежом"/>
    <s v="ОП-80"/>
    <m/>
    <s v="ООО &quot;Промышленное оборудование&quot;"/>
    <s v="шт."/>
    <n v="1"/>
    <n v="12.8"/>
    <s v="L=80"/>
  </r>
  <r>
    <x v="0"/>
    <m/>
    <m/>
    <m/>
    <m/>
    <m/>
    <m/>
    <m/>
    <m/>
  </r>
  <r>
    <x v="0"/>
    <s v="Трубы из углеродистой стали"/>
    <m/>
    <m/>
    <m/>
    <m/>
    <m/>
    <m/>
    <m/>
  </r>
  <r>
    <x v="0"/>
    <m/>
    <m/>
    <m/>
    <m/>
    <m/>
    <m/>
    <m/>
    <m/>
  </r>
  <r>
    <x v="0"/>
    <s v="Труба 57х4  09Г2С"/>
    <s v="ГОСТ 8732-78"/>
    <m/>
    <m/>
    <s v="м"/>
    <n v="3.9"/>
    <n v="5.23"/>
    <m/>
  </r>
  <r>
    <x v="0"/>
    <m/>
    <m/>
    <m/>
    <m/>
    <m/>
    <m/>
    <m/>
    <m/>
  </r>
  <r>
    <x v="0"/>
    <s v="Труба 89х4  09Г2С"/>
    <s v="ГОСТ 8732-78"/>
    <m/>
    <m/>
    <s v="м"/>
    <n v="26.8"/>
    <n v="8.39"/>
    <m/>
  </r>
  <r>
    <x v="0"/>
    <m/>
    <m/>
    <m/>
    <m/>
    <m/>
    <m/>
    <m/>
    <m/>
  </r>
  <r>
    <x v="0"/>
    <s v="Труба 18х3,0 09Г2С"/>
    <s v="ГОСТ 8734-75"/>
    <m/>
    <m/>
    <s v="м"/>
    <n v="5"/>
    <n v="1.1100000000000001"/>
    <m/>
  </r>
  <r>
    <x v="0"/>
    <m/>
    <m/>
    <m/>
    <m/>
    <m/>
    <m/>
    <m/>
    <m/>
  </r>
  <r>
    <x v="0"/>
    <s v="Труба 32х3,5 09Г2С"/>
    <s v="ГОСТ 8734-75"/>
    <m/>
    <m/>
    <s v="м"/>
    <n v="14.6"/>
    <n v="2.46"/>
    <m/>
  </r>
  <r>
    <x v="0"/>
    <m/>
    <m/>
    <m/>
    <m/>
    <m/>
    <m/>
    <m/>
    <m/>
  </r>
  <r>
    <x v="0"/>
    <s v="Труба 45х3,5 09Г2С"/>
    <s v="ГОСТ 8734-75"/>
    <m/>
    <m/>
    <s v="м"/>
    <n v="4.6500000000000004"/>
    <n v="3.58"/>
    <m/>
  </r>
  <r>
    <x v="0"/>
    <m/>
    <m/>
    <m/>
    <m/>
    <m/>
    <m/>
    <m/>
    <m/>
  </r>
  <r>
    <x v="0"/>
    <s v="Труба 25х3,0 09Г2С"/>
    <s v="ГОСТ 8734-75"/>
    <m/>
    <m/>
    <s v="м"/>
    <n v="10.07"/>
    <n v="1.63"/>
    <m/>
  </r>
  <r>
    <x v="0"/>
    <m/>
    <m/>
    <m/>
    <m/>
    <m/>
    <m/>
    <m/>
    <m/>
  </r>
  <r>
    <x v="0"/>
    <s v="Детали из углеродистой стали"/>
    <m/>
    <m/>
    <m/>
    <m/>
    <m/>
    <m/>
    <m/>
  </r>
  <r>
    <x v="0"/>
    <m/>
    <m/>
    <m/>
    <m/>
    <m/>
    <m/>
    <m/>
    <m/>
  </r>
  <r>
    <x v="0"/>
    <s v="Отвод П90 32х3,5 09Г2С"/>
    <s v="ГОСТ 17375-2001"/>
    <m/>
    <m/>
    <s v="шт."/>
    <n v="8"/>
    <n v="0.2"/>
    <m/>
  </r>
  <r>
    <x v="0"/>
    <m/>
    <m/>
    <m/>
    <m/>
    <m/>
    <m/>
    <m/>
    <m/>
  </r>
  <r>
    <x v="0"/>
    <s v="Отвод П90 45х3,5 09Г2С"/>
    <s v="ГОСТ 17375-2001"/>
    <m/>
    <m/>
    <s v="шт."/>
    <n v="2"/>
    <n v="0.4"/>
    <m/>
  </r>
  <r>
    <x v="0"/>
    <m/>
    <m/>
    <m/>
    <m/>
    <m/>
    <m/>
    <m/>
    <m/>
  </r>
  <r>
    <x v="0"/>
    <s v="Отвод П90 57х4 09Г2С"/>
    <s v="ГОСТ 17375-2001"/>
    <m/>
    <m/>
    <s v="шт."/>
    <n v="1"/>
    <n v="0.7"/>
    <m/>
  </r>
  <r>
    <x v="0"/>
    <m/>
    <m/>
    <m/>
    <m/>
    <m/>
    <m/>
    <m/>
    <m/>
  </r>
  <r>
    <x v="0"/>
    <s v="Отвод П90 89х4 09Г2С"/>
    <s v="ГОСТ 17375-2001"/>
    <m/>
    <m/>
    <s v="шт."/>
    <n v="8"/>
    <n v="1.5"/>
    <m/>
  </r>
  <r>
    <x v="0"/>
    <m/>
    <m/>
    <m/>
    <m/>
    <m/>
    <m/>
    <m/>
    <m/>
  </r>
  <r>
    <x v="0"/>
    <s v="Заглушка 1 - 25 - 4  09Г2С"/>
    <s v="АТК 24.200.02.90"/>
    <m/>
    <m/>
    <s v="шт."/>
    <n v="1"/>
    <n v="1"/>
    <m/>
  </r>
  <r>
    <x v="0"/>
    <m/>
    <m/>
    <m/>
    <m/>
    <m/>
    <m/>
    <m/>
    <m/>
  </r>
  <r>
    <x v="0"/>
    <s v="Фланец 25-40-11-1-F-09Г2С-IV"/>
    <s v="ГОСТ 33259-2015"/>
    <m/>
    <m/>
    <s v="шт."/>
    <n v="1"/>
    <n v="1.05"/>
    <m/>
  </r>
  <r>
    <x v="0"/>
    <m/>
    <m/>
    <m/>
    <m/>
    <m/>
    <m/>
    <m/>
    <m/>
  </r>
  <r>
    <x v="0"/>
    <s v="Фланец 25-40-11-1-E-09Г2С-IV"/>
    <s v="ГОСТ 33259-2015"/>
    <m/>
    <m/>
    <s v="шт."/>
    <n v="1"/>
    <n v="1.19"/>
    <m/>
  </r>
  <r>
    <x v="0"/>
    <m/>
    <m/>
    <m/>
    <m/>
    <m/>
    <m/>
    <m/>
    <m/>
  </r>
  <r>
    <x v="0"/>
    <s v="Переход ПК 108х6-89х6 Сталь 20"/>
    <s v="ГОСТ-17378-2001"/>
    <m/>
    <m/>
    <s v="шт."/>
    <n v="2"/>
    <n v="1.2"/>
    <m/>
  </r>
  <r>
    <x v="0"/>
    <m/>
    <m/>
    <m/>
    <m/>
    <m/>
    <m/>
    <m/>
    <m/>
  </r>
  <r>
    <x v="0"/>
    <s v="Переход ПК 45x4-25x3 09Г2С"/>
    <s v="ГОСТ 17378-2001"/>
    <m/>
    <m/>
    <s v="шт."/>
    <n v="1"/>
    <n v="0.2"/>
    <m/>
  </r>
  <r>
    <x v="0"/>
    <m/>
    <m/>
    <m/>
    <m/>
    <m/>
    <m/>
    <m/>
    <m/>
  </r>
  <r>
    <x v="0"/>
    <s v="Прочие детали трубопроводов"/>
    <m/>
    <m/>
    <m/>
    <m/>
    <m/>
    <m/>
    <m/>
  </r>
  <r>
    <x v="0"/>
    <s v="Прокладка СНП В-3-43-4-3,2 Графлекс"/>
    <s v="ОСТ 26.260.454-99"/>
    <m/>
    <m/>
    <s v="шт."/>
    <n v="1"/>
    <n v="0"/>
    <m/>
  </r>
  <r>
    <x v="0"/>
    <m/>
    <m/>
    <m/>
    <m/>
    <m/>
    <m/>
    <m/>
    <m/>
  </r>
  <r>
    <x v="0"/>
    <s v="Шпилька 2-1-М12x70 ОСТ 26-2040-96 - 4 шт, Гайка М12 ОСТ 26-2041-96 - 8 шт, Шайба 12 ОСТ 26-2042-96 - 8 шт, (фл. соед. DN25 mm, PN4 МПа) 10Г2"/>
    <m/>
    <m/>
    <m/>
    <s v="компл."/>
    <n v="1"/>
    <n v="0.39"/>
    <m/>
  </r>
  <r>
    <x v="0"/>
    <m/>
    <m/>
    <m/>
    <m/>
    <m/>
    <m/>
    <m/>
    <m/>
  </r>
  <r>
    <x v="0"/>
    <s v="Алюминиевый лист АД1 0,8х1000х2000"/>
    <s v="ГОСТ 21631-76"/>
    <m/>
    <m/>
    <s v="м2"/>
    <n v="0.4"/>
    <m/>
    <m/>
  </r>
  <r>
    <x v="0"/>
    <m/>
    <m/>
    <m/>
    <m/>
    <m/>
    <m/>
    <m/>
    <m/>
  </r>
  <r>
    <x v="0"/>
    <s v="Опоры трубопроводов и подвески"/>
    <m/>
    <m/>
    <m/>
    <m/>
    <m/>
    <m/>
    <m/>
  </r>
  <r>
    <x v="0"/>
    <m/>
    <m/>
    <m/>
    <m/>
    <m/>
    <m/>
    <m/>
    <m/>
  </r>
  <r>
    <x v="0"/>
    <s v="Опора 25-ХБ-А ВСт3пс6"/>
    <s v="ОСТ36-146-88"/>
    <m/>
    <m/>
    <s v="шт."/>
    <n v="2"/>
    <n v="0.1"/>
    <m/>
  </r>
  <r>
    <x v="0"/>
    <m/>
    <m/>
    <m/>
    <m/>
    <m/>
    <m/>
    <m/>
    <m/>
  </r>
  <r>
    <x v="0"/>
    <s v="Опора 32-ХБ-А ВСт3пс6"/>
    <s v="ОСТ36-146-88"/>
    <m/>
    <m/>
    <s v="шт."/>
    <n v="7"/>
    <n v="0.1"/>
    <m/>
  </r>
  <r>
    <x v="0"/>
    <m/>
    <m/>
    <m/>
    <m/>
    <m/>
    <m/>
    <m/>
    <m/>
  </r>
  <r>
    <x v="0"/>
    <s v="Опора 45-ХБ-А ВСт3пс6"/>
    <s v="ОСТ36-146-88"/>
    <m/>
    <m/>
    <s v="шт."/>
    <n v="2"/>
    <n v="0.1"/>
    <m/>
  </r>
  <r>
    <x v="0"/>
    <m/>
    <m/>
    <m/>
    <m/>
    <m/>
    <m/>
    <m/>
    <m/>
  </r>
  <r>
    <x v="0"/>
    <s v="Опора 57-ХБ-А ВСт3пс6"/>
    <s v="ОСТ36-146-88"/>
    <m/>
    <m/>
    <s v="шт."/>
    <n v="3"/>
    <n v="0.3"/>
    <m/>
  </r>
  <r>
    <x v="0"/>
    <m/>
    <m/>
    <m/>
    <m/>
    <m/>
    <m/>
    <m/>
    <m/>
  </r>
  <r>
    <x v="0"/>
    <s v="Опора 89-ВП-А1 ВСт3пс6"/>
    <s v="ОСТ36-146-88"/>
    <m/>
    <m/>
    <s v="шт."/>
    <n v="1"/>
    <n v="0.4"/>
    <m/>
  </r>
  <r>
    <x v="0"/>
    <m/>
    <m/>
    <m/>
    <m/>
    <m/>
    <m/>
    <m/>
    <m/>
  </r>
  <r>
    <x v="0"/>
    <s v="Опора 89-ХБ-А ВСт3пс6"/>
    <s v="ОСТ36-146-88"/>
    <m/>
    <m/>
    <s v="шт."/>
    <n v="2"/>
    <n v="0.4"/>
    <m/>
  </r>
  <r>
    <x v="0"/>
    <m/>
    <m/>
    <m/>
    <m/>
    <m/>
    <m/>
    <m/>
    <m/>
  </r>
  <r>
    <x v="0"/>
    <s v="Опора 32-ТП-АС10 ВСт3пс6"/>
    <s v="ОСТ36-146-88"/>
    <m/>
    <m/>
    <s v="шт."/>
    <n v="1"/>
    <n v="0.7"/>
    <m/>
  </r>
  <r>
    <x v="0"/>
    <m/>
    <m/>
    <m/>
    <m/>
    <m/>
    <m/>
    <m/>
    <m/>
  </r>
  <r>
    <x v="0"/>
    <s v="Опора 45-ТП-АС10 ВСт3пс6"/>
    <s v="ОСТ36-146-88"/>
    <m/>
    <m/>
    <s v="шт."/>
    <n v="7"/>
    <n v="0.7"/>
    <m/>
  </r>
  <r>
    <x v="0"/>
    <m/>
    <m/>
    <m/>
    <m/>
    <m/>
    <m/>
    <m/>
    <m/>
  </r>
  <r>
    <x v="0"/>
    <s v="Опора 89-КП-А11 ВСт3пс6"/>
    <s v="ОСТ36-146-88"/>
    <m/>
    <m/>
    <s v="шт."/>
    <n v="4"/>
    <n v="1.2"/>
    <m/>
  </r>
  <r>
    <x v="0"/>
    <m/>
    <m/>
    <m/>
    <m/>
    <m/>
    <m/>
    <m/>
    <m/>
  </r>
  <r>
    <x v="0"/>
    <s v="Переходные фланцы для комплектных штуцеров"/>
    <m/>
    <m/>
    <m/>
    <m/>
    <m/>
    <m/>
    <m/>
  </r>
  <r>
    <x v="0"/>
    <m/>
    <m/>
    <m/>
    <m/>
    <m/>
    <m/>
    <m/>
    <m/>
  </r>
  <r>
    <x v="0"/>
    <s v="Фланец переходной ASME-ГОСТ DN15, class 300, 09Г2С:"/>
    <s v="ASME B16.5/ГОСТ 33259-2015"/>
    <m/>
    <m/>
    <s v="шт."/>
    <n v="4"/>
    <m/>
    <s v="N-006,N-012, N-049,N-051"/>
  </r>
  <r>
    <x v="0"/>
    <s v="лицевая сторона фланца: ASME B16.5 DN15 CL300 WN-RF;"/>
    <m/>
    <m/>
    <m/>
    <m/>
    <m/>
    <m/>
    <m/>
  </r>
  <r>
    <x v="0"/>
    <s v="тыльная сторона: под приварку с трубой 18х3 в соотв. с требованиями ГОСТ"/>
    <m/>
    <m/>
    <m/>
    <m/>
    <m/>
    <m/>
    <m/>
  </r>
  <r>
    <x v="0"/>
    <m/>
    <m/>
    <m/>
    <m/>
    <m/>
    <m/>
    <m/>
    <m/>
  </r>
  <r>
    <x v="0"/>
    <s v="Фланец переходной ASME-ГОСТ DN25, class 300, 09Г2С:"/>
    <s v="ASME B16.5/ГОСТ 33259-2015"/>
    <m/>
    <m/>
    <s v="шт."/>
    <n v="6"/>
    <m/>
    <s v="N-044,N-045,N-047,N-048,N-050, N-071"/>
  </r>
  <r>
    <x v="0"/>
    <s v="лицевая сторона фланца: ASME B16.5 DN25 CL300 WN-RF;"/>
    <m/>
    <m/>
    <m/>
    <m/>
    <m/>
    <m/>
    <m/>
  </r>
  <r>
    <x v="0"/>
    <s v="тыльная сторона: под приварку с трубой 32х3,5 в соотв. с требованиями ГОСТ"/>
    <m/>
    <m/>
    <m/>
    <m/>
    <m/>
    <m/>
    <m/>
  </r>
  <r>
    <x v="0"/>
    <m/>
    <m/>
    <m/>
    <m/>
    <m/>
    <m/>
    <m/>
    <m/>
  </r>
  <r>
    <x v="0"/>
    <s v="Фланец переходной ASME-ГОСТ DN20, class 300, 09Г2С:"/>
    <s v="ASME B16.5/ГОСТ 33259-2015"/>
    <m/>
    <m/>
    <s v="шт."/>
    <n v="1"/>
    <m/>
    <s v="N-046"/>
  </r>
  <r>
    <x v="0"/>
    <s v="лицевая сторона фланца: ASME B16.5 DN20 CL300 WN-RF;"/>
    <m/>
    <m/>
    <m/>
    <m/>
    <m/>
    <m/>
    <m/>
  </r>
  <r>
    <x v="0"/>
    <s v="тыльная сторона: под приварку с трубой 25х3 в соотв. с требованиями ГОСТ"/>
    <m/>
    <m/>
    <m/>
    <m/>
    <m/>
    <m/>
    <m/>
  </r>
  <r>
    <x v="0"/>
    <m/>
    <m/>
    <m/>
    <m/>
    <m/>
    <m/>
    <m/>
    <m/>
  </r>
  <r>
    <x v="0"/>
    <s v="Фланец переходной ASME-ГОСТ DN80, class 150, Сталь В20:"/>
    <s v="ASME B16.5/ГОСТ 33259-2015"/>
    <m/>
    <m/>
    <s v="шт."/>
    <n v="4"/>
    <m/>
    <s v="N-072,N-073,N-074,N-075"/>
  </r>
  <r>
    <x v="0"/>
    <s v="лицевая сторона фланца: ASME B16.5 DN80 CL150 WN-RF;"/>
    <m/>
    <m/>
    <m/>
    <m/>
    <m/>
    <m/>
    <m/>
  </r>
  <r>
    <x v="0"/>
    <s v="тыльная сторона: под приварку с трубой 89х4 в соотв. с требованиями ГОСТ"/>
    <m/>
    <m/>
    <m/>
    <m/>
    <m/>
    <m/>
    <m/>
  </r>
  <r>
    <x v="0"/>
    <m/>
    <m/>
    <m/>
    <m/>
    <m/>
    <m/>
    <m/>
    <m/>
  </r>
  <r>
    <x v="0"/>
    <s v="Фланец переходной ASME-ГОСТ DN80, class 150, 09Г2С:"/>
    <s v="ASME B16.5/ГОСТ 33259-2015"/>
    <m/>
    <m/>
    <s v="шт."/>
    <n v="1"/>
    <m/>
    <s v="N-076"/>
  </r>
  <r>
    <x v="0"/>
    <s v="лицевая сторона фланца: ASME B16.5 DN80 CL150 WN-RF;"/>
    <m/>
    <m/>
    <m/>
    <m/>
    <m/>
    <m/>
    <m/>
  </r>
  <r>
    <x v="0"/>
    <s v="тыльная сторона: под приварку с трубой 89х4 в соотв. с требованиями ГОСТ"/>
    <m/>
    <m/>
    <m/>
    <m/>
    <m/>
    <m/>
    <m/>
  </r>
  <r>
    <x v="0"/>
    <m/>
    <m/>
    <m/>
    <m/>
    <m/>
    <m/>
    <m/>
    <m/>
  </r>
  <r>
    <x v="0"/>
    <s v="Фланец переходной ASME-ГОСТ DN50, class 150, 09Г2С:"/>
    <s v="ASME B16.5/ГОСТ 33259-2015"/>
    <m/>
    <m/>
    <s v="шт."/>
    <n v="2"/>
    <m/>
    <s v="N-80,N-090"/>
  </r>
  <r>
    <x v="0"/>
    <s v="лицевая сторона фланца: ASME B16.5 DN50 CL150 WN-RF;"/>
    <m/>
    <m/>
    <m/>
    <m/>
    <m/>
    <m/>
    <m/>
  </r>
  <r>
    <x v="0"/>
    <s v="тыльная сторона: под приварку с трубой 57х4 в соотв. с требованиями ГОСТ"/>
    <m/>
    <m/>
    <m/>
    <m/>
    <m/>
    <m/>
    <m/>
  </r>
  <r>
    <x v="0"/>
    <m/>
    <m/>
    <m/>
    <m/>
    <m/>
    <m/>
    <m/>
    <m/>
  </r>
  <r>
    <x v="0"/>
    <s v="Фланец переходной ASME-ГОСТ DN20, class 150, 09Г2С:"/>
    <s v="ASME B16.5/ГОСТ 33259-2015"/>
    <m/>
    <m/>
    <s v="шт."/>
    <n v="1"/>
    <m/>
    <s v="N-043"/>
  </r>
  <r>
    <x v="0"/>
    <s v="лицевая сторона фланца: ASME B16.5 DN20 CL150 WN-RF;"/>
    <m/>
    <m/>
    <m/>
    <m/>
    <m/>
    <m/>
    <m/>
  </r>
  <r>
    <x v="0"/>
    <s v="тыльная сторона: под приварку с трубой 25х3 в соотв. с требованиями ГОСТ"/>
    <m/>
    <m/>
    <m/>
    <m/>
    <m/>
    <m/>
    <m/>
  </r>
  <r>
    <x v="0"/>
    <m/>
    <m/>
    <m/>
    <m/>
    <m/>
    <m/>
    <m/>
    <m/>
  </r>
  <r>
    <x v="0"/>
    <s v="Детали заземления трубопроводов"/>
    <m/>
    <m/>
    <m/>
    <m/>
    <m/>
    <m/>
    <m/>
  </r>
  <r>
    <x v="0"/>
    <m/>
    <m/>
    <m/>
    <m/>
    <m/>
    <m/>
    <m/>
    <m/>
  </r>
  <r>
    <x v="0"/>
    <s v="Полоса заземления "/>
    <m/>
    <m/>
    <m/>
    <s v="шт."/>
    <n v="9"/>
    <n v="0.122"/>
    <m/>
  </r>
  <r>
    <x v="0"/>
    <m/>
    <m/>
    <m/>
    <m/>
    <m/>
    <m/>
    <m/>
    <m/>
  </r>
  <r>
    <x v="0"/>
    <s v="Полоса 4х30 ГОСТ 103-2006 , L=130 мм"/>
    <m/>
    <m/>
    <m/>
    <m/>
    <m/>
    <m/>
    <m/>
  </r>
  <r>
    <x v="0"/>
    <s v="             Ст3пс ГОСТ 535-2005"/>
    <m/>
    <m/>
    <m/>
    <m/>
    <m/>
    <m/>
    <m/>
  </r>
  <r>
    <x v="0"/>
    <m/>
    <m/>
    <m/>
    <m/>
    <m/>
    <m/>
    <m/>
    <m/>
  </r>
  <r>
    <x v="0"/>
    <s v="Полоса заземления "/>
    <m/>
    <m/>
    <m/>
    <s v="шт."/>
    <n v="1"/>
    <n v="0.122"/>
    <m/>
  </r>
  <r>
    <x v="0"/>
    <m/>
    <m/>
    <m/>
    <m/>
    <m/>
    <m/>
    <m/>
    <m/>
  </r>
  <r>
    <x v="0"/>
    <s v="Полоса 4х30 ГОСТ 103-2006 , L=130 мм"/>
    <m/>
    <m/>
    <m/>
    <m/>
    <m/>
    <m/>
    <m/>
  </r>
  <r>
    <x v="0"/>
    <s v="             12Х18Н10Т ГОСТ 103-2006"/>
    <m/>
    <m/>
    <m/>
    <m/>
    <m/>
    <m/>
    <m/>
  </r>
  <r>
    <x v="0"/>
    <m/>
    <m/>
    <m/>
    <m/>
    <m/>
    <m/>
    <m/>
    <m/>
  </r>
  <r>
    <x v="0"/>
    <s v="Полоса заземления "/>
    <m/>
    <m/>
    <m/>
    <s v="шт."/>
    <n v="1"/>
    <n v="0.122"/>
    <m/>
  </r>
  <r>
    <x v="0"/>
    <m/>
    <m/>
    <m/>
    <m/>
    <m/>
    <m/>
    <m/>
    <m/>
  </r>
  <r>
    <x v="0"/>
    <s v="Полоса 4х30 ГОСТ 103-2006 , L=200 мм"/>
    <m/>
    <m/>
    <m/>
    <m/>
    <m/>
    <m/>
    <m/>
  </r>
  <r>
    <x v="0"/>
    <s v="             12Х18Н10Т ГОСТ 103-2006"/>
    <m/>
    <m/>
    <m/>
    <m/>
    <m/>
    <m/>
    <m/>
  </r>
  <r>
    <x v="0"/>
    <m/>
    <m/>
    <m/>
    <m/>
    <m/>
    <m/>
    <m/>
    <m/>
  </r>
  <r>
    <x v="0"/>
    <s v="Накладка"/>
    <m/>
    <m/>
    <m/>
    <s v="шт."/>
    <n v="1"/>
    <n v="7.4999999999999997E-2"/>
    <m/>
  </r>
  <r>
    <x v="0"/>
    <m/>
    <m/>
    <m/>
    <m/>
    <m/>
    <m/>
    <m/>
    <m/>
  </r>
  <r>
    <x v="0"/>
    <s v="Полоса 4х30 ГОСТ 103-2006 , L=80 мм"/>
    <m/>
    <m/>
    <m/>
    <m/>
    <m/>
    <m/>
    <m/>
  </r>
  <r>
    <x v="0"/>
    <s v="             Ст3пс ГОСТ 535-2005"/>
    <m/>
    <m/>
    <m/>
    <m/>
    <m/>
    <m/>
    <m/>
  </r>
  <r>
    <x v="0"/>
    <m/>
    <m/>
    <m/>
    <m/>
    <m/>
    <m/>
    <m/>
    <m/>
  </r>
  <r>
    <x v="0"/>
    <s v="Планка "/>
    <m/>
    <m/>
    <m/>
    <s v="шт."/>
    <n v="1"/>
    <n v="0.14099999999999999"/>
    <m/>
  </r>
  <r>
    <x v="0"/>
    <m/>
    <m/>
    <m/>
    <m/>
    <m/>
    <m/>
    <m/>
    <m/>
  </r>
  <r>
    <x v="0"/>
    <s v="Полоса 4х30 ГОСТ 103-2006  , L=150 мм"/>
    <m/>
    <m/>
    <m/>
    <m/>
    <m/>
    <m/>
    <m/>
  </r>
  <r>
    <x v="0"/>
    <s v="             Ст3пс ГОСТ 535-2005"/>
    <m/>
    <m/>
    <m/>
    <m/>
    <m/>
    <m/>
    <m/>
  </r>
  <r>
    <x v="0"/>
    <m/>
    <m/>
    <m/>
    <m/>
    <m/>
    <m/>
    <m/>
    <m/>
  </r>
  <r>
    <x v="0"/>
    <s v="Болт М10х40 8.8 ГОСТ 32484.3-2013"/>
    <m/>
    <m/>
    <m/>
    <s v="шт."/>
    <n v="2"/>
    <m/>
    <m/>
  </r>
  <r>
    <x v="0"/>
    <m/>
    <m/>
    <m/>
    <m/>
    <m/>
    <m/>
    <m/>
    <m/>
  </r>
  <r>
    <x v="0"/>
    <s v="Гайка М10.8 ГОСТ 32484.3-2013"/>
    <m/>
    <m/>
    <m/>
    <s v="шт."/>
    <n v="2"/>
    <m/>
    <m/>
  </r>
  <r>
    <x v="0"/>
    <m/>
    <m/>
    <m/>
    <m/>
    <m/>
    <m/>
    <m/>
    <m/>
  </r>
  <r>
    <x v="0"/>
    <s v="Канат 8,3-ГЛ-1-Л-1370(140), L=900мм ГОСТ 2688-80"/>
    <m/>
    <m/>
    <m/>
    <s v="шт."/>
    <n v="10"/>
    <m/>
    <m/>
  </r>
  <r>
    <x v="0"/>
    <m/>
    <m/>
    <m/>
    <m/>
    <m/>
    <m/>
    <m/>
    <m/>
  </r>
  <r>
    <x v="0"/>
    <s v="Гильза ø15мм Ст3пс2, L=60мм"/>
    <m/>
    <m/>
    <m/>
    <s v="шт."/>
    <n v="20"/>
    <m/>
    <m/>
  </r>
  <r>
    <x v="0"/>
    <m/>
    <m/>
    <m/>
    <m/>
    <m/>
    <m/>
    <m/>
    <m/>
  </r>
  <r>
    <x v="0"/>
    <s v="Теплоизоляционные материалы"/>
    <m/>
    <m/>
    <m/>
    <m/>
    <m/>
    <m/>
    <m/>
  </r>
  <r>
    <x v="0"/>
    <m/>
    <m/>
    <m/>
    <m/>
    <m/>
    <m/>
    <m/>
    <m/>
  </r>
  <r>
    <x v="5"/>
    <s v="Изделие теплоизоляционное ISOTEC Wired mat80 из базальтового волокна с покрытием сеткой из стальной оцинкованной проволоки"/>
    <s v="ТУ 23.99.19-103-56846022- 2016"/>
    <n v="576210"/>
    <m/>
    <s v="м³"/>
    <n v="1.353"/>
    <m/>
    <m/>
  </r>
  <r>
    <x v="0"/>
    <s v="ISOTEC Wired mat80 - 60-1000х1000"/>
    <m/>
    <m/>
    <m/>
    <m/>
    <m/>
    <m/>
    <m/>
  </r>
  <r>
    <x v="0"/>
    <m/>
    <m/>
    <m/>
    <m/>
    <m/>
    <m/>
    <m/>
    <m/>
  </r>
  <r>
    <x v="5"/>
    <s v="Изделие теплоизоляционное ISOTEC Мат прошивной 80 из минеральной ваты"/>
    <s v="ТУ 23.99.19-103-56846022- 2016"/>
    <n v="576210"/>
    <m/>
    <s v="м³"/>
    <n v="0.108"/>
    <m/>
    <m/>
  </r>
  <r>
    <x v="0"/>
    <s v="ISOTEC Мат прошивной80-70-1000х1000"/>
    <m/>
    <m/>
    <m/>
    <m/>
    <m/>
    <m/>
    <m/>
  </r>
  <r>
    <x v="0"/>
    <m/>
    <m/>
    <m/>
    <m/>
    <m/>
    <m/>
    <m/>
    <m/>
  </r>
  <r>
    <x v="0"/>
    <s v="Стеклонить ЕС6 26"/>
    <s v="ГОСТ 8325-2015"/>
    <n v="595222"/>
    <m/>
    <s v="кг"/>
    <n v="4.8000000000000001E-2"/>
    <m/>
    <m/>
  </r>
  <r>
    <x v="0"/>
    <s v="ЕС6 26"/>
    <m/>
    <m/>
    <m/>
    <m/>
    <m/>
    <m/>
    <m/>
  </r>
  <r>
    <x v="0"/>
    <m/>
    <m/>
    <m/>
    <m/>
    <m/>
    <m/>
    <m/>
    <m/>
  </r>
  <r>
    <x v="0"/>
    <s v="Ткань конструкционная Т-23Р из стеклянных крученых нитей"/>
    <s v="ТУ 6-48-53-90"/>
    <m/>
    <m/>
    <s v="м²"/>
    <n v="4.8010000000000002"/>
    <m/>
    <m/>
  </r>
  <r>
    <x v="0"/>
    <s v="Т-23Р (960 ) "/>
    <m/>
    <m/>
    <m/>
    <m/>
    <m/>
    <m/>
    <m/>
  </r>
  <r>
    <x v="0"/>
    <m/>
    <m/>
    <m/>
    <m/>
    <m/>
    <m/>
    <m/>
    <m/>
  </r>
  <r>
    <x v="0"/>
    <s v="Сталь тонколистовая оцинкованная"/>
    <s v="ГОСТ 14918-2020"/>
    <n v="111110"/>
    <m/>
    <s v="м²"/>
    <n v="26.82"/>
    <m/>
    <m/>
  </r>
  <r>
    <x v="0"/>
    <s v="в том числе:"/>
    <m/>
    <m/>
    <m/>
    <m/>
    <m/>
    <m/>
    <m/>
  </r>
  <r>
    <x v="0"/>
    <s v="Лист ОЦ- 0.50х800х1000"/>
    <m/>
    <m/>
    <m/>
    <m/>
    <n v="26.789000000000001"/>
    <m/>
    <m/>
  </r>
  <r>
    <x v="0"/>
    <s v="Лист ОЦ- 0.80х800х1000"/>
    <m/>
    <m/>
    <m/>
    <m/>
    <n v="3.1E-2"/>
    <m/>
    <m/>
  </r>
  <r>
    <x v="0"/>
    <m/>
    <m/>
    <m/>
    <m/>
    <m/>
    <m/>
    <m/>
    <m/>
  </r>
  <r>
    <x v="0"/>
    <s v="Стеклофольма-ткань марки СФ 160-35"/>
    <s v="ТУ 5767-004-81564428-11"/>
    <m/>
    <m/>
    <s v="м²"/>
    <n v="2.1960000000000002"/>
    <m/>
    <m/>
  </r>
  <r>
    <x v="0"/>
    <s v="СФ 160-35"/>
    <m/>
    <m/>
    <m/>
    <m/>
    <m/>
    <m/>
    <m/>
  </r>
  <r>
    <x v="0"/>
    <m/>
    <m/>
    <m/>
    <m/>
    <m/>
    <m/>
    <m/>
    <m/>
  </r>
  <r>
    <x v="0"/>
    <s v="Силиконовый нейтральный герметик"/>
    <s v="-"/>
    <m/>
    <m/>
    <s v="кг"/>
    <n v="0.153"/>
    <m/>
    <m/>
  </r>
  <r>
    <x v="0"/>
    <s v="&quot;Момент Гермент&quot;"/>
    <m/>
    <m/>
    <m/>
    <m/>
    <m/>
    <m/>
    <m/>
  </r>
  <r>
    <x v="0"/>
    <m/>
    <m/>
    <m/>
    <m/>
    <m/>
    <m/>
    <m/>
    <m/>
  </r>
  <r>
    <x v="0"/>
    <s v="Краска масляная густотертая"/>
    <s v="ГОСТ 8292-85"/>
    <n v="231712"/>
    <m/>
    <s v="кг"/>
    <n v="2.8000000000000001E-2"/>
    <m/>
    <m/>
  </r>
  <r>
    <x v="0"/>
    <m/>
    <m/>
    <m/>
    <m/>
    <m/>
    <m/>
    <m/>
    <m/>
  </r>
  <r>
    <x v="0"/>
    <s v="Мел природный обогащенный"/>
    <s v="ГОСТ 12085-88"/>
    <n v="574314"/>
    <m/>
    <s v="кг"/>
    <n v="0.01"/>
    <m/>
    <m/>
  </r>
  <r>
    <x v="0"/>
    <s v="Мел ММС1"/>
    <m/>
    <m/>
    <m/>
    <m/>
    <m/>
    <m/>
    <m/>
  </r>
  <r>
    <x v="0"/>
    <m/>
    <m/>
    <m/>
    <m/>
    <m/>
    <m/>
    <m/>
    <m/>
  </r>
  <r>
    <x v="0"/>
    <s v="Олифа &quot;Оксоль&quot; "/>
    <s v="ГОСТ 190-78"/>
    <n v="2318310100"/>
    <m/>
    <s v="кг"/>
    <n v="0.188"/>
    <m/>
    <m/>
  </r>
  <r>
    <x v="0"/>
    <m/>
    <m/>
    <m/>
    <m/>
    <m/>
    <m/>
    <m/>
    <m/>
  </r>
  <r>
    <x v="0"/>
    <s v="Клей казеиновый в порошке. Марка &quot;Обыкновенный&quot;"/>
    <s v="ГОСТ 3056-90"/>
    <n v="921943"/>
    <m/>
    <s v="кг"/>
    <n v="5.0000000000000001E-3"/>
    <m/>
    <m/>
  </r>
  <r>
    <x v="0"/>
    <s v="Клей ОБ"/>
    <m/>
    <m/>
    <m/>
    <m/>
    <m/>
    <m/>
    <m/>
  </r>
  <r>
    <x v="0"/>
    <m/>
    <m/>
    <m/>
    <m/>
    <m/>
    <m/>
    <m/>
    <m/>
  </r>
  <r>
    <x v="0"/>
    <s v="Белила цинковые густотертые"/>
    <s v="ГОСТ 482-77"/>
    <n v="231711"/>
    <m/>
    <s v="кг"/>
    <n v="0.20899999999999999"/>
    <m/>
    <m/>
  </r>
  <r>
    <x v="0"/>
    <s v="Белила МА-011"/>
    <m/>
    <m/>
    <m/>
    <m/>
    <m/>
    <m/>
    <m/>
  </r>
  <r>
    <x v="0"/>
    <m/>
    <m/>
    <m/>
    <m/>
    <m/>
    <m/>
    <m/>
    <m/>
  </r>
  <r>
    <x v="0"/>
    <s v="Картон гибкий огнеупорный стекловолокнистый марки МКРКГ-400"/>
    <s v="ТУ 14-8-537-93"/>
    <n v="159300"/>
    <m/>
    <s v="кг"/>
    <n v="3.2000000000000001E-2"/>
    <m/>
    <m/>
  </r>
  <r>
    <x v="0"/>
    <s v="МКРКГ-400 8.0"/>
    <m/>
    <m/>
    <m/>
    <m/>
    <m/>
    <m/>
    <m/>
  </r>
  <r>
    <x v="0"/>
    <m/>
    <m/>
    <m/>
    <m/>
    <m/>
    <m/>
    <m/>
    <m/>
  </r>
  <r>
    <x v="0"/>
    <s v="Лента стальная горячекатаная"/>
    <s v="ГОСТ 6009-74"/>
    <n v="93500"/>
    <m/>
    <s v="кг"/>
    <n v="5.4640000000000004"/>
    <m/>
    <m/>
  </r>
  <r>
    <x v="0"/>
    <s v="в том числе:"/>
    <m/>
    <m/>
    <m/>
    <m/>
    <m/>
    <m/>
    <m/>
  </r>
  <r>
    <x v="0"/>
    <s v="Лента 2х30"/>
    <m/>
    <m/>
    <m/>
    <m/>
    <n v="3.7280000000000002"/>
    <m/>
    <m/>
  </r>
  <r>
    <x v="0"/>
    <s v="Лента 3х30"/>
    <m/>
    <m/>
    <m/>
    <m/>
    <n v="1.7370000000000001"/>
    <m/>
    <m/>
  </r>
  <r>
    <x v="0"/>
    <m/>
    <m/>
    <m/>
    <m/>
    <m/>
    <m/>
    <m/>
    <m/>
  </r>
  <r>
    <x v="0"/>
    <s v="Уголки стальные горячекатаные равнополочные"/>
    <s v="ГОСТ 8509-93"/>
    <m/>
    <m/>
    <s v="кг"/>
    <n v="0.30199999999999999"/>
    <m/>
    <m/>
  </r>
  <r>
    <x v="0"/>
    <s v="Уголки 30х30х3"/>
    <m/>
    <m/>
    <m/>
    <m/>
    <m/>
    <m/>
    <m/>
  </r>
  <r>
    <x v="0"/>
    <m/>
    <m/>
    <m/>
    <m/>
    <m/>
    <m/>
    <m/>
    <m/>
  </r>
  <r>
    <x v="0"/>
    <s v="Проволока стальная низкоуглеродистая из Ст0"/>
    <s v="ГОСТ 3282-74"/>
    <n v="121100"/>
    <m/>
    <s v="кг"/>
    <n v="1.3420000000000001"/>
    <m/>
    <m/>
  </r>
  <r>
    <x v="0"/>
    <s v="в том числе:"/>
    <m/>
    <m/>
    <m/>
    <m/>
    <m/>
    <m/>
    <m/>
  </r>
  <r>
    <x v="0"/>
    <s v="Проволока диаметром 1.2 мм"/>
    <m/>
    <m/>
    <m/>
    <m/>
    <n v="0.60399999999999998"/>
    <m/>
    <m/>
  </r>
  <r>
    <x v="0"/>
    <s v="Проволока диаметром 2.0 мм"/>
    <m/>
    <m/>
    <m/>
    <m/>
    <n v="0.70499999999999996"/>
    <m/>
    <m/>
  </r>
  <r>
    <x v="0"/>
    <s v="Проволока диаметром 3.0 мм"/>
    <m/>
    <m/>
    <m/>
    <m/>
    <n v="3.4000000000000002E-2"/>
    <m/>
    <m/>
  </r>
  <r>
    <x v="0"/>
    <m/>
    <m/>
    <m/>
    <m/>
    <m/>
    <m/>
    <m/>
    <m/>
  </r>
  <r>
    <x v="0"/>
    <s v="Лента стальная упаковочная из Ст3"/>
    <s v="ГОСТ 3560-73"/>
    <n v="123100"/>
    <m/>
    <s v="кг"/>
    <n v="7.5179999999999998"/>
    <m/>
    <m/>
  </r>
  <r>
    <x v="0"/>
    <s v="Лента 0,7х20"/>
    <m/>
    <m/>
    <m/>
    <m/>
    <m/>
    <m/>
    <m/>
  </r>
  <r>
    <x v="0"/>
    <m/>
    <m/>
    <m/>
    <m/>
    <m/>
    <m/>
    <m/>
    <m/>
  </r>
  <r>
    <x v="0"/>
    <s v="Проволока оцинкованная стальная низкоуглеродистая из Ст0"/>
    <s v="ГОСТ 3282-74"/>
    <n v="121100"/>
    <m/>
    <s v="кг"/>
    <n v="1.08"/>
    <m/>
    <m/>
  </r>
  <r>
    <x v="0"/>
    <s v="Проволока диаметром 2.0 мм"/>
    <m/>
    <m/>
    <m/>
    <m/>
    <m/>
    <m/>
    <m/>
  </r>
  <r>
    <x v="0"/>
    <m/>
    <m/>
    <m/>
    <m/>
    <m/>
    <m/>
    <m/>
    <m/>
  </r>
  <r>
    <x v="0"/>
    <s v="Винты самонарезающие с полукруглой головкой 4x10.01 из стали"/>
    <s v="ГОСТ 10621-80"/>
    <n v="128400"/>
    <m/>
    <s v="кг"/>
    <n v="0.45"/>
    <m/>
    <m/>
  </r>
  <r>
    <x v="0"/>
    <m/>
    <m/>
    <m/>
    <m/>
    <m/>
    <m/>
    <m/>
    <m/>
  </r>
  <r>
    <x v="0"/>
    <s v="Болт с шестигранной головкой"/>
    <s v="ГОСТ Р ИСО 4014-2013"/>
    <n v="128200"/>
    <m/>
    <s v="кг"/>
    <n v="1.877"/>
    <m/>
    <m/>
  </r>
  <r>
    <x v="0"/>
    <s v="в том числе:"/>
    <m/>
    <m/>
    <m/>
    <m/>
    <m/>
    <m/>
    <m/>
  </r>
  <r>
    <x v="0"/>
    <s v="Болт М8х30"/>
    <m/>
    <m/>
    <m/>
    <m/>
    <n v="0.32900000000000001"/>
    <m/>
    <m/>
  </r>
  <r>
    <x v="0"/>
    <s v="Болт М12х50"/>
    <m/>
    <m/>
    <m/>
    <m/>
    <n v="0.54800000000000004"/>
    <m/>
    <m/>
  </r>
  <r>
    <x v="0"/>
    <m/>
    <m/>
    <m/>
    <m/>
    <m/>
    <m/>
    <m/>
    <m/>
  </r>
  <r>
    <x v="0"/>
    <s v="Стеклопластик рулонный марки РСТ-250-Л"/>
    <s v="ТУ 2296-014-00204961-99"/>
    <m/>
    <m/>
    <s v="м²"/>
    <n v="2.0129999999999999"/>
    <m/>
    <m/>
  </r>
  <r>
    <x v="0"/>
    <s v="РСТ-250-Л"/>
    <m/>
    <m/>
    <m/>
    <m/>
    <m/>
    <m/>
    <m/>
  </r>
  <r>
    <x v="0"/>
    <m/>
    <m/>
    <m/>
    <m/>
    <m/>
    <m/>
    <m/>
    <m/>
  </r>
  <r>
    <x v="0"/>
    <s v="Шайба в том числе:"/>
    <s v="ГОСТ 11371-78"/>
    <m/>
    <m/>
    <s v="кг"/>
    <n v="5.2999999999999999E-2"/>
    <m/>
    <m/>
  </r>
  <r>
    <x v="0"/>
    <s v="Шайба 8"/>
    <m/>
    <m/>
    <m/>
    <m/>
    <n v="0.02"/>
    <m/>
    <m/>
  </r>
  <r>
    <x v="0"/>
    <s v="Шайба 12 "/>
    <m/>
    <m/>
    <m/>
    <m/>
    <n v="3.3000000000000002E-2"/>
    <m/>
    <m/>
  </r>
  <r>
    <x v="0"/>
    <m/>
    <m/>
    <m/>
    <m/>
    <m/>
    <m/>
    <m/>
    <m/>
  </r>
  <r>
    <x v="0"/>
    <s v="Гайка шестигранная в том числе:"/>
    <s v="ГОСТ ISO 4032-2014"/>
    <n v="128300"/>
    <m/>
    <s v="кг"/>
    <n v="0.26300000000000001"/>
    <m/>
    <m/>
  </r>
  <r>
    <x v="0"/>
    <s v="Гайка М8"/>
    <m/>
    <m/>
    <m/>
    <m/>
    <n v="9.9000000000000005E-2"/>
    <m/>
    <m/>
  </r>
  <r>
    <x v="0"/>
    <s v="Гайка М12"/>
    <m/>
    <m/>
    <m/>
    <m/>
    <n v="0.16500000000000001"/>
    <m/>
    <m/>
  </r>
  <r>
    <x v="0"/>
    <m/>
    <m/>
    <m/>
    <m/>
    <m/>
    <m/>
    <m/>
    <m/>
  </r>
  <r>
    <x v="0"/>
    <s v="Закладная для датчика температуры ЗК51246464-004-1-2013 в составе:"/>
    <s v="ЗК51246464-004-1-2013"/>
    <s v="09Г2С"/>
    <m/>
    <s v="шт."/>
    <n v="4"/>
    <n v="0.7"/>
    <s v="TT 1101, TG 1101, TT 1102, TG 1102"/>
  </r>
  <r>
    <x v="0"/>
    <s v="-бобышка БП02 внут.М33х2 длина 100мм 09Г2С"/>
    <m/>
    <m/>
    <m/>
    <m/>
    <m/>
    <m/>
    <m/>
  </r>
  <r>
    <x v="0"/>
    <s v="-прокладка ПМ33х39, медь М1  "/>
    <m/>
    <m/>
    <m/>
    <m/>
    <m/>
    <m/>
    <m/>
  </r>
  <r>
    <x v="0"/>
    <s v="-пробка П-М33х2, 09Г2С"/>
    <m/>
    <m/>
    <m/>
    <m/>
    <m/>
    <m/>
    <m/>
  </r>
  <r>
    <x v="0"/>
    <m/>
    <m/>
    <m/>
    <m/>
    <m/>
    <m/>
    <m/>
    <m/>
  </r>
  <r>
    <x v="0"/>
    <s v="Закладная  для датчиков давления по ЗК51246464-015-25-2017 в составе:"/>
    <s v="ЗК51246464-015-25-2017"/>
    <s v="09Г2С"/>
    <m/>
    <s v="шт."/>
    <n v="2"/>
    <n v="0.45"/>
    <s v="PG 1101, PG 1102"/>
  </r>
  <r>
    <x v="0"/>
    <s v="-штуцер Шц-G1/2, 09Г2С, ТУ 1462-001-25541174-2016"/>
    <m/>
    <m/>
    <m/>
    <m/>
    <m/>
    <m/>
    <m/>
  </r>
  <r>
    <x v="0"/>
    <s v="-кран шаровый муфтовый КШ-015.063.1130, резьба G1/2  "/>
    <m/>
    <m/>
    <m/>
    <m/>
    <m/>
    <m/>
    <m/>
  </r>
  <r>
    <x v="0"/>
    <s v="-переходник G1/2(наружн.)-К1/2(наружн.)"/>
    <m/>
    <m/>
    <m/>
    <m/>
    <m/>
    <m/>
    <m/>
  </r>
  <r>
    <x v="0"/>
    <m/>
    <m/>
    <m/>
    <m/>
    <m/>
    <m/>
    <m/>
    <m/>
  </r>
  <r>
    <x v="0"/>
    <s v="Закладная  для датчиков давления по ЗК51246464-015-25-2017 в составе:"/>
    <s v="ЗК51246464-015-25-2017"/>
    <s v="09Г2С"/>
    <m/>
    <s v="шт."/>
    <n v="4"/>
    <n v="0.45"/>
    <s v="PT 1101, PT 1102, PDI 1102"/>
  </r>
  <r>
    <x v="0"/>
    <s v="-штуцер Шц-G1/2, 09Г2С, ТУ 1462-001-25541174-2016"/>
    <m/>
    <m/>
    <m/>
    <m/>
    <m/>
    <m/>
    <m/>
  </r>
  <r>
    <x v="0"/>
    <s v="-кран шаровый муфтовый КШ-015.063.1130, резьба G1/2-М20х1,5"/>
    <m/>
    <m/>
    <m/>
    <m/>
    <m/>
    <m/>
    <m/>
  </r>
  <r>
    <x v="0"/>
    <s v="-соединение ввертное СВ12-М20х1,5"/>
    <m/>
    <m/>
    <m/>
    <m/>
    <m/>
    <m/>
    <m/>
  </r>
  <r>
    <x v="0"/>
    <m/>
    <m/>
    <m/>
    <m/>
    <m/>
    <m/>
    <m/>
    <m/>
  </r>
  <r>
    <x v="0"/>
    <m/>
    <m/>
    <m/>
    <m/>
    <m/>
    <m/>
    <m/>
    <m/>
  </r>
  <r>
    <x v="0"/>
    <m/>
    <m/>
    <m/>
    <m/>
    <m/>
    <m/>
    <m/>
    <m/>
  </r>
</pivotCacheRecords>
</file>

<file path=xl/pivotCache/pivotCacheRecords22.xml><?xml version="1.0" encoding="utf-8"?>
<pivotCacheRecords xmlns="http://schemas.openxmlformats.org/spreadsheetml/2006/main" xmlns:r="http://schemas.openxmlformats.org/officeDocument/2006/relationships" count="155">
  <r>
    <x v="0"/>
    <s v="Раздел 1. Оборудование АПТ и СОУЭ"/>
    <m/>
    <m/>
    <m/>
    <m/>
    <m/>
    <m/>
    <m/>
    <m/>
  </r>
  <r>
    <x v="1"/>
    <s v="Извещатель пожарный пламени многодиапазонный (ик/уф) взрывозащищенный адресный IP68, 1Ex mb IIC T6 Gb X, t° -40 до +50"/>
    <s v="C2000-Спектрон-607-Exm"/>
    <m/>
    <s v="ООО «НПО "/>
    <s v="шт. "/>
    <n v="16"/>
    <n v="0.4"/>
    <m/>
    <m/>
  </r>
  <r>
    <x v="0"/>
    <m/>
    <m/>
    <m/>
    <s v="Спектрон»"/>
    <m/>
    <m/>
    <m/>
    <m/>
    <m/>
  </r>
  <r>
    <x v="2"/>
    <s v="Взрывозащищенное устройство дистанционного пуска, IP66, 1ExdbIICT6Gb,  t° -70 до +80"/>
    <s v="Спектрон-535-Exd-А-УДП-01"/>
    <m/>
    <s v="ООО "/>
    <s v="шт."/>
    <n v="10"/>
    <n v="1.3"/>
    <m/>
    <m/>
  </r>
  <r>
    <x v="0"/>
    <s v="КВМ-15/10-М"/>
    <m/>
    <m/>
    <s v="«НПО Спектрон»"/>
    <m/>
    <m/>
    <m/>
    <m/>
    <m/>
  </r>
  <r>
    <x v="0"/>
    <s v="КВМ-15/10-М"/>
    <m/>
    <m/>
    <m/>
    <m/>
    <m/>
    <m/>
    <m/>
    <m/>
  </r>
  <r>
    <x v="2"/>
    <s v="Взрывозащищенный извещатель пожарный ручной, IP66, 1ExdbIICT6Gb, t° -70 до +80"/>
    <s v="Спектрон-535-Exd-А-ИПР-А"/>
    <m/>
    <s v="ООО "/>
    <s v="шт."/>
    <n v="6"/>
    <n v="1.3"/>
    <m/>
    <m/>
  </r>
  <r>
    <x v="0"/>
    <s v="КВМ-15/10-М"/>
    <m/>
    <m/>
    <s v="«НПО Спектрон»"/>
    <m/>
    <m/>
    <m/>
    <m/>
    <m/>
  </r>
  <r>
    <x v="0"/>
    <s v="КВМ-15/10-М"/>
    <m/>
    <m/>
    <m/>
    <m/>
    <m/>
    <m/>
    <m/>
    <m/>
  </r>
  <r>
    <x v="0"/>
    <s v="Заглушка "/>
    <s v="ЗАГЛУШКА-М"/>
    <m/>
    <s v="ООО «НПО Спектрон»"/>
    <s v="шт."/>
    <n v="10"/>
    <m/>
    <m/>
    <m/>
  </r>
  <r>
    <x v="0"/>
    <s v="Солнцезащитный козырек спектрон "/>
    <s v="СЗК-14"/>
    <m/>
    <s v="ООО «НПО Спектрон»"/>
    <s v="шт."/>
    <n v="16"/>
    <m/>
    <m/>
    <m/>
  </r>
  <r>
    <x v="1"/>
    <s v="Извещатель пожарный дымовой оптико-электронный адресно-аналоговый (с изолятором), IP41,  T° -30 до +55"/>
    <s v="ДИП-34А-04"/>
    <m/>
    <s v="ЗАО НВП «БОЛИД»"/>
    <s v="шт."/>
    <n v="10"/>
    <n v="0.2"/>
    <m/>
    <m/>
  </r>
  <r>
    <x v="1"/>
    <s v="Извещатель пожарный ручной адресный (с изолятором), IP40, T° -30 до +55"/>
    <s v="ИПР 513-3АМ исп.01"/>
    <m/>
    <s v="ЗАО НВП «БОЛИД»"/>
    <s v="шт."/>
    <n v="5"/>
    <n v="0.15"/>
    <m/>
    <m/>
  </r>
  <r>
    <x v="2"/>
    <s v="Блок разветвительно-изолирующий "/>
    <s v="БРИЗ"/>
    <m/>
    <s v="ЗАО НВП «БОЛИД»"/>
    <s v="шт."/>
    <n v="5"/>
    <n v="0.04"/>
    <m/>
    <m/>
  </r>
  <r>
    <x v="1"/>
    <s v="Громкоговоритель рупорный взрывозащищенный, U=100В, P=10Вт, 108дБ, IP65, -55ºС до +55ºС"/>
    <s v="10ГР-38В"/>
    <m/>
    <s v="ТД «Три нити»"/>
    <s v="шт."/>
    <n v="8"/>
    <n v="5"/>
    <m/>
    <m/>
  </r>
  <r>
    <x v="1"/>
    <s v="Широкополосный настенный громкоговоритель, U=100В, P=10Вт, 94дБ, IP41, -15ºС до +55ºС  "/>
    <s v="LPA-10w"/>
    <m/>
    <s v="LPA"/>
    <s v="шт."/>
    <n v="3"/>
    <n v="2.5"/>
    <m/>
    <m/>
  </r>
  <r>
    <x v="2"/>
    <s v="Прибор приемно-контрольный и управления пожарный"/>
    <s v="«Сириус»"/>
    <m/>
    <s v="ЗАО НВП «БОЛИД»"/>
    <s v="шт."/>
    <n v="1"/>
    <n v="6.5"/>
    <m/>
    <m/>
  </r>
  <r>
    <x v="3"/>
    <s v="Аккумуляторные батареи емкостью 12В, 17А\ч"/>
    <s v="АБ 1217М"/>
    <m/>
    <s v="ЗАО НВП «БОЛИД»"/>
    <s v="шт."/>
    <n v="2"/>
    <n v="6.15"/>
    <m/>
    <m/>
  </r>
  <r>
    <x v="2"/>
    <s v="Контроллер двухпроводной линии связи "/>
    <s v="С2000-КДЛ-С"/>
    <m/>
    <s v="ЗАО НВП «БОЛИД»"/>
    <s v="шт."/>
    <n v="2"/>
    <n v="7.0000000000000007E-2"/>
    <m/>
    <m/>
  </r>
  <r>
    <x v="0"/>
    <s v="Блок приемно-контрольный охранно-пожарный "/>
    <s v="Сигнал-20П"/>
    <m/>
    <s v="ЗАО НВП «БОЛИД»"/>
    <s v="шт."/>
    <n v="1"/>
    <n v="0.5"/>
    <m/>
    <m/>
  </r>
  <r>
    <x v="2"/>
    <s v="Блок сигнально-пусковой"/>
    <s v="С2000-СП1 исп.01"/>
    <m/>
    <s v="ЗАО НВП «БОЛИД»"/>
    <s v="шт."/>
    <n v="3"/>
    <n v="0.3"/>
    <m/>
    <m/>
  </r>
  <r>
    <x v="3"/>
    <s v="Резервированный источник питания "/>
    <s v="РИП-24-2/7П1-Р-RS"/>
    <m/>
    <s v="ЗАО НВП «БОЛИД»"/>
    <s v="шт."/>
    <n v="1"/>
    <n v="1.5"/>
    <m/>
    <m/>
  </r>
  <r>
    <x v="3"/>
    <s v="Аккумуляторные батареи 12В, 7А/ч"/>
    <s v="АБ 1207М"/>
    <m/>
    <s v="ЗАО НВП «БОЛИД»"/>
    <s v="шт."/>
    <n v="2"/>
    <n v="2.54"/>
    <m/>
    <m/>
  </r>
  <r>
    <x v="2"/>
    <s v="Блок коммутации "/>
    <s v="БК-24-RS485-01"/>
    <m/>
    <s v="ЗАО НВП «БОЛИД»"/>
    <s v="шт."/>
    <n v="1"/>
    <n v="0.2"/>
    <m/>
    <m/>
  </r>
  <r>
    <x v="2"/>
    <s v="Устройство коммутационное "/>
    <s v="УК-ВК исп.14"/>
    <m/>
    <s v="ЗАО НВП «БОЛИД»"/>
    <s v="шт."/>
    <n v="1"/>
    <n v="0.2"/>
    <m/>
    <m/>
  </r>
  <r>
    <x v="2"/>
    <s v="Модуль потенциальных выходов (адресуемый)."/>
    <s v="Посейдон-Н-АМ(п)-Е"/>
    <m/>
    <s v="ГК «СТАЛТ»"/>
    <s v="шт."/>
    <n v="4"/>
    <n v="1.4"/>
    <m/>
    <m/>
  </r>
  <r>
    <x v="0"/>
    <s v="Настенное исполнение, интерфейс RS-485"/>
    <m/>
    <m/>
    <m/>
    <m/>
    <m/>
    <m/>
    <m/>
    <m/>
  </r>
  <r>
    <x v="2"/>
    <s v="Модуль адресуемый - обеспечивает двухпороговый прием сигналов по 8 линиям с автоматическим контролем исправности на обрыв и КЗ."/>
    <s v="Посейдон-Н-АМ(в)-Е"/>
    <m/>
    <s v="ГК «СТАЛТ»"/>
    <s v="шт."/>
    <n v="6"/>
    <n v="1.4"/>
    <m/>
    <m/>
  </r>
  <r>
    <x v="0"/>
    <s v="Настенное исполнение, интерфейс RS-485"/>
    <m/>
    <m/>
    <m/>
    <m/>
    <m/>
    <m/>
    <m/>
    <m/>
  </r>
  <r>
    <x v="2"/>
    <s v="Модуль адресуемый с 8 релейными выходами."/>
    <s v="Посейдон-Н-АМ(р)-Е"/>
    <m/>
    <s v="ГК «СТАЛТ»"/>
    <s v="шт."/>
    <n v="1"/>
    <n v="1.4"/>
    <m/>
    <m/>
  </r>
  <r>
    <x v="0"/>
    <s v="Настенное исполнение, интерфейс RS-485"/>
    <m/>
    <m/>
    <m/>
    <m/>
    <m/>
    <m/>
    <m/>
    <m/>
  </r>
  <r>
    <x v="2"/>
    <s v="Табло выносное"/>
    <s v="Посейдон-Н-Т-Е"/>
    <m/>
    <s v="ГК «СТАЛТ»"/>
    <s v="шт."/>
    <n v="1"/>
    <n v="1.7"/>
    <m/>
    <m/>
  </r>
  <r>
    <x v="2"/>
    <s v="Концентратор прибор– адресный прибор для увеличения количества подключаемых устройств. Настенное исполнение, интерфейс RS-485"/>
    <s v="Посейдон-Н-КП-Е"/>
    <m/>
    <s v="ГК «СТАЛТ»"/>
    <s v="шт."/>
    <n v="1"/>
    <n v="16"/>
    <m/>
    <m/>
  </r>
  <r>
    <x v="0"/>
    <m/>
    <s v="АСТА.425529.047-01"/>
    <m/>
    <m/>
    <m/>
    <m/>
    <m/>
    <m/>
    <m/>
  </r>
  <r>
    <x v="3"/>
    <s v="Аккумуляторная батарея (12V / 7Ah)"/>
    <s v="Delta DT 1207"/>
    <m/>
    <s v="Delta"/>
    <s v="шт."/>
    <n v="2"/>
    <n v="2.2999999999999998"/>
    <m/>
    <m/>
  </r>
  <r>
    <x v="3"/>
    <s v="Источник бесперебойного питания =24В, 4А"/>
    <s v="Крон-24/4"/>
    <m/>
    <s v="ГК «СТАЛТ»"/>
    <s v="шт."/>
    <n v="2"/>
    <n v="5.9"/>
    <m/>
    <m/>
  </r>
  <r>
    <x v="3"/>
    <s v="Аккумуляторная батарея (12V / 18Ah)"/>
    <s v="Delta DT 1218"/>
    <m/>
    <s v="Delta"/>
    <s v="шт."/>
    <n v="4"/>
    <n v="5.8"/>
    <m/>
    <m/>
  </r>
  <r>
    <x v="0"/>
    <m/>
    <m/>
    <m/>
    <m/>
    <m/>
    <m/>
    <m/>
    <m/>
    <m/>
  </r>
  <r>
    <x v="0"/>
    <s v="Раздел 2. Щиты"/>
    <m/>
    <m/>
    <m/>
    <m/>
    <m/>
    <m/>
    <m/>
    <m/>
  </r>
  <r>
    <x v="0"/>
    <s v="См. чертеж 21034-3-151.6-АПТ.9"/>
    <m/>
    <m/>
    <m/>
    <m/>
    <m/>
    <m/>
    <m/>
    <m/>
  </r>
  <r>
    <x v="4"/>
    <s v="Корпус сварной навесной серии ST с М/П "/>
    <m/>
    <s v="R5ST1083"/>
    <s v="ДКС"/>
    <s v="шт."/>
    <n v="1"/>
    <s v="38.1"/>
    <m/>
    <m/>
  </r>
  <r>
    <x v="0"/>
    <s v="размер: 1000x800x300мм (ВхШхГ)"/>
    <m/>
    <m/>
    <m/>
    <m/>
    <m/>
    <m/>
    <m/>
    <m/>
  </r>
  <r>
    <x v="0"/>
    <s v="Фланец для ST с перфорацией, тип 3, 343x153 мм "/>
    <m/>
    <s v="R5FPST01"/>
    <s v="ДКС"/>
    <s v="шт."/>
    <n v="2"/>
    <n v="0.4"/>
    <m/>
    <m/>
  </r>
  <r>
    <x v="0"/>
    <s v="Кабельный ввод, пластик V0 UL94, IP65, +130 - 40, 35 отверстий. "/>
    <m/>
    <s v="R5HTC35"/>
    <s v="ДКС"/>
    <s v="шт."/>
    <n v="2"/>
    <n v="0.24"/>
    <m/>
    <m/>
  </r>
  <r>
    <x v="0"/>
    <s v="Усиленные кронштейны для настенного крепления, для CE/CDE, 1 упаковка - 4шт."/>
    <m/>
    <s v="R5A55"/>
    <s v="ДКС"/>
    <s v="уп. "/>
    <n v="1"/>
    <n v="0.22"/>
    <m/>
    <m/>
  </r>
  <r>
    <x v="0"/>
    <s v="Короб, перфорированный с крышкой"/>
    <s v="серый RL12 40x60."/>
    <s v="00107RL"/>
    <s v="ДКС"/>
    <s v="шт."/>
    <n v="3"/>
    <n v="0.255"/>
    <m/>
    <m/>
  </r>
  <r>
    <x v="0"/>
    <s v="Комплекты напольной установки 1800мм. "/>
    <m/>
    <s v="R5UFW18"/>
    <s v="ДКС"/>
    <s v="шт."/>
    <n v="1"/>
    <n v="26.7"/>
    <m/>
    <m/>
  </r>
  <r>
    <x v="0"/>
    <s v="Дин-рейка перфорированная "/>
    <s v="OMEGA3F, 35х7,5х2000."/>
    <s v="Код: 02140-RET"/>
    <s v="ДКС"/>
    <s v="шт."/>
    <n v="2"/>
    <n v="0.28499999999999998"/>
    <m/>
    <m/>
  </r>
  <r>
    <x v="0"/>
    <s v="Саморез с пресс-шайбой (200 шт.)"/>
    <s v="4.2x19 со сверлом"/>
    <s v="CM274019"/>
    <s v="ДКС"/>
    <s v="уп."/>
    <n v="1"/>
    <n v="0.4"/>
    <m/>
    <m/>
  </r>
  <r>
    <x v="0"/>
    <s v="Проходная клемма серии "/>
    <s v="CBC"/>
    <s v="ZCBC02GR"/>
    <s v="ДКС"/>
    <s v="шт."/>
    <n v="74"/>
    <n v="8.9999999999999993E-3"/>
    <m/>
    <m/>
  </r>
  <r>
    <x v="0"/>
    <s v="Торцевой упор "/>
    <m/>
    <s v="ZBT005"/>
    <s v="ДКС"/>
    <s v="шт."/>
    <n v="8"/>
    <n v="1E-3"/>
    <m/>
    <m/>
  </r>
  <r>
    <x v="0"/>
    <s v="Карман для документации, пластиковый"/>
    <m/>
    <s v="R5A32"/>
    <s v="ДКС"/>
    <s v="шт."/>
    <n v="1"/>
    <n v="0.18"/>
    <m/>
    <m/>
  </r>
  <r>
    <x v="0"/>
    <m/>
    <m/>
    <m/>
    <m/>
    <m/>
    <m/>
    <m/>
    <m/>
    <m/>
  </r>
  <r>
    <x v="0"/>
    <s v="Раздел 3. Электроаппараты"/>
    <m/>
    <m/>
    <m/>
    <m/>
    <m/>
    <m/>
    <m/>
    <m/>
  </r>
  <r>
    <x v="2"/>
    <s v="Автоматический выключатель однополюсный, 25А"/>
    <s v="iC60N C 25A 1P"/>
    <s v="A9F79125"/>
    <s v="Schneider Electric"/>
    <s v="шт."/>
    <n v="1"/>
    <n v="0.215"/>
    <m/>
    <m/>
  </r>
  <r>
    <x v="2"/>
    <s v="Автоматический выключатель однополюсный, 3А"/>
    <s v="iC60N C 3A 1P"/>
    <s v="A9F74103"/>
    <s v="Schneider Electric"/>
    <s v="шт."/>
    <n v="5"/>
    <n v="0.215"/>
    <m/>
    <m/>
  </r>
  <r>
    <x v="0"/>
    <m/>
    <m/>
    <m/>
    <m/>
    <m/>
    <m/>
    <m/>
    <m/>
    <m/>
  </r>
  <r>
    <x v="0"/>
    <s v="Раздел 4. Кабели и провода"/>
    <m/>
    <m/>
    <m/>
    <m/>
    <m/>
    <m/>
    <m/>
    <m/>
  </r>
  <r>
    <x v="5"/>
    <s v="Кабели симметричные парной скрутки огнестойкие, групповой прокладки, с пониженным дымо- и газовыделением,"/>
    <s v="&quot;КПСнг(А)-FRLS "/>
    <m/>
    <s v="НПП «Спецкабель»"/>
    <s v="м"/>
    <n v="20"/>
    <m/>
    <s v="Прокладка внутри шкафа"/>
    <m/>
  </r>
  <r>
    <x v="0"/>
    <s v=" ТУ 16.К99-036-2007"/>
    <s v="1x2x0,5"/>
    <m/>
    <m/>
    <s v="м"/>
    <n v="10"/>
    <m/>
    <m/>
    <m/>
  </r>
  <r>
    <x v="0"/>
    <m/>
    <s v="2x2x0,5"/>
    <m/>
    <m/>
    <m/>
    <m/>
    <m/>
    <m/>
    <m/>
  </r>
  <r>
    <x v="5"/>
    <s v="Кабель силовой огнестойкий "/>
    <s v="ВВГнг(А)-LSLTx 0,66 кВ "/>
    <m/>
    <s v="НПП «Спецкабель»"/>
    <s v="м"/>
    <n v="10"/>
    <m/>
    <s v="Прокладка внутри шкафа"/>
    <m/>
  </r>
  <r>
    <x v="0"/>
    <s v="с пластмассовой изоляцией, не распространяющие горение при групповой прокладке, с низким дымо и газовыделением"/>
    <s v="3х1,5"/>
    <m/>
    <m/>
    <m/>
    <m/>
    <m/>
    <m/>
    <m/>
  </r>
  <r>
    <x v="0"/>
    <s v="Провод с медными жилами с изоляцией из ПВХ, желто зеленый Ж-З"/>
    <s v="ПуГВ 1х6"/>
    <m/>
    <m/>
    <m/>
    <m/>
    <m/>
    <s v="Заделки общее"/>
    <m/>
  </r>
  <r>
    <x v="0"/>
    <m/>
    <m/>
    <m/>
    <m/>
    <m/>
    <m/>
    <m/>
    <s v="кол-во: 188"/>
    <m/>
  </r>
  <r>
    <x v="6"/>
    <s v="Прокладка открыто, h менее 5м"/>
    <m/>
    <m/>
    <m/>
    <s v="м"/>
    <n v="480"/>
    <m/>
    <m/>
    <m/>
  </r>
  <r>
    <x v="0"/>
    <m/>
    <m/>
    <m/>
    <m/>
    <m/>
    <m/>
    <m/>
    <m/>
    <m/>
  </r>
  <r>
    <x v="0"/>
    <s v="Раздел 4.1 Кабели из состава огнестойкой кабельной линии "/>
    <s v="ТУ 42.22.12.-098-47273194-2018"/>
    <m/>
    <m/>
    <m/>
    <m/>
    <m/>
    <m/>
    <m/>
  </r>
  <r>
    <x v="0"/>
    <s v="(ОКЛ) «Спецкаблайн»"/>
    <m/>
    <m/>
    <m/>
    <m/>
    <m/>
    <m/>
    <m/>
    <m/>
  </r>
  <r>
    <x v="5"/>
    <s v="Кабель симметричные для систем охраны и противопожарной защиты огнестойкие, групповой прокладки, с пониженным дымо- и газовыделением"/>
    <s v="КПСнг(А)-FRLS"/>
    <m/>
    <s v="НПП «Спецкабель»"/>
    <s v="м"/>
    <n v="2596"/>
    <m/>
    <s v="Заделки общее"/>
    <m/>
  </r>
  <r>
    <x v="0"/>
    <m/>
    <s v="1х2х1"/>
    <m/>
    <m/>
    <m/>
    <m/>
    <m/>
    <s v="кол-во: 276"/>
    <m/>
  </r>
  <r>
    <x v="7"/>
    <s v="Прокладка в лотке, h менее 5м"/>
    <m/>
    <m/>
    <m/>
    <s v="м"/>
    <n v="612"/>
    <m/>
    <m/>
    <m/>
  </r>
  <r>
    <x v="8"/>
    <s v="Прокладка металлорукаве, h менее 5м"/>
    <m/>
    <m/>
    <m/>
    <s v="м"/>
    <n v="450"/>
    <m/>
    <m/>
    <m/>
  </r>
  <r>
    <x v="8"/>
    <s v="Прокладка металлорукаве, h более 5м"/>
    <m/>
    <m/>
    <m/>
    <s v="м"/>
    <n v="1191"/>
    <m/>
    <m/>
    <m/>
  </r>
  <r>
    <x v="9"/>
    <s v="Прокладка в трубах, h менее 5м"/>
    <m/>
    <m/>
    <m/>
    <s v="м"/>
    <n v="164"/>
    <m/>
    <m/>
    <m/>
  </r>
  <r>
    <x v="0"/>
    <s v="Прокладка в коробе TA-GN 60х40, h менее 5м"/>
    <m/>
    <m/>
    <m/>
    <s v="м"/>
    <n v="179"/>
    <m/>
    <m/>
    <m/>
  </r>
  <r>
    <x v="5"/>
    <s v="Кабель симметричные для систем охраны и противопожарной защиты огнестойкие, групповой прокладки, с пониженным дымо- и газовыделением"/>
    <s v="КПСнг(А)-FRLS"/>
    <m/>
    <s v="НПП «Спецкабель»"/>
    <s v="м"/>
    <n v="270"/>
    <m/>
    <s v="Заделки общее"/>
    <m/>
  </r>
  <r>
    <x v="0"/>
    <m/>
    <s v="1х2х2,5"/>
    <m/>
    <m/>
    <m/>
    <m/>
    <m/>
    <s v="кол-во: 28"/>
    <m/>
  </r>
  <r>
    <x v="8"/>
    <s v="Прокладка металлорукаве, h менее 5м"/>
    <m/>
    <m/>
    <m/>
    <s v="м"/>
    <n v="50"/>
    <m/>
    <m/>
    <m/>
  </r>
  <r>
    <x v="8"/>
    <s v="Прокладка металлорукаве, h более 5м"/>
    <m/>
    <m/>
    <m/>
    <s v="м"/>
    <n v="220"/>
    <m/>
    <m/>
    <m/>
  </r>
  <r>
    <x v="5"/>
    <s v="Кабель симметричные для систем охраны и противопожарной защиты огнестойкие, экранированный групповой прокладки, с пониженным дымо- и газовыделением"/>
    <s v="КПСЭнг(А)-FRLS"/>
    <m/>
    <s v="НПП «Спецкабель»"/>
    <s v="м"/>
    <n v="55"/>
    <m/>
    <s v="Заделки общее"/>
    <m/>
  </r>
  <r>
    <x v="0"/>
    <m/>
    <s v="2х2х1"/>
    <m/>
    <m/>
    <m/>
    <m/>
    <m/>
    <s v="кол-во: 34"/>
    <m/>
  </r>
  <r>
    <x v="0"/>
    <s v="Прокладка в коробе TA-GN 60х40, h менее 5м"/>
    <m/>
    <m/>
    <m/>
    <s v="м"/>
    <n v="55"/>
    <m/>
    <m/>
    <m/>
  </r>
  <r>
    <x v="5"/>
    <s v="Кабель силовой огнестойкий с пластмассовой изоляцией, не распространяющие горение при групповой прокладке, с низким дымо и газовыделением"/>
    <s v="ВВГнг(А)-LSLTx 0,66 кВ "/>
    <m/>
    <s v="НПП «Спецкабель»"/>
    <m/>
    <m/>
    <m/>
    <s v="Заделки общее"/>
    <m/>
  </r>
  <r>
    <x v="0"/>
    <m/>
    <s v="3х1,5"/>
    <m/>
    <m/>
    <m/>
    <m/>
    <m/>
    <s v="кол-во: 8"/>
    <m/>
  </r>
  <r>
    <x v="0"/>
    <s v="Прокладка в коробе TA-GN 60х40, h менее 5м"/>
    <m/>
    <m/>
    <m/>
    <s v="м"/>
    <n v="20"/>
    <m/>
    <m/>
    <m/>
  </r>
  <r>
    <x v="0"/>
    <m/>
    <m/>
    <m/>
    <m/>
    <m/>
    <m/>
    <m/>
    <m/>
    <m/>
  </r>
  <r>
    <x v="0"/>
    <s v="Раздел 5. Монтажные узлы и изделия"/>
    <m/>
    <m/>
    <m/>
    <m/>
    <m/>
    <m/>
    <m/>
    <m/>
  </r>
  <r>
    <x v="0"/>
    <s v="Z-образный профиль L=3000"/>
    <s v="BPM-35"/>
    <s v="BPM3530"/>
    <s v="ДКС"/>
    <s v="шт."/>
    <n v="15"/>
    <n v="2.6"/>
    <m/>
    <m/>
  </r>
  <r>
    <x v="0"/>
    <s v="Цинковая краска-спрей 400 мл"/>
    <s v="37039HDZ"/>
    <m/>
    <m/>
    <s v="шт"/>
    <n v="3"/>
    <n v="0.45"/>
    <m/>
    <m/>
  </r>
  <r>
    <x v="10"/>
    <s v="Труба обыкновенная, оцинкованная "/>
    <s v="20х2,8"/>
    <m/>
    <m/>
    <s v="м"/>
    <n v="9"/>
    <m/>
    <m/>
    <m/>
  </r>
  <r>
    <x v="0"/>
    <m/>
    <s v="ГОСТ 3262-75 "/>
    <m/>
    <m/>
    <m/>
    <m/>
    <m/>
    <m/>
    <m/>
  </r>
  <r>
    <x v="0"/>
    <s v="Пробивка отверстий, кирпич"/>
    <m/>
    <m/>
    <m/>
    <n v="10"/>
    <s v="шт."/>
    <m/>
    <m/>
    <m/>
  </r>
  <r>
    <x v="0"/>
    <s v="Пена двухкомпонентная огнезащитная, картридж 330 мл"/>
    <m/>
    <s v="DN1201"/>
    <s v="ДКС"/>
    <s v="шт."/>
    <n v="6"/>
    <m/>
    <s v="Заделки общее кол-во: 20"/>
    <m/>
  </r>
  <r>
    <x v="0"/>
    <s v="Наконечник кольцевой 6 кв.мм"/>
    <s v="ТМЛ"/>
    <s v="2CT6"/>
    <s v="ДКС"/>
    <s v="шт."/>
    <n v="180"/>
    <m/>
    <m/>
    <m/>
  </r>
  <r>
    <x v="4"/>
    <s v="Коробка монтажная огнестойкая, IP66"/>
    <s v="КМ-О(4k)-IP66-0808"/>
    <m/>
    <s v="ГК «Гефест»"/>
    <s v="шт."/>
    <n v="15"/>
    <n v="1.4"/>
    <m/>
    <m/>
  </r>
  <r>
    <x v="0"/>
    <m/>
    <s v="(AВC)MP6-12"/>
    <m/>
    <m/>
    <m/>
    <m/>
    <m/>
    <m/>
    <m/>
  </r>
  <r>
    <x v="0"/>
    <m/>
    <s v="ТУ 3449-005-706311050-2009"/>
    <m/>
    <m/>
    <m/>
    <m/>
    <m/>
    <m/>
    <m/>
  </r>
  <r>
    <x v="4"/>
    <s v="Коробка монтажная, IP66"/>
    <s v="КМ-О(2k)-IP66-1212(AВC)MP6-12"/>
    <m/>
    <s v="ГК «Гефест»"/>
    <s v="шт."/>
    <n v="5"/>
    <n v="1.5"/>
    <m/>
    <m/>
  </r>
  <r>
    <x v="0"/>
    <m/>
    <s v="ТУ 3449-005-706311050-2009"/>
    <m/>
    <m/>
    <m/>
    <m/>
    <m/>
    <m/>
    <m/>
  </r>
  <r>
    <x v="4"/>
    <s v="Коробка монтажная огнестойкая, IP66"/>
    <s v="КМ-О(4k)-IP66-0808"/>
    <m/>
    <s v="ГК «Гефест»"/>
    <s v="шт."/>
    <n v="3"/>
    <n v="1.4"/>
    <m/>
    <m/>
  </r>
  <r>
    <x v="0"/>
    <m/>
    <s v="A(К6-12)B(К6-12)С(MP6-12)"/>
    <m/>
    <m/>
    <m/>
    <m/>
    <m/>
    <m/>
    <m/>
  </r>
  <r>
    <x v="0"/>
    <m/>
    <s v="ТУ 3449-005-706311050-2009"/>
    <m/>
    <m/>
    <m/>
    <m/>
    <m/>
    <m/>
    <m/>
  </r>
  <r>
    <x v="4"/>
    <s v="Коробка монтажная огнестойкая, IP66"/>
    <s v="КМ-О(4k)-IP66-0808"/>
    <m/>
    <s v="ГК «Гефест»"/>
    <s v="шт."/>
    <n v="6"/>
    <n v="1.4"/>
    <m/>
    <m/>
  </r>
  <r>
    <x v="0"/>
    <m/>
    <s v="(AС)MP6-12"/>
    <m/>
    <m/>
    <m/>
    <m/>
    <m/>
    <m/>
    <m/>
  </r>
  <r>
    <x v="0"/>
    <m/>
    <s v="ТУ 3449-005-706311050-2009"/>
    <m/>
    <m/>
    <m/>
    <m/>
    <m/>
    <m/>
    <m/>
  </r>
  <r>
    <x v="4"/>
    <s v="Коробка монтажная огнестойкая, IP66"/>
    <s v="КМ-О(4k)-IP66-0808"/>
    <m/>
    <s v="ГК «Гефест»"/>
    <s v="шт."/>
    <n v="1"/>
    <n v="1.4"/>
    <m/>
    <m/>
  </r>
  <r>
    <x v="0"/>
    <m/>
    <s v="A(MP6-12)B(К6-12)С(MP6-12)D(К6-12)"/>
    <m/>
    <m/>
    <m/>
    <m/>
    <m/>
    <m/>
    <m/>
  </r>
  <r>
    <x v="0"/>
    <m/>
    <s v="ТУ 3449-005-706311050-2009"/>
    <m/>
    <m/>
    <m/>
    <m/>
    <m/>
    <m/>
    <m/>
  </r>
  <r>
    <x v="4"/>
    <s v="Коробка монтажная огнестойкая, IP66"/>
    <s v="КМ-О(4k)-IP66-0808"/>
    <m/>
    <s v="ГК «Гефест»"/>
    <s v="шт."/>
    <n v="1"/>
    <n v="1.4"/>
    <m/>
    <m/>
  </r>
  <r>
    <x v="0"/>
    <m/>
    <s v="A(MP6-12)B(К6-12)С(MP6-12)"/>
    <m/>
    <m/>
    <m/>
    <m/>
    <m/>
    <m/>
    <m/>
  </r>
  <r>
    <x v="0"/>
    <m/>
    <s v="ТУ 3449-005-706311050-2009"/>
    <m/>
    <m/>
    <m/>
    <m/>
    <m/>
    <m/>
    <m/>
  </r>
  <r>
    <x v="0"/>
    <s v="Бирка кабельная (упаковка 100 шт.) "/>
    <s v="&quot;У-136 (Треугольник)&quot;"/>
    <d v="6236-07-01T00:00:00"/>
    <s v="ЗАО «ЧИП и ДИП»"/>
    <s v="шт."/>
    <n v="9"/>
    <n v="1.1970000000000001"/>
    <m/>
    <m/>
  </r>
  <r>
    <x v="0"/>
    <m/>
    <m/>
    <m/>
    <m/>
    <m/>
    <m/>
    <m/>
    <m/>
    <m/>
  </r>
  <r>
    <x v="0"/>
    <s v="Раздел 5.1 Монтажные элементы входящие в состав ОКЛ «Спецкаблайн-МР»"/>
    <s v="ТУ 42.22.12.-098-47273194-2018"/>
    <m/>
    <m/>
    <m/>
    <m/>
    <m/>
    <m/>
    <m/>
  </r>
  <r>
    <x v="11"/>
    <s v="Металлорукав в герметичной PU изоляции, бухта 50м"/>
    <s v="DN 15мм, Dвн 15,5 мм, Dнар 18,5мм, 50м"/>
    <s v="6071PU-015N"/>
    <s v="ДКС"/>
    <s v="шт."/>
    <n v="40"/>
    <n v="7.6"/>
    <m/>
    <n v="2000"/>
  </r>
  <r>
    <x v="12"/>
    <s v="Держатель оцинкованный односторонний"/>
    <s v=" д.20мм под крепеж М6"/>
    <n v="53332"/>
    <s v="ДКС"/>
    <s v="шт. "/>
    <n v="5900"/>
    <n v="7.0000000000000001E-3"/>
    <m/>
    <n v="41.300000000000004"/>
  </r>
  <r>
    <x v="0"/>
    <s v="Саморез с пресс-шайбой со сверлом 4.2х16"/>
    <m/>
    <s v="СМ274016"/>
    <s v="ДКС"/>
    <s v="шт. "/>
    <n v="3000"/>
    <n v="2E-3"/>
    <m/>
    <m/>
  </r>
  <r>
    <x v="0"/>
    <s v="Стандартный анкер с болтом М6"/>
    <m/>
    <s v="CM430645"/>
    <s v="ДКС"/>
    <s v="шт. "/>
    <n v="2900"/>
    <n v="2.1999999999999999E-2"/>
    <m/>
    <m/>
  </r>
  <r>
    <x v="0"/>
    <m/>
    <m/>
    <m/>
    <m/>
    <m/>
    <m/>
    <m/>
    <m/>
    <m/>
  </r>
  <r>
    <x v="0"/>
    <s v="Раздел 5.2 Монтажные элементы входящие в состав ОКЛ «Спецкаблайн-Л»"/>
    <s v="ТУ 42.22.12.-098-47273194-2018"/>
    <m/>
    <m/>
    <m/>
    <m/>
    <m/>
    <m/>
    <m/>
  </r>
  <r>
    <x v="13"/>
    <s v="Лоток перфорированный толщина 0,8мм "/>
    <s v="200х100х3000"/>
    <n v="35343"/>
    <s v="ДКС"/>
    <s v="шт. "/>
    <n v="10"/>
    <n v="2.23"/>
    <m/>
    <n v="30"/>
  </r>
  <r>
    <x v="14"/>
    <s v="Крышка на прямой элемент "/>
    <s v="шириной 100 L=3000мм"/>
    <n v="35522"/>
    <s v="ДКС"/>
    <s v="шт. "/>
    <n v="10"/>
    <n v="0.63"/>
    <m/>
    <n v="30"/>
  </r>
  <r>
    <x v="12"/>
    <s v="Перегородка "/>
    <s v="SEP L3000 H100"/>
    <n v="36510"/>
    <s v="ДКС"/>
    <s v="шт. "/>
    <n v="6"/>
    <n v="0.72699999999999998"/>
    <m/>
    <n v="4.3620000000000001"/>
  </r>
  <r>
    <x v="12"/>
    <s v="Профиль С-образный "/>
    <s v="BPM4105"/>
    <m/>
    <s v="ДКС"/>
    <s v="шт. "/>
    <n v="17"/>
    <n v="1.22"/>
    <m/>
    <n v="20.74"/>
  </r>
  <r>
    <x v="12"/>
    <s v="Приварное крепление "/>
    <s v="BSW-41"/>
    <s v="BSW4101"/>
    <s v="ДКС"/>
    <s v="шт. "/>
    <n v="17"/>
    <n v="0.76"/>
    <m/>
    <n v="12.92"/>
  </r>
  <r>
    <x v="12"/>
    <s v="Консоль усиленная"/>
    <s v="BBH"/>
    <s v="BBH6030"/>
    <s v="ДКС"/>
    <s v="шт. "/>
    <n v="34"/>
    <n v="0.63500000000000001"/>
    <m/>
    <n v="21.59"/>
  </r>
  <r>
    <x v="0"/>
    <s v="Болт с шестигранной головкой DIN933 "/>
    <s v="М10х80"/>
    <s v="СМ081080"/>
    <s v="ДКС"/>
    <s v="шт. "/>
    <n v="34"/>
    <n v="0.05"/>
    <m/>
    <m/>
  </r>
  <r>
    <x v="0"/>
    <s v="Шайба с узкими полями DIN125 "/>
    <s v="∅10"/>
    <s v="СМ241000"/>
    <s v="ДКС"/>
    <s v="шт. "/>
    <n v="34"/>
    <n v="4.0000000000000001E-3"/>
    <m/>
    <m/>
  </r>
  <r>
    <x v="0"/>
    <s v="Гайка шестигранная DIN934 "/>
    <s v="М10"/>
    <s v="СМ111000"/>
    <s v="ДКС"/>
    <s v="шт. "/>
    <n v="34"/>
    <n v="0.01"/>
    <m/>
    <m/>
  </r>
  <r>
    <x v="0"/>
    <s v="Болт для крепления к С-образному профилю "/>
    <m/>
    <s v="СМ041030"/>
    <s v="ДКС"/>
    <s v="шт. "/>
    <n v="34"/>
    <n v="0.04"/>
    <m/>
    <m/>
  </r>
  <r>
    <x v="0"/>
    <s v="Гайка с насечкой, препятствующей откручиванию "/>
    <s v="М10"/>
    <s v="СМ101000"/>
    <s v="ДКС"/>
    <s v="шт. "/>
    <n v="34"/>
    <n v="0.01"/>
    <m/>
    <m/>
  </r>
  <r>
    <x v="0"/>
    <s v="Анкер стандартный с болтом (тип 1) "/>
    <s v="М8"/>
    <s v="СМ430850"/>
    <s v="ДКС"/>
    <s v="шт. "/>
    <n v="34"/>
    <n v="0.04"/>
    <m/>
    <m/>
  </r>
  <r>
    <x v="0"/>
    <m/>
    <m/>
    <m/>
    <m/>
    <m/>
    <m/>
    <m/>
    <m/>
    <m/>
  </r>
  <r>
    <x v="13"/>
    <s v="Лоток перфорированный толщиной 0,7мм"/>
    <s v="50х50х3000"/>
    <n v="35260"/>
    <s v="ДКС"/>
    <s v="шт. "/>
    <n v="10"/>
    <n v="0.86"/>
    <m/>
    <n v="30"/>
  </r>
  <r>
    <x v="14"/>
    <s v="Крышка на прямой элемент"/>
    <s v="шириной 50 L=3000мм"/>
    <n v="35520"/>
    <s v="ДКС"/>
    <s v="шт. "/>
    <n v="10"/>
    <n v="0.4"/>
    <m/>
    <n v="30"/>
  </r>
  <r>
    <x v="12"/>
    <s v="Профиль С-образный "/>
    <s v="BPM4105"/>
    <m/>
    <s v="ДКС"/>
    <s v="шт. "/>
    <n v="30"/>
    <n v="1.22"/>
    <m/>
    <n v="36.6"/>
  </r>
  <r>
    <x v="0"/>
    <s v="Шпилька "/>
    <s v="М8х1000"/>
    <s v="CM200801"/>
    <s v="ДКС"/>
    <s v="шт. "/>
    <n v="15"/>
    <n v="0.35"/>
    <m/>
    <m/>
  </r>
  <r>
    <x v="0"/>
    <m/>
    <s v="DIN975/976"/>
    <m/>
    <m/>
    <m/>
    <m/>
    <m/>
    <m/>
    <m/>
  </r>
  <r>
    <x v="12"/>
    <s v="Профиль П-образный, L400, толщ.2,5 мм"/>
    <s v="PSM"/>
    <s v="BPM2904"/>
    <s v="ДКС"/>
    <s v="шт. "/>
    <n v="30"/>
    <n v="0.65400000000000003"/>
    <m/>
    <n v="19.62"/>
  </r>
  <r>
    <x v="12"/>
    <s v="Пластина монтажная для С-образных профилей"/>
    <m/>
    <s v="BHM4141"/>
    <s v="ДКС"/>
    <s v="шт. "/>
    <n v="60"/>
    <n v="0.06"/>
    <m/>
    <n v="3.5999999999999996"/>
  </r>
  <r>
    <x v="0"/>
    <s v="Гайка с насечкой, препятствующей откручиванию "/>
    <s v="М8"/>
    <s v="CM100800"/>
    <s v="ДКС"/>
    <s v="шт. "/>
    <n v="120"/>
    <n v="7.0000000000000007E-2"/>
    <m/>
    <m/>
  </r>
  <r>
    <x v="0"/>
    <m/>
    <s v="DIN6923"/>
    <m/>
    <m/>
    <m/>
    <m/>
    <m/>
    <m/>
    <m/>
  </r>
  <r>
    <x v="12"/>
    <s v="Крепеж к металлическим балкам "/>
    <s v="ВМН-10"/>
    <s v="ВМН1010HDZ"/>
    <s v="ДКС"/>
    <s v="шт. "/>
    <n v="60"/>
    <n v="0.4"/>
    <m/>
    <n v="24"/>
  </r>
  <r>
    <x v="0"/>
    <m/>
    <m/>
    <m/>
    <m/>
    <m/>
    <m/>
    <m/>
    <m/>
    <m/>
  </r>
  <r>
    <x v="13"/>
    <s v="Лестничный лоток высотой "/>
    <s v="50мм L=3000"/>
    <s v="LL5020"/>
    <s v="ДКС"/>
    <s v="шт. "/>
    <n v="4"/>
    <n v="2.1"/>
    <m/>
    <n v="12"/>
  </r>
  <r>
    <x v="12"/>
    <s v="Стеновое крепление лотка(кронштейн)"/>
    <m/>
    <s v="LP5000"/>
    <s v="ДКС"/>
    <s v="шт. "/>
    <n v="30"/>
    <n v="0.1"/>
    <m/>
    <n v="3"/>
  </r>
  <r>
    <x v="12"/>
    <s v="Держатель кабельный "/>
    <m/>
    <s v="BHP1420"/>
    <s v="ДКС"/>
    <s v="шт. "/>
    <n v="48"/>
    <n v="3.7999999999999999E-2"/>
    <m/>
    <n v="1.8239999999999998"/>
  </r>
  <r>
    <x v="0"/>
    <m/>
    <m/>
    <m/>
    <m/>
    <m/>
    <m/>
    <m/>
    <m/>
    <m/>
  </r>
  <r>
    <x v="0"/>
    <s v="Раздел 5.2 Монтажные элементы входящие в состав ОКЛ СПЕЦКАБЛАЙН-ХД"/>
    <s v="ТУ 42.22.12-098-47273194-2018"/>
    <m/>
    <m/>
    <m/>
    <m/>
    <m/>
    <m/>
    <m/>
  </r>
  <r>
    <x v="0"/>
    <s v="Короб с крышкой с направляющими для установки разделителей "/>
    <s v="TA-GN 60х40х2000"/>
    <n v="1780"/>
    <s v="ДКС"/>
    <s v="шт. "/>
    <n v="8"/>
    <n v="0.624"/>
    <m/>
    <m/>
  </r>
  <r>
    <x v="12"/>
    <s v="Угол плоский"/>
    <s v="NPAN"/>
    <n v="1739"/>
    <s v="ДКС"/>
    <s v="шт. "/>
    <n v="10"/>
    <n v="8.4000000000000005E-2"/>
    <m/>
    <n v="0.84000000000000008"/>
  </r>
  <r>
    <x v="12"/>
    <s v="Тройник/отвод "/>
    <s v="NTAN"/>
    <n v="1755"/>
    <s v="ДКС"/>
    <s v="шт. "/>
    <n v="10"/>
    <n v="0.08"/>
    <m/>
    <n v="0.8"/>
  </r>
  <r>
    <x v="12"/>
    <s v="Накладка на стык крышки "/>
    <s v="GAN"/>
    <n v="885"/>
    <s v="ДКС"/>
    <s v="шт. "/>
    <n v="10"/>
    <n v="8.9999999999999993E-3"/>
    <m/>
    <n v="0.09"/>
  </r>
  <r>
    <x v="12"/>
    <s v="Заглушка торцевая "/>
    <s v="LAN"/>
    <n v="869"/>
    <s v="ДКС"/>
    <s v="шт. "/>
    <n v="10"/>
    <n v="2.5999999999999999E-2"/>
    <m/>
    <n v="0.26"/>
  </r>
</pivotCacheRecords>
</file>

<file path=xl/pivotCache/pivotCacheRecords23.xml><?xml version="1.0" encoding="utf-8"?>
<pivotCacheRecords xmlns="http://schemas.openxmlformats.org/spreadsheetml/2006/main" xmlns:r="http://schemas.openxmlformats.org/officeDocument/2006/relationships" count="160">
  <r>
    <x v="0"/>
    <n v="1"/>
    <s v="Структурированная кабельная система"/>
    <m/>
    <m/>
    <m/>
    <x v="0"/>
    <m/>
    <m/>
    <m/>
    <m/>
  </r>
  <r>
    <x v="0"/>
    <n v="1.1000000000000001"/>
    <s v="Горизонтальная кабельная подсистема"/>
    <m/>
    <m/>
    <m/>
    <x v="0"/>
    <m/>
    <m/>
    <m/>
    <m/>
  </r>
  <r>
    <x v="0"/>
    <s v="1,1,1"/>
    <s v="Кабель ParLan U/UTP Cat5e ZH Мнг(А)-HF 4х2х0,52 ТУ 3574-010-39793330-2009"/>
    <s v="ParLan U/UTP Cat5e ZH Мнг(А)-HF 4х2х0,52 ТУ 3574-010-39793330-2009"/>
    <n v="117207"/>
    <s v="ООО &quot;ТПД Паритет&quot;"/>
    <x v="1"/>
    <n v="72"/>
    <n v="3.2000000000000001E-2"/>
    <m/>
    <m/>
  </r>
  <r>
    <x v="0"/>
    <m/>
    <s v="Кабель безгалогенный (LSZH) парной скрутки, имеет 4 пары жил диаметром 0,52 мм (24 AWG), категория 5e. Диаметр кабеля 5 мм. Бухта 305 м. Рабочая температура от -60 до 70°С. Срок службы кабеля – 40 лет"/>
    <m/>
    <m/>
    <m/>
    <x v="0"/>
    <m/>
    <m/>
    <m/>
    <m/>
  </r>
  <r>
    <x v="0"/>
    <m/>
    <s v="Прокладка в кабель-канале, h менее 5м"/>
    <m/>
    <m/>
    <m/>
    <x v="1"/>
    <n v="28"/>
    <m/>
    <m/>
    <m/>
  </r>
  <r>
    <x v="0"/>
    <m/>
    <s v="Прокладка в лотке, h менее 5м"/>
    <m/>
    <m/>
    <m/>
    <x v="1"/>
    <n v="49"/>
    <m/>
    <m/>
    <m/>
  </r>
  <r>
    <x v="0"/>
    <m/>
    <s v="Прокладка в лотке, h более 5м"/>
    <m/>
    <m/>
    <m/>
    <x v="1"/>
    <s v="-"/>
    <m/>
    <m/>
    <m/>
  </r>
  <r>
    <x v="0"/>
    <m/>
    <s v="Прокладка в трубах, h менее 5м"/>
    <m/>
    <m/>
    <m/>
    <x v="1"/>
    <s v="-"/>
    <m/>
    <m/>
    <m/>
  </r>
  <r>
    <x v="0"/>
    <m/>
    <s v="Прокладка в трубах, h более 5м"/>
    <m/>
    <m/>
    <m/>
    <x v="1"/>
    <s v="-"/>
    <m/>
    <m/>
    <m/>
  </r>
  <r>
    <x v="0"/>
    <m/>
    <s v="Прокладка металлорукаве"/>
    <m/>
    <m/>
    <m/>
    <x v="1"/>
    <s v="-"/>
    <m/>
    <m/>
    <m/>
  </r>
  <r>
    <x v="0"/>
    <m/>
    <s v="Заделки общее количество"/>
    <m/>
    <m/>
    <m/>
    <x v="2"/>
    <n v="14"/>
    <m/>
    <m/>
    <m/>
  </r>
  <r>
    <x v="0"/>
    <n v="1.2"/>
    <s v="Магистральная кабельная подсистема"/>
    <m/>
    <m/>
    <m/>
    <x v="0"/>
    <m/>
    <m/>
    <m/>
    <m/>
  </r>
  <r>
    <x v="0"/>
    <s v="1,2,1"/>
    <s v="Локальный распределительный оптический кабель ОБР-У-нг(А)-HF 12 G.657A1"/>
    <s v="ОБР-У-нг(А)-HF 12 G.657A1"/>
    <m/>
    <s v="ООО «Инкаб»"/>
    <x v="1"/>
    <n v="72"/>
    <n v="5.16E-2"/>
    <m/>
    <m/>
  </r>
  <r>
    <x v="0"/>
    <m/>
    <s v="Распределительная конструкция с волокном в буферном покрытии, усиленная арамидными нитями. Универсальный. Стойкий к"/>
    <m/>
    <m/>
    <m/>
    <x v="0"/>
    <m/>
    <m/>
    <m/>
    <m/>
  </r>
  <r>
    <x v="0"/>
    <m/>
    <s v="УФ-излучению. Полностью диэлектрический. Оболочка кабеля изготавливается из полимерного материала, не распространяющего горение при групповой прокладке, с низким дымовыделением, безгалогенного (Класс ПРГП1). Одномодовое улучшенное (с низким затуханием) стойкое к изгибу (G.657A1) оптическое волокно."/>
    <m/>
    <m/>
    <m/>
    <x v="0"/>
    <m/>
    <m/>
    <m/>
    <m/>
  </r>
  <r>
    <x v="0"/>
    <m/>
    <s v="Количество ОВ – 12. Диаметр кабеля – 6,9 мм. Радиус изгиба 69 мм."/>
    <m/>
    <m/>
    <m/>
    <x v="0"/>
    <m/>
    <m/>
    <m/>
    <m/>
  </r>
  <r>
    <x v="0"/>
    <m/>
    <s v="Прокладка в лотке, h менее 5м"/>
    <m/>
    <m/>
    <m/>
    <x v="1"/>
    <m/>
    <m/>
    <m/>
    <m/>
  </r>
  <r>
    <x v="0"/>
    <m/>
    <s v="Прокладка в лотке, h более 5м"/>
    <m/>
    <m/>
    <m/>
    <x v="1"/>
    <m/>
    <m/>
    <m/>
    <m/>
  </r>
  <r>
    <x v="0"/>
    <m/>
    <s v="Прокладка в трубах, h менее 5м"/>
    <m/>
    <m/>
    <m/>
    <x v="1"/>
    <m/>
    <m/>
    <m/>
    <m/>
  </r>
  <r>
    <x v="0"/>
    <m/>
    <s v="Прокладка в трубах, h более 5м"/>
    <m/>
    <m/>
    <m/>
    <x v="1"/>
    <m/>
    <m/>
    <m/>
    <m/>
  </r>
  <r>
    <x v="0"/>
    <m/>
    <s v="Прокладка металлорукаве"/>
    <m/>
    <m/>
    <m/>
    <x v="1"/>
    <m/>
    <m/>
    <m/>
    <m/>
  </r>
  <r>
    <x v="0"/>
    <m/>
    <s v="Заделки общее количество"/>
    <m/>
    <m/>
    <m/>
    <x v="2"/>
    <m/>
    <m/>
    <m/>
    <m/>
  </r>
  <r>
    <x v="0"/>
    <n v="1.3"/>
    <s v="Оборудование системы кабель-каналов"/>
    <m/>
    <m/>
    <m/>
    <x v="0"/>
    <m/>
    <m/>
    <m/>
    <m/>
  </r>
  <r>
    <x v="0"/>
    <s v="1.3.1         "/>
    <s v="Кабель-канал 90х50 мм, с перегородкой, боковой и фронтальной крышками"/>
    <s v="&quot;In-liner Front&quot;"/>
    <n v="9500"/>
    <s v="АО ДКС"/>
    <x v="1"/>
    <n v="4"/>
    <m/>
    <m/>
    <m/>
  </r>
  <r>
    <x v="0"/>
    <s v="1.3.2         "/>
    <s v="Накладка на стык профиля 90х50 мм"/>
    <s v="&quot;In-liner Front&quot;"/>
    <n v="9509"/>
    <s v="АО ДКС"/>
    <x v="2"/>
    <n v="1"/>
    <m/>
    <m/>
    <m/>
  </r>
  <r>
    <x v="0"/>
    <s v="1.3.3         "/>
    <s v="Накладка на стык крышек фронтальная 60 мм"/>
    <s v="&quot;In-liner Front&quot;"/>
    <n v="9504"/>
    <s v="АО ДКС"/>
    <x v="2"/>
    <n v="1"/>
    <m/>
    <m/>
    <m/>
  </r>
  <r>
    <x v="0"/>
    <s v="1.3.4         "/>
    <s v="Заглушка торцевая"/>
    <s v="&quot;In-liner Front&quot;"/>
    <n v="9505"/>
    <s v="АО ДКС"/>
    <x v="2"/>
    <n v="1"/>
    <m/>
    <m/>
    <m/>
  </r>
  <r>
    <x v="0"/>
    <s v="1.3.5         "/>
    <s v="Ввод в стену/потолок 90х50 мм"/>
    <s v="&quot;In-liner Front&quot;"/>
    <n v="9507"/>
    <s v="АО ДКС"/>
    <x v="2"/>
    <n v="1"/>
    <m/>
    <m/>
    <m/>
  </r>
  <r>
    <x v="0"/>
    <s v="1.3.6         "/>
    <s v="Угол плоский 90х50 мм"/>
    <s v="&quot;In-liner Front&quot;"/>
    <n v="9503"/>
    <s v="АО ДКС"/>
    <x v="2"/>
    <n v="1"/>
    <m/>
    <m/>
    <m/>
  </r>
  <r>
    <x v="0"/>
    <n v="1.4"/>
    <s v="Кроссовое оборудование горизонтального распределительного узла"/>
    <m/>
    <m/>
    <m/>
    <x v="0"/>
    <m/>
    <m/>
    <m/>
    <m/>
  </r>
  <r>
    <x v="1"/>
    <s v="1.4.1         "/>
    <s v="Патч-корд неэкранированный CAT5E U/UTP 4х2, LSZH, белый, 0.5м"/>
    <s v="&quot;RAM telecom&quot;"/>
    <s v="RN5EUU4505WH"/>
    <s v="АО ДКС"/>
    <x v="2"/>
    <n v="14"/>
    <m/>
    <m/>
    <m/>
  </r>
  <r>
    <x v="1"/>
    <s v="1.4.2         "/>
    <s v="Оптический кросс 19&quot;, предсобранный 1U, 12 портов LC/UPC duplex, 9/125 мкм, (сплайс, пигтейлы, кдзс, планки, адаптеры)"/>
    <s v="NTSS-RFOB-1U-12-2LC/U-9-S"/>
    <m/>
    <s v="NTSS"/>
    <x v="2"/>
    <n v="1"/>
    <m/>
    <s v="XF 151.6.1"/>
    <m/>
  </r>
  <r>
    <x v="0"/>
    <s v="1.4.3         "/>
    <s v="Шнур оптический dpc LC/UPC-LC/UPC 9/125 3.0мм 1м LSZH (патч-корд)"/>
    <s v="NTSS-DPC-9-LC/U-LC/U-3.0-1"/>
    <m/>
    <s v="NTSS"/>
    <x v="2"/>
    <n v="2"/>
    <m/>
    <m/>
    <m/>
  </r>
  <r>
    <x v="0"/>
    <n v="1.5"/>
    <s v="Ручная система маркировки"/>
    <m/>
    <m/>
    <m/>
    <x v="0"/>
    <m/>
    <m/>
    <m/>
    <m/>
  </r>
  <r>
    <x v="0"/>
    <n v="37012"/>
    <s v="Перманентная шариковая ручка 0,7мм синий"/>
    <s v="UP3F"/>
    <m/>
    <s v="АО ДКС"/>
    <x v="2"/>
    <n v="1"/>
    <m/>
    <m/>
    <m/>
  </r>
  <r>
    <x v="0"/>
    <n v="37377"/>
    <s v="Самоламинирующиеся этикетки под офисн. лазерный принтер, размеры табл. 44x20, размер поля для надписи 20x12, 480 (10 листов A4), желт."/>
    <s v="SITFL04420Y"/>
    <m/>
    <s v="АО ДКС"/>
    <x v="2"/>
    <n v="1"/>
    <m/>
    <m/>
    <m/>
  </r>
  <r>
    <x v="0"/>
    <n v="1.6"/>
    <s v="Оборудование организации рабочих мест"/>
    <m/>
    <m/>
    <m/>
    <x v="0"/>
    <m/>
    <m/>
    <m/>
    <m/>
  </r>
  <r>
    <x v="0"/>
    <s v="1.6.1         "/>
    <s v="Компьютерная розетка RJ-45 кат.5E, «Viva», 1 мод., белая"/>
    <s v="&quot;Viva&quot;"/>
    <n v="45037"/>
    <s v="АО ДКС"/>
    <x v="2"/>
    <n v="7"/>
    <m/>
    <m/>
    <m/>
  </r>
  <r>
    <x v="0"/>
    <s v="1.6.2         "/>
    <s v="Каркас под 2 модуля &quot;Viva&quot;, белый"/>
    <s v="&quot;Viva&quot;"/>
    <s v="F0000A"/>
    <s v="АО ДКС"/>
    <x v="2"/>
    <n v="4"/>
    <m/>
    <m/>
    <m/>
  </r>
  <r>
    <x v="0"/>
    <s v="1.6.3         "/>
    <s v="Заглушка на 1 модуль, «Viva», белая"/>
    <s v="&quot;Viva&quot;"/>
    <n v="45016"/>
    <s v="DKC"/>
    <x v="2"/>
    <n v="1"/>
    <m/>
    <m/>
    <m/>
  </r>
  <r>
    <x v="0"/>
    <n v="2"/>
    <s v="Интегрированная сеть передачи данных"/>
    <m/>
    <m/>
    <m/>
    <x v="0"/>
    <m/>
    <m/>
    <m/>
    <m/>
  </r>
  <r>
    <x v="0"/>
    <n v="2.1"/>
    <s v="Оборудование"/>
    <m/>
    <m/>
    <m/>
    <x v="0"/>
    <m/>
    <m/>
    <m/>
    <m/>
  </r>
  <r>
    <x v="1"/>
    <s v="2.1.1         "/>
    <s v="Catalyst 9200L 24-port PoE+ 4x10G uplink Switch, Network Advantage"/>
    <s v="C9200L-24P-4X-A"/>
    <m/>
    <s v="Cisco"/>
    <x v="2"/>
    <n v="1"/>
    <n v="4.71"/>
    <s v="SW 151.6.1"/>
    <m/>
  </r>
  <r>
    <x v="1"/>
    <s v="2.1.2         "/>
    <s v="Catalyst 9200 4 x 10GE Network Module, spare"/>
    <s v="C9200-NM-4X (=)"/>
    <m/>
    <s v="Cisco"/>
    <x v="2"/>
    <n v="1"/>
    <m/>
    <m/>
    <m/>
  </r>
  <r>
    <x v="1"/>
    <s v="2.1.3         "/>
    <s v="C9200L Cisco DNA Advantage, 24-port, 5 Year Term license"/>
    <s v="C9200L-DNA-A-24-5Y"/>
    <m/>
    <s v="Cisco"/>
    <x v="2"/>
    <n v="1"/>
    <m/>
    <m/>
    <m/>
  </r>
  <r>
    <x v="1"/>
    <s v="2.1.4         "/>
    <s v="600W AC Config 5 Power Supply"/>
    <s v="PWR-C5-600WAC (=)"/>
    <m/>
    <s v="Cisco"/>
    <x v="2"/>
    <n v="1"/>
    <m/>
    <m/>
    <m/>
  </r>
  <r>
    <x v="1"/>
    <s v="2.1.5         "/>
    <s v="Cabinet jumper power cord, 250VAC 13A, C14-C15 connectors"/>
    <s v="CAB-C15-CBN="/>
    <m/>
    <s v="Cisco"/>
    <x v="2"/>
    <n v="2"/>
    <m/>
    <m/>
    <m/>
  </r>
  <r>
    <x v="1"/>
    <s v="2.1.6         "/>
    <s v="SFP+ transceiver Cisco SFP-10/25G-LR-S"/>
    <s v="SFP-10/25G-LR-S="/>
    <m/>
    <s v="Cisco"/>
    <x v="2"/>
    <n v="2"/>
    <m/>
    <m/>
    <m/>
  </r>
  <r>
    <x v="1"/>
    <s v="2.1.7         "/>
    <s v="Accessory kit with 19 inch Type 1 rack mount"/>
    <s v="ACC-KIT-T1="/>
    <m/>
    <s v="Cisco"/>
    <x v="2"/>
    <n v="1"/>
    <m/>
    <m/>
    <m/>
  </r>
  <r>
    <x v="0"/>
    <n v="2.2000000000000002"/>
    <s v="Телекоммуникационный шкаф "/>
    <m/>
    <m/>
    <m/>
    <x v="0"/>
    <m/>
    <m/>
    <m/>
    <m/>
  </r>
  <r>
    <x v="2"/>
    <s v="2.2.1         "/>
    <s v="Шкаф Racknet S3000 42U 600 × 600, передняя дверь перфорированная одностворчатая, задняя дверь перфорированная одностворчатая, черный"/>
    <m/>
    <s v="60F-42-66-34BL"/>
    <s v="Eurolan"/>
    <x v="2"/>
    <n v="1"/>
    <m/>
    <s v="ТКШ151-2"/>
    <m/>
  </r>
  <r>
    <x v="1"/>
    <s v="2.2.2         "/>
    <s v="Модуль вентиляторный потолочный, 2 вентилятора, термореле, 3 положения, черный"/>
    <m/>
    <s v="60A-90-10-30BL"/>
    <s v="Eurolan"/>
    <x v="2"/>
    <n v="1"/>
    <m/>
    <m/>
    <m/>
  </r>
  <r>
    <x v="1"/>
    <s v="2.2.3         "/>
    <s v="Горизонтальный организатор 19&quot;, 1U, с металлическими кольцами, черный"/>
    <m/>
    <s v="25B-1U-02BL"/>
    <s v="Eurolan"/>
    <x v="2"/>
    <n v="2"/>
    <m/>
    <m/>
    <m/>
  </r>
  <r>
    <x v="1"/>
    <s v="2.2.4         "/>
    <s v="Щеточный ввод, черный"/>
    <m/>
    <s v="60A-35-10-30BL"/>
    <s v="Eurolan"/>
    <x v="2"/>
    <n v="1"/>
    <m/>
    <m/>
    <m/>
  </r>
  <r>
    <x v="1"/>
    <s v="2.2.5         "/>
    <s v="Коммутационная панель 19” моноблочная, категория 5е, UTP, 1U, 24 порта, черный"/>
    <m/>
    <s v="27B-U5-24BL"/>
    <s v="Eurolan"/>
    <x v="2"/>
    <n v="1"/>
    <m/>
    <s v="XP 151.6.1"/>
    <m/>
  </r>
  <r>
    <x v="0"/>
    <n v="2.2999999999999998"/>
    <s v="Электропитание оборудования"/>
    <m/>
    <m/>
    <m/>
    <x v="0"/>
    <m/>
    <m/>
    <m/>
    <m/>
  </r>
  <r>
    <x v="1"/>
    <s v="2.3.1         "/>
    <s v="Автоматический модульный выключатель ABB 2п C SH202L 4.5кА 16А 2CDS242001R0164"/>
    <m/>
    <m/>
    <s v="ABB"/>
    <x v="2"/>
    <n v="1"/>
    <m/>
    <m/>
    <m/>
  </r>
  <r>
    <x v="1"/>
    <s v="2.3.2         "/>
    <s v="Щитовая розетка ABB 2Р+N 16A 2CSM110000R0701"/>
    <m/>
    <m/>
    <s v="ABB"/>
    <x v="2"/>
    <n v="1"/>
    <m/>
    <m/>
    <m/>
  </r>
  <r>
    <x v="0"/>
    <s v="2.3.3         "/>
    <s v="Горизонтальный кронштейн 19&quot; с Din-рейкой, 1U, глубина 60 мм, без крышки, RAL7035"/>
    <s v="SNR-VSH-19-1U-60-O-7035"/>
    <m/>
    <m/>
    <x v="2"/>
    <n v="1"/>
    <m/>
    <m/>
    <m/>
  </r>
  <r>
    <x v="1"/>
    <s v="2.3.4         "/>
    <s v="ИБП APC Easy UPS On-Line SRV, 3000 ВА, 230 В, стоечное исполнение, с рельсами для монтажа"/>
    <s v="SRV3KRI-TW"/>
    <m/>
    <s v="APC"/>
    <x v="2"/>
    <n v="1"/>
    <m/>
    <m/>
    <m/>
  </r>
  <r>
    <x v="0"/>
    <s v="2.3.5         "/>
    <s v="Кабель питания Schuko-C19"/>
    <m/>
    <m/>
    <m/>
    <x v="2"/>
    <n v="1"/>
    <m/>
    <m/>
    <m/>
  </r>
  <r>
    <x v="0"/>
    <n v="3"/>
    <s v="Система телефонной связи"/>
    <m/>
    <m/>
    <m/>
    <x v="0"/>
    <m/>
    <m/>
    <m/>
    <m/>
  </r>
  <r>
    <x v="0"/>
    <n v="3.1"/>
    <s v="Оконечное оборудование"/>
    <m/>
    <m/>
    <m/>
    <x v="0"/>
    <m/>
    <m/>
    <m/>
    <m/>
  </r>
  <r>
    <x v="3"/>
    <n v="36894"/>
    <s v="Взрывозащищенный телефонный аппарат с кнопочным номеронабирателем, ударопрочный корпус, импульсный/тональный набор, оптическая индикация вызова, 3 программируемые клавиши, регулировка громкости разговора, громкость вызова 90 дБ, 24-66 В, IP 66, -55ºС + 60ºС."/>
    <m/>
    <s v="4 FP 153 32/S"/>
    <s v="«Группа индустриальных технологий»"/>
    <x v="2"/>
    <n v="1"/>
    <m/>
    <m/>
    <m/>
  </r>
  <r>
    <x v="0"/>
    <m/>
    <s v="Маркировка взрывозащиты: 1Exemb[ib]IIC T6"/>
    <m/>
    <m/>
    <m/>
    <x v="0"/>
    <m/>
    <m/>
    <m/>
    <m/>
  </r>
  <r>
    <x v="3"/>
    <n v="37259"/>
    <s v="Проводной телефонный аппарат Gigaset DA710"/>
    <m/>
    <s v="Gigaset DA710"/>
    <s v="Gigaset"/>
    <x v="2"/>
    <n v="1"/>
    <m/>
    <m/>
    <m/>
  </r>
  <r>
    <x v="0"/>
    <n v="3.2"/>
    <s v="Кроссовое  оборудование"/>
    <m/>
    <m/>
    <m/>
    <x v="0"/>
    <m/>
    <m/>
    <m/>
    <m/>
  </r>
  <r>
    <x v="0"/>
    <n v="36925"/>
    <s v="Рама монтажная 19'', 9 плинтов, горизонтальная, 2U"/>
    <m/>
    <s v="TWT-RM10-9P-H"/>
    <m/>
    <x v="2"/>
    <n v="1"/>
    <m/>
    <s v="XC 151.6.1"/>
    <m/>
  </r>
  <r>
    <x v="3"/>
    <n v="37290"/>
    <s v="LSA-PLUS Плинт 2/10, размыкаемые контакты, маркировка 0-9"/>
    <s v="6089 1 102-06"/>
    <s v="120902-00055"/>
    <s v="Связьстройдеталь"/>
    <x v="2"/>
    <n v="4"/>
    <m/>
    <m/>
    <m/>
  </r>
  <r>
    <x v="0"/>
    <m/>
    <s v="6089 1 102-06"/>
    <m/>
    <m/>
    <m/>
    <x v="0"/>
    <m/>
    <m/>
    <m/>
    <m/>
  </r>
  <r>
    <x v="0"/>
    <n v="4"/>
    <s v="Система технологического видеонаблюдения"/>
    <m/>
    <m/>
    <m/>
    <x v="0"/>
    <m/>
    <m/>
    <m/>
    <m/>
  </r>
  <r>
    <x v="0"/>
    <n v="4.0999999999999996"/>
    <s v="Видеокамеры"/>
    <m/>
    <m/>
    <m/>
    <x v="0"/>
    <m/>
    <m/>
    <m/>
    <m/>
  </r>
  <r>
    <x v="3"/>
    <s v="4.1.1         "/>
    <s v="Корпусная камера AXIS M1137 Mk II "/>
    <s v="AXIS M1137 Mk II Box Camera"/>
    <s v="02484-001"/>
    <s v="Axis"/>
    <x v="2"/>
    <n v="4"/>
    <m/>
    <m/>
    <m/>
  </r>
  <r>
    <x v="0"/>
    <s v="4.1.2         "/>
    <s v="Карта microSDXC™ с высокой надежностью 64 ГБ"/>
    <s v="AXIS Surveillance Card 64 GB"/>
    <s v="5801-951"/>
    <s v="Axis"/>
    <x v="2"/>
    <n v="4"/>
    <m/>
    <m/>
    <m/>
  </r>
  <r>
    <x v="0"/>
    <s v="4.1.3         "/>
    <s v="Термокожух взрывозащищенный ТГБ-4Г Ex IIC-PoE+"/>
    <s v="ТГБ-4Г Ex IIC-РоЕ+"/>
    <n v="12009"/>
    <s v="ООО “Тахион”"/>
    <x v="2"/>
    <n v="4"/>
    <m/>
    <m/>
    <m/>
  </r>
  <r>
    <x v="0"/>
    <m/>
    <s v="Маркировка взрывозащиты: 1Ex db IIC T6 Gb X"/>
    <m/>
    <m/>
    <m/>
    <x v="0"/>
    <m/>
    <m/>
    <m/>
    <m/>
  </r>
  <r>
    <x v="3"/>
    <s v="4.1.4         "/>
    <s v="Купольная камера AXIS P3265-V Dome Camera"/>
    <s v="AXIS P3265-V Dome Camera"/>
    <s v="02326-014"/>
    <s v="Axis"/>
    <x v="2"/>
    <n v="1"/>
    <m/>
    <m/>
    <m/>
  </r>
  <r>
    <x v="0"/>
    <s v="4.1.5         "/>
    <s v="Настенный кронштейн AXIS T91E61 Wall Mount с подвесными комплектами Axis, предназначенными для фиксированных купольных камер"/>
    <s v="AXIS T91E61 Wall Mount"/>
    <s v="5506-481"/>
    <s v="Axis"/>
    <x v="2"/>
    <n v="1"/>
    <m/>
    <m/>
    <m/>
  </r>
  <r>
    <x v="0"/>
    <s v="4.1.6         "/>
    <s v="Подвесной комплект для монтажа камеры на кронштейне с 1,5-дюймовой резьбой стандарта NPS внутри помещения AXIS T94K01D Pendant Kit"/>
    <s v="AXIS T94K01D Pendant Kit"/>
    <s v="5505-081"/>
    <s v="Axis"/>
    <x v="2"/>
    <n v="1"/>
    <m/>
    <m/>
    <m/>
  </r>
  <r>
    <x v="0"/>
    <s v="4.1.7         "/>
    <s v="Карта microSDXC™ с высокой надежностью 64 ГБ"/>
    <s v="AXIS Surveillance Card 64 GB"/>
    <s v="5801-951"/>
    <s v="Axis"/>
    <x v="2"/>
    <n v="1"/>
    <m/>
    <m/>
    <m/>
  </r>
  <r>
    <x v="0"/>
    <n v="4.2"/>
    <s v="Кабельные изделия"/>
    <m/>
    <m/>
    <m/>
    <x v="0"/>
    <m/>
    <m/>
    <m/>
    <m/>
  </r>
  <r>
    <x v="0"/>
    <n v="36926"/>
    <s v="Кабель ParLan U/UTP Cat5e ZH Мнг(А)-HF 4х2х0,52 ТУ 3574-010-39793330-2009"/>
    <s v="ParLan U/UTP Cat5e ZH Мнг(А)-HF 4х2х0,52 ТУ 3574-010-39793330-2009"/>
    <n v="117207"/>
    <s v="ООО &quot;ТПД Паритет&quot;"/>
    <x v="1"/>
    <n v="215"/>
    <n v="3.2000000000000001E-2"/>
    <m/>
    <m/>
  </r>
  <r>
    <x v="0"/>
    <m/>
    <s v="Кабель безгалогенный (LSZH) парной скрутки, имеет 4 пары жил диаметром 0,52 мм (24 AWG), категория 5e. Диаметр кабеля 5 мм. Бухта 305 м. Рабочая температура от -60 до 70°С. Срок службы кабеля – 40 лет"/>
    <m/>
    <m/>
    <m/>
    <x v="0"/>
    <m/>
    <m/>
    <m/>
    <m/>
  </r>
  <r>
    <x v="0"/>
    <m/>
    <s v="Прокладка в лотке, h менее 5м"/>
    <m/>
    <m/>
    <m/>
    <x v="1"/>
    <m/>
    <m/>
    <m/>
    <m/>
  </r>
  <r>
    <x v="0"/>
    <m/>
    <s v="Прокладка в лотке, h более 5м"/>
    <m/>
    <m/>
    <m/>
    <x v="1"/>
    <m/>
    <m/>
    <m/>
    <m/>
  </r>
  <r>
    <x v="0"/>
    <m/>
    <s v="Прокладка в трубах, h менее 5м"/>
    <m/>
    <m/>
    <m/>
    <x v="1"/>
    <m/>
    <m/>
    <m/>
    <m/>
  </r>
  <r>
    <x v="0"/>
    <m/>
    <s v="Прокладка в трубах, h более 5м"/>
    <m/>
    <m/>
    <m/>
    <x v="1"/>
    <m/>
    <m/>
    <m/>
    <m/>
  </r>
  <r>
    <x v="0"/>
    <m/>
    <s v="Прокладка металлорукаве"/>
    <m/>
    <m/>
    <m/>
    <x v="1"/>
    <m/>
    <m/>
    <m/>
    <m/>
  </r>
  <r>
    <x v="0"/>
    <m/>
    <s v="Заделки общее количество"/>
    <m/>
    <m/>
    <m/>
    <x v="2"/>
    <m/>
    <m/>
    <m/>
    <m/>
  </r>
  <r>
    <x v="0"/>
    <n v="4.3"/>
    <s v="Изделия и материалы"/>
    <m/>
    <m/>
    <m/>
    <x v="0"/>
    <m/>
    <m/>
    <m/>
    <m/>
  </r>
  <r>
    <x v="4"/>
    <s v="4.3.1         "/>
    <s v="Провод ПуГВ 1х6 с медными жилами с изоляцией из ПВХ пластиката для электрических установок, желто зеленый"/>
    <s v="ПуГВ-1x6 Ж-З"/>
    <m/>
    <m/>
    <x v="1"/>
    <n v="8"/>
    <m/>
    <m/>
    <m/>
  </r>
  <r>
    <x v="0"/>
    <s v="4.3.2         "/>
    <s v="Наконечник под опрессовку медный лужённый ТМЛ 6-5"/>
    <s v="ТМЛ 6-5"/>
    <m/>
    <m/>
    <x v="2"/>
    <n v="16"/>
    <m/>
    <m/>
    <m/>
  </r>
  <r>
    <x v="0"/>
    <s v="4.3.3         "/>
    <s v="Болт М 5 х 10 DIN 933 Zn, пр. 8.8, полная резьба"/>
    <m/>
    <m/>
    <m/>
    <x v="2"/>
    <n v="8"/>
    <m/>
    <m/>
    <m/>
  </r>
  <r>
    <x v="0"/>
    <s v="4.3.4         "/>
    <s v="Гайка М 5 DIN 934 Zn, пр. 8, шестигранная"/>
    <m/>
    <m/>
    <m/>
    <x v="2"/>
    <n v="8"/>
    <m/>
    <m/>
    <m/>
  </r>
  <r>
    <x v="0"/>
    <s v="4.3.5         "/>
    <s v="Шайба М 5 DIN 125 Zn, плоская"/>
    <m/>
    <m/>
    <m/>
    <x v="2"/>
    <n v="8"/>
    <m/>
    <m/>
    <m/>
  </r>
  <r>
    <x v="0"/>
    <s v="4.3.6         "/>
    <s v="Шайба пружинная М 5 DIN 127 Zn"/>
    <m/>
    <m/>
    <m/>
    <x v="2"/>
    <n v="8"/>
    <m/>
    <m/>
    <m/>
  </r>
  <r>
    <x v="0"/>
    <n v="5"/>
    <s v="Система многофункциональной промышленной связи"/>
    <m/>
    <m/>
    <m/>
    <x v="0"/>
    <m/>
    <m/>
    <m/>
    <m/>
  </r>
  <r>
    <x v="0"/>
    <n v="5.0999999999999996"/>
    <s v="Оконечное оборудование"/>
    <m/>
    <m/>
    <m/>
    <x v="0"/>
    <m/>
    <m/>
    <m/>
    <m/>
  </r>
  <r>
    <x v="3"/>
    <s v="5.1.1         "/>
    <s v="Устройство переговорное взрывозащищенное с 6 прямыми связями (три двойных клавиши), встроенный доп.усилитель 25 Вт, цвет оранжевый RAL 2004, степень защиты IP66."/>
    <m/>
    <s v="6 DX 705/25"/>
    <s v="«Группа индустриальных технологий»"/>
    <x v="2"/>
    <n v="5"/>
    <m/>
    <m/>
    <m/>
  </r>
  <r>
    <x v="0"/>
    <m/>
    <s v="Маркировка взрывозащиты: Ex db eb ib IIC T4 Gb"/>
    <m/>
    <m/>
    <m/>
    <x v="0"/>
    <m/>
    <m/>
    <m/>
    <m/>
  </r>
  <r>
    <x v="3"/>
    <s v="5.1.2         "/>
    <s v="Взрывозащищенный рупорный громкоговоритель, 25 Вт, корпус антистатичный пластик, отверстия под каб.ввод М20, 100V."/>
    <m/>
    <s v="GTL-25"/>
    <s v="«Группа индустриальных технологий»"/>
    <x v="2"/>
    <n v="5"/>
    <m/>
    <m/>
    <m/>
  </r>
  <r>
    <x v="0"/>
    <m/>
    <s v="Маркировка взрывозащиты: 1 Exd emb IIB+H2 T4"/>
    <m/>
    <m/>
    <m/>
    <x v="0"/>
    <m/>
    <m/>
    <m/>
    <m/>
  </r>
  <r>
    <x v="3"/>
    <s v="5.1.3         "/>
    <s v="Взрывозащищенная лампа-вспышка XB9 с напряжением питания 60DC."/>
    <m/>
    <s v="XB9 60DC"/>
    <s v="«Группа индустриальных технологий»"/>
    <x v="2"/>
    <n v="3"/>
    <m/>
    <m/>
    <m/>
  </r>
  <r>
    <x v="0"/>
    <m/>
    <s v="Маркировка взрывозащиты: 1 Exd IIC T6/T5"/>
    <m/>
    <m/>
    <m/>
    <x v="0"/>
    <m/>
    <m/>
    <m/>
    <m/>
  </r>
  <r>
    <x v="0"/>
    <n v="5.2"/>
    <s v="Кабельные изделия"/>
    <m/>
    <m/>
    <m/>
    <x v="0"/>
    <m/>
    <m/>
    <m/>
    <m/>
  </r>
  <r>
    <x v="0"/>
    <s v="5.2.1         "/>
    <s v="МКЭШВнг(А)-LS 2х2х1"/>
    <s v="МКЭШВнг(А)-LS 2х2х1"/>
    <m/>
    <s v="Кабельный завод «Кавказкабель»"/>
    <x v="1"/>
    <n v="12"/>
    <n v="0.27100000000000002"/>
    <m/>
    <m/>
  </r>
  <r>
    <x v="0"/>
    <m/>
    <s v="Монтажный экранированный кабель, с медной луженой жилой, изоляцией и оболочкой из ПВХ пониженной пожарной опасности"/>
    <s v="по ТУ 3581-029-00214480-2006"/>
    <m/>
    <m/>
    <x v="0"/>
    <m/>
    <m/>
    <m/>
    <m/>
  </r>
  <r>
    <x v="0"/>
    <m/>
    <s v="ТУ 3581-029-00214480-2006"/>
    <m/>
    <m/>
    <m/>
    <x v="0"/>
    <m/>
    <m/>
    <m/>
    <m/>
  </r>
  <r>
    <x v="0"/>
    <m/>
    <s v="Прокладка в лотке, h менее 5м"/>
    <m/>
    <m/>
    <m/>
    <x v="1"/>
    <s v="-"/>
    <m/>
    <m/>
    <m/>
  </r>
  <r>
    <x v="0"/>
    <m/>
    <s v="Прокладка в лотке, h более 5м"/>
    <m/>
    <m/>
    <m/>
    <x v="1"/>
    <s v="-"/>
    <m/>
    <m/>
    <m/>
  </r>
  <r>
    <x v="0"/>
    <m/>
    <s v="Прокладка в трубах, h менее 5м"/>
    <m/>
    <m/>
    <m/>
    <x v="1"/>
    <s v="-"/>
    <m/>
    <m/>
    <m/>
  </r>
  <r>
    <x v="0"/>
    <m/>
    <s v="Прокладка в трубах, h более 5м"/>
    <m/>
    <m/>
    <m/>
    <x v="1"/>
    <s v="-"/>
    <m/>
    <m/>
    <m/>
  </r>
  <r>
    <x v="0"/>
    <m/>
    <s v="Прокладка металлорукаве"/>
    <m/>
    <m/>
    <m/>
    <x v="1"/>
    <n v="12"/>
    <m/>
    <m/>
    <m/>
  </r>
  <r>
    <x v="0"/>
    <m/>
    <s v="Заделки общее количество"/>
    <m/>
    <m/>
    <m/>
    <x v="2"/>
    <n v="6"/>
    <m/>
    <m/>
    <m/>
  </r>
  <r>
    <x v="0"/>
    <n v="5.3"/>
    <s v="Изделия и материалы"/>
    <m/>
    <m/>
    <m/>
    <x v="0"/>
    <m/>
    <m/>
    <m/>
    <m/>
  </r>
  <r>
    <x v="5"/>
    <s v="5.3.1         "/>
    <s v="Труба стальная водогазопроводная ГОСТ 3262-75 оцинкованная Ду 15х2,8 мм (водогазопроводная оцинкованная 1/2 дюйма)"/>
    <m/>
    <m/>
    <m/>
    <x v="1"/>
    <n v="9"/>
    <m/>
    <m/>
    <m/>
  </r>
  <r>
    <x v="6"/>
    <s v="5.3.2         "/>
    <s v="Металлорукав в ПВХ изоляции МРПИ НГ 15 черный ЗЭТАРУС"/>
    <s v="МРПИ нг"/>
    <s v="zeta42235"/>
    <s v="ЗЭТАРУС"/>
    <x v="1"/>
    <n v="3"/>
    <m/>
    <m/>
    <m/>
  </r>
  <r>
    <x v="0"/>
    <s v="5.3.3         "/>
    <s v="Муфта трубная МТ-15 У2 IP43 ЗЭТАРУС (рукав-труба)"/>
    <m/>
    <s v="zeta40417"/>
    <s v="ЗЭТАРУС"/>
    <x v="2"/>
    <n v="6"/>
    <m/>
    <m/>
    <m/>
  </r>
  <r>
    <x v="0"/>
    <s v="5.3.4         "/>
    <s v="Хомут сантехнический 1/2&quot; 20-24 мм оцинкованная сталь"/>
    <m/>
    <m/>
    <m/>
    <x v="2"/>
    <n v="6"/>
    <m/>
    <m/>
    <m/>
  </r>
  <r>
    <x v="0"/>
    <s v="5.3.5         "/>
    <s v="Шпилька М10х1000"/>
    <m/>
    <s v="CM201001"/>
    <s v="АО ДКС"/>
    <x v="2"/>
    <n v="1"/>
    <m/>
    <m/>
    <m/>
  </r>
  <r>
    <x v="0"/>
    <s v="5.3.6         "/>
    <s v="Забивной анкер М10"/>
    <m/>
    <s v="CM401040"/>
    <s v="АО ДКС"/>
    <x v="2"/>
    <n v="6"/>
    <m/>
    <m/>
    <m/>
  </r>
  <r>
    <x v="0"/>
    <s v="5.3.7         "/>
    <s v="Z-образный профиль 50х50х50,L2000,2,5мм, горячеоцинкованный"/>
    <m/>
    <s v="BPM3520HDZ"/>
    <s v="АО ДКС"/>
    <x v="2"/>
    <n v="1"/>
    <m/>
    <m/>
    <m/>
  </r>
  <r>
    <x v="0"/>
    <s v="5.3.8         "/>
    <s v="Винт с внутренним шестигранником DIN 912, М6, длина 45 мм, класс прочности 8,8 оцинк., длина резьбы 24 мм, размер ключа 5 мм"/>
    <m/>
    <m/>
    <m/>
    <x v="2"/>
    <n v="20"/>
    <m/>
    <m/>
    <m/>
  </r>
  <r>
    <x v="0"/>
    <s v="5.3.9         "/>
    <s v="Гайка шестигранная DIN 934, М6"/>
    <m/>
    <s v="CM110600HDZ"/>
    <s v="АО ДКС"/>
    <x v="2"/>
    <n v="20"/>
    <m/>
    <m/>
    <m/>
  </r>
  <r>
    <x v="0"/>
    <s v="5.3.10     "/>
    <s v="Шайба с узкими полями DIN 125, M6"/>
    <m/>
    <s v="CM240600HDZ"/>
    <s v="АО ДКС"/>
    <x v="2"/>
    <n v="20"/>
    <m/>
    <m/>
    <m/>
  </r>
  <r>
    <x v="0"/>
    <s v="5.3.11     "/>
    <s v="Шайба-гровер DIN 127, M6"/>
    <m/>
    <s v="CM130600HDZ"/>
    <s v="АО ДКС"/>
    <x v="2"/>
    <n v="20"/>
    <m/>
    <m/>
    <m/>
  </r>
  <r>
    <x v="0"/>
    <s v="5.3.12     "/>
    <s v="Наконечник-гильза 8 мм с изолир.фланцем 1,00 кв.мм красный (НШВИ)"/>
    <m/>
    <s v="2ART504"/>
    <s v="АО ДКС"/>
    <x v="2"/>
    <n v="12"/>
    <m/>
    <m/>
    <m/>
  </r>
  <r>
    <x v="0"/>
    <s v="5.3.13     "/>
    <s v="Провод ПуГВ 1х6 с медными жилами с изоляцией из ПВХ пластиката для электрических установок, желто зеленый"/>
    <s v="ПуГВ-1x6 Ж-З"/>
    <m/>
    <m/>
    <x v="1"/>
    <n v="10"/>
    <m/>
    <m/>
    <m/>
  </r>
  <r>
    <x v="0"/>
    <s v="5.3.14     "/>
    <s v="Наконечник под опрессовку медный лужённый ТМЛ 6-5"/>
    <s v="ТМЛ 6-5"/>
    <m/>
    <m/>
    <x v="2"/>
    <n v="10"/>
    <m/>
    <m/>
    <m/>
  </r>
  <r>
    <x v="0"/>
    <s v="5.3.15     "/>
    <s v="Болт М 5 х 10 DIN 933 Zn, пр. 8.8, полная резьба"/>
    <m/>
    <m/>
    <m/>
    <x v="2"/>
    <n v="5"/>
    <m/>
    <m/>
    <m/>
  </r>
  <r>
    <x v="0"/>
    <s v="5.3.16     "/>
    <s v="Гайка М 5 DIN 934 Zn, пр. 8, шестигранная"/>
    <m/>
    <m/>
    <m/>
    <x v="2"/>
    <n v="5"/>
    <m/>
    <m/>
    <m/>
  </r>
  <r>
    <x v="0"/>
    <s v="5.3.17     "/>
    <s v="Шайба М 5 DIN 125 Zn, плоская"/>
    <m/>
    <m/>
    <m/>
    <x v="2"/>
    <n v="5"/>
    <m/>
    <m/>
    <m/>
  </r>
  <r>
    <x v="0"/>
    <s v="5.3.18     "/>
    <s v="Шайба пружинная М 5 DIN 127 Zn"/>
    <m/>
    <m/>
    <m/>
    <x v="2"/>
    <n v="5"/>
    <m/>
    <m/>
    <m/>
  </r>
  <r>
    <x v="0"/>
    <n v="6"/>
    <s v="Кабеленесущая система"/>
    <m/>
    <m/>
    <m/>
    <x v="0"/>
    <m/>
    <m/>
    <m/>
    <m/>
  </r>
  <r>
    <x v="0"/>
    <n v="6.1"/>
    <s v="Кабель-каналы"/>
    <m/>
    <m/>
    <m/>
    <x v="0"/>
    <m/>
    <m/>
    <m/>
    <m/>
  </r>
  <r>
    <x v="7"/>
    <s v="6.1.1         "/>
    <s v="Лоток 100х50 L2000 толщ. 1,0 мм"/>
    <m/>
    <n v="3501210"/>
    <s v="АО ДКС"/>
    <x v="1"/>
    <n v="30"/>
    <n v="1.81"/>
    <m/>
    <m/>
  </r>
  <r>
    <x v="0"/>
    <s v="6.1.2         "/>
    <s v="Гайка с насечкой, препятствующей откручиванию М6"/>
    <m/>
    <s v="CM100600"/>
    <s v="АО ДКС"/>
    <x v="2"/>
    <n v="40"/>
    <n v="3.0000000000000001E-3"/>
    <m/>
    <m/>
  </r>
  <r>
    <x v="0"/>
    <s v="6.1.3         "/>
    <s v="Стандартный анкер с болтом М8"/>
    <m/>
    <s v="CM430850"/>
    <s v="АО ДКС"/>
    <x v="2"/>
    <n v="40"/>
    <n v="0.04"/>
    <m/>
    <m/>
  </r>
  <r>
    <x v="0"/>
    <s v="6.1.4         "/>
    <s v="Винт с гладкой головкой и квадратным подголовником М6х16"/>
    <m/>
    <s v="CM010616"/>
    <s v="АО ДКС"/>
    <x v="2"/>
    <n v="40"/>
    <n v="7.0000000000000001E-3"/>
    <m/>
    <m/>
  </r>
  <r>
    <x v="8"/>
    <s v="6.1.5         "/>
    <s v="Консоль универсальная легкая осн. 100 мм"/>
    <m/>
    <s v="BBN4010"/>
    <s v="АО ДКС"/>
    <x v="3"/>
    <n v="20"/>
    <n v="0.20300000000000001"/>
    <m/>
    <n v="4.0600000000000005"/>
  </r>
  <r>
    <x v="8"/>
    <s v="6.1.6         "/>
    <s v="Угол CPO 90 горизонтальный 90° 100х50 в комплекте с крепежными элементами и соединительными пластинами, необходимыми для монтажа"/>
    <m/>
    <s v="36002K"/>
    <s v="АО ДКС"/>
    <x v="3"/>
    <n v="5"/>
    <n v="0.63"/>
    <m/>
    <n v="3.15"/>
  </r>
  <r>
    <x v="8"/>
    <s v="6.1.7         "/>
    <s v="Угол CS 90 вертикальный внутр. 90° 100/50 в комплекте с крепежными элементами и соединительными пластинами, необходимыми для монтажа"/>
    <m/>
    <s v="36662K"/>
    <s v="АО ДКС"/>
    <x v="3"/>
    <n v="1"/>
    <n v="0.56999999999999995"/>
    <m/>
    <n v="0.56999999999999995"/>
  </r>
  <r>
    <x v="8"/>
    <s v="6.1.8         "/>
    <s v="Ответвитель DL 100х50 в комплекте с крепежными элементами и соединительными пластинами, необходимыми для монтажа"/>
    <m/>
    <s v="36235K"/>
    <s v="АО ДКС"/>
    <x v="3"/>
    <n v="1"/>
    <n v="0.56999999999999995"/>
    <m/>
    <n v="0.56999999999999995"/>
  </r>
  <r>
    <x v="8"/>
    <s v="6.1.9         "/>
    <s v="Угол CD 90 вертикальный внеш. 90° 100/50 в комплекте с крепежными элементами и соединительными пластинами, необходимыми для монтажа"/>
    <m/>
    <s v="36782K"/>
    <s v="АО ДКС"/>
    <x v="3"/>
    <n v="1"/>
    <n v="0.65"/>
    <m/>
    <n v="0.65"/>
  </r>
  <r>
    <x v="0"/>
    <s v="6.1.10     "/>
    <s v="Гайка с насечкой, препятствующей откручиванию М6"/>
    <m/>
    <s v="CM100600"/>
    <s v="АО ДКС"/>
    <x v="2"/>
    <n v="42"/>
    <n v="3.0000000000000001E-3"/>
    <m/>
    <m/>
  </r>
  <r>
    <x v="0"/>
    <s v="6.1.11     "/>
    <s v="Винт с крестообразным шлицем М6х10"/>
    <m/>
    <s v="CM010610"/>
    <s v="АО ДКС"/>
    <x v="2"/>
    <n v="42"/>
    <n v="4.0000000000000001E-3"/>
    <m/>
    <m/>
  </r>
  <r>
    <x v="0"/>
    <n v="6.2"/>
    <s v="Изделия и материалы"/>
    <m/>
    <m/>
    <m/>
    <x v="0"/>
    <m/>
    <m/>
    <m/>
    <m/>
  </r>
  <r>
    <x v="5"/>
    <s v="6.2.1         "/>
    <s v="Труба стальная водогазопроводная ГОСТ 3262-75 оцинкованная Ду 15х2,8 мм (водогазопроводная оцинкованная 1/2 дюйма)"/>
    <m/>
    <m/>
    <m/>
    <x v="1"/>
    <n v="25"/>
    <m/>
    <m/>
    <m/>
  </r>
  <r>
    <x v="0"/>
    <s v="6.2.2         "/>
    <s v="Муфта трубная МТ-15 У2 IP43 ЗЭТАРУС (рукав-труба)"/>
    <m/>
    <s v="zeta40417"/>
    <s v="ЗЭТАРУС"/>
    <x v="2"/>
    <n v="4"/>
    <m/>
    <m/>
    <m/>
  </r>
  <r>
    <x v="0"/>
    <s v="6.2.3         "/>
    <s v="Резьбовой крепежный элемент с наружной резьбой РКН-15 У2 IP54 ЗЭТАРУС"/>
    <s v="РКн-15"/>
    <s v="zeta40411"/>
    <s v="ЗЭТАРУС"/>
    <x v="2"/>
    <n v="4"/>
    <m/>
    <m/>
    <m/>
  </r>
  <r>
    <x v="0"/>
    <s v="6.2.4         "/>
    <s v="Резьбовой крепежный элемент с наружной резьбой РКН-25 У2 IP54 ЗЭТАРУС"/>
    <s v="РКн-25"/>
    <s v="zeta40413"/>
    <s v="ЗЭТАРУС"/>
    <x v="2"/>
    <n v="2"/>
    <m/>
    <m/>
    <m/>
  </r>
  <r>
    <x v="6"/>
    <s v="6.2.5         "/>
    <s v="Металлорукав в ПВХ изоляции МРПИ НГ 15 черный ЗЭТАРУС"/>
    <s v="МРПИ нг"/>
    <s v="zeta42235"/>
    <s v="ЗЭТАРУС"/>
    <x v="1"/>
    <n v="129"/>
    <m/>
    <m/>
    <m/>
  </r>
  <r>
    <x v="6"/>
    <s v="6.2.6         "/>
    <s v="Металлорукав в ПВХ изоляции МРПИ НГ 25 черный ЗЭТАРУС"/>
    <s v="МРПИ нг"/>
    <s v="zeta42214"/>
    <s v="ЗЭТАРУС"/>
    <x v="1"/>
    <n v="72"/>
    <m/>
    <m/>
    <m/>
  </r>
  <r>
    <x v="0"/>
    <s v="6.2.7         "/>
    <s v="Шпилька М10х1000"/>
    <m/>
    <s v="CM201001"/>
    <s v="АО ДКС"/>
    <x v="2"/>
    <n v="2"/>
    <m/>
    <m/>
    <m/>
  </r>
  <r>
    <x v="0"/>
    <s v="6.2.8         "/>
    <s v="Струбцина М10"/>
    <m/>
    <s v="CM301000"/>
    <s v="АО ДКС"/>
    <x v="2"/>
    <n v="11"/>
    <m/>
    <m/>
    <m/>
  </r>
  <r>
    <x v="0"/>
    <s v="6.2.9         "/>
    <s v="Хомут сантехнический 1/2&quot; 20-24 мм оцинкованная сталь"/>
    <m/>
    <m/>
    <m/>
    <x v="2"/>
    <n v="11"/>
    <m/>
    <m/>
    <m/>
  </r>
  <r>
    <x v="0"/>
    <s v="6.2.10     "/>
    <s v="Скоба двухлапковая СД 19-20 ЗЭТАРУС"/>
    <s v="СД19-20"/>
    <s v="zeta41614"/>
    <s v="ЗЭТАРУС"/>
    <x v="2"/>
    <n v="258"/>
    <m/>
    <m/>
    <m/>
  </r>
  <r>
    <x v="0"/>
    <s v="6.2.11     "/>
    <s v="Скоба двухлапковая СД 31-32 ЗЭТАРУС"/>
    <s v="СД31-32"/>
    <s v="zeta41617"/>
    <s v="ЗЭТАРУС"/>
    <x v="2"/>
    <n v="144"/>
    <m/>
    <m/>
    <m/>
  </r>
  <r>
    <x v="0"/>
    <s v="6.2.12     "/>
    <s v="Саморез 4,5х40 мм с дюбелем V6"/>
    <m/>
    <s v="CM06522"/>
    <s v="АО ДКС"/>
    <x v="2"/>
    <n v="516"/>
    <m/>
    <m/>
    <m/>
  </r>
  <r>
    <x v="0"/>
    <s v="6.2.13     "/>
    <s v="Хомут P6.6 устойчивый к УФ, черный, 4,5x290"/>
    <m/>
    <s v="25317UV"/>
    <s v="АО ДКС"/>
    <x v="3"/>
    <n v="1"/>
    <m/>
    <m/>
    <m/>
  </r>
</pivotCacheRecords>
</file>

<file path=xl/pivotCache/pivotCacheRecords24.xml><?xml version="1.0" encoding="utf-8"?>
<pivotCacheRecords xmlns="http://schemas.openxmlformats.org/spreadsheetml/2006/main" xmlns:r="http://schemas.openxmlformats.org/officeDocument/2006/relationships" count="38">
  <r>
    <x v="0"/>
    <s v="21034-3-151.6-ПТ-0005_0"/>
    <n v="0"/>
    <s v="21034-3-151.6-ПТ-0005"/>
    <s v="Фрагмент плана на отм. 0,000 (Помещение ППА 2). Аксонометрическая схема М1:50"/>
    <n v="0"/>
    <d v="2023-11-03T00:00:00"/>
    <n v="5"/>
    <s v="Фрагмент плана на отм. 0,000 (Помещение ППА 2). Аксонометрическая схема М1:50"/>
    <s v="УУ№1"/>
    <m/>
    <m/>
    <m/>
    <m/>
    <m/>
    <s v="УУ-Д 100/2.8(324)В-УФ.В4-400Y-3UM-V-C-16-ER-4DC-NN- A9PYRIRS9DV"/>
    <s v="Узел управления дренчерный DN100 во взрыв о защищенном исполнении"/>
    <m/>
    <x v="0"/>
    <n v="41.36"/>
    <s v="Секция №1"/>
    <m/>
    <n v="41.36"/>
  </r>
  <r>
    <x v="0"/>
    <s v="21034-3-151.6-ПТ-0005_0"/>
    <n v="0"/>
    <s v="21034-3-151.6-ПТ-0005"/>
    <s v="Фрагмент плана на отм. 0,000 (Помещение ППА 2). Аксонометрическая схема М1:50"/>
    <n v="0"/>
    <d v="2023-11-03T00:00:00"/>
    <n v="5"/>
    <s v="Фрагмент плана на отм. 0,000 (Помещение ППА 2). Аксонометрическая схема М1:50"/>
    <s v="УУ№2"/>
    <m/>
    <m/>
    <m/>
    <m/>
    <m/>
    <s v="УУ-Д 100/2.8(324)В-УФ.В4-400Y-3UM-V-C-16-ER-4DC-NN- A9PYRIRS9DV"/>
    <s v="Узел управления дренчерный DN100 во взрыв о защищенном исполнении"/>
    <m/>
    <x v="0"/>
    <n v="41.36"/>
    <s v="Секция №2"/>
    <m/>
    <n v="41.36"/>
  </r>
  <r>
    <x v="0"/>
    <s v="21034-3-151.6-ПТ-0005_0"/>
    <n v="0"/>
    <s v="21034-3-151.6-ПТ-0005"/>
    <s v="Фрагмент плана на отм. 0,000 (Помещение ППА 2). Аксонометрическая схема М1:50"/>
    <n v="0"/>
    <d v="2023-11-03T00:00:00"/>
    <n v="5"/>
    <s v="Фрагмент плана на отм. 0,000 (Помещение ППА 2). Аксонометрическая схема М1:50"/>
    <s v="УУ№3"/>
    <m/>
    <m/>
    <m/>
    <m/>
    <m/>
    <s v="УУ-Д 100/2.8(324)В-УФ.В4-400Y-3UM-V-C-16-ER-4DC-NN- A9PYRIRS9DV"/>
    <s v="Узел управления дренчерный DN100 во взрыв о защищенном исполнении"/>
    <m/>
    <x v="0"/>
    <n v="41.36"/>
    <s v="Секция №3"/>
    <m/>
    <n v="41.36"/>
  </r>
  <r>
    <x v="0"/>
    <s v="21034-3-151.6-ПТ-0005_0"/>
    <n v="0"/>
    <s v="21034-3-151.6-ПТ-0005"/>
    <s v="Фрагмент плана на отм. 0,000 (Помещение ППА 2). Аксонометрическая схема М1:50"/>
    <n v="0"/>
    <d v="2023-11-03T00:00:00"/>
    <n v="5"/>
    <s v="Фрагмент плана на отм. 0,000 (Помещение ППА 2). Аксонометрическая схема М1:50"/>
    <s v="УУ№4"/>
    <m/>
    <m/>
    <m/>
    <m/>
    <m/>
    <s v="УУ-Д 300/2.8(324)В-УФ.В4-400Y-3UM-V-C-16-ER-4DC-NN- A9PYRIRS9DV"/>
    <s v="Узел управления дренчерный DN300 во взрыв о защищенном исполнении"/>
    <m/>
    <x v="0"/>
    <n v="320.86"/>
    <s v="Секция №4"/>
    <m/>
    <n v="320.86"/>
  </r>
  <r>
    <x v="0"/>
    <s v="21034-3-151.6-ПТ-0005_0"/>
    <n v="0"/>
    <s v="21034-3-151.6-ПТ-0005"/>
    <s v="Фрагмент плана на отм. 0,000 (Помещение ППА 2). Аксонометрическая схема М1:50"/>
    <n v="0"/>
    <d v="2023-11-03T00:00:00"/>
    <n v="5"/>
    <s v="Фрагмент плана на отм. 0,000 (Помещение ППА 2). Аксонометрическая схема М1:50"/>
    <s v="УУ№5"/>
    <m/>
    <m/>
    <m/>
    <m/>
    <m/>
    <s v="УУ-Д 100/2.8(324)В-УФ.В4-400Y-3UM-V-C-16-ER-4DC-NN- A9PYRIRS9DV"/>
    <s v="Узел управления дренчерный DN100 во взрыв о защищенном исполнении"/>
    <m/>
    <x v="0"/>
    <n v="41.36"/>
    <s v="Секция №5"/>
    <m/>
    <n v="41.36"/>
  </r>
  <r>
    <x v="0"/>
    <s v="21034-3-151.6-ПТ-0005_0"/>
    <n v="0"/>
    <s v="21034-3-151.6-ПТ-0005"/>
    <s v="Фрагмент плана на отм. 0,000 (Помещение ППА 2). Аксонометрическая схема М1:50"/>
    <n v="0"/>
    <d v="2023-11-03T00:00:00"/>
    <n v="5"/>
    <s v="Фрагмент плана на отм. 0,000 (Помещение ППА 2). Аксонометрическая схема М1:50"/>
    <s v="УУ№6"/>
    <m/>
    <m/>
    <m/>
    <m/>
    <m/>
    <s v="УУ-Д 200/2.8(324)В-УФ.В4-400Y-3UM-V-C-16-ER-4DC-NN- A9PYRIRS9DV"/>
    <s v="Узел управления дренчерный DN200 во взрыв о защищенном исполнении"/>
    <m/>
    <x v="0"/>
    <n v="147.86000000000001"/>
    <s v="Секция №6"/>
    <m/>
    <n v="147.86000000000001"/>
  </r>
  <r>
    <x v="0"/>
    <s v="21034-3-151.6-ПТ-0005_0"/>
    <n v="0"/>
    <s v="21034-3-151.6-ПТ-0005"/>
    <s v="Фрагмент плана на отм. 0,000 (Помещение ППА 2). Аксонометрическая схема М1:50"/>
    <n v="0"/>
    <d v="2023-11-03T00:00:00"/>
    <n v="5"/>
    <s v="Фрагмент плана на отм. 0,000 (Помещение ППА 2). Аксонометрическая схема М1:50"/>
    <s v="УУ№7"/>
    <m/>
    <m/>
    <m/>
    <m/>
    <m/>
    <s v="УУ-Д 100/2.8(324)В-УФ.В4-400Y-3UM-V-C-16-ER-4DC-NN- A9PYRIRS9DV"/>
    <s v="Узел управления дренчерный DN100 во взрыв о защищенном исполнении"/>
    <m/>
    <x v="0"/>
    <n v="41.36"/>
    <s v="Секция №7"/>
    <m/>
    <n v="41.36"/>
  </r>
  <r>
    <x v="0"/>
    <s v="21034-3-151.6-ПТ-0005_0"/>
    <n v="0"/>
    <s v="21034-3-151.6-ПТ-0005"/>
    <s v="Фрагмент плана на отм. 0,000 (Помещение ППА 2). Аксонометрическая схема М1:50"/>
    <n v="0"/>
    <d v="2023-11-03T00:00:00"/>
    <n v="5"/>
    <s v="Фрагмент плана на отм. 0,000 (Помещение ППА 2). Аксонометрическая схема М1:50"/>
    <s v="УУ№8"/>
    <m/>
    <m/>
    <m/>
    <m/>
    <m/>
    <s v="УУ-Д 100/2.8(324)В-УФ.В4-400Y-3UM-V-C-16-ER-4DC-NN- A9PYRIRS9DV"/>
    <s v="Узел управления дренчерный DN100 во взрыв о защищенном исполнении"/>
    <m/>
    <x v="0"/>
    <n v="41.36"/>
    <s v="Секция №8"/>
    <m/>
    <n v="41.36"/>
  </r>
  <r>
    <x v="0"/>
    <s v="21034-3-151.6-ПТ-0005_0"/>
    <n v="0"/>
    <s v="21034-3-151.6-ПТ-0005"/>
    <s v="Фрагмент плана на отм. 0,000 (Помещение ППА 2). Аксонометрическая схема М1:50"/>
    <n v="0"/>
    <d v="2023-11-03T00:00:00"/>
    <n v="5"/>
    <s v="Фрагмент плана на отм. 0,000 (Помещение ППА 2). Аксонометрическая схема М1:50"/>
    <s v="УУ№9"/>
    <m/>
    <m/>
    <m/>
    <m/>
    <m/>
    <s v="УУ-Д 100/2.8(324)В-УФ.В4-400Y-3UM-V-C-16-ER-4DC-NN- A9PYRIRS9DV"/>
    <s v="Узел управления дренчерный DN100 во взрыв о защищенном исполнении"/>
    <m/>
    <x v="0"/>
    <n v="41.36"/>
    <s v="Секция №9"/>
    <m/>
    <n v="41.36"/>
  </r>
  <r>
    <x v="1"/>
    <s v="21034-3-151.6-ПТ-0005_0"/>
    <n v="0"/>
    <s v="21034-3-151.6-ПТ-0005"/>
    <s v="Фрагмент плана на отм. 0,000 (Помещение ППА 2). Аксонометрическая схема М1:50"/>
    <n v="0"/>
    <d v="2023-11-03T00:00:00"/>
    <n v="5"/>
    <s v="Фрагмент плана на отм. 0,000 (Помещение ППА 2). Аксонометрическая схема М1:50"/>
    <s v="Зпк В2-1"/>
    <m/>
    <m/>
    <m/>
    <m/>
    <m/>
    <m/>
    <s v="Задвижка с обрезиненным клином DN350 PN1,6 с концевым выключателем во взрывозащищенном исполнении"/>
    <n v="1"/>
    <x v="0"/>
    <n v="221"/>
    <m/>
    <m/>
    <n v="0"/>
  </r>
  <r>
    <x v="1"/>
    <s v="21034-3-151.6-ПТ-0005_0"/>
    <n v="0"/>
    <s v="21034-3-151.6-ПТ-0005"/>
    <s v="Фрагмент плана на отм. 0,000 (Помещение ППА 2). Аксонометрическая схема М1:50"/>
    <n v="0"/>
    <d v="2023-11-03T00:00:00"/>
    <n v="5"/>
    <s v="Фрагмент плана на отм. 0,000 (Помещение ППА 2). Аксонометрическая схема М1:50"/>
    <s v="Зпк В2-2"/>
    <m/>
    <m/>
    <m/>
    <m/>
    <m/>
    <m/>
    <s v="Задвижка с обрезиненным клином DN350 PN1,6 с концевым выключателем во взрывозащищенном исполнении"/>
    <n v="1"/>
    <x v="0"/>
    <n v="221"/>
    <m/>
    <m/>
    <n v="0"/>
  </r>
  <r>
    <x v="1"/>
    <s v="21034-3-151.6-ПТ-0005_0"/>
    <n v="0"/>
    <s v="21034-3-151.6-ПТ-0005"/>
    <s v="Фрагмент плана на отм. 0,000 (Помещение ППА 2). Аксонометрическая схема М1:50"/>
    <n v="0"/>
    <d v="2023-11-03T00:00:00"/>
    <n v="5"/>
    <s v="Фрагмент плана на отм. 0,000 (Помещение ППА 2). Аксонометрическая схема М1:50"/>
    <s v="Зпк В2-3"/>
    <m/>
    <m/>
    <m/>
    <m/>
    <m/>
    <m/>
    <s v="Задвижка с обрезиненным клином DN350 PN1,6 с концевым выключателем во взрывозащищенном исполнении"/>
    <n v="1"/>
    <x v="0"/>
    <n v="221"/>
    <m/>
    <m/>
    <n v="0"/>
  </r>
  <r>
    <x v="1"/>
    <s v="21034-3-151.6-ПТ-0005_0"/>
    <n v="0"/>
    <s v="21034-3-151.6-ПТ-0005"/>
    <s v="Фрагмент плана на отм. 0,000 (Помещение ППА 2). Аксонометрическая схема М1:50"/>
    <n v="0"/>
    <d v="2023-11-03T00:00:00"/>
    <n v="5"/>
    <s v="Фрагмент плана на отм. 0,000 (Помещение ППА 2). Аксонометрическая схема М1:50"/>
    <s v="Зпк В2-4"/>
    <m/>
    <m/>
    <m/>
    <m/>
    <m/>
    <m/>
    <s v="Задвижка с обрезиненным клином DN350 PN1,6 с концевым выключателем во взрывозащищенном исполнении"/>
    <n v="1"/>
    <x v="0"/>
    <n v="221"/>
    <m/>
    <m/>
    <n v="0"/>
  </r>
  <r>
    <x v="1"/>
    <s v="21034-3-151.6-ПТ-0005_0"/>
    <n v="0"/>
    <s v="21034-3-151.6-ПТ-0005"/>
    <s v="Фрагмент плана на отм. 0,000 (Помещение ППА 2). Аксонометрическая схема М1:50"/>
    <n v="0"/>
    <d v="2023-11-03T00:00:00"/>
    <n v="5"/>
    <s v="Фрагмент плана на отм. 0,000 (Помещение ППА 2). Аксонометрическая схема М1:50"/>
    <s v="Зпк В2-5"/>
    <m/>
    <m/>
    <m/>
    <m/>
    <m/>
    <m/>
    <s v="Задвижка с обрезиненным клином DN350 PN1,6 с концевым выключателем во взрывозащищенном исполнении"/>
    <n v="1"/>
    <x v="0"/>
    <n v="221"/>
    <m/>
    <m/>
    <n v="0"/>
  </r>
  <r>
    <x v="1"/>
    <s v="21034-3-151.6-ПТ-0005_0"/>
    <n v="0"/>
    <s v="21034-3-151.6-ПТ-0005"/>
    <s v="Фрагмент плана на отм. 0,000 (Помещение ППА 2). Аксонометрическая схема М1:50"/>
    <n v="0"/>
    <d v="2023-11-03T00:00:00"/>
    <n v="5"/>
    <s v="Фрагмент плана на отм. 0,000 (Помещение ППА 2). Аксонометрическая схема М1:50"/>
    <s v="Зпк В2.1-1"/>
    <m/>
    <m/>
    <m/>
    <m/>
    <m/>
    <m/>
    <s v="Задвижка с обрезиненным клином DN100 PN1,6 с концевым выключателем во взрывозащищенном исполнении"/>
    <n v="1"/>
    <x v="0"/>
    <n v="24.5"/>
    <s v="Секция №1"/>
    <m/>
    <n v="0"/>
  </r>
  <r>
    <x v="1"/>
    <s v="21034-3-151.6-ПТ-0005_0"/>
    <n v="0"/>
    <s v="21034-3-151.6-ПТ-0005"/>
    <s v="Фрагмент плана на отм. 0,000 (Помещение ППА 2). Аксонометрическая схема М1:50"/>
    <n v="0"/>
    <d v="2023-11-03T00:00:00"/>
    <n v="5"/>
    <s v="Фрагмент плана на отм. 0,000 (Помещение ППА 2). Аксонометрическая схема М1:50"/>
    <s v="Зпк В2.1-2"/>
    <m/>
    <m/>
    <m/>
    <m/>
    <m/>
    <m/>
    <s v="Задвижка с обрезиненным клином DN100 PN1,6 с концевым выключателем во взрывозащищенном исполнении"/>
    <n v="1"/>
    <x v="0"/>
    <n v="24.5"/>
    <s v="Секция №1"/>
    <m/>
    <n v="0"/>
  </r>
  <r>
    <x v="1"/>
    <s v="21034-3-151.6-ПТ-0005_0"/>
    <n v="0"/>
    <s v="21034-3-151.6-ПТ-0005"/>
    <s v="Фрагмент плана на отм. 0,000 (Помещение ППА 2). Аксонометрическая схема М1:50"/>
    <n v="0"/>
    <d v="2023-11-03T00:00:00"/>
    <n v="5"/>
    <s v="Фрагмент плана на отм. 0,000 (Помещение ППА 2). Аксонометрическая схема М1:50"/>
    <s v="Зпк В2.2-1"/>
    <m/>
    <m/>
    <m/>
    <m/>
    <m/>
    <m/>
    <s v="Задвижка с обрезиненным клином DN100 PN1,6 с концевым выключателем во взрывозащищенном исполнении"/>
    <n v="1"/>
    <x v="0"/>
    <n v="24.5"/>
    <s v="Секция №2"/>
    <m/>
    <n v="0"/>
  </r>
  <r>
    <x v="1"/>
    <s v="21034-3-151.6-ПТ-0005_0"/>
    <n v="0"/>
    <s v="21034-3-151.6-ПТ-0005"/>
    <s v="Фрагмент плана на отм. 0,000 (Помещение ППА 2). Аксонометрическая схема М1:50"/>
    <n v="0"/>
    <d v="2023-11-03T00:00:00"/>
    <n v="5"/>
    <s v="Фрагмент плана на отм. 0,000 (Помещение ППА 2). Аксонометрическая схема М1:50"/>
    <s v="Зпк В2.2-2"/>
    <m/>
    <m/>
    <m/>
    <m/>
    <m/>
    <m/>
    <s v="Задвижка с обрезиненным клином DN100 PN1,6 с концевым выключателем во взрывозащищенном исполнении"/>
    <n v="1"/>
    <x v="0"/>
    <n v="24.5"/>
    <s v="Секция №2"/>
    <m/>
    <n v="0"/>
  </r>
  <r>
    <x v="1"/>
    <s v="21034-3-151.6-ПТ-0005_0"/>
    <n v="0"/>
    <s v="21034-3-151.6-ПТ-0005"/>
    <s v="Фрагмент плана на отм. 0,000 (Помещение ППА 2). Аксонометрическая схема М1:50"/>
    <n v="0"/>
    <d v="2023-11-03T00:00:00"/>
    <n v="5"/>
    <s v="Фрагмент плана на отм. 0,000 (Помещение ППА 2). Аксонометрическая схема М1:50"/>
    <s v="Зпк В2.3-1"/>
    <m/>
    <m/>
    <m/>
    <m/>
    <m/>
    <m/>
    <s v="Задвижка с обрезиненным клином DN100 PN1,6 с концевым выключателем во взрывозащищенном исполнении"/>
    <n v="1"/>
    <x v="0"/>
    <n v="24.5"/>
    <s v="Секция №3"/>
    <m/>
    <n v="0"/>
  </r>
  <r>
    <x v="1"/>
    <s v="21034-3-151.6-ПТ-0005_0"/>
    <n v="0"/>
    <s v="21034-3-151.6-ПТ-0005"/>
    <s v="Фрагмент плана на отм. 0,000 (Помещение ППА 2). Аксонометрическая схема М1:50"/>
    <n v="0"/>
    <d v="2023-11-03T00:00:00"/>
    <n v="5"/>
    <s v="Фрагмент плана на отм. 0,000 (Помещение ППА 2). Аксонометрическая схема М1:50"/>
    <s v="Зпк В2.3-2"/>
    <m/>
    <m/>
    <m/>
    <m/>
    <m/>
    <m/>
    <s v="Задвижка с обрезиненным клином DN100 PN1,6 с концевым выключателем во взрывозащищенном исполнении"/>
    <n v="1"/>
    <x v="0"/>
    <n v="24.5"/>
    <s v="Секция №3"/>
    <m/>
    <n v="0"/>
  </r>
  <r>
    <x v="1"/>
    <s v="21034-3-151.6-ПТ-0005_0"/>
    <n v="0"/>
    <s v="21034-3-151.6-ПТ-0005"/>
    <s v="Фрагмент плана на отм. 0,000 (Помещение ППА 2). Аксонометрическая схема М1:50"/>
    <n v="0"/>
    <d v="2023-11-03T00:00:00"/>
    <n v="5"/>
    <s v="Фрагмент плана на отм. 0,000 (Помещение ППА 2). Аксонометрическая схема М1:50"/>
    <s v="Зпк В2.4-1"/>
    <m/>
    <m/>
    <m/>
    <m/>
    <m/>
    <m/>
    <s v="Задвижка с обрезиненным клином DN300 PN1,6 с концевым выключателем во взрывозащищенном исполнении"/>
    <n v="1"/>
    <x v="0"/>
    <n v="167"/>
    <s v="Секция №4"/>
    <m/>
    <n v="0"/>
  </r>
  <r>
    <x v="1"/>
    <s v="21034-3-151.6-ПТ-0005_0"/>
    <n v="0"/>
    <s v="21034-3-151.6-ПТ-0005"/>
    <s v="Фрагмент плана на отм. 0,000 (Помещение ППА 2). Аксонометрическая схема М1:50"/>
    <n v="0"/>
    <d v="2023-11-03T00:00:00"/>
    <n v="5"/>
    <s v="Фрагмент плана на отм. 0,000 (Помещение ППА 2). Аксонометрическая схема М1:50"/>
    <s v="Зпк В2.4-2"/>
    <m/>
    <m/>
    <m/>
    <m/>
    <m/>
    <m/>
    <s v="Задвижка с обрезиненным клином DN300 PN1,6 с концевым выключателем во взрывозащищенном исполнении"/>
    <n v="1"/>
    <x v="0"/>
    <n v="167"/>
    <s v="Секция №4"/>
    <m/>
    <n v="0"/>
  </r>
  <r>
    <x v="1"/>
    <s v="21034-3-151.6-ПТ-0005_0"/>
    <n v="0"/>
    <s v="21034-3-151.6-ПТ-0005"/>
    <s v="Фрагмент плана на отм. 0,000 (Помещение ППА 2). Аксонометрическая схема М1:50"/>
    <n v="0"/>
    <d v="2023-11-03T00:00:00"/>
    <n v="5"/>
    <s v="Фрагмент плана на отм. 0,000 (Помещение ППА 2). Аксонометрическая схема М1:50"/>
    <s v="Зпк В2.5-1"/>
    <m/>
    <m/>
    <m/>
    <m/>
    <m/>
    <m/>
    <s v="Задвижка с обрезиненным клином DN100 PN1,6 с концевым выключателем во взрывозащищенном исполнении"/>
    <n v="1"/>
    <x v="0"/>
    <n v="24.5"/>
    <s v="Секция №5"/>
    <m/>
    <n v="0"/>
  </r>
  <r>
    <x v="1"/>
    <s v="21034-3-151.6-ПТ-0005_0"/>
    <n v="0"/>
    <s v="21034-3-151.6-ПТ-0005"/>
    <s v="Фрагмент плана на отм. 0,000 (Помещение ППА 2). Аксонометрическая схема М1:50"/>
    <n v="0"/>
    <d v="2023-11-03T00:00:00"/>
    <n v="5"/>
    <s v="Фрагмент плана на отм. 0,000 (Помещение ППА 2). Аксонометрическая схема М1:50"/>
    <s v="Зпк В2.5-2"/>
    <m/>
    <m/>
    <m/>
    <m/>
    <m/>
    <m/>
    <s v="Задвижка с обрезиненным клином DN100 PN1,6 с концевым выключателем во взрывозащищенном исполнении"/>
    <n v="1"/>
    <x v="0"/>
    <n v="24.5"/>
    <s v="Секция №5"/>
    <m/>
    <n v="0"/>
  </r>
  <r>
    <x v="1"/>
    <s v="21034-3-151.6-ПТ-0005_0"/>
    <n v="0"/>
    <s v="21034-3-151.6-ПТ-0005"/>
    <s v="Фрагмент плана на отм. 0,000 (Помещение ППА 2). Аксонометрическая схема М1:50"/>
    <n v="0"/>
    <d v="2023-11-03T00:00:00"/>
    <n v="5"/>
    <s v="Фрагмент плана на отм. 0,000 (Помещение ППА 2). Аксонометрическая схема М1:50"/>
    <s v="Зпк В2.6-1"/>
    <m/>
    <m/>
    <m/>
    <m/>
    <m/>
    <m/>
    <s v="Задвижка с обрезиненным клином DN200 PN1,6 с концевым выключателем во взрывозащищенном исполнении"/>
    <n v="1"/>
    <x v="0"/>
    <n v="71"/>
    <s v="Секция №6"/>
    <m/>
    <n v="0"/>
  </r>
  <r>
    <x v="1"/>
    <s v="21034-3-151.6-ПТ-0005_0"/>
    <n v="0"/>
    <s v="21034-3-151.6-ПТ-0005"/>
    <s v="Фрагмент плана на отм. 0,000 (Помещение ППА 2). Аксонометрическая схема М1:50"/>
    <n v="0"/>
    <d v="2023-11-03T00:00:00"/>
    <n v="5"/>
    <s v="Фрагмент плана на отм. 0,000 (Помещение ППА 2). Аксонометрическая схема М1:50"/>
    <s v="Зпк В2.6-2"/>
    <m/>
    <m/>
    <m/>
    <m/>
    <m/>
    <m/>
    <s v="Задвижка с обрезиненным клином DN200 PN1,6 с концевым выключателем во взрывозащищенном исполнении"/>
    <n v="1"/>
    <x v="0"/>
    <n v="71"/>
    <s v="Секция №6"/>
    <m/>
    <n v="0"/>
  </r>
  <r>
    <x v="1"/>
    <s v="21034-3-151.6-ПТ-0005_0"/>
    <n v="0"/>
    <s v="21034-3-151.6-ПТ-0005"/>
    <s v="Фрагмент плана на отм. 0,000 (Помещение ППА 2). Аксонометрическая схема М1:50"/>
    <n v="0"/>
    <d v="2023-11-03T00:00:00"/>
    <n v="5"/>
    <s v="Фрагмент плана на отм. 0,000 (Помещение ППА 2). Аксонометрическая схема М1:50"/>
    <s v="Зпк В2.7-1"/>
    <m/>
    <m/>
    <m/>
    <m/>
    <m/>
    <m/>
    <s v="Задвижка с обрезиненным клином DN100 PN1,6 с концевым выключателем во взрывозащищенном исполнении"/>
    <n v="1"/>
    <x v="0"/>
    <n v="24.5"/>
    <s v="Секция №7"/>
    <m/>
    <n v="0"/>
  </r>
  <r>
    <x v="1"/>
    <s v="21034-3-151.6-ПТ-0005_0"/>
    <n v="0"/>
    <s v="21034-3-151.6-ПТ-0005"/>
    <s v="Фрагмент плана на отм. 0,000 (Помещение ППА 2). Аксонометрическая схема М1:50"/>
    <n v="0"/>
    <d v="2023-11-03T00:00:00"/>
    <n v="5"/>
    <s v="Фрагмент плана на отм. 0,000 (Помещение ППА 2). Аксонометрическая схема М1:50"/>
    <s v="Зпк В2.7-2"/>
    <m/>
    <m/>
    <m/>
    <m/>
    <m/>
    <m/>
    <s v="Задвижка с обрезиненным клином DN100 PN1,6 с концевым выключателем во взрывозащищенном исполнении"/>
    <n v="1"/>
    <x v="0"/>
    <n v="24.5"/>
    <s v="Секция №7"/>
    <m/>
    <n v="0"/>
  </r>
  <r>
    <x v="1"/>
    <s v="21034-3-151.6-ПТ-0005_0"/>
    <n v="0"/>
    <s v="21034-3-151.6-ПТ-0005"/>
    <s v="Фрагмент плана на отм. 0,000 (Помещение ППА 2). Аксонометрическая схема М1:50"/>
    <n v="0"/>
    <d v="2023-11-03T00:00:00"/>
    <n v="5"/>
    <s v="Фрагмент плана на отм. 0,000 (Помещение ППА 2). Аксонометрическая схема М1:50"/>
    <s v="Зпк В2.8-1"/>
    <m/>
    <m/>
    <m/>
    <m/>
    <m/>
    <m/>
    <s v="Задвижка с обрезиненным клином DN100 PN1,6 с концевым выключателем во взрывозащищенном исполнении"/>
    <n v="1"/>
    <x v="0"/>
    <n v="24.5"/>
    <s v="Секция №8"/>
    <m/>
    <n v="0"/>
  </r>
  <r>
    <x v="1"/>
    <s v="21034-3-151.6-ПТ-0005_0"/>
    <n v="0"/>
    <s v="21034-3-151.6-ПТ-0005"/>
    <s v="Фрагмент плана на отм. 0,000 (Помещение ППА 2). Аксонометрическая схема М1:50"/>
    <n v="0"/>
    <d v="2023-11-03T00:00:00"/>
    <n v="5"/>
    <s v="Фрагмент плана на отм. 0,000 (Помещение ППА 2). Аксонометрическая схема М1:50"/>
    <s v="Зпк В2.8-2"/>
    <m/>
    <m/>
    <m/>
    <m/>
    <m/>
    <m/>
    <s v="Задвижка с обрезиненным клином DN100 PN1,6 с концевым выключателем во взрывозащищенном исполнении"/>
    <n v="1"/>
    <x v="0"/>
    <n v="24.5"/>
    <s v="Секция №8"/>
    <m/>
    <n v="0"/>
  </r>
  <r>
    <x v="1"/>
    <s v="21034-3-151.6-ПТ-0005_0"/>
    <n v="0"/>
    <s v="21034-3-151.6-ПТ-0005"/>
    <s v="Фрагмент плана на отм. 0,000 (Помещение ППА 2). Аксонометрическая схема М1:50"/>
    <n v="0"/>
    <d v="2023-11-03T00:00:00"/>
    <n v="5"/>
    <s v="Фрагмент плана на отм. 0,000 (Помещение ППА 2). Аксонометрическая схема М1:50"/>
    <s v="Зпк В2.9-1"/>
    <m/>
    <m/>
    <m/>
    <m/>
    <m/>
    <m/>
    <s v="Задвижка с обрезиненным клином DN100 PN1,6 с концевым выключателем во взрывозащищенном исполнении"/>
    <n v="1"/>
    <x v="0"/>
    <n v="24.5"/>
    <s v="Секция №9"/>
    <m/>
    <n v="0"/>
  </r>
  <r>
    <x v="1"/>
    <s v="21034-3-151.6-ПТ-0005_0"/>
    <n v="0"/>
    <s v="21034-3-151.6-ПТ-0005"/>
    <s v="Фрагмент плана на отм. 0,000 (Помещение ППА 2). Аксонометрическая схема М1:50"/>
    <n v="0"/>
    <d v="2023-11-03T00:00:00"/>
    <n v="5"/>
    <s v="Фрагмент плана на отм. 0,000 (Помещение ППА 2). Аксонометрическая схема М1:50"/>
    <s v="Зпк В2.9-2"/>
    <m/>
    <m/>
    <m/>
    <m/>
    <m/>
    <m/>
    <s v="Задвижка с обрезиненным клином DN100 PN1,6 с концевым выключателем во взрывозащищенном исполнении"/>
    <n v="1"/>
    <x v="0"/>
    <n v="24.5"/>
    <s v="Секция №9"/>
    <m/>
    <n v="0"/>
  </r>
  <r>
    <x v="1"/>
    <s v="21034-3-151.6-ПТ-0005_0"/>
    <n v="0"/>
    <s v="21034-3-151.6-ПТ-0005"/>
    <s v="Фрагмент плана на отм. 0,000 (Помещение ППА 2). Аксонометрическая схема М1:50"/>
    <n v="0"/>
    <d v="2023-11-03T00:00:00"/>
    <n v="5"/>
    <s v="Фрагмент плана на отм. 0,000 (Помещение ППА 2). Аксонометрическая схема М1:50"/>
    <s v="Зд В2-1"/>
    <m/>
    <m/>
    <m/>
    <m/>
    <m/>
    <m/>
    <s v="Задвижка с обрезиненным клином DN100 PN1,6"/>
    <n v="1"/>
    <x v="0"/>
    <n v="24.5"/>
    <s v="Нормально закрытое положение"/>
    <m/>
    <n v="0"/>
  </r>
  <r>
    <x v="1"/>
    <s v="21034-3-151.6-ПТ-0005_0"/>
    <n v="0"/>
    <s v="21034-3-151.6-ПТ-0005"/>
    <s v="Фрагмент плана на отм. 0,000 (Помещение ППА 2). Аксонометрическая схема М1:50"/>
    <n v="0"/>
    <d v="2023-11-03T00:00:00"/>
    <n v="5"/>
    <s v="Фрагмент плана на отм. 0,000 (Помещение ППА 2). Аксонометрическая схема М1:50"/>
    <s v="Зд В2-2"/>
    <m/>
    <m/>
    <m/>
    <m/>
    <m/>
    <m/>
    <s v="Задвижка с обрезиненным клином DN350 PN1,6"/>
    <n v="1"/>
    <x v="0"/>
    <n v="221"/>
    <s v="Нормально открытое положение"/>
    <m/>
    <n v="0"/>
  </r>
  <r>
    <x v="1"/>
    <s v="21034-3-151.6-ПТ-0005_0"/>
    <n v="0"/>
    <s v="21034-3-151.6-ПТ-0005"/>
    <s v="Фрагмент плана на отм. 0,000 (Помещение ППА 2). Аксонометрическая схема М1:50"/>
    <n v="0"/>
    <d v="2023-11-03T00:00:00"/>
    <n v="5"/>
    <s v="Фрагмент плана на отм. 0,000 (Помещение ППА 2). Аксонометрическая схема М1:50"/>
    <s v="Ко"/>
    <m/>
    <m/>
    <m/>
    <m/>
    <m/>
    <m/>
    <s v="Обратный клапан DN350 PN1,6"/>
    <n v="1"/>
    <x v="0"/>
    <n v="55"/>
    <m/>
    <m/>
    <n v="0"/>
  </r>
  <r>
    <x v="2"/>
    <s v="21034-3-151.6-ПТ-0006_1"/>
    <n v="1"/>
    <s v="21034-3-151.6-ПТ-0006"/>
    <s v="План водо-пенных завес. Вид А-А. Вид В-В"/>
    <n v="1"/>
    <d v="2024-02-02T00:00:00"/>
    <n v="6"/>
    <s v="План водо-пенных завес. Вид А-А. Вид В-В"/>
    <s v="Оп.1"/>
    <s v="108"/>
    <s v="ХБ"/>
    <s v="А"/>
    <s v="09Г2С"/>
    <s v="ОСТ 36-146-88"/>
    <m/>
    <m/>
    <n v="18"/>
    <x v="1"/>
    <n v="0.6"/>
    <n v="10.799999999999999"/>
    <m/>
    <n v="0"/>
  </r>
  <r>
    <x v="2"/>
    <s v="21034-3-151.6-ПТ-0006_1"/>
    <n v="1"/>
    <s v="21034-3-151.6-ПТ-0006"/>
    <s v="План водо-пенных завес. Вид А-А. Вид В-В"/>
    <n v="1"/>
    <d v="2024-02-02T00:00:00"/>
    <n v="6"/>
    <s v="План водо-пенных завес. Вид А-А. Вид В-В"/>
    <s v="Оп.2.1"/>
    <s v="159"/>
    <s v="ВП"/>
    <s v="А2"/>
    <s v="09Г2С"/>
    <s v="ОСТ 36-146-88"/>
    <m/>
    <m/>
    <n v="3"/>
    <x v="1"/>
    <n v="2.2000000000000002"/>
    <n v="6.6000000000000005"/>
    <m/>
    <n v="0"/>
  </r>
  <r>
    <x v="2"/>
    <s v="21034-3-151.6-ПТ-0006_1"/>
    <n v="1"/>
    <s v="21034-3-151.6-ПТ-0006"/>
    <s v="План водо-пенных завес. Вид А-А. Вид В-В"/>
    <n v="1"/>
    <d v="2024-02-02T00:00:00"/>
    <n v="6"/>
    <s v="План водо-пенных завес. Вид А-А. Вид В-В"/>
    <s v="Оп.2.2"/>
    <s v="108"/>
    <s v="ВП"/>
    <s v="AI"/>
    <s v="09Г2С"/>
    <s v="ОСТ 36-146-88"/>
    <m/>
    <m/>
    <n v="7"/>
    <x v="1"/>
    <n v="0.9"/>
    <n v="6.3"/>
    <m/>
    <n v="0"/>
  </r>
</pivotCacheRecords>
</file>

<file path=xl/pivotCache/pivotCacheRecords25.xml><?xml version="1.0" encoding="utf-8"?>
<pivotCacheRecords xmlns="http://schemas.openxmlformats.org/spreadsheetml/2006/main" xmlns:r="http://schemas.openxmlformats.org/officeDocument/2006/relationships" count="176">
  <r>
    <x v="0"/>
    <s v="Хозяйственно-противопожарный водопровод В"/>
    <m/>
    <m/>
    <m/>
    <x v="0"/>
    <m/>
    <m/>
    <m/>
    <m/>
  </r>
  <r>
    <x v="0"/>
    <m/>
    <m/>
    <m/>
    <m/>
    <x v="0"/>
    <m/>
    <m/>
    <m/>
    <m/>
  </r>
  <r>
    <x v="1"/>
    <s v="Шкаф пожарный навесной открытый красный ШПК-310-НОК 650х540х230"/>
    <s v="ШПК-310-НОК"/>
    <m/>
    <s v="ООО «Комплект 01»"/>
    <x v="1"/>
    <n v="3"/>
    <n v="12"/>
    <m/>
    <m/>
  </r>
  <r>
    <x v="2"/>
    <s v="Клапан пожарный с муфтой параметры Pу-16 T-50ºC Ду-50 135х158х182"/>
    <s v="КПК 50-2"/>
    <m/>
    <m/>
    <x v="1"/>
    <n v="3"/>
    <n v="1.6"/>
    <m/>
    <m/>
  </r>
  <r>
    <x v="0"/>
    <s v="Головка соединительная напорная муфтовая ГМ-50"/>
    <s v="ГМ-50"/>
    <m/>
    <s v="ООО «Комплект 01»"/>
    <x v="1"/>
    <n v="3"/>
    <n v="0.17"/>
    <m/>
    <m/>
  </r>
  <r>
    <x v="0"/>
    <s v="Головка соединительная напорная рукавная ГР-50"/>
    <s v="ГР-50"/>
    <m/>
    <s v="ООО «Комплект 01»"/>
    <x v="1"/>
    <n v="6"/>
    <n v="0.28999999999999998"/>
    <m/>
    <m/>
  </r>
  <r>
    <x v="0"/>
    <s v="Ствол пожарный ручной водяной РС-50 l=265 мм"/>
    <s v="РС-50"/>
    <m/>
    <s v="ООО «Комплект 01»"/>
    <x v="1"/>
    <n v="3"/>
    <n v="0.7"/>
    <m/>
    <m/>
  </r>
  <r>
    <x v="0"/>
    <s v="Рукав пожарный напорный для пожарных кранов «Универсал» 51 мм, длина 20 м"/>
    <m/>
    <m/>
    <s v="ООО «Комплект 01»"/>
    <x v="1"/>
    <n v="3"/>
    <m/>
    <m/>
    <m/>
  </r>
  <r>
    <x v="3"/>
    <s v="Труба стальная электросварная прямошовная 89х5,0 "/>
    <s v="ГОСТ 10704-91"/>
    <s v="09Г2С"/>
    <m/>
    <x v="2"/>
    <n v="35"/>
    <n v="10.36"/>
    <s v="Монтаж на высоте менее 5м"/>
    <m/>
  </r>
  <r>
    <x v="3"/>
    <s v="Труба стальная электросварная прямошовная 57х3,5 "/>
    <s v="ГОСТ 10704-91"/>
    <s v="09Г2С"/>
    <m/>
    <x v="2"/>
    <n v="21"/>
    <n v="4.62"/>
    <s v="Монтаж на высоте менее 5м"/>
    <m/>
  </r>
  <r>
    <x v="0"/>
    <s v="Отвод стальной приварной 90-89х5,0 l=120мм"/>
    <s v="ГОСТ 17375-2001"/>
    <s v="09Г2С"/>
    <m/>
    <x v="1"/>
    <n v="10"/>
    <n v="1.9"/>
    <m/>
    <m/>
  </r>
  <r>
    <x v="0"/>
    <s v="Отвод стальной приварной 90-57х3,5 l=75мм"/>
    <s v="ГОСТ 17375-2001"/>
    <s v="09Г2С"/>
    <m/>
    <x v="1"/>
    <n v="8"/>
    <n v="0.6"/>
    <m/>
    <m/>
  </r>
  <r>
    <x v="0"/>
    <s v="Тройник стальной приварной переходной 89х6,0-57х4,0 l=160мм"/>
    <s v="ГОСТ 17376-2001"/>
    <s v="09Г2С"/>
    <m/>
    <x v="1"/>
    <n v="2"/>
    <n v="2"/>
    <m/>
    <m/>
  </r>
  <r>
    <x v="0"/>
    <s v="Тройник стальной приварной 89х6,0 l=160мм"/>
    <s v="ГОСТ 17376-2001"/>
    <s v="09Г2С"/>
    <m/>
    <x v="1"/>
    <n v="2"/>
    <s v="2.0"/>
    <m/>
    <m/>
  </r>
  <r>
    <x v="4"/>
    <s v="Окраска стальных трубопроводов в 2 слоя Грунт ГФ-021"/>
    <s v="ГФ-021"/>
    <m/>
    <m/>
    <x v="3"/>
    <s v="4,1/13,6"/>
    <m/>
    <m/>
    <n v="13.6"/>
  </r>
  <r>
    <x v="4"/>
    <s v="Окраска стальных трубопроводов в 2 слоя Эмаль ПФ-115"/>
    <s v="ПФ-115"/>
    <m/>
    <m/>
    <x v="3"/>
    <s v="4,1/13,6"/>
    <m/>
    <m/>
    <n v="13.6"/>
  </r>
  <r>
    <x v="5"/>
    <s v="Опора хомутовая бескорпусная типа ХБ исполнения А для труб 89х5,0 в комплекте с гайками "/>
    <s v="ОСТ 36-146-88"/>
    <m/>
    <m/>
    <x v="1"/>
    <n v="5"/>
    <m/>
    <m/>
    <m/>
  </r>
  <r>
    <x v="5"/>
    <s v="Опора хомутовая бескорпусная типа ХБ исполнения А для труб 57х3,0 в комплекте с гайками "/>
    <s v="ОСТ 36-146-88"/>
    <m/>
    <m/>
    <x v="1"/>
    <n v="3"/>
    <m/>
    <m/>
    <m/>
  </r>
  <r>
    <x v="0"/>
    <s v="Количество сварных соединений с учетом длины трубы L=6 м с монтажом фасонных частей для трубы стальной 57х3,5"/>
    <m/>
    <m/>
    <m/>
    <x v="1"/>
    <n v="34"/>
    <m/>
    <m/>
    <m/>
  </r>
  <r>
    <x v="0"/>
    <s v="Количество сварных соединений с учетом длины трубы L=6 м с монтажом фасонных частей для трубы стальной 89х5,0"/>
    <m/>
    <m/>
    <m/>
    <x v="1"/>
    <n v="33"/>
    <m/>
    <m/>
    <m/>
  </r>
  <r>
    <x v="0"/>
    <m/>
    <m/>
    <m/>
    <m/>
    <x v="0"/>
    <m/>
    <m/>
    <m/>
    <m/>
  </r>
  <r>
    <x v="0"/>
    <s v="Противопожарный водопровод В2"/>
    <m/>
    <m/>
    <m/>
    <x v="0"/>
    <m/>
    <m/>
    <m/>
    <m/>
  </r>
  <r>
    <x v="0"/>
    <m/>
    <m/>
    <m/>
    <m/>
    <x v="0"/>
    <m/>
    <m/>
    <m/>
    <m/>
  </r>
  <r>
    <x v="0"/>
    <s v="Защищаемые зоны"/>
    <m/>
    <m/>
    <m/>
    <x v="0"/>
    <m/>
    <m/>
    <m/>
    <m/>
  </r>
  <r>
    <x v="0"/>
    <s v="Водо-пенная завеса. Фасад к. 151.6 оси 17-6 «Северная сторона»"/>
    <m/>
    <m/>
    <m/>
    <x v="0"/>
    <m/>
    <m/>
    <m/>
    <m/>
  </r>
  <r>
    <x v="1"/>
    <s v="Пожарный насадок для водяных завес НП-III/2,"/>
    <s v="ТУ 4854-018-72410778-07"/>
    <s v="09Г2С"/>
    <s v="ООО «Пожнефтехим» "/>
    <x v="1"/>
    <n v="8"/>
    <n v="6"/>
    <m/>
    <m/>
  </r>
  <r>
    <x v="0"/>
    <s v="присоединение фланцевое в комплекте с болтами, шайбами и гайками, с прокладками из паронита марки ПОН по ГОСТ 481-80"/>
    <m/>
    <m/>
    <m/>
    <x v="0"/>
    <m/>
    <m/>
    <m/>
    <m/>
  </r>
  <r>
    <x v="0"/>
    <s v="Ду50, с подачей веерных струй воды вниз на ширину до 15,5 м"/>
    <m/>
    <m/>
    <m/>
    <x v="0"/>
    <m/>
    <m/>
    <m/>
    <m/>
  </r>
  <r>
    <x v="0"/>
    <s v="Фланец стальной плоский ответный 1-50-16"/>
    <s v="ГОСТ 12820-80"/>
    <s v="09Г2С"/>
    <m/>
    <x v="1"/>
    <n v="8"/>
    <m/>
    <m/>
    <m/>
  </r>
  <r>
    <x v="0"/>
    <s v="Способ присоединения: приварной"/>
    <m/>
    <m/>
    <m/>
    <x v="0"/>
    <m/>
    <m/>
    <m/>
    <m/>
  </r>
  <r>
    <x v="0"/>
    <s v="Переход стальной приварной П-159х4,5-108х4,0 длинной L= 130 мм"/>
    <s v="ГОСТ 17378-2001"/>
    <s v="09Г2С"/>
    <m/>
    <x v="1"/>
    <n v="3"/>
    <m/>
    <m/>
    <m/>
  </r>
  <r>
    <x v="0"/>
    <s v="Отвод стальной приварной 90-108х4,0 длинной L= 150 мм"/>
    <s v="ГОСТ 17375-2001"/>
    <s v="09Г2С"/>
    <m/>
    <x v="1"/>
    <n v="5"/>
    <m/>
    <m/>
    <m/>
  </r>
  <r>
    <x v="0"/>
    <s v="Отвод стальной приварной 90-159х4,5 длинной L= 225 мм"/>
    <s v="ГОСТ 17375-2001"/>
    <s v="09Г2С"/>
    <m/>
    <x v="1"/>
    <n v="1"/>
    <m/>
    <m/>
    <m/>
  </r>
  <r>
    <x v="0"/>
    <s v="Тройник стальной приварной 108х4,0 длинной L= 200 мм"/>
    <s v="ГОСТ 17376-2001"/>
    <s v="09Г2С"/>
    <m/>
    <x v="1"/>
    <n v="1"/>
    <m/>
    <m/>
    <m/>
  </r>
  <r>
    <x v="0"/>
    <s v="Заглушка стальная приварная 108х4,0 длинной L= 50 мм"/>
    <s v="ГОСТ 17379-2001"/>
    <s v="09Г2С"/>
    <m/>
    <x v="1"/>
    <n v="3"/>
    <m/>
    <m/>
    <m/>
  </r>
  <r>
    <x v="6"/>
    <s v="Труба стальная электросварная прямошовная 57х3,5"/>
    <s v="ГОСТ 10704-91"/>
    <s v="09Г2С"/>
    <m/>
    <x v="2"/>
    <n v="4"/>
    <m/>
    <m/>
    <m/>
  </r>
  <r>
    <x v="6"/>
    <s v="Труба стальная электросварная прямошовная 108х4,0"/>
    <s v="ГОСТ 10704-91"/>
    <s v="09Г2С"/>
    <m/>
    <x v="2"/>
    <n v="85"/>
    <m/>
    <m/>
    <m/>
  </r>
  <r>
    <x v="6"/>
    <s v="Труба стальная электросварная прямошовная 159х6,0"/>
    <s v="ГОСТ 10704-91"/>
    <s v="09Г2С"/>
    <m/>
    <x v="2"/>
    <n v="15"/>
    <m/>
    <m/>
    <m/>
  </r>
  <r>
    <x v="4"/>
    <s v="Окраска стальных трубопроводов в 2 слоя Грунт ГФ-021"/>
    <s v="ГФ-021"/>
    <m/>
    <m/>
    <x v="3"/>
    <s v="8,15/"/>
    <m/>
    <m/>
    <n v="74.400000000000006"/>
  </r>
  <r>
    <x v="0"/>
    <m/>
    <m/>
    <m/>
    <m/>
    <x v="0"/>
    <n v="74.400000000000006"/>
    <m/>
    <m/>
    <m/>
  </r>
  <r>
    <x v="4"/>
    <s v="Окраска стальных трубопроводов в 2 слоя Эмаль ПФ-115"/>
    <s v="ПФ-115"/>
    <m/>
    <m/>
    <x v="3"/>
    <s v="15,0/"/>
    <m/>
    <m/>
    <n v="74.400000000000006"/>
  </r>
  <r>
    <x v="0"/>
    <m/>
    <m/>
    <m/>
    <m/>
    <x v="0"/>
    <n v="74.400000000000006"/>
    <m/>
    <m/>
    <m/>
  </r>
  <r>
    <x v="5"/>
    <s v="Опора 108-ХБ-А-Ст20"/>
    <s v="ОСТ 36-146-88"/>
    <s v="Ст.20"/>
    <m/>
    <x v="1"/>
    <n v="14"/>
    <n v="0.6"/>
    <s v="Для ∅ 108 (100)"/>
    <m/>
  </r>
  <r>
    <x v="5"/>
    <s v="Опора 108-ВП-А1-Ст20"/>
    <s v="ОСТ 36-146-88"/>
    <s v="Ст.20"/>
    <m/>
    <x v="1"/>
    <n v="2"/>
    <n v="0.9"/>
    <s v="Для ∅ 108 (100)"/>
    <m/>
  </r>
  <r>
    <x v="5"/>
    <s v="Опора 159-ВП-А2-Ст20"/>
    <s v="ОСТ 36-146-88"/>
    <s v="Ст.20"/>
    <m/>
    <x v="1"/>
    <n v="4"/>
    <n v="2.2000000000000002"/>
    <s v="Для ∅ 159 (150)"/>
    <m/>
  </r>
  <r>
    <x v="0"/>
    <s v="Количество сварных соединений для трубы стальной 57х3,5"/>
    <m/>
    <m/>
    <m/>
    <x v="1"/>
    <n v="16"/>
    <m/>
    <m/>
    <m/>
  </r>
  <r>
    <x v="0"/>
    <s v="Количество сварных соединений с учетом длины трубы L=6 м с монтажом фасонных частей, для трубы стальной 108х4,0"/>
    <m/>
    <m/>
    <m/>
    <x v="1"/>
    <n v="30"/>
    <m/>
    <m/>
    <m/>
  </r>
  <r>
    <x v="0"/>
    <s v="Количество сварных соединений с учетом длины трубы L=6 м с монтажом фасонных частей, для трубы стальной 159х6,0"/>
    <m/>
    <m/>
    <m/>
    <x v="1"/>
    <n v="8"/>
    <m/>
    <m/>
    <m/>
  </r>
  <r>
    <x v="0"/>
    <s v="Монтаж труб осуществляемый на высоте свыше 5 м"/>
    <m/>
    <m/>
    <m/>
    <x v="2"/>
    <n v="104"/>
    <m/>
    <m/>
    <m/>
  </r>
  <r>
    <x v="0"/>
    <m/>
    <m/>
    <m/>
    <m/>
    <x v="0"/>
    <m/>
    <m/>
    <m/>
    <m/>
  </r>
  <r>
    <x v="0"/>
    <s v="Водо-пенная завеса. Фасад к. 151.6 оси D-A «Западная сторона»"/>
    <m/>
    <m/>
    <m/>
    <x v="0"/>
    <m/>
    <m/>
    <m/>
    <m/>
  </r>
  <r>
    <x v="1"/>
    <s v="Пожарный насадок для водяных завес НП-III/1,"/>
    <s v="ТУ 4854-018-72410778-07"/>
    <s v="09Г2С"/>
    <s v="ООО «Пожнефтехим» "/>
    <x v="1"/>
    <n v="6"/>
    <n v="6"/>
    <m/>
    <m/>
  </r>
  <r>
    <x v="0"/>
    <s v="присоединение фланцевое в комплекте с болтами, шайбами и гайками, с прокладками из паронита марки ПОН по ГОСТ 481-80"/>
    <m/>
    <m/>
    <m/>
    <x v="0"/>
    <m/>
    <m/>
    <m/>
    <m/>
  </r>
  <r>
    <x v="0"/>
    <s v="Ду50, с подачей веерных струй воды вниз на ширину до 13,2 м"/>
    <m/>
    <m/>
    <m/>
    <x v="0"/>
    <m/>
    <m/>
    <m/>
    <m/>
  </r>
  <r>
    <x v="0"/>
    <s v="Фланец стальной плоский ответный 1-50-16"/>
    <s v="ГОСТ 12820-80"/>
    <s v="09Г2С"/>
    <m/>
    <x v="1"/>
    <n v="6"/>
    <n v="1.04"/>
    <m/>
    <m/>
  </r>
  <r>
    <x v="0"/>
    <s v="Способ присоединения: приварной"/>
    <m/>
    <m/>
    <m/>
    <x v="0"/>
    <m/>
    <m/>
    <m/>
    <m/>
  </r>
  <r>
    <x v="0"/>
    <s v="Отвод стальной приварной 90-108х4,0 длинной L= 150 мм"/>
    <s v="ГОСТ 17375-2001"/>
    <s v="09Г2С"/>
    <m/>
    <x v="1"/>
    <n v="4"/>
    <m/>
    <m/>
    <m/>
  </r>
  <r>
    <x v="0"/>
    <s v="Тройник стальной приварной 108х4,0 длинной L= 200 мм"/>
    <s v="ГОСТ 17376-2001"/>
    <s v="09Г2С"/>
    <m/>
    <x v="1"/>
    <n v="3"/>
    <m/>
    <m/>
    <m/>
  </r>
  <r>
    <x v="0"/>
    <s v="Заглушка стальная приварная 108х4,0 длинной L= 50 мм"/>
    <s v="ГОСТ 17379-2001"/>
    <s v="09Г2С"/>
    <m/>
    <x v="1"/>
    <n v="4"/>
    <m/>
    <m/>
    <m/>
  </r>
  <r>
    <x v="6"/>
    <s v="Труба стальная электросварная прямошовная 57х3,5"/>
    <s v="ГОСТ 10704-91"/>
    <s v="09Г2С"/>
    <m/>
    <x v="2"/>
    <n v="3"/>
    <m/>
    <m/>
    <m/>
  </r>
  <r>
    <x v="6"/>
    <s v="Труба стальная электросварная прямошовная 108х4,5"/>
    <s v="ГОСТ 10704-91"/>
    <s v="09Г2С"/>
    <m/>
    <x v="2"/>
    <n v="55"/>
    <m/>
    <m/>
    <m/>
  </r>
  <r>
    <x v="4"/>
    <s v="Окраска стальных трубопроводов в 2 слоя Грунт ГФ-021"/>
    <s v="ГФ-021"/>
    <m/>
    <m/>
    <x v="3"/>
    <s v="4,25/38"/>
    <m/>
    <m/>
    <n v="38"/>
  </r>
  <r>
    <x v="4"/>
    <s v="Окраска стальных трубопроводов в 2 слоя Эмаль ПФ-115"/>
    <s v="ПФ-115"/>
    <m/>
    <m/>
    <x v="3"/>
    <s v="7,60/38"/>
    <m/>
    <m/>
    <n v="38"/>
  </r>
  <r>
    <x v="5"/>
    <s v="Опора 108-ХБ-А-Ст20"/>
    <s v="ОСТ 36-146-88"/>
    <s v="Ст.20"/>
    <m/>
    <x v="1"/>
    <n v="4"/>
    <n v="0.6"/>
    <s v="Для ∅ 108 (100)"/>
    <m/>
  </r>
  <r>
    <x v="5"/>
    <s v="Опора 108-ВП-А1-Ст20"/>
    <s v="ОСТ 36-146-88"/>
    <s v="Ст.20"/>
    <m/>
    <x v="1"/>
    <n v="5"/>
    <n v="0.9"/>
    <s v="Для ∅ 108 (100)"/>
    <m/>
  </r>
  <r>
    <x v="0"/>
    <s v="Количество сварных соединений для трубы стальной 57х3,5"/>
    <m/>
    <m/>
    <m/>
    <x v="1"/>
    <n v="12"/>
    <m/>
    <m/>
    <m/>
  </r>
  <r>
    <x v="0"/>
    <s v="Количество сварных соединений с учетом длины трубы L=6 м с монтажом фасонных частей, для трубы стальной 108х4,0"/>
    <m/>
    <m/>
    <m/>
    <x v="1"/>
    <n v="20"/>
    <m/>
    <m/>
    <m/>
  </r>
  <r>
    <x v="0"/>
    <s v="Монтаж труб осуществляемый на высоте свыше 5 м"/>
    <m/>
    <m/>
    <m/>
    <x v="2"/>
    <n v="58"/>
    <m/>
    <m/>
    <m/>
  </r>
  <r>
    <x v="0"/>
    <m/>
    <m/>
    <m/>
    <m/>
    <x v="0"/>
    <m/>
    <m/>
    <m/>
    <m/>
  </r>
  <r>
    <x v="0"/>
    <s v="Система пожаротушения внутри к. 151.6"/>
    <m/>
    <m/>
    <m/>
    <x v="0"/>
    <m/>
    <m/>
    <m/>
    <m/>
  </r>
  <r>
    <x v="1"/>
    <s v="Узел управления дренчерный Ду 300 мм в комплекте с сигнализатором давления, с поворотным визуальным индикатором положения, с блоком концевых выключателей и дренажными кранами на входе и выходе"/>
    <s v="21034-3-151.6-ПТ.ОЛ"/>
    <m/>
    <s v="ООО ЗПО &quot;Газбалтпром&quot;"/>
    <x v="1"/>
    <n v="1"/>
    <n v="320.86"/>
    <m/>
    <m/>
  </r>
  <r>
    <x v="1"/>
    <s v="Узел управления дренчерный Ду 200 мм  в комплекте с сигнализатором давления, с поворотным визуальным индикатором положения, с блоком концевых выключателей и дренажными кранами на входе и выходе"/>
    <s v="21034-3-151.6-ПТ.ОЛ"/>
    <m/>
    <s v="ООО ЗПО &quot;Газбалтпром&quot;"/>
    <x v="1"/>
    <n v="1"/>
    <n v="147.86000000000001"/>
    <m/>
    <m/>
  </r>
  <r>
    <x v="1"/>
    <s v="Узел управления дренчерный Ду 100 мм в комплекте с сигнализатором давления, с поворотным визуальным индикатором положения, с блоком концевых выключателей и дренажными кранами на входе и выходе"/>
    <s v="21034-3-151.6-ПТ.ОЛ"/>
    <m/>
    <s v="ООО ЗПО &quot;Газбалтпром&quot;"/>
    <x v="1"/>
    <n v="7"/>
    <n v="41.36"/>
    <m/>
    <m/>
  </r>
  <r>
    <x v="1"/>
    <s v="Концевой выключатель во взрывозащищенном исполнении 1220/20 для установки на задвижке серия KR14"/>
    <m/>
    <m/>
    <s v="ООО «Торговый Дом АДЛ»"/>
    <x v="1"/>
    <n v="23"/>
    <m/>
    <m/>
    <m/>
  </r>
  <r>
    <x v="0"/>
    <s v="Монтажный комплект концевого выключателя"/>
    <s v="арт. CV01G422394"/>
    <m/>
    <s v="ООО «Торговый Дом АДЛ»"/>
    <x v="1"/>
    <n v="23"/>
    <m/>
    <m/>
    <m/>
  </r>
  <r>
    <x v="0"/>
    <s v="Клапан обратный DN350 PN1,6 «Гранлок» l=127мм"/>
    <s v="серия CV-16"/>
    <m/>
    <s v="ООО «Торговый Дом АДЛ»"/>
    <x v="1"/>
    <n v="1"/>
    <n v="55"/>
    <m/>
    <m/>
  </r>
  <r>
    <x v="2"/>
    <s v="Задвижка с обрезиненным клином «Гранар» DN350 PN1,6 l=290мм"/>
    <s v="серия KR14"/>
    <m/>
    <s v="ООО «Торговый Дом АДЛ»"/>
    <x v="1"/>
    <n v="6"/>
    <n v="221"/>
    <m/>
    <m/>
  </r>
  <r>
    <x v="2"/>
    <s v="Задвижка с обрезиненным клином «Гранар» DN300 PN1,6 l=270мм"/>
    <s v="серия KR14"/>
    <m/>
    <s v="ООО «Торговый Дом АДЛ»"/>
    <x v="1"/>
    <n v="2"/>
    <n v="167"/>
    <m/>
    <m/>
  </r>
  <r>
    <x v="2"/>
    <s v="Задвижка с обрезиненным клином «Гранар» DN200 PN1,6 l=230мм"/>
    <s v="серия KR14"/>
    <m/>
    <s v="ООО «Торговый Дом АДЛ»"/>
    <x v="1"/>
    <n v="2"/>
    <n v="71"/>
    <m/>
    <m/>
  </r>
  <r>
    <x v="2"/>
    <s v="Задвижка с обрезиненным клином «Гранар» DN100 PN1,6 l=190мм"/>
    <s v="серия KR14"/>
    <m/>
    <s v="ООО «Торговый Дом АДЛ»"/>
    <x v="1"/>
    <n v="15"/>
    <n v="24.5"/>
    <m/>
    <m/>
  </r>
  <r>
    <x v="2"/>
    <s v="Задвижка с обрезиненным клином «Гранар» DN50 PN1,6 l=150мм"/>
    <s v="серия KR14"/>
    <m/>
    <s v="ООО «Торговый Дом АДЛ»"/>
    <x v="1"/>
    <n v="3"/>
    <n v="12.5"/>
    <m/>
    <m/>
  </r>
  <r>
    <x v="2"/>
    <s v="Кран шаровой «Стандарт» с флажковой рукояткой и внутренне-наружной резьбой DN20 PN1,6 "/>
    <s v="VT.121.G.05"/>
    <m/>
    <s v="ООО «Веста Регионы»"/>
    <x v="1"/>
    <n v="4"/>
    <m/>
    <m/>
    <m/>
  </r>
  <r>
    <x v="0"/>
    <s v="Головка соединительная муфтовая ГМ-80"/>
    <s v="ГОСТ 28352-89"/>
    <m/>
    <s v="ООО «Комплект 01»"/>
    <x v="1"/>
    <n v="5"/>
    <m/>
    <m/>
    <m/>
  </r>
  <r>
    <x v="0"/>
    <s v="Головка-заглушка ГЗ-80"/>
    <s v="ГОСТ 28352-89"/>
    <m/>
    <s v="ООО «Комплект 01»"/>
    <x v="1"/>
    <n v="5"/>
    <m/>
    <m/>
    <m/>
  </r>
  <r>
    <x v="0"/>
    <s v="Головка соединительная муфтовая ГМ-50"/>
    <s v="ГОСТ 28352-89"/>
    <m/>
    <s v="ООО «Комплект 01»"/>
    <x v="1"/>
    <n v="3"/>
    <m/>
    <m/>
    <m/>
  </r>
  <r>
    <x v="0"/>
    <s v="Головка-заглушка ГЗ-50"/>
    <s v="ГОСТ 28352-89"/>
    <m/>
    <s v="ООО «Комплект 01»"/>
    <x v="1"/>
    <n v="3"/>
    <m/>
    <m/>
    <m/>
  </r>
  <r>
    <x v="0"/>
    <s v="Генератор пены средней кратности стационарный (четырехструйный сеточный) 660х235х395"/>
    <s v="ГЧС"/>
    <m/>
    <s v="«ПО«Спецавтоматика»"/>
    <x v="1"/>
    <n v="2"/>
    <n v="2.7"/>
    <m/>
    <m/>
  </r>
  <r>
    <x v="0"/>
    <s v="Ороситель дренчерный l=60мм"/>
    <s v="ДУО0-РВо(д) 0,6-R1/2.В2-«Аква-Гефест»"/>
    <m/>
    <s v="ООО «Холдинг Гефест»"/>
    <x v="1"/>
    <n v="24"/>
    <m/>
    <m/>
    <m/>
  </r>
  <r>
    <x v="0"/>
    <s v="Муфта приварная трубная G1/2 с присоединительной резьбой R1/2"/>
    <m/>
    <m/>
    <s v="«ПО«Спецавтоматика»"/>
    <x v="1"/>
    <n v="24"/>
    <m/>
    <m/>
    <m/>
  </r>
  <r>
    <x v="0"/>
    <s v="Муфта приварная трубная G3/4 с присоединительной резьбой R3/4"/>
    <m/>
    <m/>
    <s v="«ПО«Спецавтоматика»"/>
    <x v="1"/>
    <n v="4"/>
    <m/>
    <m/>
    <m/>
  </r>
  <r>
    <x v="6"/>
    <s v="Труба стальная электросварная прямошовная 377х6,0"/>
    <s v="ГОСТ 10704-91"/>
    <s v="09Г2С"/>
    <m/>
    <x v="2"/>
    <n v="54"/>
    <n v="54.9"/>
    <m/>
    <m/>
  </r>
  <r>
    <x v="6"/>
    <s v="Труба стальная электросварная прямошовная 325х6,0"/>
    <s v="ГОСТ 10704-91"/>
    <s v="09Г2С"/>
    <m/>
    <x v="2"/>
    <n v="5"/>
    <n v="47.2"/>
    <m/>
    <m/>
  </r>
  <r>
    <x v="6"/>
    <s v="Труба стальная электросварная прямошовная 219х6,0"/>
    <s v="ГОСТ 10704-91"/>
    <s v="09Г2С"/>
    <m/>
    <x v="2"/>
    <n v="5"/>
    <n v="31.52"/>
    <m/>
    <m/>
  </r>
  <r>
    <x v="6"/>
    <s v="Труба стальная электросварная прямошовная 108х5,0"/>
    <s v="ГОСТ 10704-91"/>
    <s v="09Г2С"/>
    <m/>
    <x v="2"/>
    <n v="124"/>
    <n v="12.7"/>
    <m/>
    <m/>
  </r>
  <r>
    <x v="6"/>
    <s v="Труба стальная электросварная прямошовная 108х4,0"/>
    <s v="ГОСТ 10704-91"/>
    <s v="09Г2С"/>
    <m/>
    <x v="2"/>
    <n v="45"/>
    <n v="10.26"/>
    <m/>
    <m/>
  </r>
  <r>
    <x v="6"/>
    <s v="Труба стальная электросварная прямошовная 108х3,0"/>
    <s v="ГОСТ 10704-91"/>
    <s v="09Г2С"/>
    <m/>
    <x v="2"/>
    <n v="160"/>
    <n v="7.77"/>
    <m/>
    <m/>
  </r>
  <r>
    <x v="6"/>
    <s v="Труба стальная водогазопроводная 65х4,0"/>
    <s v="ГОСТ 3262-75"/>
    <s v="Сталь 20"/>
    <m/>
    <x v="2"/>
    <n v="1"/>
    <n v="7.05"/>
    <m/>
    <m/>
  </r>
  <r>
    <x v="6"/>
    <s v="Труба стальная электросварная прямошовная 57х2,5"/>
    <s v="ГОСТ 10704-91"/>
    <s v="09Г2С"/>
    <m/>
    <x v="2"/>
    <n v="34"/>
    <n v="3.36"/>
    <m/>
    <m/>
  </r>
  <r>
    <x v="6"/>
    <s v="Труба стальная электросварная прямошовная 25х2,0"/>
    <s v="ГОСТ 10704-91"/>
    <s v="09Г2С"/>
    <m/>
    <x v="2"/>
    <n v="3"/>
    <n v="1.1299999999999999"/>
    <m/>
    <m/>
  </r>
  <r>
    <x v="6"/>
    <s v="Труба стальная электросварная прямошовная 377х6,0 с изоляцией усиленного типа заводского исполнения"/>
    <s v="ГОСТ 10704-91"/>
    <s v="09Г2С"/>
    <m/>
    <x v="2"/>
    <n v="27"/>
    <n v="54.9"/>
    <s v="вводы"/>
    <m/>
  </r>
  <r>
    <x v="0"/>
    <s v="Отвод стальной приварной 90-377х9,0 l=525мм"/>
    <s v="ГОСТ 17375-2001"/>
    <s v="09Г2С"/>
    <m/>
    <x v="1"/>
    <n v="17"/>
    <n v="68"/>
    <m/>
    <m/>
  </r>
  <r>
    <x v="0"/>
    <s v="Отвод стальной приварной 90-325х7,0 l=450мм"/>
    <s v="ГОСТ 17375-2001"/>
    <s v="09Г2С"/>
    <m/>
    <x v="1"/>
    <n v="1"/>
    <n v="39"/>
    <m/>
    <m/>
  </r>
  <r>
    <x v="0"/>
    <s v="Отвод стальной приварной 90-219х6,0 l=300мм"/>
    <s v="ГОСТ 17375-2001"/>
    <s v="09Г2С"/>
    <m/>
    <x v="1"/>
    <n v="1"/>
    <n v="15"/>
    <m/>
    <m/>
  </r>
  <r>
    <x v="0"/>
    <s v="Отвод стальной приварной 90-108х5,0 l=150мм"/>
    <s v="ГОСТ 17375-2001"/>
    <s v="09Г2С"/>
    <m/>
    <x v="1"/>
    <n v="68"/>
    <n v="3.1"/>
    <m/>
    <m/>
  </r>
  <r>
    <x v="0"/>
    <s v="Отвод стальной приварной 45-108х5,0 l=106мм"/>
    <s v="ГОСТ 17375-2001"/>
    <s v="09Г2С"/>
    <m/>
    <x v="1"/>
    <n v="1"/>
    <n v="3.1"/>
    <m/>
    <m/>
  </r>
  <r>
    <x v="0"/>
    <s v="Отвод стальной приварной 90-57х3,5 l=75мм"/>
    <s v="ГОСТ 17375-2001"/>
    <s v="09Г2С"/>
    <m/>
    <x v="1"/>
    <n v="6"/>
    <n v="0.6"/>
    <m/>
    <m/>
  </r>
  <r>
    <x v="0"/>
    <s v="Тройник стальной приварной равнопроходной 377х10,0 l=480мм"/>
    <s v="ГОСТ 17376-2001"/>
    <s v="09Г2С"/>
    <m/>
    <x v="1"/>
    <n v="3"/>
    <n v="46"/>
    <m/>
    <m/>
  </r>
  <r>
    <x v="0"/>
    <s v="Тройник стальной приварной равнопроходной 108х4,0 l=200мм"/>
    <s v="ГОСТ 17376-2001"/>
    <s v="09Г2С"/>
    <m/>
    <x v="1"/>
    <n v="1"/>
    <n v="2.2000000000000002"/>
    <m/>
    <m/>
  </r>
  <r>
    <x v="0"/>
    <s v="Тройник стальной приварной переходной П 377х10,0-325х8,0 l=480мм"/>
    <s v="ГОСТ 17376-2001"/>
    <s v="09Г2С"/>
    <m/>
    <x v="1"/>
    <n v="1"/>
    <n v="46"/>
    <m/>
    <m/>
  </r>
  <r>
    <x v="0"/>
    <s v="Тройник стальной приварной переходной П 377х10,0-273х7,0 l=480мм"/>
    <s v="ГОСТ 17376-2001"/>
    <s v="09Г2С"/>
    <m/>
    <x v="1"/>
    <n v="8"/>
    <n v="46"/>
    <m/>
    <m/>
  </r>
  <r>
    <x v="0"/>
    <s v="Тройник стальной приварной переходной П 219х6,0-159х6,0 l=320мм"/>
    <s v="ГОСТ 17376-2001"/>
    <s v="09Г2С"/>
    <m/>
    <x v="1"/>
    <n v="1"/>
    <n v="10.199999999999999"/>
    <m/>
    <m/>
  </r>
  <r>
    <x v="0"/>
    <s v="Тройник стальной приварной переходной П 108х4,0-76х3,5 l=200мм"/>
    <s v="ГОСТ 17376-2001"/>
    <s v="09Г2С"/>
    <m/>
    <x v="1"/>
    <n v="2"/>
    <n v="2.2000000000000002"/>
    <m/>
    <m/>
  </r>
  <r>
    <x v="0"/>
    <s v="Переход стальной приварной К П-273х7,0-219х6,0 l=180мм"/>
    <s v="ГОСТ 17378-2001"/>
    <s v="09Г2С"/>
    <m/>
    <x v="1"/>
    <n v="1"/>
    <n v="8.3000000000000007"/>
    <m/>
    <m/>
  </r>
  <r>
    <x v="0"/>
    <s v="Переход стальной приварной К П-273х10,0-108х6,0 l=140мм"/>
    <s v="ГОСТ 17378-2001"/>
    <s v="09Г2С"/>
    <m/>
    <x v="1"/>
    <n v="7"/>
    <n v="8.5"/>
    <m/>
    <m/>
  </r>
  <r>
    <x v="0"/>
    <s v="Переход стальной приварной К П-219х10,0-108х6,0 l=95мм"/>
    <s v="ГОСТ 17378-2001"/>
    <s v="09Г2С"/>
    <m/>
    <x v="1"/>
    <n v="1"/>
    <n v="4.5999999999999996"/>
    <m/>
    <m/>
  </r>
  <r>
    <x v="0"/>
    <s v="Заглушка стальная эллиптическая 377х10,0"/>
    <s v="ГОСТ 17379-2001"/>
    <s v="09Г2С"/>
    <m/>
    <x v="1"/>
    <n v="1"/>
    <n v="16"/>
    <m/>
    <m/>
  </r>
  <r>
    <x v="0"/>
    <s v="Заглушка стальная эллиптическая 108х8,0 "/>
    <s v="ГОСТ 17379-2001"/>
    <s v="09Г2С"/>
    <m/>
    <x v="1"/>
    <n v="7"/>
    <n v="1.3"/>
    <m/>
    <m/>
  </r>
  <r>
    <x v="0"/>
    <s v="Заглушка стальная эллиптическая 57х5,0"/>
    <s v="ГОСТ 17379-2001"/>
    <s v="09Г2С"/>
    <m/>
    <x v="1"/>
    <n v="8"/>
    <n v="0.3"/>
    <m/>
    <m/>
  </r>
  <r>
    <x v="0"/>
    <s v="Заглушка стальная эллиптическая 25х3,0"/>
    <s v="ГОСТ 17379-2001"/>
    <s v="09Г2С"/>
    <m/>
    <x v="1"/>
    <n v="3"/>
    <n v="0.1"/>
    <m/>
    <m/>
  </r>
  <r>
    <x v="0"/>
    <s v="Фланец стальной плоский приварной DN350 PN1,6 в комплекте с болтами, гайками, шайбами для крепления"/>
    <s v="ГОСТ 33259-2015"/>
    <s v="09Г2С"/>
    <m/>
    <x v="1"/>
    <n v="14"/>
    <m/>
    <m/>
    <m/>
  </r>
  <r>
    <x v="0"/>
    <s v="Фланец стальной плоский приварной DN300 PN1,6 в комплекте с болтами, гайками, шайбами для крепления"/>
    <s v="ГОСТ 33259-2015"/>
    <s v="09Г2С"/>
    <m/>
    <x v="1"/>
    <n v="6"/>
    <m/>
    <m/>
    <m/>
  </r>
  <r>
    <x v="0"/>
    <s v="Фланец стальной плоский приварной DN200 PN1,6 в комплекте с болтами, гайками, шайбами для крепления"/>
    <s v="ГОСТ 33259-2015"/>
    <s v="09Г2С"/>
    <m/>
    <x v="1"/>
    <n v="6"/>
    <m/>
    <m/>
    <m/>
  </r>
  <r>
    <x v="0"/>
    <s v="Фланец стальной плоский приварной DN100 PN1,6 в комплекте с болтами, гайками, шайбами для крепления"/>
    <s v="ГОСТ 33259-2015"/>
    <s v="09Г2С"/>
    <m/>
    <x v="1"/>
    <n v="43"/>
    <m/>
    <m/>
    <m/>
  </r>
  <r>
    <x v="0"/>
    <s v="Фланец стальной плоский приварной DN50 PN1,6 в комплекте с болтами, гайками, шайбами для крепления"/>
    <s v="ГОСТ 33259-2015"/>
    <s v="09Г2С"/>
    <m/>
    <x v="1"/>
    <n v="6"/>
    <m/>
    <m/>
    <m/>
  </r>
  <r>
    <x v="0"/>
    <s v="Лист Б-ПН-0-3 l=100x50мм "/>
    <s v="ГОСТ 19903-90*"/>
    <m/>
    <m/>
    <x v="1"/>
    <n v="1"/>
    <n v="0.12"/>
    <m/>
    <m/>
  </r>
  <r>
    <x v="4"/>
    <s v="Окраска стальных трубопроводов в 2 слоя Грунт ГФ-021"/>
    <s v="ГФ-021"/>
    <m/>
    <m/>
    <x v="3"/>
    <s v="38,2/"/>
    <m/>
    <s v="При расходе "/>
    <n v="382"/>
  </r>
  <r>
    <x v="0"/>
    <m/>
    <m/>
    <m/>
    <m/>
    <x v="0"/>
    <n v="382"/>
    <m/>
    <s v="0,1 кг/м2  на 1 слой"/>
    <m/>
  </r>
  <r>
    <x v="4"/>
    <s v="Окраска стальных трубопроводов в 2 слоя Эмаль ПФ-115"/>
    <s v="ПФ-115"/>
    <m/>
    <m/>
    <x v="3"/>
    <s v="68,8/"/>
    <m/>
    <s v="При расходе "/>
    <n v="382"/>
  </r>
  <r>
    <x v="0"/>
    <m/>
    <m/>
    <m/>
    <m/>
    <x v="0"/>
    <n v="382"/>
    <m/>
    <s v="0,18 кг/м2 на 1 слой"/>
    <m/>
  </r>
  <r>
    <x v="7"/>
    <s v="Демонтаж трубы стальной электросварной прямошовной 108х5,0"/>
    <s v="ГОСТ 10704-91"/>
    <s v="09Г2С"/>
    <m/>
    <x v="2"/>
    <n v="28"/>
    <n v="12.7"/>
    <m/>
    <n v="355.59999999999997"/>
  </r>
  <r>
    <x v="5"/>
    <s v="Опора хомутовая бескорпусная типа ХБ исполнения А для труб наружного диаметра 108 мм в комплекте с гайками "/>
    <s v="ОСТ 36-146-88"/>
    <m/>
    <m/>
    <x v="1"/>
    <n v="16"/>
    <m/>
    <m/>
    <m/>
  </r>
  <r>
    <x v="5"/>
    <s v="Опора 108-ВП-А1-Ст20"/>
    <s v="ОСТ 36-146-88"/>
    <s v="Ст.20"/>
    <m/>
    <x v="1"/>
    <n v="2"/>
    <n v="0.9"/>
    <s v="Для ∅ 108 (100)"/>
    <m/>
  </r>
  <r>
    <x v="0"/>
    <s v="Комплект крепления для трубы DN100"/>
    <m/>
    <m/>
    <s v="АО «Хилти Дистрибьюшн ЛТД»"/>
    <x v="1"/>
    <n v="19"/>
    <m/>
    <m/>
    <m/>
  </r>
  <r>
    <x v="0"/>
    <s v="- забивной анкер HKD М12х25"/>
    <m/>
    <m/>
    <s v="АО «Хилти Дистрибьюшн ЛТД»"/>
    <x v="1"/>
    <n v="1"/>
    <m/>
    <m/>
    <m/>
  </r>
  <r>
    <x v="0"/>
    <s v="- резьбовая шпилька АМ10х2000 4,8 оцинк"/>
    <m/>
    <m/>
    <s v="АО «Хилти Дистрибьюшн ЛТД»"/>
    <x v="1"/>
    <n v="1"/>
    <m/>
    <m/>
    <m/>
  </r>
  <r>
    <x v="0"/>
    <s v="- шайба 10 10,5х20х2 Zn ISO7089 200HV"/>
    <m/>
    <m/>
    <s v="АО «Хилти Дистрибьюшн ЛТД»"/>
    <x v="1"/>
    <n v="1"/>
    <m/>
    <m/>
    <m/>
  </r>
  <r>
    <x v="0"/>
    <s v="- гайка шестигранная М10 Zn DIN9348"/>
    <m/>
    <m/>
    <s v="АО «Хилти Дистрибьюшн ЛТД»"/>
    <x v="1"/>
    <n v="1"/>
    <m/>
    <m/>
    <m/>
  </r>
  <r>
    <x v="0"/>
    <s v="- хомут для спринклерных систем MP-MS 4” H "/>
    <m/>
    <m/>
    <s v="АО «Хилти Дистрибьюшн ЛТД»"/>
    <x v="1"/>
    <n v="1"/>
    <m/>
    <m/>
    <m/>
  </r>
  <r>
    <x v="0"/>
    <s v="Комплект крепления для рядков DN50:"/>
    <m/>
    <m/>
    <s v="АО «Хилти Дистрибьюшн ЛТД»"/>
    <x v="1"/>
    <n v="16"/>
    <m/>
    <m/>
    <m/>
  </r>
  <r>
    <x v="0"/>
    <s v="- забивной анкер HKD М12х25"/>
    <m/>
    <m/>
    <s v="АО «Хилти Дистрибьюшн ЛТД»"/>
    <x v="1"/>
    <n v="1"/>
    <m/>
    <m/>
    <m/>
  </r>
  <r>
    <x v="0"/>
    <s v="- резьбовая шпилька АМ10х1000 4,8 оцинк"/>
    <m/>
    <m/>
    <s v="АО «Хилти Дистрибьюшн ЛТД»"/>
    <x v="1"/>
    <n v="1"/>
    <m/>
    <m/>
    <m/>
  </r>
  <r>
    <x v="0"/>
    <s v="- шайба 10 10,5х20х2 Zn ISO7089 200HV"/>
    <m/>
    <m/>
    <s v="АО «Хилти Дистрибьюшн ЛТД»"/>
    <x v="1"/>
    <n v="1"/>
    <m/>
    <m/>
    <m/>
  </r>
  <r>
    <x v="0"/>
    <s v="- гайка шестигранная М10 Zn DIN9348"/>
    <m/>
    <m/>
    <s v="АО «Хилти Дистрибьюшн ЛТД»"/>
    <x v="1"/>
    <n v="1"/>
    <m/>
    <m/>
    <m/>
  </r>
  <r>
    <x v="0"/>
    <s v="- хомут для спринклерных систем MP-MS 2” В "/>
    <m/>
    <m/>
    <s v="АО «Хилти Дистрибьюшн ЛТД»"/>
    <x v="1"/>
    <n v="1"/>
    <m/>
    <m/>
    <m/>
  </r>
  <r>
    <x v="0"/>
    <s v="Комплект крепления для рядков DN20:"/>
    <m/>
    <m/>
    <s v="АО «Хилти Дистрибьюшн ЛТД»"/>
    <x v="1"/>
    <n v="3"/>
    <m/>
    <m/>
    <m/>
  </r>
  <r>
    <x v="0"/>
    <s v="- забивной анкер HKD М12х25"/>
    <m/>
    <m/>
    <s v="АО «Хилти Дистрибьюшн ЛТД»"/>
    <x v="1"/>
    <n v="1"/>
    <m/>
    <m/>
    <m/>
  </r>
  <r>
    <x v="0"/>
    <s v="- резьбовая шпилька АМ10х1000 4,8 оцинк"/>
    <m/>
    <m/>
    <s v="АО «Хилти Дистрибьюшн ЛТД»"/>
    <x v="1"/>
    <n v="1"/>
    <m/>
    <m/>
    <m/>
  </r>
  <r>
    <x v="0"/>
    <s v="- шайба 10 10,5х20х2 Zn ISO7089 200HV"/>
    <m/>
    <m/>
    <s v="АО «Хилти Дистрибьюшн ЛТД»"/>
    <x v="1"/>
    <n v="1"/>
    <m/>
    <m/>
    <m/>
  </r>
  <r>
    <x v="0"/>
    <s v="- гайка шестигранная М10 Zn DIN9348"/>
    <m/>
    <m/>
    <s v="АО «Хилти Дистрибьюшн ЛТД»"/>
    <x v="1"/>
    <n v="1"/>
    <m/>
    <m/>
    <m/>
  </r>
  <r>
    <x v="0"/>
    <s v="- хомут для спринклерных систем MP-MS 1/2” В "/>
    <m/>
    <m/>
    <s v="АО «Хилти Дистрибьюшн ЛТД»"/>
    <x v="1"/>
    <n v="1"/>
    <m/>
    <m/>
    <m/>
  </r>
  <r>
    <x v="0"/>
    <s v="Количество сварных соединений с учетом длины трубы L=6 м с монтажом фасонных частей для трубы стальной 377х6,0"/>
    <m/>
    <m/>
    <m/>
    <x v="1"/>
    <n v="80"/>
    <m/>
    <m/>
    <m/>
  </r>
  <r>
    <x v="0"/>
    <s v="Количество сварных соединений с учетом длины трубы L=6 м с монтажом фасонных частей для трубы стальной 325х6,0"/>
    <m/>
    <m/>
    <m/>
    <x v="1"/>
    <n v="8"/>
    <m/>
    <m/>
    <m/>
  </r>
  <r>
    <x v="0"/>
    <s v="Количество сварных соединений с учетом длины трубы L=6 м с монтажом фасонных частей для трубы стальной 273х6,0"/>
    <m/>
    <m/>
    <m/>
    <x v="1"/>
    <n v="8"/>
    <m/>
    <m/>
    <m/>
  </r>
  <r>
    <x v="0"/>
    <s v="Количество сварных соединений с учетом длины трубы L=6 м с монтажом фасонных частей для трубы стальной 219х6,0"/>
    <m/>
    <m/>
    <m/>
    <x v="1"/>
    <n v="8"/>
    <m/>
    <m/>
    <m/>
  </r>
  <r>
    <x v="0"/>
    <s v="Количество сварных соединений с учетом длины трубы L=6 м с монтажом фасонных частей для трубы стальной 108х5,0"/>
    <m/>
    <m/>
    <m/>
    <x v="1"/>
    <n v="71"/>
    <m/>
    <m/>
    <m/>
  </r>
  <r>
    <x v="0"/>
    <s v="Количество сварных соединений с учетом длины трубы L=6 м с монтажом фасонных частей для трубы стальной 108х4,0"/>
    <m/>
    <m/>
    <m/>
    <x v="1"/>
    <n v="44"/>
    <m/>
    <m/>
    <m/>
  </r>
  <r>
    <x v="0"/>
    <s v="Количество сварных соединений с учетом длины трубы L=6 м с монтажом фасонных частей для трубы стальной 108х3,0"/>
    <m/>
    <m/>
    <m/>
    <x v="1"/>
    <n v="93"/>
    <m/>
    <m/>
    <m/>
  </r>
  <r>
    <x v="0"/>
    <s v="Количество сварных соединений с учетом длины трубы L=6 м с монтажом фасонных частей для трубы стальной 63,5х2,5"/>
    <m/>
    <m/>
    <m/>
    <x v="1"/>
    <n v="2"/>
    <m/>
    <m/>
    <m/>
  </r>
  <r>
    <x v="0"/>
    <s v="Количество сварных соединений с учетом длины трубы L=6 м с монтажом фасонных частей для трубы стальной 57х3,5"/>
    <m/>
    <m/>
    <m/>
    <x v="1"/>
    <n v="14"/>
    <m/>
    <m/>
    <m/>
  </r>
  <r>
    <x v="0"/>
    <s v="Количество сварных соединений с учетом длины трубы L=6 м с монтажом фасонных частей для трубы стальной 25х2,0"/>
    <m/>
    <m/>
    <m/>
    <x v="1"/>
    <n v="28"/>
    <m/>
    <m/>
    <m/>
  </r>
  <r>
    <x v="0"/>
    <s v="Монтаж труб 108х5,0 на высоте более 5 м от уровня пола"/>
    <m/>
    <m/>
    <m/>
    <x v="2"/>
    <n v="60"/>
    <m/>
    <m/>
    <m/>
  </r>
  <r>
    <x v="0"/>
    <s v="Монтаж труб 108х3,0 на высоте более 5 м от уровня пола"/>
    <m/>
    <m/>
    <m/>
    <x v="2"/>
    <n v="100"/>
    <m/>
    <m/>
    <m/>
  </r>
  <r>
    <x v="0"/>
    <s v="Монтаж труб 57х2,5 на высоте более 5 м от уровня пола"/>
    <m/>
    <m/>
    <m/>
    <x v="2"/>
    <n v="17"/>
    <m/>
    <m/>
    <m/>
  </r>
  <r>
    <x v="0"/>
    <m/>
    <m/>
    <m/>
    <m/>
    <x v="0"/>
    <m/>
    <m/>
    <m/>
    <m/>
  </r>
  <r>
    <x v="0"/>
    <s v="Замена оборудования в ППА 1 (пом.1-5) к.151.6"/>
    <m/>
    <m/>
    <m/>
    <x v="0"/>
    <m/>
    <m/>
    <m/>
    <m/>
  </r>
  <r>
    <x v="1"/>
    <s v="Узел управления дренчерный Ду 200 мм в комплекте с сигнализатором давления, с поворотным визуальным индикатором положения, с блоком концевых выключателей и дренажными кранами на входе и выходе"/>
    <s v="21034-3-151.6-ПТ.ОЛ"/>
    <m/>
    <s v="ООО ЗПО &quot;Газбалтпром&quot;"/>
    <x v="1"/>
    <n v="2"/>
    <n v="147.86000000000001"/>
    <s v="Подключить к существующим линиям связи"/>
    <m/>
  </r>
  <r>
    <x v="2"/>
    <s v="Задвижка с обрезиненным клином «Гранар» DN200 PN1,6"/>
    <s v="серия KR14"/>
    <m/>
    <s v="ООО «Торговый Дом АДЛ»"/>
    <x v="1"/>
    <n v="4"/>
    <n v="71"/>
    <m/>
    <m/>
  </r>
  <r>
    <x v="1"/>
    <s v="Концевой выключатель во взрывозащищенном исполнении 1220/20 для установки на задвижке серия KR14"/>
    <m/>
    <m/>
    <s v="ООО «Торговый Дом АДЛ»"/>
    <x v="1"/>
    <n v="4"/>
    <m/>
    <s v="Подключить к существующим линиям связи"/>
    <m/>
  </r>
  <r>
    <x v="0"/>
    <s v="Монтажный комплект концевого выключателя"/>
    <s v="арт. CV01G422394"/>
    <m/>
    <s v="ООО «Торговый Дом АДЛ»"/>
    <x v="1"/>
    <n v="4"/>
    <m/>
    <m/>
    <m/>
  </r>
  <r>
    <x v="0"/>
    <s v="Заглушка стальная эллиптическая 108х8,0"/>
    <s v="ГОСТ 17379-2001"/>
    <s v="09Г2С"/>
    <m/>
    <x v="1"/>
    <n v="2"/>
    <n v="1.3"/>
    <m/>
    <m/>
  </r>
  <r>
    <x v="0"/>
    <s v="Демонтаж клапана DV-5 Ду 100 мм"/>
    <m/>
    <m/>
    <m/>
    <x v="1"/>
    <n v="2"/>
    <n v="36.299999999999997"/>
    <m/>
    <m/>
  </r>
  <r>
    <x v="0"/>
    <s v="Демонтаж затвора дискового поворотного Ду 100 мм"/>
    <m/>
    <m/>
    <m/>
    <x v="1"/>
    <n v="4"/>
    <n v="6.1"/>
    <m/>
    <m/>
  </r>
  <r>
    <x v="7"/>
    <s v="Демонтаж трубы стальной электросварной прямошовной 219х4,0"/>
    <s v="ГОСТ 10704-91"/>
    <m/>
    <m/>
    <x v="2"/>
    <n v="3"/>
    <n v="21.21"/>
    <m/>
    <n v="63.63"/>
  </r>
  <r>
    <x v="7"/>
    <s v="Демонтаж трубы стальной электросварной прямошовной 159х3,2"/>
    <s v="ГОСТ 10704-91"/>
    <m/>
    <m/>
    <x v="2"/>
    <n v="53"/>
    <n v="12.3"/>
    <m/>
    <n v="651.90000000000009"/>
  </r>
  <r>
    <x v="7"/>
    <s v="Демонтаж трубы стальной электросварной прямошовной 108х2,8"/>
    <s v="ГОСТ 10704-91"/>
    <m/>
    <m/>
    <x v="2"/>
    <n v="30"/>
    <n v="7.26"/>
    <m/>
    <n v="217.79999999999998"/>
  </r>
  <r>
    <x v="7"/>
    <s v="Демонтаж трубы стальной электросварной прямошовной 32х2,2"/>
    <s v="ГОСТ 10704-91"/>
    <m/>
    <m/>
    <x v="2"/>
    <n v="160"/>
    <n v="1.62"/>
    <m/>
    <n v="259.20000000000005"/>
  </r>
</pivotCacheRecords>
</file>

<file path=xl/pivotCache/pivotCacheRecords26.xml><?xml version="1.0" encoding="utf-8"?>
<pivotCacheRecords xmlns="http://schemas.openxmlformats.org/spreadsheetml/2006/main" xmlns:r="http://schemas.openxmlformats.org/officeDocument/2006/relationships" count="189">
  <r>
    <x v="0"/>
    <s v="Оборудование"/>
    <m/>
    <m/>
    <m/>
    <x v="0"/>
    <m/>
    <m/>
    <m/>
    <m/>
  </r>
  <r>
    <x v="1"/>
    <s v="1. Щит распределительный, 3P+N+PE, ~50 Гц, 380 В / TN-S, 250 А, 25 кА, IP44, внутреннее разделение (секционирование) силового щита 4b по ГОСТ Р51321.1-2007. Подключение сверху"/>
    <s v="21034-3-151.6-ОЛ1"/>
    <m/>
    <m/>
    <x v="1"/>
    <n v="1"/>
    <m/>
    <s v="151-ШВ"/>
    <m/>
  </r>
  <r>
    <x v="1"/>
    <s v="2. Щит распределительный, 3P+N+PE, ~50 Гц, 380 В / TN-S, 160 А, 25 кА, IP44, внутреннее разделение (секционирование) силового щита 4b по ГОСТ Р51321.1-2007. Подключение сверху"/>
    <s v="21034-3-151.6-ОЛ2"/>
    <m/>
    <m/>
    <x v="1"/>
    <n v="1"/>
    <m/>
    <s v="151-ПЭСПЗ"/>
    <m/>
  </r>
  <r>
    <x v="1"/>
    <s v="3. Щит распределительный, 3P+N+PE, ~50 Гц, 380 В / TN-S, 63 А, 25 кА, IP44, внутреннее разделение (секционирование) силового щита 4b по ГОСТ Р51321.1-2007. Подключение снизу"/>
    <s v="21034-3-151.6-ОЛ3"/>
    <m/>
    <m/>
    <x v="1"/>
    <n v="1"/>
    <m/>
    <s v="151-ШС"/>
    <m/>
  </r>
  <r>
    <x v="1"/>
    <s v="4. Щит распределительный, 3P+N+PE, ~50 Гц, 380 В / TN-S, 63 А, 25 кА, IP44, внутреннее разделение (секционирование) силового щита 4b по ГОСТ Р51321.1-2007. Подключение сверху"/>
    <s v="21034-3-151.6-ОЛ4"/>
    <m/>
    <m/>
    <x v="1"/>
    <n v="1"/>
    <m/>
    <s v="151-ШСэ"/>
    <m/>
  </r>
  <r>
    <x v="1"/>
    <s v="5. Щит распределительный, 3P+N+PE, ~50 Гц, 380 В / TN-S, 63 А, 25 кА, IP44, внутреннее разделение (секционирование) силового щита 4b по ГОСТ Р51321.1-2007. Подключение сверху"/>
    <s v="21034-3-151.6-ОЛ5"/>
    <m/>
    <m/>
    <x v="1"/>
    <n v="1"/>
    <m/>
    <s v="151-ШУЭ"/>
    <m/>
  </r>
  <r>
    <x v="0"/>
    <m/>
    <m/>
    <m/>
    <m/>
    <x v="0"/>
    <m/>
    <m/>
    <m/>
    <m/>
  </r>
  <r>
    <x v="2"/>
    <s v="6. Пост управления кнопочный, IP44, в составе:"/>
    <m/>
    <m/>
    <m/>
    <x v="2"/>
    <n v="1"/>
    <m/>
    <s v="В7SB"/>
    <m/>
  </r>
  <r>
    <x v="0"/>
    <s v="Кнопка &quot;Пуск&quot; (1НО) "/>
    <m/>
    <m/>
    <m/>
    <x v="2"/>
    <n v="1"/>
    <m/>
    <m/>
    <m/>
  </r>
  <r>
    <x v="0"/>
    <s v="Кнопка &quot;Стоп&quot; (1НЗ+1НО) с фиксацией"/>
    <m/>
    <m/>
    <m/>
    <x v="2"/>
    <n v="1"/>
    <m/>
    <m/>
    <m/>
  </r>
  <r>
    <x v="0"/>
    <s v="Кабельный сальник М25"/>
    <m/>
    <m/>
    <m/>
    <x v="2"/>
    <n v="1"/>
    <m/>
    <m/>
    <m/>
  </r>
  <r>
    <x v="0"/>
    <m/>
    <m/>
    <m/>
    <m/>
    <x v="0"/>
    <m/>
    <m/>
    <m/>
    <m/>
  </r>
  <r>
    <x v="2"/>
    <s v="7. Пост управления кнопочный, IP66, исполнение по взрывозащите"/>
    <m/>
    <m/>
    <m/>
    <x v="2"/>
    <n v="4"/>
    <m/>
    <s v="В1.1SB, В1.2SB, В3.1SB, В3.2SB"/>
    <m/>
  </r>
  <r>
    <x v="0"/>
    <s v="2ExdIIBT2, в составе:"/>
    <m/>
    <m/>
    <m/>
    <x v="0"/>
    <m/>
    <m/>
    <m/>
    <m/>
  </r>
  <r>
    <x v="0"/>
    <s v="Кнопка &quot;Пуск&quot; (1НО) "/>
    <m/>
    <m/>
    <m/>
    <x v="2"/>
    <n v="1"/>
    <m/>
    <m/>
    <m/>
  </r>
  <r>
    <x v="0"/>
    <s v="Кнопка &quot;Стоп&quot; (1НЗ+1НО) с фиксацией"/>
    <m/>
    <m/>
    <m/>
    <x v="2"/>
    <n v="1"/>
    <m/>
    <m/>
    <m/>
  </r>
  <r>
    <x v="0"/>
    <s v="Кабельный сальник М25, исполнение по взрывозащите 2ExdIIBT2"/>
    <m/>
    <m/>
    <m/>
    <x v="2"/>
    <n v="1"/>
    <m/>
    <m/>
    <m/>
  </r>
  <r>
    <x v="0"/>
    <m/>
    <m/>
    <m/>
    <m/>
    <x v="0"/>
    <m/>
    <m/>
    <m/>
    <m/>
  </r>
  <r>
    <x v="2"/>
    <s v="8. Пост управления кнопочный, IP66, с защитной крышкой от случайного нажатия, исполнение по взрывозащите 2ExdIIBT2, в составе:"/>
    <m/>
    <m/>
    <m/>
    <x v="2"/>
    <n v="6"/>
    <m/>
    <s v="151-SB1…"/>
    <m/>
  </r>
  <r>
    <x v="0"/>
    <m/>
    <m/>
    <m/>
    <m/>
    <x v="0"/>
    <m/>
    <m/>
    <s v="151-SB6"/>
    <m/>
  </r>
  <r>
    <x v="0"/>
    <s v="Кнопка &quot;Стоп&quot; с фиксацией (1НЗ)"/>
    <m/>
    <m/>
    <m/>
    <x v="2"/>
    <n v="1"/>
    <m/>
    <m/>
    <m/>
  </r>
  <r>
    <x v="0"/>
    <s v="Кабельный сальник М25, исполнение по взрывозащите 2ExdIIBT2"/>
    <m/>
    <m/>
    <m/>
    <x v="2"/>
    <n v="1"/>
    <m/>
    <m/>
    <m/>
  </r>
  <r>
    <x v="0"/>
    <m/>
    <m/>
    <m/>
    <m/>
    <x v="0"/>
    <m/>
    <m/>
    <m/>
    <m/>
  </r>
  <r>
    <x v="0"/>
    <s v="Кабели"/>
    <m/>
    <m/>
    <m/>
    <x v="0"/>
    <m/>
    <m/>
    <m/>
    <m/>
  </r>
  <r>
    <x v="0"/>
    <s v="1. Кабель силовой с медными жилами, с изоляцией и оболочкой из поливинилхлоридных композиций пониженной пожароопасности, с низким дымо- и газовыделением, сечением:"/>
    <s v="ГОСТ 31996-2012"/>
    <m/>
    <m/>
    <x v="0"/>
    <m/>
    <m/>
    <m/>
    <m/>
  </r>
  <r>
    <x v="3"/>
    <s v="3х1,5"/>
    <s v="ВВГнг(А)-LS – 0,66 кВ"/>
    <m/>
    <m/>
    <x v="3"/>
    <n v="0.04"/>
    <m/>
    <m/>
    <n v="40"/>
  </r>
  <r>
    <x v="3"/>
    <s v="3х2,5"/>
    <s v="ВВГнг(А)-LS – 0,66 кВ"/>
    <m/>
    <m/>
    <x v="3"/>
    <n v="1.095"/>
    <m/>
    <m/>
    <n v="1095"/>
  </r>
  <r>
    <x v="3"/>
    <s v="4х2,5"/>
    <s v="ВВГнг(А)-LS – 0,66 кВ"/>
    <m/>
    <m/>
    <x v="3"/>
    <n v="0.26400000000000001"/>
    <m/>
    <m/>
    <n v="264"/>
  </r>
  <r>
    <x v="3"/>
    <s v="5х2,5"/>
    <s v="ВВГнг(А)-LS – 0,66 кВ"/>
    <m/>
    <m/>
    <x v="3"/>
    <n v="0.1"/>
    <m/>
    <m/>
    <n v="100"/>
  </r>
  <r>
    <x v="3"/>
    <s v="4х4"/>
    <s v="ВВГнг(А)-LS – 0,66 кВ"/>
    <m/>
    <m/>
    <x v="3"/>
    <n v="0.02"/>
    <m/>
    <m/>
    <n v="20"/>
  </r>
  <r>
    <x v="3"/>
    <s v="5х4"/>
    <s v="ВВГнг(А)-LS – 0,66 кВ"/>
    <m/>
    <m/>
    <x v="3"/>
    <n v="6.5000000000000002E-2"/>
    <m/>
    <m/>
    <n v="65"/>
  </r>
  <r>
    <x v="3"/>
    <s v="3х6"/>
    <s v="ВВГнг(А)-LS – 0,66 кВ"/>
    <m/>
    <m/>
    <x v="3"/>
    <n v="0.02"/>
    <m/>
    <m/>
    <n v="20"/>
  </r>
  <r>
    <x v="3"/>
    <s v="5х6"/>
    <s v="ВВГнг(А)-LS – 0,66 кВ"/>
    <m/>
    <m/>
    <x v="3"/>
    <n v="8.5000000000000006E-2"/>
    <m/>
    <m/>
    <n v="85"/>
  </r>
  <r>
    <x v="3"/>
    <s v="3х10"/>
    <s v="ВВГнг(А)-LS – 0,66 кВ"/>
    <m/>
    <m/>
    <x v="3"/>
    <n v="0.01"/>
    <m/>
    <m/>
    <n v="10"/>
  </r>
  <r>
    <x v="3"/>
    <s v="5х10"/>
    <s v="ВВГнг(А)-LS – 0,66 кВ"/>
    <m/>
    <m/>
    <x v="3"/>
    <n v="0.12"/>
    <m/>
    <m/>
    <n v="120"/>
  </r>
  <r>
    <x v="0"/>
    <s v="2. Кабель силовой с медными жилами, с изоляцией и оболочкой из поливинилхлоридных композиций пониженной пожароопасности, с низким дымо- и газовыделением, огнестойкий, сечением:"/>
    <s v="ГОСТ 31996-2012"/>
    <m/>
    <m/>
    <x v="0"/>
    <m/>
    <m/>
    <m/>
    <m/>
  </r>
  <r>
    <x v="3"/>
    <s v="3х2,5"/>
    <s v="ВВГнг(А)-FRLS – 0,66 кВ"/>
    <m/>
    <m/>
    <x v="3"/>
    <n v="0.04"/>
    <m/>
    <m/>
    <n v="40"/>
  </r>
  <r>
    <x v="3"/>
    <s v="3х4"/>
    <s v="ВВГнг(А)-FRLS – 0,66 кВ"/>
    <m/>
    <m/>
    <x v="3"/>
    <n v="0.04"/>
    <m/>
    <m/>
    <n v="40"/>
  </r>
  <r>
    <x v="0"/>
    <m/>
    <m/>
    <m/>
    <m/>
    <x v="0"/>
    <m/>
    <m/>
    <m/>
    <m/>
  </r>
  <r>
    <x v="0"/>
    <s v="3. Кабель силовой с медными жилами, с изоляцией из ПВХ-пластиката пониженной пожароопасности, бронированный, с низким дымо- и газовыделением, сечением:"/>
    <s v="ГОСТ 31996-2012"/>
    <m/>
    <m/>
    <x v="0"/>
    <m/>
    <m/>
    <m/>
    <m/>
  </r>
  <r>
    <x v="3"/>
    <s v="3х2,5"/>
    <s v="ВБШвнг(А)-LS – 0,66 кВ"/>
    <m/>
    <m/>
    <x v="3"/>
    <n v="0.95499999999999996"/>
    <m/>
    <m/>
    <n v="955"/>
  </r>
  <r>
    <x v="3"/>
    <s v="4х2,5"/>
    <s v="ВБШвнг(А)-LS – 0,66 кВ"/>
    <m/>
    <m/>
    <x v="3"/>
    <n v="0.128"/>
    <m/>
    <m/>
    <n v="128"/>
  </r>
  <r>
    <x v="3"/>
    <s v="4х4"/>
    <s v="ВБШвнг(А)-LS – 0,66 кВ"/>
    <m/>
    <m/>
    <x v="3"/>
    <n v="0.29299999999999998"/>
    <m/>
    <m/>
    <n v="293"/>
  </r>
  <r>
    <x v="0"/>
    <m/>
    <m/>
    <m/>
    <m/>
    <x v="0"/>
    <m/>
    <m/>
    <m/>
    <m/>
  </r>
  <r>
    <x v="0"/>
    <s v="4. Кабель контрольный с медными жилами, с изоляцией и оболочкой из поливинилхлоридного пластиката пониженной пожарной опасности, сечением"/>
    <s v="ГОСТ 1508-78"/>
    <m/>
    <m/>
    <x v="0"/>
    <m/>
    <m/>
    <m/>
    <m/>
  </r>
  <r>
    <x v="3"/>
    <s v="4х1,5"/>
    <s v="КВВГнг(А)-LS– 0,66 кВ"/>
    <m/>
    <m/>
    <x v="3"/>
    <n v="0.30599999999999999"/>
    <m/>
    <m/>
    <n v="306"/>
  </r>
  <r>
    <x v="3"/>
    <s v="7х1,5"/>
    <s v="КВВГнг(А)-LS– 0,66 кВ"/>
    <m/>
    <m/>
    <x v="3"/>
    <n v="0.25"/>
    <m/>
    <m/>
    <n v="250"/>
  </r>
  <r>
    <x v="3"/>
    <s v="5х2,5"/>
    <s v="КВВГнг(А)-LS– 0,66 кВ"/>
    <m/>
    <m/>
    <x v="3"/>
    <n v="8.0000000000000002E-3"/>
    <m/>
    <m/>
    <n v="8"/>
  </r>
  <r>
    <x v="0"/>
    <m/>
    <m/>
    <m/>
    <m/>
    <x v="0"/>
    <m/>
    <m/>
    <m/>
    <m/>
  </r>
  <r>
    <x v="0"/>
    <s v="5. Кабель контрольный с медными жилами, с изоляцией и оболочкой из поливинилхлоридного пластиката пониженной пожарной опасности, огнестойкий, сечением"/>
    <s v="ГОСТ 1508-78"/>
    <m/>
    <m/>
    <x v="0"/>
    <m/>
    <m/>
    <m/>
    <m/>
  </r>
  <r>
    <x v="3"/>
    <s v="4х1,5"/>
    <s v="КВВГнг(А)-FRLS– 0,66 кВ"/>
    <m/>
    <m/>
    <x v="3"/>
    <n v="0.375"/>
    <m/>
    <m/>
    <n v="375"/>
  </r>
  <r>
    <x v="3"/>
    <s v="7х1,5"/>
    <s v="КВВГнг(А)-FRLS– 0,66 кВ"/>
    <m/>
    <m/>
    <x v="3"/>
    <n v="0.92800000000000005"/>
    <m/>
    <m/>
    <n v="928"/>
  </r>
  <r>
    <x v="3"/>
    <s v="14х1,5"/>
    <s v="КВВГнг(А)-FRLS– 0,66 кВ"/>
    <m/>
    <m/>
    <x v="3"/>
    <n v="3.0000000000000001E-3"/>
    <m/>
    <m/>
    <n v="3"/>
  </r>
  <r>
    <x v="0"/>
    <m/>
    <m/>
    <m/>
    <m/>
    <x v="0"/>
    <m/>
    <m/>
    <m/>
    <m/>
  </r>
  <r>
    <x v="0"/>
    <m/>
    <m/>
    <m/>
    <m/>
    <x v="0"/>
    <m/>
    <m/>
    <m/>
    <m/>
  </r>
  <r>
    <x v="0"/>
    <s v="6. Кабель контрольный с медными жилами, с изоляцией из ПВХ-пластиката пониженной пожароопасности, бронированный, с низким дымо- и газовыделением, сечением:"/>
    <s v="ГОСТ 1508-78"/>
    <m/>
    <m/>
    <x v="0"/>
    <m/>
    <m/>
    <m/>
    <m/>
  </r>
  <r>
    <x v="3"/>
    <s v="4х1,5"/>
    <s v="КВБбШнг(А)-LS – 0,66 кВ"/>
    <m/>
    <m/>
    <x v="3"/>
    <n v="0.28199999999999997"/>
    <m/>
    <m/>
    <n v="282"/>
  </r>
  <r>
    <x v="3"/>
    <s v="5х2,5"/>
    <s v="КВБбШнг(А)-LS – 0,66 кВ"/>
    <m/>
    <m/>
    <x v="3"/>
    <n v="0.184"/>
    <m/>
    <m/>
    <n v="184"/>
  </r>
  <r>
    <x v="0"/>
    <m/>
    <m/>
    <m/>
    <m/>
    <x v="0"/>
    <m/>
    <m/>
    <m/>
    <m/>
  </r>
  <r>
    <x v="0"/>
    <s v="7. Кабель контрольный с медными жилами, с изоляцией из ПВХ-пластиката пониженной пожароопасности, бронированный, с низким дымо- и газовыделением, огнестойкий, сечением:"/>
    <s v="ГОСТ 1508-78"/>
    <m/>
    <m/>
    <x v="0"/>
    <m/>
    <m/>
    <m/>
    <m/>
  </r>
  <r>
    <x v="3"/>
    <s v="4х1,5"/>
    <s v="КВБбШнг(А)-FRLS – 0,66 кВ"/>
    <m/>
    <m/>
    <x v="3"/>
    <n v="0.46500000000000002"/>
    <m/>
    <m/>
    <n v="465"/>
  </r>
  <r>
    <x v="0"/>
    <m/>
    <m/>
    <m/>
    <m/>
    <x v="0"/>
    <m/>
    <m/>
    <m/>
    <m/>
  </r>
  <r>
    <x v="0"/>
    <s v="8. Кабель контрольный с медными жилами, с изоляцией и оболочкой из поливинилхлоридного пластиката пониженной пожарной опасности, экранированный, сечением"/>
    <s v="ГОСТ 1508-78"/>
    <m/>
    <m/>
    <x v="0"/>
    <m/>
    <m/>
    <m/>
    <m/>
  </r>
  <r>
    <x v="3"/>
    <s v="7х0,75"/>
    <s v="КВВГЭнг(А)-LS– 0,66 кВ"/>
    <m/>
    <m/>
    <x v="3"/>
    <n v="0.04"/>
    <m/>
    <m/>
    <n v="40"/>
  </r>
  <r>
    <x v="0"/>
    <m/>
    <m/>
    <m/>
    <m/>
    <x v="0"/>
    <m/>
    <m/>
    <m/>
    <m/>
  </r>
  <r>
    <x v="0"/>
    <s v="9. Провод повышенной гибкости с медными жилами, с изоляцией из ПВХ пластиката белого цвета 0,66 кВ, сечением: "/>
    <s v="ГОСТ 31947-2012"/>
    <m/>
    <m/>
    <x v="0"/>
    <m/>
    <m/>
    <m/>
    <m/>
  </r>
  <r>
    <x v="0"/>
    <s v="1х2,5"/>
    <s v="ПуГВнг(А)-LS"/>
    <m/>
    <m/>
    <x v="3"/>
    <n v="4.0000000000000001E-3"/>
    <m/>
    <m/>
    <n v="4"/>
  </r>
  <r>
    <x v="0"/>
    <m/>
    <m/>
    <m/>
    <m/>
    <x v="0"/>
    <m/>
    <m/>
    <m/>
    <m/>
  </r>
  <r>
    <x v="0"/>
    <s v="10. Провод повышенной гибкости с медными жилами, с изоляцией из ПВХ пластиката синего цвета 0,66 кВ, сечением: "/>
    <s v="ГОСТ 31947-2012"/>
    <m/>
    <m/>
    <x v="0"/>
    <m/>
    <m/>
    <m/>
    <m/>
  </r>
  <r>
    <x v="3"/>
    <s v="1х2,5"/>
    <s v="ПуГВнг(А)-LS"/>
    <m/>
    <m/>
    <x v="3"/>
    <n v="4.0000000000000001E-3"/>
    <m/>
    <m/>
    <n v="4"/>
  </r>
  <r>
    <x v="0"/>
    <m/>
    <m/>
    <m/>
    <m/>
    <x v="0"/>
    <m/>
    <m/>
    <m/>
    <m/>
  </r>
  <r>
    <x v="0"/>
    <s v="Материалы"/>
    <m/>
    <m/>
    <m/>
    <x v="0"/>
    <m/>
    <m/>
    <m/>
    <m/>
  </r>
  <r>
    <x v="4"/>
    <s v="1. Лоток перфорированный 50х100х3000, толщиной 1,5 мм, горячеоцинкованный"/>
    <m/>
    <s v="3526015HDZ"/>
    <s v="DKC"/>
    <x v="2"/>
    <n v="10"/>
    <m/>
    <m/>
    <n v="30"/>
  </r>
  <r>
    <x v="4"/>
    <s v="2. Лоток перфорированный 80х100х3000, толщиной 1,5 мм, горячеоцинкованный"/>
    <m/>
    <s v="3530215HDZ"/>
    <s v="DKC"/>
    <x v="2"/>
    <n v="131"/>
    <m/>
    <m/>
    <n v="393"/>
  </r>
  <r>
    <x v="4"/>
    <s v="3. Лоток перфорированный 80х200х3000, толщиной 1,5 мм, горячеоцинкованный"/>
    <m/>
    <s v="3530415HDZ"/>
    <s v="DKC"/>
    <x v="2"/>
    <n v="93"/>
    <m/>
    <m/>
    <n v="279"/>
  </r>
  <r>
    <x v="4"/>
    <s v="4. Лоток перфорированный 80х300х3000, толщиной 1,5 мм, горячеоцинкованный"/>
    <m/>
    <s v="3530515HDZ"/>
    <s v="DKC"/>
    <x v="2"/>
    <n v="20"/>
    <m/>
    <m/>
    <n v="60"/>
  </r>
  <r>
    <x v="5"/>
    <s v="5. Крышка на лоток с заземлением осн. 50 мм, L=3000, сталь горячеоцинкованная"/>
    <m/>
    <s v="35520HDZ"/>
    <s v="DKC"/>
    <x v="2"/>
    <n v="10"/>
    <m/>
    <m/>
    <n v="30"/>
  </r>
  <r>
    <x v="5"/>
    <s v="6. Крышка на лоток с заземлением осн. 100 мм, L=3000, сталь горячеоцинкованная"/>
    <m/>
    <s v="35522HDZ"/>
    <s v="DKC"/>
    <x v="2"/>
    <n v="131"/>
    <m/>
    <m/>
    <n v="393"/>
  </r>
  <r>
    <x v="5"/>
    <s v="7. Крышка на лоток с заземлением осн. 200 мм, L=3000, сталь горячеоцинкованная"/>
    <m/>
    <s v="35524HDZ"/>
    <s v="DKC"/>
    <x v="2"/>
    <n v="93"/>
    <m/>
    <m/>
    <n v="279"/>
  </r>
  <r>
    <x v="5"/>
    <s v="8. Крышка на лоток с заземлением осн. 300 мм, L=3000, сталь горячеоцинкованная"/>
    <m/>
    <s v="35525HDZ"/>
    <s v="DKC"/>
    <x v="2"/>
    <n v="20"/>
    <m/>
    <m/>
    <n v="60"/>
  </r>
  <r>
    <x v="0"/>
    <s v="9. Перегородка, L=3000 мм, H=80 мм, горячеоцинкованная"/>
    <m/>
    <s v="36500HDZ"/>
    <s v="DKC"/>
    <x v="2"/>
    <n v="121"/>
    <m/>
    <m/>
    <m/>
  </r>
  <r>
    <x v="0"/>
    <s v="10. Угол горизонтальный 90 градусов 80х100, толщиной 1,5 мм, горячеоцинкованный"/>
    <m/>
    <s v="SDM810KHDZ"/>
    <s v="DKC"/>
    <x v="2"/>
    <n v="33"/>
    <m/>
    <m/>
    <m/>
  </r>
  <r>
    <x v="0"/>
    <s v="11. Угол горизонтальный 90 градусов 80х200, толщиной 1,5 мм, горячеоцинкованный"/>
    <m/>
    <s v="SDM820KHDZ"/>
    <s v="DKC"/>
    <x v="2"/>
    <n v="19"/>
    <m/>
    <m/>
    <m/>
  </r>
  <r>
    <x v="0"/>
    <s v="12. Угол горизонтальный 90 градусов 80х300, толщиной 1,5 мм, горячеоцинкованный"/>
    <m/>
    <s v="SDM830KHDZ"/>
    <s v="DKC"/>
    <x v="2"/>
    <n v="6"/>
    <m/>
    <m/>
    <m/>
  </r>
  <r>
    <x v="0"/>
    <s v="13. Крышка на угол горизонтальный 90 градусов 100 мм, толщиной 0,8 мм, горячеоцинкованная"/>
    <m/>
    <s v="36022KHDZ"/>
    <s v="DKC"/>
    <x v="2"/>
    <n v="33"/>
    <m/>
    <m/>
    <m/>
  </r>
  <r>
    <x v="0"/>
    <s v="14. Крышка на угол горизонтальный 90 градусов 200 мм, толщиной 0,8 мм, горячеоцинкованная"/>
    <m/>
    <s v="36024KHDZ"/>
    <s v="DKC"/>
    <x v="2"/>
    <n v="19"/>
    <m/>
    <m/>
    <m/>
  </r>
  <r>
    <x v="0"/>
    <s v="15. Крышка на угол горизонтальный 90 градусов 300 мм, толщиной 0,8 мм, горячеоцинкованная"/>
    <m/>
    <s v="36025KHDZ"/>
    <s v="DKC"/>
    <x v="2"/>
    <n v="6"/>
    <m/>
    <m/>
    <m/>
  </r>
  <r>
    <x v="0"/>
    <s v="16. Угол вертикальный внутренний 90 градусов 80х100, толщиной 1,5 мм, горячеоцинкованный"/>
    <m/>
    <s v="SIM810KHDZ"/>
    <s v="DKC"/>
    <x v="2"/>
    <n v="12"/>
    <m/>
    <m/>
    <m/>
  </r>
  <r>
    <x v="0"/>
    <s v="17. Угол вертикальный внутренний 90 градусов 80х200, толщиной 1,5 мм, горячеоцинкованный"/>
    <m/>
    <s v="SIM820KHDZ"/>
    <s v="DKC"/>
    <x v="2"/>
    <n v="10"/>
    <m/>
    <m/>
    <m/>
  </r>
  <r>
    <x v="0"/>
    <s v="18. Угол вертикальный внутренний 90 градусов 80х300, толщиной 1,5 мм, горячеоцинкованный"/>
    <m/>
    <s v="SIM830KHDZ"/>
    <s v="DKC"/>
    <x v="2"/>
    <n v="1"/>
    <m/>
    <m/>
    <m/>
  </r>
  <r>
    <x v="0"/>
    <s v="19. Крышка на угол вертикальный внутренний 90 градусов, "/>
    <m/>
    <s v="38202HDZ"/>
    <s v="DKC"/>
    <x v="2"/>
    <n v="12"/>
    <m/>
    <m/>
    <m/>
  </r>
  <r>
    <x v="0"/>
    <s v="100 мм, толщиной 0,8 мм, горячеоцинкованная"/>
    <m/>
    <m/>
    <m/>
    <x v="0"/>
    <m/>
    <m/>
    <m/>
    <m/>
  </r>
  <r>
    <x v="0"/>
    <s v="20. Крышка на угол вертикальный внутренний 90 градусов, "/>
    <m/>
    <s v="38204HDZ"/>
    <s v="DKC"/>
    <x v="2"/>
    <n v="10"/>
    <m/>
    <m/>
    <m/>
  </r>
  <r>
    <x v="0"/>
    <s v="200 мм, толщиной 0,8 мм, горячеоцинкованная"/>
    <m/>
    <m/>
    <m/>
    <x v="0"/>
    <m/>
    <m/>
    <m/>
    <m/>
  </r>
  <r>
    <x v="0"/>
    <s v="21. Крышка на угол вертикальный внутренний 90 градусов, "/>
    <m/>
    <s v="38205HDZ"/>
    <s v="DKC"/>
    <x v="2"/>
    <n v="1"/>
    <m/>
    <m/>
    <m/>
  </r>
  <r>
    <x v="0"/>
    <s v="300 мм, толщиной 0,8 мм, горячеоцинкованная"/>
    <m/>
    <m/>
    <m/>
    <x v="0"/>
    <m/>
    <m/>
    <m/>
    <m/>
  </r>
  <r>
    <x v="0"/>
    <s v="22. Угол вертикальный внешний 90 градусов 80х100, "/>
    <m/>
    <s v="SOM810KHDZ"/>
    <s v="DKC"/>
    <x v="2"/>
    <n v="13"/>
    <m/>
    <m/>
    <m/>
  </r>
  <r>
    <x v="0"/>
    <s v="толщиной 1,5 мм, горячеоцинкованный"/>
    <m/>
    <m/>
    <m/>
    <x v="0"/>
    <m/>
    <m/>
    <m/>
    <m/>
  </r>
  <r>
    <x v="0"/>
    <s v="23. Угол вертикальный внешний 90 градусов 80х200, "/>
    <m/>
    <s v="SOM820KHDZ"/>
    <s v="DKC"/>
    <x v="2"/>
    <n v="12"/>
    <m/>
    <m/>
    <m/>
  </r>
  <r>
    <x v="0"/>
    <s v="толщиной 1,5 мм, горячеоцинкованный"/>
    <m/>
    <m/>
    <m/>
    <x v="0"/>
    <m/>
    <m/>
    <m/>
    <m/>
  </r>
  <r>
    <x v="0"/>
    <s v="24. Крышка на угол вертикальный внешний 90 градусов, "/>
    <m/>
    <s v="38242HDZ"/>
    <s v="DKC"/>
    <x v="2"/>
    <n v="13"/>
    <m/>
    <m/>
    <m/>
  </r>
  <r>
    <x v="0"/>
    <s v="100 мм, толщиной 0,8 мм, горячеоцинкованная"/>
    <m/>
    <m/>
    <m/>
    <x v="0"/>
    <m/>
    <m/>
    <m/>
    <m/>
  </r>
  <r>
    <x v="0"/>
    <s v="25. Крышка на угол вертикальный внешний 90 градусов, "/>
    <m/>
    <s v="38244HDZ"/>
    <s v="DKC"/>
    <x v="2"/>
    <n v="12"/>
    <m/>
    <m/>
    <m/>
  </r>
  <r>
    <x v="0"/>
    <s v="200 мм, толщиной 0,8 мм, горячеоцинкованная"/>
    <m/>
    <m/>
    <m/>
    <x v="0"/>
    <m/>
    <m/>
    <m/>
    <m/>
  </r>
  <r>
    <x v="0"/>
    <s v="26. С-образный профиль 41х41, L=600 мм, толщиной 2,5 мм, "/>
    <m/>
    <s v="BPM4106HDZ"/>
    <s v="DKC"/>
    <x v="2"/>
    <n v="165"/>
    <m/>
    <m/>
    <m/>
  </r>
  <r>
    <x v="0"/>
    <s v="горячеоцинкованный"/>
    <m/>
    <m/>
    <m/>
    <x v="0"/>
    <m/>
    <m/>
    <m/>
    <m/>
  </r>
  <r>
    <x v="0"/>
    <s v="27. С-образный профиль 41х41, L=500 мм, толщиной 2,5 мм, "/>
    <m/>
    <s v="BPM4105HDZ"/>
    <s v="DKC"/>
    <x v="2"/>
    <n v="35"/>
    <m/>
    <m/>
    <m/>
  </r>
  <r>
    <x v="0"/>
    <s v="горячеоцинкованный"/>
    <m/>
    <m/>
    <m/>
    <x v="0"/>
    <m/>
    <m/>
    <m/>
    <m/>
  </r>
  <r>
    <x v="0"/>
    <s v="28. С-образный профиль 41х41, L=1000 мм, толщиной 2,5 мм, "/>
    <m/>
    <s v="BPM4110HDZ"/>
    <s v="DKC"/>
    <x v="2"/>
    <n v="25"/>
    <m/>
    <m/>
    <m/>
  </r>
  <r>
    <x v="0"/>
    <s v="горячеоцинкованный"/>
    <m/>
    <m/>
    <m/>
    <x v="0"/>
    <m/>
    <m/>
    <m/>
    <m/>
  </r>
  <r>
    <x v="0"/>
    <s v="29. Крепление приварное BSW-41 для профилей, толщиной 6 мм,  неоцинкованное "/>
    <m/>
    <s v="BSW4101"/>
    <s v="DKC"/>
    <x v="2"/>
    <n v="450"/>
    <m/>
    <m/>
    <m/>
  </r>
  <r>
    <x v="0"/>
    <s v="30. Консоль усиленная, L200, горячеоцинкованная"/>
    <m/>
    <s v="BBH6020HDZ"/>
    <s v="DKC"/>
    <x v="2"/>
    <n v="30"/>
    <m/>
    <m/>
    <m/>
  </r>
  <r>
    <x v="0"/>
    <s v="31. Консоль усиленная, L300, горячеоцинкованная"/>
    <m/>
    <s v="BBH6030HDZ"/>
    <s v="DKC"/>
    <x v="2"/>
    <n v="70"/>
    <m/>
    <m/>
    <m/>
  </r>
  <r>
    <x v="0"/>
    <s v="32. Консоль усиленная, L400, горячеоцинкованная"/>
    <m/>
    <s v="BBH6040HDZ"/>
    <s v="DKC"/>
    <x v="2"/>
    <n v="280"/>
    <m/>
    <m/>
    <m/>
  </r>
  <r>
    <x v="0"/>
    <s v="33. Болт с шестигранной головкой М10х80 DIN 933"/>
    <m/>
    <s v="СМ081080"/>
    <s v="DKC"/>
    <x v="2"/>
    <n v="900"/>
    <m/>
    <m/>
    <m/>
  </r>
  <r>
    <x v="0"/>
    <s v="34. Шайба с узкими полями Ø10 DIN 125"/>
    <m/>
    <s v="СМ241000"/>
    <s v="DKC"/>
    <x v="2"/>
    <n v="900"/>
    <m/>
    <m/>
    <m/>
  </r>
  <r>
    <x v="0"/>
    <s v="35. Гайка шестигранная М10 DIN 934"/>
    <m/>
    <s v="СМ111000"/>
    <s v="DKC"/>
    <x v="2"/>
    <n v="900"/>
    <m/>
    <m/>
    <m/>
  </r>
  <r>
    <x v="0"/>
    <s v="36. Винт для крепления к профилю М10х30"/>
    <m/>
    <s v="СМ041030"/>
    <s v="DKC"/>
    <x v="2"/>
    <n v="800"/>
    <m/>
    <m/>
    <m/>
  </r>
  <r>
    <x v="0"/>
    <s v="37. Гайка с насечкой М10 DIN 6923"/>
    <m/>
    <s v="СМ101000HDZ"/>
    <s v="DKC"/>
    <x v="2"/>
    <n v="800"/>
    <m/>
    <m/>
    <m/>
  </r>
  <r>
    <x v="0"/>
    <s v="38. П-образный профиль 29х50х320, толщиной 2,5 мм, оцинкованный"/>
    <m/>
    <s v="BPM2903HDZ"/>
    <s v="DKC"/>
    <x v="2"/>
    <n v="20"/>
    <m/>
    <m/>
    <m/>
  </r>
  <r>
    <x v="0"/>
    <s v="39. П-образный профиль 29х50х400, толщиной 2,5 мм, оцинкованный"/>
    <m/>
    <s v="BPM2904HDZ"/>
    <s v="DKC"/>
    <x v="2"/>
    <n v="135"/>
    <m/>
    <m/>
    <m/>
  </r>
  <r>
    <x v="0"/>
    <s v="40. Шпилька резьбовая М8 DIN 975, 2000 мм"/>
    <m/>
    <s v="СМ200802"/>
    <s v="DKC"/>
    <x v="2"/>
    <n v="190"/>
    <m/>
    <m/>
    <m/>
  </r>
  <r>
    <x v="0"/>
    <s v="41. Гайка шестигранная М8"/>
    <m/>
    <s v="CM110800"/>
    <s v="DKC"/>
    <x v="2"/>
    <n v="700"/>
    <m/>
    <m/>
    <m/>
  </r>
  <r>
    <x v="0"/>
    <s v="42. Шайба с узкими полями М8"/>
    <m/>
    <s v="CM240800"/>
    <s v="DKC"/>
    <x v="2"/>
    <n v="700"/>
    <m/>
    <m/>
    <m/>
  </r>
  <r>
    <x v="0"/>
    <s v="43. Скоба BML-10"/>
    <m/>
    <s v="BML1007"/>
    <s v="DKC"/>
    <x v="2"/>
    <n v="190"/>
    <m/>
    <m/>
    <m/>
  </r>
  <r>
    <x v="0"/>
    <s v="44. Анкер со шпилькой М10"/>
    <m/>
    <s v="СМ441060"/>
    <s v="DKC"/>
    <x v="2"/>
    <n v="800"/>
    <m/>
    <m/>
    <m/>
  </r>
  <r>
    <x v="0"/>
    <s v="45. Вертикальный подвес двойной 41х21х200, "/>
    <m/>
    <s v="BSD2102HDZ"/>
    <s v="DKC"/>
    <x v="2"/>
    <n v="5"/>
    <m/>
    <m/>
    <m/>
  </r>
  <r>
    <x v="0"/>
    <s v="толщиной 2,5 мм, оцинкованный"/>
    <m/>
    <m/>
    <m/>
    <x v="0"/>
    <m/>
    <m/>
    <m/>
    <m/>
  </r>
  <r>
    <x v="0"/>
    <s v="46. Вертикальный подвес двойной 41х21х400, "/>
    <m/>
    <s v="BSD2104HDZ"/>
    <s v="DKC"/>
    <x v="2"/>
    <n v="10"/>
    <m/>
    <m/>
    <m/>
  </r>
  <r>
    <x v="0"/>
    <s v="толщиной 2,5 мм, оцинкованный"/>
    <m/>
    <m/>
    <m/>
    <x v="0"/>
    <m/>
    <m/>
    <m/>
    <m/>
  </r>
  <r>
    <x v="0"/>
    <s v="47. Вертикальный подвес двойной 41х21х800, "/>
    <m/>
    <s v="BSD2108HDZ"/>
    <s v="DKC"/>
    <x v="2"/>
    <n v="25"/>
    <m/>
    <m/>
    <m/>
  </r>
  <r>
    <x v="0"/>
    <s v="толщиной 2,5 мм, оцинкованный"/>
    <m/>
    <m/>
    <m/>
    <x v="0"/>
    <m/>
    <m/>
    <m/>
    <m/>
  </r>
  <r>
    <x v="0"/>
    <s v="48. Ответвитель Т-образный 80х100 мм, толщиной 1,5 мм, горячеоцинкованный"/>
    <m/>
    <s v="STM810KHDZ"/>
    <s v="DKC"/>
    <x v="2"/>
    <n v="2"/>
    <m/>
    <m/>
    <m/>
  </r>
  <r>
    <x v="0"/>
    <s v="49. Ответвитель Т-образный 80х200 мм, толщиной 1,5 мм, горячеоцинкованный"/>
    <m/>
    <s v="STM820KHDZ"/>
    <s v="DKC"/>
    <x v="2"/>
    <n v="3"/>
    <m/>
    <m/>
    <m/>
  </r>
  <r>
    <x v="0"/>
    <s v="50. Ответвитель Т-образный 80х300 мм, толщиной 1,5 мм, горячеоцинкованный"/>
    <m/>
    <s v="STM830KHDZ"/>
    <s v="DKC"/>
    <x v="2"/>
    <n v="2"/>
    <m/>
    <m/>
    <m/>
  </r>
  <r>
    <x v="0"/>
    <s v="51. Крышка на Т-образный ответвитель, 100 мм, толщиной 0,8 мм, горячеоцинкованная"/>
    <m/>
    <s v="38042HDZ"/>
    <s v="DKC"/>
    <x v="2"/>
    <n v="2"/>
    <m/>
    <m/>
    <m/>
  </r>
  <r>
    <x v="0"/>
    <s v="52. Крышка на Т-образный ответвитель, 200 мм, толщиной 0,8 мм, горячеоцинкованная"/>
    <m/>
    <s v="38044HDZ"/>
    <s v="DKC"/>
    <x v="2"/>
    <n v="3"/>
    <m/>
    <m/>
    <m/>
  </r>
  <r>
    <x v="0"/>
    <s v="53. Крышка на Т-образный ответвитель, 300 мм, толщиной 0,8 мм, горячеоцинкованная"/>
    <m/>
    <s v="38045HDZ"/>
    <s v="DKC"/>
    <x v="2"/>
    <n v="2"/>
    <m/>
    <m/>
    <m/>
  </r>
  <r>
    <x v="0"/>
    <s v="54. Винт с гладкой головкой М6х20 DIN 603"/>
    <m/>
    <s v="СМ010620"/>
    <s v="DKC"/>
    <x v="2"/>
    <n v="1800"/>
    <m/>
    <m/>
    <m/>
  </r>
  <r>
    <x v="0"/>
    <s v="55. Гайка с насечкой, препятствующей откручиванию М6 DIN 6923"/>
    <m/>
    <s v="СМ100600"/>
    <s v="DKC"/>
    <x v="2"/>
    <n v="1800"/>
    <m/>
    <m/>
    <m/>
  </r>
  <r>
    <x v="0"/>
    <s v="56. Шайба кузовная 6 DIN 9021"/>
    <m/>
    <s v="СМ120600"/>
    <s v="DKC"/>
    <x v="2"/>
    <n v="1800"/>
    <m/>
    <m/>
    <m/>
  </r>
  <r>
    <x v="0"/>
    <s v="57. Подвес двойной усиленный, 92×41 мм, BSD-92, L=3000 мм"/>
    <s v="BSD-92"/>
    <s v="BSD9230HDZ"/>
    <s v="DKC"/>
    <x v="2"/>
    <n v="1"/>
    <m/>
    <m/>
    <m/>
  </r>
  <r>
    <x v="6"/>
    <s v="58. Металлорукав в герметичной ПВХ-оболочке, Ду26, МПГ"/>
    <m/>
    <s v="6071R-027"/>
    <s v="DKC"/>
    <x v="4"/>
    <n v="899"/>
    <m/>
    <m/>
    <m/>
  </r>
  <r>
    <x v="6"/>
    <s v="59. Металлорукав в герметичной ПВХ-оболочке, Ду35, МПГ"/>
    <m/>
    <s v="6071-035"/>
    <s v="DKC"/>
    <x v="4"/>
    <n v="22"/>
    <m/>
    <m/>
    <m/>
  </r>
  <r>
    <x v="0"/>
    <s v="60. Соединительная гайка DIN 6334 М8х25"/>
    <m/>
    <s v="CM210825"/>
    <s v="DKC"/>
    <x v="2"/>
    <n v="90"/>
    <m/>
    <m/>
    <m/>
  </r>
  <r>
    <x v="0"/>
    <s v="61. Скоба металлическая двухлапковая D=31-32 мм"/>
    <m/>
    <s v="CMAT11-31-100"/>
    <s v="IEK"/>
    <x v="2"/>
    <n v="230"/>
    <m/>
    <m/>
    <m/>
  </r>
  <r>
    <x v="0"/>
    <s v="62. Цинковый спрей, 400 мл "/>
    <m/>
    <s v="37039HDZ"/>
    <s v="DKC"/>
    <x v="2"/>
    <n v="17"/>
    <m/>
    <m/>
    <m/>
  </r>
  <r>
    <x v="0"/>
    <s v="63. Пена однокомпонентная огнезащитная 740 мл"/>
    <m/>
    <s v="DF1201"/>
    <s v="DKC"/>
    <x v="2"/>
    <n v="15"/>
    <m/>
    <m/>
    <m/>
  </r>
  <r>
    <x v="0"/>
    <s v="64. Швеллер, L=2000 мм"/>
    <s v="К240 цУТ1,5"/>
    <m/>
    <m/>
    <x v="2"/>
    <n v="25"/>
    <m/>
    <m/>
    <m/>
  </r>
  <r>
    <x v="0"/>
    <s v="65. Уплотнитель кабельных проходов термоусаживаемый"/>
    <s v="УКПт-75/20"/>
    <m/>
    <m/>
    <x v="2"/>
    <n v="150"/>
    <m/>
    <m/>
    <m/>
  </r>
  <r>
    <x v="0"/>
    <s v="66. Треугольная бирка для контрольных кабелей"/>
    <s v="У136"/>
    <m/>
    <m/>
    <x v="2"/>
    <n v="160"/>
    <m/>
    <m/>
    <m/>
  </r>
  <r>
    <x v="0"/>
    <s v="67. Квадратная бирка для кабелей до 1000 В"/>
    <s v="У134"/>
    <m/>
    <m/>
    <x v="2"/>
    <n v="160"/>
    <m/>
    <m/>
    <m/>
  </r>
  <r>
    <x v="7"/>
    <s v="68. Труба стальная водогазопроводная с цинковым покрытием, Ц-25х3,2"/>
    <s v="ГОСТ 3262-75"/>
    <m/>
    <m/>
    <x v="5"/>
    <n v="5"/>
    <n v="2.39"/>
    <m/>
    <m/>
  </r>
  <r>
    <x v="0"/>
    <m/>
    <m/>
    <m/>
    <m/>
    <x v="0"/>
    <m/>
    <m/>
    <m/>
    <m/>
  </r>
  <r>
    <x v="0"/>
    <m/>
    <m/>
    <m/>
    <m/>
    <x v="6"/>
    <n v="12"/>
    <m/>
    <m/>
    <m/>
  </r>
  <r>
    <x v="0"/>
    <s v="69. Скоба BMM-10"/>
    <m/>
    <s v="BMM1020HDZ"/>
    <s v="DKC"/>
    <x v="2"/>
    <n v="50"/>
    <m/>
    <m/>
    <m/>
  </r>
  <r>
    <x v="0"/>
    <m/>
    <m/>
    <m/>
    <m/>
    <x v="0"/>
    <m/>
    <m/>
    <m/>
    <m/>
  </r>
  <r>
    <x v="0"/>
    <s v="Электроустановочные изделия"/>
    <m/>
    <m/>
    <m/>
    <x v="0"/>
    <m/>
    <m/>
    <m/>
    <m/>
  </r>
  <r>
    <x v="2"/>
    <s v="1. Розетка штепсельная с крышкой, открытой установки, влагозащищенная, белая, 16 А, IP44"/>
    <m/>
    <m/>
    <m/>
    <x v="2"/>
    <n v="1"/>
    <m/>
    <s v="XS1"/>
    <m/>
  </r>
  <r>
    <x v="0"/>
    <m/>
    <m/>
    <m/>
    <m/>
    <x v="0"/>
    <m/>
    <m/>
    <m/>
    <m/>
  </r>
  <r>
    <x v="0"/>
    <s v="Электрообогрев кровли"/>
    <m/>
    <m/>
    <m/>
    <x v="0"/>
    <m/>
    <m/>
    <m/>
    <m/>
  </r>
  <r>
    <x v="0"/>
    <s v="Материалы"/>
    <m/>
    <m/>
    <m/>
    <x v="0"/>
    <m/>
    <m/>
    <m/>
    <m/>
  </r>
  <r>
    <x v="4"/>
    <s v="1. Лоток перфорированный 80х200х3000, толщиной 1,5 мм, горячеоцинкованный"/>
    <m/>
    <s v="3530415HDZ"/>
    <s v="DKC"/>
    <x v="2"/>
    <n v="1"/>
    <m/>
    <m/>
    <n v="3"/>
  </r>
  <r>
    <x v="5"/>
    <s v="2. Крышка на лоток с заземлением осн. 200 мм, L=3000, сталь горячеоцинкованная"/>
    <m/>
    <s v="35524HDZ"/>
    <s v="DKC"/>
    <x v="2"/>
    <n v="1"/>
    <m/>
    <m/>
    <n v="3"/>
  </r>
  <r>
    <x v="0"/>
    <s v="3. Перегородка, L=3000 мм, H=80 мм, горячеоцинкованная"/>
    <m/>
    <s v="36500HDZ"/>
    <s v="DKC"/>
    <x v="2"/>
    <n v="1"/>
    <m/>
    <m/>
    <m/>
  </r>
  <r>
    <x v="0"/>
    <s v="4. Винт с гладкой головкой М6х20 DIN 603"/>
    <m/>
    <s v="СМ010620"/>
    <s v="DKC"/>
    <x v="2"/>
    <n v="10"/>
    <m/>
    <m/>
    <m/>
  </r>
  <r>
    <x v="0"/>
    <s v="5. Гайка с насечкой, препятствующей откручиванию М6 DIN 6923"/>
    <m/>
    <s v="СМ100600"/>
    <s v="DKC"/>
    <x v="2"/>
    <n v="10"/>
    <m/>
    <m/>
    <m/>
  </r>
  <r>
    <x v="0"/>
    <s v="6. Шайба кузовная 6 DIN 9021"/>
    <m/>
    <s v="СМ120600"/>
    <s v="DKC"/>
    <x v="2"/>
    <n v="10"/>
    <m/>
    <m/>
    <m/>
  </r>
  <r>
    <x v="0"/>
    <s v="7. Скоба металлическая двухлапковая D=31-32 мм"/>
    <m/>
    <s v="CMAT11-31-100"/>
    <s v="IEK"/>
    <x v="7"/>
    <n v="325"/>
    <m/>
    <m/>
    <m/>
  </r>
  <r>
    <x v="0"/>
    <s v="8. Скоба BMM-10"/>
    <m/>
    <s v="BMM1020HDZ"/>
    <s v="DKC"/>
    <x v="2"/>
    <n v="5"/>
    <m/>
    <m/>
    <m/>
  </r>
  <r>
    <x v="0"/>
    <s v="9. Цинковый спрей, 400 мл"/>
    <m/>
    <s v="37039HDZ"/>
    <s v="DKC"/>
    <x v="2"/>
    <n v="1"/>
    <m/>
    <m/>
    <m/>
  </r>
  <r>
    <x v="0"/>
    <s v="10. Пена однокомпонентная огнезащитная 740 мл"/>
    <m/>
    <s v="DF1201"/>
    <s v="DKC"/>
    <x v="2"/>
    <n v="1"/>
    <m/>
    <m/>
    <m/>
  </r>
  <r>
    <x v="0"/>
    <s v="11. Z-образный профиль BPM-35, L=1000 мм"/>
    <s v="BPM-35"/>
    <s v="BPM3510HDZ"/>
    <s v="DKC"/>
    <x v="2"/>
    <n v="3"/>
    <m/>
    <m/>
    <m/>
  </r>
  <r>
    <x v="0"/>
    <s v="12. Саморез по металлу 4,2х32"/>
    <m/>
    <m/>
    <m/>
    <x v="7"/>
    <n v="90"/>
    <m/>
    <m/>
    <m/>
  </r>
  <r>
    <x v="0"/>
    <m/>
    <m/>
    <m/>
    <m/>
    <x v="0"/>
    <m/>
    <m/>
    <m/>
    <m/>
  </r>
  <r>
    <x v="0"/>
    <s v="Система электрообогрева"/>
    <m/>
    <m/>
    <m/>
    <x v="0"/>
    <m/>
    <m/>
    <m/>
    <m/>
  </r>
  <r>
    <x v="8"/>
    <s v="1. Саморегулирующаяся электрическая нагревательная лента"/>
    <s v="25ТСК-РВ"/>
    <m/>
    <m/>
    <x v="4"/>
    <n v="42"/>
    <m/>
    <m/>
    <m/>
  </r>
  <r>
    <x v="0"/>
    <s v="2. Комплект для саморегулирующихся электрических нагревательных лент (подсоединение к коробке и оконцевание)"/>
    <s v="TKR"/>
    <m/>
    <m/>
    <x v="2"/>
    <n v="4"/>
    <m/>
    <m/>
    <m/>
  </r>
  <r>
    <x v="0"/>
    <s v="3. Комплект для саморегулирующихся  электрических нагревательных лент (подсоединение к коробке)"/>
    <s v="TKRj"/>
    <m/>
    <m/>
    <x v="2"/>
    <n v="2"/>
    <m/>
    <m/>
    <m/>
  </r>
  <r>
    <x v="0"/>
    <s v="4. Комплект соединительный, IP68, 20 A"/>
    <s v="КСР 3/20"/>
    <m/>
    <m/>
    <x v="2"/>
    <n v="1"/>
    <m/>
    <m/>
    <m/>
  </r>
  <r>
    <x v="2"/>
    <s v="5. Коробка соединительная для подвода подключения кабелей управления с 9-ю клеммами 0,5-2,5 мм2/, с двумя кабельными сальниками М25 для небронированного кабеля, наружным диаметром от 9 до 17 мм, IP66"/>
    <m/>
    <m/>
    <m/>
    <x v="2"/>
    <n v="1"/>
    <m/>
    <s v="Д1-ХТ"/>
    <m/>
  </r>
  <r>
    <x v="2"/>
    <s v="6. Датчик температуры с длиной установочного провода 0,5 м, полиэтиленовый материал корпуса датчика, с рабочим диапазоном температур -55о  С+ 60о  С"/>
    <s v="TSТ01-0,5"/>
    <m/>
    <m/>
    <x v="2"/>
    <n v="1"/>
    <m/>
    <s v="ДТв"/>
    <m/>
  </r>
  <r>
    <x v="2"/>
    <s v="7. Датчик осадков с длиной установочного провода 1,5 м, в комплекте с конштейном, с рабочим диапазоном температур  "/>
    <s v="TSP02-1,5"/>
    <m/>
    <m/>
    <x v="2"/>
    <n v="1"/>
    <m/>
    <s v="ДО"/>
    <m/>
  </r>
  <r>
    <x v="0"/>
    <s v="- 40о С+ 50о С"/>
    <m/>
    <m/>
    <m/>
    <x v="0"/>
    <m/>
    <m/>
    <m/>
    <m/>
  </r>
  <r>
    <x v="2"/>
    <s v="8. Датчик талой воды с длиной установочного провода 2 м, с рабочим диапазоном температур - 40о С+ 50о С"/>
    <s v="TSW01-2"/>
    <m/>
    <m/>
    <x v="2"/>
    <n v="1"/>
    <m/>
    <s v="ДВ"/>
    <m/>
  </r>
  <r>
    <x v="2"/>
    <s v="9. Коробка соединительная для подвода питания к электрическому нагревательному кабелю с 7-ю клеммами 1,5-10 мм2/ на ток до 50 А, с четырьмя кабельными сальниками М25 для небронированного кабеля, наружным диаметром от 9 до 17 мм, IP66"/>
    <m/>
    <m/>
    <m/>
    <x v="2"/>
    <n v="3"/>
    <m/>
    <s v="К1-XT, К3-XT,"/>
    <m/>
  </r>
  <r>
    <x v="0"/>
    <m/>
    <m/>
    <m/>
    <m/>
    <x v="0"/>
    <m/>
    <m/>
    <s v="К6-XT"/>
    <m/>
  </r>
  <r>
    <x v="2"/>
    <s v="10. Коробка соединительная для подвода питания к электрическому нагревательному кабелю с 5-ю клеммами 1,5-10 мм2/ на ток до 50 А, с двумя кабельными сальниками М25 для небронированного кабеля, наружным диаметром от 9 до 17 мм, IP66"/>
    <m/>
    <m/>
    <m/>
    <x v="2"/>
    <n v="4"/>
    <m/>
    <s v="К2-XT, К4-XT,"/>
    <m/>
  </r>
  <r>
    <x v="0"/>
    <m/>
    <m/>
    <m/>
    <m/>
    <x v="0"/>
    <m/>
    <m/>
    <s v="К5-XT, К7-XT"/>
    <m/>
  </r>
</pivotCacheRecords>
</file>

<file path=xl/pivotCache/pivotCacheRecords27.xml><?xml version="1.0" encoding="utf-8"?>
<pivotCacheRecords xmlns="http://schemas.openxmlformats.org/spreadsheetml/2006/main" xmlns:r="http://schemas.openxmlformats.org/officeDocument/2006/relationships" count="41">
  <r>
    <x v="0"/>
    <n v="1"/>
  </r>
  <r>
    <x v="1"/>
    <n v="1"/>
  </r>
  <r>
    <x v="2"/>
    <n v="1"/>
  </r>
  <r>
    <x v="0"/>
    <n v="1"/>
  </r>
  <r>
    <x v="3"/>
    <n v="5"/>
  </r>
  <r>
    <x v="4"/>
    <n v="1"/>
  </r>
  <r>
    <x v="0"/>
    <n v="1"/>
  </r>
  <r>
    <x v="0"/>
    <n v="5"/>
  </r>
  <r>
    <x v="0"/>
    <n v="2"/>
  </r>
  <r>
    <x v="5"/>
    <n v="2"/>
  </r>
  <r>
    <x v="5"/>
    <n v="2"/>
  </r>
  <r>
    <x v="6"/>
    <n v="1"/>
  </r>
  <r>
    <x v="7"/>
    <n v="3"/>
  </r>
  <r>
    <x v="7"/>
    <n v="2"/>
  </r>
  <r>
    <x v="8"/>
    <n v="2"/>
  </r>
  <r>
    <x v="7"/>
    <n v="4"/>
  </r>
  <r>
    <x v="9"/>
    <n v="1"/>
  </r>
  <r>
    <x v="5"/>
    <n v="3"/>
  </r>
  <r>
    <x v="10"/>
    <n v="1"/>
  </r>
  <r>
    <x v="5"/>
    <n v="1"/>
  </r>
  <r>
    <x v="10"/>
    <n v="1"/>
  </r>
  <r>
    <x v="5"/>
    <n v="3"/>
  </r>
  <r>
    <x v="11"/>
    <n v="1"/>
  </r>
  <r>
    <x v="11"/>
    <n v="1"/>
  </r>
  <r>
    <x v="2"/>
    <n v="1"/>
  </r>
  <r>
    <x v="3"/>
    <n v="2"/>
  </r>
  <r>
    <x v="3"/>
    <n v="1"/>
  </r>
  <r>
    <x v="0"/>
    <n v="1"/>
  </r>
  <r>
    <x v="0"/>
    <n v="2"/>
  </r>
  <r>
    <x v="10"/>
    <n v="1"/>
  </r>
  <r>
    <x v="0"/>
    <n v="1"/>
  </r>
  <r>
    <x v="0"/>
    <n v="1"/>
  </r>
  <r>
    <x v="10"/>
    <n v="1"/>
  </r>
  <r>
    <x v="0"/>
    <n v="1"/>
  </r>
  <r>
    <x v="12"/>
    <n v="2"/>
  </r>
  <r>
    <x v="13"/>
    <n v="3"/>
  </r>
  <r>
    <x v="13"/>
    <n v="2"/>
  </r>
  <r>
    <x v="13"/>
    <n v="2"/>
  </r>
  <r>
    <x v="13"/>
    <n v="1"/>
  </r>
  <r>
    <x v="13"/>
    <n v="1"/>
  </r>
  <r>
    <x v="13"/>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pivotTable1.xml><?xml version="1.0" encoding="utf-8"?>
<pivotTableDefinition xmlns="http://schemas.openxmlformats.org/spreadsheetml/2006/main" name="Сводная таблица21" cacheId="16" applyNumberFormats="0" applyBorderFormats="0" applyFontFormats="0" applyPatternFormats="0" applyAlignmentFormats="0" applyWidthHeightFormats="1" dataCaption="Значения" updatedVersion="6" minRefreshableVersion="3" useAutoFormatting="1" itemPrintTitles="1" createdVersion="6" indent="0" outline="1" outlineData="1" multipleFieldFilters="0">
  <location ref="A3:B5" firstHeaderRow="1" firstDataRow="1" firstDataCol="1"/>
  <pivotFields count="25">
    <pivotField axis="axisRow" showAll="0">
      <items count="3">
        <item x="1"/>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2">
    <i>
      <x/>
    </i>
    <i t="grand">
      <x/>
    </i>
  </rowItems>
  <colItems count="1">
    <i/>
  </colItems>
  <dataFields count="1">
    <dataField name="Сумма по полю Кол-во м/шт"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Сводная таблица2" cacheId="26" applyNumberFormats="0" applyBorderFormats="0" applyFontFormats="0" applyPatternFormats="0" applyAlignmentFormats="0" applyWidthHeightFormats="1" dataCaption="Значения" updatedVersion="6" minRefreshableVersion="3" useAutoFormatting="1" itemPrintTitles="1" createdVersion="6" indent="0" outline="1" outlineData="1" multipleFieldFilters="0">
  <location ref="G1:H16" firstHeaderRow="1" firstDataRow="1" firstDataCol="1"/>
  <pivotFields count="2">
    <pivotField axis="axisRow" showAll="0">
      <items count="15">
        <item x="8"/>
        <item x="10"/>
        <item x="0"/>
        <item x="11"/>
        <item x="3"/>
        <item x="4"/>
        <item x="1"/>
        <item x="2"/>
        <item x="12"/>
        <item x="13"/>
        <item x="5"/>
        <item x="9"/>
        <item x="6"/>
        <item x="7"/>
        <item t="default"/>
      </items>
    </pivotField>
    <pivotField dataField="1" showAll="0"/>
  </pivotFields>
  <rowFields count="1">
    <field x="0"/>
  </rowFields>
  <rowItems count="15">
    <i>
      <x/>
    </i>
    <i>
      <x v="1"/>
    </i>
    <i>
      <x v="2"/>
    </i>
    <i>
      <x v="3"/>
    </i>
    <i>
      <x v="4"/>
    </i>
    <i>
      <x v="5"/>
    </i>
    <i>
      <x v="6"/>
    </i>
    <i>
      <x v="7"/>
    </i>
    <i>
      <x v="8"/>
    </i>
    <i>
      <x v="9"/>
    </i>
    <i>
      <x v="10"/>
    </i>
    <i>
      <x v="11"/>
    </i>
    <i>
      <x v="12"/>
    </i>
    <i>
      <x v="13"/>
    </i>
    <i t="grand">
      <x/>
    </i>
  </rowItems>
  <colItems count="1">
    <i/>
  </colItems>
  <dataFields count="1">
    <dataField name="Сумма по полю 2"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Сводная таблица20" cacheId="15" applyNumberFormats="0" applyBorderFormats="0" applyFontFormats="0" applyPatternFormats="0" applyAlignmentFormats="0" applyWidthHeightFormats="1" dataCaption="Значения" updatedVersion="6" minRefreshableVersion="3" useAutoFormatting="1" itemPrintTitles="1" createdVersion="6" indent="0" outline="1" outlineData="1" multipleFieldFilters="0">
  <location ref="A3:C5" firstHeaderRow="0" firstDataRow="1" firstDataCol="1"/>
  <pivotFields count="26">
    <pivotField axis="axisRow" showAll="0">
      <items count="3">
        <item x="1"/>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s>
  <rowFields count="1">
    <field x="0"/>
  </rowFields>
  <rowItems count="2">
    <i>
      <x/>
    </i>
    <i t="grand">
      <x/>
    </i>
  </rowItems>
  <colFields count="1">
    <field x="-2"/>
  </colFields>
  <colItems count="2">
    <i>
      <x/>
    </i>
    <i i="1">
      <x v="1"/>
    </i>
  </colItems>
  <dataFields count="2">
    <dataField name="Сумма по полю Кол-во м/шт" fld="24" baseField="0" baseItem="0"/>
    <dataField name="Сумма по полю Факт"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Сводная таблица22" cacheId="17" applyNumberFormats="0" applyBorderFormats="0" applyFontFormats="0" applyPatternFormats="0" applyAlignmentFormats="0" applyWidthHeightFormats="1" dataCaption="Значения" updatedVersion="6" minRefreshableVersion="3" useAutoFormatting="1" itemPrintTitles="1" createdVersion="6" indent="0" outline="1" outlineData="1" multipleFieldFilters="0">
  <location ref="A3:B5" firstHeaderRow="1" firstDataRow="1" firstDataCol="1"/>
  <pivotFields count="9">
    <pivotField axis="axisRow" showAll="0">
      <items count="3">
        <item x="1"/>
        <item h="1" x="0"/>
        <item t="default"/>
      </items>
    </pivotField>
    <pivotField showAll="0"/>
    <pivotField showAll="0"/>
    <pivotField showAll="0"/>
    <pivotField showAll="0"/>
    <pivotField showAll="0"/>
    <pivotField dataField="1" showAll="0"/>
    <pivotField showAll="0"/>
    <pivotField showAll="0"/>
  </pivotFields>
  <rowFields count="1">
    <field x="0"/>
  </rowFields>
  <rowItems count="2">
    <i>
      <x/>
    </i>
    <i t="grand">
      <x/>
    </i>
  </rowItems>
  <colItems count="1">
    <i/>
  </colItems>
  <dataFields count="1">
    <dataField name="Сумма по полю Кол,"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Сводная таблица23" cacheId="18" applyNumberFormats="0" applyBorderFormats="0" applyFontFormats="0" applyPatternFormats="0" applyAlignmentFormats="0" applyWidthHeightFormats="1" dataCaption="Значения" updatedVersion="6" minRefreshableVersion="3" useAutoFormatting="1" itemPrintTitles="1" createdVersion="6" indent="0" outline="1" outlineData="1" multipleFieldFilters="0">
  <location ref="A3:B5" firstHeaderRow="1" firstDataRow="1" firstDataCol="1"/>
  <pivotFields count="9">
    <pivotField axis="axisRow" showAll="0">
      <items count="3">
        <item x="1"/>
        <item h="1" x="0"/>
        <item t="default"/>
      </items>
    </pivotField>
    <pivotField showAll="0"/>
    <pivotField showAll="0"/>
    <pivotField showAll="0"/>
    <pivotField showAll="0"/>
    <pivotField showAll="0"/>
    <pivotField dataField="1" showAll="0"/>
    <pivotField showAll="0"/>
    <pivotField showAll="0"/>
  </pivotFields>
  <rowFields count="1">
    <field x="0"/>
  </rowFields>
  <rowItems count="2">
    <i>
      <x/>
    </i>
    <i t="grand">
      <x/>
    </i>
  </rowItems>
  <colItems count="1">
    <i/>
  </colItems>
  <dataFields count="1">
    <dataField name="Сумма по полю Кол,"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Сводная таблица24" cacheId="19" applyNumberFormats="0" applyBorderFormats="0" applyFontFormats="0" applyPatternFormats="0" applyAlignmentFormats="0" applyWidthHeightFormats="1" dataCaption="Значения" updatedVersion="6" minRefreshableVersion="3" useAutoFormatting="1" rowGrandTotals="0" colGrandTotals="0" itemPrintTitles="1" createdVersion="6" indent="0" compact="0" compactData="0" multipleFieldFilters="0">
  <location ref="A3:D4" firstHeaderRow="0" firstDataRow="1" firstDataCol="2"/>
  <pivotFields count="9">
    <pivotField axis="axisRow" compact="0" outline="0" showAll="0" defaultSubtotal="0">
      <items count="2">
        <item x="1"/>
        <item h="1"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
        <item x="3"/>
        <item x="2"/>
        <item x="1"/>
        <item x="0"/>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2">
    <field x="0"/>
    <field x="5"/>
  </rowFields>
  <rowItems count="1">
    <i>
      <x/>
      <x v="2"/>
    </i>
  </rowItems>
  <colFields count="1">
    <field x="-2"/>
  </colFields>
  <colItems count="2">
    <i>
      <x/>
    </i>
    <i i="1">
      <x v="1"/>
    </i>
  </colItems>
  <dataFields count="2">
    <dataField name="Сумма по полю Кол," fld="6" baseField="0" baseItem="0"/>
    <dataField name="Сумма по полю Масса 1 ед,, кг"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7.xml><?xml version="1.0" encoding="utf-8"?>
<pivotTableDefinition xmlns="http://schemas.openxmlformats.org/spreadsheetml/2006/main" name="Сводная таблица25" cacheId="20" applyNumberFormats="0" applyBorderFormats="0" applyFontFormats="0" applyPatternFormats="0" applyAlignmentFormats="0" applyWidthHeightFormats="1" dataCaption="Значения" updatedVersion="6" minRefreshableVersion="3" useAutoFormatting="1" itemPrintTitles="1" createdVersion="6" indent="0" outline="1" outlineData="1" multipleFieldFilters="0">
  <location ref="A3:C10" firstHeaderRow="0" firstDataRow="1" firstDataCol="1"/>
  <pivotFields count="9">
    <pivotField axis="axisRow" showAll="0">
      <items count="7">
        <item x="2"/>
        <item x="3"/>
        <item x="1"/>
        <item x="4"/>
        <item x="5"/>
        <item x="0"/>
        <item t="default"/>
      </items>
    </pivotField>
    <pivotField showAll="0"/>
    <pivotField showAll="0"/>
    <pivotField showAll="0"/>
    <pivotField showAll="0"/>
    <pivotField showAll="0"/>
    <pivotField dataField="1" showAll="0"/>
    <pivotField dataField="1" showAll="0"/>
    <pivotField showAll="0"/>
  </pivotFields>
  <rowFields count="1">
    <field x="0"/>
  </rowFields>
  <rowItems count="7">
    <i>
      <x/>
    </i>
    <i>
      <x v="1"/>
    </i>
    <i>
      <x v="2"/>
    </i>
    <i>
      <x v="3"/>
    </i>
    <i>
      <x v="4"/>
    </i>
    <i>
      <x v="5"/>
    </i>
    <i t="grand">
      <x/>
    </i>
  </rowItems>
  <colFields count="1">
    <field x="-2"/>
  </colFields>
  <colItems count="2">
    <i>
      <x/>
    </i>
    <i i="1">
      <x v="1"/>
    </i>
  </colItems>
  <dataFields count="2">
    <dataField name="Сумма по полю Кол," fld="6" baseField="0" baseItem="0"/>
    <dataField name="Сумма по полю Масса 1 ед,, кг"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Сводная таблица1" cacheId="2" applyNumberFormats="0" applyBorderFormats="0" applyFontFormats="0" applyPatternFormats="0" applyAlignmentFormats="0" applyWidthHeightFormats="1" dataCaption="Значения" updatedVersion="6" minRefreshableVersion="3" useAutoFormatting="1" itemPrintTitles="1" createdVersion="6" indent="0" outline="1" outlineData="1" multipleFieldFilters="0">
  <location ref="A3:B18" firstHeaderRow="1" firstDataRow="1" firstDataCol="1"/>
  <pivotFields count="10">
    <pivotField axis="axisRow" showAll="0">
      <items count="15">
        <item x="7"/>
        <item x="13"/>
        <item x="12"/>
        <item x="8"/>
        <item x="4"/>
        <item x="11"/>
        <item x="3"/>
        <item x="1"/>
        <item x="5"/>
        <item x="2"/>
        <item x="6"/>
        <item x="9"/>
        <item x="10"/>
        <item x="0"/>
        <item t="default"/>
      </items>
    </pivotField>
    <pivotField showAll="0"/>
    <pivotField showAll="0"/>
    <pivotField showAll="0"/>
    <pivotField showAll="0"/>
    <pivotField showAll="0"/>
    <pivotField showAll="0"/>
    <pivotField dataField="1" showAll="0"/>
    <pivotField showAll="0"/>
    <pivotField showAll="0"/>
  </pivotFields>
  <rowFields count="1">
    <field x="0"/>
  </rowFields>
  <rowItems count="15">
    <i>
      <x/>
    </i>
    <i>
      <x v="1"/>
    </i>
    <i>
      <x v="2"/>
    </i>
    <i>
      <x v="3"/>
    </i>
    <i>
      <x v="4"/>
    </i>
    <i>
      <x v="5"/>
    </i>
    <i>
      <x v="6"/>
    </i>
    <i>
      <x v="7"/>
    </i>
    <i>
      <x v="8"/>
    </i>
    <i>
      <x v="9"/>
    </i>
    <i>
      <x v="10"/>
    </i>
    <i>
      <x v="11"/>
    </i>
    <i>
      <x v="12"/>
    </i>
    <i>
      <x v="13"/>
    </i>
    <i t="grand">
      <x/>
    </i>
  </rowItems>
  <colItems count="1">
    <i/>
  </colItems>
  <dataFields count="1">
    <dataField name="Сумма по полю Кол."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Сводная таблица2" cacheId="3" applyNumberFormats="0" applyBorderFormats="0" applyFontFormats="0" applyPatternFormats="0" applyAlignmentFormats="0" applyWidthHeightFormats="1" dataCaption="Значения" updatedVersion="6" minRefreshableVersion="3" useAutoFormatting="1" itemPrintTitles="1" createdVersion="6" indent="0" outline="1" outlineData="1" multipleFieldFilters="0">
  <location ref="A3:B7" firstHeaderRow="1" firstDataRow="1" firstDataCol="1"/>
  <pivotFields count="2">
    <pivotField axis="axisRow" showAll="0">
      <items count="6">
        <item h="1" x="0"/>
        <item x="4"/>
        <item x="1"/>
        <item x="3"/>
        <item h="1" x="2"/>
        <item t="default"/>
      </items>
    </pivotField>
    <pivotField dataField="1" showAll="0"/>
  </pivotFields>
  <rowFields count="1">
    <field x="0"/>
  </rowFields>
  <rowItems count="4">
    <i>
      <x v="1"/>
    </i>
    <i>
      <x v="2"/>
    </i>
    <i>
      <x v="3"/>
    </i>
    <i t="grand">
      <x/>
    </i>
  </rowItems>
  <colItems count="1">
    <i/>
  </colItems>
  <dataFields count="1">
    <dataField name="Количество по полю 1"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Сводная таблица3" cacheId="4" applyNumberFormats="0" applyBorderFormats="0" applyFontFormats="0" applyPatternFormats="0" applyAlignmentFormats="0" applyWidthHeightFormats="1" dataCaption="Значения" updatedVersion="6" minRefreshableVersion="3" useAutoFormatting="1" itemPrintTitles="1" createdVersion="6" indent="0" outline="1" outlineData="1" multipleFieldFilters="0">
  <location ref="A3:B13" firstHeaderRow="1" firstDataRow="1" firstDataCol="1"/>
  <pivotFields count="10">
    <pivotField axis="axisRow" showAll="0">
      <items count="11">
        <item x="5"/>
        <item x="7"/>
        <item x="1"/>
        <item x="3"/>
        <item x="4"/>
        <item x="9"/>
        <item x="2"/>
        <item x="8"/>
        <item x="6"/>
        <item h="1" x="0"/>
        <item t="default"/>
      </items>
    </pivotField>
    <pivotField showAll="0"/>
    <pivotField showAll="0"/>
    <pivotField showAll="0"/>
    <pivotField showAll="0"/>
    <pivotField showAll="0"/>
    <pivotField showAll="0"/>
    <pivotField dataField="1" showAll="0"/>
    <pivotField showAll="0"/>
    <pivotField showAll="0"/>
  </pivotFields>
  <rowFields count="1">
    <field x="0"/>
  </rowFields>
  <rowItems count="10">
    <i>
      <x/>
    </i>
    <i>
      <x v="1"/>
    </i>
    <i>
      <x v="2"/>
    </i>
    <i>
      <x v="3"/>
    </i>
    <i>
      <x v="4"/>
    </i>
    <i>
      <x v="5"/>
    </i>
    <i>
      <x v="6"/>
    </i>
    <i>
      <x v="7"/>
    </i>
    <i>
      <x v="8"/>
    </i>
    <i t="grand">
      <x/>
    </i>
  </rowItems>
  <colItems count="1">
    <i/>
  </colItems>
  <dataFields count="1">
    <dataField name="Сумма по полю Кол."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Сводная таблица5" cacheId="5" applyNumberFormats="0" applyBorderFormats="0" applyFontFormats="0" applyPatternFormats="0" applyAlignmentFormats="0" applyWidthHeightFormats="1" dataCaption="Значения" updatedVersion="6" minRefreshableVersion="3" useAutoFormatting="1" itemPrintTitles="1" createdVersion="6" indent="0" outline="1" outlineData="1" multipleFieldFilters="0">
  <location ref="A3:C7" firstHeaderRow="0" firstDataRow="1" firstDataCol="1"/>
  <pivotFields count="15">
    <pivotField axis="axisRow" showAll="0">
      <items count="5">
        <item x="1"/>
        <item x="2"/>
        <item x="0"/>
        <item h="1"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s>
  <rowFields count="1">
    <field x="0"/>
  </rowFields>
  <rowItems count="4">
    <i>
      <x/>
    </i>
    <i>
      <x v="1"/>
    </i>
    <i>
      <x v="2"/>
    </i>
    <i t="grand">
      <x/>
    </i>
  </rowItems>
  <colFields count="1">
    <field x="-2"/>
  </colFields>
  <colItems count="2">
    <i>
      <x/>
    </i>
    <i i="1">
      <x v="1"/>
    </i>
  </colItems>
  <dataFields count="2">
    <dataField name="Сумма по полю Кол-во" fld="11" baseField="0" baseItem="0"/>
    <dataField name="Количество по полю Факт" fld="1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Сводная таблица6" cacheId="21" applyNumberFormats="0" applyBorderFormats="0" applyFontFormats="0" applyPatternFormats="0" applyAlignmentFormats="0" applyWidthHeightFormats="1" dataCaption="Значения" updatedVersion="6" minRefreshableVersion="3" useAutoFormatting="1" itemPrintTitles="1" createdVersion="6" indent="0" outline="1" outlineData="1" multipleFieldFilters="0">
  <location ref="A3:C15" firstHeaderRow="0" firstDataRow="1" firstDataCol="1"/>
  <pivotFields count="10">
    <pivotField axis="axisRow" showAll="0">
      <items count="17">
        <item x="9"/>
        <item h="1" x="10"/>
        <item x="8"/>
        <item h="1" x="11"/>
        <item x="7"/>
        <item h="1" x="13"/>
        <item x="5"/>
        <item x="2"/>
        <item x="4"/>
        <item x="1"/>
        <item x="3"/>
        <item x="6"/>
        <item x="12"/>
        <item m="1" x="15"/>
        <item h="1" x="0"/>
        <item x="14"/>
        <item t="default"/>
      </items>
    </pivotField>
    <pivotField showAll="0"/>
    <pivotField showAll="0"/>
    <pivotField showAll="0"/>
    <pivotField showAll="0"/>
    <pivotField showAll="0"/>
    <pivotField dataField="1" showAll="0"/>
    <pivotField showAll="0"/>
    <pivotField showAll="0" defaultSubtotal="0"/>
    <pivotField dataField="1" showAll="0" defaultSubtotal="0"/>
  </pivotFields>
  <rowFields count="1">
    <field x="0"/>
  </rowFields>
  <rowItems count="12">
    <i>
      <x/>
    </i>
    <i>
      <x v="2"/>
    </i>
    <i>
      <x v="4"/>
    </i>
    <i>
      <x v="6"/>
    </i>
    <i>
      <x v="7"/>
    </i>
    <i>
      <x v="8"/>
    </i>
    <i>
      <x v="9"/>
    </i>
    <i>
      <x v="10"/>
    </i>
    <i>
      <x v="11"/>
    </i>
    <i>
      <x v="12"/>
    </i>
    <i>
      <x v="15"/>
    </i>
    <i t="grand">
      <x/>
    </i>
  </rowItems>
  <colFields count="1">
    <field x="-2"/>
  </colFields>
  <colItems count="2">
    <i>
      <x/>
    </i>
    <i i="1">
      <x v="1"/>
    </i>
  </colItems>
  <dataFields count="2">
    <dataField name="Сумма по полю Кол." fld="6" baseField="0" baseItem="0"/>
    <dataField name="Сумма по полю Кол2"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Сводная таблица7" cacheId="22" applyNumberFormats="0" applyBorderFormats="0" applyFontFormats="0" applyPatternFormats="0" applyAlignmentFormats="0" applyWidthHeightFormats="1" dataCaption="Значения" updatedVersion="6" minRefreshableVersion="3" useAutoFormatting="1" rowGrandTotals="0" colGrandTotals="0" itemPrintTitles="1" createdVersion="6" indent="0" compact="0" compactData="0" multipleFieldFilters="0">
  <location ref="A3:D11" firstHeaderRow="0" firstDataRow="1" firstDataCol="2"/>
  <pivotFields count="11">
    <pivotField axis="axisRow" compact="0" outline="0" showAll="0" defaultSubtotal="0">
      <items count="9">
        <item x="5"/>
        <item x="6"/>
        <item x="7"/>
        <item x="1"/>
        <item x="2"/>
        <item x="3"/>
        <item x="4"/>
        <item x="8"/>
        <item h="1"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
        <item x="1"/>
        <item x="3"/>
        <item x="2"/>
        <item x="0"/>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2">
    <field x="0"/>
    <field x="6"/>
  </rowFields>
  <rowItems count="8">
    <i>
      <x/>
      <x/>
    </i>
    <i>
      <x v="1"/>
      <x/>
    </i>
    <i>
      <x v="2"/>
      <x/>
    </i>
    <i>
      <x v="3"/>
      <x v="2"/>
    </i>
    <i>
      <x v="4"/>
      <x v="2"/>
    </i>
    <i>
      <x v="5"/>
      <x v="2"/>
    </i>
    <i>
      <x v="6"/>
      <x/>
    </i>
    <i>
      <x v="7"/>
      <x v="1"/>
    </i>
  </rowItems>
  <colFields count="1">
    <field x="-2"/>
  </colFields>
  <colItems count="2">
    <i>
      <x/>
    </i>
    <i i="1">
      <x v="1"/>
    </i>
  </colItems>
  <dataFields count="2">
    <dataField name="Сумма по полю Кол," fld="7" baseField="0" baseItem="0"/>
    <dataField name="Сумма по полю Кол2"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14.xml><?xml version="1.0" encoding="utf-8"?>
<pivotTableDefinition xmlns="http://schemas.openxmlformats.org/spreadsheetml/2006/main" name="Сводная таблица8" cacheId="6" applyNumberFormats="0" applyBorderFormats="0" applyFontFormats="0" applyPatternFormats="0" applyAlignmentFormats="0" applyWidthHeightFormats="1" dataCaption="Значения" updatedVersion="6" minRefreshableVersion="3" useAutoFormatting="1" rowGrandTotals="0" colGrandTotals="0" itemPrintTitles="1" createdVersion="6" indent="0" compact="0" compactData="0" multipleFieldFilters="0">
  <location ref="A3:D6" firstHeaderRow="0" firstDataRow="1" firstDataCol="2"/>
  <pivotFields count="9">
    <pivotField axis="axisRow" compact="0" outline="0" showAll="0" defaultSubtotal="0">
      <items count="4">
        <item x="1"/>
        <item x="2"/>
        <item x="3"/>
        <item h="1"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
        <item x="2"/>
        <item x="1"/>
        <item x="0"/>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2">
    <field x="0"/>
    <field x="5"/>
  </rowFields>
  <rowItems count="3">
    <i>
      <x/>
      <x v="1"/>
    </i>
    <i>
      <x v="1"/>
      <x v="1"/>
    </i>
    <i>
      <x v="2"/>
      <x/>
    </i>
  </rowItems>
  <colFields count="1">
    <field x="-2"/>
  </colFields>
  <colItems count="2">
    <i>
      <x/>
    </i>
    <i i="1">
      <x v="1"/>
    </i>
  </colItems>
  <dataFields count="2">
    <dataField name="Сумма по полю Кол." fld="6" baseField="0" baseItem="0"/>
    <dataField name="Сумма по полю Примечание"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15.xml><?xml version="1.0" encoding="utf-8"?>
<pivotTableDefinition xmlns="http://schemas.openxmlformats.org/spreadsheetml/2006/main" name="Сводная таблица9" cacheId="23" applyNumberFormats="0" applyBorderFormats="0" applyFontFormats="0" applyPatternFormats="0" applyAlignmentFormats="0" applyWidthHeightFormats="1" dataCaption="Значения" updatedVersion="6" minRefreshableVersion="3" useAutoFormatting="1" rowGrandTotals="0" colGrandTotals="0" itemPrintTitles="1" createdVersion="6" indent="0" compact="0" compactData="0" multipleFieldFilters="0">
  <location ref="A3:D5" firstHeaderRow="0" firstDataRow="1" firstDataCol="2"/>
  <pivotFields count="23">
    <pivotField axis="axisRow" compact="0" outline="0" showAll="0" defaultSubtotal="0">
      <items count="3">
        <item x="1"/>
        <item x="2"/>
        <item h="1"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2">
    <field x="0"/>
    <field x="18"/>
  </rowFields>
  <rowItems count="2">
    <i>
      <x/>
      <x v="1"/>
    </i>
    <i>
      <x v="1"/>
      <x/>
    </i>
  </rowItems>
  <colFields count="1">
    <field x="-2"/>
  </colFields>
  <colItems count="2">
    <i>
      <x/>
    </i>
    <i i="1">
      <x v="1"/>
    </i>
  </colItems>
  <dataFields count="2">
    <dataField name="Сумма по полю Кол-во" fld="17" baseField="0" baseItem="0"/>
    <dataField name="Сумма по полю Факт"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16.xml><?xml version="1.0" encoding="utf-8"?>
<pivotTableDefinition xmlns="http://schemas.openxmlformats.org/spreadsheetml/2006/main" name="Сводная таблица10" cacheId="24" applyNumberFormats="0" applyBorderFormats="0" applyFontFormats="0" applyPatternFormats="0" applyAlignmentFormats="0" applyWidthHeightFormats="1" dataCaption="Значения" updatedVersion="6" minRefreshableVersion="3" useAutoFormatting="1" rowGrandTotals="0" colGrandTotals="0" itemPrintTitles="1" createdVersion="6" indent="0" compact="0" compactData="0" multipleFieldFilters="0">
  <location ref="A3:D10" firstHeaderRow="0" firstDataRow="1" firstDataCol="2"/>
  <pivotFields count="10">
    <pivotField axis="axisRow" compact="0" outline="0" showAll="0" defaultSubtotal="0">
      <items count="8">
        <item x="7"/>
        <item x="6"/>
        <item x="3"/>
        <item x="2"/>
        <item x="1"/>
        <item x="5"/>
        <item x="4"/>
        <item h="1"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6">
        <item x="3"/>
        <item m="1" x="4"/>
        <item m="1" x="5"/>
        <item x="2"/>
        <item x="1"/>
        <item x="0"/>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2">
    <field x="0"/>
    <field x="5"/>
  </rowFields>
  <rowItems count="7">
    <i>
      <x/>
      <x v="3"/>
    </i>
    <i>
      <x v="1"/>
      <x v="3"/>
    </i>
    <i>
      <x v="2"/>
      <x v="3"/>
    </i>
    <i>
      <x v="3"/>
      <x v="4"/>
    </i>
    <i>
      <x v="4"/>
      <x v="4"/>
    </i>
    <i>
      <x v="5"/>
      <x v="4"/>
    </i>
    <i>
      <x v="6"/>
      <x/>
    </i>
  </rowItems>
  <colFields count="1">
    <field x="-2"/>
  </colFields>
  <colItems count="2">
    <i>
      <x/>
    </i>
    <i i="1">
      <x v="1"/>
    </i>
  </colItems>
  <dataFields count="2">
    <dataField name="Сумма по полю Кол." fld="6" baseField="0" baseItem="0"/>
    <dataField name="Сумма по полю Кол2"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17.xml><?xml version="1.0" encoding="utf-8"?>
<pivotTableDefinition xmlns="http://schemas.openxmlformats.org/spreadsheetml/2006/main" name="Сводная таблица11" cacheId="7" applyNumberFormats="0" applyBorderFormats="0" applyFontFormats="0" applyPatternFormats="0" applyAlignmentFormats="0" applyWidthHeightFormats="1" dataCaption="Значения" updatedVersion="6" minRefreshableVersion="3" useAutoFormatting="1" rowGrandTotals="0" colGrandTotals="0" itemPrintTitles="1" createdVersion="6" indent="0" compact="0" compactData="0" multipleFieldFilters="0">
  <location ref="A3:E5" firstHeaderRow="0" firstDataRow="1" firstDataCol="2"/>
  <pivotFields count="20">
    <pivotField axis="axisRow"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2">
        <item x="0"/>
        <item h="1"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2">
    <field x="0"/>
    <field x="14"/>
  </rowFields>
  <rowItems count="2">
    <i>
      <x/>
      <x/>
    </i>
    <i>
      <x v="1"/>
      <x/>
    </i>
  </rowItems>
  <colFields count="1">
    <field x="-2"/>
  </colFields>
  <colItems count="3">
    <i>
      <x/>
    </i>
    <i i="1">
      <x v="1"/>
    </i>
    <i i="2">
      <x v="2"/>
    </i>
  </colItems>
  <dataFields count="3">
    <dataField name=" Кол-во" fld="13" baseField="0" baseItem="0"/>
    <dataField name=" Факт" fld="18" baseField="0" baseItem="0"/>
    <dataField name=" Кол-во2"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18.xml><?xml version="1.0" encoding="utf-8"?>
<pivotTableDefinition xmlns="http://schemas.openxmlformats.org/spreadsheetml/2006/main" name="Сводная таблица12" cacheId="8" applyNumberFormats="0" applyBorderFormats="0" applyFontFormats="0" applyPatternFormats="0" applyAlignmentFormats="0" applyWidthHeightFormats="1" dataCaption="Значения" updatedVersion="6" minRefreshableVersion="3" useAutoFormatting="1" rowGrandTotals="0" colGrandTotals="0" itemPrintTitles="1" createdVersion="6" indent="0" compact="0" compactData="0" multipleFieldFilters="0">
  <location ref="A3:E9" firstHeaderRow="0" firstDataRow="1" firstDataCol="2"/>
  <pivotFields count="12">
    <pivotField axis="axisRow" compact="0" outline="0" showAll="0" defaultSubtotal="0">
      <items count="7">
        <item x="3"/>
        <item x="4"/>
        <item x="1"/>
        <item x="5"/>
        <item x="6"/>
        <item x="2"/>
        <item h="1"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0">
        <item x="5"/>
        <item x="9"/>
        <item x="2"/>
        <item x="4"/>
        <item x="6"/>
        <item x="8"/>
        <item x="7"/>
        <item x="1"/>
        <item x="3"/>
        <item h="1" x="0"/>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2">
    <field x="0"/>
    <field x="6"/>
  </rowFields>
  <rowItems count="6">
    <i>
      <x/>
      <x v="2"/>
    </i>
    <i>
      <x v="1"/>
      <x v="7"/>
    </i>
    <i>
      <x v="2"/>
      <x v="7"/>
    </i>
    <i>
      <x v="3"/>
      <x v="4"/>
    </i>
    <i>
      <x v="4"/>
      <x v="4"/>
    </i>
    <i>
      <x v="5"/>
      <x v="7"/>
    </i>
  </rowItems>
  <colFields count="1">
    <field x="-2"/>
  </colFields>
  <colItems count="3">
    <i>
      <x/>
    </i>
    <i i="1">
      <x v="1"/>
    </i>
    <i i="2">
      <x v="2"/>
    </i>
  </colItems>
  <dataFields count="3">
    <dataField name=" Кол." fld="7" baseField="0" baseItem="0"/>
    <dataField name=" Масса 1 ед., кг" fld="8" baseField="0" baseItem="0"/>
    <dataField name=" Кол2" fld="11" baseField="0" baseItem="0"/>
  </dataFields>
  <formats count="9">
    <format dxfId="36">
      <pivotArea field="0" type="button" dataOnly="0" labelOnly="1" outline="0" axis="axisRow" fieldPosition="0"/>
    </format>
    <format dxfId="35">
      <pivotArea field="6" type="button" dataOnly="0" labelOnly="1" outline="0" axis="axisRow" fieldPosition="1"/>
    </format>
    <format dxfId="34">
      <pivotArea dataOnly="0" labelOnly="1" outline="0" fieldPosition="0">
        <references count="1">
          <reference field="4294967294" count="3">
            <x v="0"/>
            <x v="1"/>
            <x v="2"/>
          </reference>
        </references>
      </pivotArea>
    </format>
    <format dxfId="33">
      <pivotArea field="0" type="button" dataOnly="0" labelOnly="1" outline="0" axis="axisRow" fieldPosition="0"/>
    </format>
    <format dxfId="32">
      <pivotArea field="6" type="button" dataOnly="0" labelOnly="1" outline="0" axis="axisRow" fieldPosition="1"/>
    </format>
    <format dxfId="31">
      <pivotArea dataOnly="0" labelOnly="1" outline="0" fieldPosition="0">
        <references count="1">
          <reference field="4294967294" count="3">
            <x v="0"/>
            <x v="1"/>
            <x v="2"/>
          </reference>
        </references>
      </pivotArea>
    </format>
    <format dxfId="30">
      <pivotArea field="0" type="button" dataOnly="0" labelOnly="1" outline="0" axis="axisRow" fieldPosition="0"/>
    </format>
    <format dxfId="29">
      <pivotArea field="6" type="button" dataOnly="0" labelOnly="1" outline="0" axis="axisRow" fieldPosition="1"/>
    </format>
    <format dxfId="28">
      <pivotArea dataOnly="0" labelOnly="1" outline="0" fieldPosition="0">
        <references count="1">
          <reference field="4294967294" count="3">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19.xml><?xml version="1.0" encoding="utf-8"?>
<pivotTableDefinition xmlns="http://schemas.openxmlformats.org/spreadsheetml/2006/main" name="Сводная таблица13" cacheId="9" applyNumberFormats="0" applyBorderFormats="0" applyFontFormats="0" applyPatternFormats="0" applyAlignmentFormats="0" applyWidthHeightFormats="1" dataCaption="Значения" updatedVersion="6" minRefreshableVersion="3" useAutoFormatting="1" rowGrandTotals="0" colGrandTotals="0" itemPrintTitles="1" createdVersion="6" indent="0" compact="0" compactData="0" multipleFieldFilters="0">
  <location ref="A3:D8" firstHeaderRow="0" firstDataRow="1" firstDataCol="2"/>
  <pivotFields count="10">
    <pivotField axis="axisRow" compact="0" outline="0" showAll="0" defaultSubtotal="0">
      <items count="6">
        <item x="2"/>
        <item x="5"/>
        <item x="4"/>
        <item x="1"/>
        <item x="3"/>
        <item h="1"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5">
        <item x="3"/>
        <item x="2"/>
        <item x="4"/>
        <item x="1"/>
        <item x="0"/>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2">
    <field x="0"/>
    <field x="6"/>
  </rowFields>
  <rowItems count="5">
    <i>
      <x/>
      <x v="1"/>
    </i>
    <i>
      <x v="1"/>
      <x v="1"/>
    </i>
    <i>
      <x v="2"/>
      <x v="1"/>
    </i>
    <i>
      <x v="3"/>
      <x v="3"/>
    </i>
    <i>
      <x v="4"/>
      <x v="3"/>
    </i>
  </rowItems>
  <colFields count="1">
    <field x="-2"/>
  </colFields>
  <colItems count="2">
    <i>
      <x/>
    </i>
    <i i="1">
      <x v="1"/>
    </i>
  </colItems>
  <dataFields count="2">
    <dataField name=" Кол." fld="7" baseField="0" baseItem="0"/>
    <dataField name=" Масса 1 ед., кг" fld="8" baseField="0" baseItem="0"/>
  </dataFields>
  <formats count="9">
    <format dxfId="18">
      <pivotArea field="0" type="button" dataOnly="0" labelOnly="1" outline="0" axis="axisRow" fieldPosition="0"/>
    </format>
    <format dxfId="17">
      <pivotArea field="6" type="button" dataOnly="0" labelOnly="1" outline="0" axis="axisRow" fieldPosition="1"/>
    </format>
    <format dxfId="16">
      <pivotArea dataOnly="0" labelOnly="1" outline="0" fieldPosition="0">
        <references count="1">
          <reference field="4294967294" count="2">
            <x v="0"/>
            <x v="1"/>
          </reference>
        </references>
      </pivotArea>
    </format>
    <format dxfId="15">
      <pivotArea field="0" type="button" dataOnly="0" labelOnly="1" outline="0" axis="axisRow" fieldPosition="0"/>
    </format>
    <format dxfId="14">
      <pivotArea field="6" type="button" dataOnly="0" labelOnly="1" outline="0" axis="axisRow" fieldPosition="1"/>
    </format>
    <format dxfId="13">
      <pivotArea dataOnly="0" labelOnly="1" outline="0" fieldPosition="0">
        <references count="1">
          <reference field="4294967294" count="2">
            <x v="0"/>
            <x v="1"/>
          </reference>
        </references>
      </pivotArea>
    </format>
    <format dxfId="12">
      <pivotArea field="0" type="button" dataOnly="0" labelOnly="1" outline="0" axis="axisRow" fieldPosition="0"/>
    </format>
    <format dxfId="11">
      <pivotArea field="6" type="button" dataOnly="0" labelOnly="1" outline="0" axis="axisRow" fieldPosition="1"/>
    </format>
    <format dxfId="10">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20.xml><?xml version="1.0" encoding="utf-8"?>
<pivotTableDefinition xmlns="http://schemas.openxmlformats.org/spreadsheetml/2006/main" name="Сводная таблица14" cacheId="25" applyNumberFormats="0" applyBorderFormats="0" applyFontFormats="0" applyPatternFormats="0" applyAlignmentFormats="0" applyWidthHeightFormats="1" dataCaption="Значения" updatedVersion="6" minRefreshableVersion="3" useAutoFormatting="1" rowGrandTotals="0" colGrandTotals="0" itemPrintTitles="1" createdVersion="6" indent="0" compact="0" compactData="0" multipleFieldFilters="0">
  <location ref="A3:E11" firstHeaderRow="0" firstDataRow="1" firstDataCol="2"/>
  <pivotFields count="10">
    <pivotField axis="axisRow" compact="0" outline="0" showAll="0" defaultSubtotal="0">
      <items count="9">
        <item x="7"/>
        <item x="4"/>
        <item x="6"/>
        <item x="3"/>
        <item x="8"/>
        <item x="1"/>
        <item x="2"/>
        <item x="5"/>
        <item h="1"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8">
        <item x="6"/>
        <item x="3"/>
        <item x="1"/>
        <item x="4"/>
        <item x="5"/>
        <item x="2"/>
        <item x="7"/>
        <item x="0"/>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2">
    <field x="0"/>
    <field x="5"/>
  </rowFields>
  <rowItems count="8">
    <i>
      <x/>
      <x v="4"/>
    </i>
    <i>
      <x v="1"/>
      <x v="5"/>
    </i>
    <i>
      <x v="2"/>
      <x v="3"/>
    </i>
    <i>
      <x v="3"/>
      <x v="1"/>
    </i>
    <i>
      <x v="4"/>
      <x v="3"/>
    </i>
    <i>
      <x v="5"/>
      <x v="2"/>
    </i>
    <i>
      <x v="6"/>
      <x v="5"/>
    </i>
    <i>
      <x v="7"/>
      <x v="5"/>
    </i>
  </rowItems>
  <colFields count="1">
    <field x="-2"/>
  </colFields>
  <colItems count="3">
    <i>
      <x/>
    </i>
    <i i="1">
      <x v="1"/>
    </i>
    <i i="2">
      <x v="2"/>
    </i>
  </colItems>
  <dataFields count="3">
    <dataField name="Сумма по полю Кол." fld="6" baseField="0" baseItem="0"/>
    <dataField name="Сумма по полю Масса 1 ед., кг" fld="7" baseField="0" baseItem="0"/>
    <dataField name="Сумма по полю Кол.2"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21.xml><?xml version="1.0" encoding="utf-8"?>
<pivotTableDefinition xmlns="http://schemas.openxmlformats.org/spreadsheetml/2006/main" name="Сводная таблица15" cacheId="10" applyNumberFormats="0" applyBorderFormats="0" applyFontFormats="0" applyPatternFormats="0" applyAlignmentFormats="0" applyWidthHeightFormats="1" dataCaption="Значения" updatedVersion="6" minRefreshableVersion="3" useAutoFormatting="1" rowGrandTotals="0" colGrandTotals="0" itemPrintTitles="1" createdVersion="6" indent="0" compact="0" compactData="0" multipleFieldFilters="0">
  <location ref="A3:E6" firstHeaderRow="0" firstDataRow="1" firstDataCol="2"/>
  <pivotFields count="20">
    <pivotField axis="axisRow" compact="0" outline="0" showAll="0" defaultSubtotal="0">
      <items count="4">
        <item x="1"/>
        <item x="3"/>
        <item x="0"/>
        <item h="1"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
        <item x="0"/>
        <item x="1"/>
        <item x="2"/>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2">
    <field x="0"/>
    <field x="14"/>
  </rowFields>
  <rowItems count="3">
    <i>
      <x/>
      <x/>
    </i>
    <i>
      <x v="1"/>
      <x/>
    </i>
    <i>
      <x v="2"/>
      <x/>
    </i>
  </rowItems>
  <colFields count="1">
    <field x="-2"/>
  </colFields>
  <colItems count="3">
    <i>
      <x/>
    </i>
    <i i="1">
      <x v="1"/>
    </i>
    <i i="2">
      <x v="2"/>
    </i>
  </colItems>
  <dataFields count="3">
    <dataField name="Сумма по полю Кол-во" fld="13" baseField="0" baseItem="0"/>
    <dataField name="Сумма по полю Масса ед., кг" fld="15" baseField="0" baseItem="0"/>
    <dataField name="Сумма по полю Факт"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22.xml><?xml version="1.0" encoding="utf-8"?>
<pivotTableDefinition xmlns="http://schemas.openxmlformats.org/spreadsheetml/2006/main" name="Сводная таблица16" cacheId="11" applyNumberFormats="0" applyBorderFormats="0" applyFontFormats="0" applyPatternFormats="0" applyAlignmentFormats="0" applyWidthHeightFormats="1" dataCaption="Значения" updatedVersion="6" minRefreshableVersion="3" useAutoFormatting="1" rowGrandTotals="0" colGrandTotals="0" itemPrintTitles="1" createdVersion="6" indent="0" compact="0" compactData="0" multipleFieldFilters="0">
  <location ref="A3:C6" firstHeaderRow="1" firstDataRow="1" firstDataCol="2"/>
  <pivotFields count="7">
    <pivotField axis="axisRow" compact="0" outline="0" showAll="0" defaultSubtotal="0">
      <items count="4">
        <item x="2"/>
        <item x="3"/>
        <item x="1"/>
        <item h="1"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
        <item x="3"/>
        <item x="1"/>
        <item x="2"/>
        <item x="0"/>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2">
    <field x="0"/>
    <field x="5"/>
  </rowFields>
  <rowItems count="3">
    <i>
      <x/>
      <x v="1"/>
    </i>
    <i>
      <x v="1"/>
      <x v="1"/>
    </i>
    <i>
      <x v="2"/>
      <x v="1"/>
    </i>
  </rowItems>
  <colItems count="1">
    <i/>
  </colItems>
  <dataFields count="1">
    <dataField name="Сумма по полю Кол."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23.xml><?xml version="1.0" encoding="utf-8"?>
<pivotTableDefinition xmlns="http://schemas.openxmlformats.org/spreadsheetml/2006/main" name="Сводная таблица17" cacheId="12" applyNumberFormats="0" applyBorderFormats="0" applyFontFormats="0" applyPatternFormats="0" applyAlignmentFormats="0" applyWidthHeightFormats="1" dataCaption="Значения" updatedVersion="6" minRefreshableVersion="3" useAutoFormatting="1" rowGrandTotals="0" colGrandTotals="0" itemPrintTitles="1" createdVersion="6" indent="0" compact="0" compactData="0" multipleFieldFilters="0">
  <location ref="A3:E10" firstHeaderRow="0" firstDataRow="1" firstDataCol="2"/>
  <pivotFields count="10">
    <pivotField axis="axisRow" compact="0" outline="0" showAll="0" defaultSubtotal="0">
      <items count="8">
        <item x="7"/>
        <item x="4"/>
        <item x="5"/>
        <item x="3"/>
        <item x="1"/>
        <item x="2"/>
        <item x="6"/>
        <item h="1"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0">
        <item x="8"/>
        <item x="7"/>
        <item x="4"/>
        <item x="3"/>
        <item x="6"/>
        <item x="2"/>
        <item x="9"/>
        <item x="5"/>
        <item x="1"/>
        <item x="0"/>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2">
    <field x="0"/>
    <field x="5"/>
  </rowFields>
  <rowItems count="7">
    <i>
      <x/>
      <x v="5"/>
    </i>
    <i>
      <x v="1"/>
      <x v="5"/>
    </i>
    <i>
      <x v="2"/>
      <x v="7"/>
    </i>
    <i>
      <x v="3"/>
      <x v="5"/>
    </i>
    <i>
      <x v="4"/>
      <x v="8"/>
    </i>
    <i>
      <x v="5"/>
      <x v="8"/>
    </i>
    <i>
      <x v="6"/>
      <x v="7"/>
    </i>
  </rowItems>
  <colFields count="1">
    <field x="-2"/>
  </colFields>
  <colItems count="3">
    <i>
      <x/>
    </i>
    <i i="1">
      <x v="1"/>
    </i>
    <i i="2">
      <x v="2"/>
    </i>
  </colItems>
  <dataFields count="3">
    <dataField name=" Кол." fld="6" baseField="0" baseItem="0"/>
    <dataField name=" Масса 1 ед., кг" fld="7" baseField="0" baseItem="0"/>
    <dataField name=" Кол2"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24.xml><?xml version="1.0" encoding="utf-8"?>
<pivotTableDefinition xmlns="http://schemas.openxmlformats.org/spreadsheetml/2006/main" name="Сводная таблица10" cacheId="0" applyNumberFormats="0" applyBorderFormats="0" applyFontFormats="0" applyPatternFormats="0" applyAlignmentFormats="0" applyWidthHeightFormats="1" dataCaption="Значения" updatedVersion="6" minRefreshableVersion="3" useAutoFormatting="1" rowGrandTotals="0" colGrandTotals="0" itemPrintTitles="1" createdVersion="6" indent="0" compact="0" compactData="0" multipleFieldFilters="0">
  <location ref="A3:D9" firstHeaderRow="0" firstDataRow="1" firstDataCol="2"/>
  <pivotFields count="26">
    <pivotField axis="axisRow" compact="0" outline="0" showAll="0" defaultSubtotal="0">
      <items count="6">
        <item x="4"/>
        <item x="3"/>
        <item x="2"/>
        <item x="5"/>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8">
        <item x="5"/>
        <item x="6"/>
        <item x="7"/>
        <item x="0"/>
        <item x="1"/>
        <item x="2"/>
        <item x="3"/>
        <item x="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7">
        <item x="1"/>
        <item x="3"/>
        <item x="4"/>
        <item x="6"/>
        <item x="2"/>
        <item x="5"/>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8">
        <item x="7"/>
        <item x="0"/>
        <item x="2"/>
        <item x="1"/>
        <item x="5"/>
        <item x="4"/>
        <item x="6"/>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2">
    <field x="0"/>
    <field x="22"/>
  </rowFields>
  <rowItems count="6">
    <i>
      <x/>
      <x v="1"/>
    </i>
    <i>
      <x v="1"/>
      <x v="1"/>
    </i>
    <i>
      <x v="2"/>
      <x v="1"/>
    </i>
    <i>
      <x v="3"/>
      <x/>
    </i>
    <i>
      <x v="4"/>
      <x/>
    </i>
    <i>
      <x v="5"/>
      <x/>
    </i>
  </rowItems>
  <colFields count="1">
    <field x="-2"/>
  </colFields>
  <colItems count="2">
    <i>
      <x/>
    </i>
    <i i="1">
      <x v="1"/>
    </i>
  </colItems>
  <dataFields count="2">
    <dataField name=" Кол-во ВСЕГО" fld="21" baseField="0" baseItem="0"/>
    <dataField name=" Факт"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25.xml><?xml version="1.0" encoding="utf-8"?>
<pivotTableDefinition xmlns="http://schemas.openxmlformats.org/spreadsheetml/2006/main" name="Сводная таблица11" cacheId="1" applyNumberFormats="0" applyBorderFormats="0" applyFontFormats="0" applyPatternFormats="0" applyAlignmentFormats="0" applyWidthHeightFormats="1" dataCaption="Значения" updatedVersion="6" minRefreshableVersion="3" useAutoFormatting="1" rowGrandTotals="0" colGrandTotals="0" itemPrintTitles="1" createdVersion="6" indent="0" compact="0" compactData="0" multipleFieldFilters="0">
  <location ref="A3:D10" firstHeaderRow="0" firstDataRow="1" firstDataCol="2"/>
  <pivotFields count="28">
    <pivotField axis="axisRow" compact="0" outline="0" showAll="0" defaultSubtotal="0">
      <items count="6">
        <item x="4"/>
        <item x="2"/>
        <item x="3"/>
        <item x="1"/>
        <item x="5"/>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numFmtId="14"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axis="axisRow" compact="0" outline="0" showAll="0" defaultSubtotal="0">
      <items count="3">
        <item x="0"/>
        <item x="1"/>
        <item x="2"/>
      </items>
    </pivotField>
    <pivotField compact="0" outline="0" showAll="0" defaultSubtotal="0"/>
    <pivotField compact="0" outline="0" showAll="0" defaultSubtotal="0"/>
    <pivotField dataField="1" compact="0" outline="0" showAll="0" defaultSubtotal="0"/>
  </pivotFields>
  <rowFields count="2">
    <field x="0"/>
    <field x="24"/>
  </rowFields>
  <rowItems count="7">
    <i>
      <x/>
      <x v="1"/>
    </i>
    <i>
      <x v="1"/>
      <x v="1"/>
    </i>
    <i>
      <x v="2"/>
      <x v="1"/>
    </i>
    <i>
      <x v="3"/>
      <x/>
    </i>
    <i>
      <x v="4"/>
      <x/>
    </i>
    <i>
      <x v="5"/>
      <x/>
    </i>
    <i r="1">
      <x v="2"/>
    </i>
  </rowItems>
  <colFields count="1">
    <field x="-2"/>
  </colFields>
  <colItems count="2">
    <i>
      <x/>
    </i>
    <i i="1">
      <x v="1"/>
    </i>
  </colItems>
  <dataFields count="2">
    <dataField name="Сумма по полю Кол-во ВСЕГО" fld="23" baseField="0" baseItem="0"/>
    <dataField name="Сумма по полю Факт" fld="2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6.xml><?xml version="1.0" encoding="utf-8"?>
<pivotTableDefinition xmlns="http://schemas.openxmlformats.org/spreadsheetml/2006/main" name="Сводная таблица18" cacheId="13" applyNumberFormats="0" applyBorderFormats="0" applyFontFormats="0" applyPatternFormats="0" applyAlignmentFormats="0" applyWidthHeightFormats="1" dataCaption="Значения" updatedVersion="6" minRefreshableVersion="3" useAutoFormatting="1" rowGrandTotals="0" colGrandTotals="0" itemPrintTitles="1" createdVersion="6" indent="0" compact="0" compactData="0" multipleFieldFilters="0">
  <location ref="A3:D12" firstHeaderRow="0" firstDataRow="1" firstDataCol="2"/>
  <pivotFields count="26">
    <pivotField axis="axisRow" compact="0" outline="0" showAll="0" defaultSubtotal="0">
      <items count="10">
        <item x="0"/>
        <item x="6"/>
        <item x="4"/>
        <item x="8"/>
        <item x="3"/>
        <item x="5"/>
        <item x="7"/>
        <item x="9"/>
        <item x="2"/>
        <item h="1"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items count="92">
        <item x="63"/>
        <item x="53"/>
        <item x="45"/>
        <item x="3"/>
        <item x="4"/>
        <item x="20"/>
        <item x="29"/>
        <item x="47"/>
        <item x="19"/>
        <item x="50"/>
        <item x="1"/>
        <item x="8"/>
        <item x="2"/>
        <item x="62"/>
        <item x="7"/>
        <item x="76"/>
        <item x="79"/>
        <item x="5"/>
        <item x="72"/>
        <item x="28"/>
        <item x="57"/>
        <item x="55"/>
        <item x="43"/>
        <item x="77"/>
        <item x="31"/>
        <item x="44"/>
        <item x="10"/>
        <item x="70"/>
        <item x="0"/>
        <item x="22"/>
        <item x="6"/>
        <item x="75"/>
        <item x="71"/>
        <item x="9"/>
        <item x="37"/>
        <item x="15"/>
        <item x="40"/>
        <item x="27"/>
        <item x="81"/>
        <item x="21"/>
        <item x="54"/>
        <item x="33"/>
        <item x="35"/>
        <item x="65"/>
        <item x="67"/>
        <item x="56"/>
        <item x="48"/>
        <item x="52"/>
        <item x="90"/>
        <item x="91"/>
        <item x="25"/>
        <item x="30"/>
        <item x="80"/>
        <item x="46"/>
        <item x="51"/>
        <item x="39"/>
        <item x="16"/>
        <item x="23"/>
        <item x="24"/>
        <item x="17"/>
        <item x="38"/>
        <item x="88"/>
        <item x="74"/>
        <item x="68"/>
        <item x="73"/>
        <item x="82"/>
        <item x="18"/>
        <item x="61"/>
        <item x="58"/>
        <item x="78"/>
        <item x="13"/>
        <item x="41"/>
        <item x="64"/>
        <item x="42"/>
        <item x="66"/>
        <item x="84"/>
        <item x="89"/>
        <item x="69"/>
        <item x="86"/>
        <item x="60"/>
        <item x="83"/>
        <item x="26"/>
        <item x="14"/>
        <item x="59"/>
        <item x="49"/>
        <item x="87"/>
        <item x="11"/>
        <item x="32"/>
        <item x="85"/>
        <item x="34"/>
        <item x="12"/>
        <item x="36"/>
      </items>
      <extLst>
        <ext xmlns:x14="http://schemas.microsoft.com/office/spreadsheetml/2009/9/main" uri="{2946ED86-A175-432a-8AC1-64E0C546D7DE}">
          <x14:pivotField fillDownLabels="1"/>
        </ext>
      </extLst>
    </pivotField>
    <pivotField axis="axisRow" compact="0" outline="0" showAll="0" defaultSubtotal="0">
      <items count="5">
        <item x="4"/>
        <item x="2"/>
        <item x="0"/>
        <item x="1"/>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2">
    <field x="0"/>
    <field x="21"/>
  </rowFields>
  <rowItems count="9">
    <i>
      <x/>
      <x v="2"/>
    </i>
    <i>
      <x v="1"/>
      <x v="2"/>
    </i>
    <i>
      <x v="2"/>
      <x v="2"/>
    </i>
    <i>
      <x v="3"/>
      <x/>
    </i>
    <i>
      <x v="4"/>
      <x v="2"/>
    </i>
    <i>
      <x v="5"/>
      <x v="2"/>
    </i>
    <i>
      <x v="6"/>
      <x v="2"/>
    </i>
    <i>
      <x v="7"/>
      <x v="3"/>
    </i>
    <i>
      <x v="8"/>
      <x v="2"/>
    </i>
  </rowItems>
  <colFields count="1">
    <field x="-2"/>
  </colFields>
  <colItems count="2">
    <i>
      <x/>
    </i>
    <i i="1">
      <x v="1"/>
    </i>
  </colItems>
  <dataFields count="2">
    <dataField name=" Кол-во ВСЕГО" fld="20" baseField="0" baseItem="0"/>
    <dataField name=" Кол2" fld="25" baseField="0" baseItem="0"/>
  </dataFields>
  <formats count="9">
    <format dxfId="9">
      <pivotArea field="0" type="button" dataOnly="0" labelOnly="1" outline="0" axis="axisRow" fieldPosition="0"/>
    </format>
    <format dxfId="8">
      <pivotArea field="21" type="button" dataOnly="0" labelOnly="1" outline="0" axis="axisRow" fieldPosition="1"/>
    </format>
    <format dxfId="7">
      <pivotArea dataOnly="0" labelOnly="1" outline="0" fieldPosition="0">
        <references count="1">
          <reference field="4294967294" count="2">
            <x v="0"/>
            <x v="1"/>
          </reference>
        </references>
      </pivotArea>
    </format>
    <format dxfId="6">
      <pivotArea field="0" type="button" dataOnly="0" labelOnly="1" outline="0" axis="axisRow" fieldPosition="0"/>
    </format>
    <format dxfId="5">
      <pivotArea field="21" type="button" dataOnly="0" labelOnly="1" outline="0" axis="axisRow" fieldPosition="1"/>
    </format>
    <format dxfId="4">
      <pivotArea dataOnly="0" labelOnly="1" outline="0" fieldPosition="0">
        <references count="1">
          <reference field="4294967294" count="2">
            <x v="0"/>
            <x v="1"/>
          </reference>
        </references>
      </pivotArea>
    </format>
    <format dxfId="3">
      <pivotArea field="0" type="button" dataOnly="0" labelOnly="1" outline="0" axis="axisRow" fieldPosition="0"/>
    </format>
    <format dxfId="2">
      <pivotArea field="21" type="button" dataOnly="0" labelOnly="1" outline="0" axis="axisRow" fieldPosition="1"/>
    </format>
    <format dxfId="1">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27.xml><?xml version="1.0" encoding="utf-8"?>
<pivotTableDefinition xmlns="http://schemas.openxmlformats.org/spreadsheetml/2006/main" name="Сводная таблица19" cacheId="14" applyNumberFormats="0" applyBorderFormats="0" applyFontFormats="0" applyPatternFormats="0" applyAlignmentFormats="0" applyWidthHeightFormats="1" dataCaption="Значения" updatedVersion="6" minRefreshableVersion="3" useAutoFormatting="1" itemPrintTitles="1" createdVersion="6" indent="0" outline="1" outlineData="1" multipleFieldFilters="0">
  <location ref="A3:C9" firstHeaderRow="0" firstDataRow="1" firstDataCol="1"/>
  <pivotFields count="22">
    <pivotField axis="axisRow" showAll="0">
      <items count="7">
        <item x="3"/>
        <item x="2"/>
        <item x="1"/>
        <item x="0"/>
        <item x="4"/>
        <item h="1"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s>
  <rowFields count="1">
    <field x="0"/>
  </rowFields>
  <rowItems count="6">
    <i>
      <x/>
    </i>
    <i>
      <x v="1"/>
    </i>
    <i>
      <x v="2"/>
    </i>
    <i>
      <x v="3"/>
    </i>
    <i>
      <x v="4"/>
    </i>
    <i t="grand">
      <x/>
    </i>
  </rowItems>
  <colFields count="1">
    <field x="-2"/>
  </colFields>
  <colItems count="2">
    <i>
      <x/>
    </i>
    <i i="1">
      <x v="1"/>
    </i>
  </colItems>
  <dataFields count="2">
    <dataField name="Сумма по полю Проект. длина (м)" fld="20" baseField="0" baseItem="0"/>
    <dataField name="Сумма по полю Факт. длина (м)"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3.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25.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27.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0.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33.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36.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38.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40.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42.xml.rels><?xml version="1.0" encoding="UTF-8" standalone="yes"?>
<Relationships xmlns="http://schemas.openxmlformats.org/package/2006/relationships"><Relationship Id="rId1" Type="http://schemas.openxmlformats.org/officeDocument/2006/relationships/pivotTable" Target="../pivotTables/pivotTable18.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44.xml.rels><?xml version="1.0" encoding="UTF-8" standalone="yes"?>
<Relationships xmlns="http://schemas.openxmlformats.org/package/2006/relationships"><Relationship Id="rId1" Type="http://schemas.openxmlformats.org/officeDocument/2006/relationships/pivotTable" Target="../pivotTables/pivotTable19.xml"/></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47.xml.rels><?xml version="1.0" encoding="UTF-8" standalone="yes"?>
<Relationships xmlns="http://schemas.openxmlformats.org/package/2006/relationships"><Relationship Id="rId1" Type="http://schemas.openxmlformats.org/officeDocument/2006/relationships/pivotTable" Target="../pivotTables/pivotTable20.xml"/></Relationships>
</file>

<file path=xl/worksheets/_rels/sheet49.xml.rels><?xml version="1.0" encoding="UTF-8" standalone="yes"?>
<Relationships xmlns="http://schemas.openxmlformats.org/package/2006/relationships"><Relationship Id="rId1" Type="http://schemas.openxmlformats.org/officeDocument/2006/relationships/pivotTable" Target="../pivotTables/pivotTable21.xml"/></Relationships>
</file>

<file path=xl/worksheets/_rels/sheet51.xml.rels><?xml version="1.0" encoding="UTF-8" standalone="yes"?>
<Relationships xmlns="http://schemas.openxmlformats.org/package/2006/relationships"><Relationship Id="rId1" Type="http://schemas.openxmlformats.org/officeDocument/2006/relationships/pivotTable" Target="../pivotTables/pivotTable22.xml"/></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53.xml.rels><?xml version="1.0" encoding="UTF-8" standalone="yes"?>
<Relationships xmlns="http://schemas.openxmlformats.org/package/2006/relationships"><Relationship Id="rId1" Type="http://schemas.openxmlformats.org/officeDocument/2006/relationships/pivotTable" Target="../pivotTables/pivotTable23.xml"/></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56.xml.rels><?xml version="1.0" encoding="UTF-8" standalone="yes"?>
<Relationships xmlns="http://schemas.openxmlformats.org/package/2006/relationships"><Relationship Id="rId1" Type="http://schemas.openxmlformats.org/officeDocument/2006/relationships/pivotTable" Target="../pivotTables/pivotTable24.xml"/></Relationships>
</file>

<file path=xl/worksheets/_rels/sheet58.xml.rels><?xml version="1.0" encoding="UTF-8" standalone="yes"?>
<Relationships xmlns="http://schemas.openxmlformats.org/package/2006/relationships"><Relationship Id="rId1" Type="http://schemas.openxmlformats.org/officeDocument/2006/relationships/pivotTable" Target="../pivotTables/pivotTable25.xml"/></Relationships>
</file>

<file path=xl/worksheets/_rels/sheet60.xml.rels><?xml version="1.0" encoding="UTF-8" standalone="yes"?>
<Relationships xmlns="http://schemas.openxmlformats.org/package/2006/relationships"><Relationship Id="rId1" Type="http://schemas.openxmlformats.org/officeDocument/2006/relationships/pivotTable" Target="../pivotTables/pivotTable26.xml"/></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63.xml.rels><?xml version="1.0" encoding="UTF-8" standalone="yes"?>
<Relationships xmlns="http://schemas.openxmlformats.org/package/2006/relationships"><Relationship Id="rId1" Type="http://schemas.openxmlformats.org/officeDocument/2006/relationships/pivotTable" Target="../pivotTables/pivotTable27.xml"/></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21"/>
  <sheetViews>
    <sheetView view="pageBreakPreview" zoomScale="97" zoomScaleNormal="100" zoomScaleSheetLayoutView="70" workbookViewId="0">
      <selection activeCell="C21" sqref="C21"/>
    </sheetView>
  </sheetViews>
  <sheetFormatPr defaultRowHeight="16.5"/>
  <cols>
    <col min="2" max="2" width="4.5703125" style="191" customWidth="1"/>
    <col min="3" max="3" width="20.42578125" style="191" bestFit="1" customWidth="1"/>
    <col min="4" max="4" width="18.7109375" style="191" customWidth="1"/>
  </cols>
  <sheetData>
    <row r="2" spans="2:4" ht="39.6" customHeight="1">
      <c r="B2" s="189" t="s">
        <v>5524</v>
      </c>
      <c r="C2" s="189" t="s">
        <v>5522</v>
      </c>
      <c r="D2" s="190" t="s">
        <v>5523</v>
      </c>
    </row>
    <row r="3" spans="2:4">
      <c r="B3" s="191">
        <v>1</v>
      </c>
      <c r="C3" t="s">
        <v>5509</v>
      </c>
    </row>
    <row r="4" spans="2:4">
      <c r="B4" s="191">
        <v>2</v>
      </c>
      <c r="C4" t="s">
        <v>5510</v>
      </c>
    </row>
    <row r="5" spans="2:4">
      <c r="B5" s="191">
        <v>3</v>
      </c>
      <c r="C5" t="s">
        <v>4290</v>
      </c>
    </row>
    <row r="6" spans="2:4">
      <c r="B6" s="191">
        <v>4</v>
      </c>
      <c r="C6" t="s">
        <v>6136</v>
      </c>
    </row>
    <row r="7" spans="2:4">
      <c r="B7" s="191">
        <v>5</v>
      </c>
      <c r="C7" t="s">
        <v>5511</v>
      </c>
    </row>
    <row r="8" spans="2:4">
      <c r="B8" s="191">
        <v>6</v>
      </c>
      <c r="C8" t="s">
        <v>4766</v>
      </c>
    </row>
    <row r="9" spans="2:4">
      <c r="B9" s="191">
        <v>7</v>
      </c>
      <c r="C9" t="s">
        <v>4475</v>
      </c>
    </row>
    <row r="10" spans="2:4">
      <c r="B10" s="191">
        <v>8</v>
      </c>
      <c r="C10" t="s">
        <v>5512</v>
      </c>
    </row>
    <row r="11" spans="2:4">
      <c r="B11" s="191">
        <v>9</v>
      </c>
      <c r="C11" t="s">
        <v>5513</v>
      </c>
    </row>
    <row r="12" spans="2:4">
      <c r="B12" s="191">
        <v>10</v>
      </c>
      <c r="C12" t="s">
        <v>5514</v>
      </c>
    </row>
    <row r="13" spans="2:4">
      <c r="B13" s="191">
        <v>11</v>
      </c>
      <c r="C13" t="s">
        <v>5515</v>
      </c>
    </row>
    <row r="14" spans="2:4">
      <c r="B14" s="191">
        <v>12</v>
      </c>
      <c r="C14" t="s">
        <v>5071</v>
      </c>
    </row>
    <row r="15" spans="2:4">
      <c r="B15" s="191">
        <v>13</v>
      </c>
      <c r="C15" t="s">
        <v>5516</v>
      </c>
    </row>
    <row r="16" spans="2:4">
      <c r="B16" s="191">
        <v>14</v>
      </c>
      <c r="C16" t="s">
        <v>5517</v>
      </c>
    </row>
    <row r="17" spans="2:3">
      <c r="B17" s="191">
        <v>15</v>
      </c>
      <c r="C17" t="s">
        <v>5518</v>
      </c>
    </row>
    <row r="18" spans="2:3">
      <c r="B18" s="191">
        <v>16</v>
      </c>
      <c r="C18" t="s">
        <v>5519</v>
      </c>
    </row>
    <row r="19" spans="2:3">
      <c r="B19" s="191">
        <v>17</v>
      </c>
      <c r="C19" t="s">
        <v>5520</v>
      </c>
    </row>
    <row r="20" spans="2:3">
      <c r="B20" s="191">
        <v>18</v>
      </c>
      <c r="C20" t="s">
        <v>5521</v>
      </c>
    </row>
    <row r="21" spans="2:3">
      <c r="B21" s="191">
        <v>19</v>
      </c>
      <c r="C21" t="s">
        <v>6137</v>
      </c>
    </row>
  </sheetData>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B5"/>
  <sheetViews>
    <sheetView workbookViewId="0">
      <selection activeCell="C21" sqref="C21"/>
    </sheetView>
  </sheetViews>
  <sheetFormatPr defaultRowHeight="15"/>
  <cols>
    <col min="1" max="1" width="17" bestFit="1" customWidth="1"/>
    <col min="2" max="2" width="26.85546875" customWidth="1"/>
  </cols>
  <sheetData>
    <row r="3" spans="1:2">
      <c r="A3" s="391" t="s">
        <v>10013</v>
      </c>
      <c r="B3" t="s">
        <v>10053</v>
      </c>
    </row>
    <row r="4" spans="1:2">
      <c r="A4" s="387" t="s">
        <v>10051</v>
      </c>
      <c r="B4" s="22">
        <v>66</v>
      </c>
    </row>
    <row r="5" spans="1:2">
      <c r="A5" s="387" t="s">
        <v>10014</v>
      </c>
      <c r="B5" s="22">
        <v>66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filterMode="1"/>
  <dimension ref="A1:AC736"/>
  <sheetViews>
    <sheetView zoomScale="75" zoomScaleNormal="75" workbookViewId="0">
      <pane ySplit="2" topLeftCell="A3" activePane="bottomLeft" state="frozen"/>
      <selection activeCell="C21" sqref="C21"/>
      <selection pane="bottomLeft" activeCell="A3" sqref="A3"/>
    </sheetView>
  </sheetViews>
  <sheetFormatPr defaultColWidth="9.140625" defaultRowHeight="13.5" customHeight="1"/>
  <cols>
    <col min="1" max="1" width="33.5703125" style="1" customWidth="1"/>
    <col min="2" max="2" width="32.7109375" style="1" bestFit="1" customWidth="1"/>
    <col min="3" max="3" width="16.140625" style="1" bestFit="1" customWidth="1"/>
    <col min="4" max="4" width="28.85546875" style="1" bestFit="1" customWidth="1"/>
    <col min="5" max="5" width="49.7109375" style="1" bestFit="1" customWidth="1"/>
    <col min="6" max="6" width="20.7109375" style="1" bestFit="1" customWidth="1"/>
    <col min="7" max="7" width="14.85546875" style="1" bestFit="1" customWidth="1"/>
    <col min="8" max="8" width="18.28515625" style="1" customWidth="1"/>
    <col min="9" max="9" width="10.140625" style="1" customWidth="1"/>
    <col min="10" max="10" width="12.140625" style="1" customWidth="1"/>
    <col min="11" max="11" width="15.5703125" style="1" customWidth="1"/>
    <col min="12" max="12" width="5.42578125" style="2" customWidth="1"/>
    <col min="13" max="13" width="53.85546875" style="2" customWidth="1"/>
    <col min="14" max="14" width="31" style="2" customWidth="1"/>
    <col min="15" max="15" width="18.28515625" style="2" hidden="1" customWidth="1"/>
    <col min="16" max="16" width="15.28515625" style="2" hidden="1" customWidth="1"/>
    <col min="17" max="17" width="15.85546875" style="2" hidden="1" customWidth="1"/>
    <col min="18" max="18" width="15" style="2" hidden="1" customWidth="1"/>
    <col min="19" max="19" width="18.28515625" style="2" hidden="1" customWidth="1"/>
    <col min="20" max="20" width="13" style="2" hidden="1" customWidth="1"/>
    <col min="21" max="21" width="17" style="2" hidden="1" customWidth="1"/>
    <col min="22" max="22" width="18.28515625" style="2" hidden="1" customWidth="1"/>
    <col min="23" max="23" width="8.5703125" style="2" customWidth="1"/>
    <col min="24" max="24" width="32" style="2" customWidth="1"/>
    <col min="25" max="25" width="13.42578125" style="2" bestFit="1" customWidth="1"/>
    <col min="26" max="26" width="13.42578125" style="2" customWidth="1"/>
    <col min="27" max="27" width="11.28515625" style="1" customWidth="1"/>
    <col min="28" max="28" width="6.5703125" style="1" customWidth="1"/>
    <col min="29" max="29" width="6.28515625" style="1" customWidth="1"/>
    <col min="30" max="31" width="8" style="1" customWidth="1"/>
    <col min="32" max="16384" width="9.140625" style="1"/>
  </cols>
  <sheetData>
    <row r="1" spans="1:29" ht="13.5" customHeight="1">
      <c r="E1" s="69" t="s">
        <v>5525</v>
      </c>
      <c r="S1" s="10">
        <f>SUM(SUM(S3:S606))</f>
        <v>441</v>
      </c>
      <c r="T1" s="10">
        <f>SUM(SUM(T3:T606))</f>
        <v>3190.2755905511854</v>
      </c>
      <c r="Z1" s="69" t="s">
        <v>5525</v>
      </c>
      <c r="AB1" s="1">
        <f>SUBTOTAL(9,AB4:AB730)</f>
        <v>212.59999999999988</v>
      </c>
      <c r="AC1" s="1">
        <f>AB1*0.00012</f>
        <v>2.5511999999999986E-2</v>
      </c>
    </row>
    <row r="2" spans="1:29" ht="42.75">
      <c r="A2" s="3" t="s">
        <v>9999</v>
      </c>
      <c r="B2" s="3" t="s">
        <v>2</v>
      </c>
      <c r="C2" s="3" t="s">
        <v>3</v>
      </c>
      <c r="D2" s="3" t="s">
        <v>0</v>
      </c>
      <c r="E2" s="3" t="s">
        <v>6</v>
      </c>
      <c r="F2" s="3" t="s">
        <v>1</v>
      </c>
      <c r="G2" s="3" t="s">
        <v>7</v>
      </c>
      <c r="H2" s="3" t="s">
        <v>4</v>
      </c>
      <c r="I2" s="3" t="s">
        <v>5</v>
      </c>
      <c r="J2" s="3" t="s">
        <v>36</v>
      </c>
      <c r="K2" s="3" t="s">
        <v>27</v>
      </c>
      <c r="L2" s="6" t="s">
        <v>9</v>
      </c>
      <c r="M2" s="6" t="s">
        <v>8</v>
      </c>
      <c r="N2" s="6" t="s">
        <v>337</v>
      </c>
      <c r="O2" s="3" t="s">
        <v>327</v>
      </c>
      <c r="P2" s="3" t="s">
        <v>328</v>
      </c>
      <c r="Q2" s="3" t="s">
        <v>329</v>
      </c>
      <c r="R2" s="3" t="s">
        <v>330</v>
      </c>
      <c r="S2" s="3" t="s">
        <v>331</v>
      </c>
      <c r="T2" s="3" t="s">
        <v>332</v>
      </c>
      <c r="U2" s="3" t="s">
        <v>333</v>
      </c>
      <c r="V2" s="3" t="s">
        <v>334</v>
      </c>
      <c r="W2" s="6" t="s">
        <v>10</v>
      </c>
      <c r="X2" s="6" t="s">
        <v>11</v>
      </c>
      <c r="Y2" s="6" t="s">
        <v>12</v>
      </c>
      <c r="Z2" s="66" t="s">
        <v>5508</v>
      </c>
      <c r="AA2" s="6" t="s">
        <v>10122</v>
      </c>
      <c r="AB2" s="3" t="s">
        <v>10121</v>
      </c>
    </row>
    <row r="3" spans="1:29" ht="69" customHeight="1">
      <c r="B3" s="4" t="s">
        <v>626</v>
      </c>
      <c r="C3" s="4">
        <v>4</v>
      </c>
      <c r="D3" s="4" t="s">
        <v>70</v>
      </c>
      <c r="E3" s="4" t="s">
        <v>71</v>
      </c>
      <c r="F3" s="4">
        <v>4</v>
      </c>
      <c r="G3" s="5">
        <v>44580</v>
      </c>
      <c r="H3" s="4">
        <v>2</v>
      </c>
      <c r="I3" s="4">
        <v>3</v>
      </c>
      <c r="J3" s="4">
        <v>1</v>
      </c>
      <c r="K3" s="4" t="s">
        <v>100</v>
      </c>
      <c r="L3" s="4">
        <v>1</v>
      </c>
      <c r="M3" s="12" t="s">
        <v>268</v>
      </c>
      <c r="N3" s="12"/>
      <c r="O3" s="4">
        <v>219</v>
      </c>
      <c r="P3" s="4"/>
      <c r="Q3" s="8">
        <f>O3/25.4</f>
        <v>8.6220472440944889</v>
      </c>
      <c r="R3" s="8">
        <f>P3/25.4</f>
        <v>0</v>
      </c>
      <c r="S3" s="7">
        <v>6</v>
      </c>
      <c r="T3" s="8">
        <f>Q3*S3</f>
        <v>51.732283464566933</v>
      </c>
      <c r="U3" s="4"/>
      <c r="V3" s="4"/>
      <c r="W3" s="4">
        <v>200</v>
      </c>
      <c r="X3" s="4" t="s">
        <v>18</v>
      </c>
      <c r="Y3" s="4">
        <v>3</v>
      </c>
      <c r="Z3" s="63"/>
    </row>
    <row r="4" spans="1:29" ht="26.25" customHeight="1">
      <c r="A4" s="1" t="s">
        <v>10123</v>
      </c>
      <c r="B4" s="4" t="s">
        <v>627</v>
      </c>
      <c r="C4" s="4">
        <v>5</v>
      </c>
      <c r="D4" s="4" t="s">
        <v>628</v>
      </c>
      <c r="E4" s="4" t="s">
        <v>71</v>
      </c>
      <c r="F4" s="4">
        <v>5</v>
      </c>
      <c r="G4" s="5">
        <v>44581</v>
      </c>
      <c r="H4" s="4">
        <v>2</v>
      </c>
      <c r="I4" s="4">
        <v>3</v>
      </c>
      <c r="J4" s="4">
        <v>1</v>
      </c>
      <c r="K4" s="4" t="s">
        <v>100</v>
      </c>
      <c r="L4" s="4">
        <v>2</v>
      </c>
      <c r="M4" s="12" t="s">
        <v>53</v>
      </c>
      <c r="N4" s="12"/>
      <c r="O4" s="4"/>
      <c r="P4" s="4"/>
      <c r="Q4" s="8">
        <f t="shared" ref="Q4:R67" si="0">O4/25.4</f>
        <v>0</v>
      </c>
      <c r="R4" s="8">
        <f t="shared" si="0"/>
        <v>0</v>
      </c>
      <c r="S4" s="7"/>
      <c r="T4" s="8">
        <f t="shared" ref="T4:T67" si="1">Q4*S4</f>
        <v>0</v>
      </c>
      <c r="U4" s="4"/>
      <c r="V4" s="4"/>
      <c r="W4" s="4">
        <v>200</v>
      </c>
      <c r="X4" s="4" t="s">
        <v>23</v>
      </c>
      <c r="Y4" s="4">
        <v>1</v>
      </c>
      <c r="Z4" s="63"/>
      <c r="AA4" s="1">
        <f>VLOOKUP(M4,Лист2!G:I,3,)</f>
        <v>2.7</v>
      </c>
      <c r="AB4" s="1">
        <f>AA4*Y4</f>
        <v>2.7</v>
      </c>
    </row>
    <row r="5" spans="1:29" ht="13.5" hidden="1" customHeight="1">
      <c r="B5" s="4" t="s">
        <v>629</v>
      </c>
      <c r="C5" s="4">
        <v>6</v>
      </c>
      <c r="D5" s="4" t="s">
        <v>630</v>
      </c>
      <c r="E5" s="4" t="s">
        <v>71</v>
      </c>
      <c r="F5" s="4">
        <v>6</v>
      </c>
      <c r="G5" s="5">
        <v>44582</v>
      </c>
      <c r="H5" s="4">
        <v>2</v>
      </c>
      <c r="I5" s="4">
        <v>3</v>
      </c>
      <c r="J5" s="4">
        <v>1</v>
      </c>
      <c r="K5" s="4" t="s">
        <v>100</v>
      </c>
      <c r="L5" s="4">
        <v>3</v>
      </c>
      <c r="M5" s="12" t="s">
        <v>269</v>
      </c>
      <c r="N5" s="12"/>
      <c r="O5" s="4">
        <v>219</v>
      </c>
      <c r="P5" s="4"/>
      <c r="Q5" s="8">
        <f t="shared" si="0"/>
        <v>8.6220472440944889</v>
      </c>
      <c r="R5" s="8">
        <f t="shared" si="0"/>
        <v>0</v>
      </c>
      <c r="S5" s="7">
        <v>2</v>
      </c>
      <c r="T5" s="8">
        <f t="shared" si="1"/>
        <v>17.244094488188978</v>
      </c>
      <c r="U5" s="4"/>
      <c r="V5" s="4"/>
      <c r="W5" s="4">
        <v>200</v>
      </c>
      <c r="X5" s="4" t="s">
        <v>30</v>
      </c>
      <c r="Y5" s="4">
        <v>9.27</v>
      </c>
      <c r="Z5" s="63"/>
    </row>
    <row r="6" spans="1:29" ht="13.5" hidden="1" customHeight="1">
      <c r="B6" s="4" t="s">
        <v>631</v>
      </c>
      <c r="C6" s="4">
        <v>7</v>
      </c>
      <c r="D6" s="4" t="s">
        <v>632</v>
      </c>
      <c r="E6" s="4" t="s">
        <v>71</v>
      </c>
      <c r="F6" s="4">
        <v>7</v>
      </c>
      <c r="G6" s="5">
        <v>44583</v>
      </c>
      <c r="H6" s="4">
        <v>3</v>
      </c>
      <c r="I6" s="4">
        <v>4</v>
      </c>
      <c r="J6" s="4">
        <v>1</v>
      </c>
      <c r="K6" s="4" t="s">
        <v>101</v>
      </c>
      <c r="L6" s="4">
        <v>1</v>
      </c>
      <c r="M6" s="12" t="s">
        <v>102</v>
      </c>
      <c r="N6" s="12"/>
      <c r="O6" s="4">
        <v>159</v>
      </c>
      <c r="P6" s="4"/>
      <c r="Q6" s="8">
        <f t="shared" si="0"/>
        <v>6.2598425196850398</v>
      </c>
      <c r="R6" s="8">
        <f t="shared" si="0"/>
        <v>0</v>
      </c>
      <c r="S6" s="7">
        <v>1</v>
      </c>
      <c r="T6" s="8">
        <f t="shared" si="1"/>
        <v>6.2598425196850398</v>
      </c>
      <c r="U6" s="4"/>
      <c r="V6" s="4"/>
      <c r="W6" s="4">
        <v>150</v>
      </c>
      <c r="X6" s="4" t="s">
        <v>103</v>
      </c>
      <c r="Y6" s="4">
        <v>1</v>
      </c>
      <c r="Z6" s="63"/>
    </row>
    <row r="7" spans="1:29" ht="13.5" hidden="1" customHeight="1">
      <c r="B7" s="4" t="s">
        <v>633</v>
      </c>
      <c r="C7" s="4">
        <v>8</v>
      </c>
      <c r="D7" s="4" t="s">
        <v>634</v>
      </c>
      <c r="E7" s="4" t="s">
        <v>71</v>
      </c>
      <c r="F7" s="4">
        <v>8</v>
      </c>
      <c r="G7" s="5">
        <v>44584</v>
      </c>
      <c r="H7" s="4">
        <v>3</v>
      </c>
      <c r="I7" s="4">
        <v>4</v>
      </c>
      <c r="J7" s="4">
        <v>1</v>
      </c>
      <c r="K7" s="4" t="s">
        <v>101</v>
      </c>
      <c r="L7" s="4">
        <v>2</v>
      </c>
      <c r="M7" s="12" t="s">
        <v>55</v>
      </c>
      <c r="N7" s="12"/>
      <c r="O7" s="4">
        <v>219</v>
      </c>
      <c r="P7" s="4">
        <v>159</v>
      </c>
      <c r="Q7" s="8">
        <f t="shared" si="0"/>
        <v>8.6220472440944889</v>
      </c>
      <c r="R7" s="8">
        <f t="shared" si="0"/>
        <v>6.2598425196850398</v>
      </c>
      <c r="S7" s="7">
        <v>2</v>
      </c>
      <c r="T7" s="8">
        <f>Q7+R7</f>
        <v>14.88188976377953</v>
      </c>
      <c r="U7" s="4"/>
      <c r="V7" s="4"/>
      <c r="W7" s="4">
        <v>200</v>
      </c>
      <c r="X7" s="4" t="s">
        <v>17</v>
      </c>
      <c r="Y7" s="4">
        <v>1</v>
      </c>
      <c r="Z7" s="63"/>
    </row>
    <row r="8" spans="1:29" ht="13.5" hidden="1" customHeight="1">
      <c r="B8" s="4" t="s">
        <v>635</v>
      </c>
      <c r="C8" s="4">
        <v>9</v>
      </c>
      <c r="D8" s="4" t="s">
        <v>636</v>
      </c>
      <c r="E8" s="4" t="s">
        <v>71</v>
      </c>
      <c r="F8" s="4">
        <v>9</v>
      </c>
      <c r="G8" s="5">
        <v>44585</v>
      </c>
      <c r="H8" s="4">
        <v>3</v>
      </c>
      <c r="I8" s="4">
        <v>4</v>
      </c>
      <c r="J8" s="4">
        <v>1</v>
      </c>
      <c r="K8" s="4" t="s">
        <v>101</v>
      </c>
      <c r="L8" s="4">
        <v>3</v>
      </c>
      <c r="M8" s="12" t="s">
        <v>270</v>
      </c>
      <c r="N8" s="12"/>
      <c r="O8" s="4">
        <v>159</v>
      </c>
      <c r="P8" s="4"/>
      <c r="Q8" s="8">
        <f t="shared" si="0"/>
        <v>6.2598425196850398</v>
      </c>
      <c r="R8" s="8">
        <f t="shared" si="0"/>
        <v>0</v>
      </c>
      <c r="S8" s="7"/>
      <c r="T8" s="8">
        <f t="shared" si="1"/>
        <v>0</v>
      </c>
      <c r="U8" s="4"/>
      <c r="V8" s="4"/>
      <c r="W8" s="4">
        <v>150</v>
      </c>
      <c r="X8" s="4" t="s">
        <v>30</v>
      </c>
      <c r="Y8" s="4">
        <v>0.3</v>
      </c>
      <c r="Z8" s="63"/>
    </row>
    <row r="9" spans="1:29" ht="13.5" hidden="1" customHeight="1">
      <c r="A9" s="1" t="s">
        <v>10051</v>
      </c>
      <c r="B9" s="4" t="s">
        <v>637</v>
      </c>
      <c r="C9" s="4">
        <v>10</v>
      </c>
      <c r="D9" s="4" t="s">
        <v>638</v>
      </c>
      <c r="E9" s="4" t="s">
        <v>71</v>
      </c>
      <c r="F9" s="4">
        <v>10</v>
      </c>
      <c r="G9" s="5">
        <v>44586</v>
      </c>
      <c r="H9" s="4">
        <v>4</v>
      </c>
      <c r="I9" s="4">
        <v>5</v>
      </c>
      <c r="J9" s="4">
        <v>1</v>
      </c>
      <c r="K9" s="4" t="s">
        <v>104</v>
      </c>
      <c r="L9" s="4">
        <v>1</v>
      </c>
      <c r="M9" s="12" t="s">
        <v>13</v>
      </c>
      <c r="N9" s="12">
        <v>502</v>
      </c>
      <c r="O9" s="4">
        <v>325</v>
      </c>
      <c r="P9" s="4"/>
      <c r="Q9" s="8">
        <f t="shared" si="0"/>
        <v>12.795275590551181</v>
      </c>
      <c r="R9" s="8">
        <f t="shared" si="0"/>
        <v>0</v>
      </c>
      <c r="S9" s="7">
        <v>1</v>
      </c>
      <c r="T9" s="8">
        <f t="shared" si="1"/>
        <v>12.795275590551181</v>
      </c>
      <c r="U9" s="4"/>
      <c r="V9" s="4"/>
      <c r="W9" s="4">
        <v>300</v>
      </c>
      <c r="X9" s="4" t="s">
        <v>63</v>
      </c>
      <c r="Y9" s="4">
        <v>1</v>
      </c>
      <c r="Z9" s="63"/>
    </row>
    <row r="10" spans="1:29" ht="13.5" hidden="1" customHeight="1">
      <c r="A10" s="1" t="s">
        <v>10051</v>
      </c>
      <c r="B10" s="4" t="s">
        <v>639</v>
      </c>
      <c r="C10" s="4">
        <v>11</v>
      </c>
      <c r="D10" s="4" t="s">
        <v>640</v>
      </c>
      <c r="E10" s="4" t="s">
        <v>71</v>
      </c>
      <c r="F10" s="4">
        <v>11</v>
      </c>
      <c r="G10" s="5">
        <v>44587</v>
      </c>
      <c r="H10" s="4">
        <v>4</v>
      </c>
      <c r="I10" s="4">
        <v>5</v>
      </c>
      <c r="J10" s="4">
        <v>1</v>
      </c>
      <c r="K10" s="4" t="s">
        <v>104</v>
      </c>
      <c r="L10" s="4">
        <v>2</v>
      </c>
      <c r="M10" s="12" t="s">
        <v>13</v>
      </c>
      <c r="N10" s="12">
        <v>165</v>
      </c>
      <c r="O10" s="4">
        <v>25</v>
      </c>
      <c r="P10" s="4"/>
      <c r="Q10" s="8">
        <f t="shared" si="0"/>
        <v>0.98425196850393704</v>
      </c>
      <c r="R10" s="8">
        <f t="shared" si="0"/>
        <v>0</v>
      </c>
      <c r="S10" s="7">
        <v>2</v>
      </c>
      <c r="T10" s="8">
        <f t="shared" si="1"/>
        <v>1.9685039370078741</v>
      </c>
      <c r="U10" s="4"/>
      <c r="V10" s="4"/>
      <c r="W10" s="4">
        <v>20</v>
      </c>
      <c r="X10" s="4" t="s">
        <v>31</v>
      </c>
      <c r="Y10" s="4">
        <v>1</v>
      </c>
      <c r="Z10" s="63"/>
    </row>
    <row r="11" spans="1:29" ht="13.5" hidden="1" customHeight="1">
      <c r="B11" s="4" t="s">
        <v>641</v>
      </c>
      <c r="C11" s="4">
        <v>12</v>
      </c>
      <c r="D11" s="4" t="s">
        <v>642</v>
      </c>
      <c r="E11" s="4" t="s">
        <v>71</v>
      </c>
      <c r="F11" s="4">
        <v>12</v>
      </c>
      <c r="G11" s="5">
        <v>44588</v>
      </c>
      <c r="H11" s="4">
        <v>4</v>
      </c>
      <c r="I11" s="4">
        <v>5</v>
      </c>
      <c r="J11" s="4">
        <v>1</v>
      </c>
      <c r="K11" s="4" t="s">
        <v>104</v>
      </c>
      <c r="L11" s="4">
        <v>3</v>
      </c>
      <c r="M11" s="12" t="s">
        <v>271</v>
      </c>
      <c r="N11" s="12"/>
      <c r="O11" s="4">
        <v>325</v>
      </c>
      <c r="P11" s="4"/>
      <c r="Q11" s="8">
        <f t="shared" si="0"/>
        <v>12.795275590551181</v>
      </c>
      <c r="R11" s="8">
        <f t="shared" si="0"/>
        <v>0</v>
      </c>
      <c r="S11" s="7">
        <v>4</v>
      </c>
      <c r="T11" s="8">
        <f t="shared" si="1"/>
        <v>51.181102362204726</v>
      </c>
      <c r="U11" s="4"/>
      <c r="V11" s="4"/>
      <c r="W11" s="4">
        <v>300</v>
      </c>
      <c r="X11" s="4" t="s">
        <v>18</v>
      </c>
      <c r="Y11" s="4">
        <v>2</v>
      </c>
      <c r="Z11" s="63"/>
    </row>
    <row r="12" spans="1:29" ht="13.5" hidden="1" customHeight="1">
      <c r="B12" s="4" t="s">
        <v>643</v>
      </c>
      <c r="C12" s="4">
        <v>13</v>
      </c>
      <c r="D12" s="4" t="s">
        <v>644</v>
      </c>
      <c r="E12" s="4" t="s">
        <v>71</v>
      </c>
      <c r="F12" s="4">
        <v>13</v>
      </c>
      <c r="G12" s="5">
        <v>44589</v>
      </c>
      <c r="H12" s="4">
        <v>4</v>
      </c>
      <c r="I12" s="4">
        <v>5</v>
      </c>
      <c r="J12" s="4">
        <v>1</v>
      </c>
      <c r="K12" s="4" t="s">
        <v>104</v>
      </c>
      <c r="L12" s="4">
        <v>4</v>
      </c>
      <c r="M12" s="12" t="s">
        <v>119</v>
      </c>
      <c r="N12" s="12"/>
      <c r="O12" s="4"/>
      <c r="P12" s="4"/>
      <c r="Q12" s="8">
        <f t="shared" si="0"/>
        <v>0</v>
      </c>
      <c r="R12" s="8">
        <f t="shared" si="0"/>
        <v>0</v>
      </c>
      <c r="S12" s="7"/>
      <c r="T12" s="8">
        <f t="shared" si="1"/>
        <v>0</v>
      </c>
      <c r="U12" s="4"/>
      <c r="V12" s="4"/>
      <c r="W12" s="4">
        <v>20</v>
      </c>
      <c r="X12" s="4" t="s">
        <v>21</v>
      </c>
      <c r="Y12" s="4">
        <v>1</v>
      </c>
      <c r="Z12" s="63"/>
    </row>
    <row r="13" spans="1:29" ht="15" customHeight="1">
      <c r="B13" s="4" t="s">
        <v>645</v>
      </c>
      <c r="C13" s="4">
        <v>14</v>
      </c>
      <c r="D13" s="4" t="s">
        <v>646</v>
      </c>
      <c r="E13" s="4" t="s">
        <v>71</v>
      </c>
      <c r="F13" s="4">
        <v>14</v>
      </c>
      <c r="G13" s="5">
        <v>44590</v>
      </c>
      <c r="H13" s="4">
        <v>4</v>
      </c>
      <c r="I13" s="4">
        <v>5</v>
      </c>
      <c r="J13" s="4">
        <v>1</v>
      </c>
      <c r="K13" s="4" t="s">
        <v>104</v>
      </c>
      <c r="L13" s="4">
        <v>5</v>
      </c>
      <c r="M13" s="12" t="s">
        <v>120</v>
      </c>
      <c r="N13" s="12"/>
      <c r="O13" s="4"/>
      <c r="P13" s="4"/>
      <c r="Q13" s="8">
        <f t="shared" si="0"/>
        <v>0</v>
      </c>
      <c r="R13" s="8">
        <f t="shared" si="0"/>
        <v>0</v>
      </c>
      <c r="S13" s="7"/>
      <c r="T13" s="8">
        <f t="shared" si="1"/>
        <v>0</v>
      </c>
      <c r="U13" s="4"/>
      <c r="V13" s="4"/>
      <c r="W13" s="4">
        <v>300</v>
      </c>
      <c r="X13" s="4" t="s">
        <v>21</v>
      </c>
      <c r="Y13" s="4">
        <v>2</v>
      </c>
      <c r="Z13" s="63"/>
    </row>
    <row r="14" spans="1:29" ht="17.25" customHeight="1">
      <c r="B14" s="4" t="s">
        <v>647</v>
      </c>
      <c r="C14" s="4">
        <v>15</v>
      </c>
      <c r="D14" s="4" t="s">
        <v>648</v>
      </c>
      <c r="E14" s="4" t="s">
        <v>71</v>
      </c>
      <c r="F14" s="4">
        <v>15</v>
      </c>
      <c r="G14" s="5">
        <v>44591</v>
      </c>
      <c r="H14" s="4">
        <v>4</v>
      </c>
      <c r="I14" s="4">
        <v>5</v>
      </c>
      <c r="J14" s="4">
        <v>1</v>
      </c>
      <c r="K14" s="4" t="s">
        <v>104</v>
      </c>
      <c r="L14" s="4">
        <v>6</v>
      </c>
      <c r="M14" s="12" t="s">
        <v>272</v>
      </c>
      <c r="N14" s="12"/>
      <c r="O14" s="4"/>
      <c r="P14" s="4"/>
      <c r="Q14" s="8">
        <f t="shared" si="0"/>
        <v>0</v>
      </c>
      <c r="R14" s="8">
        <f t="shared" si="0"/>
        <v>0</v>
      </c>
      <c r="S14" s="7"/>
      <c r="T14" s="8">
        <f t="shared" si="1"/>
        <v>0</v>
      </c>
      <c r="U14" s="4"/>
      <c r="V14" s="4"/>
      <c r="W14" s="4">
        <v>20</v>
      </c>
      <c r="X14" s="4" t="s">
        <v>22</v>
      </c>
      <c r="Y14" s="4">
        <v>1</v>
      </c>
      <c r="Z14" s="63"/>
    </row>
    <row r="15" spans="1:29" ht="21" customHeight="1">
      <c r="B15" s="4" t="s">
        <v>649</v>
      </c>
      <c r="C15" s="4">
        <v>16</v>
      </c>
      <c r="D15" s="4" t="s">
        <v>650</v>
      </c>
      <c r="E15" s="4" t="s">
        <v>71</v>
      </c>
      <c r="F15" s="4">
        <v>16</v>
      </c>
      <c r="G15" s="5">
        <v>44592</v>
      </c>
      <c r="H15" s="4">
        <v>4</v>
      </c>
      <c r="I15" s="4">
        <v>5</v>
      </c>
      <c r="J15" s="4">
        <v>1</v>
      </c>
      <c r="K15" s="4" t="s">
        <v>104</v>
      </c>
      <c r="L15" s="4">
        <v>7</v>
      </c>
      <c r="M15" s="12" t="s">
        <v>273</v>
      </c>
      <c r="N15" s="12"/>
      <c r="O15" s="4">
        <v>325</v>
      </c>
      <c r="P15" s="4">
        <v>219</v>
      </c>
      <c r="Q15" s="8">
        <f t="shared" si="0"/>
        <v>12.795275590551181</v>
      </c>
      <c r="R15" s="8">
        <f t="shared" si="0"/>
        <v>8.6220472440944889</v>
      </c>
      <c r="S15" s="7">
        <v>3</v>
      </c>
      <c r="T15" s="8">
        <f>Q15*2+R15</f>
        <v>34.212598425196852</v>
      </c>
      <c r="U15" s="4"/>
      <c r="V15" s="4"/>
      <c r="W15" s="4">
        <v>300</v>
      </c>
      <c r="X15" s="4" t="s">
        <v>19</v>
      </c>
      <c r="Y15" s="4">
        <v>1</v>
      </c>
      <c r="Z15" s="63"/>
    </row>
    <row r="16" spans="1:29" ht="13.5" customHeight="1">
      <c r="A16" s="1" t="s">
        <v>10123</v>
      </c>
      <c r="B16" s="4" t="s">
        <v>651</v>
      </c>
      <c r="C16" s="4">
        <v>17</v>
      </c>
      <c r="D16" s="4" t="s">
        <v>652</v>
      </c>
      <c r="E16" s="4" t="s">
        <v>71</v>
      </c>
      <c r="F16" s="4">
        <v>17</v>
      </c>
      <c r="G16" s="5">
        <v>44593</v>
      </c>
      <c r="H16" s="4">
        <v>4</v>
      </c>
      <c r="I16" s="4">
        <v>5</v>
      </c>
      <c r="J16" s="4">
        <v>1</v>
      </c>
      <c r="K16" s="4" t="s">
        <v>104</v>
      </c>
      <c r="L16" s="4">
        <v>8</v>
      </c>
      <c r="M16" s="12" t="s">
        <v>64</v>
      </c>
      <c r="N16" s="12"/>
      <c r="O16" s="4"/>
      <c r="P16" s="4"/>
      <c r="Q16" s="8">
        <f t="shared" si="0"/>
        <v>0</v>
      </c>
      <c r="R16" s="8">
        <f t="shared" si="0"/>
        <v>0</v>
      </c>
      <c r="S16" s="7"/>
      <c r="T16" s="8">
        <f t="shared" si="1"/>
        <v>0</v>
      </c>
      <c r="U16" s="4"/>
      <c r="V16" s="4"/>
      <c r="W16" s="4">
        <v>300</v>
      </c>
      <c r="X16" s="4" t="s">
        <v>23</v>
      </c>
      <c r="Y16" s="4">
        <v>1</v>
      </c>
      <c r="Z16" s="63"/>
      <c r="AA16" s="1">
        <f>VLOOKUP(M16,Лист2!G:I,3,)</f>
        <v>4.2</v>
      </c>
      <c r="AB16" s="1">
        <f>AA16*Y16</f>
        <v>4.2</v>
      </c>
    </row>
    <row r="17" spans="1:26" ht="13.5" hidden="1" customHeight="1">
      <c r="B17" s="4" t="s">
        <v>653</v>
      </c>
      <c r="C17" s="4">
        <v>18</v>
      </c>
      <c r="D17" s="4" t="s">
        <v>654</v>
      </c>
      <c r="E17" s="4" t="s">
        <v>71</v>
      </c>
      <c r="F17" s="4">
        <v>18</v>
      </c>
      <c r="G17" s="5">
        <v>44594</v>
      </c>
      <c r="H17" s="4">
        <v>4</v>
      </c>
      <c r="I17" s="4">
        <v>5</v>
      </c>
      <c r="J17" s="4">
        <v>1</v>
      </c>
      <c r="K17" s="4" t="s">
        <v>104</v>
      </c>
      <c r="L17" s="4">
        <v>9</v>
      </c>
      <c r="M17" s="12" t="s">
        <v>274</v>
      </c>
      <c r="N17" s="12"/>
      <c r="O17" s="4"/>
      <c r="P17" s="4"/>
      <c r="Q17" s="8">
        <f t="shared" si="0"/>
        <v>0</v>
      </c>
      <c r="R17" s="8">
        <f t="shared" si="0"/>
        <v>0</v>
      </c>
      <c r="S17" s="7"/>
      <c r="T17" s="8">
        <f t="shared" si="1"/>
        <v>0</v>
      </c>
      <c r="U17" s="4"/>
      <c r="V17" s="4"/>
      <c r="W17" s="4">
        <v>300</v>
      </c>
      <c r="X17" s="4" t="s">
        <v>26</v>
      </c>
      <c r="Y17" s="4">
        <v>2</v>
      </c>
      <c r="Z17" s="63"/>
    </row>
    <row r="18" spans="1:26" ht="13.5" hidden="1" customHeight="1">
      <c r="B18" s="4" t="s">
        <v>655</v>
      </c>
      <c r="C18" s="4">
        <v>19</v>
      </c>
      <c r="D18" s="4" t="s">
        <v>656</v>
      </c>
      <c r="E18" s="4" t="s">
        <v>71</v>
      </c>
      <c r="F18" s="4">
        <v>19</v>
      </c>
      <c r="G18" s="5">
        <v>44595</v>
      </c>
      <c r="H18" s="4">
        <v>4</v>
      </c>
      <c r="I18" s="4">
        <v>5</v>
      </c>
      <c r="J18" s="4">
        <v>1</v>
      </c>
      <c r="K18" s="4" t="s">
        <v>104</v>
      </c>
      <c r="L18" s="4">
        <v>10</v>
      </c>
      <c r="M18" s="12" t="s">
        <v>275</v>
      </c>
      <c r="N18" s="12"/>
      <c r="O18" s="4"/>
      <c r="P18" s="4"/>
      <c r="Q18" s="8">
        <f t="shared" si="0"/>
        <v>0</v>
      </c>
      <c r="R18" s="8">
        <f t="shared" si="0"/>
        <v>0</v>
      </c>
      <c r="S18" s="7"/>
      <c r="T18" s="8">
        <f t="shared" si="1"/>
        <v>0</v>
      </c>
      <c r="U18" s="4"/>
      <c r="V18" s="4"/>
      <c r="W18" s="4">
        <v>20</v>
      </c>
      <c r="X18" s="4" t="s">
        <v>26</v>
      </c>
      <c r="Y18" s="4">
        <v>2</v>
      </c>
      <c r="Z18" s="63"/>
    </row>
    <row r="19" spans="1:26" ht="13.5" hidden="1" customHeight="1">
      <c r="B19" s="4" t="s">
        <v>657</v>
      </c>
      <c r="C19" s="4">
        <v>20</v>
      </c>
      <c r="D19" s="4" t="s">
        <v>658</v>
      </c>
      <c r="E19" s="4" t="s">
        <v>71</v>
      </c>
      <c r="F19" s="4">
        <v>20</v>
      </c>
      <c r="G19" s="5">
        <v>44596</v>
      </c>
      <c r="H19" s="4">
        <v>4</v>
      </c>
      <c r="I19" s="4">
        <v>5</v>
      </c>
      <c r="J19" s="4">
        <v>1</v>
      </c>
      <c r="K19" s="4" t="s">
        <v>104</v>
      </c>
      <c r="L19" s="4">
        <v>11</v>
      </c>
      <c r="M19" s="12" t="s">
        <v>111</v>
      </c>
      <c r="N19" s="12"/>
      <c r="O19" s="4"/>
      <c r="P19" s="4"/>
      <c r="Q19" s="8">
        <f t="shared" si="0"/>
        <v>0</v>
      </c>
      <c r="R19" s="8">
        <f t="shared" si="0"/>
        <v>0</v>
      </c>
      <c r="S19" s="7"/>
      <c r="T19" s="8">
        <f t="shared" si="1"/>
        <v>0</v>
      </c>
      <c r="U19" s="4"/>
      <c r="V19" s="4"/>
      <c r="W19" s="4">
        <v>12</v>
      </c>
      <c r="X19" s="4" t="s">
        <v>29</v>
      </c>
      <c r="Y19" s="4">
        <v>2</v>
      </c>
      <c r="Z19" s="63"/>
    </row>
    <row r="20" spans="1:26" ht="13.5" hidden="1" customHeight="1">
      <c r="B20" s="4" t="s">
        <v>659</v>
      </c>
      <c r="C20" s="4">
        <v>21</v>
      </c>
      <c r="D20" s="4" t="s">
        <v>660</v>
      </c>
      <c r="E20" s="4" t="s">
        <v>71</v>
      </c>
      <c r="F20" s="4">
        <v>21</v>
      </c>
      <c r="G20" s="5">
        <v>44597</v>
      </c>
      <c r="H20" s="4">
        <v>4</v>
      </c>
      <c r="I20" s="4">
        <v>5</v>
      </c>
      <c r="J20" s="4">
        <v>1</v>
      </c>
      <c r="K20" s="4" t="s">
        <v>104</v>
      </c>
      <c r="L20" s="4" t="s">
        <v>105</v>
      </c>
      <c r="M20" s="12" t="s">
        <v>112</v>
      </c>
      <c r="N20" s="12"/>
      <c r="O20" s="4"/>
      <c r="P20" s="4"/>
      <c r="Q20" s="8">
        <f t="shared" si="0"/>
        <v>0</v>
      </c>
      <c r="R20" s="8">
        <f t="shared" si="0"/>
        <v>0</v>
      </c>
      <c r="S20" s="7"/>
      <c r="T20" s="8">
        <f t="shared" si="1"/>
        <v>0</v>
      </c>
      <c r="U20" s="4"/>
      <c r="V20" s="4"/>
      <c r="W20" s="4"/>
      <c r="X20" s="4"/>
      <c r="Y20" s="4"/>
      <c r="Z20" s="63"/>
    </row>
    <row r="21" spans="1:26" ht="13.5" hidden="1" customHeight="1">
      <c r="B21" s="4" t="s">
        <v>661</v>
      </c>
      <c r="C21" s="4">
        <v>22</v>
      </c>
      <c r="D21" s="4" t="s">
        <v>662</v>
      </c>
      <c r="E21" s="4" t="s">
        <v>71</v>
      </c>
      <c r="F21" s="4">
        <v>22</v>
      </c>
      <c r="G21" s="5">
        <v>44598</v>
      </c>
      <c r="H21" s="4">
        <v>4</v>
      </c>
      <c r="I21" s="4">
        <v>5</v>
      </c>
      <c r="J21" s="4">
        <v>1</v>
      </c>
      <c r="K21" s="4" t="s">
        <v>104</v>
      </c>
      <c r="L21" s="4" t="s">
        <v>106</v>
      </c>
      <c r="M21" s="12" t="s">
        <v>338</v>
      </c>
      <c r="N21" s="12"/>
      <c r="O21" s="4"/>
      <c r="P21" s="4"/>
      <c r="Q21" s="8">
        <f t="shared" si="0"/>
        <v>0</v>
      </c>
      <c r="R21" s="8">
        <f t="shared" si="0"/>
        <v>0</v>
      </c>
      <c r="S21" s="7"/>
      <c r="T21" s="8">
        <f t="shared" si="1"/>
        <v>0</v>
      </c>
      <c r="U21" s="4"/>
      <c r="V21" s="4"/>
      <c r="W21" s="4"/>
      <c r="X21" s="4"/>
      <c r="Y21" s="4"/>
      <c r="Z21" s="63"/>
    </row>
    <row r="22" spans="1:26" ht="13.5" hidden="1" customHeight="1">
      <c r="B22" s="4" t="s">
        <v>663</v>
      </c>
      <c r="C22" s="4">
        <v>23</v>
      </c>
      <c r="D22" s="4" t="s">
        <v>664</v>
      </c>
      <c r="E22" s="4" t="s">
        <v>71</v>
      </c>
      <c r="F22" s="4">
        <v>23</v>
      </c>
      <c r="G22" s="5">
        <v>44599</v>
      </c>
      <c r="H22" s="4">
        <v>4</v>
      </c>
      <c r="I22" s="4">
        <v>5</v>
      </c>
      <c r="J22" s="4">
        <v>1</v>
      </c>
      <c r="K22" s="4" t="s">
        <v>104</v>
      </c>
      <c r="L22" s="4" t="s">
        <v>107</v>
      </c>
      <c r="M22" s="12" t="s">
        <v>114</v>
      </c>
      <c r="N22" s="12"/>
      <c r="O22" s="4"/>
      <c r="P22" s="4"/>
      <c r="Q22" s="8">
        <f t="shared" si="0"/>
        <v>0</v>
      </c>
      <c r="R22" s="8">
        <f t="shared" si="0"/>
        <v>0</v>
      </c>
      <c r="S22" s="7"/>
      <c r="T22" s="8">
        <f t="shared" si="1"/>
        <v>0</v>
      </c>
      <c r="U22" s="4"/>
      <c r="V22" s="4"/>
      <c r="W22" s="4"/>
      <c r="X22" s="4"/>
      <c r="Y22" s="4"/>
      <c r="Z22" s="63"/>
    </row>
    <row r="23" spans="1:26" ht="13.5" hidden="1" customHeight="1">
      <c r="B23" s="4" t="s">
        <v>665</v>
      </c>
      <c r="C23" s="4">
        <v>24</v>
      </c>
      <c r="D23" s="4" t="s">
        <v>666</v>
      </c>
      <c r="E23" s="4" t="s">
        <v>71</v>
      </c>
      <c r="F23" s="4">
        <v>24</v>
      </c>
      <c r="G23" s="5">
        <v>44600</v>
      </c>
      <c r="H23" s="4">
        <v>4</v>
      </c>
      <c r="I23" s="4">
        <v>5</v>
      </c>
      <c r="J23" s="4">
        <v>1</v>
      </c>
      <c r="K23" s="4" t="s">
        <v>104</v>
      </c>
      <c r="L23" s="4">
        <v>12</v>
      </c>
      <c r="M23" s="12" t="s">
        <v>115</v>
      </c>
      <c r="N23" s="12"/>
      <c r="O23" s="4"/>
      <c r="P23" s="4"/>
      <c r="Q23" s="8">
        <f t="shared" si="0"/>
        <v>0</v>
      </c>
      <c r="R23" s="8">
        <f t="shared" si="0"/>
        <v>0</v>
      </c>
      <c r="S23" s="7"/>
      <c r="T23" s="8">
        <f t="shared" si="1"/>
        <v>0</v>
      </c>
      <c r="U23" s="4"/>
      <c r="V23" s="4"/>
      <c r="W23" s="4">
        <v>30</v>
      </c>
      <c r="X23" s="4" t="s">
        <v>29</v>
      </c>
      <c r="Y23" s="4">
        <v>2</v>
      </c>
      <c r="Z23" s="63"/>
    </row>
    <row r="24" spans="1:26" ht="13.5" hidden="1" customHeight="1">
      <c r="B24" s="4" t="s">
        <v>667</v>
      </c>
      <c r="C24" s="4">
        <v>25</v>
      </c>
      <c r="D24" s="4" t="s">
        <v>668</v>
      </c>
      <c r="E24" s="4" t="s">
        <v>71</v>
      </c>
      <c r="F24" s="4">
        <v>25</v>
      </c>
      <c r="G24" s="5">
        <v>44601</v>
      </c>
      <c r="H24" s="4">
        <v>4</v>
      </c>
      <c r="I24" s="4">
        <v>5</v>
      </c>
      <c r="J24" s="4">
        <v>1</v>
      </c>
      <c r="K24" s="4" t="s">
        <v>104</v>
      </c>
      <c r="L24" s="4" t="s">
        <v>108</v>
      </c>
      <c r="M24" s="12" t="s">
        <v>116</v>
      </c>
      <c r="N24" s="12"/>
      <c r="O24" s="4"/>
      <c r="P24" s="4"/>
      <c r="Q24" s="8">
        <f t="shared" si="0"/>
        <v>0</v>
      </c>
      <c r="R24" s="8">
        <f t="shared" si="0"/>
        <v>0</v>
      </c>
      <c r="S24" s="7"/>
      <c r="T24" s="8">
        <f t="shared" si="1"/>
        <v>0</v>
      </c>
      <c r="U24" s="4"/>
      <c r="V24" s="4"/>
      <c r="W24" s="4"/>
      <c r="X24" s="4"/>
      <c r="Y24" s="4"/>
      <c r="Z24" s="63"/>
    </row>
    <row r="25" spans="1:26" ht="13.5" hidden="1" customHeight="1">
      <c r="B25" s="4" t="s">
        <v>669</v>
      </c>
      <c r="C25" s="4">
        <v>26</v>
      </c>
      <c r="D25" s="4" t="s">
        <v>670</v>
      </c>
      <c r="E25" s="4" t="s">
        <v>71</v>
      </c>
      <c r="F25" s="4">
        <v>26</v>
      </c>
      <c r="G25" s="5">
        <v>44602</v>
      </c>
      <c r="H25" s="4">
        <v>4</v>
      </c>
      <c r="I25" s="4">
        <v>5</v>
      </c>
      <c r="J25" s="4">
        <v>1</v>
      </c>
      <c r="K25" s="4" t="s">
        <v>104</v>
      </c>
      <c r="L25" s="4" t="s">
        <v>109</v>
      </c>
      <c r="M25" s="12" t="s">
        <v>117</v>
      </c>
      <c r="N25" s="12"/>
      <c r="O25" s="4"/>
      <c r="P25" s="4"/>
      <c r="Q25" s="8">
        <f t="shared" si="0"/>
        <v>0</v>
      </c>
      <c r="R25" s="8">
        <f t="shared" si="0"/>
        <v>0</v>
      </c>
      <c r="S25" s="7"/>
      <c r="T25" s="8">
        <f t="shared" si="1"/>
        <v>0</v>
      </c>
      <c r="U25" s="4"/>
      <c r="V25" s="4"/>
      <c r="W25" s="4"/>
      <c r="X25" s="4"/>
      <c r="Y25" s="4"/>
      <c r="Z25" s="63"/>
    </row>
    <row r="26" spans="1:26" ht="13.5" hidden="1" customHeight="1">
      <c r="B26" s="4" t="s">
        <v>671</v>
      </c>
      <c r="C26" s="4">
        <v>27</v>
      </c>
      <c r="D26" s="4" t="s">
        <v>672</v>
      </c>
      <c r="E26" s="4" t="s">
        <v>71</v>
      </c>
      <c r="F26" s="4">
        <v>27</v>
      </c>
      <c r="G26" s="5">
        <v>44603</v>
      </c>
      <c r="H26" s="4">
        <v>4</v>
      </c>
      <c r="I26" s="4">
        <v>5</v>
      </c>
      <c r="J26" s="4">
        <v>1</v>
      </c>
      <c r="K26" s="4" t="s">
        <v>104</v>
      </c>
      <c r="L26" s="4" t="s">
        <v>110</v>
      </c>
      <c r="M26" s="12" t="s">
        <v>118</v>
      </c>
      <c r="N26" s="12"/>
      <c r="O26" s="4"/>
      <c r="P26" s="4"/>
      <c r="Q26" s="8">
        <f t="shared" si="0"/>
        <v>0</v>
      </c>
      <c r="R26" s="8">
        <f t="shared" si="0"/>
        <v>0</v>
      </c>
      <c r="S26" s="7"/>
      <c r="T26" s="8">
        <f t="shared" si="1"/>
        <v>0</v>
      </c>
      <c r="U26" s="4"/>
      <c r="V26" s="4"/>
      <c r="W26" s="4"/>
      <c r="X26" s="4"/>
      <c r="Y26" s="4"/>
      <c r="Z26" s="63"/>
    </row>
    <row r="27" spans="1:26" ht="13.5" hidden="1" customHeight="1">
      <c r="B27" s="4" t="s">
        <v>673</v>
      </c>
      <c r="C27" s="4">
        <v>28</v>
      </c>
      <c r="D27" s="4" t="s">
        <v>674</v>
      </c>
      <c r="E27" s="4" t="s">
        <v>71</v>
      </c>
      <c r="F27" s="4">
        <v>28</v>
      </c>
      <c r="G27" s="5">
        <v>44604</v>
      </c>
      <c r="H27" s="4">
        <v>4</v>
      </c>
      <c r="I27" s="4">
        <v>5</v>
      </c>
      <c r="J27" s="4">
        <v>1</v>
      </c>
      <c r="K27" s="4" t="s">
        <v>104</v>
      </c>
      <c r="L27" s="4">
        <v>13</v>
      </c>
      <c r="M27" s="12" t="s">
        <v>151</v>
      </c>
      <c r="N27" s="12"/>
      <c r="O27" s="4">
        <v>325</v>
      </c>
      <c r="P27" s="4"/>
      <c r="Q27" s="8">
        <f t="shared" si="0"/>
        <v>12.795275590551181</v>
      </c>
      <c r="R27" s="8">
        <f t="shared" si="0"/>
        <v>0</v>
      </c>
      <c r="S27" s="7"/>
      <c r="T27" s="8">
        <f t="shared" si="1"/>
        <v>0</v>
      </c>
      <c r="U27" s="4"/>
      <c r="V27" s="4"/>
      <c r="W27" s="4">
        <v>300</v>
      </c>
      <c r="X27" s="4" t="s">
        <v>30</v>
      </c>
      <c r="Y27" s="4">
        <v>0.84</v>
      </c>
      <c r="Z27" s="63"/>
    </row>
    <row r="28" spans="1:26" ht="13.5" hidden="1" customHeight="1">
      <c r="B28" s="4" t="s">
        <v>675</v>
      </c>
      <c r="C28" s="4">
        <v>29</v>
      </c>
      <c r="D28" s="4" t="s">
        <v>676</v>
      </c>
      <c r="E28" s="4" t="s">
        <v>71</v>
      </c>
      <c r="F28" s="4">
        <v>29</v>
      </c>
      <c r="G28" s="5">
        <v>44605</v>
      </c>
      <c r="H28" s="4">
        <v>4</v>
      </c>
      <c r="I28" s="4">
        <v>5</v>
      </c>
      <c r="J28" s="4">
        <v>1</v>
      </c>
      <c r="K28" s="4" t="s">
        <v>104</v>
      </c>
      <c r="L28" s="4">
        <v>14</v>
      </c>
      <c r="M28" s="12" t="s">
        <v>276</v>
      </c>
      <c r="N28" s="12"/>
      <c r="O28" s="4">
        <v>25</v>
      </c>
      <c r="P28" s="4"/>
      <c r="Q28" s="8">
        <f t="shared" si="0"/>
        <v>0.98425196850393704</v>
      </c>
      <c r="R28" s="8">
        <f t="shared" si="0"/>
        <v>0</v>
      </c>
      <c r="S28" s="7"/>
      <c r="T28" s="8">
        <f t="shared" si="1"/>
        <v>0</v>
      </c>
      <c r="U28" s="4"/>
      <c r="V28" s="4"/>
      <c r="W28" s="4">
        <v>20</v>
      </c>
      <c r="X28" s="4" t="s">
        <v>25</v>
      </c>
      <c r="Y28" s="4">
        <v>0.32</v>
      </c>
      <c r="Z28" s="63"/>
    </row>
    <row r="29" spans="1:26" ht="13.5" hidden="1" customHeight="1">
      <c r="A29" s="1" t="s">
        <v>10051</v>
      </c>
      <c r="B29" s="4" t="s">
        <v>677</v>
      </c>
      <c r="C29" s="4">
        <v>30</v>
      </c>
      <c r="D29" s="4" t="s">
        <v>678</v>
      </c>
      <c r="E29" s="4" t="s">
        <v>71</v>
      </c>
      <c r="F29" s="4">
        <v>30</v>
      </c>
      <c r="G29" s="5">
        <v>44606</v>
      </c>
      <c r="H29" s="4">
        <v>5</v>
      </c>
      <c r="I29" s="4">
        <v>6</v>
      </c>
      <c r="J29" s="4">
        <v>1</v>
      </c>
      <c r="K29" s="4" t="s">
        <v>104</v>
      </c>
      <c r="L29" s="4">
        <v>1</v>
      </c>
      <c r="M29" s="12" t="s">
        <v>74</v>
      </c>
      <c r="N29" s="12">
        <v>502</v>
      </c>
      <c r="O29" s="4">
        <v>325</v>
      </c>
      <c r="P29" s="4"/>
      <c r="Q29" s="8">
        <f t="shared" si="0"/>
        <v>12.795275590551181</v>
      </c>
      <c r="R29" s="8">
        <f t="shared" si="0"/>
        <v>0</v>
      </c>
      <c r="S29" s="7">
        <v>2</v>
      </c>
      <c r="T29" s="8">
        <f t="shared" si="1"/>
        <v>25.590551181102363</v>
      </c>
      <c r="U29" s="4"/>
      <c r="V29" s="4"/>
      <c r="W29" s="4">
        <v>300</v>
      </c>
      <c r="X29" s="4" t="s">
        <v>47</v>
      </c>
      <c r="Y29" s="4">
        <v>1</v>
      </c>
      <c r="Z29" s="63"/>
    </row>
    <row r="30" spans="1:26" ht="13.5" hidden="1" customHeight="1">
      <c r="A30" s="1" t="s">
        <v>10051</v>
      </c>
      <c r="B30" s="4" t="s">
        <v>679</v>
      </c>
      <c r="C30" s="4">
        <v>31</v>
      </c>
      <c r="D30" s="4" t="s">
        <v>680</v>
      </c>
      <c r="E30" s="4" t="s">
        <v>71</v>
      </c>
      <c r="F30" s="4">
        <v>31</v>
      </c>
      <c r="G30" s="5">
        <v>44607</v>
      </c>
      <c r="H30" s="4">
        <v>5</v>
      </c>
      <c r="I30" s="4">
        <v>6</v>
      </c>
      <c r="J30" s="4">
        <v>1</v>
      </c>
      <c r="K30" s="4" t="s">
        <v>104</v>
      </c>
      <c r="L30" s="4">
        <v>2</v>
      </c>
      <c r="M30" s="12" t="s">
        <v>50</v>
      </c>
      <c r="N30" s="12">
        <v>750</v>
      </c>
      <c r="O30" s="4">
        <v>325</v>
      </c>
      <c r="P30" s="4"/>
      <c r="Q30" s="8">
        <f t="shared" si="0"/>
        <v>12.795275590551181</v>
      </c>
      <c r="R30" s="8">
        <f t="shared" si="0"/>
        <v>0</v>
      </c>
      <c r="S30" s="7">
        <v>2</v>
      </c>
      <c r="T30" s="8">
        <f t="shared" si="1"/>
        <v>25.590551181102363</v>
      </c>
      <c r="U30" s="4"/>
      <c r="V30" s="4"/>
      <c r="W30" s="4">
        <v>300</v>
      </c>
      <c r="X30" s="4" t="s">
        <v>72</v>
      </c>
      <c r="Y30" s="4">
        <v>1</v>
      </c>
      <c r="Z30" s="63"/>
    </row>
    <row r="31" spans="1:26" ht="13.5" hidden="1" customHeight="1">
      <c r="B31" s="4" t="s">
        <v>681</v>
      </c>
      <c r="C31" s="4">
        <v>32</v>
      </c>
      <c r="D31" s="4" t="s">
        <v>682</v>
      </c>
      <c r="E31" s="4" t="s">
        <v>71</v>
      </c>
      <c r="F31" s="4">
        <v>32</v>
      </c>
      <c r="G31" s="5">
        <v>44608</v>
      </c>
      <c r="H31" s="4">
        <v>5</v>
      </c>
      <c r="I31" s="4">
        <v>6</v>
      </c>
      <c r="J31" s="4">
        <v>1</v>
      </c>
      <c r="K31" s="4" t="s">
        <v>104</v>
      </c>
      <c r="L31" s="4">
        <v>3</v>
      </c>
      <c r="M31" s="12" t="s">
        <v>120</v>
      </c>
      <c r="N31" s="12"/>
      <c r="O31" s="4"/>
      <c r="P31" s="4"/>
      <c r="Q31" s="8">
        <f t="shared" si="0"/>
        <v>0</v>
      </c>
      <c r="R31" s="8">
        <f t="shared" si="0"/>
        <v>0</v>
      </c>
      <c r="S31" s="7"/>
      <c r="T31" s="8">
        <f t="shared" si="1"/>
        <v>0</v>
      </c>
      <c r="U31" s="4"/>
      <c r="V31" s="4"/>
      <c r="W31" s="4">
        <v>300</v>
      </c>
      <c r="X31" s="4" t="s">
        <v>21</v>
      </c>
      <c r="Y31" s="4">
        <v>2</v>
      </c>
      <c r="Z31" s="63"/>
    </row>
    <row r="32" spans="1:26" ht="13.5" hidden="1" customHeight="1">
      <c r="B32" s="4" t="s">
        <v>683</v>
      </c>
      <c r="C32" s="4">
        <v>33</v>
      </c>
      <c r="D32" s="4" t="s">
        <v>684</v>
      </c>
      <c r="E32" s="4" t="s">
        <v>71</v>
      </c>
      <c r="F32" s="4">
        <v>33</v>
      </c>
      <c r="G32" s="5">
        <v>44609</v>
      </c>
      <c r="H32" s="4">
        <v>5</v>
      </c>
      <c r="I32" s="4">
        <v>6</v>
      </c>
      <c r="J32" s="4">
        <v>1</v>
      </c>
      <c r="K32" s="4" t="s">
        <v>104</v>
      </c>
      <c r="L32" s="4">
        <v>4</v>
      </c>
      <c r="M32" s="12" t="s">
        <v>135</v>
      </c>
      <c r="N32" s="12"/>
      <c r="O32" s="4"/>
      <c r="P32" s="4"/>
      <c r="Q32" s="8">
        <f t="shared" si="0"/>
        <v>0</v>
      </c>
      <c r="R32" s="8">
        <f t="shared" si="0"/>
        <v>0</v>
      </c>
      <c r="S32" s="7"/>
      <c r="T32" s="8">
        <f t="shared" si="1"/>
        <v>0</v>
      </c>
      <c r="U32" s="4"/>
      <c r="V32" s="4"/>
      <c r="W32" s="4">
        <v>50</v>
      </c>
      <c r="X32" s="4" t="s">
        <v>21</v>
      </c>
      <c r="Y32" s="4">
        <v>2</v>
      </c>
      <c r="Z32" s="63"/>
    </row>
    <row r="33" spans="1:26" ht="13.5" hidden="1" customHeight="1">
      <c r="B33" s="4" t="s">
        <v>685</v>
      </c>
      <c r="C33" s="4">
        <v>34</v>
      </c>
      <c r="D33" s="4" t="s">
        <v>686</v>
      </c>
      <c r="E33" s="4" t="s">
        <v>71</v>
      </c>
      <c r="F33" s="4">
        <v>34</v>
      </c>
      <c r="G33" s="5">
        <v>44610</v>
      </c>
      <c r="H33" s="4">
        <v>5</v>
      </c>
      <c r="I33" s="4">
        <v>6</v>
      </c>
      <c r="J33" s="4">
        <v>1</v>
      </c>
      <c r="K33" s="4" t="s">
        <v>104</v>
      </c>
      <c r="L33" s="4">
        <v>5</v>
      </c>
      <c r="M33" s="12" t="s">
        <v>277</v>
      </c>
      <c r="N33" s="12"/>
      <c r="O33" s="4"/>
      <c r="P33" s="4"/>
      <c r="Q33" s="8">
        <f t="shared" si="0"/>
        <v>0</v>
      </c>
      <c r="R33" s="8">
        <f t="shared" si="0"/>
        <v>0</v>
      </c>
      <c r="S33" s="7"/>
      <c r="T33" s="8">
        <f t="shared" si="1"/>
        <v>0</v>
      </c>
      <c r="U33" s="4"/>
      <c r="V33" s="4"/>
      <c r="W33" s="4">
        <v>50</v>
      </c>
      <c r="X33" s="4" t="s">
        <v>22</v>
      </c>
      <c r="Y33" s="4">
        <v>2</v>
      </c>
      <c r="Z33" s="63"/>
    </row>
    <row r="34" spans="1:26" ht="13.5" hidden="1" customHeight="1">
      <c r="B34" s="4" t="s">
        <v>687</v>
      </c>
      <c r="C34" s="4">
        <v>35</v>
      </c>
      <c r="D34" s="4" t="s">
        <v>688</v>
      </c>
      <c r="E34" s="4" t="s">
        <v>71</v>
      </c>
      <c r="F34" s="4">
        <v>35</v>
      </c>
      <c r="G34" s="5">
        <v>44611</v>
      </c>
      <c r="H34" s="4">
        <v>5</v>
      </c>
      <c r="I34" s="4">
        <v>6</v>
      </c>
      <c r="J34" s="4">
        <v>1</v>
      </c>
      <c r="K34" s="4" t="s">
        <v>104</v>
      </c>
      <c r="L34" s="4">
        <v>6</v>
      </c>
      <c r="M34" s="12" t="s">
        <v>127</v>
      </c>
      <c r="N34" s="12"/>
      <c r="O34" s="4">
        <v>18</v>
      </c>
      <c r="P34" s="4"/>
      <c r="Q34" s="8">
        <f t="shared" si="0"/>
        <v>0.70866141732283472</v>
      </c>
      <c r="R34" s="8">
        <f t="shared" si="0"/>
        <v>0</v>
      </c>
      <c r="S34" s="7">
        <v>1</v>
      </c>
      <c r="T34" s="8">
        <f t="shared" si="1"/>
        <v>0.70866141732283472</v>
      </c>
      <c r="U34" s="4"/>
      <c r="V34" s="4"/>
      <c r="W34" s="4">
        <v>15</v>
      </c>
      <c r="X34" s="4" t="s">
        <v>136</v>
      </c>
      <c r="Y34" s="4">
        <v>1</v>
      </c>
      <c r="Z34" s="63"/>
    </row>
    <row r="35" spans="1:26" ht="13.5" hidden="1" customHeight="1">
      <c r="B35" s="4" t="s">
        <v>689</v>
      </c>
      <c r="C35" s="4">
        <v>36</v>
      </c>
      <c r="D35" s="4" t="s">
        <v>690</v>
      </c>
      <c r="E35" s="4" t="s">
        <v>71</v>
      </c>
      <c r="F35" s="4">
        <v>36</v>
      </c>
      <c r="G35" s="5">
        <v>44612</v>
      </c>
      <c r="H35" s="4">
        <v>5</v>
      </c>
      <c r="I35" s="4">
        <v>6</v>
      </c>
      <c r="J35" s="4">
        <v>1</v>
      </c>
      <c r="K35" s="4" t="s">
        <v>104</v>
      </c>
      <c r="L35" s="4" t="s">
        <v>121</v>
      </c>
      <c r="M35" s="12" t="s">
        <v>129</v>
      </c>
      <c r="N35" s="12"/>
      <c r="O35" s="4"/>
      <c r="P35" s="4"/>
      <c r="Q35" s="8">
        <f t="shared" si="0"/>
        <v>0</v>
      </c>
      <c r="R35" s="8">
        <f t="shared" si="0"/>
        <v>0</v>
      </c>
      <c r="S35" s="7"/>
      <c r="T35" s="8">
        <f t="shared" si="1"/>
        <v>0</v>
      </c>
      <c r="U35" s="4"/>
      <c r="V35" s="4"/>
      <c r="W35" s="4"/>
      <c r="X35" s="4"/>
      <c r="Y35" s="4"/>
      <c r="Z35" s="63"/>
    </row>
    <row r="36" spans="1:26" ht="13.5" hidden="1" customHeight="1">
      <c r="A36" s="1" t="s">
        <v>10051</v>
      </c>
      <c r="B36" s="4" t="s">
        <v>691</v>
      </c>
      <c r="C36" s="4">
        <v>37</v>
      </c>
      <c r="D36" s="4" t="s">
        <v>692</v>
      </c>
      <c r="E36" s="4" t="s">
        <v>71</v>
      </c>
      <c r="F36" s="4">
        <v>37</v>
      </c>
      <c r="G36" s="5">
        <v>44613</v>
      </c>
      <c r="H36" s="4">
        <v>5</v>
      </c>
      <c r="I36" s="4">
        <v>6</v>
      </c>
      <c r="J36" s="4">
        <v>1</v>
      </c>
      <c r="K36" s="4" t="s">
        <v>104</v>
      </c>
      <c r="L36" s="4" t="s">
        <v>122</v>
      </c>
      <c r="M36" s="12" t="s">
        <v>128</v>
      </c>
      <c r="N36" s="12"/>
      <c r="O36" s="4"/>
      <c r="P36" s="4"/>
      <c r="Q36" s="8">
        <f t="shared" si="0"/>
        <v>0</v>
      </c>
      <c r="R36" s="8">
        <f t="shared" si="0"/>
        <v>0</v>
      </c>
      <c r="S36" s="7"/>
      <c r="T36" s="8">
        <f t="shared" si="1"/>
        <v>0</v>
      </c>
      <c r="U36" s="4"/>
      <c r="V36" s="4"/>
      <c r="W36" s="4"/>
      <c r="X36" s="4"/>
      <c r="Y36" s="4"/>
      <c r="Z36" s="63"/>
    </row>
    <row r="37" spans="1:26" ht="13.5" hidden="1" customHeight="1">
      <c r="B37" s="4" t="s">
        <v>693</v>
      </c>
      <c r="C37" s="4">
        <v>38</v>
      </c>
      <c r="D37" s="4" t="s">
        <v>694</v>
      </c>
      <c r="E37" s="4" t="s">
        <v>71</v>
      </c>
      <c r="F37" s="4">
        <v>38</v>
      </c>
      <c r="G37" s="5">
        <v>44614</v>
      </c>
      <c r="H37" s="4">
        <v>5</v>
      </c>
      <c r="I37" s="4">
        <v>6</v>
      </c>
      <c r="J37" s="4">
        <v>1</v>
      </c>
      <c r="K37" s="4" t="s">
        <v>104</v>
      </c>
      <c r="L37" s="4" t="s">
        <v>123</v>
      </c>
      <c r="M37" s="12" t="s">
        <v>130</v>
      </c>
      <c r="N37" s="12"/>
      <c r="O37" s="4"/>
      <c r="P37" s="4"/>
      <c r="Q37" s="8">
        <f t="shared" si="0"/>
        <v>0</v>
      </c>
      <c r="R37" s="8">
        <f t="shared" si="0"/>
        <v>0</v>
      </c>
      <c r="S37" s="7"/>
      <c r="T37" s="8">
        <f t="shared" si="1"/>
        <v>0</v>
      </c>
      <c r="U37" s="4"/>
      <c r="V37" s="4"/>
      <c r="W37" s="4"/>
      <c r="X37" s="4"/>
      <c r="Y37" s="4"/>
      <c r="Z37" s="63"/>
    </row>
    <row r="38" spans="1:26" ht="13.5" hidden="1" customHeight="1">
      <c r="B38" s="4" t="s">
        <v>695</v>
      </c>
      <c r="C38" s="4">
        <v>39</v>
      </c>
      <c r="D38" s="4" t="s">
        <v>696</v>
      </c>
      <c r="E38" s="4" t="s">
        <v>71</v>
      </c>
      <c r="F38" s="4">
        <v>39</v>
      </c>
      <c r="G38" s="5">
        <v>44615</v>
      </c>
      <c r="H38" s="4">
        <v>5</v>
      </c>
      <c r="I38" s="4">
        <v>6</v>
      </c>
      <c r="J38" s="4">
        <v>1</v>
      </c>
      <c r="K38" s="4" t="s">
        <v>104</v>
      </c>
      <c r="L38" s="4">
        <v>7</v>
      </c>
      <c r="M38" s="12" t="s">
        <v>273</v>
      </c>
      <c r="N38" s="12"/>
      <c r="O38" s="4">
        <v>325</v>
      </c>
      <c r="P38" s="4">
        <v>219</v>
      </c>
      <c r="Q38" s="8">
        <f t="shared" si="0"/>
        <v>12.795275590551181</v>
      </c>
      <c r="R38" s="8">
        <f t="shared" si="0"/>
        <v>8.6220472440944889</v>
      </c>
      <c r="S38" s="7">
        <v>8</v>
      </c>
      <c r="T38" s="8">
        <f>Q38*6+R38*2</f>
        <v>94.015748031496059</v>
      </c>
      <c r="U38" s="4"/>
      <c r="V38" s="4"/>
      <c r="W38" s="4">
        <v>300</v>
      </c>
      <c r="X38" s="4" t="s">
        <v>19</v>
      </c>
      <c r="Y38" s="4">
        <v>3</v>
      </c>
      <c r="Z38" s="63"/>
    </row>
    <row r="39" spans="1:26" ht="13.5" hidden="1" customHeight="1">
      <c r="B39" s="4" t="s">
        <v>697</v>
      </c>
      <c r="C39" s="4">
        <v>40</v>
      </c>
      <c r="D39" s="4" t="s">
        <v>698</v>
      </c>
      <c r="E39" s="4" t="s">
        <v>71</v>
      </c>
      <c r="F39" s="4">
        <v>40</v>
      </c>
      <c r="G39" s="5">
        <v>44616</v>
      </c>
      <c r="H39" s="4">
        <v>5</v>
      </c>
      <c r="I39" s="4">
        <v>6</v>
      </c>
      <c r="J39" s="4">
        <v>1</v>
      </c>
      <c r="K39" s="4" t="s">
        <v>104</v>
      </c>
      <c r="L39" s="4">
        <v>8</v>
      </c>
      <c r="M39" s="12" t="s">
        <v>274</v>
      </c>
      <c r="N39" s="12"/>
      <c r="O39" s="4"/>
      <c r="P39" s="4"/>
      <c r="Q39" s="8">
        <f t="shared" si="0"/>
        <v>0</v>
      </c>
      <c r="R39" s="8">
        <f t="shared" si="0"/>
        <v>0</v>
      </c>
      <c r="S39" s="7"/>
      <c r="T39" s="8">
        <f t="shared" si="1"/>
        <v>0</v>
      </c>
      <c r="U39" s="4"/>
      <c r="V39" s="4"/>
      <c r="W39" s="4">
        <v>300</v>
      </c>
      <c r="X39" s="4" t="s">
        <v>26</v>
      </c>
      <c r="Y39" s="4">
        <v>2</v>
      </c>
      <c r="Z39" s="63"/>
    </row>
    <row r="40" spans="1:26" ht="13.5" hidden="1" customHeight="1">
      <c r="B40" s="4" t="s">
        <v>699</v>
      </c>
      <c r="C40" s="4">
        <v>41</v>
      </c>
      <c r="D40" s="4" t="s">
        <v>700</v>
      </c>
      <c r="E40" s="4" t="s">
        <v>71</v>
      </c>
      <c r="F40" s="4">
        <v>41</v>
      </c>
      <c r="G40" s="5">
        <v>44617</v>
      </c>
      <c r="H40" s="4">
        <v>5</v>
      </c>
      <c r="I40" s="4">
        <v>6</v>
      </c>
      <c r="J40" s="4">
        <v>1</v>
      </c>
      <c r="K40" s="4" t="s">
        <v>104</v>
      </c>
      <c r="L40" s="4">
        <v>9</v>
      </c>
      <c r="M40" s="12" t="s">
        <v>278</v>
      </c>
      <c r="N40" s="12"/>
      <c r="O40" s="4"/>
      <c r="P40" s="4"/>
      <c r="Q40" s="8">
        <f t="shared" si="0"/>
        <v>0</v>
      </c>
      <c r="R40" s="8">
        <f t="shared" si="0"/>
        <v>0</v>
      </c>
      <c r="S40" s="7"/>
      <c r="T40" s="8">
        <f t="shared" si="1"/>
        <v>0</v>
      </c>
      <c r="U40" s="4"/>
      <c r="V40" s="4"/>
      <c r="W40" s="4">
        <v>50</v>
      </c>
      <c r="X40" s="4" t="s">
        <v>26</v>
      </c>
      <c r="Y40" s="4">
        <v>2</v>
      </c>
      <c r="Z40" s="63"/>
    </row>
    <row r="41" spans="1:26" ht="13.5" hidden="1" customHeight="1">
      <c r="B41" s="4" t="s">
        <v>701</v>
      </c>
      <c r="C41" s="4">
        <v>42</v>
      </c>
      <c r="D41" s="4" t="s">
        <v>702</v>
      </c>
      <c r="E41" s="4" t="s">
        <v>71</v>
      </c>
      <c r="F41" s="4">
        <v>42</v>
      </c>
      <c r="G41" s="5">
        <v>44618</v>
      </c>
      <c r="H41" s="4">
        <v>5</v>
      </c>
      <c r="I41" s="4">
        <v>6</v>
      </c>
      <c r="J41" s="4">
        <v>1</v>
      </c>
      <c r="K41" s="4" t="s">
        <v>104</v>
      </c>
      <c r="L41" s="4">
        <v>10</v>
      </c>
      <c r="M41" s="12" t="s">
        <v>131</v>
      </c>
      <c r="N41" s="12"/>
      <c r="O41" s="4"/>
      <c r="P41" s="4"/>
      <c r="Q41" s="8">
        <f t="shared" si="0"/>
        <v>0</v>
      </c>
      <c r="R41" s="8">
        <f t="shared" si="0"/>
        <v>0</v>
      </c>
      <c r="S41" s="7"/>
      <c r="T41" s="8">
        <f t="shared" si="1"/>
        <v>0</v>
      </c>
      <c r="U41" s="4"/>
      <c r="V41" s="4"/>
      <c r="W41" s="4">
        <v>16</v>
      </c>
      <c r="X41" s="4" t="s">
        <v>29</v>
      </c>
      <c r="Y41" s="4">
        <v>2</v>
      </c>
      <c r="Z41" s="63"/>
    </row>
    <row r="42" spans="1:26" ht="13.5" hidden="1" customHeight="1">
      <c r="B42" s="4" t="s">
        <v>703</v>
      </c>
      <c r="C42" s="4">
        <v>43</v>
      </c>
      <c r="D42" s="4" t="s">
        <v>704</v>
      </c>
      <c r="E42" s="4" t="s">
        <v>71</v>
      </c>
      <c r="F42" s="4">
        <v>43</v>
      </c>
      <c r="G42" s="5">
        <v>44619</v>
      </c>
      <c r="H42" s="4">
        <v>5</v>
      </c>
      <c r="I42" s="4">
        <v>6</v>
      </c>
      <c r="J42" s="4">
        <v>1</v>
      </c>
      <c r="K42" s="4" t="s">
        <v>104</v>
      </c>
      <c r="L42" s="4" t="s">
        <v>124</v>
      </c>
      <c r="M42" s="12" t="s">
        <v>132</v>
      </c>
      <c r="N42" s="12"/>
      <c r="O42" s="4"/>
      <c r="P42" s="4"/>
      <c r="Q42" s="8">
        <f t="shared" si="0"/>
        <v>0</v>
      </c>
      <c r="R42" s="8">
        <f t="shared" si="0"/>
        <v>0</v>
      </c>
      <c r="S42" s="7"/>
      <c r="T42" s="8">
        <f t="shared" si="1"/>
        <v>0</v>
      </c>
      <c r="U42" s="4"/>
      <c r="V42" s="4"/>
      <c r="W42" s="4"/>
      <c r="X42" s="4"/>
      <c r="Y42" s="4"/>
      <c r="Z42" s="63"/>
    </row>
    <row r="43" spans="1:26" ht="13.5" hidden="1" customHeight="1">
      <c r="B43" s="4" t="s">
        <v>705</v>
      </c>
      <c r="C43" s="4">
        <v>44</v>
      </c>
      <c r="D43" s="4" t="s">
        <v>706</v>
      </c>
      <c r="E43" s="4" t="s">
        <v>71</v>
      </c>
      <c r="F43" s="4">
        <v>44</v>
      </c>
      <c r="G43" s="5">
        <v>44620</v>
      </c>
      <c r="H43" s="4">
        <v>5</v>
      </c>
      <c r="I43" s="4">
        <v>6</v>
      </c>
      <c r="J43" s="4">
        <v>1</v>
      </c>
      <c r="K43" s="4" t="s">
        <v>104</v>
      </c>
      <c r="L43" s="4" t="s">
        <v>125</v>
      </c>
      <c r="M43" s="12" t="s">
        <v>133</v>
      </c>
      <c r="N43" s="12"/>
      <c r="O43" s="4"/>
      <c r="P43" s="4"/>
      <c r="Q43" s="8">
        <f t="shared" si="0"/>
        <v>0</v>
      </c>
      <c r="R43" s="8">
        <f t="shared" si="0"/>
        <v>0</v>
      </c>
      <c r="S43" s="7"/>
      <c r="T43" s="8">
        <f t="shared" si="1"/>
        <v>0</v>
      </c>
      <c r="U43" s="4"/>
      <c r="V43" s="4"/>
      <c r="W43" s="4"/>
      <c r="X43" s="4"/>
      <c r="Y43" s="4"/>
      <c r="Z43" s="63"/>
    </row>
    <row r="44" spans="1:26" ht="13.5" hidden="1" customHeight="1">
      <c r="B44" s="4" t="s">
        <v>707</v>
      </c>
      <c r="C44" s="4">
        <v>45</v>
      </c>
      <c r="D44" s="4" t="s">
        <v>708</v>
      </c>
      <c r="E44" s="4" t="s">
        <v>71</v>
      </c>
      <c r="F44" s="4">
        <v>45</v>
      </c>
      <c r="G44" s="5">
        <v>44621</v>
      </c>
      <c r="H44" s="4">
        <v>5</v>
      </c>
      <c r="I44" s="4">
        <v>6</v>
      </c>
      <c r="J44" s="4">
        <v>1</v>
      </c>
      <c r="K44" s="4" t="s">
        <v>104</v>
      </c>
      <c r="L44" s="4" t="s">
        <v>126</v>
      </c>
      <c r="M44" s="12" t="s">
        <v>134</v>
      </c>
      <c r="N44" s="12"/>
      <c r="O44" s="4"/>
      <c r="P44" s="4"/>
      <c r="Q44" s="8">
        <f t="shared" si="0"/>
        <v>0</v>
      </c>
      <c r="R44" s="8">
        <f t="shared" si="0"/>
        <v>0</v>
      </c>
      <c r="S44" s="7"/>
      <c r="T44" s="8">
        <f t="shared" si="1"/>
        <v>0</v>
      </c>
      <c r="U44" s="4"/>
      <c r="V44" s="4"/>
      <c r="W44" s="4"/>
      <c r="X44" s="4"/>
      <c r="Y44" s="4"/>
      <c r="Z44" s="63"/>
    </row>
    <row r="45" spans="1:26" ht="13.5" hidden="1" customHeight="1">
      <c r="B45" s="4" t="s">
        <v>709</v>
      </c>
      <c r="C45" s="4">
        <v>46</v>
      </c>
      <c r="D45" s="4" t="s">
        <v>710</v>
      </c>
      <c r="E45" s="4" t="s">
        <v>71</v>
      </c>
      <c r="F45" s="4">
        <v>46</v>
      </c>
      <c r="G45" s="5">
        <v>44622</v>
      </c>
      <c r="H45" s="4">
        <v>5</v>
      </c>
      <c r="I45" s="4">
        <v>6</v>
      </c>
      <c r="J45" s="4">
        <v>1</v>
      </c>
      <c r="K45" s="4" t="s">
        <v>104</v>
      </c>
      <c r="L45" s="4">
        <v>11</v>
      </c>
      <c r="M45" s="12" t="s">
        <v>115</v>
      </c>
      <c r="N45" s="12"/>
      <c r="O45" s="4"/>
      <c r="P45" s="4"/>
      <c r="Q45" s="8">
        <f t="shared" si="0"/>
        <v>0</v>
      </c>
      <c r="R45" s="8">
        <f t="shared" si="0"/>
        <v>0</v>
      </c>
      <c r="S45" s="7"/>
      <c r="T45" s="8">
        <f t="shared" si="1"/>
        <v>0</v>
      </c>
      <c r="U45" s="4"/>
      <c r="V45" s="4"/>
      <c r="W45" s="4">
        <v>30</v>
      </c>
      <c r="X45" s="4" t="s">
        <v>29</v>
      </c>
      <c r="Y45" s="4">
        <v>2</v>
      </c>
      <c r="Z45" s="63"/>
    </row>
    <row r="46" spans="1:26" ht="13.5" hidden="1" customHeight="1">
      <c r="B46" s="4" t="s">
        <v>711</v>
      </c>
      <c r="C46" s="4">
        <v>47</v>
      </c>
      <c r="D46" s="4" t="s">
        <v>712</v>
      </c>
      <c r="E46" s="4" t="s">
        <v>71</v>
      </c>
      <c r="F46" s="4">
        <v>47</v>
      </c>
      <c r="G46" s="5">
        <v>44623</v>
      </c>
      <c r="H46" s="4">
        <v>5</v>
      </c>
      <c r="I46" s="4">
        <v>6</v>
      </c>
      <c r="J46" s="4">
        <v>1</v>
      </c>
      <c r="K46" s="4" t="s">
        <v>104</v>
      </c>
      <c r="L46" s="4" t="s">
        <v>105</v>
      </c>
      <c r="M46" s="12" t="s">
        <v>116</v>
      </c>
      <c r="N46" s="12"/>
      <c r="O46" s="4"/>
      <c r="P46" s="4"/>
      <c r="Q46" s="8">
        <f t="shared" si="0"/>
        <v>0</v>
      </c>
      <c r="R46" s="8">
        <f t="shared" si="0"/>
        <v>0</v>
      </c>
      <c r="S46" s="7"/>
      <c r="T46" s="8">
        <f t="shared" si="1"/>
        <v>0</v>
      </c>
      <c r="U46" s="4"/>
      <c r="V46" s="4"/>
      <c r="W46" s="4"/>
      <c r="X46" s="4"/>
      <c r="Y46" s="4"/>
      <c r="Z46" s="63"/>
    </row>
    <row r="47" spans="1:26" ht="13.5" hidden="1" customHeight="1">
      <c r="B47" s="4" t="s">
        <v>713</v>
      </c>
      <c r="C47" s="4">
        <v>48</v>
      </c>
      <c r="D47" s="4" t="s">
        <v>714</v>
      </c>
      <c r="E47" s="4" t="s">
        <v>71</v>
      </c>
      <c r="F47" s="4">
        <v>48</v>
      </c>
      <c r="G47" s="5">
        <v>44624</v>
      </c>
      <c r="H47" s="4">
        <v>5</v>
      </c>
      <c r="I47" s="4">
        <v>6</v>
      </c>
      <c r="J47" s="4">
        <v>1</v>
      </c>
      <c r="K47" s="4" t="s">
        <v>104</v>
      </c>
      <c r="L47" s="4" t="s">
        <v>106</v>
      </c>
      <c r="M47" s="12" t="s">
        <v>117</v>
      </c>
      <c r="N47" s="12"/>
      <c r="O47" s="4"/>
      <c r="P47" s="4"/>
      <c r="Q47" s="8">
        <f t="shared" si="0"/>
        <v>0</v>
      </c>
      <c r="R47" s="8">
        <f t="shared" si="0"/>
        <v>0</v>
      </c>
      <c r="S47" s="7"/>
      <c r="T47" s="8">
        <f t="shared" si="1"/>
        <v>0</v>
      </c>
      <c r="U47" s="4"/>
      <c r="V47" s="4"/>
      <c r="W47" s="4"/>
      <c r="X47" s="4"/>
      <c r="Y47" s="4"/>
      <c r="Z47" s="63"/>
    </row>
    <row r="48" spans="1:26" ht="13.5" hidden="1" customHeight="1">
      <c r="B48" s="4" t="s">
        <v>715</v>
      </c>
      <c r="C48" s="4">
        <v>49</v>
      </c>
      <c r="D48" s="4" t="s">
        <v>716</v>
      </c>
      <c r="E48" s="4" t="s">
        <v>71</v>
      </c>
      <c r="F48" s="4">
        <v>49</v>
      </c>
      <c r="G48" s="5">
        <v>44625</v>
      </c>
      <c r="H48" s="4">
        <v>5</v>
      </c>
      <c r="I48" s="4">
        <v>6</v>
      </c>
      <c r="J48" s="4">
        <v>1</v>
      </c>
      <c r="K48" s="4" t="s">
        <v>104</v>
      </c>
      <c r="L48" s="4" t="s">
        <v>107</v>
      </c>
      <c r="M48" s="12" t="s">
        <v>118</v>
      </c>
      <c r="N48" s="12"/>
      <c r="O48" s="4"/>
      <c r="P48" s="4"/>
      <c r="Q48" s="8">
        <f t="shared" si="0"/>
        <v>0</v>
      </c>
      <c r="R48" s="8">
        <f t="shared" si="0"/>
        <v>0</v>
      </c>
      <c r="S48" s="7"/>
      <c r="T48" s="8">
        <f t="shared" si="1"/>
        <v>0</v>
      </c>
      <c r="U48" s="4"/>
      <c r="V48" s="4"/>
      <c r="W48" s="4"/>
      <c r="X48" s="4"/>
      <c r="Y48" s="4"/>
      <c r="Z48" s="63"/>
    </row>
    <row r="49" spans="1:26" ht="13.5" hidden="1" customHeight="1">
      <c r="B49" s="4" t="s">
        <v>717</v>
      </c>
      <c r="C49" s="4">
        <v>50</v>
      </c>
      <c r="D49" s="4" t="s">
        <v>718</v>
      </c>
      <c r="E49" s="4" t="s">
        <v>71</v>
      </c>
      <c r="F49" s="4">
        <v>50</v>
      </c>
      <c r="G49" s="5">
        <v>44626</v>
      </c>
      <c r="H49" s="4">
        <v>5</v>
      </c>
      <c r="I49" s="4">
        <v>6</v>
      </c>
      <c r="J49" s="4">
        <v>1</v>
      </c>
      <c r="K49" s="4" t="s">
        <v>104</v>
      </c>
      <c r="L49" s="4">
        <v>12</v>
      </c>
      <c r="M49" s="12" t="s">
        <v>151</v>
      </c>
      <c r="N49" s="12"/>
      <c r="O49" s="4">
        <v>325</v>
      </c>
      <c r="P49" s="4"/>
      <c r="Q49" s="8">
        <f t="shared" si="0"/>
        <v>12.795275590551181</v>
      </c>
      <c r="R49" s="8">
        <f t="shared" si="0"/>
        <v>0</v>
      </c>
      <c r="S49" s="7"/>
      <c r="T49" s="8">
        <f t="shared" si="1"/>
        <v>0</v>
      </c>
      <c r="U49" s="4"/>
      <c r="V49" s="4"/>
      <c r="W49" s="4">
        <v>300</v>
      </c>
      <c r="X49" s="4" t="s">
        <v>30</v>
      </c>
      <c r="Y49" s="4">
        <v>1.9</v>
      </c>
      <c r="Z49" s="63"/>
    </row>
    <row r="50" spans="1:26" ht="13.5" hidden="1" customHeight="1">
      <c r="B50" s="4" t="s">
        <v>719</v>
      </c>
      <c r="C50" s="4">
        <v>51</v>
      </c>
      <c r="D50" s="4" t="s">
        <v>720</v>
      </c>
      <c r="E50" s="4" t="s">
        <v>71</v>
      </c>
      <c r="F50" s="4">
        <v>51</v>
      </c>
      <c r="G50" s="5">
        <v>44627</v>
      </c>
      <c r="H50" s="4">
        <v>5</v>
      </c>
      <c r="I50" s="4">
        <v>6</v>
      </c>
      <c r="J50" s="4">
        <v>1</v>
      </c>
      <c r="K50" s="4" t="s">
        <v>104</v>
      </c>
      <c r="L50" s="4">
        <v>13</v>
      </c>
      <c r="M50" s="12" t="s">
        <v>152</v>
      </c>
      <c r="N50" s="12"/>
      <c r="O50" s="4">
        <v>57</v>
      </c>
      <c r="P50" s="4"/>
      <c r="Q50" s="8">
        <f t="shared" si="0"/>
        <v>2.2440944881889764</v>
      </c>
      <c r="R50" s="8">
        <f t="shared" si="0"/>
        <v>0</v>
      </c>
      <c r="S50" s="7">
        <v>4</v>
      </c>
      <c r="T50" s="8">
        <f t="shared" si="1"/>
        <v>8.9763779527559056</v>
      </c>
      <c r="U50" s="4"/>
      <c r="V50" s="4"/>
      <c r="W50" s="4">
        <v>50</v>
      </c>
      <c r="X50" s="4" t="s">
        <v>30</v>
      </c>
      <c r="Y50" s="4">
        <v>0.3</v>
      </c>
      <c r="Z50" s="63"/>
    </row>
    <row r="51" spans="1:26" ht="13.5" hidden="1" customHeight="1">
      <c r="A51" s="1" t="s">
        <v>10051</v>
      </c>
      <c r="B51" s="4" t="s">
        <v>721</v>
      </c>
      <c r="C51" s="4">
        <v>52</v>
      </c>
      <c r="D51" s="4" t="s">
        <v>722</v>
      </c>
      <c r="E51" s="4" t="s">
        <v>71</v>
      </c>
      <c r="F51" s="4">
        <v>52</v>
      </c>
      <c r="G51" s="5">
        <v>44628</v>
      </c>
      <c r="H51" s="4">
        <v>6</v>
      </c>
      <c r="I51" s="4">
        <v>7</v>
      </c>
      <c r="J51" s="4">
        <v>1</v>
      </c>
      <c r="K51" s="4" t="s">
        <v>137</v>
      </c>
      <c r="L51" s="4">
        <v>1</v>
      </c>
      <c r="M51" s="12" t="s">
        <v>13</v>
      </c>
      <c r="N51" s="12">
        <v>502</v>
      </c>
      <c r="O51" s="4">
        <v>325</v>
      </c>
      <c r="P51" s="4"/>
      <c r="Q51" s="8">
        <f t="shared" si="0"/>
        <v>12.795275590551181</v>
      </c>
      <c r="R51" s="8">
        <f t="shared" si="0"/>
        <v>0</v>
      </c>
      <c r="S51" s="7">
        <v>1</v>
      </c>
      <c r="T51" s="8">
        <f t="shared" si="1"/>
        <v>12.795275590551181</v>
      </c>
      <c r="U51" s="4"/>
      <c r="V51" s="4"/>
      <c r="W51" s="4">
        <v>300</v>
      </c>
      <c r="X51" s="4" t="s">
        <v>63</v>
      </c>
      <c r="Y51" s="4">
        <v>1</v>
      </c>
      <c r="Z51" s="63"/>
    </row>
    <row r="52" spans="1:26" ht="13.5" hidden="1" customHeight="1">
      <c r="A52" s="1" t="s">
        <v>10051</v>
      </c>
      <c r="B52" s="4" t="s">
        <v>723</v>
      </c>
      <c r="C52" s="4">
        <v>53</v>
      </c>
      <c r="D52" s="4" t="s">
        <v>724</v>
      </c>
      <c r="E52" s="4" t="s">
        <v>71</v>
      </c>
      <c r="F52" s="4">
        <v>53</v>
      </c>
      <c r="G52" s="5">
        <v>44629</v>
      </c>
      <c r="H52" s="4">
        <v>6</v>
      </c>
      <c r="I52" s="4">
        <v>7</v>
      </c>
      <c r="J52" s="4">
        <v>1</v>
      </c>
      <c r="K52" s="4" t="s">
        <v>137</v>
      </c>
      <c r="L52" s="4">
        <v>2</v>
      </c>
      <c r="M52" s="12" t="s">
        <v>13</v>
      </c>
      <c r="N52" s="12">
        <v>165</v>
      </c>
      <c r="O52" s="4">
        <v>25</v>
      </c>
      <c r="P52" s="4"/>
      <c r="Q52" s="8">
        <f t="shared" si="0"/>
        <v>0.98425196850393704</v>
      </c>
      <c r="R52" s="8">
        <f t="shared" si="0"/>
        <v>0</v>
      </c>
      <c r="S52" s="7">
        <v>2</v>
      </c>
      <c r="T52" s="8">
        <f t="shared" si="1"/>
        <v>1.9685039370078741</v>
      </c>
      <c r="U52" s="4"/>
      <c r="V52" s="4"/>
      <c r="W52" s="4">
        <v>20</v>
      </c>
      <c r="X52" s="4" t="s">
        <v>31</v>
      </c>
      <c r="Y52" s="4">
        <v>1</v>
      </c>
      <c r="Z52" s="63"/>
    </row>
    <row r="53" spans="1:26" ht="13.5" hidden="1" customHeight="1">
      <c r="B53" s="4" t="s">
        <v>725</v>
      </c>
      <c r="C53" s="4">
        <v>54</v>
      </c>
      <c r="D53" s="4" t="s">
        <v>726</v>
      </c>
      <c r="E53" s="4" t="s">
        <v>71</v>
      </c>
      <c r="F53" s="4">
        <v>54</v>
      </c>
      <c r="G53" s="5">
        <v>44630</v>
      </c>
      <c r="H53" s="4">
        <v>6</v>
      </c>
      <c r="I53" s="4">
        <v>7</v>
      </c>
      <c r="J53" s="4">
        <v>1</v>
      </c>
      <c r="K53" s="4" t="s">
        <v>137</v>
      </c>
      <c r="L53" s="4">
        <v>3</v>
      </c>
      <c r="M53" s="12" t="s">
        <v>271</v>
      </c>
      <c r="N53" s="12"/>
      <c r="O53" s="4">
        <v>325</v>
      </c>
      <c r="P53" s="4"/>
      <c r="Q53" s="8">
        <f t="shared" si="0"/>
        <v>12.795275590551181</v>
      </c>
      <c r="R53" s="8">
        <f t="shared" si="0"/>
        <v>0</v>
      </c>
      <c r="S53" s="7">
        <v>6</v>
      </c>
      <c r="T53" s="8">
        <f t="shared" si="1"/>
        <v>76.771653543307082</v>
      </c>
      <c r="U53" s="4"/>
      <c r="V53" s="4"/>
      <c r="W53" s="4">
        <v>300</v>
      </c>
      <c r="X53" s="4" t="s">
        <v>18</v>
      </c>
      <c r="Y53" s="4">
        <v>3</v>
      </c>
      <c r="Z53" s="63"/>
    </row>
    <row r="54" spans="1:26" ht="13.5" hidden="1" customHeight="1">
      <c r="B54" s="4" t="s">
        <v>727</v>
      </c>
      <c r="C54" s="4">
        <v>55</v>
      </c>
      <c r="D54" s="4" t="s">
        <v>728</v>
      </c>
      <c r="E54" s="4" t="s">
        <v>71</v>
      </c>
      <c r="F54" s="4">
        <v>55</v>
      </c>
      <c r="G54" s="5">
        <v>44631</v>
      </c>
      <c r="H54" s="4">
        <v>6</v>
      </c>
      <c r="I54" s="4">
        <v>7</v>
      </c>
      <c r="J54" s="4">
        <v>1</v>
      </c>
      <c r="K54" s="4" t="s">
        <v>137</v>
      </c>
      <c r="L54" s="4">
        <v>4</v>
      </c>
      <c r="M54" s="12" t="s">
        <v>119</v>
      </c>
      <c r="N54" s="12"/>
      <c r="O54" s="4"/>
      <c r="P54" s="4"/>
      <c r="Q54" s="8">
        <f t="shared" si="0"/>
        <v>0</v>
      </c>
      <c r="R54" s="8">
        <f t="shared" si="0"/>
        <v>0</v>
      </c>
      <c r="S54" s="7"/>
      <c r="T54" s="8">
        <f t="shared" si="1"/>
        <v>0</v>
      </c>
      <c r="U54" s="4"/>
      <c r="V54" s="4"/>
      <c r="W54" s="4">
        <v>20</v>
      </c>
      <c r="X54" s="4" t="s">
        <v>21</v>
      </c>
      <c r="Y54" s="4">
        <v>1</v>
      </c>
      <c r="Z54" s="63"/>
    </row>
    <row r="55" spans="1:26" ht="13.5" hidden="1" customHeight="1">
      <c r="B55" s="4" t="s">
        <v>729</v>
      </c>
      <c r="C55" s="4">
        <v>56</v>
      </c>
      <c r="D55" s="4" t="s">
        <v>730</v>
      </c>
      <c r="E55" s="4" t="s">
        <v>71</v>
      </c>
      <c r="F55" s="4">
        <v>56</v>
      </c>
      <c r="G55" s="5">
        <v>44632</v>
      </c>
      <c r="H55" s="4">
        <v>6</v>
      </c>
      <c r="I55" s="4">
        <v>7</v>
      </c>
      <c r="J55" s="4">
        <v>1</v>
      </c>
      <c r="K55" s="4" t="s">
        <v>137</v>
      </c>
      <c r="L55" s="4">
        <v>5</v>
      </c>
      <c r="M55" s="12" t="s">
        <v>120</v>
      </c>
      <c r="N55" s="12"/>
      <c r="O55" s="4"/>
      <c r="P55" s="4"/>
      <c r="Q55" s="8">
        <f t="shared" si="0"/>
        <v>0</v>
      </c>
      <c r="R55" s="8">
        <f t="shared" si="0"/>
        <v>0</v>
      </c>
      <c r="S55" s="7"/>
      <c r="T55" s="8">
        <f t="shared" si="1"/>
        <v>0</v>
      </c>
      <c r="U55" s="4"/>
      <c r="V55" s="4"/>
      <c r="W55" s="4">
        <v>300</v>
      </c>
      <c r="X55" s="4" t="s">
        <v>21</v>
      </c>
      <c r="Y55" s="4">
        <v>2</v>
      </c>
      <c r="Z55" s="63"/>
    </row>
    <row r="56" spans="1:26" ht="13.5" hidden="1" customHeight="1">
      <c r="B56" s="4" t="s">
        <v>731</v>
      </c>
      <c r="C56" s="4">
        <v>57</v>
      </c>
      <c r="D56" s="4" t="s">
        <v>732</v>
      </c>
      <c r="E56" s="4" t="s">
        <v>71</v>
      </c>
      <c r="F56" s="4">
        <v>57</v>
      </c>
      <c r="G56" s="5">
        <v>44633</v>
      </c>
      <c r="H56" s="4">
        <v>6</v>
      </c>
      <c r="I56" s="4">
        <v>7</v>
      </c>
      <c r="J56" s="4">
        <v>1</v>
      </c>
      <c r="K56" s="4" t="s">
        <v>137</v>
      </c>
      <c r="L56" s="4">
        <v>6</v>
      </c>
      <c r="M56" s="12" t="s">
        <v>135</v>
      </c>
      <c r="N56" s="12"/>
      <c r="O56" s="4"/>
      <c r="P56" s="4"/>
      <c r="Q56" s="8">
        <f t="shared" si="0"/>
        <v>0</v>
      </c>
      <c r="R56" s="8">
        <f t="shared" si="0"/>
        <v>0</v>
      </c>
      <c r="S56" s="7"/>
      <c r="T56" s="8">
        <f t="shared" si="1"/>
        <v>0</v>
      </c>
      <c r="U56" s="4"/>
      <c r="V56" s="4"/>
      <c r="W56" s="4">
        <v>50</v>
      </c>
      <c r="X56" s="4" t="s">
        <v>21</v>
      </c>
      <c r="Y56" s="4">
        <v>1</v>
      </c>
      <c r="Z56" s="63"/>
    </row>
    <row r="57" spans="1:26" ht="13.5" hidden="1" customHeight="1">
      <c r="B57" s="4" t="s">
        <v>733</v>
      </c>
      <c r="C57" s="4">
        <v>58</v>
      </c>
      <c r="D57" s="4" t="s">
        <v>734</v>
      </c>
      <c r="E57" s="4" t="s">
        <v>71</v>
      </c>
      <c r="F57" s="4">
        <v>58</v>
      </c>
      <c r="G57" s="5">
        <v>44634</v>
      </c>
      <c r="H57" s="4">
        <v>6</v>
      </c>
      <c r="I57" s="4">
        <v>7</v>
      </c>
      <c r="J57" s="4">
        <v>1</v>
      </c>
      <c r="K57" s="4" t="s">
        <v>137</v>
      </c>
      <c r="L57" s="4">
        <v>7</v>
      </c>
      <c r="M57" s="12" t="s">
        <v>272</v>
      </c>
      <c r="N57" s="12"/>
      <c r="O57" s="4"/>
      <c r="P57" s="4"/>
      <c r="Q57" s="8">
        <f t="shared" si="0"/>
        <v>0</v>
      </c>
      <c r="R57" s="8">
        <f t="shared" si="0"/>
        <v>0</v>
      </c>
      <c r="S57" s="7"/>
      <c r="T57" s="8">
        <f t="shared" si="1"/>
        <v>0</v>
      </c>
      <c r="U57" s="4"/>
      <c r="V57" s="4"/>
      <c r="W57" s="4">
        <v>20</v>
      </c>
      <c r="X57" s="4" t="s">
        <v>22</v>
      </c>
      <c r="Y57" s="4">
        <v>1</v>
      </c>
      <c r="Z57" s="63"/>
    </row>
    <row r="58" spans="1:26" ht="13.5" hidden="1" customHeight="1">
      <c r="B58" s="4" t="s">
        <v>735</v>
      </c>
      <c r="C58" s="4">
        <v>59</v>
      </c>
      <c r="D58" s="4" t="s">
        <v>736</v>
      </c>
      <c r="E58" s="4" t="s">
        <v>71</v>
      </c>
      <c r="F58" s="4">
        <v>59</v>
      </c>
      <c r="G58" s="5">
        <v>44635</v>
      </c>
      <c r="H58" s="4">
        <v>6</v>
      </c>
      <c r="I58" s="4">
        <v>7</v>
      </c>
      <c r="J58" s="4">
        <v>1</v>
      </c>
      <c r="K58" s="4" t="s">
        <v>137</v>
      </c>
      <c r="L58" s="4">
        <v>8</v>
      </c>
      <c r="M58" s="12" t="s">
        <v>277</v>
      </c>
      <c r="N58" s="12"/>
      <c r="O58" s="4"/>
      <c r="P58" s="4"/>
      <c r="Q58" s="8">
        <f t="shared" si="0"/>
        <v>0</v>
      </c>
      <c r="R58" s="8">
        <f t="shared" si="0"/>
        <v>0</v>
      </c>
      <c r="S58" s="7"/>
      <c r="T58" s="8">
        <f t="shared" si="1"/>
        <v>0</v>
      </c>
      <c r="U58" s="4"/>
      <c r="V58" s="4"/>
      <c r="W58" s="4">
        <v>50</v>
      </c>
      <c r="X58" s="4" t="s">
        <v>22</v>
      </c>
      <c r="Y58" s="4">
        <v>1</v>
      </c>
      <c r="Z58" s="63"/>
    </row>
    <row r="59" spans="1:26" ht="13.5" hidden="1" customHeight="1">
      <c r="B59" s="4" t="s">
        <v>737</v>
      </c>
      <c r="C59" s="4">
        <v>60</v>
      </c>
      <c r="D59" s="4" t="s">
        <v>738</v>
      </c>
      <c r="E59" s="4" t="s">
        <v>71</v>
      </c>
      <c r="F59" s="4">
        <v>60</v>
      </c>
      <c r="G59" s="5">
        <v>44636</v>
      </c>
      <c r="H59" s="4">
        <v>6</v>
      </c>
      <c r="I59" s="4">
        <v>7</v>
      </c>
      <c r="J59" s="4">
        <v>1</v>
      </c>
      <c r="K59" s="4" t="s">
        <v>137</v>
      </c>
      <c r="L59" s="4">
        <v>9</v>
      </c>
      <c r="M59" s="12" t="s">
        <v>138</v>
      </c>
      <c r="N59" s="12"/>
      <c r="O59" s="4">
        <v>18</v>
      </c>
      <c r="P59" s="4"/>
      <c r="Q59" s="8">
        <f t="shared" si="0"/>
        <v>0.70866141732283472</v>
      </c>
      <c r="R59" s="8">
        <f t="shared" si="0"/>
        <v>0</v>
      </c>
      <c r="S59" s="7">
        <v>1</v>
      </c>
      <c r="T59" s="8">
        <f t="shared" si="1"/>
        <v>0.70866141732283472</v>
      </c>
      <c r="U59" s="4"/>
      <c r="V59" s="4"/>
      <c r="W59" s="4">
        <v>15</v>
      </c>
      <c r="X59" s="4" t="s">
        <v>98</v>
      </c>
      <c r="Y59" s="4">
        <v>1</v>
      </c>
      <c r="Z59" s="63"/>
    </row>
    <row r="60" spans="1:26" ht="13.5" hidden="1" customHeight="1">
      <c r="B60" s="4" t="s">
        <v>739</v>
      </c>
      <c r="C60" s="4">
        <v>61</v>
      </c>
      <c r="D60" s="4" t="s">
        <v>740</v>
      </c>
      <c r="E60" s="4" t="s">
        <v>71</v>
      </c>
      <c r="F60" s="4">
        <v>61</v>
      </c>
      <c r="G60" s="5">
        <v>44637</v>
      </c>
      <c r="H60" s="4">
        <v>6</v>
      </c>
      <c r="I60" s="4">
        <v>7</v>
      </c>
      <c r="J60" s="4">
        <v>1</v>
      </c>
      <c r="K60" s="4" t="s">
        <v>137</v>
      </c>
      <c r="L60" s="4" t="s">
        <v>139</v>
      </c>
      <c r="M60" s="12" t="s">
        <v>279</v>
      </c>
      <c r="N60" s="12"/>
      <c r="O60" s="4"/>
      <c r="P60" s="4"/>
      <c r="Q60" s="8">
        <f t="shared" si="0"/>
        <v>0</v>
      </c>
      <c r="R60" s="8">
        <f t="shared" si="0"/>
        <v>0</v>
      </c>
      <c r="S60" s="7"/>
      <c r="T60" s="8">
        <f t="shared" si="1"/>
        <v>0</v>
      </c>
      <c r="U60" s="4"/>
      <c r="V60" s="4"/>
      <c r="W60" s="4"/>
      <c r="X60" s="4"/>
      <c r="Y60" s="4"/>
      <c r="Z60" s="63"/>
    </row>
    <row r="61" spans="1:26" ht="13.5" hidden="1" customHeight="1">
      <c r="A61" s="1" t="s">
        <v>10051</v>
      </c>
      <c r="B61" s="4" t="s">
        <v>741</v>
      </c>
      <c r="C61" s="4">
        <v>62</v>
      </c>
      <c r="D61" s="4" t="s">
        <v>742</v>
      </c>
      <c r="E61" s="4" t="s">
        <v>71</v>
      </c>
      <c r="F61" s="4">
        <v>62</v>
      </c>
      <c r="G61" s="5">
        <v>44638</v>
      </c>
      <c r="H61" s="4">
        <v>6</v>
      </c>
      <c r="I61" s="4">
        <v>7</v>
      </c>
      <c r="J61" s="4">
        <v>1</v>
      </c>
      <c r="K61" s="4" t="s">
        <v>137</v>
      </c>
      <c r="L61" s="4" t="s">
        <v>140</v>
      </c>
      <c r="M61" s="12" t="s">
        <v>141</v>
      </c>
      <c r="N61" s="12"/>
      <c r="O61" s="4"/>
      <c r="P61" s="4"/>
      <c r="Q61" s="8">
        <f t="shared" si="0"/>
        <v>0</v>
      </c>
      <c r="R61" s="8">
        <f t="shared" si="0"/>
        <v>0</v>
      </c>
      <c r="S61" s="7"/>
      <c r="T61" s="8">
        <f t="shared" si="1"/>
        <v>0</v>
      </c>
      <c r="U61" s="4"/>
      <c r="V61" s="4"/>
      <c r="W61" s="4"/>
      <c r="X61" s="4"/>
      <c r="Y61" s="4"/>
      <c r="Z61" s="63"/>
    </row>
    <row r="62" spans="1:26" ht="13.5" hidden="1" customHeight="1">
      <c r="B62" s="4" t="s">
        <v>743</v>
      </c>
      <c r="C62" s="4">
        <v>63</v>
      </c>
      <c r="D62" s="4" t="s">
        <v>744</v>
      </c>
      <c r="E62" s="4" t="s">
        <v>71</v>
      </c>
      <c r="F62" s="4">
        <v>63</v>
      </c>
      <c r="G62" s="5">
        <v>44639</v>
      </c>
      <c r="H62" s="4">
        <v>6</v>
      </c>
      <c r="I62" s="4">
        <v>7</v>
      </c>
      <c r="J62" s="4">
        <v>1</v>
      </c>
      <c r="K62" s="4" t="s">
        <v>137</v>
      </c>
      <c r="L62" s="4">
        <v>10</v>
      </c>
      <c r="M62" s="12" t="s">
        <v>127</v>
      </c>
      <c r="N62" s="12"/>
      <c r="O62" s="4">
        <v>18</v>
      </c>
      <c r="P62" s="4"/>
      <c r="Q62" s="8">
        <f t="shared" si="0"/>
        <v>0.70866141732283472</v>
      </c>
      <c r="R62" s="8">
        <f t="shared" si="0"/>
        <v>0</v>
      </c>
      <c r="S62" s="7">
        <v>1</v>
      </c>
      <c r="T62" s="8">
        <f t="shared" si="1"/>
        <v>0.70866141732283472</v>
      </c>
      <c r="U62" s="4"/>
      <c r="V62" s="4"/>
      <c r="W62" s="4">
        <v>15</v>
      </c>
      <c r="X62" s="4" t="s">
        <v>136</v>
      </c>
      <c r="Y62" s="4">
        <v>1</v>
      </c>
      <c r="Z62" s="63"/>
    </row>
    <row r="63" spans="1:26" ht="13.5" hidden="1" customHeight="1">
      <c r="B63" s="4" t="s">
        <v>745</v>
      </c>
      <c r="C63" s="4">
        <v>64</v>
      </c>
      <c r="D63" s="4" t="s">
        <v>746</v>
      </c>
      <c r="E63" s="4" t="s">
        <v>71</v>
      </c>
      <c r="F63" s="4">
        <v>64</v>
      </c>
      <c r="G63" s="5">
        <v>44640</v>
      </c>
      <c r="H63" s="4">
        <v>6</v>
      </c>
      <c r="I63" s="4">
        <v>7</v>
      </c>
      <c r="J63" s="4">
        <v>1</v>
      </c>
      <c r="K63" s="4" t="s">
        <v>137</v>
      </c>
      <c r="L63" s="4" t="s">
        <v>124</v>
      </c>
      <c r="M63" s="12" t="s">
        <v>129</v>
      </c>
      <c r="N63" s="12"/>
      <c r="O63" s="4"/>
      <c r="P63" s="4"/>
      <c r="Q63" s="8">
        <f t="shared" si="0"/>
        <v>0</v>
      </c>
      <c r="R63" s="8">
        <f t="shared" si="0"/>
        <v>0</v>
      </c>
      <c r="S63" s="7"/>
      <c r="T63" s="8">
        <f t="shared" si="1"/>
        <v>0</v>
      </c>
      <c r="U63" s="4"/>
      <c r="V63" s="4"/>
      <c r="W63" s="4"/>
      <c r="X63" s="4"/>
      <c r="Y63" s="4"/>
      <c r="Z63" s="63"/>
    </row>
    <row r="64" spans="1:26" ht="13.5" hidden="1" customHeight="1">
      <c r="B64" s="4" t="s">
        <v>747</v>
      </c>
      <c r="C64" s="4">
        <v>65</v>
      </c>
      <c r="D64" s="4" t="s">
        <v>748</v>
      </c>
      <c r="E64" s="4" t="s">
        <v>71</v>
      </c>
      <c r="F64" s="4">
        <v>65</v>
      </c>
      <c r="G64" s="5">
        <v>44641</v>
      </c>
      <c r="H64" s="4">
        <v>6</v>
      </c>
      <c r="I64" s="4">
        <v>7</v>
      </c>
      <c r="J64" s="4">
        <v>1</v>
      </c>
      <c r="K64" s="4" t="s">
        <v>137</v>
      </c>
      <c r="L64" s="4" t="s">
        <v>125</v>
      </c>
      <c r="M64" s="12" t="s">
        <v>128</v>
      </c>
      <c r="N64" s="12"/>
      <c r="O64" s="4"/>
      <c r="P64" s="4"/>
      <c r="Q64" s="8">
        <f t="shared" si="0"/>
        <v>0</v>
      </c>
      <c r="R64" s="8">
        <f t="shared" si="0"/>
        <v>0</v>
      </c>
      <c r="S64" s="7"/>
      <c r="T64" s="8">
        <f t="shared" si="1"/>
        <v>0</v>
      </c>
      <c r="U64" s="4"/>
      <c r="V64" s="4"/>
      <c r="W64" s="4"/>
      <c r="X64" s="4"/>
      <c r="Y64" s="4"/>
      <c r="Z64" s="63"/>
    </row>
    <row r="65" spans="1:28" ht="13.5" hidden="1" customHeight="1">
      <c r="B65" s="4" t="s">
        <v>749</v>
      </c>
      <c r="C65" s="4">
        <v>66</v>
      </c>
      <c r="D65" s="4" t="s">
        <v>750</v>
      </c>
      <c r="E65" s="4" t="s">
        <v>71</v>
      </c>
      <c r="F65" s="4">
        <v>66</v>
      </c>
      <c r="G65" s="5">
        <v>44642</v>
      </c>
      <c r="H65" s="4">
        <v>6</v>
      </c>
      <c r="I65" s="4">
        <v>7</v>
      </c>
      <c r="J65" s="4">
        <v>1</v>
      </c>
      <c r="K65" s="4" t="s">
        <v>137</v>
      </c>
      <c r="L65" s="4" t="s">
        <v>126</v>
      </c>
      <c r="M65" s="12" t="s">
        <v>130</v>
      </c>
      <c r="N65" s="12"/>
      <c r="O65" s="4"/>
      <c r="P65" s="4"/>
      <c r="Q65" s="8">
        <f t="shared" si="0"/>
        <v>0</v>
      </c>
      <c r="R65" s="8">
        <f t="shared" si="0"/>
        <v>0</v>
      </c>
      <c r="S65" s="7"/>
      <c r="T65" s="8">
        <f t="shared" si="1"/>
        <v>0</v>
      </c>
      <c r="U65" s="4"/>
      <c r="V65" s="4"/>
      <c r="W65" s="4"/>
      <c r="X65" s="4"/>
      <c r="Y65" s="4"/>
      <c r="Z65" s="63"/>
    </row>
    <row r="66" spans="1:28" ht="13.5" customHeight="1">
      <c r="A66" s="1" t="s">
        <v>10123</v>
      </c>
      <c r="B66" s="4" t="s">
        <v>751</v>
      </c>
      <c r="C66" s="4">
        <v>67</v>
      </c>
      <c r="D66" s="4" t="s">
        <v>752</v>
      </c>
      <c r="E66" s="4" t="s">
        <v>71</v>
      </c>
      <c r="F66" s="4">
        <v>67</v>
      </c>
      <c r="G66" s="5">
        <v>44643</v>
      </c>
      <c r="H66" s="4">
        <v>6</v>
      </c>
      <c r="I66" s="4">
        <v>7</v>
      </c>
      <c r="J66" s="4">
        <v>1</v>
      </c>
      <c r="K66" s="4" t="s">
        <v>137</v>
      </c>
      <c r="L66" s="4">
        <v>11</v>
      </c>
      <c r="M66" s="12" t="s">
        <v>67</v>
      </c>
      <c r="N66" s="12"/>
      <c r="O66" s="4"/>
      <c r="P66" s="4"/>
      <c r="Q66" s="8">
        <f t="shared" si="0"/>
        <v>0</v>
      </c>
      <c r="R66" s="8">
        <f t="shared" si="0"/>
        <v>0</v>
      </c>
      <c r="S66" s="7"/>
      <c r="T66" s="8">
        <f t="shared" si="1"/>
        <v>0</v>
      </c>
      <c r="U66" s="4"/>
      <c r="V66" s="4"/>
      <c r="W66" s="4">
        <v>300</v>
      </c>
      <c r="X66" s="4" t="s">
        <v>23</v>
      </c>
      <c r="Y66" s="4">
        <v>1</v>
      </c>
      <c r="Z66" s="63"/>
      <c r="AA66" s="1">
        <f>VLOOKUP(M66,Лист2!G:I,3,)</f>
        <v>22</v>
      </c>
      <c r="AB66" s="1">
        <f>AA66*Y66</f>
        <v>22</v>
      </c>
    </row>
    <row r="67" spans="1:28" ht="13.5" hidden="1" customHeight="1">
      <c r="B67" s="4" t="s">
        <v>753</v>
      </c>
      <c r="C67" s="4">
        <v>68</v>
      </c>
      <c r="D67" s="4" t="s">
        <v>754</v>
      </c>
      <c r="E67" s="4" t="s">
        <v>71</v>
      </c>
      <c r="F67" s="4">
        <v>68</v>
      </c>
      <c r="G67" s="5">
        <v>44644</v>
      </c>
      <c r="H67" s="4">
        <v>6</v>
      </c>
      <c r="I67" s="4">
        <v>7</v>
      </c>
      <c r="J67" s="4">
        <v>1</v>
      </c>
      <c r="K67" s="4" t="s">
        <v>137</v>
      </c>
      <c r="L67" s="4">
        <v>12</v>
      </c>
      <c r="M67" s="12" t="s">
        <v>274</v>
      </c>
      <c r="N67" s="12"/>
      <c r="O67" s="4"/>
      <c r="P67" s="4"/>
      <c r="Q67" s="8">
        <f t="shared" si="0"/>
        <v>0</v>
      </c>
      <c r="R67" s="8">
        <f t="shared" si="0"/>
        <v>0</v>
      </c>
      <c r="S67" s="7"/>
      <c r="T67" s="8">
        <f t="shared" si="1"/>
        <v>0</v>
      </c>
      <c r="U67" s="4"/>
      <c r="V67" s="4"/>
      <c r="W67" s="4">
        <v>300</v>
      </c>
      <c r="X67" s="4" t="s">
        <v>26</v>
      </c>
      <c r="Y67" s="4">
        <v>2</v>
      </c>
      <c r="Z67" s="63"/>
    </row>
    <row r="68" spans="1:28" ht="13.5" hidden="1" customHeight="1">
      <c r="B68" s="4" t="s">
        <v>755</v>
      </c>
      <c r="C68" s="4">
        <v>69</v>
      </c>
      <c r="D68" s="4" t="s">
        <v>756</v>
      </c>
      <c r="E68" s="4" t="s">
        <v>71</v>
      </c>
      <c r="F68" s="4">
        <v>69</v>
      </c>
      <c r="G68" s="5">
        <v>44645</v>
      </c>
      <c r="H68" s="4">
        <v>6</v>
      </c>
      <c r="I68" s="4">
        <v>7</v>
      </c>
      <c r="J68" s="4">
        <v>1</v>
      </c>
      <c r="K68" s="4" t="s">
        <v>137</v>
      </c>
      <c r="L68" s="4">
        <v>13</v>
      </c>
      <c r="M68" s="12" t="s">
        <v>275</v>
      </c>
      <c r="N68" s="12"/>
      <c r="O68" s="4"/>
      <c r="P68" s="4"/>
      <c r="Q68" s="8">
        <f t="shared" ref="Q68:R130" si="2">O68/25.4</f>
        <v>0</v>
      </c>
      <c r="R68" s="8">
        <f t="shared" si="2"/>
        <v>0</v>
      </c>
      <c r="S68" s="7"/>
      <c r="T68" s="8">
        <f t="shared" ref="T68:T130" si="3">Q68*S68</f>
        <v>0</v>
      </c>
      <c r="U68" s="4"/>
      <c r="V68" s="4"/>
      <c r="W68" s="4">
        <v>20</v>
      </c>
      <c r="X68" s="4" t="s">
        <v>26</v>
      </c>
      <c r="Y68" s="4">
        <v>2</v>
      </c>
      <c r="Z68" s="63"/>
    </row>
    <row r="69" spans="1:28" ht="13.5" hidden="1" customHeight="1">
      <c r="B69" s="4" t="s">
        <v>757</v>
      </c>
      <c r="C69" s="4">
        <v>70</v>
      </c>
      <c r="D69" s="4" t="s">
        <v>758</v>
      </c>
      <c r="E69" s="4" t="s">
        <v>71</v>
      </c>
      <c r="F69" s="4">
        <v>70</v>
      </c>
      <c r="G69" s="5">
        <v>44646</v>
      </c>
      <c r="H69" s="4">
        <v>6</v>
      </c>
      <c r="I69" s="4">
        <v>7</v>
      </c>
      <c r="J69" s="4">
        <v>1</v>
      </c>
      <c r="K69" s="4" t="s">
        <v>137</v>
      </c>
      <c r="L69" s="4">
        <v>14</v>
      </c>
      <c r="M69" s="12" t="s">
        <v>278</v>
      </c>
      <c r="N69" s="12"/>
      <c r="O69" s="4"/>
      <c r="P69" s="4"/>
      <c r="Q69" s="8">
        <f t="shared" si="2"/>
        <v>0</v>
      </c>
      <c r="R69" s="8">
        <f t="shared" si="2"/>
        <v>0</v>
      </c>
      <c r="S69" s="7"/>
      <c r="T69" s="8">
        <f t="shared" si="3"/>
        <v>0</v>
      </c>
      <c r="U69" s="4"/>
      <c r="V69" s="4"/>
      <c r="W69" s="4">
        <v>50</v>
      </c>
      <c r="X69" s="4" t="s">
        <v>26</v>
      </c>
      <c r="Y69" s="4">
        <v>1</v>
      </c>
      <c r="Z69" s="63"/>
    </row>
    <row r="70" spans="1:28" ht="13.5" hidden="1" customHeight="1">
      <c r="B70" s="4" t="s">
        <v>759</v>
      </c>
      <c r="C70" s="4">
        <v>71</v>
      </c>
      <c r="D70" s="4" t="s">
        <v>760</v>
      </c>
      <c r="E70" s="4" t="s">
        <v>71</v>
      </c>
      <c r="F70" s="4">
        <v>71</v>
      </c>
      <c r="G70" s="5">
        <v>44647</v>
      </c>
      <c r="H70" s="4">
        <v>6</v>
      </c>
      <c r="I70" s="4">
        <v>7</v>
      </c>
      <c r="J70" s="4">
        <v>1</v>
      </c>
      <c r="K70" s="4" t="s">
        <v>137</v>
      </c>
      <c r="L70" s="4">
        <v>15</v>
      </c>
      <c r="M70" s="12" t="s">
        <v>111</v>
      </c>
      <c r="N70" s="12"/>
      <c r="O70" s="4"/>
      <c r="P70" s="4"/>
      <c r="Q70" s="8">
        <f t="shared" si="2"/>
        <v>0</v>
      </c>
      <c r="R70" s="8">
        <f t="shared" si="2"/>
        <v>0</v>
      </c>
      <c r="S70" s="7"/>
      <c r="T70" s="8">
        <f t="shared" si="3"/>
        <v>0</v>
      </c>
      <c r="U70" s="4"/>
      <c r="V70" s="4"/>
      <c r="W70" s="4">
        <v>12</v>
      </c>
      <c r="X70" s="4" t="s">
        <v>29</v>
      </c>
      <c r="Y70" s="4">
        <v>2</v>
      </c>
      <c r="Z70" s="63"/>
    </row>
    <row r="71" spans="1:28" ht="13.5" hidden="1" customHeight="1">
      <c r="B71" s="4" t="s">
        <v>761</v>
      </c>
      <c r="C71" s="4">
        <v>72</v>
      </c>
      <c r="D71" s="4" t="s">
        <v>762</v>
      </c>
      <c r="E71" s="4" t="s">
        <v>71</v>
      </c>
      <c r="F71" s="4">
        <v>72</v>
      </c>
      <c r="G71" s="5">
        <v>44648</v>
      </c>
      <c r="H71" s="4">
        <v>6</v>
      </c>
      <c r="I71" s="4">
        <v>7</v>
      </c>
      <c r="J71" s="4">
        <v>1</v>
      </c>
      <c r="K71" s="4" t="s">
        <v>137</v>
      </c>
      <c r="L71" s="4" t="s">
        <v>142</v>
      </c>
      <c r="M71" s="12" t="s">
        <v>112</v>
      </c>
      <c r="N71" s="12"/>
      <c r="O71" s="4"/>
      <c r="P71" s="4"/>
      <c r="Q71" s="8">
        <f t="shared" si="2"/>
        <v>0</v>
      </c>
      <c r="R71" s="8">
        <f t="shared" si="2"/>
        <v>0</v>
      </c>
      <c r="S71" s="7"/>
      <c r="T71" s="8">
        <f t="shared" si="3"/>
        <v>0</v>
      </c>
      <c r="U71" s="4"/>
      <c r="V71" s="4"/>
      <c r="W71" s="4"/>
      <c r="X71" s="4"/>
      <c r="Y71" s="4"/>
      <c r="Z71" s="63"/>
    </row>
    <row r="72" spans="1:28" ht="13.5" hidden="1" customHeight="1">
      <c r="B72" s="4" t="s">
        <v>763</v>
      </c>
      <c r="C72" s="4">
        <v>73</v>
      </c>
      <c r="D72" s="4" t="s">
        <v>764</v>
      </c>
      <c r="E72" s="4" t="s">
        <v>71</v>
      </c>
      <c r="F72" s="4">
        <v>73</v>
      </c>
      <c r="G72" s="5">
        <v>44649</v>
      </c>
      <c r="H72" s="4">
        <v>6</v>
      </c>
      <c r="I72" s="4">
        <v>7</v>
      </c>
      <c r="J72" s="4">
        <v>1</v>
      </c>
      <c r="K72" s="4" t="s">
        <v>137</v>
      </c>
      <c r="L72" s="4" t="s">
        <v>143</v>
      </c>
      <c r="M72" s="12" t="s">
        <v>113</v>
      </c>
      <c r="N72" s="12"/>
      <c r="O72" s="4"/>
      <c r="P72" s="4"/>
      <c r="Q72" s="8">
        <f t="shared" si="2"/>
        <v>0</v>
      </c>
      <c r="R72" s="8">
        <f t="shared" si="2"/>
        <v>0</v>
      </c>
      <c r="S72" s="7"/>
      <c r="T72" s="8">
        <f t="shared" si="3"/>
        <v>0</v>
      </c>
      <c r="U72" s="4"/>
      <c r="V72" s="4"/>
      <c r="W72" s="4"/>
      <c r="X72" s="4"/>
      <c r="Y72" s="4"/>
      <c r="Z72" s="63"/>
    </row>
    <row r="73" spans="1:28" ht="13.5" hidden="1" customHeight="1">
      <c r="B73" s="4" t="s">
        <v>765</v>
      </c>
      <c r="C73" s="4">
        <v>74</v>
      </c>
      <c r="D73" s="4" t="s">
        <v>766</v>
      </c>
      <c r="E73" s="4" t="s">
        <v>71</v>
      </c>
      <c r="F73" s="4">
        <v>74</v>
      </c>
      <c r="G73" s="5">
        <v>44650</v>
      </c>
      <c r="H73" s="4">
        <v>6</v>
      </c>
      <c r="I73" s="4">
        <v>7</v>
      </c>
      <c r="J73" s="4">
        <v>1</v>
      </c>
      <c r="K73" s="4" t="s">
        <v>137</v>
      </c>
      <c r="L73" s="4" t="s">
        <v>144</v>
      </c>
      <c r="M73" s="12" t="s">
        <v>114</v>
      </c>
      <c r="N73" s="12"/>
      <c r="O73" s="4"/>
      <c r="P73" s="4"/>
      <c r="Q73" s="8">
        <f t="shared" si="2"/>
        <v>0</v>
      </c>
      <c r="R73" s="8">
        <f t="shared" si="2"/>
        <v>0</v>
      </c>
      <c r="S73" s="7"/>
      <c r="T73" s="8">
        <f t="shared" si="3"/>
        <v>0</v>
      </c>
      <c r="U73" s="4"/>
      <c r="V73" s="4"/>
      <c r="W73" s="4"/>
      <c r="X73" s="4"/>
      <c r="Y73" s="4"/>
      <c r="Z73" s="63"/>
    </row>
    <row r="74" spans="1:28" ht="13.5" hidden="1" customHeight="1">
      <c r="B74" s="4" t="s">
        <v>767</v>
      </c>
      <c r="C74" s="4">
        <v>75</v>
      </c>
      <c r="D74" s="4" t="s">
        <v>768</v>
      </c>
      <c r="E74" s="4" t="s">
        <v>71</v>
      </c>
      <c r="F74" s="4">
        <v>75</v>
      </c>
      <c r="G74" s="5">
        <v>44651</v>
      </c>
      <c r="H74" s="4">
        <v>6</v>
      </c>
      <c r="I74" s="4">
        <v>7</v>
      </c>
      <c r="J74" s="4">
        <v>1</v>
      </c>
      <c r="K74" s="4" t="s">
        <v>137</v>
      </c>
      <c r="L74" s="4">
        <v>16</v>
      </c>
      <c r="M74" s="12" t="s">
        <v>131</v>
      </c>
      <c r="N74" s="12"/>
      <c r="O74" s="4"/>
      <c r="P74" s="4"/>
      <c r="Q74" s="8">
        <f t="shared" si="2"/>
        <v>0</v>
      </c>
      <c r="R74" s="8">
        <f t="shared" si="2"/>
        <v>0</v>
      </c>
      <c r="S74" s="7"/>
      <c r="T74" s="8">
        <f t="shared" si="3"/>
        <v>0</v>
      </c>
      <c r="U74" s="4"/>
      <c r="V74" s="4"/>
      <c r="W74" s="4">
        <v>16</v>
      </c>
      <c r="X74" s="4" t="s">
        <v>29</v>
      </c>
      <c r="Y74" s="4">
        <v>1</v>
      </c>
      <c r="Z74" s="63"/>
    </row>
    <row r="75" spans="1:28" ht="13.5" hidden="1" customHeight="1">
      <c r="B75" s="4" t="s">
        <v>769</v>
      </c>
      <c r="C75" s="4">
        <v>76</v>
      </c>
      <c r="D75" s="4" t="s">
        <v>770</v>
      </c>
      <c r="E75" s="4" t="s">
        <v>71</v>
      </c>
      <c r="F75" s="4">
        <v>76</v>
      </c>
      <c r="G75" s="5">
        <v>44652</v>
      </c>
      <c r="H75" s="4">
        <v>6</v>
      </c>
      <c r="I75" s="4">
        <v>7</v>
      </c>
      <c r="J75" s="4">
        <v>1</v>
      </c>
      <c r="K75" s="4" t="s">
        <v>137</v>
      </c>
      <c r="L75" s="4" t="s">
        <v>145</v>
      </c>
      <c r="M75" s="12" t="s">
        <v>132</v>
      </c>
      <c r="N75" s="12"/>
      <c r="O75" s="4"/>
      <c r="P75" s="4"/>
      <c r="Q75" s="8">
        <f t="shared" si="2"/>
        <v>0</v>
      </c>
      <c r="R75" s="8">
        <f t="shared" si="2"/>
        <v>0</v>
      </c>
      <c r="S75" s="7"/>
      <c r="T75" s="8">
        <f t="shared" si="3"/>
        <v>0</v>
      </c>
      <c r="U75" s="4"/>
      <c r="V75" s="4"/>
      <c r="W75" s="4"/>
      <c r="X75" s="4"/>
      <c r="Y75" s="4"/>
      <c r="Z75" s="63"/>
    </row>
    <row r="76" spans="1:28" ht="13.5" hidden="1" customHeight="1">
      <c r="B76" s="4" t="s">
        <v>771</v>
      </c>
      <c r="C76" s="4">
        <v>77</v>
      </c>
      <c r="D76" s="4" t="s">
        <v>772</v>
      </c>
      <c r="E76" s="4" t="s">
        <v>71</v>
      </c>
      <c r="F76" s="4">
        <v>77</v>
      </c>
      <c r="G76" s="5">
        <v>44653</v>
      </c>
      <c r="H76" s="4">
        <v>6</v>
      </c>
      <c r="I76" s="4">
        <v>7</v>
      </c>
      <c r="J76" s="4">
        <v>1</v>
      </c>
      <c r="K76" s="4" t="s">
        <v>137</v>
      </c>
      <c r="L76" s="4" t="s">
        <v>146</v>
      </c>
      <c r="M76" s="12" t="s">
        <v>133</v>
      </c>
      <c r="N76" s="12"/>
      <c r="O76" s="4"/>
      <c r="P76" s="4"/>
      <c r="Q76" s="8">
        <f t="shared" si="2"/>
        <v>0</v>
      </c>
      <c r="R76" s="8">
        <f t="shared" si="2"/>
        <v>0</v>
      </c>
      <c r="S76" s="7"/>
      <c r="T76" s="8">
        <f t="shared" si="3"/>
        <v>0</v>
      </c>
      <c r="U76" s="4"/>
      <c r="V76" s="4"/>
      <c r="W76" s="4"/>
      <c r="X76" s="4"/>
      <c r="Y76" s="4"/>
      <c r="Z76" s="63"/>
    </row>
    <row r="77" spans="1:28" ht="13.5" hidden="1" customHeight="1">
      <c r="B77" s="4" t="s">
        <v>773</v>
      </c>
      <c r="C77" s="4">
        <v>78</v>
      </c>
      <c r="D77" s="4" t="s">
        <v>774</v>
      </c>
      <c r="E77" s="4" t="s">
        <v>71</v>
      </c>
      <c r="F77" s="4">
        <v>78</v>
      </c>
      <c r="G77" s="5">
        <v>44654</v>
      </c>
      <c r="H77" s="4">
        <v>6</v>
      </c>
      <c r="I77" s="4">
        <v>7</v>
      </c>
      <c r="J77" s="4">
        <v>1</v>
      </c>
      <c r="K77" s="4" t="s">
        <v>137</v>
      </c>
      <c r="L77" s="4" t="s">
        <v>147</v>
      </c>
      <c r="M77" s="12" t="s">
        <v>134</v>
      </c>
      <c r="N77" s="12"/>
      <c r="O77" s="4"/>
      <c r="P77" s="4"/>
      <c r="Q77" s="8">
        <f t="shared" si="2"/>
        <v>0</v>
      </c>
      <c r="R77" s="8">
        <f t="shared" si="2"/>
        <v>0</v>
      </c>
      <c r="S77" s="7"/>
      <c r="T77" s="8">
        <f t="shared" si="3"/>
        <v>0</v>
      </c>
      <c r="U77" s="4"/>
      <c r="V77" s="4"/>
      <c r="W77" s="4"/>
      <c r="X77" s="4"/>
      <c r="Y77" s="4"/>
      <c r="Z77" s="63"/>
    </row>
    <row r="78" spans="1:28" ht="13.5" hidden="1" customHeight="1">
      <c r="B78" s="4" t="s">
        <v>775</v>
      </c>
      <c r="C78" s="4">
        <v>79</v>
      </c>
      <c r="D78" s="4" t="s">
        <v>776</v>
      </c>
      <c r="E78" s="4" t="s">
        <v>71</v>
      </c>
      <c r="F78" s="4">
        <v>79</v>
      </c>
      <c r="G78" s="5">
        <v>44655</v>
      </c>
      <c r="H78" s="4">
        <v>6</v>
      </c>
      <c r="I78" s="4">
        <v>7</v>
      </c>
      <c r="J78" s="4">
        <v>1</v>
      </c>
      <c r="K78" s="4" t="s">
        <v>137</v>
      </c>
      <c r="L78" s="4">
        <v>17</v>
      </c>
      <c r="M78" s="12" t="s">
        <v>115</v>
      </c>
      <c r="N78" s="12"/>
      <c r="O78" s="4"/>
      <c r="P78" s="4"/>
      <c r="Q78" s="8">
        <f t="shared" si="2"/>
        <v>0</v>
      </c>
      <c r="R78" s="8">
        <f t="shared" si="2"/>
        <v>0</v>
      </c>
      <c r="S78" s="7"/>
      <c r="T78" s="8">
        <f t="shared" si="3"/>
        <v>0</v>
      </c>
      <c r="U78" s="4"/>
      <c r="V78" s="4"/>
      <c r="W78" s="4">
        <v>30</v>
      </c>
      <c r="X78" s="4" t="s">
        <v>29</v>
      </c>
      <c r="Y78" s="4">
        <v>2</v>
      </c>
      <c r="Z78" s="63"/>
    </row>
    <row r="79" spans="1:28" ht="13.5" hidden="1" customHeight="1">
      <c r="B79" s="4" t="s">
        <v>777</v>
      </c>
      <c r="C79" s="4">
        <v>80</v>
      </c>
      <c r="D79" s="4" t="s">
        <v>778</v>
      </c>
      <c r="E79" s="4" t="s">
        <v>71</v>
      </c>
      <c r="F79" s="4">
        <v>80</v>
      </c>
      <c r="G79" s="5">
        <v>44656</v>
      </c>
      <c r="H79" s="4">
        <v>6</v>
      </c>
      <c r="I79" s="4">
        <v>7</v>
      </c>
      <c r="J79" s="4">
        <v>1</v>
      </c>
      <c r="K79" s="4" t="s">
        <v>137</v>
      </c>
      <c r="L79" s="4" t="s">
        <v>148</v>
      </c>
      <c r="M79" s="12" t="s">
        <v>116</v>
      </c>
      <c r="N79" s="12"/>
      <c r="O79" s="4"/>
      <c r="P79" s="4"/>
      <c r="Q79" s="8">
        <f t="shared" si="2"/>
        <v>0</v>
      </c>
      <c r="R79" s="8">
        <f t="shared" si="2"/>
        <v>0</v>
      </c>
      <c r="S79" s="7"/>
      <c r="T79" s="8">
        <f t="shared" si="3"/>
        <v>0</v>
      </c>
      <c r="U79" s="4"/>
      <c r="V79" s="4"/>
      <c r="W79" s="4"/>
      <c r="X79" s="4"/>
      <c r="Y79" s="4"/>
      <c r="Z79" s="63"/>
    </row>
    <row r="80" spans="1:28" ht="13.5" hidden="1" customHeight="1">
      <c r="B80" s="4" t="s">
        <v>779</v>
      </c>
      <c r="C80" s="4">
        <v>81</v>
      </c>
      <c r="D80" s="4" t="s">
        <v>780</v>
      </c>
      <c r="E80" s="4" t="s">
        <v>71</v>
      </c>
      <c r="F80" s="4">
        <v>81</v>
      </c>
      <c r="G80" s="5">
        <v>44657</v>
      </c>
      <c r="H80" s="4">
        <v>6</v>
      </c>
      <c r="I80" s="4">
        <v>7</v>
      </c>
      <c r="J80" s="4">
        <v>1</v>
      </c>
      <c r="K80" s="4" t="s">
        <v>137</v>
      </c>
      <c r="L80" s="4" t="s">
        <v>149</v>
      </c>
      <c r="M80" s="12" t="s">
        <v>117</v>
      </c>
      <c r="N80" s="12"/>
      <c r="O80" s="4"/>
      <c r="P80" s="4"/>
      <c r="Q80" s="8">
        <f t="shared" si="2"/>
        <v>0</v>
      </c>
      <c r="R80" s="8">
        <f t="shared" si="2"/>
        <v>0</v>
      </c>
      <c r="S80" s="7"/>
      <c r="T80" s="8">
        <f t="shared" si="3"/>
        <v>0</v>
      </c>
      <c r="U80" s="4"/>
      <c r="V80" s="4"/>
      <c r="W80" s="4"/>
      <c r="X80" s="4"/>
      <c r="Y80" s="4"/>
      <c r="Z80" s="63"/>
    </row>
    <row r="81" spans="1:28" ht="13.5" hidden="1" customHeight="1">
      <c r="B81" s="4" t="s">
        <v>781</v>
      </c>
      <c r="C81" s="4">
        <v>82</v>
      </c>
      <c r="D81" s="4" t="s">
        <v>782</v>
      </c>
      <c r="E81" s="4" t="s">
        <v>71</v>
      </c>
      <c r="F81" s="4">
        <v>82</v>
      </c>
      <c r="G81" s="5">
        <v>44658</v>
      </c>
      <c r="H81" s="4">
        <v>6</v>
      </c>
      <c r="I81" s="4">
        <v>7</v>
      </c>
      <c r="J81" s="4">
        <v>1</v>
      </c>
      <c r="K81" s="4" t="s">
        <v>137</v>
      </c>
      <c r="L81" s="4" t="s">
        <v>150</v>
      </c>
      <c r="M81" s="12" t="s">
        <v>118</v>
      </c>
      <c r="N81" s="12"/>
      <c r="O81" s="4"/>
      <c r="P81" s="4"/>
      <c r="Q81" s="8">
        <f t="shared" si="2"/>
        <v>0</v>
      </c>
      <c r="R81" s="8">
        <f t="shared" si="2"/>
        <v>0</v>
      </c>
      <c r="S81" s="7"/>
      <c r="T81" s="8">
        <f t="shared" si="3"/>
        <v>0</v>
      </c>
      <c r="U81" s="4"/>
      <c r="V81" s="4"/>
      <c r="W81" s="4"/>
      <c r="X81" s="4"/>
      <c r="Y81" s="4"/>
      <c r="Z81" s="63"/>
    </row>
    <row r="82" spans="1:28" ht="13.5" hidden="1" customHeight="1">
      <c r="B82" s="4" t="s">
        <v>783</v>
      </c>
      <c r="C82" s="4">
        <v>83</v>
      </c>
      <c r="D82" s="4" t="s">
        <v>784</v>
      </c>
      <c r="E82" s="4" t="s">
        <v>71</v>
      </c>
      <c r="F82" s="4">
        <v>83</v>
      </c>
      <c r="G82" s="5">
        <v>44659</v>
      </c>
      <c r="H82" s="4">
        <v>6</v>
      </c>
      <c r="I82" s="4">
        <v>7</v>
      </c>
      <c r="J82" s="4">
        <v>1</v>
      </c>
      <c r="K82" s="4" t="s">
        <v>137</v>
      </c>
      <c r="L82" s="4">
        <v>18</v>
      </c>
      <c r="M82" s="12" t="s">
        <v>151</v>
      </c>
      <c r="N82" s="12"/>
      <c r="O82" s="4">
        <v>325</v>
      </c>
      <c r="P82" s="4"/>
      <c r="Q82" s="8">
        <f t="shared" si="2"/>
        <v>12.795275590551181</v>
      </c>
      <c r="R82" s="8">
        <f t="shared" si="2"/>
        <v>0</v>
      </c>
      <c r="S82" s="7"/>
      <c r="T82" s="8">
        <f t="shared" si="3"/>
        <v>0</v>
      </c>
      <c r="U82" s="4"/>
      <c r="V82" s="4"/>
      <c r="W82" s="4">
        <v>300</v>
      </c>
      <c r="X82" s="4" t="s">
        <v>30</v>
      </c>
      <c r="Y82" s="4">
        <v>1.92</v>
      </c>
      <c r="Z82" s="63"/>
    </row>
    <row r="83" spans="1:28" ht="13.5" hidden="1" customHeight="1">
      <c r="B83" s="4" t="s">
        <v>785</v>
      </c>
      <c r="C83" s="4">
        <v>84</v>
      </c>
      <c r="D83" s="4" t="s">
        <v>786</v>
      </c>
      <c r="E83" s="4" t="s">
        <v>71</v>
      </c>
      <c r="F83" s="4">
        <v>84</v>
      </c>
      <c r="G83" s="5">
        <v>44660</v>
      </c>
      <c r="H83" s="4">
        <v>6</v>
      </c>
      <c r="I83" s="4">
        <v>7</v>
      </c>
      <c r="J83" s="4">
        <v>1</v>
      </c>
      <c r="K83" s="4" t="s">
        <v>137</v>
      </c>
      <c r="L83" s="4">
        <v>19</v>
      </c>
      <c r="M83" s="12" t="s">
        <v>152</v>
      </c>
      <c r="N83" s="12"/>
      <c r="O83" s="4">
        <v>57</v>
      </c>
      <c r="P83" s="4"/>
      <c r="Q83" s="8">
        <f t="shared" si="2"/>
        <v>2.2440944881889764</v>
      </c>
      <c r="R83" s="8">
        <f t="shared" si="2"/>
        <v>0</v>
      </c>
      <c r="S83" s="7">
        <v>2</v>
      </c>
      <c r="T83" s="8">
        <f t="shared" si="3"/>
        <v>4.4881889763779528</v>
      </c>
      <c r="U83" s="4"/>
      <c r="V83" s="4"/>
      <c r="W83" s="4">
        <v>50</v>
      </c>
      <c r="X83" s="4" t="s">
        <v>30</v>
      </c>
      <c r="Y83" s="4">
        <v>0.15</v>
      </c>
      <c r="Z83" s="63"/>
    </row>
    <row r="84" spans="1:28" ht="13.5" hidden="1" customHeight="1">
      <c r="B84" s="4" t="s">
        <v>787</v>
      </c>
      <c r="C84" s="4">
        <v>85</v>
      </c>
      <c r="D84" s="4" t="s">
        <v>788</v>
      </c>
      <c r="E84" s="4" t="s">
        <v>71</v>
      </c>
      <c r="F84" s="4">
        <v>85</v>
      </c>
      <c r="G84" s="5">
        <v>44661</v>
      </c>
      <c r="H84" s="4">
        <v>6</v>
      </c>
      <c r="I84" s="4">
        <v>7</v>
      </c>
      <c r="J84" s="4">
        <v>1</v>
      </c>
      <c r="K84" s="4" t="s">
        <v>137</v>
      </c>
      <c r="L84" s="4">
        <v>20</v>
      </c>
      <c r="M84" s="12" t="s">
        <v>276</v>
      </c>
      <c r="N84" s="12"/>
      <c r="O84" s="4">
        <v>25</v>
      </c>
      <c r="P84" s="4"/>
      <c r="Q84" s="8">
        <f t="shared" si="2"/>
        <v>0.98425196850393704</v>
      </c>
      <c r="R84" s="8">
        <f t="shared" si="2"/>
        <v>0</v>
      </c>
      <c r="S84" s="7"/>
      <c r="T84" s="8">
        <f t="shared" si="3"/>
        <v>0</v>
      </c>
      <c r="U84" s="4"/>
      <c r="V84" s="4"/>
      <c r="W84" s="4">
        <v>20</v>
      </c>
      <c r="X84" s="4" t="s">
        <v>25</v>
      </c>
      <c r="Y84" s="4">
        <v>0.32</v>
      </c>
      <c r="Z84" s="63"/>
    </row>
    <row r="85" spans="1:28" ht="13.5" hidden="1" customHeight="1">
      <c r="B85" s="4" t="s">
        <v>789</v>
      </c>
      <c r="C85" s="4">
        <v>86</v>
      </c>
      <c r="D85" s="4" t="s">
        <v>790</v>
      </c>
      <c r="E85" s="4" t="s">
        <v>71</v>
      </c>
      <c r="F85" s="4">
        <v>86</v>
      </c>
      <c r="G85" s="5">
        <v>44662</v>
      </c>
      <c r="H85" s="4">
        <v>7</v>
      </c>
      <c r="I85" s="4">
        <v>8</v>
      </c>
      <c r="J85" s="4">
        <v>1</v>
      </c>
      <c r="K85" s="4" t="s">
        <v>153</v>
      </c>
      <c r="L85" s="4">
        <v>1</v>
      </c>
      <c r="M85" s="12" t="s">
        <v>13</v>
      </c>
      <c r="N85" s="12">
        <v>419</v>
      </c>
      <c r="O85" s="4">
        <v>219</v>
      </c>
      <c r="P85" s="4"/>
      <c r="Q85" s="8">
        <f t="shared" si="2"/>
        <v>8.6220472440944889</v>
      </c>
      <c r="R85" s="8">
        <f t="shared" si="2"/>
        <v>0</v>
      </c>
      <c r="S85" s="7">
        <v>2</v>
      </c>
      <c r="T85" s="8">
        <f t="shared" si="3"/>
        <v>17.244094488188978</v>
      </c>
      <c r="U85" s="4"/>
      <c r="V85" s="4"/>
      <c r="W85" s="4">
        <v>200</v>
      </c>
      <c r="X85" s="4" t="s">
        <v>33</v>
      </c>
      <c r="Y85" s="4">
        <v>1</v>
      </c>
      <c r="Z85" s="63"/>
    </row>
    <row r="86" spans="1:28" ht="13.5" hidden="1" customHeight="1">
      <c r="B86" s="4" t="s">
        <v>791</v>
      </c>
      <c r="C86" s="4">
        <v>87</v>
      </c>
      <c r="D86" s="4" t="s">
        <v>792</v>
      </c>
      <c r="E86" s="4" t="s">
        <v>71</v>
      </c>
      <c r="F86" s="4">
        <v>87</v>
      </c>
      <c r="G86" s="5">
        <v>44663</v>
      </c>
      <c r="H86" s="4">
        <v>7</v>
      </c>
      <c r="I86" s="4">
        <v>8</v>
      </c>
      <c r="J86" s="4">
        <v>1</v>
      </c>
      <c r="K86" s="4" t="s">
        <v>153</v>
      </c>
      <c r="L86" s="4">
        <v>2</v>
      </c>
      <c r="M86" s="12" t="s">
        <v>268</v>
      </c>
      <c r="N86" s="12"/>
      <c r="O86" s="4">
        <v>219</v>
      </c>
      <c r="P86" s="4"/>
      <c r="Q86" s="8">
        <f t="shared" si="2"/>
        <v>8.6220472440944889</v>
      </c>
      <c r="R86" s="8">
        <f t="shared" si="2"/>
        <v>0</v>
      </c>
      <c r="S86" s="7">
        <v>9</v>
      </c>
      <c r="T86" s="8">
        <f t="shared" si="3"/>
        <v>77.5984251968504</v>
      </c>
      <c r="U86" s="4"/>
      <c r="V86" s="4"/>
      <c r="W86" s="4">
        <v>200</v>
      </c>
      <c r="X86" s="4" t="s">
        <v>18</v>
      </c>
      <c r="Y86" s="4">
        <v>5</v>
      </c>
      <c r="Z86" s="63"/>
    </row>
    <row r="87" spans="1:28" ht="13.5" hidden="1" customHeight="1">
      <c r="B87" s="4" t="s">
        <v>793</v>
      </c>
      <c r="C87" s="4">
        <v>88</v>
      </c>
      <c r="D87" s="4" t="s">
        <v>794</v>
      </c>
      <c r="E87" s="4" t="s">
        <v>71</v>
      </c>
      <c r="F87" s="4">
        <v>88</v>
      </c>
      <c r="G87" s="5">
        <v>44664</v>
      </c>
      <c r="H87" s="4">
        <v>7</v>
      </c>
      <c r="I87" s="4">
        <v>8</v>
      </c>
      <c r="J87" s="4">
        <v>1</v>
      </c>
      <c r="K87" s="4" t="s">
        <v>153</v>
      </c>
      <c r="L87" s="4">
        <v>3</v>
      </c>
      <c r="M87" s="12" t="s">
        <v>280</v>
      </c>
      <c r="N87" s="12"/>
      <c r="O87" s="4"/>
      <c r="P87" s="4"/>
      <c r="Q87" s="8">
        <f t="shared" si="2"/>
        <v>0</v>
      </c>
      <c r="R87" s="8">
        <f t="shared" si="2"/>
        <v>0</v>
      </c>
      <c r="S87" s="7"/>
      <c r="T87" s="8">
        <f t="shared" si="3"/>
        <v>0</v>
      </c>
      <c r="U87" s="4"/>
      <c r="V87" s="4"/>
      <c r="W87" s="4">
        <v>200</v>
      </c>
      <c r="X87" s="4" t="s">
        <v>21</v>
      </c>
      <c r="Y87" s="4">
        <v>2</v>
      </c>
      <c r="Z87" s="63"/>
    </row>
    <row r="88" spans="1:28" ht="13.5" customHeight="1">
      <c r="A88" s="1" t="s">
        <v>10123</v>
      </c>
      <c r="B88" s="4" t="s">
        <v>795</v>
      </c>
      <c r="C88" s="4">
        <v>89</v>
      </c>
      <c r="D88" s="4" t="s">
        <v>796</v>
      </c>
      <c r="E88" s="4" t="s">
        <v>71</v>
      </c>
      <c r="F88" s="4">
        <v>89</v>
      </c>
      <c r="G88" s="5">
        <v>44665</v>
      </c>
      <c r="H88" s="4">
        <v>7</v>
      </c>
      <c r="I88" s="4">
        <v>8</v>
      </c>
      <c r="J88" s="4">
        <v>1</v>
      </c>
      <c r="K88" s="4" t="s">
        <v>153</v>
      </c>
      <c r="L88" s="4">
        <v>4</v>
      </c>
      <c r="M88" s="12" t="s">
        <v>53</v>
      </c>
      <c r="N88" s="12"/>
      <c r="O88" s="4"/>
      <c r="P88" s="4"/>
      <c r="Q88" s="8">
        <f t="shared" si="2"/>
        <v>0</v>
      </c>
      <c r="R88" s="8">
        <f t="shared" si="2"/>
        <v>0</v>
      </c>
      <c r="S88" s="7"/>
      <c r="T88" s="8">
        <f t="shared" si="3"/>
        <v>0</v>
      </c>
      <c r="U88" s="4"/>
      <c r="V88" s="4"/>
      <c r="W88" s="4">
        <v>200</v>
      </c>
      <c r="X88" s="4" t="s">
        <v>23</v>
      </c>
      <c r="Y88" s="4">
        <v>1</v>
      </c>
      <c r="Z88" s="63"/>
      <c r="AA88" s="1">
        <f>VLOOKUP(M88,Лист2!G:I,3,)</f>
        <v>2.7</v>
      </c>
      <c r="AB88" s="1">
        <f>AA88*Y88</f>
        <v>2.7</v>
      </c>
    </row>
    <row r="89" spans="1:28" ht="13.5" hidden="1" customHeight="1">
      <c r="B89" s="4" t="s">
        <v>797</v>
      </c>
      <c r="C89" s="4">
        <v>90</v>
      </c>
      <c r="D89" s="4" t="s">
        <v>798</v>
      </c>
      <c r="E89" s="4" t="s">
        <v>71</v>
      </c>
      <c r="F89" s="4">
        <v>90</v>
      </c>
      <c r="G89" s="5">
        <v>44666</v>
      </c>
      <c r="H89" s="4">
        <v>7</v>
      </c>
      <c r="I89" s="4">
        <v>8</v>
      </c>
      <c r="J89" s="4">
        <v>1</v>
      </c>
      <c r="K89" s="4" t="s">
        <v>153</v>
      </c>
      <c r="L89" s="4">
        <v>5</v>
      </c>
      <c r="M89" s="12" t="s">
        <v>281</v>
      </c>
      <c r="N89" s="12"/>
      <c r="O89" s="4"/>
      <c r="P89" s="4"/>
      <c r="Q89" s="8">
        <f t="shared" si="2"/>
        <v>0</v>
      </c>
      <c r="R89" s="8">
        <f t="shared" si="2"/>
        <v>0</v>
      </c>
      <c r="S89" s="7"/>
      <c r="T89" s="8">
        <f t="shared" si="3"/>
        <v>0</v>
      </c>
      <c r="U89" s="4"/>
      <c r="V89" s="4"/>
      <c r="W89" s="4">
        <v>200</v>
      </c>
      <c r="X89" s="4" t="s">
        <v>26</v>
      </c>
      <c r="Y89" s="4">
        <v>2</v>
      </c>
      <c r="Z89" s="63"/>
    </row>
    <row r="90" spans="1:28" ht="13.5" hidden="1" customHeight="1">
      <c r="B90" s="4" t="s">
        <v>799</v>
      </c>
      <c r="C90" s="4">
        <v>91</v>
      </c>
      <c r="D90" s="4" t="s">
        <v>800</v>
      </c>
      <c r="E90" s="4" t="s">
        <v>71</v>
      </c>
      <c r="F90" s="4">
        <v>91</v>
      </c>
      <c r="G90" s="5">
        <v>44667</v>
      </c>
      <c r="H90" s="4">
        <v>7</v>
      </c>
      <c r="I90" s="4">
        <v>8</v>
      </c>
      <c r="J90" s="4">
        <v>1</v>
      </c>
      <c r="K90" s="4" t="s">
        <v>153</v>
      </c>
      <c r="L90" s="4">
        <v>6</v>
      </c>
      <c r="M90" s="12" t="s">
        <v>154</v>
      </c>
      <c r="N90" s="12"/>
      <c r="O90" s="4"/>
      <c r="P90" s="4"/>
      <c r="Q90" s="8">
        <f t="shared" si="2"/>
        <v>0</v>
      </c>
      <c r="R90" s="8">
        <f t="shared" si="2"/>
        <v>0</v>
      </c>
      <c r="S90" s="7"/>
      <c r="T90" s="8">
        <f t="shared" si="3"/>
        <v>0</v>
      </c>
      <c r="U90" s="4"/>
      <c r="V90" s="4"/>
      <c r="W90" s="4">
        <v>27</v>
      </c>
      <c r="X90" s="4" t="s">
        <v>29</v>
      </c>
      <c r="Y90" s="4">
        <v>2</v>
      </c>
      <c r="Z90" s="63"/>
    </row>
    <row r="91" spans="1:28" ht="13.5" hidden="1" customHeight="1">
      <c r="B91" s="4" t="s">
        <v>801</v>
      </c>
      <c r="C91" s="4">
        <v>92</v>
      </c>
      <c r="D91" s="4" t="s">
        <v>802</v>
      </c>
      <c r="E91" s="4" t="s">
        <v>71</v>
      </c>
      <c r="F91" s="4">
        <v>92</v>
      </c>
      <c r="G91" s="5">
        <v>44668</v>
      </c>
      <c r="H91" s="4">
        <v>7</v>
      </c>
      <c r="I91" s="4">
        <v>8</v>
      </c>
      <c r="J91" s="4">
        <v>1</v>
      </c>
      <c r="K91" s="4" t="s">
        <v>153</v>
      </c>
      <c r="L91" s="4" t="s">
        <v>121</v>
      </c>
      <c r="M91" s="12" t="s">
        <v>155</v>
      </c>
      <c r="N91" s="12"/>
      <c r="O91" s="4"/>
      <c r="P91" s="4"/>
      <c r="Q91" s="8">
        <f t="shared" si="2"/>
        <v>0</v>
      </c>
      <c r="R91" s="8">
        <f t="shared" si="2"/>
        <v>0</v>
      </c>
      <c r="S91" s="7"/>
      <c r="T91" s="8">
        <f t="shared" si="3"/>
        <v>0</v>
      </c>
      <c r="U91" s="4"/>
      <c r="V91" s="4"/>
      <c r="W91" s="4"/>
      <c r="X91" s="4"/>
      <c r="Y91" s="4"/>
      <c r="Z91" s="63"/>
    </row>
    <row r="92" spans="1:28" ht="13.5" hidden="1" customHeight="1">
      <c r="B92" s="4" t="s">
        <v>803</v>
      </c>
      <c r="C92" s="4">
        <v>93</v>
      </c>
      <c r="D92" s="4" t="s">
        <v>804</v>
      </c>
      <c r="E92" s="4" t="s">
        <v>71</v>
      </c>
      <c r="F92" s="4">
        <v>93</v>
      </c>
      <c r="G92" s="5">
        <v>44669</v>
      </c>
      <c r="H92" s="4">
        <v>7</v>
      </c>
      <c r="I92" s="4">
        <v>8</v>
      </c>
      <c r="J92" s="4">
        <v>1</v>
      </c>
      <c r="K92" s="4" t="s">
        <v>153</v>
      </c>
      <c r="L92" s="4" t="s">
        <v>122</v>
      </c>
      <c r="M92" s="12" t="s">
        <v>156</v>
      </c>
      <c r="N92" s="12"/>
      <c r="O92" s="4"/>
      <c r="P92" s="4"/>
      <c r="Q92" s="8">
        <f t="shared" si="2"/>
        <v>0</v>
      </c>
      <c r="R92" s="8">
        <f t="shared" si="2"/>
        <v>0</v>
      </c>
      <c r="S92" s="7"/>
      <c r="T92" s="8">
        <f t="shared" si="3"/>
        <v>0</v>
      </c>
      <c r="U92" s="4"/>
      <c r="V92" s="4"/>
      <c r="W92" s="4"/>
      <c r="X92" s="4"/>
      <c r="Y92" s="4"/>
      <c r="Z92" s="63"/>
    </row>
    <row r="93" spans="1:28" ht="13.5" hidden="1" customHeight="1">
      <c r="B93" s="4" t="s">
        <v>805</v>
      </c>
      <c r="C93" s="4">
        <v>94</v>
      </c>
      <c r="D93" s="4" t="s">
        <v>806</v>
      </c>
      <c r="E93" s="4" t="s">
        <v>71</v>
      </c>
      <c r="F93" s="4">
        <v>94</v>
      </c>
      <c r="G93" s="5">
        <v>44670</v>
      </c>
      <c r="H93" s="4">
        <v>7</v>
      </c>
      <c r="I93" s="4">
        <v>8</v>
      </c>
      <c r="J93" s="4">
        <v>1</v>
      </c>
      <c r="K93" s="4" t="s">
        <v>153</v>
      </c>
      <c r="L93" s="4" t="s">
        <v>123</v>
      </c>
      <c r="M93" s="12" t="s">
        <v>157</v>
      </c>
      <c r="N93" s="12"/>
      <c r="O93" s="4"/>
      <c r="P93" s="4"/>
      <c r="Q93" s="8">
        <f t="shared" si="2"/>
        <v>0</v>
      </c>
      <c r="R93" s="8">
        <f t="shared" si="2"/>
        <v>0</v>
      </c>
      <c r="S93" s="7"/>
      <c r="T93" s="8">
        <f t="shared" si="3"/>
        <v>0</v>
      </c>
      <c r="U93" s="4"/>
      <c r="V93" s="4"/>
      <c r="W93" s="4"/>
      <c r="X93" s="4"/>
      <c r="Y93" s="4"/>
      <c r="Z93" s="63"/>
    </row>
    <row r="94" spans="1:28" ht="13.5" hidden="1" customHeight="1">
      <c r="B94" s="4" t="s">
        <v>807</v>
      </c>
      <c r="C94" s="4">
        <v>95</v>
      </c>
      <c r="D94" s="4" t="s">
        <v>808</v>
      </c>
      <c r="E94" s="4" t="s">
        <v>71</v>
      </c>
      <c r="F94" s="4">
        <v>95</v>
      </c>
      <c r="G94" s="5">
        <v>44671</v>
      </c>
      <c r="H94" s="4">
        <v>7</v>
      </c>
      <c r="I94" s="4">
        <v>8</v>
      </c>
      <c r="J94" s="4">
        <v>1</v>
      </c>
      <c r="K94" s="4" t="s">
        <v>153</v>
      </c>
      <c r="L94" s="4">
        <v>7</v>
      </c>
      <c r="M94" s="12" t="s">
        <v>269</v>
      </c>
      <c r="N94" s="12"/>
      <c r="O94" s="4">
        <v>219</v>
      </c>
      <c r="P94" s="4"/>
      <c r="Q94" s="8">
        <f t="shared" si="2"/>
        <v>8.6220472440944889</v>
      </c>
      <c r="R94" s="8">
        <f t="shared" si="2"/>
        <v>0</v>
      </c>
      <c r="S94" s="7"/>
      <c r="T94" s="8">
        <f t="shared" si="3"/>
        <v>0</v>
      </c>
      <c r="U94" s="4"/>
      <c r="V94" s="4"/>
      <c r="W94" s="4">
        <v>200</v>
      </c>
      <c r="X94" s="4" t="s">
        <v>30</v>
      </c>
      <c r="Y94" s="4">
        <v>7.55</v>
      </c>
      <c r="Z94" s="63"/>
    </row>
    <row r="95" spans="1:28" ht="13.5" customHeight="1">
      <c r="A95" s="1" t="s">
        <v>10123</v>
      </c>
      <c r="B95" s="4" t="s">
        <v>809</v>
      </c>
      <c r="C95" s="4">
        <v>96</v>
      </c>
      <c r="D95" s="4" t="s">
        <v>810</v>
      </c>
      <c r="E95" s="4" t="s">
        <v>71</v>
      </c>
      <c r="F95" s="4">
        <v>96</v>
      </c>
      <c r="G95" s="5">
        <v>44672</v>
      </c>
      <c r="H95" s="4">
        <v>8</v>
      </c>
      <c r="I95" s="4">
        <v>9</v>
      </c>
      <c r="J95" s="4">
        <v>1</v>
      </c>
      <c r="K95" s="4" t="s">
        <v>158</v>
      </c>
      <c r="L95" s="4">
        <v>1</v>
      </c>
      <c r="M95" s="12" t="s">
        <v>66</v>
      </c>
      <c r="N95" s="12"/>
      <c r="O95" s="4"/>
      <c r="P95" s="4"/>
      <c r="Q95" s="8">
        <f t="shared" si="2"/>
        <v>0</v>
      </c>
      <c r="R95" s="8">
        <f t="shared" si="2"/>
        <v>0</v>
      </c>
      <c r="S95" s="7"/>
      <c r="T95" s="8">
        <f t="shared" si="3"/>
        <v>0</v>
      </c>
      <c r="U95" s="4"/>
      <c r="V95" s="4"/>
      <c r="W95" s="4">
        <v>250</v>
      </c>
      <c r="X95" s="4" t="s">
        <v>23</v>
      </c>
      <c r="Y95" s="4">
        <v>5</v>
      </c>
      <c r="Z95" s="63"/>
      <c r="AA95" s="1">
        <f>VLOOKUP(M95,Лист2!G:I,3,)</f>
        <v>2.6</v>
      </c>
      <c r="AB95" s="1">
        <f>AA95*Y95</f>
        <v>13</v>
      </c>
    </row>
    <row r="96" spans="1:28" ht="13.5" hidden="1" customHeight="1">
      <c r="B96" s="4" t="s">
        <v>811</v>
      </c>
      <c r="C96" s="4">
        <v>97</v>
      </c>
      <c r="D96" s="4" t="s">
        <v>812</v>
      </c>
      <c r="E96" s="4" t="s">
        <v>71</v>
      </c>
      <c r="F96" s="4">
        <v>97</v>
      </c>
      <c r="G96" s="5">
        <v>44673</v>
      </c>
      <c r="H96" s="4">
        <v>8</v>
      </c>
      <c r="I96" s="4">
        <v>9</v>
      </c>
      <c r="J96" s="4">
        <v>1</v>
      </c>
      <c r="K96" s="4" t="s">
        <v>158</v>
      </c>
      <c r="L96" s="4">
        <v>2</v>
      </c>
      <c r="M96" s="12" t="s">
        <v>283</v>
      </c>
      <c r="N96" s="12"/>
      <c r="O96" s="4">
        <v>273</v>
      </c>
      <c r="P96" s="4"/>
      <c r="Q96" s="8">
        <f t="shared" si="2"/>
        <v>10.748031496062993</v>
      </c>
      <c r="R96" s="8">
        <f t="shared" si="2"/>
        <v>0</v>
      </c>
      <c r="S96" s="7">
        <f>1+4</f>
        <v>5</v>
      </c>
      <c r="T96" s="8">
        <f t="shared" si="3"/>
        <v>53.740157480314963</v>
      </c>
      <c r="U96" s="4">
        <v>1</v>
      </c>
      <c r="V96" s="4">
        <v>23259</v>
      </c>
      <c r="W96" s="4">
        <v>250</v>
      </c>
      <c r="X96" s="4" t="s">
        <v>30</v>
      </c>
      <c r="Y96" s="4">
        <v>27.83</v>
      </c>
      <c r="Z96" s="63"/>
    </row>
    <row r="97" spans="1:28" ht="13.5" hidden="1" customHeight="1">
      <c r="A97" s="1" t="s">
        <v>10051</v>
      </c>
      <c r="B97" s="4" t="s">
        <v>813</v>
      </c>
      <c r="C97" s="4">
        <v>98</v>
      </c>
      <c r="D97" s="4" t="s">
        <v>814</v>
      </c>
      <c r="E97" s="4" t="s">
        <v>71</v>
      </c>
      <c r="F97" s="4">
        <v>98</v>
      </c>
      <c r="G97" s="5">
        <v>44674</v>
      </c>
      <c r="H97" s="4">
        <v>9</v>
      </c>
      <c r="I97" s="4">
        <v>10</v>
      </c>
      <c r="J97" s="4">
        <v>1</v>
      </c>
      <c r="K97" s="4" t="s">
        <v>158</v>
      </c>
      <c r="L97" s="4">
        <v>1</v>
      </c>
      <c r="M97" s="12" t="s">
        <v>13</v>
      </c>
      <c r="N97" s="12">
        <v>457</v>
      </c>
      <c r="O97" s="4">
        <v>273</v>
      </c>
      <c r="P97" s="4"/>
      <c r="Q97" s="8">
        <f t="shared" si="2"/>
        <v>10.748031496062993</v>
      </c>
      <c r="R97" s="8">
        <f t="shared" si="2"/>
        <v>0</v>
      </c>
      <c r="S97" s="7">
        <v>2</v>
      </c>
      <c r="T97" s="8">
        <f t="shared" si="3"/>
        <v>21.496062992125985</v>
      </c>
      <c r="U97" s="4"/>
      <c r="V97" s="4"/>
      <c r="W97" s="4">
        <v>250</v>
      </c>
      <c r="X97" s="4" t="s">
        <v>33</v>
      </c>
      <c r="Y97" s="4">
        <v>1</v>
      </c>
      <c r="Z97" s="63"/>
    </row>
    <row r="98" spans="1:28" ht="13.5" hidden="1" customHeight="1">
      <c r="A98" s="1" t="s">
        <v>10051</v>
      </c>
      <c r="B98" s="4" t="s">
        <v>815</v>
      </c>
      <c r="C98" s="4">
        <v>99</v>
      </c>
      <c r="D98" s="4" t="s">
        <v>816</v>
      </c>
      <c r="E98" s="4" t="s">
        <v>71</v>
      </c>
      <c r="F98" s="4">
        <v>99</v>
      </c>
      <c r="G98" s="5">
        <v>44675</v>
      </c>
      <c r="H98" s="4">
        <v>9</v>
      </c>
      <c r="I98" s="4">
        <v>10</v>
      </c>
      <c r="J98" s="4">
        <v>1</v>
      </c>
      <c r="K98" s="4" t="s">
        <v>158</v>
      </c>
      <c r="L98" s="4">
        <v>2</v>
      </c>
      <c r="M98" s="12" t="s">
        <v>13</v>
      </c>
      <c r="N98" s="12">
        <v>165</v>
      </c>
      <c r="O98" s="4">
        <v>25</v>
      </c>
      <c r="P98" s="4"/>
      <c r="Q98" s="8">
        <f t="shared" si="2"/>
        <v>0.98425196850393704</v>
      </c>
      <c r="R98" s="8">
        <f t="shared" si="2"/>
        <v>0</v>
      </c>
      <c r="S98" s="7">
        <v>2</v>
      </c>
      <c r="T98" s="8">
        <f t="shared" si="3"/>
        <v>1.9685039370078741</v>
      </c>
      <c r="U98" s="4"/>
      <c r="V98" s="4"/>
      <c r="W98" s="4">
        <v>20</v>
      </c>
      <c r="X98" s="4" t="s">
        <v>31</v>
      </c>
      <c r="Y98" s="4">
        <v>1</v>
      </c>
      <c r="Z98" s="63"/>
    </row>
    <row r="99" spans="1:28" ht="13.5" hidden="1" customHeight="1">
      <c r="B99" s="4" t="s">
        <v>817</v>
      </c>
      <c r="C99" s="4">
        <v>100</v>
      </c>
      <c r="D99" s="4" t="s">
        <v>818</v>
      </c>
      <c r="E99" s="4" t="s">
        <v>71</v>
      </c>
      <c r="F99" s="4">
        <v>100</v>
      </c>
      <c r="G99" s="5">
        <v>44676</v>
      </c>
      <c r="H99" s="4">
        <v>9</v>
      </c>
      <c r="I99" s="4">
        <v>10</v>
      </c>
      <c r="J99" s="4">
        <v>1</v>
      </c>
      <c r="K99" s="4" t="s">
        <v>158</v>
      </c>
      <c r="L99" s="4">
        <v>3</v>
      </c>
      <c r="M99" s="12" t="s">
        <v>75</v>
      </c>
      <c r="N99" s="12"/>
      <c r="O99" s="4">
        <v>377</v>
      </c>
      <c r="P99" s="4">
        <v>273</v>
      </c>
      <c r="Q99" s="8">
        <f t="shared" si="2"/>
        <v>14.84251968503937</v>
      </c>
      <c r="R99" s="8">
        <f t="shared" si="2"/>
        <v>10.748031496062993</v>
      </c>
      <c r="S99" s="7">
        <v>1</v>
      </c>
      <c r="T99" s="8">
        <f t="shared" si="3"/>
        <v>14.84251968503937</v>
      </c>
      <c r="U99" s="4"/>
      <c r="V99" s="4"/>
      <c r="W99" s="4">
        <v>350</v>
      </c>
      <c r="X99" s="4" t="s">
        <v>17</v>
      </c>
      <c r="Y99" s="4">
        <v>1</v>
      </c>
      <c r="Z99" s="63"/>
    </row>
    <row r="100" spans="1:28" ht="13.5" hidden="1" customHeight="1">
      <c r="B100" s="4" t="s">
        <v>819</v>
      </c>
      <c r="C100" s="4">
        <v>101</v>
      </c>
      <c r="D100" s="4" t="s">
        <v>820</v>
      </c>
      <c r="E100" s="4" t="s">
        <v>71</v>
      </c>
      <c r="F100" s="4">
        <v>101</v>
      </c>
      <c r="G100" s="5">
        <v>44677</v>
      </c>
      <c r="H100" s="4">
        <v>9</v>
      </c>
      <c r="I100" s="4">
        <v>10</v>
      </c>
      <c r="J100" s="4">
        <v>1</v>
      </c>
      <c r="K100" s="4" t="s">
        <v>158</v>
      </c>
      <c r="L100" s="4">
        <v>4</v>
      </c>
      <c r="M100" s="12" t="s">
        <v>282</v>
      </c>
      <c r="N100" s="12"/>
      <c r="O100" s="4">
        <v>273</v>
      </c>
      <c r="P100" s="4"/>
      <c r="Q100" s="8">
        <f t="shared" si="2"/>
        <v>10.748031496062993</v>
      </c>
      <c r="R100" s="8">
        <f t="shared" si="2"/>
        <v>0</v>
      </c>
      <c r="S100" s="7">
        <v>6</v>
      </c>
      <c r="T100" s="8">
        <f t="shared" si="3"/>
        <v>64.488188976377955</v>
      </c>
      <c r="U100" s="4"/>
      <c r="V100" s="4"/>
      <c r="W100" s="4">
        <v>250</v>
      </c>
      <c r="X100" s="4" t="s">
        <v>18</v>
      </c>
      <c r="Y100" s="4">
        <v>3</v>
      </c>
      <c r="Z100" s="63"/>
    </row>
    <row r="101" spans="1:28" ht="13.5" hidden="1" customHeight="1">
      <c r="B101" s="4" t="s">
        <v>821</v>
      </c>
      <c r="C101" s="4">
        <v>102</v>
      </c>
      <c r="D101" s="4" t="s">
        <v>822</v>
      </c>
      <c r="E101" s="4" t="s">
        <v>71</v>
      </c>
      <c r="F101" s="4">
        <v>102</v>
      </c>
      <c r="G101" s="5">
        <v>44678</v>
      </c>
      <c r="H101" s="4">
        <v>9</v>
      </c>
      <c r="I101" s="4">
        <v>10</v>
      </c>
      <c r="J101" s="4">
        <v>1</v>
      </c>
      <c r="K101" s="4" t="s">
        <v>158</v>
      </c>
      <c r="L101" s="4">
        <v>5</v>
      </c>
      <c r="M101" s="12" t="s">
        <v>119</v>
      </c>
      <c r="N101" s="12"/>
      <c r="O101" s="4"/>
      <c r="P101" s="4"/>
      <c r="Q101" s="8">
        <f t="shared" si="2"/>
        <v>0</v>
      </c>
      <c r="R101" s="8">
        <f t="shared" si="2"/>
        <v>0</v>
      </c>
      <c r="S101" s="7"/>
      <c r="T101" s="8">
        <f t="shared" si="3"/>
        <v>0</v>
      </c>
      <c r="U101" s="4"/>
      <c r="V101" s="4"/>
      <c r="W101" s="4">
        <v>20</v>
      </c>
      <c r="X101" s="4" t="s">
        <v>21</v>
      </c>
      <c r="Y101" s="4">
        <v>1</v>
      </c>
      <c r="Z101" s="63"/>
    </row>
    <row r="102" spans="1:28" ht="13.5" hidden="1" customHeight="1">
      <c r="B102" s="4" t="s">
        <v>823</v>
      </c>
      <c r="C102" s="4">
        <v>103</v>
      </c>
      <c r="D102" s="4" t="s">
        <v>824</v>
      </c>
      <c r="E102" s="4" t="s">
        <v>71</v>
      </c>
      <c r="F102" s="4">
        <v>103</v>
      </c>
      <c r="G102" s="5">
        <v>44679</v>
      </c>
      <c r="H102" s="4">
        <v>9</v>
      </c>
      <c r="I102" s="4">
        <v>10</v>
      </c>
      <c r="J102" s="4">
        <v>1</v>
      </c>
      <c r="K102" s="4" t="s">
        <v>158</v>
      </c>
      <c r="L102" s="4">
        <v>6</v>
      </c>
      <c r="M102" s="12" t="s">
        <v>159</v>
      </c>
      <c r="N102" s="12"/>
      <c r="O102" s="4"/>
      <c r="P102" s="4"/>
      <c r="Q102" s="8">
        <f t="shared" si="2"/>
        <v>0</v>
      </c>
      <c r="R102" s="8">
        <f t="shared" si="2"/>
        <v>0</v>
      </c>
      <c r="S102" s="7"/>
      <c r="T102" s="8">
        <f t="shared" si="3"/>
        <v>0</v>
      </c>
      <c r="U102" s="4"/>
      <c r="V102" s="4"/>
      <c r="W102" s="4">
        <v>250</v>
      </c>
      <c r="X102" s="4" t="s">
        <v>21</v>
      </c>
      <c r="Y102" s="4">
        <v>2</v>
      </c>
      <c r="Z102" s="63"/>
    </row>
    <row r="103" spans="1:28" ht="13.5" hidden="1" customHeight="1">
      <c r="B103" s="4" t="s">
        <v>825</v>
      </c>
      <c r="C103" s="4">
        <v>104</v>
      </c>
      <c r="D103" s="4" t="s">
        <v>826</v>
      </c>
      <c r="E103" s="4" t="s">
        <v>71</v>
      </c>
      <c r="F103" s="4">
        <v>104</v>
      </c>
      <c r="G103" s="5">
        <v>44680</v>
      </c>
      <c r="H103" s="4">
        <v>9</v>
      </c>
      <c r="I103" s="4">
        <v>10</v>
      </c>
      <c r="J103" s="4">
        <v>1</v>
      </c>
      <c r="K103" s="4" t="s">
        <v>158</v>
      </c>
      <c r="L103" s="4">
        <v>7</v>
      </c>
      <c r="M103" s="12" t="s">
        <v>272</v>
      </c>
      <c r="N103" s="12"/>
      <c r="O103" s="4"/>
      <c r="P103" s="4"/>
      <c r="Q103" s="8">
        <f t="shared" si="2"/>
        <v>0</v>
      </c>
      <c r="R103" s="8">
        <f t="shared" si="2"/>
        <v>0</v>
      </c>
      <c r="S103" s="7"/>
      <c r="T103" s="8">
        <f t="shared" si="3"/>
        <v>0</v>
      </c>
      <c r="U103" s="4"/>
      <c r="V103" s="4"/>
      <c r="W103" s="4">
        <v>20</v>
      </c>
      <c r="X103" s="4" t="s">
        <v>22</v>
      </c>
      <c r="Y103" s="4">
        <v>1</v>
      </c>
      <c r="Z103" s="63"/>
    </row>
    <row r="104" spans="1:28" ht="13.5" hidden="1" customHeight="1">
      <c r="B104" s="4" t="s">
        <v>827</v>
      </c>
      <c r="C104" s="4">
        <v>105</v>
      </c>
      <c r="D104" s="4" t="s">
        <v>828</v>
      </c>
      <c r="E104" s="4" t="s">
        <v>71</v>
      </c>
      <c r="F104" s="4">
        <v>105</v>
      </c>
      <c r="G104" s="5">
        <v>44681</v>
      </c>
      <c r="H104" s="4">
        <v>9</v>
      </c>
      <c r="I104" s="4">
        <v>10</v>
      </c>
      <c r="J104" s="4">
        <v>1</v>
      </c>
      <c r="K104" s="4" t="s">
        <v>158</v>
      </c>
      <c r="L104" s="4">
        <v>8</v>
      </c>
      <c r="M104" s="12" t="s">
        <v>284</v>
      </c>
      <c r="N104" s="12"/>
      <c r="O104" s="4">
        <v>219</v>
      </c>
      <c r="P104" s="4"/>
      <c r="Q104" s="8">
        <f t="shared" si="2"/>
        <v>8.6220472440944889</v>
      </c>
      <c r="R104" s="8">
        <f t="shared" si="2"/>
        <v>0</v>
      </c>
      <c r="S104" s="7">
        <v>3</v>
      </c>
      <c r="T104" s="8">
        <f t="shared" si="3"/>
        <v>25.866141732283467</v>
      </c>
      <c r="U104" s="4"/>
      <c r="V104" s="4"/>
      <c r="W104" s="4">
        <v>250</v>
      </c>
      <c r="X104" s="4" t="s">
        <v>19</v>
      </c>
      <c r="Y104" s="4">
        <v>1</v>
      </c>
      <c r="Z104" s="63"/>
    </row>
    <row r="105" spans="1:28" ht="13.5" customHeight="1">
      <c r="A105" s="1" t="s">
        <v>10123</v>
      </c>
      <c r="B105" s="4" t="s">
        <v>829</v>
      </c>
      <c r="C105" s="4">
        <v>106</v>
      </c>
      <c r="D105" s="4" t="s">
        <v>830</v>
      </c>
      <c r="E105" s="4" t="s">
        <v>71</v>
      </c>
      <c r="F105" s="4">
        <v>106</v>
      </c>
      <c r="G105" s="5">
        <v>44682</v>
      </c>
      <c r="H105" s="4">
        <v>9</v>
      </c>
      <c r="I105" s="4">
        <v>10</v>
      </c>
      <c r="J105" s="4">
        <v>1</v>
      </c>
      <c r="K105" s="4" t="s">
        <v>158</v>
      </c>
      <c r="L105" s="4">
        <v>9</v>
      </c>
      <c r="M105" s="12" t="s">
        <v>68</v>
      </c>
      <c r="N105" s="12"/>
      <c r="O105" s="4"/>
      <c r="P105" s="4"/>
      <c r="Q105" s="8">
        <f t="shared" si="2"/>
        <v>0</v>
      </c>
      <c r="R105" s="8">
        <f t="shared" si="2"/>
        <v>0</v>
      </c>
      <c r="S105" s="7"/>
      <c r="T105" s="8">
        <f t="shared" si="3"/>
        <v>0</v>
      </c>
      <c r="U105" s="4"/>
      <c r="V105" s="4"/>
      <c r="W105" s="4">
        <v>250</v>
      </c>
      <c r="X105" s="4" t="s">
        <v>23</v>
      </c>
      <c r="Y105" s="4">
        <v>1</v>
      </c>
      <c r="Z105" s="63"/>
      <c r="AA105" s="1">
        <f>VLOOKUP(M105,Лист2!G:I,3,)</f>
        <v>2.6</v>
      </c>
      <c r="AB105" s="1">
        <f>AA105*Y105</f>
        <v>2.6</v>
      </c>
    </row>
    <row r="106" spans="1:28" ht="13.5" hidden="1" customHeight="1">
      <c r="B106" s="4" t="s">
        <v>831</v>
      </c>
      <c r="C106" s="4">
        <v>107</v>
      </c>
      <c r="D106" s="4" t="s">
        <v>832</v>
      </c>
      <c r="E106" s="4" t="s">
        <v>71</v>
      </c>
      <c r="F106" s="4">
        <v>107</v>
      </c>
      <c r="G106" s="5">
        <v>44683</v>
      </c>
      <c r="H106" s="4">
        <v>9</v>
      </c>
      <c r="I106" s="4">
        <v>10</v>
      </c>
      <c r="J106" s="4">
        <v>1</v>
      </c>
      <c r="K106" s="4" t="s">
        <v>158</v>
      </c>
      <c r="L106" s="4">
        <v>10</v>
      </c>
      <c r="M106" s="12" t="s">
        <v>285</v>
      </c>
      <c r="N106" s="12"/>
      <c r="O106" s="4"/>
      <c r="P106" s="4"/>
      <c r="Q106" s="8">
        <f t="shared" si="2"/>
        <v>0</v>
      </c>
      <c r="R106" s="8">
        <f t="shared" si="2"/>
        <v>0</v>
      </c>
      <c r="S106" s="7"/>
      <c r="T106" s="8">
        <f t="shared" si="3"/>
        <v>0</v>
      </c>
      <c r="U106" s="4"/>
      <c r="V106" s="4"/>
      <c r="W106" s="4">
        <v>250</v>
      </c>
      <c r="X106" s="4" t="s">
        <v>26</v>
      </c>
      <c r="Y106" s="4">
        <v>2</v>
      </c>
      <c r="Z106" s="63"/>
    </row>
    <row r="107" spans="1:28" ht="13.5" hidden="1" customHeight="1">
      <c r="B107" s="4" t="s">
        <v>833</v>
      </c>
      <c r="C107" s="4">
        <v>108</v>
      </c>
      <c r="D107" s="4" t="s">
        <v>834</v>
      </c>
      <c r="E107" s="4" t="s">
        <v>71</v>
      </c>
      <c r="F107" s="4">
        <v>108</v>
      </c>
      <c r="G107" s="5">
        <v>44684</v>
      </c>
      <c r="H107" s="4">
        <v>9</v>
      </c>
      <c r="I107" s="4">
        <v>10</v>
      </c>
      <c r="J107" s="4">
        <v>1</v>
      </c>
      <c r="K107" s="4" t="s">
        <v>158</v>
      </c>
      <c r="L107" s="4">
        <v>11</v>
      </c>
      <c r="M107" s="12" t="s">
        <v>275</v>
      </c>
      <c r="N107" s="12"/>
      <c r="O107" s="4"/>
      <c r="P107" s="4"/>
      <c r="Q107" s="8">
        <f t="shared" si="2"/>
        <v>0</v>
      </c>
      <c r="R107" s="8">
        <f t="shared" si="2"/>
        <v>0</v>
      </c>
      <c r="S107" s="7"/>
      <c r="T107" s="8">
        <f t="shared" si="3"/>
        <v>0</v>
      </c>
      <c r="U107" s="4"/>
      <c r="V107" s="4"/>
      <c r="W107" s="4">
        <v>20</v>
      </c>
      <c r="X107" s="4" t="s">
        <v>26</v>
      </c>
      <c r="Y107" s="4">
        <v>2</v>
      </c>
      <c r="Z107" s="63"/>
    </row>
    <row r="108" spans="1:28" ht="13.5" hidden="1" customHeight="1">
      <c r="B108" s="4" t="s">
        <v>835</v>
      </c>
      <c r="C108" s="4">
        <v>109</v>
      </c>
      <c r="D108" s="4" t="s">
        <v>836</v>
      </c>
      <c r="E108" s="4" t="s">
        <v>71</v>
      </c>
      <c r="F108" s="4">
        <v>109</v>
      </c>
      <c r="G108" s="5">
        <v>44685</v>
      </c>
      <c r="H108" s="4">
        <v>9</v>
      </c>
      <c r="I108" s="4">
        <v>10</v>
      </c>
      <c r="J108" s="4">
        <v>1</v>
      </c>
      <c r="K108" s="4" t="s">
        <v>158</v>
      </c>
      <c r="L108" s="4">
        <v>12</v>
      </c>
      <c r="M108" s="12" t="s">
        <v>111</v>
      </c>
      <c r="N108" s="12"/>
      <c r="O108" s="4"/>
      <c r="P108" s="4"/>
      <c r="Q108" s="8">
        <f t="shared" si="2"/>
        <v>0</v>
      </c>
      <c r="R108" s="8">
        <f t="shared" si="2"/>
        <v>0</v>
      </c>
      <c r="S108" s="7"/>
      <c r="T108" s="8">
        <f t="shared" si="3"/>
        <v>0</v>
      </c>
      <c r="U108" s="4"/>
      <c r="V108" s="4"/>
      <c r="W108" s="4">
        <v>12</v>
      </c>
      <c r="X108" s="4" t="s">
        <v>29</v>
      </c>
      <c r="Y108" s="4">
        <v>2</v>
      </c>
      <c r="Z108" s="63"/>
    </row>
    <row r="109" spans="1:28" ht="13.5" hidden="1" customHeight="1">
      <c r="B109" s="4" t="s">
        <v>837</v>
      </c>
      <c r="C109" s="4">
        <v>110</v>
      </c>
      <c r="D109" s="4" t="s">
        <v>838</v>
      </c>
      <c r="E109" s="4" t="s">
        <v>71</v>
      </c>
      <c r="F109" s="4">
        <v>110</v>
      </c>
      <c r="G109" s="5">
        <v>44686</v>
      </c>
      <c r="H109" s="4">
        <v>9</v>
      </c>
      <c r="I109" s="4">
        <v>10</v>
      </c>
      <c r="J109" s="4">
        <v>1</v>
      </c>
      <c r="K109" s="4" t="s">
        <v>158</v>
      </c>
      <c r="L109" s="4" t="s">
        <v>108</v>
      </c>
      <c r="M109" s="12" t="s">
        <v>112</v>
      </c>
      <c r="N109" s="12"/>
      <c r="O109" s="4"/>
      <c r="P109" s="4"/>
      <c r="Q109" s="8">
        <f t="shared" si="2"/>
        <v>0</v>
      </c>
      <c r="R109" s="8">
        <f t="shared" si="2"/>
        <v>0</v>
      </c>
      <c r="S109" s="7"/>
      <c r="T109" s="8">
        <f t="shared" si="3"/>
        <v>0</v>
      </c>
      <c r="U109" s="4"/>
      <c r="V109" s="4"/>
      <c r="W109" s="4"/>
      <c r="X109" s="4"/>
      <c r="Y109" s="4"/>
      <c r="Z109" s="63"/>
    </row>
    <row r="110" spans="1:28" ht="13.5" hidden="1" customHeight="1">
      <c r="B110" s="4" t="s">
        <v>839</v>
      </c>
      <c r="C110" s="4">
        <v>111</v>
      </c>
      <c r="D110" s="4" t="s">
        <v>840</v>
      </c>
      <c r="E110" s="4" t="s">
        <v>71</v>
      </c>
      <c r="F110" s="4">
        <v>111</v>
      </c>
      <c r="G110" s="5">
        <v>44687</v>
      </c>
      <c r="H110" s="4">
        <v>9</v>
      </c>
      <c r="I110" s="4">
        <v>10</v>
      </c>
      <c r="J110" s="4">
        <v>1</v>
      </c>
      <c r="K110" s="4" t="s">
        <v>158</v>
      </c>
      <c r="L110" s="4" t="s">
        <v>109</v>
      </c>
      <c r="M110" s="12" t="s">
        <v>113</v>
      </c>
      <c r="N110" s="12"/>
      <c r="O110" s="4"/>
      <c r="P110" s="4"/>
      <c r="Q110" s="8">
        <f t="shared" si="2"/>
        <v>0</v>
      </c>
      <c r="R110" s="8">
        <f t="shared" si="2"/>
        <v>0</v>
      </c>
      <c r="S110" s="7"/>
      <c r="T110" s="8">
        <f t="shared" si="3"/>
        <v>0</v>
      </c>
      <c r="U110" s="4"/>
      <c r="V110" s="4"/>
      <c r="W110" s="4"/>
      <c r="X110" s="4"/>
      <c r="Y110" s="4"/>
      <c r="Z110" s="63"/>
    </row>
    <row r="111" spans="1:28" ht="13.5" hidden="1" customHeight="1">
      <c r="B111" s="4" t="s">
        <v>841</v>
      </c>
      <c r="C111" s="4">
        <v>112</v>
      </c>
      <c r="D111" s="4" t="s">
        <v>842</v>
      </c>
      <c r="E111" s="4" t="s">
        <v>71</v>
      </c>
      <c r="F111" s="4">
        <v>112</v>
      </c>
      <c r="G111" s="5">
        <v>44688</v>
      </c>
      <c r="H111" s="4">
        <v>9</v>
      </c>
      <c r="I111" s="4">
        <v>10</v>
      </c>
      <c r="J111" s="4">
        <v>1</v>
      </c>
      <c r="K111" s="4" t="s">
        <v>158</v>
      </c>
      <c r="L111" s="4" t="s">
        <v>110</v>
      </c>
      <c r="M111" s="12" t="s">
        <v>114</v>
      </c>
      <c r="N111" s="12"/>
      <c r="O111" s="4"/>
      <c r="P111" s="4"/>
      <c r="Q111" s="8">
        <f t="shared" si="2"/>
        <v>0</v>
      </c>
      <c r="R111" s="8">
        <f t="shared" si="2"/>
        <v>0</v>
      </c>
      <c r="S111" s="7"/>
      <c r="T111" s="8">
        <f t="shared" si="3"/>
        <v>0</v>
      </c>
      <c r="U111" s="4"/>
      <c r="V111" s="4"/>
      <c r="W111" s="4"/>
      <c r="X111" s="4"/>
      <c r="Y111" s="4"/>
      <c r="Z111" s="63"/>
    </row>
    <row r="112" spans="1:28" ht="13.5" hidden="1" customHeight="1">
      <c r="B112" s="4" t="s">
        <v>843</v>
      </c>
      <c r="C112" s="4">
        <v>113</v>
      </c>
      <c r="D112" s="4" t="s">
        <v>844</v>
      </c>
      <c r="E112" s="4" t="s">
        <v>71</v>
      </c>
      <c r="F112" s="4">
        <v>113</v>
      </c>
      <c r="G112" s="5">
        <v>44689</v>
      </c>
      <c r="H112" s="4">
        <v>9</v>
      </c>
      <c r="I112" s="4">
        <v>10</v>
      </c>
      <c r="J112" s="4">
        <v>1</v>
      </c>
      <c r="K112" s="4" t="s">
        <v>158</v>
      </c>
      <c r="L112" s="4">
        <v>13</v>
      </c>
      <c r="M112" s="12" t="s">
        <v>163</v>
      </c>
      <c r="N112" s="12"/>
      <c r="O112" s="4"/>
      <c r="P112" s="4"/>
      <c r="Q112" s="8">
        <f t="shared" si="2"/>
        <v>0</v>
      </c>
      <c r="R112" s="8">
        <f t="shared" si="2"/>
        <v>0</v>
      </c>
      <c r="S112" s="7"/>
      <c r="T112" s="8">
        <f t="shared" si="3"/>
        <v>0</v>
      </c>
      <c r="U112" s="4"/>
      <c r="V112" s="4"/>
      <c r="W112" s="4">
        <v>30</v>
      </c>
      <c r="X112" s="4" t="s">
        <v>29</v>
      </c>
      <c r="Y112" s="4">
        <v>2</v>
      </c>
      <c r="Z112" s="63"/>
    </row>
    <row r="113" spans="1:28" ht="13.5" hidden="1" customHeight="1">
      <c r="B113" s="4" t="s">
        <v>845</v>
      </c>
      <c r="C113" s="4">
        <v>114</v>
      </c>
      <c r="D113" s="4" t="s">
        <v>846</v>
      </c>
      <c r="E113" s="4" t="s">
        <v>71</v>
      </c>
      <c r="F113" s="4">
        <v>114</v>
      </c>
      <c r="G113" s="5">
        <v>44690</v>
      </c>
      <c r="H113" s="4">
        <v>9</v>
      </c>
      <c r="I113" s="4">
        <v>10</v>
      </c>
      <c r="J113" s="4">
        <v>1</v>
      </c>
      <c r="K113" s="4" t="s">
        <v>158</v>
      </c>
      <c r="L113" s="4" t="s">
        <v>160</v>
      </c>
      <c r="M113" s="12" t="s">
        <v>164</v>
      </c>
      <c r="N113" s="12"/>
      <c r="O113" s="4"/>
      <c r="P113" s="4"/>
      <c r="Q113" s="8">
        <f t="shared" si="2"/>
        <v>0</v>
      </c>
      <c r="R113" s="8">
        <f t="shared" si="2"/>
        <v>0</v>
      </c>
      <c r="S113" s="7"/>
      <c r="T113" s="8">
        <f t="shared" si="3"/>
        <v>0</v>
      </c>
      <c r="U113" s="4"/>
      <c r="V113" s="4"/>
      <c r="W113" s="4"/>
      <c r="X113" s="4"/>
      <c r="Y113" s="4"/>
      <c r="Z113" s="63"/>
    </row>
    <row r="114" spans="1:28" ht="13.5" hidden="1" customHeight="1">
      <c r="B114" s="4" t="s">
        <v>847</v>
      </c>
      <c r="C114" s="4">
        <v>115</v>
      </c>
      <c r="D114" s="4" t="s">
        <v>848</v>
      </c>
      <c r="E114" s="4" t="s">
        <v>71</v>
      </c>
      <c r="F114" s="4">
        <v>115</v>
      </c>
      <c r="G114" s="5">
        <v>44691</v>
      </c>
      <c r="H114" s="4">
        <v>9</v>
      </c>
      <c r="I114" s="4">
        <v>10</v>
      </c>
      <c r="J114" s="4">
        <v>1</v>
      </c>
      <c r="K114" s="4" t="s">
        <v>158</v>
      </c>
      <c r="L114" s="4" t="s">
        <v>161</v>
      </c>
      <c r="M114" s="12" t="s">
        <v>165</v>
      </c>
      <c r="N114" s="12"/>
      <c r="O114" s="4"/>
      <c r="P114" s="4"/>
      <c r="Q114" s="8">
        <f t="shared" si="2"/>
        <v>0</v>
      </c>
      <c r="R114" s="8">
        <f t="shared" si="2"/>
        <v>0</v>
      </c>
      <c r="S114" s="7"/>
      <c r="T114" s="8">
        <f t="shared" si="3"/>
        <v>0</v>
      </c>
      <c r="U114" s="4"/>
      <c r="V114" s="4"/>
      <c r="W114" s="4"/>
      <c r="X114" s="4"/>
      <c r="Y114" s="4"/>
      <c r="Z114" s="63"/>
    </row>
    <row r="115" spans="1:28" ht="13.5" hidden="1" customHeight="1">
      <c r="B115" s="4" t="s">
        <v>849</v>
      </c>
      <c r="C115" s="4">
        <v>116</v>
      </c>
      <c r="D115" s="4" t="s">
        <v>850</v>
      </c>
      <c r="E115" s="4" t="s">
        <v>71</v>
      </c>
      <c r="F115" s="4">
        <v>116</v>
      </c>
      <c r="G115" s="5">
        <v>44692</v>
      </c>
      <c r="H115" s="4">
        <v>9</v>
      </c>
      <c r="I115" s="4">
        <v>10</v>
      </c>
      <c r="J115" s="4">
        <v>1</v>
      </c>
      <c r="K115" s="4" t="s">
        <v>158</v>
      </c>
      <c r="L115" s="4" t="s">
        <v>162</v>
      </c>
      <c r="M115" s="12" t="s">
        <v>166</v>
      </c>
      <c r="N115" s="12"/>
      <c r="O115" s="4"/>
      <c r="P115" s="4"/>
      <c r="Q115" s="8">
        <f t="shared" si="2"/>
        <v>0</v>
      </c>
      <c r="R115" s="8">
        <f t="shared" si="2"/>
        <v>0</v>
      </c>
      <c r="S115" s="7"/>
      <c r="T115" s="8">
        <f t="shared" si="3"/>
        <v>0</v>
      </c>
      <c r="U115" s="4"/>
      <c r="V115" s="4"/>
      <c r="W115" s="4"/>
      <c r="X115" s="4"/>
      <c r="Y115" s="4"/>
      <c r="Z115" s="63"/>
    </row>
    <row r="116" spans="1:28" ht="13.5" hidden="1" customHeight="1">
      <c r="B116" s="4" t="s">
        <v>851</v>
      </c>
      <c r="C116" s="4">
        <v>117</v>
      </c>
      <c r="D116" s="4" t="s">
        <v>852</v>
      </c>
      <c r="E116" s="4" t="s">
        <v>71</v>
      </c>
      <c r="F116" s="4">
        <v>117</v>
      </c>
      <c r="G116" s="5">
        <v>44693</v>
      </c>
      <c r="H116" s="4">
        <v>9</v>
      </c>
      <c r="I116" s="4">
        <v>10</v>
      </c>
      <c r="J116" s="4">
        <v>1</v>
      </c>
      <c r="K116" s="4" t="s">
        <v>158</v>
      </c>
      <c r="L116" s="4">
        <v>14</v>
      </c>
      <c r="M116" s="12" t="s">
        <v>283</v>
      </c>
      <c r="N116" s="12"/>
      <c r="O116" s="4">
        <v>273</v>
      </c>
      <c r="P116" s="4"/>
      <c r="Q116" s="8">
        <f t="shared" si="2"/>
        <v>10.748031496062993</v>
      </c>
      <c r="R116" s="8">
        <f t="shared" si="2"/>
        <v>0</v>
      </c>
      <c r="S116" s="7"/>
      <c r="T116" s="8">
        <f t="shared" si="3"/>
        <v>0</v>
      </c>
      <c r="U116" s="4"/>
      <c r="V116" s="4"/>
      <c r="W116" s="4">
        <v>250</v>
      </c>
      <c r="X116" s="4" t="s">
        <v>30</v>
      </c>
      <c r="Y116" s="4">
        <v>5.81</v>
      </c>
      <c r="Z116" s="63"/>
    </row>
    <row r="117" spans="1:28" ht="13.5" hidden="1" customHeight="1">
      <c r="B117" s="4" t="s">
        <v>853</v>
      </c>
      <c r="C117" s="4">
        <v>118</v>
      </c>
      <c r="D117" s="4" t="s">
        <v>854</v>
      </c>
      <c r="E117" s="4" t="s">
        <v>71</v>
      </c>
      <c r="F117" s="4">
        <v>118</v>
      </c>
      <c r="G117" s="5">
        <v>44694</v>
      </c>
      <c r="H117" s="4">
        <v>9</v>
      </c>
      <c r="I117" s="4">
        <v>10</v>
      </c>
      <c r="J117" s="4">
        <v>1</v>
      </c>
      <c r="K117" s="4" t="s">
        <v>158</v>
      </c>
      <c r="L117" s="4">
        <v>15</v>
      </c>
      <c r="M117" s="12" t="s">
        <v>276</v>
      </c>
      <c r="N117" s="12"/>
      <c r="O117" s="4">
        <v>25</v>
      </c>
      <c r="P117" s="4"/>
      <c r="Q117" s="8">
        <f t="shared" si="2"/>
        <v>0.98425196850393704</v>
      </c>
      <c r="R117" s="8">
        <f t="shared" si="2"/>
        <v>0</v>
      </c>
      <c r="S117" s="7"/>
      <c r="T117" s="8">
        <f t="shared" si="3"/>
        <v>0</v>
      </c>
      <c r="U117" s="4"/>
      <c r="V117" s="4"/>
      <c r="W117" s="4">
        <v>20</v>
      </c>
      <c r="X117" s="4" t="s">
        <v>25</v>
      </c>
      <c r="Y117" s="4">
        <v>0.32</v>
      </c>
      <c r="Z117" s="63"/>
    </row>
    <row r="118" spans="1:28" ht="13.5" hidden="1" customHeight="1">
      <c r="A118" s="1" t="s">
        <v>10051</v>
      </c>
      <c r="B118" s="4" t="s">
        <v>855</v>
      </c>
      <c r="C118" s="4">
        <v>119</v>
      </c>
      <c r="D118" s="4" t="s">
        <v>856</v>
      </c>
      <c r="E118" s="4" t="s">
        <v>71</v>
      </c>
      <c r="F118" s="4">
        <v>119</v>
      </c>
      <c r="G118" s="5">
        <v>44695</v>
      </c>
      <c r="H118" s="4">
        <v>10</v>
      </c>
      <c r="I118" s="4">
        <v>11</v>
      </c>
      <c r="J118" s="4">
        <v>1</v>
      </c>
      <c r="K118" s="4" t="s">
        <v>167</v>
      </c>
      <c r="L118" s="4">
        <v>1</v>
      </c>
      <c r="M118" s="12" t="s">
        <v>13</v>
      </c>
      <c r="N118" s="12">
        <v>330</v>
      </c>
      <c r="O118" s="4">
        <v>219</v>
      </c>
      <c r="P118" s="4"/>
      <c r="Q118" s="8">
        <f t="shared" si="2"/>
        <v>8.6220472440944889</v>
      </c>
      <c r="R118" s="8">
        <f t="shared" si="2"/>
        <v>0</v>
      </c>
      <c r="S118" s="7">
        <v>2</v>
      </c>
      <c r="T118" s="8">
        <f t="shared" si="3"/>
        <v>17.244094488188978</v>
      </c>
      <c r="U118" s="4"/>
      <c r="V118" s="4"/>
      <c r="W118" s="4">
        <v>200</v>
      </c>
      <c r="X118" s="4" t="s">
        <v>33</v>
      </c>
      <c r="Y118" s="4">
        <v>1</v>
      </c>
      <c r="Z118" s="63"/>
    </row>
    <row r="119" spans="1:28" ht="13.5" hidden="1" customHeight="1">
      <c r="A119" s="1" t="s">
        <v>10051</v>
      </c>
      <c r="B119" s="4" t="s">
        <v>857</v>
      </c>
      <c r="C119" s="4">
        <v>120</v>
      </c>
      <c r="D119" s="4" t="s">
        <v>858</v>
      </c>
      <c r="E119" s="4" t="s">
        <v>71</v>
      </c>
      <c r="F119" s="4">
        <v>120</v>
      </c>
      <c r="G119" s="5">
        <v>44696</v>
      </c>
      <c r="H119" s="4">
        <v>10</v>
      </c>
      <c r="I119" s="4">
        <v>11</v>
      </c>
      <c r="J119" s="4">
        <v>1</v>
      </c>
      <c r="K119" s="4" t="s">
        <v>167</v>
      </c>
      <c r="L119" s="4">
        <v>2</v>
      </c>
      <c r="M119" s="12" t="s">
        <v>76</v>
      </c>
      <c r="N119" s="12">
        <v>330</v>
      </c>
      <c r="O119" s="4"/>
      <c r="P119" s="4"/>
      <c r="Q119" s="8">
        <f t="shared" si="2"/>
        <v>0</v>
      </c>
      <c r="R119" s="8">
        <f t="shared" si="2"/>
        <v>0</v>
      </c>
      <c r="S119" s="7"/>
      <c r="T119" s="8">
        <f t="shared" si="3"/>
        <v>0</v>
      </c>
      <c r="U119" s="4"/>
      <c r="V119" s="4"/>
      <c r="W119" s="4">
        <v>200</v>
      </c>
      <c r="X119" s="4" t="s">
        <v>76</v>
      </c>
      <c r="Y119" s="4">
        <v>1</v>
      </c>
      <c r="Z119" s="63"/>
    </row>
    <row r="120" spans="1:28" ht="13.5" hidden="1" customHeight="1">
      <c r="B120" s="4" t="s">
        <v>859</v>
      </c>
      <c r="C120" s="4">
        <v>121</v>
      </c>
      <c r="D120" s="4" t="s">
        <v>860</v>
      </c>
      <c r="E120" s="4" t="s">
        <v>71</v>
      </c>
      <c r="F120" s="4">
        <v>121</v>
      </c>
      <c r="G120" s="5">
        <v>44697</v>
      </c>
      <c r="H120" s="4">
        <v>10</v>
      </c>
      <c r="I120" s="4">
        <v>11</v>
      </c>
      <c r="J120" s="4">
        <v>1</v>
      </c>
      <c r="K120" s="4" t="s">
        <v>167</v>
      </c>
      <c r="L120" s="4">
        <v>3</v>
      </c>
      <c r="M120" s="12" t="s">
        <v>286</v>
      </c>
      <c r="N120" s="12"/>
      <c r="O120" s="4">
        <v>219</v>
      </c>
      <c r="P120" s="4"/>
      <c r="Q120" s="8">
        <f t="shared" si="2"/>
        <v>8.6220472440944889</v>
      </c>
      <c r="R120" s="8">
        <f t="shared" si="2"/>
        <v>0</v>
      </c>
      <c r="S120" s="7">
        <v>2</v>
      </c>
      <c r="T120" s="8">
        <f t="shared" si="3"/>
        <v>17.244094488188978</v>
      </c>
      <c r="U120" s="4"/>
      <c r="V120" s="4"/>
      <c r="W120" s="4">
        <v>200</v>
      </c>
      <c r="X120" s="4" t="s">
        <v>18</v>
      </c>
      <c r="Y120" s="4">
        <v>1</v>
      </c>
      <c r="Z120" s="63"/>
    </row>
    <row r="121" spans="1:28" ht="13.5" hidden="1" customHeight="1">
      <c r="B121" s="4" t="s">
        <v>861</v>
      </c>
      <c r="C121" s="4">
        <v>122</v>
      </c>
      <c r="D121" s="4" t="s">
        <v>862</v>
      </c>
      <c r="E121" s="4" t="s">
        <v>71</v>
      </c>
      <c r="F121" s="4">
        <v>122</v>
      </c>
      <c r="G121" s="5">
        <v>44698</v>
      </c>
      <c r="H121" s="4">
        <v>10</v>
      </c>
      <c r="I121" s="4">
        <v>11</v>
      </c>
      <c r="J121" s="4">
        <v>1</v>
      </c>
      <c r="K121" s="4" t="s">
        <v>167</v>
      </c>
      <c r="L121" s="4">
        <v>4</v>
      </c>
      <c r="M121" s="12" t="s">
        <v>77</v>
      </c>
      <c r="N121" s="12"/>
      <c r="O121" s="4"/>
      <c r="P121" s="4"/>
      <c r="Q121" s="8">
        <f t="shared" si="2"/>
        <v>0</v>
      </c>
      <c r="R121" s="8">
        <f t="shared" si="2"/>
        <v>0</v>
      </c>
      <c r="S121" s="7"/>
      <c r="T121" s="8">
        <f t="shared" si="3"/>
        <v>0</v>
      </c>
      <c r="U121" s="4"/>
      <c r="V121" s="4"/>
      <c r="W121" s="4">
        <v>200</v>
      </c>
      <c r="X121" s="4" t="s">
        <v>21</v>
      </c>
      <c r="Y121" s="4">
        <v>2</v>
      </c>
      <c r="Z121" s="63"/>
    </row>
    <row r="122" spans="1:28" ht="13.5" customHeight="1">
      <c r="A122" s="1" t="s">
        <v>10123</v>
      </c>
      <c r="B122" s="4" t="s">
        <v>863</v>
      </c>
      <c r="C122" s="4">
        <v>123</v>
      </c>
      <c r="D122" s="4" t="s">
        <v>864</v>
      </c>
      <c r="E122" s="4" t="s">
        <v>71</v>
      </c>
      <c r="F122" s="4">
        <v>123</v>
      </c>
      <c r="G122" s="5">
        <v>44699</v>
      </c>
      <c r="H122" s="4">
        <v>10</v>
      </c>
      <c r="I122" s="4">
        <v>11</v>
      </c>
      <c r="J122" s="4">
        <v>1</v>
      </c>
      <c r="K122" s="4" t="s">
        <v>167</v>
      </c>
      <c r="L122" s="4">
        <v>5</v>
      </c>
      <c r="M122" s="12" t="s">
        <v>53</v>
      </c>
      <c r="N122" s="12"/>
      <c r="O122" s="4"/>
      <c r="P122" s="4"/>
      <c r="Q122" s="8">
        <f t="shared" si="2"/>
        <v>0</v>
      </c>
      <c r="R122" s="8">
        <f t="shared" si="2"/>
        <v>0</v>
      </c>
      <c r="S122" s="7"/>
      <c r="T122" s="8">
        <f t="shared" si="3"/>
        <v>0</v>
      </c>
      <c r="U122" s="4"/>
      <c r="V122" s="4"/>
      <c r="W122" s="4">
        <v>200</v>
      </c>
      <c r="X122" s="4" t="s">
        <v>23</v>
      </c>
      <c r="Y122" s="4">
        <v>1</v>
      </c>
      <c r="Z122" s="63"/>
      <c r="AA122" s="1">
        <f>VLOOKUP(M122,Лист2!G:I,3,)</f>
        <v>2.7</v>
      </c>
      <c r="AB122" s="1">
        <f>AA122*Y122</f>
        <v>2.7</v>
      </c>
    </row>
    <row r="123" spans="1:28" ht="13.5" hidden="1" customHeight="1">
      <c r="B123" s="4" t="s">
        <v>865</v>
      </c>
      <c r="C123" s="4">
        <v>124</v>
      </c>
      <c r="D123" s="4" t="s">
        <v>866</v>
      </c>
      <c r="E123" s="4" t="s">
        <v>71</v>
      </c>
      <c r="F123" s="4">
        <v>124</v>
      </c>
      <c r="G123" s="5">
        <v>44700</v>
      </c>
      <c r="H123" s="4">
        <v>10</v>
      </c>
      <c r="I123" s="4">
        <v>11</v>
      </c>
      <c r="J123" s="4">
        <v>1</v>
      </c>
      <c r="K123" s="4" t="s">
        <v>167</v>
      </c>
      <c r="L123" s="4">
        <v>6</v>
      </c>
      <c r="M123" s="12"/>
      <c r="N123" s="12"/>
      <c r="O123" s="4"/>
      <c r="P123" s="4"/>
      <c r="Q123" s="8">
        <f t="shared" si="2"/>
        <v>0</v>
      </c>
      <c r="R123" s="8">
        <f t="shared" si="2"/>
        <v>0</v>
      </c>
      <c r="S123" s="7"/>
      <c r="T123" s="8">
        <f t="shared" si="3"/>
        <v>0</v>
      </c>
      <c r="U123" s="4"/>
      <c r="V123" s="4"/>
      <c r="W123" s="4">
        <v>200</v>
      </c>
      <c r="X123" s="4" t="s">
        <v>26</v>
      </c>
      <c r="Y123" s="4">
        <v>2</v>
      </c>
      <c r="Z123" s="63"/>
    </row>
    <row r="124" spans="1:28" ht="13.5" hidden="1" customHeight="1">
      <c r="B124" s="4" t="s">
        <v>867</v>
      </c>
      <c r="C124" s="4">
        <v>125</v>
      </c>
      <c r="D124" s="4" t="s">
        <v>868</v>
      </c>
      <c r="E124" s="4" t="s">
        <v>71</v>
      </c>
      <c r="F124" s="4">
        <v>125</v>
      </c>
      <c r="G124" s="5">
        <v>44701</v>
      </c>
      <c r="H124" s="4">
        <v>10</v>
      </c>
      <c r="I124" s="4">
        <v>11</v>
      </c>
      <c r="J124" s="4">
        <v>1</v>
      </c>
      <c r="K124" s="4" t="s">
        <v>167</v>
      </c>
      <c r="L124" s="4">
        <v>7</v>
      </c>
      <c r="M124" s="12" t="s">
        <v>171</v>
      </c>
      <c r="N124" s="12"/>
      <c r="O124" s="4"/>
      <c r="P124" s="4"/>
      <c r="Q124" s="8">
        <f t="shared" si="2"/>
        <v>0</v>
      </c>
      <c r="R124" s="8">
        <f t="shared" si="2"/>
        <v>0</v>
      </c>
      <c r="S124" s="7"/>
      <c r="T124" s="8">
        <f t="shared" si="3"/>
        <v>0</v>
      </c>
      <c r="U124" s="4"/>
      <c r="V124" s="4"/>
      <c r="W124" s="4">
        <v>20</v>
      </c>
      <c r="X124" s="4" t="s">
        <v>29</v>
      </c>
      <c r="Y124" s="4">
        <v>2</v>
      </c>
      <c r="Z124" s="63"/>
    </row>
    <row r="125" spans="1:28" ht="13.5" hidden="1" customHeight="1">
      <c r="B125" s="4" t="s">
        <v>869</v>
      </c>
      <c r="C125" s="4">
        <v>126</v>
      </c>
      <c r="D125" s="4" t="s">
        <v>870</v>
      </c>
      <c r="E125" s="4" t="s">
        <v>71</v>
      </c>
      <c r="F125" s="4">
        <v>126</v>
      </c>
      <c r="G125" s="5">
        <v>44702</v>
      </c>
      <c r="H125" s="4">
        <v>10</v>
      </c>
      <c r="I125" s="4">
        <v>11</v>
      </c>
      <c r="J125" s="4">
        <v>1</v>
      </c>
      <c r="K125" s="4" t="s">
        <v>167</v>
      </c>
      <c r="L125" s="4" t="s">
        <v>168</v>
      </c>
      <c r="M125" s="12" t="s">
        <v>155</v>
      </c>
      <c r="N125" s="12"/>
      <c r="O125" s="4"/>
      <c r="P125" s="4"/>
      <c r="Q125" s="8">
        <f t="shared" si="2"/>
        <v>0</v>
      </c>
      <c r="R125" s="8">
        <f t="shared" si="2"/>
        <v>0</v>
      </c>
      <c r="S125" s="7"/>
      <c r="T125" s="8">
        <f t="shared" si="3"/>
        <v>0</v>
      </c>
      <c r="U125" s="4"/>
      <c r="V125" s="4"/>
      <c r="W125" s="4"/>
      <c r="X125" s="4"/>
      <c r="Y125" s="4"/>
      <c r="Z125" s="63"/>
    </row>
    <row r="126" spans="1:28" ht="13.5" hidden="1" customHeight="1">
      <c r="B126" s="4" t="s">
        <v>871</v>
      </c>
      <c r="C126" s="4">
        <v>127</v>
      </c>
      <c r="D126" s="4" t="s">
        <v>872</v>
      </c>
      <c r="E126" s="4" t="s">
        <v>71</v>
      </c>
      <c r="F126" s="4">
        <v>127</v>
      </c>
      <c r="G126" s="5">
        <v>44703</v>
      </c>
      <c r="H126" s="4">
        <v>10</v>
      </c>
      <c r="I126" s="4">
        <v>11</v>
      </c>
      <c r="J126" s="4">
        <v>1</v>
      </c>
      <c r="K126" s="4" t="s">
        <v>167</v>
      </c>
      <c r="L126" s="4" t="s">
        <v>169</v>
      </c>
      <c r="M126" s="12" t="s">
        <v>156</v>
      </c>
      <c r="N126" s="12"/>
      <c r="O126" s="4"/>
      <c r="P126" s="4"/>
      <c r="Q126" s="8">
        <f t="shared" si="2"/>
        <v>0</v>
      </c>
      <c r="R126" s="8">
        <f t="shared" si="2"/>
        <v>0</v>
      </c>
      <c r="S126" s="7"/>
      <c r="T126" s="8">
        <f t="shared" si="3"/>
        <v>0</v>
      </c>
      <c r="U126" s="4"/>
      <c r="V126" s="4"/>
      <c r="W126" s="4"/>
      <c r="X126" s="4"/>
      <c r="Y126" s="4"/>
      <c r="Z126" s="63"/>
    </row>
    <row r="127" spans="1:28" ht="13.5" hidden="1" customHeight="1">
      <c r="B127" s="4" t="s">
        <v>873</v>
      </c>
      <c r="C127" s="4">
        <v>128</v>
      </c>
      <c r="D127" s="4" t="s">
        <v>874</v>
      </c>
      <c r="E127" s="4" t="s">
        <v>71</v>
      </c>
      <c r="F127" s="4">
        <v>128</v>
      </c>
      <c r="G127" s="5">
        <v>44704</v>
      </c>
      <c r="H127" s="4">
        <v>10</v>
      </c>
      <c r="I127" s="4">
        <v>11</v>
      </c>
      <c r="J127" s="4">
        <v>1</v>
      </c>
      <c r="K127" s="4" t="s">
        <v>167</v>
      </c>
      <c r="L127" s="4" t="s">
        <v>170</v>
      </c>
      <c r="M127" s="12" t="s">
        <v>172</v>
      </c>
      <c r="N127" s="12"/>
      <c r="O127" s="4"/>
      <c r="P127" s="4"/>
      <c r="Q127" s="8">
        <f t="shared" si="2"/>
        <v>0</v>
      </c>
      <c r="R127" s="8">
        <f t="shared" si="2"/>
        <v>0</v>
      </c>
      <c r="S127" s="7"/>
      <c r="T127" s="8">
        <f t="shared" si="3"/>
        <v>0</v>
      </c>
      <c r="U127" s="4"/>
      <c r="V127" s="4"/>
      <c r="W127" s="4"/>
      <c r="X127" s="4"/>
      <c r="Y127" s="4"/>
      <c r="Z127" s="63"/>
    </row>
    <row r="128" spans="1:28" ht="13.5" hidden="1" customHeight="1">
      <c r="B128" s="4" t="s">
        <v>875</v>
      </c>
      <c r="C128" s="4">
        <v>129</v>
      </c>
      <c r="D128" s="4" t="s">
        <v>876</v>
      </c>
      <c r="E128" s="4" t="s">
        <v>71</v>
      </c>
      <c r="F128" s="4">
        <v>129</v>
      </c>
      <c r="G128" s="5">
        <v>44705</v>
      </c>
      <c r="H128" s="4">
        <v>10</v>
      </c>
      <c r="I128" s="4">
        <v>11</v>
      </c>
      <c r="J128" s="4">
        <v>1</v>
      </c>
      <c r="K128" s="4" t="s">
        <v>167</v>
      </c>
      <c r="L128" s="4">
        <v>8</v>
      </c>
      <c r="M128" s="12" t="s">
        <v>269</v>
      </c>
      <c r="N128" s="12"/>
      <c r="O128" s="4">
        <v>219</v>
      </c>
      <c r="P128" s="4"/>
      <c r="Q128" s="8">
        <f t="shared" si="2"/>
        <v>8.6220472440944889</v>
      </c>
      <c r="R128" s="8">
        <f t="shared" si="2"/>
        <v>0</v>
      </c>
      <c r="S128" s="7"/>
      <c r="T128" s="8">
        <f t="shared" si="3"/>
        <v>0</v>
      </c>
      <c r="U128" s="4"/>
      <c r="V128" s="4"/>
      <c r="W128" s="4">
        <v>200</v>
      </c>
      <c r="X128" s="4" t="s">
        <v>30</v>
      </c>
      <c r="Y128" s="4">
        <v>0.57999999999999996</v>
      </c>
      <c r="Z128" s="63"/>
    </row>
    <row r="129" spans="1:28" ht="13.5" hidden="1" customHeight="1">
      <c r="B129" s="4" t="s">
        <v>877</v>
      </c>
      <c r="C129" s="4">
        <v>130</v>
      </c>
      <c r="D129" s="4" t="s">
        <v>878</v>
      </c>
      <c r="E129" s="4" t="s">
        <v>71</v>
      </c>
      <c r="F129" s="4">
        <v>130</v>
      </c>
      <c r="G129" s="5">
        <v>44706</v>
      </c>
      <c r="H129" s="4">
        <v>11</v>
      </c>
      <c r="I129" s="4">
        <v>12</v>
      </c>
      <c r="J129" s="4">
        <v>1</v>
      </c>
      <c r="K129" s="4" t="s">
        <v>173</v>
      </c>
      <c r="L129" s="4">
        <v>1</v>
      </c>
      <c r="M129" s="12" t="s">
        <v>13</v>
      </c>
      <c r="N129" s="12">
        <v>330</v>
      </c>
      <c r="O129" s="4">
        <v>219</v>
      </c>
      <c r="P129" s="4"/>
      <c r="Q129" s="8">
        <f t="shared" si="2"/>
        <v>8.6220472440944889</v>
      </c>
      <c r="R129" s="8">
        <f t="shared" si="2"/>
        <v>0</v>
      </c>
      <c r="S129" s="7">
        <v>2</v>
      </c>
      <c r="T129" s="8">
        <f t="shared" si="3"/>
        <v>17.244094488188978</v>
      </c>
      <c r="U129" s="4"/>
      <c r="V129" s="4"/>
      <c r="W129" s="4">
        <v>200</v>
      </c>
      <c r="X129" s="4" t="s">
        <v>28</v>
      </c>
      <c r="Y129" s="4">
        <v>1</v>
      </c>
      <c r="Z129" s="63"/>
    </row>
    <row r="130" spans="1:28" ht="13.5" hidden="1" customHeight="1">
      <c r="B130" s="4" t="s">
        <v>879</v>
      </c>
      <c r="C130" s="4">
        <v>131</v>
      </c>
      <c r="D130" s="4" t="s">
        <v>880</v>
      </c>
      <c r="E130" s="4" t="s">
        <v>71</v>
      </c>
      <c r="F130" s="4">
        <v>131</v>
      </c>
      <c r="G130" s="5">
        <v>44707</v>
      </c>
      <c r="H130" s="4">
        <v>11</v>
      </c>
      <c r="I130" s="4">
        <v>12</v>
      </c>
      <c r="J130" s="4">
        <v>1</v>
      </c>
      <c r="K130" s="4" t="s">
        <v>173</v>
      </c>
      <c r="L130" s="4">
        <v>2</v>
      </c>
      <c r="M130" s="12" t="s">
        <v>69</v>
      </c>
      <c r="N130" s="12"/>
      <c r="O130" s="4">
        <v>273</v>
      </c>
      <c r="P130" s="4">
        <v>219</v>
      </c>
      <c r="Q130" s="8">
        <f t="shared" si="2"/>
        <v>10.748031496062993</v>
      </c>
      <c r="R130" s="8">
        <f t="shared" si="2"/>
        <v>8.6220472440944889</v>
      </c>
      <c r="S130" s="7">
        <v>1</v>
      </c>
      <c r="T130" s="8">
        <f t="shared" si="3"/>
        <v>10.748031496062993</v>
      </c>
      <c r="U130" s="4"/>
      <c r="V130" s="4"/>
      <c r="W130" s="4">
        <v>250</v>
      </c>
      <c r="X130" s="4" t="s">
        <v>17</v>
      </c>
      <c r="Y130" s="4">
        <v>1</v>
      </c>
      <c r="Z130" s="63"/>
    </row>
    <row r="131" spans="1:28" ht="13.5" hidden="1" customHeight="1">
      <c r="B131" s="4" t="s">
        <v>881</v>
      </c>
      <c r="C131" s="4">
        <v>132</v>
      </c>
      <c r="D131" s="4" t="s">
        <v>882</v>
      </c>
      <c r="E131" s="4" t="s">
        <v>71</v>
      </c>
      <c r="F131" s="4">
        <v>132</v>
      </c>
      <c r="G131" s="5">
        <v>44708</v>
      </c>
      <c r="H131" s="4">
        <v>11</v>
      </c>
      <c r="I131" s="4">
        <v>12</v>
      </c>
      <c r="J131" s="4">
        <v>1</v>
      </c>
      <c r="K131" s="4" t="s">
        <v>173</v>
      </c>
      <c r="L131" s="4">
        <v>3</v>
      </c>
      <c r="M131" s="12" t="s">
        <v>268</v>
      </c>
      <c r="N131" s="12"/>
      <c r="O131" s="4">
        <v>219</v>
      </c>
      <c r="P131" s="4"/>
      <c r="Q131" s="8">
        <f t="shared" ref="Q131:R174" si="4">O131/25.4</f>
        <v>8.6220472440944889</v>
      </c>
      <c r="R131" s="8">
        <f t="shared" si="4"/>
        <v>0</v>
      </c>
      <c r="S131" s="7">
        <v>2</v>
      </c>
      <c r="T131" s="8">
        <f t="shared" ref="T131:T173" si="5">Q131*S131</f>
        <v>17.244094488188978</v>
      </c>
      <c r="U131" s="4"/>
      <c r="V131" s="4"/>
      <c r="W131" s="4">
        <v>200</v>
      </c>
      <c r="X131" s="4" t="s">
        <v>18</v>
      </c>
      <c r="Y131" s="4">
        <v>1</v>
      </c>
      <c r="Z131" s="63"/>
    </row>
    <row r="132" spans="1:28" ht="13.5" hidden="1" customHeight="1">
      <c r="B132" s="4" t="s">
        <v>883</v>
      </c>
      <c r="C132" s="4">
        <v>133</v>
      </c>
      <c r="D132" s="4" t="s">
        <v>884</v>
      </c>
      <c r="E132" s="4" t="s">
        <v>71</v>
      </c>
      <c r="F132" s="4">
        <v>133</v>
      </c>
      <c r="G132" s="5">
        <v>44709</v>
      </c>
      <c r="H132" s="4">
        <v>11</v>
      </c>
      <c r="I132" s="4">
        <v>12</v>
      </c>
      <c r="J132" s="4">
        <v>1</v>
      </c>
      <c r="K132" s="4" t="s">
        <v>173</v>
      </c>
      <c r="L132" s="4">
        <v>4</v>
      </c>
      <c r="M132" s="12" t="s">
        <v>177</v>
      </c>
      <c r="N132" s="12"/>
      <c r="O132" s="4"/>
      <c r="P132" s="4"/>
      <c r="Q132" s="8">
        <f t="shared" si="4"/>
        <v>0</v>
      </c>
      <c r="R132" s="8">
        <f t="shared" si="4"/>
        <v>0</v>
      </c>
      <c r="S132" s="7"/>
      <c r="T132" s="8">
        <f t="shared" si="5"/>
        <v>0</v>
      </c>
      <c r="U132" s="4"/>
      <c r="V132" s="4"/>
      <c r="W132" s="4">
        <v>200</v>
      </c>
      <c r="X132" s="4" t="s">
        <v>21</v>
      </c>
      <c r="Y132" s="4">
        <v>2</v>
      </c>
      <c r="Z132" s="63"/>
    </row>
    <row r="133" spans="1:28" ht="13.5" hidden="1" customHeight="1">
      <c r="B133" s="4" t="s">
        <v>885</v>
      </c>
      <c r="C133" s="4">
        <v>134</v>
      </c>
      <c r="D133" s="4" t="s">
        <v>886</v>
      </c>
      <c r="E133" s="4" t="s">
        <v>71</v>
      </c>
      <c r="F133" s="4">
        <v>134</v>
      </c>
      <c r="G133" s="5">
        <v>44710</v>
      </c>
      <c r="H133" s="4">
        <v>11</v>
      </c>
      <c r="I133" s="4">
        <v>12</v>
      </c>
      <c r="J133" s="4">
        <v>1</v>
      </c>
      <c r="K133" s="4" t="s">
        <v>173</v>
      </c>
      <c r="L133" s="4">
        <v>5</v>
      </c>
      <c r="M133" s="12" t="s">
        <v>287</v>
      </c>
      <c r="N133" s="12"/>
      <c r="O133" s="4"/>
      <c r="P133" s="4"/>
      <c r="Q133" s="8">
        <f t="shared" si="4"/>
        <v>0</v>
      </c>
      <c r="R133" s="8">
        <f t="shared" si="4"/>
        <v>0</v>
      </c>
      <c r="S133" s="7"/>
      <c r="T133" s="8">
        <f t="shared" si="5"/>
        <v>0</v>
      </c>
      <c r="U133" s="4"/>
      <c r="V133" s="4"/>
      <c r="W133" s="4">
        <v>200</v>
      </c>
      <c r="X133" s="4" t="s">
        <v>26</v>
      </c>
      <c r="Y133" s="4">
        <v>2</v>
      </c>
      <c r="Z133" s="63"/>
    </row>
    <row r="134" spans="1:28" ht="13.5" hidden="1" customHeight="1">
      <c r="B134" s="4" t="s">
        <v>887</v>
      </c>
      <c r="C134" s="4">
        <v>135</v>
      </c>
      <c r="D134" s="4" t="s">
        <v>888</v>
      </c>
      <c r="E134" s="4" t="s">
        <v>71</v>
      </c>
      <c r="F134" s="4">
        <v>135</v>
      </c>
      <c r="G134" s="5">
        <v>44711</v>
      </c>
      <c r="H134" s="4">
        <v>11</v>
      </c>
      <c r="I134" s="4">
        <v>12</v>
      </c>
      <c r="J134" s="4">
        <v>1</v>
      </c>
      <c r="K134" s="4" t="s">
        <v>173</v>
      </c>
      <c r="L134" s="4">
        <v>6</v>
      </c>
      <c r="M134" s="12" t="s">
        <v>174</v>
      </c>
      <c r="N134" s="12"/>
      <c r="O134" s="4"/>
      <c r="P134" s="4"/>
      <c r="Q134" s="8">
        <f t="shared" si="4"/>
        <v>0</v>
      </c>
      <c r="R134" s="8">
        <f t="shared" si="4"/>
        <v>0</v>
      </c>
      <c r="S134" s="7"/>
      <c r="T134" s="8">
        <f t="shared" si="5"/>
        <v>0</v>
      </c>
      <c r="U134" s="4"/>
      <c r="V134" s="4"/>
      <c r="W134" s="4">
        <v>20</v>
      </c>
      <c r="X134" s="4" t="s">
        <v>29</v>
      </c>
      <c r="Y134" s="4">
        <v>2</v>
      </c>
      <c r="Z134" s="63"/>
    </row>
    <row r="135" spans="1:28" ht="13.5" hidden="1" customHeight="1">
      <c r="B135" s="4" t="s">
        <v>889</v>
      </c>
      <c r="C135" s="4">
        <v>136</v>
      </c>
      <c r="D135" s="4" t="s">
        <v>890</v>
      </c>
      <c r="E135" s="4" t="s">
        <v>71</v>
      </c>
      <c r="F135" s="4">
        <v>136</v>
      </c>
      <c r="G135" s="5">
        <v>44712</v>
      </c>
      <c r="H135" s="4">
        <v>11</v>
      </c>
      <c r="I135" s="4">
        <v>12</v>
      </c>
      <c r="J135" s="4">
        <v>1</v>
      </c>
      <c r="K135" s="4" t="s">
        <v>173</v>
      </c>
      <c r="L135" s="4" t="s">
        <v>121</v>
      </c>
      <c r="M135" s="12" t="s">
        <v>175</v>
      </c>
      <c r="N135" s="12"/>
      <c r="O135" s="4"/>
      <c r="P135" s="4"/>
      <c r="Q135" s="8">
        <f t="shared" si="4"/>
        <v>0</v>
      </c>
      <c r="R135" s="8">
        <f t="shared" si="4"/>
        <v>0</v>
      </c>
      <c r="S135" s="7"/>
      <c r="T135" s="8">
        <f t="shared" si="5"/>
        <v>0</v>
      </c>
      <c r="U135" s="4"/>
      <c r="V135" s="4"/>
      <c r="W135" s="4"/>
      <c r="X135" s="4"/>
      <c r="Y135" s="4"/>
      <c r="Z135" s="63"/>
    </row>
    <row r="136" spans="1:28" ht="13.5" hidden="1" customHeight="1">
      <c r="B136" s="4" t="s">
        <v>891</v>
      </c>
      <c r="C136" s="4">
        <v>137</v>
      </c>
      <c r="D136" s="4" t="s">
        <v>892</v>
      </c>
      <c r="E136" s="4" t="s">
        <v>71</v>
      </c>
      <c r="F136" s="4">
        <v>137</v>
      </c>
      <c r="G136" s="5">
        <v>44713</v>
      </c>
      <c r="H136" s="4">
        <v>11</v>
      </c>
      <c r="I136" s="4">
        <v>12</v>
      </c>
      <c r="J136" s="4">
        <v>1</v>
      </c>
      <c r="K136" s="4" t="s">
        <v>173</v>
      </c>
      <c r="L136" s="4" t="s">
        <v>122</v>
      </c>
      <c r="M136" s="12" t="s">
        <v>176</v>
      </c>
      <c r="N136" s="12"/>
      <c r="O136" s="4"/>
      <c r="P136" s="4"/>
      <c r="Q136" s="8">
        <f t="shared" si="4"/>
        <v>0</v>
      </c>
      <c r="R136" s="8">
        <f t="shared" si="4"/>
        <v>0</v>
      </c>
      <c r="S136" s="7"/>
      <c r="T136" s="8">
        <f t="shared" si="5"/>
        <v>0</v>
      </c>
      <c r="U136" s="4"/>
      <c r="V136" s="4"/>
      <c r="W136" s="4"/>
      <c r="X136" s="4"/>
      <c r="Y136" s="4"/>
      <c r="Z136" s="63"/>
    </row>
    <row r="137" spans="1:28" ht="13.5" hidden="1" customHeight="1">
      <c r="B137" s="4" t="s">
        <v>893</v>
      </c>
      <c r="C137" s="4">
        <v>138</v>
      </c>
      <c r="D137" s="4" t="s">
        <v>894</v>
      </c>
      <c r="E137" s="4" t="s">
        <v>71</v>
      </c>
      <c r="F137" s="4">
        <v>138</v>
      </c>
      <c r="G137" s="5">
        <v>44714</v>
      </c>
      <c r="H137" s="4">
        <v>11</v>
      </c>
      <c r="I137" s="4">
        <v>12</v>
      </c>
      <c r="J137" s="4">
        <v>1</v>
      </c>
      <c r="K137" s="4" t="s">
        <v>173</v>
      </c>
      <c r="L137" s="4" t="s">
        <v>123</v>
      </c>
      <c r="M137" s="12" t="s">
        <v>91</v>
      </c>
      <c r="N137" s="12"/>
      <c r="O137" s="4"/>
      <c r="P137" s="4"/>
      <c r="Q137" s="8">
        <f t="shared" si="4"/>
        <v>0</v>
      </c>
      <c r="R137" s="8">
        <f t="shared" si="4"/>
        <v>0</v>
      </c>
      <c r="S137" s="7"/>
      <c r="T137" s="8">
        <f t="shared" si="5"/>
        <v>0</v>
      </c>
      <c r="U137" s="4"/>
      <c r="V137" s="4"/>
      <c r="W137" s="4"/>
      <c r="X137" s="4"/>
      <c r="Y137" s="4"/>
      <c r="Z137" s="63"/>
    </row>
    <row r="138" spans="1:28" ht="13.5" hidden="1" customHeight="1">
      <c r="B138" s="4" t="s">
        <v>895</v>
      </c>
      <c r="C138" s="4">
        <v>139</v>
      </c>
      <c r="D138" s="4" t="s">
        <v>896</v>
      </c>
      <c r="E138" s="4" t="s">
        <v>71</v>
      </c>
      <c r="F138" s="4">
        <v>139</v>
      </c>
      <c r="G138" s="5">
        <v>44715</v>
      </c>
      <c r="H138" s="4">
        <v>11</v>
      </c>
      <c r="I138" s="4">
        <v>12</v>
      </c>
      <c r="J138" s="4">
        <v>1</v>
      </c>
      <c r="K138" s="4" t="s">
        <v>173</v>
      </c>
      <c r="L138" s="4">
        <v>7</v>
      </c>
      <c r="M138" s="12" t="s">
        <v>269</v>
      </c>
      <c r="N138" s="12"/>
      <c r="O138" s="4">
        <v>219</v>
      </c>
      <c r="P138" s="4"/>
      <c r="Q138" s="8">
        <f t="shared" si="4"/>
        <v>8.6220472440944889</v>
      </c>
      <c r="R138" s="8">
        <f t="shared" si="4"/>
        <v>0</v>
      </c>
      <c r="S138" s="7">
        <v>2</v>
      </c>
      <c r="T138" s="8">
        <f t="shared" si="5"/>
        <v>17.244094488188978</v>
      </c>
      <c r="U138" s="4"/>
      <c r="V138" s="4"/>
      <c r="W138" s="4">
        <v>200</v>
      </c>
      <c r="X138" s="4" t="s">
        <v>30</v>
      </c>
      <c r="Y138" s="4">
        <v>0.88</v>
      </c>
      <c r="Z138" s="63"/>
    </row>
    <row r="139" spans="1:28" ht="13.5" hidden="1" customHeight="1">
      <c r="B139" s="4" t="s">
        <v>897</v>
      </c>
      <c r="C139" s="4">
        <v>140</v>
      </c>
      <c r="D139" s="4" t="s">
        <v>898</v>
      </c>
      <c r="E139" s="4" t="s">
        <v>71</v>
      </c>
      <c r="F139" s="4">
        <v>140</v>
      </c>
      <c r="G139" s="5">
        <v>44716</v>
      </c>
      <c r="H139" s="4">
        <v>13</v>
      </c>
      <c r="I139" s="4">
        <v>14</v>
      </c>
      <c r="J139" s="4">
        <v>1</v>
      </c>
      <c r="K139" s="4" t="s">
        <v>178</v>
      </c>
      <c r="L139" s="4">
        <v>1</v>
      </c>
      <c r="M139" s="12" t="s">
        <v>268</v>
      </c>
      <c r="N139" s="12"/>
      <c r="O139" s="4">
        <v>219</v>
      </c>
      <c r="P139" s="4"/>
      <c r="Q139" s="8">
        <f t="shared" si="4"/>
        <v>8.6220472440944889</v>
      </c>
      <c r="R139" s="8">
        <f t="shared" si="4"/>
        <v>0</v>
      </c>
      <c r="S139" s="7">
        <v>6</v>
      </c>
      <c r="T139" s="8">
        <f t="shared" si="5"/>
        <v>51.732283464566933</v>
      </c>
      <c r="U139" s="4"/>
      <c r="V139" s="4"/>
      <c r="W139" s="4">
        <v>200</v>
      </c>
      <c r="X139" s="4" t="s">
        <v>18</v>
      </c>
      <c r="Y139" s="4">
        <v>3</v>
      </c>
      <c r="Z139" s="63"/>
    </row>
    <row r="140" spans="1:28" ht="13.5" customHeight="1">
      <c r="A140" s="1" t="s">
        <v>10123</v>
      </c>
      <c r="B140" s="4" t="s">
        <v>899</v>
      </c>
      <c r="C140" s="4">
        <v>141</v>
      </c>
      <c r="D140" s="4" t="s">
        <v>900</v>
      </c>
      <c r="E140" s="4" t="s">
        <v>71</v>
      </c>
      <c r="F140" s="4">
        <v>141</v>
      </c>
      <c r="G140" s="5">
        <v>44717</v>
      </c>
      <c r="H140" s="4">
        <v>13</v>
      </c>
      <c r="I140" s="4">
        <v>14</v>
      </c>
      <c r="J140" s="4">
        <v>1</v>
      </c>
      <c r="K140" s="4" t="s">
        <v>178</v>
      </c>
      <c r="L140" s="4">
        <v>2</v>
      </c>
      <c r="M140" s="12" t="s">
        <v>53</v>
      </c>
      <c r="N140" s="12"/>
      <c r="O140" s="4"/>
      <c r="P140" s="4"/>
      <c r="Q140" s="8">
        <f t="shared" si="4"/>
        <v>0</v>
      </c>
      <c r="R140" s="8">
        <f t="shared" si="4"/>
        <v>0</v>
      </c>
      <c r="S140" s="7"/>
      <c r="T140" s="8">
        <f t="shared" si="5"/>
        <v>0</v>
      </c>
      <c r="U140" s="4"/>
      <c r="V140" s="4"/>
      <c r="W140" s="4">
        <v>200</v>
      </c>
      <c r="X140" s="4" t="s">
        <v>23</v>
      </c>
      <c r="Y140" s="4">
        <v>5</v>
      </c>
      <c r="Z140" s="63"/>
      <c r="AA140" s="1">
        <f>VLOOKUP(M140,Лист2!G:I,3,)</f>
        <v>2.7</v>
      </c>
      <c r="AB140" s="1">
        <f>AA140*Y140</f>
        <v>13.5</v>
      </c>
    </row>
    <row r="141" spans="1:28" ht="13.5" hidden="1" customHeight="1">
      <c r="B141" s="4" t="s">
        <v>901</v>
      </c>
      <c r="C141" s="4">
        <v>142</v>
      </c>
      <c r="D141" s="4" t="s">
        <v>902</v>
      </c>
      <c r="E141" s="4" t="s">
        <v>71</v>
      </c>
      <c r="F141" s="4">
        <v>142</v>
      </c>
      <c r="G141" s="5">
        <v>44718</v>
      </c>
      <c r="H141" s="4">
        <v>13</v>
      </c>
      <c r="I141" s="4">
        <v>14</v>
      </c>
      <c r="J141" s="4">
        <v>1</v>
      </c>
      <c r="K141" s="4" t="s">
        <v>178</v>
      </c>
      <c r="L141" s="4">
        <v>3</v>
      </c>
      <c r="M141" s="12" t="s">
        <v>269</v>
      </c>
      <c r="N141" s="12"/>
      <c r="O141" s="4">
        <v>219</v>
      </c>
      <c r="P141" s="4"/>
      <c r="Q141" s="8">
        <f t="shared" si="4"/>
        <v>8.6220472440944889</v>
      </c>
      <c r="R141" s="8">
        <f t="shared" si="4"/>
        <v>0</v>
      </c>
      <c r="S141" s="7"/>
      <c r="T141" s="8">
        <f t="shared" si="5"/>
        <v>0</v>
      </c>
      <c r="U141" s="4">
        <v>1</v>
      </c>
      <c r="V141" s="4">
        <v>24100</v>
      </c>
      <c r="W141" s="4">
        <v>200</v>
      </c>
      <c r="X141" s="4" t="s">
        <v>30</v>
      </c>
      <c r="Y141" s="4">
        <v>28.23</v>
      </c>
      <c r="Z141" s="63"/>
    </row>
    <row r="142" spans="1:28" ht="13.5" hidden="1" customHeight="1">
      <c r="B142" s="4" t="s">
        <v>903</v>
      </c>
      <c r="C142" s="4">
        <v>143</v>
      </c>
      <c r="D142" s="4" t="s">
        <v>904</v>
      </c>
      <c r="E142" s="4" t="s">
        <v>71</v>
      </c>
      <c r="F142" s="4">
        <v>143</v>
      </c>
      <c r="G142" s="5">
        <v>44719</v>
      </c>
      <c r="H142" s="4">
        <v>14</v>
      </c>
      <c r="I142" s="4">
        <v>15</v>
      </c>
      <c r="J142" s="4">
        <v>1</v>
      </c>
      <c r="K142" s="4" t="s">
        <v>178</v>
      </c>
      <c r="L142" s="4">
        <v>1</v>
      </c>
      <c r="M142" s="12" t="s">
        <v>268</v>
      </c>
      <c r="N142" s="12"/>
      <c r="O142" s="4">
        <v>219</v>
      </c>
      <c r="P142" s="4"/>
      <c r="Q142" s="8">
        <f t="shared" si="4"/>
        <v>8.6220472440944889</v>
      </c>
      <c r="R142" s="8">
        <f t="shared" si="4"/>
        <v>0</v>
      </c>
      <c r="S142" s="7">
        <v>2</v>
      </c>
      <c r="T142" s="8">
        <f t="shared" si="5"/>
        <v>17.244094488188978</v>
      </c>
      <c r="U142" s="4"/>
      <c r="V142" s="4"/>
      <c r="W142" s="4">
        <v>200</v>
      </c>
      <c r="X142" s="4" t="s">
        <v>18</v>
      </c>
      <c r="Y142" s="4">
        <v>1</v>
      </c>
      <c r="Z142" s="63"/>
    </row>
    <row r="143" spans="1:28" ht="13.5" hidden="1" customHeight="1">
      <c r="B143" s="4" t="s">
        <v>905</v>
      </c>
      <c r="C143" s="4">
        <v>144</v>
      </c>
      <c r="D143" s="4" t="s">
        <v>906</v>
      </c>
      <c r="E143" s="4" t="s">
        <v>71</v>
      </c>
      <c r="F143" s="4">
        <v>144</v>
      </c>
      <c r="G143" s="5">
        <v>44720</v>
      </c>
      <c r="H143" s="4">
        <v>14</v>
      </c>
      <c r="I143" s="4">
        <v>15</v>
      </c>
      <c r="J143" s="4">
        <v>1</v>
      </c>
      <c r="K143" s="4" t="s">
        <v>178</v>
      </c>
      <c r="L143" s="4">
        <v>2</v>
      </c>
      <c r="M143" s="12" t="s">
        <v>286</v>
      </c>
      <c r="N143" s="12"/>
      <c r="O143" s="4">
        <v>219</v>
      </c>
      <c r="P143" s="4"/>
      <c r="Q143" s="8">
        <f t="shared" si="4"/>
        <v>8.6220472440944889</v>
      </c>
      <c r="R143" s="8">
        <f t="shared" si="4"/>
        <v>0</v>
      </c>
      <c r="S143" s="7">
        <v>6</v>
      </c>
      <c r="T143" s="8">
        <f t="shared" si="5"/>
        <v>51.732283464566933</v>
      </c>
      <c r="U143" s="4"/>
      <c r="V143" s="4"/>
      <c r="W143" s="4">
        <v>200</v>
      </c>
      <c r="X143" s="4" t="s">
        <v>18</v>
      </c>
      <c r="Y143" s="4">
        <v>3</v>
      </c>
      <c r="Z143" s="63"/>
    </row>
    <row r="144" spans="1:28" ht="13.5" customHeight="1">
      <c r="A144" s="1" t="s">
        <v>10123</v>
      </c>
      <c r="B144" s="4" t="s">
        <v>907</v>
      </c>
      <c r="C144" s="4">
        <v>145</v>
      </c>
      <c r="D144" s="4" t="s">
        <v>908</v>
      </c>
      <c r="E144" s="4" t="s">
        <v>71</v>
      </c>
      <c r="F144" s="4">
        <v>145</v>
      </c>
      <c r="G144" s="5">
        <v>44721</v>
      </c>
      <c r="H144" s="4">
        <v>14</v>
      </c>
      <c r="I144" s="4">
        <v>15</v>
      </c>
      <c r="J144" s="4">
        <v>1</v>
      </c>
      <c r="K144" s="4" t="s">
        <v>178</v>
      </c>
      <c r="L144" s="4">
        <v>3</v>
      </c>
      <c r="M144" s="12" t="s">
        <v>53</v>
      </c>
      <c r="N144" s="12"/>
      <c r="O144" s="4"/>
      <c r="P144" s="4"/>
      <c r="Q144" s="8">
        <f t="shared" si="4"/>
        <v>0</v>
      </c>
      <c r="R144" s="8">
        <f t="shared" si="4"/>
        <v>0</v>
      </c>
      <c r="S144" s="7"/>
      <c r="T144" s="8">
        <f t="shared" si="5"/>
        <v>0</v>
      </c>
      <c r="U144" s="4"/>
      <c r="V144" s="4"/>
      <c r="W144" s="4">
        <v>200</v>
      </c>
      <c r="X144" s="4" t="s">
        <v>23</v>
      </c>
      <c r="Y144" s="4">
        <v>2</v>
      </c>
      <c r="Z144" s="63"/>
      <c r="AA144" s="1">
        <f>VLOOKUP(M144,Лист2!G:I,3,)</f>
        <v>2.7</v>
      </c>
      <c r="AB144" s="1">
        <f>AA144*Y144</f>
        <v>5.4</v>
      </c>
    </row>
    <row r="145" spans="1:28" ht="13.5" hidden="1" customHeight="1">
      <c r="B145" s="4" t="s">
        <v>909</v>
      </c>
      <c r="C145" s="4">
        <v>146</v>
      </c>
      <c r="D145" s="4" t="s">
        <v>910</v>
      </c>
      <c r="E145" s="4" t="s">
        <v>71</v>
      </c>
      <c r="F145" s="4">
        <v>146</v>
      </c>
      <c r="G145" s="5">
        <v>44722</v>
      </c>
      <c r="H145" s="4">
        <v>14</v>
      </c>
      <c r="I145" s="4">
        <v>15</v>
      </c>
      <c r="J145" s="4">
        <v>1</v>
      </c>
      <c r="K145" s="4" t="s">
        <v>178</v>
      </c>
      <c r="L145" s="4">
        <v>4</v>
      </c>
      <c r="M145" s="12" t="s">
        <v>269</v>
      </c>
      <c r="N145" s="12"/>
      <c r="O145" s="4">
        <v>219</v>
      </c>
      <c r="P145" s="4"/>
      <c r="Q145" s="8">
        <f t="shared" si="4"/>
        <v>8.6220472440944889</v>
      </c>
      <c r="R145" s="8">
        <f t="shared" si="4"/>
        <v>0</v>
      </c>
      <c r="S145" s="7"/>
      <c r="T145" s="8">
        <f t="shared" si="5"/>
        <v>0</v>
      </c>
      <c r="U145" s="4"/>
      <c r="V145" s="4"/>
      <c r="W145" s="4">
        <v>200</v>
      </c>
      <c r="X145" s="4" t="s">
        <v>30</v>
      </c>
      <c r="Y145" s="4">
        <v>8.0299999999999994</v>
      </c>
      <c r="Z145" s="63"/>
    </row>
    <row r="146" spans="1:28" ht="13.5" hidden="1" customHeight="1">
      <c r="A146" s="1" t="s">
        <v>10051</v>
      </c>
      <c r="B146" s="4" t="s">
        <v>911</v>
      </c>
      <c r="C146" s="4">
        <v>147</v>
      </c>
      <c r="D146" s="4" t="s">
        <v>912</v>
      </c>
      <c r="E146" s="4" t="s">
        <v>71</v>
      </c>
      <c r="F146" s="4">
        <v>147</v>
      </c>
      <c r="G146" s="5">
        <v>44723</v>
      </c>
      <c r="H146" s="4">
        <v>15</v>
      </c>
      <c r="I146" s="4">
        <v>16</v>
      </c>
      <c r="J146" s="4">
        <v>1</v>
      </c>
      <c r="K146" s="4" t="s">
        <v>179</v>
      </c>
      <c r="L146" s="4">
        <v>1</v>
      </c>
      <c r="M146" s="12" t="s">
        <v>13</v>
      </c>
      <c r="N146" s="12">
        <v>216</v>
      </c>
      <c r="O146" s="4">
        <v>57</v>
      </c>
      <c r="P146" s="4"/>
      <c r="Q146" s="8">
        <f t="shared" si="4"/>
        <v>2.2440944881889764</v>
      </c>
      <c r="R146" s="8">
        <f t="shared" si="4"/>
        <v>0</v>
      </c>
      <c r="S146" s="7">
        <v>2</v>
      </c>
      <c r="T146" s="8">
        <f t="shared" si="5"/>
        <v>4.4881889763779528</v>
      </c>
      <c r="U146" s="4"/>
      <c r="V146" s="4"/>
      <c r="W146" s="4" t="s">
        <v>2097</v>
      </c>
      <c r="X146" s="4" t="s">
        <v>33</v>
      </c>
      <c r="Y146" s="4" t="s">
        <v>361</v>
      </c>
      <c r="Z146" s="63"/>
    </row>
    <row r="147" spans="1:28" ht="13.5" hidden="1" customHeight="1">
      <c r="A147" s="1" t="s">
        <v>10051</v>
      </c>
      <c r="B147" s="4" t="s">
        <v>913</v>
      </c>
      <c r="C147" s="4">
        <v>148</v>
      </c>
      <c r="D147" s="4" t="s">
        <v>914</v>
      </c>
      <c r="E147" s="4" t="s">
        <v>71</v>
      </c>
      <c r="F147" s="4">
        <v>148</v>
      </c>
      <c r="G147" s="5">
        <v>44724</v>
      </c>
      <c r="H147" s="4">
        <v>15</v>
      </c>
      <c r="I147" s="4">
        <v>16</v>
      </c>
      <c r="J147" s="4">
        <v>1</v>
      </c>
      <c r="K147" s="4" t="s">
        <v>179</v>
      </c>
      <c r="L147" s="4">
        <v>2</v>
      </c>
      <c r="M147" s="12" t="s">
        <v>13</v>
      </c>
      <c r="N147" s="12">
        <v>762</v>
      </c>
      <c r="O147" s="4">
        <v>377</v>
      </c>
      <c r="P147" s="4"/>
      <c r="Q147" s="8">
        <f t="shared" si="4"/>
        <v>14.84251968503937</v>
      </c>
      <c r="R147" s="8">
        <f t="shared" si="4"/>
        <v>0</v>
      </c>
      <c r="S147" s="7">
        <v>2</v>
      </c>
      <c r="T147" s="8">
        <f t="shared" si="5"/>
        <v>29.685039370078741</v>
      </c>
      <c r="U147" s="4"/>
      <c r="V147" s="4"/>
      <c r="W147" s="4" t="s">
        <v>2113</v>
      </c>
      <c r="X147" s="4" t="s">
        <v>63</v>
      </c>
      <c r="Y147" s="4" t="s">
        <v>361</v>
      </c>
      <c r="Z147" s="63"/>
    </row>
    <row r="148" spans="1:28" ht="13.5" hidden="1" customHeight="1">
      <c r="B148" s="4" t="s">
        <v>915</v>
      </c>
      <c r="C148" s="4">
        <v>149</v>
      </c>
      <c r="D148" s="4" t="s">
        <v>916</v>
      </c>
      <c r="E148" s="4" t="s">
        <v>71</v>
      </c>
      <c r="F148" s="4">
        <v>149</v>
      </c>
      <c r="G148" s="5">
        <v>44725</v>
      </c>
      <c r="H148" s="4">
        <v>15</v>
      </c>
      <c r="I148" s="4">
        <v>16</v>
      </c>
      <c r="J148" s="4">
        <v>1</v>
      </c>
      <c r="K148" s="4" t="s">
        <v>179</v>
      </c>
      <c r="L148" s="4">
        <v>4</v>
      </c>
      <c r="M148" s="12" t="s">
        <v>271</v>
      </c>
      <c r="N148" s="12"/>
      <c r="O148" s="4">
        <v>325</v>
      </c>
      <c r="P148" s="4"/>
      <c r="Q148" s="8">
        <f t="shared" si="4"/>
        <v>12.795275590551181</v>
      </c>
      <c r="R148" s="8">
        <f t="shared" si="4"/>
        <v>0</v>
      </c>
      <c r="S148" s="7">
        <v>6</v>
      </c>
      <c r="T148" s="8">
        <f t="shared" si="5"/>
        <v>76.771653543307082</v>
      </c>
      <c r="U148" s="4"/>
      <c r="V148" s="4"/>
      <c r="W148" s="4" t="s">
        <v>2100</v>
      </c>
      <c r="X148" s="4" t="s">
        <v>600</v>
      </c>
      <c r="Y148" s="4" t="s">
        <v>365</v>
      </c>
      <c r="Z148" s="63"/>
    </row>
    <row r="149" spans="1:28" ht="13.5" hidden="1" customHeight="1">
      <c r="B149" s="4" t="s">
        <v>917</v>
      </c>
      <c r="C149" s="4">
        <v>150</v>
      </c>
      <c r="D149" s="4" t="s">
        <v>918</v>
      </c>
      <c r="E149" s="4" t="s">
        <v>71</v>
      </c>
      <c r="F149" s="4">
        <v>150</v>
      </c>
      <c r="G149" s="5">
        <v>44726</v>
      </c>
      <c r="H149" s="4">
        <v>15</v>
      </c>
      <c r="I149" s="4">
        <v>16</v>
      </c>
      <c r="J149" s="4">
        <v>1</v>
      </c>
      <c r="K149" s="4" t="s">
        <v>179</v>
      </c>
      <c r="L149" s="4">
        <v>5</v>
      </c>
      <c r="M149" s="12" t="s">
        <v>198</v>
      </c>
      <c r="N149" s="12"/>
      <c r="O149" s="4"/>
      <c r="P149" s="4"/>
      <c r="Q149" s="8">
        <f t="shared" si="4"/>
        <v>0</v>
      </c>
      <c r="R149" s="8">
        <f t="shared" si="4"/>
        <v>0</v>
      </c>
      <c r="S149" s="7"/>
      <c r="T149" s="8">
        <f t="shared" si="5"/>
        <v>0</v>
      </c>
      <c r="U149" s="4"/>
      <c r="V149" s="4"/>
      <c r="W149" s="4" t="s">
        <v>2100</v>
      </c>
      <c r="X149" s="4" t="s">
        <v>2105</v>
      </c>
      <c r="Y149" s="4" t="s">
        <v>363</v>
      </c>
      <c r="Z149" s="63"/>
    </row>
    <row r="150" spans="1:28" ht="13.5" hidden="1" customHeight="1">
      <c r="B150" s="4" t="s">
        <v>919</v>
      </c>
      <c r="C150" s="4">
        <v>151</v>
      </c>
      <c r="D150" s="4" t="s">
        <v>920</v>
      </c>
      <c r="E150" s="4" t="s">
        <v>71</v>
      </c>
      <c r="F150" s="4">
        <v>151</v>
      </c>
      <c r="G150" s="5">
        <v>44727</v>
      </c>
      <c r="H150" s="4">
        <v>15</v>
      </c>
      <c r="I150" s="4">
        <v>16</v>
      </c>
      <c r="J150" s="4">
        <v>1</v>
      </c>
      <c r="K150" s="4" t="s">
        <v>179</v>
      </c>
      <c r="L150" s="4">
        <v>6</v>
      </c>
      <c r="M150" s="12" t="s">
        <v>180</v>
      </c>
      <c r="N150" s="12"/>
      <c r="O150" s="4"/>
      <c r="P150" s="4"/>
      <c r="Q150" s="8">
        <f t="shared" si="4"/>
        <v>0</v>
      </c>
      <c r="R150" s="8">
        <f t="shared" si="4"/>
        <v>0</v>
      </c>
      <c r="S150" s="7"/>
      <c r="T150" s="8">
        <f t="shared" si="5"/>
        <v>0</v>
      </c>
      <c r="U150" s="4"/>
      <c r="V150" s="4"/>
      <c r="W150" s="4" t="s">
        <v>2095</v>
      </c>
      <c r="X150" s="4" t="s">
        <v>2105</v>
      </c>
      <c r="Y150" s="4" t="s">
        <v>361</v>
      </c>
      <c r="Z150" s="63"/>
    </row>
    <row r="151" spans="1:28" ht="13.5" hidden="1" customHeight="1">
      <c r="B151" s="4" t="s">
        <v>921</v>
      </c>
      <c r="C151" s="4">
        <v>152</v>
      </c>
      <c r="D151" s="4" t="s">
        <v>922</v>
      </c>
      <c r="E151" s="4" t="s">
        <v>71</v>
      </c>
      <c r="F151" s="4">
        <v>152</v>
      </c>
      <c r="G151" s="5">
        <v>44728</v>
      </c>
      <c r="H151" s="4">
        <v>15</v>
      </c>
      <c r="I151" s="4">
        <v>16</v>
      </c>
      <c r="J151" s="4">
        <v>1</v>
      </c>
      <c r="K151" s="4" t="s">
        <v>179</v>
      </c>
      <c r="L151" s="4">
        <v>7</v>
      </c>
      <c r="M151" s="12" t="s">
        <v>277</v>
      </c>
      <c r="N151" s="12"/>
      <c r="O151" s="4"/>
      <c r="P151" s="4"/>
      <c r="Q151" s="8">
        <f t="shared" si="4"/>
        <v>0</v>
      </c>
      <c r="R151" s="8">
        <f t="shared" si="4"/>
        <v>0</v>
      </c>
      <c r="S151" s="7"/>
      <c r="T151" s="8">
        <f t="shared" si="5"/>
        <v>0</v>
      </c>
      <c r="U151" s="4"/>
      <c r="V151" s="4"/>
      <c r="W151" s="4" t="s">
        <v>2095</v>
      </c>
      <c r="X151" s="4" t="s">
        <v>22</v>
      </c>
      <c r="Y151" s="4" t="s">
        <v>361</v>
      </c>
      <c r="Z151" s="63"/>
    </row>
    <row r="152" spans="1:28" ht="13.5" customHeight="1">
      <c r="A152" s="1" t="s">
        <v>10123</v>
      </c>
      <c r="B152" s="4" t="s">
        <v>923</v>
      </c>
      <c r="C152" s="4">
        <v>153</v>
      </c>
      <c r="D152" s="4" t="s">
        <v>924</v>
      </c>
      <c r="E152" s="4" t="s">
        <v>71</v>
      </c>
      <c r="F152" s="4">
        <v>153</v>
      </c>
      <c r="G152" s="5">
        <v>44729</v>
      </c>
      <c r="H152" s="4">
        <v>15</v>
      </c>
      <c r="I152" s="4">
        <v>16</v>
      </c>
      <c r="J152" s="4">
        <v>1</v>
      </c>
      <c r="K152" s="4" t="s">
        <v>179</v>
      </c>
      <c r="L152" s="4">
        <v>8</v>
      </c>
      <c r="M152" s="12" t="s">
        <v>84</v>
      </c>
      <c r="N152" s="12"/>
      <c r="O152" s="4"/>
      <c r="P152" s="4"/>
      <c r="Q152" s="8">
        <f t="shared" si="4"/>
        <v>0</v>
      </c>
      <c r="R152" s="8">
        <f t="shared" si="4"/>
        <v>0</v>
      </c>
      <c r="S152" s="7"/>
      <c r="T152" s="8">
        <f t="shared" si="5"/>
        <v>0</v>
      </c>
      <c r="U152" s="4"/>
      <c r="V152" s="4"/>
      <c r="W152" s="4" t="s">
        <v>2100</v>
      </c>
      <c r="X152" s="4" t="s">
        <v>598</v>
      </c>
      <c r="Y152" s="18">
        <v>2</v>
      </c>
      <c r="Z152" s="63"/>
      <c r="AA152" s="1">
        <f>VLOOKUP(M152,Лист2!G:I,3,)</f>
        <v>3.2</v>
      </c>
      <c r="AB152" s="1">
        <f>AA152*Y152</f>
        <v>6.4</v>
      </c>
    </row>
    <row r="153" spans="1:28" ht="13.5" hidden="1" customHeight="1">
      <c r="B153" s="4" t="s">
        <v>925</v>
      </c>
      <c r="C153" s="4">
        <v>154</v>
      </c>
      <c r="D153" s="4" t="s">
        <v>926</v>
      </c>
      <c r="E153" s="4" t="s">
        <v>71</v>
      </c>
      <c r="F153" s="4">
        <v>154</v>
      </c>
      <c r="G153" s="5">
        <v>44730</v>
      </c>
      <c r="H153" s="4">
        <v>15</v>
      </c>
      <c r="I153" s="4">
        <v>16</v>
      </c>
      <c r="J153" s="4">
        <v>1</v>
      </c>
      <c r="K153" s="4" t="s">
        <v>179</v>
      </c>
      <c r="L153" s="4">
        <v>9</v>
      </c>
      <c r="M153" s="12" t="s">
        <v>339</v>
      </c>
      <c r="N153" s="12"/>
      <c r="O153" s="4"/>
      <c r="P153" s="4"/>
      <c r="Q153" s="8">
        <f t="shared" si="4"/>
        <v>0</v>
      </c>
      <c r="R153" s="8">
        <f t="shared" si="4"/>
        <v>0</v>
      </c>
      <c r="S153" s="7"/>
      <c r="T153" s="8">
        <f t="shared" si="5"/>
        <v>0</v>
      </c>
      <c r="U153" s="4"/>
      <c r="V153" s="4"/>
      <c r="W153" s="4" t="s">
        <v>2100</v>
      </c>
      <c r="X153" s="4" t="s">
        <v>2114</v>
      </c>
      <c r="Y153" s="18">
        <v>2</v>
      </c>
      <c r="Z153" s="63"/>
    </row>
    <row r="154" spans="1:28" ht="13.5" hidden="1" customHeight="1">
      <c r="B154" s="4" t="s">
        <v>927</v>
      </c>
      <c r="C154" s="4">
        <v>155</v>
      </c>
      <c r="D154" s="4" t="s">
        <v>928</v>
      </c>
      <c r="E154" s="4" t="s">
        <v>71</v>
      </c>
      <c r="F154" s="4">
        <v>155</v>
      </c>
      <c r="G154" s="5">
        <v>44731</v>
      </c>
      <c r="H154" s="4">
        <v>15</v>
      </c>
      <c r="I154" s="4">
        <v>16</v>
      </c>
      <c r="J154" s="4">
        <v>1</v>
      </c>
      <c r="K154" s="4" t="s">
        <v>179</v>
      </c>
      <c r="L154" s="4">
        <v>10</v>
      </c>
      <c r="M154" s="12" t="s">
        <v>278</v>
      </c>
      <c r="N154" s="12"/>
      <c r="O154" s="4"/>
      <c r="P154" s="4"/>
      <c r="Q154" s="8">
        <f t="shared" si="4"/>
        <v>0</v>
      </c>
      <c r="R154" s="8">
        <f t="shared" si="4"/>
        <v>0</v>
      </c>
      <c r="S154" s="7"/>
      <c r="T154" s="8">
        <f t="shared" si="5"/>
        <v>0</v>
      </c>
      <c r="U154" s="4"/>
      <c r="V154" s="4"/>
      <c r="W154" s="4" t="s">
        <v>2095</v>
      </c>
      <c r="X154" s="4" t="s">
        <v>2114</v>
      </c>
      <c r="Y154" s="18">
        <v>2</v>
      </c>
      <c r="Z154" s="63"/>
    </row>
    <row r="155" spans="1:28" ht="13.5" hidden="1" customHeight="1">
      <c r="B155" s="4" t="s">
        <v>929</v>
      </c>
      <c r="C155" s="4">
        <v>156</v>
      </c>
      <c r="D155" s="4" t="s">
        <v>930</v>
      </c>
      <c r="E155" s="4" t="s">
        <v>71</v>
      </c>
      <c r="F155" s="4">
        <v>156</v>
      </c>
      <c r="G155" s="5">
        <v>44732</v>
      </c>
      <c r="H155" s="4">
        <v>15</v>
      </c>
      <c r="I155" s="4">
        <v>16</v>
      </c>
      <c r="J155" s="4">
        <v>1</v>
      </c>
      <c r="K155" s="4" t="s">
        <v>179</v>
      </c>
      <c r="L155" s="4">
        <v>11</v>
      </c>
      <c r="M155" s="12" t="s">
        <v>131</v>
      </c>
      <c r="N155" s="12"/>
      <c r="O155" s="4"/>
      <c r="P155" s="4"/>
      <c r="Q155" s="8">
        <f t="shared" si="4"/>
        <v>0</v>
      </c>
      <c r="R155" s="8">
        <f t="shared" si="4"/>
        <v>0</v>
      </c>
      <c r="S155" s="7"/>
      <c r="T155" s="8">
        <f t="shared" si="5"/>
        <v>0</v>
      </c>
      <c r="U155" s="4"/>
      <c r="V155" s="4"/>
      <c r="W155" s="4" t="s">
        <v>458</v>
      </c>
      <c r="X155" s="4" t="s">
        <v>29</v>
      </c>
      <c r="Y155" s="18">
        <v>2</v>
      </c>
      <c r="Z155" s="63"/>
    </row>
    <row r="156" spans="1:28" ht="13.5" hidden="1" customHeight="1">
      <c r="B156" s="4" t="s">
        <v>931</v>
      </c>
      <c r="C156" s="4">
        <v>157</v>
      </c>
      <c r="D156" s="4" t="s">
        <v>932</v>
      </c>
      <c r="E156" s="4" t="s">
        <v>71</v>
      </c>
      <c r="F156" s="4">
        <v>157</v>
      </c>
      <c r="G156" s="5">
        <v>44733</v>
      </c>
      <c r="H156" s="4">
        <v>15</v>
      </c>
      <c r="I156" s="4">
        <v>16</v>
      </c>
      <c r="J156" s="4">
        <v>1</v>
      </c>
      <c r="K156" s="4" t="s">
        <v>179</v>
      </c>
      <c r="L156" s="4" t="s">
        <v>105</v>
      </c>
      <c r="M156" s="12" t="s">
        <v>132</v>
      </c>
      <c r="N156" s="12"/>
      <c r="O156" s="4"/>
      <c r="P156" s="4"/>
      <c r="Q156" s="8">
        <f t="shared" si="4"/>
        <v>0</v>
      </c>
      <c r="R156" s="8">
        <f t="shared" si="4"/>
        <v>0</v>
      </c>
      <c r="S156" s="7"/>
      <c r="T156" s="8">
        <f t="shared" si="5"/>
        <v>0</v>
      </c>
      <c r="U156" s="4"/>
      <c r="V156" s="4"/>
      <c r="W156" s="4"/>
      <c r="X156" s="4"/>
      <c r="Y156" s="4"/>
      <c r="Z156" s="63"/>
    </row>
    <row r="157" spans="1:28" ht="13.5" hidden="1" customHeight="1">
      <c r="B157" s="4" t="s">
        <v>933</v>
      </c>
      <c r="C157" s="4">
        <v>158</v>
      </c>
      <c r="D157" s="4" t="s">
        <v>934</v>
      </c>
      <c r="E157" s="4" t="s">
        <v>71</v>
      </c>
      <c r="F157" s="4">
        <v>158</v>
      </c>
      <c r="G157" s="5">
        <v>44734</v>
      </c>
      <c r="H157" s="4">
        <v>15</v>
      </c>
      <c r="I157" s="4">
        <v>16</v>
      </c>
      <c r="J157" s="4">
        <v>1</v>
      </c>
      <c r="K157" s="4" t="s">
        <v>179</v>
      </c>
      <c r="L157" s="4" t="s">
        <v>106</v>
      </c>
      <c r="M157" s="12" t="s">
        <v>133</v>
      </c>
      <c r="N157" s="12"/>
      <c r="O157" s="4"/>
      <c r="P157" s="4"/>
      <c r="Q157" s="8">
        <f t="shared" si="4"/>
        <v>0</v>
      </c>
      <c r="R157" s="8">
        <f t="shared" si="4"/>
        <v>0</v>
      </c>
      <c r="S157" s="7"/>
      <c r="T157" s="8">
        <f t="shared" si="5"/>
        <v>0</v>
      </c>
      <c r="U157" s="4"/>
      <c r="V157" s="4"/>
      <c r="W157" s="4"/>
      <c r="X157" s="4"/>
      <c r="Y157" s="4"/>
      <c r="Z157" s="63"/>
    </row>
    <row r="158" spans="1:28" ht="13.5" hidden="1" customHeight="1">
      <c r="B158" s="4" t="s">
        <v>935</v>
      </c>
      <c r="C158" s="4">
        <v>159</v>
      </c>
      <c r="D158" s="4" t="s">
        <v>936</v>
      </c>
      <c r="E158" s="4" t="s">
        <v>71</v>
      </c>
      <c r="F158" s="4">
        <v>159</v>
      </c>
      <c r="G158" s="5">
        <v>44735</v>
      </c>
      <c r="H158" s="4">
        <v>15</v>
      </c>
      <c r="I158" s="4">
        <v>16</v>
      </c>
      <c r="J158" s="4">
        <v>1</v>
      </c>
      <c r="K158" s="4" t="s">
        <v>179</v>
      </c>
      <c r="L158" s="4" t="s">
        <v>107</v>
      </c>
      <c r="M158" s="12" t="s">
        <v>134</v>
      </c>
      <c r="N158" s="12"/>
      <c r="O158" s="4"/>
      <c r="P158" s="4"/>
      <c r="Q158" s="8">
        <f t="shared" si="4"/>
        <v>0</v>
      </c>
      <c r="R158" s="8">
        <f t="shared" si="4"/>
        <v>0</v>
      </c>
      <c r="S158" s="7"/>
      <c r="T158" s="8">
        <f t="shared" si="5"/>
        <v>0</v>
      </c>
      <c r="U158" s="4"/>
      <c r="V158" s="4"/>
      <c r="W158" s="4"/>
      <c r="X158" s="4"/>
      <c r="Y158" s="4"/>
      <c r="Z158" s="63"/>
    </row>
    <row r="159" spans="1:28" ht="13.5" hidden="1" customHeight="1">
      <c r="B159" s="4" t="s">
        <v>937</v>
      </c>
      <c r="C159" s="4">
        <v>160</v>
      </c>
      <c r="D159" s="4" t="s">
        <v>938</v>
      </c>
      <c r="E159" s="4" t="s">
        <v>71</v>
      </c>
      <c r="F159" s="4">
        <v>160</v>
      </c>
      <c r="G159" s="5">
        <v>44736</v>
      </c>
      <c r="H159" s="4">
        <v>15</v>
      </c>
      <c r="I159" s="4">
        <v>16</v>
      </c>
      <c r="J159" s="4">
        <v>1</v>
      </c>
      <c r="K159" s="4" t="s">
        <v>179</v>
      </c>
      <c r="L159" s="4">
        <v>12</v>
      </c>
      <c r="M159" s="12" t="s">
        <v>196</v>
      </c>
      <c r="N159" s="12"/>
      <c r="O159" s="4"/>
      <c r="P159" s="4"/>
      <c r="Q159" s="8">
        <f t="shared" si="4"/>
        <v>0</v>
      </c>
      <c r="R159" s="8">
        <f t="shared" si="4"/>
        <v>0</v>
      </c>
      <c r="S159" s="7"/>
      <c r="T159" s="8">
        <f t="shared" si="5"/>
        <v>0</v>
      </c>
      <c r="U159" s="4"/>
      <c r="V159" s="4"/>
      <c r="W159" s="4" t="s">
        <v>2115</v>
      </c>
      <c r="X159" s="4" t="s">
        <v>29</v>
      </c>
      <c r="Y159" s="18">
        <v>2</v>
      </c>
      <c r="Z159" s="63"/>
    </row>
    <row r="160" spans="1:28" ht="13.5" hidden="1" customHeight="1">
      <c r="B160" s="4" t="s">
        <v>939</v>
      </c>
      <c r="C160" s="4">
        <v>161</v>
      </c>
      <c r="D160" s="4" t="s">
        <v>940</v>
      </c>
      <c r="E160" s="4" t="s">
        <v>71</v>
      </c>
      <c r="F160" s="4">
        <v>161</v>
      </c>
      <c r="G160" s="5">
        <v>44737</v>
      </c>
      <c r="H160" s="4">
        <v>15</v>
      </c>
      <c r="I160" s="4">
        <v>16</v>
      </c>
      <c r="J160" s="4">
        <v>1</v>
      </c>
      <c r="K160" s="4" t="s">
        <v>179</v>
      </c>
      <c r="L160" s="4" t="s">
        <v>108</v>
      </c>
      <c r="M160" s="12" t="s">
        <v>116</v>
      </c>
      <c r="N160" s="12"/>
      <c r="O160" s="4"/>
      <c r="P160" s="4"/>
      <c r="Q160" s="8">
        <f t="shared" si="4"/>
        <v>0</v>
      </c>
      <c r="R160" s="8">
        <f t="shared" si="4"/>
        <v>0</v>
      </c>
      <c r="S160" s="7"/>
      <c r="T160" s="8">
        <f t="shared" si="5"/>
        <v>0</v>
      </c>
      <c r="U160" s="4"/>
      <c r="V160" s="4"/>
      <c r="W160" s="4"/>
      <c r="X160" s="4"/>
      <c r="Y160" s="4"/>
      <c r="Z160" s="63"/>
    </row>
    <row r="161" spans="1:28" ht="13.5" hidden="1" customHeight="1">
      <c r="B161" s="4" t="s">
        <v>941</v>
      </c>
      <c r="C161" s="4">
        <v>162</v>
      </c>
      <c r="D161" s="4" t="s">
        <v>942</v>
      </c>
      <c r="E161" s="4" t="s">
        <v>71</v>
      </c>
      <c r="F161" s="4">
        <v>162</v>
      </c>
      <c r="G161" s="5">
        <v>44738</v>
      </c>
      <c r="H161" s="4">
        <v>15</v>
      </c>
      <c r="I161" s="4">
        <v>16</v>
      </c>
      <c r="J161" s="4">
        <v>1</v>
      </c>
      <c r="K161" s="4" t="s">
        <v>179</v>
      </c>
      <c r="L161" s="4" t="s">
        <v>109</v>
      </c>
      <c r="M161" s="12" t="s">
        <v>117</v>
      </c>
      <c r="N161" s="12"/>
      <c r="O161" s="4"/>
      <c r="P161" s="4"/>
      <c r="Q161" s="8">
        <f t="shared" si="4"/>
        <v>0</v>
      </c>
      <c r="R161" s="8">
        <f t="shared" si="4"/>
        <v>0</v>
      </c>
      <c r="S161" s="7"/>
      <c r="T161" s="8">
        <f t="shared" si="5"/>
        <v>0</v>
      </c>
      <c r="U161" s="4"/>
      <c r="V161" s="4"/>
      <c r="W161" s="4"/>
      <c r="X161" s="4"/>
      <c r="Y161" s="4"/>
      <c r="Z161" s="63"/>
    </row>
    <row r="162" spans="1:28" ht="13.5" hidden="1" customHeight="1">
      <c r="B162" s="4" t="s">
        <v>943</v>
      </c>
      <c r="C162" s="4">
        <v>163</v>
      </c>
      <c r="D162" s="4" t="s">
        <v>944</v>
      </c>
      <c r="E162" s="4" t="s">
        <v>71</v>
      </c>
      <c r="F162" s="4">
        <v>163</v>
      </c>
      <c r="G162" s="5">
        <v>44739</v>
      </c>
      <c r="H162" s="4">
        <v>15</v>
      </c>
      <c r="I162" s="4">
        <v>16</v>
      </c>
      <c r="J162" s="4">
        <v>1</v>
      </c>
      <c r="K162" s="4" t="s">
        <v>179</v>
      </c>
      <c r="L162" s="4" t="s">
        <v>110</v>
      </c>
      <c r="M162" s="12" t="s">
        <v>197</v>
      </c>
      <c r="N162" s="12"/>
      <c r="O162" s="4"/>
      <c r="P162" s="4"/>
      <c r="Q162" s="8">
        <f t="shared" si="4"/>
        <v>0</v>
      </c>
      <c r="R162" s="8">
        <f t="shared" si="4"/>
        <v>0</v>
      </c>
      <c r="S162" s="7"/>
      <c r="T162" s="8">
        <f t="shared" si="5"/>
        <v>0</v>
      </c>
      <c r="U162" s="4"/>
      <c r="V162" s="4"/>
      <c r="W162" s="4"/>
      <c r="X162" s="4"/>
      <c r="Y162" s="4"/>
      <c r="Z162" s="63"/>
    </row>
    <row r="163" spans="1:28" ht="13.5" hidden="1" customHeight="1">
      <c r="B163" s="4" t="s">
        <v>945</v>
      </c>
      <c r="C163" s="4">
        <v>164</v>
      </c>
      <c r="D163" s="4" t="s">
        <v>946</v>
      </c>
      <c r="E163" s="4" t="s">
        <v>71</v>
      </c>
      <c r="F163" s="4">
        <v>164</v>
      </c>
      <c r="G163" s="5">
        <v>44740</v>
      </c>
      <c r="H163" s="4">
        <v>15</v>
      </c>
      <c r="I163" s="4">
        <v>16</v>
      </c>
      <c r="J163" s="4">
        <v>1</v>
      </c>
      <c r="K163" s="4" t="s">
        <v>179</v>
      </c>
      <c r="L163" s="4">
        <v>14</v>
      </c>
      <c r="M163" s="12" t="s">
        <v>288</v>
      </c>
      <c r="N163" s="12"/>
      <c r="O163" s="4">
        <v>377</v>
      </c>
      <c r="P163" s="4"/>
      <c r="Q163" s="8">
        <f t="shared" si="4"/>
        <v>14.84251968503937</v>
      </c>
      <c r="R163" s="8">
        <f t="shared" si="4"/>
        <v>0</v>
      </c>
      <c r="S163" s="7">
        <v>1</v>
      </c>
      <c r="T163" s="8">
        <f t="shared" si="5"/>
        <v>14.84251968503937</v>
      </c>
      <c r="U163" s="4"/>
      <c r="V163" s="4"/>
      <c r="W163" s="4" t="s">
        <v>2100</v>
      </c>
      <c r="X163" s="4" t="s">
        <v>605</v>
      </c>
      <c r="Y163" s="4" t="s">
        <v>2116</v>
      </c>
      <c r="Z163" s="63"/>
    </row>
    <row r="164" spans="1:28" ht="13.5" hidden="1" customHeight="1">
      <c r="B164" s="4" t="s">
        <v>947</v>
      </c>
      <c r="C164" s="4">
        <v>165</v>
      </c>
      <c r="D164" s="4" t="s">
        <v>948</v>
      </c>
      <c r="E164" s="4" t="s">
        <v>71</v>
      </c>
      <c r="F164" s="4">
        <v>165</v>
      </c>
      <c r="G164" s="5">
        <v>44741</v>
      </c>
      <c r="H164" s="4">
        <v>15</v>
      </c>
      <c r="I164" s="4">
        <v>16</v>
      </c>
      <c r="J164" s="4">
        <v>1</v>
      </c>
      <c r="K164" s="4" t="s">
        <v>179</v>
      </c>
      <c r="L164" s="4">
        <v>15</v>
      </c>
      <c r="M164" s="12" t="s">
        <v>152</v>
      </c>
      <c r="N164" s="12"/>
      <c r="O164" s="4">
        <v>57</v>
      </c>
      <c r="P164" s="4"/>
      <c r="Q164" s="8">
        <f t="shared" si="4"/>
        <v>2.2440944881889764</v>
      </c>
      <c r="R164" s="8">
        <f t="shared" si="4"/>
        <v>0</v>
      </c>
      <c r="S164" s="7"/>
      <c r="T164" s="8">
        <f t="shared" si="5"/>
        <v>0</v>
      </c>
      <c r="U164" s="4"/>
      <c r="V164" s="4"/>
      <c r="W164" s="4" t="s">
        <v>2095</v>
      </c>
      <c r="X164" s="4" t="s">
        <v>605</v>
      </c>
      <c r="Y164" s="4" t="s">
        <v>473</v>
      </c>
      <c r="Z164" s="63"/>
    </row>
    <row r="165" spans="1:28" ht="13.5" hidden="1" customHeight="1">
      <c r="B165" s="4" t="s">
        <v>949</v>
      </c>
      <c r="C165" s="4">
        <v>166</v>
      </c>
      <c r="D165" s="4" t="s">
        <v>950</v>
      </c>
      <c r="E165" s="4" t="s">
        <v>71</v>
      </c>
      <c r="F165" s="4">
        <v>166</v>
      </c>
      <c r="G165" s="5">
        <v>44742</v>
      </c>
      <c r="H165" s="4">
        <v>16</v>
      </c>
      <c r="I165" s="4">
        <v>17</v>
      </c>
      <c r="J165" s="4">
        <v>1</v>
      </c>
      <c r="K165" s="4" t="s">
        <v>179</v>
      </c>
      <c r="L165" s="4">
        <v>1</v>
      </c>
      <c r="M165" s="12" t="s">
        <v>340</v>
      </c>
      <c r="N165" s="12"/>
      <c r="O165" s="4">
        <v>325</v>
      </c>
      <c r="P165" s="4"/>
      <c r="Q165" s="8">
        <f t="shared" si="4"/>
        <v>12.795275590551181</v>
      </c>
      <c r="R165" s="8">
        <f t="shared" si="4"/>
        <v>0</v>
      </c>
      <c r="S165" s="7">
        <v>2</v>
      </c>
      <c r="T165" s="8">
        <f t="shared" si="5"/>
        <v>25.590551181102363</v>
      </c>
      <c r="U165" s="4"/>
      <c r="V165" s="4"/>
      <c r="W165" s="4" t="s">
        <v>2100</v>
      </c>
      <c r="X165" s="4" t="s">
        <v>18</v>
      </c>
      <c r="Y165" s="18">
        <v>4</v>
      </c>
      <c r="Z165" s="63"/>
    </row>
    <row r="166" spans="1:28" ht="13.5" customHeight="1">
      <c r="A166" s="1" t="s">
        <v>10123</v>
      </c>
      <c r="B166" s="4" t="s">
        <v>951</v>
      </c>
      <c r="C166" s="4">
        <v>167</v>
      </c>
      <c r="D166" s="4" t="s">
        <v>952</v>
      </c>
      <c r="E166" s="4" t="s">
        <v>71</v>
      </c>
      <c r="F166" s="4">
        <v>167</v>
      </c>
      <c r="G166" s="5">
        <v>44743</v>
      </c>
      <c r="H166" s="4">
        <v>16</v>
      </c>
      <c r="I166" s="4">
        <v>17</v>
      </c>
      <c r="J166" s="4">
        <v>1</v>
      </c>
      <c r="K166" s="4" t="s">
        <v>179</v>
      </c>
      <c r="L166" s="4">
        <v>2</v>
      </c>
      <c r="M166" s="12" t="s">
        <v>84</v>
      </c>
      <c r="N166" s="12"/>
      <c r="O166" s="4"/>
      <c r="P166" s="4"/>
      <c r="Q166" s="8">
        <f t="shared" si="4"/>
        <v>0</v>
      </c>
      <c r="R166" s="8">
        <f t="shared" si="4"/>
        <v>0</v>
      </c>
      <c r="S166" s="7"/>
      <c r="T166" s="8">
        <f t="shared" si="5"/>
        <v>0</v>
      </c>
      <c r="U166" s="4"/>
      <c r="V166" s="4"/>
      <c r="W166" s="4" t="s">
        <v>2100</v>
      </c>
      <c r="X166" s="4" t="s">
        <v>598</v>
      </c>
      <c r="Y166" s="18">
        <v>2</v>
      </c>
      <c r="Z166" s="63"/>
      <c r="AA166" s="1">
        <f>VLOOKUP(M166,Лист2!G:I,3,)</f>
        <v>3.2</v>
      </c>
      <c r="AB166" s="1">
        <f>AA166*Y166</f>
        <v>6.4</v>
      </c>
    </row>
    <row r="167" spans="1:28" ht="13.5" hidden="1" customHeight="1">
      <c r="B167" s="4" t="s">
        <v>953</v>
      </c>
      <c r="C167" s="4">
        <v>168</v>
      </c>
      <c r="D167" s="4" t="s">
        <v>954</v>
      </c>
      <c r="E167" s="4" t="s">
        <v>71</v>
      </c>
      <c r="F167" s="4">
        <v>168</v>
      </c>
      <c r="G167" s="5">
        <v>44744</v>
      </c>
      <c r="H167" s="4">
        <v>16</v>
      </c>
      <c r="I167" s="4">
        <v>17</v>
      </c>
      <c r="J167" s="4">
        <v>1</v>
      </c>
      <c r="K167" s="4" t="s">
        <v>179</v>
      </c>
      <c r="L167" s="4">
        <v>3</v>
      </c>
      <c r="M167" s="12" t="s">
        <v>78</v>
      </c>
      <c r="N167" s="12"/>
      <c r="O167" s="4">
        <v>325</v>
      </c>
      <c r="P167" s="4"/>
      <c r="Q167" s="8">
        <f t="shared" si="4"/>
        <v>12.795275590551181</v>
      </c>
      <c r="R167" s="8">
        <f t="shared" si="4"/>
        <v>0</v>
      </c>
      <c r="S167" s="7">
        <f>1+1</f>
        <v>2</v>
      </c>
      <c r="T167" s="8">
        <f t="shared" si="5"/>
        <v>25.590551181102363</v>
      </c>
      <c r="U167" s="4">
        <v>1</v>
      </c>
      <c r="V167" s="4">
        <v>9842</v>
      </c>
      <c r="W167" s="4" t="s">
        <v>2100</v>
      </c>
      <c r="X167" s="4" t="s">
        <v>30</v>
      </c>
      <c r="Y167" s="4" t="s">
        <v>2117</v>
      </c>
      <c r="Z167" s="63"/>
    </row>
    <row r="168" spans="1:28" ht="13.5" hidden="1" customHeight="1">
      <c r="A168" s="1" t="s">
        <v>10051</v>
      </c>
      <c r="B168" s="4" t="s">
        <v>955</v>
      </c>
      <c r="C168" s="4">
        <v>169</v>
      </c>
      <c r="D168" s="4" t="s">
        <v>956</v>
      </c>
      <c r="E168" s="4" t="s">
        <v>71</v>
      </c>
      <c r="F168" s="4">
        <v>169</v>
      </c>
      <c r="G168" s="5">
        <v>44745</v>
      </c>
      <c r="H168" s="4">
        <v>19</v>
      </c>
      <c r="I168" s="4">
        <v>20</v>
      </c>
      <c r="J168" s="4">
        <v>1</v>
      </c>
      <c r="K168" s="4" t="s">
        <v>181</v>
      </c>
      <c r="L168" s="4">
        <v>1</v>
      </c>
      <c r="M168" s="12" t="s">
        <v>182</v>
      </c>
      <c r="N168" s="12"/>
      <c r="O168" s="4">
        <v>32</v>
      </c>
      <c r="P168" s="4"/>
      <c r="Q168" s="8">
        <f t="shared" si="4"/>
        <v>1.2598425196850394</v>
      </c>
      <c r="R168" s="8">
        <f t="shared" si="4"/>
        <v>0</v>
      </c>
      <c r="S168" s="7">
        <v>2</v>
      </c>
      <c r="T168" s="8">
        <f t="shared" si="5"/>
        <v>2.5196850393700787</v>
      </c>
      <c r="U168" s="4"/>
      <c r="V168" s="4"/>
      <c r="W168" s="4">
        <v>25</v>
      </c>
      <c r="X168" s="4" t="s">
        <v>183</v>
      </c>
      <c r="Y168" s="4">
        <v>1</v>
      </c>
      <c r="Z168" s="63"/>
    </row>
    <row r="169" spans="1:28" ht="13.5" hidden="1" customHeight="1">
      <c r="B169" s="4" t="s">
        <v>957</v>
      </c>
      <c r="C169" s="4">
        <v>170</v>
      </c>
      <c r="D169" s="4" t="s">
        <v>958</v>
      </c>
      <c r="E169" s="4" t="s">
        <v>71</v>
      </c>
      <c r="F169" s="4">
        <v>170</v>
      </c>
      <c r="G169" s="5">
        <v>44746</v>
      </c>
      <c r="H169" s="4">
        <v>19</v>
      </c>
      <c r="I169" s="4">
        <v>20</v>
      </c>
      <c r="J169" s="4">
        <v>1</v>
      </c>
      <c r="K169" s="4" t="s">
        <v>181</v>
      </c>
      <c r="L169" s="4">
        <v>2</v>
      </c>
      <c r="M169" s="12" t="s">
        <v>94</v>
      </c>
      <c r="N169" s="12"/>
      <c r="O169" s="4">
        <v>57</v>
      </c>
      <c r="P169" s="4">
        <v>32</v>
      </c>
      <c r="Q169" s="8">
        <f t="shared" si="4"/>
        <v>2.2440944881889764</v>
      </c>
      <c r="R169" s="8">
        <f t="shared" si="4"/>
        <v>1.2598425196850394</v>
      </c>
      <c r="S169" s="7">
        <v>3</v>
      </c>
      <c r="T169" s="8">
        <f>Q169*2+R169</f>
        <v>5.7480314960629926</v>
      </c>
      <c r="U169" s="4"/>
      <c r="V169" s="4"/>
      <c r="W169" s="4">
        <v>50</v>
      </c>
      <c r="X169" s="4" t="s">
        <v>17</v>
      </c>
      <c r="Y169" s="4">
        <v>1</v>
      </c>
      <c r="Z169" s="63"/>
    </row>
    <row r="170" spans="1:28" ht="13.5" hidden="1" customHeight="1">
      <c r="B170" s="4" t="s">
        <v>959</v>
      </c>
      <c r="C170" s="4">
        <v>171</v>
      </c>
      <c r="D170" s="4" t="s">
        <v>960</v>
      </c>
      <c r="E170" s="4" t="s">
        <v>71</v>
      </c>
      <c r="F170" s="4">
        <v>171</v>
      </c>
      <c r="G170" s="5">
        <v>44747</v>
      </c>
      <c r="H170" s="4">
        <v>19</v>
      </c>
      <c r="I170" s="4">
        <v>20</v>
      </c>
      <c r="J170" s="4">
        <v>1</v>
      </c>
      <c r="K170" s="4" t="s">
        <v>181</v>
      </c>
      <c r="L170" s="4">
        <v>3</v>
      </c>
      <c r="M170" s="12" t="s">
        <v>290</v>
      </c>
      <c r="N170" s="12"/>
      <c r="O170" s="4">
        <v>57</v>
      </c>
      <c r="P170" s="4"/>
      <c r="Q170" s="8">
        <f t="shared" si="4"/>
        <v>2.2440944881889764</v>
      </c>
      <c r="R170" s="8">
        <f t="shared" si="4"/>
        <v>0</v>
      </c>
      <c r="S170" s="7">
        <v>2</v>
      </c>
      <c r="T170" s="8">
        <f t="shared" si="5"/>
        <v>4.4881889763779528</v>
      </c>
      <c r="U170" s="4"/>
      <c r="V170" s="4"/>
      <c r="W170" s="4">
        <v>50</v>
      </c>
      <c r="X170" s="4" t="s">
        <v>18</v>
      </c>
      <c r="Y170" s="4">
        <v>1</v>
      </c>
      <c r="Z170" s="63"/>
    </row>
    <row r="171" spans="1:28" ht="13.5" hidden="1" customHeight="1">
      <c r="B171" s="4" t="s">
        <v>961</v>
      </c>
      <c r="C171" s="4">
        <v>172</v>
      </c>
      <c r="D171" s="4" t="s">
        <v>962</v>
      </c>
      <c r="E171" s="4" t="s">
        <v>71</v>
      </c>
      <c r="F171" s="4">
        <v>172</v>
      </c>
      <c r="G171" s="5">
        <v>44748</v>
      </c>
      <c r="H171" s="4">
        <v>19</v>
      </c>
      <c r="I171" s="4">
        <v>20</v>
      </c>
      <c r="J171" s="4">
        <v>1</v>
      </c>
      <c r="K171" s="4" t="s">
        <v>181</v>
      </c>
      <c r="L171" s="4">
        <v>4</v>
      </c>
      <c r="M171" s="12" t="s">
        <v>96</v>
      </c>
      <c r="N171" s="12"/>
      <c r="O171" s="4">
        <v>89</v>
      </c>
      <c r="P171" s="4">
        <v>57</v>
      </c>
      <c r="Q171" s="8">
        <f t="shared" si="4"/>
        <v>3.5039370078740157</v>
      </c>
      <c r="R171" s="8">
        <f t="shared" si="4"/>
        <v>2.2440944881889764</v>
      </c>
      <c r="S171" s="7"/>
      <c r="T171" s="8">
        <f t="shared" si="5"/>
        <v>0</v>
      </c>
      <c r="U171" s="4"/>
      <c r="V171" s="4"/>
      <c r="W171" s="4">
        <v>80</v>
      </c>
      <c r="X171" s="4" t="s">
        <v>17</v>
      </c>
      <c r="Y171" s="4">
        <v>1</v>
      </c>
      <c r="Z171" s="63"/>
    </row>
    <row r="172" spans="1:28" ht="13.5" customHeight="1">
      <c r="A172" s="1" t="s">
        <v>10123</v>
      </c>
      <c r="B172" s="4" t="s">
        <v>963</v>
      </c>
      <c r="C172" s="4">
        <v>173</v>
      </c>
      <c r="D172" s="4" t="s">
        <v>964</v>
      </c>
      <c r="E172" s="4" t="s">
        <v>71</v>
      </c>
      <c r="F172" s="4">
        <v>173</v>
      </c>
      <c r="G172" s="5">
        <v>44749</v>
      </c>
      <c r="H172" s="4">
        <v>19</v>
      </c>
      <c r="I172" s="4">
        <v>20</v>
      </c>
      <c r="J172" s="4">
        <v>1</v>
      </c>
      <c r="K172" s="4" t="s">
        <v>181</v>
      </c>
      <c r="L172" s="4">
        <v>5</v>
      </c>
      <c r="M172" s="12" t="s">
        <v>99</v>
      </c>
      <c r="N172" s="12"/>
      <c r="O172" s="4"/>
      <c r="P172" s="4"/>
      <c r="Q172" s="8">
        <f t="shared" si="4"/>
        <v>0</v>
      </c>
      <c r="R172" s="8">
        <f t="shared" si="4"/>
        <v>0</v>
      </c>
      <c r="S172" s="7"/>
      <c r="T172" s="8">
        <f t="shared" si="5"/>
        <v>0</v>
      </c>
      <c r="U172" s="4"/>
      <c r="V172" s="4"/>
      <c r="W172" s="4">
        <v>50</v>
      </c>
      <c r="X172" s="4" t="s">
        <v>23</v>
      </c>
      <c r="Y172" s="4">
        <v>1</v>
      </c>
      <c r="Z172" s="63"/>
      <c r="AA172" s="1">
        <f>VLOOKUP(M172,Лист2!G:I,3,)</f>
        <v>0.8</v>
      </c>
      <c r="AB172" s="1">
        <f>AA172*Y172</f>
        <v>0.8</v>
      </c>
    </row>
    <row r="173" spans="1:28" ht="13.5" hidden="1" customHeight="1">
      <c r="B173" s="4" t="s">
        <v>965</v>
      </c>
      <c r="C173" s="4">
        <v>174</v>
      </c>
      <c r="D173" s="4" t="s">
        <v>966</v>
      </c>
      <c r="E173" s="4" t="s">
        <v>71</v>
      </c>
      <c r="F173" s="4">
        <v>174</v>
      </c>
      <c r="G173" s="5">
        <v>44750</v>
      </c>
      <c r="H173" s="4">
        <v>19</v>
      </c>
      <c r="I173" s="4">
        <v>20</v>
      </c>
      <c r="J173" s="4">
        <v>1</v>
      </c>
      <c r="K173" s="4" t="s">
        <v>181</v>
      </c>
      <c r="L173" s="4">
        <v>6</v>
      </c>
      <c r="M173" s="12" t="s">
        <v>152</v>
      </c>
      <c r="N173" s="12"/>
      <c r="O173" s="4">
        <v>57</v>
      </c>
      <c r="P173" s="4"/>
      <c r="Q173" s="8">
        <f t="shared" si="4"/>
        <v>2.2440944881889764</v>
      </c>
      <c r="R173" s="8">
        <f t="shared" si="4"/>
        <v>0</v>
      </c>
      <c r="S173" s="7"/>
      <c r="T173" s="8">
        <f t="shared" si="5"/>
        <v>0</v>
      </c>
      <c r="U173" s="4"/>
      <c r="V173" s="4"/>
      <c r="W173" s="4">
        <v>50</v>
      </c>
      <c r="X173" s="4" t="s">
        <v>30</v>
      </c>
      <c r="Y173" s="4">
        <v>1.78</v>
      </c>
      <c r="Z173" s="63"/>
    </row>
    <row r="174" spans="1:28" ht="13.5" hidden="1" customHeight="1">
      <c r="B174" s="4" t="s">
        <v>967</v>
      </c>
      <c r="C174" s="4">
        <v>175</v>
      </c>
      <c r="D174" s="4" t="s">
        <v>968</v>
      </c>
      <c r="E174" s="4" t="s">
        <v>71</v>
      </c>
      <c r="F174" s="4">
        <v>175</v>
      </c>
      <c r="G174" s="5">
        <v>44751</v>
      </c>
      <c r="H174" s="4">
        <v>20</v>
      </c>
      <c r="I174" s="4">
        <v>21</v>
      </c>
      <c r="J174" s="4">
        <v>1</v>
      </c>
      <c r="K174" s="4" t="s">
        <v>184</v>
      </c>
      <c r="L174" s="4">
        <v>1</v>
      </c>
      <c r="M174" s="12" t="s">
        <v>79</v>
      </c>
      <c r="N174" s="12"/>
      <c r="O174" s="4">
        <v>89</v>
      </c>
      <c r="P174" s="4">
        <v>57</v>
      </c>
      <c r="Q174" s="8">
        <f t="shared" si="4"/>
        <v>3.5039370078740157</v>
      </c>
      <c r="R174" s="8">
        <f t="shared" si="4"/>
        <v>2.2440944881889764</v>
      </c>
      <c r="S174" s="7">
        <v>2</v>
      </c>
      <c r="T174" s="8">
        <f>Q174+R174</f>
        <v>5.7480314960629926</v>
      </c>
      <c r="U174" s="4"/>
      <c r="V174" s="4"/>
      <c r="W174" s="4">
        <v>80</v>
      </c>
      <c r="X174" s="4" t="s">
        <v>17</v>
      </c>
      <c r="Y174" s="4">
        <v>1</v>
      </c>
      <c r="Z174" s="63"/>
    </row>
    <row r="175" spans="1:28" ht="13.5" hidden="1" customHeight="1">
      <c r="B175" s="4" t="s">
        <v>969</v>
      </c>
      <c r="C175" s="4">
        <v>176</v>
      </c>
      <c r="D175" s="4" t="s">
        <v>970</v>
      </c>
      <c r="E175" s="4" t="s">
        <v>71</v>
      </c>
      <c r="F175" s="4">
        <v>176</v>
      </c>
      <c r="G175" s="5">
        <v>44752</v>
      </c>
      <c r="H175" s="4">
        <v>20</v>
      </c>
      <c r="I175" s="4">
        <v>21</v>
      </c>
      <c r="J175" s="4">
        <v>1</v>
      </c>
      <c r="K175" s="4" t="s">
        <v>184</v>
      </c>
      <c r="L175" s="4">
        <v>2</v>
      </c>
      <c r="M175" s="12" t="s">
        <v>289</v>
      </c>
      <c r="N175" s="12"/>
      <c r="O175" s="4">
        <v>57</v>
      </c>
      <c r="P175" s="4"/>
      <c r="Q175" s="8">
        <f t="shared" ref="Q175:R238" si="6">O175/25.4</f>
        <v>2.2440944881889764</v>
      </c>
      <c r="R175" s="8">
        <f t="shared" si="6"/>
        <v>0</v>
      </c>
      <c r="S175" s="7">
        <v>10</v>
      </c>
      <c r="T175" s="8">
        <f t="shared" ref="T175:T238" si="7">Q175*S175</f>
        <v>22.440944881889763</v>
      </c>
      <c r="U175" s="4"/>
      <c r="V175" s="4"/>
      <c r="W175" s="4">
        <v>50</v>
      </c>
      <c r="X175" s="4" t="s">
        <v>18</v>
      </c>
      <c r="Y175" s="4">
        <v>5</v>
      </c>
      <c r="Z175" s="63"/>
    </row>
    <row r="176" spans="1:28" ht="13.5" customHeight="1">
      <c r="A176" s="1" t="s">
        <v>10123</v>
      </c>
      <c r="B176" s="4" t="s">
        <v>971</v>
      </c>
      <c r="C176" s="4">
        <v>177</v>
      </c>
      <c r="D176" s="4" t="s">
        <v>972</v>
      </c>
      <c r="E176" s="4" t="s">
        <v>71</v>
      </c>
      <c r="F176" s="4">
        <v>177</v>
      </c>
      <c r="G176" s="5">
        <v>44753</v>
      </c>
      <c r="H176" s="4">
        <v>20</v>
      </c>
      <c r="I176" s="4">
        <v>21</v>
      </c>
      <c r="J176" s="4">
        <v>1</v>
      </c>
      <c r="K176" s="4" t="s">
        <v>184</v>
      </c>
      <c r="L176" s="4">
        <v>3</v>
      </c>
      <c r="M176" s="12" t="s">
        <v>14</v>
      </c>
      <c r="N176" s="12"/>
      <c r="O176" s="4"/>
      <c r="P176" s="4"/>
      <c r="Q176" s="8">
        <f t="shared" si="6"/>
        <v>0</v>
      </c>
      <c r="R176" s="8">
        <f t="shared" si="6"/>
        <v>0</v>
      </c>
      <c r="S176" s="7"/>
      <c r="T176" s="8">
        <f t="shared" si="7"/>
        <v>0</v>
      </c>
      <c r="U176" s="4"/>
      <c r="V176" s="4"/>
      <c r="W176" s="4">
        <v>50</v>
      </c>
      <c r="X176" s="4" t="s">
        <v>23</v>
      </c>
      <c r="Y176" s="4">
        <v>3</v>
      </c>
      <c r="Z176" s="63"/>
      <c r="AA176" s="1">
        <f>VLOOKUP(M176,Лист2!G:I,3,)</f>
        <v>1.3</v>
      </c>
      <c r="AB176" s="1">
        <f>AA176*Y176</f>
        <v>3.9000000000000004</v>
      </c>
    </row>
    <row r="177" spans="1:28" ht="13.5" hidden="1" customHeight="1">
      <c r="B177" s="4" t="s">
        <v>973</v>
      </c>
      <c r="C177" s="4">
        <v>178</v>
      </c>
      <c r="D177" s="4" t="s">
        <v>974</v>
      </c>
      <c r="E177" s="4" t="s">
        <v>71</v>
      </c>
      <c r="F177" s="4">
        <v>178</v>
      </c>
      <c r="G177" s="5">
        <v>44754</v>
      </c>
      <c r="H177" s="4">
        <v>20</v>
      </c>
      <c r="I177" s="4">
        <v>21</v>
      </c>
      <c r="J177" s="4">
        <v>1</v>
      </c>
      <c r="K177" s="4" t="s">
        <v>184</v>
      </c>
      <c r="L177" s="4">
        <v>4</v>
      </c>
      <c r="M177" s="12" t="s">
        <v>152</v>
      </c>
      <c r="N177" s="12"/>
      <c r="O177" s="4">
        <v>57</v>
      </c>
      <c r="P177" s="4"/>
      <c r="Q177" s="8">
        <f t="shared" si="6"/>
        <v>2.2440944881889764</v>
      </c>
      <c r="R177" s="8">
        <f t="shared" si="6"/>
        <v>0</v>
      </c>
      <c r="S177" s="7"/>
      <c r="T177" s="8">
        <f t="shared" si="7"/>
        <v>0</v>
      </c>
      <c r="U177" s="4"/>
      <c r="V177" s="4"/>
      <c r="W177" s="4">
        <v>50</v>
      </c>
      <c r="X177" s="4" t="s">
        <v>30</v>
      </c>
      <c r="Y177" s="4">
        <v>9.57</v>
      </c>
      <c r="Z177" s="63"/>
    </row>
    <row r="178" spans="1:28" ht="13.5" hidden="1" customHeight="1">
      <c r="B178" s="4" t="s">
        <v>975</v>
      </c>
      <c r="C178" s="4">
        <v>179</v>
      </c>
      <c r="D178" s="4" t="s">
        <v>976</v>
      </c>
      <c r="E178" s="4" t="s">
        <v>71</v>
      </c>
      <c r="F178" s="4">
        <v>179</v>
      </c>
      <c r="G178" s="5">
        <v>44755</v>
      </c>
      <c r="H178" s="4">
        <v>20</v>
      </c>
      <c r="I178" s="4">
        <v>21</v>
      </c>
      <c r="J178" s="4">
        <v>1</v>
      </c>
      <c r="K178" s="4" t="s">
        <v>184</v>
      </c>
      <c r="L178" s="4">
        <v>5</v>
      </c>
      <c r="M178" s="12" t="s">
        <v>291</v>
      </c>
      <c r="N178" s="12"/>
      <c r="O178" s="4">
        <v>89</v>
      </c>
      <c r="P178" s="4"/>
      <c r="Q178" s="8">
        <f t="shared" si="6"/>
        <v>3.5039370078740157</v>
      </c>
      <c r="R178" s="8">
        <f t="shared" si="6"/>
        <v>0</v>
      </c>
      <c r="S178" s="7">
        <v>1</v>
      </c>
      <c r="T178" s="8">
        <f t="shared" si="7"/>
        <v>3.5039370078740157</v>
      </c>
      <c r="U178" s="4"/>
      <c r="V178" s="4"/>
      <c r="W178" s="4">
        <v>80</v>
      </c>
      <c r="X178" s="4" t="s">
        <v>30</v>
      </c>
      <c r="Y178" s="4">
        <v>0.1</v>
      </c>
      <c r="Z178" s="63"/>
    </row>
    <row r="179" spans="1:28" ht="13.5" hidden="1" customHeight="1">
      <c r="A179" s="1" t="s">
        <v>10051</v>
      </c>
      <c r="B179" s="4" t="s">
        <v>977</v>
      </c>
      <c r="C179" s="4">
        <v>180</v>
      </c>
      <c r="D179" s="4" t="s">
        <v>978</v>
      </c>
      <c r="E179" s="4" t="s">
        <v>71</v>
      </c>
      <c r="F179" s="4">
        <v>180</v>
      </c>
      <c r="G179" s="5">
        <v>44756</v>
      </c>
      <c r="H179" s="4">
        <v>21</v>
      </c>
      <c r="I179" s="4">
        <v>22</v>
      </c>
      <c r="J179" s="4">
        <v>1</v>
      </c>
      <c r="K179" s="4" t="s">
        <v>185</v>
      </c>
      <c r="L179" s="4">
        <v>1</v>
      </c>
      <c r="M179" s="12" t="s">
        <v>13</v>
      </c>
      <c r="N179" s="12">
        <v>216</v>
      </c>
      <c r="O179" s="4">
        <v>57</v>
      </c>
      <c r="P179" s="4"/>
      <c r="Q179" s="8">
        <f t="shared" si="6"/>
        <v>2.2440944881889764</v>
      </c>
      <c r="R179" s="8">
        <f t="shared" si="6"/>
        <v>0</v>
      </c>
      <c r="S179" s="7">
        <v>6</v>
      </c>
      <c r="T179" s="8">
        <f t="shared" si="7"/>
        <v>13.464566929133859</v>
      </c>
      <c r="U179" s="4"/>
      <c r="V179" s="4"/>
      <c r="W179" s="4">
        <v>50</v>
      </c>
      <c r="X179" s="4" t="s">
        <v>33</v>
      </c>
      <c r="Y179" s="4">
        <v>3</v>
      </c>
      <c r="Z179" s="63"/>
    </row>
    <row r="180" spans="1:28" ht="13.5" hidden="1" customHeight="1">
      <c r="A180" s="1" t="s">
        <v>10051</v>
      </c>
      <c r="B180" s="4" t="s">
        <v>979</v>
      </c>
      <c r="C180" s="4">
        <v>181</v>
      </c>
      <c r="D180" s="4" t="s">
        <v>980</v>
      </c>
      <c r="E180" s="4" t="s">
        <v>71</v>
      </c>
      <c r="F180" s="4">
        <v>181</v>
      </c>
      <c r="G180" s="5">
        <v>44757</v>
      </c>
      <c r="H180" s="4">
        <v>21</v>
      </c>
      <c r="I180" s="4">
        <v>22</v>
      </c>
      <c r="J180" s="4">
        <v>1</v>
      </c>
      <c r="K180" s="4" t="s">
        <v>185</v>
      </c>
      <c r="L180" s="4">
        <v>2</v>
      </c>
      <c r="M180" s="12" t="s">
        <v>13</v>
      </c>
      <c r="N180" s="12">
        <v>165</v>
      </c>
      <c r="O180" s="4">
        <v>25</v>
      </c>
      <c r="P180" s="4"/>
      <c r="Q180" s="8">
        <f t="shared" si="6"/>
        <v>0.98425196850393704</v>
      </c>
      <c r="R180" s="8">
        <f t="shared" si="6"/>
        <v>0</v>
      </c>
      <c r="S180" s="7">
        <v>2</v>
      </c>
      <c r="T180" s="8">
        <f t="shared" si="7"/>
        <v>1.9685039370078741</v>
      </c>
      <c r="U180" s="4"/>
      <c r="V180" s="4"/>
      <c r="W180" s="4">
        <v>20</v>
      </c>
      <c r="X180" s="4" t="s">
        <v>31</v>
      </c>
      <c r="Y180" s="4">
        <v>1</v>
      </c>
      <c r="Z180" s="63"/>
    </row>
    <row r="181" spans="1:28" ht="13.5" hidden="1" customHeight="1">
      <c r="A181" s="1" t="s">
        <v>10051</v>
      </c>
      <c r="B181" s="4" t="s">
        <v>981</v>
      </c>
      <c r="C181" s="4">
        <v>182</v>
      </c>
      <c r="D181" s="4" t="s">
        <v>982</v>
      </c>
      <c r="E181" s="4" t="s">
        <v>71</v>
      </c>
      <c r="F181" s="4">
        <v>182</v>
      </c>
      <c r="G181" s="5">
        <v>44758</v>
      </c>
      <c r="H181" s="4">
        <v>21</v>
      </c>
      <c r="I181" s="4">
        <v>22</v>
      </c>
      <c r="J181" s="4">
        <v>1</v>
      </c>
      <c r="K181" s="4" t="s">
        <v>185</v>
      </c>
      <c r="L181" s="4">
        <v>3</v>
      </c>
      <c r="M181" s="12" t="s">
        <v>80</v>
      </c>
      <c r="N181" s="12">
        <v>216</v>
      </c>
      <c r="O181" s="4">
        <v>57</v>
      </c>
      <c r="P181" s="4"/>
      <c r="Q181" s="8">
        <f t="shared" si="6"/>
        <v>2.2440944881889764</v>
      </c>
      <c r="R181" s="8">
        <f t="shared" si="6"/>
        <v>0</v>
      </c>
      <c r="S181" s="7">
        <v>2</v>
      </c>
      <c r="T181" s="8">
        <f t="shared" si="7"/>
        <v>4.4881889763779528</v>
      </c>
      <c r="U181" s="4"/>
      <c r="V181" s="4"/>
      <c r="W181" s="4">
        <v>50</v>
      </c>
      <c r="X181" s="4" t="s">
        <v>80</v>
      </c>
      <c r="Y181" s="4">
        <v>1</v>
      </c>
      <c r="Z181" s="63"/>
    </row>
    <row r="182" spans="1:28" ht="13.5" hidden="1" customHeight="1">
      <c r="B182" s="4" t="s">
        <v>983</v>
      </c>
      <c r="C182" s="4">
        <v>183</v>
      </c>
      <c r="D182" s="4" t="s">
        <v>984</v>
      </c>
      <c r="E182" s="4" t="s">
        <v>71</v>
      </c>
      <c r="F182" s="4">
        <v>183</v>
      </c>
      <c r="G182" s="5">
        <v>44759</v>
      </c>
      <c r="H182" s="4">
        <v>21</v>
      </c>
      <c r="I182" s="4">
        <v>22</v>
      </c>
      <c r="J182" s="4">
        <v>1</v>
      </c>
      <c r="K182" s="4" t="s">
        <v>185</v>
      </c>
      <c r="L182" s="4">
        <v>4</v>
      </c>
      <c r="M182" s="12" t="s">
        <v>289</v>
      </c>
      <c r="N182" s="12"/>
      <c r="O182" s="4">
        <v>57</v>
      </c>
      <c r="P182" s="4"/>
      <c r="Q182" s="8">
        <f t="shared" si="6"/>
        <v>2.2440944881889764</v>
      </c>
      <c r="R182" s="8">
        <f t="shared" si="6"/>
        <v>0</v>
      </c>
      <c r="S182" s="7">
        <v>6</v>
      </c>
      <c r="T182" s="8">
        <f t="shared" si="7"/>
        <v>13.464566929133859</v>
      </c>
      <c r="U182" s="4"/>
      <c r="V182" s="4"/>
      <c r="W182" s="4">
        <v>50</v>
      </c>
      <c r="X182" s="4" t="s">
        <v>18</v>
      </c>
      <c r="Y182" s="4">
        <v>3</v>
      </c>
      <c r="Z182" s="63"/>
    </row>
    <row r="183" spans="1:28" ht="13.5" hidden="1" customHeight="1">
      <c r="B183" s="4" t="s">
        <v>985</v>
      </c>
      <c r="C183" s="4">
        <v>184</v>
      </c>
      <c r="D183" s="4" t="s">
        <v>986</v>
      </c>
      <c r="E183" s="4" t="s">
        <v>71</v>
      </c>
      <c r="F183" s="4">
        <v>184</v>
      </c>
      <c r="G183" s="5">
        <v>44760</v>
      </c>
      <c r="H183" s="4">
        <v>21</v>
      </c>
      <c r="I183" s="4">
        <v>22</v>
      </c>
      <c r="J183" s="4">
        <v>1</v>
      </c>
      <c r="K183" s="4" t="s">
        <v>185</v>
      </c>
      <c r="L183" s="4">
        <v>5</v>
      </c>
      <c r="M183" s="12" t="s">
        <v>292</v>
      </c>
      <c r="N183" s="12"/>
      <c r="O183" s="4">
        <v>57</v>
      </c>
      <c r="P183" s="4"/>
      <c r="Q183" s="8">
        <f t="shared" si="6"/>
        <v>2.2440944881889764</v>
      </c>
      <c r="R183" s="8">
        <f t="shared" si="6"/>
        <v>0</v>
      </c>
      <c r="S183" s="7">
        <v>6</v>
      </c>
      <c r="T183" s="8">
        <f t="shared" si="7"/>
        <v>13.464566929133859</v>
      </c>
      <c r="U183" s="4"/>
      <c r="V183" s="4"/>
      <c r="W183" s="4">
        <v>50</v>
      </c>
      <c r="X183" s="4" t="s">
        <v>19</v>
      </c>
      <c r="Y183" s="4">
        <v>2</v>
      </c>
      <c r="Z183" s="63"/>
    </row>
    <row r="184" spans="1:28" ht="13.5" hidden="1" customHeight="1">
      <c r="B184" s="4" t="s">
        <v>987</v>
      </c>
      <c r="C184" s="4">
        <v>185</v>
      </c>
      <c r="D184" s="4" t="s">
        <v>988</v>
      </c>
      <c r="E184" s="4" t="s">
        <v>71</v>
      </c>
      <c r="F184" s="4">
        <v>185</v>
      </c>
      <c r="G184" s="5">
        <v>44761</v>
      </c>
      <c r="H184" s="4">
        <v>21</v>
      </c>
      <c r="I184" s="4">
        <v>22</v>
      </c>
      <c r="J184" s="4">
        <v>1</v>
      </c>
      <c r="K184" s="4" t="s">
        <v>185</v>
      </c>
      <c r="L184" s="4">
        <v>6</v>
      </c>
      <c r="M184" s="12" t="s">
        <v>119</v>
      </c>
      <c r="N184" s="12"/>
      <c r="O184" s="4"/>
      <c r="P184" s="4"/>
      <c r="Q184" s="8">
        <f t="shared" si="6"/>
        <v>0</v>
      </c>
      <c r="R184" s="8">
        <f t="shared" si="6"/>
        <v>0</v>
      </c>
      <c r="S184" s="7"/>
      <c r="T184" s="8">
        <f t="shared" si="7"/>
        <v>0</v>
      </c>
      <c r="U184" s="4"/>
      <c r="V184" s="4"/>
      <c r="W184" s="4">
        <v>20</v>
      </c>
      <c r="X184" s="4" t="s">
        <v>21</v>
      </c>
      <c r="Y184" s="4">
        <v>1</v>
      </c>
      <c r="Z184" s="63"/>
    </row>
    <row r="185" spans="1:28" ht="13.5" hidden="1" customHeight="1">
      <c r="B185" s="4" t="s">
        <v>989</v>
      </c>
      <c r="C185" s="4">
        <v>186</v>
      </c>
      <c r="D185" s="4" t="s">
        <v>990</v>
      </c>
      <c r="E185" s="4" t="s">
        <v>71</v>
      </c>
      <c r="F185" s="4">
        <v>186</v>
      </c>
      <c r="G185" s="5">
        <v>44762</v>
      </c>
      <c r="H185" s="4">
        <v>21</v>
      </c>
      <c r="I185" s="4">
        <v>22</v>
      </c>
      <c r="J185" s="4">
        <v>1</v>
      </c>
      <c r="K185" s="4" t="s">
        <v>185</v>
      </c>
      <c r="L185" s="4">
        <v>7</v>
      </c>
      <c r="M185" s="12" t="s">
        <v>135</v>
      </c>
      <c r="N185" s="12"/>
      <c r="O185" s="4"/>
      <c r="P185" s="4"/>
      <c r="Q185" s="8">
        <f t="shared" si="6"/>
        <v>0</v>
      </c>
      <c r="R185" s="8">
        <f t="shared" si="6"/>
        <v>0</v>
      </c>
      <c r="S185" s="7"/>
      <c r="T185" s="8">
        <f t="shared" si="7"/>
        <v>0</v>
      </c>
      <c r="U185" s="4"/>
      <c r="V185" s="4"/>
      <c r="W185" s="4">
        <v>50</v>
      </c>
      <c r="X185" s="4" t="s">
        <v>21</v>
      </c>
      <c r="Y185" s="4">
        <v>1</v>
      </c>
      <c r="Z185" s="63"/>
    </row>
    <row r="186" spans="1:28" ht="13.5" hidden="1" customHeight="1">
      <c r="B186" s="4" t="s">
        <v>991</v>
      </c>
      <c r="C186" s="4">
        <v>187</v>
      </c>
      <c r="D186" s="4" t="s">
        <v>992</v>
      </c>
      <c r="E186" s="4" t="s">
        <v>71</v>
      </c>
      <c r="F186" s="4">
        <v>187</v>
      </c>
      <c r="G186" s="5">
        <v>44763</v>
      </c>
      <c r="H186" s="4">
        <v>21</v>
      </c>
      <c r="I186" s="4">
        <v>22</v>
      </c>
      <c r="J186" s="4">
        <v>1</v>
      </c>
      <c r="K186" s="4" t="s">
        <v>185</v>
      </c>
      <c r="L186" s="4">
        <v>8</v>
      </c>
      <c r="M186" s="12" t="s">
        <v>180</v>
      </c>
      <c r="N186" s="12"/>
      <c r="O186" s="4"/>
      <c r="P186" s="4"/>
      <c r="Q186" s="8">
        <f t="shared" si="6"/>
        <v>0</v>
      </c>
      <c r="R186" s="8">
        <f t="shared" si="6"/>
        <v>0</v>
      </c>
      <c r="S186" s="7"/>
      <c r="T186" s="8">
        <f t="shared" si="7"/>
        <v>0</v>
      </c>
      <c r="U186" s="4"/>
      <c r="V186" s="4"/>
      <c r="W186" s="4">
        <v>50</v>
      </c>
      <c r="X186" s="4" t="s">
        <v>21</v>
      </c>
      <c r="Y186" s="4">
        <v>9</v>
      </c>
      <c r="Z186" s="63"/>
    </row>
    <row r="187" spans="1:28" ht="13.5" hidden="1" customHeight="1">
      <c r="B187" s="4" t="s">
        <v>993</v>
      </c>
      <c r="C187" s="4">
        <v>188</v>
      </c>
      <c r="D187" s="4" t="s">
        <v>994</v>
      </c>
      <c r="E187" s="4" t="s">
        <v>71</v>
      </c>
      <c r="F187" s="4">
        <v>188</v>
      </c>
      <c r="G187" s="5">
        <v>44764</v>
      </c>
      <c r="H187" s="4">
        <v>21</v>
      </c>
      <c r="I187" s="4">
        <v>22</v>
      </c>
      <c r="J187" s="4">
        <v>1</v>
      </c>
      <c r="K187" s="4" t="s">
        <v>185</v>
      </c>
      <c r="L187" s="4">
        <v>9</v>
      </c>
      <c r="M187" s="12" t="s">
        <v>272</v>
      </c>
      <c r="N187" s="12"/>
      <c r="O187" s="4"/>
      <c r="P187" s="4"/>
      <c r="Q187" s="8">
        <f t="shared" si="6"/>
        <v>0</v>
      </c>
      <c r="R187" s="8">
        <f t="shared" si="6"/>
        <v>0</v>
      </c>
      <c r="S187" s="7"/>
      <c r="T187" s="8">
        <f t="shared" si="7"/>
        <v>0</v>
      </c>
      <c r="U187" s="4"/>
      <c r="V187" s="4"/>
      <c r="W187" s="4">
        <v>20</v>
      </c>
      <c r="X187" s="4" t="s">
        <v>22</v>
      </c>
      <c r="Y187" s="4">
        <v>1</v>
      </c>
      <c r="Z187" s="63"/>
    </row>
    <row r="188" spans="1:28" ht="13.5" hidden="1" customHeight="1">
      <c r="B188" s="4" t="s">
        <v>995</v>
      </c>
      <c r="C188" s="4">
        <v>189</v>
      </c>
      <c r="D188" s="4" t="s">
        <v>996</v>
      </c>
      <c r="E188" s="4" t="s">
        <v>71</v>
      </c>
      <c r="F188" s="4">
        <v>189</v>
      </c>
      <c r="G188" s="5">
        <v>44765</v>
      </c>
      <c r="H188" s="4">
        <v>21</v>
      </c>
      <c r="I188" s="4">
        <v>22</v>
      </c>
      <c r="J188" s="4">
        <v>1</v>
      </c>
      <c r="K188" s="4" t="s">
        <v>185</v>
      </c>
      <c r="L188" s="4">
        <v>10</v>
      </c>
      <c r="M188" s="12" t="s">
        <v>186</v>
      </c>
      <c r="N188" s="12"/>
      <c r="O188" s="4"/>
      <c r="P188" s="4"/>
      <c r="Q188" s="8">
        <f t="shared" si="6"/>
        <v>0</v>
      </c>
      <c r="R188" s="8">
        <f t="shared" si="6"/>
        <v>0</v>
      </c>
      <c r="S188" s="7"/>
      <c r="T188" s="8">
        <f t="shared" si="7"/>
        <v>0</v>
      </c>
      <c r="U188" s="4"/>
      <c r="V188" s="4"/>
      <c r="W188" s="4">
        <v>50</v>
      </c>
      <c r="X188" s="4" t="s">
        <v>48</v>
      </c>
      <c r="Y188" s="4">
        <v>1</v>
      </c>
      <c r="Z188" s="63"/>
    </row>
    <row r="189" spans="1:28" ht="13.5" customHeight="1">
      <c r="A189" s="1" t="s">
        <v>10123</v>
      </c>
      <c r="B189" s="4" t="s">
        <v>997</v>
      </c>
      <c r="C189" s="4">
        <v>190</v>
      </c>
      <c r="D189" s="4" t="s">
        <v>998</v>
      </c>
      <c r="E189" s="4" t="s">
        <v>71</v>
      </c>
      <c r="F189" s="4">
        <v>190</v>
      </c>
      <c r="G189" s="5">
        <v>44766</v>
      </c>
      <c r="H189" s="4">
        <v>21</v>
      </c>
      <c r="I189" s="4">
        <v>22</v>
      </c>
      <c r="J189" s="4">
        <v>1</v>
      </c>
      <c r="K189" s="4" t="s">
        <v>185</v>
      </c>
      <c r="L189" s="4">
        <v>11</v>
      </c>
      <c r="M189" s="12" t="s">
        <v>14</v>
      </c>
      <c r="N189" s="12"/>
      <c r="O189" s="4"/>
      <c r="P189" s="4"/>
      <c r="Q189" s="8">
        <f t="shared" si="6"/>
        <v>0</v>
      </c>
      <c r="R189" s="8">
        <f t="shared" si="6"/>
        <v>0</v>
      </c>
      <c r="S189" s="7"/>
      <c r="T189" s="8">
        <f t="shared" si="7"/>
        <v>0</v>
      </c>
      <c r="U189" s="4"/>
      <c r="V189" s="4"/>
      <c r="W189" s="4">
        <v>50</v>
      </c>
      <c r="X189" s="4" t="s">
        <v>23</v>
      </c>
      <c r="Y189" s="4">
        <v>2</v>
      </c>
      <c r="Z189" s="63"/>
      <c r="AA189" s="1">
        <f>VLOOKUP(M189,Лист2!G:I,3,)</f>
        <v>1.3</v>
      </c>
      <c r="AB189" s="1">
        <f>AA189*Y189</f>
        <v>2.6</v>
      </c>
    </row>
    <row r="190" spans="1:28" ht="13.5" hidden="1" customHeight="1">
      <c r="B190" s="4" t="s">
        <v>999</v>
      </c>
      <c r="C190" s="4">
        <v>191</v>
      </c>
      <c r="D190" s="4" t="s">
        <v>1000</v>
      </c>
      <c r="E190" s="4" t="s">
        <v>71</v>
      </c>
      <c r="F190" s="4">
        <v>191</v>
      </c>
      <c r="G190" s="5">
        <v>44767</v>
      </c>
      <c r="H190" s="4">
        <v>21</v>
      </c>
      <c r="I190" s="4">
        <v>22</v>
      </c>
      <c r="J190" s="4">
        <v>1</v>
      </c>
      <c r="K190" s="4" t="s">
        <v>185</v>
      </c>
      <c r="L190" s="4">
        <v>12</v>
      </c>
      <c r="M190" s="12" t="s">
        <v>275</v>
      </c>
      <c r="N190" s="12"/>
      <c r="O190" s="4"/>
      <c r="P190" s="4"/>
      <c r="Q190" s="8">
        <f t="shared" si="6"/>
        <v>0</v>
      </c>
      <c r="R190" s="8">
        <f t="shared" si="6"/>
        <v>0</v>
      </c>
      <c r="S190" s="7"/>
      <c r="T190" s="8">
        <f t="shared" si="7"/>
        <v>0</v>
      </c>
      <c r="U190" s="4"/>
      <c r="V190" s="4"/>
      <c r="W190" s="4">
        <v>20</v>
      </c>
      <c r="X190" s="4" t="s">
        <v>26</v>
      </c>
      <c r="Y190" s="4">
        <v>2</v>
      </c>
      <c r="Z190" s="63"/>
    </row>
    <row r="191" spans="1:28" ht="13.5" hidden="1" customHeight="1">
      <c r="B191" s="4" t="s">
        <v>1001</v>
      </c>
      <c r="C191" s="4">
        <v>192</v>
      </c>
      <c r="D191" s="4" t="s">
        <v>1002</v>
      </c>
      <c r="E191" s="4" t="s">
        <v>71</v>
      </c>
      <c r="F191" s="4">
        <v>192</v>
      </c>
      <c r="G191" s="5">
        <v>44768</v>
      </c>
      <c r="H191" s="4">
        <v>21</v>
      </c>
      <c r="I191" s="4">
        <v>22</v>
      </c>
      <c r="J191" s="4">
        <v>1</v>
      </c>
      <c r="K191" s="4" t="s">
        <v>185</v>
      </c>
      <c r="L191" s="4">
        <v>13</v>
      </c>
      <c r="M191" s="12" t="s">
        <v>278</v>
      </c>
      <c r="N191" s="12"/>
      <c r="O191" s="4"/>
      <c r="P191" s="4"/>
      <c r="Q191" s="8">
        <f t="shared" si="6"/>
        <v>0</v>
      </c>
      <c r="R191" s="8">
        <f t="shared" si="6"/>
        <v>0</v>
      </c>
      <c r="S191" s="7"/>
      <c r="T191" s="8">
        <f t="shared" si="7"/>
        <v>0</v>
      </c>
      <c r="U191" s="4"/>
      <c r="V191" s="4"/>
      <c r="W191" s="4">
        <v>50</v>
      </c>
      <c r="X191" s="4" t="s">
        <v>26</v>
      </c>
      <c r="Y191" s="4">
        <v>10</v>
      </c>
      <c r="Z191" s="63"/>
    </row>
    <row r="192" spans="1:28" ht="13.5" hidden="1" customHeight="1">
      <c r="B192" s="4" t="s">
        <v>1003</v>
      </c>
      <c r="C192" s="4">
        <v>193</v>
      </c>
      <c r="D192" s="4" t="s">
        <v>1004</v>
      </c>
      <c r="E192" s="4" t="s">
        <v>71</v>
      </c>
      <c r="F192" s="4">
        <v>193</v>
      </c>
      <c r="G192" s="5">
        <v>44769</v>
      </c>
      <c r="H192" s="4">
        <v>21</v>
      </c>
      <c r="I192" s="4">
        <v>22</v>
      </c>
      <c r="J192" s="4">
        <v>1</v>
      </c>
      <c r="K192" s="4" t="s">
        <v>185</v>
      </c>
      <c r="L192" s="4">
        <v>14</v>
      </c>
      <c r="M192" s="12" t="s">
        <v>111</v>
      </c>
      <c r="N192" s="12"/>
      <c r="O192" s="4"/>
      <c r="P192" s="4"/>
      <c r="Q192" s="8">
        <f t="shared" si="6"/>
        <v>0</v>
      </c>
      <c r="R192" s="8">
        <f t="shared" si="6"/>
        <v>0</v>
      </c>
      <c r="S192" s="7"/>
      <c r="T192" s="8">
        <f t="shared" si="7"/>
        <v>0</v>
      </c>
      <c r="U192" s="4"/>
      <c r="V192" s="4"/>
      <c r="W192" s="4">
        <v>12</v>
      </c>
      <c r="X192" s="4" t="s">
        <v>29</v>
      </c>
      <c r="Y192" s="4">
        <v>2</v>
      </c>
      <c r="Z192" s="63"/>
    </row>
    <row r="193" spans="1:26" ht="13.5" hidden="1" customHeight="1">
      <c r="B193" s="4" t="s">
        <v>1005</v>
      </c>
      <c r="C193" s="4">
        <v>194</v>
      </c>
      <c r="D193" s="4" t="s">
        <v>1006</v>
      </c>
      <c r="E193" s="4" t="s">
        <v>71</v>
      </c>
      <c r="F193" s="4">
        <v>194</v>
      </c>
      <c r="G193" s="5">
        <v>44770</v>
      </c>
      <c r="H193" s="4">
        <v>21</v>
      </c>
      <c r="I193" s="4">
        <v>22</v>
      </c>
      <c r="J193" s="4">
        <v>1</v>
      </c>
      <c r="K193" s="4" t="s">
        <v>185</v>
      </c>
      <c r="L193" s="4" t="s">
        <v>187</v>
      </c>
      <c r="M193" s="12" t="s">
        <v>112</v>
      </c>
      <c r="N193" s="12"/>
      <c r="O193" s="4"/>
      <c r="P193" s="4"/>
      <c r="Q193" s="8">
        <f t="shared" si="6"/>
        <v>0</v>
      </c>
      <c r="R193" s="8">
        <f t="shared" si="6"/>
        <v>0</v>
      </c>
      <c r="S193" s="7"/>
      <c r="T193" s="8">
        <f t="shared" si="7"/>
        <v>0</v>
      </c>
      <c r="U193" s="4"/>
      <c r="V193" s="4"/>
      <c r="W193" s="4"/>
      <c r="X193" s="4"/>
      <c r="Y193" s="4"/>
      <c r="Z193" s="63"/>
    </row>
    <row r="194" spans="1:26" ht="13.5" hidden="1" customHeight="1">
      <c r="B194" s="4" t="s">
        <v>1007</v>
      </c>
      <c r="C194" s="4">
        <v>195</v>
      </c>
      <c r="D194" s="4" t="s">
        <v>1008</v>
      </c>
      <c r="E194" s="4" t="s">
        <v>71</v>
      </c>
      <c r="F194" s="4">
        <v>195</v>
      </c>
      <c r="G194" s="5">
        <v>44771</v>
      </c>
      <c r="H194" s="4">
        <v>21</v>
      </c>
      <c r="I194" s="4">
        <v>22</v>
      </c>
      <c r="J194" s="4">
        <v>1</v>
      </c>
      <c r="K194" s="4" t="s">
        <v>185</v>
      </c>
      <c r="L194" s="4" t="s">
        <v>188</v>
      </c>
      <c r="M194" s="12" t="s">
        <v>113</v>
      </c>
      <c r="N194" s="12"/>
      <c r="O194" s="4"/>
      <c r="P194" s="4"/>
      <c r="Q194" s="8">
        <f t="shared" si="6"/>
        <v>0</v>
      </c>
      <c r="R194" s="8">
        <f t="shared" si="6"/>
        <v>0</v>
      </c>
      <c r="S194" s="7"/>
      <c r="T194" s="8">
        <f t="shared" si="7"/>
        <v>0</v>
      </c>
      <c r="U194" s="4"/>
      <c r="V194" s="4"/>
      <c r="W194" s="4"/>
      <c r="X194" s="4"/>
      <c r="Y194" s="4"/>
      <c r="Z194" s="63"/>
    </row>
    <row r="195" spans="1:26" ht="13.5" hidden="1" customHeight="1">
      <c r="B195" s="4" t="s">
        <v>1009</v>
      </c>
      <c r="C195" s="4">
        <v>196</v>
      </c>
      <c r="D195" s="4" t="s">
        <v>1010</v>
      </c>
      <c r="E195" s="4" t="s">
        <v>71</v>
      </c>
      <c r="F195" s="4">
        <v>196</v>
      </c>
      <c r="G195" s="5">
        <v>44772</v>
      </c>
      <c r="H195" s="4">
        <v>21</v>
      </c>
      <c r="I195" s="4">
        <v>22</v>
      </c>
      <c r="J195" s="4">
        <v>1</v>
      </c>
      <c r="K195" s="4" t="s">
        <v>185</v>
      </c>
      <c r="L195" s="4" t="s">
        <v>189</v>
      </c>
      <c r="M195" s="12" t="s">
        <v>114</v>
      </c>
      <c r="N195" s="12"/>
      <c r="O195" s="4"/>
      <c r="P195" s="4"/>
      <c r="Q195" s="8">
        <f t="shared" si="6"/>
        <v>0</v>
      </c>
      <c r="R195" s="8">
        <f t="shared" si="6"/>
        <v>0</v>
      </c>
      <c r="S195" s="7"/>
      <c r="T195" s="8">
        <f t="shared" si="7"/>
        <v>0</v>
      </c>
      <c r="U195" s="4"/>
      <c r="V195" s="4"/>
      <c r="W195" s="4"/>
      <c r="X195" s="4"/>
      <c r="Y195" s="4"/>
      <c r="Z195" s="63"/>
    </row>
    <row r="196" spans="1:26" ht="13.5" hidden="1" customHeight="1">
      <c r="B196" s="4" t="s">
        <v>1011</v>
      </c>
      <c r="C196" s="4">
        <v>197</v>
      </c>
      <c r="D196" s="4" t="s">
        <v>1012</v>
      </c>
      <c r="E196" s="4" t="s">
        <v>71</v>
      </c>
      <c r="F196" s="4">
        <v>197</v>
      </c>
      <c r="G196" s="5">
        <v>44773</v>
      </c>
      <c r="H196" s="4">
        <v>21</v>
      </c>
      <c r="I196" s="4">
        <v>22</v>
      </c>
      <c r="J196" s="4">
        <v>1</v>
      </c>
      <c r="K196" s="4" t="s">
        <v>185</v>
      </c>
      <c r="L196" s="4">
        <v>15</v>
      </c>
      <c r="M196" s="12" t="s">
        <v>190</v>
      </c>
      <c r="N196" s="12"/>
      <c r="O196" s="4"/>
      <c r="P196" s="4"/>
      <c r="Q196" s="8">
        <f t="shared" si="6"/>
        <v>0</v>
      </c>
      <c r="R196" s="8">
        <f t="shared" si="6"/>
        <v>0</v>
      </c>
      <c r="S196" s="7"/>
      <c r="T196" s="8">
        <f t="shared" si="7"/>
        <v>0</v>
      </c>
      <c r="U196" s="4"/>
      <c r="V196" s="4"/>
      <c r="W196" s="4">
        <v>16</v>
      </c>
      <c r="X196" s="4" t="s">
        <v>29</v>
      </c>
      <c r="Y196" s="4">
        <v>1</v>
      </c>
      <c r="Z196" s="63"/>
    </row>
    <row r="197" spans="1:26" ht="13.5" hidden="1" customHeight="1">
      <c r="B197" s="4" t="s">
        <v>1013</v>
      </c>
      <c r="C197" s="4">
        <v>198</v>
      </c>
      <c r="D197" s="4" t="s">
        <v>1014</v>
      </c>
      <c r="E197" s="4" t="s">
        <v>71</v>
      </c>
      <c r="F197" s="4">
        <v>198</v>
      </c>
      <c r="G197" s="5">
        <v>44774</v>
      </c>
      <c r="H197" s="4">
        <v>21</v>
      </c>
      <c r="I197" s="4">
        <v>22</v>
      </c>
      <c r="J197" s="4">
        <v>1</v>
      </c>
      <c r="K197" s="4" t="s">
        <v>185</v>
      </c>
      <c r="L197" s="4" t="s">
        <v>142</v>
      </c>
      <c r="M197" s="12" t="s">
        <v>132</v>
      </c>
      <c r="N197" s="12"/>
      <c r="O197" s="4"/>
      <c r="P197" s="4"/>
      <c r="Q197" s="8">
        <f t="shared" si="6"/>
        <v>0</v>
      </c>
      <c r="R197" s="8">
        <f t="shared" si="6"/>
        <v>0</v>
      </c>
      <c r="S197" s="7"/>
      <c r="T197" s="8">
        <f t="shared" si="7"/>
        <v>0</v>
      </c>
      <c r="U197" s="4"/>
      <c r="V197" s="4"/>
      <c r="W197" s="4"/>
      <c r="X197" s="4"/>
      <c r="Y197" s="4"/>
      <c r="Z197" s="63"/>
    </row>
    <row r="198" spans="1:26" ht="13.5" hidden="1" customHeight="1">
      <c r="B198" s="4" t="s">
        <v>1015</v>
      </c>
      <c r="C198" s="4">
        <v>199</v>
      </c>
      <c r="D198" s="4" t="s">
        <v>1016</v>
      </c>
      <c r="E198" s="4" t="s">
        <v>71</v>
      </c>
      <c r="F198" s="4">
        <v>199</v>
      </c>
      <c r="G198" s="5">
        <v>44775</v>
      </c>
      <c r="H198" s="4">
        <v>21</v>
      </c>
      <c r="I198" s="4">
        <v>22</v>
      </c>
      <c r="J198" s="4">
        <v>1</v>
      </c>
      <c r="K198" s="4" t="s">
        <v>185</v>
      </c>
      <c r="L198" s="4" t="s">
        <v>143</v>
      </c>
      <c r="M198" s="12" t="s">
        <v>133</v>
      </c>
      <c r="N198" s="12"/>
      <c r="O198" s="4"/>
      <c r="P198" s="4"/>
      <c r="Q198" s="8">
        <f t="shared" si="6"/>
        <v>0</v>
      </c>
      <c r="R198" s="8">
        <f t="shared" si="6"/>
        <v>0</v>
      </c>
      <c r="S198" s="7"/>
      <c r="T198" s="8">
        <f t="shared" si="7"/>
        <v>0</v>
      </c>
      <c r="U198" s="4"/>
      <c r="V198" s="4"/>
      <c r="W198" s="4"/>
      <c r="X198" s="4"/>
      <c r="Y198" s="4"/>
      <c r="Z198" s="63"/>
    </row>
    <row r="199" spans="1:26" ht="13.5" hidden="1" customHeight="1">
      <c r="B199" s="4" t="s">
        <v>1017</v>
      </c>
      <c r="C199" s="4">
        <v>200</v>
      </c>
      <c r="D199" s="4" t="s">
        <v>1018</v>
      </c>
      <c r="E199" s="4" t="s">
        <v>71</v>
      </c>
      <c r="F199" s="4">
        <v>200</v>
      </c>
      <c r="G199" s="5">
        <v>44776</v>
      </c>
      <c r="H199" s="4">
        <v>21</v>
      </c>
      <c r="I199" s="4">
        <v>22</v>
      </c>
      <c r="J199" s="4">
        <v>1</v>
      </c>
      <c r="K199" s="4" t="s">
        <v>185</v>
      </c>
      <c r="L199" s="4" t="s">
        <v>144</v>
      </c>
      <c r="M199" s="12" t="s">
        <v>134</v>
      </c>
      <c r="N199" s="12"/>
      <c r="O199" s="4"/>
      <c r="P199" s="4"/>
      <c r="Q199" s="8">
        <f t="shared" si="6"/>
        <v>0</v>
      </c>
      <c r="R199" s="8">
        <f t="shared" si="6"/>
        <v>0</v>
      </c>
      <c r="S199" s="7"/>
      <c r="T199" s="8">
        <f t="shared" si="7"/>
        <v>0</v>
      </c>
      <c r="U199" s="4"/>
      <c r="V199" s="4"/>
      <c r="W199" s="4"/>
      <c r="X199" s="4"/>
      <c r="Y199" s="4"/>
      <c r="Z199" s="63"/>
    </row>
    <row r="200" spans="1:26" ht="13.5" hidden="1" customHeight="1">
      <c r="B200" s="4" t="s">
        <v>1019</v>
      </c>
      <c r="C200" s="4">
        <v>201</v>
      </c>
      <c r="D200" s="4" t="s">
        <v>1020</v>
      </c>
      <c r="E200" s="4" t="s">
        <v>71</v>
      </c>
      <c r="F200" s="4">
        <v>201</v>
      </c>
      <c r="G200" s="5">
        <v>44777</v>
      </c>
      <c r="H200" s="4">
        <v>21</v>
      </c>
      <c r="I200" s="4">
        <v>22</v>
      </c>
      <c r="J200" s="4">
        <v>1</v>
      </c>
      <c r="K200" s="4" t="s">
        <v>185</v>
      </c>
      <c r="L200" s="4">
        <v>16</v>
      </c>
      <c r="M200" s="12" t="s">
        <v>131</v>
      </c>
      <c r="N200" s="12"/>
      <c r="O200" s="4"/>
      <c r="P200" s="4"/>
      <c r="Q200" s="8">
        <f t="shared" si="6"/>
        <v>0</v>
      </c>
      <c r="R200" s="8">
        <f t="shared" si="6"/>
        <v>0</v>
      </c>
      <c r="S200" s="7"/>
      <c r="T200" s="8">
        <f t="shared" si="7"/>
        <v>0</v>
      </c>
      <c r="U200" s="4"/>
      <c r="V200" s="4"/>
      <c r="W200" s="4">
        <v>16</v>
      </c>
      <c r="X200" s="4" t="s">
        <v>29</v>
      </c>
      <c r="Y200" s="4">
        <v>8</v>
      </c>
      <c r="Z200" s="63"/>
    </row>
    <row r="201" spans="1:26" ht="13.5" hidden="1" customHeight="1">
      <c r="B201" s="4" t="s">
        <v>1021</v>
      </c>
      <c r="C201" s="4">
        <v>202</v>
      </c>
      <c r="D201" s="4" t="s">
        <v>1022</v>
      </c>
      <c r="E201" s="4" t="s">
        <v>71</v>
      </c>
      <c r="F201" s="4">
        <v>202</v>
      </c>
      <c r="G201" s="5">
        <v>44778</v>
      </c>
      <c r="H201" s="4">
        <v>21</v>
      </c>
      <c r="I201" s="4">
        <v>22</v>
      </c>
      <c r="J201" s="4">
        <v>1</v>
      </c>
      <c r="K201" s="4" t="s">
        <v>185</v>
      </c>
      <c r="L201" s="4" t="s">
        <v>145</v>
      </c>
      <c r="M201" s="12" t="s">
        <v>132</v>
      </c>
      <c r="N201" s="12"/>
      <c r="O201" s="4"/>
      <c r="P201" s="4"/>
      <c r="Q201" s="8">
        <f t="shared" si="6"/>
        <v>0</v>
      </c>
      <c r="R201" s="8">
        <f t="shared" si="6"/>
        <v>0</v>
      </c>
      <c r="S201" s="7"/>
      <c r="T201" s="8">
        <f t="shared" si="7"/>
        <v>0</v>
      </c>
      <c r="U201" s="4"/>
      <c r="V201" s="4"/>
      <c r="W201" s="4"/>
      <c r="X201" s="4"/>
      <c r="Y201" s="4"/>
      <c r="Z201" s="63"/>
    </row>
    <row r="202" spans="1:26" ht="13.5" hidden="1" customHeight="1">
      <c r="B202" s="4" t="s">
        <v>1023</v>
      </c>
      <c r="C202" s="4">
        <v>203</v>
      </c>
      <c r="D202" s="4" t="s">
        <v>1024</v>
      </c>
      <c r="E202" s="4" t="s">
        <v>71</v>
      </c>
      <c r="F202" s="4">
        <v>203</v>
      </c>
      <c r="G202" s="5">
        <v>44779</v>
      </c>
      <c r="H202" s="4">
        <v>21</v>
      </c>
      <c r="I202" s="4">
        <v>22</v>
      </c>
      <c r="J202" s="4">
        <v>1</v>
      </c>
      <c r="K202" s="4" t="s">
        <v>185</v>
      </c>
      <c r="L202" s="4" t="s">
        <v>146</v>
      </c>
      <c r="M202" s="12" t="s">
        <v>133</v>
      </c>
      <c r="N202" s="12"/>
      <c r="O202" s="4"/>
      <c r="P202" s="4"/>
      <c r="Q202" s="8">
        <f t="shared" si="6"/>
        <v>0</v>
      </c>
      <c r="R202" s="8">
        <f t="shared" si="6"/>
        <v>0</v>
      </c>
      <c r="S202" s="7"/>
      <c r="T202" s="8">
        <f t="shared" si="7"/>
        <v>0</v>
      </c>
      <c r="U202" s="4"/>
      <c r="V202" s="4"/>
      <c r="W202" s="4"/>
      <c r="X202" s="4"/>
      <c r="Y202" s="4"/>
      <c r="Z202" s="63"/>
    </row>
    <row r="203" spans="1:26" ht="13.5" hidden="1" customHeight="1">
      <c r="B203" s="4" t="s">
        <v>1025</v>
      </c>
      <c r="C203" s="4">
        <v>204</v>
      </c>
      <c r="D203" s="4" t="s">
        <v>1026</v>
      </c>
      <c r="E203" s="4" t="s">
        <v>71</v>
      </c>
      <c r="F203" s="4">
        <v>204</v>
      </c>
      <c r="G203" s="5">
        <v>44780</v>
      </c>
      <c r="H203" s="4">
        <v>21</v>
      </c>
      <c r="I203" s="4">
        <v>22</v>
      </c>
      <c r="J203" s="4">
        <v>1</v>
      </c>
      <c r="K203" s="4" t="s">
        <v>185</v>
      </c>
      <c r="L203" s="4" t="s">
        <v>147</v>
      </c>
      <c r="M203" s="12" t="s">
        <v>134</v>
      </c>
      <c r="N203" s="12"/>
      <c r="O203" s="4"/>
      <c r="P203" s="4"/>
      <c r="Q203" s="8">
        <f t="shared" si="6"/>
        <v>0</v>
      </c>
      <c r="R203" s="8">
        <f t="shared" si="6"/>
        <v>0</v>
      </c>
      <c r="S203" s="7"/>
      <c r="T203" s="8">
        <f t="shared" si="7"/>
        <v>0</v>
      </c>
      <c r="U203" s="4"/>
      <c r="V203" s="4"/>
      <c r="W203" s="4"/>
      <c r="X203" s="4"/>
      <c r="Y203" s="4"/>
      <c r="Z203" s="63"/>
    </row>
    <row r="204" spans="1:26" ht="13.5" hidden="1" customHeight="1">
      <c r="B204" s="4" t="s">
        <v>1027</v>
      </c>
      <c r="C204" s="4">
        <v>205</v>
      </c>
      <c r="D204" s="4" t="s">
        <v>1028</v>
      </c>
      <c r="E204" s="4" t="s">
        <v>71</v>
      </c>
      <c r="F204" s="4">
        <v>205</v>
      </c>
      <c r="G204" s="5">
        <v>44781</v>
      </c>
      <c r="H204" s="4">
        <v>21</v>
      </c>
      <c r="I204" s="4">
        <v>22</v>
      </c>
      <c r="J204" s="4">
        <v>1</v>
      </c>
      <c r="K204" s="4" t="s">
        <v>185</v>
      </c>
      <c r="L204" s="4">
        <v>17</v>
      </c>
      <c r="M204" s="12" t="s">
        <v>152</v>
      </c>
      <c r="N204" s="12"/>
      <c r="O204" s="4">
        <v>57</v>
      </c>
      <c r="P204" s="4"/>
      <c r="Q204" s="8">
        <f t="shared" si="6"/>
        <v>2.2440944881889764</v>
      </c>
      <c r="R204" s="8">
        <f t="shared" si="6"/>
        <v>0</v>
      </c>
      <c r="S204" s="7">
        <v>3</v>
      </c>
      <c r="T204" s="8">
        <f t="shared" si="7"/>
        <v>6.7322834645669296</v>
      </c>
      <c r="U204" s="4"/>
      <c r="V204" s="4"/>
      <c r="W204" s="4">
        <v>50</v>
      </c>
      <c r="X204" s="4" t="s">
        <v>30</v>
      </c>
      <c r="Y204" s="4">
        <v>4.2699999999999996</v>
      </c>
      <c r="Z204" s="63"/>
    </row>
    <row r="205" spans="1:26" ht="13.5" hidden="1" customHeight="1">
      <c r="B205" s="4" t="s">
        <v>1029</v>
      </c>
      <c r="C205" s="4">
        <v>206</v>
      </c>
      <c r="D205" s="4" t="s">
        <v>1030</v>
      </c>
      <c r="E205" s="4" t="s">
        <v>71</v>
      </c>
      <c r="F205" s="4">
        <v>206</v>
      </c>
      <c r="G205" s="5">
        <v>44782</v>
      </c>
      <c r="H205" s="4">
        <v>21</v>
      </c>
      <c r="I205" s="4">
        <v>22</v>
      </c>
      <c r="J205" s="4">
        <v>1</v>
      </c>
      <c r="K205" s="4" t="s">
        <v>185</v>
      </c>
      <c r="L205" s="4">
        <v>18</v>
      </c>
      <c r="M205" s="12" t="s">
        <v>276</v>
      </c>
      <c r="N205" s="12"/>
      <c r="O205" s="4">
        <v>25</v>
      </c>
      <c r="P205" s="4"/>
      <c r="Q205" s="8">
        <f t="shared" si="6"/>
        <v>0.98425196850393704</v>
      </c>
      <c r="R205" s="8">
        <f t="shared" si="6"/>
        <v>0</v>
      </c>
      <c r="S205" s="7"/>
      <c r="T205" s="8">
        <f t="shared" si="7"/>
        <v>0</v>
      </c>
      <c r="U205" s="4"/>
      <c r="V205" s="4"/>
      <c r="W205" s="4">
        <v>20</v>
      </c>
      <c r="X205" s="4" t="s">
        <v>25</v>
      </c>
      <c r="Y205" s="4">
        <v>0.32</v>
      </c>
      <c r="Z205" s="63"/>
    </row>
    <row r="206" spans="1:26" ht="13.5" hidden="1" customHeight="1">
      <c r="A206" s="1" t="s">
        <v>10051</v>
      </c>
      <c r="B206" s="4" t="s">
        <v>1031</v>
      </c>
      <c r="C206" s="4">
        <v>207</v>
      </c>
      <c r="D206" s="4" t="s">
        <v>1032</v>
      </c>
      <c r="E206" s="4" t="s">
        <v>71</v>
      </c>
      <c r="F206" s="4">
        <v>207</v>
      </c>
      <c r="G206" s="5">
        <v>44783</v>
      </c>
      <c r="H206" s="4">
        <v>22</v>
      </c>
      <c r="I206" s="4">
        <v>23</v>
      </c>
      <c r="J206" s="4">
        <v>1</v>
      </c>
      <c r="K206" s="4" t="s">
        <v>191</v>
      </c>
      <c r="L206" s="4">
        <v>1</v>
      </c>
      <c r="M206" s="12" t="s">
        <v>50</v>
      </c>
      <c r="N206" s="12">
        <v>230</v>
      </c>
      <c r="O206" s="4">
        <v>57</v>
      </c>
      <c r="P206" s="4"/>
      <c r="Q206" s="8">
        <f t="shared" si="6"/>
        <v>2.2440944881889764</v>
      </c>
      <c r="R206" s="8">
        <f t="shared" si="6"/>
        <v>0</v>
      </c>
      <c r="S206" s="7">
        <v>2</v>
      </c>
      <c r="T206" s="8">
        <f t="shared" si="7"/>
        <v>4.4881889763779528</v>
      </c>
      <c r="U206" s="4"/>
      <c r="V206" s="4"/>
      <c r="W206" s="4">
        <v>50</v>
      </c>
      <c r="X206" s="4" t="s">
        <v>73</v>
      </c>
      <c r="Y206" s="4">
        <v>1</v>
      </c>
      <c r="Z206" s="63"/>
    </row>
    <row r="207" spans="1:26" ht="13.5" hidden="1" customHeight="1">
      <c r="B207" s="4" t="s">
        <v>1033</v>
      </c>
      <c r="C207" s="4">
        <v>208</v>
      </c>
      <c r="D207" s="4" t="s">
        <v>1034</v>
      </c>
      <c r="E207" s="4" t="s">
        <v>71</v>
      </c>
      <c r="F207" s="4">
        <v>208</v>
      </c>
      <c r="G207" s="5">
        <v>44784</v>
      </c>
      <c r="H207" s="4">
        <v>22</v>
      </c>
      <c r="I207" s="4">
        <v>23</v>
      </c>
      <c r="J207" s="4">
        <v>1</v>
      </c>
      <c r="K207" s="4" t="s">
        <v>191</v>
      </c>
      <c r="L207" s="4">
        <v>2</v>
      </c>
      <c r="M207" s="12" t="s">
        <v>293</v>
      </c>
      <c r="N207" s="12"/>
      <c r="O207" s="4">
        <v>108</v>
      </c>
      <c r="P207" s="4"/>
      <c r="Q207" s="8">
        <f t="shared" si="6"/>
        <v>4.2519685039370083</v>
      </c>
      <c r="R207" s="8">
        <f t="shared" si="6"/>
        <v>0</v>
      </c>
      <c r="S207" s="7">
        <v>2</v>
      </c>
      <c r="T207" s="8">
        <f t="shared" si="7"/>
        <v>8.5039370078740166</v>
      </c>
      <c r="U207" s="4"/>
      <c r="V207" s="4"/>
      <c r="W207" s="4">
        <v>100</v>
      </c>
      <c r="X207" s="4" t="s">
        <v>18</v>
      </c>
      <c r="Y207" s="4">
        <v>1</v>
      </c>
      <c r="Z207" s="63"/>
    </row>
    <row r="208" spans="1:26" ht="13.5" hidden="1" customHeight="1">
      <c r="B208" s="4" t="s">
        <v>1035</v>
      </c>
      <c r="C208" s="4">
        <v>209</v>
      </c>
      <c r="D208" s="4" t="s">
        <v>1036</v>
      </c>
      <c r="E208" s="4" t="s">
        <v>71</v>
      </c>
      <c r="F208" s="4">
        <v>209</v>
      </c>
      <c r="G208" s="5">
        <v>44785</v>
      </c>
      <c r="H208" s="4">
        <v>22</v>
      </c>
      <c r="I208" s="4">
        <v>23</v>
      </c>
      <c r="J208" s="4">
        <v>1</v>
      </c>
      <c r="K208" s="4" t="s">
        <v>191</v>
      </c>
      <c r="L208" s="4">
        <v>3</v>
      </c>
      <c r="M208" s="12" t="s">
        <v>289</v>
      </c>
      <c r="N208" s="12"/>
      <c r="O208" s="4">
        <v>57</v>
      </c>
      <c r="P208" s="4"/>
      <c r="Q208" s="8">
        <f t="shared" si="6"/>
        <v>2.2440944881889764</v>
      </c>
      <c r="R208" s="8">
        <f t="shared" si="6"/>
        <v>0</v>
      </c>
      <c r="S208" s="7">
        <v>10</v>
      </c>
      <c r="T208" s="8">
        <f t="shared" si="7"/>
        <v>22.440944881889763</v>
      </c>
      <c r="U208" s="4"/>
      <c r="V208" s="4"/>
      <c r="W208" s="4">
        <v>50</v>
      </c>
      <c r="X208" s="4" t="s">
        <v>18</v>
      </c>
      <c r="Y208" s="4">
        <v>5</v>
      </c>
      <c r="Z208" s="63"/>
    </row>
    <row r="209" spans="1:28" ht="13.5" hidden="1" customHeight="1">
      <c r="B209" s="4" t="s">
        <v>1037</v>
      </c>
      <c r="C209" s="4">
        <v>210</v>
      </c>
      <c r="D209" s="4" t="s">
        <v>1038</v>
      </c>
      <c r="E209" s="4" t="s">
        <v>71</v>
      </c>
      <c r="F209" s="4">
        <v>210</v>
      </c>
      <c r="G209" s="5">
        <v>44786</v>
      </c>
      <c r="H209" s="4">
        <v>22</v>
      </c>
      <c r="I209" s="4">
        <v>23</v>
      </c>
      <c r="J209" s="4">
        <v>1</v>
      </c>
      <c r="K209" s="4" t="s">
        <v>191</v>
      </c>
      <c r="L209" s="4">
        <v>4</v>
      </c>
      <c r="M209" s="12" t="s">
        <v>81</v>
      </c>
      <c r="N209" s="12"/>
      <c r="O209" s="4">
        <v>108</v>
      </c>
      <c r="P209" s="4">
        <v>57</v>
      </c>
      <c r="Q209" s="8">
        <f t="shared" si="6"/>
        <v>4.2519685039370083</v>
      </c>
      <c r="R209" s="8">
        <f t="shared" si="6"/>
        <v>2.2440944881889764</v>
      </c>
      <c r="S209" s="7">
        <v>2</v>
      </c>
      <c r="T209" s="8">
        <f>Q209+R209</f>
        <v>6.4960629921259851</v>
      </c>
      <c r="U209" s="4"/>
      <c r="V209" s="4"/>
      <c r="W209" s="4">
        <v>100</v>
      </c>
      <c r="X209" s="4" t="s">
        <v>17</v>
      </c>
      <c r="Y209" s="4">
        <v>1</v>
      </c>
      <c r="Z209" s="63"/>
    </row>
    <row r="210" spans="1:28" ht="13.5" hidden="1" customHeight="1">
      <c r="B210" s="4" t="s">
        <v>1039</v>
      </c>
      <c r="C210" s="4">
        <v>211</v>
      </c>
      <c r="D210" s="4" t="s">
        <v>1040</v>
      </c>
      <c r="E210" s="4" t="s">
        <v>71</v>
      </c>
      <c r="F210" s="4">
        <v>211</v>
      </c>
      <c r="G210" s="5">
        <v>44787</v>
      </c>
      <c r="H210" s="4">
        <v>22</v>
      </c>
      <c r="I210" s="4">
        <v>23</v>
      </c>
      <c r="J210" s="4">
        <v>1</v>
      </c>
      <c r="K210" s="4" t="s">
        <v>191</v>
      </c>
      <c r="L210" s="4">
        <v>5</v>
      </c>
      <c r="M210" s="12" t="s">
        <v>193</v>
      </c>
      <c r="N210" s="12"/>
      <c r="O210" s="4"/>
      <c r="P210" s="4"/>
      <c r="Q210" s="8">
        <f t="shared" si="6"/>
        <v>0</v>
      </c>
      <c r="R210" s="8">
        <f t="shared" si="6"/>
        <v>0</v>
      </c>
      <c r="S210" s="7"/>
      <c r="T210" s="8">
        <f t="shared" si="7"/>
        <v>0</v>
      </c>
      <c r="U210" s="4"/>
      <c r="V210" s="4"/>
      <c r="W210" s="4">
        <v>50</v>
      </c>
      <c r="X210" s="4" t="s">
        <v>21</v>
      </c>
      <c r="Y210" s="4">
        <v>2</v>
      </c>
      <c r="Z210" s="63"/>
    </row>
    <row r="211" spans="1:28" ht="13.5" hidden="1" customHeight="1">
      <c r="B211" s="4" t="s">
        <v>1041</v>
      </c>
      <c r="C211" s="4">
        <v>212</v>
      </c>
      <c r="D211" s="4" t="s">
        <v>1042</v>
      </c>
      <c r="E211" s="4" t="s">
        <v>71</v>
      </c>
      <c r="F211" s="4">
        <v>212</v>
      </c>
      <c r="G211" s="5">
        <v>44788</v>
      </c>
      <c r="H211" s="4">
        <v>22</v>
      </c>
      <c r="I211" s="4">
        <v>23</v>
      </c>
      <c r="J211" s="4">
        <v>1</v>
      </c>
      <c r="K211" s="4" t="s">
        <v>191</v>
      </c>
      <c r="L211" s="4">
        <v>6</v>
      </c>
      <c r="M211" s="12" t="s">
        <v>294</v>
      </c>
      <c r="N211" s="12"/>
      <c r="O211" s="4">
        <v>108</v>
      </c>
      <c r="P211" s="4">
        <v>89</v>
      </c>
      <c r="Q211" s="8">
        <f t="shared" si="6"/>
        <v>4.2519685039370083</v>
      </c>
      <c r="R211" s="8">
        <f t="shared" si="6"/>
        <v>3.5039370078740157</v>
      </c>
      <c r="S211" s="7">
        <v>2</v>
      </c>
      <c r="T211" s="8">
        <f t="shared" si="7"/>
        <v>8.5039370078740166</v>
      </c>
      <c r="U211" s="4"/>
      <c r="V211" s="4"/>
      <c r="W211" s="4">
        <v>100</v>
      </c>
      <c r="X211" s="4" t="s">
        <v>19</v>
      </c>
      <c r="Y211" s="4">
        <v>1</v>
      </c>
      <c r="Z211" s="63"/>
    </row>
    <row r="212" spans="1:28" ht="13.5" customHeight="1">
      <c r="A212" s="1" t="s">
        <v>10123</v>
      </c>
      <c r="B212" s="4" t="s">
        <v>1043</v>
      </c>
      <c r="C212" s="4">
        <v>213</v>
      </c>
      <c r="D212" s="4" t="s">
        <v>1044</v>
      </c>
      <c r="E212" s="4" t="s">
        <v>71</v>
      </c>
      <c r="F212" s="4">
        <v>213</v>
      </c>
      <c r="G212" s="5">
        <v>44789</v>
      </c>
      <c r="H212" s="4">
        <v>22</v>
      </c>
      <c r="I212" s="4">
        <v>23</v>
      </c>
      <c r="J212" s="4">
        <v>1</v>
      </c>
      <c r="K212" s="4" t="s">
        <v>191</v>
      </c>
      <c r="L212" s="4">
        <v>7</v>
      </c>
      <c r="M212" s="12" t="s">
        <v>35</v>
      </c>
      <c r="N212" s="12"/>
      <c r="O212" s="4"/>
      <c r="P212" s="4"/>
      <c r="Q212" s="8">
        <f t="shared" si="6"/>
        <v>0</v>
      </c>
      <c r="R212" s="8">
        <f t="shared" si="6"/>
        <v>0</v>
      </c>
      <c r="S212" s="7"/>
      <c r="T212" s="8">
        <f t="shared" si="7"/>
        <v>0</v>
      </c>
      <c r="U212" s="4"/>
      <c r="V212" s="4"/>
      <c r="W212" s="4">
        <v>100</v>
      </c>
      <c r="X212" s="4" t="s">
        <v>23</v>
      </c>
      <c r="Y212" s="4">
        <v>2</v>
      </c>
      <c r="Z212" s="63"/>
      <c r="AA212" s="1">
        <f>VLOOKUP(M212,Лист2!G:I,3,)</f>
        <v>1.5</v>
      </c>
      <c r="AB212" s="1">
        <f t="shared" ref="AB212:AB213" si="8">AA212*Y212</f>
        <v>3</v>
      </c>
    </row>
    <row r="213" spans="1:28" ht="13.5" customHeight="1">
      <c r="A213" s="1" t="s">
        <v>10123</v>
      </c>
      <c r="B213" s="4" t="s">
        <v>1045</v>
      </c>
      <c r="C213" s="4">
        <v>214</v>
      </c>
      <c r="D213" s="4" t="s">
        <v>1046</v>
      </c>
      <c r="E213" s="4" t="s">
        <v>71</v>
      </c>
      <c r="F213" s="4">
        <v>214</v>
      </c>
      <c r="G213" s="5">
        <v>44790</v>
      </c>
      <c r="H213" s="4">
        <v>22</v>
      </c>
      <c r="I213" s="4">
        <v>23</v>
      </c>
      <c r="J213" s="4">
        <v>1</v>
      </c>
      <c r="K213" s="4" t="s">
        <v>191</v>
      </c>
      <c r="L213" s="4">
        <v>8</v>
      </c>
      <c r="M213" s="12" t="s">
        <v>14</v>
      </c>
      <c r="N213" s="12"/>
      <c r="O213" s="4"/>
      <c r="P213" s="4"/>
      <c r="Q213" s="8">
        <f t="shared" si="6"/>
        <v>0</v>
      </c>
      <c r="R213" s="8">
        <f t="shared" si="6"/>
        <v>0</v>
      </c>
      <c r="S213" s="7"/>
      <c r="T213" s="8">
        <f t="shared" si="7"/>
        <v>0</v>
      </c>
      <c r="U213" s="4"/>
      <c r="V213" s="4"/>
      <c r="W213" s="4">
        <v>50</v>
      </c>
      <c r="X213" s="4" t="s">
        <v>23</v>
      </c>
      <c r="Y213" s="4">
        <v>4</v>
      </c>
      <c r="Z213" s="63"/>
      <c r="AA213" s="1">
        <f>VLOOKUP(M213,Лист2!G:I,3,)</f>
        <v>1.3</v>
      </c>
      <c r="AB213" s="1">
        <f t="shared" si="8"/>
        <v>5.2</v>
      </c>
    </row>
    <row r="214" spans="1:28" ht="13.5" hidden="1" customHeight="1">
      <c r="B214" s="4" t="s">
        <v>1047</v>
      </c>
      <c r="C214" s="4">
        <v>215</v>
      </c>
      <c r="D214" s="4" t="s">
        <v>1048</v>
      </c>
      <c r="E214" s="4" t="s">
        <v>71</v>
      </c>
      <c r="F214" s="4">
        <v>215</v>
      </c>
      <c r="G214" s="5">
        <v>44791</v>
      </c>
      <c r="H214" s="4">
        <v>22</v>
      </c>
      <c r="I214" s="4">
        <v>23</v>
      </c>
      <c r="J214" s="4">
        <v>1</v>
      </c>
      <c r="K214" s="4" t="s">
        <v>191</v>
      </c>
      <c r="L214" s="4">
        <v>9</v>
      </c>
      <c r="M214" s="12" t="s">
        <v>295</v>
      </c>
      <c r="N214" s="12"/>
      <c r="O214" s="4"/>
      <c r="P214" s="4"/>
      <c r="Q214" s="8">
        <f t="shared" si="6"/>
        <v>0</v>
      </c>
      <c r="R214" s="8">
        <f t="shared" si="6"/>
        <v>0</v>
      </c>
      <c r="S214" s="7"/>
      <c r="T214" s="8">
        <f t="shared" si="7"/>
        <v>0</v>
      </c>
      <c r="U214" s="4"/>
      <c r="V214" s="4"/>
      <c r="W214" s="4">
        <v>50</v>
      </c>
      <c r="X214" s="4" t="s">
        <v>26</v>
      </c>
      <c r="Y214" s="4">
        <v>2</v>
      </c>
      <c r="Z214" s="63"/>
    </row>
    <row r="215" spans="1:28" ht="13.5" hidden="1" customHeight="1">
      <c r="B215" s="4" t="s">
        <v>1049</v>
      </c>
      <c r="C215" s="4">
        <v>216</v>
      </c>
      <c r="D215" s="4" t="s">
        <v>1050</v>
      </c>
      <c r="E215" s="4" t="s">
        <v>71</v>
      </c>
      <c r="F215" s="4">
        <v>216</v>
      </c>
      <c r="G215" s="5">
        <v>44792</v>
      </c>
      <c r="H215" s="4">
        <v>22</v>
      </c>
      <c r="I215" s="4">
        <v>23</v>
      </c>
      <c r="J215" s="4">
        <v>1</v>
      </c>
      <c r="K215" s="4" t="s">
        <v>191</v>
      </c>
      <c r="L215" s="4">
        <v>10</v>
      </c>
      <c r="M215" s="12" t="s">
        <v>192</v>
      </c>
      <c r="N215" s="12"/>
      <c r="O215" s="4"/>
      <c r="P215" s="4"/>
      <c r="Q215" s="8">
        <f t="shared" si="6"/>
        <v>0</v>
      </c>
      <c r="R215" s="8">
        <f t="shared" si="6"/>
        <v>0</v>
      </c>
      <c r="S215" s="7"/>
      <c r="T215" s="8">
        <f t="shared" si="7"/>
        <v>0</v>
      </c>
      <c r="U215" s="4"/>
      <c r="V215" s="4"/>
      <c r="W215" s="4">
        <v>16</v>
      </c>
      <c r="X215" s="4" t="s">
        <v>29</v>
      </c>
      <c r="Y215" s="4">
        <v>2</v>
      </c>
      <c r="Z215" s="63"/>
    </row>
    <row r="216" spans="1:28" ht="13.5" hidden="1" customHeight="1">
      <c r="B216" s="4" t="s">
        <v>1051</v>
      </c>
      <c r="C216" s="4">
        <v>217</v>
      </c>
      <c r="D216" s="4" t="s">
        <v>1052</v>
      </c>
      <c r="E216" s="4" t="s">
        <v>71</v>
      </c>
      <c r="F216" s="4">
        <v>217</v>
      </c>
      <c r="G216" s="5">
        <v>44793</v>
      </c>
      <c r="H216" s="4">
        <v>22</v>
      </c>
      <c r="I216" s="4">
        <v>23</v>
      </c>
      <c r="J216" s="4">
        <v>1</v>
      </c>
      <c r="K216" s="4" t="s">
        <v>191</v>
      </c>
      <c r="L216" s="4" t="s">
        <v>124</v>
      </c>
      <c r="M216" s="12" t="s">
        <v>132</v>
      </c>
      <c r="N216" s="12"/>
      <c r="O216" s="4"/>
      <c r="P216" s="4"/>
      <c r="Q216" s="8">
        <f t="shared" si="6"/>
        <v>0</v>
      </c>
      <c r="R216" s="8">
        <f t="shared" si="6"/>
        <v>0</v>
      </c>
      <c r="S216" s="7"/>
      <c r="T216" s="8">
        <f t="shared" si="7"/>
        <v>0</v>
      </c>
      <c r="U216" s="4"/>
      <c r="V216" s="4"/>
      <c r="W216" s="4"/>
      <c r="X216" s="4"/>
      <c r="Y216" s="4"/>
      <c r="Z216" s="63"/>
    </row>
    <row r="217" spans="1:28" ht="13.5" hidden="1" customHeight="1">
      <c r="B217" s="4" t="s">
        <v>1053</v>
      </c>
      <c r="C217" s="4">
        <v>218</v>
      </c>
      <c r="D217" s="4" t="s">
        <v>1054</v>
      </c>
      <c r="E217" s="4" t="s">
        <v>71</v>
      </c>
      <c r="F217" s="4">
        <v>218</v>
      </c>
      <c r="G217" s="5">
        <v>44794</v>
      </c>
      <c r="H217" s="4">
        <v>22</v>
      </c>
      <c r="I217" s="4">
        <v>23</v>
      </c>
      <c r="J217" s="4">
        <v>1</v>
      </c>
      <c r="K217" s="4" t="s">
        <v>191</v>
      </c>
      <c r="L217" s="4" t="s">
        <v>125</v>
      </c>
      <c r="M217" s="12" t="s">
        <v>133</v>
      </c>
      <c r="N217" s="12"/>
      <c r="O217" s="4"/>
      <c r="P217" s="4"/>
      <c r="Q217" s="8">
        <f t="shared" si="6"/>
        <v>0</v>
      </c>
      <c r="R217" s="8">
        <f t="shared" si="6"/>
        <v>0</v>
      </c>
      <c r="S217" s="7"/>
      <c r="T217" s="8">
        <f t="shared" si="7"/>
        <v>0</v>
      </c>
      <c r="U217" s="4"/>
      <c r="V217" s="4"/>
      <c r="W217" s="4"/>
      <c r="X217" s="4"/>
      <c r="Y217" s="4"/>
      <c r="Z217" s="63"/>
    </row>
    <row r="218" spans="1:28" ht="13.5" hidden="1" customHeight="1">
      <c r="B218" s="4" t="s">
        <v>1055</v>
      </c>
      <c r="C218" s="4">
        <v>219</v>
      </c>
      <c r="D218" s="4" t="s">
        <v>1056</v>
      </c>
      <c r="E218" s="4" t="s">
        <v>71</v>
      </c>
      <c r="F218" s="4">
        <v>219</v>
      </c>
      <c r="G218" s="5">
        <v>44795</v>
      </c>
      <c r="H218" s="4">
        <v>22</v>
      </c>
      <c r="I218" s="4">
        <v>23</v>
      </c>
      <c r="J218" s="4">
        <v>1</v>
      </c>
      <c r="K218" s="4" t="s">
        <v>191</v>
      </c>
      <c r="L218" s="4" t="s">
        <v>126</v>
      </c>
      <c r="M218" s="12" t="s">
        <v>296</v>
      </c>
      <c r="N218" s="12"/>
      <c r="O218" s="4"/>
      <c r="P218" s="4"/>
      <c r="Q218" s="8">
        <f t="shared" si="6"/>
        <v>0</v>
      </c>
      <c r="R218" s="8">
        <f t="shared" si="6"/>
        <v>0</v>
      </c>
      <c r="S218" s="7"/>
      <c r="T218" s="8">
        <f t="shared" si="7"/>
        <v>0</v>
      </c>
      <c r="U218" s="4"/>
      <c r="V218" s="4"/>
      <c r="W218" s="4"/>
      <c r="X218" s="4"/>
      <c r="Y218" s="4"/>
      <c r="Z218" s="63"/>
    </row>
    <row r="219" spans="1:28" ht="13.5" hidden="1" customHeight="1">
      <c r="B219" s="4" t="s">
        <v>1057</v>
      </c>
      <c r="C219" s="4">
        <v>220</v>
      </c>
      <c r="D219" s="4" t="s">
        <v>1058</v>
      </c>
      <c r="E219" s="4" t="s">
        <v>71</v>
      </c>
      <c r="F219" s="4">
        <v>220</v>
      </c>
      <c r="G219" s="5">
        <v>44796</v>
      </c>
      <c r="H219" s="4">
        <v>22</v>
      </c>
      <c r="I219" s="4">
        <v>23</v>
      </c>
      <c r="J219" s="4">
        <v>1</v>
      </c>
      <c r="K219" s="4" t="s">
        <v>191</v>
      </c>
      <c r="L219" s="4">
        <v>11</v>
      </c>
      <c r="M219" s="12" t="s">
        <v>297</v>
      </c>
      <c r="N219" s="12"/>
      <c r="O219" s="4">
        <v>108</v>
      </c>
      <c r="P219" s="4"/>
      <c r="Q219" s="8">
        <f t="shared" si="6"/>
        <v>4.2519685039370083</v>
      </c>
      <c r="R219" s="8">
        <f t="shared" si="6"/>
        <v>0</v>
      </c>
      <c r="S219" s="7">
        <f>1+1</f>
        <v>2</v>
      </c>
      <c r="T219" s="8">
        <f t="shared" si="7"/>
        <v>8.5039370078740166</v>
      </c>
      <c r="U219" s="4">
        <v>1</v>
      </c>
      <c r="V219" s="4">
        <v>5950</v>
      </c>
      <c r="W219" s="4">
        <v>100</v>
      </c>
      <c r="X219" s="4" t="s">
        <v>30</v>
      </c>
      <c r="Y219" s="4">
        <v>7.4</v>
      </c>
      <c r="Z219" s="63"/>
    </row>
    <row r="220" spans="1:28" ht="13.15" hidden="1" customHeight="1">
      <c r="B220" s="4" t="s">
        <v>1059</v>
      </c>
      <c r="C220" s="4">
        <v>221</v>
      </c>
      <c r="D220" s="4" t="s">
        <v>1060</v>
      </c>
      <c r="E220" s="4" t="s">
        <v>71</v>
      </c>
      <c r="F220" s="4">
        <v>221</v>
      </c>
      <c r="G220" s="5">
        <v>44797</v>
      </c>
      <c r="H220" s="4">
        <v>22</v>
      </c>
      <c r="I220" s="4">
        <v>23</v>
      </c>
      <c r="J220" s="4">
        <v>1</v>
      </c>
      <c r="K220" s="4" t="s">
        <v>191</v>
      </c>
      <c r="L220" s="4">
        <v>12</v>
      </c>
      <c r="M220" s="12" t="s">
        <v>152</v>
      </c>
      <c r="N220" s="12"/>
      <c r="O220" s="4">
        <v>57</v>
      </c>
      <c r="P220" s="4"/>
      <c r="Q220" s="8">
        <f t="shared" si="6"/>
        <v>2.2440944881889764</v>
      </c>
      <c r="R220" s="8">
        <f t="shared" si="6"/>
        <v>0</v>
      </c>
      <c r="S220" s="7"/>
      <c r="T220" s="8">
        <f t="shared" si="7"/>
        <v>0</v>
      </c>
      <c r="U220" s="4"/>
      <c r="V220" s="4"/>
      <c r="W220" s="4">
        <v>50</v>
      </c>
      <c r="X220" s="4" t="s">
        <v>30</v>
      </c>
      <c r="Y220" s="4">
        <v>14.51</v>
      </c>
      <c r="Z220" s="63"/>
    </row>
    <row r="221" spans="1:28" ht="13.5" hidden="1" customHeight="1">
      <c r="A221" s="1" t="s">
        <v>10051</v>
      </c>
      <c r="B221" s="4" t="s">
        <v>1061</v>
      </c>
      <c r="C221" s="4">
        <v>222</v>
      </c>
      <c r="D221" s="4" t="s">
        <v>1062</v>
      </c>
      <c r="E221" s="4" t="s">
        <v>71</v>
      </c>
      <c r="F221" s="4">
        <v>222</v>
      </c>
      <c r="G221" s="5">
        <v>44798</v>
      </c>
      <c r="H221" s="4">
        <v>23</v>
      </c>
      <c r="I221" s="4">
        <v>24</v>
      </c>
      <c r="J221" s="4">
        <v>1</v>
      </c>
      <c r="K221" s="4" t="s">
        <v>194</v>
      </c>
      <c r="L221" s="4">
        <v>1</v>
      </c>
      <c r="M221" s="12" t="s">
        <v>13</v>
      </c>
      <c r="N221" s="12">
        <v>762</v>
      </c>
      <c r="O221" s="4">
        <v>377</v>
      </c>
      <c r="P221" s="4"/>
      <c r="Q221" s="8">
        <f t="shared" si="6"/>
        <v>14.84251968503937</v>
      </c>
      <c r="R221" s="8">
        <f t="shared" si="6"/>
        <v>0</v>
      </c>
      <c r="S221" s="7">
        <v>2</v>
      </c>
      <c r="T221" s="8">
        <f t="shared" si="7"/>
        <v>29.685039370078741</v>
      </c>
      <c r="U221" s="4"/>
      <c r="V221" s="4"/>
      <c r="W221" s="4">
        <v>350</v>
      </c>
      <c r="X221" s="4" t="s">
        <v>63</v>
      </c>
      <c r="Y221" s="4">
        <v>1</v>
      </c>
      <c r="Z221" s="63"/>
    </row>
    <row r="222" spans="1:28" ht="13.5" hidden="1" customHeight="1">
      <c r="A222" s="1" t="s">
        <v>10051</v>
      </c>
      <c r="B222" s="4" t="s">
        <v>1063</v>
      </c>
      <c r="C222" s="4">
        <v>223</v>
      </c>
      <c r="D222" s="4" t="s">
        <v>1064</v>
      </c>
      <c r="E222" s="4" t="s">
        <v>71</v>
      </c>
      <c r="F222" s="4">
        <v>223</v>
      </c>
      <c r="G222" s="5">
        <v>44799</v>
      </c>
      <c r="H222" s="4">
        <v>23</v>
      </c>
      <c r="I222" s="4">
        <v>24</v>
      </c>
      <c r="J222" s="4">
        <v>1</v>
      </c>
      <c r="K222" s="4" t="s">
        <v>194</v>
      </c>
      <c r="L222" s="4">
        <v>2</v>
      </c>
      <c r="M222" s="12" t="s">
        <v>13</v>
      </c>
      <c r="N222" s="12">
        <v>165</v>
      </c>
      <c r="O222" s="4">
        <v>25</v>
      </c>
      <c r="P222" s="4"/>
      <c r="Q222" s="8">
        <f t="shared" si="6"/>
        <v>0.98425196850393704</v>
      </c>
      <c r="R222" s="8">
        <f t="shared" si="6"/>
        <v>0</v>
      </c>
      <c r="S222" s="7">
        <v>2</v>
      </c>
      <c r="T222" s="8">
        <f t="shared" si="7"/>
        <v>1.9685039370078741</v>
      </c>
      <c r="U222" s="4"/>
      <c r="V222" s="4"/>
      <c r="W222" s="4">
        <v>20</v>
      </c>
      <c r="X222" s="4" t="s">
        <v>31</v>
      </c>
      <c r="Y222" s="4">
        <v>1</v>
      </c>
      <c r="Z222" s="63"/>
    </row>
    <row r="223" spans="1:28" ht="13.5" hidden="1" customHeight="1">
      <c r="A223" s="1" t="s">
        <v>10051</v>
      </c>
      <c r="B223" s="4" t="s">
        <v>1065</v>
      </c>
      <c r="C223" s="4">
        <v>224</v>
      </c>
      <c r="D223" s="4" t="s">
        <v>1066</v>
      </c>
      <c r="E223" s="4" t="s">
        <v>71</v>
      </c>
      <c r="F223" s="4">
        <v>224</v>
      </c>
      <c r="G223" s="5">
        <v>44800</v>
      </c>
      <c r="H223" s="4">
        <v>23</v>
      </c>
      <c r="I223" s="4">
        <v>24</v>
      </c>
      <c r="J223" s="4">
        <v>1</v>
      </c>
      <c r="K223" s="4" t="s">
        <v>194</v>
      </c>
      <c r="L223" s="4">
        <v>3</v>
      </c>
      <c r="M223" s="12" t="s">
        <v>82</v>
      </c>
      <c r="N223" s="12">
        <v>762</v>
      </c>
      <c r="O223" s="4">
        <v>377</v>
      </c>
      <c r="P223" s="4"/>
      <c r="Q223" s="8">
        <f t="shared" si="6"/>
        <v>14.84251968503937</v>
      </c>
      <c r="R223" s="8">
        <f t="shared" si="6"/>
        <v>0</v>
      </c>
      <c r="S223" s="7">
        <v>2</v>
      </c>
      <c r="T223" s="8">
        <f t="shared" si="7"/>
        <v>29.685039370078741</v>
      </c>
      <c r="U223" s="4"/>
      <c r="V223" s="4"/>
      <c r="W223" s="4">
        <v>350</v>
      </c>
      <c r="X223" s="4" t="s">
        <v>82</v>
      </c>
      <c r="Y223" s="4">
        <v>1</v>
      </c>
      <c r="Z223" s="63"/>
    </row>
    <row r="224" spans="1:28" ht="13.5" hidden="1" customHeight="1">
      <c r="B224" s="4" t="s">
        <v>1067</v>
      </c>
      <c r="C224" s="4">
        <v>225</v>
      </c>
      <c r="D224" s="4" t="s">
        <v>1068</v>
      </c>
      <c r="E224" s="4" t="s">
        <v>71</v>
      </c>
      <c r="F224" s="4">
        <v>225</v>
      </c>
      <c r="G224" s="5">
        <v>44801</v>
      </c>
      <c r="H224" s="4">
        <v>23</v>
      </c>
      <c r="I224" s="4">
        <v>24</v>
      </c>
      <c r="J224" s="4">
        <v>1</v>
      </c>
      <c r="K224" s="4" t="s">
        <v>194</v>
      </c>
      <c r="L224" s="4">
        <v>4</v>
      </c>
      <c r="M224" s="12" t="s">
        <v>298</v>
      </c>
      <c r="N224" s="12"/>
      <c r="O224" s="4">
        <v>377</v>
      </c>
      <c r="P224" s="4"/>
      <c r="Q224" s="8">
        <f t="shared" si="6"/>
        <v>14.84251968503937</v>
      </c>
      <c r="R224" s="8">
        <f t="shared" si="6"/>
        <v>0</v>
      </c>
      <c r="S224" s="7">
        <v>6</v>
      </c>
      <c r="T224" s="8">
        <f t="shared" si="7"/>
        <v>89.055118110236222</v>
      </c>
      <c r="U224" s="4"/>
      <c r="V224" s="4"/>
      <c r="W224" s="4">
        <v>350</v>
      </c>
      <c r="X224" s="4" t="s">
        <v>18</v>
      </c>
      <c r="Y224" s="4">
        <v>3</v>
      </c>
      <c r="Z224" s="63"/>
    </row>
    <row r="225" spans="1:28" ht="13.5" hidden="1" customHeight="1">
      <c r="B225" s="4" t="s">
        <v>1069</v>
      </c>
      <c r="C225" s="4">
        <v>226</v>
      </c>
      <c r="D225" s="4" t="s">
        <v>1070</v>
      </c>
      <c r="E225" s="4" t="s">
        <v>71</v>
      </c>
      <c r="F225" s="4">
        <v>226</v>
      </c>
      <c r="G225" s="5">
        <v>44802</v>
      </c>
      <c r="H225" s="4">
        <v>23</v>
      </c>
      <c r="I225" s="4">
        <v>24</v>
      </c>
      <c r="J225" s="4">
        <v>1</v>
      </c>
      <c r="K225" s="4" t="s">
        <v>194</v>
      </c>
      <c r="L225" s="4">
        <v>5</v>
      </c>
      <c r="M225" s="12" t="s">
        <v>119</v>
      </c>
      <c r="N225" s="12"/>
      <c r="O225" s="4"/>
      <c r="P225" s="4"/>
      <c r="Q225" s="8">
        <f t="shared" si="6"/>
        <v>0</v>
      </c>
      <c r="R225" s="8">
        <f t="shared" si="6"/>
        <v>0</v>
      </c>
      <c r="S225" s="7"/>
      <c r="T225" s="8">
        <f t="shared" si="7"/>
        <v>0</v>
      </c>
      <c r="U225" s="4"/>
      <c r="V225" s="4"/>
      <c r="W225" s="4">
        <v>20</v>
      </c>
      <c r="X225" s="4" t="s">
        <v>21</v>
      </c>
      <c r="Y225" s="4">
        <v>1</v>
      </c>
      <c r="Z225" s="63"/>
    </row>
    <row r="226" spans="1:28" ht="13.5" hidden="1" customHeight="1">
      <c r="B226" s="4" t="s">
        <v>1071</v>
      </c>
      <c r="C226" s="4">
        <v>227</v>
      </c>
      <c r="D226" s="4" t="s">
        <v>1072</v>
      </c>
      <c r="E226" s="4" t="s">
        <v>71</v>
      </c>
      <c r="F226" s="4">
        <v>227</v>
      </c>
      <c r="G226" s="5">
        <v>44803</v>
      </c>
      <c r="H226" s="4">
        <v>23</v>
      </c>
      <c r="I226" s="4">
        <v>24</v>
      </c>
      <c r="J226" s="4">
        <v>1</v>
      </c>
      <c r="K226" s="4" t="s">
        <v>194</v>
      </c>
      <c r="L226" s="4">
        <v>6</v>
      </c>
      <c r="M226" s="12" t="s">
        <v>198</v>
      </c>
      <c r="N226" s="12"/>
      <c r="O226" s="4"/>
      <c r="P226" s="4"/>
      <c r="Q226" s="8">
        <f t="shared" si="6"/>
        <v>0</v>
      </c>
      <c r="R226" s="8">
        <f t="shared" si="6"/>
        <v>0</v>
      </c>
      <c r="S226" s="7"/>
      <c r="T226" s="8">
        <f t="shared" si="7"/>
        <v>0</v>
      </c>
      <c r="U226" s="4"/>
      <c r="V226" s="4"/>
      <c r="W226" s="4">
        <v>350</v>
      </c>
      <c r="X226" s="4" t="s">
        <v>21</v>
      </c>
      <c r="Y226" s="4">
        <v>2</v>
      </c>
      <c r="Z226" s="63"/>
    </row>
    <row r="227" spans="1:28" ht="13.5" hidden="1" customHeight="1">
      <c r="B227" s="4" t="s">
        <v>1073</v>
      </c>
      <c r="C227" s="4">
        <v>228</v>
      </c>
      <c r="D227" s="4" t="s">
        <v>1074</v>
      </c>
      <c r="E227" s="4" t="s">
        <v>71</v>
      </c>
      <c r="F227" s="4">
        <v>228</v>
      </c>
      <c r="G227" s="5">
        <v>44804</v>
      </c>
      <c r="H227" s="4">
        <v>23</v>
      </c>
      <c r="I227" s="4">
        <v>24</v>
      </c>
      <c r="J227" s="4">
        <v>1</v>
      </c>
      <c r="K227" s="4" t="s">
        <v>194</v>
      </c>
      <c r="L227" s="4">
        <v>7</v>
      </c>
      <c r="M227" s="12" t="s">
        <v>272</v>
      </c>
      <c r="N227" s="12"/>
      <c r="O227" s="4"/>
      <c r="P227" s="4"/>
      <c r="Q227" s="8">
        <f t="shared" si="6"/>
        <v>0</v>
      </c>
      <c r="R227" s="8">
        <f t="shared" si="6"/>
        <v>0</v>
      </c>
      <c r="S227" s="7"/>
      <c r="T227" s="8">
        <f t="shared" si="7"/>
        <v>0</v>
      </c>
      <c r="U227" s="4"/>
      <c r="V227" s="4"/>
      <c r="W227" s="4">
        <v>20</v>
      </c>
      <c r="X227" s="4" t="s">
        <v>22</v>
      </c>
      <c r="Y227" s="4">
        <v>1</v>
      </c>
      <c r="Z227" s="63"/>
    </row>
    <row r="228" spans="1:28" ht="13.5" customHeight="1">
      <c r="A228" s="1" t="s">
        <v>10123</v>
      </c>
      <c r="B228" s="4" t="s">
        <v>1075</v>
      </c>
      <c r="C228" s="4">
        <v>229</v>
      </c>
      <c r="D228" s="4" t="s">
        <v>1076</v>
      </c>
      <c r="E228" s="4" t="s">
        <v>71</v>
      </c>
      <c r="F228" s="4">
        <v>229</v>
      </c>
      <c r="G228" s="5">
        <v>44805</v>
      </c>
      <c r="H228" s="4">
        <v>23</v>
      </c>
      <c r="I228" s="4">
        <v>24</v>
      </c>
      <c r="J228" s="4">
        <v>1</v>
      </c>
      <c r="K228" s="4" t="s">
        <v>194</v>
      </c>
      <c r="L228" s="4">
        <v>8</v>
      </c>
      <c r="M228" s="12" t="s">
        <v>83</v>
      </c>
      <c r="N228" s="12"/>
      <c r="O228" s="4"/>
      <c r="P228" s="4"/>
      <c r="Q228" s="8">
        <f t="shared" si="6"/>
        <v>0</v>
      </c>
      <c r="R228" s="8">
        <f t="shared" si="6"/>
        <v>0</v>
      </c>
      <c r="S228" s="7"/>
      <c r="T228" s="8">
        <f t="shared" si="7"/>
        <v>0</v>
      </c>
      <c r="U228" s="4"/>
      <c r="V228" s="4"/>
      <c r="W228" s="4">
        <v>350</v>
      </c>
      <c r="X228" s="4" t="s">
        <v>23</v>
      </c>
      <c r="Y228" s="4">
        <v>1</v>
      </c>
      <c r="Z228" s="63"/>
      <c r="AA228" s="1">
        <f>VLOOKUP(M228,Лист2!G:I,3,)</f>
        <v>37.4</v>
      </c>
      <c r="AB228" s="1">
        <f>AA228*Y228</f>
        <v>37.4</v>
      </c>
    </row>
    <row r="229" spans="1:28" ht="13.5" hidden="1" customHeight="1">
      <c r="B229" s="4" t="s">
        <v>1077</v>
      </c>
      <c r="C229" s="4">
        <v>230</v>
      </c>
      <c r="D229" s="4" t="s">
        <v>1078</v>
      </c>
      <c r="E229" s="4" t="s">
        <v>71</v>
      </c>
      <c r="F229" s="4">
        <v>230</v>
      </c>
      <c r="G229" s="5">
        <v>44806</v>
      </c>
      <c r="H229" s="4">
        <v>23</v>
      </c>
      <c r="I229" s="4">
        <v>24</v>
      </c>
      <c r="J229" s="4">
        <v>1</v>
      </c>
      <c r="K229" s="4" t="s">
        <v>194</v>
      </c>
      <c r="L229" s="4">
        <v>9</v>
      </c>
      <c r="M229" s="12" t="s">
        <v>275</v>
      </c>
      <c r="N229" s="12"/>
      <c r="O229" s="4"/>
      <c r="P229" s="4"/>
      <c r="Q229" s="8">
        <f t="shared" si="6"/>
        <v>0</v>
      </c>
      <c r="R229" s="8">
        <f t="shared" si="6"/>
        <v>0</v>
      </c>
      <c r="S229" s="7"/>
      <c r="T229" s="8">
        <f t="shared" si="7"/>
        <v>0</v>
      </c>
      <c r="U229" s="4"/>
      <c r="V229" s="4"/>
      <c r="W229" s="4">
        <v>20</v>
      </c>
      <c r="X229" s="4" t="s">
        <v>26</v>
      </c>
      <c r="Y229" s="4">
        <v>2</v>
      </c>
      <c r="Z229" s="63"/>
    </row>
    <row r="230" spans="1:28" ht="13.5" hidden="1" customHeight="1">
      <c r="B230" s="4" t="s">
        <v>1079</v>
      </c>
      <c r="C230" s="4">
        <v>231</v>
      </c>
      <c r="D230" s="4" t="s">
        <v>1080</v>
      </c>
      <c r="E230" s="4" t="s">
        <v>71</v>
      </c>
      <c r="F230" s="4">
        <v>231</v>
      </c>
      <c r="G230" s="5">
        <v>44807</v>
      </c>
      <c r="H230" s="4">
        <v>23</v>
      </c>
      <c r="I230" s="4">
        <v>24</v>
      </c>
      <c r="J230" s="4">
        <v>1</v>
      </c>
      <c r="K230" s="4" t="s">
        <v>194</v>
      </c>
      <c r="L230" s="4">
        <v>10</v>
      </c>
      <c r="M230" s="12" t="s">
        <v>299</v>
      </c>
      <c r="N230" s="12"/>
      <c r="O230" s="4"/>
      <c r="P230" s="4"/>
      <c r="Q230" s="8">
        <f t="shared" si="6"/>
        <v>0</v>
      </c>
      <c r="R230" s="8">
        <f t="shared" si="6"/>
        <v>0</v>
      </c>
      <c r="S230" s="7"/>
      <c r="T230" s="8">
        <f t="shared" si="7"/>
        <v>0</v>
      </c>
      <c r="U230" s="4"/>
      <c r="V230" s="4"/>
      <c r="W230" s="4">
        <v>350</v>
      </c>
      <c r="X230" s="4" t="s">
        <v>26</v>
      </c>
      <c r="Y230" s="4">
        <v>2</v>
      </c>
      <c r="Z230" s="63"/>
    </row>
    <row r="231" spans="1:28" ht="13.5" hidden="1" customHeight="1">
      <c r="B231" s="4" t="s">
        <v>1081</v>
      </c>
      <c r="C231" s="4">
        <v>232</v>
      </c>
      <c r="D231" s="4" t="s">
        <v>1082</v>
      </c>
      <c r="E231" s="4" t="s">
        <v>71</v>
      </c>
      <c r="F231" s="4">
        <v>232</v>
      </c>
      <c r="G231" s="5">
        <v>44808</v>
      </c>
      <c r="H231" s="4">
        <v>23</v>
      </c>
      <c r="I231" s="4">
        <v>24</v>
      </c>
      <c r="J231" s="4">
        <v>1</v>
      </c>
      <c r="K231" s="4" t="s">
        <v>194</v>
      </c>
      <c r="L231" s="4">
        <v>11</v>
      </c>
      <c r="M231" s="12" t="s">
        <v>111</v>
      </c>
      <c r="N231" s="12"/>
      <c r="O231" s="4"/>
      <c r="P231" s="4"/>
      <c r="Q231" s="8">
        <f t="shared" si="6"/>
        <v>0</v>
      </c>
      <c r="R231" s="8">
        <f t="shared" si="6"/>
        <v>0</v>
      </c>
      <c r="S231" s="7"/>
      <c r="T231" s="8">
        <f t="shared" si="7"/>
        <v>0</v>
      </c>
      <c r="U231" s="4"/>
      <c r="V231" s="4"/>
      <c r="W231" s="4">
        <v>12</v>
      </c>
      <c r="X231" s="4" t="s">
        <v>29</v>
      </c>
      <c r="Y231" s="4">
        <v>2</v>
      </c>
      <c r="Z231" s="63"/>
    </row>
    <row r="232" spans="1:28" ht="13.5" hidden="1" customHeight="1">
      <c r="B232" s="4" t="s">
        <v>1083</v>
      </c>
      <c r="C232" s="4">
        <v>233</v>
      </c>
      <c r="D232" s="4" t="s">
        <v>1084</v>
      </c>
      <c r="E232" s="4" t="s">
        <v>71</v>
      </c>
      <c r="F232" s="4">
        <v>233</v>
      </c>
      <c r="G232" s="5">
        <v>44809</v>
      </c>
      <c r="H232" s="4">
        <v>23</v>
      </c>
      <c r="I232" s="4">
        <v>24</v>
      </c>
      <c r="J232" s="4">
        <v>1</v>
      </c>
      <c r="K232" s="4" t="s">
        <v>194</v>
      </c>
      <c r="L232" s="4" t="s">
        <v>105</v>
      </c>
      <c r="M232" s="12" t="s">
        <v>112</v>
      </c>
      <c r="N232" s="12"/>
      <c r="O232" s="4"/>
      <c r="P232" s="4"/>
      <c r="Q232" s="8">
        <f t="shared" si="6"/>
        <v>0</v>
      </c>
      <c r="R232" s="8">
        <f t="shared" si="6"/>
        <v>0</v>
      </c>
      <c r="S232" s="7"/>
      <c r="T232" s="8">
        <f t="shared" si="7"/>
        <v>0</v>
      </c>
      <c r="U232" s="4"/>
      <c r="V232" s="4"/>
      <c r="W232" s="4"/>
      <c r="X232" s="4"/>
      <c r="Y232" s="4"/>
      <c r="Z232" s="63"/>
    </row>
    <row r="233" spans="1:28" ht="13.5" hidden="1" customHeight="1">
      <c r="B233" s="4" t="s">
        <v>1085</v>
      </c>
      <c r="C233" s="4">
        <v>234</v>
      </c>
      <c r="D233" s="4" t="s">
        <v>1086</v>
      </c>
      <c r="E233" s="4" t="s">
        <v>71</v>
      </c>
      <c r="F233" s="4">
        <v>234</v>
      </c>
      <c r="G233" s="5">
        <v>44810</v>
      </c>
      <c r="H233" s="4">
        <v>23</v>
      </c>
      <c r="I233" s="4">
        <v>24</v>
      </c>
      <c r="J233" s="4">
        <v>1</v>
      </c>
      <c r="K233" s="4" t="s">
        <v>194</v>
      </c>
      <c r="L233" s="4" t="s">
        <v>106</v>
      </c>
      <c r="M233" s="12" t="s">
        <v>113</v>
      </c>
      <c r="N233" s="12"/>
      <c r="O233" s="4"/>
      <c r="P233" s="4"/>
      <c r="Q233" s="8">
        <f t="shared" si="6"/>
        <v>0</v>
      </c>
      <c r="R233" s="8">
        <f t="shared" si="6"/>
        <v>0</v>
      </c>
      <c r="S233" s="7"/>
      <c r="T233" s="8">
        <f t="shared" si="7"/>
        <v>0</v>
      </c>
      <c r="U233" s="4"/>
      <c r="V233" s="4"/>
      <c r="W233" s="4"/>
      <c r="X233" s="4"/>
      <c r="Y233" s="4"/>
      <c r="Z233" s="63"/>
    </row>
    <row r="234" spans="1:28" ht="13.5" hidden="1" customHeight="1">
      <c r="B234" s="4" t="s">
        <v>1087</v>
      </c>
      <c r="C234" s="4">
        <v>235</v>
      </c>
      <c r="D234" s="4" t="s">
        <v>1088</v>
      </c>
      <c r="E234" s="4" t="s">
        <v>71</v>
      </c>
      <c r="F234" s="4">
        <v>235</v>
      </c>
      <c r="G234" s="5">
        <v>44811</v>
      </c>
      <c r="H234" s="4">
        <v>23</v>
      </c>
      <c r="I234" s="4">
        <v>24</v>
      </c>
      <c r="J234" s="4">
        <v>1</v>
      </c>
      <c r="K234" s="4" t="s">
        <v>194</v>
      </c>
      <c r="L234" s="4" t="s">
        <v>107</v>
      </c>
      <c r="M234" s="12" t="s">
        <v>195</v>
      </c>
      <c r="N234" s="12"/>
      <c r="O234" s="4"/>
      <c r="P234" s="4"/>
      <c r="Q234" s="8">
        <f t="shared" si="6"/>
        <v>0</v>
      </c>
      <c r="R234" s="8">
        <f t="shared" si="6"/>
        <v>0</v>
      </c>
      <c r="S234" s="7"/>
      <c r="T234" s="8">
        <f t="shared" si="7"/>
        <v>0</v>
      </c>
      <c r="U234" s="4"/>
      <c r="V234" s="4"/>
      <c r="W234" s="4"/>
      <c r="X234" s="4"/>
      <c r="Y234" s="4"/>
      <c r="Z234" s="63"/>
    </row>
    <row r="235" spans="1:28" ht="13.5" hidden="1" customHeight="1">
      <c r="B235" s="4" t="s">
        <v>1089</v>
      </c>
      <c r="C235" s="4">
        <v>236</v>
      </c>
      <c r="D235" s="4" t="s">
        <v>1090</v>
      </c>
      <c r="E235" s="4" t="s">
        <v>71</v>
      </c>
      <c r="F235" s="4">
        <v>236</v>
      </c>
      <c r="G235" s="5">
        <v>44812</v>
      </c>
      <c r="H235" s="4">
        <v>23</v>
      </c>
      <c r="I235" s="4">
        <v>24</v>
      </c>
      <c r="J235" s="4">
        <v>1</v>
      </c>
      <c r="K235" s="4" t="s">
        <v>194</v>
      </c>
      <c r="L235" s="4">
        <v>12</v>
      </c>
      <c r="M235" s="12" t="s">
        <v>196</v>
      </c>
      <c r="N235" s="12"/>
      <c r="O235" s="4"/>
      <c r="P235" s="4"/>
      <c r="Q235" s="8">
        <f t="shared" si="6"/>
        <v>0</v>
      </c>
      <c r="R235" s="8">
        <f t="shared" si="6"/>
        <v>0</v>
      </c>
      <c r="S235" s="7"/>
      <c r="T235" s="8">
        <f t="shared" si="7"/>
        <v>0</v>
      </c>
      <c r="U235" s="4"/>
      <c r="V235" s="4"/>
      <c r="W235" s="4">
        <v>30</v>
      </c>
      <c r="X235" s="4" t="s">
        <v>29</v>
      </c>
      <c r="Y235" s="4">
        <v>2</v>
      </c>
      <c r="Z235" s="63"/>
    </row>
    <row r="236" spans="1:28" ht="13.5" hidden="1" customHeight="1">
      <c r="B236" s="4" t="s">
        <v>1091</v>
      </c>
      <c r="C236" s="4">
        <v>237</v>
      </c>
      <c r="D236" s="4" t="s">
        <v>1092</v>
      </c>
      <c r="E236" s="4" t="s">
        <v>71</v>
      </c>
      <c r="F236" s="4">
        <v>237</v>
      </c>
      <c r="G236" s="5">
        <v>44813</v>
      </c>
      <c r="H236" s="4">
        <v>23</v>
      </c>
      <c r="I236" s="4">
        <v>24</v>
      </c>
      <c r="J236" s="4">
        <v>1</v>
      </c>
      <c r="K236" s="4" t="s">
        <v>194</v>
      </c>
      <c r="L236" s="4" t="s">
        <v>108</v>
      </c>
      <c r="M236" s="12" t="s">
        <v>116</v>
      </c>
      <c r="N236" s="12"/>
      <c r="O236" s="4"/>
      <c r="P236" s="4"/>
      <c r="Q236" s="8">
        <f t="shared" si="6"/>
        <v>0</v>
      </c>
      <c r="R236" s="8">
        <f t="shared" si="6"/>
        <v>0</v>
      </c>
      <c r="S236" s="7"/>
      <c r="T236" s="8">
        <f t="shared" si="7"/>
        <v>0</v>
      </c>
      <c r="U236" s="4"/>
      <c r="V236" s="4"/>
      <c r="W236" s="4"/>
      <c r="X236" s="4"/>
      <c r="Y236" s="4"/>
      <c r="Z236" s="63"/>
    </row>
    <row r="237" spans="1:28" ht="13.5" hidden="1" customHeight="1">
      <c r="B237" s="4" t="s">
        <v>1093</v>
      </c>
      <c r="C237" s="4">
        <v>238</v>
      </c>
      <c r="D237" s="4" t="s">
        <v>1094</v>
      </c>
      <c r="E237" s="4" t="s">
        <v>71</v>
      </c>
      <c r="F237" s="4">
        <v>238</v>
      </c>
      <c r="G237" s="5">
        <v>44814</v>
      </c>
      <c r="H237" s="4">
        <v>23</v>
      </c>
      <c r="I237" s="4">
        <v>24</v>
      </c>
      <c r="J237" s="4">
        <v>1</v>
      </c>
      <c r="K237" s="4" t="s">
        <v>194</v>
      </c>
      <c r="L237" s="4" t="s">
        <v>109</v>
      </c>
      <c r="M237" s="12" t="s">
        <v>117</v>
      </c>
      <c r="N237" s="12"/>
      <c r="O237" s="4"/>
      <c r="P237" s="4"/>
      <c r="Q237" s="8">
        <f t="shared" si="6"/>
        <v>0</v>
      </c>
      <c r="R237" s="8">
        <f t="shared" si="6"/>
        <v>0</v>
      </c>
      <c r="S237" s="7"/>
      <c r="T237" s="8">
        <f t="shared" si="7"/>
        <v>0</v>
      </c>
      <c r="U237" s="4"/>
      <c r="V237" s="4"/>
      <c r="W237" s="4"/>
      <c r="X237" s="4"/>
      <c r="Y237" s="4"/>
      <c r="Z237" s="63"/>
    </row>
    <row r="238" spans="1:28" ht="13.5" hidden="1" customHeight="1">
      <c r="B238" s="4" t="s">
        <v>1095</v>
      </c>
      <c r="C238" s="4">
        <v>239</v>
      </c>
      <c r="D238" s="4" t="s">
        <v>1096</v>
      </c>
      <c r="E238" s="4" t="s">
        <v>71</v>
      </c>
      <c r="F238" s="4">
        <v>239</v>
      </c>
      <c r="G238" s="5">
        <v>44815</v>
      </c>
      <c r="H238" s="4">
        <v>23</v>
      </c>
      <c r="I238" s="4">
        <v>24</v>
      </c>
      <c r="J238" s="4">
        <v>1</v>
      </c>
      <c r="K238" s="4" t="s">
        <v>194</v>
      </c>
      <c r="L238" s="4" t="s">
        <v>110</v>
      </c>
      <c r="M238" s="12" t="s">
        <v>197</v>
      </c>
      <c r="N238" s="12"/>
      <c r="O238" s="4"/>
      <c r="P238" s="4"/>
      <c r="Q238" s="8">
        <f t="shared" si="6"/>
        <v>0</v>
      </c>
      <c r="R238" s="8">
        <f t="shared" si="6"/>
        <v>0</v>
      </c>
      <c r="S238" s="7"/>
      <c r="T238" s="8">
        <f t="shared" si="7"/>
        <v>0</v>
      </c>
      <c r="U238" s="4"/>
      <c r="V238" s="4"/>
      <c r="W238" s="4"/>
      <c r="X238" s="4"/>
      <c r="Y238" s="4"/>
      <c r="Z238" s="63"/>
    </row>
    <row r="239" spans="1:28" ht="13.5" hidden="1" customHeight="1">
      <c r="B239" s="4" t="s">
        <v>1097</v>
      </c>
      <c r="C239" s="4">
        <v>240</v>
      </c>
      <c r="D239" s="4" t="s">
        <v>1098</v>
      </c>
      <c r="E239" s="4" t="s">
        <v>71</v>
      </c>
      <c r="F239" s="4">
        <v>240</v>
      </c>
      <c r="G239" s="5">
        <v>44816</v>
      </c>
      <c r="H239" s="4">
        <v>23</v>
      </c>
      <c r="I239" s="4">
        <v>24</v>
      </c>
      <c r="J239" s="4">
        <v>1</v>
      </c>
      <c r="K239" s="4" t="s">
        <v>194</v>
      </c>
      <c r="L239" s="4">
        <v>13</v>
      </c>
      <c r="M239" s="12" t="s">
        <v>288</v>
      </c>
      <c r="N239" s="12"/>
      <c r="O239" s="4">
        <v>377</v>
      </c>
      <c r="P239" s="4"/>
      <c r="Q239" s="8">
        <f t="shared" ref="Q239:R302" si="9">O239/25.4</f>
        <v>14.84251968503937</v>
      </c>
      <c r="R239" s="8">
        <f t="shared" si="9"/>
        <v>0</v>
      </c>
      <c r="S239" s="7">
        <v>1</v>
      </c>
      <c r="T239" s="8">
        <f t="shared" ref="T239:T302" si="10">Q239*S239</f>
        <v>14.84251968503937</v>
      </c>
      <c r="U239" s="4"/>
      <c r="V239" s="4"/>
      <c r="W239" s="4">
        <v>350</v>
      </c>
      <c r="X239" s="4" t="s">
        <v>30</v>
      </c>
      <c r="Y239" s="4">
        <v>3.22</v>
      </c>
      <c r="Z239" s="63"/>
    </row>
    <row r="240" spans="1:28" ht="13.5" hidden="1" customHeight="1">
      <c r="B240" s="4" t="s">
        <v>1099</v>
      </c>
      <c r="C240" s="4">
        <v>241</v>
      </c>
      <c r="D240" s="4" t="s">
        <v>1100</v>
      </c>
      <c r="E240" s="4" t="s">
        <v>71</v>
      </c>
      <c r="F240" s="4">
        <v>241</v>
      </c>
      <c r="G240" s="5">
        <v>44817</v>
      </c>
      <c r="H240" s="4">
        <v>23</v>
      </c>
      <c r="I240" s="4">
        <v>24</v>
      </c>
      <c r="J240" s="4">
        <v>1</v>
      </c>
      <c r="K240" s="4" t="s">
        <v>194</v>
      </c>
      <c r="L240" s="4">
        <v>14</v>
      </c>
      <c r="M240" s="12" t="s">
        <v>276</v>
      </c>
      <c r="N240" s="12"/>
      <c r="O240" s="4">
        <v>25</v>
      </c>
      <c r="P240" s="4"/>
      <c r="Q240" s="8">
        <f t="shared" si="9"/>
        <v>0.98425196850393704</v>
      </c>
      <c r="R240" s="8">
        <f t="shared" si="9"/>
        <v>0</v>
      </c>
      <c r="S240" s="7"/>
      <c r="T240" s="8">
        <f t="shared" si="10"/>
        <v>0</v>
      </c>
      <c r="U240" s="4"/>
      <c r="V240" s="4"/>
      <c r="W240" s="4">
        <v>20</v>
      </c>
      <c r="X240" s="4" t="s">
        <v>25</v>
      </c>
      <c r="Y240" s="4">
        <v>0.32</v>
      </c>
      <c r="Z240" s="63"/>
    </row>
    <row r="241" spans="1:28" ht="13.5" hidden="1" customHeight="1">
      <c r="A241" s="1" t="s">
        <v>10051</v>
      </c>
      <c r="B241" s="4" t="s">
        <v>1101</v>
      </c>
      <c r="C241" s="4">
        <v>242</v>
      </c>
      <c r="D241" s="4" t="s">
        <v>1102</v>
      </c>
      <c r="E241" s="4" t="s">
        <v>71</v>
      </c>
      <c r="F241" s="4">
        <v>242</v>
      </c>
      <c r="G241" s="5">
        <v>44818</v>
      </c>
      <c r="H241" s="4">
        <v>24</v>
      </c>
      <c r="I241" s="4">
        <v>25</v>
      </c>
      <c r="J241" s="4">
        <v>1</v>
      </c>
      <c r="K241" s="4" t="s">
        <v>194</v>
      </c>
      <c r="L241" s="4">
        <v>1</v>
      </c>
      <c r="M241" s="12" t="s">
        <v>13</v>
      </c>
      <c r="N241" s="12">
        <v>762</v>
      </c>
      <c r="O241" s="4">
        <v>377</v>
      </c>
      <c r="P241" s="4"/>
      <c r="Q241" s="8">
        <f t="shared" si="9"/>
        <v>14.84251968503937</v>
      </c>
      <c r="R241" s="8">
        <f t="shared" si="9"/>
        <v>0</v>
      </c>
      <c r="S241" s="7">
        <v>2</v>
      </c>
      <c r="T241" s="8">
        <f t="shared" si="10"/>
        <v>29.685039370078741</v>
      </c>
      <c r="U241" s="4"/>
      <c r="V241" s="4"/>
      <c r="W241" s="4">
        <v>350</v>
      </c>
      <c r="X241" s="4" t="s">
        <v>63</v>
      </c>
      <c r="Y241" s="4">
        <v>1</v>
      </c>
      <c r="Z241" s="63"/>
    </row>
    <row r="242" spans="1:28" ht="13.5" hidden="1" customHeight="1">
      <c r="B242" s="4" t="s">
        <v>1103</v>
      </c>
      <c r="C242" s="4">
        <v>243</v>
      </c>
      <c r="D242" s="4" t="s">
        <v>1104</v>
      </c>
      <c r="E242" s="4" t="s">
        <v>71</v>
      </c>
      <c r="F242" s="4">
        <v>243</v>
      </c>
      <c r="G242" s="5">
        <v>44819</v>
      </c>
      <c r="H242" s="4">
        <v>24</v>
      </c>
      <c r="I242" s="4">
        <v>25</v>
      </c>
      <c r="J242" s="4">
        <v>1</v>
      </c>
      <c r="K242" s="4" t="s">
        <v>194</v>
      </c>
      <c r="L242" s="4">
        <v>2</v>
      </c>
      <c r="M242" s="12" t="s">
        <v>300</v>
      </c>
      <c r="N242" s="12"/>
      <c r="O242" s="4">
        <v>377</v>
      </c>
      <c r="P242" s="4"/>
      <c r="Q242" s="8">
        <f t="shared" si="9"/>
        <v>14.84251968503937</v>
      </c>
      <c r="R242" s="8">
        <f t="shared" si="9"/>
        <v>0</v>
      </c>
      <c r="S242" s="7">
        <v>3</v>
      </c>
      <c r="T242" s="8">
        <f t="shared" si="10"/>
        <v>44.527559055118111</v>
      </c>
      <c r="U242" s="4"/>
      <c r="V242" s="4"/>
      <c r="W242" s="4">
        <v>350</v>
      </c>
      <c r="X242" s="4" t="s">
        <v>19</v>
      </c>
      <c r="Y242" s="4">
        <v>1</v>
      </c>
      <c r="Z242" s="63"/>
    </row>
    <row r="243" spans="1:28" ht="13.5" hidden="1" customHeight="1">
      <c r="B243" s="4" t="s">
        <v>1105</v>
      </c>
      <c r="C243" s="4">
        <v>244</v>
      </c>
      <c r="D243" s="4" t="s">
        <v>1106</v>
      </c>
      <c r="E243" s="4" t="s">
        <v>71</v>
      </c>
      <c r="F243" s="4">
        <v>244</v>
      </c>
      <c r="G243" s="5">
        <v>44820</v>
      </c>
      <c r="H243" s="4">
        <v>24</v>
      </c>
      <c r="I243" s="4">
        <v>25</v>
      </c>
      <c r="J243" s="4">
        <v>1</v>
      </c>
      <c r="K243" s="4" t="s">
        <v>194</v>
      </c>
      <c r="L243" s="4">
        <v>3</v>
      </c>
      <c r="M243" s="12" t="s">
        <v>198</v>
      </c>
      <c r="N243" s="12"/>
      <c r="O243" s="4"/>
      <c r="P243" s="4"/>
      <c r="Q243" s="8">
        <f t="shared" si="9"/>
        <v>0</v>
      </c>
      <c r="R243" s="8">
        <f t="shared" si="9"/>
        <v>0</v>
      </c>
      <c r="S243" s="7"/>
      <c r="T243" s="8">
        <f t="shared" si="10"/>
        <v>0</v>
      </c>
      <c r="U243" s="4"/>
      <c r="V243" s="4"/>
      <c r="W243" s="4">
        <v>350</v>
      </c>
      <c r="X243" s="4" t="s">
        <v>21</v>
      </c>
      <c r="Y243" s="4">
        <v>2</v>
      </c>
      <c r="Z243" s="63"/>
    </row>
    <row r="244" spans="1:28" ht="13.5" hidden="1" customHeight="1">
      <c r="B244" s="4" t="s">
        <v>1107</v>
      </c>
      <c r="C244" s="4">
        <v>245</v>
      </c>
      <c r="D244" s="4" t="s">
        <v>1108</v>
      </c>
      <c r="E244" s="4" t="s">
        <v>71</v>
      </c>
      <c r="F244" s="4">
        <v>245</v>
      </c>
      <c r="G244" s="5">
        <v>44821</v>
      </c>
      <c r="H244" s="4">
        <v>24</v>
      </c>
      <c r="I244" s="4">
        <v>25</v>
      </c>
      <c r="J244" s="4">
        <v>1</v>
      </c>
      <c r="K244" s="4" t="s">
        <v>194</v>
      </c>
      <c r="L244" s="4">
        <v>4</v>
      </c>
      <c r="M244" s="12" t="s">
        <v>138</v>
      </c>
      <c r="N244" s="12"/>
      <c r="O244" s="4">
        <v>18</v>
      </c>
      <c r="P244" s="4"/>
      <c r="Q244" s="8">
        <f t="shared" si="9"/>
        <v>0.70866141732283472</v>
      </c>
      <c r="R244" s="8">
        <f t="shared" si="9"/>
        <v>0</v>
      </c>
      <c r="S244" s="7">
        <v>1</v>
      </c>
      <c r="T244" s="8">
        <f t="shared" si="10"/>
        <v>0.70866141732283472</v>
      </c>
      <c r="U244" s="4"/>
      <c r="V244" s="4"/>
      <c r="W244" s="4">
        <v>15</v>
      </c>
      <c r="X244" s="4" t="s">
        <v>51</v>
      </c>
      <c r="Y244" s="4">
        <v>1</v>
      </c>
      <c r="Z244" s="63"/>
    </row>
    <row r="245" spans="1:28" ht="13.5" hidden="1" customHeight="1">
      <c r="B245" s="4" t="s">
        <v>1109</v>
      </c>
      <c r="C245" s="4">
        <v>246</v>
      </c>
      <c r="D245" s="4" t="s">
        <v>1110</v>
      </c>
      <c r="E245" s="4" t="s">
        <v>71</v>
      </c>
      <c r="F245" s="4">
        <v>246</v>
      </c>
      <c r="G245" s="5">
        <v>44822</v>
      </c>
      <c r="H245" s="4">
        <v>24</v>
      </c>
      <c r="I245" s="4">
        <v>25</v>
      </c>
      <c r="J245" s="4">
        <v>1</v>
      </c>
      <c r="K245" s="4" t="s">
        <v>194</v>
      </c>
      <c r="L245" s="4" t="s">
        <v>200</v>
      </c>
      <c r="M245" s="12" t="s">
        <v>199</v>
      </c>
      <c r="N245" s="12"/>
      <c r="O245" s="4"/>
      <c r="P245" s="4"/>
      <c r="Q245" s="8">
        <f t="shared" si="9"/>
        <v>0</v>
      </c>
      <c r="R245" s="8">
        <f t="shared" si="9"/>
        <v>0</v>
      </c>
      <c r="S245" s="7"/>
      <c r="T245" s="8">
        <f t="shared" si="10"/>
        <v>0</v>
      </c>
      <c r="U245" s="4"/>
      <c r="V245" s="4"/>
      <c r="W245" s="4"/>
      <c r="X245" s="4">
        <v>2017</v>
      </c>
      <c r="Y245" s="4"/>
      <c r="Z245" s="63"/>
    </row>
    <row r="246" spans="1:28" ht="13.5" hidden="1" customHeight="1">
      <c r="B246" s="4" t="s">
        <v>1111</v>
      </c>
      <c r="C246" s="4">
        <v>247</v>
      </c>
      <c r="D246" s="4" t="s">
        <v>1112</v>
      </c>
      <c r="E246" s="4" t="s">
        <v>71</v>
      </c>
      <c r="F246" s="4">
        <v>247</v>
      </c>
      <c r="G246" s="5">
        <v>44823</v>
      </c>
      <c r="H246" s="4">
        <v>24</v>
      </c>
      <c r="I246" s="4">
        <v>25</v>
      </c>
      <c r="J246" s="4">
        <v>1</v>
      </c>
      <c r="K246" s="4" t="s">
        <v>194</v>
      </c>
      <c r="L246" s="4" t="s">
        <v>201</v>
      </c>
      <c r="M246" s="12" t="s">
        <v>141</v>
      </c>
      <c r="N246" s="12"/>
      <c r="O246" s="4"/>
      <c r="P246" s="4"/>
      <c r="Q246" s="8">
        <f t="shared" si="9"/>
        <v>0</v>
      </c>
      <c r="R246" s="8">
        <f t="shared" si="9"/>
        <v>0</v>
      </c>
      <c r="S246" s="7"/>
      <c r="T246" s="8">
        <f t="shared" si="10"/>
        <v>0</v>
      </c>
      <c r="U246" s="4"/>
      <c r="V246" s="4"/>
      <c r="W246" s="4"/>
      <c r="X246" s="4"/>
      <c r="Y246" s="4"/>
      <c r="Z246" s="63"/>
    </row>
    <row r="247" spans="1:28" ht="13.5" customHeight="1">
      <c r="A247" s="1" t="s">
        <v>10123</v>
      </c>
      <c r="B247" s="4" t="s">
        <v>1113</v>
      </c>
      <c r="C247" s="4">
        <v>248</v>
      </c>
      <c r="D247" s="4" t="s">
        <v>1114</v>
      </c>
      <c r="E247" s="4" t="s">
        <v>71</v>
      </c>
      <c r="F247" s="4">
        <v>248</v>
      </c>
      <c r="G247" s="5">
        <v>44824</v>
      </c>
      <c r="H247" s="4">
        <v>24</v>
      </c>
      <c r="I247" s="4">
        <v>25</v>
      </c>
      <c r="J247" s="4">
        <v>1</v>
      </c>
      <c r="K247" s="4" t="s">
        <v>194</v>
      </c>
      <c r="L247" s="4">
        <v>5</v>
      </c>
      <c r="M247" s="12" t="s">
        <v>84</v>
      </c>
      <c r="N247" s="12"/>
      <c r="O247" s="4"/>
      <c r="P247" s="4"/>
      <c r="Q247" s="8">
        <f t="shared" si="9"/>
        <v>0</v>
      </c>
      <c r="R247" s="8">
        <f t="shared" si="9"/>
        <v>0</v>
      </c>
      <c r="S247" s="7"/>
      <c r="T247" s="8">
        <f t="shared" si="10"/>
        <v>0</v>
      </c>
      <c r="U247" s="4"/>
      <c r="V247" s="4"/>
      <c r="W247" s="4">
        <v>350</v>
      </c>
      <c r="X247" s="4" t="s">
        <v>23</v>
      </c>
      <c r="Y247" s="4">
        <v>3</v>
      </c>
      <c r="Z247" s="63"/>
      <c r="AA247" s="1">
        <f>VLOOKUP(M247,Лист2!G:I,3,)</f>
        <v>3.2</v>
      </c>
      <c r="AB247" s="1">
        <f>AA247*Y247</f>
        <v>9.6000000000000014</v>
      </c>
    </row>
    <row r="248" spans="1:28" ht="13.5" hidden="1" customHeight="1">
      <c r="B248" s="4" t="s">
        <v>1115</v>
      </c>
      <c r="C248" s="4">
        <v>249</v>
      </c>
      <c r="D248" s="4" t="s">
        <v>1116</v>
      </c>
      <c r="E248" s="4" t="s">
        <v>71</v>
      </c>
      <c r="F248" s="4">
        <v>249</v>
      </c>
      <c r="G248" s="5">
        <v>44825</v>
      </c>
      <c r="H248" s="4">
        <v>24</v>
      </c>
      <c r="I248" s="4">
        <v>25</v>
      </c>
      <c r="J248" s="4">
        <v>1</v>
      </c>
      <c r="K248" s="4" t="s">
        <v>194</v>
      </c>
      <c r="L248" s="4">
        <v>6</v>
      </c>
      <c r="M248" s="12" t="s">
        <v>299</v>
      </c>
      <c r="N248" s="12"/>
      <c r="O248" s="4"/>
      <c r="P248" s="4"/>
      <c r="Q248" s="8">
        <f t="shared" si="9"/>
        <v>0</v>
      </c>
      <c r="R248" s="8">
        <f t="shared" si="9"/>
        <v>0</v>
      </c>
      <c r="S248" s="7"/>
      <c r="T248" s="8">
        <f t="shared" si="10"/>
        <v>0</v>
      </c>
      <c r="U248" s="4"/>
      <c r="V248" s="4"/>
      <c r="W248" s="4">
        <v>350</v>
      </c>
      <c r="X248" s="4" t="s">
        <v>26</v>
      </c>
      <c r="Y248" s="4">
        <v>2</v>
      </c>
      <c r="Z248" s="63"/>
    </row>
    <row r="249" spans="1:28" ht="13.5" hidden="1" customHeight="1">
      <c r="B249" s="4" t="s">
        <v>1117</v>
      </c>
      <c r="C249" s="4">
        <v>250</v>
      </c>
      <c r="D249" s="4" t="s">
        <v>1118</v>
      </c>
      <c r="E249" s="4" t="s">
        <v>71</v>
      </c>
      <c r="F249" s="4">
        <v>250</v>
      </c>
      <c r="G249" s="5">
        <v>44826</v>
      </c>
      <c r="H249" s="4">
        <v>24</v>
      </c>
      <c r="I249" s="4">
        <v>25</v>
      </c>
      <c r="J249" s="4">
        <v>1</v>
      </c>
      <c r="K249" s="4" t="s">
        <v>194</v>
      </c>
      <c r="L249" s="4">
        <v>7</v>
      </c>
      <c r="M249" s="12" t="s">
        <v>196</v>
      </c>
      <c r="N249" s="12"/>
      <c r="O249" s="4"/>
      <c r="P249" s="4"/>
      <c r="Q249" s="8">
        <f t="shared" si="9"/>
        <v>0</v>
      </c>
      <c r="R249" s="8">
        <f t="shared" si="9"/>
        <v>0</v>
      </c>
      <c r="S249" s="7"/>
      <c r="T249" s="8">
        <f t="shared" si="10"/>
        <v>0</v>
      </c>
      <c r="U249" s="4"/>
      <c r="V249" s="4"/>
      <c r="W249" s="4">
        <v>30</v>
      </c>
      <c r="X249" s="4" t="s">
        <v>29</v>
      </c>
      <c r="Y249" s="4">
        <v>2</v>
      </c>
      <c r="Z249" s="63"/>
    </row>
    <row r="250" spans="1:28" ht="13.5" hidden="1" customHeight="1">
      <c r="B250" s="4" t="s">
        <v>1119</v>
      </c>
      <c r="C250" s="4">
        <v>251</v>
      </c>
      <c r="D250" s="4" t="s">
        <v>1120</v>
      </c>
      <c r="E250" s="4" t="s">
        <v>71</v>
      </c>
      <c r="F250" s="4">
        <v>251</v>
      </c>
      <c r="G250" s="5">
        <v>44827</v>
      </c>
      <c r="H250" s="4">
        <v>24</v>
      </c>
      <c r="I250" s="4">
        <v>25</v>
      </c>
      <c r="J250" s="4">
        <v>1</v>
      </c>
      <c r="K250" s="4" t="s">
        <v>194</v>
      </c>
      <c r="L250" s="4" t="s">
        <v>168</v>
      </c>
      <c r="M250" s="12" t="s">
        <v>116</v>
      </c>
      <c r="N250" s="12"/>
      <c r="O250" s="4"/>
      <c r="P250" s="4"/>
      <c r="Q250" s="8">
        <f t="shared" si="9"/>
        <v>0</v>
      </c>
      <c r="R250" s="8">
        <f t="shared" si="9"/>
        <v>0</v>
      </c>
      <c r="S250" s="7"/>
      <c r="T250" s="8">
        <f t="shared" si="10"/>
        <v>0</v>
      </c>
      <c r="U250" s="4"/>
      <c r="V250" s="4"/>
      <c r="W250" s="4"/>
      <c r="X250" s="4"/>
      <c r="Y250" s="4"/>
      <c r="Z250" s="63"/>
    </row>
    <row r="251" spans="1:28" ht="13.5" hidden="1" customHeight="1">
      <c r="B251" s="4" t="s">
        <v>1121</v>
      </c>
      <c r="C251" s="4">
        <v>252</v>
      </c>
      <c r="D251" s="4" t="s">
        <v>1122</v>
      </c>
      <c r="E251" s="4" t="s">
        <v>71</v>
      </c>
      <c r="F251" s="4">
        <v>252</v>
      </c>
      <c r="G251" s="5">
        <v>44828</v>
      </c>
      <c r="H251" s="4">
        <v>24</v>
      </c>
      <c r="I251" s="4">
        <v>25</v>
      </c>
      <c r="J251" s="4">
        <v>1</v>
      </c>
      <c r="K251" s="4" t="s">
        <v>194</v>
      </c>
      <c r="L251" s="4" t="s">
        <v>169</v>
      </c>
      <c r="M251" s="12" t="s">
        <v>117</v>
      </c>
      <c r="N251" s="12"/>
      <c r="O251" s="4"/>
      <c r="P251" s="4"/>
      <c r="Q251" s="8">
        <f t="shared" si="9"/>
        <v>0</v>
      </c>
      <c r="R251" s="8">
        <f t="shared" si="9"/>
        <v>0</v>
      </c>
      <c r="S251" s="7"/>
      <c r="T251" s="8">
        <f t="shared" si="10"/>
        <v>0</v>
      </c>
      <c r="U251" s="4"/>
      <c r="V251" s="4"/>
      <c r="W251" s="4"/>
      <c r="X251" s="4"/>
      <c r="Y251" s="4"/>
      <c r="Z251" s="63"/>
    </row>
    <row r="252" spans="1:28" ht="13.5" hidden="1" customHeight="1">
      <c r="B252" s="4" t="s">
        <v>1123</v>
      </c>
      <c r="C252" s="4">
        <v>253</v>
      </c>
      <c r="D252" s="4" t="s">
        <v>1124</v>
      </c>
      <c r="E252" s="4" t="s">
        <v>71</v>
      </c>
      <c r="F252" s="4">
        <v>253</v>
      </c>
      <c r="G252" s="5">
        <v>44829</v>
      </c>
      <c r="H252" s="4">
        <v>24</v>
      </c>
      <c r="I252" s="4">
        <v>25</v>
      </c>
      <c r="J252" s="4">
        <v>1</v>
      </c>
      <c r="K252" s="4" t="s">
        <v>194</v>
      </c>
      <c r="L252" s="4" t="s">
        <v>170</v>
      </c>
      <c r="M252" s="12" t="s">
        <v>197</v>
      </c>
      <c r="N252" s="12"/>
      <c r="O252" s="4"/>
      <c r="P252" s="4"/>
      <c r="Q252" s="8">
        <f t="shared" si="9"/>
        <v>0</v>
      </c>
      <c r="R252" s="8">
        <f t="shared" si="9"/>
        <v>0</v>
      </c>
      <c r="S252" s="7"/>
      <c r="T252" s="8">
        <f t="shared" si="10"/>
        <v>0</v>
      </c>
      <c r="U252" s="4"/>
      <c r="V252" s="4"/>
      <c r="W252" s="4"/>
      <c r="X252" s="4"/>
      <c r="Y252" s="4"/>
      <c r="Z252" s="63"/>
    </row>
    <row r="253" spans="1:28" ht="13.5" hidden="1" customHeight="1">
      <c r="B253" s="4" t="s">
        <v>1125</v>
      </c>
      <c r="C253" s="4">
        <v>254</v>
      </c>
      <c r="D253" s="4" t="s">
        <v>1126</v>
      </c>
      <c r="E253" s="4" t="s">
        <v>71</v>
      </c>
      <c r="F253" s="4">
        <v>254</v>
      </c>
      <c r="G253" s="5">
        <v>44830</v>
      </c>
      <c r="H253" s="4">
        <v>24</v>
      </c>
      <c r="I253" s="4">
        <v>25</v>
      </c>
      <c r="J253" s="4">
        <v>1</v>
      </c>
      <c r="K253" s="4" t="s">
        <v>194</v>
      </c>
      <c r="L253" s="4">
        <v>8</v>
      </c>
      <c r="M253" s="12" t="s">
        <v>288</v>
      </c>
      <c r="N253" s="12"/>
      <c r="O253" s="4">
        <v>377</v>
      </c>
      <c r="P253" s="4"/>
      <c r="Q253" s="8">
        <f t="shared" si="9"/>
        <v>14.84251968503937</v>
      </c>
      <c r="R253" s="8">
        <f t="shared" si="9"/>
        <v>0</v>
      </c>
      <c r="S253" s="7"/>
      <c r="T253" s="8">
        <f t="shared" si="10"/>
        <v>0</v>
      </c>
      <c r="U253" s="4">
        <v>1</v>
      </c>
      <c r="V253" s="4">
        <v>8131</v>
      </c>
      <c r="W253" s="4">
        <v>350</v>
      </c>
      <c r="X253" s="4" t="s">
        <v>30</v>
      </c>
      <c r="Y253" s="4">
        <v>10.31</v>
      </c>
      <c r="Z253" s="63"/>
    </row>
    <row r="254" spans="1:28" ht="13.5" hidden="1" customHeight="1">
      <c r="A254" s="1" t="s">
        <v>10051</v>
      </c>
      <c r="B254" s="4" t="s">
        <v>1127</v>
      </c>
      <c r="C254" s="4">
        <v>255</v>
      </c>
      <c r="D254" s="4" t="s">
        <v>1128</v>
      </c>
      <c r="E254" s="4" t="s">
        <v>71</v>
      </c>
      <c r="F254" s="4">
        <v>255</v>
      </c>
      <c r="G254" s="5">
        <v>44831</v>
      </c>
      <c r="H254" s="4">
        <v>25</v>
      </c>
      <c r="I254" s="4">
        <v>26</v>
      </c>
      <c r="J254" s="4">
        <v>1</v>
      </c>
      <c r="K254" s="4" t="s">
        <v>194</v>
      </c>
      <c r="L254" s="4">
        <v>1</v>
      </c>
      <c r="M254" s="12" t="s">
        <v>13</v>
      </c>
      <c r="N254" s="12">
        <v>403</v>
      </c>
      <c r="O254" s="4">
        <v>159</v>
      </c>
      <c r="P254" s="4"/>
      <c r="Q254" s="8">
        <f t="shared" si="9"/>
        <v>6.2598425196850398</v>
      </c>
      <c r="R254" s="8">
        <f t="shared" si="9"/>
        <v>0</v>
      </c>
      <c r="S254" s="7">
        <v>4</v>
      </c>
      <c r="T254" s="8">
        <f t="shared" si="10"/>
        <v>25.039370078740159</v>
      </c>
      <c r="U254" s="4"/>
      <c r="V254" s="4"/>
      <c r="W254" s="4">
        <v>150</v>
      </c>
      <c r="X254" s="4" t="s">
        <v>33</v>
      </c>
      <c r="Y254" s="4">
        <v>2</v>
      </c>
      <c r="Z254" s="63"/>
    </row>
    <row r="255" spans="1:28" ht="13.5" hidden="1" customHeight="1">
      <c r="A255" s="1" t="s">
        <v>10051</v>
      </c>
      <c r="B255" s="4" t="s">
        <v>1129</v>
      </c>
      <c r="C255" s="4">
        <v>256</v>
      </c>
      <c r="D255" s="4" t="s">
        <v>1130</v>
      </c>
      <c r="E255" s="4" t="s">
        <v>71</v>
      </c>
      <c r="F255" s="4">
        <v>256</v>
      </c>
      <c r="G255" s="5">
        <v>44832</v>
      </c>
      <c r="H255" s="4">
        <v>25</v>
      </c>
      <c r="I255" s="4">
        <v>26</v>
      </c>
      <c r="J255" s="4">
        <v>1</v>
      </c>
      <c r="K255" s="4" t="s">
        <v>194</v>
      </c>
      <c r="L255" s="4">
        <v>2</v>
      </c>
      <c r="M255" s="12" t="s">
        <v>13</v>
      </c>
      <c r="N255" s="12">
        <v>762</v>
      </c>
      <c r="O255" s="4">
        <v>377</v>
      </c>
      <c r="P255" s="4"/>
      <c r="Q255" s="8">
        <f t="shared" si="9"/>
        <v>14.84251968503937</v>
      </c>
      <c r="R255" s="8">
        <f t="shared" si="9"/>
        <v>0</v>
      </c>
      <c r="S255" s="7">
        <v>2</v>
      </c>
      <c r="T255" s="8">
        <f t="shared" si="10"/>
        <v>29.685039370078741</v>
      </c>
      <c r="U255" s="4"/>
      <c r="V255" s="4"/>
      <c r="W255" s="4">
        <v>350</v>
      </c>
      <c r="X255" s="4" t="s">
        <v>63</v>
      </c>
      <c r="Y255" s="4">
        <v>1</v>
      </c>
      <c r="Z255" s="63"/>
    </row>
    <row r="256" spans="1:28" ht="13.5" hidden="1" customHeight="1">
      <c r="A256" s="1" t="s">
        <v>10051</v>
      </c>
      <c r="B256" s="4" t="s">
        <v>1131</v>
      </c>
      <c r="C256" s="4">
        <v>257</v>
      </c>
      <c r="D256" s="4" t="s">
        <v>1132</v>
      </c>
      <c r="E256" s="4" t="s">
        <v>71</v>
      </c>
      <c r="F256" s="4">
        <v>257</v>
      </c>
      <c r="G256" s="5">
        <v>44833</v>
      </c>
      <c r="H256" s="4">
        <v>25</v>
      </c>
      <c r="I256" s="4">
        <v>26</v>
      </c>
      <c r="J256" s="4">
        <v>1</v>
      </c>
      <c r="K256" s="4" t="s">
        <v>194</v>
      </c>
      <c r="L256" s="4">
        <v>3</v>
      </c>
      <c r="M256" s="12" t="s">
        <v>85</v>
      </c>
      <c r="N256" s="12">
        <v>403</v>
      </c>
      <c r="O256" s="4">
        <v>159</v>
      </c>
      <c r="P256" s="4"/>
      <c r="Q256" s="8">
        <f t="shared" si="9"/>
        <v>6.2598425196850398</v>
      </c>
      <c r="R256" s="8">
        <f t="shared" si="9"/>
        <v>0</v>
      </c>
      <c r="S256" s="7">
        <v>2</v>
      </c>
      <c r="T256" s="8">
        <f t="shared" si="10"/>
        <v>12.51968503937008</v>
      </c>
      <c r="U256" s="4"/>
      <c r="V256" s="4"/>
      <c r="W256" s="4">
        <v>150</v>
      </c>
      <c r="X256" s="4" t="s">
        <v>85</v>
      </c>
      <c r="Y256" s="4">
        <v>1</v>
      </c>
      <c r="Z256" s="63"/>
    </row>
    <row r="257" spans="1:28" ht="13.5" hidden="1" customHeight="1">
      <c r="B257" s="4" t="s">
        <v>1133</v>
      </c>
      <c r="C257" s="4">
        <v>258</v>
      </c>
      <c r="D257" s="4" t="s">
        <v>1134</v>
      </c>
      <c r="E257" s="4" t="s">
        <v>71</v>
      </c>
      <c r="F257" s="4">
        <v>258</v>
      </c>
      <c r="G257" s="5">
        <v>44834</v>
      </c>
      <c r="H257" s="4">
        <v>25</v>
      </c>
      <c r="I257" s="4">
        <v>26</v>
      </c>
      <c r="J257" s="4">
        <v>1</v>
      </c>
      <c r="K257" s="4" t="s">
        <v>194</v>
      </c>
      <c r="L257" s="4">
        <v>4</v>
      </c>
      <c r="M257" s="12" t="s">
        <v>301</v>
      </c>
      <c r="N257" s="12"/>
      <c r="O257" s="4">
        <v>159</v>
      </c>
      <c r="P257" s="4"/>
      <c r="Q257" s="8">
        <f t="shared" si="9"/>
        <v>6.2598425196850398</v>
      </c>
      <c r="R257" s="8">
        <f t="shared" si="9"/>
        <v>0</v>
      </c>
      <c r="S257" s="7">
        <v>2</v>
      </c>
      <c r="T257" s="8">
        <f t="shared" si="10"/>
        <v>12.51968503937008</v>
      </c>
      <c r="U257" s="4"/>
      <c r="V257" s="4"/>
      <c r="W257" s="4">
        <v>150</v>
      </c>
      <c r="X257" s="4" t="s">
        <v>18</v>
      </c>
      <c r="Y257" s="4">
        <v>1</v>
      </c>
      <c r="Z257" s="63"/>
    </row>
    <row r="258" spans="1:28" ht="13.5" hidden="1" customHeight="1">
      <c r="B258" s="4" t="s">
        <v>1135</v>
      </c>
      <c r="C258" s="4">
        <v>259</v>
      </c>
      <c r="D258" s="4" t="s">
        <v>1136</v>
      </c>
      <c r="E258" s="4" t="s">
        <v>71</v>
      </c>
      <c r="F258" s="4">
        <v>259</v>
      </c>
      <c r="G258" s="5">
        <v>44835</v>
      </c>
      <c r="H258" s="4">
        <v>25</v>
      </c>
      <c r="I258" s="4">
        <v>26</v>
      </c>
      <c r="J258" s="4">
        <v>1</v>
      </c>
      <c r="K258" s="4" t="s">
        <v>194</v>
      </c>
      <c r="L258" s="4">
        <v>5</v>
      </c>
      <c r="M258" s="12" t="s">
        <v>65</v>
      </c>
      <c r="N258" s="12"/>
      <c r="O258" s="4">
        <v>273</v>
      </c>
      <c r="P258" s="4">
        <v>159</v>
      </c>
      <c r="Q258" s="8">
        <f t="shared" si="9"/>
        <v>10.748031496062993</v>
      </c>
      <c r="R258" s="8">
        <f t="shared" si="9"/>
        <v>6.2598425196850398</v>
      </c>
      <c r="S258" s="7"/>
      <c r="T258" s="8">
        <f t="shared" si="10"/>
        <v>0</v>
      </c>
      <c r="U258" s="4"/>
      <c r="V258" s="4"/>
      <c r="W258" s="4">
        <v>250</v>
      </c>
      <c r="X258" s="4" t="s">
        <v>17</v>
      </c>
      <c r="Y258" s="4">
        <v>1</v>
      </c>
      <c r="Z258" s="63"/>
    </row>
    <row r="259" spans="1:28" ht="13.5" hidden="1" customHeight="1">
      <c r="B259" s="4" t="s">
        <v>1137</v>
      </c>
      <c r="C259" s="4">
        <v>260</v>
      </c>
      <c r="D259" s="4" t="s">
        <v>1138</v>
      </c>
      <c r="E259" s="4" t="s">
        <v>71</v>
      </c>
      <c r="F259" s="4">
        <v>260</v>
      </c>
      <c r="G259" s="5">
        <v>44836</v>
      </c>
      <c r="H259" s="4">
        <v>25</v>
      </c>
      <c r="I259" s="4">
        <v>26</v>
      </c>
      <c r="J259" s="4">
        <v>1</v>
      </c>
      <c r="K259" s="4" t="s">
        <v>194</v>
      </c>
      <c r="L259" s="4">
        <v>6</v>
      </c>
      <c r="M259" s="12" t="s">
        <v>302</v>
      </c>
      <c r="N259" s="12"/>
      <c r="O259" s="4">
        <v>159</v>
      </c>
      <c r="P259" s="4"/>
      <c r="Q259" s="8">
        <f t="shared" si="9"/>
        <v>6.2598425196850398</v>
      </c>
      <c r="R259" s="8">
        <f t="shared" si="9"/>
        <v>0</v>
      </c>
      <c r="S259" s="7">
        <v>3</v>
      </c>
      <c r="T259" s="8">
        <f t="shared" si="10"/>
        <v>18.779527559055119</v>
      </c>
      <c r="U259" s="4"/>
      <c r="V259" s="4"/>
      <c r="W259" s="4">
        <v>150</v>
      </c>
      <c r="X259" s="4" t="s">
        <v>19</v>
      </c>
      <c r="Y259" s="4">
        <v>1</v>
      </c>
      <c r="Z259" s="63"/>
    </row>
    <row r="260" spans="1:28" ht="13.5" hidden="1" customHeight="1">
      <c r="B260" s="4" t="s">
        <v>1139</v>
      </c>
      <c r="C260" s="4">
        <v>261</v>
      </c>
      <c r="D260" s="4" t="s">
        <v>1140</v>
      </c>
      <c r="E260" s="4" t="s">
        <v>71</v>
      </c>
      <c r="F260" s="4">
        <v>261</v>
      </c>
      <c r="G260" s="5">
        <v>44837</v>
      </c>
      <c r="H260" s="4">
        <v>25</v>
      </c>
      <c r="I260" s="4">
        <v>26</v>
      </c>
      <c r="J260" s="4">
        <v>1</v>
      </c>
      <c r="K260" s="4" t="s">
        <v>194</v>
      </c>
      <c r="L260" s="4">
        <v>7</v>
      </c>
      <c r="M260" s="12" t="s">
        <v>300</v>
      </c>
      <c r="N260" s="12"/>
      <c r="O260" s="4">
        <v>377</v>
      </c>
      <c r="P260" s="4"/>
      <c r="Q260" s="8">
        <f t="shared" si="9"/>
        <v>14.84251968503937</v>
      </c>
      <c r="R260" s="8">
        <f t="shared" si="9"/>
        <v>0</v>
      </c>
      <c r="S260" s="7">
        <v>3</v>
      </c>
      <c r="T260" s="8">
        <f t="shared" si="10"/>
        <v>44.527559055118111</v>
      </c>
      <c r="U260" s="4"/>
      <c r="V260" s="4"/>
      <c r="W260" s="4">
        <v>350</v>
      </c>
      <c r="X260" s="4" t="s">
        <v>19</v>
      </c>
      <c r="Y260" s="4">
        <v>1</v>
      </c>
      <c r="Z260" s="63"/>
    </row>
    <row r="261" spans="1:28" ht="13.5" hidden="1" customHeight="1">
      <c r="B261" s="4" t="s">
        <v>1141</v>
      </c>
      <c r="C261" s="4">
        <v>262</v>
      </c>
      <c r="D261" s="4" t="s">
        <v>1142</v>
      </c>
      <c r="E261" s="4" t="s">
        <v>71</v>
      </c>
      <c r="F261" s="4">
        <v>262</v>
      </c>
      <c r="G261" s="5">
        <v>44838</v>
      </c>
      <c r="H261" s="4">
        <v>25</v>
      </c>
      <c r="I261" s="4">
        <v>26</v>
      </c>
      <c r="J261" s="4">
        <v>1</v>
      </c>
      <c r="K261" s="4" t="s">
        <v>194</v>
      </c>
      <c r="L261" s="4">
        <v>8</v>
      </c>
      <c r="M261" s="12" t="s">
        <v>207</v>
      </c>
      <c r="N261" s="12"/>
      <c r="O261" s="4"/>
      <c r="P261" s="4"/>
      <c r="Q261" s="8">
        <f t="shared" si="9"/>
        <v>0</v>
      </c>
      <c r="R261" s="8">
        <f t="shared" si="9"/>
        <v>0</v>
      </c>
      <c r="S261" s="7"/>
      <c r="T261" s="8">
        <f t="shared" si="10"/>
        <v>0</v>
      </c>
      <c r="U261" s="4"/>
      <c r="V261" s="4"/>
      <c r="W261" s="4">
        <v>150</v>
      </c>
      <c r="X261" s="4" t="s">
        <v>21</v>
      </c>
      <c r="Y261" s="4">
        <v>6</v>
      </c>
      <c r="Z261" s="63"/>
    </row>
    <row r="262" spans="1:28" ht="13.5" hidden="1" customHeight="1">
      <c r="B262" s="4" t="s">
        <v>1143</v>
      </c>
      <c r="C262" s="4">
        <v>263</v>
      </c>
      <c r="D262" s="4" t="s">
        <v>1144</v>
      </c>
      <c r="E262" s="4" t="s">
        <v>71</v>
      </c>
      <c r="F262" s="4">
        <v>263</v>
      </c>
      <c r="G262" s="5">
        <v>44839</v>
      </c>
      <c r="H262" s="4">
        <v>25</v>
      </c>
      <c r="I262" s="4">
        <v>26</v>
      </c>
      <c r="J262" s="4">
        <v>1</v>
      </c>
      <c r="K262" s="4" t="s">
        <v>194</v>
      </c>
      <c r="L262" s="4">
        <v>9</v>
      </c>
      <c r="M262" s="12" t="s">
        <v>198</v>
      </c>
      <c r="N262" s="12"/>
      <c r="O262" s="4"/>
      <c r="P262" s="4"/>
      <c r="Q262" s="8">
        <f t="shared" si="9"/>
        <v>0</v>
      </c>
      <c r="R262" s="8">
        <f t="shared" si="9"/>
        <v>0</v>
      </c>
      <c r="S262" s="7"/>
      <c r="T262" s="8">
        <f t="shared" si="10"/>
        <v>0</v>
      </c>
      <c r="U262" s="4"/>
      <c r="V262" s="4"/>
      <c r="W262" s="4">
        <v>350</v>
      </c>
      <c r="X262" s="4" t="s">
        <v>21</v>
      </c>
      <c r="Y262" s="4">
        <v>2</v>
      </c>
      <c r="Z262" s="63"/>
    </row>
    <row r="263" spans="1:28" ht="13.5" hidden="1" customHeight="1">
      <c r="B263" s="4" t="s">
        <v>1145</v>
      </c>
      <c r="C263" s="4">
        <v>264</v>
      </c>
      <c r="D263" s="4" t="s">
        <v>1146</v>
      </c>
      <c r="E263" s="4" t="s">
        <v>71</v>
      </c>
      <c r="F263" s="4">
        <v>264</v>
      </c>
      <c r="G263" s="5">
        <v>44840</v>
      </c>
      <c r="H263" s="4">
        <v>25</v>
      </c>
      <c r="I263" s="4">
        <v>26</v>
      </c>
      <c r="J263" s="4">
        <v>1</v>
      </c>
      <c r="K263" s="4" t="s">
        <v>194</v>
      </c>
      <c r="L263" s="4">
        <v>10</v>
      </c>
      <c r="M263" s="12" t="s">
        <v>303</v>
      </c>
      <c r="N263" s="12"/>
      <c r="O263" s="4">
        <v>377</v>
      </c>
      <c r="P263" s="4">
        <v>273</v>
      </c>
      <c r="Q263" s="8">
        <f t="shared" si="9"/>
        <v>14.84251968503937</v>
      </c>
      <c r="R263" s="8">
        <f t="shared" si="9"/>
        <v>10.748031496062993</v>
      </c>
      <c r="S263" s="7">
        <v>3</v>
      </c>
      <c r="T263" s="8">
        <f>Q263*2+R263</f>
        <v>40.433070866141733</v>
      </c>
      <c r="U263" s="4"/>
      <c r="V263" s="4"/>
      <c r="W263" s="4">
        <v>350</v>
      </c>
      <c r="X263" s="4" t="s">
        <v>19</v>
      </c>
      <c r="Y263" s="4">
        <v>1</v>
      </c>
      <c r="Z263" s="63"/>
    </row>
    <row r="264" spans="1:28" ht="13.5" customHeight="1">
      <c r="A264" s="1" t="s">
        <v>10123</v>
      </c>
      <c r="B264" s="4" t="s">
        <v>1147</v>
      </c>
      <c r="C264" s="4">
        <v>265</v>
      </c>
      <c r="D264" s="4" t="s">
        <v>1148</v>
      </c>
      <c r="E264" s="4" t="s">
        <v>71</v>
      </c>
      <c r="F264" s="4">
        <v>265</v>
      </c>
      <c r="G264" s="5">
        <v>44841</v>
      </c>
      <c r="H264" s="4">
        <v>25</v>
      </c>
      <c r="I264" s="4">
        <v>26</v>
      </c>
      <c r="J264" s="4">
        <v>1</v>
      </c>
      <c r="K264" s="4" t="s">
        <v>194</v>
      </c>
      <c r="L264" s="4">
        <v>11</v>
      </c>
      <c r="M264" s="12" t="s">
        <v>34</v>
      </c>
      <c r="N264" s="12"/>
      <c r="O264" s="4"/>
      <c r="P264" s="4"/>
      <c r="Q264" s="8">
        <f t="shared" si="9"/>
        <v>0</v>
      </c>
      <c r="R264" s="8">
        <f t="shared" si="9"/>
        <v>0</v>
      </c>
      <c r="S264" s="7"/>
      <c r="T264" s="8">
        <f t="shared" si="10"/>
        <v>0</v>
      </c>
      <c r="U264" s="4"/>
      <c r="V264" s="4"/>
      <c r="W264" s="4">
        <v>150</v>
      </c>
      <c r="X264" s="4" t="s">
        <v>23</v>
      </c>
      <c r="Y264" s="4">
        <v>1</v>
      </c>
      <c r="Z264" s="63"/>
      <c r="AA264" s="1">
        <f>VLOOKUP(M264,Лист2!G:I,3,)</f>
        <v>1.5</v>
      </c>
      <c r="AB264" s="1">
        <f>AA264*Y264</f>
        <v>1.5</v>
      </c>
    </row>
    <row r="265" spans="1:28" ht="13.5" hidden="1" customHeight="1">
      <c r="B265" s="4" t="s">
        <v>1149</v>
      </c>
      <c r="C265" s="4">
        <v>266</v>
      </c>
      <c r="D265" s="4" t="s">
        <v>1150</v>
      </c>
      <c r="E265" s="4" t="s">
        <v>71</v>
      </c>
      <c r="F265" s="4">
        <v>266</v>
      </c>
      <c r="G265" s="5">
        <v>44842</v>
      </c>
      <c r="H265" s="4">
        <v>25</v>
      </c>
      <c r="I265" s="4">
        <v>26</v>
      </c>
      <c r="J265" s="4">
        <v>1</v>
      </c>
      <c r="K265" s="4" t="s">
        <v>194</v>
      </c>
      <c r="L265" s="4">
        <v>12</v>
      </c>
      <c r="M265" s="12" t="s">
        <v>304</v>
      </c>
      <c r="N265" s="12"/>
      <c r="O265" s="4"/>
      <c r="P265" s="4"/>
      <c r="Q265" s="8">
        <f t="shared" si="9"/>
        <v>0</v>
      </c>
      <c r="R265" s="8">
        <f t="shared" si="9"/>
        <v>0</v>
      </c>
      <c r="S265" s="7"/>
      <c r="T265" s="8">
        <f t="shared" si="10"/>
        <v>0</v>
      </c>
      <c r="U265" s="4"/>
      <c r="V265" s="4"/>
      <c r="W265" s="4">
        <v>150</v>
      </c>
      <c r="X265" s="4" t="s">
        <v>26</v>
      </c>
      <c r="Y265" s="4">
        <v>6</v>
      </c>
      <c r="Z265" s="63"/>
    </row>
    <row r="266" spans="1:28" ht="13.5" hidden="1" customHeight="1">
      <c r="B266" s="4" t="s">
        <v>1151</v>
      </c>
      <c r="C266" s="4">
        <v>267</v>
      </c>
      <c r="D266" s="4" t="s">
        <v>1152</v>
      </c>
      <c r="E266" s="4" t="s">
        <v>71</v>
      </c>
      <c r="F266" s="4">
        <v>267</v>
      </c>
      <c r="G266" s="5">
        <v>44843</v>
      </c>
      <c r="H266" s="4">
        <v>25</v>
      </c>
      <c r="I266" s="4">
        <v>26</v>
      </c>
      <c r="J266" s="4">
        <v>1</v>
      </c>
      <c r="K266" s="4" t="s">
        <v>194</v>
      </c>
      <c r="L266" s="4">
        <v>13</v>
      </c>
      <c r="M266" s="12" t="s">
        <v>299</v>
      </c>
      <c r="N266" s="12"/>
      <c r="O266" s="4"/>
      <c r="P266" s="4"/>
      <c r="Q266" s="8">
        <f t="shared" si="9"/>
        <v>0</v>
      </c>
      <c r="R266" s="8">
        <f t="shared" si="9"/>
        <v>0</v>
      </c>
      <c r="S266" s="7"/>
      <c r="T266" s="8">
        <f t="shared" si="10"/>
        <v>0</v>
      </c>
      <c r="U266" s="4"/>
      <c r="V266" s="4"/>
      <c r="W266" s="4">
        <v>350</v>
      </c>
      <c r="X266" s="4" t="s">
        <v>26</v>
      </c>
      <c r="Y266" s="4">
        <v>2</v>
      </c>
      <c r="Z266" s="63"/>
    </row>
    <row r="267" spans="1:28" ht="13.5" hidden="1" customHeight="1">
      <c r="B267" s="4" t="s">
        <v>1153</v>
      </c>
      <c r="C267" s="4">
        <v>268</v>
      </c>
      <c r="D267" s="4" t="s">
        <v>1154</v>
      </c>
      <c r="E267" s="4" t="s">
        <v>71</v>
      </c>
      <c r="F267" s="4">
        <v>268</v>
      </c>
      <c r="G267" s="5">
        <v>44844</v>
      </c>
      <c r="H267" s="4">
        <v>25</v>
      </c>
      <c r="I267" s="4">
        <v>26</v>
      </c>
      <c r="J267" s="4">
        <v>1</v>
      </c>
      <c r="K267" s="4" t="s">
        <v>194</v>
      </c>
      <c r="L267" s="4">
        <v>14</v>
      </c>
      <c r="M267" s="12" t="s">
        <v>202</v>
      </c>
      <c r="N267" s="12"/>
      <c r="O267" s="4"/>
      <c r="P267" s="4"/>
      <c r="Q267" s="8">
        <f t="shared" si="9"/>
        <v>0</v>
      </c>
      <c r="R267" s="8">
        <f t="shared" si="9"/>
        <v>0</v>
      </c>
      <c r="S267" s="7"/>
      <c r="T267" s="8">
        <f t="shared" si="10"/>
        <v>0</v>
      </c>
      <c r="U267" s="4"/>
      <c r="V267" s="4"/>
      <c r="W267" s="4">
        <v>24</v>
      </c>
      <c r="X267" s="4" t="s">
        <v>29</v>
      </c>
      <c r="Y267" s="4">
        <v>6</v>
      </c>
      <c r="Z267" s="63"/>
    </row>
    <row r="268" spans="1:28" ht="13.5" hidden="1" customHeight="1">
      <c r="B268" s="4" t="s">
        <v>1155</v>
      </c>
      <c r="C268" s="4">
        <v>269</v>
      </c>
      <c r="D268" s="4" t="s">
        <v>1156</v>
      </c>
      <c r="E268" s="4" t="s">
        <v>71</v>
      </c>
      <c r="F268" s="4">
        <v>269</v>
      </c>
      <c r="G268" s="5">
        <v>44845</v>
      </c>
      <c r="H268" s="4">
        <v>25</v>
      </c>
      <c r="I268" s="4">
        <v>26</v>
      </c>
      <c r="J268" s="4">
        <v>1</v>
      </c>
      <c r="K268" s="4" t="s">
        <v>194</v>
      </c>
      <c r="L268" s="4" t="s">
        <v>187</v>
      </c>
      <c r="M268" s="12" t="s">
        <v>203</v>
      </c>
      <c r="N268" s="12"/>
      <c r="O268" s="4"/>
      <c r="P268" s="4"/>
      <c r="Q268" s="8">
        <f t="shared" si="9"/>
        <v>0</v>
      </c>
      <c r="R268" s="8">
        <f t="shared" si="9"/>
        <v>0</v>
      </c>
      <c r="S268" s="7"/>
      <c r="T268" s="8">
        <f t="shared" si="10"/>
        <v>0</v>
      </c>
      <c r="U268" s="4"/>
      <c r="V268" s="4"/>
      <c r="W268" s="4"/>
      <c r="X268" s="4"/>
      <c r="Y268" s="4"/>
      <c r="Z268" s="63"/>
    </row>
    <row r="269" spans="1:28" ht="13.5" hidden="1" customHeight="1">
      <c r="B269" s="4" t="s">
        <v>1157</v>
      </c>
      <c r="C269" s="4">
        <v>270</v>
      </c>
      <c r="D269" s="4" t="s">
        <v>1158</v>
      </c>
      <c r="E269" s="4" t="s">
        <v>71</v>
      </c>
      <c r="F269" s="4">
        <v>270</v>
      </c>
      <c r="G269" s="5">
        <v>44846</v>
      </c>
      <c r="H269" s="4">
        <v>25</v>
      </c>
      <c r="I269" s="4">
        <v>26</v>
      </c>
      <c r="J269" s="4">
        <v>1</v>
      </c>
      <c r="K269" s="4" t="s">
        <v>194</v>
      </c>
      <c r="L269" s="4" t="s">
        <v>188</v>
      </c>
      <c r="M269" s="12" t="s">
        <v>204</v>
      </c>
      <c r="N269" s="12"/>
      <c r="O269" s="4"/>
      <c r="P269" s="4"/>
      <c r="Q269" s="8">
        <f t="shared" si="9"/>
        <v>0</v>
      </c>
      <c r="R269" s="8">
        <f t="shared" si="9"/>
        <v>0</v>
      </c>
      <c r="S269" s="7"/>
      <c r="T269" s="8">
        <f t="shared" si="10"/>
        <v>0</v>
      </c>
      <c r="U269" s="4"/>
      <c r="V269" s="4"/>
      <c r="W269" s="4"/>
      <c r="X269" s="4"/>
      <c r="Y269" s="4"/>
      <c r="Z269" s="63"/>
    </row>
    <row r="270" spans="1:28" ht="13.5" hidden="1" customHeight="1">
      <c r="B270" s="4" t="s">
        <v>1159</v>
      </c>
      <c r="C270" s="4">
        <v>271</v>
      </c>
      <c r="D270" s="4" t="s">
        <v>1160</v>
      </c>
      <c r="E270" s="4" t="s">
        <v>71</v>
      </c>
      <c r="F270" s="4">
        <v>271</v>
      </c>
      <c r="G270" s="5">
        <v>44847</v>
      </c>
      <c r="H270" s="4">
        <v>25</v>
      </c>
      <c r="I270" s="4">
        <v>26</v>
      </c>
      <c r="J270" s="4">
        <v>1</v>
      </c>
      <c r="K270" s="4" t="s">
        <v>194</v>
      </c>
      <c r="L270" s="4" t="s">
        <v>189</v>
      </c>
      <c r="M270" s="12" t="s">
        <v>205</v>
      </c>
      <c r="N270" s="12"/>
      <c r="O270" s="4"/>
      <c r="P270" s="4"/>
      <c r="Q270" s="8">
        <f t="shared" si="9"/>
        <v>0</v>
      </c>
      <c r="R270" s="8">
        <f t="shared" si="9"/>
        <v>0</v>
      </c>
      <c r="S270" s="7"/>
      <c r="T270" s="8">
        <f t="shared" si="10"/>
        <v>0</v>
      </c>
      <c r="U270" s="4"/>
      <c r="V270" s="4"/>
      <c r="W270" s="4"/>
      <c r="X270" s="4"/>
      <c r="Y270" s="4"/>
      <c r="Z270" s="63"/>
    </row>
    <row r="271" spans="1:28" ht="13.5" hidden="1" customHeight="1">
      <c r="B271" s="4" t="s">
        <v>1161</v>
      </c>
      <c r="C271" s="4">
        <v>272</v>
      </c>
      <c r="D271" s="4" t="s">
        <v>1162</v>
      </c>
      <c r="E271" s="4" t="s">
        <v>71</v>
      </c>
      <c r="F271" s="4">
        <v>272</v>
      </c>
      <c r="G271" s="5">
        <v>44848</v>
      </c>
      <c r="H271" s="4">
        <v>25</v>
      </c>
      <c r="I271" s="4">
        <v>26</v>
      </c>
      <c r="J271" s="4">
        <v>1</v>
      </c>
      <c r="K271" s="4" t="s">
        <v>194</v>
      </c>
      <c r="L271" s="4">
        <v>15</v>
      </c>
      <c r="M271" s="12" t="s">
        <v>196</v>
      </c>
      <c r="N271" s="12"/>
      <c r="O271" s="4"/>
      <c r="P271" s="4"/>
      <c r="Q271" s="8">
        <f t="shared" si="9"/>
        <v>0</v>
      </c>
      <c r="R271" s="8">
        <f t="shared" si="9"/>
        <v>0</v>
      </c>
      <c r="S271" s="7"/>
      <c r="T271" s="8">
        <f t="shared" si="10"/>
        <v>0</v>
      </c>
      <c r="U271" s="4"/>
      <c r="V271" s="4"/>
      <c r="W271" s="4">
        <v>30</v>
      </c>
      <c r="X271" s="4" t="s">
        <v>29</v>
      </c>
      <c r="Y271" s="4">
        <v>2</v>
      </c>
      <c r="Z271" s="63"/>
    </row>
    <row r="272" spans="1:28" ht="13.5" hidden="1" customHeight="1">
      <c r="B272" s="4" t="s">
        <v>1163</v>
      </c>
      <c r="C272" s="4">
        <v>273</v>
      </c>
      <c r="D272" s="4" t="s">
        <v>1164</v>
      </c>
      <c r="E272" s="4" t="s">
        <v>71</v>
      </c>
      <c r="F272" s="4">
        <v>273</v>
      </c>
      <c r="G272" s="5">
        <v>44849</v>
      </c>
      <c r="H272" s="4">
        <v>25</v>
      </c>
      <c r="I272" s="4">
        <v>26</v>
      </c>
      <c r="J272" s="4">
        <v>1</v>
      </c>
      <c r="K272" s="4" t="s">
        <v>194</v>
      </c>
      <c r="L272" s="4" t="s">
        <v>142</v>
      </c>
      <c r="M272" s="12" t="s">
        <v>116</v>
      </c>
      <c r="N272" s="12"/>
      <c r="O272" s="4"/>
      <c r="P272" s="4"/>
      <c r="Q272" s="8">
        <f t="shared" si="9"/>
        <v>0</v>
      </c>
      <c r="R272" s="8">
        <f t="shared" si="9"/>
        <v>0</v>
      </c>
      <c r="S272" s="7"/>
      <c r="T272" s="8">
        <f t="shared" si="10"/>
        <v>0</v>
      </c>
      <c r="U272" s="4"/>
      <c r="V272" s="4"/>
      <c r="W272" s="4"/>
      <c r="X272" s="4"/>
      <c r="Y272" s="4"/>
      <c r="Z272" s="63"/>
    </row>
    <row r="273" spans="1:28" ht="13.5" hidden="1" customHeight="1">
      <c r="B273" s="4" t="s">
        <v>1165</v>
      </c>
      <c r="C273" s="4">
        <v>274</v>
      </c>
      <c r="D273" s="4" t="s">
        <v>1166</v>
      </c>
      <c r="E273" s="4" t="s">
        <v>71</v>
      </c>
      <c r="F273" s="4">
        <v>274</v>
      </c>
      <c r="G273" s="5">
        <v>44850</v>
      </c>
      <c r="H273" s="4">
        <v>25</v>
      </c>
      <c r="I273" s="4">
        <v>26</v>
      </c>
      <c r="J273" s="4">
        <v>1</v>
      </c>
      <c r="K273" s="4" t="s">
        <v>194</v>
      </c>
      <c r="L273" s="4" t="s">
        <v>143</v>
      </c>
      <c r="M273" s="12" t="s">
        <v>206</v>
      </c>
      <c r="N273" s="12"/>
      <c r="O273" s="4"/>
      <c r="P273" s="4"/>
      <c r="Q273" s="8">
        <f t="shared" si="9"/>
        <v>0</v>
      </c>
      <c r="R273" s="8">
        <f t="shared" si="9"/>
        <v>0</v>
      </c>
      <c r="S273" s="7"/>
      <c r="T273" s="8">
        <f t="shared" si="10"/>
        <v>0</v>
      </c>
      <c r="U273" s="4"/>
      <c r="V273" s="4"/>
      <c r="W273" s="4"/>
      <c r="X273" s="4"/>
      <c r="Y273" s="4"/>
      <c r="Z273" s="63"/>
    </row>
    <row r="274" spans="1:28" ht="13.5" hidden="1" customHeight="1">
      <c r="B274" s="4" t="s">
        <v>1167</v>
      </c>
      <c r="C274" s="4">
        <v>275</v>
      </c>
      <c r="D274" s="4" t="s">
        <v>1168</v>
      </c>
      <c r="E274" s="4" t="s">
        <v>71</v>
      </c>
      <c r="F274" s="4">
        <v>275</v>
      </c>
      <c r="G274" s="5">
        <v>44851</v>
      </c>
      <c r="H274" s="4">
        <v>25</v>
      </c>
      <c r="I274" s="4">
        <v>26</v>
      </c>
      <c r="J274" s="4">
        <v>1</v>
      </c>
      <c r="K274" s="4" t="s">
        <v>194</v>
      </c>
      <c r="L274" s="4" t="s">
        <v>144</v>
      </c>
      <c r="M274" s="12" t="s">
        <v>197</v>
      </c>
      <c r="N274" s="12"/>
      <c r="O274" s="4"/>
      <c r="P274" s="4"/>
      <c r="Q274" s="8">
        <f t="shared" si="9"/>
        <v>0</v>
      </c>
      <c r="R274" s="8">
        <f t="shared" si="9"/>
        <v>0</v>
      </c>
      <c r="S274" s="7"/>
      <c r="T274" s="8">
        <f t="shared" si="10"/>
        <v>0</v>
      </c>
      <c r="U274" s="4"/>
      <c r="V274" s="4"/>
      <c r="W274" s="4"/>
      <c r="X274" s="4"/>
      <c r="Y274" s="4"/>
      <c r="Z274" s="63"/>
    </row>
    <row r="275" spans="1:28" ht="13.5" hidden="1" customHeight="1">
      <c r="B275" s="4" t="s">
        <v>1169</v>
      </c>
      <c r="C275" s="4">
        <v>276</v>
      </c>
      <c r="D275" s="4" t="s">
        <v>1170</v>
      </c>
      <c r="E275" s="4" t="s">
        <v>71</v>
      </c>
      <c r="F275" s="4">
        <v>276</v>
      </c>
      <c r="G275" s="5">
        <v>44852</v>
      </c>
      <c r="H275" s="4">
        <v>25</v>
      </c>
      <c r="I275" s="4">
        <v>26</v>
      </c>
      <c r="J275" s="4">
        <v>1</v>
      </c>
      <c r="K275" s="4" t="s">
        <v>194</v>
      </c>
      <c r="L275" s="4">
        <v>16</v>
      </c>
      <c r="M275" s="12" t="s">
        <v>270</v>
      </c>
      <c r="N275" s="12"/>
      <c r="O275" s="4">
        <v>159</v>
      </c>
      <c r="P275" s="4"/>
      <c r="Q275" s="8">
        <f t="shared" si="9"/>
        <v>6.2598425196850398</v>
      </c>
      <c r="R275" s="8">
        <f t="shared" si="9"/>
        <v>0</v>
      </c>
      <c r="S275" s="7"/>
      <c r="T275" s="8">
        <f t="shared" si="10"/>
        <v>0</v>
      </c>
      <c r="U275" s="4"/>
      <c r="V275" s="4"/>
      <c r="W275" s="4">
        <v>150</v>
      </c>
      <c r="X275" s="4" t="s">
        <v>30</v>
      </c>
      <c r="Y275" s="4">
        <v>1.66</v>
      </c>
      <c r="Z275" s="63"/>
    </row>
    <row r="276" spans="1:28" ht="13.5" hidden="1" customHeight="1">
      <c r="B276" s="4" t="s">
        <v>1171</v>
      </c>
      <c r="C276" s="4">
        <v>277</v>
      </c>
      <c r="D276" s="4" t="s">
        <v>1172</v>
      </c>
      <c r="E276" s="4" t="s">
        <v>71</v>
      </c>
      <c r="F276" s="4">
        <v>277</v>
      </c>
      <c r="G276" s="5">
        <v>44853</v>
      </c>
      <c r="H276" s="4">
        <v>25</v>
      </c>
      <c r="I276" s="4">
        <v>26</v>
      </c>
      <c r="J276" s="4">
        <v>1</v>
      </c>
      <c r="K276" s="4" t="s">
        <v>194</v>
      </c>
      <c r="L276" s="4">
        <v>17</v>
      </c>
      <c r="M276" s="12" t="s">
        <v>288</v>
      </c>
      <c r="N276" s="12"/>
      <c r="O276" s="4">
        <v>377</v>
      </c>
      <c r="P276" s="4"/>
      <c r="Q276" s="8">
        <f t="shared" si="9"/>
        <v>14.84251968503937</v>
      </c>
      <c r="R276" s="8">
        <f t="shared" si="9"/>
        <v>0</v>
      </c>
      <c r="S276" s="7"/>
      <c r="T276" s="8">
        <f t="shared" si="10"/>
        <v>0</v>
      </c>
      <c r="U276" s="4"/>
      <c r="V276" s="4"/>
      <c r="W276" s="4">
        <v>350</v>
      </c>
      <c r="X276" s="4" t="s">
        <v>30</v>
      </c>
      <c r="Y276" s="4">
        <v>0.65</v>
      </c>
      <c r="Z276" s="63"/>
    </row>
    <row r="277" spans="1:28" ht="13.5" hidden="1" customHeight="1">
      <c r="B277" s="4" t="s">
        <v>1173</v>
      </c>
      <c r="C277" s="4">
        <v>278</v>
      </c>
      <c r="D277" s="4" t="s">
        <v>1174</v>
      </c>
      <c r="E277" s="4" t="s">
        <v>71</v>
      </c>
      <c r="F277" s="4">
        <v>278</v>
      </c>
      <c r="G277" s="5">
        <v>44854</v>
      </c>
      <c r="H277" s="4">
        <v>26</v>
      </c>
      <c r="I277" s="4">
        <v>27</v>
      </c>
      <c r="J277" s="4">
        <v>1</v>
      </c>
      <c r="K277" s="4" t="s">
        <v>194</v>
      </c>
      <c r="L277" s="4">
        <v>1</v>
      </c>
      <c r="M277" s="12" t="s">
        <v>13</v>
      </c>
      <c r="N277" s="12">
        <v>762</v>
      </c>
      <c r="O277" s="4">
        <v>377</v>
      </c>
      <c r="P277" s="4"/>
      <c r="Q277" s="8">
        <f t="shared" si="9"/>
        <v>14.84251968503937</v>
      </c>
      <c r="R277" s="8">
        <f t="shared" si="9"/>
        <v>0</v>
      </c>
      <c r="S277" s="7"/>
      <c r="T277" s="8">
        <f t="shared" si="10"/>
        <v>0</v>
      </c>
      <c r="U277" s="4"/>
      <c r="V277" s="4"/>
      <c r="W277" s="4">
        <v>350</v>
      </c>
      <c r="X277" s="4" t="s">
        <v>63</v>
      </c>
      <c r="Y277" s="4">
        <v>1</v>
      </c>
      <c r="Z277" s="63"/>
    </row>
    <row r="278" spans="1:28" ht="13.5" hidden="1" customHeight="1">
      <c r="B278" s="4" t="s">
        <v>1175</v>
      </c>
      <c r="C278" s="4">
        <v>279</v>
      </c>
      <c r="D278" s="4" t="s">
        <v>1176</v>
      </c>
      <c r="E278" s="4" t="s">
        <v>71</v>
      </c>
      <c r="F278" s="4">
        <v>279</v>
      </c>
      <c r="G278" s="5">
        <v>44855</v>
      </c>
      <c r="H278" s="4">
        <v>26</v>
      </c>
      <c r="I278" s="4">
        <v>27</v>
      </c>
      <c r="J278" s="4">
        <v>1</v>
      </c>
      <c r="K278" s="4" t="s">
        <v>194</v>
      </c>
      <c r="L278" s="4">
        <v>2</v>
      </c>
      <c r="M278" s="12" t="s">
        <v>86</v>
      </c>
      <c r="N278" s="12">
        <v>762</v>
      </c>
      <c r="O278" s="4">
        <v>377</v>
      </c>
      <c r="P278" s="4"/>
      <c r="Q278" s="8">
        <f t="shared" si="9"/>
        <v>14.84251968503937</v>
      </c>
      <c r="R278" s="8">
        <f t="shared" si="9"/>
        <v>0</v>
      </c>
      <c r="S278" s="7">
        <v>2</v>
      </c>
      <c r="T278" s="8">
        <f t="shared" si="10"/>
        <v>29.685039370078741</v>
      </c>
      <c r="U278" s="4"/>
      <c r="V278" s="4"/>
      <c r="W278" s="4">
        <v>350</v>
      </c>
      <c r="X278" s="4" t="s">
        <v>86</v>
      </c>
      <c r="Y278" s="4">
        <v>1</v>
      </c>
      <c r="Z278" s="63"/>
    </row>
    <row r="279" spans="1:28" ht="13.5" hidden="1" customHeight="1">
      <c r="B279" s="4" t="s">
        <v>1177</v>
      </c>
      <c r="C279" s="4">
        <v>280</v>
      </c>
      <c r="D279" s="4" t="s">
        <v>1178</v>
      </c>
      <c r="E279" s="4" t="s">
        <v>71</v>
      </c>
      <c r="F279" s="4">
        <v>280</v>
      </c>
      <c r="G279" s="5">
        <v>44856</v>
      </c>
      <c r="H279" s="4">
        <v>26</v>
      </c>
      <c r="I279" s="4">
        <v>27</v>
      </c>
      <c r="J279" s="4">
        <v>1</v>
      </c>
      <c r="K279" s="4" t="s">
        <v>194</v>
      </c>
      <c r="L279" s="4">
        <v>3</v>
      </c>
      <c r="M279" s="12" t="s">
        <v>298</v>
      </c>
      <c r="N279" s="12"/>
      <c r="O279" s="4">
        <v>377</v>
      </c>
      <c r="P279" s="4"/>
      <c r="Q279" s="8">
        <f t="shared" si="9"/>
        <v>14.84251968503937</v>
      </c>
      <c r="R279" s="8">
        <f t="shared" si="9"/>
        <v>0</v>
      </c>
      <c r="S279" s="7">
        <v>2</v>
      </c>
      <c r="T279" s="8">
        <f t="shared" si="10"/>
        <v>29.685039370078741</v>
      </c>
      <c r="U279" s="4"/>
      <c r="V279" s="4"/>
      <c r="W279" s="4">
        <v>350</v>
      </c>
      <c r="X279" s="4" t="s">
        <v>18</v>
      </c>
      <c r="Y279" s="4">
        <v>1</v>
      </c>
      <c r="Z279" s="63"/>
    </row>
    <row r="280" spans="1:28" ht="13.5" hidden="1" customHeight="1">
      <c r="B280" s="4" t="s">
        <v>1179</v>
      </c>
      <c r="C280" s="4">
        <v>281</v>
      </c>
      <c r="D280" s="4" t="s">
        <v>1180</v>
      </c>
      <c r="E280" s="4" t="s">
        <v>71</v>
      </c>
      <c r="F280" s="4">
        <v>281</v>
      </c>
      <c r="G280" s="5">
        <v>44857</v>
      </c>
      <c r="H280" s="4">
        <v>26</v>
      </c>
      <c r="I280" s="4">
        <v>27</v>
      </c>
      <c r="J280" s="4">
        <v>1</v>
      </c>
      <c r="K280" s="4" t="s">
        <v>194</v>
      </c>
      <c r="L280" s="4">
        <v>4</v>
      </c>
      <c r="M280" s="12" t="s">
        <v>211</v>
      </c>
      <c r="N280" s="12"/>
      <c r="O280" s="4"/>
      <c r="P280" s="4"/>
      <c r="Q280" s="8">
        <f t="shared" si="9"/>
        <v>0</v>
      </c>
      <c r="R280" s="8">
        <f t="shared" si="9"/>
        <v>0</v>
      </c>
      <c r="S280" s="7"/>
      <c r="T280" s="8">
        <f t="shared" si="10"/>
        <v>0</v>
      </c>
      <c r="U280" s="4"/>
      <c r="V280" s="4"/>
      <c r="W280" s="4">
        <v>350</v>
      </c>
      <c r="X280" s="4" t="s">
        <v>21</v>
      </c>
      <c r="Y280" s="4">
        <v>1</v>
      </c>
      <c r="Z280" s="63"/>
    </row>
    <row r="281" spans="1:28" ht="13.5" hidden="1" customHeight="1">
      <c r="B281" s="4" t="s">
        <v>1181</v>
      </c>
      <c r="C281" s="4">
        <v>282</v>
      </c>
      <c r="D281" s="4" t="s">
        <v>1182</v>
      </c>
      <c r="E281" s="4" t="s">
        <v>71</v>
      </c>
      <c r="F281" s="4">
        <v>282</v>
      </c>
      <c r="G281" s="5">
        <v>44858</v>
      </c>
      <c r="H281" s="4">
        <v>26</v>
      </c>
      <c r="I281" s="4">
        <v>27</v>
      </c>
      <c r="J281" s="4">
        <v>1</v>
      </c>
      <c r="K281" s="4" t="s">
        <v>194</v>
      </c>
      <c r="L281" s="4">
        <v>5</v>
      </c>
      <c r="M281" s="12" t="s">
        <v>198</v>
      </c>
      <c r="N281" s="12"/>
      <c r="O281" s="4"/>
      <c r="P281" s="4"/>
      <c r="Q281" s="8">
        <f t="shared" si="9"/>
        <v>0</v>
      </c>
      <c r="R281" s="8">
        <f t="shared" si="9"/>
        <v>0</v>
      </c>
      <c r="S281" s="7"/>
      <c r="T281" s="8">
        <f t="shared" si="10"/>
        <v>0</v>
      </c>
      <c r="U281" s="4"/>
      <c r="V281" s="4"/>
      <c r="W281" s="4">
        <v>350</v>
      </c>
      <c r="X281" s="4" t="s">
        <v>21</v>
      </c>
      <c r="Y281" s="4">
        <v>4</v>
      </c>
      <c r="Z281" s="63"/>
    </row>
    <row r="282" spans="1:28" ht="13.5" customHeight="1">
      <c r="A282" s="1" t="s">
        <v>10123</v>
      </c>
      <c r="B282" s="4" t="s">
        <v>1183</v>
      </c>
      <c r="C282" s="4">
        <v>283</v>
      </c>
      <c r="D282" s="4" t="s">
        <v>1184</v>
      </c>
      <c r="E282" s="4" t="s">
        <v>71</v>
      </c>
      <c r="F282" s="4">
        <v>283</v>
      </c>
      <c r="G282" s="5">
        <v>44859</v>
      </c>
      <c r="H282" s="4">
        <v>26</v>
      </c>
      <c r="I282" s="4">
        <v>27</v>
      </c>
      <c r="J282" s="4">
        <v>1</v>
      </c>
      <c r="K282" s="4" t="s">
        <v>194</v>
      </c>
      <c r="L282" s="4">
        <v>6</v>
      </c>
      <c r="M282" s="12" t="s">
        <v>84</v>
      </c>
      <c r="N282" s="12"/>
      <c r="O282" s="4"/>
      <c r="P282" s="4"/>
      <c r="Q282" s="8">
        <f t="shared" si="9"/>
        <v>0</v>
      </c>
      <c r="R282" s="8">
        <f t="shared" si="9"/>
        <v>0</v>
      </c>
      <c r="S282" s="7"/>
      <c r="T282" s="8">
        <f t="shared" si="10"/>
        <v>0</v>
      </c>
      <c r="U282" s="4"/>
      <c r="V282" s="4"/>
      <c r="W282" s="4">
        <v>350</v>
      </c>
      <c r="X282" s="4" t="s">
        <v>23</v>
      </c>
      <c r="Y282" s="4">
        <v>1</v>
      </c>
      <c r="Z282" s="63"/>
      <c r="AA282" s="1">
        <f>VLOOKUP(M282,Лист2!G:I,3,)</f>
        <v>3.2</v>
      </c>
      <c r="AB282" s="1">
        <f>AA282*Y282</f>
        <v>3.2</v>
      </c>
    </row>
    <row r="283" spans="1:28" ht="13.5" hidden="1" customHeight="1">
      <c r="B283" s="4" t="s">
        <v>1185</v>
      </c>
      <c r="C283" s="4">
        <v>284</v>
      </c>
      <c r="D283" s="4" t="s">
        <v>1186</v>
      </c>
      <c r="E283" s="4" t="s">
        <v>71</v>
      </c>
      <c r="F283" s="4">
        <v>284</v>
      </c>
      <c r="G283" s="5">
        <v>44860</v>
      </c>
      <c r="H283" s="4">
        <v>26</v>
      </c>
      <c r="I283" s="4">
        <v>27</v>
      </c>
      <c r="J283" s="4">
        <v>1</v>
      </c>
      <c r="K283" s="4" t="s">
        <v>194</v>
      </c>
      <c r="L283" s="4">
        <v>7</v>
      </c>
      <c r="M283" s="12" t="s">
        <v>299</v>
      </c>
      <c r="N283" s="12"/>
      <c r="O283" s="4"/>
      <c r="P283" s="4"/>
      <c r="Q283" s="8">
        <f t="shared" si="9"/>
        <v>0</v>
      </c>
      <c r="R283" s="8">
        <f t="shared" si="9"/>
        <v>0</v>
      </c>
      <c r="S283" s="7"/>
      <c r="T283" s="8">
        <f t="shared" si="10"/>
        <v>0</v>
      </c>
      <c r="U283" s="4"/>
      <c r="V283" s="4"/>
      <c r="W283" s="4">
        <v>350</v>
      </c>
      <c r="X283" s="4" t="s">
        <v>26</v>
      </c>
      <c r="Y283" s="4">
        <v>4</v>
      </c>
      <c r="Z283" s="63"/>
    </row>
    <row r="284" spans="1:28" ht="13.5" hidden="1" customHeight="1">
      <c r="B284" s="4" t="s">
        <v>1187</v>
      </c>
      <c r="C284" s="4">
        <v>285</v>
      </c>
      <c r="D284" s="4" t="s">
        <v>1188</v>
      </c>
      <c r="E284" s="4" t="s">
        <v>71</v>
      </c>
      <c r="F284" s="4">
        <v>285</v>
      </c>
      <c r="G284" s="5">
        <v>44861</v>
      </c>
      <c r="H284" s="4">
        <v>26</v>
      </c>
      <c r="I284" s="4">
        <v>27</v>
      </c>
      <c r="J284" s="4">
        <v>1</v>
      </c>
      <c r="K284" s="4" t="s">
        <v>194</v>
      </c>
      <c r="L284" s="4">
        <v>8</v>
      </c>
      <c r="M284" s="12" t="s">
        <v>196</v>
      </c>
      <c r="N284" s="12"/>
      <c r="O284" s="4"/>
      <c r="P284" s="4"/>
      <c r="Q284" s="8">
        <f t="shared" si="9"/>
        <v>0</v>
      </c>
      <c r="R284" s="8">
        <f t="shared" si="9"/>
        <v>0</v>
      </c>
      <c r="S284" s="7"/>
      <c r="T284" s="8">
        <f t="shared" si="10"/>
        <v>0</v>
      </c>
      <c r="U284" s="4"/>
      <c r="V284" s="4"/>
      <c r="W284" s="4">
        <v>30</v>
      </c>
      <c r="X284" s="4" t="s">
        <v>29</v>
      </c>
      <c r="Y284" s="4">
        <v>4</v>
      </c>
      <c r="Z284" s="63"/>
    </row>
    <row r="285" spans="1:28" ht="13.5" hidden="1" customHeight="1">
      <c r="B285" s="4" t="s">
        <v>1189</v>
      </c>
      <c r="C285" s="4">
        <v>286</v>
      </c>
      <c r="D285" s="4" t="s">
        <v>1190</v>
      </c>
      <c r="E285" s="4" t="s">
        <v>71</v>
      </c>
      <c r="F285" s="4">
        <v>286</v>
      </c>
      <c r="G285" s="5">
        <v>44862</v>
      </c>
      <c r="H285" s="4">
        <v>26</v>
      </c>
      <c r="I285" s="4">
        <v>27</v>
      </c>
      <c r="J285" s="4">
        <v>1</v>
      </c>
      <c r="K285" s="4" t="s">
        <v>194</v>
      </c>
      <c r="L285" s="4" t="s">
        <v>208</v>
      </c>
      <c r="M285" s="12" t="s">
        <v>116</v>
      </c>
      <c r="N285" s="12"/>
      <c r="O285" s="4"/>
      <c r="P285" s="4"/>
      <c r="Q285" s="8">
        <f t="shared" si="9"/>
        <v>0</v>
      </c>
      <c r="R285" s="8">
        <f t="shared" si="9"/>
        <v>0</v>
      </c>
      <c r="S285" s="7"/>
      <c r="T285" s="8">
        <f t="shared" si="10"/>
        <v>0</v>
      </c>
      <c r="U285" s="4"/>
      <c r="V285" s="4"/>
      <c r="W285" s="4"/>
      <c r="X285" s="4"/>
      <c r="Y285" s="4"/>
      <c r="Z285" s="63"/>
    </row>
    <row r="286" spans="1:28" ht="13.5" hidden="1" customHeight="1">
      <c r="B286" s="4" t="s">
        <v>1191</v>
      </c>
      <c r="C286" s="4">
        <v>287</v>
      </c>
      <c r="D286" s="4" t="s">
        <v>1192</v>
      </c>
      <c r="E286" s="4" t="s">
        <v>71</v>
      </c>
      <c r="F286" s="4">
        <v>287</v>
      </c>
      <c r="G286" s="5">
        <v>44863</v>
      </c>
      <c r="H286" s="4">
        <v>26</v>
      </c>
      <c r="I286" s="4">
        <v>27</v>
      </c>
      <c r="J286" s="4">
        <v>1</v>
      </c>
      <c r="K286" s="4" t="s">
        <v>194</v>
      </c>
      <c r="L286" s="4" t="s">
        <v>209</v>
      </c>
      <c r="M286" s="12" t="s">
        <v>117</v>
      </c>
      <c r="N286" s="12"/>
      <c r="O286" s="4"/>
      <c r="P286" s="4"/>
      <c r="Q286" s="8">
        <f t="shared" si="9"/>
        <v>0</v>
      </c>
      <c r="R286" s="8">
        <f t="shared" si="9"/>
        <v>0</v>
      </c>
      <c r="S286" s="7"/>
      <c r="T286" s="8">
        <f t="shared" si="10"/>
        <v>0</v>
      </c>
      <c r="U286" s="4"/>
      <c r="V286" s="4"/>
      <c r="W286" s="4"/>
      <c r="X286" s="4"/>
      <c r="Y286" s="4"/>
      <c r="Z286" s="63"/>
    </row>
    <row r="287" spans="1:28" ht="13.5" hidden="1" customHeight="1">
      <c r="B287" s="4" t="s">
        <v>1193</v>
      </c>
      <c r="C287" s="4">
        <v>288</v>
      </c>
      <c r="D287" s="4" t="s">
        <v>1194</v>
      </c>
      <c r="E287" s="4" t="s">
        <v>71</v>
      </c>
      <c r="F287" s="4">
        <v>288</v>
      </c>
      <c r="G287" s="5">
        <v>44864</v>
      </c>
      <c r="H287" s="4">
        <v>26</v>
      </c>
      <c r="I287" s="4">
        <v>27</v>
      </c>
      <c r="J287" s="4">
        <v>1</v>
      </c>
      <c r="K287" s="4" t="s">
        <v>194</v>
      </c>
      <c r="L287" s="4" t="s">
        <v>210</v>
      </c>
      <c r="M287" s="12" t="s">
        <v>197</v>
      </c>
      <c r="N287" s="12"/>
      <c r="O287" s="4"/>
      <c r="P287" s="4"/>
      <c r="Q287" s="8">
        <f t="shared" si="9"/>
        <v>0</v>
      </c>
      <c r="R287" s="8">
        <f t="shared" si="9"/>
        <v>0</v>
      </c>
      <c r="S287" s="7"/>
      <c r="T287" s="8">
        <f t="shared" si="10"/>
        <v>0</v>
      </c>
      <c r="U287" s="4"/>
      <c r="V287" s="4"/>
      <c r="W287" s="4"/>
      <c r="X287" s="4"/>
      <c r="Y287" s="4"/>
      <c r="Z287" s="63"/>
    </row>
    <row r="288" spans="1:28" ht="13.5" hidden="1" customHeight="1">
      <c r="B288" s="4" t="s">
        <v>1195</v>
      </c>
      <c r="C288" s="4">
        <v>289</v>
      </c>
      <c r="D288" s="4" t="s">
        <v>1196</v>
      </c>
      <c r="E288" s="4" t="s">
        <v>71</v>
      </c>
      <c r="F288" s="4">
        <v>289</v>
      </c>
      <c r="G288" s="5">
        <v>44865</v>
      </c>
      <c r="H288" s="4">
        <v>26</v>
      </c>
      <c r="I288" s="4">
        <v>27</v>
      </c>
      <c r="J288" s="4">
        <v>1</v>
      </c>
      <c r="K288" s="4" t="s">
        <v>194</v>
      </c>
      <c r="L288" s="4">
        <v>9</v>
      </c>
      <c r="M288" s="12" t="s">
        <v>288</v>
      </c>
      <c r="N288" s="12"/>
      <c r="O288" s="4">
        <v>377</v>
      </c>
      <c r="P288" s="4"/>
      <c r="Q288" s="8">
        <f t="shared" si="9"/>
        <v>14.84251968503937</v>
      </c>
      <c r="R288" s="8">
        <f t="shared" si="9"/>
        <v>0</v>
      </c>
      <c r="S288" s="7"/>
      <c r="T288" s="8">
        <f t="shared" si="10"/>
        <v>0</v>
      </c>
      <c r="U288" s="4"/>
      <c r="V288" s="4"/>
      <c r="W288" s="4">
        <v>350</v>
      </c>
      <c r="X288" s="4" t="s">
        <v>30</v>
      </c>
      <c r="Y288" s="4">
        <v>0.9</v>
      </c>
      <c r="Z288" s="63"/>
    </row>
    <row r="289" spans="1:28" ht="13.5" hidden="1" customHeight="1">
      <c r="B289" s="4" t="s">
        <v>1197</v>
      </c>
      <c r="C289" s="4">
        <v>290</v>
      </c>
      <c r="D289" s="4" t="s">
        <v>1198</v>
      </c>
      <c r="E289" s="4" t="s">
        <v>71</v>
      </c>
      <c r="F289" s="4">
        <v>290</v>
      </c>
      <c r="G289" s="5">
        <v>44866</v>
      </c>
      <c r="H289" s="4">
        <v>27</v>
      </c>
      <c r="I289" s="4">
        <v>28</v>
      </c>
      <c r="J289" s="4">
        <v>1</v>
      </c>
      <c r="K289" s="4" t="s">
        <v>212</v>
      </c>
      <c r="L289" s="4">
        <v>1</v>
      </c>
      <c r="M289" s="12" t="s">
        <v>13</v>
      </c>
      <c r="N289" s="12">
        <v>403</v>
      </c>
      <c r="O289" s="4">
        <v>159</v>
      </c>
      <c r="P289" s="4"/>
      <c r="Q289" s="8">
        <f t="shared" si="9"/>
        <v>6.2598425196850398</v>
      </c>
      <c r="R289" s="8">
        <f t="shared" si="9"/>
        <v>0</v>
      </c>
      <c r="S289" s="7">
        <v>2</v>
      </c>
      <c r="T289" s="8">
        <f t="shared" si="10"/>
        <v>12.51968503937008</v>
      </c>
      <c r="U289" s="4"/>
      <c r="V289" s="4"/>
      <c r="W289" s="4">
        <v>150</v>
      </c>
      <c r="X289" s="4" t="s">
        <v>33</v>
      </c>
      <c r="Y289" s="4">
        <v>1</v>
      </c>
      <c r="Z289" s="63"/>
    </row>
    <row r="290" spans="1:28" ht="13.5" hidden="1" customHeight="1">
      <c r="B290" s="4" t="s">
        <v>1199</v>
      </c>
      <c r="C290" s="4">
        <v>291</v>
      </c>
      <c r="D290" s="4" t="s">
        <v>1200</v>
      </c>
      <c r="E290" s="4" t="s">
        <v>71</v>
      </c>
      <c r="F290" s="4">
        <v>291</v>
      </c>
      <c r="G290" s="5">
        <v>44867</v>
      </c>
      <c r="H290" s="4">
        <v>27</v>
      </c>
      <c r="I290" s="4">
        <v>28</v>
      </c>
      <c r="J290" s="4">
        <v>1</v>
      </c>
      <c r="K290" s="4" t="s">
        <v>212</v>
      </c>
      <c r="L290" s="4">
        <v>2</v>
      </c>
      <c r="M290" s="12" t="s">
        <v>13</v>
      </c>
      <c r="N290" s="12">
        <v>762</v>
      </c>
      <c r="O290" s="4">
        <v>377</v>
      </c>
      <c r="P290" s="4"/>
      <c r="Q290" s="8">
        <f t="shared" si="9"/>
        <v>14.84251968503937</v>
      </c>
      <c r="R290" s="8">
        <f t="shared" si="9"/>
        <v>0</v>
      </c>
      <c r="S290" s="7">
        <v>0</v>
      </c>
      <c r="T290" s="8">
        <f t="shared" si="10"/>
        <v>0</v>
      </c>
      <c r="U290" s="4"/>
      <c r="V290" s="4"/>
      <c r="W290" s="4">
        <v>350</v>
      </c>
      <c r="X290" s="4" t="s">
        <v>63</v>
      </c>
      <c r="Y290" s="4">
        <v>1</v>
      </c>
      <c r="Z290" s="63"/>
    </row>
    <row r="291" spans="1:28" ht="13.5" hidden="1" customHeight="1">
      <c r="B291" s="4" t="s">
        <v>1201</v>
      </c>
      <c r="C291" s="4">
        <v>292</v>
      </c>
      <c r="D291" s="4" t="s">
        <v>1202</v>
      </c>
      <c r="E291" s="4" t="s">
        <v>71</v>
      </c>
      <c r="F291" s="4">
        <v>292</v>
      </c>
      <c r="G291" s="5">
        <v>44868</v>
      </c>
      <c r="H291" s="4">
        <v>27</v>
      </c>
      <c r="I291" s="4">
        <v>28</v>
      </c>
      <c r="J291" s="4">
        <v>1</v>
      </c>
      <c r="K291" s="4" t="s">
        <v>212</v>
      </c>
      <c r="L291" s="4">
        <v>3</v>
      </c>
      <c r="M291" s="12" t="s">
        <v>13</v>
      </c>
      <c r="N291" s="12">
        <v>152</v>
      </c>
      <c r="O291" s="4">
        <v>25</v>
      </c>
      <c r="P291" s="4"/>
      <c r="Q291" s="8">
        <f t="shared" si="9"/>
        <v>0.98425196850393704</v>
      </c>
      <c r="R291" s="8">
        <f t="shared" si="9"/>
        <v>0</v>
      </c>
      <c r="S291" s="7">
        <v>4</v>
      </c>
      <c r="T291" s="8">
        <f t="shared" si="10"/>
        <v>3.9370078740157481</v>
      </c>
      <c r="U291" s="4"/>
      <c r="V291" s="4"/>
      <c r="W291" s="4">
        <v>20</v>
      </c>
      <c r="X291" s="4" t="s">
        <v>31</v>
      </c>
      <c r="Y291" s="4">
        <v>2</v>
      </c>
      <c r="Z291" s="63"/>
    </row>
    <row r="292" spans="1:28" ht="13.5" hidden="1" customHeight="1">
      <c r="B292" s="4" t="s">
        <v>1203</v>
      </c>
      <c r="C292" s="4">
        <v>293</v>
      </c>
      <c r="D292" s="4" t="s">
        <v>1204</v>
      </c>
      <c r="E292" s="4" t="s">
        <v>71</v>
      </c>
      <c r="F292" s="4">
        <v>293</v>
      </c>
      <c r="G292" s="5">
        <v>44869</v>
      </c>
      <c r="H292" s="4">
        <v>27</v>
      </c>
      <c r="I292" s="4">
        <v>28</v>
      </c>
      <c r="J292" s="4">
        <v>1</v>
      </c>
      <c r="K292" s="4" t="s">
        <v>212</v>
      </c>
      <c r="L292" s="4">
        <v>4</v>
      </c>
      <c r="M292" s="12" t="s">
        <v>301</v>
      </c>
      <c r="N292" s="12"/>
      <c r="O292" s="4">
        <v>159</v>
      </c>
      <c r="P292" s="4"/>
      <c r="Q292" s="8">
        <f t="shared" si="9"/>
        <v>6.2598425196850398</v>
      </c>
      <c r="R292" s="8">
        <f t="shared" si="9"/>
        <v>0</v>
      </c>
      <c r="S292" s="7">
        <v>2</v>
      </c>
      <c r="T292" s="8">
        <f t="shared" si="10"/>
        <v>12.51968503937008</v>
      </c>
      <c r="U292" s="4"/>
      <c r="V292" s="4"/>
      <c r="W292" s="4">
        <v>150</v>
      </c>
      <c r="X292" s="4" t="s">
        <v>18</v>
      </c>
      <c r="Y292" s="4">
        <v>1</v>
      </c>
      <c r="Z292" s="63"/>
    </row>
    <row r="293" spans="1:28" ht="13.5" hidden="1" customHeight="1">
      <c r="B293" s="4" t="s">
        <v>1205</v>
      </c>
      <c r="C293" s="4">
        <v>294</v>
      </c>
      <c r="D293" s="4" t="s">
        <v>1206</v>
      </c>
      <c r="E293" s="4" t="s">
        <v>71</v>
      </c>
      <c r="F293" s="4">
        <v>294</v>
      </c>
      <c r="G293" s="5">
        <v>44870</v>
      </c>
      <c r="H293" s="4">
        <v>27</v>
      </c>
      <c r="I293" s="4">
        <v>28</v>
      </c>
      <c r="J293" s="4">
        <v>1</v>
      </c>
      <c r="K293" s="4" t="s">
        <v>212</v>
      </c>
      <c r="L293" s="4">
        <v>5</v>
      </c>
      <c r="M293" s="12" t="s">
        <v>298</v>
      </c>
      <c r="N293" s="12"/>
      <c r="O293" s="4">
        <v>377</v>
      </c>
      <c r="P293" s="4"/>
      <c r="Q293" s="8">
        <f t="shared" si="9"/>
        <v>14.84251968503937</v>
      </c>
      <c r="R293" s="8">
        <f t="shared" si="9"/>
        <v>0</v>
      </c>
      <c r="S293" s="7">
        <v>2</v>
      </c>
      <c r="T293" s="8">
        <f t="shared" si="10"/>
        <v>29.685039370078741</v>
      </c>
      <c r="U293" s="4"/>
      <c r="V293" s="4"/>
      <c r="W293" s="4">
        <v>350</v>
      </c>
      <c r="X293" s="4" t="s">
        <v>18</v>
      </c>
      <c r="Y293" s="4">
        <v>1</v>
      </c>
      <c r="Z293" s="63"/>
    </row>
    <row r="294" spans="1:28" ht="13.5" hidden="1" customHeight="1">
      <c r="B294" s="4" t="s">
        <v>1207</v>
      </c>
      <c r="C294" s="4">
        <v>295</v>
      </c>
      <c r="D294" s="4" t="s">
        <v>1208</v>
      </c>
      <c r="E294" s="4" t="s">
        <v>71</v>
      </c>
      <c r="F294" s="4">
        <v>295</v>
      </c>
      <c r="G294" s="5">
        <v>44871</v>
      </c>
      <c r="H294" s="4">
        <v>27</v>
      </c>
      <c r="I294" s="4">
        <v>28</v>
      </c>
      <c r="J294" s="4">
        <v>1</v>
      </c>
      <c r="K294" s="4" t="s">
        <v>212</v>
      </c>
      <c r="L294" s="4">
        <v>6</v>
      </c>
      <c r="M294" s="12" t="s">
        <v>65</v>
      </c>
      <c r="N294" s="12"/>
      <c r="O294" s="4">
        <v>273</v>
      </c>
      <c r="P294" s="4">
        <v>159</v>
      </c>
      <c r="Q294" s="8">
        <f t="shared" si="9"/>
        <v>10.748031496062993</v>
      </c>
      <c r="R294" s="8">
        <f t="shared" si="9"/>
        <v>6.2598425196850398</v>
      </c>
      <c r="S294" s="7"/>
      <c r="T294" s="8">
        <f t="shared" si="10"/>
        <v>0</v>
      </c>
      <c r="U294" s="4"/>
      <c r="V294" s="4"/>
      <c r="W294" s="4">
        <v>250</v>
      </c>
      <c r="X294" s="4" t="s">
        <v>17</v>
      </c>
      <c r="Y294" s="4">
        <v>1</v>
      </c>
      <c r="Z294" s="63"/>
    </row>
    <row r="295" spans="1:28" ht="13.5" hidden="1" customHeight="1">
      <c r="B295" s="4" t="s">
        <v>1209</v>
      </c>
      <c r="C295" s="4">
        <v>296</v>
      </c>
      <c r="D295" s="4" t="s">
        <v>1210</v>
      </c>
      <c r="E295" s="4" t="s">
        <v>71</v>
      </c>
      <c r="F295" s="4">
        <v>296</v>
      </c>
      <c r="G295" s="5">
        <v>44872</v>
      </c>
      <c r="H295" s="4">
        <v>27</v>
      </c>
      <c r="I295" s="4">
        <v>28</v>
      </c>
      <c r="J295" s="4">
        <v>1</v>
      </c>
      <c r="K295" s="4" t="s">
        <v>212</v>
      </c>
      <c r="L295" s="4">
        <v>7</v>
      </c>
      <c r="M295" s="12" t="s">
        <v>302</v>
      </c>
      <c r="N295" s="12"/>
      <c r="O295" s="4">
        <v>159</v>
      </c>
      <c r="P295" s="4"/>
      <c r="Q295" s="8">
        <f t="shared" si="9"/>
        <v>6.2598425196850398</v>
      </c>
      <c r="R295" s="8">
        <f t="shared" si="9"/>
        <v>0</v>
      </c>
      <c r="S295" s="7">
        <v>3</v>
      </c>
      <c r="T295" s="8">
        <f t="shared" si="10"/>
        <v>18.779527559055119</v>
      </c>
      <c r="U295" s="4"/>
      <c r="V295" s="4"/>
      <c r="W295" s="4">
        <v>150</v>
      </c>
      <c r="X295" s="4" t="s">
        <v>19</v>
      </c>
      <c r="Y295" s="4">
        <v>1</v>
      </c>
      <c r="Z295" s="63"/>
    </row>
    <row r="296" spans="1:28" ht="13.5" hidden="1" customHeight="1">
      <c r="B296" s="4" t="s">
        <v>1211</v>
      </c>
      <c r="C296" s="4">
        <v>297</v>
      </c>
      <c r="D296" s="4" t="s">
        <v>1212</v>
      </c>
      <c r="E296" s="4" t="s">
        <v>71</v>
      </c>
      <c r="F296" s="4">
        <v>297</v>
      </c>
      <c r="G296" s="5">
        <v>44873</v>
      </c>
      <c r="H296" s="4">
        <v>27</v>
      </c>
      <c r="I296" s="4">
        <v>28</v>
      </c>
      <c r="J296" s="4">
        <v>1</v>
      </c>
      <c r="K296" s="4" t="s">
        <v>212</v>
      </c>
      <c r="L296" s="4">
        <v>8</v>
      </c>
      <c r="M296" s="12" t="s">
        <v>300</v>
      </c>
      <c r="N296" s="12"/>
      <c r="O296" s="4">
        <v>377</v>
      </c>
      <c r="P296" s="4"/>
      <c r="Q296" s="8">
        <f t="shared" si="9"/>
        <v>14.84251968503937</v>
      </c>
      <c r="R296" s="8">
        <f t="shared" si="9"/>
        <v>0</v>
      </c>
      <c r="S296" s="7">
        <v>3</v>
      </c>
      <c r="T296" s="8">
        <f t="shared" si="10"/>
        <v>44.527559055118111</v>
      </c>
      <c r="U296" s="4"/>
      <c r="V296" s="4"/>
      <c r="W296" s="4">
        <v>350</v>
      </c>
      <c r="X296" s="4" t="s">
        <v>19</v>
      </c>
      <c r="Y296" s="4">
        <v>1</v>
      </c>
      <c r="Z296" s="63"/>
    </row>
    <row r="297" spans="1:28" ht="13.5" hidden="1" customHeight="1">
      <c r="B297" s="4" t="s">
        <v>1213</v>
      </c>
      <c r="C297" s="4">
        <v>298</v>
      </c>
      <c r="D297" s="4" t="s">
        <v>1214</v>
      </c>
      <c r="E297" s="4" t="s">
        <v>71</v>
      </c>
      <c r="F297" s="4">
        <v>298</v>
      </c>
      <c r="G297" s="5">
        <v>44874</v>
      </c>
      <c r="H297" s="4">
        <v>27</v>
      </c>
      <c r="I297" s="4">
        <v>28</v>
      </c>
      <c r="J297" s="4">
        <v>1</v>
      </c>
      <c r="K297" s="4" t="s">
        <v>212</v>
      </c>
      <c r="L297" s="4">
        <v>9</v>
      </c>
      <c r="M297" s="12" t="s">
        <v>207</v>
      </c>
      <c r="N297" s="12"/>
      <c r="O297" s="4"/>
      <c r="P297" s="4"/>
      <c r="Q297" s="8">
        <f t="shared" si="9"/>
        <v>0</v>
      </c>
      <c r="R297" s="8">
        <f t="shared" si="9"/>
        <v>0</v>
      </c>
      <c r="S297" s="7"/>
      <c r="T297" s="8">
        <f t="shared" si="10"/>
        <v>0</v>
      </c>
      <c r="U297" s="4"/>
      <c r="V297" s="4"/>
      <c r="W297" s="4">
        <v>150</v>
      </c>
      <c r="X297" s="4" t="s">
        <v>21</v>
      </c>
      <c r="Y297" s="4">
        <v>2</v>
      </c>
      <c r="Z297" s="63"/>
    </row>
    <row r="298" spans="1:28" ht="13.5" hidden="1" customHeight="1">
      <c r="B298" s="4" t="s">
        <v>1215</v>
      </c>
      <c r="C298" s="4">
        <v>299</v>
      </c>
      <c r="D298" s="4" t="s">
        <v>1216</v>
      </c>
      <c r="E298" s="4" t="s">
        <v>71</v>
      </c>
      <c r="F298" s="4">
        <v>299</v>
      </c>
      <c r="G298" s="5">
        <v>44875</v>
      </c>
      <c r="H298" s="4">
        <v>27</v>
      </c>
      <c r="I298" s="4">
        <v>28</v>
      </c>
      <c r="J298" s="4">
        <v>1</v>
      </c>
      <c r="K298" s="4" t="s">
        <v>212</v>
      </c>
      <c r="L298" s="4">
        <v>10</v>
      </c>
      <c r="M298" s="12" t="s">
        <v>119</v>
      </c>
      <c r="N298" s="12"/>
      <c r="O298" s="4"/>
      <c r="P298" s="4"/>
      <c r="Q298" s="8">
        <f t="shared" si="9"/>
        <v>0</v>
      </c>
      <c r="R298" s="8">
        <f t="shared" si="9"/>
        <v>0</v>
      </c>
      <c r="S298" s="7"/>
      <c r="T298" s="8">
        <f t="shared" si="10"/>
        <v>0</v>
      </c>
      <c r="U298" s="4"/>
      <c r="V298" s="4"/>
      <c r="W298" s="4">
        <v>20</v>
      </c>
      <c r="X298" s="4" t="s">
        <v>21</v>
      </c>
      <c r="Y298" s="4">
        <v>2</v>
      </c>
      <c r="Z298" s="63"/>
    </row>
    <row r="299" spans="1:28" ht="13.5" hidden="1" customHeight="1">
      <c r="B299" s="4" t="s">
        <v>1217</v>
      </c>
      <c r="C299" s="4">
        <v>300</v>
      </c>
      <c r="D299" s="4" t="s">
        <v>1218</v>
      </c>
      <c r="E299" s="4" t="s">
        <v>71</v>
      </c>
      <c r="F299" s="4">
        <v>300</v>
      </c>
      <c r="G299" s="5">
        <v>44876</v>
      </c>
      <c r="H299" s="4">
        <v>27</v>
      </c>
      <c r="I299" s="4">
        <v>28</v>
      </c>
      <c r="J299" s="4">
        <v>1</v>
      </c>
      <c r="K299" s="4" t="s">
        <v>212</v>
      </c>
      <c r="L299" s="4">
        <v>11</v>
      </c>
      <c r="M299" s="12" t="s">
        <v>198</v>
      </c>
      <c r="N299" s="12"/>
      <c r="O299" s="4"/>
      <c r="P299" s="4"/>
      <c r="Q299" s="8">
        <f t="shared" si="9"/>
        <v>0</v>
      </c>
      <c r="R299" s="8">
        <f t="shared" si="9"/>
        <v>0</v>
      </c>
      <c r="S299" s="7"/>
      <c r="T299" s="8">
        <f t="shared" si="10"/>
        <v>0</v>
      </c>
      <c r="U299" s="4"/>
      <c r="V299" s="4"/>
      <c r="W299" s="4">
        <v>350</v>
      </c>
      <c r="X299" s="4" t="s">
        <v>21</v>
      </c>
      <c r="Y299" s="4">
        <v>2</v>
      </c>
      <c r="Z299" s="63"/>
    </row>
    <row r="300" spans="1:28" ht="13.5" hidden="1" customHeight="1">
      <c r="B300" s="4" t="s">
        <v>1219</v>
      </c>
      <c r="C300" s="4">
        <v>301</v>
      </c>
      <c r="D300" s="4" t="s">
        <v>1220</v>
      </c>
      <c r="E300" s="4" t="s">
        <v>71</v>
      </c>
      <c r="F300" s="4">
        <v>301</v>
      </c>
      <c r="G300" s="5">
        <v>44877</v>
      </c>
      <c r="H300" s="4">
        <v>27</v>
      </c>
      <c r="I300" s="4">
        <v>28</v>
      </c>
      <c r="J300" s="4">
        <v>1</v>
      </c>
      <c r="K300" s="4" t="s">
        <v>212</v>
      </c>
      <c r="L300" s="4">
        <v>12</v>
      </c>
      <c r="M300" s="12" t="s">
        <v>272</v>
      </c>
      <c r="N300" s="12"/>
      <c r="O300" s="4"/>
      <c r="P300" s="4"/>
      <c r="Q300" s="8">
        <f t="shared" si="9"/>
        <v>0</v>
      </c>
      <c r="R300" s="8">
        <f t="shared" si="9"/>
        <v>0</v>
      </c>
      <c r="S300" s="7"/>
      <c r="T300" s="8">
        <f t="shared" si="10"/>
        <v>0</v>
      </c>
      <c r="U300" s="4"/>
      <c r="V300" s="4"/>
      <c r="W300" s="4">
        <v>20</v>
      </c>
      <c r="X300" s="4" t="s">
        <v>22</v>
      </c>
      <c r="Y300" s="4">
        <v>2</v>
      </c>
      <c r="Z300" s="63"/>
    </row>
    <row r="301" spans="1:28" ht="13.5" hidden="1" customHeight="1">
      <c r="B301" s="4" t="s">
        <v>1221</v>
      </c>
      <c r="C301" s="4">
        <v>302</v>
      </c>
      <c r="D301" s="4" t="s">
        <v>1222</v>
      </c>
      <c r="E301" s="4" t="s">
        <v>71</v>
      </c>
      <c r="F301" s="4">
        <v>302</v>
      </c>
      <c r="G301" s="5">
        <v>44878</v>
      </c>
      <c r="H301" s="4">
        <v>27</v>
      </c>
      <c r="I301" s="4">
        <v>28</v>
      </c>
      <c r="J301" s="4">
        <v>1</v>
      </c>
      <c r="K301" s="4" t="s">
        <v>212</v>
      </c>
      <c r="L301" s="4">
        <v>13</v>
      </c>
      <c r="M301" s="12" t="s">
        <v>303</v>
      </c>
      <c r="N301" s="12"/>
      <c r="O301" s="4">
        <v>377</v>
      </c>
      <c r="P301" s="4">
        <v>273</v>
      </c>
      <c r="Q301" s="8">
        <f t="shared" si="9"/>
        <v>14.84251968503937</v>
      </c>
      <c r="R301" s="8">
        <f t="shared" si="9"/>
        <v>10.748031496062993</v>
      </c>
      <c r="S301" s="7">
        <v>3</v>
      </c>
      <c r="T301" s="8">
        <f>Q301*2+R301</f>
        <v>40.433070866141733</v>
      </c>
      <c r="U301" s="4"/>
      <c r="V301" s="4"/>
      <c r="W301" s="4">
        <v>350</v>
      </c>
      <c r="X301" s="4" t="s">
        <v>19</v>
      </c>
      <c r="Y301" s="4">
        <v>1</v>
      </c>
      <c r="Z301" s="63"/>
    </row>
    <row r="302" spans="1:28" ht="13.5" customHeight="1">
      <c r="A302" s="1" t="s">
        <v>10123</v>
      </c>
      <c r="B302" s="4" t="s">
        <v>1223</v>
      </c>
      <c r="C302" s="4">
        <v>303</v>
      </c>
      <c r="D302" s="4" t="s">
        <v>1224</v>
      </c>
      <c r="E302" s="4" t="s">
        <v>71</v>
      </c>
      <c r="F302" s="4">
        <v>303</v>
      </c>
      <c r="G302" s="5">
        <v>44879</v>
      </c>
      <c r="H302" s="4">
        <v>27</v>
      </c>
      <c r="I302" s="4">
        <v>28</v>
      </c>
      <c r="J302" s="4">
        <v>1</v>
      </c>
      <c r="K302" s="4" t="s">
        <v>212</v>
      </c>
      <c r="L302" s="4">
        <v>14</v>
      </c>
      <c r="M302" s="12" t="s">
        <v>34</v>
      </c>
      <c r="N302" s="12"/>
      <c r="O302" s="4"/>
      <c r="P302" s="4"/>
      <c r="Q302" s="8">
        <f t="shared" si="9"/>
        <v>0</v>
      </c>
      <c r="R302" s="8">
        <f t="shared" si="9"/>
        <v>0</v>
      </c>
      <c r="S302" s="7"/>
      <c r="T302" s="8">
        <f t="shared" si="10"/>
        <v>0</v>
      </c>
      <c r="U302" s="4"/>
      <c r="V302" s="4"/>
      <c r="W302" s="4">
        <v>150</v>
      </c>
      <c r="X302" s="4" t="s">
        <v>23</v>
      </c>
      <c r="Y302" s="4">
        <v>1</v>
      </c>
      <c r="Z302" s="63"/>
      <c r="AA302" s="1">
        <f>VLOOKUP(M302,Лист2!G:I,3,)</f>
        <v>1.5</v>
      </c>
      <c r="AB302" s="1">
        <f t="shared" ref="AB302:AB303" si="11">AA302*Y302</f>
        <v>1.5</v>
      </c>
    </row>
    <row r="303" spans="1:28" ht="13.5" customHeight="1">
      <c r="A303" s="1" t="s">
        <v>10123</v>
      </c>
      <c r="B303" s="4" t="s">
        <v>1225</v>
      </c>
      <c r="C303" s="4">
        <v>304</v>
      </c>
      <c r="D303" s="4" t="s">
        <v>1226</v>
      </c>
      <c r="E303" s="4" t="s">
        <v>71</v>
      </c>
      <c r="F303" s="4">
        <v>304</v>
      </c>
      <c r="G303" s="5">
        <v>44880</v>
      </c>
      <c r="H303" s="4">
        <v>27</v>
      </c>
      <c r="I303" s="4">
        <v>28</v>
      </c>
      <c r="J303" s="4">
        <v>1</v>
      </c>
      <c r="K303" s="4" t="s">
        <v>212</v>
      </c>
      <c r="L303" s="4">
        <v>15</v>
      </c>
      <c r="M303" s="12" t="s">
        <v>84</v>
      </c>
      <c r="N303" s="12"/>
      <c r="O303" s="4"/>
      <c r="P303" s="4"/>
      <c r="Q303" s="8">
        <f t="shared" ref="Q303:R366" si="12">O303/25.4</f>
        <v>0</v>
      </c>
      <c r="R303" s="8">
        <f t="shared" si="12"/>
        <v>0</v>
      </c>
      <c r="S303" s="7"/>
      <c r="T303" s="8">
        <f t="shared" ref="T303:T366" si="13">Q303*S303</f>
        <v>0</v>
      </c>
      <c r="U303" s="4"/>
      <c r="V303" s="4"/>
      <c r="W303" s="4">
        <v>350</v>
      </c>
      <c r="X303" s="4" t="s">
        <v>23</v>
      </c>
      <c r="Y303" s="4">
        <v>3</v>
      </c>
      <c r="Z303" s="63"/>
      <c r="AA303" s="1">
        <f>VLOOKUP(M303,Лист2!G:I,3,)</f>
        <v>3.2</v>
      </c>
      <c r="AB303" s="1">
        <f t="shared" si="11"/>
        <v>9.6000000000000014</v>
      </c>
    </row>
    <row r="304" spans="1:28" ht="13.5" hidden="1" customHeight="1">
      <c r="B304" s="4" t="s">
        <v>1227</v>
      </c>
      <c r="C304" s="4">
        <v>305</v>
      </c>
      <c r="D304" s="4" t="s">
        <v>1228</v>
      </c>
      <c r="E304" s="4" t="s">
        <v>71</v>
      </c>
      <c r="F304" s="4">
        <v>305</v>
      </c>
      <c r="G304" s="5">
        <v>44881</v>
      </c>
      <c r="H304" s="4">
        <v>27</v>
      </c>
      <c r="I304" s="4">
        <v>28</v>
      </c>
      <c r="J304" s="4">
        <v>1</v>
      </c>
      <c r="K304" s="4" t="s">
        <v>212</v>
      </c>
      <c r="L304" s="4">
        <v>16</v>
      </c>
      <c r="M304" s="12" t="s">
        <v>304</v>
      </c>
      <c r="N304" s="12"/>
      <c r="O304" s="4"/>
      <c r="P304" s="4"/>
      <c r="Q304" s="8">
        <f t="shared" si="12"/>
        <v>0</v>
      </c>
      <c r="R304" s="8">
        <f t="shared" si="12"/>
        <v>0</v>
      </c>
      <c r="S304" s="7"/>
      <c r="T304" s="8">
        <f t="shared" si="13"/>
        <v>0</v>
      </c>
      <c r="U304" s="4"/>
      <c r="V304" s="4"/>
      <c r="W304" s="4">
        <v>150</v>
      </c>
      <c r="X304" s="4" t="s">
        <v>26</v>
      </c>
      <c r="Y304" s="4">
        <v>2</v>
      </c>
      <c r="Z304" s="63"/>
    </row>
    <row r="305" spans="2:26" ht="13.5" hidden="1" customHeight="1">
      <c r="B305" s="4" t="s">
        <v>1229</v>
      </c>
      <c r="C305" s="4">
        <v>306</v>
      </c>
      <c r="D305" s="4" t="s">
        <v>1230</v>
      </c>
      <c r="E305" s="4" t="s">
        <v>71</v>
      </c>
      <c r="F305" s="4">
        <v>306</v>
      </c>
      <c r="G305" s="5">
        <v>44882</v>
      </c>
      <c r="H305" s="4">
        <v>27</v>
      </c>
      <c r="I305" s="4">
        <v>28</v>
      </c>
      <c r="J305" s="4">
        <v>1</v>
      </c>
      <c r="K305" s="4" t="s">
        <v>212</v>
      </c>
      <c r="L305" s="4">
        <v>17</v>
      </c>
      <c r="M305" s="12" t="s">
        <v>275</v>
      </c>
      <c r="N305" s="12"/>
      <c r="O305" s="4"/>
      <c r="P305" s="4"/>
      <c r="Q305" s="8">
        <f t="shared" si="12"/>
        <v>0</v>
      </c>
      <c r="R305" s="8">
        <f t="shared" si="12"/>
        <v>0</v>
      </c>
      <c r="S305" s="7"/>
      <c r="T305" s="8">
        <f t="shared" si="13"/>
        <v>0</v>
      </c>
      <c r="U305" s="4"/>
      <c r="V305" s="4"/>
      <c r="W305" s="4">
        <v>20</v>
      </c>
      <c r="X305" s="4" t="s">
        <v>26</v>
      </c>
      <c r="Y305" s="4">
        <v>4</v>
      </c>
      <c r="Z305" s="63"/>
    </row>
    <row r="306" spans="2:26" ht="13.5" hidden="1" customHeight="1">
      <c r="B306" s="4" t="s">
        <v>1231</v>
      </c>
      <c r="C306" s="4">
        <v>307</v>
      </c>
      <c r="D306" s="4" t="s">
        <v>1232</v>
      </c>
      <c r="E306" s="4" t="s">
        <v>71</v>
      </c>
      <c r="F306" s="4">
        <v>307</v>
      </c>
      <c r="G306" s="5">
        <v>44883</v>
      </c>
      <c r="H306" s="4">
        <v>27</v>
      </c>
      <c r="I306" s="4">
        <v>28</v>
      </c>
      <c r="J306" s="4">
        <v>1</v>
      </c>
      <c r="K306" s="4" t="s">
        <v>212</v>
      </c>
      <c r="L306" s="4">
        <v>18</v>
      </c>
      <c r="M306" s="12" t="s">
        <v>299</v>
      </c>
      <c r="N306" s="12"/>
      <c r="O306" s="4"/>
      <c r="P306" s="4"/>
      <c r="Q306" s="8">
        <f t="shared" si="12"/>
        <v>0</v>
      </c>
      <c r="R306" s="8">
        <f t="shared" si="12"/>
        <v>0</v>
      </c>
      <c r="S306" s="7"/>
      <c r="T306" s="8">
        <f t="shared" si="13"/>
        <v>0</v>
      </c>
      <c r="U306" s="4"/>
      <c r="V306" s="4"/>
      <c r="W306" s="4">
        <v>350</v>
      </c>
      <c r="X306" s="4" t="s">
        <v>26</v>
      </c>
      <c r="Y306" s="4">
        <v>2</v>
      </c>
      <c r="Z306" s="63"/>
    </row>
    <row r="307" spans="2:26" ht="13.5" hidden="1" customHeight="1">
      <c r="B307" s="4" t="s">
        <v>1233</v>
      </c>
      <c r="C307" s="4">
        <v>308</v>
      </c>
      <c r="D307" s="4" t="s">
        <v>1234</v>
      </c>
      <c r="E307" s="4" t="s">
        <v>71</v>
      </c>
      <c r="F307" s="4">
        <v>308</v>
      </c>
      <c r="G307" s="5">
        <v>44884</v>
      </c>
      <c r="H307" s="4">
        <v>27</v>
      </c>
      <c r="I307" s="4">
        <v>28</v>
      </c>
      <c r="J307" s="4">
        <v>1</v>
      </c>
      <c r="K307" s="4" t="s">
        <v>212</v>
      </c>
      <c r="L307" s="4">
        <v>19</v>
      </c>
      <c r="M307" s="12" t="s">
        <v>111</v>
      </c>
      <c r="N307" s="12"/>
      <c r="O307" s="4"/>
      <c r="P307" s="4"/>
      <c r="Q307" s="8">
        <f t="shared" si="12"/>
        <v>0</v>
      </c>
      <c r="R307" s="8">
        <f t="shared" si="12"/>
        <v>0</v>
      </c>
      <c r="S307" s="7"/>
      <c r="T307" s="8">
        <f t="shared" si="13"/>
        <v>0</v>
      </c>
      <c r="U307" s="4"/>
      <c r="V307" s="4"/>
      <c r="W307" s="4">
        <v>12</v>
      </c>
      <c r="X307" s="4" t="s">
        <v>29</v>
      </c>
      <c r="Y307" s="4">
        <v>4</v>
      </c>
      <c r="Z307" s="63"/>
    </row>
    <row r="308" spans="2:26" ht="13.5" hidden="1" customHeight="1">
      <c r="B308" s="4" t="s">
        <v>1235</v>
      </c>
      <c r="C308" s="4">
        <v>309</v>
      </c>
      <c r="D308" s="4" t="s">
        <v>1236</v>
      </c>
      <c r="E308" s="4" t="s">
        <v>71</v>
      </c>
      <c r="F308" s="4">
        <v>309</v>
      </c>
      <c r="G308" s="5">
        <v>44885</v>
      </c>
      <c r="H308" s="4">
        <v>27</v>
      </c>
      <c r="I308" s="4">
        <v>28</v>
      </c>
      <c r="J308" s="4">
        <v>1</v>
      </c>
      <c r="K308" s="4" t="s">
        <v>212</v>
      </c>
      <c r="L308" s="4" t="s">
        <v>213</v>
      </c>
      <c r="M308" s="12" t="s">
        <v>112</v>
      </c>
      <c r="N308" s="12"/>
      <c r="O308" s="4"/>
      <c r="P308" s="4"/>
      <c r="Q308" s="8">
        <f t="shared" si="12"/>
        <v>0</v>
      </c>
      <c r="R308" s="8">
        <f t="shared" si="12"/>
        <v>0</v>
      </c>
      <c r="S308" s="7"/>
      <c r="T308" s="8">
        <f t="shared" si="13"/>
        <v>0</v>
      </c>
      <c r="U308" s="4"/>
      <c r="V308" s="4"/>
      <c r="W308" s="4"/>
      <c r="X308" s="4"/>
      <c r="Y308" s="4"/>
      <c r="Z308" s="63"/>
    </row>
    <row r="309" spans="2:26" ht="13.5" hidden="1" customHeight="1">
      <c r="B309" s="4" t="s">
        <v>1237</v>
      </c>
      <c r="C309" s="4">
        <v>310</v>
      </c>
      <c r="D309" s="4" t="s">
        <v>1238</v>
      </c>
      <c r="E309" s="4" t="s">
        <v>71</v>
      </c>
      <c r="F309" s="4">
        <v>310</v>
      </c>
      <c r="G309" s="5">
        <v>44886</v>
      </c>
      <c r="H309" s="4">
        <v>27</v>
      </c>
      <c r="I309" s="4">
        <v>28</v>
      </c>
      <c r="J309" s="4">
        <v>1</v>
      </c>
      <c r="K309" s="4" t="s">
        <v>212</v>
      </c>
      <c r="L309" s="4" t="s">
        <v>214</v>
      </c>
      <c r="M309" s="12" t="s">
        <v>113</v>
      </c>
      <c r="N309" s="12"/>
      <c r="O309" s="4"/>
      <c r="P309" s="4"/>
      <c r="Q309" s="8">
        <f t="shared" si="12"/>
        <v>0</v>
      </c>
      <c r="R309" s="8">
        <f t="shared" si="12"/>
        <v>0</v>
      </c>
      <c r="S309" s="7"/>
      <c r="T309" s="8">
        <f t="shared" si="13"/>
        <v>0</v>
      </c>
      <c r="U309" s="4"/>
      <c r="V309" s="4"/>
      <c r="W309" s="4"/>
      <c r="X309" s="4"/>
      <c r="Y309" s="4"/>
      <c r="Z309" s="63"/>
    </row>
    <row r="310" spans="2:26" ht="13.5" hidden="1" customHeight="1">
      <c r="B310" s="4" t="s">
        <v>1239</v>
      </c>
      <c r="C310" s="4">
        <v>311</v>
      </c>
      <c r="D310" s="4" t="s">
        <v>1240</v>
      </c>
      <c r="E310" s="4" t="s">
        <v>71</v>
      </c>
      <c r="F310" s="4">
        <v>311</v>
      </c>
      <c r="G310" s="5">
        <v>44887</v>
      </c>
      <c r="H310" s="4">
        <v>27</v>
      </c>
      <c r="I310" s="4">
        <v>28</v>
      </c>
      <c r="J310" s="4">
        <v>1</v>
      </c>
      <c r="K310" s="4" t="s">
        <v>212</v>
      </c>
      <c r="L310" s="4" t="s">
        <v>215</v>
      </c>
      <c r="M310" s="12" t="s">
        <v>222</v>
      </c>
      <c r="N310" s="12"/>
      <c r="O310" s="4"/>
      <c r="P310" s="4"/>
      <c r="Q310" s="8">
        <f t="shared" si="12"/>
        <v>0</v>
      </c>
      <c r="R310" s="8">
        <f t="shared" si="12"/>
        <v>0</v>
      </c>
      <c r="S310" s="7"/>
      <c r="T310" s="8">
        <f t="shared" si="13"/>
        <v>0</v>
      </c>
      <c r="U310" s="4"/>
      <c r="V310" s="4"/>
      <c r="W310" s="4"/>
      <c r="X310" s="4"/>
      <c r="Y310" s="4"/>
      <c r="Z310" s="63"/>
    </row>
    <row r="311" spans="2:26" ht="13.5" hidden="1" customHeight="1">
      <c r="B311" s="4" t="s">
        <v>1241</v>
      </c>
      <c r="C311" s="4">
        <v>312</v>
      </c>
      <c r="D311" s="4" t="s">
        <v>1242</v>
      </c>
      <c r="E311" s="4" t="s">
        <v>71</v>
      </c>
      <c r="F311" s="4">
        <v>312</v>
      </c>
      <c r="G311" s="5">
        <v>44888</v>
      </c>
      <c r="H311" s="4">
        <v>27</v>
      </c>
      <c r="I311" s="4">
        <v>28</v>
      </c>
      <c r="J311" s="4">
        <v>1</v>
      </c>
      <c r="K311" s="4" t="s">
        <v>212</v>
      </c>
      <c r="L311" s="4">
        <v>20</v>
      </c>
      <c r="M311" s="12" t="s">
        <v>202</v>
      </c>
      <c r="N311" s="12"/>
      <c r="O311" s="4"/>
      <c r="P311" s="4"/>
      <c r="Q311" s="8">
        <f t="shared" si="12"/>
        <v>0</v>
      </c>
      <c r="R311" s="8">
        <f t="shared" si="12"/>
        <v>0</v>
      </c>
      <c r="S311" s="7"/>
      <c r="T311" s="8">
        <f t="shared" si="13"/>
        <v>0</v>
      </c>
      <c r="U311" s="4"/>
      <c r="V311" s="4"/>
      <c r="W311" s="4">
        <v>24</v>
      </c>
      <c r="X311" s="4" t="s">
        <v>29</v>
      </c>
      <c r="Y311" s="4">
        <v>2</v>
      </c>
      <c r="Z311" s="63"/>
    </row>
    <row r="312" spans="2:26" ht="13.5" hidden="1" customHeight="1">
      <c r="B312" s="4" t="s">
        <v>1243</v>
      </c>
      <c r="C312" s="4">
        <v>313</v>
      </c>
      <c r="D312" s="4" t="s">
        <v>1244</v>
      </c>
      <c r="E312" s="4" t="s">
        <v>71</v>
      </c>
      <c r="F312" s="4">
        <v>313</v>
      </c>
      <c r="G312" s="5">
        <v>44889</v>
      </c>
      <c r="H312" s="4">
        <v>27</v>
      </c>
      <c r="I312" s="4">
        <v>28</v>
      </c>
      <c r="J312" s="4">
        <v>1</v>
      </c>
      <c r="K312" s="4" t="s">
        <v>212</v>
      </c>
      <c r="L312" s="4" t="s">
        <v>216</v>
      </c>
      <c r="M312" s="12" t="s">
        <v>203</v>
      </c>
      <c r="N312" s="12"/>
      <c r="O312" s="4"/>
      <c r="P312" s="4"/>
      <c r="Q312" s="8">
        <f t="shared" si="12"/>
        <v>0</v>
      </c>
      <c r="R312" s="8">
        <f t="shared" si="12"/>
        <v>0</v>
      </c>
      <c r="S312" s="7"/>
      <c r="T312" s="8">
        <f t="shared" si="13"/>
        <v>0</v>
      </c>
      <c r="U312" s="4"/>
      <c r="V312" s="4"/>
      <c r="W312" s="4"/>
      <c r="X312" s="4"/>
      <c r="Y312" s="4"/>
      <c r="Z312" s="63"/>
    </row>
    <row r="313" spans="2:26" ht="13.5" hidden="1" customHeight="1">
      <c r="B313" s="4" t="s">
        <v>1245</v>
      </c>
      <c r="C313" s="4">
        <v>314</v>
      </c>
      <c r="D313" s="4" t="s">
        <v>1246</v>
      </c>
      <c r="E313" s="4" t="s">
        <v>71</v>
      </c>
      <c r="F313" s="4">
        <v>314</v>
      </c>
      <c r="G313" s="5">
        <v>44890</v>
      </c>
      <c r="H313" s="4">
        <v>27</v>
      </c>
      <c r="I313" s="4">
        <v>28</v>
      </c>
      <c r="J313" s="4">
        <v>1</v>
      </c>
      <c r="K313" s="4" t="s">
        <v>212</v>
      </c>
      <c r="L313" s="4" t="s">
        <v>217</v>
      </c>
      <c r="M313" s="12" t="s">
        <v>204</v>
      </c>
      <c r="N313" s="12"/>
      <c r="O313" s="4"/>
      <c r="P313" s="4"/>
      <c r="Q313" s="8">
        <f t="shared" si="12"/>
        <v>0</v>
      </c>
      <c r="R313" s="8">
        <f t="shared" si="12"/>
        <v>0</v>
      </c>
      <c r="S313" s="7"/>
      <c r="T313" s="8">
        <f t="shared" si="13"/>
        <v>0</v>
      </c>
      <c r="U313" s="4"/>
      <c r="V313" s="4"/>
      <c r="W313" s="4"/>
      <c r="X313" s="4"/>
      <c r="Y313" s="4"/>
      <c r="Z313" s="63"/>
    </row>
    <row r="314" spans="2:26" ht="13.5" hidden="1" customHeight="1">
      <c r="B314" s="4" t="s">
        <v>1247</v>
      </c>
      <c r="C314" s="4">
        <v>315</v>
      </c>
      <c r="D314" s="4" t="s">
        <v>1248</v>
      </c>
      <c r="E314" s="4" t="s">
        <v>71</v>
      </c>
      <c r="F314" s="4">
        <v>315</v>
      </c>
      <c r="G314" s="5">
        <v>44891</v>
      </c>
      <c r="H314" s="4">
        <v>27</v>
      </c>
      <c r="I314" s="4">
        <v>28</v>
      </c>
      <c r="J314" s="4">
        <v>1</v>
      </c>
      <c r="K314" s="4" t="s">
        <v>212</v>
      </c>
      <c r="L314" s="4" t="s">
        <v>218</v>
      </c>
      <c r="M314" s="12" t="s">
        <v>205</v>
      </c>
      <c r="N314" s="12"/>
      <c r="O314" s="4"/>
      <c r="P314" s="4"/>
      <c r="Q314" s="8">
        <f t="shared" si="12"/>
        <v>0</v>
      </c>
      <c r="R314" s="8">
        <f t="shared" si="12"/>
        <v>0</v>
      </c>
      <c r="S314" s="7"/>
      <c r="T314" s="8">
        <f t="shared" si="13"/>
        <v>0</v>
      </c>
      <c r="U314" s="4"/>
      <c r="V314" s="4"/>
      <c r="W314" s="4"/>
      <c r="X314" s="4"/>
      <c r="Y314" s="4"/>
      <c r="Z314" s="63"/>
    </row>
    <row r="315" spans="2:26" ht="13.5" hidden="1" customHeight="1">
      <c r="B315" s="4" t="s">
        <v>1249</v>
      </c>
      <c r="C315" s="4">
        <v>316</v>
      </c>
      <c r="D315" s="4" t="s">
        <v>1250</v>
      </c>
      <c r="E315" s="4" t="s">
        <v>71</v>
      </c>
      <c r="F315" s="4">
        <v>316</v>
      </c>
      <c r="G315" s="5">
        <v>44892</v>
      </c>
      <c r="H315" s="4">
        <v>27</v>
      </c>
      <c r="I315" s="4">
        <v>28</v>
      </c>
      <c r="J315" s="4">
        <v>1</v>
      </c>
      <c r="K315" s="4" t="s">
        <v>212</v>
      </c>
      <c r="L315" s="4">
        <v>21</v>
      </c>
      <c r="M315" s="12" t="s">
        <v>196</v>
      </c>
      <c r="N315" s="12"/>
      <c r="O315" s="4"/>
      <c r="P315" s="4"/>
      <c r="Q315" s="8">
        <f t="shared" si="12"/>
        <v>0</v>
      </c>
      <c r="R315" s="8">
        <f t="shared" si="12"/>
        <v>0</v>
      </c>
      <c r="S315" s="7"/>
      <c r="T315" s="8">
        <f t="shared" si="13"/>
        <v>0</v>
      </c>
      <c r="U315" s="4"/>
      <c r="V315" s="4"/>
      <c r="W315" s="4">
        <v>30</v>
      </c>
      <c r="X315" s="4" t="s">
        <v>29</v>
      </c>
      <c r="Y315" s="4">
        <v>2</v>
      </c>
      <c r="Z315" s="63"/>
    </row>
    <row r="316" spans="2:26" ht="13.5" hidden="1" customHeight="1">
      <c r="B316" s="4" t="s">
        <v>1251</v>
      </c>
      <c r="C316" s="4">
        <v>317</v>
      </c>
      <c r="D316" s="4" t="s">
        <v>1252</v>
      </c>
      <c r="E316" s="4" t="s">
        <v>71</v>
      </c>
      <c r="F316" s="4">
        <v>317</v>
      </c>
      <c r="G316" s="5">
        <v>44893</v>
      </c>
      <c r="H316" s="4">
        <v>27</v>
      </c>
      <c r="I316" s="4">
        <v>28</v>
      </c>
      <c r="J316" s="4">
        <v>1</v>
      </c>
      <c r="K316" s="4" t="s">
        <v>212</v>
      </c>
      <c r="L316" s="4" t="s">
        <v>219</v>
      </c>
      <c r="M316" s="12" t="s">
        <v>116</v>
      </c>
      <c r="N316" s="12"/>
      <c r="O316" s="4"/>
      <c r="P316" s="4"/>
      <c r="Q316" s="8">
        <f t="shared" si="12"/>
        <v>0</v>
      </c>
      <c r="R316" s="8">
        <f t="shared" si="12"/>
        <v>0</v>
      </c>
      <c r="S316" s="7"/>
      <c r="T316" s="8">
        <f t="shared" si="13"/>
        <v>0</v>
      </c>
      <c r="U316" s="4"/>
      <c r="V316" s="4"/>
      <c r="W316" s="4"/>
      <c r="X316" s="4"/>
      <c r="Y316" s="4"/>
      <c r="Z316" s="63"/>
    </row>
    <row r="317" spans="2:26" ht="13.5" hidden="1" customHeight="1">
      <c r="B317" s="4" t="s">
        <v>1253</v>
      </c>
      <c r="C317" s="4">
        <v>318</v>
      </c>
      <c r="D317" s="4" t="s">
        <v>1254</v>
      </c>
      <c r="E317" s="4" t="s">
        <v>71</v>
      </c>
      <c r="F317" s="4">
        <v>318</v>
      </c>
      <c r="G317" s="5">
        <v>44894</v>
      </c>
      <c r="H317" s="4">
        <v>27</v>
      </c>
      <c r="I317" s="4">
        <v>28</v>
      </c>
      <c r="J317" s="4">
        <v>1</v>
      </c>
      <c r="K317" s="4" t="s">
        <v>212</v>
      </c>
      <c r="L317" s="4" t="s">
        <v>220</v>
      </c>
      <c r="M317" s="12" t="s">
        <v>117</v>
      </c>
      <c r="N317" s="12"/>
      <c r="O317" s="4"/>
      <c r="P317" s="4"/>
      <c r="Q317" s="8">
        <f t="shared" si="12"/>
        <v>0</v>
      </c>
      <c r="R317" s="8">
        <f t="shared" si="12"/>
        <v>0</v>
      </c>
      <c r="S317" s="7"/>
      <c r="T317" s="8">
        <f t="shared" si="13"/>
        <v>0</v>
      </c>
      <c r="U317" s="4"/>
      <c r="V317" s="4"/>
      <c r="W317" s="4"/>
      <c r="X317" s="4"/>
      <c r="Y317" s="4"/>
      <c r="Z317" s="63"/>
    </row>
    <row r="318" spans="2:26" ht="13.5" hidden="1" customHeight="1">
      <c r="B318" s="4" t="s">
        <v>1255</v>
      </c>
      <c r="C318" s="4">
        <v>319</v>
      </c>
      <c r="D318" s="4" t="s">
        <v>1256</v>
      </c>
      <c r="E318" s="4" t="s">
        <v>71</v>
      </c>
      <c r="F318" s="4">
        <v>319</v>
      </c>
      <c r="G318" s="5">
        <v>44895</v>
      </c>
      <c r="H318" s="4">
        <v>27</v>
      </c>
      <c r="I318" s="4">
        <v>28</v>
      </c>
      <c r="J318" s="4">
        <v>1</v>
      </c>
      <c r="K318" s="4" t="s">
        <v>212</v>
      </c>
      <c r="L318" s="4" t="s">
        <v>221</v>
      </c>
      <c r="M318" s="12" t="s">
        <v>197</v>
      </c>
      <c r="N318" s="12"/>
      <c r="O318" s="4"/>
      <c r="P318" s="4"/>
      <c r="Q318" s="8">
        <f t="shared" si="12"/>
        <v>0</v>
      </c>
      <c r="R318" s="8">
        <f t="shared" si="12"/>
        <v>0</v>
      </c>
      <c r="S318" s="7"/>
      <c r="T318" s="8">
        <f t="shared" si="13"/>
        <v>0</v>
      </c>
      <c r="U318" s="4"/>
      <c r="V318" s="4"/>
      <c r="W318" s="4"/>
      <c r="X318" s="4"/>
      <c r="Y318" s="4"/>
      <c r="Z318" s="63"/>
    </row>
    <row r="319" spans="2:26" ht="13.5" hidden="1" customHeight="1">
      <c r="B319" s="4" t="s">
        <v>1257</v>
      </c>
      <c r="C319" s="4">
        <v>320</v>
      </c>
      <c r="D319" s="4" t="s">
        <v>1258</v>
      </c>
      <c r="E319" s="4" t="s">
        <v>71</v>
      </c>
      <c r="F319" s="4">
        <v>320</v>
      </c>
      <c r="G319" s="5">
        <v>44896</v>
      </c>
      <c r="H319" s="4">
        <v>27</v>
      </c>
      <c r="I319" s="4">
        <v>28</v>
      </c>
      <c r="J319" s="4">
        <v>1</v>
      </c>
      <c r="K319" s="4" t="s">
        <v>212</v>
      </c>
      <c r="L319" s="4">
        <v>22</v>
      </c>
      <c r="M319" s="12" t="s">
        <v>270</v>
      </c>
      <c r="N319" s="12"/>
      <c r="O319" s="4">
        <v>159</v>
      </c>
      <c r="P319" s="4"/>
      <c r="Q319" s="8">
        <f t="shared" si="12"/>
        <v>6.2598425196850398</v>
      </c>
      <c r="R319" s="8">
        <f t="shared" si="12"/>
        <v>0</v>
      </c>
      <c r="S319" s="7"/>
      <c r="T319" s="8">
        <f t="shared" si="13"/>
        <v>0</v>
      </c>
      <c r="U319" s="4"/>
      <c r="V319" s="4"/>
      <c r="W319" s="4">
        <v>150</v>
      </c>
      <c r="X319" s="4" t="s">
        <v>30</v>
      </c>
      <c r="Y319" s="4">
        <v>2.91</v>
      </c>
      <c r="Z319" s="63"/>
    </row>
    <row r="320" spans="2:26" ht="13.5" hidden="1" customHeight="1">
      <c r="B320" s="4" t="s">
        <v>1259</v>
      </c>
      <c r="C320" s="4">
        <v>321</v>
      </c>
      <c r="D320" s="4" t="s">
        <v>1260</v>
      </c>
      <c r="E320" s="4" t="s">
        <v>71</v>
      </c>
      <c r="F320" s="4">
        <v>321</v>
      </c>
      <c r="G320" s="5">
        <v>44897</v>
      </c>
      <c r="H320" s="4">
        <v>27</v>
      </c>
      <c r="I320" s="4">
        <v>28</v>
      </c>
      <c r="J320" s="4">
        <v>1</v>
      </c>
      <c r="K320" s="4" t="s">
        <v>212</v>
      </c>
      <c r="L320" s="4">
        <v>23</v>
      </c>
      <c r="M320" s="12" t="s">
        <v>288</v>
      </c>
      <c r="N320" s="12"/>
      <c r="O320" s="4">
        <v>377</v>
      </c>
      <c r="P320" s="4"/>
      <c r="Q320" s="8">
        <f t="shared" si="12"/>
        <v>14.84251968503937</v>
      </c>
      <c r="R320" s="8">
        <f t="shared" si="12"/>
        <v>0</v>
      </c>
      <c r="S320" s="7">
        <v>1</v>
      </c>
      <c r="T320" s="8">
        <f t="shared" si="13"/>
        <v>14.84251968503937</v>
      </c>
      <c r="U320" s="4"/>
      <c r="V320" s="4"/>
      <c r="W320" s="4">
        <v>350</v>
      </c>
      <c r="X320" s="4" t="s">
        <v>30</v>
      </c>
      <c r="Y320" s="4">
        <v>5.22</v>
      </c>
      <c r="Z320" s="63"/>
    </row>
    <row r="321" spans="1:28" ht="13.5" hidden="1" customHeight="1">
      <c r="B321" s="4" t="s">
        <v>1261</v>
      </c>
      <c r="C321" s="4">
        <v>322</v>
      </c>
      <c r="D321" s="4" t="s">
        <v>1262</v>
      </c>
      <c r="E321" s="4" t="s">
        <v>71</v>
      </c>
      <c r="F321" s="4">
        <v>322</v>
      </c>
      <c r="G321" s="5">
        <v>44898</v>
      </c>
      <c r="H321" s="4">
        <v>27</v>
      </c>
      <c r="I321" s="4">
        <v>28</v>
      </c>
      <c r="J321" s="4">
        <v>1</v>
      </c>
      <c r="K321" s="4" t="s">
        <v>212</v>
      </c>
      <c r="L321" s="4">
        <v>24</v>
      </c>
      <c r="M321" s="12" t="s">
        <v>276</v>
      </c>
      <c r="N321" s="12"/>
      <c r="O321" s="4">
        <v>25</v>
      </c>
      <c r="P321" s="4"/>
      <c r="Q321" s="8">
        <f t="shared" si="12"/>
        <v>0.98425196850393704</v>
      </c>
      <c r="R321" s="8">
        <f t="shared" si="12"/>
        <v>0</v>
      </c>
      <c r="S321" s="7"/>
      <c r="T321" s="8">
        <f t="shared" si="13"/>
        <v>0</v>
      </c>
      <c r="U321" s="4"/>
      <c r="V321" s="4"/>
      <c r="W321" s="4">
        <v>20</v>
      </c>
      <c r="X321" s="4" t="s">
        <v>25</v>
      </c>
      <c r="Y321" s="4">
        <v>0.64</v>
      </c>
      <c r="Z321" s="63"/>
    </row>
    <row r="322" spans="1:28" ht="13.5" hidden="1" customHeight="1">
      <c r="A322" s="1" t="s">
        <v>10051</v>
      </c>
      <c r="B322" s="4" t="s">
        <v>1263</v>
      </c>
      <c r="C322" s="4">
        <v>323</v>
      </c>
      <c r="D322" s="4" t="s">
        <v>1264</v>
      </c>
      <c r="E322" s="4" t="s">
        <v>71</v>
      </c>
      <c r="F322" s="4">
        <v>323</v>
      </c>
      <c r="G322" s="5">
        <v>44899</v>
      </c>
      <c r="H322" s="4">
        <v>28</v>
      </c>
      <c r="I322" s="4">
        <v>29</v>
      </c>
      <c r="J322" s="4">
        <v>1</v>
      </c>
      <c r="K322" s="4" t="s">
        <v>223</v>
      </c>
      <c r="L322" s="4">
        <v>1</v>
      </c>
      <c r="M322" s="12" t="s">
        <v>224</v>
      </c>
      <c r="N322" s="12">
        <v>190</v>
      </c>
      <c r="O322" s="4">
        <v>25</v>
      </c>
      <c r="P322" s="4"/>
      <c r="Q322" s="8">
        <f t="shared" si="12"/>
        <v>0.98425196850393704</v>
      </c>
      <c r="R322" s="8">
        <f t="shared" si="12"/>
        <v>0</v>
      </c>
      <c r="S322" s="7">
        <v>2</v>
      </c>
      <c r="T322" s="8">
        <f t="shared" si="13"/>
        <v>1.9685039370078741</v>
      </c>
      <c r="U322" s="4"/>
      <c r="V322" s="4"/>
      <c r="W322" s="4">
        <v>20</v>
      </c>
      <c r="X322" s="4" t="s">
        <v>224</v>
      </c>
      <c r="Y322" s="4">
        <v>1</v>
      </c>
      <c r="Z322" s="63"/>
    </row>
    <row r="323" spans="1:28" ht="13.5" customHeight="1">
      <c r="A323" s="1" t="s">
        <v>10123</v>
      </c>
      <c r="B323" s="4" t="s">
        <v>1265</v>
      </c>
      <c r="C323" s="4">
        <v>324</v>
      </c>
      <c r="D323" s="4" t="s">
        <v>1266</v>
      </c>
      <c r="E323" s="4" t="s">
        <v>71</v>
      </c>
      <c r="F323" s="4">
        <v>324</v>
      </c>
      <c r="G323" s="5">
        <v>44900</v>
      </c>
      <c r="H323" s="4">
        <v>29</v>
      </c>
      <c r="I323" s="4">
        <v>30</v>
      </c>
      <c r="J323" s="4">
        <v>1</v>
      </c>
      <c r="K323" s="4" t="s">
        <v>223</v>
      </c>
      <c r="L323" s="4">
        <v>1</v>
      </c>
      <c r="M323" s="12" t="s">
        <v>49</v>
      </c>
      <c r="N323" s="12"/>
      <c r="O323" s="4"/>
      <c r="P323" s="4"/>
      <c r="Q323" s="8">
        <f t="shared" si="12"/>
        <v>0</v>
      </c>
      <c r="R323" s="8">
        <f t="shared" si="12"/>
        <v>0</v>
      </c>
      <c r="S323" s="7"/>
      <c r="T323" s="8">
        <f t="shared" si="13"/>
        <v>0</v>
      </c>
      <c r="U323" s="4"/>
      <c r="V323" s="4"/>
      <c r="W323" s="4">
        <v>20</v>
      </c>
      <c r="X323" s="4" t="s">
        <v>23</v>
      </c>
      <c r="Y323" s="4">
        <v>1</v>
      </c>
      <c r="Z323" s="63"/>
      <c r="AA323" s="1">
        <f>VLOOKUP(M323,Лист2!G:I,3,)</f>
        <v>0.6</v>
      </c>
      <c r="AB323" s="1">
        <f>AA323*Y323</f>
        <v>0.6</v>
      </c>
    </row>
    <row r="324" spans="1:28" ht="13.5" hidden="1" customHeight="1">
      <c r="B324" s="4" t="s">
        <v>1267</v>
      </c>
      <c r="C324" s="4">
        <v>325</v>
      </c>
      <c r="D324" s="4" t="s">
        <v>1268</v>
      </c>
      <c r="E324" s="4" t="s">
        <v>71</v>
      </c>
      <c r="F324" s="4">
        <v>325</v>
      </c>
      <c r="G324" s="5">
        <v>44901</v>
      </c>
      <c r="H324" s="4">
        <v>29</v>
      </c>
      <c r="I324" s="4">
        <v>30</v>
      </c>
      <c r="J324" s="4">
        <v>1</v>
      </c>
      <c r="K324" s="4" t="s">
        <v>223</v>
      </c>
      <c r="L324" s="4">
        <v>2</v>
      </c>
      <c r="M324" s="12" t="s">
        <v>276</v>
      </c>
      <c r="N324" s="12"/>
      <c r="O324" s="4">
        <v>25</v>
      </c>
      <c r="P324" s="4"/>
      <c r="Q324" s="8">
        <f t="shared" si="12"/>
        <v>0.98425196850393704</v>
      </c>
      <c r="R324" s="8">
        <f t="shared" si="12"/>
        <v>0</v>
      </c>
      <c r="S324" s="7">
        <v>2</v>
      </c>
      <c r="T324" s="8">
        <f t="shared" si="13"/>
        <v>1.9685039370078741</v>
      </c>
      <c r="U324" s="4"/>
      <c r="V324" s="4"/>
      <c r="W324" s="4">
        <v>20</v>
      </c>
      <c r="X324" s="4" t="s">
        <v>25</v>
      </c>
      <c r="Y324" s="4">
        <v>3.8</v>
      </c>
      <c r="Z324" s="63"/>
    </row>
    <row r="325" spans="1:28" ht="13.5" hidden="1" customHeight="1">
      <c r="A325" s="1" t="s">
        <v>10051</v>
      </c>
      <c r="B325" s="4" t="s">
        <v>1269</v>
      </c>
      <c r="C325" s="4">
        <v>326</v>
      </c>
      <c r="D325" s="4" t="s">
        <v>1270</v>
      </c>
      <c r="E325" s="4" t="s">
        <v>71</v>
      </c>
      <c r="F325" s="4">
        <v>326</v>
      </c>
      <c r="G325" s="5">
        <v>44902</v>
      </c>
      <c r="H325" s="4">
        <v>30</v>
      </c>
      <c r="I325" s="4">
        <v>31</v>
      </c>
      <c r="J325" s="4">
        <v>1</v>
      </c>
      <c r="K325" s="4" t="s">
        <v>225</v>
      </c>
      <c r="L325" s="4">
        <v>1</v>
      </c>
      <c r="M325" s="12" t="s">
        <v>13</v>
      </c>
      <c r="N325" s="12">
        <v>165</v>
      </c>
      <c r="O325" s="4">
        <v>25</v>
      </c>
      <c r="P325" s="4"/>
      <c r="Q325" s="8">
        <f t="shared" si="12"/>
        <v>0.98425196850393704</v>
      </c>
      <c r="R325" s="8">
        <f t="shared" si="12"/>
        <v>0</v>
      </c>
      <c r="S325" s="7">
        <v>2</v>
      </c>
      <c r="T325" s="8">
        <f t="shared" si="13"/>
        <v>1.9685039370078741</v>
      </c>
      <c r="U325" s="4"/>
      <c r="V325" s="4"/>
      <c r="W325" s="4">
        <v>20</v>
      </c>
      <c r="X325" s="4" t="s">
        <v>31</v>
      </c>
      <c r="Y325" s="4">
        <v>1</v>
      </c>
      <c r="Z325" s="63"/>
    </row>
    <row r="326" spans="1:28" ht="13.5" hidden="1" customHeight="1">
      <c r="B326" s="4" t="s">
        <v>1271</v>
      </c>
      <c r="C326" s="4">
        <v>327</v>
      </c>
      <c r="D326" s="4" t="s">
        <v>1272</v>
      </c>
      <c r="E326" s="4" t="s">
        <v>71</v>
      </c>
      <c r="F326" s="4">
        <v>327</v>
      </c>
      <c r="G326" s="5">
        <v>44903</v>
      </c>
      <c r="H326" s="4">
        <v>30</v>
      </c>
      <c r="I326" s="4">
        <v>31</v>
      </c>
      <c r="J326" s="4">
        <v>1</v>
      </c>
      <c r="K326" s="4" t="s">
        <v>225</v>
      </c>
      <c r="L326" s="4">
        <v>2</v>
      </c>
      <c r="M326" s="12" t="s">
        <v>119</v>
      </c>
      <c r="N326" s="12"/>
      <c r="O326" s="4"/>
      <c r="P326" s="4"/>
      <c r="Q326" s="8">
        <f t="shared" si="12"/>
        <v>0</v>
      </c>
      <c r="R326" s="8">
        <f t="shared" si="12"/>
        <v>0</v>
      </c>
      <c r="S326" s="7"/>
      <c r="T326" s="8">
        <f t="shared" si="13"/>
        <v>0</v>
      </c>
      <c r="U326" s="4"/>
      <c r="V326" s="4"/>
      <c r="W326" s="4">
        <v>20</v>
      </c>
      <c r="X326" s="4" t="s">
        <v>21</v>
      </c>
      <c r="Y326" s="4">
        <v>2</v>
      </c>
      <c r="Z326" s="63"/>
    </row>
    <row r="327" spans="1:28" ht="13.5" customHeight="1">
      <c r="A327" s="1" t="s">
        <v>10123</v>
      </c>
      <c r="B327" s="4" t="s">
        <v>1273</v>
      </c>
      <c r="C327" s="4">
        <v>328</v>
      </c>
      <c r="D327" s="4" t="s">
        <v>1274</v>
      </c>
      <c r="E327" s="4" t="s">
        <v>71</v>
      </c>
      <c r="F327" s="4">
        <v>328</v>
      </c>
      <c r="G327" s="5">
        <v>44904</v>
      </c>
      <c r="H327" s="4">
        <v>30</v>
      </c>
      <c r="I327" s="4">
        <v>31</v>
      </c>
      <c r="J327" s="4">
        <v>1</v>
      </c>
      <c r="K327" s="4" t="s">
        <v>225</v>
      </c>
      <c r="L327" s="4">
        <v>3</v>
      </c>
      <c r="M327" s="12" t="s">
        <v>49</v>
      </c>
      <c r="N327" s="12"/>
      <c r="O327" s="4"/>
      <c r="P327" s="4"/>
      <c r="Q327" s="8">
        <f t="shared" si="12"/>
        <v>0</v>
      </c>
      <c r="R327" s="8">
        <f t="shared" si="12"/>
        <v>0</v>
      </c>
      <c r="S327" s="7"/>
      <c r="T327" s="8">
        <f t="shared" si="13"/>
        <v>0</v>
      </c>
      <c r="U327" s="4"/>
      <c r="V327" s="4"/>
      <c r="W327" s="4">
        <v>20</v>
      </c>
      <c r="X327" s="4" t="s">
        <v>23</v>
      </c>
      <c r="Y327" s="4">
        <v>1</v>
      </c>
      <c r="Z327" s="63"/>
      <c r="AA327" s="1">
        <f>VLOOKUP(M327,Лист2!G:I,3,)</f>
        <v>0.6</v>
      </c>
      <c r="AB327" s="1">
        <f>AA327*Y327</f>
        <v>0.6</v>
      </c>
    </row>
    <row r="328" spans="1:28" ht="13.5" hidden="1" customHeight="1">
      <c r="B328" s="4" t="s">
        <v>1275</v>
      </c>
      <c r="C328" s="4">
        <v>329</v>
      </c>
      <c r="D328" s="4" t="s">
        <v>1276</v>
      </c>
      <c r="E328" s="4" t="s">
        <v>71</v>
      </c>
      <c r="F328" s="4">
        <v>329</v>
      </c>
      <c r="G328" s="5">
        <v>44905</v>
      </c>
      <c r="H328" s="4">
        <v>30</v>
      </c>
      <c r="I328" s="4">
        <v>31</v>
      </c>
      <c r="J328" s="4">
        <v>1</v>
      </c>
      <c r="K328" s="4" t="s">
        <v>225</v>
      </c>
      <c r="L328" s="4">
        <v>4</v>
      </c>
      <c r="M328" s="12" t="s">
        <v>275</v>
      </c>
      <c r="N328" s="12"/>
      <c r="O328" s="4"/>
      <c r="P328" s="4"/>
      <c r="Q328" s="8">
        <f t="shared" si="12"/>
        <v>0</v>
      </c>
      <c r="R328" s="8">
        <f t="shared" si="12"/>
        <v>0</v>
      </c>
      <c r="S328" s="7"/>
      <c r="T328" s="8">
        <f t="shared" si="13"/>
        <v>0</v>
      </c>
      <c r="U328" s="4"/>
      <c r="V328" s="4"/>
      <c r="W328" s="4">
        <v>20</v>
      </c>
      <c r="X328" s="4" t="s">
        <v>26</v>
      </c>
      <c r="Y328" s="4">
        <v>2</v>
      </c>
      <c r="Z328" s="63"/>
    </row>
    <row r="329" spans="1:28" ht="13.5" hidden="1" customHeight="1">
      <c r="B329" s="4" t="s">
        <v>1277</v>
      </c>
      <c r="C329" s="4">
        <v>330</v>
      </c>
      <c r="D329" s="4" t="s">
        <v>1278</v>
      </c>
      <c r="E329" s="4" t="s">
        <v>71</v>
      </c>
      <c r="F329" s="4">
        <v>330</v>
      </c>
      <c r="G329" s="5">
        <v>44906</v>
      </c>
      <c r="H329" s="4">
        <v>30</v>
      </c>
      <c r="I329" s="4">
        <v>31</v>
      </c>
      <c r="J329" s="4">
        <v>1</v>
      </c>
      <c r="K329" s="4" t="s">
        <v>225</v>
      </c>
      <c r="L329" s="4">
        <v>5</v>
      </c>
      <c r="M329" s="12" t="s">
        <v>111</v>
      </c>
      <c r="N329" s="12"/>
      <c r="O329" s="4"/>
      <c r="P329" s="4"/>
      <c r="Q329" s="8">
        <f t="shared" si="12"/>
        <v>0</v>
      </c>
      <c r="R329" s="8">
        <f t="shared" si="12"/>
        <v>0</v>
      </c>
      <c r="S329" s="7"/>
      <c r="T329" s="8">
        <f t="shared" si="13"/>
        <v>0</v>
      </c>
      <c r="U329" s="4"/>
      <c r="V329" s="4"/>
      <c r="W329" s="4">
        <v>12</v>
      </c>
      <c r="X329" s="4" t="s">
        <v>29</v>
      </c>
      <c r="Y329" s="4">
        <v>2</v>
      </c>
      <c r="Z329" s="63"/>
    </row>
    <row r="330" spans="1:28" ht="13.5" hidden="1" customHeight="1">
      <c r="B330" s="4" t="s">
        <v>1279</v>
      </c>
      <c r="C330" s="4">
        <v>331</v>
      </c>
      <c r="D330" s="4" t="s">
        <v>1280</v>
      </c>
      <c r="E330" s="4" t="s">
        <v>71</v>
      </c>
      <c r="F330" s="4">
        <v>331</v>
      </c>
      <c r="G330" s="5">
        <v>44907</v>
      </c>
      <c r="H330" s="4">
        <v>30</v>
      </c>
      <c r="I330" s="4">
        <v>31</v>
      </c>
      <c r="J330" s="4">
        <v>1</v>
      </c>
      <c r="K330" s="4" t="s">
        <v>225</v>
      </c>
      <c r="L330" s="4" t="s">
        <v>226</v>
      </c>
      <c r="M330" s="12" t="s">
        <v>112</v>
      </c>
      <c r="N330" s="12"/>
      <c r="O330" s="4"/>
      <c r="P330" s="4"/>
      <c r="Q330" s="8">
        <f t="shared" si="12"/>
        <v>0</v>
      </c>
      <c r="R330" s="8">
        <f t="shared" si="12"/>
        <v>0</v>
      </c>
      <c r="S330" s="7"/>
      <c r="T330" s="8">
        <f t="shared" si="13"/>
        <v>0</v>
      </c>
      <c r="U330" s="4"/>
      <c r="V330" s="4"/>
      <c r="W330" s="4"/>
      <c r="X330" s="4"/>
      <c r="Y330" s="4"/>
      <c r="Z330" s="63"/>
    </row>
    <row r="331" spans="1:28" ht="13.5" hidden="1" customHeight="1">
      <c r="B331" s="4" t="s">
        <v>1281</v>
      </c>
      <c r="C331" s="4">
        <v>332</v>
      </c>
      <c r="D331" s="4" t="s">
        <v>1282</v>
      </c>
      <c r="E331" s="4" t="s">
        <v>71</v>
      </c>
      <c r="F331" s="4">
        <v>332</v>
      </c>
      <c r="G331" s="5">
        <v>44908</v>
      </c>
      <c r="H331" s="4">
        <v>30</v>
      </c>
      <c r="I331" s="4">
        <v>31</v>
      </c>
      <c r="J331" s="4">
        <v>1</v>
      </c>
      <c r="K331" s="4" t="s">
        <v>225</v>
      </c>
      <c r="L331" s="4" t="s">
        <v>227</v>
      </c>
      <c r="M331" s="12" t="s">
        <v>113</v>
      </c>
      <c r="N331" s="12"/>
      <c r="O331" s="4"/>
      <c r="P331" s="4"/>
      <c r="Q331" s="8">
        <f t="shared" si="12"/>
        <v>0</v>
      </c>
      <c r="R331" s="8">
        <f t="shared" si="12"/>
        <v>0</v>
      </c>
      <c r="S331" s="7"/>
      <c r="T331" s="8">
        <f t="shared" si="13"/>
        <v>0</v>
      </c>
      <c r="U331" s="4"/>
      <c r="V331" s="4"/>
      <c r="W331" s="4"/>
      <c r="X331" s="4"/>
      <c r="Y331" s="4"/>
      <c r="Z331" s="63"/>
    </row>
    <row r="332" spans="1:28" ht="13.5" hidden="1" customHeight="1">
      <c r="B332" s="4" t="s">
        <v>1283</v>
      </c>
      <c r="C332" s="4">
        <v>333</v>
      </c>
      <c r="D332" s="4" t="s">
        <v>1284</v>
      </c>
      <c r="E332" s="4" t="s">
        <v>71</v>
      </c>
      <c r="F332" s="4">
        <v>333</v>
      </c>
      <c r="G332" s="5">
        <v>44909</v>
      </c>
      <c r="H332" s="4">
        <v>30</v>
      </c>
      <c r="I332" s="4">
        <v>31</v>
      </c>
      <c r="J332" s="4">
        <v>1</v>
      </c>
      <c r="K332" s="4" t="s">
        <v>225</v>
      </c>
      <c r="L332" s="4" t="s">
        <v>228</v>
      </c>
      <c r="M332" s="12" t="s">
        <v>114</v>
      </c>
      <c r="N332" s="12"/>
      <c r="O332" s="4"/>
      <c r="P332" s="4"/>
      <c r="Q332" s="8">
        <f t="shared" si="12"/>
        <v>0</v>
      </c>
      <c r="R332" s="8">
        <f t="shared" si="12"/>
        <v>0</v>
      </c>
      <c r="S332" s="7"/>
      <c r="T332" s="8">
        <f t="shared" si="13"/>
        <v>0</v>
      </c>
      <c r="U332" s="4"/>
      <c r="V332" s="4"/>
      <c r="W332" s="4"/>
      <c r="X332" s="4"/>
      <c r="Y332" s="4"/>
      <c r="Z332" s="63"/>
    </row>
    <row r="333" spans="1:28" ht="13.5" hidden="1" customHeight="1">
      <c r="B333" s="4" t="s">
        <v>1285</v>
      </c>
      <c r="C333" s="4">
        <v>334</v>
      </c>
      <c r="D333" s="4" t="s">
        <v>1286</v>
      </c>
      <c r="E333" s="4" t="s">
        <v>71</v>
      </c>
      <c r="F333" s="4">
        <v>334</v>
      </c>
      <c r="G333" s="5">
        <v>44910</v>
      </c>
      <c r="H333" s="4">
        <v>30</v>
      </c>
      <c r="I333" s="4">
        <v>31</v>
      </c>
      <c r="J333" s="4">
        <v>1</v>
      </c>
      <c r="K333" s="4" t="s">
        <v>225</v>
      </c>
      <c r="L333" s="4">
        <v>6</v>
      </c>
      <c r="M333" s="12" t="s">
        <v>276</v>
      </c>
      <c r="N333" s="12"/>
      <c r="O333" s="4">
        <v>25</v>
      </c>
      <c r="P333" s="4"/>
      <c r="Q333" s="8">
        <f t="shared" si="12"/>
        <v>0.98425196850393704</v>
      </c>
      <c r="R333" s="8">
        <f t="shared" si="12"/>
        <v>0</v>
      </c>
      <c r="S333" s="7">
        <v>2</v>
      </c>
      <c r="T333" s="8">
        <f t="shared" si="13"/>
        <v>1.9685039370078741</v>
      </c>
      <c r="U333" s="4"/>
      <c r="V333" s="4"/>
      <c r="W333" s="4">
        <v>20</v>
      </c>
      <c r="X333" s="4" t="s">
        <v>25</v>
      </c>
      <c r="Y333" s="4">
        <v>4.24</v>
      </c>
      <c r="Z333" s="63"/>
    </row>
    <row r="334" spans="1:28" ht="13.5" hidden="1" customHeight="1">
      <c r="A334" s="1" t="s">
        <v>10051</v>
      </c>
      <c r="B334" s="4" t="s">
        <v>1287</v>
      </c>
      <c r="C334" s="4">
        <v>335</v>
      </c>
      <c r="D334" s="4" t="s">
        <v>1288</v>
      </c>
      <c r="E334" s="4" t="s">
        <v>71</v>
      </c>
      <c r="F334" s="4">
        <v>335</v>
      </c>
      <c r="G334" s="5">
        <v>44911</v>
      </c>
      <c r="H334" s="4">
        <v>31</v>
      </c>
      <c r="I334" s="4">
        <v>32</v>
      </c>
      <c r="J334" s="4">
        <v>1</v>
      </c>
      <c r="K334" s="4" t="s">
        <v>229</v>
      </c>
      <c r="L334" s="4">
        <v>1</v>
      </c>
      <c r="M334" s="12" t="s">
        <v>13</v>
      </c>
      <c r="N334" s="12">
        <v>502</v>
      </c>
      <c r="O334" s="4">
        <v>325</v>
      </c>
      <c r="P334" s="4"/>
      <c r="Q334" s="8">
        <f t="shared" si="12"/>
        <v>12.795275590551181</v>
      </c>
      <c r="R334" s="8">
        <f t="shared" si="12"/>
        <v>0</v>
      </c>
      <c r="S334" s="7">
        <v>2</v>
      </c>
      <c r="T334" s="8">
        <f t="shared" si="13"/>
        <v>25.590551181102363</v>
      </c>
      <c r="U334" s="4"/>
      <c r="V334" s="4"/>
      <c r="W334" s="4">
        <v>300</v>
      </c>
      <c r="X334" s="4" t="s">
        <v>63</v>
      </c>
      <c r="Y334" s="4">
        <v>1</v>
      </c>
      <c r="Z334" s="63"/>
    </row>
    <row r="335" spans="1:28" ht="13.5" hidden="1" customHeight="1">
      <c r="A335" s="1" t="s">
        <v>10051</v>
      </c>
      <c r="B335" s="4" t="s">
        <v>1289</v>
      </c>
      <c r="C335" s="4">
        <v>336</v>
      </c>
      <c r="D335" s="4" t="s">
        <v>1290</v>
      </c>
      <c r="E335" s="4" t="s">
        <v>71</v>
      </c>
      <c r="F335" s="4">
        <v>336</v>
      </c>
      <c r="G335" s="5">
        <v>44912</v>
      </c>
      <c r="H335" s="4">
        <v>31</v>
      </c>
      <c r="I335" s="4">
        <v>32</v>
      </c>
      <c r="J335" s="4">
        <v>1</v>
      </c>
      <c r="K335" s="4" t="s">
        <v>229</v>
      </c>
      <c r="L335" s="4">
        <v>2</v>
      </c>
      <c r="M335" s="12" t="s">
        <v>13</v>
      </c>
      <c r="N335" s="12">
        <v>165</v>
      </c>
      <c r="O335" s="4">
        <v>25</v>
      </c>
      <c r="P335" s="4"/>
      <c r="Q335" s="8">
        <f t="shared" si="12"/>
        <v>0.98425196850393704</v>
      </c>
      <c r="R335" s="8">
        <f t="shared" si="12"/>
        <v>0</v>
      </c>
      <c r="S335" s="7">
        <v>2</v>
      </c>
      <c r="T335" s="8">
        <f t="shared" si="13"/>
        <v>1.9685039370078741</v>
      </c>
      <c r="U335" s="4"/>
      <c r="V335" s="4"/>
      <c r="W335" s="4">
        <v>20</v>
      </c>
      <c r="X335" s="4" t="s">
        <v>31</v>
      </c>
      <c r="Y335" s="4">
        <v>1</v>
      </c>
      <c r="Z335" s="63"/>
    </row>
    <row r="336" spans="1:28" ht="13.5" hidden="1" customHeight="1">
      <c r="A336" s="1" t="s">
        <v>10051</v>
      </c>
      <c r="B336" s="4" t="s">
        <v>1291</v>
      </c>
      <c r="C336" s="4">
        <v>337</v>
      </c>
      <c r="D336" s="4" t="s">
        <v>1292</v>
      </c>
      <c r="E336" s="4" t="s">
        <v>71</v>
      </c>
      <c r="F336" s="4">
        <v>337</v>
      </c>
      <c r="G336" s="5">
        <v>44913</v>
      </c>
      <c r="H336" s="4">
        <v>31</v>
      </c>
      <c r="I336" s="4">
        <v>32</v>
      </c>
      <c r="J336" s="4">
        <v>1</v>
      </c>
      <c r="K336" s="4" t="s">
        <v>229</v>
      </c>
      <c r="L336" s="4">
        <v>3</v>
      </c>
      <c r="M336" s="12" t="s">
        <v>87</v>
      </c>
      <c r="N336" s="12">
        <v>502</v>
      </c>
      <c r="O336" s="4">
        <v>325</v>
      </c>
      <c r="P336" s="4"/>
      <c r="Q336" s="8">
        <f t="shared" si="12"/>
        <v>12.795275590551181</v>
      </c>
      <c r="R336" s="8">
        <f t="shared" si="12"/>
        <v>0</v>
      </c>
      <c r="S336" s="7">
        <v>2</v>
      </c>
      <c r="T336" s="8">
        <f t="shared" si="13"/>
        <v>25.590551181102363</v>
      </c>
      <c r="U336" s="4"/>
      <c r="V336" s="4"/>
      <c r="W336" s="4">
        <v>300</v>
      </c>
      <c r="X336" s="4" t="s">
        <v>87</v>
      </c>
      <c r="Y336" s="4">
        <v>1</v>
      </c>
      <c r="Z336" s="63"/>
    </row>
    <row r="337" spans="1:26" ht="13.5" hidden="1" customHeight="1">
      <c r="B337" s="4" t="s">
        <v>1293</v>
      </c>
      <c r="C337" s="4">
        <v>338</v>
      </c>
      <c r="D337" s="4" t="s">
        <v>1294</v>
      </c>
      <c r="E337" s="4" t="s">
        <v>71</v>
      </c>
      <c r="F337" s="4">
        <v>338</v>
      </c>
      <c r="G337" s="5">
        <v>44914</v>
      </c>
      <c r="H337" s="4">
        <v>31</v>
      </c>
      <c r="I337" s="4">
        <v>32</v>
      </c>
      <c r="J337" s="4">
        <v>1</v>
      </c>
      <c r="K337" s="4" t="s">
        <v>229</v>
      </c>
      <c r="L337" s="4">
        <v>4</v>
      </c>
      <c r="M337" s="12" t="s">
        <v>88</v>
      </c>
      <c r="N337" s="12"/>
      <c r="O337" s="4">
        <v>325</v>
      </c>
      <c r="P337" s="4">
        <v>219</v>
      </c>
      <c r="Q337" s="8">
        <f t="shared" si="12"/>
        <v>12.795275590551181</v>
      </c>
      <c r="R337" s="8">
        <f t="shared" si="12"/>
        <v>8.6220472440944889</v>
      </c>
      <c r="S337" s="7">
        <v>1</v>
      </c>
      <c r="T337" s="8">
        <f>R337</f>
        <v>8.6220472440944889</v>
      </c>
      <c r="U337" s="4"/>
      <c r="V337" s="4"/>
      <c r="W337" s="4">
        <v>300</v>
      </c>
      <c r="X337" s="4" t="s">
        <v>17</v>
      </c>
      <c r="Y337" s="4">
        <v>1</v>
      </c>
      <c r="Z337" s="63"/>
    </row>
    <row r="338" spans="1:26" ht="13.5" hidden="1" customHeight="1">
      <c r="B338" s="4" t="s">
        <v>1295</v>
      </c>
      <c r="C338" s="4">
        <v>339</v>
      </c>
      <c r="D338" s="4" t="s">
        <v>1296</v>
      </c>
      <c r="E338" s="4" t="s">
        <v>71</v>
      </c>
      <c r="F338" s="4">
        <v>339</v>
      </c>
      <c r="G338" s="5">
        <v>44915</v>
      </c>
      <c r="H338" s="4">
        <v>31</v>
      </c>
      <c r="I338" s="4">
        <v>32</v>
      </c>
      <c r="J338" s="4">
        <v>1</v>
      </c>
      <c r="K338" s="4" t="s">
        <v>229</v>
      </c>
      <c r="L338" s="4">
        <v>5</v>
      </c>
      <c r="M338" s="12" t="s">
        <v>119</v>
      </c>
      <c r="N338" s="12"/>
      <c r="O338" s="4"/>
      <c r="P338" s="4"/>
      <c r="Q338" s="8">
        <f t="shared" si="12"/>
        <v>0</v>
      </c>
      <c r="R338" s="8">
        <f t="shared" si="12"/>
        <v>0</v>
      </c>
      <c r="S338" s="7"/>
      <c r="T338" s="8">
        <f t="shared" si="13"/>
        <v>0</v>
      </c>
      <c r="U338" s="4"/>
      <c r="V338" s="4"/>
      <c r="W338" s="4">
        <v>20</v>
      </c>
      <c r="X338" s="4" t="s">
        <v>21</v>
      </c>
      <c r="Y338" s="4">
        <v>1</v>
      </c>
      <c r="Z338" s="63"/>
    </row>
    <row r="339" spans="1:26" ht="13.5" hidden="1" customHeight="1">
      <c r="B339" s="4" t="s">
        <v>1297</v>
      </c>
      <c r="C339" s="4">
        <v>340</v>
      </c>
      <c r="D339" s="4" t="s">
        <v>1298</v>
      </c>
      <c r="E339" s="4" t="s">
        <v>71</v>
      </c>
      <c r="F339" s="4">
        <v>340</v>
      </c>
      <c r="G339" s="5">
        <v>44916</v>
      </c>
      <c r="H339" s="4">
        <v>31</v>
      </c>
      <c r="I339" s="4">
        <v>32</v>
      </c>
      <c r="J339" s="4">
        <v>1</v>
      </c>
      <c r="K339" s="4" t="s">
        <v>229</v>
      </c>
      <c r="L339" s="4">
        <v>6</v>
      </c>
      <c r="M339" s="12" t="s">
        <v>120</v>
      </c>
      <c r="N339" s="12"/>
      <c r="O339" s="4"/>
      <c r="P339" s="4"/>
      <c r="Q339" s="8">
        <f t="shared" si="12"/>
        <v>0</v>
      </c>
      <c r="R339" s="8">
        <f t="shared" si="12"/>
        <v>0</v>
      </c>
      <c r="S339" s="7"/>
      <c r="T339" s="8">
        <f t="shared" si="13"/>
        <v>0</v>
      </c>
      <c r="U339" s="4"/>
      <c r="V339" s="4"/>
      <c r="W339" s="4">
        <v>300</v>
      </c>
      <c r="X339" s="4" t="s">
        <v>21</v>
      </c>
      <c r="Y339" s="4">
        <v>2</v>
      </c>
      <c r="Z339" s="63"/>
    </row>
    <row r="340" spans="1:26" ht="13.5" hidden="1" customHeight="1">
      <c r="B340" s="4" t="s">
        <v>1299</v>
      </c>
      <c r="C340" s="4">
        <v>341</v>
      </c>
      <c r="D340" s="4" t="s">
        <v>1300</v>
      </c>
      <c r="E340" s="4" t="s">
        <v>71</v>
      </c>
      <c r="F340" s="4">
        <v>341</v>
      </c>
      <c r="G340" s="5">
        <v>44917</v>
      </c>
      <c r="H340" s="4">
        <v>31</v>
      </c>
      <c r="I340" s="4">
        <v>32</v>
      </c>
      <c r="J340" s="4">
        <v>1</v>
      </c>
      <c r="K340" s="4" t="s">
        <v>229</v>
      </c>
      <c r="L340" s="4">
        <v>7</v>
      </c>
      <c r="M340" s="12" t="s">
        <v>135</v>
      </c>
      <c r="N340" s="12"/>
      <c r="O340" s="4"/>
      <c r="P340" s="4"/>
      <c r="Q340" s="8">
        <f t="shared" si="12"/>
        <v>0</v>
      </c>
      <c r="R340" s="8">
        <f t="shared" si="12"/>
        <v>0</v>
      </c>
      <c r="S340" s="7"/>
      <c r="T340" s="8">
        <f t="shared" si="13"/>
        <v>0</v>
      </c>
      <c r="U340" s="4"/>
      <c r="V340" s="4"/>
      <c r="W340" s="4">
        <v>50</v>
      </c>
      <c r="X340" s="4" t="s">
        <v>21</v>
      </c>
      <c r="Y340" s="4">
        <v>2</v>
      </c>
      <c r="Z340" s="63"/>
    </row>
    <row r="341" spans="1:26" ht="13.5" hidden="1" customHeight="1">
      <c r="B341" s="4" t="s">
        <v>1301</v>
      </c>
      <c r="C341" s="4">
        <v>342</v>
      </c>
      <c r="D341" s="4" t="s">
        <v>1302</v>
      </c>
      <c r="E341" s="4" t="s">
        <v>71</v>
      </c>
      <c r="F341" s="4">
        <v>342</v>
      </c>
      <c r="G341" s="5">
        <v>44918</v>
      </c>
      <c r="H341" s="4">
        <v>31</v>
      </c>
      <c r="I341" s="4">
        <v>32</v>
      </c>
      <c r="J341" s="4">
        <v>1</v>
      </c>
      <c r="K341" s="4" t="s">
        <v>229</v>
      </c>
      <c r="L341" s="4">
        <v>8</v>
      </c>
      <c r="M341" s="12" t="s">
        <v>272</v>
      </c>
      <c r="N341" s="12"/>
      <c r="O341" s="4"/>
      <c r="P341" s="4"/>
      <c r="Q341" s="8">
        <f t="shared" si="12"/>
        <v>0</v>
      </c>
      <c r="R341" s="8">
        <f t="shared" si="12"/>
        <v>0</v>
      </c>
      <c r="S341" s="7"/>
      <c r="T341" s="8">
        <f t="shared" si="13"/>
        <v>0</v>
      </c>
      <c r="U341" s="4"/>
      <c r="V341" s="4"/>
      <c r="W341" s="4">
        <v>20</v>
      </c>
      <c r="X341" s="4" t="s">
        <v>22</v>
      </c>
      <c r="Y341" s="4">
        <v>1</v>
      </c>
      <c r="Z341" s="63"/>
    </row>
    <row r="342" spans="1:26" ht="13.5" hidden="1" customHeight="1">
      <c r="B342" s="4" t="s">
        <v>1303</v>
      </c>
      <c r="C342" s="4">
        <v>343</v>
      </c>
      <c r="D342" s="4" t="s">
        <v>1304</v>
      </c>
      <c r="E342" s="4" t="s">
        <v>71</v>
      </c>
      <c r="F342" s="4">
        <v>343</v>
      </c>
      <c r="G342" s="5">
        <v>44919</v>
      </c>
      <c r="H342" s="4">
        <v>31</v>
      </c>
      <c r="I342" s="4">
        <v>32</v>
      </c>
      <c r="J342" s="4">
        <v>1</v>
      </c>
      <c r="K342" s="4" t="s">
        <v>229</v>
      </c>
      <c r="L342" s="4">
        <v>9</v>
      </c>
      <c r="M342" s="12" t="s">
        <v>277</v>
      </c>
      <c r="N342" s="12"/>
      <c r="O342" s="4"/>
      <c r="P342" s="4"/>
      <c r="Q342" s="8">
        <f t="shared" si="12"/>
        <v>0</v>
      </c>
      <c r="R342" s="8">
        <f t="shared" si="12"/>
        <v>0</v>
      </c>
      <c r="S342" s="7"/>
      <c r="T342" s="8">
        <f t="shared" si="13"/>
        <v>0</v>
      </c>
      <c r="U342" s="4"/>
      <c r="V342" s="4"/>
      <c r="W342" s="4">
        <v>50</v>
      </c>
      <c r="X342" s="4" t="s">
        <v>22</v>
      </c>
      <c r="Y342" s="4">
        <v>2</v>
      </c>
      <c r="Z342" s="63"/>
    </row>
    <row r="343" spans="1:26" ht="13.5" hidden="1" customHeight="1">
      <c r="B343" s="4" t="s">
        <v>1305</v>
      </c>
      <c r="C343" s="4">
        <v>344</v>
      </c>
      <c r="D343" s="4" t="s">
        <v>1306</v>
      </c>
      <c r="E343" s="4" t="s">
        <v>71</v>
      </c>
      <c r="F343" s="4">
        <v>344</v>
      </c>
      <c r="G343" s="5">
        <v>44920</v>
      </c>
      <c r="H343" s="4">
        <v>31</v>
      </c>
      <c r="I343" s="4">
        <v>32</v>
      </c>
      <c r="J343" s="4">
        <v>1</v>
      </c>
      <c r="K343" s="4" t="s">
        <v>229</v>
      </c>
      <c r="L343" s="4">
        <v>10</v>
      </c>
      <c r="M343" s="12" t="s">
        <v>138</v>
      </c>
      <c r="N343" s="12"/>
      <c r="O343" s="4">
        <v>18</v>
      </c>
      <c r="P343" s="4"/>
      <c r="Q343" s="8">
        <f t="shared" si="12"/>
        <v>0.70866141732283472</v>
      </c>
      <c r="R343" s="8">
        <f t="shared" si="12"/>
        <v>0</v>
      </c>
      <c r="S343" s="7">
        <v>2</v>
      </c>
      <c r="T343" s="8">
        <f t="shared" si="13"/>
        <v>1.4173228346456694</v>
      </c>
      <c r="U343" s="4"/>
      <c r="V343" s="4"/>
      <c r="W343" s="4">
        <v>15</v>
      </c>
      <c r="X343" s="4" t="s">
        <v>51</v>
      </c>
      <c r="Y343" s="4">
        <v>2</v>
      </c>
      <c r="Z343" s="63"/>
    </row>
    <row r="344" spans="1:26" ht="13.5" hidden="1" customHeight="1">
      <c r="B344" s="4" t="s">
        <v>1307</v>
      </c>
      <c r="C344" s="4">
        <v>345</v>
      </c>
      <c r="D344" s="4" t="s">
        <v>1308</v>
      </c>
      <c r="E344" s="4" t="s">
        <v>71</v>
      </c>
      <c r="F344" s="4">
        <v>345</v>
      </c>
      <c r="G344" s="5">
        <v>44921</v>
      </c>
      <c r="H344" s="4">
        <v>31</v>
      </c>
      <c r="I344" s="4">
        <v>32</v>
      </c>
      <c r="J344" s="4">
        <v>1</v>
      </c>
      <c r="K344" s="4" t="s">
        <v>229</v>
      </c>
      <c r="L344" s="4" t="s">
        <v>124</v>
      </c>
      <c r="M344" s="12" t="s">
        <v>199</v>
      </c>
      <c r="N344" s="12"/>
      <c r="O344" s="4"/>
      <c r="P344" s="4"/>
      <c r="Q344" s="8">
        <f t="shared" si="12"/>
        <v>0</v>
      </c>
      <c r="R344" s="8">
        <f t="shared" si="12"/>
        <v>0</v>
      </c>
      <c r="S344" s="7"/>
      <c r="T344" s="8">
        <f t="shared" si="13"/>
        <v>0</v>
      </c>
      <c r="U344" s="4"/>
      <c r="V344" s="4"/>
      <c r="W344" s="4"/>
      <c r="X344" s="4">
        <v>2017</v>
      </c>
      <c r="Y344" s="4"/>
      <c r="Z344" s="63"/>
    </row>
    <row r="345" spans="1:26" ht="13.5" hidden="1" customHeight="1">
      <c r="B345" s="4" t="s">
        <v>1309</v>
      </c>
      <c r="C345" s="4">
        <v>346</v>
      </c>
      <c r="D345" s="4" t="s">
        <v>1310</v>
      </c>
      <c r="E345" s="4" t="s">
        <v>71</v>
      </c>
      <c r="F345" s="4">
        <v>346</v>
      </c>
      <c r="G345" s="5">
        <v>44922</v>
      </c>
      <c r="H345" s="4">
        <v>31</v>
      </c>
      <c r="I345" s="4">
        <v>32</v>
      </c>
      <c r="J345" s="4">
        <v>1</v>
      </c>
      <c r="K345" s="4" t="s">
        <v>229</v>
      </c>
      <c r="L345" s="4" t="s">
        <v>125</v>
      </c>
      <c r="M345" s="12" t="s">
        <v>141</v>
      </c>
      <c r="N345" s="12"/>
      <c r="O345" s="4"/>
      <c r="P345" s="4"/>
      <c r="Q345" s="8">
        <f t="shared" si="12"/>
        <v>0</v>
      </c>
      <c r="R345" s="8">
        <f t="shared" si="12"/>
        <v>0</v>
      </c>
      <c r="S345" s="7"/>
      <c r="T345" s="8">
        <f t="shared" si="13"/>
        <v>0</v>
      </c>
      <c r="U345" s="4"/>
      <c r="V345" s="4"/>
      <c r="W345" s="4"/>
      <c r="X345" s="4"/>
      <c r="Y345" s="4"/>
      <c r="Z345" s="63"/>
    </row>
    <row r="346" spans="1:26" ht="13.5" hidden="1" customHeight="1">
      <c r="B346" s="4" t="s">
        <v>1311</v>
      </c>
      <c r="C346" s="4">
        <v>347</v>
      </c>
      <c r="D346" s="4" t="s">
        <v>1312</v>
      </c>
      <c r="E346" s="4" t="s">
        <v>71</v>
      </c>
      <c r="F346" s="4">
        <v>347</v>
      </c>
      <c r="G346" s="5">
        <v>44923</v>
      </c>
      <c r="H346" s="4">
        <v>31</v>
      </c>
      <c r="I346" s="4">
        <v>32</v>
      </c>
      <c r="J346" s="4">
        <v>1</v>
      </c>
      <c r="K346" s="4" t="s">
        <v>229</v>
      </c>
      <c r="L346" s="4">
        <v>11</v>
      </c>
      <c r="M346" s="12" t="s">
        <v>127</v>
      </c>
      <c r="N346" s="12"/>
      <c r="O346" s="4">
        <v>18</v>
      </c>
      <c r="P346" s="4"/>
      <c r="Q346" s="8">
        <f t="shared" si="12"/>
        <v>0.70866141732283472</v>
      </c>
      <c r="R346" s="8">
        <f t="shared" si="12"/>
        <v>0</v>
      </c>
      <c r="S346" s="7">
        <v>1</v>
      </c>
      <c r="T346" s="8">
        <f t="shared" si="13"/>
        <v>0.70866141732283472</v>
      </c>
      <c r="U346" s="4"/>
      <c r="V346" s="4"/>
      <c r="W346" s="4">
        <v>15</v>
      </c>
      <c r="X346" s="4" t="s">
        <v>54</v>
      </c>
      <c r="Y346" s="4">
        <v>1</v>
      </c>
      <c r="Z346" s="63"/>
    </row>
    <row r="347" spans="1:26" ht="13.5" hidden="1" customHeight="1">
      <c r="B347" s="4" t="s">
        <v>1313</v>
      </c>
      <c r="C347" s="4">
        <v>348</v>
      </c>
      <c r="D347" s="4" t="s">
        <v>1314</v>
      </c>
      <c r="E347" s="4" t="s">
        <v>71</v>
      </c>
      <c r="F347" s="4">
        <v>348</v>
      </c>
      <c r="G347" s="5">
        <v>44924</v>
      </c>
      <c r="H347" s="4">
        <v>31</v>
      </c>
      <c r="I347" s="4">
        <v>32</v>
      </c>
      <c r="J347" s="4">
        <v>1</v>
      </c>
      <c r="K347" s="4" t="s">
        <v>229</v>
      </c>
      <c r="L347" s="4" t="s">
        <v>105</v>
      </c>
      <c r="M347" s="12" t="s">
        <v>129</v>
      </c>
      <c r="N347" s="12"/>
      <c r="O347" s="4"/>
      <c r="P347" s="4"/>
      <c r="Q347" s="8">
        <f t="shared" si="12"/>
        <v>0</v>
      </c>
      <c r="R347" s="8">
        <f t="shared" si="12"/>
        <v>0</v>
      </c>
      <c r="S347" s="7"/>
      <c r="T347" s="8">
        <f t="shared" si="13"/>
        <v>0</v>
      </c>
      <c r="U347" s="4"/>
      <c r="V347" s="4"/>
      <c r="W347" s="4"/>
      <c r="X347" s="4">
        <v>17</v>
      </c>
      <c r="Y347" s="4"/>
      <c r="Z347" s="63"/>
    </row>
    <row r="348" spans="1:26" ht="13.5" hidden="1" customHeight="1">
      <c r="A348" s="1" t="s">
        <v>10051</v>
      </c>
      <c r="B348" s="4" t="s">
        <v>1315</v>
      </c>
      <c r="C348" s="4">
        <v>349</v>
      </c>
      <c r="D348" s="4" t="s">
        <v>1316</v>
      </c>
      <c r="E348" s="4" t="s">
        <v>71</v>
      </c>
      <c r="F348" s="4">
        <v>349</v>
      </c>
      <c r="G348" s="5">
        <v>44925</v>
      </c>
      <c r="H348" s="4">
        <v>31</v>
      </c>
      <c r="I348" s="4">
        <v>32</v>
      </c>
      <c r="J348" s="4">
        <v>1</v>
      </c>
      <c r="K348" s="4" t="s">
        <v>229</v>
      </c>
      <c r="L348" s="4" t="s">
        <v>106</v>
      </c>
      <c r="M348" s="12" t="s">
        <v>128</v>
      </c>
      <c r="N348" s="12"/>
      <c r="O348" s="4"/>
      <c r="P348" s="4"/>
      <c r="Q348" s="8">
        <f t="shared" si="12"/>
        <v>0</v>
      </c>
      <c r="R348" s="8">
        <f t="shared" si="12"/>
        <v>0</v>
      </c>
      <c r="S348" s="7"/>
      <c r="T348" s="8">
        <f t="shared" si="13"/>
        <v>0</v>
      </c>
      <c r="U348" s="4"/>
      <c r="V348" s="4"/>
      <c r="W348" s="4"/>
      <c r="X348" s="4"/>
      <c r="Y348" s="4"/>
      <c r="Z348" s="63"/>
    </row>
    <row r="349" spans="1:26" ht="13.5" hidden="1" customHeight="1">
      <c r="B349" s="4" t="s">
        <v>1317</v>
      </c>
      <c r="C349" s="4">
        <v>350</v>
      </c>
      <c r="D349" s="4" t="s">
        <v>1318</v>
      </c>
      <c r="E349" s="4" t="s">
        <v>71</v>
      </c>
      <c r="F349" s="4">
        <v>350</v>
      </c>
      <c r="G349" s="5">
        <v>44926</v>
      </c>
      <c r="H349" s="4">
        <v>31</v>
      </c>
      <c r="I349" s="4">
        <v>32</v>
      </c>
      <c r="J349" s="4">
        <v>1</v>
      </c>
      <c r="K349" s="4" t="s">
        <v>229</v>
      </c>
      <c r="L349" s="4" t="s">
        <v>107</v>
      </c>
      <c r="M349" s="12" t="s">
        <v>230</v>
      </c>
      <c r="N349" s="12"/>
      <c r="O349" s="4"/>
      <c r="P349" s="4"/>
      <c r="Q349" s="8">
        <f t="shared" si="12"/>
        <v>0</v>
      </c>
      <c r="R349" s="8">
        <f t="shared" si="12"/>
        <v>0</v>
      </c>
      <c r="S349" s="7"/>
      <c r="T349" s="8">
        <f t="shared" si="13"/>
        <v>0</v>
      </c>
      <c r="U349" s="4"/>
      <c r="V349" s="4"/>
      <c r="W349" s="4"/>
      <c r="X349" s="4"/>
      <c r="Y349" s="4"/>
      <c r="Z349" s="63"/>
    </row>
    <row r="350" spans="1:26" ht="13.5" hidden="1" customHeight="1">
      <c r="B350" s="4" t="s">
        <v>1319</v>
      </c>
      <c r="C350" s="4">
        <v>351</v>
      </c>
      <c r="D350" s="4" t="s">
        <v>1320</v>
      </c>
      <c r="E350" s="4" t="s">
        <v>71</v>
      </c>
      <c r="F350" s="4">
        <v>351</v>
      </c>
      <c r="G350" s="5">
        <v>44927</v>
      </c>
      <c r="H350" s="4">
        <v>31</v>
      </c>
      <c r="I350" s="4">
        <v>32</v>
      </c>
      <c r="J350" s="4">
        <v>1</v>
      </c>
      <c r="K350" s="4" t="s">
        <v>229</v>
      </c>
      <c r="L350" s="4">
        <v>12</v>
      </c>
      <c r="M350" s="12" t="s">
        <v>274</v>
      </c>
      <c r="N350" s="12"/>
      <c r="O350" s="4"/>
      <c r="P350" s="4"/>
      <c r="Q350" s="8">
        <f t="shared" si="12"/>
        <v>0</v>
      </c>
      <c r="R350" s="8">
        <f t="shared" si="12"/>
        <v>0</v>
      </c>
      <c r="S350" s="7"/>
      <c r="T350" s="8">
        <f t="shared" si="13"/>
        <v>0</v>
      </c>
      <c r="U350" s="4"/>
      <c r="V350" s="4"/>
      <c r="W350" s="4">
        <v>300</v>
      </c>
      <c r="X350" s="4" t="s">
        <v>26</v>
      </c>
      <c r="Y350" s="4">
        <v>2</v>
      </c>
      <c r="Z350" s="63"/>
    </row>
    <row r="351" spans="1:26" ht="13.5" hidden="1" customHeight="1">
      <c r="B351" s="4" t="s">
        <v>1321</v>
      </c>
      <c r="C351" s="4">
        <v>352</v>
      </c>
      <c r="D351" s="4" t="s">
        <v>1322</v>
      </c>
      <c r="E351" s="4" t="s">
        <v>71</v>
      </c>
      <c r="F351" s="4">
        <v>352</v>
      </c>
      <c r="G351" s="5">
        <v>44928</v>
      </c>
      <c r="H351" s="4">
        <v>31</v>
      </c>
      <c r="I351" s="4">
        <v>32</v>
      </c>
      <c r="J351" s="4">
        <v>1</v>
      </c>
      <c r="K351" s="4" t="s">
        <v>229</v>
      </c>
      <c r="L351" s="4">
        <v>13</v>
      </c>
      <c r="M351" s="12" t="s">
        <v>275</v>
      </c>
      <c r="N351" s="12"/>
      <c r="O351" s="4"/>
      <c r="P351" s="4"/>
      <c r="Q351" s="8">
        <f t="shared" si="12"/>
        <v>0</v>
      </c>
      <c r="R351" s="8">
        <f t="shared" si="12"/>
        <v>0</v>
      </c>
      <c r="S351" s="7"/>
      <c r="T351" s="8">
        <f t="shared" si="13"/>
        <v>0</v>
      </c>
      <c r="U351" s="4"/>
      <c r="V351" s="4"/>
      <c r="W351" s="4">
        <v>20</v>
      </c>
      <c r="X351" s="4" t="s">
        <v>26</v>
      </c>
      <c r="Y351" s="4">
        <v>2</v>
      </c>
      <c r="Z351" s="63"/>
    </row>
    <row r="352" spans="1:26" ht="13.5" hidden="1" customHeight="1">
      <c r="B352" s="4" t="s">
        <v>1323</v>
      </c>
      <c r="C352" s="4">
        <v>353</v>
      </c>
      <c r="D352" s="4" t="s">
        <v>1324</v>
      </c>
      <c r="E352" s="4" t="s">
        <v>71</v>
      </c>
      <c r="F352" s="4">
        <v>353</v>
      </c>
      <c r="G352" s="5">
        <v>44929</v>
      </c>
      <c r="H352" s="4">
        <v>31</v>
      </c>
      <c r="I352" s="4">
        <v>32</v>
      </c>
      <c r="J352" s="4">
        <v>1</v>
      </c>
      <c r="K352" s="4" t="s">
        <v>229</v>
      </c>
      <c r="L352" s="4">
        <v>14</v>
      </c>
      <c r="M352" s="12" t="s">
        <v>278</v>
      </c>
      <c r="N352" s="12"/>
      <c r="O352" s="4"/>
      <c r="P352" s="4"/>
      <c r="Q352" s="8">
        <f t="shared" si="12"/>
        <v>0</v>
      </c>
      <c r="R352" s="8">
        <f t="shared" si="12"/>
        <v>0</v>
      </c>
      <c r="S352" s="7"/>
      <c r="T352" s="8">
        <f t="shared" si="13"/>
        <v>0</v>
      </c>
      <c r="U352" s="4"/>
      <c r="V352" s="4"/>
      <c r="W352" s="4">
        <v>50</v>
      </c>
      <c r="X352" s="4" t="s">
        <v>26</v>
      </c>
      <c r="Y352" s="4">
        <v>2</v>
      </c>
      <c r="Z352" s="63"/>
    </row>
    <row r="353" spans="2:26" ht="13.5" hidden="1" customHeight="1">
      <c r="B353" s="4" t="s">
        <v>1325</v>
      </c>
      <c r="C353" s="4">
        <v>354</v>
      </c>
      <c r="D353" s="4" t="s">
        <v>1326</v>
      </c>
      <c r="E353" s="4" t="s">
        <v>71</v>
      </c>
      <c r="F353" s="4">
        <v>354</v>
      </c>
      <c r="G353" s="5">
        <v>44930</v>
      </c>
      <c r="H353" s="4">
        <v>31</v>
      </c>
      <c r="I353" s="4">
        <v>32</v>
      </c>
      <c r="J353" s="4">
        <v>1</v>
      </c>
      <c r="K353" s="4" t="s">
        <v>229</v>
      </c>
      <c r="L353" s="4">
        <v>15</v>
      </c>
      <c r="M353" s="12" t="s">
        <v>111</v>
      </c>
      <c r="N353" s="12"/>
      <c r="O353" s="4"/>
      <c r="P353" s="4"/>
      <c r="Q353" s="8">
        <f t="shared" si="12"/>
        <v>0</v>
      </c>
      <c r="R353" s="8">
        <f t="shared" si="12"/>
        <v>0</v>
      </c>
      <c r="S353" s="7"/>
      <c r="T353" s="8">
        <f t="shared" si="13"/>
        <v>0</v>
      </c>
      <c r="U353" s="4"/>
      <c r="V353" s="4"/>
      <c r="W353" s="4">
        <v>12</v>
      </c>
      <c r="X353" s="4" t="s">
        <v>29</v>
      </c>
      <c r="Y353" s="4">
        <v>2</v>
      </c>
      <c r="Z353" s="63"/>
    </row>
    <row r="354" spans="2:26" ht="13.5" hidden="1" customHeight="1">
      <c r="B354" s="4" t="s">
        <v>1327</v>
      </c>
      <c r="C354" s="4">
        <v>355</v>
      </c>
      <c r="D354" s="4" t="s">
        <v>1328</v>
      </c>
      <c r="E354" s="4" t="s">
        <v>71</v>
      </c>
      <c r="F354" s="4">
        <v>355</v>
      </c>
      <c r="G354" s="5">
        <v>44931</v>
      </c>
      <c r="H354" s="4">
        <v>31</v>
      </c>
      <c r="I354" s="4">
        <v>32</v>
      </c>
      <c r="J354" s="4">
        <v>1</v>
      </c>
      <c r="K354" s="4" t="s">
        <v>229</v>
      </c>
      <c r="L354" s="4" t="s">
        <v>142</v>
      </c>
      <c r="M354" s="12" t="s">
        <v>112</v>
      </c>
      <c r="N354" s="12"/>
      <c r="O354" s="4"/>
      <c r="P354" s="4"/>
      <c r="Q354" s="8">
        <f t="shared" si="12"/>
        <v>0</v>
      </c>
      <c r="R354" s="8">
        <f t="shared" si="12"/>
        <v>0</v>
      </c>
      <c r="S354" s="7"/>
      <c r="T354" s="8">
        <f t="shared" si="13"/>
        <v>0</v>
      </c>
      <c r="U354" s="4"/>
      <c r="V354" s="4"/>
      <c r="W354" s="4"/>
      <c r="X354" s="4"/>
      <c r="Y354" s="4"/>
      <c r="Z354" s="63"/>
    </row>
    <row r="355" spans="2:26" ht="13.5" hidden="1" customHeight="1">
      <c r="B355" s="4" t="s">
        <v>1329</v>
      </c>
      <c r="C355" s="4">
        <v>356</v>
      </c>
      <c r="D355" s="4" t="s">
        <v>1330</v>
      </c>
      <c r="E355" s="4" t="s">
        <v>71</v>
      </c>
      <c r="F355" s="4">
        <v>356</v>
      </c>
      <c r="G355" s="5">
        <v>44932</v>
      </c>
      <c r="H355" s="4">
        <v>31</v>
      </c>
      <c r="I355" s="4">
        <v>32</v>
      </c>
      <c r="J355" s="4">
        <v>1</v>
      </c>
      <c r="K355" s="4" t="s">
        <v>229</v>
      </c>
      <c r="L355" s="4" t="s">
        <v>143</v>
      </c>
      <c r="M355" s="12" t="s">
        <v>113</v>
      </c>
      <c r="N355" s="12"/>
      <c r="O355" s="4"/>
      <c r="P355" s="4"/>
      <c r="Q355" s="8">
        <f t="shared" si="12"/>
        <v>0</v>
      </c>
      <c r="R355" s="8">
        <f t="shared" si="12"/>
        <v>0</v>
      </c>
      <c r="S355" s="7"/>
      <c r="T355" s="8">
        <f t="shared" si="13"/>
        <v>0</v>
      </c>
      <c r="U355" s="4"/>
      <c r="V355" s="4"/>
      <c r="W355" s="4"/>
      <c r="X355" s="4"/>
      <c r="Y355" s="4"/>
      <c r="Z355" s="63"/>
    </row>
    <row r="356" spans="2:26" ht="13.5" hidden="1" customHeight="1">
      <c r="B356" s="4" t="s">
        <v>1331</v>
      </c>
      <c r="C356" s="4">
        <v>357</v>
      </c>
      <c r="D356" s="4" t="s">
        <v>1332</v>
      </c>
      <c r="E356" s="4" t="s">
        <v>71</v>
      </c>
      <c r="F356" s="4">
        <v>357</v>
      </c>
      <c r="G356" s="5">
        <v>44933</v>
      </c>
      <c r="H356" s="4">
        <v>31</v>
      </c>
      <c r="I356" s="4">
        <v>32</v>
      </c>
      <c r="J356" s="4">
        <v>1</v>
      </c>
      <c r="K356" s="4" t="s">
        <v>229</v>
      </c>
      <c r="L356" s="4" t="s">
        <v>144</v>
      </c>
      <c r="M356" s="12" t="s">
        <v>114</v>
      </c>
      <c r="N356" s="12"/>
      <c r="O356" s="4"/>
      <c r="P356" s="4"/>
      <c r="Q356" s="8">
        <f t="shared" si="12"/>
        <v>0</v>
      </c>
      <c r="R356" s="8">
        <f t="shared" si="12"/>
        <v>0</v>
      </c>
      <c r="S356" s="7"/>
      <c r="T356" s="8">
        <f t="shared" si="13"/>
        <v>0</v>
      </c>
      <c r="U356" s="4"/>
      <c r="V356" s="4"/>
      <c r="W356" s="4"/>
      <c r="X356" s="4"/>
      <c r="Y356" s="4"/>
      <c r="Z356" s="63"/>
    </row>
    <row r="357" spans="2:26" ht="13.5" hidden="1" customHeight="1">
      <c r="B357" s="4" t="s">
        <v>1333</v>
      </c>
      <c r="C357" s="4">
        <v>358</v>
      </c>
      <c r="D357" s="4" t="s">
        <v>1334</v>
      </c>
      <c r="E357" s="4" t="s">
        <v>71</v>
      </c>
      <c r="F357" s="4">
        <v>358</v>
      </c>
      <c r="G357" s="5">
        <v>44934</v>
      </c>
      <c r="H357" s="4">
        <v>31</v>
      </c>
      <c r="I357" s="4">
        <v>32</v>
      </c>
      <c r="J357" s="4">
        <v>1</v>
      </c>
      <c r="K357" s="4" t="s">
        <v>229</v>
      </c>
      <c r="L357" s="4">
        <v>16</v>
      </c>
      <c r="M357" s="12" t="s">
        <v>131</v>
      </c>
      <c r="N357" s="12"/>
      <c r="O357" s="4"/>
      <c r="P357" s="4"/>
      <c r="Q357" s="8">
        <f t="shared" si="12"/>
        <v>0</v>
      </c>
      <c r="R357" s="8">
        <f t="shared" si="12"/>
        <v>0</v>
      </c>
      <c r="S357" s="7"/>
      <c r="T357" s="8">
        <f t="shared" si="13"/>
        <v>0</v>
      </c>
      <c r="U357" s="4"/>
      <c r="V357" s="4"/>
      <c r="W357" s="4">
        <v>16</v>
      </c>
      <c r="X357" s="4" t="s">
        <v>29</v>
      </c>
      <c r="Y357" s="4">
        <v>2</v>
      </c>
      <c r="Z357" s="63"/>
    </row>
    <row r="358" spans="2:26" ht="13.5" hidden="1" customHeight="1">
      <c r="B358" s="4" t="s">
        <v>1335</v>
      </c>
      <c r="C358" s="4">
        <v>359</v>
      </c>
      <c r="D358" s="4" t="s">
        <v>1336</v>
      </c>
      <c r="E358" s="4" t="s">
        <v>71</v>
      </c>
      <c r="F358" s="4">
        <v>359</v>
      </c>
      <c r="G358" s="5">
        <v>44935</v>
      </c>
      <c r="H358" s="4">
        <v>31</v>
      </c>
      <c r="I358" s="4">
        <v>32</v>
      </c>
      <c r="J358" s="4">
        <v>1</v>
      </c>
      <c r="K358" s="4" t="s">
        <v>229</v>
      </c>
      <c r="L358" s="4" t="s">
        <v>145</v>
      </c>
      <c r="M358" s="12" t="s">
        <v>132</v>
      </c>
      <c r="N358" s="12"/>
      <c r="O358" s="4"/>
      <c r="P358" s="4"/>
      <c r="Q358" s="8">
        <f t="shared" si="12"/>
        <v>0</v>
      </c>
      <c r="R358" s="8">
        <f t="shared" si="12"/>
        <v>0</v>
      </c>
      <c r="S358" s="7"/>
      <c r="T358" s="8">
        <f t="shared" si="13"/>
        <v>0</v>
      </c>
      <c r="U358" s="4"/>
      <c r="V358" s="4"/>
      <c r="W358" s="4"/>
      <c r="X358" s="4"/>
      <c r="Y358" s="4"/>
      <c r="Z358" s="63"/>
    </row>
    <row r="359" spans="2:26" ht="13.5" hidden="1" customHeight="1">
      <c r="B359" s="4" t="s">
        <v>1337</v>
      </c>
      <c r="C359" s="4">
        <v>360</v>
      </c>
      <c r="D359" s="4" t="s">
        <v>1338</v>
      </c>
      <c r="E359" s="4" t="s">
        <v>71</v>
      </c>
      <c r="F359" s="4">
        <v>360</v>
      </c>
      <c r="G359" s="5">
        <v>44936</v>
      </c>
      <c r="H359" s="4">
        <v>31</v>
      </c>
      <c r="I359" s="4">
        <v>32</v>
      </c>
      <c r="J359" s="4">
        <v>1</v>
      </c>
      <c r="K359" s="4" t="s">
        <v>229</v>
      </c>
      <c r="L359" s="4" t="s">
        <v>146</v>
      </c>
      <c r="M359" s="12" t="s">
        <v>133</v>
      </c>
      <c r="N359" s="12"/>
      <c r="O359" s="4"/>
      <c r="P359" s="4"/>
      <c r="Q359" s="8">
        <f t="shared" si="12"/>
        <v>0</v>
      </c>
      <c r="R359" s="8">
        <f t="shared" si="12"/>
        <v>0</v>
      </c>
      <c r="S359" s="7"/>
      <c r="T359" s="8">
        <f t="shared" si="13"/>
        <v>0</v>
      </c>
      <c r="U359" s="4"/>
      <c r="V359" s="4"/>
      <c r="W359" s="4"/>
      <c r="X359" s="4"/>
      <c r="Y359" s="4"/>
      <c r="Z359" s="63"/>
    </row>
    <row r="360" spans="2:26" ht="13.5" hidden="1" customHeight="1">
      <c r="B360" s="4" t="s">
        <v>1339</v>
      </c>
      <c r="C360" s="4">
        <v>361</v>
      </c>
      <c r="D360" s="4" t="s">
        <v>1340</v>
      </c>
      <c r="E360" s="4" t="s">
        <v>71</v>
      </c>
      <c r="F360" s="4">
        <v>361</v>
      </c>
      <c r="G360" s="5">
        <v>44937</v>
      </c>
      <c r="H360" s="4">
        <v>31</v>
      </c>
      <c r="I360" s="4">
        <v>32</v>
      </c>
      <c r="J360" s="4">
        <v>1</v>
      </c>
      <c r="K360" s="4" t="s">
        <v>229</v>
      </c>
      <c r="L360" s="4" t="s">
        <v>147</v>
      </c>
      <c r="M360" s="12" t="s">
        <v>134</v>
      </c>
      <c r="N360" s="12"/>
      <c r="O360" s="4"/>
      <c r="P360" s="4"/>
      <c r="Q360" s="8">
        <f t="shared" si="12"/>
        <v>0</v>
      </c>
      <c r="R360" s="8">
        <f t="shared" si="12"/>
        <v>0</v>
      </c>
      <c r="S360" s="7"/>
      <c r="T360" s="8">
        <f t="shared" si="13"/>
        <v>0</v>
      </c>
      <c r="U360" s="4"/>
      <c r="V360" s="4"/>
      <c r="W360" s="4"/>
      <c r="X360" s="4"/>
      <c r="Y360" s="4"/>
      <c r="Z360" s="63"/>
    </row>
    <row r="361" spans="2:26" ht="13.5" hidden="1" customHeight="1">
      <c r="B361" s="4" t="s">
        <v>1341</v>
      </c>
      <c r="C361" s="4">
        <v>362</v>
      </c>
      <c r="D361" s="4" t="s">
        <v>1342</v>
      </c>
      <c r="E361" s="4" t="s">
        <v>71</v>
      </c>
      <c r="F361" s="4">
        <v>362</v>
      </c>
      <c r="G361" s="5">
        <v>44938</v>
      </c>
      <c r="H361" s="4">
        <v>31</v>
      </c>
      <c r="I361" s="4">
        <v>32</v>
      </c>
      <c r="J361" s="4">
        <v>1</v>
      </c>
      <c r="K361" s="4" t="s">
        <v>229</v>
      </c>
      <c r="L361" s="4">
        <v>17</v>
      </c>
      <c r="M361" s="12" t="s">
        <v>115</v>
      </c>
      <c r="N361" s="12"/>
      <c r="O361" s="4"/>
      <c r="P361" s="4"/>
      <c r="Q361" s="8">
        <f t="shared" si="12"/>
        <v>0</v>
      </c>
      <c r="R361" s="8">
        <f t="shared" si="12"/>
        <v>0</v>
      </c>
      <c r="S361" s="7"/>
      <c r="T361" s="8">
        <f t="shared" si="13"/>
        <v>0</v>
      </c>
      <c r="U361" s="4"/>
      <c r="V361" s="4"/>
      <c r="W361" s="4">
        <v>30</v>
      </c>
      <c r="X361" s="4" t="s">
        <v>29</v>
      </c>
      <c r="Y361" s="4">
        <v>2</v>
      </c>
      <c r="Z361" s="63"/>
    </row>
    <row r="362" spans="2:26" ht="13.5" hidden="1" customHeight="1">
      <c r="B362" s="4" t="s">
        <v>1343</v>
      </c>
      <c r="C362" s="4">
        <v>363</v>
      </c>
      <c r="D362" s="4" t="s">
        <v>1344</v>
      </c>
      <c r="E362" s="4" t="s">
        <v>71</v>
      </c>
      <c r="F362" s="4">
        <v>363</v>
      </c>
      <c r="G362" s="5">
        <v>44939</v>
      </c>
      <c r="H362" s="4">
        <v>31</v>
      </c>
      <c r="I362" s="4">
        <v>32</v>
      </c>
      <c r="J362" s="4">
        <v>1</v>
      </c>
      <c r="K362" s="4" t="s">
        <v>229</v>
      </c>
      <c r="L362" s="4" t="s">
        <v>148</v>
      </c>
      <c r="M362" s="12" t="s">
        <v>116</v>
      </c>
      <c r="N362" s="12"/>
      <c r="O362" s="4"/>
      <c r="P362" s="4"/>
      <c r="Q362" s="8">
        <f t="shared" si="12"/>
        <v>0</v>
      </c>
      <c r="R362" s="8">
        <f t="shared" si="12"/>
        <v>0</v>
      </c>
      <c r="S362" s="7"/>
      <c r="T362" s="8">
        <f t="shared" si="13"/>
        <v>0</v>
      </c>
      <c r="U362" s="4"/>
      <c r="V362" s="4"/>
      <c r="W362" s="4"/>
      <c r="X362" s="4"/>
      <c r="Y362" s="4"/>
      <c r="Z362" s="63"/>
    </row>
    <row r="363" spans="2:26" ht="13.5" hidden="1" customHeight="1">
      <c r="B363" s="4" t="s">
        <v>1345</v>
      </c>
      <c r="C363" s="4">
        <v>364</v>
      </c>
      <c r="D363" s="4" t="s">
        <v>1346</v>
      </c>
      <c r="E363" s="4" t="s">
        <v>71</v>
      </c>
      <c r="F363" s="4">
        <v>364</v>
      </c>
      <c r="G363" s="5">
        <v>44940</v>
      </c>
      <c r="H363" s="4">
        <v>31</v>
      </c>
      <c r="I363" s="4">
        <v>32</v>
      </c>
      <c r="J363" s="4">
        <v>1</v>
      </c>
      <c r="K363" s="4" t="s">
        <v>229</v>
      </c>
      <c r="L363" s="4" t="s">
        <v>149</v>
      </c>
      <c r="M363" s="12" t="s">
        <v>117</v>
      </c>
      <c r="N363" s="12"/>
      <c r="O363" s="4"/>
      <c r="P363" s="4"/>
      <c r="Q363" s="8">
        <f t="shared" si="12"/>
        <v>0</v>
      </c>
      <c r="R363" s="8">
        <f t="shared" si="12"/>
        <v>0</v>
      </c>
      <c r="S363" s="7"/>
      <c r="T363" s="8">
        <f t="shared" si="13"/>
        <v>0</v>
      </c>
      <c r="U363" s="4"/>
      <c r="V363" s="4"/>
      <c r="W363" s="4"/>
      <c r="X363" s="4"/>
      <c r="Y363" s="4"/>
      <c r="Z363" s="63"/>
    </row>
    <row r="364" spans="2:26" ht="13.5" hidden="1" customHeight="1">
      <c r="B364" s="4" t="s">
        <v>1347</v>
      </c>
      <c r="C364" s="4">
        <v>365</v>
      </c>
      <c r="D364" s="4" t="s">
        <v>1348</v>
      </c>
      <c r="E364" s="4" t="s">
        <v>71</v>
      </c>
      <c r="F364" s="4">
        <v>365</v>
      </c>
      <c r="G364" s="5">
        <v>44941</v>
      </c>
      <c r="H364" s="4">
        <v>31</v>
      </c>
      <c r="I364" s="4">
        <v>32</v>
      </c>
      <c r="J364" s="4">
        <v>1</v>
      </c>
      <c r="K364" s="4" t="s">
        <v>229</v>
      </c>
      <c r="L364" s="4" t="s">
        <v>150</v>
      </c>
      <c r="M364" s="12" t="s">
        <v>118</v>
      </c>
      <c r="N364" s="12"/>
      <c r="O364" s="4"/>
      <c r="P364" s="4"/>
      <c r="Q364" s="8">
        <f t="shared" si="12"/>
        <v>0</v>
      </c>
      <c r="R364" s="8">
        <f t="shared" si="12"/>
        <v>0</v>
      </c>
      <c r="S364" s="7"/>
      <c r="T364" s="8">
        <f t="shared" si="13"/>
        <v>0</v>
      </c>
      <c r="U364" s="4"/>
      <c r="V364" s="4"/>
      <c r="W364" s="4"/>
      <c r="X364" s="4"/>
      <c r="Y364" s="4"/>
      <c r="Z364" s="63"/>
    </row>
    <row r="365" spans="2:26" ht="13.5" hidden="1" customHeight="1">
      <c r="B365" s="4" t="s">
        <v>1349</v>
      </c>
      <c r="C365" s="4">
        <v>366</v>
      </c>
      <c r="D365" s="4" t="s">
        <v>1350</v>
      </c>
      <c r="E365" s="4" t="s">
        <v>71</v>
      </c>
      <c r="F365" s="4">
        <v>366</v>
      </c>
      <c r="G365" s="5">
        <v>44942</v>
      </c>
      <c r="H365" s="4">
        <v>31</v>
      </c>
      <c r="I365" s="4">
        <v>32</v>
      </c>
      <c r="J365" s="4">
        <v>1</v>
      </c>
      <c r="K365" s="4" t="s">
        <v>229</v>
      </c>
      <c r="L365" s="4">
        <v>18</v>
      </c>
      <c r="M365" s="12" t="s">
        <v>151</v>
      </c>
      <c r="N365" s="12"/>
      <c r="O365" s="4">
        <v>325</v>
      </c>
      <c r="P365" s="4"/>
      <c r="Q365" s="8">
        <f t="shared" si="12"/>
        <v>12.795275590551181</v>
      </c>
      <c r="R365" s="8">
        <f t="shared" si="12"/>
        <v>0</v>
      </c>
      <c r="S365" s="7"/>
      <c r="T365" s="8">
        <f t="shared" si="13"/>
        <v>0</v>
      </c>
      <c r="U365" s="4"/>
      <c r="V365" s="4"/>
      <c r="W365" s="4">
        <v>300</v>
      </c>
      <c r="X365" s="4" t="s">
        <v>30</v>
      </c>
      <c r="Y365" s="4">
        <v>3.84</v>
      </c>
      <c r="Z365" s="63"/>
    </row>
    <row r="366" spans="2:26" ht="13.5" hidden="1" customHeight="1">
      <c r="B366" s="4" t="s">
        <v>1351</v>
      </c>
      <c r="C366" s="4">
        <v>367</v>
      </c>
      <c r="D366" s="4" t="s">
        <v>1352</v>
      </c>
      <c r="E366" s="4" t="s">
        <v>71</v>
      </c>
      <c r="F366" s="4">
        <v>367</v>
      </c>
      <c r="G366" s="5">
        <v>44943</v>
      </c>
      <c r="H366" s="4">
        <v>31</v>
      </c>
      <c r="I366" s="4">
        <v>32</v>
      </c>
      <c r="J366" s="4">
        <v>1</v>
      </c>
      <c r="K366" s="4" t="s">
        <v>229</v>
      </c>
      <c r="L366" s="4">
        <v>19</v>
      </c>
      <c r="M366" s="12" t="s">
        <v>152</v>
      </c>
      <c r="N366" s="12"/>
      <c r="O366" s="4">
        <v>57</v>
      </c>
      <c r="P366" s="4"/>
      <c r="Q366" s="8">
        <f t="shared" si="12"/>
        <v>2.2440944881889764</v>
      </c>
      <c r="R366" s="8">
        <f t="shared" si="12"/>
        <v>0</v>
      </c>
      <c r="S366" s="7">
        <v>4</v>
      </c>
      <c r="T366" s="8">
        <f t="shared" si="13"/>
        <v>8.9763779527559056</v>
      </c>
      <c r="U366" s="4"/>
      <c r="V366" s="4"/>
      <c r="W366" s="4">
        <v>50</v>
      </c>
      <c r="X366" s="4" t="s">
        <v>30</v>
      </c>
      <c r="Y366" s="4">
        <v>0.3</v>
      </c>
      <c r="Z366" s="63"/>
    </row>
    <row r="367" spans="2:26" ht="13.5" hidden="1" customHeight="1">
      <c r="B367" s="4" t="s">
        <v>1353</v>
      </c>
      <c r="C367" s="4">
        <v>368</v>
      </c>
      <c r="D367" s="4" t="s">
        <v>1354</v>
      </c>
      <c r="E367" s="4" t="s">
        <v>71</v>
      </c>
      <c r="F367" s="4">
        <v>368</v>
      </c>
      <c r="G367" s="5">
        <v>44944</v>
      </c>
      <c r="H367" s="4">
        <v>31</v>
      </c>
      <c r="I367" s="4">
        <v>32</v>
      </c>
      <c r="J367" s="4">
        <v>1</v>
      </c>
      <c r="K367" s="4" t="s">
        <v>229</v>
      </c>
      <c r="L367" s="4">
        <v>20</v>
      </c>
      <c r="M367" s="12" t="s">
        <v>276</v>
      </c>
      <c r="N367" s="12"/>
      <c r="O367" s="4">
        <v>25</v>
      </c>
      <c r="P367" s="4"/>
      <c r="Q367" s="8">
        <f t="shared" ref="Q367:R431" si="14">O367/25.4</f>
        <v>0.98425196850393704</v>
      </c>
      <c r="R367" s="8">
        <f t="shared" si="14"/>
        <v>0</v>
      </c>
      <c r="S367" s="7"/>
      <c r="T367" s="8">
        <f t="shared" ref="T367:T431" si="15">Q367*S367</f>
        <v>0</v>
      </c>
      <c r="U367" s="4"/>
      <c r="V367" s="4"/>
      <c r="W367" s="4">
        <v>20</v>
      </c>
      <c r="X367" s="4" t="s">
        <v>25</v>
      </c>
      <c r="Y367" s="4">
        <v>0.32</v>
      </c>
      <c r="Z367" s="63"/>
    </row>
    <row r="368" spans="2:26" ht="13.5" hidden="1" customHeight="1">
      <c r="B368" s="4" t="s">
        <v>1355</v>
      </c>
      <c r="C368" s="4">
        <v>369</v>
      </c>
      <c r="D368" s="4" t="s">
        <v>1356</v>
      </c>
      <c r="E368" s="4" t="s">
        <v>71</v>
      </c>
      <c r="F368" s="4">
        <v>369</v>
      </c>
      <c r="G368" s="5">
        <v>44945</v>
      </c>
      <c r="H368" s="4">
        <v>32</v>
      </c>
      <c r="I368" s="4">
        <v>33</v>
      </c>
      <c r="J368" s="4">
        <v>1</v>
      </c>
      <c r="K368" s="4" t="s">
        <v>229</v>
      </c>
      <c r="L368" s="4">
        <v>1</v>
      </c>
      <c r="M368" s="12" t="s">
        <v>271</v>
      </c>
      <c r="N368" s="12"/>
      <c r="O368" s="4">
        <v>325</v>
      </c>
      <c r="P368" s="4"/>
      <c r="Q368" s="8">
        <f t="shared" si="14"/>
        <v>12.795275590551181</v>
      </c>
      <c r="R368" s="8">
        <f t="shared" si="14"/>
        <v>0</v>
      </c>
      <c r="S368" s="7">
        <v>8</v>
      </c>
      <c r="T368" s="8">
        <f t="shared" si="15"/>
        <v>102.36220472440945</v>
      </c>
      <c r="U368" s="4"/>
      <c r="V368" s="4"/>
      <c r="W368" s="4">
        <v>300</v>
      </c>
      <c r="X368" s="4" t="s">
        <v>18</v>
      </c>
      <c r="Y368" s="4">
        <v>4</v>
      </c>
      <c r="Z368" s="63"/>
    </row>
    <row r="369" spans="1:28" ht="13.5" customHeight="1">
      <c r="A369" s="1" t="s">
        <v>10123</v>
      </c>
      <c r="B369" s="4" t="s">
        <v>1357</v>
      </c>
      <c r="C369" s="4">
        <v>370</v>
      </c>
      <c r="D369" s="4" t="s">
        <v>1358</v>
      </c>
      <c r="E369" s="4" t="s">
        <v>71</v>
      </c>
      <c r="F369" s="4">
        <v>370</v>
      </c>
      <c r="G369" s="5">
        <v>44946</v>
      </c>
      <c r="H369" s="4">
        <v>32</v>
      </c>
      <c r="I369" s="4">
        <v>33</v>
      </c>
      <c r="J369" s="4">
        <v>1</v>
      </c>
      <c r="K369" s="4" t="s">
        <v>229</v>
      </c>
      <c r="L369" s="4">
        <v>2</v>
      </c>
      <c r="M369" s="12" t="s">
        <v>67</v>
      </c>
      <c r="N369" s="12"/>
      <c r="O369" s="4"/>
      <c r="P369" s="4"/>
      <c r="Q369" s="8">
        <f t="shared" si="14"/>
        <v>0</v>
      </c>
      <c r="R369" s="8">
        <f t="shared" si="14"/>
        <v>0</v>
      </c>
      <c r="S369" s="7"/>
      <c r="T369" s="8">
        <f t="shared" si="15"/>
        <v>0</v>
      </c>
      <c r="U369" s="4"/>
      <c r="V369" s="4"/>
      <c r="W369" s="4">
        <v>300</v>
      </c>
      <c r="X369" s="4" t="s">
        <v>23</v>
      </c>
      <c r="Y369" s="4">
        <v>1</v>
      </c>
      <c r="Z369" s="63"/>
      <c r="AA369" s="1">
        <f>VLOOKUP(M369,Лист2!G:I,3,)</f>
        <v>22</v>
      </c>
      <c r="AB369" s="1">
        <f>AA369*Y369</f>
        <v>22</v>
      </c>
    </row>
    <row r="370" spans="1:28" ht="13.5" hidden="1" customHeight="1">
      <c r="B370" s="4" t="s">
        <v>1359</v>
      </c>
      <c r="C370" s="4">
        <v>371</v>
      </c>
      <c r="D370" s="4" t="s">
        <v>1360</v>
      </c>
      <c r="E370" s="4" t="s">
        <v>71</v>
      </c>
      <c r="F370" s="4">
        <v>371</v>
      </c>
      <c r="G370" s="5">
        <v>44947</v>
      </c>
      <c r="H370" s="4">
        <v>32</v>
      </c>
      <c r="I370" s="4">
        <v>33</v>
      </c>
      <c r="J370" s="4">
        <v>1</v>
      </c>
      <c r="K370" s="4" t="s">
        <v>229</v>
      </c>
      <c r="L370" s="4">
        <v>3</v>
      </c>
      <c r="M370" s="12" t="s">
        <v>151</v>
      </c>
      <c r="N370" s="12"/>
      <c r="O370" s="4">
        <v>325</v>
      </c>
      <c r="P370" s="4"/>
      <c r="Q370" s="8">
        <f t="shared" si="14"/>
        <v>12.795275590551181</v>
      </c>
      <c r="R370" s="8">
        <f t="shared" si="14"/>
        <v>0</v>
      </c>
      <c r="S370" s="7"/>
      <c r="T370" s="8">
        <f t="shared" si="15"/>
        <v>0</v>
      </c>
      <c r="U370" s="4">
        <v>2</v>
      </c>
      <c r="V370" s="4">
        <f>5430+8140</f>
        <v>13570</v>
      </c>
      <c r="W370" s="4">
        <v>300</v>
      </c>
      <c r="X370" s="4" t="s">
        <v>30</v>
      </c>
      <c r="Y370" s="4">
        <v>18.59</v>
      </c>
      <c r="Z370" s="63"/>
    </row>
    <row r="371" spans="1:28" ht="13.5" hidden="1" customHeight="1">
      <c r="B371" s="4" t="s">
        <v>1361</v>
      </c>
      <c r="C371" s="4">
        <v>372</v>
      </c>
      <c r="D371" s="4" t="s">
        <v>1362</v>
      </c>
      <c r="E371" s="4" t="s">
        <v>71</v>
      </c>
      <c r="F371" s="4">
        <v>372</v>
      </c>
      <c r="G371" s="5">
        <v>44948</v>
      </c>
      <c r="H371" s="4">
        <v>32</v>
      </c>
      <c r="I371" s="4">
        <v>33</v>
      </c>
      <c r="J371" s="4">
        <v>1</v>
      </c>
      <c r="K371" s="4" t="s">
        <v>229</v>
      </c>
      <c r="L371" s="4">
        <v>4</v>
      </c>
      <c r="M371" s="12" t="s">
        <v>305</v>
      </c>
      <c r="N371" s="12"/>
      <c r="O371" s="4">
        <v>325</v>
      </c>
      <c r="P371" s="4"/>
      <c r="Q371" s="8">
        <f t="shared" si="14"/>
        <v>12.795275590551181</v>
      </c>
      <c r="R371" s="8">
        <f t="shared" si="14"/>
        <v>0</v>
      </c>
      <c r="S371" s="7">
        <v>1</v>
      </c>
      <c r="T371" s="8">
        <f t="shared" si="15"/>
        <v>12.795275590551181</v>
      </c>
      <c r="U371" s="4"/>
      <c r="V371" s="4"/>
      <c r="W371" s="4">
        <v>300</v>
      </c>
      <c r="X371" s="4" t="s">
        <v>19</v>
      </c>
      <c r="Y371" s="4">
        <v>1</v>
      </c>
      <c r="Z371" s="63"/>
    </row>
    <row r="372" spans="1:28" ht="13.5" hidden="1" customHeight="1">
      <c r="B372" s="4" t="s">
        <v>1363</v>
      </c>
      <c r="C372" s="4">
        <v>373</v>
      </c>
      <c r="D372" s="4" t="s">
        <v>1364</v>
      </c>
      <c r="E372" s="4" t="s">
        <v>71</v>
      </c>
      <c r="F372" s="4">
        <v>373</v>
      </c>
      <c r="G372" s="5">
        <v>44949</v>
      </c>
      <c r="H372" s="4">
        <v>33</v>
      </c>
      <c r="I372" s="4">
        <v>34</v>
      </c>
      <c r="J372" s="4">
        <v>1</v>
      </c>
      <c r="K372" s="4" t="s">
        <v>229</v>
      </c>
      <c r="L372" s="4">
        <v>1</v>
      </c>
      <c r="M372" s="12" t="s">
        <v>95</v>
      </c>
      <c r="N372" s="12"/>
      <c r="O372" s="4">
        <v>325</v>
      </c>
      <c r="P372" s="4">
        <v>219</v>
      </c>
      <c r="Q372" s="8">
        <f t="shared" si="14"/>
        <v>12.795275590551181</v>
      </c>
      <c r="R372" s="8">
        <f t="shared" si="14"/>
        <v>8.6220472440944889</v>
      </c>
      <c r="S372" s="7">
        <v>2</v>
      </c>
      <c r="T372" s="8">
        <f>Q372+R372</f>
        <v>21.41732283464567</v>
      </c>
      <c r="U372" s="4"/>
      <c r="V372" s="4"/>
      <c r="W372" s="4">
        <v>300</v>
      </c>
      <c r="X372" s="4" t="s">
        <v>17</v>
      </c>
      <c r="Y372" s="4">
        <v>1</v>
      </c>
      <c r="Z372" s="63"/>
    </row>
    <row r="373" spans="1:28" ht="13.5" hidden="1" customHeight="1">
      <c r="A373" s="1" t="s">
        <v>10051</v>
      </c>
      <c r="B373" s="4" t="s">
        <v>1365</v>
      </c>
      <c r="C373" s="4">
        <v>374</v>
      </c>
      <c r="D373" s="4" t="s">
        <v>1366</v>
      </c>
      <c r="E373" s="4" t="s">
        <v>71</v>
      </c>
      <c r="F373" s="4">
        <v>374</v>
      </c>
      <c r="G373" s="5">
        <v>44950</v>
      </c>
      <c r="H373" s="4">
        <v>34</v>
      </c>
      <c r="I373" s="4">
        <v>35</v>
      </c>
      <c r="J373" s="4">
        <v>1</v>
      </c>
      <c r="K373" s="4" t="s">
        <v>231</v>
      </c>
      <c r="L373" s="4">
        <v>1</v>
      </c>
      <c r="M373" s="12" t="s">
        <v>13</v>
      </c>
      <c r="N373" s="12">
        <v>457</v>
      </c>
      <c r="O373" s="4">
        <v>273</v>
      </c>
      <c r="P373" s="4"/>
      <c r="Q373" s="8">
        <f t="shared" si="14"/>
        <v>10.748031496062993</v>
      </c>
      <c r="R373" s="8">
        <f t="shared" si="14"/>
        <v>0</v>
      </c>
      <c r="S373" s="7">
        <v>2</v>
      </c>
      <c r="T373" s="8">
        <f t="shared" si="15"/>
        <v>21.496062992125985</v>
      </c>
      <c r="U373" s="4"/>
      <c r="V373" s="4"/>
      <c r="W373" s="4">
        <v>250</v>
      </c>
      <c r="X373" s="4" t="s">
        <v>33</v>
      </c>
      <c r="Y373" s="4">
        <v>1</v>
      </c>
      <c r="Z373" s="63"/>
    </row>
    <row r="374" spans="1:28" ht="13.5" hidden="1" customHeight="1">
      <c r="A374" s="1" t="s">
        <v>10051</v>
      </c>
      <c r="B374" s="4" t="s">
        <v>1367</v>
      </c>
      <c r="C374" s="4">
        <v>375</v>
      </c>
      <c r="D374" s="4" t="s">
        <v>1368</v>
      </c>
      <c r="E374" s="4" t="s">
        <v>71</v>
      </c>
      <c r="F374" s="4">
        <v>375</v>
      </c>
      <c r="G374" s="5">
        <v>44951</v>
      </c>
      <c r="H374" s="4">
        <v>34</v>
      </c>
      <c r="I374" s="4">
        <v>35</v>
      </c>
      <c r="J374" s="4">
        <v>1</v>
      </c>
      <c r="K374" s="4" t="s">
        <v>231</v>
      </c>
      <c r="L374" s="4">
        <v>2</v>
      </c>
      <c r="M374" s="12" t="s">
        <v>13</v>
      </c>
      <c r="N374" s="12">
        <v>165</v>
      </c>
      <c r="O374" s="4">
        <v>25</v>
      </c>
      <c r="P374" s="4"/>
      <c r="Q374" s="8">
        <f t="shared" si="14"/>
        <v>0.98425196850393704</v>
      </c>
      <c r="R374" s="8">
        <f t="shared" si="14"/>
        <v>0</v>
      </c>
      <c r="S374" s="7">
        <v>2</v>
      </c>
      <c r="T374" s="8">
        <f t="shared" si="15"/>
        <v>1.9685039370078741</v>
      </c>
      <c r="U374" s="4"/>
      <c r="V374" s="4"/>
      <c r="W374" s="4">
        <v>20</v>
      </c>
      <c r="X374" s="4" t="s">
        <v>31</v>
      </c>
      <c r="Y374" s="4">
        <v>1</v>
      </c>
      <c r="Z374" s="63"/>
    </row>
    <row r="375" spans="1:28" ht="13.5" hidden="1" customHeight="1">
      <c r="B375" s="4" t="s">
        <v>1369</v>
      </c>
      <c r="C375" s="4">
        <v>376</v>
      </c>
      <c r="D375" s="4" t="s">
        <v>1370</v>
      </c>
      <c r="E375" s="4" t="s">
        <v>71</v>
      </c>
      <c r="F375" s="4">
        <v>376</v>
      </c>
      <c r="G375" s="5">
        <v>44952</v>
      </c>
      <c r="H375" s="4">
        <v>34</v>
      </c>
      <c r="I375" s="4">
        <v>35</v>
      </c>
      <c r="J375" s="4">
        <v>1</v>
      </c>
      <c r="K375" s="4" t="s">
        <v>231</v>
      </c>
      <c r="L375" s="4">
        <v>3</v>
      </c>
      <c r="M375" s="12" t="s">
        <v>75</v>
      </c>
      <c r="N375" s="12"/>
      <c r="O375" s="4">
        <v>377</v>
      </c>
      <c r="P375" s="4">
        <v>273</v>
      </c>
      <c r="Q375" s="8">
        <f t="shared" si="14"/>
        <v>14.84251968503937</v>
      </c>
      <c r="R375" s="8">
        <f t="shared" si="14"/>
        <v>10.748031496062993</v>
      </c>
      <c r="S375" s="7">
        <v>2</v>
      </c>
      <c r="T375" s="8">
        <f>Q375+R375</f>
        <v>25.590551181102363</v>
      </c>
      <c r="U375" s="4"/>
      <c r="V375" s="4"/>
      <c r="W375" s="4">
        <v>350</v>
      </c>
      <c r="X375" s="4" t="s">
        <v>17</v>
      </c>
      <c r="Y375" s="4">
        <v>1</v>
      </c>
      <c r="Z375" s="63"/>
    </row>
    <row r="376" spans="1:28" ht="13.5" hidden="1" customHeight="1">
      <c r="B376" s="4" t="s">
        <v>1371</v>
      </c>
      <c r="C376" s="4">
        <v>377</v>
      </c>
      <c r="D376" s="4" t="s">
        <v>1372</v>
      </c>
      <c r="E376" s="4" t="s">
        <v>71</v>
      </c>
      <c r="F376" s="4">
        <v>377</v>
      </c>
      <c r="G376" s="5">
        <v>44953</v>
      </c>
      <c r="H376" s="4">
        <v>34</v>
      </c>
      <c r="I376" s="4">
        <v>35</v>
      </c>
      <c r="J376" s="4">
        <v>1</v>
      </c>
      <c r="K376" s="4" t="s">
        <v>231</v>
      </c>
      <c r="L376" s="4">
        <v>4</v>
      </c>
      <c r="M376" s="12" t="s">
        <v>268</v>
      </c>
      <c r="N376" s="12"/>
      <c r="O376" s="4">
        <v>219</v>
      </c>
      <c r="P376" s="4"/>
      <c r="Q376" s="8">
        <f t="shared" si="14"/>
        <v>8.6220472440944889</v>
      </c>
      <c r="R376" s="8">
        <f t="shared" si="14"/>
        <v>0</v>
      </c>
      <c r="S376" s="7">
        <v>4</v>
      </c>
      <c r="T376" s="8">
        <f t="shared" si="15"/>
        <v>34.488188976377955</v>
      </c>
      <c r="U376" s="4"/>
      <c r="V376" s="4"/>
      <c r="W376" s="4">
        <v>200</v>
      </c>
      <c r="X376" s="4" t="s">
        <v>18</v>
      </c>
      <c r="Y376" s="4">
        <v>2</v>
      </c>
      <c r="Z376" s="63"/>
    </row>
    <row r="377" spans="1:28" ht="13.5" hidden="1" customHeight="1">
      <c r="B377" s="4" t="s">
        <v>1373</v>
      </c>
      <c r="C377" s="4">
        <v>378</v>
      </c>
      <c r="D377" s="4" t="s">
        <v>1374</v>
      </c>
      <c r="E377" s="4" t="s">
        <v>71</v>
      </c>
      <c r="F377" s="4">
        <v>378</v>
      </c>
      <c r="G377" s="5">
        <v>44954</v>
      </c>
      <c r="H377" s="4">
        <v>34</v>
      </c>
      <c r="I377" s="4">
        <v>35</v>
      </c>
      <c r="J377" s="4">
        <v>1</v>
      </c>
      <c r="K377" s="4" t="s">
        <v>231</v>
      </c>
      <c r="L377" s="4">
        <v>5</v>
      </c>
      <c r="M377" s="12" t="s">
        <v>282</v>
      </c>
      <c r="N377" s="12"/>
      <c r="O377" s="4">
        <v>273</v>
      </c>
      <c r="P377" s="4"/>
      <c r="Q377" s="8">
        <f t="shared" si="14"/>
        <v>10.748031496062993</v>
      </c>
      <c r="R377" s="8">
        <f t="shared" si="14"/>
        <v>0</v>
      </c>
      <c r="S377" s="7">
        <v>4</v>
      </c>
      <c r="T377" s="8">
        <f t="shared" si="15"/>
        <v>42.99212598425197</v>
      </c>
      <c r="U377" s="4"/>
      <c r="V377" s="4"/>
      <c r="W377" s="4">
        <v>250</v>
      </c>
      <c r="X377" s="4" t="s">
        <v>18</v>
      </c>
      <c r="Y377" s="4">
        <v>2</v>
      </c>
      <c r="Z377" s="63"/>
    </row>
    <row r="378" spans="1:28" ht="13.5" hidden="1" customHeight="1">
      <c r="B378" s="4" t="s">
        <v>1375</v>
      </c>
      <c r="C378" s="4">
        <v>379</v>
      </c>
      <c r="D378" s="4" t="s">
        <v>1376</v>
      </c>
      <c r="E378" s="4" t="s">
        <v>71</v>
      </c>
      <c r="F378" s="4">
        <v>379</v>
      </c>
      <c r="G378" s="5">
        <v>44955</v>
      </c>
      <c r="H378" s="4">
        <v>34</v>
      </c>
      <c r="I378" s="4">
        <v>35</v>
      </c>
      <c r="J378" s="4">
        <v>1</v>
      </c>
      <c r="K378" s="4" t="s">
        <v>231</v>
      </c>
      <c r="L378" s="4">
        <v>6</v>
      </c>
      <c r="M378" s="12" t="s">
        <v>119</v>
      </c>
      <c r="N378" s="12"/>
      <c r="O378" s="4"/>
      <c r="P378" s="4"/>
      <c r="Q378" s="8">
        <f t="shared" si="14"/>
        <v>0</v>
      </c>
      <c r="R378" s="8">
        <f t="shared" si="14"/>
        <v>0</v>
      </c>
      <c r="S378" s="7"/>
      <c r="T378" s="8">
        <f t="shared" si="15"/>
        <v>0</v>
      </c>
      <c r="U378" s="4"/>
      <c r="V378" s="4"/>
      <c r="W378" s="4">
        <v>20</v>
      </c>
      <c r="X378" s="4" t="s">
        <v>21</v>
      </c>
      <c r="Y378" s="4">
        <v>1</v>
      </c>
      <c r="Z378" s="63"/>
    </row>
    <row r="379" spans="1:28" ht="13.5" hidden="1" customHeight="1">
      <c r="B379" s="4" t="s">
        <v>1377</v>
      </c>
      <c r="C379" s="4">
        <v>380</v>
      </c>
      <c r="D379" s="4" t="s">
        <v>1378</v>
      </c>
      <c r="E379" s="4" t="s">
        <v>71</v>
      </c>
      <c r="F379" s="4">
        <v>380</v>
      </c>
      <c r="G379" s="5">
        <v>44956</v>
      </c>
      <c r="H379" s="4">
        <v>34</v>
      </c>
      <c r="I379" s="4">
        <v>35</v>
      </c>
      <c r="J379" s="4">
        <v>1</v>
      </c>
      <c r="K379" s="4" t="s">
        <v>231</v>
      </c>
      <c r="L379" s="4">
        <v>7</v>
      </c>
      <c r="M379" s="12" t="s">
        <v>159</v>
      </c>
      <c r="N379" s="12"/>
      <c r="O379" s="4"/>
      <c r="P379" s="4"/>
      <c r="Q379" s="8">
        <f t="shared" si="14"/>
        <v>0</v>
      </c>
      <c r="R379" s="8">
        <f t="shared" si="14"/>
        <v>0</v>
      </c>
      <c r="S379" s="7"/>
      <c r="T379" s="8">
        <f t="shared" si="15"/>
        <v>0</v>
      </c>
      <c r="U379" s="4"/>
      <c r="V379" s="4"/>
      <c r="W379" s="4">
        <v>250</v>
      </c>
      <c r="X379" s="4" t="s">
        <v>21</v>
      </c>
      <c r="Y379" s="4">
        <v>2</v>
      </c>
      <c r="Z379" s="63"/>
    </row>
    <row r="380" spans="1:28" ht="13.5" hidden="1" customHeight="1">
      <c r="B380" s="4" t="s">
        <v>1379</v>
      </c>
      <c r="C380" s="4">
        <v>381</v>
      </c>
      <c r="D380" s="4" t="s">
        <v>1380</v>
      </c>
      <c r="E380" s="4" t="s">
        <v>71</v>
      </c>
      <c r="F380" s="4">
        <v>381</v>
      </c>
      <c r="G380" s="5">
        <v>44957</v>
      </c>
      <c r="H380" s="4">
        <v>34</v>
      </c>
      <c r="I380" s="4">
        <v>35</v>
      </c>
      <c r="J380" s="4">
        <v>1</v>
      </c>
      <c r="K380" s="4" t="s">
        <v>231</v>
      </c>
      <c r="L380" s="4">
        <v>8</v>
      </c>
      <c r="M380" s="12" t="s">
        <v>272</v>
      </c>
      <c r="N380" s="12"/>
      <c r="O380" s="4"/>
      <c r="P380" s="4"/>
      <c r="Q380" s="8">
        <f t="shared" si="14"/>
        <v>0</v>
      </c>
      <c r="R380" s="8">
        <f t="shared" si="14"/>
        <v>0</v>
      </c>
      <c r="S380" s="7"/>
      <c r="T380" s="8">
        <f t="shared" si="15"/>
        <v>0</v>
      </c>
      <c r="U380" s="4"/>
      <c r="V380" s="4"/>
      <c r="W380" s="4">
        <v>20</v>
      </c>
      <c r="X380" s="4" t="s">
        <v>22</v>
      </c>
      <c r="Y380" s="4">
        <v>1</v>
      </c>
      <c r="Z380" s="63"/>
    </row>
    <row r="381" spans="1:28" ht="13.5" hidden="1" customHeight="1">
      <c r="B381" s="4" t="s">
        <v>1381</v>
      </c>
      <c r="C381" s="4">
        <v>382</v>
      </c>
      <c r="D381" s="4" t="s">
        <v>1382</v>
      </c>
      <c r="E381" s="4" t="s">
        <v>71</v>
      </c>
      <c r="F381" s="4">
        <v>382</v>
      </c>
      <c r="G381" s="5">
        <v>44958</v>
      </c>
      <c r="H381" s="4">
        <v>34</v>
      </c>
      <c r="I381" s="4">
        <v>35</v>
      </c>
      <c r="J381" s="4">
        <v>1</v>
      </c>
      <c r="K381" s="4" t="s">
        <v>231</v>
      </c>
      <c r="L381" s="4">
        <v>9</v>
      </c>
      <c r="M381" s="12" t="s">
        <v>284</v>
      </c>
      <c r="N381" s="12"/>
      <c r="O381" s="4">
        <v>219</v>
      </c>
      <c r="P381" s="4"/>
      <c r="Q381" s="8">
        <f t="shared" si="14"/>
        <v>8.6220472440944889</v>
      </c>
      <c r="R381" s="8">
        <f t="shared" si="14"/>
        <v>0</v>
      </c>
      <c r="S381" s="7">
        <v>3</v>
      </c>
      <c r="T381" s="8">
        <f t="shared" si="15"/>
        <v>25.866141732283467</v>
      </c>
      <c r="U381" s="4"/>
      <c r="V381" s="4"/>
      <c r="W381" s="4">
        <v>250</v>
      </c>
      <c r="X381" s="4" t="s">
        <v>19</v>
      </c>
      <c r="Y381" s="4">
        <v>1</v>
      </c>
      <c r="Z381" s="63"/>
    </row>
    <row r="382" spans="1:28" ht="13.5" customHeight="1">
      <c r="A382" s="1" t="s">
        <v>10123</v>
      </c>
      <c r="B382" s="4" t="s">
        <v>1383</v>
      </c>
      <c r="C382" s="4">
        <v>383</v>
      </c>
      <c r="D382" s="4" t="s">
        <v>1384</v>
      </c>
      <c r="E382" s="4" t="s">
        <v>71</v>
      </c>
      <c r="F382" s="4">
        <v>383</v>
      </c>
      <c r="G382" s="5">
        <v>44959</v>
      </c>
      <c r="H382" s="4">
        <v>34</v>
      </c>
      <c r="I382" s="4">
        <v>35</v>
      </c>
      <c r="J382" s="4">
        <v>1</v>
      </c>
      <c r="K382" s="4" t="s">
        <v>231</v>
      </c>
      <c r="L382" s="4">
        <v>10</v>
      </c>
      <c r="M382" s="12" t="s">
        <v>66</v>
      </c>
      <c r="N382" s="12"/>
      <c r="O382" s="4"/>
      <c r="P382" s="4"/>
      <c r="Q382" s="8">
        <f t="shared" si="14"/>
        <v>0</v>
      </c>
      <c r="R382" s="8">
        <f t="shared" si="14"/>
        <v>0</v>
      </c>
      <c r="S382" s="7"/>
      <c r="T382" s="8">
        <f t="shared" si="15"/>
        <v>0</v>
      </c>
      <c r="U382" s="4"/>
      <c r="V382" s="4"/>
      <c r="W382" s="4">
        <v>250</v>
      </c>
      <c r="X382" s="4" t="s">
        <v>23</v>
      </c>
      <c r="Y382" s="4">
        <v>2</v>
      </c>
      <c r="Z382" s="63"/>
      <c r="AA382" s="1">
        <f>VLOOKUP(M382,Лист2!G:I,3,)</f>
        <v>2.6</v>
      </c>
      <c r="AB382" s="1">
        <f>AA382*Y382</f>
        <v>5.2</v>
      </c>
    </row>
    <row r="383" spans="1:28" ht="13.5" hidden="1" customHeight="1">
      <c r="B383" s="4" t="s">
        <v>1385</v>
      </c>
      <c r="C383" s="4">
        <v>384</v>
      </c>
      <c r="D383" s="4" t="s">
        <v>1386</v>
      </c>
      <c r="E383" s="4" t="s">
        <v>71</v>
      </c>
      <c r="F383" s="4">
        <v>384</v>
      </c>
      <c r="G383" s="5">
        <v>44960</v>
      </c>
      <c r="H383" s="4">
        <v>34</v>
      </c>
      <c r="I383" s="4">
        <v>35</v>
      </c>
      <c r="J383" s="4">
        <v>1</v>
      </c>
      <c r="K383" s="4" t="s">
        <v>231</v>
      </c>
      <c r="L383" s="4">
        <v>11</v>
      </c>
      <c r="M383" s="12" t="s">
        <v>285</v>
      </c>
      <c r="N383" s="12"/>
      <c r="O383" s="4"/>
      <c r="P383" s="4"/>
      <c r="Q383" s="8">
        <f t="shared" si="14"/>
        <v>0</v>
      </c>
      <c r="R383" s="8">
        <f t="shared" si="14"/>
        <v>0</v>
      </c>
      <c r="S383" s="7"/>
      <c r="T383" s="8">
        <f t="shared" si="15"/>
        <v>0</v>
      </c>
      <c r="U383" s="4"/>
      <c r="V383" s="4"/>
      <c r="W383" s="4">
        <v>250</v>
      </c>
      <c r="X383" s="4" t="s">
        <v>26</v>
      </c>
      <c r="Y383" s="4">
        <v>2</v>
      </c>
      <c r="Z383" s="63"/>
    </row>
    <row r="384" spans="1:28" ht="13.5" hidden="1" customHeight="1">
      <c r="B384" s="4" t="s">
        <v>1387</v>
      </c>
      <c r="C384" s="4">
        <v>385</v>
      </c>
      <c r="D384" s="4" t="s">
        <v>1388</v>
      </c>
      <c r="E384" s="4" t="s">
        <v>71</v>
      </c>
      <c r="F384" s="4">
        <v>385</v>
      </c>
      <c r="G384" s="5">
        <v>44961</v>
      </c>
      <c r="H384" s="4">
        <v>34</v>
      </c>
      <c r="I384" s="4">
        <v>35</v>
      </c>
      <c r="J384" s="4">
        <v>1</v>
      </c>
      <c r="K384" s="4" t="s">
        <v>231</v>
      </c>
      <c r="L384" s="4">
        <v>12</v>
      </c>
      <c r="M384" s="12" t="s">
        <v>275</v>
      </c>
      <c r="N384" s="12"/>
      <c r="O384" s="4"/>
      <c r="P384" s="4"/>
      <c r="Q384" s="8">
        <f t="shared" si="14"/>
        <v>0</v>
      </c>
      <c r="R384" s="8">
        <f t="shared" si="14"/>
        <v>0</v>
      </c>
      <c r="S384" s="7"/>
      <c r="T384" s="8">
        <f t="shared" si="15"/>
        <v>0</v>
      </c>
      <c r="U384" s="4"/>
      <c r="V384" s="4"/>
      <c r="W384" s="4">
        <v>20</v>
      </c>
      <c r="X384" s="4" t="s">
        <v>26</v>
      </c>
      <c r="Y384" s="4">
        <v>2</v>
      </c>
      <c r="Z384" s="63"/>
    </row>
    <row r="385" spans="1:28" ht="13.5" hidden="1" customHeight="1">
      <c r="B385" s="4" t="s">
        <v>1389</v>
      </c>
      <c r="C385" s="4">
        <v>386</v>
      </c>
      <c r="D385" s="4" t="s">
        <v>1390</v>
      </c>
      <c r="E385" s="4" t="s">
        <v>71</v>
      </c>
      <c r="F385" s="4">
        <v>386</v>
      </c>
      <c r="G385" s="5">
        <v>44962</v>
      </c>
      <c r="H385" s="4">
        <v>34</v>
      </c>
      <c r="I385" s="4">
        <v>35</v>
      </c>
      <c r="J385" s="4">
        <v>1</v>
      </c>
      <c r="K385" s="4" t="s">
        <v>231</v>
      </c>
      <c r="L385" s="4">
        <v>13</v>
      </c>
      <c r="M385" s="12" t="s">
        <v>111</v>
      </c>
      <c r="N385" s="12"/>
      <c r="O385" s="4"/>
      <c r="P385" s="4"/>
      <c r="Q385" s="8">
        <f t="shared" si="14"/>
        <v>0</v>
      </c>
      <c r="R385" s="8">
        <f t="shared" si="14"/>
        <v>0</v>
      </c>
      <c r="S385" s="7"/>
      <c r="T385" s="8">
        <f t="shared" si="15"/>
        <v>0</v>
      </c>
      <c r="U385" s="4"/>
      <c r="V385" s="4"/>
      <c r="W385" s="4">
        <v>12</v>
      </c>
      <c r="X385" s="4" t="s">
        <v>29</v>
      </c>
      <c r="Y385" s="4">
        <v>2</v>
      </c>
      <c r="Z385" s="63"/>
    </row>
    <row r="386" spans="1:28" ht="13.5" hidden="1" customHeight="1">
      <c r="B386" s="4" t="s">
        <v>1391</v>
      </c>
      <c r="C386" s="4">
        <v>387</v>
      </c>
      <c r="D386" s="4" t="s">
        <v>1392</v>
      </c>
      <c r="E386" s="4" t="s">
        <v>71</v>
      </c>
      <c r="F386" s="4">
        <v>387</v>
      </c>
      <c r="G386" s="5">
        <v>44963</v>
      </c>
      <c r="H386" s="4">
        <v>34</v>
      </c>
      <c r="I386" s="4">
        <v>35</v>
      </c>
      <c r="J386" s="4">
        <v>1</v>
      </c>
      <c r="K386" s="4" t="s">
        <v>231</v>
      </c>
      <c r="L386" s="4" t="s">
        <v>160</v>
      </c>
      <c r="M386" s="12" t="s">
        <v>112</v>
      </c>
      <c r="N386" s="12"/>
      <c r="O386" s="4"/>
      <c r="P386" s="4"/>
      <c r="Q386" s="8">
        <f t="shared" si="14"/>
        <v>0</v>
      </c>
      <c r="R386" s="8">
        <f t="shared" si="14"/>
        <v>0</v>
      </c>
      <c r="S386" s="7"/>
      <c r="T386" s="8">
        <f t="shared" si="15"/>
        <v>0</v>
      </c>
      <c r="U386" s="4"/>
      <c r="V386" s="4"/>
      <c r="W386" s="4"/>
      <c r="X386" s="4"/>
      <c r="Y386" s="4"/>
      <c r="Z386" s="63"/>
    </row>
    <row r="387" spans="1:28" ht="13.5" hidden="1" customHeight="1">
      <c r="B387" s="4" t="s">
        <v>1393</v>
      </c>
      <c r="C387" s="4">
        <v>388</v>
      </c>
      <c r="D387" s="4" t="s">
        <v>1394</v>
      </c>
      <c r="E387" s="4" t="s">
        <v>71</v>
      </c>
      <c r="F387" s="4">
        <v>388</v>
      </c>
      <c r="G387" s="5">
        <v>44964</v>
      </c>
      <c r="H387" s="4">
        <v>34</v>
      </c>
      <c r="I387" s="4">
        <v>35</v>
      </c>
      <c r="J387" s="4">
        <v>1</v>
      </c>
      <c r="K387" s="4" t="s">
        <v>231</v>
      </c>
      <c r="L387" s="4" t="s">
        <v>232</v>
      </c>
      <c r="M387" s="12" t="s">
        <v>113</v>
      </c>
      <c r="N387" s="12"/>
      <c r="O387" s="4"/>
      <c r="P387" s="4"/>
      <c r="Q387" s="8">
        <f t="shared" si="14"/>
        <v>0</v>
      </c>
      <c r="R387" s="8">
        <f t="shared" si="14"/>
        <v>0</v>
      </c>
      <c r="S387" s="7"/>
      <c r="T387" s="8">
        <f t="shared" si="15"/>
        <v>0</v>
      </c>
      <c r="U387" s="4"/>
      <c r="V387" s="4"/>
      <c r="W387" s="4"/>
      <c r="X387" s="4"/>
      <c r="Y387" s="4"/>
      <c r="Z387" s="63"/>
    </row>
    <row r="388" spans="1:28" ht="13.5" hidden="1" customHeight="1">
      <c r="B388" s="4" t="s">
        <v>1395</v>
      </c>
      <c r="C388" s="4">
        <v>389</v>
      </c>
      <c r="D388" s="4" t="s">
        <v>1396</v>
      </c>
      <c r="E388" s="4" t="s">
        <v>71</v>
      </c>
      <c r="F388" s="4">
        <v>389</v>
      </c>
      <c r="G388" s="5">
        <v>44965</v>
      </c>
      <c r="H388" s="4">
        <v>34</v>
      </c>
      <c r="I388" s="4">
        <v>35</v>
      </c>
      <c r="J388" s="4">
        <v>1</v>
      </c>
      <c r="K388" s="4" t="s">
        <v>231</v>
      </c>
      <c r="L388" s="4" t="s">
        <v>162</v>
      </c>
      <c r="M388" s="12" t="s">
        <v>114</v>
      </c>
      <c r="N388" s="12"/>
      <c r="O388" s="4"/>
      <c r="P388" s="4"/>
      <c r="Q388" s="8">
        <f t="shared" si="14"/>
        <v>0</v>
      </c>
      <c r="R388" s="8">
        <f t="shared" si="14"/>
        <v>0</v>
      </c>
      <c r="S388" s="7"/>
      <c r="T388" s="8">
        <f t="shared" si="15"/>
        <v>0</v>
      </c>
      <c r="U388" s="4"/>
      <c r="V388" s="4"/>
      <c r="W388" s="4"/>
      <c r="X388" s="4"/>
      <c r="Y388" s="4"/>
      <c r="Z388" s="63"/>
    </row>
    <row r="389" spans="1:28" ht="13.5" hidden="1" customHeight="1">
      <c r="B389" s="4" t="s">
        <v>1397</v>
      </c>
      <c r="C389" s="4">
        <v>390</v>
      </c>
      <c r="D389" s="4" t="s">
        <v>1398</v>
      </c>
      <c r="E389" s="4" t="s">
        <v>71</v>
      </c>
      <c r="F389" s="4">
        <v>390</v>
      </c>
      <c r="G389" s="5">
        <v>44966</v>
      </c>
      <c r="H389" s="4">
        <v>34</v>
      </c>
      <c r="I389" s="4">
        <v>35</v>
      </c>
      <c r="J389" s="4">
        <v>1</v>
      </c>
      <c r="K389" s="4" t="s">
        <v>231</v>
      </c>
      <c r="L389" s="4">
        <v>14</v>
      </c>
      <c r="M389" s="12" t="s">
        <v>163</v>
      </c>
      <c r="N389" s="12"/>
      <c r="O389" s="4"/>
      <c r="P389" s="4"/>
      <c r="Q389" s="8">
        <f t="shared" si="14"/>
        <v>0</v>
      </c>
      <c r="R389" s="8">
        <f t="shared" si="14"/>
        <v>0</v>
      </c>
      <c r="S389" s="7"/>
      <c r="T389" s="8">
        <f t="shared" si="15"/>
        <v>0</v>
      </c>
      <c r="U389" s="4"/>
      <c r="V389" s="4"/>
      <c r="W389" s="4">
        <v>30</v>
      </c>
      <c r="X389" s="4" t="s">
        <v>29</v>
      </c>
      <c r="Y389" s="4">
        <v>2</v>
      </c>
      <c r="Z389" s="63"/>
    </row>
    <row r="390" spans="1:28" ht="13.5" hidden="1" customHeight="1">
      <c r="B390" s="4" t="s">
        <v>1399</v>
      </c>
      <c r="C390" s="4">
        <v>391</v>
      </c>
      <c r="D390" s="4" t="s">
        <v>1400</v>
      </c>
      <c r="E390" s="4" t="s">
        <v>71</v>
      </c>
      <c r="F390" s="4">
        <v>391</v>
      </c>
      <c r="G390" s="5">
        <v>44967</v>
      </c>
      <c r="H390" s="4">
        <v>34</v>
      </c>
      <c r="I390" s="4">
        <v>35</v>
      </c>
      <c r="J390" s="4">
        <v>1</v>
      </c>
      <c r="K390" s="4" t="s">
        <v>231</v>
      </c>
      <c r="L390" s="4" t="s">
        <v>187</v>
      </c>
      <c r="M390" s="12" t="s">
        <v>164</v>
      </c>
      <c r="N390" s="12"/>
      <c r="O390" s="4"/>
      <c r="P390" s="4"/>
      <c r="Q390" s="8">
        <f t="shared" si="14"/>
        <v>0</v>
      </c>
      <c r="R390" s="8">
        <f t="shared" si="14"/>
        <v>0</v>
      </c>
      <c r="S390" s="7"/>
      <c r="T390" s="8">
        <f t="shared" si="15"/>
        <v>0</v>
      </c>
      <c r="U390" s="4"/>
      <c r="V390" s="4"/>
      <c r="W390" s="4"/>
      <c r="X390" s="4"/>
      <c r="Y390" s="4"/>
      <c r="Z390" s="63"/>
    </row>
    <row r="391" spans="1:28" ht="13.5" hidden="1" customHeight="1">
      <c r="B391" s="4" t="s">
        <v>1401</v>
      </c>
      <c r="C391" s="4">
        <v>392</v>
      </c>
      <c r="D391" s="4" t="s">
        <v>1402</v>
      </c>
      <c r="E391" s="4" t="s">
        <v>71</v>
      </c>
      <c r="F391" s="4">
        <v>392</v>
      </c>
      <c r="G391" s="5">
        <v>44968</v>
      </c>
      <c r="H391" s="4">
        <v>34</v>
      </c>
      <c r="I391" s="4">
        <v>35</v>
      </c>
      <c r="J391" s="4">
        <v>1</v>
      </c>
      <c r="K391" s="4" t="s">
        <v>231</v>
      </c>
      <c r="L391" s="4" t="s">
        <v>188</v>
      </c>
      <c r="M391" s="12" t="s">
        <v>165</v>
      </c>
      <c r="N391" s="12"/>
      <c r="O391" s="4"/>
      <c r="P391" s="4"/>
      <c r="Q391" s="8">
        <f t="shared" si="14"/>
        <v>0</v>
      </c>
      <c r="R391" s="8">
        <f t="shared" si="14"/>
        <v>0</v>
      </c>
      <c r="S391" s="7"/>
      <c r="T391" s="8">
        <f t="shared" si="15"/>
        <v>0</v>
      </c>
      <c r="U391" s="4"/>
      <c r="V391" s="4"/>
      <c r="W391" s="4"/>
      <c r="X391" s="4"/>
      <c r="Y391" s="4"/>
      <c r="Z391" s="63"/>
    </row>
    <row r="392" spans="1:28" ht="13.5" hidden="1" customHeight="1">
      <c r="B392" s="4" t="s">
        <v>1403</v>
      </c>
      <c r="C392" s="4">
        <v>393</v>
      </c>
      <c r="D392" s="4" t="s">
        <v>1404</v>
      </c>
      <c r="E392" s="4" t="s">
        <v>71</v>
      </c>
      <c r="F392" s="4">
        <v>393</v>
      </c>
      <c r="G392" s="5">
        <v>44969</v>
      </c>
      <c r="H392" s="4">
        <v>34</v>
      </c>
      <c r="I392" s="4">
        <v>35</v>
      </c>
      <c r="J392" s="4">
        <v>1</v>
      </c>
      <c r="K392" s="4" t="s">
        <v>231</v>
      </c>
      <c r="L392" s="4" t="s">
        <v>189</v>
      </c>
      <c r="M392" s="12" t="s">
        <v>166</v>
      </c>
      <c r="N392" s="12"/>
      <c r="O392" s="4"/>
      <c r="P392" s="4"/>
      <c r="Q392" s="8">
        <f t="shared" si="14"/>
        <v>0</v>
      </c>
      <c r="R392" s="8">
        <f t="shared" si="14"/>
        <v>0</v>
      </c>
      <c r="S392" s="7"/>
      <c r="T392" s="8">
        <f t="shared" si="15"/>
        <v>0</v>
      </c>
      <c r="U392" s="4"/>
      <c r="V392" s="4"/>
      <c r="W392" s="4"/>
      <c r="X392" s="4"/>
      <c r="Y392" s="4"/>
      <c r="Z392" s="63"/>
    </row>
    <row r="393" spans="1:28" ht="13.5" hidden="1" customHeight="1">
      <c r="B393" s="4" t="s">
        <v>1405</v>
      </c>
      <c r="C393" s="4">
        <v>394</v>
      </c>
      <c r="D393" s="4" t="s">
        <v>1406</v>
      </c>
      <c r="E393" s="4" t="s">
        <v>71</v>
      </c>
      <c r="F393" s="4">
        <v>394</v>
      </c>
      <c r="G393" s="5">
        <v>44970</v>
      </c>
      <c r="H393" s="4">
        <v>34</v>
      </c>
      <c r="I393" s="4">
        <v>35</v>
      </c>
      <c r="J393" s="4">
        <v>1</v>
      </c>
      <c r="K393" s="4" t="s">
        <v>231</v>
      </c>
      <c r="L393" s="4">
        <v>15</v>
      </c>
      <c r="M393" s="12" t="s">
        <v>269</v>
      </c>
      <c r="N393" s="12"/>
      <c r="O393" s="4">
        <v>219</v>
      </c>
      <c r="P393" s="4"/>
      <c r="Q393" s="8">
        <f t="shared" si="14"/>
        <v>8.6220472440944889</v>
      </c>
      <c r="R393" s="8">
        <f t="shared" si="14"/>
        <v>0</v>
      </c>
      <c r="S393" s="7">
        <v>1</v>
      </c>
      <c r="T393" s="8">
        <f t="shared" si="15"/>
        <v>8.6220472440944889</v>
      </c>
      <c r="U393" s="4"/>
      <c r="V393" s="4"/>
      <c r="W393" s="4">
        <v>200</v>
      </c>
      <c r="X393" s="4" t="s">
        <v>30</v>
      </c>
      <c r="Y393" s="4">
        <v>1.33</v>
      </c>
      <c r="Z393" s="63"/>
    </row>
    <row r="394" spans="1:28" ht="13.5" hidden="1" customHeight="1">
      <c r="B394" s="4" t="s">
        <v>1407</v>
      </c>
      <c r="C394" s="4">
        <v>395</v>
      </c>
      <c r="D394" s="4" t="s">
        <v>1408</v>
      </c>
      <c r="E394" s="4" t="s">
        <v>71</v>
      </c>
      <c r="F394" s="4">
        <v>395</v>
      </c>
      <c r="G394" s="5">
        <v>44971</v>
      </c>
      <c r="H394" s="4">
        <v>34</v>
      </c>
      <c r="I394" s="4">
        <v>35</v>
      </c>
      <c r="J394" s="4">
        <v>1</v>
      </c>
      <c r="K394" s="4" t="s">
        <v>231</v>
      </c>
      <c r="L394" s="4">
        <v>16</v>
      </c>
      <c r="M394" s="12" t="s">
        <v>283</v>
      </c>
      <c r="N394" s="12"/>
      <c r="O394" s="4">
        <v>273</v>
      </c>
      <c r="P394" s="4"/>
      <c r="Q394" s="8">
        <f t="shared" si="14"/>
        <v>10.748031496062993</v>
      </c>
      <c r="R394" s="8">
        <f t="shared" si="14"/>
        <v>0</v>
      </c>
      <c r="S394" s="7"/>
      <c r="T394" s="8">
        <f t="shared" si="15"/>
        <v>0</v>
      </c>
      <c r="U394" s="4"/>
      <c r="V394" s="4"/>
      <c r="W394" s="4">
        <v>250</v>
      </c>
      <c r="X394" s="4" t="s">
        <v>30</v>
      </c>
      <c r="Y394" s="4">
        <v>6.33</v>
      </c>
      <c r="Z394" s="63"/>
    </row>
    <row r="395" spans="1:28" ht="13.5" hidden="1" customHeight="1">
      <c r="B395" s="4" t="s">
        <v>1409</v>
      </c>
      <c r="C395" s="4">
        <v>396</v>
      </c>
      <c r="D395" s="4" t="s">
        <v>1410</v>
      </c>
      <c r="E395" s="4" t="s">
        <v>71</v>
      </c>
      <c r="F395" s="4">
        <v>396</v>
      </c>
      <c r="G395" s="5">
        <v>44972</v>
      </c>
      <c r="H395" s="4">
        <v>34</v>
      </c>
      <c r="I395" s="4">
        <v>35</v>
      </c>
      <c r="J395" s="4">
        <v>1</v>
      </c>
      <c r="K395" s="4" t="s">
        <v>231</v>
      </c>
      <c r="L395" s="4">
        <v>17</v>
      </c>
      <c r="M395" s="12" t="s">
        <v>276</v>
      </c>
      <c r="N395" s="12"/>
      <c r="O395" s="4">
        <v>25</v>
      </c>
      <c r="P395" s="4"/>
      <c r="Q395" s="8">
        <f t="shared" si="14"/>
        <v>0.98425196850393704</v>
      </c>
      <c r="R395" s="8">
        <f t="shared" si="14"/>
        <v>0</v>
      </c>
      <c r="S395" s="7"/>
      <c r="T395" s="8">
        <f t="shared" si="15"/>
        <v>0</v>
      </c>
      <c r="U395" s="4"/>
      <c r="V395" s="4"/>
      <c r="W395" s="4">
        <v>20</v>
      </c>
      <c r="X395" s="4" t="s">
        <v>25</v>
      </c>
      <c r="Y395" s="4">
        <v>0.11</v>
      </c>
      <c r="Z395" s="63"/>
    </row>
    <row r="396" spans="1:28" ht="13.5" hidden="1" customHeight="1">
      <c r="B396" s="4" t="s">
        <v>1411</v>
      </c>
      <c r="C396" s="4">
        <v>397</v>
      </c>
      <c r="D396" s="4" t="s">
        <v>1412</v>
      </c>
      <c r="E396" s="4" t="s">
        <v>71</v>
      </c>
      <c r="F396" s="4">
        <v>397</v>
      </c>
      <c r="G396" s="5">
        <v>44973</v>
      </c>
      <c r="H396" s="4">
        <v>35</v>
      </c>
      <c r="I396" s="4">
        <v>36</v>
      </c>
      <c r="J396" s="4">
        <v>1</v>
      </c>
      <c r="K396" s="4" t="s">
        <v>231</v>
      </c>
      <c r="L396" s="4">
        <v>1</v>
      </c>
      <c r="M396" s="12" t="s">
        <v>282</v>
      </c>
      <c r="N396" s="12"/>
      <c r="O396" s="4">
        <v>273</v>
      </c>
      <c r="P396" s="4"/>
      <c r="Q396" s="8">
        <f t="shared" si="14"/>
        <v>10.748031496062993</v>
      </c>
      <c r="R396" s="8">
        <f t="shared" si="14"/>
        <v>0</v>
      </c>
      <c r="S396" s="7">
        <v>6</v>
      </c>
      <c r="T396" s="8">
        <f t="shared" si="15"/>
        <v>64.488188976377955</v>
      </c>
      <c r="U396" s="4"/>
      <c r="V396" s="4"/>
      <c r="W396" s="4">
        <v>250</v>
      </c>
      <c r="X396" s="4" t="s">
        <v>18</v>
      </c>
      <c r="Y396" s="4">
        <v>3</v>
      </c>
      <c r="Z396" s="63"/>
    </row>
    <row r="397" spans="1:28" ht="13.5" customHeight="1">
      <c r="A397" s="1" t="s">
        <v>10123</v>
      </c>
      <c r="B397" s="4" t="s">
        <v>1413</v>
      </c>
      <c r="C397" s="4">
        <v>398</v>
      </c>
      <c r="D397" s="4" t="s">
        <v>1414</v>
      </c>
      <c r="E397" s="4" t="s">
        <v>71</v>
      </c>
      <c r="F397" s="4">
        <v>398</v>
      </c>
      <c r="G397" s="5">
        <v>44974</v>
      </c>
      <c r="H397" s="4">
        <v>35</v>
      </c>
      <c r="I397" s="4">
        <v>36</v>
      </c>
      <c r="J397" s="4">
        <v>1</v>
      </c>
      <c r="K397" s="4" t="s">
        <v>231</v>
      </c>
      <c r="L397" s="4">
        <v>2</v>
      </c>
      <c r="M397" s="12" t="s">
        <v>66</v>
      </c>
      <c r="N397" s="12"/>
      <c r="O397" s="4"/>
      <c r="P397" s="4"/>
      <c r="Q397" s="8">
        <f t="shared" si="14"/>
        <v>0</v>
      </c>
      <c r="R397" s="8">
        <f t="shared" si="14"/>
        <v>0</v>
      </c>
      <c r="S397" s="7"/>
      <c r="T397" s="8">
        <f t="shared" si="15"/>
        <v>0</v>
      </c>
      <c r="U397" s="4"/>
      <c r="V397" s="4"/>
      <c r="W397" s="4">
        <v>250</v>
      </c>
      <c r="X397" s="4" t="s">
        <v>23</v>
      </c>
      <c r="Y397" s="4">
        <v>1</v>
      </c>
      <c r="Z397" s="63"/>
      <c r="AA397" s="1">
        <f>VLOOKUP(M397,Лист2!G:I,3,)</f>
        <v>2.6</v>
      </c>
      <c r="AB397" s="1">
        <f>AA397*Y397</f>
        <v>2.6</v>
      </c>
    </row>
    <row r="398" spans="1:28" ht="13.5" hidden="1" customHeight="1">
      <c r="B398" s="4" t="s">
        <v>1415</v>
      </c>
      <c r="C398" s="4">
        <v>399</v>
      </c>
      <c r="D398" s="4" t="s">
        <v>1416</v>
      </c>
      <c r="E398" s="4" t="s">
        <v>71</v>
      </c>
      <c r="F398" s="4">
        <v>399</v>
      </c>
      <c r="G398" s="5">
        <v>44975</v>
      </c>
      <c r="H398" s="4">
        <v>35</v>
      </c>
      <c r="I398" s="4">
        <v>36</v>
      </c>
      <c r="J398" s="4">
        <v>1</v>
      </c>
      <c r="K398" s="4" t="s">
        <v>231</v>
      </c>
      <c r="L398" s="4">
        <v>3</v>
      </c>
      <c r="M398" s="12" t="s">
        <v>283</v>
      </c>
      <c r="N398" s="12"/>
      <c r="O398" s="4">
        <v>273</v>
      </c>
      <c r="P398" s="4"/>
      <c r="Q398" s="8">
        <f t="shared" si="14"/>
        <v>10.748031496062993</v>
      </c>
      <c r="R398" s="8">
        <f t="shared" si="14"/>
        <v>0</v>
      </c>
      <c r="S398" s="7"/>
      <c r="T398" s="8">
        <f t="shared" si="15"/>
        <v>0</v>
      </c>
      <c r="U398" s="4">
        <v>1</v>
      </c>
      <c r="V398" s="4">
        <v>7226</v>
      </c>
      <c r="W398" s="4">
        <v>250</v>
      </c>
      <c r="X398" s="4" t="s">
        <v>30</v>
      </c>
      <c r="Y398" s="4">
        <v>10.14</v>
      </c>
      <c r="Z398" s="63"/>
    </row>
    <row r="399" spans="1:28" ht="13.5" hidden="1" customHeight="1">
      <c r="B399" s="4" t="s">
        <v>1417</v>
      </c>
      <c r="C399" s="4">
        <v>400</v>
      </c>
      <c r="D399" s="4" t="s">
        <v>1418</v>
      </c>
      <c r="E399" s="4" t="s">
        <v>71</v>
      </c>
      <c r="F399" s="4">
        <v>400</v>
      </c>
      <c r="G399" s="5">
        <v>44976</v>
      </c>
      <c r="H399" s="4">
        <v>35</v>
      </c>
      <c r="I399" s="4"/>
      <c r="J399" s="4"/>
      <c r="K399" s="4"/>
      <c r="L399" s="9">
        <v>4</v>
      </c>
      <c r="M399" s="12" t="s">
        <v>69</v>
      </c>
      <c r="N399" s="12"/>
      <c r="O399" s="4">
        <v>273</v>
      </c>
      <c r="P399" s="4">
        <v>219</v>
      </c>
      <c r="Q399" s="8">
        <f t="shared" si="14"/>
        <v>10.748031496062993</v>
      </c>
      <c r="R399" s="8">
        <f t="shared" si="14"/>
        <v>8.6220472440944889</v>
      </c>
      <c r="S399" s="7">
        <v>2</v>
      </c>
      <c r="T399" s="8">
        <f>Q399+R399</f>
        <v>19.370078740157481</v>
      </c>
      <c r="U399" s="4"/>
      <c r="V399" s="4"/>
      <c r="W399" s="4"/>
      <c r="X399" s="4"/>
      <c r="Y399" s="4"/>
      <c r="Z399" s="63"/>
    </row>
    <row r="400" spans="1:28" ht="13.5" hidden="1" customHeight="1">
      <c r="B400" s="4" t="s">
        <v>1419</v>
      </c>
      <c r="C400" s="4">
        <v>401</v>
      </c>
      <c r="D400" s="4" t="s">
        <v>1420</v>
      </c>
      <c r="E400" s="4" t="s">
        <v>71</v>
      </c>
      <c r="F400" s="4">
        <v>401</v>
      </c>
      <c r="G400" s="5">
        <v>44977</v>
      </c>
      <c r="H400" s="4">
        <v>36</v>
      </c>
      <c r="I400" s="4">
        <v>37</v>
      </c>
      <c r="J400" s="4">
        <v>1</v>
      </c>
      <c r="K400" s="4" t="s">
        <v>267</v>
      </c>
      <c r="L400" s="4">
        <v>1</v>
      </c>
      <c r="M400" s="12" t="s">
        <v>289</v>
      </c>
      <c r="N400" s="12"/>
      <c r="O400" s="4">
        <v>57</v>
      </c>
      <c r="P400" s="4"/>
      <c r="Q400" s="8">
        <f t="shared" si="14"/>
        <v>2.2440944881889764</v>
      </c>
      <c r="R400" s="8">
        <f t="shared" si="14"/>
        <v>0</v>
      </c>
      <c r="S400" s="7">
        <v>4</v>
      </c>
      <c r="T400" s="8">
        <f t="shared" si="15"/>
        <v>8.9763779527559056</v>
      </c>
      <c r="U400" s="4"/>
      <c r="V400" s="4"/>
      <c r="W400" s="4">
        <v>50</v>
      </c>
      <c r="X400" s="4" t="s">
        <v>18</v>
      </c>
      <c r="Y400" s="4">
        <v>2</v>
      </c>
      <c r="Z400" s="63"/>
    </row>
    <row r="401" spans="1:28" ht="13.5" hidden="1" customHeight="1">
      <c r="B401" s="4" t="s">
        <v>1421</v>
      </c>
      <c r="C401" s="4">
        <v>402</v>
      </c>
      <c r="D401" s="4" t="s">
        <v>1422</v>
      </c>
      <c r="E401" s="4" t="s">
        <v>71</v>
      </c>
      <c r="F401" s="4">
        <v>402</v>
      </c>
      <c r="G401" s="5">
        <v>44978</v>
      </c>
      <c r="H401" s="4">
        <v>36</v>
      </c>
      <c r="I401" s="4">
        <v>37</v>
      </c>
      <c r="J401" s="4">
        <v>1</v>
      </c>
      <c r="K401" s="4" t="s">
        <v>267</v>
      </c>
      <c r="L401" s="4">
        <v>2</v>
      </c>
      <c r="M401" s="12" t="s">
        <v>152</v>
      </c>
      <c r="N401" s="12"/>
      <c r="O401" s="4">
        <v>57</v>
      </c>
      <c r="P401" s="4"/>
      <c r="Q401" s="8">
        <f t="shared" si="14"/>
        <v>2.2440944881889764</v>
      </c>
      <c r="R401" s="8">
        <f t="shared" si="14"/>
        <v>0</v>
      </c>
      <c r="S401" s="7">
        <v>1</v>
      </c>
      <c r="T401" s="8">
        <f t="shared" si="15"/>
        <v>2.2440944881889764</v>
      </c>
      <c r="U401" s="4"/>
      <c r="V401" s="4"/>
      <c r="W401" s="4">
        <v>50</v>
      </c>
      <c r="X401" s="4" t="s">
        <v>30</v>
      </c>
      <c r="Y401" s="4">
        <v>2.19</v>
      </c>
      <c r="Z401" s="63"/>
    </row>
    <row r="402" spans="1:28" ht="13.5" hidden="1" customHeight="1">
      <c r="A402" s="1" t="s">
        <v>10051</v>
      </c>
      <c r="B402" s="4" t="s">
        <v>1423</v>
      </c>
      <c r="C402" s="4">
        <v>403</v>
      </c>
      <c r="D402" s="4" t="s">
        <v>1424</v>
      </c>
      <c r="E402" s="4" t="s">
        <v>71</v>
      </c>
      <c r="F402" s="4">
        <v>403</v>
      </c>
      <c r="G402" s="5">
        <v>44979</v>
      </c>
      <c r="H402" s="4">
        <v>37</v>
      </c>
      <c r="I402" s="4">
        <v>38</v>
      </c>
      <c r="J402" s="4">
        <v>1</v>
      </c>
      <c r="K402" s="4" t="s">
        <v>259</v>
      </c>
      <c r="L402" s="4">
        <v>1</v>
      </c>
      <c r="M402" s="12" t="s">
        <v>13</v>
      </c>
      <c r="N402" s="12">
        <v>330</v>
      </c>
      <c r="O402" s="4">
        <v>219</v>
      </c>
      <c r="P402" s="4"/>
      <c r="Q402" s="8">
        <f t="shared" si="14"/>
        <v>8.6220472440944889</v>
      </c>
      <c r="R402" s="8">
        <f t="shared" si="14"/>
        <v>0</v>
      </c>
      <c r="S402" s="7">
        <v>4</v>
      </c>
      <c r="T402" s="8">
        <f t="shared" si="15"/>
        <v>34.488188976377955</v>
      </c>
      <c r="U402" s="4"/>
      <c r="V402" s="4"/>
      <c r="W402" s="4">
        <v>200</v>
      </c>
      <c r="X402" s="4" t="s">
        <v>16</v>
      </c>
      <c r="Y402" s="4">
        <v>2</v>
      </c>
      <c r="Z402" s="63"/>
    </row>
    <row r="403" spans="1:28" ht="13.5" hidden="1" customHeight="1">
      <c r="A403" s="1" t="s">
        <v>10051</v>
      </c>
      <c r="B403" s="4" t="s">
        <v>1425</v>
      </c>
      <c r="C403" s="4">
        <v>404</v>
      </c>
      <c r="D403" s="4" t="s">
        <v>1426</v>
      </c>
      <c r="E403" s="4" t="s">
        <v>71</v>
      </c>
      <c r="F403" s="4">
        <v>404</v>
      </c>
      <c r="G403" s="5">
        <v>44980</v>
      </c>
      <c r="H403" s="4">
        <v>37</v>
      </c>
      <c r="I403" s="4">
        <v>38</v>
      </c>
      <c r="J403" s="4">
        <v>1</v>
      </c>
      <c r="K403" s="4" t="s">
        <v>259</v>
      </c>
      <c r="L403" s="4">
        <v>2</v>
      </c>
      <c r="M403" s="12" t="s">
        <v>13</v>
      </c>
      <c r="N403" s="12">
        <v>165</v>
      </c>
      <c r="O403" s="4">
        <v>25</v>
      </c>
      <c r="P403" s="4"/>
      <c r="Q403" s="8">
        <f t="shared" si="14"/>
        <v>0.98425196850393704</v>
      </c>
      <c r="R403" s="8">
        <f t="shared" si="14"/>
        <v>0</v>
      </c>
      <c r="S403" s="7">
        <v>2</v>
      </c>
      <c r="T403" s="8">
        <f t="shared" si="15"/>
        <v>1.9685039370078741</v>
      </c>
      <c r="U403" s="4"/>
      <c r="V403" s="4"/>
      <c r="W403" s="4">
        <v>20</v>
      </c>
      <c r="X403" s="4" t="s">
        <v>62</v>
      </c>
      <c r="Y403" s="4">
        <v>1</v>
      </c>
      <c r="Z403" s="63"/>
    </row>
    <row r="404" spans="1:28" ht="13.5" hidden="1" customHeight="1">
      <c r="B404" s="4" t="s">
        <v>1427</v>
      </c>
      <c r="C404" s="4">
        <v>405</v>
      </c>
      <c r="D404" s="4" t="s">
        <v>1428</v>
      </c>
      <c r="E404" s="4" t="s">
        <v>71</v>
      </c>
      <c r="F404" s="4">
        <v>405</v>
      </c>
      <c r="G404" s="5">
        <v>44981</v>
      </c>
      <c r="H404" s="4">
        <v>37</v>
      </c>
      <c r="I404" s="4">
        <v>38</v>
      </c>
      <c r="J404" s="4">
        <v>1</v>
      </c>
      <c r="K404" s="4" t="s">
        <v>259</v>
      </c>
      <c r="L404" s="4">
        <v>3</v>
      </c>
      <c r="M404" s="12" t="s">
        <v>89</v>
      </c>
      <c r="N404" s="12"/>
      <c r="O404" s="4">
        <v>273</v>
      </c>
      <c r="P404" s="4">
        <v>219</v>
      </c>
      <c r="Q404" s="8">
        <f t="shared" si="14"/>
        <v>10.748031496062993</v>
      </c>
      <c r="R404" s="8">
        <f t="shared" si="14"/>
        <v>8.6220472440944889</v>
      </c>
      <c r="S404" s="7">
        <v>2</v>
      </c>
      <c r="T404" s="8">
        <f>Q404+R404</f>
        <v>19.370078740157481</v>
      </c>
      <c r="U404" s="4"/>
      <c r="V404" s="4"/>
      <c r="W404" s="4">
        <v>250</v>
      </c>
      <c r="X404" s="4" t="s">
        <v>17</v>
      </c>
      <c r="Y404" s="4">
        <v>1</v>
      </c>
      <c r="Z404" s="63"/>
    </row>
    <row r="405" spans="1:28" ht="13.5" hidden="1" customHeight="1">
      <c r="B405" s="4" t="s">
        <v>1429</v>
      </c>
      <c r="C405" s="4">
        <v>406</v>
      </c>
      <c r="D405" s="4" t="s">
        <v>1430</v>
      </c>
      <c r="E405" s="4" t="s">
        <v>71</v>
      </c>
      <c r="F405" s="4">
        <v>406</v>
      </c>
      <c r="G405" s="5">
        <v>44982</v>
      </c>
      <c r="H405" s="4">
        <v>37</v>
      </c>
      <c r="I405" s="4">
        <v>38</v>
      </c>
      <c r="J405" s="4">
        <v>1</v>
      </c>
      <c r="K405" s="4" t="s">
        <v>259</v>
      </c>
      <c r="L405" s="4">
        <v>4</v>
      </c>
      <c r="M405" s="12" t="s">
        <v>306</v>
      </c>
      <c r="N405" s="12"/>
      <c r="O405" s="4">
        <v>219</v>
      </c>
      <c r="P405" s="4"/>
      <c r="Q405" s="8">
        <f t="shared" si="14"/>
        <v>8.6220472440944889</v>
      </c>
      <c r="R405" s="8">
        <f t="shared" si="14"/>
        <v>0</v>
      </c>
      <c r="S405" s="7">
        <v>4</v>
      </c>
      <c r="T405" s="8">
        <f t="shared" si="15"/>
        <v>34.488188976377955</v>
      </c>
      <c r="U405" s="4"/>
      <c r="V405" s="4"/>
      <c r="W405" s="4">
        <v>200</v>
      </c>
      <c r="X405" s="4" t="s">
        <v>18</v>
      </c>
      <c r="Y405" s="4">
        <v>2</v>
      </c>
      <c r="Z405" s="63"/>
    </row>
    <row r="406" spans="1:28" ht="13.5" hidden="1" customHeight="1">
      <c r="B406" s="4" t="s">
        <v>1431</v>
      </c>
      <c r="C406" s="4">
        <v>407</v>
      </c>
      <c r="D406" s="4" t="s">
        <v>1432</v>
      </c>
      <c r="E406" s="4" t="s">
        <v>71</v>
      </c>
      <c r="F406" s="4">
        <v>407</v>
      </c>
      <c r="G406" s="5">
        <v>44983</v>
      </c>
      <c r="H406" s="4">
        <v>37</v>
      </c>
      <c r="I406" s="4">
        <v>38</v>
      </c>
      <c r="J406" s="4">
        <v>1</v>
      </c>
      <c r="K406" s="4" t="s">
        <v>259</v>
      </c>
      <c r="L406" s="4">
        <v>5</v>
      </c>
      <c r="M406" s="12" t="s">
        <v>307</v>
      </c>
      <c r="N406" s="12"/>
      <c r="O406" s="4">
        <v>219</v>
      </c>
      <c r="P406" s="4"/>
      <c r="Q406" s="8">
        <f t="shared" si="14"/>
        <v>8.6220472440944889</v>
      </c>
      <c r="R406" s="8">
        <f t="shared" si="14"/>
        <v>0</v>
      </c>
      <c r="S406" s="7">
        <v>3</v>
      </c>
      <c r="T406" s="8">
        <f t="shared" si="15"/>
        <v>25.866141732283467</v>
      </c>
      <c r="U406" s="4"/>
      <c r="V406" s="4"/>
      <c r="W406" s="4">
        <v>200</v>
      </c>
      <c r="X406" s="4" t="s">
        <v>19</v>
      </c>
      <c r="Y406" s="4">
        <v>1</v>
      </c>
      <c r="Z406" s="63"/>
    </row>
    <row r="407" spans="1:28" ht="13.5" hidden="1" customHeight="1">
      <c r="B407" s="4" t="s">
        <v>1433</v>
      </c>
      <c r="C407" s="4">
        <v>408</v>
      </c>
      <c r="D407" s="4" t="s">
        <v>1434</v>
      </c>
      <c r="E407" s="4" t="s">
        <v>71</v>
      </c>
      <c r="F407" s="4">
        <v>408</v>
      </c>
      <c r="G407" s="5">
        <v>44984</v>
      </c>
      <c r="H407" s="4">
        <v>37</v>
      </c>
      <c r="I407" s="4">
        <v>38</v>
      </c>
      <c r="J407" s="4">
        <v>1</v>
      </c>
      <c r="K407" s="4" t="s">
        <v>259</v>
      </c>
      <c r="L407" s="4">
        <v>6</v>
      </c>
      <c r="M407" s="12" t="s">
        <v>233</v>
      </c>
      <c r="N407" s="12"/>
      <c r="O407" s="4"/>
      <c r="P407" s="4"/>
      <c r="Q407" s="8">
        <f t="shared" si="14"/>
        <v>0</v>
      </c>
      <c r="R407" s="8">
        <f t="shared" si="14"/>
        <v>0</v>
      </c>
      <c r="S407" s="7"/>
      <c r="T407" s="8">
        <f t="shared" si="15"/>
        <v>0</v>
      </c>
      <c r="U407" s="4"/>
      <c r="V407" s="4"/>
      <c r="W407" s="4">
        <v>200</v>
      </c>
      <c r="X407" s="4" t="s">
        <v>21</v>
      </c>
      <c r="Y407" s="4">
        <v>4</v>
      </c>
      <c r="Z407" s="63"/>
    </row>
    <row r="408" spans="1:28" ht="13.5" hidden="1" customHeight="1">
      <c r="B408" s="4" t="s">
        <v>1435</v>
      </c>
      <c r="C408" s="4">
        <v>409</v>
      </c>
      <c r="D408" s="4" t="s">
        <v>1436</v>
      </c>
      <c r="E408" s="4" t="s">
        <v>71</v>
      </c>
      <c r="F408" s="4">
        <v>409</v>
      </c>
      <c r="G408" s="5">
        <v>44985</v>
      </c>
      <c r="H408" s="4">
        <v>37</v>
      </c>
      <c r="I408" s="4">
        <v>38</v>
      </c>
      <c r="J408" s="4">
        <v>1</v>
      </c>
      <c r="K408" s="4" t="s">
        <v>259</v>
      </c>
      <c r="L408" s="4">
        <v>7</v>
      </c>
      <c r="M408" s="12" t="s">
        <v>243</v>
      </c>
      <c r="N408" s="12"/>
      <c r="O408" s="4"/>
      <c r="P408" s="4"/>
      <c r="Q408" s="8">
        <f t="shared" si="14"/>
        <v>0</v>
      </c>
      <c r="R408" s="8">
        <f t="shared" si="14"/>
        <v>0</v>
      </c>
      <c r="S408" s="7"/>
      <c r="T408" s="8">
        <f t="shared" si="15"/>
        <v>0</v>
      </c>
      <c r="U408" s="4"/>
      <c r="V408" s="4"/>
      <c r="W408" s="4">
        <v>20</v>
      </c>
      <c r="X408" s="4" t="s">
        <v>21</v>
      </c>
      <c r="Y408" s="4">
        <v>1</v>
      </c>
      <c r="Z408" s="63"/>
    </row>
    <row r="409" spans="1:28" ht="13.5" hidden="1" customHeight="1">
      <c r="B409" s="4" t="s">
        <v>1437</v>
      </c>
      <c r="C409" s="4">
        <v>410</v>
      </c>
      <c r="D409" s="4" t="s">
        <v>1438</v>
      </c>
      <c r="E409" s="4" t="s">
        <v>71</v>
      </c>
      <c r="F409" s="4">
        <v>410</v>
      </c>
      <c r="G409" s="5">
        <v>44986</v>
      </c>
      <c r="H409" s="4">
        <v>37</v>
      </c>
      <c r="I409" s="4">
        <v>38</v>
      </c>
      <c r="J409" s="4">
        <v>1</v>
      </c>
      <c r="K409" s="4" t="s">
        <v>259</v>
      </c>
      <c r="L409" s="4">
        <v>8</v>
      </c>
      <c r="M409" s="12" t="s">
        <v>308</v>
      </c>
      <c r="N409" s="12"/>
      <c r="O409" s="4"/>
      <c r="P409" s="4"/>
      <c r="Q409" s="8">
        <f t="shared" si="14"/>
        <v>0</v>
      </c>
      <c r="R409" s="8">
        <f t="shared" si="14"/>
        <v>0</v>
      </c>
      <c r="S409" s="7"/>
      <c r="T409" s="8">
        <f t="shared" si="15"/>
        <v>0</v>
      </c>
      <c r="U409" s="4"/>
      <c r="V409" s="4"/>
      <c r="W409" s="4">
        <v>20</v>
      </c>
      <c r="X409" s="4" t="s">
        <v>22</v>
      </c>
      <c r="Y409" s="4">
        <v>1</v>
      </c>
      <c r="Z409" s="63"/>
    </row>
    <row r="410" spans="1:28" ht="13.5" customHeight="1">
      <c r="A410" s="1" t="s">
        <v>10123</v>
      </c>
      <c r="B410" s="4" t="s">
        <v>1439</v>
      </c>
      <c r="C410" s="4">
        <v>411</v>
      </c>
      <c r="D410" s="4" t="s">
        <v>1440</v>
      </c>
      <c r="E410" s="4" t="s">
        <v>71</v>
      </c>
      <c r="F410" s="4">
        <v>411</v>
      </c>
      <c r="G410" s="5">
        <v>44987</v>
      </c>
      <c r="H410" s="4">
        <v>37</v>
      </c>
      <c r="I410" s="4">
        <v>38</v>
      </c>
      <c r="J410" s="4">
        <v>1</v>
      </c>
      <c r="K410" s="4" t="s">
        <v>259</v>
      </c>
      <c r="L410" s="4">
        <v>9</v>
      </c>
      <c r="M410" s="12" t="s">
        <v>53</v>
      </c>
      <c r="N410" s="12"/>
      <c r="O410" s="4"/>
      <c r="P410" s="4"/>
      <c r="Q410" s="8">
        <f t="shared" si="14"/>
        <v>0</v>
      </c>
      <c r="R410" s="8">
        <f t="shared" si="14"/>
        <v>0</v>
      </c>
      <c r="S410" s="7"/>
      <c r="T410" s="8">
        <f t="shared" si="15"/>
        <v>0</v>
      </c>
      <c r="U410" s="4"/>
      <c r="V410" s="4"/>
      <c r="W410" s="4">
        <v>200</v>
      </c>
      <c r="X410" s="4" t="s">
        <v>23</v>
      </c>
      <c r="Y410" s="4">
        <v>1</v>
      </c>
      <c r="Z410" s="63"/>
      <c r="AA410" s="1">
        <f>VLOOKUP(M410,Лист2!G:I,3,)</f>
        <v>2.7</v>
      </c>
      <c r="AB410" s="1">
        <f>AA410*Y410</f>
        <v>2.7</v>
      </c>
    </row>
    <row r="411" spans="1:28" ht="13.5" hidden="1" customHeight="1">
      <c r="B411" s="4" t="s">
        <v>1441</v>
      </c>
      <c r="C411" s="4">
        <v>412</v>
      </c>
      <c r="D411" s="4" t="s">
        <v>1442</v>
      </c>
      <c r="E411" s="4" t="s">
        <v>71</v>
      </c>
      <c r="F411" s="4">
        <v>412</v>
      </c>
      <c r="G411" s="5">
        <v>44988</v>
      </c>
      <c r="H411" s="4">
        <v>37</v>
      </c>
      <c r="I411" s="4">
        <v>38</v>
      </c>
      <c r="J411" s="4">
        <v>1</v>
      </c>
      <c r="K411" s="4" t="s">
        <v>259</v>
      </c>
      <c r="L411" s="4">
        <v>10</v>
      </c>
      <c r="M411" s="12" t="s">
        <v>59</v>
      </c>
      <c r="N411" s="12"/>
      <c r="O411" s="4"/>
      <c r="P411" s="4"/>
      <c r="Q411" s="8">
        <f t="shared" si="14"/>
        <v>0</v>
      </c>
      <c r="R411" s="8">
        <f t="shared" si="14"/>
        <v>0</v>
      </c>
      <c r="S411" s="7"/>
      <c r="T411" s="8">
        <f t="shared" si="15"/>
        <v>0</v>
      </c>
      <c r="U411" s="4"/>
      <c r="V411" s="4"/>
      <c r="W411" s="4">
        <v>200</v>
      </c>
      <c r="X411" s="4" t="s">
        <v>24</v>
      </c>
      <c r="Y411" s="4">
        <v>4</v>
      </c>
      <c r="Z411" s="63"/>
    </row>
    <row r="412" spans="1:28" ht="13.5" hidden="1" customHeight="1">
      <c r="B412" s="4" t="s">
        <v>1443</v>
      </c>
      <c r="C412" s="4">
        <v>413</v>
      </c>
      <c r="D412" s="4" t="s">
        <v>1444</v>
      </c>
      <c r="E412" s="4" t="s">
        <v>71</v>
      </c>
      <c r="F412" s="4">
        <v>413</v>
      </c>
      <c r="G412" s="5">
        <v>44989</v>
      </c>
      <c r="H412" s="4">
        <v>37</v>
      </c>
      <c r="I412" s="4">
        <v>38</v>
      </c>
      <c r="J412" s="4">
        <v>1</v>
      </c>
      <c r="K412" s="4" t="s">
        <v>259</v>
      </c>
      <c r="L412" s="4">
        <v>11</v>
      </c>
      <c r="M412" s="12" t="s">
        <v>58</v>
      </c>
      <c r="N412" s="12"/>
      <c r="O412" s="4"/>
      <c r="P412" s="4"/>
      <c r="Q412" s="8">
        <f t="shared" si="14"/>
        <v>0</v>
      </c>
      <c r="R412" s="8">
        <f t="shared" si="14"/>
        <v>0</v>
      </c>
      <c r="S412" s="7"/>
      <c r="T412" s="8">
        <f t="shared" si="15"/>
        <v>0</v>
      </c>
      <c r="U412" s="4"/>
      <c r="V412" s="4"/>
      <c r="W412" s="4">
        <v>20</v>
      </c>
      <c r="X412" s="4" t="s">
        <v>24</v>
      </c>
      <c r="Y412" s="4">
        <v>2</v>
      </c>
      <c r="Z412" s="63"/>
    </row>
    <row r="413" spans="1:28" ht="13.5" hidden="1" customHeight="1">
      <c r="B413" s="4" t="s">
        <v>1445</v>
      </c>
      <c r="C413" s="4">
        <v>414</v>
      </c>
      <c r="D413" s="4" t="s">
        <v>1446</v>
      </c>
      <c r="E413" s="4" t="s">
        <v>71</v>
      </c>
      <c r="F413" s="4">
        <v>414</v>
      </c>
      <c r="G413" s="5">
        <v>44990</v>
      </c>
      <c r="H413" s="4">
        <v>37</v>
      </c>
      <c r="I413" s="4">
        <v>38</v>
      </c>
      <c r="J413" s="4">
        <v>1</v>
      </c>
      <c r="K413" s="4" t="s">
        <v>259</v>
      </c>
      <c r="L413" s="4">
        <v>12</v>
      </c>
      <c r="M413" s="12" t="s">
        <v>234</v>
      </c>
      <c r="N413" s="12"/>
      <c r="O413" s="4"/>
      <c r="P413" s="4"/>
      <c r="Q413" s="8">
        <f t="shared" si="14"/>
        <v>0</v>
      </c>
      <c r="R413" s="8">
        <f t="shared" si="14"/>
        <v>0</v>
      </c>
      <c r="S413" s="7"/>
      <c r="T413" s="8">
        <f t="shared" si="15"/>
        <v>0</v>
      </c>
      <c r="U413" s="4"/>
      <c r="V413" s="4"/>
      <c r="W413" s="4">
        <v>12</v>
      </c>
      <c r="X413" s="4" t="s">
        <v>61</v>
      </c>
      <c r="Y413" s="4">
        <v>2</v>
      </c>
      <c r="Z413" s="63"/>
    </row>
    <row r="414" spans="1:28" ht="13.5" hidden="1" customHeight="1">
      <c r="B414" s="4" t="s">
        <v>1447</v>
      </c>
      <c r="C414" s="4">
        <v>415</v>
      </c>
      <c r="D414" s="4" t="s">
        <v>1448</v>
      </c>
      <c r="E414" s="4" t="s">
        <v>71</v>
      </c>
      <c r="F414" s="4">
        <v>415</v>
      </c>
      <c r="G414" s="5">
        <v>44991</v>
      </c>
      <c r="H414" s="4">
        <v>37</v>
      </c>
      <c r="I414" s="4">
        <v>38</v>
      </c>
      <c r="J414" s="4">
        <v>1</v>
      </c>
      <c r="K414" s="4" t="s">
        <v>259</v>
      </c>
      <c r="L414" s="4" t="s">
        <v>108</v>
      </c>
      <c r="M414" s="12" t="s">
        <v>235</v>
      </c>
      <c r="N414" s="12"/>
      <c r="O414" s="4"/>
      <c r="P414" s="4"/>
      <c r="Q414" s="8">
        <f t="shared" si="14"/>
        <v>0</v>
      </c>
      <c r="R414" s="8">
        <f t="shared" si="14"/>
        <v>0</v>
      </c>
      <c r="S414" s="7"/>
      <c r="T414" s="8">
        <f t="shared" si="15"/>
        <v>0</v>
      </c>
      <c r="U414" s="4"/>
      <c r="V414" s="4"/>
      <c r="W414" s="4"/>
      <c r="X414" s="4"/>
      <c r="Y414" s="4"/>
      <c r="Z414" s="63"/>
    </row>
    <row r="415" spans="1:28" ht="13.5" hidden="1" customHeight="1">
      <c r="B415" s="4" t="s">
        <v>1449</v>
      </c>
      <c r="C415" s="4">
        <v>416</v>
      </c>
      <c r="D415" s="4" t="s">
        <v>1450</v>
      </c>
      <c r="E415" s="4" t="s">
        <v>71</v>
      </c>
      <c r="F415" s="4">
        <v>416</v>
      </c>
      <c r="G415" s="5">
        <v>44992</v>
      </c>
      <c r="H415" s="4">
        <v>37</v>
      </c>
      <c r="I415" s="4">
        <v>38</v>
      </c>
      <c r="J415" s="4">
        <v>1</v>
      </c>
      <c r="K415" s="4" t="s">
        <v>259</v>
      </c>
      <c r="L415" s="4" t="s">
        <v>109</v>
      </c>
      <c r="M415" s="12" t="s">
        <v>236</v>
      </c>
      <c r="N415" s="12"/>
      <c r="O415" s="4"/>
      <c r="P415" s="4"/>
      <c r="Q415" s="8">
        <f t="shared" si="14"/>
        <v>0</v>
      </c>
      <c r="R415" s="8">
        <f t="shared" si="14"/>
        <v>0</v>
      </c>
      <c r="S415" s="7"/>
      <c r="T415" s="8">
        <f t="shared" si="15"/>
        <v>0</v>
      </c>
      <c r="U415" s="4"/>
      <c r="V415" s="4"/>
      <c r="W415" s="4"/>
      <c r="X415" s="4"/>
      <c r="Y415" s="4"/>
      <c r="Z415" s="63"/>
    </row>
    <row r="416" spans="1:28" ht="13.5" hidden="1" customHeight="1">
      <c r="B416" s="4" t="s">
        <v>1451</v>
      </c>
      <c r="C416" s="4">
        <v>417</v>
      </c>
      <c r="D416" s="4" t="s">
        <v>1452</v>
      </c>
      <c r="E416" s="4" t="s">
        <v>71</v>
      </c>
      <c r="F416" s="4">
        <v>417</v>
      </c>
      <c r="G416" s="5">
        <v>44993</v>
      </c>
      <c r="H416" s="4">
        <v>37</v>
      </c>
      <c r="I416" s="4">
        <v>38</v>
      </c>
      <c r="J416" s="4">
        <v>1</v>
      </c>
      <c r="K416" s="4" t="s">
        <v>259</v>
      </c>
      <c r="L416" s="4" t="s">
        <v>110</v>
      </c>
      <c r="M416" s="12" t="s">
        <v>309</v>
      </c>
      <c r="N416" s="12"/>
      <c r="O416" s="4"/>
      <c r="P416" s="4"/>
      <c r="Q416" s="8">
        <f t="shared" si="14"/>
        <v>0</v>
      </c>
      <c r="R416" s="8">
        <f t="shared" si="14"/>
        <v>0</v>
      </c>
      <c r="S416" s="7"/>
      <c r="T416" s="8">
        <f t="shared" si="15"/>
        <v>0</v>
      </c>
      <c r="U416" s="4"/>
      <c r="V416" s="4"/>
      <c r="W416" s="4"/>
      <c r="X416" s="4"/>
      <c r="Y416" s="4"/>
      <c r="Z416" s="63"/>
    </row>
    <row r="417" spans="1:26" ht="13.5" hidden="1" customHeight="1">
      <c r="B417" s="4" t="s">
        <v>1453</v>
      </c>
      <c r="C417" s="4">
        <v>418</v>
      </c>
      <c r="D417" s="4" t="s">
        <v>1454</v>
      </c>
      <c r="E417" s="4" t="s">
        <v>71</v>
      </c>
      <c r="F417" s="4">
        <v>418</v>
      </c>
      <c r="G417" s="5">
        <v>44994</v>
      </c>
      <c r="H417" s="4">
        <v>37</v>
      </c>
      <c r="I417" s="4">
        <v>38</v>
      </c>
      <c r="J417" s="4">
        <v>1</v>
      </c>
      <c r="K417" s="4" t="s">
        <v>259</v>
      </c>
      <c r="L417" s="4">
        <v>13</v>
      </c>
      <c r="M417" s="12" t="s">
        <v>237</v>
      </c>
      <c r="N417" s="12"/>
      <c r="O417" s="4"/>
      <c r="P417" s="4"/>
      <c r="Q417" s="8">
        <f t="shared" si="14"/>
        <v>0</v>
      </c>
      <c r="R417" s="8">
        <f t="shared" si="14"/>
        <v>0</v>
      </c>
      <c r="S417" s="7"/>
      <c r="T417" s="8">
        <f t="shared" si="15"/>
        <v>0</v>
      </c>
      <c r="U417" s="4"/>
      <c r="V417" s="4"/>
      <c r="W417" s="4">
        <v>20</v>
      </c>
      <c r="X417" s="4" t="s">
        <v>61</v>
      </c>
      <c r="Y417" s="4">
        <v>4</v>
      </c>
      <c r="Z417" s="63"/>
    </row>
    <row r="418" spans="1:26" ht="13.5" hidden="1" customHeight="1">
      <c r="B418" s="4" t="s">
        <v>1455</v>
      </c>
      <c r="C418" s="4">
        <v>419</v>
      </c>
      <c r="D418" s="4" t="s">
        <v>1456</v>
      </c>
      <c r="E418" s="4" t="s">
        <v>71</v>
      </c>
      <c r="F418" s="4">
        <v>419</v>
      </c>
      <c r="G418" s="5">
        <v>44995</v>
      </c>
      <c r="H418" s="4">
        <v>37</v>
      </c>
      <c r="I418" s="4">
        <v>38</v>
      </c>
      <c r="J418" s="4">
        <v>1</v>
      </c>
      <c r="K418" s="4" t="s">
        <v>259</v>
      </c>
      <c r="L418" s="4" t="s">
        <v>160</v>
      </c>
      <c r="M418" s="12" t="s">
        <v>246</v>
      </c>
      <c r="N418" s="12"/>
      <c r="O418" s="4"/>
      <c r="P418" s="4"/>
      <c r="Q418" s="8">
        <f t="shared" si="14"/>
        <v>0</v>
      </c>
      <c r="R418" s="8">
        <f t="shared" si="14"/>
        <v>0</v>
      </c>
      <c r="S418" s="7"/>
      <c r="T418" s="8">
        <f t="shared" si="15"/>
        <v>0</v>
      </c>
      <c r="U418" s="4"/>
      <c r="V418" s="4"/>
      <c r="W418" s="4"/>
      <c r="X418" s="4"/>
      <c r="Y418" s="4"/>
      <c r="Z418" s="63"/>
    </row>
    <row r="419" spans="1:26" ht="13.5" hidden="1" customHeight="1">
      <c r="B419" s="4" t="s">
        <v>1457</v>
      </c>
      <c r="C419" s="4">
        <v>420</v>
      </c>
      <c r="D419" s="4" t="s">
        <v>1458</v>
      </c>
      <c r="E419" s="4" t="s">
        <v>71</v>
      </c>
      <c r="F419" s="4">
        <v>420</v>
      </c>
      <c r="G419" s="5">
        <v>44996</v>
      </c>
      <c r="H419" s="4">
        <v>37</v>
      </c>
      <c r="I419" s="4">
        <v>38</v>
      </c>
      <c r="J419" s="4">
        <v>1</v>
      </c>
      <c r="K419" s="4" t="s">
        <v>259</v>
      </c>
      <c r="L419" s="4" t="s">
        <v>232</v>
      </c>
      <c r="M419" s="12" t="s">
        <v>238</v>
      </c>
      <c r="N419" s="12"/>
      <c r="O419" s="4"/>
      <c r="P419" s="4"/>
      <c r="Q419" s="8">
        <f t="shared" si="14"/>
        <v>0</v>
      </c>
      <c r="R419" s="8">
        <f t="shared" si="14"/>
        <v>0</v>
      </c>
      <c r="S419" s="7"/>
      <c r="T419" s="8">
        <f t="shared" si="15"/>
        <v>0</v>
      </c>
      <c r="U419" s="4"/>
      <c r="V419" s="4"/>
      <c r="W419" s="4"/>
      <c r="X419" s="4"/>
      <c r="Y419" s="4"/>
      <c r="Z419" s="63"/>
    </row>
    <row r="420" spans="1:26" ht="13.5" hidden="1" customHeight="1">
      <c r="B420" s="4" t="s">
        <v>1459</v>
      </c>
      <c r="C420" s="4">
        <v>421</v>
      </c>
      <c r="D420" s="4" t="s">
        <v>1460</v>
      </c>
      <c r="E420" s="4" t="s">
        <v>71</v>
      </c>
      <c r="F420" s="4">
        <v>421</v>
      </c>
      <c r="G420" s="5">
        <v>44997</v>
      </c>
      <c r="H420" s="4">
        <v>37</v>
      </c>
      <c r="I420" s="4">
        <v>38</v>
      </c>
      <c r="J420" s="4">
        <v>1</v>
      </c>
      <c r="K420" s="4" t="s">
        <v>259</v>
      </c>
      <c r="L420" s="4" t="s">
        <v>162</v>
      </c>
      <c r="M420" s="12" t="s">
        <v>310</v>
      </c>
      <c r="N420" s="12"/>
      <c r="O420" s="4"/>
      <c r="P420" s="4"/>
      <c r="Q420" s="8">
        <f t="shared" si="14"/>
        <v>0</v>
      </c>
      <c r="R420" s="8">
        <f t="shared" si="14"/>
        <v>0</v>
      </c>
      <c r="S420" s="7"/>
      <c r="T420" s="8">
        <f t="shared" si="15"/>
        <v>0</v>
      </c>
      <c r="U420" s="4"/>
      <c r="V420" s="4"/>
      <c r="W420" s="4"/>
      <c r="X420" s="4"/>
      <c r="Y420" s="4"/>
      <c r="Z420" s="63"/>
    </row>
    <row r="421" spans="1:26" ht="13.5" hidden="1" customHeight="1">
      <c r="B421" s="4" t="s">
        <v>1461</v>
      </c>
      <c r="C421" s="4">
        <v>422</v>
      </c>
      <c r="D421" s="4" t="s">
        <v>1462</v>
      </c>
      <c r="E421" s="4" t="s">
        <v>71</v>
      </c>
      <c r="F421" s="4">
        <v>422</v>
      </c>
      <c r="G421" s="5">
        <v>44998</v>
      </c>
      <c r="H421" s="4">
        <v>37</v>
      </c>
      <c r="I421" s="4">
        <v>38</v>
      </c>
      <c r="J421" s="4">
        <v>1</v>
      </c>
      <c r="K421" s="4" t="s">
        <v>259</v>
      </c>
      <c r="L421" s="4">
        <v>14</v>
      </c>
      <c r="M421" s="12" t="s">
        <v>311</v>
      </c>
      <c r="N421" s="12"/>
      <c r="O421" s="4">
        <v>219</v>
      </c>
      <c r="P421" s="4"/>
      <c r="Q421" s="8">
        <f t="shared" si="14"/>
        <v>8.6220472440944889</v>
      </c>
      <c r="R421" s="8">
        <f t="shared" si="14"/>
        <v>0</v>
      </c>
      <c r="S421" s="7">
        <v>1</v>
      </c>
      <c r="T421" s="8">
        <f t="shared" si="15"/>
        <v>8.6220472440944889</v>
      </c>
      <c r="U421" s="4"/>
      <c r="V421" s="4"/>
      <c r="W421" s="4">
        <v>200</v>
      </c>
      <c r="X421" s="4" t="s">
        <v>30</v>
      </c>
      <c r="Y421" s="4">
        <v>7.77</v>
      </c>
      <c r="Z421" s="63"/>
    </row>
    <row r="422" spans="1:26" ht="13.5" hidden="1" customHeight="1">
      <c r="B422" s="4" t="s">
        <v>1463</v>
      </c>
      <c r="C422" s="4">
        <v>423</v>
      </c>
      <c r="D422" s="4" t="s">
        <v>1464</v>
      </c>
      <c r="E422" s="4" t="s">
        <v>71</v>
      </c>
      <c r="F422" s="4">
        <v>423</v>
      </c>
      <c r="G422" s="5">
        <v>44999</v>
      </c>
      <c r="H422" s="4">
        <v>37</v>
      </c>
      <c r="I422" s="4">
        <v>38</v>
      </c>
      <c r="J422" s="4">
        <v>1</v>
      </c>
      <c r="K422" s="4" t="s">
        <v>259</v>
      </c>
      <c r="L422" s="4">
        <v>15</v>
      </c>
      <c r="M422" s="12" t="s">
        <v>312</v>
      </c>
      <c r="N422" s="12"/>
      <c r="O422" s="4">
        <v>25</v>
      </c>
      <c r="P422" s="4"/>
      <c r="Q422" s="8">
        <f t="shared" si="14"/>
        <v>0.98425196850393704</v>
      </c>
      <c r="R422" s="8">
        <f t="shared" si="14"/>
        <v>0</v>
      </c>
      <c r="S422" s="7"/>
      <c r="T422" s="8">
        <f t="shared" si="15"/>
        <v>0</v>
      </c>
      <c r="U422" s="4"/>
      <c r="V422" s="4"/>
      <c r="W422" s="4">
        <v>20</v>
      </c>
      <c r="X422" s="4" t="s">
        <v>25</v>
      </c>
      <c r="Y422" s="4">
        <v>0.32</v>
      </c>
      <c r="Z422" s="63"/>
    </row>
    <row r="423" spans="1:26" ht="13.5" hidden="1" customHeight="1">
      <c r="B423" s="4" t="s">
        <v>1465</v>
      </c>
      <c r="C423" s="4">
        <v>424</v>
      </c>
      <c r="D423" s="4" t="s">
        <v>1466</v>
      </c>
      <c r="E423" s="4" t="s">
        <v>71</v>
      </c>
      <c r="F423" s="4">
        <v>424</v>
      </c>
      <c r="G423" s="5">
        <v>45000</v>
      </c>
      <c r="H423" s="4">
        <v>37</v>
      </c>
      <c r="I423" s="4">
        <v>38</v>
      </c>
      <c r="J423" s="4">
        <v>1</v>
      </c>
      <c r="K423" s="4" t="s">
        <v>259</v>
      </c>
      <c r="L423" s="4">
        <v>16</v>
      </c>
      <c r="M423" s="12" t="s">
        <v>313</v>
      </c>
      <c r="N423" s="12"/>
      <c r="O423" s="4">
        <v>57</v>
      </c>
      <c r="P423" s="4"/>
      <c r="Q423" s="8">
        <f t="shared" si="14"/>
        <v>2.2440944881889764</v>
      </c>
      <c r="R423" s="8">
        <f t="shared" si="14"/>
        <v>0</v>
      </c>
      <c r="S423" s="7">
        <v>1</v>
      </c>
      <c r="T423" s="8">
        <f t="shared" si="15"/>
        <v>2.2440944881889764</v>
      </c>
      <c r="U423" s="4"/>
      <c r="V423" s="4"/>
      <c r="W423" s="4">
        <v>50</v>
      </c>
      <c r="X423" s="4" t="s">
        <v>25</v>
      </c>
      <c r="Y423" s="4">
        <v>0.14000000000000001</v>
      </c>
      <c r="Z423" s="63"/>
    </row>
    <row r="424" spans="1:26" ht="13.5" hidden="1" customHeight="1">
      <c r="A424" s="1" t="s">
        <v>10051</v>
      </c>
      <c r="B424" s="4" t="s">
        <v>1467</v>
      </c>
      <c r="C424" s="4">
        <v>425</v>
      </c>
      <c r="D424" s="4" t="s">
        <v>1468</v>
      </c>
      <c r="E424" s="4" t="s">
        <v>71</v>
      </c>
      <c r="F424" s="4">
        <v>425</v>
      </c>
      <c r="G424" s="5">
        <v>45001</v>
      </c>
      <c r="H424" s="4">
        <v>38</v>
      </c>
      <c r="I424" s="4">
        <v>39</v>
      </c>
      <c r="J424" s="4">
        <v>1</v>
      </c>
      <c r="K424" s="4" t="s">
        <v>260</v>
      </c>
      <c r="L424" s="4">
        <v>1</v>
      </c>
      <c r="M424" s="12" t="s">
        <v>13</v>
      </c>
      <c r="N424" s="12">
        <v>180</v>
      </c>
      <c r="O424" s="4">
        <v>57</v>
      </c>
      <c r="P424" s="4"/>
      <c r="Q424" s="8">
        <f t="shared" si="14"/>
        <v>2.2440944881889764</v>
      </c>
      <c r="R424" s="8">
        <f t="shared" si="14"/>
        <v>0</v>
      </c>
      <c r="S424" s="7">
        <v>2</v>
      </c>
      <c r="T424" s="8">
        <f t="shared" si="15"/>
        <v>4.4881889763779528</v>
      </c>
      <c r="U424" s="4"/>
      <c r="V424" s="4"/>
      <c r="W424" s="4">
        <v>50</v>
      </c>
      <c r="X424" s="4" t="s">
        <v>16</v>
      </c>
      <c r="Y424" s="4">
        <v>1</v>
      </c>
      <c r="Z424" s="63"/>
    </row>
    <row r="425" spans="1:26" ht="13.5" hidden="1" customHeight="1">
      <c r="B425" s="4" t="s">
        <v>1469</v>
      </c>
      <c r="C425" s="4">
        <v>426</v>
      </c>
      <c r="D425" s="4" t="s">
        <v>1470</v>
      </c>
      <c r="E425" s="4" t="s">
        <v>71</v>
      </c>
      <c r="F425" s="4">
        <v>426</v>
      </c>
      <c r="G425" s="5">
        <v>45002</v>
      </c>
      <c r="H425" s="4">
        <v>38</v>
      </c>
      <c r="I425" s="4">
        <v>39</v>
      </c>
      <c r="J425" s="4">
        <v>1</v>
      </c>
      <c r="K425" s="4" t="s">
        <v>260</v>
      </c>
      <c r="L425" s="4">
        <v>2</v>
      </c>
      <c r="M425" s="12" t="s">
        <v>314</v>
      </c>
      <c r="N425" s="12"/>
      <c r="O425" s="4">
        <v>57</v>
      </c>
      <c r="P425" s="4"/>
      <c r="Q425" s="8">
        <f t="shared" si="14"/>
        <v>2.2440944881889764</v>
      </c>
      <c r="R425" s="8">
        <f t="shared" si="14"/>
        <v>0</v>
      </c>
      <c r="S425" s="7">
        <v>6</v>
      </c>
      <c r="T425" s="8">
        <f t="shared" si="15"/>
        <v>13.464566929133859</v>
      </c>
      <c r="U425" s="4"/>
      <c r="V425" s="4"/>
      <c r="W425" s="4">
        <v>50</v>
      </c>
      <c r="X425" s="4" t="s">
        <v>18</v>
      </c>
      <c r="Y425" s="4">
        <v>3</v>
      </c>
      <c r="Z425" s="63"/>
    </row>
    <row r="426" spans="1:26" ht="13.5" hidden="1" customHeight="1">
      <c r="B426" s="4" t="s">
        <v>1471</v>
      </c>
      <c r="C426" s="4">
        <v>427</v>
      </c>
      <c r="D426" s="4" t="s">
        <v>1472</v>
      </c>
      <c r="E426" s="4" t="s">
        <v>71</v>
      </c>
      <c r="F426" s="4">
        <v>427</v>
      </c>
      <c r="G426" s="5">
        <v>45003</v>
      </c>
      <c r="H426" s="4">
        <v>38</v>
      </c>
      <c r="I426" s="4">
        <v>39</v>
      </c>
      <c r="J426" s="4">
        <v>1</v>
      </c>
      <c r="K426" s="4" t="s">
        <v>260</v>
      </c>
      <c r="L426" s="4">
        <v>3</v>
      </c>
      <c r="M426" s="12" t="s">
        <v>242</v>
      </c>
      <c r="N426" s="12"/>
      <c r="O426" s="4"/>
      <c r="P426" s="4"/>
      <c r="Q426" s="8">
        <f t="shared" si="14"/>
        <v>0</v>
      </c>
      <c r="R426" s="8">
        <f t="shared" si="14"/>
        <v>0</v>
      </c>
      <c r="S426" s="7"/>
      <c r="T426" s="8">
        <f t="shared" si="15"/>
        <v>0</v>
      </c>
      <c r="U426" s="4"/>
      <c r="V426" s="4"/>
      <c r="W426" s="4">
        <v>50</v>
      </c>
      <c r="X426" s="4" t="s">
        <v>21</v>
      </c>
      <c r="Y426" s="4">
        <v>2</v>
      </c>
      <c r="Z426" s="63"/>
    </row>
    <row r="427" spans="1:26" ht="13.5" hidden="1" customHeight="1">
      <c r="B427" s="4" t="s">
        <v>1473</v>
      </c>
      <c r="C427" s="4">
        <v>428</v>
      </c>
      <c r="D427" s="4" t="s">
        <v>1474</v>
      </c>
      <c r="E427" s="4" t="s">
        <v>71</v>
      </c>
      <c r="F427" s="4">
        <v>428</v>
      </c>
      <c r="G427" s="5">
        <v>45004</v>
      </c>
      <c r="H427" s="4">
        <v>38</v>
      </c>
      <c r="I427" s="4">
        <v>39</v>
      </c>
      <c r="J427" s="4">
        <v>1</v>
      </c>
      <c r="K427" s="4" t="s">
        <v>260</v>
      </c>
      <c r="L427" s="4">
        <v>4</v>
      </c>
      <c r="M427" s="12" t="s">
        <v>15</v>
      </c>
      <c r="N427" s="12"/>
      <c r="O427" s="4"/>
      <c r="P427" s="4"/>
      <c r="Q427" s="8">
        <f t="shared" si="14"/>
        <v>0</v>
      </c>
      <c r="R427" s="8">
        <f t="shared" si="14"/>
        <v>0</v>
      </c>
      <c r="S427" s="7"/>
      <c r="T427" s="8">
        <f t="shared" si="15"/>
        <v>0</v>
      </c>
      <c r="U427" s="4"/>
      <c r="V427" s="4"/>
      <c r="W427" s="4">
        <v>50</v>
      </c>
      <c r="X427" s="4" t="s">
        <v>24</v>
      </c>
      <c r="Y427" s="4">
        <v>2</v>
      </c>
      <c r="Z427" s="63"/>
    </row>
    <row r="428" spans="1:26" ht="13.5" hidden="1" customHeight="1">
      <c r="B428" s="4" t="s">
        <v>1475</v>
      </c>
      <c r="C428" s="4">
        <v>429</v>
      </c>
      <c r="D428" s="4" t="s">
        <v>1476</v>
      </c>
      <c r="E428" s="4" t="s">
        <v>71</v>
      </c>
      <c r="F428" s="4">
        <v>429</v>
      </c>
      <c r="G428" s="5">
        <v>45005</v>
      </c>
      <c r="H428" s="4">
        <v>38</v>
      </c>
      <c r="I428" s="4">
        <v>39</v>
      </c>
      <c r="J428" s="4">
        <v>1</v>
      </c>
      <c r="K428" s="4" t="s">
        <v>260</v>
      </c>
      <c r="L428" s="4">
        <v>5</v>
      </c>
      <c r="M428" s="12" t="s">
        <v>239</v>
      </c>
      <c r="N428" s="12"/>
      <c r="O428" s="4"/>
      <c r="P428" s="4"/>
      <c r="Q428" s="8">
        <f t="shared" si="14"/>
        <v>0</v>
      </c>
      <c r="R428" s="8">
        <f t="shared" si="14"/>
        <v>0</v>
      </c>
      <c r="S428" s="7"/>
      <c r="T428" s="8">
        <f t="shared" si="15"/>
        <v>0</v>
      </c>
      <c r="U428" s="4"/>
      <c r="V428" s="4"/>
      <c r="W428" s="4">
        <v>16</v>
      </c>
      <c r="X428" s="4" t="s">
        <v>61</v>
      </c>
      <c r="Y428" s="4">
        <v>2</v>
      </c>
      <c r="Z428" s="63"/>
    </row>
    <row r="429" spans="1:26" ht="13.5" hidden="1" customHeight="1">
      <c r="B429" s="4" t="s">
        <v>1477</v>
      </c>
      <c r="C429" s="4">
        <v>430</v>
      </c>
      <c r="D429" s="4" t="s">
        <v>1478</v>
      </c>
      <c r="E429" s="4" t="s">
        <v>71</v>
      </c>
      <c r="F429" s="4">
        <v>430</v>
      </c>
      <c r="G429" s="5">
        <v>45006</v>
      </c>
      <c r="H429" s="4">
        <v>38</v>
      </c>
      <c r="I429" s="4">
        <v>39</v>
      </c>
      <c r="J429" s="4">
        <v>1</v>
      </c>
      <c r="K429" s="4" t="s">
        <v>260</v>
      </c>
      <c r="L429" s="4" t="s">
        <v>226</v>
      </c>
      <c r="M429" s="12" t="s">
        <v>240</v>
      </c>
      <c r="N429" s="12"/>
      <c r="O429" s="4"/>
      <c r="P429" s="4"/>
      <c r="Q429" s="8">
        <f t="shared" si="14"/>
        <v>0</v>
      </c>
      <c r="R429" s="8">
        <f t="shared" si="14"/>
        <v>0</v>
      </c>
      <c r="S429" s="7"/>
      <c r="T429" s="8">
        <f t="shared" si="15"/>
        <v>0</v>
      </c>
      <c r="U429" s="4"/>
      <c r="V429" s="4"/>
      <c r="W429" s="4"/>
      <c r="X429" s="4"/>
      <c r="Y429" s="4"/>
      <c r="Z429" s="63"/>
    </row>
    <row r="430" spans="1:26" ht="13.5" hidden="1" customHeight="1">
      <c r="B430" s="4" t="s">
        <v>1479</v>
      </c>
      <c r="C430" s="4">
        <v>431</v>
      </c>
      <c r="D430" s="4" t="s">
        <v>1480</v>
      </c>
      <c r="E430" s="4" t="s">
        <v>71</v>
      </c>
      <c r="F430" s="4">
        <v>431</v>
      </c>
      <c r="G430" s="5">
        <v>45007</v>
      </c>
      <c r="H430" s="4">
        <v>38</v>
      </c>
      <c r="I430" s="4">
        <v>39</v>
      </c>
      <c r="J430" s="4">
        <v>1</v>
      </c>
      <c r="K430" s="4" t="s">
        <v>260</v>
      </c>
      <c r="L430" s="4" t="s">
        <v>227</v>
      </c>
      <c r="M430" s="12" t="s">
        <v>241</v>
      </c>
      <c r="N430" s="12"/>
      <c r="O430" s="4"/>
      <c r="P430" s="4"/>
      <c r="Q430" s="8">
        <f t="shared" si="14"/>
        <v>0</v>
      </c>
      <c r="R430" s="8">
        <f t="shared" si="14"/>
        <v>0</v>
      </c>
      <c r="S430" s="7"/>
      <c r="T430" s="8">
        <f t="shared" si="15"/>
        <v>0</v>
      </c>
      <c r="U430" s="4"/>
      <c r="V430" s="4"/>
      <c r="W430" s="4"/>
      <c r="X430" s="4"/>
      <c r="Y430" s="4"/>
      <c r="Z430" s="63"/>
    </row>
    <row r="431" spans="1:26" ht="13.5" hidden="1" customHeight="1">
      <c r="B431" s="4" t="s">
        <v>1481</v>
      </c>
      <c r="C431" s="4">
        <v>432</v>
      </c>
      <c r="D431" s="4" t="s">
        <v>1482</v>
      </c>
      <c r="E431" s="4" t="s">
        <v>71</v>
      </c>
      <c r="F431" s="4">
        <v>432</v>
      </c>
      <c r="G431" s="5">
        <v>45008</v>
      </c>
      <c r="H431" s="4">
        <v>38</v>
      </c>
      <c r="I431" s="4">
        <v>39</v>
      </c>
      <c r="J431" s="4">
        <v>1</v>
      </c>
      <c r="K431" s="4" t="s">
        <v>260</v>
      </c>
      <c r="L431" s="4" t="s">
        <v>228</v>
      </c>
      <c r="M431" s="12" t="s">
        <v>315</v>
      </c>
      <c r="N431" s="12"/>
      <c r="O431" s="4"/>
      <c r="P431" s="4"/>
      <c r="Q431" s="8">
        <f t="shared" si="14"/>
        <v>0</v>
      </c>
      <c r="R431" s="8">
        <f t="shared" si="14"/>
        <v>0</v>
      </c>
      <c r="S431" s="7"/>
      <c r="T431" s="8">
        <f t="shared" si="15"/>
        <v>0</v>
      </c>
      <c r="U431" s="4"/>
      <c r="V431" s="4"/>
      <c r="W431" s="4"/>
      <c r="X431" s="4"/>
      <c r="Y431" s="4"/>
      <c r="Z431" s="63"/>
    </row>
    <row r="432" spans="1:26" ht="13.5" hidden="1" customHeight="1">
      <c r="B432" s="4" t="s">
        <v>1483</v>
      </c>
      <c r="C432" s="4">
        <v>433</v>
      </c>
      <c r="D432" s="4" t="s">
        <v>1484</v>
      </c>
      <c r="E432" s="4" t="s">
        <v>71</v>
      </c>
      <c r="F432" s="4">
        <v>433</v>
      </c>
      <c r="G432" s="5">
        <v>45009</v>
      </c>
      <c r="H432" s="4">
        <v>38</v>
      </c>
      <c r="I432" s="4">
        <v>39</v>
      </c>
      <c r="J432" s="4">
        <v>1</v>
      </c>
      <c r="K432" s="4" t="s">
        <v>260</v>
      </c>
      <c r="L432" s="4">
        <v>6</v>
      </c>
      <c r="M432" s="12" t="s">
        <v>313</v>
      </c>
      <c r="N432" s="12"/>
      <c r="O432" s="4">
        <v>57</v>
      </c>
      <c r="P432" s="4"/>
      <c r="Q432" s="8">
        <f t="shared" ref="Q432:R495" si="16">O432/25.4</f>
        <v>2.2440944881889764</v>
      </c>
      <c r="R432" s="8">
        <f t="shared" si="16"/>
        <v>0</v>
      </c>
      <c r="S432" s="7">
        <v>1</v>
      </c>
      <c r="T432" s="8">
        <f t="shared" ref="T432:T495" si="17">Q432*S432</f>
        <v>2.2440944881889764</v>
      </c>
      <c r="U432" s="4"/>
      <c r="V432" s="4"/>
      <c r="W432" s="4">
        <v>50</v>
      </c>
      <c r="X432" s="4" t="s">
        <v>25</v>
      </c>
      <c r="Y432" s="4">
        <v>3.42</v>
      </c>
      <c r="Z432" s="63"/>
    </row>
    <row r="433" spans="1:28" ht="13.5" hidden="1" customHeight="1">
      <c r="A433" s="1" t="s">
        <v>10051</v>
      </c>
      <c r="B433" s="4" t="s">
        <v>1485</v>
      </c>
      <c r="C433" s="4">
        <v>434</v>
      </c>
      <c r="D433" s="4" t="s">
        <v>1486</v>
      </c>
      <c r="E433" s="4" t="s">
        <v>71</v>
      </c>
      <c r="F433" s="4">
        <v>434</v>
      </c>
      <c r="G433" s="5">
        <v>45010</v>
      </c>
      <c r="H433" s="4">
        <v>39</v>
      </c>
      <c r="I433" s="4">
        <v>40</v>
      </c>
      <c r="J433" s="4">
        <v>1</v>
      </c>
      <c r="K433" s="4" t="s">
        <v>261</v>
      </c>
      <c r="L433" s="4">
        <v>1</v>
      </c>
      <c r="M433" s="12" t="s">
        <v>13</v>
      </c>
      <c r="N433" s="12">
        <v>330</v>
      </c>
      <c r="O433" s="4">
        <v>219</v>
      </c>
      <c r="P433" s="4"/>
      <c r="Q433" s="8">
        <f t="shared" si="16"/>
        <v>8.6220472440944889</v>
      </c>
      <c r="R433" s="8">
        <f t="shared" si="16"/>
        <v>0</v>
      </c>
      <c r="S433" s="7">
        <v>2</v>
      </c>
      <c r="T433" s="8">
        <f t="shared" si="17"/>
        <v>17.244094488188978</v>
      </c>
      <c r="U433" s="4"/>
      <c r="V433" s="4"/>
      <c r="W433" s="4">
        <v>200</v>
      </c>
      <c r="X433" s="4" t="s">
        <v>16</v>
      </c>
      <c r="Y433" s="4">
        <v>1</v>
      </c>
      <c r="Z433" s="63"/>
    </row>
    <row r="434" spans="1:28" ht="13.5" hidden="1" customHeight="1">
      <c r="A434" s="1" t="s">
        <v>10051</v>
      </c>
      <c r="B434" s="4" t="s">
        <v>1487</v>
      </c>
      <c r="C434" s="4">
        <v>435</v>
      </c>
      <c r="D434" s="4" t="s">
        <v>1488</v>
      </c>
      <c r="E434" s="4" t="s">
        <v>71</v>
      </c>
      <c r="F434" s="4">
        <v>435</v>
      </c>
      <c r="G434" s="5">
        <v>45011</v>
      </c>
      <c r="H434" s="4">
        <v>39</v>
      </c>
      <c r="I434" s="4">
        <v>40</v>
      </c>
      <c r="J434" s="4">
        <v>1</v>
      </c>
      <c r="K434" s="4" t="s">
        <v>261</v>
      </c>
      <c r="L434" s="4">
        <v>2</v>
      </c>
      <c r="M434" s="12" t="s">
        <v>13</v>
      </c>
      <c r="N434" s="12">
        <v>165</v>
      </c>
      <c r="O434" s="4">
        <v>25</v>
      </c>
      <c r="P434" s="4"/>
      <c r="Q434" s="8">
        <f t="shared" si="16"/>
        <v>0.98425196850393704</v>
      </c>
      <c r="R434" s="8">
        <f t="shared" si="16"/>
        <v>0</v>
      </c>
      <c r="S434" s="7">
        <v>2</v>
      </c>
      <c r="T434" s="8">
        <f t="shared" si="17"/>
        <v>1.9685039370078741</v>
      </c>
      <c r="U434" s="4"/>
      <c r="V434" s="4"/>
      <c r="W434" s="4">
        <v>20</v>
      </c>
      <c r="X434" s="4" t="s">
        <v>62</v>
      </c>
      <c r="Y434" s="4">
        <v>1</v>
      </c>
      <c r="Z434" s="63"/>
    </row>
    <row r="435" spans="1:28" ht="13.5" hidden="1" customHeight="1">
      <c r="B435" s="4" t="s">
        <v>1489</v>
      </c>
      <c r="C435" s="4">
        <v>436</v>
      </c>
      <c r="D435" s="4" t="s">
        <v>1490</v>
      </c>
      <c r="E435" s="4" t="s">
        <v>71</v>
      </c>
      <c r="F435" s="4">
        <v>436</v>
      </c>
      <c r="G435" s="5">
        <v>45012</v>
      </c>
      <c r="H435" s="4">
        <v>39</v>
      </c>
      <c r="I435" s="4">
        <v>40</v>
      </c>
      <c r="J435" s="4">
        <v>1</v>
      </c>
      <c r="K435" s="4" t="s">
        <v>261</v>
      </c>
      <c r="L435" s="4">
        <v>3</v>
      </c>
      <c r="M435" s="12" t="s">
        <v>306</v>
      </c>
      <c r="N435" s="12"/>
      <c r="O435" s="4">
        <v>219</v>
      </c>
      <c r="P435" s="4"/>
      <c r="Q435" s="8">
        <f t="shared" si="16"/>
        <v>8.6220472440944889</v>
      </c>
      <c r="R435" s="8">
        <f t="shared" si="16"/>
        <v>0</v>
      </c>
      <c r="S435" s="7">
        <v>4</v>
      </c>
      <c r="T435" s="8">
        <f t="shared" si="17"/>
        <v>34.488188976377955</v>
      </c>
      <c r="U435" s="4"/>
      <c r="V435" s="4"/>
      <c r="W435" s="4">
        <v>200</v>
      </c>
      <c r="X435" s="4" t="s">
        <v>18</v>
      </c>
      <c r="Y435" s="4">
        <v>2</v>
      </c>
      <c r="Z435" s="63"/>
    </row>
    <row r="436" spans="1:28" ht="13.5" hidden="1" customHeight="1">
      <c r="B436" s="4" t="s">
        <v>1491</v>
      </c>
      <c r="C436" s="4">
        <v>437</v>
      </c>
      <c r="D436" s="4" t="s">
        <v>1492</v>
      </c>
      <c r="E436" s="4" t="s">
        <v>71</v>
      </c>
      <c r="F436" s="4">
        <v>437</v>
      </c>
      <c r="G436" s="5">
        <v>45013</v>
      </c>
      <c r="H436" s="4">
        <v>39</v>
      </c>
      <c r="I436" s="4">
        <v>40</v>
      </c>
      <c r="J436" s="4">
        <v>1</v>
      </c>
      <c r="K436" s="4" t="s">
        <v>261</v>
      </c>
      <c r="L436" s="4">
        <v>4</v>
      </c>
      <c r="M436" s="12" t="s">
        <v>233</v>
      </c>
      <c r="N436" s="12"/>
      <c r="O436" s="4"/>
      <c r="P436" s="4"/>
      <c r="Q436" s="8">
        <f t="shared" si="16"/>
        <v>0</v>
      </c>
      <c r="R436" s="8">
        <f t="shared" si="16"/>
        <v>0</v>
      </c>
      <c r="S436" s="7"/>
      <c r="T436" s="8">
        <f t="shared" si="17"/>
        <v>0</v>
      </c>
      <c r="U436" s="4"/>
      <c r="V436" s="4"/>
      <c r="W436" s="4">
        <v>200</v>
      </c>
      <c r="X436" s="4" t="s">
        <v>21</v>
      </c>
      <c r="Y436" s="4">
        <v>2</v>
      </c>
      <c r="Z436" s="63"/>
    </row>
    <row r="437" spans="1:28" ht="13.5" hidden="1" customHeight="1">
      <c r="B437" s="4" t="s">
        <v>1493</v>
      </c>
      <c r="C437" s="4">
        <v>438</v>
      </c>
      <c r="D437" s="4" t="s">
        <v>1494</v>
      </c>
      <c r="E437" s="4" t="s">
        <v>71</v>
      </c>
      <c r="F437" s="4">
        <v>438</v>
      </c>
      <c r="G437" s="5">
        <v>45014</v>
      </c>
      <c r="H437" s="4">
        <v>39</v>
      </c>
      <c r="I437" s="4">
        <v>40</v>
      </c>
      <c r="J437" s="4">
        <v>1</v>
      </c>
      <c r="K437" s="4" t="s">
        <v>261</v>
      </c>
      <c r="L437" s="4">
        <v>5</v>
      </c>
      <c r="M437" s="12" t="s">
        <v>243</v>
      </c>
      <c r="N437" s="12"/>
      <c r="O437" s="4"/>
      <c r="P437" s="4"/>
      <c r="Q437" s="8">
        <f t="shared" si="16"/>
        <v>0</v>
      </c>
      <c r="R437" s="8">
        <f t="shared" si="16"/>
        <v>0</v>
      </c>
      <c r="S437" s="7"/>
      <c r="T437" s="8">
        <f t="shared" si="17"/>
        <v>0</v>
      </c>
      <c r="U437" s="4"/>
      <c r="V437" s="4"/>
      <c r="W437" s="4">
        <v>20</v>
      </c>
      <c r="X437" s="4" t="s">
        <v>21</v>
      </c>
      <c r="Y437" s="4">
        <v>1</v>
      </c>
      <c r="Z437" s="63"/>
    </row>
    <row r="438" spans="1:28" ht="13.5" hidden="1" customHeight="1">
      <c r="B438" s="4" t="s">
        <v>1495</v>
      </c>
      <c r="C438" s="4">
        <v>439</v>
      </c>
      <c r="D438" s="4" t="s">
        <v>1496</v>
      </c>
      <c r="E438" s="4" t="s">
        <v>71</v>
      </c>
      <c r="F438" s="4">
        <v>439</v>
      </c>
      <c r="G438" s="5">
        <v>45015</v>
      </c>
      <c r="H438" s="4">
        <v>39</v>
      </c>
      <c r="I438" s="4">
        <v>40</v>
      </c>
      <c r="J438" s="4">
        <v>1</v>
      </c>
      <c r="K438" s="4" t="s">
        <v>261</v>
      </c>
      <c r="L438" s="4">
        <v>6</v>
      </c>
      <c r="M438" s="12" t="s">
        <v>308</v>
      </c>
      <c r="N438" s="12"/>
      <c r="O438" s="4"/>
      <c r="P438" s="4"/>
      <c r="Q438" s="8">
        <f t="shared" si="16"/>
        <v>0</v>
      </c>
      <c r="R438" s="8">
        <f t="shared" si="16"/>
        <v>0</v>
      </c>
      <c r="S438" s="7"/>
      <c r="T438" s="8">
        <f t="shared" si="17"/>
        <v>0</v>
      </c>
      <c r="U438" s="4"/>
      <c r="V438" s="4"/>
      <c r="W438" s="4">
        <v>20</v>
      </c>
      <c r="X438" s="4" t="s">
        <v>22</v>
      </c>
      <c r="Y438" s="4">
        <v>1</v>
      </c>
      <c r="Z438" s="63"/>
    </row>
    <row r="439" spans="1:28" ht="13.5" customHeight="1">
      <c r="A439" s="1" t="s">
        <v>10123</v>
      </c>
      <c r="B439" s="4" t="s">
        <v>1497</v>
      </c>
      <c r="C439" s="4">
        <v>440</v>
      </c>
      <c r="D439" s="4" t="s">
        <v>1498</v>
      </c>
      <c r="E439" s="4" t="s">
        <v>71</v>
      </c>
      <c r="F439" s="4">
        <v>440</v>
      </c>
      <c r="G439" s="5">
        <v>45016</v>
      </c>
      <c r="H439" s="4">
        <v>39</v>
      </c>
      <c r="I439" s="4">
        <v>40</v>
      </c>
      <c r="J439" s="4">
        <v>1</v>
      </c>
      <c r="K439" s="4" t="s">
        <v>261</v>
      </c>
      <c r="L439" s="4">
        <v>7</v>
      </c>
      <c r="M439" s="12" t="s">
        <v>53</v>
      </c>
      <c r="N439" s="12"/>
      <c r="O439" s="4"/>
      <c r="P439" s="4"/>
      <c r="Q439" s="8">
        <f t="shared" si="16"/>
        <v>0</v>
      </c>
      <c r="R439" s="8">
        <f t="shared" si="16"/>
        <v>0</v>
      </c>
      <c r="S439" s="7"/>
      <c r="T439" s="8">
        <f t="shared" si="17"/>
        <v>0</v>
      </c>
      <c r="U439" s="4"/>
      <c r="V439" s="4"/>
      <c r="W439" s="4">
        <v>200</v>
      </c>
      <c r="X439" s="4" t="s">
        <v>23</v>
      </c>
      <c r="Y439" s="4">
        <v>2</v>
      </c>
      <c r="Z439" s="63"/>
      <c r="AA439" s="1">
        <f>VLOOKUP(M439,Лист2!G:I,3,)</f>
        <v>2.7</v>
      </c>
      <c r="AB439" s="1">
        <f>AA439*Y439</f>
        <v>5.4</v>
      </c>
    </row>
    <row r="440" spans="1:28" ht="13.5" hidden="1" customHeight="1">
      <c r="B440" s="4" t="s">
        <v>1499</v>
      </c>
      <c r="C440" s="4">
        <v>441</v>
      </c>
      <c r="D440" s="4" t="s">
        <v>1500</v>
      </c>
      <c r="E440" s="4" t="s">
        <v>71</v>
      </c>
      <c r="F440" s="4">
        <v>441</v>
      </c>
      <c r="G440" s="5">
        <v>45017</v>
      </c>
      <c r="H440" s="4">
        <v>39</v>
      </c>
      <c r="I440" s="4">
        <v>40</v>
      </c>
      <c r="J440" s="4">
        <v>1</v>
      </c>
      <c r="K440" s="4" t="s">
        <v>261</v>
      </c>
      <c r="L440" s="4">
        <v>8</v>
      </c>
      <c r="M440" s="12" t="s">
        <v>59</v>
      </c>
      <c r="N440" s="12"/>
      <c r="O440" s="4"/>
      <c r="P440" s="4"/>
      <c r="Q440" s="8">
        <f t="shared" si="16"/>
        <v>0</v>
      </c>
      <c r="R440" s="8">
        <f t="shared" si="16"/>
        <v>0</v>
      </c>
      <c r="S440" s="7"/>
      <c r="T440" s="8">
        <f t="shared" si="17"/>
        <v>0</v>
      </c>
      <c r="U440" s="4"/>
      <c r="V440" s="4"/>
      <c r="W440" s="4">
        <v>200</v>
      </c>
      <c r="X440" s="4" t="s">
        <v>24</v>
      </c>
      <c r="Y440" s="4">
        <v>2</v>
      </c>
      <c r="Z440" s="63"/>
    </row>
    <row r="441" spans="1:28" ht="13.5" hidden="1" customHeight="1">
      <c r="B441" s="4" t="s">
        <v>1501</v>
      </c>
      <c r="C441" s="4">
        <v>442</v>
      </c>
      <c r="D441" s="4" t="s">
        <v>1502</v>
      </c>
      <c r="E441" s="4" t="s">
        <v>71</v>
      </c>
      <c r="F441" s="4">
        <v>442</v>
      </c>
      <c r="G441" s="5">
        <v>45018</v>
      </c>
      <c r="H441" s="4">
        <v>39</v>
      </c>
      <c r="I441" s="4">
        <v>40</v>
      </c>
      <c r="J441" s="4">
        <v>1</v>
      </c>
      <c r="K441" s="4" t="s">
        <v>261</v>
      </c>
      <c r="L441" s="4">
        <v>9</v>
      </c>
      <c r="M441" s="12" t="s">
        <v>58</v>
      </c>
      <c r="N441" s="12"/>
      <c r="O441" s="4"/>
      <c r="P441" s="4"/>
      <c r="Q441" s="8">
        <f t="shared" si="16"/>
        <v>0</v>
      </c>
      <c r="R441" s="8">
        <f t="shared" si="16"/>
        <v>0</v>
      </c>
      <c r="S441" s="7"/>
      <c r="T441" s="8">
        <f t="shared" si="17"/>
        <v>0</v>
      </c>
      <c r="U441" s="4"/>
      <c r="V441" s="4"/>
      <c r="W441" s="4">
        <v>20</v>
      </c>
      <c r="X441" s="4" t="s">
        <v>24</v>
      </c>
      <c r="Y441" s="4">
        <v>2</v>
      </c>
      <c r="Z441" s="63"/>
    </row>
    <row r="442" spans="1:28" ht="13.5" hidden="1" customHeight="1">
      <c r="B442" s="4" t="s">
        <v>1503</v>
      </c>
      <c r="C442" s="4">
        <v>443</v>
      </c>
      <c r="D442" s="4" t="s">
        <v>1504</v>
      </c>
      <c r="E442" s="4" t="s">
        <v>71</v>
      </c>
      <c r="F442" s="4">
        <v>443</v>
      </c>
      <c r="G442" s="5">
        <v>45019</v>
      </c>
      <c r="H442" s="4">
        <v>39</v>
      </c>
      <c r="I442" s="4">
        <v>40</v>
      </c>
      <c r="J442" s="4">
        <v>1</v>
      </c>
      <c r="K442" s="4" t="s">
        <v>261</v>
      </c>
      <c r="L442" s="4">
        <v>10</v>
      </c>
      <c r="M442" s="12" t="s">
        <v>234</v>
      </c>
      <c r="N442" s="12"/>
      <c r="O442" s="4"/>
      <c r="P442" s="4"/>
      <c r="Q442" s="8">
        <f t="shared" si="16"/>
        <v>0</v>
      </c>
      <c r="R442" s="8">
        <f t="shared" si="16"/>
        <v>0</v>
      </c>
      <c r="S442" s="7"/>
      <c r="T442" s="8">
        <f t="shared" si="17"/>
        <v>0</v>
      </c>
      <c r="U442" s="4"/>
      <c r="V442" s="4"/>
      <c r="W442" s="4">
        <v>12</v>
      </c>
      <c r="X442" s="4" t="s">
        <v>61</v>
      </c>
      <c r="Y442" s="4">
        <v>2</v>
      </c>
      <c r="Z442" s="63"/>
    </row>
    <row r="443" spans="1:28" ht="13.5" hidden="1" customHeight="1">
      <c r="B443" s="4" t="s">
        <v>1505</v>
      </c>
      <c r="C443" s="4">
        <v>444</v>
      </c>
      <c r="D443" s="4" t="s">
        <v>1506</v>
      </c>
      <c r="E443" s="4" t="s">
        <v>71</v>
      </c>
      <c r="F443" s="4">
        <v>444</v>
      </c>
      <c r="G443" s="5">
        <v>45020</v>
      </c>
      <c r="H443" s="4">
        <v>39</v>
      </c>
      <c r="I443" s="4">
        <v>40</v>
      </c>
      <c r="J443" s="4">
        <v>1</v>
      </c>
      <c r="K443" s="4" t="s">
        <v>261</v>
      </c>
      <c r="L443" s="4" t="s">
        <v>124</v>
      </c>
      <c r="M443" s="12" t="s">
        <v>235</v>
      </c>
      <c r="N443" s="12"/>
      <c r="O443" s="4"/>
      <c r="P443" s="4"/>
      <c r="Q443" s="8">
        <f t="shared" si="16"/>
        <v>0</v>
      </c>
      <c r="R443" s="8">
        <f t="shared" si="16"/>
        <v>0</v>
      </c>
      <c r="S443" s="7"/>
      <c r="T443" s="8">
        <f t="shared" si="17"/>
        <v>0</v>
      </c>
      <c r="U443" s="4"/>
      <c r="V443" s="4"/>
      <c r="W443" s="4"/>
      <c r="X443" s="4"/>
      <c r="Y443" s="4"/>
      <c r="Z443" s="63"/>
    </row>
    <row r="444" spans="1:28" ht="13.5" hidden="1" customHeight="1">
      <c r="B444" s="4" t="s">
        <v>1507</v>
      </c>
      <c r="C444" s="4">
        <v>445</v>
      </c>
      <c r="D444" s="4" t="s">
        <v>1508</v>
      </c>
      <c r="E444" s="4" t="s">
        <v>71</v>
      </c>
      <c r="F444" s="4">
        <v>445</v>
      </c>
      <c r="G444" s="5">
        <v>45021</v>
      </c>
      <c r="H444" s="4">
        <v>39</v>
      </c>
      <c r="I444" s="4">
        <v>40</v>
      </c>
      <c r="J444" s="4">
        <v>1</v>
      </c>
      <c r="K444" s="4" t="s">
        <v>261</v>
      </c>
      <c r="L444" s="4" t="s">
        <v>214</v>
      </c>
      <c r="M444" s="12" t="s">
        <v>236</v>
      </c>
      <c r="N444" s="12"/>
      <c r="O444" s="4"/>
      <c r="P444" s="4"/>
      <c r="Q444" s="8">
        <f t="shared" si="16"/>
        <v>0</v>
      </c>
      <c r="R444" s="8">
        <f t="shared" si="16"/>
        <v>0</v>
      </c>
      <c r="S444" s="7"/>
      <c r="T444" s="8">
        <f t="shared" si="17"/>
        <v>0</v>
      </c>
      <c r="U444" s="4"/>
      <c r="V444" s="4"/>
      <c r="W444" s="4"/>
      <c r="X444" s="4"/>
      <c r="Y444" s="4"/>
      <c r="Z444" s="63"/>
    </row>
    <row r="445" spans="1:28" ht="13.5" hidden="1" customHeight="1">
      <c r="B445" s="4" t="s">
        <v>1509</v>
      </c>
      <c r="C445" s="4">
        <v>446</v>
      </c>
      <c r="D445" s="4" t="s">
        <v>1510</v>
      </c>
      <c r="E445" s="4" t="s">
        <v>71</v>
      </c>
      <c r="F445" s="4">
        <v>446</v>
      </c>
      <c r="G445" s="5">
        <v>45022</v>
      </c>
      <c r="H445" s="4">
        <v>39</v>
      </c>
      <c r="I445" s="4">
        <v>40</v>
      </c>
      <c r="J445" s="4">
        <v>1</v>
      </c>
      <c r="K445" s="4" t="s">
        <v>261</v>
      </c>
      <c r="L445" s="4" t="s">
        <v>126</v>
      </c>
      <c r="M445" s="12" t="s">
        <v>309</v>
      </c>
      <c r="N445" s="12"/>
      <c r="O445" s="4"/>
      <c r="P445" s="4"/>
      <c r="Q445" s="8">
        <f t="shared" si="16"/>
        <v>0</v>
      </c>
      <c r="R445" s="8">
        <f t="shared" si="16"/>
        <v>0</v>
      </c>
      <c r="S445" s="7"/>
      <c r="T445" s="8">
        <f t="shared" si="17"/>
        <v>0</v>
      </c>
      <c r="U445" s="4"/>
      <c r="V445" s="4"/>
      <c r="W445" s="4"/>
      <c r="X445" s="4"/>
      <c r="Y445" s="4"/>
      <c r="Z445" s="63"/>
    </row>
    <row r="446" spans="1:28" ht="13.5" hidden="1" customHeight="1">
      <c r="B446" s="4" t="s">
        <v>1511</v>
      </c>
      <c r="C446" s="4">
        <v>447</v>
      </c>
      <c r="D446" s="4" t="s">
        <v>1512</v>
      </c>
      <c r="E446" s="4" t="s">
        <v>71</v>
      </c>
      <c r="F446" s="4">
        <v>447</v>
      </c>
      <c r="G446" s="5">
        <v>45023</v>
      </c>
      <c r="H446" s="4">
        <v>39</v>
      </c>
      <c r="I446" s="4">
        <v>40</v>
      </c>
      <c r="J446" s="4">
        <v>1</v>
      </c>
      <c r="K446" s="4" t="s">
        <v>261</v>
      </c>
      <c r="L446" s="4">
        <v>11</v>
      </c>
      <c r="M446" s="12" t="s">
        <v>237</v>
      </c>
      <c r="N446" s="12"/>
      <c r="O446" s="4"/>
      <c r="P446" s="4"/>
      <c r="Q446" s="8">
        <f t="shared" si="16"/>
        <v>0</v>
      </c>
      <c r="R446" s="8">
        <f t="shared" si="16"/>
        <v>0</v>
      </c>
      <c r="S446" s="7"/>
      <c r="T446" s="8">
        <f t="shared" si="17"/>
        <v>0</v>
      </c>
      <c r="U446" s="4"/>
      <c r="V446" s="4"/>
      <c r="W446" s="4">
        <v>20</v>
      </c>
      <c r="X446" s="4" t="s">
        <v>61</v>
      </c>
      <c r="Y446" s="4">
        <v>2</v>
      </c>
      <c r="Z446" s="63"/>
    </row>
    <row r="447" spans="1:28" ht="13.5" hidden="1" customHeight="1">
      <c r="B447" s="4" t="s">
        <v>1513</v>
      </c>
      <c r="C447" s="4">
        <v>448</v>
      </c>
      <c r="D447" s="4" t="s">
        <v>1514</v>
      </c>
      <c r="E447" s="4" t="s">
        <v>71</v>
      </c>
      <c r="F447" s="4">
        <v>448</v>
      </c>
      <c r="G447" s="5">
        <v>45024</v>
      </c>
      <c r="H447" s="4">
        <v>39</v>
      </c>
      <c r="I447" s="4">
        <v>40</v>
      </c>
      <c r="J447" s="4">
        <v>1</v>
      </c>
      <c r="K447" s="4" t="s">
        <v>261</v>
      </c>
      <c r="L447" s="4" t="s">
        <v>105</v>
      </c>
      <c r="M447" s="12" t="s">
        <v>244</v>
      </c>
      <c r="N447" s="12"/>
      <c r="O447" s="4"/>
      <c r="P447" s="4"/>
      <c r="Q447" s="8">
        <f t="shared" si="16"/>
        <v>0</v>
      </c>
      <c r="R447" s="8">
        <f t="shared" si="16"/>
        <v>0</v>
      </c>
      <c r="S447" s="7"/>
      <c r="T447" s="8">
        <f t="shared" si="17"/>
        <v>0</v>
      </c>
      <c r="U447" s="4"/>
      <c r="V447" s="4"/>
      <c r="W447" s="4"/>
      <c r="X447" s="4"/>
      <c r="Y447" s="4"/>
      <c r="Z447" s="63"/>
    </row>
    <row r="448" spans="1:28" ht="13.5" hidden="1" customHeight="1">
      <c r="B448" s="4" t="s">
        <v>1515</v>
      </c>
      <c r="C448" s="4">
        <v>449</v>
      </c>
      <c r="D448" s="4" t="s">
        <v>1516</v>
      </c>
      <c r="E448" s="4" t="s">
        <v>71</v>
      </c>
      <c r="F448" s="4">
        <v>449</v>
      </c>
      <c r="G448" s="5">
        <v>45025</v>
      </c>
      <c r="H448" s="4">
        <v>39</v>
      </c>
      <c r="I448" s="4">
        <v>40</v>
      </c>
      <c r="J448" s="4">
        <v>1</v>
      </c>
      <c r="K448" s="4" t="s">
        <v>261</v>
      </c>
      <c r="L448" s="4" t="s">
        <v>106</v>
      </c>
      <c r="M448" s="12" t="s">
        <v>238</v>
      </c>
      <c r="N448" s="12"/>
      <c r="O448" s="4"/>
      <c r="P448" s="4"/>
      <c r="Q448" s="8">
        <f t="shared" si="16"/>
        <v>0</v>
      </c>
      <c r="R448" s="8">
        <f t="shared" si="16"/>
        <v>0</v>
      </c>
      <c r="S448" s="7"/>
      <c r="T448" s="8">
        <f t="shared" si="17"/>
        <v>0</v>
      </c>
      <c r="U448" s="4"/>
      <c r="V448" s="4"/>
      <c r="W448" s="4"/>
      <c r="X448" s="4"/>
      <c r="Y448" s="4"/>
      <c r="Z448" s="63"/>
    </row>
    <row r="449" spans="1:26" ht="13.5" hidden="1" customHeight="1">
      <c r="B449" s="4" t="s">
        <v>1517</v>
      </c>
      <c r="C449" s="4">
        <v>450</v>
      </c>
      <c r="D449" s="4" t="s">
        <v>1518</v>
      </c>
      <c r="E449" s="4" t="s">
        <v>71</v>
      </c>
      <c r="F449" s="4">
        <v>450</v>
      </c>
      <c r="G449" s="5">
        <v>45026</v>
      </c>
      <c r="H449" s="4">
        <v>39</v>
      </c>
      <c r="I449" s="4">
        <v>40</v>
      </c>
      <c r="J449" s="4">
        <v>1</v>
      </c>
      <c r="K449" s="4" t="s">
        <v>261</v>
      </c>
      <c r="L449" s="4" t="s">
        <v>107</v>
      </c>
      <c r="M449" s="12" t="s">
        <v>310</v>
      </c>
      <c r="N449" s="12"/>
      <c r="O449" s="4"/>
      <c r="P449" s="4"/>
      <c r="Q449" s="8">
        <f t="shared" si="16"/>
        <v>0</v>
      </c>
      <c r="R449" s="8">
        <f t="shared" si="16"/>
        <v>0</v>
      </c>
      <c r="S449" s="7"/>
      <c r="T449" s="8">
        <f t="shared" si="17"/>
        <v>0</v>
      </c>
      <c r="U449" s="4"/>
      <c r="V449" s="4"/>
      <c r="W449" s="4"/>
      <c r="X449" s="4"/>
      <c r="Y449" s="4"/>
      <c r="Z449" s="63"/>
    </row>
    <row r="450" spans="1:26" ht="13.5" hidden="1" customHeight="1">
      <c r="B450" s="4" t="s">
        <v>1519</v>
      </c>
      <c r="C450" s="4">
        <v>451</v>
      </c>
      <c r="D450" s="4" t="s">
        <v>1520</v>
      </c>
      <c r="E450" s="4" t="s">
        <v>71</v>
      </c>
      <c r="F450" s="4">
        <v>451</v>
      </c>
      <c r="G450" s="5">
        <v>45027</v>
      </c>
      <c r="H450" s="4">
        <v>39</v>
      </c>
      <c r="I450" s="4">
        <v>40</v>
      </c>
      <c r="J450" s="4">
        <v>1</v>
      </c>
      <c r="K450" s="4" t="s">
        <v>261</v>
      </c>
      <c r="L450" s="4">
        <v>12</v>
      </c>
      <c r="M450" s="12" t="s">
        <v>311</v>
      </c>
      <c r="N450" s="12"/>
      <c r="O450" s="4">
        <v>219</v>
      </c>
      <c r="P450" s="4"/>
      <c r="Q450" s="8">
        <f t="shared" si="16"/>
        <v>8.6220472440944889</v>
      </c>
      <c r="R450" s="8">
        <f t="shared" si="16"/>
        <v>0</v>
      </c>
      <c r="S450" s="7">
        <v>1</v>
      </c>
      <c r="T450" s="8">
        <f t="shared" si="17"/>
        <v>8.6220472440944889</v>
      </c>
      <c r="U450" s="4"/>
      <c r="V450" s="4"/>
      <c r="W450" s="4">
        <v>200</v>
      </c>
      <c r="X450" s="4" t="s">
        <v>30</v>
      </c>
      <c r="Y450" s="4">
        <v>6.43</v>
      </c>
      <c r="Z450" s="63"/>
    </row>
    <row r="451" spans="1:26" ht="13.5" hidden="1" customHeight="1">
      <c r="B451" s="4" t="s">
        <v>1521</v>
      </c>
      <c r="C451" s="4">
        <v>452</v>
      </c>
      <c r="D451" s="4" t="s">
        <v>1522</v>
      </c>
      <c r="E451" s="4" t="s">
        <v>71</v>
      </c>
      <c r="F451" s="4">
        <v>452</v>
      </c>
      <c r="G451" s="5">
        <v>45028</v>
      </c>
      <c r="H451" s="4">
        <v>39</v>
      </c>
      <c r="I451" s="4">
        <v>40</v>
      </c>
      <c r="J451" s="4">
        <v>1</v>
      </c>
      <c r="K451" s="4" t="s">
        <v>261</v>
      </c>
      <c r="L451" s="4">
        <v>13</v>
      </c>
      <c r="M451" s="12" t="s">
        <v>312</v>
      </c>
      <c r="N451" s="12"/>
      <c r="O451" s="4">
        <v>25</v>
      </c>
      <c r="P451" s="4"/>
      <c r="Q451" s="8">
        <f t="shared" si="16"/>
        <v>0.98425196850393704</v>
      </c>
      <c r="R451" s="8">
        <f t="shared" si="16"/>
        <v>0</v>
      </c>
      <c r="S451" s="7"/>
      <c r="T451" s="8">
        <f t="shared" si="17"/>
        <v>0</v>
      </c>
      <c r="U451" s="4"/>
      <c r="V451" s="4"/>
      <c r="W451" s="4">
        <v>20</v>
      </c>
      <c r="X451" s="4" t="s">
        <v>25</v>
      </c>
      <c r="Y451" s="4">
        <v>0.1</v>
      </c>
      <c r="Z451" s="63"/>
    </row>
    <row r="452" spans="1:26" ht="13.5" hidden="1" customHeight="1">
      <c r="B452" s="4" t="s">
        <v>1523</v>
      </c>
      <c r="C452" s="4">
        <v>453</v>
      </c>
      <c r="D452" s="4" t="s">
        <v>1524</v>
      </c>
      <c r="E452" s="4" t="s">
        <v>71</v>
      </c>
      <c r="F452" s="4">
        <v>453</v>
      </c>
      <c r="G452" s="5">
        <v>45029</v>
      </c>
      <c r="H452" s="4">
        <v>39</v>
      </c>
      <c r="I452" s="4">
        <v>40</v>
      </c>
      <c r="J452" s="4">
        <v>1</v>
      </c>
      <c r="K452" s="4" t="s">
        <v>261</v>
      </c>
      <c r="L452" s="4">
        <v>14</v>
      </c>
      <c r="M452" s="12" t="s">
        <v>313</v>
      </c>
      <c r="N452" s="12"/>
      <c r="O452" s="4">
        <v>57</v>
      </c>
      <c r="P452" s="4"/>
      <c r="Q452" s="8">
        <f t="shared" si="16"/>
        <v>2.2440944881889764</v>
      </c>
      <c r="R452" s="8">
        <f t="shared" si="16"/>
        <v>0</v>
      </c>
      <c r="S452" s="7">
        <v>2</v>
      </c>
      <c r="T452" s="8">
        <f t="shared" si="17"/>
        <v>4.4881889763779528</v>
      </c>
      <c r="U452" s="4"/>
      <c r="V452" s="4"/>
      <c r="W452" s="4">
        <v>50</v>
      </c>
      <c r="X452" s="4" t="s">
        <v>25</v>
      </c>
      <c r="Y452" s="4">
        <v>0.18</v>
      </c>
      <c r="Z452" s="63"/>
    </row>
    <row r="453" spans="1:26" ht="13.5" hidden="1" customHeight="1">
      <c r="B453" s="4" t="s">
        <v>1525</v>
      </c>
      <c r="C453" s="4">
        <v>454</v>
      </c>
      <c r="D453" s="4" t="s">
        <v>1526</v>
      </c>
      <c r="E453" s="4" t="s">
        <v>71</v>
      </c>
      <c r="F453" s="4">
        <v>454</v>
      </c>
      <c r="G453" s="5">
        <v>45030</v>
      </c>
      <c r="H453" s="4">
        <v>40</v>
      </c>
      <c r="I453" s="4">
        <v>41</v>
      </c>
      <c r="J453" s="4">
        <v>1</v>
      </c>
      <c r="K453" s="4" t="s">
        <v>262</v>
      </c>
      <c r="L453" s="4">
        <v>1</v>
      </c>
      <c r="M453" s="12" t="s">
        <v>13</v>
      </c>
      <c r="N453" s="12">
        <v>180</v>
      </c>
      <c r="O453" s="4">
        <v>57</v>
      </c>
      <c r="P453" s="4"/>
      <c r="Q453" s="8">
        <f t="shared" si="16"/>
        <v>2.2440944881889764</v>
      </c>
      <c r="R453" s="8">
        <f t="shared" si="16"/>
        <v>0</v>
      </c>
      <c r="S453" s="7">
        <v>2</v>
      </c>
      <c r="T453" s="8">
        <f t="shared" si="17"/>
        <v>4.4881889763779528</v>
      </c>
      <c r="U453" s="4"/>
      <c r="V453" s="4"/>
      <c r="W453" s="4">
        <v>50</v>
      </c>
      <c r="X453" s="4" t="s">
        <v>16</v>
      </c>
      <c r="Y453" s="4">
        <v>1</v>
      </c>
      <c r="Z453" s="63"/>
    </row>
    <row r="454" spans="1:26" ht="13.5" hidden="1" customHeight="1">
      <c r="B454" s="4" t="s">
        <v>1527</v>
      </c>
      <c r="C454" s="4">
        <v>455</v>
      </c>
      <c r="D454" s="4" t="s">
        <v>1528</v>
      </c>
      <c r="E454" s="4" t="s">
        <v>71</v>
      </c>
      <c r="F454" s="4">
        <v>455</v>
      </c>
      <c r="G454" s="5">
        <v>45031</v>
      </c>
      <c r="H454" s="4">
        <v>40</v>
      </c>
      <c r="I454" s="4">
        <v>41</v>
      </c>
      <c r="J454" s="4">
        <v>1</v>
      </c>
      <c r="K454" s="4" t="s">
        <v>262</v>
      </c>
      <c r="L454" s="4">
        <v>2</v>
      </c>
      <c r="M454" s="12" t="s">
        <v>314</v>
      </c>
      <c r="N454" s="12"/>
      <c r="O454" s="4">
        <v>57</v>
      </c>
      <c r="P454" s="4"/>
      <c r="Q454" s="8">
        <f t="shared" si="16"/>
        <v>2.2440944881889764</v>
      </c>
      <c r="R454" s="8">
        <f t="shared" si="16"/>
        <v>0</v>
      </c>
      <c r="S454" s="7">
        <v>6</v>
      </c>
      <c r="T454" s="8">
        <f t="shared" si="17"/>
        <v>13.464566929133859</v>
      </c>
      <c r="U454" s="4"/>
      <c r="V454" s="4"/>
      <c r="W454" s="4">
        <v>50</v>
      </c>
      <c r="X454" s="4" t="s">
        <v>18</v>
      </c>
      <c r="Y454" s="4">
        <v>3</v>
      </c>
      <c r="Z454" s="63"/>
    </row>
    <row r="455" spans="1:26" ht="13.5" hidden="1" customHeight="1">
      <c r="B455" s="4" t="s">
        <v>1529</v>
      </c>
      <c r="C455" s="4">
        <v>456</v>
      </c>
      <c r="D455" s="4" t="s">
        <v>1530</v>
      </c>
      <c r="E455" s="4" t="s">
        <v>71</v>
      </c>
      <c r="F455" s="4">
        <v>456</v>
      </c>
      <c r="G455" s="5">
        <v>45032</v>
      </c>
      <c r="H455" s="4">
        <v>40</v>
      </c>
      <c r="I455" s="4">
        <v>41</v>
      </c>
      <c r="J455" s="4">
        <v>1</v>
      </c>
      <c r="K455" s="4" t="s">
        <v>262</v>
      </c>
      <c r="L455" s="4">
        <v>3</v>
      </c>
      <c r="M455" s="12" t="s">
        <v>242</v>
      </c>
      <c r="N455" s="12"/>
      <c r="O455" s="4"/>
      <c r="P455" s="4"/>
      <c r="Q455" s="8">
        <f t="shared" si="16"/>
        <v>0</v>
      </c>
      <c r="R455" s="8">
        <f t="shared" si="16"/>
        <v>0</v>
      </c>
      <c r="S455" s="7"/>
      <c r="T455" s="8">
        <f t="shared" si="17"/>
        <v>0</v>
      </c>
      <c r="U455" s="4"/>
      <c r="V455" s="4"/>
      <c r="W455" s="4">
        <v>50</v>
      </c>
      <c r="X455" s="4" t="s">
        <v>21</v>
      </c>
      <c r="Y455" s="4">
        <v>2</v>
      </c>
      <c r="Z455" s="63"/>
    </row>
    <row r="456" spans="1:26" ht="13.5" hidden="1" customHeight="1">
      <c r="B456" s="4" t="s">
        <v>1531</v>
      </c>
      <c r="C456" s="4">
        <v>457</v>
      </c>
      <c r="D456" s="4" t="s">
        <v>1532</v>
      </c>
      <c r="E456" s="4" t="s">
        <v>71</v>
      </c>
      <c r="F456" s="4">
        <v>457</v>
      </c>
      <c r="G456" s="5">
        <v>45033</v>
      </c>
      <c r="H456" s="4">
        <v>40</v>
      </c>
      <c r="I456" s="4">
        <v>41</v>
      </c>
      <c r="J456" s="4">
        <v>1</v>
      </c>
      <c r="K456" s="4" t="s">
        <v>262</v>
      </c>
      <c r="L456" s="4">
        <v>4</v>
      </c>
      <c r="M456" s="12" t="s">
        <v>15</v>
      </c>
      <c r="N456" s="12"/>
      <c r="O456" s="4"/>
      <c r="P456" s="4"/>
      <c r="Q456" s="8">
        <f t="shared" si="16"/>
        <v>0</v>
      </c>
      <c r="R456" s="8">
        <f t="shared" si="16"/>
        <v>0</v>
      </c>
      <c r="S456" s="7"/>
      <c r="T456" s="8">
        <f t="shared" si="17"/>
        <v>0</v>
      </c>
      <c r="U456" s="4"/>
      <c r="V456" s="4"/>
      <c r="W456" s="4">
        <v>50</v>
      </c>
      <c r="X456" s="4" t="s">
        <v>24</v>
      </c>
      <c r="Y456" s="4">
        <v>2</v>
      </c>
      <c r="Z456" s="63"/>
    </row>
    <row r="457" spans="1:26" ht="13.5" hidden="1" customHeight="1">
      <c r="B457" s="4" t="s">
        <v>1533</v>
      </c>
      <c r="C457" s="4">
        <v>458</v>
      </c>
      <c r="D457" s="4" t="s">
        <v>1534</v>
      </c>
      <c r="E457" s="4" t="s">
        <v>71</v>
      </c>
      <c r="F457" s="4">
        <v>458</v>
      </c>
      <c r="G457" s="5">
        <v>45034</v>
      </c>
      <c r="H457" s="4">
        <v>40</v>
      </c>
      <c r="I457" s="4">
        <v>41</v>
      </c>
      <c r="J457" s="4">
        <v>1</v>
      </c>
      <c r="K457" s="4" t="s">
        <v>262</v>
      </c>
      <c r="L457" s="4">
        <v>5</v>
      </c>
      <c r="M457" s="12" t="s">
        <v>239</v>
      </c>
      <c r="N457" s="12"/>
      <c r="O457" s="4"/>
      <c r="P457" s="4"/>
      <c r="Q457" s="8">
        <f t="shared" si="16"/>
        <v>0</v>
      </c>
      <c r="R457" s="8">
        <f t="shared" si="16"/>
        <v>0</v>
      </c>
      <c r="S457" s="7"/>
      <c r="T457" s="8">
        <f t="shared" si="17"/>
        <v>0</v>
      </c>
      <c r="U457" s="4"/>
      <c r="V457" s="4"/>
      <c r="W457" s="4">
        <v>16</v>
      </c>
      <c r="X457" s="4" t="s">
        <v>61</v>
      </c>
      <c r="Y457" s="4">
        <v>2</v>
      </c>
      <c r="Z457" s="63"/>
    </row>
    <row r="458" spans="1:26" ht="13.5" hidden="1" customHeight="1">
      <c r="B458" s="4" t="s">
        <v>1535</v>
      </c>
      <c r="C458" s="4">
        <v>459</v>
      </c>
      <c r="D458" s="4" t="s">
        <v>1536</v>
      </c>
      <c r="E458" s="4" t="s">
        <v>71</v>
      </c>
      <c r="F458" s="4">
        <v>459</v>
      </c>
      <c r="G458" s="5">
        <v>45035</v>
      </c>
      <c r="H458" s="4">
        <v>40</v>
      </c>
      <c r="I458" s="4">
        <v>41</v>
      </c>
      <c r="J458" s="4">
        <v>1</v>
      </c>
      <c r="K458" s="4" t="s">
        <v>262</v>
      </c>
      <c r="L458" s="4" t="s">
        <v>226</v>
      </c>
      <c r="M458" s="12" t="s">
        <v>240</v>
      </c>
      <c r="N458" s="12"/>
      <c r="O458" s="4"/>
      <c r="P458" s="4"/>
      <c r="Q458" s="8">
        <f t="shared" si="16"/>
        <v>0</v>
      </c>
      <c r="R458" s="8">
        <f t="shared" si="16"/>
        <v>0</v>
      </c>
      <c r="S458" s="7"/>
      <c r="T458" s="8">
        <f t="shared" si="17"/>
        <v>0</v>
      </c>
      <c r="U458" s="4"/>
      <c r="V458" s="4"/>
      <c r="W458" s="4"/>
      <c r="X458" s="4"/>
      <c r="Y458" s="4"/>
      <c r="Z458" s="63"/>
    </row>
    <row r="459" spans="1:26" ht="13.5" hidden="1" customHeight="1">
      <c r="B459" s="4" t="s">
        <v>1537</v>
      </c>
      <c r="C459" s="4">
        <v>460</v>
      </c>
      <c r="D459" s="4" t="s">
        <v>1538</v>
      </c>
      <c r="E459" s="4" t="s">
        <v>71</v>
      </c>
      <c r="F459" s="4">
        <v>460</v>
      </c>
      <c r="G459" s="5">
        <v>45036</v>
      </c>
      <c r="H459" s="4">
        <v>40</v>
      </c>
      <c r="I459" s="4">
        <v>41</v>
      </c>
      <c r="J459" s="4">
        <v>1</v>
      </c>
      <c r="K459" s="4" t="s">
        <v>262</v>
      </c>
      <c r="L459" s="4" t="s">
        <v>227</v>
      </c>
      <c r="M459" s="12" t="s">
        <v>241</v>
      </c>
      <c r="N459" s="12"/>
      <c r="O459" s="4"/>
      <c r="P459" s="4"/>
      <c r="Q459" s="8">
        <f t="shared" si="16"/>
        <v>0</v>
      </c>
      <c r="R459" s="8">
        <f t="shared" si="16"/>
        <v>0</v>
      </c>
      <c r="S459" s="7"/>
      <c r="T459" s="8">
        <f t="shared" si="17"/>
        <v>0</v>
      </c>
      <c r="U459" s="4"/>
      <c r="V459" s="4"/>
      <c r="W459" s="4"/>
      <c r="X459" s="4"/>
      <c r="Y459" s="4"/>
      <c r="Z459" s="63"/>
    </row>
    <row r="460" spans="1:26" ht="13.5" hidden="1" customHeight="1">
      <c r="B460" s="4" t="s">
        <v>1539</v>
      </c>
      <c r="C460" s="4">
        <v>461</v>
      </c>
      <c r="D460" s="4" t="s">
        <v>1540</v>
      </c>
      <c r="E460" s="4" t="s">
        <v>71</v>
      </c>
      <c r="F460" s="4">
        <v>461</v>
      </c>
      <c r="G460" s="5">
        <v>45037</v>
      </c>
      <c r="H460" s="4">
        <v>40</v>
      </c>
      <c r="I460" s="4">
        <v>41</v>
      </c>
      <c r="J460" s="4">
        <v>1</v>
      </c>
      <c r="K460" s="4" t="s">
        <v>262</v>
      </c>
      <c r="L460" s="4" t="s">
        <v>228</v>
      </c>
      <c r="M460" s="12" t="s">
        <v>315</v>
      </c>
      <c r="N460" s="12"/>
      <c r="O460" s="4"/>
      <c r="P460" s="4"/>
      <c r="Q460" s="8">
        <f t="shared" si="16"/>
        <v>0</v>
      </c>
      <c r="R460" s="8">
        <f t="shared" si="16"/>
        <v>0</v>
      </c>
      <c r="S460" s="7"/>
      <c r="T460" s="8">
        <f t="shared" si="17"/>
        <v>0</v>
      </c>
      <c r="U460" s="4"/>
      <c r="V460" s="4"/>
      <c r="W460" s="4"/>
      <c r="X460" s="4"/>
      <c r="Y460" s="4"/>
      <c r="Z460" s="63"/>
    </row>
    <row r="461" spans="1:26" ht="13.5" hidden="1" customHeight="1">
      <c r="B461" s="4" t="s">
        <v>1541</v>
      </c>
      <c r="C461" s="4">
        <v>462</v>
      </c>
      <c r="D461" s="4" t="s">
        <v>1542</v>
      </c>
      <c r="E461" s="4" t="s">
        <v>71</v>
      </c>
      <c r="F461" s="4">
        <v>462</v>
      </c>
      <c r="G461" s="5">
        <v>45038</v>
      </c>
      <c r="H461" s="4">
        <v>40</v>
      </c>
      <c r="I461" s="4">
        <v>41</v>
      </c>
      <c r="J461" s="4">
        <v>1</v>
      </c>
      <c r="K461" s="4" t="s">
        <v>262</v>
      </c>
      <c r="L461" s="4">
        <v>6</v>
      </c>
      <c r="M461" s="12" t="s">
        <v>313</v>
      </c>
      <c r="N461" s="12"/>
      <c r="O461" s="4">
        <v>57</v>
      </c>
      <c r="P461" s="4"/>
      <c r="Q461" s="8">
        <f t="shared" si="16"/>
        <v>2.2440944881889764</v>
      </c>
      <c r="R461" s="8">
        <f t="shared" si="16"/>
        <v>0</v>
      </c>
      <c r="S461" s="7">
        <v>1</v>
      </c>
      <c r="T461" s="8">
        <f t="shared" si="17"/>
        <v>2.2440944881889764</v>
      </c>
      <c r="U461" s="4"/>
      <c r="V461" s="4"/>
      <c r="W461" s="4">
        <v>50</v>
      </c>
      <c r="X461" s="4" t="s">
        <v>25</v>
      </c>
      <c r="Y461" s="4">
        <v>3.21</v>
      </c>
      <c r="Z461" s="63"/>
    </row>
    <row r="462" spans="1:26" ht="13.5" hidden="1" customHeight="1">
      <c r="A462" s="1" t="s">
        <v>10051</v>
      </c>
      <c r="B462" s="4" t="s">
        <v>1543</v>
      </c>
      <c r="C462" s="4">
        <v>463</v>
      </c>
      <c r="D462" s="4" t="s">
        <v>1544</v>
      </c>
      <c r="E462" s="4" t="s">
        <v>71</v>
      </c>
      <c r="F462" s="4">
        <v>463</v>
      </c>
      <c r="G462" s="5">
        <v>45039</v>
      </c>
      <c r="H462" s="4">
        <v>41</v>
      </c>
      <c r="I462" s="4">
        <v>42</v>
      </c>
      <c r="J462" s="4">
        <v>1</v>
      </c>
      <c r="K462" s="4" t="s">
        <v>263</v>
      </c>
      <c r="L462" s="4">
        <v>1</v>
      </c>
      <c r="M462" s="12" t="s">
        <v>13</v>
      </c>
      <c r="N462" s="12">
        <v>330</v>
      </c>
      <c r="O462" s="4">
        <v>219</v>
      </c>
      <c r="P462" s="4"/>
      <c r="Q462" s="8">
        <f t="shared" si="16"/>
        <v>8.6220472440944889</v>
      </c>
      <c r="R462" s="8">
        <f t="shared" si="16"/>
        <v>0</v>
      </c>
      <c r="S462" s="7">
        <v>4</v>
      </c>
      <c r="T462" s="8">
        <f t="shared" si="17"/>
        <v>34.488188976377955</v>
      </c>
      <c r="U462" s="4"/>
      <c r="V462" s="4"/>
      <c r="W462" s="4">
        <v>200</v>
      </c>
      <c r="X462" s="4" t="s">
        <v>16</v>
      </c>
      <c r="Y462" s="4">
        <v>2</v>
      </c>
      <c r="Z462" s="63"/>
    </row>
    <row r="463" spans="1:26" ht="13.5" hidden="1" customHeight="1">
      <c r="B463" s="4" t="s">
        <v>1545</v>
      </c>
      <c r="C463" s="4">
        <v>464</v>
      </c>
      <c r="D463" s="4" t="s">
        <v>1546</v>
      </c>
      <c r="E463" s="4" t="s">
        <v>71</v>
      </c>
      <c r="F463" s="4">
        <v>464</v>
      </c>
      <c r="G463" s="5">
        <v>45040</v>
      </c>
      <c r="H463" s="4">
        <v>41</v>
      </c>
      <c r="I463" s="4">
        <v>42</v>
      </c>
      <c r="J463" s="4">
        <v>1</v>
      </c>
      <c r="K463" s="4" t="s">
        <v>263</v>
      </c>
      <c r="L463" s="4">
        <v>2</v>
      </c>
      <c r="M463" s="12" t="s">
        <v>90</v>
      </c>
      <c r="N463" s="12"/>
      <c r="O463" s="4">
        <v>219</v>
      </c>
      <c r="P463" s="4">
        <v>159</v>
      </c>
      <c r="Q463" s="8">
        <f t="shared" si="16"/>
        <v>8.6220472440944889</v>
      </c>
      <c r="R463" s="8">
        <f t="shared" si="16"/>
        <v>6.2598425196850398</v>
      </c>
      <c r="S463" s="7">
        <v>2</v>
      </c>
      <c r="T463" s="8">
        <f>Q463+R463</f>
        <v>14.88188976377953</v>
      </c>
      <c r="U463" s="4"/>
      <c r="V463" s="4"/>
      <c r="W463" s="4">
        <v>200</v>
      </c>
      <c r="X463" s="4" t="s">
        <v>17</v>
      </c>
      <c r="Y463" s="4">
        <v>1</v>
      </c>
      <c r="Z463" s="63"/>
    </row>
    <row r="464" spans="1:26" ht="13.5" hidden="1" customHeight="1">
      <c r="B464" s="4" t="s">
        <v>1547</v>
      </c>
      <c r="C464" s="4">
        <v>465</v>
      </c>
      <c r="D464" s="4" t="s">
        <v>1548</v>
      </c>
      <c r="E464" s="4" t="s">
        <v>71</v>
      </c>
      <c r="F464" s="4">
        <v>465</v>
      </c>
      <c r="G464" s="5">
        <v>45041</v>
      </c>
      <c r="H464" s="4">
        <v>41</v>
      </c>
      <c r="I464" s="4">
        <v>42</v>
      </c>
      <c r="J464" s="4">
        <v>1</v>
      </c>
      <c r="K464" s="4" t="s">
        <v>263</v>
      </c>
      <c r="L464" s="4">
        <v>3</v>
      </c>
      <c r="M464" s="12" t="s">
        <v>316</v>
      </c>
      <c r="N464" s="12"/>
      <c r="O464" s="4">
        <v>159</v>
      </c>
      <c r="P464" s="4"/>
      <c r="Q464" s="8">
        <f t="shared" si="16"/>
        <v>6.2598425196850398</v>
      </c>
      <c r="R464" s="8">
        <f t="shared" si="16"/>
        <v>0</v>
      </c>
      <c r="S464" s="7">
        <v>4</v>
      </c>
      <c r="T464" s="8">
        <f t="shared" si="17"/>
        <v>25.039370078740159</v>
      </c>
      <c r="U464" s="4"/>
      <c r="V464" s="4"/>
      <c r="W464" s="4">
        <v>150</v>
      </c>
      <c r="X464" s="4" t="s">
        <v>18</v>
      </c>
      <c r="Y464" s="4">
        <v>2</v>
      </c>
      <c r="Z464" s="63"/>
    </row>
    <row r="465" spans="1:28" ht="13.5" hidden="1" customHeight="1">
      <c r="B465" s="4" t="s">
        <v>1549</v>
      </c>
      <c r="C465" s="4">
        <v>466</v>
      </c>
      <c r="D465" s="4" t="s">
        <v>1550</v>
      </c>
      <c r="E465" s="4" t="s">
        <v>71</v>
      </c>
      <c r="F465" s="4">
        <v>466</v>
      </c>
      <c r="G465" s="5">
        <v>45042</v>
      </c>
      <c r="H465" s="4">
        <v>41</v>
      </c>
      <c r="I465" s="4">
        <v>42</v>
      </c>
      <c r="J465" s="4">
        <v>1</v>
      </c>
      <c r="K465" s="4" t="s">
        <v>263</v>
      </c>
      <c r="L465" s="4">
        <v>4</v>
      </c>
      <c r="M465" s="12" t="s">
        <v>306</v>
      </c>
      <c r="N465" s="12"/>
      <c r="O465" s="4">
        <v>219</v>
      </c>
      <c r="P465" s="4"/>
      <c r="Q465" s="8">
        <f t="shared" si="16"/>
        <v>8.6220472440944889</v>
      </c>
      <c r="R465" s="8">
        <f t="shared" si="16"/>
        <v>0</v>
      </c>
      <c r="S465" s="7">
        <v>2</v>
      </c>
      <c r="T465" s="8">
        <f t="shared" si="17"/>
        <v>17.244094488188978</v>
      </c>
      <c r="U465" s="4"/>
      <c r="V465" s="4"/>
      <c r="W465" s="4">
        <v>200</v>
      </c>
      <c r="X465" s="4" t="s">
        <v>18</v>
      </c>
      <c r="Y465" s="4">
        <v>1</v>
      </c>
      <c r="Z465" s="63"/>
    </row>
    <row r="466" spans="1:28" ht="13.5" hidden="1" customHeight="1">
      <c r="B466" s="4" t="s">
        <v>1551</v>
      </c>
      <c r="C466" s="4">
        <v>467</v>
      </c>
      <c r="D466" s="4" t="s">
        <v>1552</v>
      </c>
      <c r="E466" s="4" t="s">
        <v>71</v>
      </c>
      <c r="F466" s="4">
        <v>467</v>
      </c>
      <c r="G466" s="5">
        <v>45043</v>
      </c>
      <c r="H466" s="4">
        <v>41</v>
      </c>
      <c r="I466" s="4">
        <v>42</v>
      </c>
      <c r="J466" s="4">
        <v>1</v>
      </c>
      <c r="K466" s="4" t="s">
        <v>263</v>
      </c>
      <c r="L466" s="4">
        <v>5</v>
      </c>
      <c r="M466" s="12" t="s">
        <v>307</v>
      </c>
      <c r="N466" s="12"/>
      <c r="O466" s="4">
        <v>219</v>
      </c>
      <c r="P466" s="4"/>
      <c r="Q466" s="8">
        <f t="shared" si="16"/>
        <v>8.6220472440944889</v>
      </c>
      <c r="R466" s="8">
        <f t="shared" si="16"/>
        <v>0</v>
      </c>
      <c r="S466" s="7">
        <v>2</v>
      </c>
      <c r="T466" s="8">
        <f t="shared" si="17"/>
        <v>17.244094488188978</v>
      </c>
      <c r="U466" s="4"/>
      <c r="V466" s="4"/>
      <c r="W466" s="4">
        <v>200</v>
      </c>
      <c r="X466" s="4" t="s">
        <v>19</v>
      </c>
      <c r="Y466" s="4">
        <v>1</v>
      </c>
      <c r="Z466" s="63"/>
    </row>
    <row r="467" spans="1:28" ht="13.5" hidden="1" customHeight="1">
      <c r="B467" s="4" t="s">
        <v>1553</v>
      </c>
      <c r="C467" s="4">
        <v>468</v>
      </c>
      <c r="D467" s="4" t="s">
        <v>1554</v>
      </c>
      <c r="E467" s="4" t="s">
        <v>71</v>
      </c>
      <c r="F467" s="4">
        <v>468</v>
      </c>
      <c r="G467" s="5">
        <v>45044</v>
      </c>
      <c r="H467" s="4">
        <v>41</v>
      </c>
      <c r="I467" s="4">
        <v>42</v>
      </c>
      <c r="J467" s="4">
        <v>1</v>
      </c>
      <c r="K467" s="4" t="s">
        <v>263</v>
      </c>
      <c r="L467" s="4">
        <v>6</v>
      </c>
      <c r="M467" s="12" t="s">
        <v>233</v>
      </c>
      <c r="N467" s="12"/>
      <c r="O467" s="4"/>
      <c r="P467" s="4"/>
      <c r="Q467" s="8">
        <f t="shared" si="16"/>
        <v>0</v>
      </c>
      <c r="R467" s="8">
        <f t="shared" si="16"/>
        <v>0</v>
      </c>
      <c r="S467" s="7"/>
      <c r="T467" s="8">
        <f t="shared" si="17"/>
        <v>0</v>
      </c>
      <c r="U467" s="4"/>
      <c r="V467" s="4"/>
      <c r="W467" s="4">
        <v>200</v>
      </c>
      <c r="X467" s="4" t="s">
        <v>21</v>
      </c>
      <c r="Y467" s="4">
        <v>4</v>
      </c>
      <c r="Z467" s="63"/>
    </row>
    <row r="468" spans="1:28" ht="13.5" hidden="1" customHeight="1">
      <c r="B468" s="4" t="s">
        <v>1555</v>
      </c>
      <c r="C468" s="4">
        <v>469</v>
      </c>
      <c r="D468" s="4" t="s">
        <v>1556</v>
      </c>
      <c r="E468" s="4" t="s">
        <v>71</v>
      </c>
      <c r="F468" s="4">
        <v>469</v>
      </c>
      <c r="G468" s="5">
        <v>45045</v>
      </c>
      <c r="H468" s="4">
        <v>41</v>
      </c>
      <c r="I468" s="4">
        <v>42</v>
      </c>
      <c r="J468" s="4">
        <v>1</v>
      </c>
      <c r="K468" s="4" t="s">
        <v>263</v>
      </c>
      <c r="L468" s="4">
        <v>7</v>
      </c>
      <c r="M468" s="12" t="s">
        <v>242</v>
      </c>
      <c r="N468" s="12"/>
      <c r="O468" s="4"/>
      <c r="P468" s="4"/>
      <c r="Q468" s="8">
        <f t="shared" si="16"/>
        <v>0</v>
      </c>
      <c r="R468" s="8">
        <f t="shared" si="16"/>
        <v>0</v>
      </c>
      <c r="S468" s="7"/>
      <c r="T468" s="8">
        <f t="shared" si="17"/>
        <v>0</v>
      </c>
      <c r="U468" s="4"/>
      <c r="V468" s="4"/>
      <c r="W468" s="4">
        <v>50</v>
      </c>
      <c r="X468" s="4" t="s">
        <v>21</v>
      </c>
      <c r="Y468" s="4">
        <v>1</v>
      </c>
      <c r="Z468" s="63"/>
    </row>
    <row r="469" spans="1:28" ht="13.5" hidden="1" customHeight="1">
      <c r="B469" s="4" t="s">
        <v>1557</v>
      </c>
      <c r="C469" s="4">
        <v>470</v>
      </c>
      <c r="D469" s="4" t="s">
        <v>1558</v>
      </c>
      <c r="E469" s="4" t="s">
        <v>71</v>
      </c>
      <c r="F469" s="4">
        <v>470</v>
      </c>
      <c r="G469" s="5">
        <v>45046</v>
      </c>
      <c r="H469" s="4">
        <v>41</v>
      </c>
      <c r="I469" s="4">
        <v>42</v>
      </c>
      <c r="J469" s="4">
        <v>1</v>
      </c>
      <c r="K469" s="4" t="s">
        <v>263</v>
      </c>
      <c r="L469" s="4">
        <v>8</v>
      </c>
      <c r="M469" s="12" t="s">
        <v>317</v>
      </c>
      <c r="N469" s="12"/>
      <c r="O469" s="4"/>
      <c r="P469" s="4"/>
      <c r="Q469" s="8">
        <f t="shared" si="16"/>
        <v>0</v>
      </c>
      <c r="R469" s="8">
        <f t="shared" si="16"/>
        <v>0</v>
      </c>
      <c r="S469" s="7"/>
      <c r="T469" s="8">
        <f t="shared" si="17"/>
        <v>0</v>
      </c>
      <c r="U469" s="4"/>
      <c r="V469" s="4"/>
      <c r="W469" s="4">
        <v>50</v>
      </c>
      <c r="X469" s="4" t="s">
        <v>22</v>
      </c>
      <c r="Y469" s="4">
        <v>1</v>
      </c>
      <c r="Z469" s="63"/>
    </row>
    <row r="470" spans="1:28" ht="13.5" hidden="1" customHeight="1">
      <c r="B470" s="4" t="s">
        <v>1559</v>
      </c>
      <c r="C470" s="4">
        <v>471</v>
      </c>
      <c r="D470" s="4" t="s">
        <v>1560</v>
      </c>
      <c r="E470" s="4" t="s">
        <v>71</v>
      </c>
      <c r="F470" s="4">
        <v>471</v>
      </c>
      <c r="G470" s="5">
        <v>45047</v>
      </c>
      <c r="H470" s="4">
        <v>41</v>
      </c>
      <c r="I470" s="4">
        <v>42</v>
      </c>
      <c r="J470" s="4">
        <v>1</v>
      </c>
      <c r="K470" s="4" t="s">
        <v>263</v>
      </c>
      <c r="L470" s="4">
        <v>9</v>
      </c>
      <c r="M470" s="12" t="s">
        <v>318</v>
      </c>
      <c r="N470" s="12"/>
      <c r="O470" s="4"/>
      <c r="P470" s="4"/>
      <c r="Q470" s="8">
        <f t="shared" si="16"/>
        <v>0</v>
      </c>
      <c r="R470" s="8">
        <f t="shared" si="16"/>
        <v>0</v>
      </c>
      <c r="S470" s="7"/>
      <c r="T470" s="8">
        <f t="shared" si="17"/>
        <v>0</v>
      </c>
      <c r="U470" s="4"/>
      <c r="V470" s="4"/>
      <c r="W470" s="4">
        <v>200</v>
      </c>
      <c r="X470" s="4" t="s">
        <v>20</v>
      </c>
      <c r="Y470" s="4">
        <v>1</v>
      </c>
      <c r="Z470" s="63"/>
    </row>
    <row r="471" spans="1:28" ht="13.5" hidden="1" customHeight="1">
      <c r="B471" s="4" t="s">
        <v>1561</v>
      </c>
      <c r="C471" s="4">
        <v>472</v>
      </c>
      <c r="D471" s="4" t="s">
        <v>1562</v>
      </c>
      <c r="E471" s="4" t="s">
        <v>71</v>
      </c>
      <c r="F471" s="4">
        <v>472</v>
      </c>
      <c r="G471" s="5">
        <v>45048</v>
      </c>
      <c r="H471" s="4">
        <v>41</v>
      </c>
      <c r="I471" s="4">
        <v>42</v>
      </c>
      <c r="J471" s="4">
        <v>1</v>
      </c>
      <c r="K471" s="4" t="s">
        <v>263</v>
      </c>
      <c r="L471" s="4">
        <v>10</v>
      </c>
      <c r="M471" s="12" t="s">
        <v>319</v>
      </c>
      <c r="N471" s="12"/>
      <c r="O471" s="4">
        <v>219</v>
      </c>
      <c r="P471" s="4">
        <v>159</v>
      </c>
      <c r="Q471" s="8">
        <f t="shared" si="16"/>
        <v>8.6220472440944889</v>
      </c>
      <c r="R471" s="8">
        <f t="shared" si="16"/>
        <v>6.2598425196850398</v>
      </c>
      <c r="S471" s="7">
        <v>3</v>
      </c>
      <c r="T471" s="8">
        <f>Q471*2+R471</f>
        <v>23.503937007874018</v>
      </c>
      <c r="U471" s="4"/>
      <c r="V471" s="4"/>
      <c r="W471" s="4">
        <v>200</v>
      </c>
      <c r="X471" s="4" t="s">
        <v>19</v>
      </c>
      <c r="Y471" s="4">
        <v>1</v>
      </c>
      <c r="Z471" s="63"/>
    </row>
    <row r="472" spans="1:28" ht="13.5" customHeight="1">
      <c r="A472" s="1" t="s">
        <v>10123</v>
      </c>
      <c r="B472" s="4" t="s">
        <v>1563</v>
      </c>
      <c r="C472" s="4">
        <v>473</v>
      </c>
      <c r="D472" s="4" t="s">
        <v>1564</v>
      </c>
      <c r="E472" s="4" t="s">
        <v>71</v>
      </c>
      <c r="F472" s="4">
        <v>473</v>
      </c>
      <c r="G472" s="5">
        <v>45049</v>
      </c>
      <c r="H472" s="4">
        <v>41</v>
      </c>
      <c r="I472" s="4">
        <v>42</v>
      </c>
      <c r="J472" s="4">
        <v>1</v>
      </c>
      <c r="K472" s="4" t="s">
        <v>263</v>
      </c>
      <c r="L472" s="4">
        <v>11</v>
      </c>
      <c r="M472" s="12" t="s">
        <v>34</v>
      </c>
      <c r="N472" s="12"/>
      <c r="O472" s="4"/>
      <c r="P472" s="4"/>
      <c r="Q472" s="8">
        <f t="shared" si="16"/>
        <v>0</v>
      </c>
      <c r="R472" s="8">
        <f t="shared" si="16"/>
        <v>0</v>
      </c>
      <c r="S472" s="7"/>
      <c r="T472" s="8">
        <f t="shared" si="17"/>
        <v>0</v>
      </c>
      <c r="U472" s="4"/>
      <c r="V472" s="4"/>
      <c r="W472" s="4">
        <v>150</v>
      </c>
      <c r="X472" s="4" t="s">
        <v>23</v>
      </c>
      <c r="Y472" s="4">
        <v>1</v>
      </c>
      <c r="Z472" s="63"/>
      <c r="AA472" s="1">
        <f>VLOOKUP(M472,Лист2!G:I,3,)</f>
        <v>1.5</v>
      </c>
      <c r="AB472" s="1">
        <f t="shared" ref="AB472:AB473" si="18">AA472*Y472</f>
        <v>1.5</v>
      </c>
    </row>
    <row r="473" spans="1:28" ht="13.5" customHeight="1">
      <c r="A473" s="1" t="s">
        <v>10123</v>
      </c>
      <c r="B473" s="4" t="s">
        <v>1565</v>
      </c>
      <c r="C473" s="4">
        <v>474</v>
      </c>
      <c r="D473" s="4" t="s">
        <v>1566</v>
      </c>
      <c r="E473" s="4" t="s">
        <v>71</v>
      </c>
      <c r="F473" s="4">
        <v>474</v>
      </c>
      <c r="G473" s="5">
        <v>45050</v>
      </c>
      <c r="H473" s="4">
        <v>41</v>
      </c>
      <c r="I473" s="4">
        <v>42</v>
      </c>
      <c r="J473" s="4">
        <v>1</v>
      </c>
      <c r="K473" s="4" t="s">
        <v>263</v>
      </c>
      <c r="L473" s="4">
        <v>12</v>
      </c>
      <c r="M473" s="12" t="s">
        <v>53</v>
      </c>
      <c r="N473" s="12"/>
      <c r="O473" s="4"/>
      <c r="P473" s="4"/>
      <c r="Q473" s="8">
        <f t="shared" si="16"/>
        <v>0</v>
      </c>
      <c r="R473" s="8">
        <f t="shared" si="16"/>
        <v>0</v>
      </c>
      <c r="S473" s="7"/>
      <c r="T473" s="8">
        <f t="shared" si="17"/>
        <v>0</v>
      </c>
      <c r="U473" s="4"/>
      <c r="V473" s="4"/>
      <c r="W473" s="4">
        <v>200</v>
      </c>
      <c r="X473" s="4" t="s">
        <v>23</v>
      </c>
      <c r="Y473" s="4">
        <v>1</v>
      </c>
      <c r="Z473" s="63"/>
      <c r="AA473" s="1">
        <f>VLOOKUP(M473,Лист2!G:I,3,)</f>
        <v>2.7</v>
      </c>
      <c r="AB473" s="1">
        <f t="shared" si="18"/>
        <v>2.7</v>
      </c>
    </row>
    <row r="474" spans="1:28" ht="13.5" hidden="1" customHeight="1">
      <c r="B474" s="4" t="s">
        <v>1567</v>
      </c>
      <c r="C474" s="4">
        <v>475</v>
      </c>
      <c r="D474" s="4" t="s">
        <v>1568</v>
      </c>
      <c r="E474" s="4" t="s">
        <v>71</v>
      </c>
      <c r="F474" s="4">
        <v>475</v>
      </c>
      <c r="G474" s="5">
        <v>45051</v>
      </c>
      <c r="H474" s="4">
        <v>41</v>
      </c>
      <c r="I474" s="4">
        <v>42</v>
      </c>
      <c r="J474" s="4">
        <v>1</v>
      </c>
      <c r="K474" s="4" t="s">
        <v>263</v>
      </c>
      <c r="L474" s="4">
        <v>13</v>
      </c>
      <c r="M474" s="12" t="s">
        <v>59</v>
      </c>
      <c r="N474" s="12"/>
      <c r="O474" s="4"/>
      <c r="P474" s="4"/>
      <c r="Q474" s="8">
        <f t="shared" si="16"/>
        <v>0</v>
      </c>
      <c r="R474" s="8">
        <f t="shared" si="16"/>
        <v>0</v>
      </c>
      <c r="S474" s="7"/>
      <c r="T474" s="8">
        <f t="shared" si="17"/>
        <v>0</v>
      </c>
      <c r="U474" s="4"/>
      <c r="V474" s="4"/>
      <c r="W474" s="4">
        <v>200</v>
      </c>
      <c r="X474" s="4" t="s">
        <v>24</v>
      </c>
      <c r="Y474" s="4">
        <v>5</v>
      </c>
      <c r="Z474" s="63"/>
    </row>
    <row r="475" spans="1:28" ht="13.5" hidden="1" customHeight="1">
      <c r="B475" s="4" t="s">
        <v>1569</v>
      </c>
      <c r="C475" s="4">
        <v>476</v>
      </c>
      <c r="D475" s="4" t="s">
        <v>1570</v>
      </c>
      <c r="E475" s="4" t="s">
        <v>71</v>
      </c>
      <c r="F475" s="4">
        <v>476</v>
      </c>
      <c r="G475" s="5">
        <v>45052</v>
      </c>
      <c r="H475" s="4">
        <v>41</v>
      </c>
      <c r="I475" s="4">
        <v>42</v>
      </c>
      <c r="J475" s="4">
        <v>1</v>
      </c>
      <c r="K475" s="4" t="s">
        <v>263</v>
      </c>
      <c r="L475" s="4">
        <v>14</v>
      </c>
      <c r="M475" s="12" t="s">
        <v>15</v>
      </c>
      <c r="N475" s="12"/>
      <c r="O475" s="4"/>
      <c r="P475" s="4"/>
      <c r="Q475" s="8">
        <f t="shared" si="16"/>
        <v>0</v>
      </c>
      <c r="R475" s="8">
        <f t="shared" si="16"/>
        <v>0</v>
      </c>
      <c r="S475" s="7"/>
      <c r="T475" s="8">
        <f t="shared" si="17"/>
        <v>0</v>
      </c>
      <c r="U475" s="4"/>
      <c r="V475" s="4"/>
      <c r="W475" s="4">
        <v>50</v>
      </c>
      <c r="X475" s="4" t="s">
        <v>24</v>
      </c>
      <c r="Y475" s="4">
        <v>1</v>
      </c>
      <c r="Z475" s="63"/>
    </row>
    <row r="476" spans="1:28" ht="13.5" hidden="1" customHeight="1">
      <c r="B476" s="4" t="s">
        <v>1571</v>
      </c>
      <c r="C476" s="4">
        <v>477</v>
      </c>
      <c r="D476" s="4" t="s">
        <v>1572</v>
      </c>
      <c r="E476" s="4" t="s">
        <v>71</v>
      </c>
      <c r="F476" s="4">
        <v>477</v>
      </c>
      <c r="G476" s="5">
        <v>45053</v>
      </c>
      <c r="H476" s="4">
        <v>41</v>
      </c>
      <c r="I476" s="4">
        <v>42</v>
      </c>
      <c r="J476" s="4">
        <v>1</v>
      </c>
      <c r="K476" s="4" t="s">
        <v>263</v>
      </c>
      <c r="L476" s="4">
        <v>15</v>
      </c>
      <c r="M476" s="12" t="s">
        <v>239</v>
      </c>
      <c r="N476" s="12"/>
      <c r="O476" s="4"/>
      <c r="P476" s="4"/>
      <c r="Q476" s="8">
        <f t="shared" si="16"/>
        <v>0</v>
      </c>
      <c r="R476" s="8">
        <f t="shared" si="16"/>
        <v>0</v>
      </c>
      <c r="S476" s="7"/>
      <c r="T476" s="8">
        <f t="shared" si="17"/>
        <v>0</v>
      </c>
      <c r="U476" s="4"/>
      <c r="V476" s="4"/>
      <c r="W476" s="4">
        <v>16</v>
      </c>
      <c r="X476" s="4" t="s">
        <v>61</v>
      </c>
      <c r="Y476" s="4">
        <v>1</v>
      </c>
      <c r="Z476" s="63"/>
    </row>
    <row r="477" spans="1:28" ht="13.5" hidden="1" customHeight="1">
      <c r="B477" s="4" t="s">
        <v>1573</v>
      </c>
      <c r="C477" s="4">
        <v>478</v>
      </c>
      <c r="D477" s="4" t="s">
        <v>1574</v>
      </c>
      <c r="E477" s="4" t="s">
        <v>71</v>
      </c>
      <c r="F477" s="4">
        <v>478</v>
      </c>
      <c r="G477" s="5">
        <v>45054</v>
      </c>
      <c r="H477" s="4">
        <v>41</v>
      </c>
      <c r="I477" s="4">
        <v>42</v>
      </c>
      <c r="J477" s="4">
        <v>1</v>
      </c>
      <c r="K477" s="4" t="s">
        <v>263</v>
      </c>
      <c r="L477" s="4"/>
      <c r="M477" s="12" t="s">
        <v>245</v>
      </c>
      <c r="N477" s="12"/>
      <c r="O477" s="4"/>
      <c r="P477" s="4"/>
      <c r="Q477" s="8">
        <f t="shared" si="16"/>
        <v>0</v>
      </c>
      <c r="R477" s="8">
        <f t="shared" si="16"/>
        <v>0</v>
      </c>
      <c r="S477" s="7"/>
      <c r="T477" s="8">
        <f t="shared" si="17"/>
        <v>0</v>
      </c>
      <c r="U477" s="4"/>
      <c r="V477" s="4"/>
      <c r="W477" s="4"/>
      <c r="X477" s="4"/>
      <c r="Y477" s="4"/>
      <c r="Z477" s="63"/>
    </row>
    <row r="478" spans="1:28" ht="13.5" hidden="1" customHeight="1">
      <c r="B478" s="4" t="s">
        <v>1575</v>
      </c>
      <c r="C478" s="4">
        <v>479</v>
      </c>
      <c r="D478" s="4" t="s">
        <v>1576</v>
      </c>
      <c r="E478" s="4" t="s">
        <v>71</v>
      </c>
      <c r="F478" s="4">
        <v>479</v>
      </c>
      <c r="G478" s="5">
        <v>45055</v>
      </c>
      <c r="H478" s="4">
        <v>41</v>
      </c>
      <c r="I478" s="4">
        <v>42</v>
      </c>
      <c r="J478" s="4">
        <v>1</v>
      </c>
      <c r="K478" s="4" t="s">
        <v>263</v>
      </c>
      <c r="L478" s="4"/>
      <c r="M478" s="12" t="s">
        <v>241</v>
      </c>
      <c r="N478" s="12"/>
      <c r="O478" s="4"/>
      <c r="P478" s="4"/>
      <c r="Q478" s="8">
        <f t="shared" si="16"/>
        <v>0</v>
      </c>
      <c r="R478" s="8">
        <f t="shared" si="16"/>
        <v>0</v>
      </c>
      <c r="S478" s="7"/>
      <c r="T478" s="8">
        <f t="shared" si="17"/>
        <v>0</v>
      </c>
      <c r="U478" s="4"/>
      <c r="V478" s="4"/>
      <c r="W478" s="4"/>
      <c r="X478" s="4"/>
      <c r="Y478" s="4"/>
      <c r="Z478" s="63"/>
    </row>
    <row r="479" spans="1:28" ht="13.5" hidden="1" customHeight="1">
      <c r="B479" s="4" t="s">
        <v>1577</v>
      </c>
      <c r="C479" s="4">
        <v>480</v>
      </c>
      <c r="D479" s="4" t="s">
        <v>1578</v>
      </c>
      <c r="E479" s="4" t="s">
        <v>71</v>
      </c>
      <c r="F479" s="4">
        <v>480</v>
      </c>
      <c r="G479" s="5">
        <v>45056</v>
      </c>
      <c r="H479" s="4">
        <v>41</v>
      </c>
      <c r="I479" s="4">
        <v>42</v>
      </c>
      <c r="J479" s="4">
        <v>1</v>
      </c>
      <c r="K479" s="4" t="s">
        <v>263</v>
      </c>
      <c r="L479" s="4"/>
      <c r="M479" s="12" t="s">
        <v>315</v>
      </c>
      <c r="N479" s="12"/>
      <c r="O479" s="4"/>
      <c r="P479" s="4"/>
      <c r="Q479" s="8">
        <f t="shared" si="16"/>
        <v>0</v>
      </c>
      <c r="R479" s="8">
        <f t="shared" si="16"/>
        <v>0</v>
      </c>
      <c r="S479" s="7"/>
      <c r="T479" s="8">
        <f t="shared" si="17"/>
        <v>0</v>
      </c>
      <c r="U479" s="4"/>
      <c r="V479" s="4"/>
      <c r="W479" s="4"/>
      <c r="X479" s="4"/>
      <c r="Y479" s="4"/>
      <c r="Z479" s="63"/>
    </row>
    <row r="480" spans="1:28" ht="13.5" hidden="1" customHeight="1">
      <c r="B480" s="4" t="s">
        <v>1579</v>
      </c>
      <c r="C480" s="4">
        <v>481</v>
      </c>
      <c r="D480" s="4" t="s">
        <v>1580</v>
      </c>
      <c r="E480" s="4" t="s">
        <v>71</v>
      </c>
      <c r="F480" s="4">
        <v>481</v>
      </c>
      <c r="G480" s="5">
        <v>45057</v>
      </c>
      <c r="H480" s="4">
        <v>41</v>
      </c>
      <c r="I480" s="4">
        <v>42</v>
      </c>
      <c r="J480" s="4">
        <v>1</v>
      </c>
      <c r="K480" s="4" t="s">
        <v>263</v>
      </c>
      <c r="L480" s="4">
        <v>16</v>
      </c>
      <c r="M480" s="12" t="s">
        <v>237</v>
      </c>
      <c r="N480" s="12"/>
      <c r="O480" s="4"/>
      <c r="P480" s="4"/>
      <c r="Q480" s="8">
        <f t="shared" si="16"/>
        <v>0</v>
      </c>
      <c r="R480" s="8">
        <f t="shared" si="16"/>
        <v>0</v>
      </c>
      <c r="S480" s="7"/>
      <c r="T480" s="8">
        <f t="shared" si="17"/>
        <v>0</v>
      </c>
      <c r="U480" s="4"/>
      <c r="V480" s="4"/>
      <c r="W480" s="4">
        <v>20</v>
      </c>
      <c r="X480" s="4" t="s">
        <v>61</v>
      </c>
      <c r="Y480" s="4">
        <v>3</v>
      </c>
      <c r="Z480" s="63"/>
    </row>
    <row r="481" spans="1:26" ht="13.5" hidden="1" customHeight="1">
      <c r="B481" s="4" t="s">
        <v>1581</v>
      </c>
      <c r="C481" s="4">
        <v>482</v>
      </c>
      <c r="D481" s="4" t="s">
        <v>1582</v>
      </c>
      <c r="E481" s="4" t="s">
        <v>71</v>
      </c>
      <c r="F481" s="4">
        <v>482</v>
      </c>
      <c r="G481" s="5">
        <v>45058</v>
      </c>
      <c r="H481" s="4">
        <v>41</v>
      </c>
      <c r="I481" s="4">
        <v>42</v>
      </c>
      <c r="J481" s="4">
        <v>1</v>
      </c>
      <c r="K481" s="4" t="s">
        <v>263</v>
      </c>
      <c r="L481" s="4"/>
      <c r="M481" s="12" t="s">
        <v>246</v>
      </c>
      <c r="N481" s="12"/>
      <c r="O481" s="4"/>
      <c r="P481" s="4"/>
      <c r="Q481" s="8">
        <f t="shared" si="16"/>
        <v>0</v>
      </c>
      <c r="R481" s="8">
        <f t="shared" si="16"/>
        <v>0</v>
      </c>
      <c r="S481" s="7"/>
      <c r="T481" s="8">
        <f t="shared" si="17"/>
        <v>0</v>
      </c>
      <c r="U481" s="4"/>
      <c r="V481" s="4"/>
      <c r="W481" s="4"/>
      <c r="X481" s="4"/>
      <c r="Y481" s="4"/>
      <c r="Z481" s="63"/>
    </row>
    <row r="482" spans="1:26" ht="13.5" hidden="1" customHeight="1">
      <c r="B482" s="4" t="s">
        <v>1583</v>
      </c>
      <c r="C482" s="4">
        <v>483</v>
      </c>
      <c r="D482" s="4" t="s">
        <v>1584</v>
      </c>
      <c r="E482" s="4" t="s">
        <v>71</v>
      </c>
      <c r="F482" s="4">
        <v>483</v>
      </c>
      <c r="G482" s="5">
        <v>45059</v>
      </c>
      <c r="H482" s="4">
        <v>41</v>
      </c>
      <c r="I482" s="4">
        <v>42</v>
      </c>
      <c r="J482" s="4">
        <v>1</v>
      </c>
      <c r="K482" s="4" t="s">
        <v>263</v>
      </c>
      <c r="L482" s="4"/>
      <c r="M482" s="12" t="s">
        <v>238</v>
      </c>
      <c r="N482" s="12"/>
      <c r="O482" s="4"/>
      <c r="P482" s="4"/>
      <c r="Q482" s="8">
        <f t="shared" si="16"/>
        <v>0</v>
      </c>
      <c r="R482" s="8">
        <f t="shared" si="16"/>
        <v>0</v>
      </c>
      <c r="S482" s="7"/>
      <c r="T482" s="8">
        <f t="shared" si="17"/>
        <v>0</v>
      </c>
      <c r="U482" s="4"/>
      <c r="V482" s="4"/>
      <c r="W482" s="4"/>
      <c r="X482" s="4"/>
      <c r="Y482" s="4"/>
      <c r="Z482" s="63"/>
    </row>
    <row r="483" spans="1:26" ht="13.5" hidden="1" customHeight="1">
      <c r="B483" s="4" t="s">
        <v>1585</v>
      </c>
      <c r="C483" s="4">
        <v>484</v>
      </c>
      <c r="D483" s="4" t="s">
        <v>1586</v>
      </c>
      <c r="E483" s="4" t="s">
        <v>71</v>
      </c>
      <c r="F483" s="4">
        <v>484</v>
      </c>
      <c r="G483" s="5">
        <v>45060</v>
      </c>
      <c r="H483" s="4">
        <v>41</v>
      </c>
      <c r="I483" s="4">
        <v>42</v>
      </c>
      <c r="J483" s="4">
        <v>1</v>
      </c>
      <c r="K483" s="4" t="s">
        <v>263</v>
      </c>
      <c r="L483" s="4"/>
      <c r="M483" s="12" t="s">
        <v>310</v>
      </c>
      <c r="N483" s="12"/>
      <c r="O483" s="4"/>
      <c r="P483" s="4"/>
      <c r="Q483" s="8">
        <f t="shared" si="16"/>
        <v>0</v>
      </c>
      <c r="R483" s="8">
        <f t="shared" si="16"/>
        <v>0</v>
      </c>
      <c r="S483" s="7"/>
      <c r="T483" s="8">
        <f t="shared" si="17"/>
        <v>0</v>
      </c>
      <c r="U483" s="4"/>
      <c r="V483" s="4"/>
      <c r="W483" s="4"/>
      <c r="X483" s="4"/>
      <c r="Y483" s="4"/>
      <c r="Z483" s="63"/>
    </row>
    <row r="484" spans="1:26" ht="13.5" hidden="1" customHeight="1">
      <c r="B484" s="4" t="s">
        <v>1587</v>
      </c>
      <c r="C484" s="4">
        <v>485</v>
      </c>
      <c r="D484" s="4" t="s">
        <v>1588</v>
      </c>
      <c r="E484" s="4" t="s">
        <v>71</v>
      </c>
      <c r="F484" s="4">
        <v>485</v>
      </c>
      <c r="G484" s="5">
        <v>45061</v>
      </c>
      <c r="H484" s="4">
        <v>41</v>
      </c>
      <c r="I484" s="4">
        <v>42</v>
      </c>
      <c r="J484" s="4">
        <v>1</v>
      </c>
      <c r="K484" s="4" t="s">
        <v>263</v>
      </c>
      <c r="L484" s="4">
        <v>17</v>
      </c>
      <c r="M484" s="12" t="s">
        <v>247</v>
      </c>
      <c r="N484" s="12"/>
      <c r="O484" s="4"/>
      <c r="P484" s="4"/>
      <c r="Q484" s="8">
        <f t="shared" si="16"/>
        <v>0</v>
      </c>
      <c r="R484" s="8">
        <f t="shared" si="16"/>
        <v>0</v>
      </c>
      <c r="S484" s="7"/>
      <c r="T484" s="8">
        <f t="shared" si="17"/>
        <v>0</v>
      </c>
      <c r="U484" s="4"/>
      <c r="V484" s="4"/>
      <c r="W484" s="4">
        <v>20</v>
      </c>
      <c r="X484" s="4" t="s">
        <v>61</v>
      </c>
      <c r="Y484" s="4">
        <v>1</v>
      </c>
      <c r="Z484" s="63"/>
    </row>
    <row r="485" spans="1:26" ht="13.5" hidden="1" customHeight="1">
      <c r="B485" s="4" t="s">
        <v>1589</v>
      </c>
      <c r="C485" s="4">
        <v>486</v>
      </c>
      <c r="D485" s="4" t="s">
        <v>1590</v>
      </c>
      <c r="E485" s="4" t="s">
        <v>71</v>
      </c>
      <c r="F485" s="4">
        <v>486</v>
      </c>
      <c r="G485" s="5">
        <v>45062</v>
      </c>
      <c r="H485" s="4">
        <v>41</v>
      </c>
      <c r="I485" s="4">
        <v>42</v>
      </c>
      <c r="J485" s="4">
        <v>1</v>
      </c>
      <c r="K485" s="4" t="s">
        <v>263</v>
      </c>
      <c r="L485" s="4"/>
      <c r="M485" s="12" t="s">
        <v>246</v>
      </c>
      <c r="N485" s="12"/>
      <c r="O485" s="4"/>
      <c r="P485" s="4"/>
      <c r="Q485" s="8">
        <f t="shared" si="16"/>
        <v>0</v>
      </c>
      <c r="R485" s="8">
        <f t="shared" si="16"/>
        <v>0</v>
      </c>
      <c r="S485" s="7"/>
      <c r="T485" s="8">
        <f t="shared" si="17"/>
        <v>0</v>
      </c>
      <c r="U485" s="4"/>
      <c r="V485" s="4"/>
      <c r="W485" s="4"/>
      <c r="X485" s="4"/>
      <c r="Y485" s="4"/>
      <c r="Z485" s="63"/>
    </row>
    <row r="486" spans="1:26" ht="13.5" hidden="1" customHeight="1">
      <c r="B486" s="4" t="s">
        <v>1591</v>
      </c>
      <c r="C486" s="4">
        <v>487</v>
      </c>
      <c r="D486" s="4" t="s">
        <v>1592</v>
      </c>
      <c r="E486" s="4" t="s">
        <v>71</v>
      </c>
      <c r="F486" s="4">
        <v>487</v>
      </c>
      <c r="G486" s="5">
        <v>45063</v>
      </c>
      <c r="H486" s="4">
        <v>41</v>
      </c>
      <c r="I486" s="4">
        <v>42</v>
      </c>
      <c r="J486" s="4">
        <v>1</v>
      </c>
      <c r="K486" s="4" t="s">
        <v>263</v>
      </c>
      <c r="L486" s="4"/>
      <c r="M486" s="12" t="s">
        <v>238</v>
      </c>
      <c r="N486" s="12"/>
      <c r="O486" s="4"/>
      <c r="P486" s="4"/>
      <c r="Q486" s="8">
        <f t="shared" si="16"/>
        <v>0</v>
      </c>
      <c r="R486" s="8">
        <f t="shared" si="16"/>
        <v>0</v>
      </c>
      <c r="S486" s="7"/>
      <c r="T486" s="8">
        <f t="shared" si="17"/>
        <v>0</v>
      </c>
      <c r="U486" s="4"/>
      <c r="V486" s="4"/>
      <c r="W486" s="4"/>
      <c r="X486" s="4"/>
      <c r="Y486" s="4"/>
      <c r="Z486" s="63"/>
    </row>
    <row r="487" spans="1:26" ht="13.5" hidden="1" customHeight="1">
      <c r="B487" s="4" t="s">
        <v>1593</v>
      </c>
      <c r="C487" s="4">
        <v>488</v>
      </c>
      <c r="D487" s="4" t="s">
        <v>1594</v>
      </c>
      <c r="E487" s="4" t="s">
        <v>71</v>
      </c>
      <c r="F487" s="4">
        <v>488</v>
      </c>
      <c r="G487" s="5">
        <v>45064</v>
      </c>
      <c r="H487" s="4">
        <v>41</v>
      </c>
      <c r="I487" s="4">
        <v>42</v>
      </c>
      <c r="J487" s="4">
        <v>1</v>
      </c>
      <c r="K487" s="4" t="s">
        <v>263</v>
      </c>
      <c r="L487" s="4"/>
      <c r="M487" s="12" t="s">
        <v>91</v>
      </c>
      <c r="N487" s="12"/>
      <c r="O487" s="4"/>
      <c r="P487" s="4"/>
      <c r="Q487" s="8">
        <f t="shared" si="16"/>
        <v>0</v>
      </c>
      <c r="R487" s="8">
        <f t="shared" si="16"/>
        <v>0</v>
      </c>
      <c r="S487" s="7"/>
      <c r="T487" s="8">
        <f t="shared" si="17"/>
        <v>0</v>
      </c>
      <c r="U487" s="4"/>
      <c r="V487" s="4"/>
      <c r="W487" s="4"/>
      <c r="X487" s="4"/>
      <c r="Y487" s="4"/>
      <c r="Z487" s="63"/>
    </row>
    <row r="488" spans="1:26" ht="13.5" hidden="1" customHeight="1">
      <c r="B488" s="4" t="s">
        <v>1595</v>
      </c>
      <c r="C488" s="4">
        <v>489</v>
      </c>
      <c r="D488" s="4" t="s">
        <v>1596</v>
      </c>
      <c r="E488" s="4" t="s">
        <v>71</v>
      </c>
      <c r="F488" s="4">
        <v>489</v>
      </c>
      <c r="G488" s="5">
        <v>45065</v>
      </c>
      <c r="H488" s="4">
        <v>41</v>
      </c>
      <c r="I488" s="4">
        <v>42</v>
      </c>
      <c r="J488" s="4">
        <v>1</v>
      </c>
      <c r="K488" s="4" t="s">
        <v>263</v>
      </c>
      <c r="L488" s="4">
        <v>18</v>
      </c>
      <c r="M488" s="12" t="s">
        <v>320</v>
      </c>
      <c r="N488" s="12"/>
      <c r="O488" s="4">
        <v>159</v>
      </c>
      <c r="P488" s="4"/>
      <c r="Q488" s="8">
        <f t="shared" si="16"/>
        <v>6.2598425196850398</v>
      </c>
      <c r="R488" s="8">
        <f t="shared" si="16"/>
        <v>0</v>
      </c>
      <c r="S488" s="7">
        <v>1</v>
      </c>
      <c r="T488" s="8">
        <f t="shared" si="17"/>
        <v>6.2598425196850398</v>
      </c>
      <c r="U488" s="4"/>
      <c r="V488" s="4"/>
      <c r="W488" s="4">
        <v>150</v>
      </c>
      <c r="X488" s="4" t="s">
        <v>30</v>
      </c>
      <c r="Y488" s="4">
        <v>2.2200000000000002</v>
      </c>
      <c r="Z488" s="63"/>
    </row>
    <row r="489" spans="1:26" ht="13.5" hidden="1" customHeight="1">
      <c r="B489" s="4" t="s">
        <v>1597</v>
      </c>
      <c r="C489" s="4">
        <v>490</v>
      </c>
      <c r="D489" s="4" t="s">
        <v>1598</v>
      </c>
      <c r="E489" s="4" t="s">
        <v>71</v>
      </c>
      <c r="F489" s="4">
        <v>490</v>
      </c>
      <c r="G489" s="5">
        <v>45066</v>
      </c>
      <c r="H489" s="4">
        <v>41</v>
      </c>
      <c r="I489" s="4">
        <v>42</v>
      </c>
      <c r="J489" s="4">
        <v>1</v>
      </c>
      <c r="K489" s="4" t="s">
        <v>263</v>
      </c>
      <c r="L489" s="4">
        <v>19</v>
      </c>
      <c r="M489" s="12" t="s">
        <v>311</v>
      </c>
      <c r="N489" s="12"/>
      <c r="O489" s="4">
        <v>219</v>
      </c>
      <c r="P489" s="4"/>
      <c r="Q489" s="8">
        <f t="shared" si="16"/>
        <v>8.6220472440944889</v>
      </c>
      <c r="R489" s="8">
        <f t="shared" si="16"/>
        <v>0</v>
      </c>
      <c r="S489" s="7">
        <v>1</v>
      </c>
      <c r="T489" s="8">
        <f t="shared" si="17"/>
        <v>8.6220472440944889</v>
      </c>
      <c r="U489" s="4"/>
      <c r="V489" s="4"/>
      <c r="W489" s="4">
        <v>200</v>
      </c>
      <c r="X489" s="4" t="s">
        <v>30</v>
      </c>
      <c r="Y489" s="4">
        <v>2.36</v>
      </c>
      <c r="Z489" s="63"/>
    </row>
    <row r="490" spans="1:26" ht="13.5" hidden="1" customHeight="1">
      <c r="B490" s="4" t="s">
        <v>1599</v>
      </c>
      <c r="C490" s="4">
        <v>491</v>
      </c>
      <c r="D490" s="4" t="s">
        <v>1600</v>
      </c>
      <c r="E490" s="4" t="s">
        <v>71</v>
      </c>
      <c r="F490" s="4">
        <v>491</v>
      </c>
      <c r="G490" s="5">
        <v>45067</v>
      </c>
      <c r="H490" s="4">
        <v>41</v>
      </c>
      <c r="I490" s="4">
        <v>42</v>
      </c>
      <c r="J490" s="4">
        <v>1</v>
      </c>
      <c r="K490" s="4" t="s">
        <v>263</v>
      </c>
      <c r="L490" s="4">
        <v>20</v>
      </c>
      <c r="M490" s="12" t="s">
        <v>313</v>
      </c>
      <c r="N490" s="12"/>
      <c r="O490" s="4">
        <v>57</v>
      </c>
      <c r="P490" s="4"/>
      <c r="Q490" s="8">
        <f t="shared" si="16"/>
        <v>2.2440944881889764</v>
      </c>
      <c r="R490" s="8">
        <f t="shared" si="16"/>
        <v>0</v>
      </c>
      <c r="S490" s="7">
        <v>2</v>
      </c>
      <c r="T490" s="8">
        <f t="shared" si="17"/>
        <v>4.4881889763779528</v>
      </c>
      <c r="U490" s="4"/>
      <c r="V490" s="4"/>
      <c r="W490" s="4">
        <v>50</v>
      </c>
      <c r="X490" s="4" t="s">
        <v>25</v>
      </c>
      <c r="Y490" s="4">
        <v>0.15</v>
      </c>
      <c r="Z490" s="63"/>
    </row>
    <row r="491" spans="1:26" ht="13.5" hidden="1" customHeight="1">
      <c r="A491" s="1" t="s">
        <v>10051</v>
      </c>
      <c r="B491" s="4" t="s">
        <v>1601</v>
      </c>
      <c r="C491" s="4">
        <v>492</v>
      </c>
      <c r="D491" s="4" t="s">
        <v>1602</v>
      </c>
      <c r="E491" s="4" t="s">
        <v>71</v>
      </c>
      <c r="F491" s="4">
        <v>492</v>
      </c>
      <c r="G491" s="5">
        <v>45068</v>
      </c>
      <c r="H491" s="4">
        <v>42</v>
      </c>
      <c r="I491" s="4">
        <v>43</v>
      </c>
      <c r="J491" s="4">
        <v>1</v>
      </c>
      <c r="K491" s="4" t="s">
        <v>263</v>
      </c>
      <c r="L491" s="4">
        <v>1</v>
      </c>
      <c r="M491" s="12" t="s">
        <v>248</v>
      </c>
      <c r="N491" s="12"/>
      <c r="O491" s="4">
        <v>32</v>
      </c>
      <c r="P491" s="4"/>
      <c r="Q491" s="8">
        <f t="shared" si="16"/>
        <v>1.2598425196850394</v>
      </c>
      <c r="R491" s="8">
        <f t="shared" si="16"/>
        <v>0</v>
      </c>
      <c r="S491" s="7">
        <v>2</v>
      </c>
      <c r="T491" s="8">
        <f t="shared" si="17"/>
        <v>2.5196850393700787</v>
      </c>
      <c r="U491" s="4"/>
      <c r="V491" s="4"/>
      <c r="W491" s="4">
        <v>25</v>
      </c>
      <c r="X491" s="4" t="s">
        <v>249</v>
      </c>
      <c r="Y491" s="4">
        <v>1</v>
      </c>
      <c r="Z491" s="63"/>
    </row>
    <row r="492" spans="1:26" ht="13.5" hidden="1" customHeight="1">
      <c r="A492" s="1" t="s">
        <v>10051</v>
      </c>
      <c r="B492" s="4" t="s">
        <v>1603</v>
      </c>
      <c r="C492" s="4">
        <v>493</v>
      </c>
      <c r="D492" s="4" t="s">
        <v>1604</v>
      </c>
      <c r="E492" s="4" t="s">
        <v>71</v>
      </c>
      <c r="F492" s="4">
        <v>493</v>
      </c>
      <c r="G492" s="5">
        <v>45069</v>
      </c>
      <c r="H492" s="4">
        <v>42</v>
      </c>
      <c r="I492" s="4">
        <v>43</v>
      </c>
      <c r="J492" s="4">
        <v>1</v>
      </c>
      <c r="K492" s="4" t="s">
        <v>263</v>
      </c>
      <c r="L492" s="4">
        <v>2</v>
      </c>
      <c r="M492" s="12" t="s">
        <v>13</v>
      </c>
      <c r="N492" s="12">
        <v>280</v>
      </c>
      <c r="O492" s="4">
        <v>159</v>
      </c>
      <c r="P492" s="4"/>
      <c r="Q492" s="8">
        <f t="shared" si="16"/>
        <v>6.2598425196850398</v>
      </c>
      <c r="R492" s="8">
        <f t="shared" si="16"/>
        <v>0</v>
      </c>
      <c r="S492" s="7">
        <v>1</v>
      </c>
      <c r="T492" s="8">
        <f t="shared" si="17"/>
        <v>6.2598425196850398</v>
      </c>
      <c r="U492" s="4"/>
      <c r="V492" s="4"/>
      <c r="W492" s="4">
        <v>150</v>
      </c>
      <c r="X492" s="4" t="s">
        <v>16</v>
      </c>
      <c r="Y492" s="4">
        <v>1</v>
      </c>
      <c r="Z492" s="63"/>
    </row>
    <row r="493" spans="1:26" ht="13.5" hidden="1" customHeight="1">
      <c r="A493" s="1" t="s">
        <v>10051</v>
      </c>
      <c r="B493" s="4" t="s">
        <v>1605</v>
      </c>
      <c r="C493" s="4">
        <v>494</v>
      </c>
      <c r="D493" s="4" t="s">
        <v>1606</v>
      </c>
      <c r="E493" s="4" t="s">
        <v>71</v>
      </c>
      <c r="F493" s="4">
        <v>494</v>
      </c>
      <c r="G493" s="5">
        <v>45070</v>
      </c>
      <c r="H493" s="4">
        <v>42</v>
      </c>
      <c r="I493" s="4">
        <v>43</v>
      </c>
      <c r="J493" s="4">
        <v>1</v>
      </c>
      <c r="K493" s="4" t="s">
        <v>263</v>
      </c>
      <c r="L493" s="4">
        <v>3</v>
      </c>
      <c r="M493" s="12" t="s">
        <v>13</v>
      </c>
      <c r="N493" s="12">
        <v>330</v>
      </c>
      <c r="O493" s="4">
        <v>219</v>
      </c>
      <c r="P493" s="4"/>
      <c r="Q493" s="8">
        <f t="shared" si="16"/>
        <v>8.6220472440944889</v>
      </c>
      <c r="R493" s="8">
        <f t="shared" si="16"/>
        <v>0</v>
      </c>
      <c r="S493" s="7">
        <v>2</v>
      </c>
      <c r="T493" s="8">
        <f t="shared" si="17"/>
        <v>17.244094488188978</v>
      </c>
      <c r="U493" s="4"/>
      <c r="V493" s="4"/>
      <c r="W493" s="4">
        <v>200</v>
      </c>
      <c r="X493" s="4" t="s">
        <v>16</v>
      </c>
      <c r="Y493" s="4">
        <v>1</v>
      </c>
      <c r="Z493" s="63"/>
    </row>
    <row r="494" spans="1:26" ht="13.5" hidden="1" customHeight="1">
      <c r="A494" s="1" t="s">
        <v>10051</v>
      </c>
      <c r="B494" s="4" t="s">
        <v>1607</v>
      </c>
      <c r="C494" s="4">
        <v>495</v>
      </c>
      <c r="D494" s="4" t="s">
        <v>1608</v>
      </c>
      <c r="E494" s="4" t="s">
        <v>71</v>
      </c>
      <c r="F494" s="4">
        <v>495</v>
      </c>
      <c r="G494" s="5">
        <v>45071</v>
      </c>
      <c r="H494" s="4">
        <v>42</v>
      </c>
      <c r="I494" s="4">
        <v>43</v>
      </c>
      <c r="J494" s="4">
        <v>1</v>
      </c>
      <c r="K494" s="4" t="s">
        <v>263</v>
      </c>
      <c r="L494" s="4">
        <v>4</v>
      </c>
      <c r="M494" s="12" t="s">
        <v>13</v>
      </c>
      <c r="N494" s="12">
        <v>165</v>
      </c>
      <c r="O494" s="4">
        <v>25</v>
      </c>
      <c r="P494" s="4"/>
      <c r="Q494" s="8">
        <f t="shared" si="16"/>
        <v>0.98425196850393704</v>
      </c>
      <c r="R494" s="8">
        <f t="shared" si="16"/>
        <v>0</v>
      </c>
      <c r="S494" s="7">
        <v>4</v>
      </c>
      <c r="T494" s="8">
        <f t="shared" si="17"/>
        <v>3.9370078740157481</v>
      </c>
      <c r="U494" s="4"/>
      <c r="V494" s="4"/>
      <c r="W494" s="4">
        <v>20</v>
      </c>
      <c r="X494" s="4" t="s">
        <v>62</v>
      </c>
      <c r="Y494" s="4">
        <v>2</v>
      </c>
      <c r="Z494" s="63"/>
    </row>
    <row r="495" spans="1:26" ht="13.5" hidden="1" customHeight="1">
      <c r="A495" s="1" t="s">
        <v>10051</v>
      </c>
      <c r="B495" s="4" t="s">
        <v>1609</v>
      </c>
      <c r="C495" s="4">
        <v>496</v>
      </c>
      <c r="D495" s="4" t="s">
        <v>1610</v>
      </c>
      <c r="E495" s="4" t="s">
        <v>71</v>
      </c>
      <c r="F495" s="4">
        <v>496</v>
      </c>
      <c r="G495" s="5">
        <v>45072</v>
      </c>
      <c r="H495" s="4">
        <v>42</v>
      </c>
      <c r="I495" s="4">
        <v>43</v>
      </c>
      <c r="J495" s="4">
        <v>1</v>
      </c>
      <c r="K495" s="4" t="s">
        <v>263</v>
      </c>
      <c r="L495" s="4">
        <v>5</v>
      </c>
      <c r="M495" s="12" t="s">
        <v>358</v>
      </c>
      <c r="N495" s="12">
        <v>280</v>
      </c>
      <c r="O495" s="4">
        <v>159</v>
      </c>
      <c r="P495" s="4"/>
      <c r="Q495" s="8">
        <f t="shared" si="16"/>
        <v>6.2598425196850398</v>
      </c>
      <c r="R495" s="8">
        <f t="shared" si="16"/>
        <v>0</v>
      </c>
      <c r="S495" s="7">
        <v>1</v>
      </c>
      <c r="T495" s="8">
        <f t="shared" si="17"/>
        <v>6.2598425196850398</v>
      </c>
      <c r="U495" s="4"/>
      <c r="V495" s="4"/>
      <c r="W495" s="4">
        <v>150</v>
      </c>
      <c r="X495" s="4" t="s">
        <v>47</v>
      </c>
      <c r="Y495" s="4">
        <v>1</v>
      </c>
      <c r="Z495" s="63"/>
    </row>
    <row r="496" spans="1:26" ht="13.5" hidden="1" customHeight="1">
      <c r="B496" s="4" t="s">
        <v>1611</v>
      </c>
      <c r="C496" s="4">
        <v>497</v>
      </c>
      <c r="D496" s="4" t="s">
        <v>1612</v>
      </c>
      <c r="E496" s="4" t="s">
        <v>71</v>
      </c>
      <c r="F496" s="4">
        <v>497</v>
      </c>
      <c r="G496" s="5">
        <v>45073</v>
      </c>
      <c r="H496" s="4">
        <v>42</v>
      </c>
      <c r="I496" s="4">
        <v>43</v>
      </c>
      <c r="J496" s="4">
        <v>1</v>
      </c>
      <c r="K496" s="4" t="s">
        <v>263</v>
      </c>
      <c r="L496" s="4">
        <v>6</v>
      </c>
      <c r="M496" s="12" t="s">
        <v>90</v>
      </c>
      <c r="N496" s="12"/>
      <c r="O496" s="4">
        <v>219</v>
      </c>
      <c r="P496" s="4">
        <v>159</v>
      </c>
      <c r="Q496" s="8">
        <f t="shared" ref="Q496:R559" si="19">O496/25.4</f>
        <v>8.6220472440944889</v>
      </c>
      <c r="R496" s="8">
        <f t="shared" si="19"/>
        <v>6.2598425196850398</v>
      </c>
      <c r="S496" s="7">
        <v>1</v>
      </c>
      <c r="T496" s="8">
        <f>R496</f>
        <v>6.2598425196850398</v>
      </c>
      <c r="U496" s="4"/>
      <c r="V496" s="4"/>
      <c r="W496" s="4">
        <v>200</v>
      </c>
      <c r="X496" s="4" t="s">
        <v>17</v>
      </c>
      <c r="Y496" s="4">
        <v>1</v>
      </c>
      <c r="Z496" s="63"/>
    </row>
    <row r="497" spans="1:28" ht="13.5" hidden="1" customHeight="1">
      <c r="B497" s="4" t="s">
        <v>1613</v>
      </c>
      <c r="C497" s="4">
        <v>498</v>
      </c>
      <c r="D497" s="4" t="s">
        <v>1614</v>
      </c>
      <c r="E497" s="4" t="s">
        <v>71</v>
      </c>
      <c r="F497" s="4">
        <v>498</v>
      </c>
      <c r="G497" s="5">
        <v>45074</v>
      </c>
      <c r="H497" s="4">
        <v>42</v>
      </c>
      <c r="I497" s="4">
        <v>43</v>
      </c>
      <c r="J497" s="4">
        <v>1</v>
      </c>
      <c r="K497" s="4" t="s">
        <v>263</v>
      </c>
      <c r="L497" s="4">
        <v>7</v>
      </c>
      <c r="M497" s="12" t="s">
        <v>306</v>
      </c>
      <c r="N497" s="12"/>
      <c r="O497" s="4">
        <v>219</v>
      </c>
      <c r="P497" s="4"/>
      <c r="Q497" s="8">
        <f t="shared" si="19"/>
        <v>8.6220472440944889</v>
      </c>
      <c r="R497" s="8">
        <f t="shared" si="19"/>
        <v>0</v>
      </c>
      <c r="S497" s="7">
        <v>2</v>
      </c>
      <c r="T497" s="8">
        <f t="shared" ref="T497:T560" si="20">Q497*S497</f>
        <v>17.244094488188978</v>
      </c>
      <c r="U497" s="4"/>
      <c r="V497" s="4"/>
      <c r="W497" s="4">
        <v>200</v>
      </c>
      <c r="X497" s="4" t="s">
        <v>18</v>
      </c>
      <c r="Y497" s="4">
        <v>1</v>
      </c>
      <c r="Z497" s="63"/>
    </row>
    <row r="498" spans="1:28" ht="13.5" hidden="1" customHeight="1">
      <c r="B498" s="4" t="s">
        <v>1615</v>
      </c>
      <c r="C498" s="4">
        <v>499</v>
      </c>
      <c r="D498" s="4" t="s">
        <v>1616</v>
      </c>
      <c r="E498" s="4" t="s">
        <v>71</v>
      </c>
      <c r="F498" s="4">
        <v>499</v>
      </c>
      <c r="G498" s="5">
        <v>45075</v>
      </c>
      <c r="H498" s="4">
        <v>42</v>
      </c>
      <c r="I498" s="4">
        <v>43</v>
      </c>
      <c r="J498" s="4">
        <v>1</v>
      </c>
      <c r="K498" s="4" t="s">
        <v>263</v>
      </c>
      <c r="L498" s="4">
        <v>8</v>
      </c>
      <c r="M498" s="12" t="s">
        <v>321</v>
      </c>
      <c r="N498" s="12"/>
      <c r="O498" s="4">
        <v>219</v>
      </c>
      <c r="P498" s="4"/>
      <c r="Q498" s="8">
        <f t="shared" si="19"/>
        <v>8.6220472440944889</v>
      </c>
      <c r="R498" s="8">
        <f t="shared" si="19"/>
        <v>0</v>
      </c>
      <c r="S498" s="7">
        <v>2</v>
      </c>
      <c r="T498" s="8">
        <f t="shared" si="20"/>
        <v>17.244094488188978</v>
      </c>
      <c r="U498" s="4"/>
      <c r="V498" s="4"/>
      <c r="W498" s="4">
        <v>200</v>
      </c>
      <c r="X498" s="4" t="s">
        <v>18</v>
      </c>
      <c r="Y498" s="4">
        <v>1</v>
      </c>
      <c r="Z498" s="63"/>
    </row>
    <row r="499" spans="1:28" ht="13.5" hidden="1" customHeight="1">
      <c r="B499" s="4" t="s">
        <v>1617</v>
      </c>
      <c r="C499" s="4">
        <v>500</v>
      </c>
      <c r="D499" s="4" t="s">
        <v>1618</v>
      </c>
      <c r="E499" s="4" t="s">
        <v>71</v>
      </c>
      <c r="F499" s="4">
        <v>500</v>
      </c>
      <c r="G499" s="5">
        <v>45076</v>
      </c>
      <c r="H499" s="4">
        <v>42</v>
      </c>
      <c r="I499" s="4">
        <v>43</v>
      </c>
      <c r="J499" s="4">
        <v>1</v>
      </c>
      <c r="K499" s="4" t="s">
        <v>263</v>
      </c>
      <c r="L499" s="4">
        <v>9</v>
      </c>
      <c r="M499" s="12" t="s">
        <v>253</v>
      </c>
      <c r="N499" s="12"/>
      <c r="O499" s="4"/>
      <c r="P499" s="4"/>
      <c r="Q499" s="8">
        <f t="shared" si="19"/>
        <v>0</v>
      </c>
      <c r="R499" s="8">
        <f t="shared" si="19"/>
        <v>0</v>
      </c>
      <c r="S499" s="7"/>
      <c r="T499" s="8">
        <f t="shared" si="20"/>
        <v>0</v>
      </c>
      <c r="U499" s="4"/>
      <c r="V499" s="4"/>
      <c r="W499" s="4">
        <v>150</v>
      </c>
      <c r="X499" s="4" t="s">
        <v>21</v>
      </c>
      <c r="Y499" s="4">
        <v>4</v>
      </c>
      <c r="Z499" s="63"/>
    </row>
    <row r="500" spans="1:28" ht="13.5" hidden="1" customHeight="1">
      <c r="B500" s="4" t="s">
        <v>1619</v>
      </c>
      <c r="C500" s="4">
        <v>501</v>
      </c>
      <c r="D500" s="4" t="s">
        <v>1620</v>
      </c>
      <c r="E500" s="4" t="s">
        <v>71</v>
      </c>
      <c r="F500" s="4">
        <v>501</v>
      </c>
      <c r="G500" s="5">
        <v>45077</v>
      </c>
      <c r="H500" s="4">
        <v>42</v>
      </c>
      <c r="I500" s="4">
        <v>43</v>
      </c>
      <c r="J500" s="4">
        <v>1</v>
      </c>
      <c r="K500" s="4" t="s">
        <v>263</v>
      </c>
      <c r="L500" s="4">
        <v>10</v>
      </c>
      <c r="M500" s="12" t="s">
        <v>233</v>
      </c>
      <c r="N500" s="12"/>
      <c r="O500" s="4"/>
      <c r="P500" s="4"/>
      <c r="Q500" s="8">
        <f t="shared" si="19"/>
        <v>0</v>
      </c>
      <c r="R500" s="8">
        <f t="shared" si="19"/>
        <v>0</v>
      </c>
      <c r="S500" s="7"/>
      <c r="T500" s="8">
        <f t="shared" si="20"/>
        <v>0</v>
      </c>
      <c r="U500" s="4"/>
      <c r="V500" s="4"/>
      <c r="W500" s="4">
        <v>200</v>
      </c>
      <c r="X500" s="4" t="s">
        <v>21</v>
      </c>
      <c r="Y500" s="4">
        <v>2</v>
      </c>
      <c r="Z500" s="63"/>
    </row>
    <row r="501" spans="1:28" ht="13.5" hidden="1" customHeight="1">
      <c r="B501" s="4" t="s">
        <v>1621</v>
      </c>
      <c r="C501" s="4">
        <v>502</v>
      </c>
      <c r="D501" s="4" t="s">
        <v>1622</v>
      </c>
      <c r="E501" s="4" t="s">
        <v>71</v>
      </c>
      <c r="F501" s="4">
        <v>502</v>
      </c>
      <c r="G501" s="5">
        <v>45078</v>
      </c>
      <c r="H501" s="4">
        <v>42</v>
      </c>
      <c r="I501" s="4">
        <v>43</v>
      </c>
      <c r="J501" s="4">
        <v>1</v>
      </c>
      <c r="K501" s="4" t="s">
        <v>263</v>
      </c>
      <c r="L501" s="4">
        <v>11</v>
      </c>
      <c r="M501" s="12" t="s">
        <v>243</v>
      </c>
      <c r="N501" s="12"/>
      <c r="O501" s="4"/>
      <c r="P501" s="4"/>
      <c r="Q501" s="8">
        <f t="shared" si="19"/>
        <v>0</v>
      </c>
      <c r="R501" s="8">
        <f t="shared" si="19"/>
        <v>0</v>
      </c>
      <c r="S501" s="7"/>
      <c r="T501" s="8">
        <f t="shared" si="20"/>
        <v>0</v>
      </c>
      <c r="U501" s="4"/>
      <c r="V501" s="4"/>
      <c r="W501" s="4">
        <v>20</v>
      </c>
      <c r="X501" s="4" t="s">
        <v>21</v>
      </c>
      <c r="Y501" s="4">
        <v>2</v>
      </c>
      <c r="Z501" s="63"/>
    </row>
    <row r="502" spans="1:28" ht="13.5" hidden="1" customHeight="1">
      <c r="B502" s="4" t="s">
        <v>1623</v>
      </c>
      <c r="C502" s="4">
        <v>503</v>
      </c>
      <c r="D502" s="4" t="s">
        <v>1624</v>
      </c>
      <c r="E502" s="4" t="s">
        <v>71</v>
      </c>
      <c r="F502" s="4">
        <v>503</v>
      </c>
      <c r="G502" s="5">
        <v>45079</v>
      </c>
      <c r="H502" s="4">
        <v>42</v>
      </c>
      <c r="I502" s="4">
        <v>43</v>
      </c>
      <c r="J502" s="4">
        <v>1</v>
      </c>
      <c r="K502" s="4" t="s">
        <v>263</v>
      </c>
      <c r="L502" s="4">
        <v>12</v>
      </c>
      <c r="M502" s="12" t="s">
        <v>308</v>
      </c>
      <c r="N502" s="12"/>
      <c r="O502" s="4"/>
      <c r="P502" s="4"/>
      <c r="Q502" s="8">
        <f t="shared" si="19"/>
        <v>0</v>
      </c>
      <c r="R502" s="8">
        <f t="shared" si="19"/>
        <v>0</v>
      </c>
      <c r="S502" s="7"/>
      <c r="T502" s="8">
        <f t="shared" si="20"/>
        <v>0</v>
      </c>
      <c r="U502" s="4"/>
      <c r="V502" s="4"/>
      <c r="W502" s="4">
        <v>20</v>
      </c>
      <c r="X502" s="4" t="s">
        <v>22</v>
      </c>
      <c r="Y502" s="4">
        <v>2</v>
      </c>
      <c r="Z502" s="63"/>
    </row>
    <row r="503" spans="1:28" ht="13.5" hidden="1" customHeight="1">
      <c r="B503" s="4" t="s">
        <v>1625</v>
      </c>
      <c r="C503" s="4">
        <v>504</v>
      </c>
      <c r="D503" s="4" t="s">
        <v>1626</v>
      </c>
      <c r="E503" s="4" t="s">
        <v>71</v>
      </c>
      <c r="F503" s="4">
        <v>504</v>
      </c>
      <c r="G503" s="5">
        <v>45080</v>
      </c>
      <c r="H503" s="4">
        <v>42</v>
      </c>
      <c r="I503" s="4">
        <v>43</v>
      </c>
      <c r="J503" s="4">
        <v>1</v>
      </c>
      <c r="K503" s="4" t="s">
        <v>263</v>
      </c>
      <c r="L503" s="4">
        <v>13</v>
      </c>
      <c r="M503" s="12" t="s">
        <v>319</v>
      </c>
      <c r="N503" s="12"/>
      <c r="O503" s="4">
        <v>219</v>
      </c>
      <c r="P503" s="4">
        <v>159</v>
      </c>
      <c r="Q503" s="8">
        <f t="shared" si="19"/>
        <v>8.6220472440944889</v>
      </c>
      <c r="R503" s="8">
        <f t="shared" si="19"/>
        <v>6.2598425196850398</v>
      </c>
      <c r="S503" s="7">
        <v>3</v>
      </c>
      <c r="T503" s="8">
        <f>Q503*2+R503</f>
        <v>23.503937007874018</v>
      </c>
      <c r="U503" s="4"/>
      <c r="V503" s="4"/>
      <c r="W503" s="4">
        <v>200</v>
      </c>
      <c r="X503" s="4" t="s">
        <v>19</v>
      </c>
      <c r="Y503" s="4">
        <v>1</v>
      </c>
      <c r="Z503" s="63"/>
    </row>
    <row r="504" spans="1:28" ht="13.5" customHeight="1">
      <c r="A504" s="1" t="s">
        <v>10123</v>
      </c>
      <c r="B504" s="4" t="s">
        <v>1627</v>
      </c>
      <c r="C504" s="4">
        <v>505</v>
      </c>
      <c r="D504" s="4" t="s">
        <v>1628</v>
      </c>
      <c r="E504" s="4" t="s">
        <v>71</v>
      </c>
      <c r="F504" s="4">
        <v>505</v>
      </c>
      <c r="G504" s="5">
        <v>45081</v>
      </c>
      <c r="H504" s="4">
        <v>42</v>
      </c>
      <c r="I504" s="4">
        <v>43</v>
      </c>
      <c r="J504" s="4">
        <v>1</v>
      </c>
      <c r="K504" s="4" t="s">
        <v>263</v>
      </c>
      <c r="L504" s="4">
        <v>14</v>
      </c>
      <c r="M504" s="12" t="s">
        <v>53</v>
      </c>
      <c r="N504" s="12"/>
      <c r="O504" s="4"/>
      <c r="P504" s="4"/>
      <c r="Q504" s="8">
        <f t="shared" si="19"/>
        <v>0</v>
      </c>
      <c r="R504" s="8">
        <f t="shared" si="19"/>
        <v>0</v>
      </c>
      <c r="S504" s="7"/>
      <c r="T504" s="8">
        <f t="shared" si="20"/>
        <v>0</v>
      </c>
      <c r="U504" s="4"/>
      <c r="V504" s="4"/>
      <c r="W504" s="4">
        <v>200</v>
      </c>
      <c r="X504" s="4" t="s">
        <v>23</v>
      </c>
      <c r="Y504" s="4">
        <v>1</v>
      </c>
      <c r="Z504" s="63"/>
      <c r="AA504" s="1">
        <f>VLOOKUP(M504,Лист2!G:I,3,)</f>
        <v>2.7</v>
      </c>
      <c r="AB504" s="1">
        <f>AA504*Y504</f>
        <v>2.7</v>
      </c>
    </row>
    <row r="505" spans="1:28" ht="13.5" hidden="1" customHeight="1">
      <c r="B505" s="4" t="s">
        <v>1629</v>
      </c>
      <c r="C505" s="4">
        <v>506</v>
      </c>
      <c r="D505" s="4" t="s">
        <v>1630</v>
      </c>
      <c r="E505" s="4" t="s">
        <v>71</v>
      </c>
      <c r="F505" s="4">
        <v>506</v>
      </c>
      <c r="G505" s="5">
        <v>45082</v>
      </c>
      <c r="H505" s="4">
        <v>42</v>
      </c>
      <c r="I505" s="4">
        <v>43</v>
      </c>
      <c r="J505" s="4">
        <v>1</v>
      </c>
      <c r="K505" s="4" t="s">
        <v>263</v>
      </c>
      <c r="L505" s="4">
        <v>15</v>
      </c>
      <c r="M505" s="12" t="s">
        <v>60</v>
      </c>
      <c r="N505" s="12"/>
      <c r="O505" s="4"/>
      <c r="P505" s="4"/>
      <c r="Q505" s="8">
        <f t="shared" si="19"/>
        <v>0</v>
      </c>
      <c r="R505" s="8">
        <f t="shared" si="19"/>
        <v>0</v>
      </c>
      <c r="S505" s="7"/>
      <c r="T505" s="8">
        <f t="shared" si="20"/>
        <v>0</v>
      </c>
      <c r="U505" s="4"/>
      <c r="V505" s="4"/>
      <c r="W505" s="4">
        <v>150</v>
      </c>
      <c r="X505" s="4" t="s">
        <v>24</v>
      </c>
      <c r="Y505" s="4">
        <v>4</v>
      </c>
      <c r="Z505" s="63"/>
    </row>
    <row r="506" spans="1:28" ht="13.5" hidden="1" customHeight="1">
      <c r="B506" s="4" t="s">
        <v>1631</v>
      </c>
      <c r="C506" s="4">
        <v>507</v>
      </c>
      <c r="D506" s="4" t="s">
        <v>1632</v>
      </c>
      <c r="E506" s="4" t="s">
        <v>71</v>
      </c>
      <c r="F506" s="4">
        <v>507</v>
      </c>
      <c r="G506" s="5">
        <v>45083</v>
      </c>
      <c r="H506" s="4">
        <v>42</v>
      </c>
      <c r="I506" s="4">
        <v>43</v>
      </c>
      <c r="J506" s="4">
        <v>1</v>
      </c>
      <c r="K506" s="4" t="s">
        <v>263</v>
      </c>
      <c r="L506" s="4">
        <v>16</v>
      </c>
      <c r="M506" s="12" t="s">
        <v>59</v>
      </c>
      <c r="N506" s="12"/>
      <c r="O506" s="4"/>
      <c r="P506" s="4"/>
      <c r="Q506" s="8">
        <f t="shared" si="19"/>
        <v>0</v>
      </c>
      <c r="R506" s="8">
        <f t="shared" si="19"/>
        <v>0</v>
      </c>
      <c r="S506" s="7"/>
      <c r="T506" s="8">
        <f t="shared" si="20"/>
        <v>0</v>
      </c>
      <c r="U506" s="4"/>
      <c r="V506" s="4"/>
      <c r="W506" s="4">
        <v>200</v>
      </c>
      <c r="X506" s="4" t="s">
        <v>24</v>
      </c>
      <c r="Y506" s="4">
        <v>2</v>
      </c>
      <c r="Z506" s="63"/>
    </row>
    <row r="507" spans="1:28" ht="13.5" hidden="1" customHeight="1">
      <c r="B507" s="4" t="s">
        <v>1633</v>
      </c>
      <c r="C507" s="4">
        <v>508</v>
      </c>
      <c r="D507" s="4" t="s">
        <v>1634</v>
      </c>
      <c r="E507" s="4" t="s">
        <v>71</v>
      </c>
      <c r="F507" s="4">
        <v>508</v>
      </c>
      <c r="G507" s="5">
        <v>45084</v>
      </c>
      <c r="H507" s="4">
        <v>42</v>
      </c>
      <c r="I507" s="4">
        <v>43</v>
      </c>
      <c r="J507" s="4">
        <v>1</v>
      </c>
      <c r="K507" s="4" t="s">
        <v>263</v>
      </c>
      <c r="L507" s="4">
        <v>17</v>
      </c>
      <c r="M507" s="12" t="s">
        <v>58</v>
      </c>
      <c r="N507" s="12"/>
      <c r="O507" s="4"/>
      <c r="P507" s="4"/>
      <c r="Q507" s="8">
        <f t="shared" si="19"/>
        <v>0</v>
      </c>
      <c r="R507" s="8">
        <f t="shared" si="19"/>
        <v>0</v>
      </c>
      <c r="S507" s="7"/>
      <c r="T507" s="8">
        <f t="shared" si="20"/>
        <v>0</v>
      </c>
      <c r="U507" s="4"/>
      <c r="V507" s="4"/>
      <c r="W507" s="4">
        <v>20</v>
      </c>
      <c r="X507" s="4" t="s">
        <v>24</v>
      </c>
      <c r="Y507" s="4">
        <v>4</v>
      </c>
      <c r="Z507" s="63"/>
    </row>
    <row r="508" spans="1:28" ht="13.5" hidden="1" customHeight="1">
      <c r="B508" s="4" t="s">
        <v>1635</v>
      </c>
      <c r="C508" s="4">
        <v>509</v>
      </c>
      <c r="D508" s="4" t="s">
        <v>1636</v>
      </c>
      <c r="E508" s="4" t="s">
        <v>71</v>
      </c>
      <c r="F508" s="4">
        <v>509</v>
      </c>
      <c r="G508" s="5">
        <v>45085</v>
      </c>
      <c r="H508" s="4">
        <v>42</v>
      </c>
      <c r="I508" s="4">
        <v>43</v>
      </c>
      <c r="J508" s="4">
        <v>1</v>
      </c>
      <c r="K508" s="4" t="s">
        <v>263</v>
      </c>
      <c r="L508" s="4">
        <v>18</v>
      </c>
      <c r="M508" s="12" t="s">
        <v>234</v>
      </c>
      <c r="N508" s="12"/>
      <c r="O508" s="4"/>
      <c r="P508" s="4"/>
      <c r="Q508" s="8">
        <f t="shared" si="19"/>
        <v>0</v>
      </c>
      <c r="R508" s="8">
        <f t="shared" si="19"/>
        <v>0</v>
      </c>
      <c r="S508" s="7"/>
      <c r="T508" s="8">
        <f t="shared" si="20"/>
        <v>0</v>
      </c>
      <c r="U508" s="4"/>
      <c r="V508" s="4"/>
      <c r="W508" s="4">
        <v>12</v>
      </c>
      <c r="X508" s="4" t="s">
        <v>61</v>
      </c>
      <c r="Y508" s="4">
        <v>4</v>
      </c>
      <c r="Z508" s="63"/>
    </row>
    <row r="509" spans="1:28" ht="13.5" hidden="1" customHeight="1">
      <c r="B509" s="4" t="s">
        <v>1637</v>
      </c>
      <c r="C509" s="4">
        <v>510</v>
      </c>
      <c r="D509" s="4" t="s">
        <v>1638</v>
      </c>
      <c r="E509" s="4" t="s">
        <v>71</v>
      </c>
      <c r="F509" s="4">
        <v>510</v>
      </c>
      <c r="G509" s="5">
        <v>45086</v>
      </c>
      <c r="H509" s="4">
        <v>42</v>
      </c>
      <c r="I509" s="4">
        <v>43</v>
      </c>
      <c r="J509" s="4">
        <v>1</v>
      </c>
      <c r="K509" s="4" t="s">
        <v>263</v>
      </c>
      <c r="L509" s="4" t="s">
        <v>250</v>
      </c>
      <c r="M509" s="12" t="s">
        <v>235</v>
      </c>
      <c r="N509" s="12"/>
      <c r="O509" s="4"/>
      <c r="P509" s="4"/>
      <c r="Q509" s="8">
        <f t="shared" si="19"/>
        <v>0</v>
      </c>
      <c r="R509" s="8">
        <f t="shared" si="19"/>
        <v>0</v>
      </c>
      <c r="S509" s="7"/>
      <c r="T509" s="8">
        <f t="shared" si="20"/>
        <v>0</v>
      </c>
      <c r="U509" s="4"/>
      <c r="V509" s="4"/>
      <c r="W509" s="4"/>
      <c r="X509" s="4"/>
      <c r="Y509" s="4"/>
      <c r="Z509" s="63"/>
    </row>
    <row r="510" spans="1:28" ht="13.5" hidden="1" customHeight="1">
      <c r="B510" s="4" t="s">
        <v>1639</v>
      </c>
      <c r="C510" s="4">
        <v>511</v>
      </c>
      <c r="D510" s="4" t="s">
        <v>1640</v>
      </c>
      <c r="E510" s="4" t="s">
        <v>71</v>
      </c>
      <c r="F510" s="4">
        <v>511</v>
      </c>
      <c r="G510" s="5">
        <v>45087</v>
      </c>
      <c r="H510" s="4">
        <v>42</v>
      </c>
      <c r="I510" s="4">
        <v>43</v>
      </c>
      <c r="J510" s="4">
        <v>1</v>
      </c>
      <c r="K510" s="4" t="s">
        <v>263</v>
      </c>
      <c r="L510" s="4" t="s">
        <v>251</v>
      </c>
      <c r="M510" s="12" t="s">
        <v>236</v>
      </c>
      <c r="N510" s="12"/>
      <c r="O510" s="4"/>
      <c r="P510" s="4"/>
      <c r="Q510" s="8">
        <f t="shared" si="19"/>
        <v>0</v>
      </c>
      <c r="R510" s="8">
        <f t="shared" si="19"/>
        <v>0</v>
      </c>
      <c r="S510" s="7"/>
      <c r="T510" s="8">
        <f t="shared" si="20"/>
        <v>0</v>
      </c>
      <c r="U510" s="4"/>
      <c r="V510" s="4"/>
      <c r="W510" s="4"/>
      <c r="X510" s="4"/>
      <c r="Y510" s="4"/>
      <c r="Z510" s="63"/>
    </row>
    <row r="511" spans="1:28" ht="13.5" hidden="1" customHeight="1">
      <c r="B511" s="4" t="s">
        <v>1641</v>
      </c>
      <c r="C511" s="4">
        <v>512</v>
      </c>
      <c r="D511" s="4" t="s">
        <v>1642</v>
      </c>
      <c r="E511" s="4" t="s">
        <v>71</v>
      </c>
      <c r="F511" s="4">
        <v>512</v>
      </c>
      <c r="G511" s="5">
        <v>45088</v>
      </c>
      <c r="H511" s="4">
        <v>42</v>
      </c>
      <c r="I511" s="4">
        <v>43</v>
      </c>
      <c r="J511" s="4">
        <v>1</v>
      </c>
      <c r="K511" s="4" t="s">
        <v>263</v>
      </c>
      <c r="L511" s="4" t="s">
        <v>252</v>
      </c>
      <c r="M511" s="12" t="s">
        <v>309</v>
      </c>
      <c r="N511" s="12"/>
      <c r="O511" s="4"/>
      <c r="P511" s="4"/>
      <c r="Q511" s="8">
        <f t="shared" si="19"/>
        <v>0</v>
      </c>
      <c r="R511" s="8">
        <f t="shared" si="19"/>
        <v>0</v>
      </c>
      <c r="S511" s="7"/>
      <c r="T511" s="8">
        <f t="shared" si="20"/>
        <v>0</v>
      </c>
      <c r="U511" s="4"/>
      <c r="V511" s="4"/>
      <c r="W511" s="4"/>
      <c r="X511" s="4"/>
      <c r="Y511" s="4"/>
      <c r="Z511" s="63"/>
    </row>
    <row r="512" spans="1:28" ht="13.5" hidden="1" customHeight="1">
      <c r="B512" s="4" t="s">
        <v>1643</v>
      </c>
      <c r="C512" s="4">
        <v>513</v>
      </c>
      <c r="D512" s="4" t="s">
        <v>1644</v>
      </c>
      <c r="E512" s="4" t="s">
        <v>71</v>
      </c>
      <c r="F512" s="4">
        <v>513</v>
      </c>
      <c r="G512" s="5">
        <v>45089</v>
      </c>
      <c r="H512" s="4">
        <v>42</v>
      </c>
      <c r="I512" s="4">
        <v>43</v>
      </c>
      <c r="J512" s="4">
        <v>1</v>
      </c>
      <c r="K512" s="4" t="s">
        <v>263</v>
      </c>
      <c r="L512" s="4">
        <v>19</v>
      </c>
      <c r="M512" s="12" t="s">
        <v>237</v>
      </c>
      <c r="N512" s="12"/>
      <c r="O512" s="4"/>
      <c r="P512" s="4"/>
      <c r="Q512" s="8">
        <f t="shared" si="19"/>
        <v>0</v>
      </c>
      <c r="R512" s="8">
        <f t="shared" si="19"/>
        <v>0</v>
      </c>
      <c r="S512" s="7"/>
      <c r="T512" s="8">
        <f t="shared" si="20"/>
        <v>0</v>
      </c>
      <c r="U512" s="4"/>
      <c r="V512" s="4"/>
      <c r="W512" s="4">
        <v>20</v>
      </c>
      <c r="X512" s="4" t="s">
        <v>61</v>
      </c>
      <c r="Y512" s="4">
        <v>2</v>
      </c>
      <c r="Z512" s="63"/>
    </row>
    <row r="513" spans="1:26" ht="13.5" hidden="1" customHeight="1">
      <c r="B513" s="4" t="s">
        <v>1645</v>
      </c>
      <c r="C513" s="4">
        <v>514</v>
      </c>
      <c r="D513" s="4" t="s">
        <v>1646</v>
      </c>
      <c r="E513" s="4" t="s">
        <v>71</v>
      </c>
      <c r="F513" s="4">
        <v>514</v>
      </c>
      <c r="G513" s="5">
        <v>45090</v>
      </c>
      <c r="H513" s="4">
        <v>42</v>
      </c>
      <c r="I513" s="4">
        <v>43</v>
      </c>
      <c r="J513" s="4">
        <v>1</v>
      </c>
      <c r="K513" s="4" t="s">
        <v>263</v>
      </c>
      <c r="L513" s="4" t="s">
        <v>213</v>
      </c>
      <c r="M513" s="12" t="s">
        <v>246</v>
      </c>
      <c r="N513" s="12"/>
      <c r="O513" s="4"/>
      <c r="P513" s="4"/>
      <c r="Q513" s="8">
        <f t="shared" si="19"/>
        <v>0</v>
      </c>
      <c r="R513" s="8">
        <f t="shared" si="19"/>
        <v>0</v>
      </c>
      <c r="S513" s="7"/>
      <c r="T513" s="8">
        <f t="shared" si="20"/>
        <v>0</v>
      </c>
      <c r="U513" s="4"/>
      <c r="V513" s="4"/>
      <c r="W513" s="4"/>
      <c r="X513" s="4"/>
      <c r="Y513" s="4"/>
      <c r="Z513" s="63"/>
    </row>
    <row r="514" spans="1:26" ht="13.5" hidden="1" customHeight="1">
      <c r="B514" s="4" t="s">
        <v>1647</v>
      </c>
      <c r="C514" s="4">
        <v>515</v>
      </c>
      <c r="D514" s="4" t="s">
        <v>1648</v>
      </c>
      <c r="E514" s="4" t="s">
        <v>71</v>
      </c>
      <c r="F514" s="4">
        <v>515</v>
      </c>
      <c r="G514" s="5">
        <v>45091</v>
      </c>
      <c r="H514" s="4">
        <v>42</v>
      </c>
      <c r="I514" s="4">
        <v>43</v>
      </c>
      <c r="J514" s="4">
        <v>1</v>
      </c>
      <c r="K514" s="4" t="s">
        <v>263</v>
      </c>
      <c r="L514" s="4" t="s">
        <v>214</v>
      </c>
      <c r="M514" s="12" t="s">
        <v>238</v>
      </c>
      <c r="N514" s="12"/>
      <c r="O514" s="4"/>
      <c r="P514" s="4"/>
      <c r="Q514" s="8">
        <f t="shared" si="19"/>
        <v>0</v>
      </c>
      <c r="R514" s="8">
        <f t="shared" si="19"/>
        <v>0</v>
      </c>
      <c r="S514" s="7"/>
      <c r="T514" s="8">
        <f t="shared" si="20"/>
        <v>0</v>
      </c>
      <c r="U514" s="4"/>
      <c r="V514" s="4"/>
      <c r="W514" s="4"/>
      <c r="X514" s="4"/>
      <c r="Y514" s="4"/>
      <c r="Z514" s="63"/>
    </row>
    <row r="515" spans="1:26" ht="13.5" hidden="1" customHeight="1">
      <c r="B515" s="4" t="s">
        <v>1649</v>
      </c>
      <c r="C515" s="4">
        <v>516</v>
      </c>
      <c r="D515" s="4" t="s">
        <v>1650</v>
      </c>
      <c r="E515" s="4" t="s">
        <v>71</v>
      </c>
      <c r="F515" s="4">
        <v>516</v>
      </c>
      <c r="G515" s="5">
        <v>45092</v>
      </c>
      <c r="H515" s="4">
        <v>42</v>
      </c>
      <c r="I515" s="4">
        <v>43</v>
      </c>
      <c r="J515" s="4">
        <v>1</v>
      </c>
      <c r="K515" s="4" t="s">
        <v>263</v>
      </c>
      <c r="L515" s="4" t="s">
        <v>215</v>
      </c>
      <c r="M515" s="12" t="s">
        <v>310</v>
      </c>
      <c r="N515" s="12"/>
      <c r="O515" s="4"/>
      <c r="P515" s="4"/>
      <c r="Q515" s="8">
        <f t="shared" si="19"/>
        <v>0</v>
      </c>
      <c r="R515" s="8">
        <f t="shared" si="19"/>
        <v>0</v>
      </c>
      <c r="S515" s="7"/>
      <c r="T515" s="8">
        <f t="shared" si="20"/>
        <v>0</v>
      </c>
      <c r="U515" s="4"/>
      <c r="V515" s="4"/>
      <c r="W515" s="4"/>
      <c r="X515" s="4"/>
      <c r="Y515" s="4"/>
      <c r="Z515" s="63"/>
    </row>
    <row r="516" spans="1:26" ht="13.5" hidden="1" customHeight="1">
      <c r="B516" s="4" t="s">
        <v>1651</v>
      </c>
      <c r="C516" s="4">
        <v>517</v>
      </c>
      <c r="D516" s="4" t="s">
        <v>1652</v>
      </c>
      <c r="E516" s="4" t="s">
        <v>71</v>
      </c>
      <c r="F516" s="4">
        <v>517</v>
      </c>
      <c r="G516" s="5">
        <v>45093</v>
      </c>
      <c r="H516" s="4">
        <v>42</v>
      </c>
      <c r="I516" s="4">
        <v>43</v>
      </c>
      <c r="J516" s="4">
        <v>1</v>
      </c>
      <c r="K516" s="4" t="s">
        <v>263</v>
      </c>
      <c r="L516" s="4">
        <v>20</v>
      </c>
      <c r="M516" s="12" t="s">
        <v>254</v>
      </c>
      <c r="N516" s="12"/>
      <c r="O516" s="4"/>
      <c r="P516" s="4"/>
      <c r="Q516" s="8">
        <f t="shared" si="19"/>
        <v>0</v>
      </c>
      <c r="R516" s="8">
        <f t="shared" si="19"/>
        <v>0</v>
      </c>
      <c r="S516" s="7"/>
      <c r="T516" s="8">
        <f t="shared" si="20"/>
        <v>0</v>
      </c>
      <c r="U516" s="4"/>
      <c r="V516" s="4"/>
      <c r="W516" s="4">
        <v>20</v>
      </c>
      <c r="X516" s="4" t="s">
        <v>61</v>
      </c>
      <c r="Y516" s="4">
        <v>4</v>
      </c>
      <c r="Z516" s="63"/>
    </row>
    <row r="517" spans="1:26" ht="13.5" hidden="1" customHeight="1">
      <c r="B517" s="4" t="s">
        <v>1653</v>
      </c>
      <c r="C517" s="4">
        <v>518</v>
      </c>
      <c r="D517" s="4" t="s">
        <v>1654</v>
      </c>
      <c r="E517" s="4" t="s">
        <v>71</v>
      </c>
      <c r="F517" s="4">
        <v>518</v>
      </c>
      <c r="G517" s="5">
        <v>45094</v>
      </c>
      <c r="H517" s="4">
        <v>42</v>
      </c>
      <c r="I517" s="4">
        <v>43</v>
      </c>
      <c r="J517" s="4">
        <v>1</v>
      </c>
      <c r="K517" s="4" t="s">
        <v>263</v>
      </c>
      <c r="L517" s="4" t="s">
        <v>216</v>
      </c>
      <c r="M517" s="12" t="s">
        <v>255</v>
      </c>
      <c r="N517" s="12"/>
      <c r="O517" s="4"/>
      <c r="P517" s="4"/>
      <c r="Q517" s="8">
        <f t="shared" si="19"/>
        <v>0</v>
      </c>
      <c r="R517" s="8">
        <f t="shared" si="19"/>
        <v>0</v>
      </c>
      <c r="S517" s="7"/>
      <c r="T517" s="8">
        <f t="shared" si="20"/>
        <v>0</v>
      </c>
      <c r="U517" s="4"/>
      <c r="V517" s="4"/>
      <c r="W517" s="4"/>
      <c r="X517" s="4"/>
      <c r="Y517" s="4"/>
      <c r="Z517" s="63"/>
    </row>
    <row r="518" spans="1:26" ht="13.5" hidden="1" customHeight="1">
      <c r="B518" s="4" t="s">
        <v>1655</v>
      </c>
      <c r="C518" s="4">
        <v>519</v>
      </c>
      <c r="D518" s="4" t="s">
        <v>1656</v>
      </c>
      <c r="E518" s="4" t="s">
        <v>71</v>
      </c>
      <c r="F518" s="4">
        <v>519</v>
      </c>
      <c r="G518" s="5">
        <v>45095</v>
      </c>
      <c r="H518" s="4">
        <v>42</v>
      </c>
      <c r="I518" s="4">
        <v>43</v>
      </c>
      <c r="J518" s="4">
        <v>1</v>
      </c>
      <c r="K518" s="4" t="s">
        <v>263</v>
      </c>
      <c r="L518" s="4" t="s">
        <v>217</v>
      </c>
      <c r="M518" s="12" t="s">
        <v>256</v>
      </c>
      <c r="N518" s="12"/>
      <c r="O518" s="4"/>
      <c r="P518" s="4"/>
      <c r="Q518" s="8">
        <f t="shared" si="19"/>
        <v>0</v>
      </c>
      <c r="R518" s="8">
        <f t="shared" si="19"/>
        <v>0</v>
      </c>
      <c r="S518" s="7"/>
      <c r="T518" s="8">
        <f t="shared" si="20"/>
        <v>0</v>
      </c>
      <c r="U518" s="4"/>
      <c r="V518" s="4"/>
      <c r="W518" s="4"/>
      <c r="X518" s="4"/>
      <c r="Y518" s="4"/>
      <c r="Z518" s="63"/>
    </row>
    <row r="519" spans="1:26" ht="13.5" hidden="1" customHeight="1">
      <c r="B519" s="4" t="s">
        <v>1657</v>
      </c>
      <c r="C519" s="4">
        <v>520</v>
      </c>
      <c r="D519" s="4" t="s">
        <v>1658</v>
      </c>
      <c r="E519" s="4" t="s">
        <v>71</v>
      </c>
      <c r="F519" s="4">
        <v>520</v>
      </c>
      <c r="G519" s="5">
        <v>45096</v>
      </c>
      <c r="H519" s="4">
        <v>42</v>
      </c>
      <c r="I519" s="4">
        <v>43</v>
      </c>
      <c r="J519" s="4">
        <v>1</v>
      </c>
      <c r="K519" s="4" t="s">
        <v>263</v>
      </c>
      <c r="L519" s="4" t="s">
        <v>218</v>
      </c>
      <c r="M519" s="12" t="s">
        <v>322</v>
      </c>
      <c r="N519" s="12"/>
      <c r="O519" s="4"/>
      <c r="P519" s="4"/>
      <c r="Q519" s="8">
        <f t="shared" si="19"/>
        <v>0</v>
      </c>
      <c r="R519" s="8">
        <f t="shared" si="19"/>
        <v>0</v>
      </c>
      <c r="S519" s="7"/>
      <c r="T519" s="8">
        <f t="shared" si="20"/>
        <v>0</v>
      </c>
      <c r="U519" s="4"/>
      <c r="V519" s="4"/>
      <c r="W519" s="4"/>
      <c r="X519" s="4"/>
      <c r="Y519" s="4"/>
      <c r="Z519" s="63"/>
    </row>
    <row r="520" spans="1:26" ht="13.5" hidden="1" customHeight="1">
      <c r="B520" s="4" t="s">
        <v>1659</v>
      </c>
      <c r="C520" s="4">
        <v>521</v>
      </c>
      <c r="D520" s="4" t="s">
        <v>1660</v>
      </c>
      <c r="E520" s="4" t="s">
        <v>71</v>
      </c>
      <c r="F520" s="4">
        <v>521</v>
      </c>
      <c r="G520" s="5">
        <v>45097</v>
      </c>
      <c r="H520" s="4">
        <v>42</v>
      </c>
      <c r="I520" s="4">
        <v>43</v>
      </c>
      <c r="J520" s="4">
        <v>1</v>
      </c>
      <c r="K520" s="4" t="s">
        <v>263</v>
      </c>
      <c r="L520" s="4">
        <v>21</v>
      </c>
      <c r="M520" s="12" t="s">
        <v>320</v>
      </c>
      <c r="N520" s="12"/>
      <c r="O520" s="4">
        <v>159</v>
      </c>
      <c r="P520" s="4"/>
      <c r="Q520" s="8">
        <f t="shared" si="19"/>
        <v>6.2598425196850398</v>
      </c>
      <c r="R520" s="8">
        <f t="shared" si="19"/>
        <v>0</v>
      </c>
      <c r="S520" s="7"/>
      <c r="T520" s="8">
        <f t="shared" si="20"/>
        <v>0</v>
      </c>
      <c r="U520" s="4"/>
      <c r="V520" s="4"/>
      <c r="W520" s="4">
        <v>150</v>
      </c>
      <c r="X520" s="4" t="s">
        <v>30</v>
      </c>
      <c r="Y520" s="4">
        <v>0.51</v>
      </c>
      <c r="Z520" s="63"/>
    </row>
    <row r="521" spans="1:26" ht="13.5" hidden="1" customHeight="1">
      <c r="B521" s="4" t="s">
        <v>1661</v>
      </c>
      <c r="C521" s="4">
        <v>522</v>
      </c>
      <c r="D521" s="4" t="s">
        <v>1662</v>
      </c>
      <c r="E521" s="4" t="s">
        <v>71</v>
      </c>
      <c r="F521" s="4">
        <v>522</v>
      </c>
      <c r="G521" s="5">
        <v>45098</v>
      </c>
      <c r="H521" s="4">
        <v>42</v>
      </c>
      <c r="I521" s="4">
        <v>43</v>
      </c>
      <c r="J521" s="4">
        <v>1</v>
      </c>
      <c r="K521" s="4" t="s">
        <v>263</v>
      </c>
      <c r="L521" s="4">
        <v>22</v>
      </c>
      <c r="M521" s="12" t="s">
        <v>311</v>
      </c>
      <c r="N521" s="12"/>
      <c r="O521" s="4">
        <v>219</v>
      </c>
      <c r="P521" s="4"/>
      <c r="Q521" s="8">
        <f t="shared" si="19"/>
        <v>8.6220472440944889</v>
      </c>
      <c r="R521" s="8">
        <f t="shared" si="19"/>
        <v>0</v>
      </c>
      <c r="S521" s="7">
        <v>1</v>
      </c>
      <c r="T521" s="8">
        <f t="shared" si="20"/>
        <v>8.6220472440944889</v>
      </c>
      <c r="U521" s="4"/>
      <c r="V521" s="4"/>
      <c r="W521" s="4">
        <v>200</v>
      </c>
      <c r="X521" s="4" t="s">
        <v>30</v>
      </c>
      <c r="Y521" s="4">
        <v>2.2999999999999998</v>
      </c>
      <c r="Z521" s="63"/>
    </row>
    <row r="522" spans="1:26" ht="13.5" hidden="1" customHeight="1">
      <c r="B522" s="4" t="s">
        <v>1663</v>
      </c>
      <c r="C522" s="4">
        <v>523</v>
      </c>
      <c r="D522" s="4" t="s">
        <v>1664</v>
      </c>
      <c r="E522" s="4" t="s">
        <v>71</v>
      </c>
      <c r="F522" s="4">
        <v>523</v>
      </c>
      <c r="G522" s="5">
        <v>45099</v>
      </c>
      <c r="H522" s="4">
        <v>42</v>
      </c>
      <c r="I522" s="4">
        <v>43</v>
      </c>
      <c r="J522" s="4">
        <v>1</v>
      </c>
      <c r="K522" s="4" t="s">
        <v>263</v>
      </c>
      <c r="L522" s="4">
        <v>23</v>
      </c>
      <c r="M522" s="12" t="s">
        <v>312</v>
      </c>
      <c r="N522" s="12"/>
      <c r="O522" s="4">
        <v>25</v>
      </c>
      <c r="P522" s="4"/>
      <c r="Q522" s="8">
        <f t="shared" si="19"/>
        <v>0.98425196850393704</v>
      </c>
      <c r="R522" s="8">
        <f t="shared" si="19"/>
        <v>0</v>
      </c>
      <c r="S522" s="7"/>
      <c r="T522" s="8">
        <f t="shared" si="20"/>
        <v>0</v>
      </c>
      <c r="U522" s="4"/>
      <c r="V522" s="4"/>
      <c r="W522" s="4">
        <v>20</v>
      </c>
      <c r="X522" s="4" t="s">
        <v>25</v>
      </c>
      <c r="Y522" s="4">
        <v>0.64</v>
      </c>
      <c r="Z522" s="63"/>
    </row>
    <row r="523" spans="1:26" ht="13.5" hidden="1" customHeight="1">
      <c r="B523" s="4" t="s">
        <v>1665</v>
      </c>
      <c r="C523" s="4">
        <v>524</v>
      </c>
      <c r="D523" s="4" t="s">
        <v>1666</v>
      </c>
      <c r="E523" s="4" t="s">
        <v>71</v>
      </c>
      <c r="F523" s="4">
        <v>524</v>
      </c>
      <c r="G523" s="5">
        <v>45100</v>
      </c>
      <c r="H523" s="4">
        <v>42</v>
      </c>
      <c r="I523" s="4">
        <v>43</v>
      </c>
      <c r="J523" s="4">
        <v>1</v>
      </c>
      <c r="K523" s="4" t="s">
        <v>263</v>
      </c>
      <c r="L523" s="4">
        <v>24</v>
      </c>
      <c r="M523" s="12" t="s">
        <v>323</v>
      </c>
      <c r="N523" s="12"/>
      <c r="O523" s="4">
        <v>32</v>
      </c>
      <c r="P523" s="4"/>
      <c r="Q523" s="8">
        <f t="shared" si="19"/>
        <v>1.2598425196850394</v>
      </c>
      <c r="R523" s="8">
        <f t="shared" si="19"/>
        <v>0</v>
      </c>
      <c r="S523" s="7"/>
      <c r="T523" s="8">
        <f t="shared" si="20"/>
        <v>0</v>
      </c>
      <c r="U523" s="4"/>
      <c r="V523" s="4"/>
      <c r="W523" s="4">
        <v>25</v>
      </c>
      <c r="X523" s="4" t="s">
        <v>25</v>
      </c>
      <c r="Y523" s="4">
        <v>0.15</v>
      </c>
      <c r="Z523" s="63"/>
    </row>
    <row r="524" spans="1:26" ht="13.5" hidden="1" customHeight="1">
      <c r="A524" s="1" t="s">
        <v>10051</v>
      </c>
      <c r="B524" s="4" t="s">
        <v>1667</v>
      </c>
      <c r="C524" s="4">
        <v>525</v>
      </c>
      <c r="D524" s="4" t="s">
        <v>1668</v>
      </c>
      <c r="E524" s="4" t="s">
        <v>71</v>
      </c>
      <c r="F524" s="4">
        <v>525</v>
      </c>
      <c r="G524" s="5">
        <v>45101</v>
      </c>
      <c r="H524" s="4">
        <v>43</v>
      </c>
      <c r="I524" s="4">
        <v>44</v>
      </c>
      <c r="J524" s="4">
        <v>1</v>
      </c>
      <c r="K524" s="4" t="s">
        <v>264</v>
      </c>
      <c r="L524" s="4">
        <v>1</v>
      </c>
      <c r="M524" s="12" t="s">
        <v>13</v>
      </c>
      <c r="N524" s="12">
        <v>330</v>
      </c>
      <c r="O524" s="4">
        <v>219</v>
      </c>
      <c r="P524" s="4"/>
      <c r="Q524" s="8">
        <f t="shared" si="19"/>
        <v>8.6220472440944889</v>
      </c>
      <c r="R524" s="8">
        <f t="shared" si="19"/>
        <v>0</v>
      </c>
      <c r="S524" s="7">
        <v>2</v>
      </c>
      <c r="T524" s="8">
        <f t="shared" si="20"/>
        <v>17.244094488188978</v>
      </c>
      <c r="U524" s="4"/>
      <c r="V524" s="4"/>
      <c r="W524" s="4">
        <v>200</v>
      </c>
      <c r="X524" s="4" t="s">
        <v>16</v>
      </c>
      <c r="Y524" s="4">
        <v>1</v>
      </c>
      <c r="Z524" s="63"/>
    </row>
    <row r="525" spans="1:26" ht="13.5" hidden="1" customHeight="1">
      <c r="B525" s="4" t="s">
        <v>1669</v>
      </c>
      <c r="C525" s="4">
        <v>526</v>
      </c>
      <c r="D525" s="4" t="s">
        <v>1670</v>
      </c>
      <c r="E525" s="4" t="s">
        <v>71</v>
      </c>
      <c r="F525" s="4">
        <v>526</v>
      </c>
      <c r="G525" s="5">
        <v>45102</v>
      </c>
      <c r="H525" s="4">
        <v>43</v>
      </c>
      <c r="I525" s="4">
        <v>44</v>
      </c>
      <c r="J525" s="4">
        <v>1</v>
      </c>
      <c r="K525" s="4" t="s">
        <v>264</v>
      </c>
      <c r="L525" s="4">
        <v>2</v>
      </c>
      <c r="M525" s="12" t="s">
        <v>90</v>
      </c>
      <c r="N525" s="12"/>
      <c r="O525" s="4">
        <v>219</v>
      </c>
      <c r="P525" s="4">
        <v>159</v>
      </c>
      <c r="Q525" s="8">
        <f t="shared" si="19"/>
        <v>8.6220472440944889</v>
      </c>
      <c r="R525" s="8">
        <f t="shared" si="19"/>
        <v>6.2598425196850398</v>
      </c>
      <c r="S525" s="7">
        <v>2</v>
      </c>
      <c r="T525" s="8">
        <f>Q525+R525</f>
        <v>14.88188976377953</v>
      </c>
      <c r="U525" s="4"/>
      <c r="V525" s="4"/>
      <c r="W525" s="4">
        <v>200</v>
      </c>
      <c r="X525" s="4" t="s">
        <v>17</v>
      </c>
      <c r="Y525" s="4">
        <v>1</v>
      </c>
      <c r="Z525" s="63"/>
    </row>
    <row r="526" spans="1:26" ht="13.5" hidden="1" customHeight="1">
      <c r="B526" s="4" t="s">
        <v>1671</v>
      </c>
      <c r="C526" s="4">
        <v>527</v>
      </c>
      <c r="D526" s="4" t="s">
        <v>1672</v>
      </c>
      <c r="E526" s="4" t="s">
        <v>71</v>
      </c>
      <c r="F526" s="4">
        <v>527</v>
      </c>
      <c r="G526" s="5">
        <v>45103</v>
      </c>
      <c r="H526" s="4">
        <v>43</v>
      </c>
      <c r="I526" s="4">
        <v>44</v>
      </c>
      <c r="J526" s="4">
        <v>1</v>
      </c>
      <c r="K526" s="4" t="s">
        <v>264</v>
      </c>
      <c r="L526" s="4">
        <v>3</v>
      </c>
      <c r="M526" s="12" t="s">
        <v>316</v>
      </c>
      <c r="N526" s="12"/>
      <c r="O526" s="4">
        <v>159</v>
      </c>
      <c r="P526" s="4"/>
      <c r="Q526" s="8">
        <f t="shared" si="19"/>
        <v>6.2598425196850398</v>
      </c>
      <c r="R526" s="8">
        <f t="shared" si="19"/>
        <v>0</v>
      </c>
      <c r="S526" s="7">
        <v>4</v>
      </c>
      <c r="T526" s="8">
        <f t="shared" si="20"/>
        <v>25.039370078740159</v>
      </c>
      <c r="U526" s="4"/>
      <c r="V526" s="4"/>
      <c r="W526" s="4">
        <v>150</v>
      </c>
      <c r="X526" s="4" t="s">
        <v>18</v>
      </c>
      <c r="Y526" s="4">
        <v>2</v>
      </c>
      <c r="Z526" s="63"/>
    </row>
    <row r="527" spans="1:26" ht="13.5" hidden="1" customHeight="1">
      <c r="B527" s="4" t="s">
        <v>1673</v>
      </c>
      <c r="C527" s="4">
        <v>528</v>
      </c>
      <c r="D527" s="4" t="s">
        <v>1674</v>
      </c>
      <c r="E527" s="4" t="s">
        <v>71</v>
      </c>
      <c r="F527" s="4">
        <v>528</v>
      </c>
      <c r="G527" s="5">
        <v>45104</v>
      </c>
      <c r="H527" s="4">
        <v>43</v>
      </c>
      <c r="I527" s="4">
        <v>44</v>
      </c>
      <c r="J527" s="4">
        <v>1</v>
      </c>
      <c r="K527" s="4" t="s">
        <v>264</v>
      </c>
      <c r="L527" s="4">
        <v>4</v>
      </c>
      <c r="M527" s="12" t="s">
        <v>306</v>
      </c>
      <c r="N527" s="12"/>
      <c r="O527" s="4">
        <v>219</v>
      </c>
      <c r="P527" s="4"/>
      <c r="Q527" s="8">
        <f t="shared" si="19"/>
        <v>8.6220472440944889</v>
      </c>
      <c r="R527" s="8">
        <f t="shared" si="19"/>
        <v>0</v>
      </c>
      <c r="S527" s="7">
        <v>1</v>
      </c>
      <c r="T527" s="8">
        <f t="shared" si="20"/>
        <v>8.6220472440944889</v>
      </c>
      <c r="U527" s="4"/>
      <c r="V527" s="4"/>
      <c r="W527" s="4">
        <v>200</v>
      </c>
      <c r="X527" s="4" t="s">
        <v>18</v>
      </c>
      <c r="Y527" s="4">
        <v>1</v>
      </c>
      <c r="Z527" s="63"/>
    </row>
    <row r="528" spans="1:26" ht="13.5" hidden="1" customHeight="1">
      <c r="B528" s="4" t="s">
        <v>1675</v>
      </c>
      <c r="C528" s="4">
        <v>529</v>
      </c>
      <c r="D528" s="4" t="s">
        <v>1676</v>
      </c>
      <c r="E528" s="4" t="s">
        <v>71</v>
      </c>
      <c r="F528" s="4">
        <v>529</v>
      </c>
      <c r="G528" s="5">
        <v>45105</v>
      </c>
      <c r="H528" s="4">
        <v>43</v>
      </c>
      <c r="I528" s="4">
        <v>44</v>
      </c>
      <c r="J528" s="4">
        <v>1</v>
      </c>
      <c r="K528" s="4" t="s">
        <v>264</v>
      </c>
      <c r="L528" s="4">
        <v>5</v>
      </c>
      <c r="M528" s="12" t="s">
        <v>233</v>
      </c>
      <c r="N528" s="12"/>
      <c r="O528" s="4"/>
      <c r="P528" s="4"/>
      <c r="Q528" s="8">
        <f t="shared" si="19"/>
        <v>0</v>
      </c>
      <c r="R528" s="8">
        <f t="shared" si="19"/>
        <v>0</v>
      </c>
      <c r="S528" s="7"/>
      <c r="T528" s="8">
        <f t="shared" si="20"/>
        <v>0</v>
      </c>
      <c r="U528" s="4"/>
      <c r="V528" s="4"/>
      <c r="W528" s="4">
        <v>200</v>
      </c>
      <c r="X528" s="4" t="s">
        <v>21</v>
      </c>
      <c r="Y528" s="4">
        <v>2</v>
      </c>
      <c r="Z528" s="63"/>
    </row>
    <row r="529" spans="1:28" ht="13.5" hidden="1" customHeight="1">
      <c r="B529" s="4" t="s">
        <v>1677</v>
      </c>
      <c r="C529" s="4">
        <v>530</v>
      </c>
      <c r="D529" s="4" t="s">
        <v>1678</v>
      </c>
      <c r="E529" s="4" t="s">
        <v>71</v>
      </c>
      <c r="F529" s="4">
        <v>530</v>
      </c>
      <c r="G529" s="5">
        <v>45106</v>
      </c>
      <c r="H529" s="4">
        <v>43</v>
      </c>
      <c r="I529" s="4">
        <v>44</v>
      </c>
      <c r="J529" s="4">
        <v>1</v>
      </c>
      <c r="K529" s="4" t="s">
        <v>264</v>
      </c>
      <c r="L529" s="4">
        <v>6</v>
      </c>
      <c r="M529" s="12" t="s">
        <v>242</v>
      </c>
      <c r="N529" s="12"/>
      <c r="O529" s="4"/>
      <c r="P529" s="4"/>
      <c r="Q529" s="8">
        <f t="shared" si="19"/>
        <v>0</v>
      </c>
      <c r="R529" s="8">
        <f t="shared" si="19"/>
        <v>0</v>
      </c>
      <c r="S529" s="7"/>
      <c r="T529" s="8">
        <f t="shared" si="20"/>
        <v>0</v>
      </c>
      <c r="U529" s="4"/>
      <c r="V529" s="4"/>
      <c r="W529" s="4">
        <v>50</v>
      </c>
      <c r="X529" s="4" t="s">
        <v>21</v>
      </c>
      <c r="Y529" s="4">
        <v>1</v>
      </c>
      <c r="Z529" s="63"/>
    </row>
    <row r="530" spans="1:28" ht="13.5" hidden="1" customHeight="1">
      <c r="B530" s="4" t="s">
        <v>1679</v>
      </c>
      <c r="C530" s="4">
        <v>531</v>
      </c>
      <c r="D530" s="4" t="s">
        <v>1680</v>
      </c>
      <c r="E530" s="4" t="s">
        <v>71</v>
      </c>
      <c r="F530" s="4">
        <v>531</v>
      </c>
      <c r="G530" s="5">
        <v>45107</v>
      </c>
      <c r="H530" s="4">
        <v>43</v>
      </c>
      <c r="I530" s="4">
        <v>44</v>
      </c>
      <c r="J530" s="4">
        <v>1</v>
      </c>
      <c r="K530" s="4" t="s">
        <v>264</v>
      </c>
      <c r="L530" s="4">
        <v>7</v>
      </c>
      <c r="M530" s="12" t="s">
        <v>317</v>
      </c>
      <c r="N530" s="12"/>
      <c r="O530" s="4"/>
      <c r="P530" s="4"/>
      <c r="Q530" s="8">
        <f t="shared" si="19"/>
        <v>0</v>
      </c>
      <c r="R530" s="8">
        <f t="shared" si="19"/>
        <v>0</v>
      </c>
      <c r="S530" s="7"/>
      <c r="T530" s="8">
        <f t="shared" si="20"/>
        <v>0</v>
      </c>
      <c r="U530" s="4"/>
      <c r="V530" s="4"/>
      <c r="W530" s="4">
        <v>50</v>
      </c>
      <c r="X530" s="4" t="s">
        <v>22</v>
      </c>
      <c r="Y530" s="4">
        <v>1</v>
      </c>
      <c r="Z530" s="63"/>
    </row>
    <row r="531" spans="1:28" ht="13.5" hidden="1" customHeight="1">
      <c r="B531" s="4" t="s">
        <v>1681</v>
      </c>
      <c r="C531" s="4">
        <v>532</v>
      </c>
      <c r="D531" s="4" t="s">
        <v>1682</v>
      </c>
      <c r="E531" s="4" t="s">
        <v>71</v>
      </c>
      <c r="F531" s="4">
        <v>532</v>
      </c>
      <c r="G531" s="5">
        <v>45108</v>
      </c>
      <c r="H531" s="4">
        <v>43</v>
      </c>
      <c r="I531" s="4">
        <v>44</v>
      </c>
      <c r="J531" s="4">
        <v>1</v>
      </c>
      <c r="K531" s="4" t="s">
        <v>264</v>
      </c>
      <c r="L531" s="4">
        <v>8</v>
      </c>
      <c r="M531" s="12" t="s">
        <v>319</v>
      </c>
      <c r="N531" s="12"/>
      <c r="O531" s="4">
        <v>219</v>
      </c>
      <c r="P531" s="4">
        <v>159</v>
      </c>
      <c r="Q531" s="8">
        <f t="shared" si="19"/>
        <v>8.6220472440944889</v>
      </c>
      <c r="R531" s="8">
        <f t="shared" si="19"/>
        <v>6.2598425196850398</v>
      </c>
      <c r="S531" s="7">
        <v>3</v>
      </c>
      <c r="T531" s="8">
        <f>Q531*2+R531</f>
        <v>23.503937007874018</v>
      </c>
      <c r="U531" s="4"/>
      <c r="V531" s="4"/>
      <c r="W531" s="4">
        <v>200</v>
      </c>
      <c r="X531" s="4" t="s">
        <v>19</v>
      </c>
      <c r="Y531" s="4">
        <v>1</v>
      </c>
      <c r="Z531" s="63"/>
    </row>
    <row r="532" spans="1:28" ht="13.5" customHeight="1">
      <c r="A532" s="1" t="s">
        <v>10123</v>
      </c>
      <c r="B532" s="4" t="s">
        <v>1683</v>
      </c>
      <c r="C532" s="4">
        <v>533</v>
      </c>
      <c r="D532" s="4" t="s">
        <v>1684</v>
      </c>
      <c r="E532" s="4" t="s">
        <v>71</v>
      </c>
      <c r="F532" s="4">
        <v>533</v>
      </c>
      <c r="G532" s="5">
        <v>45109</v>
      </c>
      <c r="H532" s="4">
        <v>43</v>
      </c>
      <c r="I532" s="4">
        <v>44</v>
      </c>
      <c r="J532" s="4">
        <v>1</v>
      </c>
      <c r="K532" s="4" t="s">
        <v>264</v>
      </c>
      <c r="L532" s="4">
        <v>9</v>
      </c>
      <c r="M532" s="12" t="s">
        <v>34</v>
      </c>
      <c r="N532" s="12"/>
      <c r="O532" s="4"/>
      <c r="P532" s="4"/>
      <c r="Q532" s="8">
        <f t="shared" si="19"/>
        <v>0</v>
      </c>
      <c r="R532" s="8">
        <f t="shared" si="19"/>
        <v>0</v>
      </c>
      <c r="S532" s="7"/>
      <c r="T532" s="8">
        <f t="shared" si="20"/>
        <v>0</v>
      </c>
      <c r="U532" s="4"/>
      <c r="V532" s="4"/>
      <c r="W532" s="4">
        <v>150</v>
      </c>
      <c r="X532" s="4" t="s">
        <v>23</v>
      </c>
      <c r="Y532" s="4">
        <v>1</v>
      </c>
      <c r="Z532" s="63"/>
      <c r="AA532" s="1">
        <f>VLOOKUP(M532,Лист2!G:I,3,)</f>
        <v>1.5</v>
      </c>
      <c r="AB532" s="1">
        <f>AA532*Y532</f>
        <v>1.5</v>
      </c>
    </row>
    <row r="533" spans="1:28" ht="13.5" hidden="1" customHeight="1">
      <c r="B533" s="4" t="s">
        <v>1685</v>
      </c>
      <c r="C533" s="4">
        <v>534</v>
      </c>
      <c r="D533" s="4" t="s">
        <v>1686</v>
      </c>
      <c r="E533" s="4" t="s">
        <v>71</v>
      </c>
      <c r="F533" s="4">
        <v>534</v>
      </c>
      <c r="G533" s="5">
        <v>45110</v>
      </c>
      <c r="H533" s="4">
        <v>43</v>
      </c>
      <c r="I533" s="4">
        <v>44</v>
      </c>
      <c r="J533" s="4">
        <v>1</v>
      </c>
      <c r="K533" s="4" t="s">
        <v>264</v>
      </c>
      <c r="L533" s="4">
        <v>10</v>
      </c>
      <c r="M533" s="12" t="s">
        <v>59</v>
      </c>
      <c r="N533" s="12"/>
      <c r="O533" s="4"/>
      <c r="P533" s="4"/>
      <c r="Q533" s="8">
        <f t="shared" si="19"/>
        <v>0</v>
      </c>
      <c r="R533" s="8">
        <f t="shared" si="19"/>
        <v>0</v>
      </c>
      <c r="S533" s="7"/>
      <c r="T533" s="8">
        <f t="shared" si="20"/>
        <v>0</v>
      </c>
      <c r="U533" s="4"/>
      <c r="V533" s="4"/>
      <c r="W533" s="4">
        <v>200</v>
      </c>
      <c r="X533" s="4" t="s">
        <v>24</v>
      </c>
      <c r="Y533" s="4">
        <v>2</v>
      </c>
      <c r="Z533" s="63"/>
    </row>
    <row r="534" spans="1:28" ht="13.5" hidden="1" customHeight="1">
      <c r="B534" s="4" t="s">
        <v>1687</v>
      </c>
      <c r="C534" s="4">
        <v>535</v>
      </c>
      <c r="D534" s="4" t="s">
        <v>1688</v>
      </c>
      <c r="E534" s="4" t="s">
        <v>71</v>
      </c>
      <c r="F534" s="4">
        <v>535</v>
      </c>
      <c r="G534" s="5">
        <v>45111</v>
      </c>
      <c r="H534" s="4">
        <v>43</v>
      </c>
      <c r="I534" s="4">
        <v>44</v>
      </c>
      <c r="J534" s="4">
        <v>1</v>
      </c>
      <c r="K534" s="4" t="s">
        <v>264</v>
      </c>
      <c r="L534" s="4">
        <v>11</v>
      </c>
      <c r="M534" s="12" t="s">
        <v>15</v>
      </c>
      <c r="N534" s="12"/>
      <c r="O534" s="4"/>
      <c r="P534" s="4"/>
      <c r="Q534" s="8">
        <f t="shared" si="19"/>
        <v>0</v>
      </c>
      <c r="R534" s="8">
        <f t="shared" si="19"/>
        <v>0</v>
      </c>
      <c r="S534" s="7"/>
      <c r="T534" s="8">
        <f t="shared" si="20"/>
        <v>0</v>
      </c>
      <c r="U534" s="4"/>
      <c r="V534" s="4"/>
      <c r="W534" s="4">
        <v>50</v>
      </c>
      <c r="X534" s="4" t="s">
        <v>24</v>
      </c>
      <c r="Y534" s="4">
        <v>1</v>
      </c>
      <c r="Z534" s="63"/>
    </row>
    <row r="535" spans="1:28" ht="13.5" hidden="1" customHeight="1">
      <c r="B535" s="4" t="s">
        <v>1689</v>
      </c>
      <c r="C535" s="4">
        <v>536</v>
      </c>
      <c r="D535" s="4" t="s">
        <v>1690</v>
      </c>
      <c r="E535" s="4" t="s">
        <v>71</v>
      </c>
      <c r="F535" s="4">
        <v>536</v>
      </c>
      <c r="G535" s="5">
        <v>45112</v>
      </c>
      <c r="H535" s="4">
        <v>43</v>
      </c>
      <c r="I535" s="4">
        <v>44</v>
      </c>
      <c r="J535" s="4">
        <v>1</v>
      </c>
      <c r="K535" s="4" t="s">
        <v>264</v>
      </c>
      <c r="L535" s="4">
        <v>12</v>
      </c>
      <c r="M535" s="12" t="s">
        <v>239</v>
      </c>
      <c r="N535" s="12"/>
      <c r="O535" s="4"/>
      <c r="P535" s="4"/>
      <c r="Q535" s="8">
        <f t="shared" si="19"/>
        <v>0</v>
      </c>
      <c r="R535" s="8">
        <f t="shared" si="19"/>
        <v>0</v>
      </c>
      <c r="S535" s="7"/>
      <c r="T535" s="8">
        <f t="shared" si="20"/>
        <v>0</v>
      </c>
      <c r="U535" s="4"/>
      <c r="V535" s="4"/>
      <c r="W535" s="4">
        <v>16</v>
      </c>
      <c r="X535" s="4" t="s">
        <v>61</v>
      </c>
      <c r="Y535" s="4">
        <v>1</v>
      </c>
      <c r="Z535" s="63"/>
    </row>
    <row r="536" spans="1:28" ht="13.5" hidden="1" customHeight="1">
      <c r="B536" s="4" t="s">
        <v>1691</v>
      </c>
      <c r="C536" s="4">
        <v>537</v>
      </c>
      <c r="D536" s="4" t="s">
        <v>1692</v>
      </c>
      <c r="E536" s="4" t="s">
        <v>71</v>
      </c>
      <c r="F536" s="4">
        <v>537</v>
      </c>
      <c r="G536" s="5">
        <v>45113</v>
      </c>
      <c r="H536" s="4">
        <v>43</v>
      </c>
      <c r="I536" s="4">
        <v>44</v>
      </c>
      <c r="J536" s="4">
        <v>1</v>
      </c>
      <c r="K536" s="4" t="s">
        <v>264</v>
      </c>
      <c r="L536" s="4" t="s">
        <v>108</v>
      </c>
      <c r="M536" s="12" t="s">
        <v>240</v>
      </c>
      <c r="N536" s="12"/>
      <c r="O536" s="4"/>
      <c r="P536" s="4"/>
      <c r="Q536" s="8">
        <f t="shared" si="19"/>
        <v>0</v>
      </c>
      <c r="R536" s="8">
        <f t="shared" si="19"/>
        <v>0</v>
      </c>
      <c r="S536" s="7"/>
      <c r="T536" s="8">
        <f t="shared" si="20"/>
        <v>0</v>
      </c>
      <c r="U536" s="4"/>
      <c r="V536" s="4"/>
      <c r="W536" s="4"/>
      <c r="X536" s="4"/>
      <c r="Y536" s="4"/>
      <c r="Z536" s="63"/>
    </row>
    <row r="537" spans="1:28" ht="13.5" hidden="1" customHeight="1">
      <c r="B537" s="4" t="s">
        <v>1693</v>
      </c>
      <c r="C537" s="4">
        <v>538</v>
      </c>
      <c r="D537" s="4" t="s">
        <v>1694</v>
      </c>
      <c r="E537" s="4" t="s">
        <v>71</v>
      </c>
      <c r="F537" s="4">
        <v>538</v>
      </c>
      <c r="G537" s="5">
        <v>45114</v>
      </c>
      <c r="H537" s="4">
        <v>43</v>
      </c>
      <c r="I537" s="4">
        <v>44</v>
      </c>
      <c r="J537" s="4">
        <v>1</v>
      </c>
      <c r="K537" s="4" t="s">
        <v>264</v>
      </c>
      <c r="L537" s="4" t="s">
        <v>109</v>
      </c>
      <c r="M537" s="12" t="s">
        <v>241</v>
      </c>
      <c r="N537" s="12"/>
      <c r="O537" s="4"/>
      <c r="P537" s="4"/>
      <c r="Q537" s="8">
        <f t="shared" si="19"/>
        <v>0</v>
      </c>
      <c r="R537" s="8">
        <f t="shared" si="19"/>
        <v>0</v>
      </c>
      <c r="S537" s="7"/>
      <c r="T537" s="8">
        <f t="shared" si="20"/>
        <v>0</v>
      </c>
      <c r="U537" s="4"/>
      <c r="V537" s="4"/>
      <c r="W537" s="4"/>
      <c r="X537" s="4"/>
      <c r="Y537" s="4"/>
      <c r="Z537" s="63"/>
    </row>
    <row r="538" spans="1:28" ht="13.5" hidden="1" customHeight="1">
      <c r="B538" s="4" t="s">
        <v>1695</v>
      </c>
      <c r="C538" s="4">
        <v>539</v>
      </c>
      <c r="D538" s="4" t="s">
        <v>1696</v>
      </c>
      <c r="E538" s="4" t="s">
        <v>71</v>
      </c>
      <c r="F538" s="4">
        <v>539</v>
      </c>
      <c r="G538" s="5">
        <v>45115</v>
      </c>
      <c r="H538" s="4">
        <v>43</v>
      </c>
      <c r="I538" s="4">
        <v>44</v>
      </c>
      <c r="J538" s="4">
        <v>1</v>
      </c>
      <c r="K538" s="4" t="s">
        <v>264</v>
      </c>
      <c r="L538" s="4" t="s">
        <v>110</v>
      </c>
      <c r="M538" s="12" t="s">
        <v>315</v>
      </c>
      <c r="N538" s="12"/>
      <c r="O538" s="4"/>
      <c r="P538" s="4"/>
      <c r="Q538" s="8">
        <f t="shared" si="19"/>
        <v>0</v>
      </c>
      <c r="R538" s="8">
        <f t="shared" si="19"/>
        <v>0</v>
      </c>
      <c r="S538" s="7"/>
      <c r="T538" s="8">
        <f t="shared" si="20"/>
        <v>0</v>
      </c>
      <c r="U538" s="4"/>
      <c r="V538" s="4"/>
      <c r="W538" s="4"/>
      <c r="X538" s="4"/>
      <c r="Y538" s="4"/>
      <c r="Z538" s="63"/>
    </row>
    <row r="539" spans="1:28" ht="13.5" hidden="1" customHeight="1">
      <c r="B539" s="4" t="s">
        <v>1697</v>
      </c>
      <c r="C539" s="4">
        <v>540</v>
      </c>
      <c r="D539" s="4" t="s">
        <v>1698</v>
      </c>
      <c r="E539" s="4" t="s">
        <v>71</v>
      </c>
      <c r="F539" s="4">
        <v>540</v>
      </c>
      <c r="G539" s="5">
        <v>45116</v>
      </c>
      <c r="H539" s="4">
        <v>43</v>
      </c>
      <c r="I539" s="4">
        <v>44</v>
      </c>
      <c r="J539" s="4">
        <v>1</v>
      </c>
      <c r="K539" s="4" t="s">
        <v>264</v>
      </c>
      <c r="L539" s="4">
        <v>13</v>
      </c>
      <c r="M539" s="12" t="s">
        <v>237</v>
      </c>
      <c r="N539" s="12"/>
      <c r="O539" s="4"/>
      <c r="P539" s="4"/>
      <c r="Q539" s="8">
        <f t="shared" si="19"/>
        <v>0</v>
      </c>
      <c r="R539" s="8">
        <f t="shared" si="19"/>
        <v>0</v>
      </c>
      <c r="S539" s="7"/>
      <c r="T539" s="8">
        <f t="shared" si="20"/>
        <v>0</v>
      </c>
      <c r="U539" s="4"/>
      <c r="V539" s="4"/>
      <c r="W539" s="4">
        <v>20</v>
      </c>
      <c r="X539" s="4" t="s">
        <v>61</v>
      </c>
      <c r="Y539" s="4">
        <v>2</v>
      </c>
      <c r="Z539" s="63"/>
    </row>
    <row r="540" spans="1:28" ht="13.5" hidden="1" customHeight="1">
      <c r="B540" s="4" t="s">
        <v>1699</v>
      </c>
      <c r="C540" s="4">
        <v>541</v>
      </c>
      <c r="D540" s="4" t="s">
        <v>1700</v>
      </c>
      <c r="E540" s="4" t="s">
        <v>71</v>
      </c>
      <c r="F540" s="4">
        <v>541</v>
      </c>
      <c r="G540" s="5">
        <v>45117</v>
      </c>
      <c r="H540" s="4">
        <v>43</v>
      </c>
      <c r="I540" s="4">
        <v>44</v>
      </c>
      <c r="J540" s="4">
        <v>1</v>
      </c>
      <c r="K540" s="4" t="s">
        <v>264</v>
      </c>
      <c r="L540" s="4" t="s">
        <v>160</v>
      </c>
      <c r="M540" s="12" t="s">
        <v>246</v>
      </c>
      <c r="N540" s="12"/>
      <c r="O540" s="4"/>
      <c r="P540" s="4"/>
      <c r="Q540" s="8">
        <f t="shared" si="19"/>
        <v>0</v>
      </c>
      <c r="R540" s="8">
        <f t="shared" si="19"/>
        <v>0</v>
      </c>
      <c r="S540" s="7"/>
      <c r="T540" s="8">
        <f t="shared" si="20"/>
        <v>0</v>
      </c>
      <c r="U540" s="4"/>
      <c r="V540" s="4"/>
      <c r="W540" s="4"/>
      <c r="X540" s="4"/>
      <c r="Y540" s="4"/>
      <c r="Z540" s="63"/>
    </row>
    <row r="541" spans="1:28" ht="13.5" hidden="1" customHeight="1">
      <c r="B541" s="4" t="s">
        <v>1701</v>
      </c>
      <c r="C541" s="4">
        <v>542</v>
      </c>
      <c r="D541" s="4" t="s">
        <v>1702</v>
      </c>
      <c r="E541" s="4" t="s">
        <v>71</v>
      </c>
      <c r="F541" s="4">
        <v>542</v>
      </c>
      <c r="G541" s="5">
        <v>45118</v>
      </c>
      <c r="H541" s="4">
        <v>43</v>
      </c>
      <c r="I541" s="4">
        <v>44</v>
      </c>
      <c r="J541" s="4">
        <v>1</v>
      </c>
      <c r="K541" s="4" t="s">
        <v>264</v>
      </c>
      <c r="L541" s="4" t="s">
        <v>232</v>
      </c>
      <c r="M541" s="12" t="s">
        <v>238</v>
      </c>
      <c r="N541" s="12"/>
      <c r="O541" s="4"/>
      <c r="P541" s="4"/>
      <c r="Q541" s="8">
        <f t="shared" si="19"/>
        <v>0</v>
      </c>
      <c r="R541" s="8">
        <f t="shared" si="19"/>
        <v>0</v>
      </c>
      <c r="S541" s="7"/>
      <c r="T541" s="8">
        <f t="shared" si="20"/>
        <v>0</v>
      </c>
      <c r="U541" s="4"/>
      <c r="V541" s="4"/>
      <c r="W541" s="4"/>
      <c r="X541" s="4"/>
      <c r="Y541" s="4"/>
      <c r="Z541" s="63"/>
    </row>
    <row r="542" spans="1:28" ht="13.5" hidden="1" customHeight="1">
      <c r="B542" s="4" t="s">
        <v>1703</v>
      </c>
      <c r="C542" s="4">
        <v>543</v>
      </c>
      <c r="D542" s="4" t="s">
        <v>1704</v>
      </c>
      <c r="E542" s="4" t="s">
        <v>71</v>
      </c>
      <c r="F542" s="4">
        <v>543</v>
      </c>
      <c r="G542" s="5">
        <v>45119</v>
      </c>
      <c r="H542" s="4">
        <v>43</v>
      </c>
      <c r="I542" s="4">
        <v>44</v>
      </c>
      <c r="J542" s="4">
        <v>1</v>
      </c>
      <c r="K542" s="4" t="s">
        <v>264</v>
      </c>
      <c r="L542" s="4" t="s">
        <v>162</v>
      </c>
      <c r="M542" s="12" t="s">
        <v>310</v>
      </c>
      <c r="N542" s="12"/>
      <c r="O542" s="4"/>
      <c r="P542" s="4"/>
      <c r="Q542" s="8">
        <f t="shared" si="19"/>
        <v>0</v>
      </c>
      <c r="R542" s="8">
        <f t="shared" si="19"/>
        <v>0</v>
      </c>
      <c r="S542" s="7"/>
      <c r="T542" s="8">
        <f t="shared" si="20"/>
        <v>0</v>
      </c>
      <c r="U542" s="4"/>
      <c r="V542" s="4"/>
      <c r="W542" s="4"/>
      <c r="X542" s="4"/>
      <c r="Y542" s="4"/>
      <c r="Z542" s="63"/>
    </row>
    <row r="543" spans="1:28" ht="13.5" hidden="1" customHeight="1">
      <c r="B543" s="4" t="s">
        <v>1705</v>
      </c>
      <c r="C543" s="4">
        <v>544</v>
      </c>
      <c r="D543" s="4" t="s">
        <v>1706</v>
      </c>
      <c r="E543" s="4" t="s">
        <v>71</v>
      </c>
      <c r="F543" s="4">
        <v>544</v>
      </c>
      <c r="G543" s="5">
        <v>45120</v>
      </c>
      <c r="H543" s="4">
        <v>43</v>
      </c>
      <c r="I543" s="4">
        <v>44</v>
      </c>
      <c r="J543" s="4">
        <v>1</v>
      </c>
      <c r="K543" s="4" t="s">
        <v>264</v>
      </c>
      <c r="L543" s="4">
        <v>14</v>
      </c>
      <c r="M543" s="12" t="s">
        <v>320</v>
      </c>
      <c r="N543" s="12"/>
      <c r="O543" s="4">
        <v>159</v>
      </c>
      <c r="P543" s="4"/>
      <c r="Q543" s="8">
        <f t="shared" si="19"/>
        <v>6.2598425196850398</v>
      </c>
      <c r="R543" s="8">
        <f t="shared" si="19"/>
        <v>0</v>
      </c>
      <c r="S543" s="7"/>
      <c r="T543" s="8">
        <f t="shared" si="20"/>
        <v>0</v>
      </c>
      <c r="U543" s="4"/>
      <c r="V543" s="4"/>
      <c r="W543" s="4">
        <v>150</v>
      </c>
      <c r="X543" s="4" t="s">
        <v>30</v>
      </c>
      <c r="Y543" s="4">
        <v>2.8</v>
      </c>
      <c r="Z543" s="63"/>
    </row>
    <row r="544" spans="1:28" ht="13.5" hidden="1" customHeight="1">
      <c r="B544" s="4" t="s">
        <v>1707</v>
      </c>
      <c r="C544" s="4">
        <v>545</v>
      </c>
      <c r="D544" s="4" t="s">
        <v>1708</v>
      </c>
      <c r="E544" s="4" t="s">
        <v>71</v>
      </c>
      <c r="F544" s="4">
        <v>545</v>
      </c>
      <c r="G544" s="5">
        <v>45121</v>
      </c>
      <c r="H544" s="4">
        <v>43</v>
      </c>
      <c r="I544" s="4">
        <v>44</v>
      </c>
      <c r="J544" s="4">
        <v>1</v>
      </c>
      <c r="K544" s="4" t="s">
        <v>264</v>
      </c>
      <c r="L544" s="4">
        <v>15</v>
      </c>
      <c r="M544" s="12" t="s">
        <v>311</v>
      </c>
      <c r="N544" s="12"/>
      <c r="O544" s="4">
        <v>219</v>
      </c>
      <c r="P544" s="4"/>
      <c r="Q544" s="8">
        <f t="shared" si="19"/>
        <v>8.6220472440944889</v>
      </c>
      <c r="R544" s="8">
        <f t="shared" si="19"/>
        <v>0</v>
      </c>
      <c r="S544" s="7"/>
      <c r="T544" s="8">
        <f t="shared" si="20"/>
        <v>0</v>
      </c>
      <c r="U544" s="4"/>
      <c r="V544" s="4"/>
      <c r="W544" s="4">
        <v>200</v>
      </c>
      <c r="X544" s="4" t="s">
        <v>30</v>
      </c>
      <c r="Y544" s="4">
        <v>1.37</v>
      </c>
      <c r="Z544" s="63"/>
    </row>
    <row r="545" spans="1:28" ht="13.5" hidden="1" customHeight="1">
      <c r="B545" s="4" t="s">
        <v>1709</v>
      </c>
      <c r="C545" s="4">
        <v>546</v>
      </c>
      <c r="D545" s="4" t="s">
        <v>1710</v>
      </c>
      <c r="E545" s="4" t="s">
        <v>71</v>
      </c>
      <c r="F545" s="4">
        <v>546</v>
      </c>
      <c r="G545" s="5">
        <v>45122</v>
      </c>
      <c r="H545" s="4">
        <v>43</v>
      </c>
      <c r="I545" s="4">
        <v>44</v>
      </c>
      <c r="J545" s="4">
        <v>1</v>
      </c>
      <c r="K545" s="4" t="s">
        <v>264</v>
      </c>
      <c r="L545" s="4">
        <v>16</v>
      </c>
      <c r="M545" s="12" t="s">
        <v>313</v>
      </c>
      <c r="N545" s="12"/>
      <c r="O545" s="4">
        <v>57</v>
      </c>
      <c r="P545" s="4"/>
      <c r="Q545" s="8">
        <f t="shared" si="19"/>
        <v>2.2440944881889764</v>
      </c>
      <c r="R545" s="8">
        <f t="shared" si="19"/>
        <v>0</v>
      </c>
      <c r="S545" s="7">
        <v>2</v>
      </c>
      <c r="T545" s="8">
        <f t="shared" si="20"/>
        <v>4.4881889763779528</v>
      </c>
      <c r="U545" s="4"/>
      <c r="V545" s="4"/>
      <c r="W545" s="4">
        <v>50</v>
      </c>
      <c r="X545" s="4" t="s">
        <v>25</v>
      </c>
      <c r="Y545" s="4">
        <v>0.15</v>
      </c>
      <c r="Z545" s="63"/>
    </row>
    <row r="546" spans="1:28" ht="13.5" hidden="1" customHeight="1">
      <c r="A546" s="1" t="s">
        <v>10051</v>
      </c>
      <c r="B546" s="4" t="s">
        <v>1711</v>
      </c>
      <c r="C546" s="4">
        <v>547</v>
      </c>
      <c r="D546" s="4" t="s">
        <v>1712</v>
      </c>
      <c r="E546" s="4" t="s">
        <v>71</v>
      </c>
      <c r="F546" s="4">
        <v>547</v>
      </c>
      <c r="G546" s="5">
        <v>45123</v>
      </c>
      <c r="H546" s="4">
        <v>44</v>
      </c>
      <c r="I546" s="4">
        <v>45</v>
      </c>
      <c r="J546" s="4">
        <v>1</v>
      </c>
      <c r="K546" s="4" t="s">
        <v>265</v>
      </c>
      <c r="L546" s="4">
        <v>1</v>
      </c>
      <c r="M546" s="12" t="s">
        <v>13</v>
      </c>
      <c r="N546" s="12">
        <v>280</v>
      </c>
      <c r="O546" s="4">
        <v>159</v>
      </c>
      <c r="P546" s="4"/>
      <c r="Q546" s="8">
        <f t="shared" si="19"/>
        <v>6.2598425196850398</v>
      </c>
      <c r="R546" s="8">
        <f t="shared" si="19"/>
        <v>0</v>
      </c>
      <c r="S546" s="7">
        <v>2</v>
      </c>
      <c r="T546" s="8">
        <f t="shared" si="20"/>
        <v>12.51968503937008</v>
      </c>
      <c r="U546" s="4"/>
      <c r="V546" s="4"/>
      <c r="W546" s="4">
        <v>150</v>
      </c>
      <c r="X546" s="4" t="s">
        <v>16</v>
      </c>
      <c r="Y546" s="4">
        <v>1</v>
      </c>
      <c r="Z546" s="63"/>
    </row>
    <row r="547" spans="1:28" ht="13.5" hidden="1" customHeight="1">
      <c r="A547" s="1" t="s">
        <v>10051</v>
      </c>
      <c r="B547" s="4" t="s">
        <v>1713</v>
      </c>
      <c r="C547" s="4">
        <v>548</v>
      </c>
      <c r="D547" s="4" t="s">
        <v>1714</v>
      </c>
      <c r="E547" s="4" t="s">
        <v>71</v>
      </c>
      <c r="F547" s="4">
        <v>548</v>
      </c>
      <c r="G547" s="5">
        <v>45124</v>
      </c>
      <c r="H547" s="4">
        <v>44</v>
      </c>
      <c r="I547" s="4">
        <v>45</v>
      </c>
      <c r="J547" s="4">
        <v>1</v>
      </c>
      <c r="K547" s="4" t="s">
        <v>265</v>
      </c>
      <c r="L547" s="4">
        <v>2</v>
      </c>
      <c r="M547" s="12" t="s">
        <v>13</v>
      </c>
      <c r="N547" s="12">
        <v>330</v>
      </c>
      <c r="O547" s="4">
        <v>219</v>
      </c>
      <c r="P547" s="4"/>
      <c r="Q547" s="8">
        <f t="shared" si="19"/>
        <v>8.6220472440944889</v>
      </c>
      <c r="R547" s="8">
        <f t="shared" si="19"/>
        <v>0</v>
      </c>
      <c r="S547" s="7">
        <v>2</v>
      </c>
      <c r="T547" s="8">
        <f t="shared" si="20"/>
        <v>17.244094488188978</v>
      </c>
      <c r="U547" s="4"/>
      <c r="V547" s="4"/>
      <c r="W547" s="4">
        <v>200</v>
      </c>
      <c r="X547" s="4" t="s">
        <v>16</v>
      </c>
      <c r="Y547" s="4">
        <v>1</v>
      </c>
      <c r="Z547" s="63"/>
    </row>
    <row r="548" spans="1:28" ht="13.5" hidden="1" customHeight="1">
      <c r="A548" s="1" t="s">
        <v>10051</v>
      </c>
      <c r="B548" s="4" t="s">
        <v>1715</v>
      </c>
      <c r="C548" s="4">
        <v>549</v>
      </c>
      <c r="D548" s="4" t="s">
        <v>1716</v>
      </c>
      <c r="E548" s="4" t="s">
        <v>71</v>
      </c>
      <c r="F548" s="4">
        <v>549</v>
      </c>
      <c r="G548" s="5">
        <v>45125</v>
      </c>
      <c r="H548" s="4">
        <v>44</v>
      </c>
      <c r="I548" s="4">
        <v>45</v>
      </c>
      <c r="J548" s="4">
        <v>1</v>
      </c>
      <c r="K548" s="4" t="s">
        <v>265</v>
      </c>
      <c r="L548" s="4">
        <v>3</v>
      </c>
      <c r="M548" s="12" t="s">
        <v>92</v>
      </c>
      <c r="N548" s="12">
        <v>280</v>
      </c>
      <c r="O548" s="4">
        <v>159</v>
      </c>
      <c r="P548" s="4"/>
      <c r="Q548" s="8">
        <f t="shared" si="19"/>
        <v>6.2598425196850398</v>
      </c>
      <c r="R548" s="8">
        <f t="shared" si="19"/>
        <v>0</v>
      </c>
      <c r="S548" s="7">
        <v>1</v>
      </c>
      <c r="T548" s="8">
        <f t="shared" si="20"/>
        <v>6.2598425196850398</v>
      </c>
      <c r="U548" s="4"/>
      <c r="V548" s="4"/>
      <c r="W548" s="4">
        <v>150</v>
      </c>
      <c r="X548" s="4" t="s">
        <v>47</v>
      </c>
      <c r="Y548" s="4">
        <v>1</v>
      </c>
      <c r="Z548" s="63"/>
    </row>
    <row r="549" spans="1:28" ht="13.5" hidden="1" customHeight="1">
      <c r="B549" s="4" t="s">
        <v>1717</v>
      </c>
      <c r="C549" s="4">
        <v>550</v>
      </c>
      <c r="D549" s="4" t="s">
        <v>1718</v>
      </c>
      <c r="E549" s="4" t="s">
        <v>71</v>
      </c>
      <c r="F549" s="4">
        <v>550</v>
      </c>
      <c r="G549" s="5">
        <v>45126</v>
      </c>
      <c r="H549" s="4">
        <v>44</v>
      </c>
      <c r="I549" s="4">
        <v>45</v>
      </c>
      <c r="J549" s="4">
        <v>1</v>
      </c>
      <c r="K549" s="4" t="s">
        <v>265</v>
      </c>
      <c r="L549" s="4">
        <v>4</v>
      </c>
      <c r="M549" s="12" t="s">
        <v>13</v>
      </c>
      <c r="N549" s="12">
        <v>165</v>
      </c>
      <c r="O549" s="4">
        <v>25</v>
      </c>
      <c r="P549" s="4"/>
      <c r="Q549" s="8">
        <f t="shared" si="19"/>
        <v>0.98425196850393704</v>
      </c>
      <c r="R549" s="8">
        <f t="shared" si="19"/>
        <v>0</v>
      </c>
      <c r="S549" s="7">
        <v>4</v>
      </c>
      <c r="T549" s="8">
        <f t="shared" si="20"/>
        <v>3.9370078740157481</v>
      </c>
      <c r="U549" s="4"/>
      <c r="V549" s="4"/>
      <c r="W549" s="4">
        <v>20</v>
      </c>
      <c r="X549" s="4" t="s">
        <v>62</v>
      </c>
      <c r="Y549" s="4">
        <v>2</v>
      </c>
      <c r="Z549" s="63"/>
    </row>
    <row r="550" spans="1:28" ht="13.5" hidden="1" customHeight="1">
      <c r="B550" s="4" t="s">
        <v>1719</v>
      </c>
      <c r="C550" s="4">
        <v>551</v>
      </c>
      <c r="D550" s="4" t="s">
        <v>1720</v>
      </c>
      <c r="E550" s="4" t="s">
        <v>71</v>
      </c>
      <c r="F550" s="4">
        <v>551</v>
      </c>
      <c r="G550" s="5">
        <v>45127</v>
      </c>
      <c r="H550" s="4">
        <v>44</v>
      </c>
      <c r="I550" s="4">
        <v>45</v>
      </c>
      <c r="J550" s="4">
        <v>1</v>
      </c>
      <c r="K550" s="4" t="s">
        <v>265</v>
      </c>
      <c r="L550" s="4">
        <v>5</v>
      </c>
      <c r="M550" s="12" t="s">
        <v>90</v>
      </c>
      <c r="N550" s="12"/>
      <c r="O550" s="4">
        <v>219</v>
      </c>
      <c r="P550" s="4">
        <v>159</v>
      </c>
      <c r="Q550" s="8">
        <f t="shared" si="19"/>
        <v>8.6220472440944889</v>
      </c>
      <c r="R550" s="8">
        <f t="shared" si="19"/>
        <v>6.2598425196850398</v>
      </c>
      <c r="S550" s="7">
        <v>1</v>
      </c>
      <c r="T550" s="8">
        <f>R550</f>
        <v>6.2598425196850398</v>
      </c>
      <c r="U550" s="4"/>
      <c r="V550" s="4"/>
      <c r="W550" s="4">
        <v>200</v>
      </c>
      <c r="X550" s="4" t="s">
        <v>17</v>
      </c>
      <c r="Y550" s="4">
        <v>1</v>
      </c>
      <c r="Z550" s="63"/>
    </row>
    <row r="551" spans="1:28" ht="13.5" hidden="1" customHeight="1">
      <c r="B551" s="4" t="s">
        <v>1721</v>
      </c>
      <c r="C551" s="4">
        <v>552</v>
      </c>
      <c r="D551" s="4" t="s">
        <v>1722</v>
      </c>
      <c r="E551" s="4" t="s">
        <v>71</v>
      </c>
      <c r="F551" s="4">
        <v>552</v>
      </c>
      <c r="G551" s="5">
        <v>45128</v>
      </c>
      <c r="H551" s="4">
        <v>44</v>
      </c>
      <c r="I551" s="4">
        <v>45</v>
      </c>
      <c r="J551" s="4">
        <v>1</v>
      </c>
      <c r="K551" s="4" t="s">
        <v>265</v>
      </c>
      <c r="L551" s="4">
        <v>6</v>
      </c>
      <c r="M551" s="12" t="s">
        <v>306</v>
      </c>
      <c r="N551" s="12"/>
      <c r="O551" s="4">
        <v>219</v>
      </c>
      <c r="P551" s="4"/>
      <c r="Q551" s="8">
        <f t="shared" si="19"/>
        <v>8.6220472440944889</v>
      </c>
      <c r="R551" s="8">
        <f t="shared" si="19"/>
        <v>0</v>
      </c>
      <c r="S551" s="7">
        <v>2</v>
      </c>
      <c r="T551" s="8">
        <f t="shared" si="20"/>
        <v>17.244094488188978</v>
      </c>
      <c r="U551" s="4"/>
      <c r="V551" s="4"/>
      <c r="W551" s="4">
        <v>200</v>
      </c>
      <c r="X551" s="4" t="s">
        <v>18</v>
      </c>
      <c r="Y551" s="4">
        <v>1</v>
      </c>
      <c r="Z551" s="63"/>
    </row>
    <row r="552" spans="1:28" ht="13.5" hidden="1" customHeight="1">
      <c r="B552" s="4" t="s">
        <v>1723</v>
      </c>
      <c r="C552" s="4">
        <v>553</v>
      </c>
      <c r="D552" s="4" t="s">
        <v>1724</v>
      </c>
      <c r="E552" s="4" t="s">
        <v>71</v>
      </c>
      <c r="F552" s="4">
        <v>553</v>
      </c>
      <c r="G552" s="5">
        <v>45129</v>
      </c>
      <c r="H552" s="4">
        <v>44</v>
      </c>
      <c r="I552" s="4">
        <v>45</v>
      </c>
      <c r="J552" s="4">
        <v>1</v>
      </c>
      <c r="K552" s="4" t="s">
        <v>265</v>
      </c>
      <c r="L552" s="4">
        <v>7</v>
      </c>
      <c r="M552" s="12" t="s">
        <v>253</v>
      </c>
      <c r="N552" s="12"/>
      <c r="O552" s="4"/>
      <c r="P552" s="4"/>
      <c r="Q552" s="8">
        <f t="shared" si="19"/>
        <v>0</v>
      </c>
      <c r="R552" s="8">
        <f t="shared" si="19"/>
        <v>0</v>
      </c>
      <c r="S552" s="7"/>
      <c r="T552" s="8">
        <f t="shared" si="20"/>
        <v>0</v>
      </c>
      <c r="U552" s="4"/>
      <c r="V552" s="4"/>
      <c r="W552" s="4">
        <v>150</v>
      </c>
      <c r="X552" s="4" t="s">
        <v>21</v>
      </c>
      <c r="Y552" s="4">
        <v>4</v>
      </c>
      <c r="Z552" s="63"/>
    </row>
    <row r="553" spans="1:28" ht="13.5" hidden="1" customHeight="1">
      <c r="B553" s="4" t="s">
        <v>1725</v>
      </c>
      <c r="C553" s="4">
        <v>554</v>
      </c>
      <c r="D553" s="4" t="s">
        <v>1726</v>
      </c>
      <c r="E553" s="4" t="s">
        <v>71</v>
      </c>
      <c r="F553" s="4">
        <v>554</v>
      </c>
      <c r="G553" s="5">
        <v>45130</v>
      </c>
      <c r="H553" s="4">
        <v>44</v>
      </c>
      <c r="I553" s="4">
        <v>45</v>
      </c>
      <c r="J553" s="4">
        <v>1</v>
      </c>
      <c r="K553" s="4" t="s">
        <v>265</v>
      </c>
      <c r="L553" s="4">
        <v>8</v>
      </c>
      <c r="M553" s="12" t="s">
        <v>233</v>
      </c>
      <c r="N553" s="12"/>
      <c r="O553" s="4"/>
      <c r="P553" s="4"/>
      <c r="Q553" s="8">
        <f t="shared" si="19"/>
        <v>0</v>
      </c>
      <c r="R553" s="8">
        <f t="shared" si="19"/>
        <v>0</v>
      </c>
      <c r="S553" s="7"/>
      <c r="T553" s="8">
        <f t="shared" si="20"/>
        <v>0</v>
      </c>
      <c r="U553" s="4"/>
      <c r="V553" s="4"/>
      <c r="W553" s="4">
        <v>200</v>
      </c>
      <c r="X553" s="4" t="s">
        <v>21</v>
      </c>
      <c r="Y553" s="4">
        <v>2</v>
      </c>
      <c r="Z553" s="63"/>
    </row>
    <row r="554" spans="1:28" ht="13.5" hidden="1" customHeight="1">
      <c r="B554" s="4" t="s">
        <v>1727</v>
      </c>
      <c r="C554" s="4">
        <v>555</v>
      </c>
      <c r="D554" s="4" t="s">
        <v>1728</v>
      </c>
      <c r="E554" s="4" t="s">
        <v>71</v>
      </c>
      <c r="F554" s="4">
        <v>555</v>
      </c>
      <c r="G554" s="5">
        <v>45131</v>
      </c>
      <c r="H554" s="4">
        <v>44</v>
      </c>
      <c r="I554" s="4">
        <v>45</v>
      </c>
      <c r="J554" s="4">
        <v>1</v>
      </c>
      <c r="K554" s="4" t="s">
        <v>265</v>
      </c>
      <c r="L554" s="4">
        <v>9</v>
      </c>
      <c r="M554" s="12" t="s">
        <v>243</v>
      </c>
      <c r="N554" s="12"/>
      <c r="O554" s="4"/>
      <c r="P554" s="4"/>
      <c r="Q554" s="8">
        <f t="shared" si="19"/>
        <v>0</v>
      </c>
      <c r="R554" s="8">
        <f t="shared" si="19"/>
        <v>0</v>
      </c>
      <c r="S554" s="7"/>
      <c r="T554" s="8">
        <f t="shared" si="20"/>
        <v>0</v>
      </c>
      <c r="U554" s="4"/>
      <c r="V554" s="4"/>
      <c r="W554" s="4">
        <v>20</v>
      </c>
      <c r="X554" s="4" t="s">
        <v>21</v>
      </c>
      <c r="Y554" s="4">
        <v>2</v>
      </c>
      <c r="Z554" s="63"/>
    </row>
    <row r="555" spans="1:28" ht="13.5" hidden="1" customHeight="1">
      <c r="B555" s="4" t="s">
        <v>1729</v>
      </c>
      <c r="C555" s="4">
        <v>556</v>
      </c>
      <c r="D555" s="4" t="s">
        <v>1730</v>
      </c>
      <c r="E555" s="4" t="s">
        <v>71</v>
      </c>
      <c r="F555" s="4">
        <v>556</v>
      </c>
      <c r="G555" s="5">
        <v>45132</v>
      </c>
      <c r="H555" s="4">
        <v>44</v>
      </c>
      <c r="I555" s="4">
        <v>45</v>
      </c>
      <c r="J555" s="4">
        <v>1</v>
      </c>
      <c r="K555" s="4" t="s">
        <v>265</v>
      </c>
      <c r="L555" s="4">
        <v>10</v>
      </c>
      <c r="M555" s="12" t="s">
        <v>308</v>
      </c>
      <c r="N555" s="12"/>
      <c r="O555" s="4"/>
      <c r="P555" s="4"/>
      <c r="Q555" s="8">
        <f t="shared" si="19"/>
        <v>0</v>
      </c>
      <c r="R555" s="8">
        <f t="shared" si="19"/>
        <v>0</v>
      </c>
      <c r="S555" s="7"/>
      <c r="T555" s="8">
        <f t="shared" si="20"/>
        <v>0</v>
      </c>
      <c r="U555" s="4"/>
      <c r="V555" s="4"/>
      <c r="W555" s="4">
        <v>20</v>
      </c>
      <c r="X555" s="4" t="s">
        <v>22</v>
      </c>
      <c r="Y555" s="4">
        <v>2</v>
      </c>
      <c r="Z555" s="63"/>
    </row>
    <row r="556" spans="1:28" ht="13.5" hidden="1" customHeight="1">
      <c r="B556" s="4" t="s">
        <v>1731</v>
      </c>
      <c r="C556" s="4">
        <v>557</v>
      </c>
      <c r="D556" s="4" t="s">
        <v>1732</v>
      </c>
      <c r="E556" s="4" t="s">
        <v>71</v>
      </c>
      <c r="F556" s="4">
        <v>557</v>
      </c>
      <c r="G556" s="5">
        <v>45133</v>
      </c>
      <c r="H556" s="4">
        <v>44</v>
      </c>
      <c r="I556" s="4">
        <v>45</v>
      </c>
      <c r="J556" s="4">
        <v>1</v>
      </c>
      <c r="K556" s="4" t="s">
        <v>265</v>
      </c>
      <c r="L556" s="4">
        <v>11</v>
      </c>
      <c r="M556" s="12" t="s">
        <v>319</v>
      </c>
      <c r="N556" s="12"/>
      <c r="O556" s="4">
        <v>219</v>
      </c>
      <c r="P556" s="4">
        <v>159</v>
      </c>
      <c r="Q556" s="8">
        <f t="shared" si="19"/>
        <v>8.6220472440944889</v>
      </c>
      <c r="R556" s="8">
        <f t="shared" si="19"/>
        <v>6.2598425196850398</v>
      </c>
      <c r="S556" s="7">
        <v>3</v>
      </c>
      <c r="T556" s="8">
        <f>Q556*2+R556</f>
        <v>23.503937007874018</v>
      </c>
      <c r="U556" s="4"/>
      <c r="V556" s="4"/>
      <c r="W556" s="4">
        <v>200</v>
      </c>
      <c r="X556" s="4" t="s">
        <v>19</v>
      </c>
      <c r="Y556" s="4">
        <v>1</v>
      </c>
      <c r="Z556" s="63"/>
    </row>
    <row r="557" spans="1:28" ht="13.5" customHeight="1">
      <c r="A557" s="1" t="s">
        <v>10123</v>
      </c>
      <c r="B557" s="4" t="s">
        <v>1733</v>
      </c>
      <c r="C557" s="4">
        <v>558</v>
      </c>
      <c r="D557" s="4" t="s">
        <v>1734</v>
      </c>
      <c r="E557" s="4" t="s">
        <v>71</v>
      </c>
      <c r="F557" s="4">
        <v>558</v>
      </c>
      <c r="G557" s="5">
        <v>45134</v>
      </c>
      <c r="H557" s="4">
        <v>44</v>
      </c>
      <c r="I557" s="4">
        <v>45</v>
      </c>
      <c r="J557" s="4">
        <v>1</v>
      </c>
      <c r="K557" s="4" t="s">
        <v>265</v>
      </c>
      <c r="L557" s="4">
        <v>12</v>
      </c>
      <c r="M557" s="12" t="s">
        <v>53</v>
      </c>
      <c r="N557" s="12"/>
      <c r="O557" s="4"/>
      <c r="P557" s="4"/>
      <c r="Q557" s="8">
        <f t="shared" si="19"/>
        <v>0</v>
      </c>
      <c r="R557" s="8">
        <f t="shared" si="19"/>
        <v>0</v>
      </c>
      <c r="S557" s="7"/>
      <c r="T557" s="8">
        <f t="shared" si="20"/>
        <v>0</v>
      </c>
      <c r="U557" s="4"/>
      <c r="V557" s="4"/>
      <c r="W557" s="4">
        <v>200</v>
      </c>
      <c r="X557" s="4" t="s">
        <v>23</v>
      </c>
      <c r="Y557" s="4">
        <v>1</v>
      </c>
      <c r="Z557" s="63"/>
      <c r="AA557" s="1">
        <f>VLOOKUP(M557,Лист2!G:I,3,)</f>
        <v>2.7</v>
      </c>
      <c r="AB557" s="1">
        <f>AA557*Y557</f>
        <v>2.7</v>
      </c>
    </row>
    <row r="558" spans="1:28" ht="13.5" hidden="1" customHeight="1">
      <c r="B558" s="4" t="s">
        <v>1735</v>
      </c>
      <c r="C558" s="4">
        <v>559</v>
      </c>
      <c r="D558" s="4" t="s">
        <v>1736</v>
      </c>
      <c r="E558" s="4" t="s">
        <v>71</v>
      </c>
      <c r="F558" s="4">
        <v>559</v>
      </c>
      <c r="G558" s="5">
        <v>45135</v>
      </c>
      <c r="H558" s="4">
        <v>44</v>
      </c>
      <c r="I558" s="4">
        <v>45</v>
      </c>
      <c r="J558" s="4">
        <v>1</v>
      </c>
      <c r="K558" s="4" t="s">
        <v>265</v>
      </c>
      <c r="L558" s="4">
        <v>13</v>
      </c>
      <c r="M558" s="12" t="s">
        <v>60</v>
      </c>
      <c r="N558" s="12"/>
      <c r="O558" s="4"/>
      <c r="P558" s="4"/>
      <c r="Q558" s="8">
        <f t="shared" si="19"/>
        <v>0</v>
      </c>
      <c r="R558" s="8">
        <f t="shared" si="19"/>
        <v>0</v>
      </c>
      <c r="S558" s="7"/>
      <c r="T558" s="8">
        <f t="shared" si="20"/>
        <v>0</v>
      </c>
      <c r="U558" s="4"/>
      <c r="V558" s="4"/>
      <c r="W558" s="4">
        <v>150</v>
      </c>
      <c r="X558" s="4" t="s">
        <v>24</v>
      </c>
      <c r="Y558" s="4">
        <v>4</v>
      </c>
      <c r="Z558" s="63"/>
    </row>
    <row r="559" spans="1:28" ht="13.5" hidden="1" customHeight="1">
      <c r="B559" s="4" t="s">
        <v>1737</v>
      </c>
      <c r="C559" s="4">
        <v>560</v>
      </c>
      <c r="D559" s="4" t="s">
        <v>1738</v>
      </c>
      <c r="E559" s="4" t="s">
        <v>71</v>
      </c>
      <c r="F559" s="4">
        <v>560</v>
      </c>
      <c r="G559" s="5">
        <v>45136</v>
      </c>
      <c r="H559" s="4">
        <v>44</v>
      </c>
      <c r="I559" s="4">
        <v>45</v>
      </c>
      <c r="J559" s="4">
        <v>1</v>
      </c>
      <c r="K559" s="4" t="s">
        <v>265</v>
      </c>
      <c r="L559" s="4">
        <v>14</v>
      </c>
      <c r="M559" s="12" t="s">
        <v>59</v>
      </c>
      <c r="N559" s="12"/>
      <c r="O559" s="4"/>
      <c r="P559" s="4"/>
      <c r="Q559" s="8">
        <f t="shared" si="19"/>
        <v>0</v>
      </c>
      <c r="R559" s="8">
        <f t="shared" si="19"/>
        <v>0</v>
      </c>
      <c r="S559" s="7"/>
      <c r="T559" s="8">
        <f t="shared" si="20"/>
        <v>0</v>
      </c>
      <c r="U559" s="4"/>
      <c r="V559" s="4"/>
      <c r="W559" s="4">
        <v>200</v>
      </c>
      <c r="X559" s="4" t="s">
        <v>24</v>
      </c>
      <c r="Y559" s="4">
        <v>2</v>
      </c>
      <c r="Z559" s="63"/>
    </row>
    <row r="560" spans="1:28" ht="13.5" hidden="1" customHeight="1">
      <c r="B560" s="4" t="s">
        <v>1739</v>
      </c>
      <c r="C560" s="4">
        <v>561</v>
      </c>
      <c r="D560" s="4" t="s">
        <v>1740</v>
      </c>
      <c r="E560" s="4" t="s">
        <v>71</v>
      </c>
      <c r="F560" s="4">
        <v>561</v>
      </c>
      <c r="G560" s="5">
        <v>45137</v>
      </c>
      <c r="H560" s="4">
        <v>44</v>
      </c>
      <c r="I560" s="4">
        <v>45</v>
      </c>
      <c r="J560" s="4">
        <v>1</v>
      </c>
      <c r="K560" s="4" t="s">
        <v>265</v>
      </c>
      <c r="L560" s="4">
        <v>15</v>
      </c>
      <c r="M560" s="12" t="s">
        <v>58</v>
      </c>
      <c r="N560" s="12"/>
      <c r="O560" s="4"/>
      <c r="P560" s="4"/>
      <c r="Q560" s="8">
        <f t="shared" ref="Q560:R603" si="21">O560/25.4</f>
        <v>0</v>
      </c>
      <c r="R560" s="8">
        <f t="shared" si="21"/>
        <v>0</v>
      </c>
      <c r="S560" s="7"/>
      <c r="T560" s="8">
        <f t="shared" si="20"/>
        <v>0</v>
      </c>
      <c r="U560" s="4"/>
      <c r="V560" s="4"/>
      <c r="W560" s="4">
        <v>20</v>
      </c>
      <c r="X560" s="4" t="s">
        <v>24</v>
      </c>
      <c r="Y560" s="4">
        <v>4</v>
      </c>
      <c r="Z560" s="63"/>
    </row>
    <row r="561" spans="1:26" ht="13.5" hidden="1" customHeight="1">
      <c r="B561" s="4" t="s">
        <v>1741</v>
      </c>
      <c r="C561" s="4">
        <v>562</v>
      </c>
      <c r="D561" s="4" t="s">
        <v>1742</v>
      </c>
      <c r="E561" s="4" t="s">
        <v>71</v>
      </c>
      <c r="F561" s="4">
        <v>562</v>
      </c>
      <c r="G561" s="5">
        <v>45138</v>
      </c>
      <c r="H561" s="4">
        <v>44</v>
      </c>
      <c r="I561" s="4">
        <v>45</v>
      </c>
      <c r="J561" s="4">
        <v>1</v>
      </c>
      <c r="K561" s="4" t="s">
        <v>265</v>
      </c>
      <c r="L561" s="4">
        <v>16</v>
      </c>
      <c r="M561" s="12" t="s">
        <v>234</v>
      </c>
      <c r="N561" s="12"/>
      <c r="O561" s="4"/>
      <c r="P561" s="4"/>
      <c r="Q561" s="8">
        <f t="shared" si="21"/>
        <v>0</v>
      </c>
      <c r="R561" s="8">
        <f t="shared" si="21"/>
        <v>0</v>
      </c>
      <c r="S561" s="7"/>
      <c r="T561" s="8">
        <f t="shared" ref="T561:T606" si="22">Q561*S561</f>
        <v>0</v>
      </c>
      <c r="U561" s="4"/>
      <c r="V561" s="4"/>
      <c r="W561" s="4">
        <v>12</v>
      </c>
      <c r="X561" s="4" t="s">
        <v>61</v>
      </c>
      <c r="Y561" s="4">
        <v>4</v>
      </c>
      <c r="Z561" s="63"/>
    </row>
    <row r="562" spans="1:26" ht="13.5" hidden="1" customHeight="1">
      <c r="B562" s="4" t="s">
        <v>1743</v>
      </c>
      <c r="C562" s="4">
        <v>563</v>
      </c>
      <c r="D562" s="4" t="s">
        <v>1744</v>
      </c>
      <c r="E562" s="4" t="s">
        <v>71</v>
      </c>
      <c r="F562" s="4">
        <v>563</v>
      </c>
      <c r="G562" s="5">
        <v>45139</v>
      </c>
      <c r="H562" s="4">
        <v>44</v>
      </c>
      <c r="I562" s="4">
        <v>45</v>
      </c>
      <c r="J562" s="4">
        <v>1</v>
      </c>
      <c r="K562" s="4" t="s">
        <v>265</v>
      </c>
      <c r="L562" s="4" t="s">
        <v>145</v>
      </c>
      <c r="M562" s="12" t="s">
        <v>235</v>
      </c>
      <c r="N562" s="12"/>
      <c r="O562" s="4"/>
      <c r="P562" s="4"/>
      <c r="Q562" s="8">
        <f t="shared" si="21"/>
        <v>0</v>
      </c>
      <c r="R562" s="8">
        <f t="shared" si="21"/>
        <v>0</v>
      </c>
      <c r="S562" s="7"/>
      <c r="T562" s="8">
        <f t="shared" si="22"/>
        <v>0</v>
      </c>
      <c r="U562" s="4"/>
      <c r="V562" s="4"/>
      <c r="W562" s="4"/>
      <c r="X562" s="4"/>
      <c r="Y562" s="4"/>
      <c r="Z562" s="63"/>
    </row>
    <row r="563" spans="1:26" ht="13.5" hidden="1" customHeight="1">
      <c r="B563" s="4" t="s">
        <v>1745</v>
      </c>
      <c r="C563" s="4">
        <v>564</v>
      </c>
      <c r="D563" s="4" t="s">
        <v>1746</v>
      </c>
      <c r="E563" s="4" t="s">
        <v>71</v>
      </c>
      <c r="F563" s="4">
        <v>564</v>
      </c>
      <c r="G563" s="5">
        <v>45140</v>
      </c>
      <c r="H563" s="4">
        <v>44</v>
      </c>
      <c r="I563" s="4">
        <v>45</v>
      </c>
      <c r="J563" s="4">
        <v>1</v>
      </c>
      <c r="K563" s="4" t="s">
        <v>265</v>
      </c>
      <c r="L563" s="4" t="s">
        <v>146</v>
      </c>
      <c r="M563" s="12" t="s">
        <v>236</v>
      </c>
      <c r="N563" s="12"/>
      <c r="O563" s="4"/>
      <c r="P563" s="4"/>
      <c r="Q563" s="8">
        <f t="shared" si="21"/>
        <v>0</v>
      </c>
      <c r="R563" s="8">
        <f t="shared" si="21"/>
        <v>0</v>
      </c>
      <c r="S563" s="7"/>
      <c r="T563" s="8">
        <f t="shared" si="22"/>
        <v>0</v>
      </c>
      <c r="U563" s="4"/>
      <c r="V563" s="4"/>
      <c r="W563" s="4"/>
      <c r="X563" s="4"/>
      <c r="Y563" s="4"/>
      <c r="Z563" s="63"/>
    </row>
    <row r="564" spans="1:26" ht="13.5" hidden="1" customHeight="1">
      <c r="B564" s="4" t="s">
        <v>1747</v>
      </c>
      <c r="C564" s="4">
        <v>565</v>
      </c>
      <c r="D564" s="4" t="s">
        <v>1748</v>
      </c>
      <c r="E564" s="4" t="s">
        <v>71</v>
      </c>
      <c r="F564" s="4">
        <v>565</v>
      </c>
      <c r="G564" s="5">
        <v>45141</v>
      </c>
      <c r="H564" s="4">
        <v>44</v>
      </c>
      <c r="I564" s="4">
        <v>45</v>
      </c>
      <c r="J564" s="4">
        <v>1</v>
      </c>
      <c r="K564" s="4" t="s">
        <v>265</v>
      </c>
      <c r="L564" s="4" t="s">
        <v>147</v>
      </c>
      <c r="M564" s="12" t="s">
        <v>309</v>
      </c>
      <c r="N564" s="12"/>
      <c r="O564" s="4"/>
      <c r="P564" s="4"/>
      <c r="Q564" s="8">
        <f t="shared" si="21"/>
        <v>0</v>
      </c>
      <c r="R564" s="8">
        <f t="shared" si="21"/>
        <v>0</v>
      </c>
      <c r="S564" s="7"/>
      <c r="T564" s="8">
        <f t="shared" si="22"/>
        <v>0</v>
      </c>
      <c r="U564" s="4"/>
      <c r="V564" s="4"/>
      <c r="W564" s="4"/>
      <c r="X564" s="4"/>
      <c r="Y564" s="4"/>
      <c r="Z564" s="63"/>
    </row>
    <row r="565" spans="1:26" ht="13.5" hidden="1" customHeight="1">
      <c r="B565" s="4" t="s">
        <v>1749</v>
      </c>
      <c r="C565" s="4">
        <v>566</v>
      </c>
      <c r="D565" s="4" t="s">
        <v>1750</v>
      </c>
      <c r="E565" s="4" t="s">
        <v>71</v>
      </c>
      <c r="F565" s="4">
        <v>566</v>
      </c>
      <c r="G565" s="5">
        <v>45142</v>
      </c>
      <c r="H565" s="4">
        <v>44</v>
      </c>
      <c r="I565" s="4">
        <v>45</v>
      </c>
      <c r="J565" s="4">
        <v>1</v>
      </c>
      <c r="K565" s="4" t="s">
        <v>265</v>
      </c>
      <c r="L565" s="4">
        <v>17</v>
      </c>
      <c r="M565" s="12" t="s">
        <v>237</v>
      </c>
      <c r="N565" s="12"/>
      <c r="O565" s="4"/>
      <c r="P565" s="4"/>
      <c r="Q565" s="8">
        <f t="shared" si="21"/>
        <v>0</v>
      </c>
      <c r="R565" s="8">
        <f t="shared" si="21"/>
        <v>0</v>
      </c>
      <c r="S565" s="7"/>
      <c r="T565" s="8">
        <f t="shared" si="22"/>
        <v>0</v>
      </c>
      <c r="U565" s="4"/>
      <c r="V565" s="4"/>
      <c r="W565" s="4">
        <v>20</v>
      </c>
      <c r="X565" s="4" t="s">
        <v>61</v>
      </c>
      <c r="Y565" s="4">
        <v>2</v>
      </c>
      <c r="Z565" s="63"/>
    </row>
    <row r="566" spans="1:26" ht="13.5" hidden="1" customHeight="1">
      <c r="B566" s="4" t="s">
        <v>1751</v>
      </c>
      <c r="C566" s="4">
        <v>567</v>
      </c>
      <c r="D566" s="4" t="s">
        <v>1752</v>
      </c>
      <c r="E566" s="4" t="s">
        <v>71</v>
      </c>
      <c r="F566" s="4">
        <v>567</v>
      </c>
      <c r="G566" s="5">
        <v>45143</v>
      </c>
      <c r="H566" s="4">
        <v>44</v>
      </c>
      <c r="I566" s="4">
        <v>45</v>
      </c>
      <c r="J566" s="4">
        <v>1</v>
      </c>
      <c r="K566" s="4" t="s">
        <v>265</v>
      </c>
      <c r="L566" s="4" t="s">
        <v>148</v>
      </c>
      <c r="M566" s="12" t="s">
        <v>246</v>
      </c>
      <c r="N566" s="12"/>
      <c r="O566" s="4"/>
      <c r="P566" s="4"/>
      <c r="Q566" s="8">
        <f t="shared" si="21"/>
        <v>0</v>
      </c>
      <c r="R566" s="8">
        <f t="shared" si="21"/>
        <v>0</v>
      </c>
      <c r="S566" s="7"/>
      <c r="T566" s="8">
        <f t="shared" si="22"/>
        <v>0</v>
      </c>
      <c r="U566" s="4"/>
      <c r="V566" s="4"/>
      <c r="W566" s="4"/>
      <c r="X566" s="4"/>
      <c r="Y566" s="4"/>
      <c r="Z566" s="63"/>
    </row>
    <row r="567" spans="1:26" ht="13.5" hidden="1" customHeight="1">
      <c r="B567" s="4" t="s">
        <v>1753</v>
      </c>
      <c r="C567" s="4">
        <v>568</v>
      </c>
      <c r="D567" s="4" t="s">
        <v>1754</v>
      </c>
      <c r="E567" s="4" t="s">
        <v>71</v>
      </c>
      <c r="F567" s="4">
        <v>568</v>
      </c>
      <c r="G567" s="5">
        <v>45144</v>
      </c>
      <c r="H567" s="4">
        <v>44</v>
      </c>
      <c r="I567" s="4">
        <v>45</v>
      </c>
      <c r="J567" s="4">
        <v>1</v>
      </c>
      <c r="K567" s="4" t="s">
        <v>265</v>
      </c>
      <c r="L567" s="4" t="s">
        <v>149</v>
      </c>
      <c r="M567" s="12" t="s">
        <v>238</v>
      </c>
      <c r="N567" s="12"/>
      <c r="O567" s="4"/>
      <c r="P567" s="4"/>
      <c r="Q567" s="8">
        <f t="shared" si="21"/>
        <v>0</v>
      </c>
      <c r="R567" s="8">
        <f t="shared" si="21"/>
        <v>0</v>
      </c>
      <c r="S567" s="7"/>
      <c r="T567" s="8">
        <f t="shared" si="22"/>
        <v>0</v>
      </c>
      <c r="U567" s="4"/>
      <c r="V567" s="4"/>
      <c r="W567" s="4"/>
      <c r="X567" s="4"/>
      <c r="Y567" s="4"/>
      <c r="Z567" s="63"/>
    </row>
    <row r="568" spans="1:26" ht="13.5" hidden="1" customHeight="1">
      <c r="B568" s="4" t="s">
        <v>1755</v>
      </c>
      <c r="C568" s="4">
        <v>569</v>
      </c>
      <c r="D568" s="4" t="s">
        <v>1756</v>
      </c>
      <c r="E568" s="4" t="s">
        <v>71</v>
      </c>
      <c r="F568" s="4">
        <v>569</v>
      </c>
      <c r="G568" s="5">
        <v>45145</v>
      </c>
      <c r="H568" s="4">
        <v>44</v>
      </c>
      <c r="I568" s="4">
        <v>45</v>
      </c>
      <c r="J568" s="4">
        <v>1</v>
      </c>
      <c r="K568" s="4" t="s">
        <v>265</v>
      </c>
      <c r="L568" s="4" t="s">
        <v>150</v>
      </c>
      <c r="M568" s="12" t="s">
        <v>310</v>
      </c>
      <c r="N568" s="12"/>
      <c r="O568" s="4"/>
      <c r="P568" s="4"/>
      <c r="Q568" s="8">
        <f t="shared" si="21"/>
        <v>0</v>
      </c>
      <c r="R568" s="8">
        <f t="shared" si="21"/>
        <v>0</v>
      </c>
      <c r="S568" s="7"/>
      <c r="T568" s="8">
        <f t="shared" si="22"/>
        <v>0</v>
      </c>
      <c r="U568" s="4"/>
      <c r="V568" s="4"/>
      <c r="W568" s="4"/>
      <c r="X568" s="4"/>
      <c r="Y568" s="4"/>
      <c r="Z568" s="63"/>
    </row>
    <row r="569" spans="1:26" ht="13.5" hidden="1" customHeight="1">
      <c r="B569" s="4" t="s">
        <v>1757</v>
      </c>
      <c r="C569" s="4">
        <v>570</v>
      </c>
      <c r="D569" s="4" t="s">
        <v>1758</v>
      </c>
      <c r="E569" s="4" t="s">
        <v>71</v>
      </c>
      <c r="F569" s="4">
        <v>570</v>
      </c>
      <c r="G569" s="5">
        <v>45146</v>
      </c>
      <c r="H569" s="4">
        <v>44</v>
      </c>
      <c r="I569" s="4">
        <v>45</v>
      </c>
      <c r="J569" s="4">
        <v>1</v>
      </c>
      <c r="K569" s="4" t="s">
        <v>265</v>
      </c>
      <c r="L569" s="4">
        <v>18</v>
      </c>
      <c r="M569" s="12" t="s">
        <v>254</v>
      </c>
      <c r="N569" s="12"/>
      <c r="O569" s="4"/>
      <c r="P569" s="4"/>
      <c r="Q569" s="8">
        <f t="shared" si="21"/>
        <v>0</v>
      </c>
      <c r="R569" s="8">
        <f t="shared" si="21"/>
        <v>0</v>
      </c>
      <c r="S569" s="7"/>
      <c r="T569" s="8">
        <f t="shared" si="22"/>
        <v>0</v>
      </c>
      <c r="U569" s="4"/>
      <c r="V569" s="4"/>
      <c r="W569" s="4">
        <v>20</v>
      </c>
      <c r="X569" s="4" t="s">
        <v>61</v>
      </c>
      <c r="Y569" s="4">
        <v>4</v>
      </c>
      <c r="Z569" s="63"/>
    </row>
    <row r="570" spans="1:26" ht="13.5" hidden="1" customHeight="1">
      <c r="B570" s="4" t="s">
        <v>1759</v>
      </c>
      <c r="C570" s="4">
        <v>571</v>
      </c>
      <c r="D570" s="4" t="s">
        <v>1760</v>
      </c>
      <c r="E570" s="4" t="s">
        <v>71</v>
      </c>
      <c r="F570" s="4">
        <v>571</v>
      </c>
      <c r="G570" s="5">
        <v>45147</v>
      </c>
      <c r="H570" s="4">
        <v>44</v>
      </c>
      <c r="I570" s="4">
        <v>45</v>
      </c>
      <c r="J570" s="4">
        <v>1</v>
      </c>
      <c r="K570" s="4" t="s">
        <v>265</v>
      </c>
      <c r="L570" s="4" t="s">
        <v>250</v>
      </c>
      <c r="M570" s="12" t="s">
        <v>255</v>
      </c>
      <c r="N570" s="12"/>
      <c r="O570" s="4"/>
      <c r="P570" s="4"/>
      <c r="Q570" s="8">
        <f t="shared" si="21"/>
        <v>0</v>
      </c>
      <c r="R570" s="8">
        <f t="shared" si="21"/>
        <v>0</v>
      </c>
      <c r="S570" s="7"/>
      <c r="T570" s="8">
        <f t="shared" si="22"/>
        <v>0</v>
      </c>
      <c r="U570" s="4"/>
      <c r="V570" s="4"/>
      <c r="W570" s="4"/>
      <c r="X570" s="4"/>
      <c r="Y570" s="4"/>
      <c r="Z570" s="63"/>
    </row>
    <row r="571" spans="1:26" ht="13.5" hidden="1" customHeight="1">
      <c r="B571" s="4" t="s">
        <v>1761</v>
      </c>
      <c r="C571" s="4">
        <v>572</v>
      </c>
      <c r="D571" s="4" t="s">
        <v>1762</v>
      </c>
      <c r="E571" s="4" t="s">
        <v>71</v>
      </c>
      <c r="F571" s="4">
        <v>572</v>
      </c>
      <c r="G571" s="5">
        <v>45148</v>
      </c>
      <c r="H571" s="4">
        <v>44</v>
      </c>
      <c r="I571" s="4">
        <v>45</v>
      </c>
      <c r="J571" s="4">
        <v>1</v>
      </c>
      <c r="K571" s="4" t="s">
        <v>265</v>
      </c>
      <c r="L571" s="4" t="s">
        <v>251</v>
      </c>
      <c r="M571" s="12" t="s">
        <v>256</v>
      </c>
      <c r="N571" s="12"/>
      <c r="O571" s="4"/>
      <c r="P571" s="4"/>
      <c r="Q571" s="8">
        <f t="shared" si="21"/>
        <v>0</v>
      </c>
      <c r="R571" s="8">
        <f t="shared" si="21"/>
        <v>0</v>
      </c>
      <c r="S571" s="7"/>
      <c r="T571" s="8">
        <f t="shared" si="22"/>
        <v>0</v>
      </c>
      <c r="U571" s="4"/>
      <c r="V571" s="4"/>
      <c r="W571" s="4"/>
      <c r="X571" s="4"/>
      <c r="Y571" s="4"/>
      <c r="Z571" s="63"/>
    </row>
    <row r="572" spans="1:26" ht="13.5" hidden="1" customHeight="1">
      <c r="B572" s="4" t="s">
        <v>1763</v>
      </c>
      <c r="C572" s="4">
        <v>573</v>
      </c>
      <c r="D572" s="4" t="s">
        <v>1764</v>
      </c>
      <c r="E572" s="4" t="s">
        <v>71</v>
      </c>
      <c r="F572" s="4">
        <v>573</v>
      </c>
      <c r="G572" s="5">
        <v>45149</v>
      </c>
      <c r="H572" s="4">
        <v>44</v>
      </c>
      <c r="I572" s="4">
        <v>45</v>
      </c>
      <c r="J572" s="4">
        <v>1</v>
      </c>
      <c r="K572" s="4" t="s">
        <v>265</v>
      </c>
      <c r="L572" s="4" t="s">
        <v>252</v>
      </c>
      <c r="M572" s="12" t="s">
        <v>322</v>
      </c>
      <c r="N572" s="12"/>
      <c r="O572" s="4"/>
      <c r="P572" s="4"/>
      <c r="Q572" s="8">
        <f t="shared" si="21"/>
        <v>0</v>
      </c>
      <c r="R572" s="8">
        <f t="shared" si="21"/>
        <v>0</v>
      </c>
      <c r="S572" s="7"/>
      <c r="T572" s="8">
        <f t="shared" si="22"/>
        <v>0</v>
      </c>
      <c r="U572" s="4"/>
      <c r="V572" s="4"/>
      <c r="W572" s="4"/>
      <c r="X572" s="4"/>
      <c r="Y572" s="4"/>
      <c r="Z572" s="63"/>
    </row>
    <row r="573" spans="1:26" ht="13.5" hidden="1" customHeight="1">
      <c r="B573" s="4" t="s">
        <v>1765</v>
      </c>
      <c r="C573" s="4">
        <v>574</v>
      </c>
      <c r="D573" s="4" t="s">
        <v>1766</v>
      </c>
      <c r="E573" s="4" t="s">
        <v>71</v>
      </c>
      <c r="F573" s="4">
        <v>574</v>
      </c>
      <c r="G573" s="5">
        <v>45150</v>
      </c>
      <c r="H573" s="4">
        <v>44</v>
      </c>
      <c r="I573" s="4">
        <v>45</v>
      </c>
      <c r="J573" s="4">
        <v>1</v>
      </c>
      <c r="K573" s="4" t="s">
        <v>265</v>
      </c>
      <c r="L573" s="4">
        <v>19</v>
      </c>
      <c r="M573" s="12" t="s">
        <v>320</v>
      </c>
      <c r="N573" s="12"/>
      <c r="O573" s="4">
        <v>159</v>
      </c>
      <c r="P573" s="4"/>
      <c r="Q573" s="8">
        <f t="shared" si="21"/>
        <v>6.2598425196850398</v>
      </c>
      <c r="R573" s="8">
        <f t="shared" si="21"/>
        <v>0</v>
      </c>
      <c r="S573" s="7"/>
      <c r="T573" s="8">
        <f t="shared" si="22"/>
        <v>0</v>
      </c>
      <c r="U573" s="4"/>
      <c r="V573" s="4"/>
      <c r="W573" s="4">
        <v>150</v>
      </c>
      <c r="X573" s="4" t="s">
        <v>30</v>
      </c>
      <c r="Y573" s="4">
        <v>0.68</v>
      </c>
      <c r="Z573" s="63"/>
    </row>
    <row r="574" spans="1:26" ht="13.5" hidden="1" customHeight="1">
      <c r="B574" s="4" t="s">
        <v>1767</v>
      </c>
      <c r="C574" s="4">
        <v>575</v>
      </c>
      <c r="D574" s="4" t="s">
        <v>1768</v>
      </c>
      <c r="E574" s="4" t="s">
        <v>71</v>
      </c>
      <c r="F574" s="4">
        <v>575</v>
      </c>
      <c r="G574" s="5">
        <v>45151</v>
      </c>
      <c r="H574" s="4">
        <v>44</v>
      </c>
      <c r="I574" s="4">
        <v>45</v>
      </c>
      <c r="J574" s="4">
        <v>1</v>
      </c>
      <c r="K574" s="4" t="s">
        <v>265</v>
      </c>
      <c r="L574" s="4">
        <v>20</v>
      </c>
      <c r="M574" s="12" t="s">
        <v>311</v>
      </c>
      <c r="N574" s="12"/>
      <c r="O574" s="4">
        <v>219</v>
      </c>
      <c r="P574" s="4"/>
      <c r="Q574" s="8">
        <f t="shared" si="21"/>
        <v>8.6220472440944889</v>
      </c>
      <c r="R574" s="8">
        <f t="shared" si="21"/>
        <v>0</v>
      </c>
      <c r="S574" s="7">
        <v>1</v>
      </c>
      <c r="T574" s="8">
        <f t="shared" si="22"/>
        <v>8.6220472440944889</v>
      </c>
      <c r="U574" s="4"/>
      <c r="V574" s="4"/>
      <c r="W574" s="4">
        <v>200</v>
      </c>
      <c r="X574" s="4" t="s">
        <v>30</v>
      </c>
      <c r="Y574" s="4">
        <v>1.74</v>
      </c>
      <c r="Z574" s="63"/>
    </row>
    <row r="575" spans="1:26" ht="13.5" hidden="1" customHeight="1">
      <c r="B575" s="4" t="s">
        <v>1769</v>
      </c>
      <c r="C575" s="4">
        <v>576</v>
      </c>
      <c r="D575" s="4" t="s">
        <v>1770</v>
      </c>
      <c r="E575" s="4" t="s">
        <v>71</v>
      </c>
      <c r="F575" s="4">
        <v>576</v>
      </c>
      <c r="G575" s="5">
        <v>45152</v>
      </c>
      <c r="H575" s="4">
        <v>44</v>
      </c>
      <c r="I575" s="4">
        <v>45</v>
      </c>
      <c r="J575" s="4">
        <v>1</v>
      </c>
      <c r="K575" s="4" t="s">
        <v>265</v>
      </c>
      <c r="L575" s="4">
        <v>21</v>
      </c>
      <c r="M575" s="12" t="s">
        <v>312</v>
      </c>
      <c r="N575" s="12"/>
      <c r="O575" s="4">
        <v>25</v>
      </c>
      <c r="P575" s="4"/>
      <c r="Q575" s="8">
        <f t="shared" si="21"/>
        <v>0.98425196850393704</v>
      </c>
      <c r="R575" s="8">
        <f t="shared" si="21"/>
        <v>0</v>
      </c>
      <c r="S575" s="7"/>
      <c r="T575" s="8">
        <f t="shared" si="22"/>
        <v>0</v>
      </c>
      <c r="U575" s="4"/>
      <c r="V575" s="4"/>
      <c r="W575" s="4">
        <v>20</v>
      </c>
      <c r="X575" s="4" t="s">
        <v>25</v>
      </c>
      <c r="Y575" s="4">
        <v>0.64</v>
      </c>
      <c r="Z575" s="63"/>
    </row>
    <row r="576" spans="1:26" ht="13.5" hidden="1" customHeight="1">
      <c r="A576" s="1" t="s">
        <v>10051</v>
      </c>
      <c r="B576" s="4" t="s">
        <v>1771</v>
      </c>
      <c r="C576" s="4">
        <v>577</v>
      </c>
      <c r="D576" s="4" t="s">
        <v>1772</v>
      </c>
      <c r="E576" s="4" t="s">
        <v>71</v>
      </c>
      <c r="F576" s="4">
        <v>577</v>
      </c>
      <c r="G576" s="5">
        <v>45153</v>
      </c>
      <c r="H576" s="4">
        <v>49</v>
      </c>
      <c r="I576" s="4">
        <v>50</v>
      </c>
      <c r="J576" s="4">
        <v>1</v>
      </c>
      <c r="K576" s="4" t="s">
        <v>266</v>
      </c>
      <c r="L576" s="4">
        <v>1</v>
      </c>
      <c r="M576" s="12" t="s">
        <v>13</v>
      </c>
      <c r="N576" s="12">
        <v>190</v>
      </c>
      <c r="O576" s="4">
        <v>32</v>
      </c>
      <c r="P576" s="4"/>
      <c r="Q576" s="8">
        <f t="shared" si="21"/>
        <v>1.2598425196850394</v>
      </c>
      <c r="R576" s="8">
        <f t="shared" si="21"/>
        <v>0</v>
      </c>
      <c r="S576" s="7">
        <v>1</v>
      </c>
      <c r="T576" s="8">
        <f t="shared" si="22"/>
        <v>1.2598425196850394</v>
      </c>
      <c r="U576" s="4"/>
      <c r="V576" s="4"/>
      <c r="W576" s="18">
        <v>25</v>
      </c>
      <c r="X576" s="4" t="s">
        <v>2118</v>
      </c>
      <c r="Y576" s="18">
        <v>1</v>
      </c>
      <c r="Z576" s="64"/>
    </row>
    <row r="577" spans="1:28" ht="13.5" hidden="1" customHeight="1">
      <c r="B577" s="4" t="s">
        <v>1773</v>
      </c>
      <c r="C577" s="4">
        <v>578</v>
      </c>
      <c r="D577" s="4" t="s">
        <v>1774</v>
      </c>
      <c r="E577" s="4" t="s">
        <v>71</v>
      </c>
      <c r="F577" s="4">
        <v>578</v>
      </c>
      <c r="G577" s="5">
        <v>45154</v>
      </c>
      <c r="H577" s="4">
        <v>49</v>
      </c>
      <c r="I577" s="4"/>
      <c r="J577" s="4"/>
      <c r="K577" s="4"/>
      <c r="L577" s="4">
        <v>2</v>
      </c>
      <c r="M577" s="12" t="s">
        <v>40</v>
      </c>
      <c r="N577" s="12"/>
      <c r="O577" s="4">
        <v>32</v>
      </c>
      <c r="P577" s="4"/>
      <c r="Q577" s="8"/>
      <c r="R577" s="8"/>
      <c r="S577" s="7"/>
      <c r="T577" s="8"/>
      <c r="U577" s="4"/>
      <c r="V577" s="4"/>
      <c r="W577" s="18">
        <v>25</v>
      </c>
      <c r="X577" s="4" t="s">
        <v>18</v>
      </c>
      <c r="Y577" s="18">
        <v>4</v>
      </c>
      <c r="Z577" s="64"/>
    </row>
    <row r="578" spans="1:28" ht="13.5" hidden="1" customHeight="1">
      <c r="B578" s="4" t="s">
        <v>1775</v>
      </c>
      <c r="C578" s="4">
        <v>579</v>
      </c>
      <c r="D578" s="4" t="s">
        <v>1776</v>
      </c>
      <c r="E578" s="4" t="s">
        <v>71</v>
      </c>
      <c r="F578" s="4">
        <v>579</v>
      </c>
      <c r="G578" s="5">
        <v>45155</v>
      </c>
      <c r="H578" s="4">
        <v>49</v>
      </c>
      <c r="I578" s="4">
        <v>50</v>
      </c>
      <c r="J578" s="4">
        <v>1</v>
      </c>
      <c r="K578" s="4" t="s">
        <v>266</v>
      </c>
      <c r="L578" s="4">
        <v>3</v>
      </c>
      <c r="M578" s="12" t="s">
        <v>257</v>
      </c>
      <c r="N578" s="12"/>
      <c r="O578" s="4"/>
      <c r="P578" s="4"/>
      <c r="Q578" s="8">
        <f t="shared" si="21"/>
        <v>0</v>
      </c>
      <c r="R578" s="8">
        <f t="shared" si="21"/>
        <v>0</v>
      </c>
      <c r="S578" s="7"/>
      <c r="T578" s="8">
        <f t="shared" si="22"/>
        <v>0</v>
      </c>
      <c r="U578" s="4"/>
      <c r="V578" s="4"/>
      <c r="W578" s="18">
        <v>25</v>
      </c>
      <c r="X578" s="4" t="s">
        <v>21</v>
      </c>
      <c r="Y578" s="18">
        <v>2</v>
      </c>
      <c r="Z578" s="64"/>
    </row>
    <row r="579" spans="1:28" ht="13.5" hidden="1" customHeight="1">
      <c r="B579" s="4" t="s">
        <v>1777</v>
      </c>
      <c r="C579" s="4">
        <v>580</v>
      </c>
      <c r="D579" s="4" t="s">
        <v>1778</v>
      </c>
      <c r="E579" s="4" t="s">
        <v>71</v>
      </c>
      <c r="F579" s="4">
        <v>580</v>
      </c>
      <c r="G579" s="5">
        <v>45156</v>
      </c>
      <c r="H579" s="4">
        <v>49</v>
      </c>
      <c r="I579" s="4">
        <v>50</v>
      </c>
      <c r="J579" s="4">
        <v>1</v>
      </c>
      <c r="K579" s="4" t="s">
        <v>266</v>
      </c>
      <c r="L579" s="4">
        <v>4</v>
      </c>
      <c r="M579" s="12" t="s">
        <v>324</v>
      </c>
      <c r="N579" s="12"/>
      <c r="O579" s="4"/>
      <c r="P579" s="4"/>
      <c r="Q579" s="8">
        <f t="shared" si="21"/>
        <v>0</v>
      </c>
      <c r="R579" s="8">
        <f t="shared" si="21"/>
        <v>0</v>
      </c>
      <c r="S579" s="7"/>
      <c r="T579" s="8">
        <f t="shared" si="22"/>
        <v>0</v>
      </c>
      <c r="U579" s="4"/>
      <c r="V579" s="4"/>
      <c r="W579" s="18">
        <v>25</v>
      </c>
      <c r="X579" s="4" t="s">
        <v>20</v>
      </c>
      <c r="Y579" s="18">
        <v>1</v>
      </c>
      <c r="Z579" s="64"/>
    </row>
    <row r="580" spans="1:28" ht="13.5" customHeight="1">
      <c r="A580" s="1" t="s">
        <v>10123</v>
      </c>
      <c r="B580" s="4" t="s">
        <v>1779</v>
      </c>
      <c r="C580" s="4">
        <v>581</v>
      </c>
      <c r="D580" s="4" t="s">
        <v>1780</v>
      </c>
      <c r="E580" s="4" t="s">
        <v>71</v>
      </c>
      <c r="F580" s="4">
        <v>581</v>
      </c>
      <c r="G580" s="5">
        <v>45157</v>
      </c>
      <c r="H580" s="4">
        <v>49</v>
      </c>
      <c r="I580" s="4">
        <v>50</v>
      </c>
      <c r="J580" s="4">
        <v>1</v>
      </c>
      <c r="K580" s="4" t="s">
        <v>266</v>
      </c>
      <c r="L580" s="4">
        <v>5</v>
      </c>
      <c r="M580" s="12" t="s">
        <v>93</v>
      </c>
      <c r="N580" s="12"/>
      <c r="O580" s="4"/>
      <c r="P580" s="4"/>
      <c r="Q580" s="8">
        <f t="shared" si="21"/>
        <v>0</v>
      </c>
      <c r="R580" s="8">
        <f t="shared" si="21"/>
        <v>0</v>
      </c>
      <c r="S580" s="7"/>
      <c r="T580" s="8">
        <f t="shared" si="22"/>
        <v>0</v>
      </c>
      <c r="U580" s="4"/>
      <c r="V580" s="4"/>
      <c r="W580" s="18">
        <v>25</v>
      </c>
      <c r="X580" s="4" t="s">
        <v>598</v>
      </c>
      <c r="Y580" s="18">
        <v>2</v>
      </c>
      <c r="Z580" s="64"/>
      <c r="AA580" s="1">
        <f>VLOOKUP(M580,Лист2!G:I,3,)</f>
        <v>0.6</v>
      </c>
      <c r="AB580" s="1">
        <f>AA580*Y580</f>
        <v>1.2</v>
      </c>
    </row>
    <row r="581" spans="1:28" ht="13.5" hidden="1" customHeight="1">
      <c r="B581" s="4" t="s">
        <v>1781</v>
      </c>
      <c r="C581" s="4">
        <v>582</v>
      </c>
      <c r="D581" s="4" t="s">
        <v>1782</v>
      </c>
      <c r="E581" s="4" t="s">
        <v>71</v>
      </c>
      <c r="F581" s="4">
        <v>582</v>
      </c>
      <c r="G581" s="5">
        <v>45158</v>
      </c>
      <c r="H581" s="4">
        <v>49</v>
      </c>
      <c r="I581" s="4">
        <v>50</v>
      </c>
      <c r="J581" s="4">
        <v>1</v>
      </c>
      <c r="K581" s="4" t="s">
        <v>266</v>
      </c>
      <c r="L581" s="4">
        <v>6</v>
      </c>
      <c r="M581" s="12" t="s">
        <v>46</v>
      </c>
      <c r="N581" s="12"/>
      <c r="O581" s="4"/>
      <c r="P581" s="4"/>
      <c r="Q581" s="8">
        <f t="shared" si="21"/>
        <v>0</v>
      </c>
      <c r="R581" s="8">
        <f t="shared" si="21"/>
        <v>0</v>
      </c>
      <c r="S581" s="7"/>
      <c r="T581" s="8">
        <f t="shared" si="22"/>
        <v>0</v>
      </c>
      <c r="U581" s="4"/>
      <c r="V581" s="4"/>
      <c r="W581" s="18">
        <v>25</v>
      </c>
      <c r="X581" s="4" t="s">
        <v>24</v>
      </c>
      <c r="Y581" s="18">
        <v>3</v>
      </c>
      <c r="Z581" s="64"/>
    </row>
    <row r="582" spans="1:28" ht="13.5" hidden="1" customHeight="1">
      <c r="B582" s="4" t="s">
        <v>1783</v>
      </c>
      <c r="C582" s="4">
        <v>583</v>
      </c>
      <c r="D582" s="4" t="s">
        <v>1784</v>
      </c>
      <c r="E582" s="4" t="s">
        <v>71</v>
      </c>
      <c r="F582" s="4">
        <v>583</v>
      </c>
      <c r="G582" s="5">
        <v>45159</v>
      </c>
      <c r="H582" s="4">
        <v>49</v>
      </c>
      <c r="I582" s="4"/>
      <c r="J582" s="4"/>
      <c r="K582" s="4"/>
      <c r="L582" s="4">
        <v>7</v>
      </c>
      <c r="M582" s="12" t="s">
        <v>258</v>
      </c>
      <c r="N582" s="12"/>
      <c r="O582" s="4"/>
      <c r="P582" s="4"/>
      <c r="Q582" s="8"/>
      <c r="R582" s="8"/>
      <c r="S582" s="7"/>
      <c r="T582" s="8"/>
      <c r="U582" s="4"/>
      <c r="V582" s="4"/>
      <c r="W582" s="18">
        <v>12</v>
      </c>
      <c r="X582" s="4" t="s">
        <v>29</v>
      </c>
      <c r="Y582" s="18">
        <v>1</v>
      </c>
      <c r="Z582" s="64"/>
    </row>
    <row r="583" spans="1:28" ht="13.5" hidden="1" customHeight="1">
      <c r="B583" s="4" t="s">
        <v>1785</v>
      </c>
      <c r="C583" s="4">
        <v>584</v>
      </c>
      <c r="D583" s="4" t="s">
        <v>1786</v>
      </c>
      <c r="E583" s="4" t="s">
        <v>71</v>
      </c>
      <c r="F583" s="4">
        <v>584</v>
      </c>
      <c r="G583" s="5">
        <v>45160</v>
      </c>
      <c r="H583" s="4">
        <v>49</v>
      </c>
      <c r="I583" s="4"/>
      <c r="J583" s="4"/>
      <c r="K583" s="4"/>
      <c r="L583" s="4" t="s">
        <v>168</v>
      </c>
      <c r="M583" s="12" t="s">
        <v>112</v>
      </c>
      <c r="N583" s="12"/>
      <c r="O583" s="4"/>
      <c r="P583" s="4"/>
      <c r="Q583" s="8"/>
      <c r="R583" s="8"/>
      <c r="S583" s="7"/>
      <c r="T583" s="8"/>
      <c r="U583" s="4"/>
      <c r="V583" s="4"/>
      <c r="W583" s="4"/>
      <c r="X583" s="4"/>
      <c r="Y583" s="4"/>
      <c r="Z583" s="63"/>
    </row>
    <row r="584" spans="1:28" ht="13.5" hidden="1" customHeight="1">
      <c r="B584" s="4" t="s">
        <v>1787</v>
      </c>
      <c r="C584" s="4">
        <v>585</v>
      </c>
      <c r="D584" s="4" t="s">
        <v>1788</v>
      </c>
      <c r="E584" s="4" t="s">
        <v>71</v>
      </c>
      <c r="F584" s="4">
        <v>585</v>
      </c>
      <c r="G584" s="5">
        <v>45161</v>
      </c>
      <c r="H584" s="4">
        <v>49</v>
      </c>
      <c r="I584" s="4"/>
      <c r="J584" s="4"/>
      <c r="K584" s="4"/>
      <c r="L584" s="4" t="s">
        <v>169</v>
      </c>
      <c r="M584" s="12" t="s">
        <v>341</v>
      </c>
      <c r="N584" s="12"/>
      <c r="O584" s="4"/>
      <c r="P584" s="4"/>
      <c r="Q584" s="8"/>
      <c r="R584" s="8"/>
      <c r="S584" s="7"/>
      <c r="T584" s="8"/>
      <c r="U584" s="4"/>
      <c r="V584" s="4"/>
      <c r="W584" s="4"/>
      <c r="X584" s="4"/>
      <c r="Y584" s="4"/>
      <c r="Z584" s="63"/>
    </row>
    <row r="585" spans="1:28" ht="13.5" hidden="1" customHeight="1">
      <c r="B585" s="4" t="s">
        <v>1789</v>
      </c>
      <c r="C585" s="4">
        <v>586</v>
      </c>
      <c r="D585" s="4" t="s">
        <v>1790</v>
      </c>
      <c r="E585" s="4" t="s">
        <v>71</v>
      </c>
      <c r="F585" s="4">
        <v>586</v>
      </c>
      <c r="G585" s="5">
        <v>45162</v>
      </c>
      <c r="H585" s="4">
        <v>49</v>
      </c>
      <c r="I585" s="4"/>
      <c r="J585" s="4"/>
      <c r="K585" s="4"/>
      <c r="L585" s="4" t="s">
        <v>170</v>
      </c>
      <c r="M585" s="12" t="s">
        <v>325</v>
      </c>
      <c r="N585" s="12"/>
      <c r="O585" s="4"/>
      <c r="P585" s="4"/>
      <c r="Q585" s="8"/>
      <c r="R585" s="8"/>
      <c r="S585" s="7"/>
      <c r="T585" s="8"/>
      <c r="U585" s="4"/>
      <c r="V585" s="4"/>
      <c r="W585" s="4"/>
      <c r="X585" s="4"/>
      <c r="Y585" s="4"/>
      <c r="Z585" s="63"/>
    </row>
    <row r="586" spans="1:28" ht="13.5" hidden="1" customHeight="1">
      <c r="B586" s="4" t="s">
        <v>1791</v>
      </c>
      <c r="C586" s="4">
        <v>587</v>
      </c>
      <c r="D586" s="4" t="s">
        <v>1792</v>
      </c>
      <c r="E586" s="4" t="s">
        <v>71</v>
      </c>
      <c r="F586" s="4">
        <v>587</v>
      </c>
      <c r="G586" s="5">
        <v>45163</v>
      </c>
      <c r="H586" s="4">
        <v>49</v>
      </c>
      <c r="I586" s="4">
        <v>50</v>
      </c>
      <c r="J586" s="4">
        <v>1</v>
      </c>
      <c r="K586" s="4" t="s">
        <v>266</v>
      </c>
      <c r="L586" s="4">
        <v>8</v>
      </c>
      <c r="M586" s="12" t="s">
        <v>111</v>
      </c>
      <c r="N586" s="12"/>
      <c r="O586" s="4"/>
      <c r="P586" s="4"/>
      <c r="Q586" s="8">
        <f t="shared" si="21"/>
        <v>0</v>
      </c>
      <c r="R586" s="8">
        <f t="shared" si="21"/>
        <v>0</v>
      </c>
      <c r="S586" s="7"/>
      <c r="T586" s="8">
        <f t="shared" si="22"/>
        <v>0</v>
      </c>
      <c r="U586" s="4"/>
      <c r="V586" s="4"/>
      <c r="W586" s="18">
        <v>12</v>
      </c>
      <c r="X586" s="4" t="s">
        <v>29</v>
      </c>
      <c r="Y586" s="18">
        <v>1</v>
      </c>
      <c r="Z586" s="64"/>
    </row>
    <row r="587" spans="1:28" ht="13.5" hidden="1" customHeight="1">
      <c r="B587" s="4" t="s">
        <v>1793</v>
      </c>
      <c r="C587" s="4">
        <v>588</v>
      </c>
      <c r="D587" s="4" t="s">
        <v>1794</v>
      </c>
      <c r="E587" s="4" t="s">
        <v>71</v>
      </c>
      <c r="F587" s="4">
        <v>588</v>
      </c>
      <c r="G587" s="5">
        <v>45164</v>
      </c>
      <c r="H587" s="4">
        <v>49</v>
      </c>
      <c r="I587" s="4">
        <v>50</v>
      </c>
      <c r="J587" s="4">
        <v>1</v>
      </c>
      <c r="K587" s="4" t="s">
        <v>266</v>
      </c>
      <c r="L587" s="4" t="s">
        <v>208</v>
      </c>
      <c r="M587" s="12" t="s">
        <v>112</v>
      </c>
      <c r="N587" s="12"/>
      <c r="O587" s="4"/>
      <c r="P587" s="4"/>
      <c r="Q587" s="8">
        <f t="shared" si="21"/>
        <v>0</v>
      </c>
      <c r="R587" s="8">
        <f t="shared" si="21"/>
        <v>0</v>
      </c>
      <c r="S587" s="7"/>
      <c r="T587" s="8">
        <f t="shared" si="22"/>
        <v>0</v>
      </c>
      <c r="U587" s="4"/>
      <c r="V587" s="4"/>
      <c r="W587" s="4"/>
      <c r="X587" s="4"/>
      <c r="Y587" s="4"/>
      <c r="Z587" s="63"/>
    </row>
    <row r="588" spans="1:28" ht="13.5" hidden="1" customHeight="1">
      <c r="B588" s="4" t="s">
        <v>1795</v>
      </c>
      <c r="C588" s="4">
        <v>589</v>
      </c>
      <c r="D588" s="4" t="s">
        <v>1796</v>
      </c>
      <c r="E588" s="4" t="s">
        <v>71</v>
      </c>
      <c r="F588" s="4">
        <v>589</v>
      </c>
      <c r="G588" s="5">
        <v>45165</v>
      </c>
      <c r="H588" s="4">
        <v>49</v>
      </c>
      <c r="I588" s="4">
        <v>50</v>
      </c>
      <c r="J588" s="4">
        <v>1</v>
      </c>
      <c r="K588" s="4" t="s">
        <v>266</v>
      </c>
      <c r="L588" s="4" t="s">
        <v>209</v>
      </c>
      <c r="M588" s="12" t="s">
        <v>113</v>
      </c>
      <c r="N588" s="12"/>
      <c r="O588" s="4"/>
      <c r="P588" s="4"/>
      <c r="Q588" s="8">
        <f t="shared" si="21"/>
        <v>0</v>
      </c>
      <c r="R588" s="8">
        <f t="shared" si="21"/>
        <v>0</v>
      </c>
      <c r="S588" s="7"/>
      <c r="T588" s="8">
        <f t="shared" si="22"/>
        <v>0</v>
      </c>
      <c r="U588" s="4"/>
      <c r="V588" s="4"/>
      <c r="W588" s="4"/>
      <c r="X588" s="4"/>
      <c r="Y588" s="4"/>
      <c r="Z588" s="63"/>
    </row>
    <row r="589" spans="1:28" ht="13.5" hidden="1" customHeight="1">
      <c r="B589" s="4" t="s">
        <v>1797</v>
      </c>
      <c r="C589" s="4">
        <v>590</v>
      </c>
      <c r="D589" s="4" t="s">
        <v>1798</v>
      </c>
      <c r="E589" s="4" t="s">
        <v>71</v>
      </c>
      <c r="F589" s="4">
        <v>590</v>
      </c>
      <c r="G589" s="5">
        <v>45166</v>
      </c>
      <c r="H589" s="4">
        <v>49</v>
      </c>
      <c r="I589" s="4">
        <v>50</v>
      </c>
      <c r="J589" s="4">
        <v>1</v>
      </c>
      <c r="K589" s="4" t="s">
        <v>266</v>
      </c>
      <c r="L589" s="4" t="s">
        <v>210</v>
      </c>
      <c r="M589" s="12" t="s">
        <v>325</v>
      </c>
      <c r="N589" s="12"/>
      <c r="O589" s="4"/>
      <c r="P589" s="4"/>
      <c r="Q589" s="8">
        <f t="shared" si="21"/>
        <v>0</v>
      </c>
      <c r="R589" s="8">
        <f t="shared" si="21"/>
        <v>0</v>
      </c>
      <c r="S589" s="7"/>
      <c r="T589" s="8">
        <f t="shared" si="22"/>
        <v>0</v>
      </c>
      <c r="U589" s="4"/>
      <c r="V589" s="4"/>
      <c r="W589" s="4"/>
      <c r="X589" s="4"/>
      <c r="Y589" s="4"/>
      <c r="Z589" s="63"/>
    </row>
    <row r="590" spans="1:28" ht="13.5" hidden="1" customHeight="1">
      <c r="B590" s="4" t="s">
        <v>1799</v>
      </c>
      <c r="C590" s="4">
        <v>591</v>
      </c>
      <c r="D590" s="4" t="s">
        <v>1800</v>
      </c>
      <c r="E590" s="4" t="s">
        <v>71</v>
      </c>
      <c r="F590" s="4">
        <v>591</v>
      </c>
      <c r="G590" s="5">
        <v>45167</v>
      </c>
      <c r="H590" s="4">
        <v>49</v>
      </c>
      <c r="I590" s="4">
        <v>50</v>
      </c>
      <c r="J590" s="4">
        <v>1</v>
      </c>
      <c r="K590" s="4" t="s">
        <v>266</v>
      </c>
      <c r="L590" s="4">
        <v>9</v>
      </c>
      <c r="M590" s="12" t="s">
        <v>326</v>
      </c>
      <c r="N590" s="12"/>
      <c r="O590" s="4">
        <v>32</v>
      </c>
      <c r="P590" s="4"/>
      <c r="Q590" s="8">
        <f t="shared" si="21"/>
        <v>1.2598425196850394</v>
      </c>
      <c r="R590" s="8">
        <f t="shared" si="21"/>
        <v>0</v>
      </c>
      <c r="S590" s="7"/>
      <c r="T590" s="8">
        <f t="shared" si="22"/>
        <v>0</v>
      </c>
      <c r="U590" s="4"/>
      <c r="V590" s="4"/>
      <c r="W590" s="18">
        <v>25</v>
      </c>
      <c r="X590" s="4" t="s">
        <v>25</v>
      </c>
      <c r="Y590" s="4">
        <v>9.61</v>
      </c>
      <c r="Z590" s="63"/>
    </row>
    <row r="591" spans="1:28" ht="13.5" hidden="1" customHeight="1">
      <c r="A591" s="1" t="s">
        <v>10051</v>
      </c>
      <c r="B591" s="4" t="s">
        <v>1801</v>
      </c>
      <c r="C591" s="4">
        <v>592</v>
      </c>
      <c r="D591" s="4" t="s">
        <v>1802</v>
      </c>
      <c r="E591" s="4" t="s">
        <v>71</v>
      </c>
      <c r="F591" s="4">
        <v>592</v>
      </c>
      <c r="G591" s="5">
        <v>45168</v>
      </c>
      <c r="H591" s="4">
        <v>50</v>
      </c>
      <c r="I591" s="4">
        <v>51</v>
      </c>
      <c r="J591" s="4">
        <v>1</v>
      </c>
      <c r="K591" s="4" t="s">
        <v>266</v>
      </c>
      <c r="L591" s="4">
        <v>1</v>
      </c>
      <c r="M591" s="12" t="s">
        <v>13</v>
      </c>
      <c r="N591" s="12">
        <v>190</v>
      </c>
      <c r="O591" s="4">
        <v>32</v>
      </c>
      <c r="P591" s="4"/>
      <c r="Q591" s="8">
        <f t="shared" si="21"/>
        <v>1.2598425196850394</v>
      </c>
      <c r="R591" s="8">
        <f t="shared" si="21"/>
        <v>0</v>
      </c>
      <c r="S591" s="7">
        <v>2</v>
      </c>
      <c r="T591" s="8">
        <f t="shared" si="22"/>
        <v>2.5196850393700787</v>
      </c>
      <c r="U591" s="4"/>
      <c r="V591" s="4"/>
      <c r="W591" s="4" t="s">
        <v>2093</v>
      </c>
      <c r="X591" s="4" t="s">
        <v>608</v>
      </c>
      <c r="Y591" s="18">
        <v>1</v>
      </c>
      <c r="Z591" s="64"/>
    </row>
    <row r="592" spans="1:28" ht="13.5" hidden="1" customHeight="1">
      <c r="A592" s="1" t="s">
        <v>10051</v>
      </c>
      <c r="B592" s="4" t="s">
        <v>1803</v>
      </c>
      <c r="C592" s="4">
        <v>593</v>
      </c>
      <c r="D592" s="4" t="s">
        <v>1804</v>
      </c>
      <c r="E592" s="4" t="s">
        <v>71</v>
      </c>
      <c r="F592" s="4">
        <v>593</v>
      </c>
      <c r="G592" s="5">
        <v>45169</v>
      </c>
      <c r="H592" s="4">
        <v>50</v>
      </c>
      <c r="I592" s="4"/>
      <c r="J592" s="4"/>
      <c r="K592" s="4"/>
      <c r="L592" s="4">
        <v>2</v>
      </c>
      <c r="M592" s="12" t="s">
        <v>44</v>
      </c>
      <c r="N592" s="12"/>
      <c r="O592" s="4"/>
      <c r="P592" s="4"/>
      <c r="Q592" s="8"/>
      <c r="R592" s="8"/>
      <c r="S592" s="7"/>
      <c r="T592" s="8"/>
      <c r="U592" s="4"/>
      <c r="V592" s="4"/>
      <c r="W592" s="4" t="s">
        <v>2107</v>
      </c>
      <c r="X592" s="4" t="s">
        <v>56</v>
      </c>
      <c r="Y592" s="18">
        <v>1</v>
      </c>
      <c r="Z592" s="64"/>
    </row>
    <row r="593" spans="1:28" ht="13.5" hidden="1" customHeight="1">
      <c r="B593" s="4" t="s">
        <v>1805</v>
      </c>
      <c r="C593" s="4">
        <v>594</v>
      </c>
      <c r="D593" s="4" t="s">
        <v>1806</v>
      </c>
      <c r="E593" s="4" t="s">
        <v>71</v>
      </c>
      <c r="F593" s="4">
        <v>594</v>
      </c>
      <c r="G593" s="5">
        <v>45170</v>
      </c>
      <c r="H593" s="4">
        <v>50</v>
      </c>
      <c r="I593" s="4"/>
      <c r="J593" s="4"/>
      <c r="K593" s="4"/>
      <c r="L593" s="4">
        <v>3</v>
      </c>
      <c r="M593" s="12" t="s">
        <v>342</v>
      </c>
      <c r="N593" s="12"/>
      <c r="O593" s="4"/>
      <c r="P593" s="4"/>
      <c r="Q593" s="8"/>
      <c r="R593" s="8"/>
      <c r="S593" s="7"/>
      <c r="T593" s="8"/>
      <c r="U593" s="4"/>
      <c r="V593" s="4"/>
      <c r="W593" s="18">
        <v>25</v>
      </c>
      <c r="X593" s="4" t="s">
        <v>19</v>
      </c>
      <c r="Y593" s="18">
        <v>2</v>
      </c>
      <c r="Z593" s="64"/>
    </row>
    <row r="594" spans="1:28" ht="13.5" hidden="1" customHeight="1">
      <c r="B594" s="4" t="s">
        <v>1807</v>
      </c>
      <c r="C594" s="4">
        <v>595</v>
      </c>
      <c r="D594" s="4" t="s">
        <v>1808</v>
      </c>
      <c r="E594" s="4" t="s">
        <v>71</v>
      </c>
      <c r="F594" s="4">
        <v>595</v>
      </c>
      <c r="G594" s="5">
        <v>45171</v>
      </c>
      <c r="H594" s="4">
        <v>50</v>
      </c>
      <c r="I594" s="4">
        <v>51</v>
      </c>
      <c r="J594" s="4">
        <v>1</v>
      </c>
      <c r="K594" s="4" t="s">
        <v>266</v>
      </c>
      <c r="L594" s="4">
        <v>4</v>
      </c>
      <c r="M594" s="12" t="s">
        <v>257</v>
      </c>
      <c r="N594" s="12"/>
      <c r="O594" s="4"/>
      <c r="P594" s="4"/>
      <c r="Q594" s="8">
        <f t="shared" si="21"/>
        <v>0</v>
      </c>
      <c r="R594" s="8">
        <f t="shared" si="21"/>
        <v>0</v>
      </c>
      <c r="S594" s="7"/>
      <c r="T594" s="8">
        <f t="shared" si="22"/>
        <v>0</v>
      </c>
      <c r="U594" s="4"/>
      <c r="V594" s="4"/>
      <c r="W594" s="18">
        <v>25</v>
      </c>
      <c r="X594" s="4" t="s">
        <v>21</v>
      </c>
      <c r="Y594" s="18">
        <v>1</v>
      </c>
      <c r="Z594" s="64"/>
    </row>
    <row r="595" spans="1:28" ht="13.5" hidden="1" customHeight="1">
      <c r="B595" s="4" t="s">
        <v>1809</v>
      </c>
      <c r="C595" s="4">
        <v>596</v>
      </c>
      <c r="D595" s="4" t="s">
        <v>1810</v>
      </c>
      <c r="E595" s="4" t="s">
        <v>71</v>
      </c>
      <c r="F595" s="4">
        <v>596</v>
      </c>
      <c r="G595" s="5">
        <v>45172</v>
      </c>
      <c r="H595" s="4">
        <v>50</v>
      </c>
      <c r="I595" s="4">
        <v>51</v>
      </c>
      <c r="J595" s="4">
        <v>1</v>
      </c>
      <c r="K595" s="4" t="s">
        <v>266</v>
      </c>
      <c r="L595" s="4">
        <v>5</v>
      </c>
      <c r="M595" s="12" t="s">
        <v>42</v>
      </c>
      <c r="N595" s="12"/>
      <c r="O595" s="4"/>
      <c r="P595" s="4"/>
      <c r="Q595" s="8">
        <f t="shared" si="21"/>
        <v>0</v>
      </c>
      <c r="R595" s="8">
        <f t="shared" si="21"/>
        <v>0</v>
      </c>
      <c r="S595" s="7"/>
      <c r="T595" s="8">
        <f t="shared" si="22"/>
        <v>0</v>
      </c>
      <c r="U595" s="4"/>
      <c r="V595" s="4"/>
      <c r="W595" s="18">
        <v>25</v>
      </c>
      <c r="X595" s="4" t="s">
        <v>22</v>
      </c>
      <c r="Y595" s="18">
        <v>1</v>
      </c>
      <c r="Z595" s="64"/>
    </row>
    <row r="596" spans="1:28" ht="13.5" hidden="1" customHeight="1">
      <c r="B596" s="4" t="s">
        <v>1811</v>
      </c>
      <c r="C596" s="4">
        <v>597</v>
      </c>
      <c r="D596" s="4" t="s">
        <v>1812</v>
      </c>
      <c r="E596" s="4" t="s">
        <v>71</v>
      </c>
      <c r="F596" s="4">
        <v>597</v>
      </c>
      <c r="G596" s="5">
        <v>45173</v>
      </c>
      <c r="H596" s="4">
        <v>50</v>
      </c>
      <c r="I596" s="4"/>
      <c r="J596" s="4"/>
      <c r="K596" s="4"/>
      <c r="L596" s="4">
        <v>6</v>
      </c>
      <c r="M596" s="12" t="s">
        <v>57</v>
      </c>
      <c r="N596" s="12"/>
      <c r="O596" s="4"/>
      <c r="P596" s="4"/>
      <c r="Q596" s="8"/>
      <c r="R596" s="8"/>
      <c r="S596" s="7"/>
      <c r="T596" s="8"/>
      <c r="U596" s="4"/>
      <c r="V596" s="4"/>
      <c r="W596" s="18">
        <v>15</v>
      </c>
      <c r="X596" s="4" t="s">
        <v>45</v>
      </c>
      <c r="Y596" s="18">
        <v>1</v>
      </c>
      <c r="Z596" s="64"/>
    </row>
    <row r="597" spans="1:28" ht="13.5" customHeight="1">
      <c r="A597" s="1" t="s">
        <v>10123</v>
      </c>
      <c r="B597" s="4" t="s">
        <v>1813</v>
      </c>
      <c r="C597" s="4">
        <v>598</v>
      </c>
      <c r="D597" s="4" t="s">
        <v>1814</v>
      </c>
      <c r="E597" s="4" t="s">
        <v>71</v>
      </c>
      <c r="F597" s="4">
        <v>598</v>
      </c>
      <c r="G597" s="5">
        <v>45174</v>
      </c>
      <c r="H597" s="4">
        <v>50</v>
      </c>
      <c r="I597" s="4">
        <v>51</v>
      </c>
      <c r="J597" s="4">
        <v>1</v>
      </c>
      <c r="K597" s="4" t="s">
        <v>266</v>
      </c>
      <c r="L597" s="4">
        <v>7</v>
      </c>
      <c r="M597" s="12" t="s">
        <v>32</v>
      </c>
      <c r="N597" s="12"/>
      <c r="O597" s="4"/>
      <c r="P597" s="4"/>
      <c r="Q597" s="8">
        <f t="shared" si="21"/>
        <v>0</v>
      </c>
      <c r="R597" s="8">
        <f t="shared" si="21"/>
        <v>0</v>
      </c>
      <c r="S597" s="7"/>
      <c r="T597" s="8">
        <f t="shared" si="22"/>
        <v>0</v>
      </c>
      <c r="U597" s="4"/>
      <c r="V597" s="4"/>
      <c r="W597" s="18">
        <v>25</v>
      </c>
      <c r="X597" s="4" t="s">
        <v>598</v>
      </c>
      <c r="Y597" s="18">
        <v>3</v>
      </c>
      <c r="Z597" s="64"/>
      <c r="AA597" s="1">
        <f>VLOOKUP(M597,Лист2!G:I,3,)</f>
        <v>0.1</v>
      </c>
      <c r="AB597" s="1">
        <f>AA597*Y597</f>
        <v>0.30000000000000004</v>
      </c>
    </row>
    <row r="598" spans="1:28" ht="13.5" hidden="1" customHeight="1">
      <c r="B598" s="4" t="s">
        <v>1815</v>
      </c>
      <c r="C598" s="4">
        <v>599</v>
      </c>
      <c r="D598" s="4" t="s">
        <v>1816</v>
      </c>
      <c r="E598" s="4" t="s">
        <v>71</v>
      </c>
      <c r="F598" s="4">
        <v>599</v>
      </c>
      <c r="G598" s="5">
        <v>45175</v>
      </c>
      <c r="H598" s="4">
        <v>50</v>
      </c>
      <c r="I598" s="4">
        <v>51</v>
      </c>
      <c r="J598" s="4">
        <v>1</v>
      </c>
      <c r="K598" s="4" t="s">
        <v>266</v>
      </c>
      <c r="L598" s="4">
        <v>8</v>
      </c>
      <c r="M598" s="12" t="s">
        <v>46</v>
      </c>
      <c r="N598" s="12"/>
      <c r="O598" s="4"/>
      <c r="P598" s="4"/>
      <c r="Q598" s="8">
        <f t="shared" si="21"/>
        <v>0</v>
      </c>
      <c r="R598" s="8">
        <f t="shared" si="21"/>
        <v>0</v>
      </c>
      <c r="S598" s="7"/>
      <c r="T598" s="8">
        <f t="shared" si="22"/>
        <v>0</v>
      </c>
      <c r="U598" s="4"/>
      <c r="V598" s="4"/>
      <c r="W598" s="18">
        <v>25</v>
      </c>
      <c r="X598" s="4" t="s">
        <v>24</v>
      </c>
      <c r="Y598" s="18">
        <v>2</v>
      </c>
      <c r="Z598" s="64"/>
    </row>
    <row r="599" spans="1:28" ht="13.5" hidden="1" customHeight="1">
      <c r="B599" s="4" t="s">
        <v>1817</v>
      </c>
      <c r="C599" s="4">
        <v>600</v>
      </c>
      <c r="D599" s="4" t="s">
        <v>1818</v>
      </c>
      <c r="E599" s="4" t="s">
        <v>71</v>
      </c>
      <c r="F599" s="4">
        <v>600</v>
      </c>
      <c r="G599" s="5">
        <v>45176</v>
      </c>
      <c r="H599" s="4">
        <v>50</v>
      </c>
      <c r="I599" s="4">
        <v>51</v>
      </c>
      <c r="J599" s="4">
        <v>1</v>
      </c>
      <c r="K599" s="4" t="s">
        <v>266</v>
      </c>
      <c r="L599" s="4">
        <v>9</v>
      </c>
      <c r="M599" s="12" t="s">
        <v>111</v>
      </c>
      <c r="N599" s="12"/>
      <c r="O599" s="4"/>
      <c r="P599" s="4"/>
      <c r="Q599" s="8">
        <f t="shared" si="21"/>
        <v>0</v>
      </c>
      <c r="R599" s="8">
        <f t="shared" si="21"/>
        <v>0</v>
      </c>
      <c r="S599" s="7"/>
      <c r="T599" s="8">
        <f t="shared" si="22"/>
        <v>0</v>
      </c>
      <c r="U599" s="4"/>
      <c r="V599" s="4"/>
      <c r="W599" s="18">
        <v>12</v>
      </c>
      <c r="X599" s="4" t="s">
        <v>29</v>
      </c>
      <c r="Y599" s="18">
        <v>2</v>
      </c>
      <c r="Z599" s="64"/>
    </row>
    <row r="600" spans="1:28" ht="13.5" hidden="1" customHeight="1">
      <c r="B600" s="4" t="s">
        <v>1819</v>
      </c>
      <c r="C600" s="4">
        <v>601</v>
      </c>
      <c r="D600" s="4" t="s">
        <v>1820</v>
      </c>
      <c r="E600" s="4" t="s">
        <v>71</v>
      </c>
      <c r="F600" s="4">
        <v>601</v>
      </c>
      <c r="G600" s="5">
        <v>45177</v>
      </c>
      <c r="H600" s="4">
        <v>50</v>
      </c>
      <c r="I600" s="4">
        <v>51</v>
      </c>
      <c r="J600" s="4">
        <v>1</v>
      </c>
      <c r="K600" s="4" t="s">
        <v>266</v>
      </c>
      <c r="L600" s="4" t="s">
        <v>139</v>
      </c>
      <c r="M600" s="12" t="s">
        <v>112</v>
      </c>
      <c r="N600" s="12"/>
      <c r="O600" s="4"/>
      <c r="P600" s="4"/>
      <c r="Q600" s="8">
        <f t="shared" si="21"/>
        <v>0</v>
      </c>
      <c r="R600" s="8">
        <f t="shared" si="21"/>
        <v>0</v>
      </c>
      <c r="S600" s="7"/>
      <c r="T600" s="8">
        <f t="shared" si="22"/>
        <v>0</v>
      </c>
      <c r="U600" s="4"/>
      <c r="V600" s="4"/>
      <c r="W600" s="4"/>
      <c r="X600" s="4"/>
      <c r="Y600" s="4"/>
      <c r="Z600" s="63"/>
    </row>
    <row r="601" spans="1:28" ht="13.5" hidden="1" customHeight="1">
      <c r="B601" s="4" t="s">
        <v>1821</v>
      </c>
      <c r="C601" s="4">
        <v>602</v>
      </c>
      <c r="D601" s="4" t="s">
        <v>1822</v>
      </c>
      <c r="E601" s="4" t="s">
        <v>71</v>
      </c>
      <c r="F601" s="4">
        <v>602</v>
      </c>
      <c r="G601" s="5">
        <v>45178</v>
      </c>
      <c r="H601" s="4">
        <v>50</v>
      </c>
      <c r="I601" s="4">
        <v>51</v>
      </c>
      <c r="J601" s="4">
        <v>1</v>
      </c>
      <c r="K601" s="4" t="s">
        <v>266</v>
      </c>
      <c r="L601" s="4" t="s">
        <v>140</v>
      </c>
      <c r="M601" s="12" t="s">
        <v>113</v>
      </c>
      <c r="N601" s="12"/>
      <c r="O601" s="4"/>
      <c r="P601" s="4"/>
      <c r="Q601" s="8">
        <f t="shared" si="21"/>
        <v>0</v>
      </c>
      <c r="R601" s="8">
        <f t="shared" si="21"/>
        <v>0</v>
      </c>
      <c r="S601" s="7"/>
      <c r="T601" s="8">
        <f t="shared" si="22"/>
        <v>0</v>
      </c>
      <c r="U601" s="4"/>
      <c r="V601" s="4"/>
      <c r="W601" s="4"/>
      <c r="X601" s="4"/>
      <c r="Y601" s="4"/>
      <c r="Z601" s="63"/>
    </row>
    <row r="602" spans="1:28" ht="13.5" hidden="1" customHeight="1">
      <c r="B602" s="4" t="s">
        <v>1823</v>
      </c>
      <c r="C602" s="4">
        <v>603</v>
      </c>
      <c r="D602" s="4" t="s">
        <v>1824</v>
      </c>
      <c r="E602" s="4" t="s">
        <v>71</v>
      </c>
      <c r="F602" s="4">
        <v>603</v>
      </c>
      <c r="G602" s="5">
        <v>45179</v>
      </c>
      <c r="H602" s="4">
        <v>50</v>
      </c>
      <c r="I602" s="4">
        <v>51</v>
      </c>
      <c r="J602" s="4">
        <v>1</v>
      </c>
      <c r="K602" s="4" t="s">
        <v>266</v>
      </c>
      <c r="L602" s="4" t="s">
        <v>343</v>
      </c>
      <c r="M602" s="12" t="s">
        <v>325</v>
      </c>
      <c r="N602" s="12"/>
      <c r="O602" s="4"/>
      <c r="P602" s="4"/>
      <c r="Q602" s="8">
        <f t="shared" si="21"/>
        <v>0</v>
      </c>
      <c r="R602" s="8">
        <f t="shared" si="21"/>
        <v>0</v>
      </c>
      <c r="S602" s="7"/>
      <c r="T602" s="8">
        <f t="shared" si="22"/>
        <v>0</v>
      </c>
      <c r="U602" s="4"/>
      <c r="V602" s="4"/>
      <c r="W602" s="4"/>
      <c r="X602" s="4"/>
      <c r="Y602" s="4"/>
      <c r="Z602" s="63"/>
    </row>
    <row r="603" spans="1:28" ht="13.5" hidden="1" customHeight="1">
      <c r="B603" s="4" t="s">
        <v>1825</v>
      </c>
      <c r="C603" s="4">
        <v>604</v>
      </c>
      <c r="D603" s="4" t="s">
        <v>1826</v>
      </c>
      <c r="E603" s="4" t="s">
        <v>71</v>
      </c>
      <c r="F603" s="4">
        <v>604</v>
      </c>
      <c r="G603" s="5">
        <v>45180</v>
      </c>
      <c r="H603" s="4">
        <v>50</v>
      </c>
      <c r="I603" s="4">
        <v>51</v>
      </c>
      <c r="J603" s="4">
        <v>1</v>
      </c>
      <c r="K603" s="4" t="s">
        <v>266</v>
      </c>
      <c r="L603" s="4">
        <v>10</v>
      </c>
      <c r="M603" s="12" t="s">
        <v>326</v>
      </c>
      <c r="N603" s="12"/>
      <c r="O603" s="4">
        <v>32</v>
      </c>
      <c r="P603" s="4"/>
      <c r="Q603" s="8">
        <f t="shared" si="21"/>
        <v>1.2598425196850394</v>
      </c>
      <c r="R603" s="8">
        <f t="shared" si="21"/>
        <v>0</v>
      </c>
      <c r="S603" s="7">
        <f>1+1</f>
        <v>2</v>
      </c>
      <c r="T603" s="8">
        <f t="shared" si="22"/>
        <v>2.5196850393700787</v>
      </c>
      <c r="U603" s="4">
        <v>1</v>
      </c>
      <c r="V603" s="4">
        <v>6561</v>
      </c>
      <c r="W603" s="18">
        <v>25</v>
      </c>
      <c r="X603" s="4" t="s">
        <v>25</v>
      </c>
      <c r="Y603" s="4">
        <v>8.32</v>
      </c>
      <c r="Z603" s="63"/>
    </row>
    <row r="604" spans="1:28" ht="13.5" hidden="1" customHeight="1">
      <c r="B604" s="4" t="s">
        <v>1827</v>
      </c>
      <c r="C604" s="4">
        <v>605</v>
      </c>
      <c r="D604" s="4" t="s">
        <v>1828</v>
      </c>
      <c r="E604" s="4" t="s">
        <v>71</v>
      </c>
      <c r="F604" s="4">
        <v>605</v>
      </c>
      <c r="G604" s="5">
        <v>45181</v>
      </c>
      <c r="H604" s="4">
        <v>51</v>
      </c>
      <c r="I604" s="4"/>
      <c r="J604" s="4"/>
      <c r="K604" s="4"/>
      <c r="L604" s="4">
        <v>1</v>
      </c>
      <c r="M604" s="12" t="s">
        <v>78</v>
      </c>
      <c r="N604" s="12"/>
      <c r="O604" s="4">
        <v>377</v>
      </c>
      <c r="P604" s="4"/>
      <c r="Q604" s="8">
        <f t="shared" ref="Q604:R606" si="23">O604/25.4</f>
        <v>14.84251968503937</v>
      </c>
      <c r="R604" s="8">
        <f t="shared" si="23"/>
        <v>0</v>
      </c>
      <c r="S604" s="7">
        <v>2</v>
      </c>
      <c r="T604" s="8">
        <f t="shared" si="22"/>
        <v>29.685039370078741</v>
      </c>
      <c r="U604" s="4"/>
      <c r="V604" s="4"/>
      <c r="W604" s="18">
        <v>350</v>
      </c>
      <c r="X604" s="4" t="s">
        <v>30</v>
      </c>
      <c r="Y604" s="18">
        <v>2</v>
      </c>
      <c r="Z604" s="64"/>
    </row>
    <row r="605" spans="1:28" ht="13.5" hidden="1" customHeight="1">
      <c r="B605" s="4" t="s">
        <v>1829</v>
      </c>
      <c r="C605" s="4">
        <v>606</v>
      </c>
      <c r="D605" s="4" t="s">
        <v>1830</v>
      </c>
      <c r="E605" s="4" t="s">
        <v>71</v>
      </c>
      <c r="F605" s="4">
        <v>606</v>
      </c>
      <c r="G605" s="5">
        <v>45182</v>
      </c>
      <c r="H605" s="4">
        <v>51</v>
      </c>
      <c r="I605" s="4"/>
      <c r="J605" s="4"/>
      <c r="K605" s="4"/>
      <c r="L605" s="4">
        <v>2</v>
      </c>
      <c r="M605" s="12" t="s">
        <v>335</v>
      </c>
      <c r="N605" s="12"/>
      <c r="O605" s="4">
        <v>426</v>
      </c>
      <c r="P605" s="4">
        <v>377</v>
      </c>
      <c r="Q605" s="8">
        <f t="shared" si="23"/>
        <v>16.771653543307089</v>
      </c>
      <c r="R605" s="8">
        <f t="shared" si="23"/>
        <v>14.84251968503937</v>
      </c>
      <c r="S605" s="7">
        <v>4</v>
      </c>
      <c r="T605" s="8">
        <f>Q605*2+R605*2</f>
        <v>63.228346456692918</v>
      </c>
      <c r="U605" s="4"/>
      <c r="V605" s="4"/>
      <c r="W605" s="18">
        <v>400</v>
      </c>
      <c r="X605" s="4" t="s">
        <v>17</v>
      </c>
      <c r="Y605" s="18">
        <v>2</v>
      </c>
      <c r="Z605" s="64"/>
    </row>
    <row r="606" spans="1:28" ht="13.5" hidden="1" customHeight="1">
      <c r="B606" s="4" t="s">
        <v>1831</v>
      </c>
      <c r="C606" s="4">
        <v>607</v>
      </c>
      <c r="D606" s="4" t="s">
        <v>1832</v>
      </c>
      <c r="E606" s="4" t="s">
        <v>71</v>
      </c>
      <c r="F606" s="4">
        <v>607</v>
      </c>
      <c r="G606" s="5">
        <v>45183</v>
      </c>
      <c r="H606" s="4">
        <v>51</v>
      </c>
      <c r="I606" s="4"/>
      <c r="J606" s="4"/>
      <c r="K606" s="4"/>
      <c r="L606" s="4">
        <v>3</v>
      </c>
      <c r="M606" s="12" t="s">
        <v>336</v>
      </c>
      <c r="N606" s="12"/>
      <c r="O606" s="4">
        <v>18</v>
      </c>
      <c r="P606" s="4"/>
      <c r="Q606" s="8">
        <f t="shared" si="23"/>
        <v>0.70866141732283472</v>
      </c>
      <c r="R606" s="8">
        <f t="shared" si="23"/>
        <v>0</v>
      </c>
      <c r="S606" s="7">
        <v>2</v>
      </c>
      <c r="T606" s="8">
        <f t="shared" si="22"/>
        <v>1.4173228346456694</v>
      </c>
      <c r="U606" s="4"/>
      <c r="V606" s="4"/>
      <c r="W606" s="18">
        <v>15</v>
      </c>
      <c r="X606" s="4" t="s">
        <v>25</v>
      </c>
      <c r="Y606" s="4" t="s">
        <v>473</v>
      </c>
      <c r="Z606" s="63"/>
    </row>
    <row r="607" spans="1:28" ht="13.5" hidden="1" customHeight="1">
      <c r="A607" s="1" t="s">
        <v>10051</v>
      </c>
      <c r="B607" s="4" t="s">
        <v>1833</v>
      </c>
      <c r="C607" s="4">
        <v>608</v>
      </c>
      <c r="D607" s="4" t="s">
        <v>1834</v>
      </c>
      <c r="E607" s="4" t="s">
        <v>71</v>
      </c>
      <c r="F607" s="4">
        <v>608</v>
      </c>
      <c r="G607" s="5">
        <v>45184</v>
      </c>
      <c r="H607" s="4">
        <v>52</v>
      </c>
      <c r="I607" s="4"/>
      <c r="J607" s="4"/>
      <c r="K607" s="4"/>
      <c r="L607" s="4">
        <v>1</v>
      </c>
      <c r="M607" s="12" t="s">
        <v>13</v>
      </c>
      <c r="N607" s="12">
        <v>216</v>
      </c>
      <c r="O607" s="4"/>
      <c r="P607" s="4"/>
      <c r="Q607" s="8"/>
      <c r="R607" s="8"/>
      <c r="S607" s="7"/>
      <c r="T607" s="8"/>
      <c r="U607" s="4"/>
      <c r="V607" s="4"/>
      <c r="W607" s="4" t="s">
        <v>2097</v>
      </c>
      <c r="X607" s="4" t="s">
        <v>33</v>
      </c>
      <c r="Y607" s="4">
        <v>1</v>
      </c>
      <c r="Z607" s="63"/>
    </row>
    <row r="608" spans="1:28" ht="13.5" hidden="1" customHeight="1">
      <c r="B608" s="4" t="s">
        <v>1835</v>
      </c>
      <c r="C608" s="4">
        <v>609</v>
      </c>
      <c r="D608" s="4" t="s">
        <v>1836</v>
      </c>
      <c r="E608" s="4" t="s">
        <v>71</v>
      </c>
      <c r="F608" s="4">
        <v>609</v>
      </c>
      <c r="G608" s="5">
        <v>45185</v>
      </c>
      <c r="H608" s="4">
        <v>52</v>
      </c>
      <c r="I608" s="4"/>
      <c r="J608" s="4"/>
      <c r="K608" s="4"/>
      <c r="L608" s="4">
        <v>2</v>
      </c>
      <c r="M608" s="12" t="s">
        <v>41</v>
      </c>
      <c r="N608" s="12"/>
      <c r="O608" s="4"/>
      <c r="P608" s="4"/>
      <c r="Q608" s="8"/>
      <c r="R608" s="8"/>
      <c r="S608" s="7"/>
      <c r="T608" s="8"/>
      <c r="U608" s="4"/>
      <c r="V608" s="4"/>
      <c r="W608" s="4">
        <v>50</v>
      </c>
      <c r="X608" s="4" t="s">
        <v>18</v>
      </c>
      <c r="Y608" s="4">
        <v>1</v>
      </c>
      <c r="Z608" s="63"/>
    </row>
    <row r="609" spans="1:26" ht="13.5" hidden="1" customHeight="1">
      <c r="B609" s="4" t="s">
        <v>1837</v>
      </c>
      <c r="C609" s="4">
        <v>610</v>
      </c>
      <c r="D609" s="4" t="s">
        <v>1838</v>
      </c>
      <c r="E609" s="4" t="s">
        <v>71</v>
      </c>
      <c r="F609" s="4">
        <v>610</v>
      </c>
      <c r="G609" s="5">
        <v>45186</v>
      </c>
      <c r="H609" s="4">
        <v>52</v>
      </c>
      <c r="I609" s="4"/>
      <c r="J609" s="4"/>
      <c r="K609" s="4"/>
      <c r="L609" s="4">
        <v>3</v>
      </c>
      <c r="M609" s="12" t="s">
        <v>97</v>
      </c>
      <c r="N609" s="12"/>
      <c r="O609" s="4"/>
      <c r="P609" s="4"/>
      <c r="Q609" s="8"/>
      <c r="R609" s="8"/>
      <c r="S609" s="7"/>
      <c r="T609" s="8"/>
      <c r="U609" s="4"/>
      <c r="V609" s="4"/>
      <c r="W609" s="4">
        <v>50</v>
      </c>
      <c r="X609" s="4" t="s">
        <v>21</v>
      </c>
      <c r="Y609" s="4">
        <v>2</v>
      </c>
      <c r="Z609" s="63"/>
    </row>
    <row r="610" spans="1:26" ht="13.5" hidden="1" customHeight="1">
      <c r="B610" s="4" t="s">
        <v>1839</v>
      </c>
      <c r="C610" s="4">
        <v>611</v>
      </c>
      <c r="D610" s="4" t="s">
        <v>1840</v>
      </c>
      <c r="E610" s="4" t="s">
        <v>71</v>
      </c>
      <c r="F610" s="4">
        <v>611</v>
      </c>
      <c r="G610" s="5">
        <v>45187</v>
      </c>
      <c r="H610" s="4">
        <v>52</v>
      </c>
      <c r="I610" s="4"/>
      <c r="J610" s="4"/>
      <c r="K610" s="4"/>
      <c r="L610" s="4">
        <v>4</v>
      </c>
      <c r="M610" s="12" t="s">
        <v>344</v>
      </c>
      <c r="N610" s="12"/>
      <c r="O610" s="4"/>
      <c r="P610" s="4"/>
      <c r="Q610" s="8"/>
      <c r="R610" s="8"/>
      <c r="S610" s="7"/>
      <c r="T610" s="8"/>
      <c r="U610" s="4"/>
      <c r="V610" s="4"/>
      <c r="W610" s="4">
        <v>50</v>
      </c>
      <c r="X610" s="4" t="s">
        <v>20</v>
      </c>
      <c r="Y610" s="4">
        <v>1</v>
      </c>
      <c r="Z610" s="63"/>
    </row>
    <row r="611" spans="1:26" ht="13.5" hidden="1" customHeight="1">
      <c r="B611" s="4" t="s">
        <v>1841</v>
      </c>
      <c r="C611" s="4">
        <v>612</v>
      </c>
      <c r="D611" s="4" t="s">
        <v>1842</v>
      </c>
      <c r="E611" s="4" t="s">
        <v>71</v>
      </c>
      <c r="F611" s="4">
        <v>612</v>
      </c>
      <c r="G611" s="5">
        <v>45188</v>
      </c>
      <c r="H611" s="4">
        <v>52</v>
      </c>
      <c r="I611" s="4"/>
      <c r="J611" s="4"/>
      <c r="K611" s="4"/>
      <c r="L611" s="4">
        <v>5</v>
      </c>
      <c r="M611" s="12" t="s">
        <v>43</v>
      </c>
      <c r="N611" s="12"/>
      <c r="O611" s="4"/>
      <c r="P611" s="4"/>
      <c r="Q611" s="8"/>
      <c r="R611" s="8"/>
      <c r="S611" s="7"/>
      <c r="T611" s="8"/>
      <c r="U611" s="4"/>
      <c r="V611" s="4"/>
      <c r="W611" s="4">
        <v>50</v>
      </c>
      <c r="X611" s="4" t="s">
        <v>26</v>
      </c>
      <c r="Y611" s="4">
        <v>3</v>
      </c>
      <c r="Z611" s="63"/>
    </row>
    <row r="612" spans="1:26" ht="13.5" hidden="1" customHeight="1">
      <c r="B612" s="4" t="s">
        <v>1843</v>
      </c>
      <c r="C612" s="4">
        <v>613</v>
      </c>
      <c r="D612" s="4" t="s">
        <v>1844</v>
      </c>
      <c r="E612" s="4" t="s">
        <v>71</v>
      </c>
      <c r="F612" s="4">
        <v>613</v>
      </c>
      <c r="G612" s="5">
        <v>45189</v>
      </c>
      <c r="H612" s="4">
        <v>52</v>
      </c>
      <c r="I612" s="4"/>
      <c r="J612" s="4"/>
      <c r="K612" s="4"/>
      <c r="L612" s="4">
        <v>6</v>
      </c>
      <c r="M612" s="12" t="s">
        <v>345</v>
      </c>
      <c r="N612" s="12"/>
      <c r="O612" s="4"/>
      <c r="P612" s="4"/>
      <c r="Q612" s="8"/>
      <c r="R612" s="8"/>
      <c r="S612" s="7"/>
      <c r="T612" s="8"/>
      <c r="U612" s="4"/>
      <c r="V612" s="4"/>
      <c r="W612" s="4">
        <v>16</v>
      </c>
      <c r="X612" s="4" t="s">
        <v>29</v>
      </c>
      <c r="Y612" s="4">
        <v>1</v>
      </c>
      <c r="Z612" s="63"/>
    </row>
    <row r="613" spans="1:26" ht="13.5" hidden="1" customHeight="1">
      <c r="B613" s="4" t="s">
        <v>1845</v>
      </c>
      <c r="C613" s="4">
        <v>614</v>
      </c>
      <c r="D613" s="4" t="s">
        <v>1846</v>
      </c>
      <c r="E613" s="4" t="s">
        <v>71</v>
      </c>
      <c r="F613" s="4">
        <v>614</v>
      </c>
      <c r="G613" s="5">
        <v>45190</v>
      </c>
      <c r="H613" s="4">
        <v>52</v>
      </c>
      <c r="I613" s="4"/>
      <c r="J613" s="4"/>
      <c r="K613" s="4"/>
      <c r="L613" s="4" t="s">
        <v>121</v>
      </c>
      <c r="M613" s="12" t="s">
        <v>132</v>
      </c>
      <c r="N613" s="12"/>
      <c r="O613" s="4"/>
      <c r="P613" s="4"/>
      <c r="Q613" s="8"/>
      <c r="R613" s="8"/>
      <c r="S613" s="7"/>
      <c r="T613" s="8"/>
      <c r="U613" s="4"/>
      <c r="V613" s="4"/>
      <c r="W613" s="4"/>
      <c r="X613" s="4"/>
      <c r="Y613" s="4"/>
      <c r="Z613" s="63"/>
    </row>
    <row r="614" spans="1:26" ht="13.5" hidden="1" customHeight="1">
      <c r="B614" s="4" t="s">
        <v>1847</v>
      </c>
      <c r="C614" s="4">
        <v>615</v>
      </c>
      <c r="D614" s="4" t="s">
        <v>1848</v>
      </c>
      <c r="E614" s="4" t="s">
        <v>71</v>
      </c>
      <c r="F614" s="4">
        <v>615</v>
      </c>
      <c r="G614" s="5">
        <v>45191</v>
      </c>
      <c r="H614" s="4">
        <v>52</v>
      </c>
      <c r="I614" s="4"/>
      <c r="J614" s="4"/>
      <c r="K614" s="4"/>
      <c r="L614" s="4" t="s">
        <v>122</v>
      </c>
      <c r="M614" s="12" t="s">
        <v>346</v>
      </c>
      <c r="N614" s="12"/>
      <c r="O614" s="4"/>
      <c r="P614" s="4"/>
      <c r="Q614" s="8"/>
      <c r="R614" s="8"/>
      <c r="S614" s="7"/>
      <c r="T614" s="8"/>
      <c r="U614" s="4"/>
      <c r="V614" s="4"/>
      <c r="W614" s="4"/>
      <c r="X614" s="4"/>
      <c r="Y614" s="4"/>
      <c r="Z614" s="63"/>
    </row>
    <row r="615" spans="1:26" ht="13.5" hidden="1" customHeight="1">
      <c r="B615" s="4" t="s">
        <v>1849</v>
      </c>
      <c r="C615" s="4">
        <v>616</v>
      </c>
      <c r="D615" s="4" t="s">
        <v>1850</v>
      </c>
      <c r="E615" s="4" t="s">
        <v>71</v>
      </c>
      <c r="F615" s="4">
        <v>616</v>
      </c>
      <c r="G615" s="5">
        <v>45192</v>
      </c>
      <c r="H615" s="4">
        <v>52</v>
      </c>
      <c r="I615" s="4"/>
      <c r="J615" s="4"/>
      <c r="K615" s="4"/>
      <c r="L615" s="4" t="s">
        <v>123</v>
      </c>
      <c r="M615" s="12" t="s">
        <v>134</v>
      </c>
      <c r="N615" s="12"/>
      <c r="O615" s="4"/>
      <c r="P615" s="4"/>
      <c r="Q615" s="8"/>
      <c r="R615" s="8"/>
      <c r="S615" s="7"/>
      <c r="T615" s="8"/>
      <c r="U615" s="4"/>
      <c r="V615" s="4"/>
      <c r="W615" s="4"/>
      <c r="X615" s="4"/>
      <c r="Y615" s="4"/>
      <c r="Z615" s="63"/>
    </row>
    <row r="616" spans="1:26" ht="13.5" hidden="1" customHeight="1">
      <c r="B616" s="4" t="s">
        <v>1851</v>
      </c>
      <c r="C616" s="4">
        <v>617</v>
      </c>
      <c r="D616" s="4" t="s">
        <v>1852</v>
      </c>
      <c r="E616" s="4" t="s">
        <v>71</v>
      </c>
      <c r="F616" s="4">
        <v>617</v>
      </c>
      <c r="G616" s="5">
        <v>45193</v>
      </c>
      <c r="H616" s="4">
        <v>52</v>
      </c>
      <c r="I616" s="4"/>
      <c r="J616" s="4"/>
      <c r="K616" s="4"/>
      <c r="L616" s="4">
        <v>7</v>
      </c>
      <c r="M616" s="12" t="s">
        <v>131</v>
      </c>
      <c r="N616" s="12"/>
      <c r="O616" s="4"/>
      <c r="P616" s="4"/>
      <c r="Q616" s="8"/>
      <c r="R616" s="8"/>
      <c r="S616" s="7"/>
      <c r="T616" s="8"/>
      <c r="U616" s="4"/>
      <c r="V616" s="4"/>
      <c r="W616" s="4">
        <v>16</v>
      </c>
      <c r="X616" s="4" t="s">
        <v>29</v>
      </c>
      <c r="Y616" s="4">
        <v>1</v>
      </c>
      <c r="Z616" s="63"/>
    </row>
    <row r="617" spans="1:26" ht="13.5" hidden="1" customHeight="1">
      <c r="B617" s="4" t="s">
        <v>1853</v>
      </c>
      <c r="C617" s="4">
        <v>618</v>
      </c>
      <c r="D617" s="4" t="s">
        <v>1854</v>
      </c>
      <c r="E617" s="4" t="s">
        <v>71</v>
      </c>
      <c r="F617" s="4">
        <v>618</v>
      </c>
      <c r="G617" s="5">
        <v>45194</v>
      </c>
      <c r="H617" s="4">
        <v>52</v>
      </c>
      <c r="I617" s="4"/>
      <c r="J617" s="4"/>
      <c r="K617" s="4"/>
      <c r="L617" s="4" t="s">
        <v>168</v>
      </c>
      <c r="M617" s="12" t="s">
        <v>132</v>
      </c>
      <c r="N617" s="12"/>
      <c r="O617" s="4"/>
      <c r="P617" s="4"/>
      <c r="Q617" s="8"/>
      <c r="R617" s="8"/>
      <c r="S617" s="7"/>
      <c r="T617" s="8"/>
      <c r="U617" s="4"/>
      <c r="V617" s="4"/>
      <c r="W617" s="4"/>
      <c r="X617" s="4"/>
      <c r="Y617" s="4"/>
      <c r="Z617" s="63"/>
    </row>
    <row r="618" spans="1:26" ht="13.5" hidden="1" customHeight="1">
      <c r="B618" s="4" t="s">
        <v>1855</v>
      </c>
      <c r="C618" s="4">
        <v>619</v>
      </c>
      <c r="D618" s="4" t="s">
        <v>1856</v>
      </c>
      <c r="E618" s="4" t="s">
        <v>71</v>
      </c>
      <c r="F618" s="4">
        <v>619</v>
      </c>
      <c r="G618" s="5">
        <v>45195</v>
      </c>
      <c r="H618" s="4">
        <v>52</v>
      </c>
      <c r="I618" s="4"/>
      <c r="J618" s="4"/>
      <c r="K618" s="4"/>
      <c r="L618" s="4" t="s">
        <v>169</v>
      </c>
      <c r="M618" s="12" t="s">
        <v>133</v>
      </c>
      <c r="N618" s="12"/>
      <c r="O618" s="4"/>
      <c r="P618" s="4"/>
      <c r="Q618" s="8"/>
      <c r="R618" s="8"/>
      <c r="S618" s="7"/>
      <c r="T618" s="8"/>
      <c r="U618" s="4"/>
      <c r="V618" s="4"/>
      <c r="W618" s="4"/>
      <c r="X618" s="4"/>
      <c r="Y618" s="4"/>
      <c r="Z618" s="63"/>
    </row>
    <row r="619" spans="1:26" ht="13.5" hidden="1" customHeight="1">
      <c r="B619" s="4" t="s">
        <v>1857</v>
      </c>
      <c r="C619" s="4">
        <v>620</v>
      </c>
      <c r="D619" s="4" t="s">
        <v>1858</v>
      </c>
      <c r="E619" s="4" t="s">
        <v>71</v>
      </c>
      <c r="F619" s="4">
        <v>620</v>
      </c>
      <c r="G619" s="5">
        <v>45196</v>
      </c>
      <c r="H619" s="4">
        <v>52</v>
      </c>
      <c r="I619" s="4"/>
      <c r="J619" s="4"/>
      <c r="K619" s="4"/>
      <c r="L619" s="4" t="s">
        <v>170</v>
      </c>
      <c r="M619" s="12" t="s">
        <v>134</v>
      </c>
      <c r="N619" s="12"/>
      <c r="O619" s="4"/>
      <c r="P619" s="4"/>
      <c r="Q619" s="8"/>
      <c r="R619" s="8"/>
      <c r="S619" s="7"/>
      <c r="T619" s="8"/>
      <c r="U619" s="4"/>
      <c r="V619" s="4"/>
      <c r="W619" s="4"/>
      <c r="X619" s="4"/>
      <c r="Y619" s="4"/>
      <c r="Z619" s="63"/>
    </row>
    <row r="620" spans="1:26" ht="13.5" hidden="1" customHeight="1">
      <c r="B620" s="4" t="s">
        <v>1859</v>
      </c>
      <c r="C620" s="4">
        <v>621</v>
      </c>
      <c r="D620" s="4" t="s">
        <v>1860</v>
      </c>
      <c r="E620" s="4" t="s">
        <v>71</v>
      </c>
      <c r="F620" s="4">
        <v>621</v>
      </c>
      <c r="G620" s="5">
        <v>45197</v>
      </c>
      <c r="H620" s="4">
        <v>52</v>
      </c>
      <c r="I620" s="4"/>
      <c r="J620" s="4"/>
      <c r="K620" s="4"/>
      <c r="L620" s="4">
        <v>8</v>
      </c>
      <c r="M620" s="12" t="s">
        <v>37</v>
      </c>
      <c r="N620" s="12"/>
      <c r="O620" s="4"/>
      <c r="P620" s="4"/>
      <c r="Q620" s="8"/>
      <c r="R620" s="8"/>
      <c r="S620" s="7"/>
      <c r="T620" s="8"/>
      <c r="U620" s="4"/>
      <c r="V620" s="4"/>
      <c r="W620" s="4">
        <v>50</v>
      </c>
      <c r="X620" s="4" t="s">
        <v>30</v>
      </c>
      <c r="Y620" s="4">
        <v>0.3</v>
      </c>
      <c r="Z620" s="63"/>
    </row>
    <row r="621" spans="1:26" ht="13.5" hidden="1" customHeight="1">
      <c r="A621" s="1" t="s">
        <v>10051</v>
      </c>
      <c r="B621" s="4" t="s">
        <v>1861</v>
      </c>
      <c r="C621" s="4">
        <v>622</v>
      </c>
      <c r="D621" s="4" t="s">
        <v>1862</v>
      </c>
      <c r="E621" s="4" t="s">
        <v>71</v>
      </c>
      <c r="F621" s="4">
        <v>622</v>
      </c>
      <c r="G621" s="5">
        <v>45198</v>
      </c>
      <c r="H621" s="4">
        <v>53</v>
      </c>
      <c r="I621" s="4"/>
      <c r="J621" s="4"/>
      <c r="K621" s="4"/>
      <c r="L621" s="4">
        <v>1</v>
      </c>
      <c r="M621" s="12" t="s">
        <v>13</v>
      </c>
      <c r="N621" s="12">
        <v>216</v>
      </c>
      <c r="O621" s="4"/>
      <c r="P621" s="4"/>
      <c r="Q621" s="8"/>
      <c r="R621" s="8"/>
      <c r="S621" s="7"/>
      <c r="T621" s="8"/>
      <c r="U621" s="4"/>
      <c r="V621" s="4"/>
      <c r="W621" s="4" t="s">
        <v>2097</v>
      </c>
      <c r="X621" s="4" t="s">
        <v>33</v>
      </c>
      <c r="Y621" s="4">
        <v>1</v>
      </c>
      <c r="Z621" s="63"/>
    </row>
    <row r="622" spans="1:26" ht="13.5" hidden="1" customHeight="1">
      <c r="B622" s="4" t="s">
        <v>1863</v>
      </c>
      <c r="C622" s="4">
        <v>623</v>
      </c>
      <c r="D622" s="4" t="s">
        <v>1864</v>
      </c>
      <c r="E622" s="4" t="s">
        <v>71</v>
      </c>
      <c r="F622" s="4">
        <v>623</v>
      </c>
      <c r="G622" s="5">
        <v>45199</v>
      </c>
      <c r="H622" s="4">
        <v>53</v>
      </c>
      <c r="I622" s="4"/>
      <c r="J622" s="4"/>
      <c r="K622" s="4"/>
      <c r="L622" s="4">
        <v>2</v>
      </c>
      <c r="M622" s="12" t="s">
        <v>41</v>
      </c>
      <c r="N622" s="12"/>
      <c r="O622" s="4"/>
      <c r="P622" s="4"/>
      <c r="Q622" s="8"/>
      <c r="R622" s="8"/>
      <c r="S622" s="7"/>
      <c r="T622" s="8"/>
      <c r="U622" s="4"/>
      <c r="V622" s="4"/>
      <c r="W622" s="4">
        <v>50</v>
      </c>
      <c r="X622" s="4" t="s">
        <v>18</v>
      </c>
      <c r="Y622" s="4">
        <v>2</v>
      </c>
      <c r="Z622" s="63"/>
    </row>
    <row r="623" spans="1:26" ht="13.5" hidden="1" customHeight="1">
      <c r="B623" s="4" t="s">
        <v>1865</v>
      </c>
      <c r="C623" s="4">
        <v>624</v>
      </c>
      <c r="D623" s="4" t="s">
        <v>1866</v>
      </c>
      <c r="E623" s="4" t="s">
        <v>71</v>
      </c>
      <c r="F623" s="4">
        <v>624</v>
      </c>
      <c r="G623" s="5">
        <v>45200</v>
      </c>
      <c r="H623" s="4">
        <v>53</v>
      </c>
      <c r="I623" s="4"/>
      <c r="J623" s="4"/>
      <c r="K623" s="4"/>
      <c r="L623" s="4">
        <v>3</v>
      </c>
      <c r="M623" s="12" t="s">
        <v>97</v>
      </c>
      <c r="N623" s="12"/>
      <c r="O623" s="4"/>
      <c r="P623" s="4"/>
      <c r="Q623" s="8"/>
      <c r="R623" s="8"/>
      <c r="S623" s="7"/>
      <c r="T623" s="8"/>
      <c r="U623" s="4"/>
      <c r="V623" s="4"/>
      <c r="W623" s="4">
        <v>50</v>
      </c>
      <c r="X623" s="4" t="s">
        <v>21</v>
      </c>
      <c r="Y623" s="4">
        <v>2</v>
      </c>
      <c r="Z623" s="63"/>
    </row>
    <row r="624" spans="1:26" ht="13.5" hidden="1" customHeight="1">
      <c r="B624" s="4" t="s">
        <v>1867</v>
      </c>
      <c r="C624" s="4">
        <v>625</v>
      </c>
      <c r="D624" s="4" t="s">
        <v>1868</v>
      </c>
      <c r="E624" s="4" t="s">
        <v>71</v>
      </c>
      <c r="F624" s="4">
        <v>625</v>
      </c>
      <c r="G624" s="5">
        <v>45201</v>
      </c>
      <c r="H624" s="4">
        <v>53</v>
      </c>
      <c r="I624" s="4"/>
      <c r="J624" s="4"/>
      <c r="K624" s="4"/>
      <c r="L624" s="4">
        <v>4</v>
      </c>
      <c r="M624" s="12" t="s">
        <v>344</v>
      </c>
      <c r="N624" s="12"/>
      <c r="O624" s="4"/>
      <c r="P624" s="4"/>
      <c r="Q624" s="8"/>
      <c r="R624" s="8"/>
      <c r="S624" s="7"/>
      <c r="T624" s="8"/>
      <c r="U624" s="4"/>
      <c r="V624" s="4"/>
      <c r="W624" s="4">
        <v>50</v>
      </c>
      <c r="X624" s="4" t="s">
        <v>20</v>
      </c>
      <c r="Y624" s="4">
        <v>1</v>
      </c>
      <c r="Z624" s="63"/>
    </row>
    <row r="625" spans="1:26" ht="13.5" hidden="1" customHeight="1">
      <c r="B625" s="4" t="s">
        <v>1869</v>
      </c>
      <c r="C625" s="4">
        <v>626</v>
      </c>
      <c r="D625" s="4" t="s">
        <v>1870</v>
      </c>
      <c r="E625" s="4" t="s">
        <v>71</v>
      </c>
      <c r="F625" s="4">
        <v>626</v>
      </c>
      <c r="G625" s="5">
        <v>45202</v>
      </c>
      <c r="H625" s="4">
        <v>53</v>
      </c>
      <c r="I625" s="4"/>
      <c r="J625" s="4"/>
      <c r="K625" s="4"/>
      <c r="L625" s="4">
        <v>5</v>
      </c>
      <c r="M625" s="12" t="s">
        <v>43</v>
      </c>
      <c r="N625" s="12"/>
      <c r="O625" s="4"/>
      <c r="P625" s="4"/>
      <c r="Q625" s="8"/>
      <c r="R625" s="8"/>
      <c r="S625" s="7"/>
      <c r="T625" s="8"/>
      <c r="U625" s="4"/>
      <c r="V625" s="4"/>
      <c r="W625" s="4">
        <v>50</v>
      </c>
      <c r="X625" s="4" t="s">
        <v>26</v>
      </c>
      <c r="Y625" s="4">
        <v>3</v>
      </c>
      <c r="Z625" s="63"/>
    </row>
    <row r="626" spans="1:26" ht="13.5" hidden="1" customHeight="1">
      <c r="B626" s="4" t="s">
        <v>1871</v>
      </c>
      <c r="C626" s="4">
        <v>627</v>
      </c>
      <c r="D626" s="4" t="s">
        <v>1872</v>
      </c>
      <c r="E626" s="4" t="s">
        <v>71</v>
      </c>
      <c r="F626" s="4">
        <v>627</v>
      </c>
      <c r="G626" s="5">
        <v>45203</v>
      </c>
      <c r="H626" s="4">
        <v>53</v>
      </c>
      <c r="I626" s="4"/>
      <c r="J626" s="4"/>
      <c r="K626" s="4"/>
      <c r="L626" s="4">
        <v>6</v>
      </c>
      <c r="M626" s="12" t="s">
        <v>345</v>
      </c>
      <c r="N626" s="12"/>
      <c r="O626" s="4"/>
      <c r="P626" s="4"/>
      <c r="Q626" s="8"/>
      <c r="R626" s="8"/>
      <c r="S626" s="7"/>
      <c r="T626" s="8"/>
      <c r="U626" s="4"/>
      <c r="V626" s="4"/>
      <c r="W626" s="4">
        <v>16</v>
      </c>
      <c r="X626" s="4" t="s">
        <v>29</v>
      </c>
      <c r="Y626" s="4">
        <v>1</v>
      </c>
      <c r="Z626" s="63"/>
    </row>
    <row r="627" spans="1:26" ht="13.5" hidden="1" customHeight="1">
      <c r="B627" s="4" t="s">
        <v>1873</v>
      </c>
      <c r="C627" s="4">
        <v>628</v>
      </c>
      <c r="D627" s="4" t="s">
        <v>1874</v>
      </c>
      <c r="E627" s="4" t="s">
        <v>71</v>
      </c>
      <c r="F627" s="4">
        <v>628</v>
      </c>
      <c r="G627" s="5">
        <v>45204</v>
      </c>
      <c r="H627" s="4">
        <v>53</v>
      </c>
      <c r="I627" s="4"/>
      <c r="J627" s="4"/>
      <c r="K627" s="4"/>
      <c r="L627" s="4" t="s">
        <v>121</v>
      </c>
      <c r="M627" s="12" t="s">
        <v>132</v>
      </c>
      <c r="N627" s="12"/>
      <c r="O627" s="4"/>
      <c r="P627" s="4"/>
      <c r="Q627" s="8"/>
      <c r="R627" s="8"/>
      <c r="S627" s="7"/>
      <c r="T627" s="8"/>
      <c r="U627" s="4"/>
      <c r="V627" s="4"/>
      <c r="W627" s="4"/>
      <c r="X627" s="4"/>
      <c r="Y627" s="4"/>
      <c r="Z627" s="63"/>
    </row>
    <row r="628" spans="1:26" ht="13.5" hidden="1" customHeight="1">
      <c r="B628" s="4" t="s">
        <v>1875</v>
      </c>
      <c r="C628" s="4">
        <v>629</v>
      </c>
      <c r="D628" s="4" t="s">
        <v>1876</v>
      </c>
      <c r="E628" s="4" t="s">
        <v>71</v>
      </c>
      <c r="F628" s="4">
        <v>629</v>
      </c>
      <c r="G628" s="5">
        <v>45205</v>
      </c>
      <c r="H628" s="4">
        <v>53</v>
      </c>
      <c r="I628" s="4"/>
      <c r="J628" s="4"/>
      <c r="K628" s="4"/>
      <c r="L628" s="4" t="s">
        <v>122</v>
      </c>
      <c r="M628" s="12" t="s">
        <v>346</v>
      </c>
      <c r="N628" s="12"/>
      <c r="O628" s="4"/>
      <c r="P628" s="4"/>
      <c r="Q628" s="8"/>
      <c r="R628" s="8"/>
      <c r="S628" s="7"/>
      <c r="T628" s="8"/>
      <c r="U628" s="4"/>
      <c r="V628" s="4"/>
      <c r="W628" s="4"/>
      <c r="X628" s="4"/>
      <c r="Y628" s="4"/>
      <c r="Z628" s="63"/>
    </row>
    <row r="629" spans="1:26" ht="13.5" hidden="1" customHeight="1">
      <c r="B629" s="4" t="s">
        <v>1877</v>
      </c>
      <c r="C629" s="4">
        <v>630</v>
      </c>
      <c r="D629" s="4" t="s">
        <v>1878</v>
      </c>
      <c r="E629" s="4" t="s">
        <v>71</v>
      </c>
      <c r="F629" s="4">
        <v>630</v>
      </c>
      <c r="G629" s="5">
        <v>45206</v>
      </c>
      <c r="H629" s="4">
        <v>53</v>
      </c>
      <c r="I629" s="4"/>
      <c r="J629" s="4"/>
      <c r="K629" s="4"/>
      <c r="L629" s="4" t="s">
        <v>123</v>
      </c>
      <c r="M629" s="12" t="s">
        <v>134</v>
      </c>
      <c r="N629" s="12"/>
      <c r="O629" s="4"/>
      <c r="P629" s="4"/>
      <c r="Q629" s="8"/>
      <c r="R629" s="8"/>
      <c r="S629" s="7"/>
      <c r="T629" s="8"/>
      <c r="U629" s="4"/>
      <c r="V629" s="4"/>
      <c r="W629" s="4"/>
      <c r="X629" s="4"/>
      <c r="Y629" s="4"/>
      <c r="Z629" s="63"/>
    </row>
    <row r="630" spans="1:26" ht="13.5" hidden="1" customHeight="1">
      <c r="B630" s="4" t="s">
        <v>1879</v>
      </c>
      <c r="C630" s="4">
        <v>631</v>
      </c>
      <c r="D630" s="4" t="s">
        <v>1880</v>
      </c>
      <c r="E630" s="4" t="s">
        <v>71</v>
      </c>
      <c r="F630" s="4">
        <v>631</v>
      </c>
      <c r="G630" s="5">
        <v>45207</v>
      </c>
      <c r="H630" s="4">
        <v>53</v>
      </c>
      <c r="I630" s="4"/>
      <c r="J630" s="4"/>
      <c r="K630" s="4"/>
      <c r="L630" s="4">
        <v>7</v>
      </c>
      <c r="M630" s="12" t="s">
        <v>131</v>
      </c>
      <c r="N630" s="12"/>
      <c r="O630" s="4"/>
      <c r="P630" s="4"/>
      <c r="Q630" s="8"/>
      <c r="R630" s="8"/>
      <c r="S630" s="7"/>
      <c r="T630" s="8"/>
      <c r="U630" s="4"/>
      <c r="V630" s="4"/>
      <c r="W630" s="4">
        <v>16</v>
      </c>
      <c r="X630" s="4" t="s">
        <v>29</v>
      </c>
      <c r="Y630" s="4">
        <v>1</v>
      </c>
      <c r="Z630" s="63"/>
    </row>
    <row r="631" spans="1:26" ht="13.5" hidden="1" customHeight="1">
      <c r="B631" s="4" t="s">
        <v>1881</v>
      </c>
      <c r="C631" s="4">
        <v>632</v>
      </c>
      <c r="D631" s="4" t="s">
        <v>1882</v>
      </c>
      <c r="E631" s="4" t="s">
        <v>71</v>
      </c>
      <c r="F631" s="4">
        <v>632</v>
      </c>
      <c r="G631" s="5">
        <v>45208</v>
      </c>
      <c r="H631" s="4">
        <v>53</v>
      </c>
      <c r="I631" s="4"/>
      <c r="J631" s="4"/>
      <c r="K631" s="4"/>
      <c r="L631" s="4" t="s">
        <v>168</v>
      </c>
      <c r="M631" s="12" t="s">
        <v>132</v>
      </c>
      <c r="N631" s="12"/>
      <c r="O631" s="4"/>
      <c r="P631" s="4"/>
      <c r="Q631" s="8"/>
      <c r="R631" s="8"/>
      <c r="S631" s="7"/>
      <c r="T631" s="8"/>
      <c r="U631" s="4"/>
      <c r="V631" s="4"/>
      <c r="W631" s="4"/>
      <c r="X631" s="4"/>
      <c r="Y631" s="4"/>
      <c r="Z631" s="63"/>
    </row>
    <row r="632" spans="1:26" ht="13.5" hidden="1" customHeight="1">
      <c r="B632" s="4" t="s">
        <v>1883</v>
      </c>
      <c r="C632" s="4">
        <v>633</v>
      </c>
      <c r="D632" s="4" t="s">
        <v>1884</v>
      </c>
      <c r="E632" s="4" t="s">
        <v>71</v>
      </c>
      <c r="F632" s="4">
        <v>633</v>
      </c>
      <c r="G632" s="5">
        <v>45209</v>
      </c>
      <c r="H632" s="4">
        <v>53</v>
      </c>
      <c r="I632" s="4"/>
      <c r="J632" s="4"/>
      <c r="K632" s="4"/>
      <c r="L632" s="4" t="s">
        <v>169</v>
      </c>
      <c r="M632" s="12" t="s">
        <v>133</v>
      </c>
      <c r="N632" s="12"/>
      <c r="O632" s="4"/>
      <c r="P632" s="4"/>
      <c r="Q632" s="8"/>
      <c r="R632" s="8"/>
      <c r="S632" s="7"/>
      <c r="T632" s="8"/>
      <c r="U632" s="4"/>
      <c r="V632" s="4"/>
      <c r="W632" s="4"/>
      <c r="X632" s="4"/>
      <c r="Y632" s="4"/>
      <c r="Z632" s="63"/>
    </row>
    <row r="633" spans="1:26" ht="13.5" hidden="1" customHeight="1">
      <c r="B633" s="4" t="s">
        <v>1885</v>
      </c>
      <c r="C633" s="4">
        <v>634</v>
      </c>
      <c r="D633" s="4" t="s">
        <v>1886</v>
      </c>
      <c r="E633" s="4" t="s">
        <v>71</v>
      </c>
      <c r="F633" s="4">
        <v>634</v>
      </c>
      <c r="G633" s="5">
        <v>45210</v>
      </c>
      <c r="H633" s="4">
        <v>53</v>
      </c>
      <c r="I633" s="4"/>
      <c r="J633" s="4"/>
      <c r="K633" s="4"/>
      <c r="L633" s="4" t="s">
        <v>170</v>
      </c>
      <c r="M633" s="12" t="s">
        <v>134</v>
      </c>
      <c r="N633" s="12"/>
      <c r="O633" s="4"/>
      <c r="P633" s="4"/>
      <c r="Q633" s="8"/>
      <c r="R633" s="8"/>
      <c r="S633" s="7"/>
      <c r="T633" s="8"/>
      <c r="U633" s="4"/>
      <c r="V633" s="4"/>
      <c r="W633" s="4"/>
      <c r="X633" s="4"/>
      <c r="Y633" s="4"/>
      <c r="Z633" s="63"/>
    </row>
    <row r="634" spans="1:26" ht="13.5" hidden="1" customHeight="1">
      <c r="B634" s="4" t="s">
        <v>1887</v>
      </c>
      <c r="C634" s="4">
        <v>635</v>
      </c>
      <c r="D634" s="4" t="s">
        <v>1888</v>
      </c>
      <c r="E634" s="4" t="s">
        <v>71</v>
      </c>
      <c r="F634" s="4">
        <v>635</v>
      </c>
      <c r="G634" s="5">
        <v>45211</v>
      </c>
      <c r="H634" s="4">
        <v>53</v>
      </c>
      <c r="I634" s="4"/>
      <c r="J634" s="4"/>
      <c r="K634" s="4"/>
      <c r="L634" s="4">
        <v>8</v>
      </c>
      <c r="M634" s="12" t="s">
        <v>37</v>
      </c>
      <c r="N634" s="12"/>
      <c r="O634" s="4"/>
      <c r="P634" s="4"/>
      <c r="Q634" s="8"/>
      <c r="R634" s="8"/>
      <c r="S634" s="7"/>
      <c r="T634" s="8"/>
      <c r="U634" s="4"/>
      <c r="V634" s="4"/>
      <c r="W634" s="4">
        <v>50</v>
      </c>
      <c r="X634" s="4" t="s">
        <v>30</v>
      </c>
      <c r="Y634" s="4">
        <v>0.3</v>
      </c>
      <c r="Z634" s="63"/>
    </row>
    <row r="635" spans="1:26" ht="13.5" hidden="1" customHeight="1">
      <c r="A635" s="1" t="s">
        <v>10051</v>
      </c>
      <c r="B635" s="4" t="s">
        <v>1889</v>
      </c>
      <c r="C635" s="4">
        <v>636</v>
      </c>
      <c r="D635" s="4" t="s">
        <v>1890</v>
      </c>
      <c r="E635" s="4" t="s">
        <v>71</v>
      </c>
      <c r="F635" s="4">
        <v>636</v>
      </c>
      <c r="G635" s="5">
        <v>45212</v>
      </c>
      <c r="H635" s="4">
        <v>54</v>
      </c>
      <c r="I635" s="4"/>
      <c r="J635" s="4"/>
      <c r="K635" s="4"/>
      <c r="L635" s="4">
        <v>1</v>
      </c>
      <c r="M635" s="12" t="s">
        <v>13</v>
      </c>
      <c r="N635" s="12">
        <v>165</v>
      </c>
      <c r="O635" s="4"/>
      <c r="P635" s="4"/>
      <c r="Q635" s="8"/>
      <c r="R635" s="8"/>
      <c r="S635" s="7"/>
      <c r="T635" s="8"/>
      <c r="U635" s="4"/>
      <c r="V635" s="4"/>
      <c r="W635" s="4" t="s">
        <v>2101</v>
      </c>
      <c r="X635" s="4" t="s">
        <v>622</v>
      </c>
      <c r="Y635" s="18">
        <v>1</v>
      </c>
      <c r="Z635" s="64"/>
    </row>
    <row r="636" spans="1:26" ht="13.5" hidden="1" customHeight="1">
      <c r="B636" s="4" t="s">
        <v>1891</v>
      </c>
      <c r="C636" s="4">
        <v>637</v>
      </c>
      <c r="D636" s="4" t="s">
        <v>1892</v>
      </c>
      <c r="E636" s="4" t="s">
        <v>71</v>
      </c>
      <c r="F636" s="4">
        <v>637</v>
      </c>
      <c r="G636" s="5">
        <v>45213</v>
      </c>
      <c r="H636" s="4">
        <v>54</v>
      </c>
      <c r="I636" s="4"/>
      <c r="J636" s="4"/>
      <c r="K636" s="4"/>
      <c r="L636" s="4">
        <v>2</v>
      </c>
      <c r="M636" s="12" t="s">
        <v>347</v>
      </c>
      <c r="N636" s="12"/>
      <c r="O636" s="4"/>
      <c r="P636" s="4"/>
      <c r="Q636" s="8"/>
      <c r="R636" s="8"/>
      <c r="S636" s="7"/>
      <c r="T636" s="8"/>
      <c r="U636" s="4"/>
      <c r="V636" s="4"/>
      <c r="W636" s="18">
        <v>20</v>
      </c>
      <c r="X636" s="4" t="s">
        <v>21</v>
      </c>
      <c r="Y636" s="18">
        <v>2</v>
      </c>
      <c r="Z636" s="64"/>
    </row>
    <row r="637" spans="1:26" ht="13.5" hidden="1" customHeight="1">
      <c r="B637" s="4" t="s">
        <v>1893</v>
      </c>
      <c r="C637" s="4">
        <v>638</v>
      </c>
      <c r="D637" s="4" t="s">
        <v>1894</v>
      </c>
      <c r="E637" s="4" t="s">
        <v>71</v>
      </c>
      <c r="F637" s="4">
        <v>638</v>
      </c>
      <c r="G637" s="5">
        <v>45214</v>
      </c>
      <c r="H637" s="4">
        <v>54</v>
      </c>
      <c r="I637" s="4"/>
      <c r="J637" s="4"/>
      <c r="K637" s="4"/>
      <c r="L637" s="4">
        <v>3</v>
      </c>
      <c r="M637" s="12" t="s">
        <v>348</v>
      </c>
      <c r="N637" s="12"/>
      <c r="O637" s="4"/>
      <c r="P637" s="4"/>
      <c r="Q637" s="8"/>
      <c r="R637" s="8"/>
      <c r="S637" s="7"/>
      <c r="T637" s="8"/>
      <c r="U637" s="4"/>
      <c r="V637" s="4"/>
      <c r="W637" s="18">
        <v>20</v>
      </c>
      <c r="X637" s="4" t="s">
        <v>2103</v>
      </c>
      <c r="Y637" s="18">
        <v>1</v>
      </c>
      <c r="Z637" s="64"/>
    </row>
    <row r="638" spans="1:26" ht="13.5" hidden="1" customHeight="1">
      <c r="B638" s="4" t="s">
        <v>1895</v>
      </c>
      <c r="C638" s="4">
        <v>639</v>
      </c>
      <c r="D638" s="4" t="s">
        <v>1896</v>
      </c>
      <c r="E638" s="4" t="s">
        <v>71</v>
      </c>
      <c r="F638" s="4">
        <v>639</v>
      </c>
      <c r="G638" s="5">
        <v>45215</v>
      </c>
      <c r="H638" s="4">
        <v>54</v>
      </c>
      <c r="I638" s="4"/>
      <c r="J638" s="4"/>
      <c r="K638" s="4"/>
      <c r="L638" s="4">
        <v>4</v>
      </c>
      <c r="M638" s="12" t="s">
        <v>58</v>
      </c>
      <c r="N638" s="12"/>
      <c r="O638" s="4"/>
      <c r="P638" s="4"/>
      <c r="Q638" s="8"/>
      <c r="R638" s="8"/>
      <c r="S638" s="7"/>
      <c r="T638" s="8"/>
      <c r="U638" s="4"/>
      <c r="V638" s="4"/>
      <c r="W638" s="18">
        <v>20</v>
      </c>
      <c r="X638" s="4" t="s">
        <v>24</v>
      </c>
      <c r="Y638" s="18">
        <v>3</v>
      </c>
      <c r="Z638" s="64"/>
    </row>
    <row r="639" spans="1:26" ht="13.5" hidden="1" customHeight="1">
      <c r="B639" s="4" t="s">
        <v>1897</v>
      </c>
      <c r="C639" s="4">
        <v>640</v>
      </c>
      <c r="D639" s="4" t="s">
        <v>1898</v>
      </c>
      <c r="E639" s="4" t="s">
        <v>71</v>
      </c>
      <c r="F639" s="4">
        <v>640</v>
      </c>
      <c r="G639" s="5">
        <v>45216</v>
      </c>
      <c r="H639" s="4">
        <v>54</v>
      </c>
      <c r="I639" s="4"/>
      <c r="J639" s="4"/>
      <c r="K639" s="4"/>
      <c r="L639" s="4">
        <v>5</v>
      </c>
      <c r="M639" s="12" t="s">
        <v>349</v>
      </c>
      <c r="N639" s="12"/>
      <c r="O639" s="4"/>
      <c r="P639" s="4"/>
      <c r="Q639" s="8"/>
      <c r="R639" s="8"/>
      <c r="S639" s="7"/>
      <c r="T639" s="8"/>
      <c r="U639" s="4"/>
      <c r="V639" s="4"/>
      <c r="W639" s="18">
        <v>12</v>
      </c>
      <c r="X639" s="4" t="s">
        <v>29</v>
      </c>
      <c r="Y639" s="18">
        <v>1</v>
      </c>
      <c r="Z639" s="64"/>
    </row>
    <row r="640" spans="1:26" ht="13.5" hidden="1" customHeight="1">
      <c r="B640" s="4" t="s">
        <v>1899</v>
      </c>
      <c r="C640" s="4">
        <v>641</v>
      </c>
      <c r="D640" s="4" t="s">
        <v>1900</v>
      </c>
      <c r="E640" s="4" t="s">
        <v>71</v>
      </c>
      <c r="F640" s="4">
        <v>641</v>
      </c>
      <c r="G640" s="5">
        <v>45217</v>
      </c>
      <c r="H640" s="4">
        <v>54</v>
      </c>
      <c r="I640" s="4"/>
      <c r="J640" s="4"/>
      <c r="K640" s="4"/>
      <c r="L640" s="4" t="s">
        <v>226</v>
      </c>
      <c r="M640" s="12" t="s">
        <v>112</v>
      </c>
      <c r="N640" s="12"/>
      <c r="O640" s="4"/>
      <c r="P640" s="4"/>
      <c r="Q640" s="8"/>
      <c r="R640" s="8"/>
      <c r="S640" s="7"/>
      <c r="T640" s="8"/>
      <c r="U640" s="4"/>
      <c r="V640" s="4"/>
      <c r="W640" s="4"/>
      <c r="X640" s="4"/>
      <c r="Y640" s="4"/>
      <c r="Z640" s="63"/>
    </row>
    <row r="641" spans="1:26" ht="13.5" hidden="1" customHeight="1">
      <c r="B641" s="4" t="s">
        <v>1901</v>
      </c>
      <c r="C641" s="4">
        <v>642</v>
      </c>
      <c r="D641" s="4" t="s">
        <v>1902</v>
      </c>
      <c r="E641" s="4" t="s">
        <v>71</v>
      </c>
      <c r="F641" s="4">
        <v>642</v>
      </c>
      <c r="G641" s="5">
        <v>45218</v>
      </c>
      <c r="H641" s="4">
        <v>54</v>
      </c>
      <c r="I641" s="4"/>
      <c r="J641" s="4"/>
      <c r="K641" s="4"/>
      <c r="L641" s="4" t="s">
        <v>227</v>
      </c>
      <c r="M641" s="12" t="s">
        <v>352</v>
      </c>
      <c r="N641" s="12"/>
      <c r="O641" s="4"/>
      <c r="P641" s="4"/>
      <c r="Q641" s="8"/>
      <c r="R641" s="8"/>
      <c r="S641" s="7"/>
      <c r="T641" s="8"/>
      <c r="U641" s="4"/>
      <c r="V641" s="4"/>
      <c r="W641" s="4"/>
      <c r="X641" s="4"/>
      <c r="Y641" s="4"/>
      <c r="Z641" s="63"/>
    </row>
    <row r="642" spans="1:26" ht="13.5" hidden="1" customHeight="1">
      <c r="B642" s="4" t="s">
        <v>1903</v>
      </c>
      <c r="C642" s="4">
        <v>643</v>
      </c>
      <c r="D642" s="4" t="s">
        <v>1904</v>
      </c>
      <c r="E642" s="4" t="s">
        <v>71</v>
      </c>
      <c r="F642" s="4">
        <v>643</v>
      </c>
      <c r="G642" s="5">
        <v>45219</v>
      </c>
      <c r="H642" s="4">
        <v>54</v>
      </c>
      <c r="I642" s="4"/>
      <c r="J642" s="4"/>
      <c r="K642" s="4"/>
      <c r="L642" s="4" t="s">
        <v>228</v>
      </c>
      <c r="M642" s="12" t="s">
        <v>350</v>
      </c>
      <c r="N642" s="12"/>
      <c r="O642" s="4"/>
      <c r="P642" s="4"/>
      <c r="Q642" s="8"/>
      <c r="R642" s="8"/>
      <c r="S642" s="7"/>
      <c r="T642" s="8"/>
      <c r="U642" s="4"/>
      <c r="V642" s="4"/>
      <c r="W642" s="4"/>
      <c r="X642" s="4"/>
      <c r="Y642" s="4"/>
      <c r="Z642" s="63"/>
    </row>
    <row r="643" spans="1:26" ht="13.5" hidden="1" customHeight="1">
      <c r="B643" s="4" t="s">
        <v>1905</v>
      </c>
      <c r="C643" s="4">
        <v>644</v>
      </c>
      <c r="D643" s="4" t="s">
        <v>1906</v>
      </c>
      <c r="E643" s="4" t="s">
        <v>71</v>
      </c>
      <c r="F643" s="4">
        <v>644</v>
      </c>
      <c r="G643" s="5">
        <v>45220</v>
      </c>
      <c r="H643" s="4">
        <v>54</v>
      </c>
      <c r="I643" s="4"/>
      <c r="J643" s="4"/>
      <c r="K643" s="4"/>
      <c r="L643" s="4">
        <v>6</v>
      </c>
      <c r="M643" s="12" t="s">
        <v>351</v>
      </c>
      <c r="N643" s="12"/>
      <c r="O643" s="4"/>
      <c r="P643" s="4"/>
      <c r="Q643" s="8"/>
      <c r="R643" s="8"/>
      <c r="S643" s="7"/>
      <c r="T643" s="8"/>
      <c r="U643" s="4"/>
      <c r="V643" s="4"/>
      <c r="W643" s="18">
        <v>12</v>
      </c>
      <c r="X643" s="4" t="s">
        <v>29</v>
      </c>
      <c r="Y643" s="18">
        <v>1</v>
      </c>
      <c r="Z643" s="64"/>
    </row>
    <row r="644" spans="1:26" ht="13.5" hidden="1" customHeight="1">
      <c r="B644" s="4" t="s">
        <v>1907</v>
      </c>
      <c r="C644" s="4">
        <v>645</v>
      </c>
      <c r="D644" s="4" t="s">
        <v>1908</v>
      </c>
      <c r="E644" s="4" t="s">
        <v>71</v>
      </c>
      <c r="F644" s="4">
        <v>645</v>
      </c>
      <c r="G644" s="5">
        <v>45221</v>
      </c>
      <c r="H644" s="4">
        <v>54</v>
      </c>
      <c r="I644" s="4"/>
      <c r="J644" s="4"/>
      <c r="K644" s="4"/>
      <c r="L644" s="4" t="s">
        <v>121</v>
      </c>
      <c r="M644" s="12" t="s">
        <v>112</v>
      </c>
      <c r="N644" s="12"/>
      <c r="O644" s="4"/>
      <c r="P644" s="4"/>
      <c r="Q644" s="8"/>
      <c r="R644" s="8"/>
      <c r="S644" s="7"/>
      <c r="T644" s="8"/>
      <c r="U644" s="4"/>
      <c r="V644" s="4"/>
      <c r="W644" s="4"/>
      <c r="X644" s="4"/>
      <c r="Y644" s="4"/>
      <c r="Z644" s="63"/>
    </row>
    <row r="645" spans="1:26" ht="13.5" hidden="1" customHeight="1">
      <c r="B645" s="4" t="s">
        <v>1909</v>
      </c>
      <c r="C645" s="4">
        <v>646</v>
      </c>
      <c r="D645" s="4" t="s">
        <v>1910</v>
      </c>
      <c r="E645" s="4" t="s">
        <v>71</v>
      </c>
      <c r="F645" s="4">
        <v>646</v>
      </c>
      <c r="G645" s="5">
        <v>45222</v>
      </c>
      <c r="H645" s="4">
        <v>54</v>
      </c>
      <c r="I645" s="4"/>
      <c r="J645" s="4"/>
      <c r="K645" s="4"/>
      <c r="L645" s="4" t="s">
        <v>122</v>
      </c>
      <c r="M645" s="12" t="s">
        <v>353</v>
      </c>
      <c r="N645" s="12"/>
      <c r="O645" s="4"/>
      <c r="P645" s="4"/>
      <c r="Q645" s="8"/>
      <c r="R645" s="8"/>
      <c r="S645" s="7"/>
      <c r="T645" s="8"/>
      <c r="U645" s="4"/>
      <c r="V645" s="4"/>
      <c r="W645" s="4"/>
      <c r="X645" s="4"/>
      <c r="Y645" s="4"/>
      <c r="Z645" s="63"/>
    </row>
    <row r="646" spans="1:26" ht="13.5" hidden="1" customHeight="1">
      <c r="B646" s="4" t="s">
        <v>1911</v>
      </c>
      <c r="C646" s="4">
        <v>647</v>
      </c>
      <c r="D646" s="4" t="s">
        <v>1912</v>
      </c>
      <c r="E646" s="4" t="s">
        <v>71</v>
      </c>
      <c r="F646" s="4">
        <v>647</v>
      </c>
      <c r="G646" s="5">
        <v>45223</v>
      </c>
      <c r="H646" s="4">
        <v>54</v>
      </c>
      <c r="I646" s="4"/>
      <c r="J646" s="4"/>
      <c r="K646" s="4"/>
      <c r="L646" s="4" t="s">
        <v>123</v>
      </c>
      <c r="M646" s="12" t="s">
        <v>354</v>
      </c>
      <c r="N646" s="12"/>
      <c r="O646" s="4"/>
      <c r="P646" s="4"/>
      <c r="Q646" s="8"/>
      <c r="R646" s="8"/>
      <c r="S646" s="7"/>
      <c r="T646" s="8"/>
      <c r="U646" s="4"/>
      <c r="V646" s="4"/>
      <c r="W646" s="4"/>
      <c r="X646" s="4"/>
      <c r="Y646" s="4"/>
      <c r="Z646" s="63"/>
    </row>
    <row r="647" spans="1:26" ht="13.5" hidden="1" customHeight="1">
      <c r="B647" s="4" t="s">
        <v>1913</v>
      </c>
      <c r="C647" s="4">
        <v>648</v>
      </c>
      <c r="D647" s="4" t="s">
        <v>1914</v>
      </c>
      <c r="E647" s="4" t="s">
        <v>71</v>
      </c>
      <c r="F647" s="4">
        <v>648</v>
      </c>
      <c r="G647" s="5">
        <v>45224</v>
      </c>
      <c r="H647" s="4">
        <v>54</v>
      </c>
      <c r="I647" s="4"/>
      <c r="J647" s="4"/>
      <c r="K647" s="4"/>
      <c r="L647" s="4">
        <v>7</v>
      </c>
      <c r="M647" s="12" t="s">
        <v>38</v>
      </c>
      <c r="N647" s="12"/>
      <c r="O647" s="4"/>
      <c r="P647" s="4"/>
      <c r="Q647" s="8"/>
      <c r="R647" s="8"/>
      <c r="S647" s="7"/>
      <c r="T647" s="8"/>
      <c r="U647" s="4"/>
      <c r="V647" s="4"/>
      <c r="W647" s="18">
        <v>20</v>
      </c>
      <c r="X647" s="4" t="s">
        <v>25</v>
      </c>
      <c r="Y647" s="4" t="s">
        <v>2104</v>
      </c>
      <c r="Z647" s="63"/>
    </row>
    <row r="648" spans="1:26" ht="13.5" hidden="1" customHeight="1">
      <c r="A648" s="1" t="s">
        <v>10051</v>
      </c>
      <c r="B648" s="4" t="s">
        <v>1915</v>
      </c>
      <c r="C648" s="4">
        <v>649</v>
      </c>
      <c r="D648" s="4" t="s">
        <v>1916</v>
      </c>
      <c r="E648" s="4" t="s">
        <v>71</v>
      </c>
      <c r="F648" s="4">
        <v>649</v>
      </c>
      <c r="G648" s="5">
        <v>45225</v>
      </c>
      <c r="H648" s="4">
        <v>55</v>
      </c>
      <c r="I648" s="4"/>
      <c r="J648" s="4"/>
      <c r="K648" s="4"/>
      <c r="L648" s="4">
        <v>1</v>
      </c>
      <c r="M648" s="12" t="s">
        <v>13</v>
      </c>
      <c r="N648" s="12">
        <v>165</v>
      </c>
      <c r="O648" s="4"/>
      <c r="P648" s="4"/>
      <c r="Q648" s="8"/>
      <c r="R648" s="8"/>
      <c r="S648" s="7"/>
      <c r="T648" s="8"/>
      <c r="U648" s="4"/>
      <c r="V648" s="4"/>
      <c r="W648" s="4" t="s">
        <v>2101</v>
      </c>
      <c r="X648" s="4" t="s">
        <v>622</v>
      </c>
      <c r="Y648" s="18">
        <v>1</v>
      </c>
      <c r="Z648" s="64"/>
    </row>
    <row r="649" spans="1:26" ht="13.5" hidden="1" customHeight="1">
      <c r="B649" s="4" t="s">
        <v>1917</v>
      </c>
      <c r="C649" s="4">
        <v>650</v>
      </c>
      <c r="D649" s="4" t="s">
        <v>1918</v>
      </c>
      <c r="E649" s="4" t="s">
        <v>71</v>
      </c>
      <c r="F649" s="4">
        <v>650</v>
      </c>
      <c r="G649" s="5">
        <v>45226</v>
      </c>
      <c r="H649" s="4">
        <v>55</v>
      </c>
      <c r="I649" s="4"/>
      <c r="J649" s="4"/>
      <c r="K649" s="4"/>
      <c r="L649" s="4">
        <v>2</v>
      </c>
      <c r="M649" s="12" t="s">
        <v>347</v>
      </c>
      <c r="N649" s="12"/>
      <c r="O649" s="4"/>
      <c r="P649" s="4"/>
      <c r="Q649" s="8"/>
      <c r="R649" s="8"/>
      <c r="S649" s="7"/>
      <c r="T649" s="8"/>
      <c r="U649" s="4"/>
      <c r="V649" s="4"/>
      <c r="W649" s="4" t="s">
        <v>2106</v>
      </c>
      <c r="X649" s="4" t="s">
        <v>2105</v>
      </c>
      <c r="Y649" s="4">
        <v>2</v>
      </c>
      <c r="Z649" s="63"/>
    </row>
    <row r="650" spans="1:26" ht="13.5" hidden="1" customHeight="1">
      <c r="B650" s="4" t="s">
        <v>1919</v>
      </c>
      <c r="C650" s="4">
        <v>651</v>
      </c>
      <c r="D650" s="4" t="s">
        <v>1920</v>
      </c>
      <c r="E650" s="4" t="s">
        <v>71</v>
      </c>
      <c r="F650" s="4">
        <v>651</v>
      </c>
      <c r="G650" s="5">
        <v>45227</v>
      </c>
      <c r="H650" s="4">
        <v>55</v>
      </c>
      <c r="I650" s="4"/>
      <c r="J650" s="4"/>
      <c r="K650" s="4"/>
      <c r="L650" s="4">
        <v>3</v>
      </c>
      <c r="M650" s="12" t="s">
        <v>348</v>
      </c>
      <c r="N650" s="12"/>
      <c r="O650" s="4"/>
      <c r="P650" s="4"/>
      <c r="Q650" s="8"/>
      <c r="R650" s="8"/>
      <c r="S650" s="7"/>
      <c r="T650" s="8"/>
      <c r="U650" s="4"/>
      <c r="V650" s="4"/>
      <c r="W650" s="4">
        <v>20</v>
      </c>
      <c r="X650" s="4" t="s">
        <v>2103</v>
      </c>
      <c r="Y650" s="18">
        <v>1</v>
      </c>
      <c r="Z650" s="64"/>
    </row>
    <row r="651" spans="1:26" ht="13.5" hidden="1" customHeight="1">
      <c r="B651" s="4" t="s">
        <v>1921</v>
      </c>
      <c r="C651" s="4">
        <v>652</v>
      </c>
      <c r="D651" s="4" t="s">
        <v>1922</v>
      </c>
      <c r="E651" s="4" t="s">
        <v>71</v>
      </c>
      <c r="F651" s="4">
        <v>652</v>
      </c>
      <c r="G651" s="5">
        <v>45228</v>
      </c>
      <c r="H651" s="4">
        <v>55</v>
      </c>
      <c r="I651" s="4"/>
      <c r="J651" s="4"/>
      <c r="K651" s="4"/>
      <c r="L651" s="4">
        <v>4</v>
      </c>
      <c r="M651" s="12" t="s">
        <v>58</v>
      </c>
      <c r="N651" s="12"/>
      <c r="O651" s="4"/>
      <c r="P651" s="4"/>
      <c r="Q651" s="8"/>
      <c r="R651" s="8"/>
      <c r="S651" s="7"/>
      <c r="T651" s="8"/>
      <c r="U651" s="4"/>
      <c r="V651" s="4"/>
      <c r="W651" s="4">
        <v>20</v>
      </c>
      <c r="X651" s="4" t="s">
        <v>24</v>
      </c>
      <c r="Y651" s="18">
        <v>3</v>
      </c>
      <c r="Z651" s="64"/>
    </row>
    <row r="652" spans="1:26" ht="13.5" hidden="1" customHeight="1">
      <c r="B652" s="4" t="s">
        <v>1923</v>
      </c>
      <c r="C652" s="4">
        <v>653</v>
      </c>
      <c r="D652" s="4" t="s">
        <v>1924</v>
      </c>
      <c r="E652" s="4" t="s">
        <v>71</v>
      </c>
      <c r="F652" s="4">
        <v>653</v>
      </c>
      <c r="G652" s="5">
        <v>45229</v>
      </c>
      <c r="H652" s="4">
        <v>55</v>
      </c>
      <c r="I652" s="4"/>
      <c r="J652" s="4"/>
      <c r="K652" s="4"/>
      <c r="L652" s="4">
        <v>5</v>
      </c>
      <c r="M652" s="12" t="s">
        <v>349</v>
      </c>
      <c r="N652" s="12"/>
      <c r="O652" s="4"/>
      <c r="P652" s="4"/>
      <c r="Q652" s="8"/>
      <c r="R652" s="8"/>
      <c r="S652" s="7"/>
      <c r="T652" s="8"/>
      <c r="U652" s="4"/>
      <c r="V652" s="4"/>
      <c r="W652" s="4">
        <v>12</v>
      </c>
      <c r="X652" s="4" t="s">
        <v>29</v>
      </c>
      <c r="Y652" s="18">
        <v>1</v>
      </c>
      <c r="Z652" s="64"/>
    </row>
    <row r="653" spans="1:26" ht="13.5" hidden="1" customHeight="1">
      <c r="B653" s="4" t="s">
        <v>1925</v>
      </c>
      <c r="C653" s="4">
        <v>654</v>
      </c>
      <c r="D653" s="4" t="s">
        <v>1926</v>
      </c>
      <c r="E653" s="4" t="s">
        <v>71</v>
      </c>
      <c r="F653" s="4">
        <v>654</v>
      </c>
      <c r="G653" s="5">
        <v>45230</v>
      </c>
      <c r="H653" s="4">
        <v>55</v>
      </c>
      <c r="I653" s="4"/>
      <c r="J653" s="4"/>
      <c r="K653" s="4"/>
      <c r="L653" s="4" t="s">
        <v>226</v>
      </c>
      <c r="M653" s="12" t="s">
        <v>112</v>
      </c>
      <c r="N653" s="12"/>
      <c r="O653" s="4"/>
      <c r="P653" s="4"/>
      <c r="Q653" s="8"/>
      <c r="R653" s="8"/>
      <c r="S653" s="7"/>
      <c r="T653" s="8"/>
      <c r="U653" s="4"/>
      <c r="V653" s="4"/>
      <c r="W653" s="4"/>
      <c r="X653" s="4"/>
      <c r="Y653" s="4"/>
      <c r="Z653" s="63"/>
    </row>
    <row r="654" spans="1:26" ht="13.5" hidden="1" customHeight="1">
      <c r="B654" s="4" t="s">
        <v>1927</v>
      </c>
      <c r="C654" s="4">
        <v>655</v>
      </c>
      <c r="D654" s="4" t="s">
        <v>1928</v>
      </c>
      <c r="E654" s="4" t="s">
        <v>71</v>
      </c>
      <c r="F654" s="4">
        <v>655</v>
      </c>
      <c r="G654" s="5">
        <v>45231</v>
      </c>
      <c r="H654" s="4">
        <v>55</v>
      </c>
      <c r="I654" s="4"/>
      <c r="J654" s="4"/>
      <c r="K654" s="4"/>
      <c r="L654" s="4" t="s">
        <v>227</v>
      </c>
      <c r="M654" s="12" t="s">
        <v>352</v>
      </c>
      <c r="N654" s="12"/>
      <c r="O654" s="4"/>
      <c r="P654" s="4"/>
      <c r="Q654" s="8"/>
      <c r="R654" s="8"/>
      <c r="S654" s="7"/>
      <c r="T654" s="8"/>
      <c r="U654" s="4"/>
      <c r="V654" s="4"/>
      <c r="W654" s="4"/>
      <c r="X654" s="4"/>
      <c r="Y654" s="4"/>
      <c r="Z654" s="63"/>
    </row>
    <row r="655" spans="1:26" ht="13.5" hidden="1" customHeight="1">
      <c r="B655" s="4" t="s">
        <v>1929</v>
      </c>
      <c r="C655" s="4">
        <v>656</v>
      </c>
      <c r="D655" s="4" t="s">
        <v>1930</v>
      </c>
      <c r="E655" s="4" t="s">
        <v>71</v>
      </c>
      <c r="F655" s="4">
        <v>656</v>
      </c>
      <c r="G655" s="5">
        <v>45232</v>
      </c>
      <c r="H655" s="4">
        <v>55</v>
      </c>
      <c r="I655" s="4"/>
      <c r="J655" s="4"/>
      <c r="K655" s="4"/>
      <c r="L655" s="4" t="s">
        <v>228</v>
      </c>
      <c r="M655" s="12" t="s">
        <v>350</v>
      </c>
      <c r="N655" s="12"/>
      <c r="O655" s="4"/>
      <c r="P655" s="4"/>
      <c r="Q655" s="8"/>
      <c r="R655" s="8"/>
      <c r="S655" s="7"/>
      <c r="T655" s="8"/>
      <c r="U655" s="4"/>
      <c r="V655" s="4"/>
      <c r="W655" s="4"/>
      <c r="X655" s="4"/>
      <c r="Y655" s="4"/>
      <c r="Z655" s="63"/>
    </row>
    <row r="656" spans="1:26" ht="13.5" hidden="1" customHeight="1">
      <c r="B656" s="4" t="s">
        <v>1931</v>
      </c>
      <c r="C656" s="4">
        <v>657</v>
      </c>
      <c r="D656" s="4" t="s">
        <v>1932</v>
      </c>
      <c r="E656" s="4" t="s">
        <v>71</v>
      </c>
      <c r="F656" s="4">
        <v>657</v>
      </c>
      <c r="G656" s="5">
        <v>45233</v>
      </c>
      <c r="H656" s="4">
        <v>55</v>
      </c>
      <c r="I656" s="4"/>
      <c r="J656" s="4"/>
      <c r="K656" s="4"/>
      <c r="L656" s="4">
        <v>6</v>
      </c>
      <c r="M656" s="12" t="s">
        <v>351</v>
      </c>
      <c r="N656" s="12"/>
      <c r="O656" s="4"/>
      <c r="P656" s="4"/>
      <c r="Q656" s="8"/>
      <c r="R656" s="8"/>
      <c r="S656" s="7"/>
      <c r="T656" s="8"/>
      <c r="U656" s="4"/>
      <c r="V656" s="4"/>
      <c r="W656" s="4">
        <v>12</v>
      </c>
      <c r="X656" s="4" t="s">
        <v>29</v>
      </c>
      <c r="Y656" s="4" t="s">
        <v>361</v>
      </c>
      <c r="Z656" s="63"/>
    </row>
    <row r="657" spans="1:26" ht="13.5" hidden="1" customHeight="1">
      <c r="B657" s="4" t="s">
        <v>1933</v>
      </c>
      <c r="C657" s="4">
        <v>658</v>
      </c>
      <c r="D657" s="4" t="s">
        <v>1934</v>
      </c>
      <c r="E657" s="4" t="s">
        <v>71</v>
      </c>
      <c r="F657" s="4">
        <v>658</v>
      </c>
      <c r="G657" s="5">
        <v>45234</v>
      </c>
      <c r="H657" s="4">
        <v>55</v>
      </c>
      <c r="I657" s="4"/>
      <c r="J657" s="4"/>
      <c r="K657" s="4"/>
      <c r="L657" s="4" t="s">
        <v>121</v>
      </c>
      <c r="M657" s="12" t="s">
        <v>112</v>
      </c>
      <c r="N657" s="12"/>
      <c r="O657" s="4"/>
      <c r="P657" s="4"/>
      <c r="Q657" s="8"/>
      <c r="R657" s="8"/>
      <c r="S657" s="7"/>
      <c r="T657" s="8"/>
      <c r="U657" s="4"/>
      <c r="V657" s="4"/>
      <c r="W657" s="4"/>
      <c r="X657" s="4"/>
      <c r="Y657" s="4"/>
      <c r="Z657" s="63"/>
    </row>
    <row r="658" spans="1:26" ht="13.5" hidden="1" customHeight="1">
      <c r="B658" s="4" t="s">
        <v>1935</v>
      </c>
      <c r="C658" s="4">
        <v>659</v>
      </c>
      <c r="D658" s="4" t="s">
        <v>1936</v>
      </c>
      <c r="E658" s="4" t="s">
        <v>71</v>
      </c>
      <c r="F658" s="4">
        <v>659</v>
      </c>
      <c r="G658" s="5">
        <v>45235</v>
      </c>
      <c r="H658" s="4">
        <v>55</v>
      </c>
      <c r="I658" s="4"/>
      <c r="J658" s="4"/>
      <c r="K658" s="4"/>
      <c r="L658" s="4" t="s">
        <v>122</v>
      </c>
      <c r="M658" s="12" t="s">
        <v>353</v>
      </c>
      <c r="N658" s="12"/>
      <c r="O658" s="4"/>
      <c r="P658" s="4"/>
      <c r="Q658" s="8"/>
      <c r="R658" s="8"/>
      <c r="S658" s="7"/>
      <c r="T658" s="8"/>
      <c r="U658" s="4"/>
      <c r="V658" s="4"/>
      <c r="W658" s="4"/>
      <c r="X658" s="4"/>
      <c r="Y658" s="4"/>
      <c r="Z658" s="63"/>
    </row>
    <row r="659" spans="1:26" ht="13.5" hidden="1" customHeight="1">
      <c r="B659" s="4" t="s">
        <v>1937</v>
      </c>
      <c r="C659" s="4">
        <v>660</v>
      </c>
      <c r="D659" s="4" t="s">
        <v>1938</v>
      </c>
      <c r="E659" s="4" t="s">
        <v>71</v>
      </c>
      <c r="F659" s="4">
        <v>660</v>
      </c>
      <c r="G659" s="5">
        <v>45236</v>
      </c>
      <c r="H659" s="4">
        <v>55</v>
      </c>
      <c r="I659" s="4"/>
      <c r="J659" s="4"/>
      <c r="K659" s="4"/>
      <c r="L659" s="4" t="s">
        <v>123</v>
      </c>
      <c r="M659" s="12" t="s">
        <v>354</v>
      </c>
      <c r="N659" s="12"/>
      <c r="O659" s="4"/>
      <c r="P659" s="4"/>
      <c r="Q659" s="8"/>
      <c r="R659" s="8"/>
      <c r="S659" s="7"/>
      <c r="T659" s="8"/>
      <c r="U659" s="4"/>
      <c r="V659" s="4"/>
      <c r="W659" s="4"/>
      <c r="X659" s="4"/>
      <c r="Y659" s="4"/>
      <c r="Z659" s="63"/>
    </row>
    <row r="660" spans="1:26" ht="13.5" hidden="1" customHeight="1">
      <c r="B660" s="4" t="s">
        <v>1939</v>
      </c>
      <c r="C660" s="4">
        <v>661</v>
      </c>
      <c r="D660" s="4" t="s">
        <v>1940</v>
      </c>
      <c r="E660" s="4" t="s">
        <v>71</v>
      </c>
      <c r="F660" s="4">
        <v>661</v>
      </c>
      <c r="G660" s="5">
        <v>45237</v>
      </c>
      <c r="H660" s="4">
        <v>55</v>
      </c>
      <c r="I660" s="4"/>
      <c r="J660" s="4"/>
      <c r="K660" s="4"/>
      <c r="L660" s="4">
        <v>7</v>
      </c>
      <c r="M660" s="12" t="s">
        <v>38</v>
      </c>
      <c r="N660" s="12"/>
      <c r="O660" s="4"/>
      <c r="P660" s="4"/>
      <c r="Q660" s="8"/>
      <c r="R660" s="8"/>
      <c r="S660" s="7"/>
      <c r="T660" s="8"/>
      <c r="U660" s="4"/>
      <c r="V660" s="4"/>
      <c r="W660" s="4">
        <v>20</v>
      </c>
      <c r="X660" s="4" t="s">
        <v>25</v>
      </c>
      <c r="Y660" s="4" t="s">
        <v>2104</v>
      </c>
      <c r="Z660" s="63"/>
    </row>
    <row r="661" spans="1:26" ht="13.5" hidden="1" customHeight="1">
      <c r="A661" s="1" t="s">
        <v>10051</v>
      </c>
      <c r="B661" s="4" t="s">
        <v>1941</v>
      </c>
      <c r="C661" s="4">
        <v>662</v>
      </c>
      <c r="D661" s="4" t="s">
        <v>1942</v>
      </c>
      <c r="E661" s="4" t="s">
        <v>71</v>
      </c>
      <c r="F661" s="4">
        <v>662</v>
      </c>
      <c r="G661" s="5">
        <v>45238</v>
      </c>
      <c r="H661" s="4">
        <v>56</v>
      </c>
      <c r="I661" s="4"/>
      <c r="J661" s="4"/>
      <c r="K661" s="4"/>
      <c r="L661" s="4">
        <v>1</v>
      </c>
      <c r="M661" s="12" t="s">
        <v>13</v>
      </c>
      <c r="N661" s="12">
        <v>165</v>
      </c>
      <c r="O661" s="4"/>
      <c r="P661" s="4"/>
      <c r="Q661" s="8"/>
      <c r="R661" s="8"/>
      <c r="S661" s="7"/>
      <c r="T661" s="8"/>
      <c r="U661" s="4"/>
      <c r="V661" s="4"/>
      <c r="W661" s="4" t="s">
        <v>2101</v>
      </c>
      <c r="X661" s="4" t="s">
        <v>622</v>
      </c>
      <c r="Y661" s="18">
        <v>1</v>
      </c>
      <c r="Z661" s="64"/>
    </row>
    <row r="662" spans="1:26" ht="13.5" hidden="1" customHeight="1">
      <c r="B662" s="4" t="s">
        <v>1943</v>
      </c>
      <c r="C662" s="4">
        <v>663</v>
      </c>
      <c r="D662" s="4" t="s">
        <v>1944</v>
      </c>
      <c r="E662" s="4" t="s">
        <v>71</v>
      </c>
      <c r="F662" s="4">
        <v>663</v>
      </c>
      <c r="G662" s="5">
        <v>45239</v>
      </c>
      <c r="H662" s="4">
        <v>56</v>
      </c>
      <c r="I662" s="4"/>
      <c r="J662" s="4"/>
      <c r="K662" s="4"/>
      <c r="L662" s="4">
        <v>2</v>
      </c>
      <c r="M662" s="12" t="s">
        <v>347</v>
      </c>
      <c r="N662" s="12"/>
      <c r="O662" s="4"/>
      <c r="P662" s="4"/>
      <c r="Q662" s="8"/>
      <c r="R662" s="8"/>
      <c r="S662" s="7"/>
      <c r="T662" s="8"/>
      <c r="U662" s="4"/>
      <c r="V662" s="4"/>
      <c r="W662" s="18">
        <v>20</v>
      </c>
      <c r="X662" s="4" t="s">
        <v>21</v>
      </c>
      <c r="Y662" s="18">
        <v>1</v>
      </c>
      <c r="Z662" s="64"/>
    </row>
    <row r="663" spans="1:26" ht="13.5" hidden="1" customHeight="1">
      <c r="B663" s="4" t="s">
        <v>1945</v>
      </c>
      <c r="C663" s="4">
        <v>664</v>
      </c>
      <c r="D663" s="4" t="s">
        <v>1946</v>
      </c>
      <c r="E663" s="4" t="s">
        <v>71</v>
      </c>
      <c r="F663" s="4">
        <v>664</v>
      </c>
      <c r="G663" s="5">
        <v>45240</v>
      </c>
      <c r="H663" s="4">
        <v>56</v>
      </c>
      <c r="I663" s="4"/>
      <c r="J663" s="4"/>
      <c r="K663" s="4"/>
      <c r="L663" s="4">
        <v>3</v>
      </c>
      <c r="M663" s="12" t="s">
        <v>355</v>
      </c>
      <c r="N663" s="12"/>
      <c r="O663" s="4"/>
      <c r="P663" s="4"/>
      <c r="Q663" s="8"/>
      <c r="R663" s="8"/>
      <c r="S663" s="7"/>
      <c r="T663" s="8"/>
      <c r="U663" s="4"/>
      <c r="V663" s="4"/>
      <c r="W663" s="18">
        <v>20</v>
      </c>
      <c r="X663" s="4" t="s">
        <v>22</v>
      </c>
      <c r="Y663" s="18">
        <v>1</v>
      </c>
      <c r="Z663" s="64"/>
    </row>
    <row r="664" spans="1:26" ht="13.5" hidden="1" customHeight="1">
      <c r="B664" s="4" t="s">
        <v>1947</v>
      </c>
      <c r="C664" s="4">
        <v>665</v>
      </c>
      <c r="D664" s="4" t="s">
        <v>1948</v>
      </c>
      <c r="E664" s="4" t="s">
        <v>71</v>
      </c>
      <c r="F664" s="4">
        <v>665</v>
      </c>
      <c r="G664" s="5">
        <v>45241</v>
      </c>
      <c r="H664" s="4">
        <v>56</v>
      </c>
      <c r="I664" s="4"/>
      <c r="J664" s="4"/>
      <c r="K664" s="4"/>
      <c r="L664" s="4">
        <v>4</v>
      </c>
      <c r="M664" s="12" t="s">
        <v>58</v>
      </c>
      <c r="N664" s="12"/>
      <c r="O664" s="4"/>
      <c r="P664" s="4"/>
      <c r="Q664" s="8"/>
      <c r="R664" s="8"/>
      <c r="S664" s="7"/>
      <c r="T664" s="8"/>
      <c r="U664" s="4"/>
      <c r="V664" s="4"/>
      <c r="W664" s="18">
        <v>20</v>
      </c>
      <c r="X664" s="4" t="s">
        <v>24</v>
      </c>
      <c r="Y664" s="18">
        <v>2</v>
      </c>
      <c r="Z664" s="64"/>
    </row>
    <row r="665" spans="1:26" ht="13.5" hidden="1" customHeight="1">
      <c r="B665" s="4" t="s">
        <v>1949</v>
      </c>
      <c r="C665" s="4">
        <v>666</v>
      </c>
      <c r="D665" s="4" t="s">
        <v>1950</v>
      </c>
      <c r="E665" s="4" t="s">
        <v>71</v>
      </c>
      <c r="F665" s="4">
        <v>666</v>
      </c>
      <c r="G665" s="5">
        <v>45242</v>
      </c>
      <c r="H665" s="4">
        <v>56</v>
      </c>
      <c r="I665" s="4"/>
      <c r="J665" s="4"/>
      <c r="K665" s="4"/>
      <c r="L665" s="4">
        <v>5</v>
      </c>
      <c r="M665" s="12" t="s">
        <v>349</v>
      </c>
      <c r="N665" s="12"/>
      <c r="O665" s="4"/>
      <c r="P665" s="4"/>
      <c r="Q665" s="8"/>
      <c r="R665" s="8"/>
      <c r="S665" s="7"/>
      <c r="T665" s="8"/>
      <c r="U665" s="4"/>
      <c r="V665" s="4"/>
      <c r="W665" s="18">
        <v>12</v>
      </c>
      <c r="X665" s="4" t="s">
        <v>29</v>
      </c>
      <c r="Y665" s="18">
        <v>2</v>
      </c>
      <c r="Z665" s="64"/>
    </row>
    <row r="666" spans="1:26" ht="13.5" hidden="1" customHeight="1">
      <c r="B666" s="4" t="s">
        <v>1951</v>
      </c>
      <c r="C666" s="4">
        <v>667</v>
      </c>
      <c r="D666" s="4" t="s">
        <v>1952</v>
      </c>
      <c r="E666" s="4" t="s">
        <v>71</v>
      </c>
      <c r="F666" s="4">
        <v>667</v>
      </c>
      <c r="G666" s="5">
        <v>45243</v>
      </c>
      <c r="H666" s="4">
        <v>56</v>
      </c>
      <c r="I666" s="4"/>
      <c r="J666" s="4"/>
      <c r="K666" s="4"/>
      <c r="L666" s="4" t="s">
        <v>226</v>
      </c>
      <c r="M666" s="12" t="s">
        <v>112</v>
      </c>
      <c r="N666" s="12"/>
      <c r="O666" s="4"/>
      <c r="P666" s="4"/>
      <c r="Q666" s="8"/>
      <c r="R666" s="8"/>
      <c r="S666" s="7"/>
      <c r="T666" s="8"/>
      <c r="U666" s="4"/>
      <c r="V666" s="4"/>
      <c r="W666" s="4"/>
      <c r="X666" s="4"/>
      <c r="Y666" s="4"/>
      <c r="Z666" s="63"/>
    </row>
    <row r="667" spans="1:26" ht="13.5" hidden="1" customHeight="1">
      <c r="B667" s="4" t="s">
        <v>1953</v>
      </c>
      <c r="C667" s="4">
        <v>668</v>
      </c>
      <c r="D667" s="4" t="s">
        <v>1954</v>
      </c>
      <c r="E667" s="4" t="s">
        <v>71</v>
      </c>
      <c r="F667" s="4">
        <v>668</v>
      </c>
      <c r="G667" s="5">
        <v>45244</v>
      </c>
      <c r="H667" s="4">
        <v>56</v>
      </c>
      <c r="I667" s="4"/>
      <c r="J667" s="4"/>
      <c r="K667" s="4"/>
      <c r="L667" s="4" t="s">
        <v>227</v>
      </c>
      <c r="M667" s="12" t="s">
        <v>113</v>
      </c>
      <c r="N667" s="12"/>
      <c r="O667" s="4"/>
      <c r="P667" s="4"/>
      <c r="Q667" s="8"/>
      <c r="R667" s="8"/>
      <c r="S667" s="7"/>
      <c r="T667" s="8"/>
      <c r="U667" s="4"/>
      <c r="V667" s="4"/>
      <c r="W667" s="4"/>
      <c r="X667" s="4"/>
      <c r="Y667" s="4"/>
      <c r="Z667" s="63"/>
    </row>
    <row r="668" spans="1:26" ht="13.5" hidden="1" customHeight="1">
      <c r="B668" s="4" t="s">
        <v>1955</v>
      </c>
      <c r="C668" s="4">
        <v>669</v>
      </c>
      <c r="D668" s="4" t="s">
        <v>1956</v>
      </c>
      <c r="E668" s="4" t="s">
        <v>71</v>
      </c>
      <c r="F668" s="4">
        <v>669</v>
      </c>
      <c r="G668" s="5">
        <v>45245</v>
      </c>
      <c r="H668" s="4">
        <v>56</v>
      </c>
      <c r="I668" s="4"/>
      <c r="J668" s="4"/>
      <c r="K668" s="4"/>
      <c r="L668" s="4" t="s">
        <v>228</v>
      </c>
      <c r="M668" s="12" t="s">
        <v>350</v>
      </c>
      <c r="N668" s="12"/>
      <c r="O668" s="4"/>
      <c r="P668" s="4"/>
      <c r="Q668" s="8"/>
      <c r="R668" s="8"/>
      <c r="S668" s="7"/>
      <c r="T668" s="8"/>
      <c r="U668" s="4"/>
      <c r="V668" s="4"/>
      <c r="W668" s="4"/>
      <c r="X668" s="4"/>
      <c r="Y668" s="4"/>
      <c r="Z668" s="63"/>
    </row>
    <row r="669" spans="1:26" ht="13.5" hidden="1" customHeight="1">
      <c r="B669" s="4" t="s">
        <v>1957</v>
      </c>
      <c r="C669" s="4">
        <v>670</v>
      </c>
      <c r="D669" s="4" t="s">
        <v>1958</v>
      </c>
      <c r="E669" s="4" t="s">
        <v>71</v>
      </c>
      <c r="F669" s="4">
        <v>670</v>
      </c>
      <c r="G669" s="5">
        <v>45246</v>
      </c>
      <c r="H669" s="4">
        <v>56</v>
      </c>
      <c r="I669" s="4"/>
      <c r="J669" s="4"/>
      <c r="K669" s="4"/>
      <c r="L669" s="4">
        <v>6</v>
      </c>
      <c r="M669" s="12" t="s">
        <v>38</v>
      </c>
      <c r="N669" s="12"/>
      <c r="O669" s="4"/>
      <c r="P669" s="4"/>
      <c r="Q669" s="8"/>
      <c r="R669" s="8"/>
      <c r="S669" s="7"/>
      <c r="T669" s="8"/>
      <c r="U669" s="4"/>
      <c r="V669" s="4"/>
      <c r="W669" s="18">
        <v>20</v>
      </c>
      <c r="X669" s="4" t="s">
        <v>25</v>
      </c>
      <c r="Y669" s="4" t="s">
        <v>473</v>
      </c>
      <c r="Z669" s="63"/>
    </row>
    <row r="670" spans="1:26" ht="13.5" hidden="1" customHeight="1">
      <c r="A670" s="1" t="s">
        <v>10051</v>
      </c>
      <c r="B670" s="4" t="s">
        <v>1959</v>
      </c>
      <c r="C670" s="4">
        <v>671</v>
      </c>
      <c r="D670" s="4" t="s">
        <v>1960</v>
      </c>
      <c r="E670" s="4" t="s">
        <v>71</v>
      </c>
      <c r="F670" s="4">
        <v>671</v>
      </c>
      <c r="G670" s="5">
        <v>45247</v>
      </c>
      <c r="H670" s="4">
        <v>57</v>
      </c>
      <c r="I670" s="4"/>
      <c r="J670" s="4"/>
      <c r="K670" s="4"/>
      <c r="L670" s="4">
        <v>1</v>
      </c>
      <c r="M670" s="12" t="s">
        <v>13</v>
      </c>
      <c r="N670" s="12">
        <v>165</v>
      </c>
      <c r="O670" s="4"/>
      <c r="P670" s="4"/>
      <c r="Q670" s="8"/>
      <c r="R670" s="8"/>
      <c r="S670" s="7"/>
      <c r="T670" s="8"/>
      <c r="U670" s="4"/>
      <c r="V670" s="4"/>
      <c r="W670" s="4" t="s">
        <v>2101</v>
      </c>
      <c r="X670" s="4" t="s">
        <v>622</v>
      </c>
      <c r="Y670" s="18">
        <v>1</v>
      </c>
      <c r="Z670" s="64"/>
    </row>
    <row r="671" spans="1:26" ht="13.5" hidden="1" customHeight="1">
      <c r="B671" s="4" t="s">
        <v>1961</v>
      </c>
      <c r="C671" s="4">
        <v>672</v>
      </c>
      <c r="D671" s="4" t="s">
        <v>1962</v>
      </c>
      <c r="E671" s="4" t="s">
        <v>71</v>
      </c>
      <c r="F671" s="4">
        <v>672</v>
      </c>
      <c r="G671" s="5">
        <v>45248</v>
      </c>
      <c r="H671" s="4">
        <v>57</v>
      </c>
      <c r="I671" s="4"/>
      <c r="J671" s="4"/>
      <c r="K671" s="4"/>
      <c r="L671" s="4">
        <v>2</v>
      </c>
      <c r="M671" s="12" t="s">
        <v>347</v>
      </c>
      <c r="N671" s="12"/>
      <c r="O671" s="4"/>
      <c r="P671" s="4"/>
      <c r="Q671" s="8"/>
      <c r="R671" s="8"/>
      <c r="S671" s="7"/>
      <c r="T671" s="8"/>
      <c r="U671" s="4"/>
      <c r="V671" s="4"/>
      <c r="W671" s="18">
        <v>20</v>
      </c>
      <c r="X671" s="4" t="s">
        <v>21</v>
      </c>
      <c r="Y671" s="18">
        <v>1</v>
      </c>
      <c r="Z671" s="64"/>
    </row>
    <row r="672" spans="1:26" ht="13.5" hidden="1" customHeight="1">
      <c r="B672" s="4" t="s">
        <v>1963</v>
      </c>
      <c r="C672" s="4">
        <v>673</v>
      </c>
      <c r="D672" s="4" t="s">
        <v>1964</v>
      </c>
      <c r="E672" s="4" t="s">
        <v>71</v>
      </c>
      <c r="F672" s="4">
        <v>673</v>
      </c>
      <c r="G672" s="5">
        <v>45249</v>
      </c>
      <c r="H672" s="4">
        <v>57</v>
      </c>
      <c r="I672" s="4"/>
      <c r="J672" s="4"/>
      <c r="K672" s="4"/>
      <c r="L672" s="4">
        <v>3</v>
      </c>
      <c r="M672" s="12" t="s">
        <v>355</v>
      </c>
      <c r="N672" s="12"/>
      <c r="O672" s="4"/>
      <c r="P672" s="4"/>
      <c r="Q672" s="8"/>
      <c r="R672" s="8"/>
      <c r="S672" s="7"/>
      <c r="T672" s="8"/>
      <c r="U672" s="4"/>
      <c r="V672" s="4"/>
      <c r="W672" s="18">
        <v>20</v>
      </c>
      <c r="X672" s="4" t="s">
        <v>22</v>
      </c>
      <c r="Y672" s="18">
        <v>1</v>
      </c>
      <c r="Z672" s="64"/>
    </row>
    <row r="673" spans="1:28" ht="13.5" hidden="1" customHeight="1">
      <c r="B673" s="4" t="s">
        <v>1965</v>
      </c>
      <c r="C673" s="4">
        <v>674</v>
      </c>
      <c r="D673" s="4" t="s">
        <v>1966</v>
      </c>
      <c r="E673" s="4" t="s">
        <v>71</v>
      </c>
      <c r="F673" s="4">
        <v>674</v>
      </c>
      <c r="G673" s="5">
        <v>45250</v>
      </c>
      <c r="H673" s="4">
        <v>57</v>
      </c>
      <c r="I673" s="4"/>
      <c r="J673" s="4"/>
      <c r="K673" s="4"/>
      <c r="L673" s="4">
        <v>4</v>
      </c>
      <c r="M673" s="12" t="s">
        <v>58</v>
      </c>
      <c r="N673" s="12"/>
      <c r="O673" s="4"/>
      <c r="P673" s="4"/>
      <c r="Q673" s="8"/>
      <c r="R673" s="8"/>
      <c r="S673" s="7"/>
      <c r="T673" s="8"/>
      <c r="U673" s="4"/>
      <c r="V673" s="4"/>
      <c r="W673" s="18">
        <v>20</v>
      </c>
      <c r="X673" s="4" t="s">
        <v>24</v>
      </c>
      <c r="Y673" s="18">
        <v>2</v>
      </c>
      <c r="Z673" s="64"/>
    </row>
    <row r="674" spans="1:28" ht="13.5" hidden="1" customHeight="1">
      <c r="B674" s="4" t="s">
        <v>1967</v>
      </c>
      <c r="C674" s="4">
        <v>675</v>
      </c>
      <c r="D674" s="4" t="s">
        <v>1968</v>
      </c>
      <c r="E674" s="4" t="s">
        <v>71</v>
      </c>
      <c r="F674" s="4">
        <v>675</v>
      </c>
      <c r="G674" s="5">
        <v>45251</v>
      </c>
      <c r="H674" s="4">
        <v>57</v>
      </c>
      <c r="I674" s="4"/>
      <c r="J674" s="4"/>
      <c r="K674" s="4"/>
      <c r="L674" s="4">
        <v>5</v>
      </c>
      <c r="M674" s="12" t="s">
        <v>349</v>
      </c>
      <c r="N674" s="12"/>
      <c r="O674" s="4"/>
      <c r="P674" s="4"/>
      <c r="Q674" s="8"/>
      <c r="R674" s="8"/>
      <c r="S674" s="7"/>
      <c r="T674" s="8"/>
      <c r="U674" s="4"/>
      <c r="V674" s="4"/>
      <c r="W674" s="18">
        <v>12</v>
      </c>
      <c r="X674" s="4" t="s">
        <v>29</v>
      </c>
      <c r="Y674" s="18">
        <v>2</v>
      </c>
      <c r="Z674" s="64"/>
    </row>
    <row r="675" spans="1:28" ht="13.5" hidden="1" customHeight="1">
      <c r="B675" s="4" t="s">
        <v>1969</v>
      </c>
      <c r="C675" s="4">
        <v>676</v>
      </c>
      <c r="D675" s="4" t="s">
        <v>1970</v>
      </c>
      <c r="E675" s="4" t="s">
        <v>71</v>
      </c>
      <c r="F675" s="4">
        <v>676</v>
      </c>
      <c r="G675" s="5">
        <v>45252</v>
      </c>
      <c r="H675" s="4">
        <v>57</v>
      </c>
      <c r="I675" s="4"/>
      <c r="J675" s="4"/>
      <c r="K675" s="4"/>
      <c r="L675" s="4" t="s">
        <v>226</v>
      </c>
      <c r="M675" s="12" t="s">
        <v>112</v>
      </c>
      <c r="N675" s="12"/>
      <c r="O675" s="4"/>
      <c r="P675" s="4"/>
      <c r="Q675" s="8"/>
      <c r="R675" s="8"/>
      <c r="S675" s="7"/>
      <c r="T675" s="8"/>
      <c r="U675" s="4"/>
      <c r="V675" s="4"/>
      <c r="W675" s="4"/>
      <c r="X675" s="4"/>
      <c r="Y675" s="4"/>
      <c r="Z675" s="63"/>
    </row>
    <row r="676" spans="1:28" ht="13.5" hidden="1" customHeight="1">
      <c r="B676" s="4" t="s">
        <v>1971</v>
      </c>
      <c r="C676" s="4">
        <v>677</v>
      </c>
      <c r="D676" s="4" t="s">
        <v>1972</v>
      </c>
      <c r="E676" s="4" t="s">
        <v>71</v>
      </c>
      <c r="F676" s="4">
        <v>677</v>
      </c>
      <c r="G676" s="5">
        <v>45253</v>
      </c>
      <c r="H676" s="4">
        <v>57</v>
      </c>
      <c r="I676" s="4"/>
      <c r="J676" s="4"/>
      <c r="K676" s="4"/>
      <c r="L676" s="4" t="s">
        <v>227</v>
      </c>
      <c r="M676" s="12" t="s">
        <v>352</v>
      </c>
      <c r="N676" s="12"/>
      <c r="O676" s="4"/>
      <c r="P676" s="4"/>
      <c r="Q676" s="8"/>
      <c r="R676" s="8"/>
      <c r="S676" s="7"/>
      <c r="T676" s="8"/>
      <c r="U676" s="4"/>
      <c r="V676" s="4"/>
      <c r="W676" s="4"/>
      <c r="X676" s="4"/>
      <c r="Y676" s="4"/>
      <c r="Z676" s="63"/>
    </row>
    <row r="677" spans="1:28" ht="13.5" hidden="1" customHeight="1">
      <c r="B677" s="4" t="s">
        <v>1973</v>
      </c>
      <c r="C677" s="4">
        <v>678</v>
      </c>
      <c r="D677" s="4" t="s">
        <v>1974</v>
      </c>
      <c r="E677" s="4" t="s">
        <v>71</v>
      </c>
      <c r="F677" s="4">
        <v>678</v>
      </c>
      <c r="G677" s="5">
        <v>45254</v>
      </c>
      <c r="H677" s="4">
        <v>57</v>
      </c>
      <c r="I677" s="4"/>
      <c r="J677" s="4"/>
      <c r="K677" s="4"/>
      <c r="L677" s="4" t="s">
        <v>228</v>
      </c>
      <c r="M677" s="12" t="s">
        <v>350</v>
      </c>
      <c r="N677" s="12"/>
      <c r="O677" s="4"/>
      <c r="P677" s="4"/>
      <c r="Q677" s="8"/>
      <c r="R677" s="8"/>
      <c r="S677" s="7"/>
      <c r="T677" s="8"/>
      <c r="U677" s="4"/>
      <c r="V677" s="4"/>
      <c r="W677" s="4"/>
      <c r="X677" s="4"/>
      <c r="Y677" s="4"/>
      <c r="Z677" s="63"/>
    </row>
    <row r="678" spans="1:28" ht="13.5" hidden="1" customHeight="1">
      <c r="B678" s="4" t="s">
        <v>1975</v>
      </c>
      <c r="C678" s="4">
        <v>679</v>
      </c>
      <c r="D678" s="4" t="s">
        <v>1976</v>
      </c>
      <c r="E678" s="4" t="s">
        <v>71</v>
      </c>
      <c r="F678" s="4">
        <v>679</v>
      </c>
      <c r="G678" s="5">
        <v>45255</v>
      </c>
      <c r="H678" s="4">
        <v>57</v>
      </c>
      <c r="I678" s="4"/>
      <c r="J678" s="4"/>
      <c r="K678" s="4"/>
      <c r="L678" s="4">
        <v>6</v>
      </c>
      <c r="M678" s="12" t="s">
        <v>38</v>
      </c>
      <c r="N678" s="12"/>
      <c r="O678" s="4"/>
      <c r="P678" s="4"/>
      <c r="Q678" s="8"/>
      <c r="R678" s="8"/>
      <c r="S678" s="7"/>
      <c r="T678" s="8"/>
      <c r="U678" s="4"/>
      <c r="V678" s="4"/>
      <c r="W678" s="18">
        <v>20</v>
      </c>
      <c r="X678" s="4" t="s">
        <v>25</v>
      </c>
      <c r="Y678" s="4" t="s">
        <v>473</v>
      </c>
      <c r="Z678" s="63"/>
    </row>
    <row r="679" spans="1:28" ht="13.5" hidden="1" customHeight="1">
      <c r="A679" s="1" t="s">
        <v>10051</v>
      </c>
      <c r="B679" s="4" t="s">
        <v>1977</v>
      </c>
      <c r="C679" s="4">
        <v>680</v>
      </c>
      <c r="D679" s="4" t="s">
        <v>1978</v>
      </c>
      <c r="E679" s="4" t="s">
        <v>71</v>
      </c>
      <c r="F679" s="4">
        <v>680</v>
      </c>
      <c r="G679" s="5">
        <v>45256</v>
      </c>
      <c r="H679" s="4">
        <v>58</v>
      </c>
      <c r="I679" s="4"/>
      <c r="J679" s="4"/>
      <c r="K679" s="4"/>
      <c r="L679" s="4">
        <v>1</v>
      </c>
      <c r="M679" s="12" t="s">
        <v>44</v>
      </c>
      <c r="N679" s="12"/>
      <c r="O679" s="4"/>
      <c r="P679" s="4"/>
      <c r="Q679" s="8"/>
      <c r="R679" s="8"/>
      <c r="S679" s="7"/>
      <c r="T679" s="8"/>
      <c r="U679" s="4"/>
      <c r="V679" s="4"/>
      <c r="W679" s="4" t="s">
        <v>2107</v>
      </c>
      <c r="X679" s="4" t="s">
        <v>56</v>
      </c>
      <c r="Y679" s="18">
        <v>1</v>
      </c>
      <c r="Z679" s="64"/>
    </row>
    <row r="680" spans="1:28" ht="13.5" hidden="1" customHeight="1">
      <c r="B680" s="4" t="s">
        <v>1979</v>
      </c>
      <c r="C680" s="4">
        <v>681</v>
      </c>
      <c r="D680" s="4" t="s">
        <v>1980</v>
      </c>
      <c r="E680" s="4" t="s">
        <v>71</v>
      </c>
      <c r="F680" s="4">
        <v>681</v>
      </c>
      <c r="G680" s="5">
        <v>45257</v>
      </c>
      <c r="H680" s="4">
        <v>58</v>
      </c>
      <c r="I680" s="4"/>
      <c r="J680" s="4"/>
      <c r="K680" s="4"/>
      <c r="L680" s="4">
        <v>2</v>
      </c>
      <c r="M680" s="12" t="s">
        <v>40</v>
      </c>
      <c r="N680" s="12"/>
      <c r="O680" s="4"/>
      <c r="P680" s="4"/>
      <c r="Q680" s="8"/>
      <c r="R680" s="8"/>
      <c r="S680" s="7"/>
      <c r="T680" s="8"/>
      <c r="U680" s="4"/>
      <c r="V680" s="4"/>
      <c r="W680" s="18">
        <v>25</v>
      </c>
      <c r="X680" s="4" t="s">
        <v>18</v>
      </c>
      <c r="Y680" s="18">
        <v>1</v>
      </c>
      <c r="Z680" s="64"/>
    </row>
    <row r="681" spans="1:28" ht="13.5" hidden="1" customHeight="1">
      <c r="B681" s="4" t="s">
        <v>1981</v>
      </c>
      <c r="C681" s="4">
        <v>682</v>
      </c>
      <c r="D681" s="4" t="s">
        <v>1982</v>
      </c>
      <c r="E681" s="4" t="s">
        <v>71</v>
      </c>
      <c r="F681" s="4">
        <v>682</v>
      </c>
      <c r="G681" s="5">
        <v>45258</v>
      </c>
      <c r="H681" s="4">
        <v>58</v>
      </c>
      <c r="I681" s="4"/>
      <c r="J681" s="4"/>
      <c r="K681" s="4"/>
      <c r="L681" s="4">
        <v>3</v>
      </c>
      <c r="M681" s="12" t="s">
        <v>356</v>
      </c>
      <c r="N681" s="12"/>
      <c r="O681" s="4"/>
      <c r="P681" s="4"/>
      <c r="Q681" s="8"/>
      <c r="R681" s="8"/>
      <c r="S681" s="7"/>
      <c r="T681" s="8"/>
      <c r="U681" s="4"/>
      <c r="V681" s="4"/>
      <c r="W681" s="18">
        <v>25</v>
      </c>
      <c r="X681" s="4" t="s">
        <v>21</v>
      </c>
      <c r="Y681" s="18">
        <v>1</v>
      </c>
      <c r="Z681" s="64"/>
    </row>
    <row r="682" spans="1:28" ht="13.5" hidden="1" customHeight="1">
      <c r="B682" s="4" t="s">
        <v>1983</v>
      </c>
      <c r="C682" s="4">
        <v>683</v>
      </c>
      <c r="D682" s="4" t="s">
        <v>1984</v>
      </c>
      <c r="E682" s="4" t="s">
        <v>71</v>
      </c>
      <c r="F682" s="4">
        <v>683</v>
      </c>
      <c r="G682" s="5">
        <v>45259</v>
      </c>
      <c r="H682" s="4">
        <v>58</v>
      </c>
      <c r="I682" s="4"/>
      <c r="J682" s="4"/>
      <c r="K682" s="4"/>
      <c r="L682" s="4">
        <v>4</v>
      </c>
      <c r="M682" s="12" t="s">
        <v>42</v>
      </c>
      <c r="N682" s="12"/>
      <c r="O682" s="4"/>
      <c r="P682" s="4"/>
      <c r="Q682" s="8"/>
      <c r="R682" s="8"/>
      <c r="S682" s="7"/>
      <c r="T682" s="8"/>
      <c r="U682" s="4"/>
      <c r="V682" s="4"/>
      <c r="W682" s="18">
        <v>25</v>
      </c>
      <c r="X682" s="4" t="s">
        <v>2108</v>
      </c>
      <c r="Y682" s="18">
        <v>1</v>
      </c>
      <c r="Z682" s="64"/>
    </row>
    <row r="683" spans="1:28" s="2" customFormat="1" ht="13.5" hidden="1" customHeight="1">
      <c r="A683" s="1"/>
      <c r="B683" s="4" t="s">
        <v>1985</v>
      </c>
      <c r="C683" s="4">
        <v>684</v>
      </c>
      <c r="D683" s="4" t="s">
        <v>1986</v>
      </c>
      <c r="E683" s="4" t="s">
        <v>71</v>
      </c>
      <c r="F683" s="4">
        <v>684</v>
      </c>
      <c r="G683" s="5">
        <v>45260</v>
      </c>
      <c r="H683" s="4">
        <v>58</v>
      </c>
      <c r="I683" s="4"/>
      <c r="J683" s="4"/>
      <c r="K683" s="4"/>
      <c r="L683" s="4">
        <v>5</v>
      </c>
      <c r="M683" s="12" t="s">
        <v>57</v>
      </c>
      <c r="N683" s="12"/>
      <c r="O683" s="4"/>
      <c r="P683" s="4"/>
      <c r="Q683" s="8"/>
      <c r="R683" s="8"/>
      <c r="S683" s="7"/>
      <c r="T683" s="8"/>
      <c r="U683" s="4"/>
      <c r="V683" s="4"/>
      <c r="W683" s="18">
        <v>15</v>
      </c>
      <c r="X683" s="4" t="s">
        <v>45</v>
      </c>
      <c r="Y683" s="18">
        <v>1</v>
      </c>
      <c r="Z683" s="64"/>
    </row>
    <row r="684" spans="1:28" s="2" customFormat="1" ht="13.5" customHeight="1">
      <c r="A684" s="1" t="s">
        <v>10123</v>
      </c>
      <c r="B684" s="4" t="s">
        <v>1987</v>
      </c>
      <c r="C684" s="4">
        <v>685</v>
      </c>
      <c r="D684" s="4" t="s">
        <v>1988</v>
      </c>
      <c r="E684" s="4" t="s">
        <v>71</v>
      </c>
      <c r="F684" s="4">
        <v>685</v>
      </c>
      <c r="G684" s="5">
        <v>45261</v>
      </c>
      <c r="H684" s="4">
        <v>58</v>
      </c>
      <c r="I684" s="4"/>
      <c r="J684" s="4"/>
      <c r="K684" s="4"/>
      <c r="L684" s="4">
        <v>6</v>
      </c>
      <c r="M684" s="12" t="s">
        <v>32</v>
      </c>
      <c r="N684" s="12"/>
      <c r="O684" s="4"/>
      <c r="P684" s="4"/>
      <c r="Q684" s="8"/>
      <c r="R684" s="8"/>
      <c r="S684" s="7"/>
      <c r="T684" s="8"/>
      <c r="U684" s="4"/>
      <c r="V684" s="4"/>
      <c r="W684" s="18">
        <v>25</v>
      </c>
      <c r="X684" s="4" t="s">
        <v>598</v>
      </c>
      <c r="Y684" s="4">
        <v>2</v>
      </c>
      <c r="Z684" s="63"/>
      <c r="AA684" s="1">
        <f>VLOOKUP(M684,Лист2!G:I,3,)</f>
        <v>0.1</v>
      </c>
      <c r="AB684" s="1">
        <f>AA684*Y684</f>
        <v>0.2</v>
      </c>
    </row>
    <row r="685" spans="1:28" s="2" customFormat="1" ht="13.5" hidden="1" customHeight="1">
      <c r="A685" s="1"/>
      <c r="B685" s="4" t="s">
        <v>1989</v>
      </c>
      <c r="C685" s="4">
        <v>686</v>
      </c>
      <c r="D685" s="4" t="s">
        <v>1990</v>
      </c>
      <c r="E685" s="4" t="s">
        <v>71</v>
      </c>
      <c r="F685" s="4">
        <v>686</v>
      </c>
      <c r="G685" s="5">
        <v>45262</v>
      </c>
      <c r="H685" s="4">
        <v>58</v>
      </c>
      <c r="I685" s="4"/>
      <c r="J685" s="4"/>
      <c r="K685" s="4"/>
      <c r="L685" s="4">
        <v>7</v>
      </c>
      <c r="M685" s="12" t="s">
        <v>46</v>
      </c>
      <c r="N685" s="12"/>
      <c r="O685" s="4"/>
      <c r="P685" s="4"/>
      <c r="Q685" s="8"/>
      <c r="R685" s="8"/>
      <c r="S685" s="7"/>
      <c r="T685" s="8"/>
      <c r="U685" s="4"/>
      <c r="V685" s="4"/>
      <c r="W685" s="18">
        <v>25</v>
      </c>
      <c r="X685" s="4" t="s">
        <v>24</v>
      </c>
      <c r="Y685" s="18">
        <v>1</v>
      </c>
      <c r="Z685" s="64"/>
    </row>
    <row r="686" spans="1:28" s="2" customFormat="1" ht="13.5" hidden="1" customHeight="1">
      <c r="A686" s="1"/>
      <c r="B686" s="4" t="s">
        <v>1991</v>
      </c>
      <c r="C686" s="4">
        <v>687</v>
      </c>
      <c r="D686" s="4" t="s">
        <v>1992</v>
      </c>
      <c r="E686" s="4" t="s">
        <v>71</v>
      </c>
      <c r="F686" s="4">
        <v>687</v>
      </c>
      <c r="G686" s="5">
        <v>45263</v>
      </c>
      <c r="H686" s="4">
        <v>58</v>
      </c>
      <c r="I686" s="4"/>
      <c r="J686" s="4"/>
      <c r="K686" s="4"/>
      <c r="L686" s="4">
        <v>8</v>
      </c>
      <c r="M686" s="12" t="s">
        <v>111</v>
      </c>
      <c r="N686" s="12"/>
      <c r="O686" s="4"/>
      <c r="P686" s="4"/>
      <c r="Q686" s="8"/>
      <c r="R686" s="8"/>
      <c r="S686" s="7"/>
      <c r="T686" s="8"/>
      <c r="U686" s="4"/>
      <c r="V686" s="4"/>
      <c r="W686" s="18">
        <v>12</v>
      </c>
      <c r="X686" s="4" t="s">
        <v>29</v>
      </c>
      <c r="Y686" s="18">
        <v>1</v>
      </c>
      <c r="Z686" s="64"/>
    </row>
    <row r="687" spans="1:28" s="2" customFormat="1" ht="13.5" hidden="1" customHeight="1">
      <c r="A687" s="1"/>
      <c r="B687" s="4" t="s">
        <v>1993</v>
      </c>
      <c r="C687" s="4">
        <v>688</v>
      </c>
      <c r="D687" s="4" t="s">
        <v>1994</v>
      </c>
      <c r="E687" s="4" t="s">
        <v>71</v>
      </c>
      <c r="F687" s="4">
        <v>688</v>
      </c>
      <c r="G687" s="5">
        <v>45264</v>
      </c>
      <c r="H687" s="4">
        <v>58</v>
      </c>
      <c r="I687" s="4"/>
      <c r="J687" s="4"/>
      <c r="K687" s="4"/>
      <c r="L687" s="4" t="s">
        <v>208</v>
      </c>
      <c r="M687" s="12" t="s">
        <v>112</v>
      </c>
      <c r="N687" s="12"/>
      <c r="O687" s="4"/>
      <c r="P687" s="4"/>
      <c r="Q687" s="8"/>
      <c r="R687" s="8"/>
      <c r="S687" s="7"/>
      <c r="T687" s="8"/>
      <c r="U687" s="4"/>
      <c r="V687" s="4"/>
      <c r="W687" s="4"/>
      <c r="X687" s="4"/>
      <c r="Y687" s="4"/>
      <c r="Z687" s="63"/>
    </row>
    <row r="688" spans="1:28" s="2" customFormat="1" ht="13.5" hidden="1" customHeight="1">
      <c r="A688" s="1"/>
      <c r="B688" s="4" t="s">
        <v>1995</v>
      </c>
      <c r="C688" s="4">
        <v>689</v>
      </c>
      <c r="D688" s="4" t="s">
        <v>1996</v>
      </c>
      <c r="E688" s="4" t="s">
        <v>71</v>
      </c>
      <c r="F688" s="4">
        <v>689</v>
      </c>
      <c r="G688" s="5">
        <v>45265</v>
      </c>
      <c r="H688" s="4">
        <v>58</v>
      </c>
      <c r="I688" s="4"/>
      <c r="J688" s="4"/>
      <c r="K688" s="4"/>
      <c r="L688" s="4" t="s">
        <v>209</v>
      </c>
      <c r="M688" s="12" t="s">
        <v>113</v>
      </c>
      <c r="N688" s="12"/>
      <c r="O688" s="4"/>
      <c r="P688" s="4"/>
      <c r="Q688" s="8"/>
      <c r="R688" s="8"/>
      <c r="S688" s="7"/>
      <c r="T688" s="8"/>
      <c r="U688" s="4"/>
      <c r="V688" s="4"/>
      <c r="W688" s="4"/>
      <c r="X688" s="4"/>
      <c r="Y688" s="4"/>
      <c r="Z688" s="63"/>
    </row>
    <row r="689" spans="1:28" s="2" customFormat="1" ht="13.5" hidden="1" customHeight="1">
      <c r="A689" s="1"/>
      <c r="B689" s="4" t="s">
        <v>1997</v>
      </c>
      <c r="C689" s="4">
        <v>690</v>
      </c>
      <c r="D689" s="4" t="s">
        <v>1998</v>
      </c>
      <c r="E689" s="4" t="s">
        <v>71</v>
      </c>
      <c r="F689" s="4">
        <v>690</v>
      </c>
      <c r="G689" s="5">
        <v>45266</v>
      </c>
      <c r="H689" s="4">
        <v>58</v>
      </c>
      <c r="I689" s="4"/>
      <c r="J689" s="4"/>
      <c r="K689" s="4"/>
      <c r="L689" s="4" t="s">
        <v>210</v>
      </c>
      <c r="M689" s="12" t="s">
        <v>357</v>
      </c>
      <c r="N689" s="12"/>
      <c r="O689" s="4"/>
      <c r="P689" s="4"/>
      <c r="Q689" s="8"/>
      <c r="R689" s="8"/>
      <c r="S689" s="7"/>
      <c r="T689" s="8"/>
      <c r="U689" s="4"/>
      <c r="V689" s="4"/>
      <c r="W689" s="4"/>
      <c r="X689" s="4"/>
      <c r="Y689" s="19"/>
      <c r="Z689" s="65"/>
    </row>
    <row r="690" spans="1:28" s="2" customFormat="1" ht="13.5" hidden="1" customHeight="1">
      <c r="A690" s="1"/>
      <c r="B690" s="4" t="s">
        <v>1999</v>
      </c>
      <c r="C690" s="4">
        <v>691</v>
      </c>
      <c r="D690" s="4" t="s">
        <v>2000</v>
      </c>
      <c r="E690" s="4" t="s">
        <v>71</v>
      </c>
      <c r="F690" s="4">
        <v>691</v>
      </c>
      <c r="G690" s="5">
        <v>45267</v>
      </c>
      <c r="H690" s="4">
        <v>58</v>
      </c>
      <c r="I690" s="4"/>
      <c r="J690" s="4"/>
      <c r="K690" s="4"/>
      <c r="L690" s="4">
        <v>9</v>
      </c>
      <c r="M690" s="12" t="s">
        <v>39</v>
      </c>
      <c r="N690" s="12"/>
      <c r="O690" s="4"/>
      <c r="P690" s="4"/>
      <c r="Q690" s="8"/>
      <c r="R690" s="8"/>
      <c r="S690" s="7"/>
      <c r="T690" s="8"/>
      <c r="U690" s="4"/>
      <c r="V690" s="4"/>
      <c r="W690" s="18">
        <v>25</v>
      </c>
      <c r="X690" s="4" t="s">
        <v>25</v>
      </c>
      <c r="Y690" s="19" t="s">
        <v>2109</v>
      </c>
      <c r="Z690" s="65"/>
    </row>
    <row r="691" spans="1:28" s="2" customFormat="1" ht="13.5" hidden="1" customHeight="1">
      <c r="A691" s="1" t="s">
        <v>10051</v>
      </c>
      <c r="B691" s="4" t="s">
        <v>2001</v>
      </c>
      <c r="C691" s="4">
        <v>692</v>
      </c>
      <c r="D691" s="4" t="s">
        <v>2002</v>
      </c>
      <c r="E691" s="4" t="s">
        <v>71</v>
      </c>
      <c r="F691" s="4">
        <v>692</v>
      </c>
      <c r="G691" s="5">
        <v>45268</v>
      </c>
      <c r="H691" s="4">
        <v>59</v>
      </c>
      <c r="I691" s="4"/>
      <c r="J691" s="4"/>
      <c r="K691" s="4"/>
      <c r="L691" s="4">
        <v>1</v>
      </c>
      <c r="M691" s="12" t="s">
        <v>44</v>
      </c>
      <c r="N691" s="12"/>
      <c r="O691" s="4"/>
      <c r="P691" s="4"/>
      <c r="Q691" s="8"/>
      <c r="R691" s="8"/>
      <c r="S691" s="7"/>
      <c r="T691" s="8"/>
      <c r="U691" s="4"/>
      <c r="V691" s="4"/>
      <c r="W691" s="4" t="s">
        <v>2107</v>
      </c>
      <c r="X691" s="4" t="s">
        <v>56</v>
      </c>
      <c r="Y691" s="19">
        <v>1</v>
      </c>
      <c r="Z691" s="65"/>
    </row>
    <row r="692" spans="1:28" s="2" customFormat="1" ht="13.5" hidden="1" customHeight="1">
      <c r="A692" s="1"/>
      <c r="B692" s="4" t="s">
        <v>2003</v>
      </c>
      <c r="C692" s="4">
        <v>693</v>
      </c>
      <c r="D692" s="4" t="s">
        <v>2004</v>
      </c>
      <c r="E692" s="4" t="s">
        <v>71</v>
      </c>
      <c r="F692" s="4">
        <v>693</v>
      </c>
      <c r="G692" s="5">
        <v>45269</v>
      </c>
      <c r="H692" s="4">
        <v>59</v>
      </c>
      <c r="I692" s="4"/>
      <c r="J692" s="4"/>
      <c r="K692" s="4"/>
      <c r="L692" s="4">
        <v>2</v>
      </c>
      <c r="M692" s="12" t="s">
        <v>356</v>
      </c>
      <c r="N692" s="12"/>
      <c r="O692" s="4"/>
      <c r="P692" s="4"/>
      <c r="Q692" s="8"/>
      <c r="R692" s="8"/>
      <c r="S692" s="7"/>
      <c r="T692" s="8"/>
      <c r="U692" s="4"/>
      <c r="V692" s="4"/>
      <c r="W692" s="18">
        <v>25</v>
      </c>
      <c r="X692" s="4" t="s">
        <v>21</v>
      </c>
      <c r="Y692" s="19">
        <v>1</v>
      </c>
      <c r="Z692" s="65"/>
    </row>
    <row r="693" spans="1:28" s="2" customFormat="1" ht="13.5" hidden="1" customHeight="1">
      <c r="A693" s="1"/>
      <c r="B693" s="4" t="s">
        <v>2005</v>
      </c>
      <c r="C693" s="4">
        <v>694</v>
      </c>
      <c r="D693" s="4" t="s">
        <v>2006</v>
      </c>
      <c r="E693" s="4" t="s">
        <v>71</v>
      </c>
      <c r="F693" s="4">
        <v>694</v>
      </c>
      <c r="G693" s="5">
        <v>45270</v>
      </c>
      <c r="H693" s="4">
        <v>59</v>
      </c>
      <c r="I693" s="4"/>
      <c r="J693" s="4"/>
      <c r="K693" s="4"/>
      <c r="L693" s="4">
        <v>3</v>
      </c>
      <c r="M693" s="12" t="s">
        <v>42</v>
      </c>
      <c r="N693" s="12"/>
      <c r="O693" s="4"/>
      <c r="P693" s="4"/>
      <c r="Q693" s="8"/>
      <c r="R693" s="8"/>
      <c r="S693" s="7"/>
      <c r="T693" s="8"/>
      <c r="U693" s="4"/>
      <c r="V693" s="4"/>
      <c r="W693" s="18">
        <v>25</v>
      </c>
      <c r="X693" s="4" t="s">
        <v>22</v>
      </c>
      <c r="Y693" s="18">
        <v>1</v>
      </c>
      <c r="Z693" s="64"/>
    </row>
    <row r="694" spans="1:28" s="2" customFormat="1" ht="13.5" hidden="1" customHeight="1">
      <c r="A694" s="1"/>
      <c r="B694" s="4" t="s">
        <v>2007</v>
      </c>
      <c r="C694" s="4">
        <v>695</v>
      </c>
      <c r="D694" s="4" t="s">
        <v>2008</v>
      </c>
      <c r="E694" s="4" t="s">
        <v>71</v>
      </c>
      <c r="F694" s="4">
        <v>695</v>
      </c>
      <c r="G694" s="5">
        <v>45271</v>
      </c>
      <c r="H694" s="4">
        <v>59</v>
      </c>
      <c r="I694" s="4"/>
      <c r="J694" s="4"/>
      <c r="K694" s="4"/>
      <c r="L694" s="4">
        <v>4</v>
      </c>
      <c r="M694" s="12" t="s">
        <v>57</v>
      </c>
      <c r="N694" s="12"/>
      <c r="O694" s="4"/>
      <c r="P694" s="4"/>
      <c r="Q694" s="8"/>
      <c r="R694" s="8"/>
      <c r="S694" s="7"/>
      <c r="T694" s="8"/>
      <c r="U694" s="4"/>
      <c r="V694" s="4"/>
      <c r="W694" s="18">
        <v>15</v>
      </c>
      <c r="X694" s="4" t="s">
        <v>45</v>
      </c>
      <c r="Y694" s="18">
        <v>1</v>
      </c>
      <c r="Z694" s="64"/>
    </row>
    <row r="695" spans="1:28" s="2" customFormat="1" ht="13.5" customHeight="1">
      <c r="A695" s="1" t="s">
        <v>10123</v>
      </c>
      <c r="B695" s="4" t="s">
        <v>2009</v>
      </c>
      <c r="C695" s="4">
        <v>696</v>
      </c>
      <c r="D695" s="4" t="s">
        <v>2010</v>
      </c>
      <c r="E695" s="4" t="s">
        <v>71</v>
      </c>
      <c r="F695" s="4">
        <v>696</v>
      </c>
      <c r="G695" s="5">
        <v>45272</v>
      </c>
      <c r="H695" s="4">
        <v>59</v>
      </c>
      <c r="I695" s="4"/>
      <c r="J695" s="4"/>
      <c r="K695" s="4"/>
      <c r="L695" s="4">
        <v>5</v>
      </c>
      <c r="M695" s="12" t="s">
        <v>32</v>
      </c>
      <c r="N695" s="12"/>
      <c r="O695" s="4"/>
      <c r="P695" s="4"/>
      <c r="Q695" s="8"/>
      <c r="R695" s="8"/>
      <c r="S695" s="7"/>
      <c r="T695" s="8"/>
      <c r="U695" s="4"/>
      <c r="V695" s="4"/>
      <c r="W695" s="18">
        <v>25</v>
      </c>
      <c r="X695" s="4" t="s">
        <v>598</v>
      </c>
      <c r="Y695" s="18">
        <v>2</v>
      </c>
      <c r="Z695" s="64"/>
      <c r="AA695" s="1">
        <f>VLOOKUP(M695,Лист2!G:I,3,)</f>
        <v>0.1</v>
      </c>
      <c r="AB695" s="1">
        <f>AA695*Y695</f>
        <v>0.2</v>
      </c>
    </row>
    <row r="696" spans="1:28" s="2" customFormat="1" ht="13.5" hidden="1" customHeight="1">
      <c r="A696" s="1"/>
      <c r="B696" s="4" t="s">
        <v>2011</v>
      </c>
      <c r="C696" s="4">
        <v>697</v>
      </c>
      <c r="D696" s="4" t="s">
        <v>2012</v>
      </c>
      <c r="E696" s="4" t="s">
        <v>71</v>
      </c>
      <c r="F696" s="4">
        <v>697</v>
      </c>
      <c r="G696" s="5">
        <v>45273</v>
      </c>
      <c r="H696" s="4">
        <v>59</v>
      </c>
      <c r="I696" s="4"/>
      <c r="J696" s="4"/>
      <c r="K696" s="4"/>
      <c r="L696" s="4">
        <v>6</v>
      </c>
      <c r="M696" s="12" t="s">
        <v>46</v>
      </c>
      <c r="N696" s="12"/>
      <c r="O696" s="4"/>
      <c r="P696" s="4"/>
      <c r="Q696" s="8"/>
      <c r="R696" s="8"/>
      <c r="S696" s="7"/>
      <c r="T696" s="8"/>
      <c r="U696" s="4"/>
      <c r="V696" s="4"/>
      <c r="W696" s="18">
        <v>25</v>
      </c>
      <c r="X696" s="4" t="s">
        <v>24</v>
      </c>
      <c r="Y696" s="18">
        <v>1</v>
      </c>
      <c r="Z696" s="64"/>
    </row>
    <row r="697" spans="1:28" s="2" customFormat="1" ht="13.5" hidden="1" customHeight="1">
      <c r="A697" s="1"/>
      <c r="B697" s="4" t="s">
        <v>2013</v>
      </c>
      <c r="C697" s="4">
        <v>698</v>
      </c>
      <c r="D697" s="4" t="s">
        <v>2014</v>
      </c>
      <c r="E697" s="4" t="s">
        <v>71</v>
      </c>
      <c r="F697" s="4">
        <v>698</v>
      </c>
      <c r="G697" s="5">
        <v>45274</v>
      </c>
      <c r="H697" s="4">
        <v>59</v>
      </c>
      <c r="I697" s="4"/>
      <c r="J697" s="4"/>
      <c r="K697" s="4"/>
      <c r="L697" s="4">
        <v>7</v>
      </c>
      <c r="M697" s="12" t="s">
        <v>111</v>
      </c>
      <c r="N697" s="12"/>
      <c r="O697" s="4"/>
      <c r="P697" s="4"/>
      <c r="Q697" s="8"/>
      <c r="R697" s="8"/>
      <c r="S697" s="7"/>
      <c r="T697" s="8"/>
      <c r="U697" s="4"/>
      <c r="V697" s="4"/>
      <c r="W697" s="18">
        <v>12</v>
      </c>
      <c r="X697" s="4" t="s">
        <v>29</v>
      </c>
      <c r="Y697" s="18">
        <v>1</v>
      </c>
      <c r="Z697" s="64"/>
    </row>
    <row r="698" spans="1:28" s="2" customFormat="1" ht="13.5" hidden="1" customHeight="1">
      <c r="A698" s="1"/>
      <c r="B698" s="4" t="s">
        <v>2015</v>
      </c>
      <c r="C698" s="4">
        <v>699</v>
      </c>
      <c r="D698" s="4" t="s">
        <v>2016</v>
      </c>
      <c r="E698" s="4" t="s">
        <v>71</v>
      </c>
      <c r="F698" s="4">
        <v>699</v>
      </c>
      <c r="G698" s="5">
        <v>45275</v>
      </c>
      <c r="H698" s="4">
        <v>59</v>
      </c>
      <c r="I698" s="4"/>
      <c r="J698" s="4"/>
      <c r="K698" s="4"/>
      <c r="L698" s="4" t="s">
        <v>168</v>
      </c>
      <c r="M698" s="12" t="s">
        <v>112</v>
      </c>
      <c r="N698" s="12"/>
      <c r="O698" s="4"/>
      <c r="P698" s="4"/>
      <c r="Q698" s="8"/>
      <c r="R698" s="8"/>
      <c r="S698" s="7"/>
      <c r="T698" s="8"/>
      <c r="U698" s="4"/>
      <c r="V698" s="4"/>
      <c r="W698" s="4"/>
      <c r="X698" s="4"/>
      <c r="Y698" s="4"/>
      <c r="Z698" s="63"/>
    </row>
    <row r="699" spans="1:28" s="2" customFormat="1" ht="13.5" hidden="1" customHeight="1">
      <c r="A699" s="1"/>
      <c r="B699" s="4" t="s">
        <v>2017</v>
      </c>
      <c r="C699" s="4">
        <v>700</v>
      </c>
      <c r="D699" s="4" t="s">
        <v>2018</v>
      </c>
      <c r="E699" s="4" t="s">
        <v>71</v>
      </c>
      <c r="F699" s="4">
        <v>700</v>
      </c>
      <c r="G699" s="5">
        <v>45276</v>
      </c>
      <c r="H699" s="4">
        <v>59</v>
      </c>
      <c r="I699" s="4"/>
      <c r="J699" s="4"/>
      <c r="K699" s="4"/>
      <c r="L699" s="4" t="s">
        <v>169</v>
      </c>
      <c r="M699" s="12" t="s">
        <v>113</v>
      </c>
      <c r="N699" s="12"/>
      <c r="O699" s="4"/>
      <c r="P699" s="4"/>
      <c r="Q699" s="8"/>
      <c r="R699" s="8"/>
      <c r="S699" s="7"/>
      <c r="T699" s="8"/>
      <c r="U699" s="4"/>
      <c r="V699" s="4"/>
      <c r="W699" s="4"/>
      <c r="X699" s="4"/>
      <c r="Y699" s="4"/>
      <c r="Z699" s="63"/>
    </row>
    <row r="700" spans="1:28" s="2" customFormat="1" ht="13.5" hidden="1" customHeight="1">
      <c r="A700" s="1"/>
      <c r="B700" s="4" t="s">
        <v>2019</v>
      </c>
      <c r="C700" s="4">
        <v>701</v>
      </c>
      <c r="D700" s="4" t="s">
        <v>2020</v>
      </c>
      <c r="E700" s="4" t="s">
        <v>71</v>
      </c>
      <c r="F700" s="4">
        <v>701</v>
      </c>
      <c r="G700" s="5">
        <v>45277</v>
      </c>
      <c r="H700" s="4">
        <v>59</v>
      </c>
      <c r="I700" s="4"/>
      <c r="J700" s="4"/>
      <c r="K700" s="4"/>
      <c r="L700" s="4" t="s">
        <v>170</v>
      </c>
      <c r="M700" s="12" t="s">
        <v>357</v>
      </c>
      <c r="N700" s="12"/>
      <c r="O700" s="4"/>
      <c r="P700" s="4"/>
      <c r="Q700" s="8"/>
      <c r="R700" s="8"/>
      <c r="S700" s="7"/>
      <c r="T700" s="8"/>
      <c r="U700" s="4"/>
      <c r="V700" s="4"/>
      <c r="W700" s="4"/>
      <c r="X700" s="4"/>
      <c r="Y700" s="4"/>
      <c r="Z700" s="63"/>
    </row>
    <row r="701" spans="1:28" s="2" customFormat="1" ht="13.5" hidden="1" customHeight="1">
      <c r="A701" s="1"/>
      <c r="B701" s="4" t="s">
        <v>2021</v>
      </c>
      <c r="C701" s="4">
        <v>702</v>
      </c>
      <c r="D701" s="4" t="s">
        <v>2022</v>
      </c>
      <c r="E701" s="4" t="s">
        <v>71</v>
      </c>
      <c r="F701" s="4">
        <v>702</v>
      </c>
      <c r="G701" s="5">
        <v>45278</v>
      </c>
      <c r="H701" s="4">
        <v>59</v>
      </c>
      <c r="I701" s="4"/>
      <c r="J701" s="4"/>
      <c r="K701" s="4"/>
      <c r="L701" s="4">
        <v>8</v>
      </c>
      <c r="M701" s="12" t="s">
        <v>39</v>
      </c>
      <c r="N701" s="12"/>
      <c r="O701" s="4"/>
      <c r="P701" s="4"/>
      <c r="Q701" s="8"/>
      <c r="R701" s="8"/>
      <c r="S701" s="7"/>
      <c r="T701" s="8"/>
      <c r="U701" s="4"/>
      <c r="V701" s="4"/>
      <c r="W701" s="18">
        <v>25</v>
      </c>
      <c r="X701" s="4" t="s">
        <v>25</v>
      </c>
      <c r="Y701" s="4" t="s">
        <v>2110</v>
      </c>
      <c r="Z701" s="63"/>
    </row>
    <row r="702" spans="1:28" s="2" customFormat="1" ht="13.5" hidden="1" customHeight="1">
      <c r="A702" s="1" t="s">
        <v>10051</v>
      </c>
      <c r="B702" s="4" t="s">
        <v>2023</v>
      </c>
      <c r="C702" s="4">
        <v>703</v>
      </c>
      <c r="D702" s="4" t="s">
        <v>2024</v>
      </c>
      <c r="E702" s="4" t="s">
        <v>71</v>
      </c>
      <c r="F702" s="4">
        <v>703</v>
      </c>
      <c r="G702" s="5">
        <v>45279</v>
      </c>
      <c r="H702" s="4">
        <v>60</v>
      </c>
      <c r="I702" s="4"/>
      <c r="J702" s="4"/>
      <c r="K702" s="4"/>
      <c r="L702" s="4">
        <v>1</v>
      </c>
      <c r="M702" s="12" t="s">
        <v>44</v>
      </c>
      <c r="N702" s="12"/>
      <c r="O702" s="4"/>
      <c r="P702" s="4"/>
      <c r="Q702" s="8"/>
      <c r="R702" s="8"/>
      <c r="S702" s="7"/>
      <c r="T702" s="8"/>
      <c r="U702" s="4"/>
      <c r="V702" s="4"/>
      <c r="W702" s="4" t="s">
        <v>2107</v>
      </c>
      <c r="X702" s="4" t="s">
        <v>56</v>
      </c>
      <c r="Y702" s="18">
        <v>2</v>
      </c>
      <c r="Z702" s="64"/>
    </row>
    <row r="703" spans="1:28" s="2" customFormat="1" ht="13.5" hidden="1" customHeight="1">
      <c r="A703" s="1"/>
      <c r="B703" s="4" t="s">
        <v>2025</v>
      </c>
      <c r="C703" s="4">
        <v>704</v>
      </c>
      <c r="D703" s="4" t="s">
        <v>2026</v>
      </c>
      <c r="E703" s="4" t="s">
        <v>71</v>
      </c>
      <c r="F703" s="4">
        <v>704</v>
      </c>
      <c r="G703" s="5">
        <v>45280</v>
      </c>
      <c r="H703" s="4">
        <v>60</v>
      </c>
      <c r="I703" s="4"/>
      <c r="J703" s="4"/>
      <c r="K703" s="4"/>
      <c r="L703" s="4">
        <v>2</v>
      </c>
      <c r="M703" s="12" t="s">
        <v>40</v>
      </c>
      <c r="N703" s="12"/>
      <c r="O703" s="4"/>
      <c r="P703" s="4"/>
      <c r="Q703" s="8"/>
      <c r="R703" s="8"/>
      <c r="S703" s="7"/>
      <c r="T703" s="8"/>
      <c r="U703" s="4"/>
      <c r="V703" s="4"/>
      <c r="W703" s="18">
        <v>25</v>
      </c>
      <c r="X703" s="4" t="s">
        <v>18</v>
      </c>
      <c r="Y703" s="18">
        <v>1</v>
      </c>
      <c r="Z703" s="64"/>
    </row>
    <row r="704" spans="1:28" s="2" customFormat="1" ht="13.5" hidden="1" customHeight="1">
      <c r="A704" s="1"/>
      <c r="B704" s="4" t="s">
        <v>2027</v>
      </c>
      <c r="C704" s="4">
        <v>705</v>
      </c>
      <c r="D704" s="4" t="s">
        <v>2028</v>
      </c>
      <c r="E704" s="4" t="s">
        <v>71</v>
      </c>
      <c r="F704" s="4">
        <v>705</v>
      </c>
      <c r="G704" s="5">
        <v>45281</v>
      </c>
      <c r="H704" s="4">
        <v>60</v>
      </c>
      <c r="I704" s="4"/>
      <c r="J704" s="4"/>
      <c r="K704" s="4"/>
      <c r="L704" s="4">
        <v>3</v>
      </c>
      <c r="M704" s="12" t="s">
        <v>356</v>
      </c>
      <c r="N704" s="12"/>
      <c r="O704" s="4"/>
      <c r="P704" s="4"/>
      <c r="Q704" s="8"/>
      <c r="R704" s="8"/>
      <c r="S704" s="7"/>
      <c r="T704" s="8"/>
      <c r="U704" s="4"/>
      <c r="V704" s="4"/>
      <c r="W704" s="18">
        <v>25</v>
      </c>
      <c r="X704" s="4" t="s">
        <v>21</v>
      </c>
      <c r="Y704" s="18">
        <v>1</v>
      </c>
      <c r="Z704" s="64"/>
    </row>
    <row r="705" spans="1:28" s="2" customFormat="1" ht="13.5" hidden="1" customHeight="1">
      <c r="A705" s="1"/>
      <c r="B705" s="4" t="s">
        <v>2029</v>
      </c>
      <c r="C705" s="4">
        <v>706</v>
      </c>
      <c r="D705" s="4" t="s">
        <v>2030</v>
      </c>
      <c r="E705" s="4" t="s">
        <v>71</v>
      </c>
      <c r="F705" s="4">
        <v>706</v>
      </c>
      <c r="G705" s="5">
        <v>45282</v>
      </c>
      <c r="H705" s="4">
        <v>60</v>
      </c>
      <c r="I705" s="4"/>
      <c r="J705" s="4"/>
      <c r="K705" s="4"/>
      <c r="L705" s="4">
        <v>4</v>
      </c>
      <c r="M705" s="12" t="s">
        <v>42</v>
      </c>
      <c r="N705" s="12"/>
      <c r="O705" s="4"/>
      <c r="P705" s="4"/>
      <c r="Q705" s="8"/>
      <c r="R705" s="8"/>
      <c r="S705" s="7"/>
      <c r="T705" s="8"/>
      <c r="U705" s="4"/>
      <c r="V705" s="4"/>
      <c r="W705" s="18">
        <v>25</v>
      </c>
      <c r="X705" s="4" t="s">
        <v>2108</v>
      </c>
      <c r="Y705" s="18">
        <v>1</v>
      </c>
      <c r="Z705" s="64"/>
    </row>
    <row r="706" spans="1:28" s="2" customFormat="1" ht="13.5" hidden="1" customHeight="1">
      <c r="A706" s="1"/>
      <c r="B706" s="4" t="s">
        <v>2031</v>
      </c>
      <c r="C706" s="4">
        <v>707</v>
      </c>
      <c r="D706" s="4" t="s">
        <v>2032</v>
      </c>
      <c r="E706" s="4" t="s">
        <v>71</v>
      </c>
      <c r="F706" s="4">
        <v>707</v>
      </c>
      <c r="G706" s="5">
        <v>45283</v>
      </c>
      <c r="H706" s="4">
        <v>60</v>
      </c>
      <c r="I706" s="4"/>
      <c r="J706" s="4"/>
      <c r="K706" s="4"/>
      <c r="L706" s="4">
        <v>5</v>
      </c>
      <c r="M706" s="12" t="s">
        <v>57</v>
      </c>
      <c r="N706" s="12"/>
      <c r="O706" s="4"/>
      <c r="P706" s="4"/>
      <c r="Q706" s="8"/>
      <c r="R706" s="8"/>
      <c r="S706" s="7"/>
      <c r="T706" s="8"/>
      <c r="U706" s="4"/>
      <c r="V706" s="4"/>
      <c r="W706" s="18">
        <v>15</v>
      </c>
      <c r="X706" s="4" t="s">
        <v>45</v>
      </c>
      <c r="Y706" s="18">
        <v>2</v>
      </c>
      <c r="Z706" s="64"/>
    </row>
    <row r="707" spans="1:28" s="2" customFormat="1" ht="13.5" customHeight="1">
      <c r="A707" s="1" t="s">
        <v>10123</v>
      </c>
      <c r="B707" s="4" t="s">
        <v>2033</v>
      </c>
      <c r="C707" s="4">
        <v>708</v>
      </c>
      <c r="D707" s="4" t="s">
        <v>2034</v>
      </c>
      <c r="E707" s="4" t="s">
        <v>71</v>
      </c>
      <c r="F707" s="4">
        <v>708</v>
      </c>
      <c r="G707" s="5">
        <v>45284</v>
      </c>
      <c r="H707" s="4">
        <v>60</v>
      </c>
      <c r="I707" s="4"/>
      <c r="J707" s="4"/>
      <c r="K707" s="4"/>
      <c r="L707" s="4">
        <v>6</v>
      </c>
      <c r="M707" s="12" t="s">
        <v>32</v>
      </c>
      <c r="N707" s="12"/>
      <c r="O707" s="4"/>
      <c r="P707" s="4"/>
      <c r="Q707" s="8"/>
      <c r="R707" s="8"/>
      <c r="S707" s="7"/>
      <c r="T707" s="8"/>
      <c r="U707" s="4"/>
      <c r="V707" s="4"/>
      <c r="W707" s="18">
        <v>25</v>
      </c>
      <c r="X707" s="4" t="s">
        <v>598</v>
      </c>
      <c r="Y707" s="18">
        <v>1</v>
      </c>
      <c r="Z707" s="64"/>
      <c r="AA707" s="1">
        <f>VLOOKUP(M707,Лист2!G:I,3,)</f>
        <v>0.1</v>
      </c>
      <c r="AB707" s="1">
        <f>AA707*Y707</f>
        <v>0.1</v>
      </c>
    </row>
    <row r="708" spans="1:28" s="2" customFormat="1" ht="13.5" hidden="1" customHeight="1">
      <c r="A708" s="1"/>
      <c r="B708" s="4" t="s">
        <v>2035</v>
      </c>
      <c r="C708" s="4">
        <v>709</v>
      </c>
      <c r="D708" s="4" t="s">
        <v>2036</v>
      </c>
      <c r="E708" s="4" t="s">
        <v>71</v>
      </c>
      <c r="F708" s="4">
        <v>709</v>
      </c>
      <c r="G708" s="5">
        <v>45285</v>
      </c>
      <c r="H708" s="4">
        <v>60</v>
      </c>
      <c r="I708" s="4"/>
      <c r="J708" s="4"/>
      <c r="K708" s="4"/>
      <c r="L708" s="4">
        <v>7</v>
      </c>
      <c r="M708" s="12" t="s">
        <v>46</v>
      </c>
      <c r="N708" s="12"/>
      <c r="O708" s="4"/>
      <c r="P708" s="4"/>
      <c r="Q708" s="8"/>
      <c r="R708" s="8"/>
      <c r="S708" s="7"/>
      <c r="T708" s="8"/>
      <c r="U708" s="4"/>
      <c r="V708" s="4"/>
      <c r="W708" s="18">
        <v>25</v>
      </c>
      <c r="X708" s="4" t="s">
        <v>24</v>
      </c>
      <c r="Y708" s="18">
        <v>1</v>
      </c>
      <c r="Z708" s="64"/>
    </row>
    <row r="709" spans="1:28" s="2" customFormat="1" ht="13.5" hidden="1" customHeight="1">
      <c r="A709" s="1"/>
      <c r="B709" s="4" t="s">
        <v>2037</v>
      </c>
      <c r="C709" s="4">
        <v>710</v>
      </c>
      <c r="D709" s="4" t="s">
        <v>2038</v>
      </c>
      <c r="E709" s="4" t="s">
        <v>71</v>
      </c>
      <c r="F709" s="4">
        <v>710</v>
      </c>
      <c r="G709" s="5">
        <v>45286</v>
      </c>
      <c r="H709" s="4">
        <v>60</v>
      </c>
      <c r="I709" s="4"/>
      <c r="J709" s="4"/>
      <c r="K709" s="4"/>
      <c r="L709" s="4">
        <v>8</v>
      </c>
      <c r="M709" s="12" t="s">
        <v>111</v>
      </c>
      <c r="N709" s="12"/>
      <c r="O709" s="4"/>
      <c r="P709" s="4"/>
      <c r="Q709" s="8"/>
      <c r="R709" s="8"/>
      <c r="S709" s="7"/>
      <c r="T709" s="8"/>
      <c r="U709" s="4"/>
      <c r="V709" s="4"/>
      <c r="W709" s="18">
        <v>12</v>
      </c>
      <c r="X709" s="4" t="s">
        <v>29</v>
      </c>
      <c r="Y709" s="18">
        <v>1</v>
      </c>
      <c r="Z709" s="64"/>
    </row>
    <row r="710" spans="1:28" s="2" customFormat="1" ht="13.5" hidden="1" customHeight="1">
      <c r="A710" s="1"/>
      <c r="B710" s="4" t="s">
        <v>2039</v>
      </c>
      <c r="C710" s="4">
        <v>711</v>
      </c>
      <c r="D710" s="4" t="s">
        <v>2040</v>
      </c>
      <c r="E710" s="4" t="s">
        <v>71</v>
      </c>
      <c r="F710" s="4">
        <v>711</v>
      </c>
      <c r="G710" s="5">
        <v>45287</v>
      </c>
      <c r="H710" s="4">
        <v>60</v>
      </c>
      <c r="I710" s="4"/>
      <c r="J710" s="4"/>
      <c r="K710" s="4"/>
      <c r="L710" s="4" t="s">
        <v>208</v>
      </c>
      <c r="M710" s="12" t="s">
        <v>112</v>
      </c>
      <c r="N710" s="12"/>
      <c r="O710" s="4"/>
      <c r="P710" s="4"/>
      <c r="Q710" s="8"/>
      <c r="R710" s="8"/>
      <c r="S710" s="7"/>
      <c r="T710" s="8"/>
      <c r="U710" s="4"/>
      <c r="V710" s="4"/>
      <c r="W710" s="4"/>
      <c r="X710" s="4"/>
      <c r="Y710" s="4"/>
      <c r="Z710" s="63"/>
    </row>
    <row r="711" spans="1:28" s="2" customFormat="1" ht="13.5" hidden="1" customHeight="1">
      <c r="A711" s="1"/>
      <c r="B711" s="4" t="s">
        <v>2041</v>
      </c>
      <c r="C711" s="4">
        <v>712</v>
      </c>
      <c r="D711" s="4" t="s">
        <v>2042</v>
      </c>
      <c r="E711" s="4" t="s">
        <v>71</v>
      </c>
      <c r="F711" s="4">
        <v>712</v>
      </c>
      <c r="G711" s="5">
        <v>45288</v>
      </c>
      <c r="H711" s="4">
        <v>60</v>
      </c>
      <c r="I711" s="4"/>
      <c r="J711" s="4"/>
      <c r="K711" s="4"/>
      <c r="L711" s="4" t="s">
        <v>209</v>
      </c>
      <c r="M711" s="12" t="s">
        <v>113</v>
      </c>
      <c r="N711" s="12"/>
      <c r="O711" s="4"/>
      <c r="P711" s="4"/>
      <c r="Q711" s="8"/>
      <c r="R711" s="8"/>
      <c r="S711" s="7"/>
      <c r="T711" s="8"/>
      <c r="U711" s="4"/>
      <c r="V711" s="4"/>
      <c r="W711" s="4"/>
      <c r="X711" s="4"/>
      <c r="Y711" s="4"/>
      <c r="Z711" s="63"/>
    </row>
    <row r="712" spans="1:28" s="2" customFormat="1" ht="13.5" hidden="1" customHeight="1">
      <c r="A712" s="1"/>
      <c r="B712" s="4" t="s">
        <v>2043</v>
      </c>
      <c r="C712" s="4">
        <v>713</v>
      </c>
      <c r="D712" s="4" t="s">
        <v>2044</v>
      </c>
      <c r="E712" s="4" t="s">
        <v>71</v>
      </c>
      <c r="F712" s="4">
        <v>713</v>
      </c>
      <c r="G712" s="5">
        <v>45289</v>
      </c>
      <c r="H712" s="4">
        <v>60</v>
      </c>
      <c r="I712" s="4"/>
      <c r="J712" s="4"/>
      <c r="K712" s="4"/>
      <c r="L712" s="4" t="s">
        <v>210</v>
      </c>
      <c r="M712" s="12" t="s">
        <v>357</v>
      </c>
      <c r="N712" s="12"/>
      <c r="O712" s="4"/>
      <c r="P712" s="4"/>
      <c r="Q712" s="8"/>
      <c r="R712" s="8"/>
      <c r="S712" s="7"/>
      <c r="T712" s="8"/>
      <c r="U712" s="4"/>
      <c r="V712" s="4"/>
      <c r="W712" s="4"/>
      <c r="X712" s="4"/>
      <c r="Y712" s="4"/>
      <c r="Z712" s="63"/>
    </row>
    <row r="713" spans="1:28" s="2" customFormat="1" ht="13.5" hidden="1" customHeight="1">
      <c r="A713" s="1"/>
      <c r="B713" s="4" t="s">
        <v>2045</v>
      </c>
      <c r="C713" s="4">
        <v>714</v>
      </c>
      <c r="D713" s="4" t="s">
        <v>2046</v>
      </c>
      <c r="E713" s="4" t="s">
        <v>71</v>
      </c>
      <c r="F713" s="4">
        <v>714</v>
      </c>
      <c r="G713" s="5">
        <v>45290</v>
      </c>
      <c r="H713" s="4">
        <v>60</v>
      </c>
      <c r="I713" s="4"/>
      <c r="J713" s="4"/>
      <c r="K713" s="4"/>
      <c r="L713" s="4">
        <v>9</v>
      </c>
      <c r="M713" s="12" t="s">
        <v>39</v>
      </c>
      <c r="N713" s="12"/>
      <c r="O713" s="4"/>
      <c r="P713" s="4"/>
      <c r="Q713" s="8"/>
      <c r="R713" s="8"/>
      <c r="S713" s="7"/>
      <c r="T713" s="8"/>
      <c r="U713" s="4"/>
      <c r="V713" s="4"/>
      <c r="W713" s="18">
        <v>25</v>
      </c>
      <c r="X713" s="4" t="s">
        <v>25</v>
      </c>
      <c r="Y713" s="4" t="s">
        <v>2111</v>
      </c>
      <c r="Z713" s="63"/>
    </row>
    <row r="714" spans="1:28" s="2" customFormat="1" ht="13.15" hidden="1" customHeight="1">
      <c r="A714" s="1" t="s">
        <v>10051</v>
      </c>
      <c r="B714" s="4" t="s">
        <v>2047</v>
      </c>
      <c r="C714" s="4">
        <v>715</v>
      </c>
      <c r="D714" s="4" t="s">
        <v>2048</v>
      </c>
      <c r="E714" s="4" t="s">
        <v>71</v>
      </c>
      <c r="F714" s="4">
        <v>715</v>
      </c>
      <c r="G714" s="5">
        <v>45291</v>
      </c>
      <c r="H714" s="4">
        <v>61</v>
      </c>
      <c r="I714" s="4"/>
      <c r="J714" s="4"/>
      <c r="K714" s="4"/>
      <c r="L714" s="4">
        <v>1</v>
      </c>
      <c r="M714" s="12" t="s">
        <v>44</v>
      </c>
      <c r="N714" s="12"/>
      <c r="O714" s="4"/>
      <c r="P714" s="4"/>
      <c r="Q714" s="8"/>
      <c r="R714" s="8"/>
      <c r="S714" s="7"/>
      <c r="T714" s="8"/>
      <c r="U714" s="4"/>
      <c r="V714" s="4"/>
      <c r="W714" s="4" t="s">
        <v>2107</v>
      </c>
      <c r="X714" s="4" t="s">
        <v>56</v>
      </c>
      <c r="Y714" s="18">
        <v>2</v>
      </c>
      <c r="Z714" s="64"/>
    </row>
    <row r="715" spans="1:28" s="2" customFormat="1" ht="13.5" hidden="1" customHeight="1">
      <c r="A715" s="1"/>
      <c r="B715" s="4" t="s">
        <v>2049</v>
      </c>
      <c r="C715" s="4">
        <v>716</v>
      </c>
      <c r="D715" s="4" t="s">
        <v>2050</v>
      </c>
      <c r="E715" s="4" t="s">
        <v>71</v>
      </c>
      <c r="F715" s="4">
        <v>716</v>
      </c>
      <c r="G715" s="5">
        <v>45292</v>
      </c>
      <c r="H715" s="4">
        <v>61</v>
      </c>
      <c r="I715" s="4"/>
      <c r="J715" s="4"/>
      <c r="K715" s="4"/>
      <c r="L715" s="4">
        <v>2</v>
      </c>
      <c r="M715" s="12" t="s">
        <v>40</v>
      </c>
      <c r="N715" s="12"/>
      <c r="O715" s="4"/>
      <c r="P715" s="4"/>
      <c r="Q715" s="8"/>
      <c r="R715" s="8"/>
      <c r="S715" s="7"/>
      <c r="T715" s="8"/>
      <c r="U715" s="4"/>
      <c r="V715" s="4"/>
      <c r="W715" s="18">
        <v>25</v>
      </c>
      <c r="X715" s="4" t="s">
        <v>18</v>
      </c>
      <c r="Y715" s="18">
        <v>1</v>
      </c>
      <c r="Z715" s="64"/>
    </row>
    <row r="716" spans="1:28" s="2" customFormat="1" ht="13.5" hidden="1" customHeight="1">
      <c r="A716" s="1"/>
      <c r="B716" s="4" t="s">
        <v>2051</v>
      </c>
      <c r="C716" s="4">
        <v>717</v>
      </c>
      <c r="D716" s="4" t="s">
        <v>2052</v>
      </c>
      <c r="E716" s="4" t="s">
        <v>71</v>
      </c>
      <c r="F716" s="4">
        <v>717</v>
      </c>
      <c r="G716" s="5">
        <v>45293</v>
      </c>
      <c r="H716" s="4">
        <v>61</v>
      </c>
      <c r="I716" s="4"/>
      <c r="J716" s="4"/>
      <c r="K716" s="4"/>
      <c r="L716" s="4">
        <v>3</v>
      </c>
      <c r="M716" s="12" t="s">
        <v>356</v>
      </c>
      <c r="N716" s="12"/>
      <c r="O716" s="4"/>
      <c r="P716" s="4"/>
      <c r="Q716" s="8"/>
      <c r="R716" s="8"/>
      <c r="S716" s="7"/>
      <c r="T716" s="8"/>
      <c r="U716" s="4"/>
      <c r="V716" s="4"/>
      <c r="W716" s="18">
        <v>25</v>
      </c>
      <c r="X716" s="4" t="s">
        <v>21</v>
      </c>
      <c r="Y716" s="18">
        <v>1</v>
      </c>
      <c r="Z716" s="64"/>
    </row>
    <row r="717" spans="1:28" s="2" customFormat="1" ht="13.5" hidden="1" customHeight="1">
      <c r="A717" s="1"/>
      <c r="B717" s="4" t="s">
        <v>2053</v>
      </c>
      <c r="C717" s="4">
        <v>718</v>
      </c>
      <c r="D717" s="4" t="s">
        <v>2054</v>
      </c>
      <c r="E717" s="4" t="s">
        <v>71</v>
      </c>
      <c r="F717" s="4">
        <v>718</v>
      </c>
      <c r="G717" s="5">
        <v>45294</v>
      </c>
      <c r="H717" s="4">
        <v>61</v>
      </c>
      <c r="I717" s="4"/>
      <c r="J717" s="4"/>
      <c r="K717" s="4"/>
      <c r="L717" s="4">
        <v>4</v>
      </c>
      <c r="M717" s="12" t="s">
        <v>42</v>
      </c>
      <c r="N717" s="12"/>
      <c r="O717" s="4"/>
      <c r="P717" s="4"/>
      <c r="Q717" s="8"/>
      <c r="R717" s="8"/>
      <c r="S717" s="7"/>
      <c r="T717" s="8"/>
      <c r="U717" s="4"/>
      <c r="V717" s="4"/>
      <c r="W717" s="18">
        <v>25</v>
      </c>
      <c r="X717" s="4" t="s">
        <v>22</v>
      </c>
      <c r="Y717" s="18">
        <v>1</v>
      </c>
      <c r="Z717" s="64"/>
    </row>
    <row r="718" spans="1:28" s="2" customFormat="1" ht="13.5" hidden="1" customHeight="1">
      <c r="A718" s="1"/>
      <c r="B718" s="4" t="s">
        <v>2055</v>
      </c>
      <c r="C718" s="4">
        <v>719</v>
      </c>
      <c r="D718" s="4" t="s">
        <v>2056</v>
      </c>
      <c r="E718" s="4" t="s">
        <v>71</v>
      </c>
      <c r="F718" s="4">
        <v>719</v>
      </c>
      <c r="G718" s="5">
        <v>45295</v>
      </c>
      <c r="H718" s="4">
        <v>61</v>
      </c>
      <c r="I718" s="4"/>
      <c r="J718" s="4"/>
      <c r="K718" s="4"/>
      <c r="L718" s="4">
        <v>5</v>
      </c>
      <c r="M718" s="12" t="s">
        <v>57</v>
      </c>
      <c r="N718" s="12"/>
      <c r="O718" s="4"/>
      <c r="P718" s="4"/>
      <c r="Q718" s="8"/>
      <c r="R718" s="8"/>
      <c r="S718" s="7"/>
      <c r="T718" s="8"/>
      <c r="U718" s="4"/>
      <c r="V718" s="4"/>
      <c r="W718" s="18">
        <v>15</v>
      </c>
      <c r="X718" s="4" t="s">
        <v>45</v>
      </c>
      <c r="Y718" s="18">
        <v>2</v>
      </c>
      <c r="Z718" s="64"/>
    </row>
    <row r="719" spans="1:28" s="2" customFormat="1" ht="13.5" customHeight="1">
      <c r="A719" s="1" t="s">
        <v>10123</v>
      </c>
      <c r="B719" s="4" t="s">
        <v>2057</v>
      </c>
      <c r="C719" s="4">
        <v>720</v>
      </c>
      <c r="D719" s="4" t="s">
        <v>2058</v>
      </c>
      <c r="E719" s="4" t="s">
        <v>71</v>
      </c>
      <c r="F719" s="4">
        <v>720</v>
      </c>
      <c r="G719" s="5">
        <v>45296</v>
      </c>
      <c r="H719" s="4">
        <v>61</v>
      </c>
      <c r="I719" s="4"/>
      <c r="J719" s="4"/>
      <c r="K719" s="4"/>
      <c r="L719" s="4">
        <v>6</v>
      </c>
      <c r="M719" s="12" t="s">
        <v>32</v>
      </c>
      <c r="N719" s="12"/>
      <c r="O719" s="4"/>
      <c r="P719" s="4"/>
      <c r="Q719" s="8"/>
      <c r="R719" s="8"/>
      <c r="S719" s="7"/>
      <c r="T719" s="8"/>
      <c r="U719" s="4"/>
      <c r="V719" s="4"/>
      <c r="W719" s="18">
        <v>25</v>
      </c>
      <c r="X719" s="4" t="s">
        <v>598</v>
      </c>
      <c r="Y719" s="18">
        <v>1</v>
      </c>
      <c r="Z719" s="64"/>
      <c r="AA719" s="1">
        <f>VLOOKUP(M719,Лист2!G:I,3,)</f>
        <v>0.1</v>
      </c>
      <c r="AB719" s="1">
        <f>AA719*Y719</f>
        <v>0.1</v>
      </c>
    </row>
    <row r="720" spans="1:28" s="2" customFormat="1" ht="13.5" hidden="1" customHeight="1">
      <c r="A720" s="1"/>
      <c r="B720" s="4" t="s">
        <v>2059</v>
      </c>
      <c r="C720" s="4">
        <v>721</v>
      </c>
      <c r="D720" s="4" t="s">
        <v>2060</v>
      </c>
      <c r="E720" s="4" t="s">
        <v>71</v>
      </c>
      <c r="F720" s="4">
        <v>721</v>
      </c>
      <c r="G720" s="5">
        <v>45297</v>
      </c>
      <c r="H720" s="4">
        <v>61</v>
      </c>
      <c r="I720" s="4"/>
      <c r="J720" s="4"/>
      <c r="K720" s="4"/>
      <c r="L720" s="4">
        <v>7</v>
      </c>
      <c r="M720" s="12" t="s">
        <v>46</v>
      </c>
      <c r="N720" s="12"/>
      <c r="O720" s="4"/>
      <c r="P720" s="4"/>
      <c r="Q720" s="8"/>
      <c r="R720" s="8"/>
      <c r="S720" s="7"/>
      <c r="T720" s="8"/>
      <c r="U720" s="4"/>
      <c r="V720" s="4"/>
      <c r="W720" s="18">
        <v>25</v>
      </c>
      <c r="X720" s="4" t="s">
        <v>24</v>
      </c>
      <c r="Y720" s="18">
        <v>1</v>
      </c>
      <c r="Z720" s="64"/>
    </row>
    <row r="721" spans="1:28" s="2" customFormat="1" ht="13.5" hidden="1" customHeight="1">
      <c r="A721" s="1"/>
      <c r="B721" s="4" t="s">
        <v>2061</v>
      </c>
      <c r="C721" s="4">
        <v>722</v>
      </c>
      <c r="D721" s="4" t="s">
        <v>2062</v>
      </c>
      <c r="E721" s="4" t="s">
        <v>71</v>
      </c>
      <c r="F721" s="4">
        <v>722</v>
      </c>
      <c r="G721" s="5">
        <v>45298</v>
      </c>
      <c r="H721" s="4">
        <v>61</v>
      </c>
      <c r="I721" s="4"/>
      <c r="J721" s="4"/>
      <c r="K721" s="4"/>
      <c r="L721" s="4">
        <v>8</v>
      </c>
      <c r="M721" s="12" t="s">
        <v>111</v>
      </c>
      <c r="N721" s="12"/>
      <c r="O721" s="4"/>
      <c r="P721" s="4"/>
      <c r="Q721" s="8"/>
      <c r="R721" s="8"/>
      <c r="S721" s="7"/>
      <c r="T721" s="8"/>
      <c r="U721" s="4"/>
      <c r="V721" s="4"/>
      <c r="W721" s="18">
        <v>12</v>
      </c>
      <c r="X721" s="4" t="s">
        <v>29</v>
      </c>
      <c r="Y721" s="18">
        <v>1</v>
      </c>
      <c r="Z721" s="64"/>
    </row>
    <row r="722" spans="1:28" s="2" customFormat="1" ht="13.5" hidden="1" customHeight="1">
      <c r="A722" s="1"/>
      <c r="B722" s="4" t="s">
        <v>2063</v>
      </c>
      <c r="C722" s="4">
        <v>723</v>
      </c>
      <c r="D722" s="4" t="s">
        <v>2064</v>
      </c>
      <c r="E722" s="4" t="s">
        <v>71</v>
      </c>
      <c r="F722" s="4">
        <v>723</v>
      </c>
      <c r="G722" s="5">
        <v>45299</v>
      </c>
      <c r="H722" s="4">
        <v>61</v>
      </c>
      <c r="I722" s="4"/>
      <c r="J722" s="4"/>
      <c r="K722" s="4"/>
      <c r="L722" s="4" t="s">
        <v>208</v>
      </c>
      <c r="M722" s="12" t="s">
        <v>112</v>
      </c>
      <c r="N722" s="12"/>
      <c r="O722" s="4"/>
      <c r="P722" s="4"/>
      <c r="Q722" s="8"/>
      <c r="R722" s="8"/>
      <c r="S722" s="7"/>
      <c r="T722" s="8"/>
      <c r="U722" s="4"/>
      <c r="V722" s="4"/>
      <c r="W722" s="4"/>
      <c r="X722" s="4"/>
      <c r="Y722" s="4"/>
      <c r="Z722" s="63"/>
    </row>
    <row r="723" spans="1:28" s="2" customFormat="1" ht="13.5" hidden="1" customHeight="1">
      <c r="A723" s="1"/>
      <c r="B723" s="4" t="s">
        <v>2065</v>
      </c>
      <c r="C723" s="4">
        <v>724</v>
      </c>
      <c r="D723" s="4" t="s">
        <v>2066</v>
      </c>
      <c r="E723" s="4" t="s">
        <v>71</v>
      </c>
      <c r="F723" s="4">
        <v>724</v>
      </c>
      <c r="G723" s="5">
        <v>45300</v>
      </c>
      <c r="H723" s="4">
        <v>61</v>
      </c>
      <c r="I723" s="4"/>
      <c r="J723" s="4"/>
      <c r="K723" s="4"/>
      <c r="L723" s="4" t="s">
        <v>209</v>
      </c>
      <c r="M723" s="12" t="s">
        <v>113</v>
      </c>
      <c r="N723" s="12"/>
      <c r="O723" s="4"/>
      <c r="P723" s="4"/>
      <c r="Q723" s="8"/>
      <c r="R723" s="8"/>
      <c r="S723" s="7"/>
      <c r="T723" s="8"/>
      <c r="U723" s="4"/>
      <c r="V723" s="4"/>
      <c r="W723" s="4"/>
      <c r="X723" s="4"/>
      <c r="Y723" s="4"/>
      <c r="Z723" s="63"/>
    </row>
    <row r="724" spans="1:28" s="2" customFormat="1" ht="13.5" hidden="1" customHeight="1">
      <c r="A724" s="1"/>
      <c r="B724" s="4" t="s">
        <v>2067</v>
      </c>
      <c r="C724" s="4">
        <v>725</v>
      </c>
      <c r="D724" s="4" t="s">
        <v>2068</v>
      </c>
      <c r="E724" s="4" t="s">
        <v>71</v>
      </c>
      <c r="F724" s="4">
        <v>725</v>
      </c>
      <c r="G724" s="5">
        <v>45301</v>
      </c>
      <c r="H724" s="4">
        <v>61</v>
      </c>
      <c r="I724" s="4"/>
      <c r="J724" s="4"/>
      <c r="K724" s="4"/>
      <c r="L724" s="4" t="s">
        <v>210</v>
      </c>
      <c r="M724" s="12" t="s">
        <v>357</v>
      </c>
      <c r="N724" s="12"/>
      <c r="O724" s="4"/>
      <c r="P724" s="4"/>
      <c r="Q724" s="8"/>
      <c r="R724" s="8"/>
      <c r="S724" s="7"/>
      <c r="T724" s="8"/>
      <c r="U724" s="4"/>
      <c r="V724" s="4"/>
      <c r="W724" s="4"/>
      <c r="X724" s="4"/>
      <c r="Y724" s="4"/>
      <c r="Z724" s="63"/>
    </row>
    <row r="725" spans="1:28" s="2" customFormat="1" ht="13.5" hidden="1" customHeight="1">
      <c r="A725" s="1"/>
      <c r="B725" s="4" t="s">
        <v>2069</v>
      </c>
      <c r="C725" s="4">
        <v>726</v>
      </c>
      <c r="D725" s="4" t="s">
        <v>2070</v>
      </c>
      <c r="E725" s="4" t="s">
        <v>71</v>
      </c>
      <c r="F725" s="4">
        <v>726</v>
      </c>
      <c r="G725" s="5">
        <v>45302</v>
      </c>
      <c r="H725" s="4">
        <v>61</v>
      </c>
      <c r="I725" s="4"/>
      <c r="J725" s="4"/>
      <c r="K725" s="4"/>
      <c r="L725" s="4">
        <v>9</v>
      </c>
      <c r="M725" s="12" t="s">
        <v>39</v>
      </c>
      <c r="N725" s="12"/>
      <c r="O725" s="4"/>
      <c r="P725" s="4"/>
      <c r="Q725" s="8"/>
      <c r="R725" s="8"/>
      <c r="S725" s="7"/>
      <c r="T725" s="8"/>
      <c r="U725" s="4"/>
      <c r="V725" s="4"/>
      <c r="W725" s="18">
        <v>25</v>
      </c>
      <c r="X725" s="4" t="s">
        <v>25</v>
      </c>
      <c r="Y725" s="4" t="s">
        <v>2112</v>
      </c>
      <c r="Z725" s="63"/>
    </row>
    <row r="726" spans="1:28" s="2" customFormat="1" ht="13.5" hidden="1" customHeight="1">
      <c r="A726" s="1" t="s">
        <v>10051</v>
      </c>
      <c r="B726" s="4" t="s">
        <v>2071</v>
      </c>
      <c r="C726" s="4">
        <v>727</v>
      </c>
      <c r="D726" s="4" t="s">
        <v>2072</v>
      </c>
      <c r="E726" s="4" t="s">
        <v>71</v>
      </c>
      <c r="F726" s="4">
        <v>727</v>
      </c>
      <c r="G726" s="5">
        <v>45303</v>
      </c>
      <c r="H726" s="4">
        <v>62</v>
      </c>
      <c r="I726" s="4"/>
      <c r="J726" s="4"/>
      <c r="K726" s="4"/>
      <c r="L726" s="4">
        <v>1</v>
      </c>
      <c r="M726" s="12" t="s">
        <v>44</v>
      </c>
      <c r="N726" s="12"/>
      <c r="O726" s="4"/>
      <c r="P726" s="4"/>
      <c r="Q726" s="8"/>
      <c r="R726" s="8"/>
      <c r="S726" s="7"/>
      <c r="T726" s="8"/>
      <c r="U726" s="4"/>
      <c r="V726" s="4"/>
      <c r="W726" s="4" t="s">
        <v>2107</v>
      </c>
      <c r="X726" s="4" t="s">
        <v>56</v>
      </c>
      <c r="Y726" s="18">
        <v>1</v>
      </c>
      <c r="Z726" s="64"/>
    </row>
    <row r="727" spans="1:28" s="2" customFormat="1" ht="13.5" hidden="1" customHeight="1">
      <c r="A727" s="1"/>
      <c r="B727" s="4" t="s">
        <v>2073</v>
      </c>
      <c r="C727" s="4">
        <v>728</v>
      </c>
      <c r="D727" s="4" t="s">
        <v>2074</v>
      </c>
      <c r="E727" s="4" t="s">
        <v>71</v>
      </c>
      <c r="F727" s="4">
        <v>728</v>
      </c>
      <c r="G727" s="5">
        <v>45304</v>
      </c>
      <c r="H727" s="4">
        <v>62</v>
      </c>
      <c r="I727" s="4"/>
      <c r="J727" s="4"/>
      <c r="K727" s="4"/>
      <c r="L727" s="4">
        <v>2</v>
      </c>
      <c r="M727" s="12" t="s">
        <v>356</v>
      </c>
      <c r="N727" s="12"/>
      <c r="O727" s="4"/>
      <c r="P727" s="4"/>
      <c r="Q727" s="8"/>
      <c r="R727" s="8"/>
      <c r="S727" s="7"/>
      <c r="T727" s="8"/>
      <c r="U727" s="4"/>
      <c r="V727" s="4"/>
      <c r="W727" s="18">
        <v>25</v>
      </c>
      <c r="X727" s="4" t="s">
        <v>21</v>
      </c>
      <c r="Y727" s="18">
        <v>1</v>
      </c>
      <c r="Z727" s="64"/>
    </row>
    <row r="728" spans="1:28" s="2" customFormat="1" ht="13.5" hidden="1" customHeight="1">
      <c r="A728" s="1"/>
      <c r="B728" s="4" t="s">
        <v>2075</v>
      </c>
      <c r="C728" s="4">
        <v>729</v>
      </c>
      <c r="D728" s="4" t="s">
        <v>2076</v>
      </c>
      <c r="E728" s="4" t="s">
        <v>71</v>
      </c>
      <c r="F728" s="4">
        <v>729</v>
      </c>
      <c r="G728" s="5">
        <v>45305</v>
      </c>
      <c r="H728" s="4">
        <v>62</v>
      </c>
      <c r="I728" s="4"/>
      <c r="J728" s="4"/>
      <c r="K728" s="4"/>
      <c r="L728" s="4">
        <v>3</v>
      </c>
      <c r="M728" s="12" t="s">
        <v>42</v>
      </c>
      <c r="N728" s="12"/>
      <c r="O728" s="4"/>
      <c r="P728" s="4"/>
      <c r="Q728" s="8"/>
      <c r="R728" s="8"/>
      <c r="S728" s="7"/>
      <c r="T728" s="8"/>
      <c r="U728" s="4"/>
      <c r="V728" s="4"/>
      <c r="W728" s="18">
        <v>25</v>
      </c>
      <c r="X728" s="4" t="s">
        <v>22</v>
      </c>
      <c r="Y728" s="18">
        <v>1</v>
      </c>
      <c r="Z728" s="64"/>
    </row>
    <row r="729" spans="1:28" s="2" customFormat="1" ht="13.5" hidden="1" customHeight="1">
      <c r="A729" s="1"/>
      <c r="B729" s="4" t="s">
        <v>2077</v>
      </c>
      <c r="C729" s="4">
        <v>730</v>
      </c>
      <c r="D729" s="4" t="s">
        <v>2078</v>
      </c>
      <c r="E729" s="4" t="s">
        <v>71</v>
      </c>
      <c r="F729" s="4">
        <v>730</v>
      </c>
      <c r="G729" s="5">
        <v>45306</v>
      </c>
      <c r="H729" s="4">
        <v>62</v>
      </c>
      <c r="I729" s="4"/>
      <c r="J729" s="4"/>
      <c r="K729" s="4"/>
      <c r="L729" s="4">
        <v>4</v>
      </c>
      <c r="M729" s="12" t="s">
        <v>57</v>
      </c>
      <c r="N729" s="12"/>
      <c r="O729" s="4"/>
      <c r="P729" s="4"/>
      <c r="Q729" s="8"/>
      <c r="R729" s="8"/>
      <c r="S729" s="7"/>
      <c r="T729" s="8"/>
      <c r="U729" s="4"/>
      <c r="V729" s="4"/>
      <c r="W729" s="18">
        <v>15</v>
      </c>
      <c r="X729" s="4" t="s">
        <v>45</v>
      </c>
      <c r="Y729" s="18">
        <v>1</v>
      </c>
      <c r="Z729" s="64"/>
    </row>
    <row r="730" spans="1:28" s="2" customFormat="1" ht="13.5" customHeight="1">
      <c r="A730" s="1" t="s">
        <v>10123</v>
      </c>
      <c r="B730" s="4" t="s">
        <v>2079</v>
      </c>
      <c r="C730" s="4">
        <v>731</v>
      </c>
      <c r="D730" s="4" t="s">
        <v>2080</v>
      </c>
      <c r="E730" s="4" t="s">
        <v>71</v>
      </c>
      <c r="F730" s="4">
        <v>731</v>
      </c>
      <c r="G730" s="5">
        <v>45307</v>
      </c>
      <c r="H730" s="4">
        <v>62</v>
      </c>
      <c r="I730" s="4"/>
      <c r="J730" s="4"/>
      <c r="K730" s="4"/>
      <c r="L730" s="4">
        <v>5</v>
      </c>
      <c r="M730" s="12" t="s">
        <v>32</v>
      </c>
      <c r="N730" s="12"/>
      <c r="O730" s="4"/>
      <c r="P730" s="4"/>
      <c r="Q730" s="8"/>
      <c r="R730" s="8"/>
      <c r="S730" s="7"/>
      <c r="T730" s="8"/>
      <c r="U730" s="4"/>
      <c r="V730" s="4"/>
      <c r="W730" s="18">
        <v>25</v>
      </c>
      <c r="X730" s="4" t="s">
        <v>598</v>
      </c>
      <c r="Y730" s="18">
        <v>4</v>
      </c>
      <c r="Z730" s="64"/>
      <c r="AA730" s="1">
        <f>VLOOKUP(M730,Лист2!G:I,3,)</f>
        <v>0.1</v>
      </c>
      <c r="AB730" s="1">
        <f>AA730*Y730</f>
        <v>0.4</v>
      </c>
    </row>
    <row r="731" spans="1:28" s="2" customFormat="1" ht="13.5" hidden="1" customHeight="1">
      <c r="A731" s="1"/>
      <c r="B731" s="4" t="s">
        <v>2081</v>
      </c>
      <c r="C731" s="4">
        <v>732</v>
      </c>
      <c r="D731" s="4" t="s">
        <v>2082</v>
      </c>
      <c r="E731" s="4" t="s">
        <v>71</v>
      </c>
      <c r="F731" s="4">
        <v>732</v>
      </c>
      <c r="G731" s="5">
        <v>45308</v>
      </c>
      <c r="H731" s="4">
        <v>62</v>
      </c>
      <c r="I731" s="4"/>
      <c r="J731" s="4"/>
      <c r="K731" s="4"/>
      <c r="L731" s="4">
        <v>6</v>
      </c>
      <c r="M731" s="12" t="s">
        <v>46</v>
      </c>
      <c r="N731" s="12"/>
      <c r="O731" s="4"/>
      <c r="P731" s="4"/>
      <c r="Q731" s="8"/>
      <c r="R731" s="8"/>
      <c r="S731" s="7"/>
      <c r="T731" s="8"/>
      <c r="U731" s="4"/>
      <c r="V731" s="4"/>
      <c r="W731" s="18">
        <v>25</v>
      </c>
      <c r="X731" s="4" t="s">
        <v>24</v>
      </c>
      <c r="Y731" s="18">
        <v>1</v>
      </c>
      <c r="Z731" s="64"/>
    </row>
    <row r="732" spans="1:28" s="2" customFormat="1" ht="13.5" hidden="1" customHeight="1">
      <c r="A732" s="1"/>
      <c r="B732" s="4" t="s">
        <v>2083</v>
      </c>
      <c r="C732" s="4">
        <v>733</v>
      </c>
      <c r="D732" s="4" t="s">
        <v>2084</v>
      </c>
      <c r="E732" s="4" t="s">
        <v>71</v>
      </c>
      <c r="F732" s="4">
        <v>733</v>
      </c>
      <c r="G732" s="5">
        <v>45309</v>
      </c>
      <c r="H732" s="4">
        <v>62</v>
      </c>
      <c r="I732" s="4"/>
      <c r="J732" s="4"/>
      <c r="K732" s="4"/>
      <c r="L732" s="4">
        <v>7</v>
      </c>
      <c r="M732" s="12" t="s">
        <v>111</v>
      </c>
      <c r="N732" s="12"/>
      <c r="O732" s="4"/>
      <c r="P732" s="4"/>
      <c r="Q732" s="8"/>
      <c r="R732" s="8"/>
      <c r="S732" s="7"/>
      <c r="T732" s="8"/>
      <c r="U732" s="4"/>
      <c r="V732" s="4"/>
      <c r="W732" s="18">
        <v>12</v>
      </c>
      <c r="X732" s="4" t="s">
        <v>29</v>
      </c>
      <c r="Y732" s="18">
        <v>1</v>
      </c>
      <c r="Z732" s="64"/>
    </row>
    <row r="733" spans="1:28" s="2" customFormat="1" ht="13.5" hidden="1" customHeight="1">
      <c r="A733" s="1"/>
      <c r="B733" s="4" t="s">
        <v>2085</v>
      </c>
      <c r="C733" s="4">
        <v>734</v>
      </c>
      <c r="D733" s="4" t="s">
        <v>2086</v>
      </c>
      <c r="E733" s="4" t="s">
        <v>71</v>
      </c>
      <c r="F733" s="4">
        <v>734</v>
      </c>
      <c r="G733" s="5">
        <v>45310</v>
      </c>
      <c r="H733" s="4">
        <v>62</v>
      </c>
      <c r="I733" s="4"/>
      <c r="J733" s="4"/>
      <c r="K733" s="4"/>
      <c r="L733" s="4" t="s">
        <v>168</v>
      </c>
      <c r="M733" s="12" t="s">
        <v>112</v>
      </c>
      <c r="N733" s="12"/>
      <c r="O733" s="4"/>
      <c r="P733" s="4"/>
      <c r="Q733" s="8"/>
      <c r="R733" s="8"/>
      <c r="S733" s="7"/>
      <c r="T733" s="8"/>
      <c r="U733" s="4"/>
      <c r="V733" s="4"/>
      <c r="W733" s="4"/>
      <c r="X733" s="4"/>
      <c r="Y733" s="4"/>
      <c r="Z733" s="63"/>
    </row>
    <row r="734" spans="1:28" s="2" customFormat="1" ht="13.5" hidden="1" customHeight="1">
      <c r="A734" s="1"/>
      <c r="B734" s="4" t="s">
        <v>2087</v>
      </c>
      <c r="C734" s="4">
        <v>735</v>
      </c>
      <c r="D734" s="4" t="s">
        <v>2088</v>
      </c>
      <c r="E734" s="4" t="s">
        <v>71</v>
      </c>
      <c r="F734" s="4">
        <v>735</v>
      </c>
      <c r="G734" s="5">
        <v>45311</v>
      </c>
      <c r="H734" s="4">
        <v>62</v>
      </c>
      <c r="I734" s="4"/>
      <c r="J734" s="4"/>
      <c r="K734" s="4"/>
      <c r="L734" s="4" t="s">
        <v>169</v>
      </c>
      <c r="M734" s="12" t="s">
        <v>113</v>
      </c>
      <c r="N734" s="12"/>
      <c r="O734" s="4"/>
      <c r="P734" s="4"/>
      <c r="Q734" s="8"/>
      <c r="R734" s="8"/>
      <c r="S734" s="7"/>
      <c r="T734" s="8"/>
      <c r="U734" s="4"/>
      <c r="V734" s="4"/>
      <c r="W734" s="4"/>
      <c r="X734" s="4"/>
      <c r="Y734" s="4"/>
      <c r="Z734" s="63"/>
    </row>
    <row r="735" spans="1:28" s="2" customFormat="1" ht="13.5" hidden="1" customHeight="1">
      <c r="A735" s="1"/>
      <c r="B735" s="4" t="s">
        <v>2089</v>
      </c>
      <c r="C735" s="4">
        <v>736</v>
      </c>
      <c r="D735" s="4" t="s">
        <v>2090</v>
      </c>
      <c r="E735" s="4" t="s">
        <v>71</v>
      </c>
      <c r="F735" s="4">
        <v>736</v>
      </c>
      <c r="G735" s="5">
        <v>45312</v>
      </c>
      <c r="H735" s="4">
        <v>62</v>
      </c>
      <c r="I735" s="4"/>
      <c r="J735" s="4"/>
      <c r="K735" s="4"/>
      <c r="L735" s="4" t="s">
        <v>170</v>
      </c>
      <c r="M735" s="12" t="s">
        <v>357</v>
      </c>
      <c r="N735" s="12"/>
      <c r="O735" s="4"/>
      <c r="P735" s="4"/>
      <c r="Q735" s="8"/>
      <c r="R735" s="8"/>
      <c r="S735" s="7"/>
      <c r="T735" s="8"/>
      <c r="U735" s="4"/>
      <c r="V735" s="4"/>
      <c r="W735" s="4"/>
      <c r="X735" s="4"/>
      <c r="Y735" s="4"/>
      <c r="Z735" s="63"/>
    </row>
    <row r="736" spans="1:28" s="2" customFormat="1" ht="13.5" hidden="1" customHeight="1">
      <c r="A736" s="1"/>
      <c r="B736" s="4" t="s">
        <v>2091</v>
      </c>
      <c r="C736" s="4">
        <v>737</v>
      </c>
      <c r="D736" s="4" t="s">
        <v>2092</v>
      </c>
      <c r="E736" s="4" t="s">
        <v>71</v>
      </c>
      <c r="F736" s="4">
        <v>737</v>
      </c>
      <c r="G736" s="5">
        <v>45313</v>
      </c>
      <c r="H736" s="4">
        <v>62</v>
      </c>
      <c r="I736" s="4"/>
      <c r="J736" s="4"/>
      <c r="K736" s="4"/>
      <c r="L736" s="4">
        <v>8</v>
      </c>
      <c r="M736" s="12" t="s">
        <v>39</v>
      </c>
      <c r="N736" s="12"/>
      <c r="O736" s="4"/>
      <c r="P736" s="4"/>
      <c r="Q736" s="8"/>
      <c r="R736" s="8"/>
      <c r="S736" s="7"/>
      <c r="T736" s="8"/>
      <c r="U736" s="4"/>
      <c r="V736" s="4"/>
      <c r="W736" s="18">
        <v>25</v>
      </c>
      <c r="X736" s="4" t="s">
        <v>25</v>
      </c>
      <c r="Y736" s="18">
        <v>11</v>
      </c>
      <c r="Z736" s="64"/>
    </row>
  </sheetData>
  <autoFilter ref="A2:Z736">
    <filterColumn colId="12">
      <filters>
        <filter val="Опора 108-КП-А11 ВСт3пс6"/>
        <filter val="Опора 159-КП-А11 ВСт3пс6"/>
        <filter val="Опора 219-КП-А11 ВСт3пс6"/>
        <filter val="Опора 25-ТП-АС00 ВСт3пс6"/>
        <filter val="Опора 273-КП-А11 ВСт3пс6"/>
        <filter val="Опора 273-ТО-А2 ВСт3пс6"/>
        <filter val="Опора 325-КП-А21 ВСт3пс6"/>
        <filter val="Опора 325-ТО-А2 ВСт3пс6"/>
        <filter val="Опора 32-ТП-АС00 ВСт3пс6"/>
        <filter val="Опора 32-ХБ-А ВСт3пс6"/>
        <filter val="Опора 377-КП-А11 ВСт3пс6"/>
        <filter val="Опора 377-ТО-А2 ВСт3пс6"/>
        <filter val="Опора 57-ВП-А1 ВСт3пс6"/>
        <filter val="Опора 57-КП-А11 ВСт3пс6"/>
      </filters>
    </filterColumn>
  </autoFilter>
  <conditionalFormatting sqref="S3 S148:S603">
    <cfRule type="cellIs" dxfId="43" priority="3" operator="greaterThan">
      <formula>0</formula>
    </cfRule>
  </conditionalFormatting>
  <conditionalFormatting sqref="S4:S94">
    <cfRule type="cellIs" dxfId="42" priority="2" operator="greaterThan">
      <formula>0</formula>
    </cfRule>
  </conditionalFormatting>
  <conditionalFormatting sqref="S604:S736">
    <cfRule type="cellIs" dxfId="41" priority="1" operator="greaterThan">
      <formula>0</formula>
    </cfRule>
  </conditionalFormatting>
  <hyperlinks>
    <hyperlink ref="E1" location="'Common list'!A1" display="&lt;--назад"/>
    <hyperlink ref="Z1" location="'Common list'!A1" display="&lt;--назад"/>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2"/>
  <sheetViews>
    <sheetView tabSelected="1" topLeftCell="B1" workbookViewId="0">
      <selection activeCell="J1" sqref="J1"/>
    </sheetView>
  </sheetViews>
  <sheetFormatPr defaultRowHeight="15"/>
  <cols>
    <col min="1" max="1" width="24.28515625" bestFit="1" customWidth="1"/>
    <col min="7" max="7" width="24.28515625" bestFit="1" customWidth="1"/>
    <col min="8" max="8" width="16.42578125" bestFit="1" customWidth="1"/>
    <col min="14" max="14" width="24.7109375" bestFit="1" customWidth="1"/>
  </cols>
  <sheetData>
    <row r="1" spans="1:15">
      <c r="A1" s="62">
        <v>1</v>
      </c>
      <c r="B1" s="62">
        <v>2</v>
      </c>
      <c r="G1" s="391" t="s">
        <v>10013</v>
      </c>
      <c r="H1" t="s">
        <v>10120</v>
      </c>
      <c r="I1" t="s">
        <v>10336</v>
      </c>
      <c r="J1" t="s">
        <v>10337</v>
      </c>
    </row>
    <row r="2" spans="1:15">
      <c r="A2" t="s">
        <v>53</v>
      </c>
      <c r="B2">
        <v>1</v>
      </c>
      <c r="G2" s="387" t="s">
        <v>35</v>
      </c>
      <c r="H2" s="22">
        <v>2</v>
      </c>
      <c r="I2">
        <v>1.5</v>
      </c>
      <c r="J2">
        <f>I2*H2</f>
        <v>3</v>
      </c>
      <c r="N2" t="s">
        <v>491</v>
      </c>
      <c r="O2">
        <v>1.5</v>
      </c>
    </row>
    <row r="3" spans="1:15">
      <c r="A3" t="s">
        <v>64</v>
      </c>
      <c r="B3">
        <v>1</v>
      </c>
      <c r="G3" s="387" t="s">
        <v>34</v>
      </c>
      <c r="H3" s="22">
        <v>4</v>
      </c>
      <c r="I3">
        <v>1.5</v>
      </c>
      <c r="J3">
        <f t="shared" ref="J3:J15" si="0">I3*H3</f>
        <v>6</v>
      </c>
      <c r="N3" t="s">
        <v>451</v>
      </c>
      <c r="O3">
        <v>1.5</v>
      </c>
    </row>
    <row r="4" spans="1:15">
      <c r="A4" t="s">
        <v>67</v>
      </c>
      <c r="B4">
        <v>1</v>
      </c>
      <c r="G4" s="387" t="s">
        <v>53</v>
      </c>
      <c r="H4" s="22">
        <v>16</v>
      </c>
      <c r="I4">
        <v>2.7</v>
      </c>
      <c r="J4">
        <f t="shared" si="0"/>
        <v>43.2</v>
      </c>
      <c r="N4" t="s">
        <v>544</v>
      </c>
      <c r="O4">
        <v>2.7</v>
      </c>
    </row>
    <row r="5" spans="1:15">
      <c r="A5" t="s">
        <v>53</v>
      </c>
      <c r="B5">
        <v>1</v>
      </c>
      <c r="G5" s="387" t="s">
        <v>49</v>
      </c>
      <c r="H5" s="22">
        <v>2</v>
      </c>
      <c r="I5">
        <v>0.6</v>
      </c>
      <c r="J5">
        <f t="shared" si="0"/>
        <v>1.2</v>
      </c>
      <c r="N5" t="s">
        <v>550</v>
      </c>
      <c r="O5">
        <v>0.1</v>
      </c>
    </row>
    <row r="6" spans="1:15">
      <c r="A6" t="s">
        <v>66</v>
      </c>
      <c r="B6">
        <v>5</v>
      </c>
      <c r="G6" s="387" t="s">
        <v>66</v>
      </c>
      <c r="H6" s="22">
        <v>8</v>
      </c>
      <c r="I6">
        <v>2.6</v>
      </c>
      <c r="J6">
        <f t="shared" si="0"/>
        <v>20.8</v>
      </c>
      <c r="N6" t="s">
        <v>502</v>
      </c>
      <c r="O6">
        <v>2.6</v>
      </c>
    </row>
    <row r="7" spans="1:15">
      <c r="A7" t="s">
        <v>68</v>
      </c>
      <c r="B7">
        <v>1</v>
      </c>
      <c r="G7" s="387" t="s">
        <v>68</v>
      </c>
      <c r="H7" s="22">
        <v>1</v>
      </c>
      <c r="I7">
        <v>2.6</v>
      </c>
      <c r="J7">
        <f t="shared" si="0"/>
        <v>2.6</v>
      </c>
      <c r="N7" t="s">
        <v>391</v>
      </c>
      <c r="O7">
        <v>0.7</v>
      </c>
    </row>
    <row r="8" spans="1:15">
      <c r="A8" t="s">
        <v>53</v>
      </c>
      <c r="B8">
        <v>1</v>
      </c>
      <c r="G8" s="387" t="s">
        <v>64</v>
      </c>
      <c r="H8" s="22">
        <v>1</v>
      </c>
      <c r="I8">
        <v>4.2</v>
      </c>
      <c r="J8">
        <f t="shared" si="0"/>
        <v>4.2</v>
      </c>
      <c r="N8" t="s">
        <v>425</v>
      </c>
      <c r="O8">
        <v>0.7</v>
      </c>
    </row>
    <row r="9" spans="1:15">
      <c r="A9" t="s">
        <v>53</v>
      </c>
      <c r="B9">
        <v>5</v>
      </c>
      <c r="G9" s="387" t="s">
        <v>67</v>
      </c>
      <c r="H9" s="22">
        <v>2</v>
      </c>
      <c r="I9">
        <v>22</v>
      </c>
      <c r="J9">
        <f t="shared" si="0"/>
        <v>44</v>
      </c>
      <c r="N9" t="s">
        <v>439</v>
      </c>
      <c r="O9">
        <v>0.1</v>
      </c>
    </row>
    <row r="10" spans="1:15">
      <c r="A10" t="s">
        <v>53</v>
      </c>
      <c r="B10">
        <v>2</v>
      </c>
      <c r="G10" s="387" t="s">
        <v>93</v>
      </c>
      <c r="H10" s="22">
        <v>2</v>
      </c>
      <c r="I10">
        <v>0.6</v>
      </c>
      <c r="J10">
        <f t="shared" si="0"/>
        <v>1.2</v>
      </c>
      <c r="N10" t="s">
        <v>390</v>
      </c>
      <c r="O10">
        <v>0.1</v>
      </c>
    </row>
    <row r="11" spans="1:15">
      <c r="A11" t="s">
        <v>84</v>
      </c>
      <c r="B11">
        <v>2</v>
      </c>
      <c r="G11" s="387" t="s">
        <v>32</v>
      </c>
      <c r="H11" s="22">
        <v>13</v>
      </c>
      <c r="I11">
        <v>0.1</v>
      </c>
      <c r="J11">
        <f t="shared" si="0"/>
        <v>1.3</v>
      </c>
      <c r="N11" t="s">
        <v>525</v>
      </c>
      <c r="O11">
        <v>3.2</v>
      </c>
    </row>
    <row r="12" spans="1:15">
      <c r="A12" t="s">
        <v>84</v>
      </c>
      <c r="B12">
        <v>2</v>
      </c>
      <c r="G12" s="387" t="s">
        <v>84</v>
      </c>
      <c r="H12" s="22">
        <v>11</v>
      </c>
      <c r="I12">
        <v>3.2</v>
      </c>
      <c r="J12">
        <f t="shared" si="0"/>
        <v>35.200000000000003</v>
      </c>
      <c r="N12" t="s">
        <v>378</v>
      </c>
      <c r="O12">
        <v>0.7</v>
      </c>
    </row>
    <row r="13" spans="1:15">
      <c r="A13" t="s">
        <v>99</v>
      </c>
      <c r="B13">
        <v>1</v>
      </c>
      <c r="G13" s="387" t="s">
        <v>83</v>
      </c>
      <c r="H13" s="22">
        <v>1</v>
      </c>
      <c r="I13">
        <v>37.4</v>
      </c>
      <c r="J13">
        <f t="shared" si="0"/>
        <v>37.4</v>
      </c>
      <c r="N13" t="s">
        <v>364</v>
      </c>
      <c r="O13">
        <v>1.1000000000000001</v>
      </c>
    </row>
    <row r="14" spans="1:15">
      <c r="A14" t="s">
        <v>14</v>
      </c>
      <c r="B14">
        <v>3</v>
      </c>
      <c r="G14" s="387" t="s">
        <v>99</v>
      </c>
      <c r="H14" s="22">
        <v>1</v>
      </c>
      <c r="I14">
        <v>0.8</v>
      </c>
      <c r="J14">
        <f t="shared" si="0"/>
        <v>0.8</v>
      </c>
      <c r="N14" t="s">
        <v>377</v>
      </c>
      <c r="O14">
        <v>0.2</v>
      </c>
    </row>
    <row r="15" spans="1:15">
      <c r="A15" t="s">
        <v>14</v>
      </c>
      <c r="B15">
        <v>2</v>
      </c>
      <c r="G15" s="387" t="s">
        <v>14</v>
      </c>
      <c r="H15" s="22">
        <v>9</v>
      </c>
      <c r="I15">
        <v>1.3</v>
      </c>
      <c r="J15">
        <f t="shared" si="0"/>
        <v>11.700000000000001</v>
      </c>
      <c r="N15" t="s">
        <v>401</v>
      </c>
      <c r="O15">
        <v>0.8</v>
      </c>
    </row>
    <row r="16" spans="1:15">
      <c r="A16" t="s">
        <v>35</v>
      </c>
      <c r="B16">
        <v>2</v>
      </c>
      <c r="G16" s="387" t="s">
        <v>10014</v>
      </c>
      <c r="H16" s="22">
        <v>73</v>
      </c>
      <c r="N16" t="s">
        <v>402</v>
      </c>
      <c r="O16">
        <v>1.3</v>
      </c>
    </row>
    <row r="17" spans="1:15">
      <c r="A17" t="s">
        <v>14</v>
      </c>
      <c r="B17">
        <v>4</v>
      </c>
      <c r="N17" t="s">
        <v>434</v>
      </c>
      <c r="O17">
        <v>2.1</v>
      </c>
    </row>
    <row r="18" spans="1:15">
      <c r="A18" t="s">
        <v>83</v>
      </c>
      <c r="B18">
        <v>1</v>
      </c>
      <c r="N18" t="s">
        <v>400</v>
      </c>
      <c r="O18">
        <v>0.3</v>
      </c>
    </row>
    <row r="19" spans="1:15">
      <c r="A19" t="s">
        <v>84</v>
      </c>
      <c r="B19">
        <v>3</v>
      </c>
      <c r="N19" t="s">
        <v>412</v>
      </c>
      <c r="O19">
        <v>0.8</v>
      </c>
    </row>
    <row r="20" spans="1:15">
      <c r="A20" t="s">
        <v>34</v>
      </c>
      <c r="B20">
        <v>1</v>
      </c>
      <c r="N20" t="s">
        <v>413</v>
      </c>
      <c r="O20">
        <v>1.2</v>
      </c>
    </row>
    <row r="21" spans="1:15">
      <c r="A21" t="s">
        <v>84</v>
      </c>
      <c r="B21">
        <v>1</v>
      </c>
      <c r="N21" t="s">
        <v>411</v>
      </c>
      <c r="O21">
        <v>0.4</v>
      </c>
    </row>
    <row r="22" spans="1:15">
      <c r="A22" t="s">
        <v>34</v>
      </c>
      <c r="B22">
        <v>1</v>
      </c>
    </row>
    <row r="23" spans="1:15">
      <c r="A23" t="s">
        <v>84</v>
      </c>
      <c r="B23">
        <v>3</v>
      </c>
    </row>
    <row r="24" spans="1:15">
      <c r="A24" t="s">
        <v>49</v>
      </c>
      <c r="B24">
        <v>1</v>
      </c>
    </row>
    <row r="25" spans="1:15">
      <c r="A25" t="s">
        <v>49</v>
      </c>
      <c r="B25">
        <v>1</v>
      </c>
    </row>
    <row r="26" spans="1:15">
      <c r="A26" t="s">
        <v>67</v>
      </c>
      <c r="B26">
        <v>1</v>
      </c>
    </row>
    <row r="27" spans="1:15">
      <c r="A27" t="s">
        <v>66</v>
      </c>
      <c r="B27">
        <v>2</v>
      </c>
    </row>
    <row r="28" spans="1:15">
      <c r="A28" t="s">
        <v>66</v>
      </c>
      <c r="B28">
        <v>1</v>
      </c>
    </row>
    <row r="29" spans="1:15">
      <c r="A29" t="s">
        <v>53</v>
      </c>
      <c r="B29">
        <v>1</v>
      </c>
    </row>
    <row r="30" spans="1:15">
      <c r="A30" t="s">
        <v>53</v>
      </c>
      <c r="B30">
        <v>2</v>
      </c>
    </row>
    <row r="31" spans="1:15">
      <c r="A31" t="s">
        <v>34</v>
      </c>
      <c r="B31">
        <v>1</v>
      </c>
    </row>
    <row r="32" spans="1:15">
      <c r="A32" t="s">
        <v>53</v>
      </c>
      <c r="B32">
        <v>1</v>
      </c>
    </row>
    <row r="33" spans="1:2">
      <c r="A33" t="s">
        <v>53</v>
      </c>
      <c r="B33">
        <v>1</v>
      </c>
    </row>
    <row r="34" spans="1:2">
      <c r="A34" t="s">
        <v>34</v>
      </c>
      <c r="B34">
        <v>1</v>
      </c>
    </row>
    <row r="35" spans="1:2">
      <c r="A35" t="s">
        <v>53</v>
      </c>
      <c r="B35">
        <v>1</v>
      </c>
    </row>
    <row r="36" spans="1:2">
      <c r="A36" t="s">
        <v>93</v>
      </c>
      <c r="B36">
        <v>2</v>
      </c>
    </row>
    <row r="37" spans="1:2">
      <c r="A37" t="s">
        <v>32</v>
      </c>
      <c r="B37">
        <v>3</v>
      </c>
    </row>
    <row r="38" spans="1:2">
      <c r="A38" t="s">
        <v>32</v>
      </c>
      <c r="B38">
        <v>2</v>
      </c>
    </row>
    <row r="39" spans="1:2">
      <c r="A39" t="s">
        <v>32</v>
      </c>
      <c r="B39">
        <v>2</v>
      </c>
    </row>
    <row r="40" spans="1:2">
      <c r="A40" t="s">
        <v>32</v>
      </c>
      <c r="B40">
        <v>1</v>
      </c>
    </row>
    <row r="41" spans="1:2">
      <c r="A41" t="s">
        <v>32</v>
      </c>
      <c r="B41">
        <v>1</v>
      </c>
    </row>
    <row r="42" spans="1:2">
      <c r="A42" t="s">
        <v>32</v>
      </c>
      <c r="B42">
        <v>4</v>
      </c>
    </row>
  </sheetData>
  <autoFilter ref="A1:B42"/>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C5"/>
  <sheetViews>
    <sheetView workbookViewId="0">
      <selection activeCell="C21" sqref="C21"/>
    </sheetView>
  </sheetViews>
  <sheetFormatPr defaultRowHeight="15"/>
  <cols>
    <col min="1" max="1" width="17" bestFit="1" customWidth="1"/>
    <col min="2" max="2" width="26.85546875" customWidth="1"/>
    <col min="3" max="3" width="19.7109375" customWidth="1"/>
  </cols>
  <sheetData>
    <row r="3" spans="1:3">
      <c r="A3" s="391" t="s">
        <v>10013</v>
      </c>
      <c r="B3" t="s">
        <v>10053</v>
      </c>
      <c r="C3" t="s">
        <v>10001</v>
      </c>
    </row>
    <row r="4" spans="1:3">
      <c r="A4" s="387" t="s">
        <v>10052</v>
      </c>
      <c r="B4" s="22">
        <v>23</v>
      </c>
      <c r="C4" s="22"/>
    </row>
    <row r="5" spans="1:3">
      <c r="A5" s="387" t="s">
        <v>10014</v>
      </c>
      <c r="B5" s="22">
        <v>23</v>
      </c>
      <c r="C5" s="2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2" filterMode="1"/>
  <dimension ref="A1:AB766"/>
  <sheetViews>
    <sheetView topLeftCell="E1" zoomScale="70" zoomScaleNormal="70" workbookViewId="0">
      <pane ySplit="2" topLeftCell="A3" activePane="bottomLeft" state="frozen"/>
      <selection activeCell="C21" sqref="C21"/>
      <selection pane="bottomLeft" activeCell="C21" sqref="C21"/>
    </sheetView>
  </sheetViews>
  <sheetFormatPr defaultColWidth="9.140625" defaultRowHeight="13.5" customHeight="1"/>
  <cols>
    <col min="1" max="1" width="20.140625" style="1" customWidth="1"/>
    <col min="2" max="2" width="32.7109375" style="1" bestFit="1" customWidth="1"/>
    <col min="3" max="3" width="16.140625" style="1" bestFit="1" customWidth="1"/>
    <col min="4" max="4" width="28.85546875" style="1" bestFit="1" customWidth="1"/>
    <col min="5" max="5" width="49.7109375" style="1" bestFit="1" customWidth="1"/>
    <col min="6" max="6" width="20.7109375" style="1" bestFit="1" customWidth="1"/>
    <col min="7" max="7" width="14.85546875" style="1" bestFit="1" customWidth="1"/>
    <col min="8" max="8" width="18.28515625" style="1" customWidth="1"/>
    <col min="9" max="9" width="16.42578125" style="1" hidden="1" customWidth="1"/>
    <col min="10" max="10" width="16.5703125" style="1" hidden="1" customWidth="1"/>
    <col min="11" max="11" width="27.140625" style="1" hidden="1" customWidth="1"/>
    <col min="12" max="12" width="8.7109375" style="2" customWidth="1"/>
    <col min="13" max="13" width="53.85546875" style="2" customWidth="1"/>
    <col min="14" max="14" width="31" style="2" customWidth="1"/>
    <col min="15" max="15" width="18.28515625" style="2" hidden="1" customWidth="1"/>
    <col min="16" max="16" width="15.28515625" style="2" hidden="1" customWidth="1"/>
    <col min="17" max="17" width="15.85546875" style="2" hidden="1" customWidth="1"/>
    <col min="18" max="18" width="15" style="2" hidden="1" customWidth="1"/>
    <col min="19" max="19" width="18.28515625" style="2" hidden="1" customWidth="1"/>
    <col min="20" max="20" width="13" style="2" hidden="1" customWidth="1"/>
    <col min="21" max="21" width="17" style="2" hidden="1" customWidth="1"/>
    <col min="22" max="22" width="18.28515625" style="2" hidden="1" customWidth="1"/>
    <col min="23" max="23" width="8.5703125" style="2" customWidth="1"/>
    <col min="24" max="24" width="32" style="2" customWidth="1"/>
    <col min="25" max="25" width="13.42578125" style="2" bestFit="1" customWidth="1"/>
    <col min="26" max="26" width="13.42578125" style="2" customWidth="1"/>
    <col min="27" max="16384" width="9.140625" style="1"/>
  </cols>
  <sheetData>
    <row r="1" spans="1:28" ht="13.5" customHeight="1">
      <c r="B1" s="69" t="s">
        <v>5525</v>
      </c>
      <c r="S1" s="10">
        <f>SUM(SUM(S3:S635))</f>
        <v>0</v>
      </c>
      <c r="T1" s="10">
        <f>SUM(SUM(T3:T635))</f>
        <v>0</v>
      </c>
      <c r="Z1" s="69" t="s">
        <v>5525</v>
      </c>
      <c r="AA1" s="1">
        <f>SUBTOTAL(9,AA121:AA152)</f>
        <v>85.399999999999963</v>
      </c>
      <c r="AB1" s="1">
        <f>AA1*0.00012</f>
        <v>1.0247999999999995E-2</v>
      </c>
    </row>
    <row r="2" spans="1:28" ht="42.75">
      <c r="A2" s="3" t="s">
        <v>9999</v>
      </c>
      <c r="B2" s="3" t="s">
        <v>2</v>
      </c>
      <c r="C2" s="3" t="s">
        <v>3</v>
      </c>
      <c r="D2" s="3" t="s">
        <v>0</v>
      </c>
      <c r="E2" s="3" t="s">
        <v>6</v>
      </c>
      <c r="F2" s="3" t="s">
        <v>1</v>
      </c>
      <c r="G2" s="3" t="s">
        <v>7</v>
      </c>
      <c r="H2" s="3" t="s">
        <v>4</v>
      </c>
      <c r="I2" s="3" t="s">
        <v>5</v>
      </c>
      <c r="J2" s="3" t="s">
        <v>36</v>
      </c>
      <c r="K2" s="3" t="s">
        <v>27</v>
      </c>
      <c r="L2" s="6" t="s">
        <v>9</v>
      </c>
      <c r="M2" s="6" t="s">
        <v>8</v>
      </c>
      <c r="N2" s="6" t="s">
        <v>337</v>
      </c>
      <c r="O2" s="3" t="s">
        <v>327</v>
      </c>
      <c r="P2" s="3" t="s">
        <v>328</v>
      </c>
      <c r="Q2" s="3" t="s">
        <v>329</v>
      </c>
      <c r="R2" s="3" t="s">
        <v>330</v>
      </c>
      <c r="S2" s="3" t="s">
        <v>331</v>
      </c>
      <c r="T2" s="3" t="s">
        <v>332</v>
      </c>
      <c r="U2" s="3" t="s">
        <v>333</v>
      </c>
      <c r="V2" s="3" t="s">
        <v>334</v>
      </c>
      <c r="W2" s="6" t="s">
        <v>10</v>
      </c>
      <c r="X2" s="6" t="s">
        <v>11</v>
      </c>
      <c r="Y2" s="6" t="s">
        <v>12</v>
      </c>
      <c r="Z2" s="66" t="s">
        <v>5508</v>
      </c>
    </row>
    <row r="3" spans="1:28" ht="13.5" hidden="1" customHeight="1">
      <c r="B3" s="12" t="s">
        <v>359</v>
      </c>
      <c r="C3" s="12">
        <v>1</v>
      </c>
      <c r="D3" s="12" t="s">
        <v>360</v>
      </c>
      <c r="E3" s="12" t="s">
        <v>71</v>
      </c>
      <c r="F3" s="12">
        <v>1</v>
      </c>
      <c r="G3" s="14">
        <v>45315</v>
      </c>
      <c r="H3" s="12">
        <v>17</v>
      </c>
      <c r="I3" s="12"/>
      <c r="J3" s="12"/>
      <c r="K3" s="12"/>
      <c r="L3" s="12" t="s">
        <v>170</v>
      </c>
      <c r="M3" s="12" t="s">
        <v>472</v>
      </c>
      <c r="N3" s="12"/>
      <c r="O3" s="12"/>
      <c r="P3" s="12"/>
      <c r="Q3" s="13"/>
      <c r="R3" s="13"/>
      <c r="S3" s="13"/>
      <c r="T3" s="13"/>
      <c r="U3" s="12"/>
      <c r="V3" s="12"/>
      <c r="W3" s="12"/>
      <c r="X3" s="12"/>
      <c r="Y3" s="12"/>
      <c r="Z3" s="68"/>
    </row>
    <row r="4" spans="1:28" ht="13.5" hidden="1" customHeight="1">
      <c r="B4" s="12" t="s">
        <v>359</v>
      </c>
      <c r="C4" s="12">
        <v>1</v>
      </c>
      <c r="D4" s="12" t="s">
        <v>360</v>
      </c>
      <c r="E4" s="12" t="s">
        <v>71</v>
      </c>
      <c r="F4" s="12">
        <v>1</v>
      </c>
      <c r="G4" s="14">
        <v>45315</v>
      </c>
      <c r="H4" s="12">
        <v>21</v>
      </c>
      <c r="I4" s="12"/>
      <c r="J4" s="12"/>
      <c r="K4" s="12"/>
      <c r="L4" s="12" t="s">
        <v>210</v>
      </c>
      <c r="M4" s="12" t="s">
        <v>512</v>
      </c>
      <c r="N4" s="12"/>
      <c r="O4" s="12"/>
      <c r="P4" s="12"/>
      <c r="Q4" s="13"/>
      <c r="R4" s="13"/>
      <c r="S4" s="13"/>
      <c r="T4" s="13"/>
      <c r="U4" s="12"/>
      <c r="V4" s="12"/>
      <c r="W4" s="12"/>
      <c r="X4" s="12"/>
      <c r="Y4" s="12"/>
      <c r="Z4" s="68"/>
    </row>
    <row r="5" spans="1:28" ht="13.5" hidden="1" customHeight="1">
      <c r="B5" s="12" t="s">
        <v>359</v>
      </c>
      <c r="C5" s="12">
        <v>1</v>
      </c>
      <c r="D5" s="12" t="s">
        <v>360</v>
      </c>
      <c r="E5" s="4" t="s">
        <v>71</v>
      </c>
      <c r="F5" s="12">
        <v>1</v>
      </c>
      <c r="G5" s="14">
        <v>45315</v>
      </c>
      <c r="H5" s="12">
        <v>6</v>
      </c>
      <c r="I5" s="12"/>
      <c r="J5" s="12"/>
      <c r="K5" s="12"/>
      <c r="L5" s="12" t="s">
        <v>210</v>
      </c>
      <c r="M5" s="12" t="s">
        <v>409</v>
      </c>
      <c r="N5" s="12"/>
      <c r="O5" s="12"/>
      <c r="P5" s="12"/>
      <c r="Q5" s="13"/>
      <c r="R5" s="13"/>
      <c r="S5" s="13"/>
      <c r="T5" s="13"/>
      <c r="U5" s="12"/>
      <c r="V5" s="12"/>
      <c r="W5" s="12"/>
      <c r="X5" s="12"/>
      <c r="Y5" s="12"/>
      <c r="Z5" s="68"/>
    </row>
    <row r="6" spans="1:28" ht="13.5" hidden="1" customHeight="1">
      <c r="B6" s="12" t="s">
        <v>359</v>
      </c>
      <c r="C6" s="12">
        <v>1</v>
      </c>
      <c r="D6" s="12" t="s">
        <v>360</v>
      </c>
      <c r="E6" s="12" t="s">
        <v>71</v>
      </c>
      <c r="F6" s="12">
        <v>1</v>
      </c>
      <c r="G6" s="14">
        <v>45315</v>
      </c>
      <c r="H6" s="12">
        <v>18</v>
      </c>
      <c r="I6" s="12"/>
      <c r="J6" s="12"/>
      <c r="K6" s="12"/>
      <c r="L6" s="12" t="s">
        <v>147</v>
      </c>
      <c r="M6" s="12" t="s">
        <v>483</v>
      </c>
      <c r="N6" s="12"/>
      <c r="O6" s="12"/>
      <c r="P6" s="12"/>
      <c r="Q6" s="13"/>
      <c r="R6" s="13"/>
      <c r="S6" s="13"/>
      <c r="T6" s="13"/>
      <c r="U6" s="12"/>
      <c r="V6" s="12"/>
      <c r="W6" s="12"/>
      <c r="X6" s="12"/>
      <c r="Y6" s="12"/>
      <c r="Z6" s="68"/>
    </row>
    <row r="7" spans="1:28" ht="13.5" hidden="1" customHeight="1">
      <c r="B7" s="12" t="s">
        <v>359</v>
      </c>
      <c r="C7" s="12">
        <v>1</v>
      </c>
      <c r="D7" s="12" t="s">
        <v>360</v>
      </c>
      <c r="E7" s="12" t="s">
        <v>71</v>
      </c>
      <c r="F7" s="12">
        <v>1</v>
      </c>
      <c r="G7" s="14">
        <v>45315</v>
      </c>
      <c r="H7" s="12">
        <v>21</v>
      </c>
      <c r="I7" s="12"/>
      <c r="J7" s="12"/>
      <c r="K7" s="12"/>
      <c r="L7" s="12" t="s">
        <v>209</v>
      </c>
      <c r="M7" s="12" t="s">
        <v>511</v>
      </c>
      <c r="N7" s="12"/>
      <c r="O7" s="12"/>
      <c r="P7" s="12"/>
      <c r="Q7" s="13"/>
      <c r="R7" s="13"/>
      <c r="S7" s="13"/>
      <c r="T7" s="13"/>
      <c r="U7" s="12"/>
      <c r="V7" s="12"/>
      <c r="W7" s="12"/>
      <c r="X7" s="12"/>
      <c r="Y7" s="12"/>
      <c r="Z7" s="68"/>
    </row>
    <row r="8" spans="1:28" ht="13.5" hidden="1" customHeight="1">
      <c r="B8" s="12" t="s">
        <v>359</v>
      </c>
      <c r="C8" s="12">
        <v>1</v>
      </c>
      <c r="D8" s="12" t="s">
        <v>360</v>
      </c>
      <c r="E8" s="12" t="s">
        <v>71</v>
      </c>
      <c r="F8" s="12">
        <v>1</v>
      </c>
      <c r="G8" s="14">
        <v>45315</v>
      </c>
      <c r="H8" s="12">
        <v>27</v>
      </c>
      <c r="I8" s="12"/>
      <c r="J8" s="12"/>
      <c r="K8" s="12"/>
      <c r="L8" s="12" t="s">
        <v>228</v>
      </c>
      <c r="M8" s="12" t="s">
        <v>579</v>
      </c>
      <c r="N8" s="12"/>
      <c r="O8" s="12"/>
      <c r="P8" s="12"/>
      <c r="Q8" s="13"/>
      <c r="R8" s="13"/>
      <c r="S8" s="13"/>
      <c r="T8" s="13"/>
      <c r="U8" s="12"/>
      <c r="V8" s="12"/>
      <c r="W8" s="12"/>
      <c r="X8" s="12"/>
      <c r="Y8" s="12"/>
      <c r="Z8" s="68"/>
    </row>
    <row r="9" spans="1:28" ht="13.5" hidden="1" customHeight="1">
      <c r="B9" s="12" t="s">
        <v>359</v>
      </c>
      <c r="C9" s="12">
        <v>1</v>
      </c>
      <c r="D9" s="12" t="s">
        <v>360</v>
      </c>
      <c r="E9" s="4" t="s">
        <v>71</v>
      </c>
      <c r="F9" s="12">
        <v>1</v>
      </c>
      <c r="G9" s="14">
        <v>45315</v>
      </c>
      <c r="H9" s="12">
        <v>15</v>
      </c>
      <c r="I9" s="12"/>
      <c r="J9" s="12"/>
      <c r="K9" s="12"/>
      <c r="L9" s="12" t="s">
        <v>126</v>
      </c>
      <c r="M9" s="12" t="s">
        <v>444</v>
      </c>
      <c r="N9" s="12"/>
      <c r="O9" s="12"/>
      <c r="P9" s="12"/>
      <c r="Q9" s="13"/>
      <c r="R9" s="13"/>
      <c r="S9" s="13"/>
      <c r="T9" s="13"/>
      <c r="U9" s="12"/>
      <c r="V9" s="12"/>
      <c r="W9" s="12"/>
      <c r="X9" s="12"/>
      <c r="Y9" s="12"/>
      <c r="Z9" s="68"/>
    </row>
    <row r="10" spans="1:28" ht="13.5" hidden="1" customHeight="1">
      <c r="B10" s="12" t="s">
        <v>359</v>
      </c>
      <c r="C10" s="12">
        <v>1</v>
      </c>
      <c r="D10" s="12" t="s">
        <v>360</v>
      </c>
      <c r="E10" s="12" t="s">
        <v>71</v>
      </c>
      <c r="F10" s="12">
        <v>1</v>
      </c>
      <c r="G10" s="14">
        <v>45315</v>
      </c>
      <c r="H10" s="12">
        <v>31</v>
      </c>
      <c r="I10" s="12"/>
      <c r="J10" s="12"/>
      <c r="K10" s="12"/>
      <c r="L10" s="12" t="s">
        <v>123</v>
      </c>
      <c r="M10" s="12" t="s">
        <v>575</v>
      </c>
      <c r="N10" s="12"/>
      <c r="O10" s="12"/>
      <c r="P10" s="12"/>
      <c r="Q10" s="13"/>
      <c r="R10" s="13"/>
      <c r="S10" s="13"/>
      <c r="T10" s="13"/>
      <c r="U10" s="12"/>
      <c r="V10" s="12"/>
      <c r="W10" s="12"/>
      <c r="X10" s="12"/>
      <c r="Y10" s="12"/>
      <c r="Z10" s="68"/>
    </row>
    <row r="11" spans="1:28" ht="13.5" hidden="1" customHeight="1">
      <c r="B11" s="12" t="s">
        <v>359</v>
      </c>
      <c r="C11" s="12">
        <v>1</v>
      </c>
      <c r="D11" s="12" t="s">
        <v>360</v>
      </c>
      <c r="E11" s="12" t="s">
        <v>71</v>
      </c>
      <c r="F11" s="12">
        <v>1</v>
      </c>
      <c r="G11" s="14">
        <v>45315</v>
      </c>
      <c r="H11" s="12">
        <v>16</v>
      </c>
      <c r="I11" s="12"/>
      <c r="J11" s="12"/>
      <c r="K11" s="12"/>
      <c r="L11" s="12" t="s">
        <v>110</v>
      </c>
      <c r="M11" s="12" t="s">
        <v>467</v>
      </c>
      <c r="N11" s="12"/>
      <c r="O11" s="12"/>
      <c r="P11" s="12"/>
      <c r="Q11" s="13"/>
      <c r="R11" s="13"/>
      <c r="S11" s="13"/>
      <c r="T11" s="13"/>
      <c r="U11" s="12"/>
      <c r="V11" s="12"/>
      <c r="W11" s="12"/>
      <c r="X11" s="12"/>
      <c r="Y11" s="12"/>
      <c r="Z11" s="68"/>
    </row>
    <row r="12" spans="1:28" ht="13.5" hidden="1" customHeight="1">
      <c r="B12" s="12" t="s">
        <v>359</v>
      </c>
      <c r="C12" s="12">
        <v>1</v>
      </c>
      <c r="D12" s="12" t="s">
        <v>360</v>
      </c>
      <c r="E12" s="12" t="s">
        <v>71</v>
      </c>
      <c r="F12" s="12">
        <v>1</v>
      </c>
      <c r="G12" s="14">
        <v>45315</v>
      </c>
      <c r="H12" s="12">
        <v>18</v>
      </c>
      <c r="I12" s="12"/>
      <c r="J12" s="12"/>
      <c r="K12" s="12"/>
      <c r="L12" s="12" t="s">
        <v>252</v>
      </c>
      <c r="M12" s="12" t="s">
        <v>467</v>
      </c>
      <c r="N12" s="12"/>
      <c r="O12" s="12"/>
      <c r="P12" s="12"/>
      <c r="Q12" s="13"/>
      <c r="R12" s="13"/>
      <c r="S12" s="13"/>
      <c r="T12" s="13"/>
      <c r="U12" s="12"/>
      <c r="V12" s="12"/>
      <c r="W12" s="12"/>
      <c r="X12" s="12"/>
      <c r="Y12" s="12"/>
      <c r="Z12" s="68"/>
    </row>
    <row r="13" spans="1:28" ht="13.5" hidden="1" customHeight="1">
      <c r="B13" s="12" t="s">
        <v>359</v>
      </c>
      <c r="C13" s="12">
        <v>1</v>
      </c>
      <c r="D13" s="12" t="s">
        <v>360</v>
      </c>
      <c r="E13" s="12" t="s">
        <v>71</v>
      </c>
      <c r="F13" s="12">
        <v>1</v>
      </c>
      <c r="G13" s="14">
        <v>45315</v>
      </c>
      <c r="H13" s="12">
        <v>19</v>
      </c>
      <c r="I13" s="12"/>
      <c r="J13" s="12"/>
      <c r="K13" s="12"/>
      <c r="L13" s="12" t="s">
        <v>189</v>
      </c>
      <c r="M13" s="12" t="s">
        <v>467</v>
      </c>
      <c r="N13" s="12"/>
      <c r="O13" s="12"/>
      <c r="P13" s="12"/>
      <c r="Q13" s="13"/>
      <c r="R13" s="13"/>
      <c r="S13" s="13"/>
      <c r="T13" s="13"/>
      <c r="U13" s="12"/>
      <c r="V13" s="12"/>
      <c r="W13" s="12"/>
      <c r="X13" s="12"/>
      <c r="Y13" s="12"/>
      <c r="Z13" s="68"/>
    </row>
    <row r="14" spans="1:28" ht="13.5" hidden="1" customHeight="1">
      <c r="B14" s="12" t="s">
        <v>359</v>
      </c>
      <c r="C14" s="12">
        <v>1</v>
      </c>
      <c r="D14" s="12" t="s">
        <v>360</v>
      </c>
      <c r="E14" s="12" t="s">
        <v>71</v>
      </c>
      <c r="F14" s="12">
        <v>1</v>
      </c>
      <c r="G14" s="14">
        <v>45315</v>
      </c>
      <c r="H14" s="12">
        <v>28</v>
      </c>
      <c r="I14" s="12"/>
      <c r="J14" s="12"/>
      <c r="K14" s="12"/>
      <c r="L14" s="12" t="s">
        <v>228</v>
      </c>
      <c r="M14" s="12" t="s">
        <v>467</v>
      </c>
      <c r="N14" s="12"/>
      <c r="O14" s="12"/>
      <c r="P14" s="12"/>
      <c r="Q14" s="13"/>
      <c r="R14" s="13"/>
      <c r="S14" s="13"/>
      <c r="T14" s="13"/>
      <c r="U14" s="12"/>
      <c r="V14" s="12"/>
      <c r="W14" s="12"/>
      <c r="X14" s="12"/>
      <c r="Y14" s="12"/>
      <c r="Z14" s="68"/>
    </row>
    <row r="15" spans="1:28" ht="13.5" hidden="1" customHeight="1">
      <c r="B15" s="12" t="s">
        <v>359</v>
      </c>
      <c r="C15" s="12">
        <v>1</v>
      </c>
      <c r="D15" s="12" t="s">
        <v>360</v>
      </c>
      <c r="E15" s="12" t="s">
        <v>71</v>
      </c>
      <c r="F15" s="12">
        <v>1</v>
      </c>
      <c r="G15" s="14">
        <v>45315</v>
      </c>
      <c r="H15" s="12">
        <v>28</v>
      </c>
      <c r="I15" s="12"/>
      <c r="J15" s="12"/>
      <c r="K15" s="12"/>
      <c r="L15" s="12" t="s">
        <v>123</v>
      </c>
      <c r="M15" s="12" t="s">
        <v>467</v>
      </c>
      <c r="N15" s="12"/>
      <c r="O15" s="12"/>
      <c r="P15" s="12"/>
      <c r="Q15" s="13"/>
      <c r="R15" s="13"/>
      <c r="S15" s="13"/>
      <c r="T15" s="13"/>
      <c r="U15" s="12"/>
      <c r="V15" s="12"/>
      <c r="W15" s="12"/>
      <c r="X15" s="12"/>
      <c r="Y15" s="12"/>
      <c r="Z15" s="68"/>
    </row>
    <row r="16" spans="1:28" ht="13.5" hidden="1" customHeight="1">
      <c r="B16" s="12" t="s">
        <v>359</v>
      </c>
      <c r="C16" s="12">
        <v>1</v>
      </c>
      <c r="D16" s="12" t="s">
        <v>360</v>
      </c>
      <c r="E16" s="4" t="s">
        <v>71</v>
      </c>
      <c r="F16" s="12">
        <v>1</v>
      </c>
      <c r="G16" s="14">
        <v>45315</v>
      </c>
      <c r="H16" s="12">
        <v>16</v>
      </c>
      <c r="I16" s="12"/>
      <c r="J16" s="12"/>
      <c r="K16" s="12"/>
      <c r="L16" s="12" t="s">
        <v>107</v>
      </c>
      <c r="M16" s="12" t="s">
        <v>463</v>
      </c>
      <c r="N16" s="12"/>
      <c r="O16" s="12"/>
      <c r="P16" s="12"/>
      <c r="Q16" s="13"/>
      <c r="R16" s="13"/>
      <c r="S16" s="13"/>
      <c r="T16" s="13"/>
      <c r="U16" s="12"/>
      <c r="V16" s="12"/>
      <c r="W16" s="12"/>
      <c r="X16" s="12"/>
      <c r="Y16" s="12"/>
      <c r="Z16" s="68"/>
    </row>
    <row r="17" spans="2:26" ht="13.5" hidden="1" customHeight="1">
      <c r="B17" s="12" t="s">
        <v>359</v>
      </c>
      <c r="C17" s="12">
        <v>1</v>
      </c>
      <c r="D17" s="12" t="s">
        <v>360</v>
      </c>
      <c r="E17" s="12" t="s">
        <v>71</v>
      </c>
      <c r="F17" s="12">
        <v>1</v>
      </c>
      <c r="G17" s="14">
        <v>45315</v>
      </c>
      <c r="H17" s="12">
        <v>19</v>
      </c>
      <c r="I17" s="12"/>
      <c r="J17" s="12"/>
      <c r="K17" s="12"/>
      <c r="L17" s="12" t="s">
        <v>162</v>
      </c>
      <c r="M17" s="12" t="s">
        <v>463</v>
      </c>
      <c r="N17" s="12"/>
      <c r="O17" s="12"/>
      <c r="P17" s="12"/>
      <c r="Q17" s="13"/>
      <c r="R17" s="13"/>
      <c r="S17" s="13"/>
      <c r="T17" s="13"/>
      <c r="U17" s="12"/>
      <c r="V17" s="12"/>
      <c r="W17" s="12"/>
      <c r="X17" s="12"/>
      <c r="Y17" s="12"/>
      <c r="Z17" s="68"/>
    </row>
    <row r="18" spans="2:26" ht="13.5" hidden="1" customHeight="1">
      <c r="B18" s="12" t="s">
        <v>359</v>
      </c>
      <c r="C18" s="12">
        <v>1</v>
      </c>
      <c r="D18" s="12" t="s">
        <v>360</v>
      </c>
      <c r="E18" s="12" t="s">
        <v>71</v>
      </c>
      <c r="F18" s="12">
        <v>1</v>
      </c>
      <c r="G18" s="14">
        <v>45315</v>
      </c>
      <c r="H18" s="12">
        <v>18</v>
      </c>
      <c r="I18" s="12"/>
      <c r="J18" s="12"/>
      <c r="K18" s="12"/>
      <c r="L18" s="12" t="s">
        <v>150</v>
      </c>
      <c r="M18" s="12" t="s">
        <v>487</v>
      </c>
      <c r="N18" s="12"/>
      <c r="O18" s="12"/>
      <c r="P18" s="12"/>
      <c r="Q18" s="13"/>
      <c r="R18" s="13"/>
      <c r="S18" s="13"/>
      <c r="T18" s="13"/>
      <c r="U18" s="12"/>
      <c r="V18" s="12"/>
      <c r="W18" s="12"/>
      <c r="X18" s="12"/>
      <c r="Y18" s="12"/>
      <c r="Z18" s="68"/>
    </row>
    <row r="19" spans="2:26" ht="13.5" hidden="1" customHeight="1">
      <c r="B19" s="12" t="s">
        <v>359</v>
      </c>
      <c r="C19" s="12">
        <v>1</v>
      </c>
      <c r="D19" s="12" t="s">
        <v>360</v>
      </c>
      <c r="E19" s="12" t="s">
        <v>71</v>
      </c>
      <c r="F19" s="12">
        <v>1</v>
      </c>
      <c r="G19" s="14">
        <v>45315</v>
      </c>
      <c r="H19" s="12">
        <v>25</v>
      </c>
      <c r="I19" s="12"/>
      <c r="J19" s="12"/>
      <c r="K19" s="12"/>
      <c r="L19" s="12" t="s">
        <v>170</v>
      </c>
      <c r="M19" s="12" t="s">
        <v>560</v>
      </c>
      <c r="N19" s="12"/>
      <c r="O19" s="12"/>
      <c r="P19" s="12"/>
      <c r="Q19" s="13"/>
      <c r="R19" s="13"/>
      <c r="S19" s="13"/>
      <c r="T19" s="13"/>
      <c r="U19" s="12"/>
      <c r="V19" s="12"/>
      <c r="W19" s="12"/>
      <c r="X19" s="12"/>
      <c r="Y19" s="12"/>
      <c r="Z19" s="68"/>
    </row>
    <row r="20" spans="2:26" ht="13.5" hidden="1" customHeight="1">
      <c r="B20" s="12" t="s">
        <v>359</v>
      </c>
      <c r="C20" s="12">
        <v>1</v>
      </c>
      <c r="D20" s="12" t="s">
        <v>360</v>
      </c>
      <c r="E20" s="12" t="s">
        <v>71</v>
      </c>
      <c r="F20" s="12">
        <v>1</v>
      </c>
      <c r="G20" s="14">
        <v>45315</v>
      </c>
      <c r="H20" s="12">
        <v>25</v>
      </c>
      <c r="I20" s="12"/>
      <c r="J20" s="12"/>
      <c r="K20" s="12"/>
      <c r="L20" s="12" t="s">
        <v>210</v>
      </c>
      <c r="M20" s="12" t="s">
        <v>560</v>
      </c>
      <c r="N20" s="12"/>
      <c r="O20" s="12"/>
      <c r="P20" s="12"/>
      <c r="Q20" s="13"/>
      <c r="R20" s="13"/>
      <c r="S20" s="13"/>
      <c r="T20" s="13"/>
      <c r="U20" s="12"/>
      <c r="V20" s="12"/>
      <c r="W20" s="12"/>
      <c r="X20" s="12"/>
      <c r="Y20" s="12"/>
      <c r="Z20" s="68"/>
    </row>
    <row r="21" spans="2:26" ht="13.5" hidden="1" customHeight="1">
      <c r="B21" s="12" t="s">
        <v>359</v>
      </c>
      <c r="C21" s="12">
        <v>1</v>
      </c>
      <c r="D21" s="12" t="s">
        <v>360</v>
      </c>
      <c r="E21" s="4" t="s">
        <v>71</v>
      </c>
      <c r="F21" s="12">
        <v>1</v>
      </c>
      <c r="G21" s="14">
        <v>45315</v>
      </c>
      <c r="H21" s="12">
        <v>12</v>
      </c>
      <c r="I21" s="12"/>
      <c r="J21" s="12"/>
      <c r="K21" s="12"/>
      <c r="L21" s="12" t="s">
        <v>170</v>
      </c>
      <c r="M21" s="12" t="s">
        <v>431</v>
      </c>
      <c r="N21" s="12"/>
      <c r="O21" s="12"/>
      <c r="P21" s="12"/>
      <c r="Q21" s="13"/>
      <c r="R21" s="13"/>
      <c r="S21" s="13"/>
      <c r="T21" s="13"/>
      <c r="U21" s="12"/>
      <c r="V21" s="12"/>
      <c r="W21" s="12"/>
      <c r="X21" s="12"/>
      <c r="Y21" s="12"/>
      <c r="Z21" s="68"/>
    </row>
    <row r="22" spans="2:26" ht="13.5" hidden="1" customHeight="1">
      <c r="B22" s="12" t="s">
        <v>359</v>
      </c>
      <c r="C22" s="12">
        <v>1</v>
      </c>
      <c r="D22" s="12" t="s">
        <v>360</v>
      </c>
      <c r="E22" s="12" t="s">
        <v>71</v>
      </c>
      <c r="F22" s="12">
        <v>1</v>
      </c>
      <c r="G22" s="14">
        <v>45315</v>
      </c>
      <c r="H22" s="12">
        <v>29</v>
      </c>
      <c r="I22" s="12"/>
      <c r="J22" s="12"/>
      <c r="K22" s="12"/>
      <c r="L22" s="12" t="s">
        <v>170</v>
      </c>
      <c r="M22" s="12" t="s">
        <v>431</v>
      </c>
      <c r="N22" s="12"/>
      <c r="O22" s="12"/>
      <c r="P22" s="12"/>
      <c r="Q22" s="13"/>
      <c r="R22" s="13"/>
      <c r="S22" s="13"/>
      <c r="T22" s="13"/>
      <c r="U22" s="12"/>
      <c r="V22" s="12"/>
      <c r="W22" s="12"/>
      <c r="X22" s="12"/>
      <c r="Y22" s="12"/>
      <c r="Z22" s="68"/>
    </row>
    <row r="23" spans="2:26" ht="13.5" hidden="1" customHeight="1">
      <c r="B23" s="12" t="s">
        <v>359</v>
      </c>
      <c r="C23" s="12">
        <v>1</v>
      </c>
      <c r="D23" s="12" t="s">
        <v>360</v>
      </c>
      <c r="E23" s="12" t="s">
        <v>71</v>
      </c>
      <c r="F23" s="12">
        <v>1</v>
      </c>
      <c r="G23" s="14">
        <v>45315</v>
      </c>
      <c r="H23" s="12">
        <v>24</v>
      </c>
      <c r="I23" s="12"/>
      <c r="J23" s="12"/>
      <c r="K23" s="12"/>
      <c r="L23" s="12" t="s">
        <v>123</v>
      </c>
      <c r="M23" s="12" t="s">
        <v>553</v>
      </c>
      <c r="N23" s="12"/>
      <c r="O23" s="12"/>
      <c r="P23" s="12"/>
      <c r="Q23" s="13"/>
      <c r="R23" s="13"/>
      <c r="S23" s="13"/>
      <c r="T23" s="13"/>
      <c r="U23" s="12"/>
      <c r="V23" s="12"/>
      <c r="W23" s="12"/>
      <c r="X23" s="12"/>
      <c r="Y23" s="12"/>
      <c r="Z23" s="68"/>
    </row>
    <row r="24" spans="2:26" ht="13.5" hidden="1" customHeight="1">
      <c r="B24" s="12" t="s">
        <v>359</v>
      </c>
      <c r="C24" s="12">
        <v>1</v>
      </c>
      <c r="D24" s="12" t="s">
        <v>360</v>
      </c>
      <c r="E24" s="12" t="s">
        <v>71</v>
      </c>
      <c r="F24" s="12">
        <v>1</v>
      </c>
      <c r="G24" s="14">
        <v>45315</v>
      </c>
      <c r="H24" s="12">
        <v>26</v>
      </c>
      <c r="I24" s="12"/>
      <c r="J24" s="12"/>
      <c r="K24" s="12"/>
      <c r="L24" s="12" t="s">
        <v>228</v>
      </c>
      <c r="M24" s="12" t="s">
        <v>568</v>
      </c>
      <c r="N24" s="12"/>
      <c r="O24" s="12"/>
      <c r="P24" s="12"/>
      <c r="Q24" s="13"/>
      <c r="R24" s="13"/>
      <c r="S24" s="13"/>
      <c r="T24" s="13"/>
      <c r="U24" s="12"/>
      <c r="V24" s="12"/>
      <c r="W24" s="12"/>
      <c r="X24" s="12"/>
      <c r="Y24" s="12"/>
      <c r="Z24" s="68"/>
    </row>
    <row r="25" spans="2:26" ht="13.5" hidden="1" customHeight="1">
      <c r="B25" s="12" t="s">
        <v>359</v>
      </c>
      <c r="C25" s="12">
        <v>1</v>
      </c>
      <c r="D25" s="12" t="s">
        <v>360</v>
      </c>
      <c r="E25" s="4" t="s">
        <v>71</v>
      </c>
      <c r="F25" s="12">
        <v>1</v>
      </c>
      <c r="G25" s="14">
        <v>45315</v>
      </c>
      <c r="H25" s="12">
        <v>5</v>
      </c>
      <c r="I25" s="12"/>
      <c r="J25" s="12"/>
      <c r="K25" s="12"/>
      <c r="L25" s="12" t="s">
        <v>210</v>
      </c>
      <c r="M25" s="12" t="s">
        <v>397</v>
      </c>
      <c r="N25" s="12"/>
      <c r="O25" s="12"/>
      <c r="P25" s="12"/>
      <c r="Q25" s="13"/>
      <c r="R25" s="13"/>
      <c r="S25" s="13"/>
      <c r="T25" s="13"/>
      <c r="U25" s="12"/>
      <c r="V25" s="12"/>
      <c r="W25" s="12"/>
      <c r="X25" s="12"/>
      <c r="Y25" s="12"/>
      <c r="Z25" s="68"/>
    </row>
    <row r="26" spans="2:26" ht="13.5" hidden="1" customHeight="1">
      <c r="B26" s="12" t="s">
        <v>359</v>
      </c>
      <c r="C26" s="12">
        <v>1</v>
      </c>
      <c r="D26" s="12" t="s">
        <v>360</v>
      </c>
      <c r="E26" s="12" t="s">
        <v>71</v>
      </c>
      <c r="F26" s="12">
        <v>1</v>
      </c>
      <c r="G26" s="14">
        <v>45315</v>
      </c>
      <c r="H26" s="12">
        <v>30</v>
      </c>
      <c r="I26" s="12"/>
      <c r="J26" s="12"/>
      <c r="K26" s="12"/>
      <c r="L26" s="12" t="s">
        <v>228</v>
      </c>
      <c r="M26" s="12" t="s">
        <v>588</v>
      </c>
      <c r="N26" s="12"/>
      <c r="O26" s="12"/>
      <c r="P26" s="12"/>
      <c r="Q26" s="13"/>
      <c r="R26" s="13"/>
      <c r="S26" s="13"/>
      <c r="T26" s="13"/>
      <c r="U26" s="12"/>
      <c r="V26" s="12"/>
      <c r="W26" s="12"/>
      <c r="X26" s="12"/>
      <c r="Y26" s="12"/>
      <c r="Z26" s="68"/>
    </row>
    <row r="27" spans="2:26" ht="13.5" hidden="1" customHeight="1">
      <c r="B27" s="12" t="s">
        <v>359</v>
      </c>
      <c r="C27" s="12">
        <v>1</v>
      </c>
      <c r="D27" s="12" t="s">
        <v>360</v>
      </c>
      <c r="E27" s="12" t="s">
        <v>71</v>
      </c>
      <c r="F27" s="12">
        <v>1</v>
      </c>
      <c r="G27" s="14">
        <v>45315</v>
      </c>
      <c r="H27" s="12">
        <v>30</v>
      </c>
      <c r="I27" s="12"/>
      <c r="J27" s="12"/>
      <c r="K27" s="12"/>
      <c r="L27" s="12" t="s">
        <v>123</v>
      </c>
      <c r="M27" s="12" t="s">
        <v>588</v>
      </c>
      <c r="N27" s="12"/>
      <c r="O27" s="12"/>
      <c r="P27" s="12"/>
      <c r="Q27" s="13"/>
      <c r="R27" s="13"/>
      <c r="S27" s="13"/>
      <c r="T27" s="13"/>
      <c r="U27" s="12"/>
      <c r="V27" s="12"/>
      <c r="W27" s="12"/>
      <c r="X27" s="12"/>
      <c r="Y27" s="12"/>
      <c r="Z27" s="68"/>
    </row>
    <row r="28" spans="2:26" ht="13.5" hidden="1" customHeight="1">
      <c r="B28" s="12" t="s">
        <v>359</v>
      </c>
      <c r="C28" s="12">
        <v>1</v>
      </c>
      <c r="D28" s="12" t="s">
        <v>360</v>
      </c>
      <c r="E28" s="12" t="s">
        <v>71</v>
      </c>
      <c r="F28" s="12">
        <v>1</v>
      </c>
      <c r="G28" s="14">
        <v>45315</v>
      </c>
      <c r="H28" s="12">
        <v>29</v>
      </c>
      <c r="I28" s="12"/>
      <c r="J28" s="12"/>
      <c r="K28" s="12"/>
      <c r="L28" s="12" t="s">
        <v>210</v>
      </c>
      <c r="M28" s="12" t="s">
        <v>584</v>
      </c>
      <c r="N28" s="12"/>
      <c r="O28" s="12"/>
      <c r="P28" s="12"/>
      <c r="Q28" s="13"/>
      <c r="R28" s="13"/>
      <c r="S28" s="13"/>
      <c r="T28" s="13"/>
      <c r="U28" s="12"/>
      <c r="V28" s="12"/>
      <c r="W28" s="12"/>
      <c r="X28" s="12"/>
      <c r="Y28" s="12"/>
      <c r="Z28" s="68"/>
    </row>
    <row r="29" spans="2:26" ht="13.5" hidden="1" customHeight="1">
      <c r="B29" s="12" t="s">
        <v>359</v>
      </c>
      <c r="C29" s="12">
        <v>1</v>
      </c>
      <c r="D29" s="12" t="s">
        <v>360</v>
      </c>
      <c r="E29" s="12" t="s">
        <v>71</v>
      </c>
      <c r="F29" s="12">
        <v>1</v>
      </c>
      <c r="G29" s="14">
        <v>45315</v>
      </c>
      <c r="H29" s="12">
        <v>33</v>
      </c>
      <c r="I29" s="12"/>
      <c r="J29" s="12"/>
      <c r="K29" s="12"/>
      <c r="L29" s="12" t="s">
        <v>123</v>
      </c>
      <c r="M29" s="12" t="s">
        <v>595</v>
      </c>
      <c r="N29" s="12"/>
      <c r="O29" s="12"/>
      <c r="P29" s="12"/>
      <c r="Q29" s="13"/>
      <c r="R29" s="13"/>
      <c r="S29" s="13"/>
      <c r="T29" s="13"/>
      <c r="U29" s="12"/>
      <c r="V29" s="12"/>
      <c r="W29" s="12"/>
      <c r="X29" s="12"/>
      <c r="Y29" s="12"/>
      <c r="Z29" s="68"/>
    </row>
    <row r="30" spans="2:26" ht="13.5" hidden="1" customHeight="1">
      <c r="B30" s="12" t="s">
        <v>359</v>
      </c>
      <c r="C30" s="12">
        <v>1</v>
      </c>
      <c r="D30" s="12" t="s">
        <v>360</v>
      </c>
      <c r="E30" s="12" t="s">
        <v>71</v>
      </c>
      <c r="F30" s="12">
        <v>1</v>
      </c>
      <c r="G30" s="14">
        <v>45315</v>
      </c>
      <c r="H30" s="12">
        <v>31</v>
      </c>
      <c r="I30" s="12"/>
      <c r="J30" s="12"/>
      <c r="K30" s="12"/>
      <c r="L30" s="12" t="s">
        <v>228</v>
      </c>
      <c r="M30" s="12" t="s">
        <v>574</v>
      </c>
      <c r="N30" s="12"/>
      <c r="O30" s="12"/>
      <c r="P30" s="12"/>
      <c r="Q30" s="13"/>
      <c r="R30" s="13"/>
      <c r="S30" s="13"/>
      <c r="T30" s="13"/>
      <c r="U30" s="12"/>
      <c r="V30" s="12"/>
      <c r="W30" s="12"/>
      <c r="X30" s="12"/>
      <c r="Y30" s="12"/>
      <c r="Z30" s="68"/>
    </row>
    <row r="31" spans="2:26" ht="13.5" hidden="1" customHeight="1">
      <c r="B31" s="12" t="s">
        <v>359</v>
      </c>
      <c r="C31" s="12">
        <v>1</v>
      </c>
      <c r="D31" s="12" t="s">
        <v>360</v>
      </c>
      <c r="E31" s="4" t="s">
        <v>71</v>
      </c>
      <c r="F31" s="12">
        <v>1</v>
      </c>
      <c r="G31" s="14">
        <v>45315</v>
      </c>
      <c r="H31" s="12">
        <v>7</v>
      </c>
      <c r="I31" s="12"/>
      <c r="J31" s="12"/>
      <c r="K31" s="12"/>
      <c r="L31" s="12" t="s">
        <v>210</v>
      </c>
      <c r="M31" s="12" t="s">
        <v>419</v>
      </c>
      <c r="N31" s="12"/>
      <c r="O31" s="12"/>
      <c r="P31" s="12"/>
      <c r="Q31" s="13"/>
      <c r="R31" s="13"/>
      <c r="S31" s="13"/>
      <c r="T31" s="13"/>
      <c r="U31" s="12"/>
      <c r="V31" s="12"/>
      <c r="W31" s="12"/>
      <c r="X31" s="12"/>
      <c r="Y31" s="12"/>
      <c r="Z31" s="68"/>
    </row>
    <row r="32" spans="2:26" ht="13.5" hidden="1" customHeight="1">
      <c r="B32" s="12" t="s">
        <v>359</v>
      </c>
      <c r="C32" s="12">
        <v>1</v>
      </c>
      <c r="D32" s="12" t="s">
        <v>360</v>
      </c>
      <c r="E32" s="12" t="s">
        <v>71</v>
      </c>
      <c r="F32" s="12">
        <v>1</v>
      </c>
      <c r="G32" s="14">
        <v>45315</v>
      </c>
      <c r="H32" s="12">
        <v>27</v>
      </c>
      <c r="I32" s="12"/>
      <c r="J32" s="12"/>
      <c r="K32" s="12"/>
      <c r="L32" s="12" t="s">
        <v>123</v>
      </c>
      <c r="M32" s="12" t="s">
        <v>581</v>
      </c>
      <c r="N32" s="12"/>
      <c r="O32" s="12"/>
      <c r="P32" s="12"/>
      <c r="Q32" s="13"/>
      <c r="R32" s="13"/>
      <c r="S32" s="13"/>
      <c r="T32" s="13"/>
      <c r="U32" s="12"/>
      <c r="V32" s="12"/>
      <c r="W32" s="12"/>
      <c r="X32" s="12"/>
      <c r="Y32" s="12"/>
      <c r="Z32" s="68"/>
    </row>
    <row r="33" spans="2:26" ht="13.5" hidden="1" customHeight="1">
      <c r="B33" s="12" t="s">
        <v>359</v>
      </c>
      <c r="C33" s="12">
        <v>1</v>
      </c>
      <c r="D33" s="12" t="s">
        <v>360</v>
      </c>
      <c r="E33" s="12" t="s">
        <v>71</v>
      </c>
      <c r="F33" s="12">
        <v>1</v>
      </c>
      <c r="G33" s="14">
        <v>45315</v>
      </c>
      <c r="H33" s="12">
        <v>20</v>
      </c>
      <c r="I33" s="12"/>
      <c r="J33" s="12"/>
      <c r="K33" s="12"/>
      <c r="L33" s="12" t="s">
        <v>170</v>
      </c>
      <c r="M33" s="12" t="s">
        <v>498</v>
      </c>
      <c r="N33" s="12"/>
      <c r="O33" s="12"/>
      <c r="P33" s="12"/>
      <c r="Q33" s="13"/>
      <c r="R33" s="13"/>
      <c r="S33" s="13"/>
      <c r="T33" s="13"/>
      <c r="U33" s="12"/>
      <c r="V33" s="12"/>
      <c r="W33" s="12"/>
      <c r="X33" s="12"/>
      <c r="Y33" s="12"/>
      <c r="Z33" s="68"/>
    </row>
    <row r="34" spans="2:26" ht="13.5" hidden="1" customHeight="1">
      <c r="B34" s="12" t="s">
        <v>359</v>
      </c>
      <c r="C34" s="12">
        <v>1</v>
      </c>
      <c r="D34" s="12" t="s">
        <v>360</v>
      </c>
      <c r="E34" s="12" t="s">
        <v>71</v>
      </c>
      <c r="F34" s="12">
        <v>1</v>
      </c>
      <c r="G34" s="14">
        <v>45315</v>
      </c>
      <c r="H34" s="12">
        <v>22</v>
      </c>
      <c r="I34" s="12"/>
      <c r="J34" s="12"/>
      <c r="K34" s="12"/>
      <c r="L34" s="12" t="s">
        <v>126</v>
      </c>
      <c r="M34" s="12" t="s">
        <v>531</v>
      </c>
      <c r="N34" s="12"/>
      <c r="O34" s="12"/>
      <c r="P34" s="12"/>
      <c r="Q34" s="13"/>
      <c r="R34" s="13"/>
      <c r="S34" s="13"/>
      <c r="T34" s="13"/>
      <c r="U34" s="12"/>
      <c r="V34" s="12"/>
      <c r="W34" s="12"/>
      <c r="X34" s="12"/>
      <c r="Y34" s="12"/>
      <c r="Z34" s="68"/>
    </row>
    <row r="35" spans="2:26" ht="13.5" hidden="1" customHeight="1">
      <c r="B35" s="12" t="s">
        <v>359</v>
      </c>
      <c r="C35" s="12">
        <v>1</v>
      </c>
      <c r="D35" s="12" t="s">
        <v>360</v>
      </c>
      <c r="E35" s="12" t="s">
        <v>71</v>
      </c>
      <c r="F35" s="12">
        <v>1</v>
      </c>
      <c r="G35" s="14">
        <v>45315</v>
      </c>
      <c r="H35" s="12">
        <v>22</v>
      </c>
      <c r="I35" s="12"/>
      <c r="J35" s="12"/>
      <c r="K35" s="12"/>
      <c r="L35" s="12" t="s">
        <v>107</v>
      </c>
      <c r="M35" s="12" t="s">
        <v>532</v>
      </c>
      <c r="N35" s="12"/>
      <c r="O35" s="12"/>
      <c r="P35" s="12"/>
      <c r="Q35" s="13"/>
      <c r="R35" s="13"/>
      <c r="S35" s="13"/>
      <c r="T35" s="13"/>
      <c r="U35" s="12"/>
      <c r="V35" s="12"/>
      <c r="W35" s="12"/>
      <c r="X35" s="12"/>
      <c r="Y35" s="12"/>
      <c r="Z35" s="68"/>
    </row>
    <row r="36" spans="2:26" ht="13.5" hidden="1" customHeight="1">
      <c r="B36" s="12" t="s">
        <v>359</v>
      </c>
      <c r="C36" s="12">
        <v>1</v>
      </c>
      <c r="D36" s="12" t="s">
        <v>360</v>
      </c>
      <c r="E36" s="12" t="s">
        <v>71</v>
      </c>
      <c r="F36" s="12">
        <v>1</v>
      </c>
      <c r="G36" s="14">
        <v>45315</v>
      </c>
      <c r="H36" s="12">
        <v>26</v>
      </c>
      <c r="I36" s="12"/>
      <c r="J36" s="12"/>
      <c r="K36" s="12"/>
      <c r="L36" s="12" t="s">
        <v>123</v>
      </c>
      <c r="M36" s="12" t="s">
        <v>394</v>
      </c>
      <c r="N36" s="12"/>
      <c r="O36" s="12"/>
      <c r="P36" s="12"/>
      <c r="Q36" s="13"/>
      <c r="R36" s="13"/>
      <c r="S36" s="13"/>
      <c r="T36" s="13"/>
      <c r="U36" s="12"/>
      <c r="V36" s="12"/>
      <c r="W36" s="12"/>
      <c r="X36" s="12"/>
      <c r="Y36" s="12"/>
      <c r="Z36" s="68"/>
    </row>
    <row r="37" spans="2:26" ht="13.5" hidden="1" customHeight="1">
      <c r="B37" s="12" t="s">
        <v>359</v>
      </c>
      <c r="C37" s="12">
        <v>1</v>
      </c>
      <c r="D37" s="12" t="s">
        <v>360</v>
      </c>
      <c r="E37" s="12" t="s">
        <v>71</v>
      </c>
      <c r="F37" s="12">
        <v>1</v>
      </c>
      <c r="G37" s="14">
        <v>45315</v>
      </c>
      <c r="H37" s="12">
        <v>22</v>
      </c>
      <c r="I37" s="12"/>
      <c r="J37" s="12"/>
      <c r="K37" s="12"/>
      <c r="L37" s="12" t="s">
        <v>187</v>
      </c>
      <c r="M37" s="12" t="s">
        <v>541</v>
      </c>
      <c r="N37" s="12"/>
      <c r="O37" s="12"/>
      <c r="P37" s="12"/>
      <c r="Q37" s="13"/>
      <c r="R37" s="13"/>
      <c r="S37" s="13"/>
      <c r="T37" s="13"/>
      <c r="U37" s="12"/>
      <c r="V37" s="12"/>
      <c r="W37" s="12"/>
      <c r="X37" s="12"/>
      <c r="Y37" s="12"/>
      <c r="Z37" s="68"/>
    </row>
    <row r="38" spans="2:26" ht="13.5" hidden="1" customHeight="1">
      <c r="B38" s="12" t="s">
        <v>359</v>
      </c>
      <c r="C38" s="12">
        <v>1</v>
      </c>
      <c r="D38" s="12" t="s">
        <v>360</v>
      </c>
      <c r="E38" s="12" t="s">
        <v>71</v>
      </c>
      <c r="F38" s="12">
        <v>1</v>
      </c>
      <c r="G38" s="14">
        <v>45315</v>
      </c>
      <c r="H38" s="12">
        <v>21</v>
      </c>
      <c r="I38" s="12"/>
      <c r="J38" s="12"/>
      <c r="K38" s="12"/>
      <c r="L38" s="12" t="s">
        <v>105</v>
      </c>
      <c r="M38" s="12" t="s">
        <v>515</v>
      </c>
      <c r="N38" s="12"/>
      <c r="O38" s="12"/>
      <c r="P38" s="12"/>
      <c r="Q38" s="13"/>
      <c r="R38" s="13"/>
      <c r="S38" s="13"/>
      <c r="T38" s="13"/>
      <c r="U38" s="12"/>
      <c r="V38" s="12"/>
      <c r="W38" s="12"/>
      <c r="X38" s="12"/>
      <c r="Y38" s="12"/>
      <c r="Z38" s="68"/>
    </row>
    <row r="39" spans="2:26" ht="13.5" hidden="1" customHeight="1">
      <c r="B39" s="12" t="s">
        <v>359</v>
      </c>
      <c r="C39" s="12">
        <v>1</v>
      </c>
      <c r="D39" s="12" t="s">
        <v>360</v>
      </c>
      <c r="E39" s="12" t="s">
        <v>71</v>
      </c>
      <c r="F39" s="12">
        <v>1</v>
      </c>
      <c r="G39" s="14">
        <v>45315</v>
      </c>
      <c r="H39" s="12">
        <v>21</v>
      </c>
      <c r="I39" s="12"/>
      <c r="J39" s="12"/>
      <c r="K39" s="12"/>
      <c r="L39" s="12" t="s">
        <v>208</v>
      </c>
      <c r="M39" s="12" t="s">
        <v>510</v>
      </c>
      <c r="N39" s="12"/>
      <c r="O39" s="12"/>
      <c r="P39" s="12"/>
      <c r="Q39" s="13"/>
      <c r="R39" s="13"/>
      <c r="S39" s="13"/>
      <c r="T39" s="13"/>
      <c r="U39" s="12"/>
      <c r="V39" s="12"/>
      <c r="W39" s="12"/>
      <c r="X39" s="12"/>
      <c r="Y39" s="12"/>
      <c r="Z39" s="68"/>
    </row>
    <row r="40" spans="2:26" ht="13.5" hidden="1" customHeight="1">
      <c r="B40" s="12" t="s">
        <v>359</v>
      </c>
      <c r="C40" s="12">
        <v>1</v>
      </c>
      <c r="D40" s="12" t="s">
        <v>360</v>
      </c>
      <c r="E40" s="12" t="s">
        <v>71</v>
      </c>
      <c r="F40" s="12">
        <v>1</v>
      </c>
      <c r="G40" s="14">
        <v>45315</v>
      </c>
      <c r="H40" s="12">
        <v>24</v>
      </c>
      <c r="I40" s="12"/>
      <c r="J40" s="12"/>
      <c r="K40" s="12"/>
      <c r="L40" s="12" t="s">
        <v>121</v>
      </c>
      <c r="M40" s="12" t="s">
        <v>510</v>
      </c>
      <c r="N40" s="12"/>
      <c r="O40" s="12"/>
      <c r="P40" s="12"/>
      <c r="Q40" s="13"/>
      <c r="R40" s="13"/>
      <c r="S40" s="13"/>
      <c r="T40" s="13"/>
      <c r="U40" s="12"/>
      <c r="V40" s="12"/>
      <c r="W40" s="12"/>
      <c r="X40" s="12"/>
      <c r="Y40" s="12"/>
      <c r="Z40" s="68"/>
    </row>
    <row r="41" spans="2:26" ht="13.5" hidden="1" customHeight="1">
      <c r="B41" s="12" t="s">
        <v>359</v>
      </c>
      <c r="C41" s="12">
        <v>1</v>
      </c>
      <c r="D41" s="12" t="s">
        <v>360</v>
      </c>
      <c r="E41" s="4" t="s">
        <v>71</v>
      </c>
      <c r="F41" s="12">
        <v>1</v>
      </c>
      <c r="G41" s="14">
        <v>45315</v>
      </c>
      <c r="H41" s="12">
        <v>5</v>
      </c>
      <c r="I41" s="12"/>
      <c r="J41" s="12"/>
      <c r="K41" s="12"/>
      <c r="L41" s="12" t="s">
        <v>208</v>
      </c>
      <c r="M41" s="12" t="s">
        <v>396</v>
      </c>
      <c r="N41" s="12"/>
      <c r="O41" s="12"/>
      <c r="P41" s="12"/>
      <c r="Q41" s="13"/>
      <c r="R41" s="13"/>
      <c r="S41" s="13"/>
      <c r="T41" s="13"/>
      <c r="U41" s="12"/>
      <c r="V41" s="12"/>
      <c r="W41" s="12"/>
      <c r="X41" s="12"/>
      <c r="Y41" s="12"/>
      <c r="Z41" s="68"/>
    </row>
    <row r="42" spans="2:26" ht="13.5" hidden="1" customHeight="1">
      <c r="B42" s="12" t="s">
        <v>359</v>
      </c>
      <c r="C42" s="12">
        <v>1</v>
      </c>
      <c r="D42" s="12" t="s">
        <v>360</v>
      </c>
      <c r="E42" s="4" t="s">
        <v>71</v>
      </c>
      <c r="F42" s="12">
        <v>1</v>
      </c>
      <c r="G42" s="14">
        <v>45315</v>
      </c>
      <c r="H42" s="12">
        <v>15</v>
      </c>
      <c r="I42" s="12"/>
      <c r="J42" s="12"/>
      <c r="K42" s="12"/>
      <c r="L42" s="12" t="s">
        <v>124</v>
      </c>
      <c r="M42" s="12" t="s">
        <v>396</v>
      </c>
      <c r="N42" s="12"/>
      <c r="O42" s="12"/>
      <c r="P42" s="12"/>
      <c r="Q42" s="13"/>
      <c r="R42" s="13"/>
      <c r="S42" s="13"/>
      <c r="T42" s="13"/>
      <c r="U42" s="12"/>
      <c r="V42" s="12"/>
      <c r="W42" s="12"/>
      <c r="X42" s="12"/>
      <c r="Y42" s="12"/>
      <c r="Z42" s="68"/>
    </row>
    <row r="43" spans="2:26" ht="13.5" hidden="1" customHeight="1">
      <c r="B43" s="12" t="s">
        <v>359</v>
      </c>
      <c r="C43" s="12">
        <v>1</v>
      </c>
      <c r="D43" s="12" t="s">
        <v>360</v>
      </c>
      <c r="E43" s="12" t="s">
        <v>71</v>
      </c>
      <c r="F43" s="12">
        <v>1</v>
      </c>
      <c r="G43" s="14">
        <v>45315</v>
      </c>
      <c r="H43" s="12">
        <v>26</v>
      </c>
      <c r="I43" s="12"/>
      <c r="J43" s="12"/>
      <c r="K43" s="12"/>
      <c r="L43" s="12" t="s">
        <v>226</v>
      </c>
      <c r="M43" s="12" t="s">
        <v>396</v>
      </c>
      <c r="N43" s="12"/>
      <c r="O43" s="12"/>
      <c r="P43" s="12"/>
      <c r="Q43" s="13"/>
      <c r="R43" s="13"/>
      <c r="S43" s="13"/>
      <c r="T43" s="13"/>
      <c r="U43" s="12"/>
      <c r="V43" s="12"/>
      <c r="W43" s="12"/>
      <c r="X43" s="12"/>
      <c r="Y43" s="12"/>
      <c r="Z43" s="68"/>
    </row>
    <row r="44" spans="2:26" ht="13.5" hidden="1" customHeight="1">
      <c r="B44" s="12" t="s">
        <v>359</v>
      </c>
      <c r="C44" s="12">
        <v>1</v>
      </c>
      <c r="D44" s="12" t="s">
        <v>360</v>
      </c>
      <c r="E44" s="12" t="s">
        <v>71</v>
      </c>
      <c r="F44" s="12">
        <v>1</v>
      </c>
      <c r="G44" s="14">
        <v>45315</v>
      </c>
      <c r="H44" s="12">
        <v>26</v>
      </c>
      <c r="I44" s="12"/>
      <c r="J44" s="12"/>
      <c r="K44" s="12"/>
      <c r="L44" s="12" t="s">
        <v>121</v>
      </c>
      <c r="M44" s="12" t="s">
        <v>393</v>
      </c>
      <c r="N44" s="12"/>
      <c r="O44" s="12"/>
      <c r="P44" s="12"/>
      <c r="Q44" s="13"/>
      <c r="R44" s="13"/>
      <c r="S44" s="13"/>
      <c r="T44" s="13"/>
      <c r="U44" s="12"/>
      <c r="V44" s="12"/>
      <c r="W44" s="12"/>
      <c r="X44" s="12"/>
      <c r="Y44" s="12"/>
      <c r="Z44" s="68"/>
    </row>
    <row r="45" spans="2:26" ht="13.5" hidden="1" customHeight="1">
      <c r="B45" s="12" t="s">
        <v>359</v>
      </c>
      <c r="C45" s="12">
        <v>1</v>
      </c>
      <c r="D45" s="12" t="s">
        <v>360</v>
      </c>
      <c r="E45" s="4" t="s">
        <v>71</v>
      </c>
      <c r="F45" s="12">
        <v>1</v>
      </c>
      <c r="G45" s="14">
        <v>45315</v>
      </c>
      <c r="H45" s="12">
        <v>16</v>
      </c>
      <c r="I45" s="12"/>
      <c r="J45" s="12"/>
      <c r="K45" s="12"/>
      <c r="L45" s="12" t="s">
        <v>105</v>
      </c>
      <c r="M45" s="12" t="s">
        <v>461</v>
      </c>
      <c r="N45" s="12"/>
      <c r="O45" s="12"/>
      <c r="P45" s="12"/>
      <c r="Q45" s="13"/>
      <c r="R45" s="13"/>
      <c r="S45" s="13"/>
      <c r="T45" s="13"/>
      <c r="U45" s="12"/>
      <c r="V45" s="12"/>
      <c r="W45" s="12"/>
      <c r="X45" s="12"/>
      <c r="Y45" s="12"/>
      <c r="Z45" s="68"/>
    </row>
    <row r="46" spans="2:26" ht="13.5" hidden="1" customHeight="1">
      <c r="B46" s="12" t="s">
        <v>359</v>
      </c>
      <c r="C46" s="12">
        <v>1</v>
      </c>
      <c r="D46" s="12" t="s">
        <v>360</v>
      </c>
      <c r="E46" s="12" t="s">
        <v>71</v>
      </c>
      <c r="F46" s="12">
        <v>1</v>
      </c>
      <c r="G46" s="14">
        <v>45315</v>
      </c>
      <c r="H46" s="12">
        <v>17</v>
      </c>
      <c r="I46" s="12"/>
      <c r="J46" s="12"/>
      <c r="K46" s="12"/>
      <c r="L46" s="12" t="s">
        <v>168</v>
      </c>
      <c r="M46" s="12" t="s">
        <v>461</v>
      </c>
      <c r="N46" s="12"/>
      <c r="O46" s="12"/>
      <c r="P46" s="12"/>
      <c r="Q46" s="13"/>
      <c r="R46" s="13"/>
      <c r="S46" s="13"/>
      <c r="T46" s="13"/>
      <c r="U46" s="12"/>
      <c r="V46" s="12"/>
      <c r="W46" s="12"/>
      <c r="X46" s="12"/>
      <c r="Y46" s="12"/>
      <c r="Z46" s="68"/>
    </row>
    <row r="47" spans="2:26" ht="13.5" hidden="1" customHeight="1">
      <c r="B47" s="12" t="s">
        <v>359</v>
      </c>
      <c r="C47" s="12">
        <v>1</v>
      </c>
      <c r="D47" s="12" t="s">
        <v>360</v>
      </c>
      <c r="E47" s="12" t="s">
        <v>71</v>
      </c>
      <c r="F47" s="12">
        <v>1</v>
      </c>
      <c r="G47" s="14">
        <v>45315</v>
      </c>
      <c r="H47" s="12">
        <v>18</v>
      </c>
      <c r="I47" s="12"/>
      <c r="J47" s="12"/>
      <c r="K47" s="12"/>
      <c r="L47" s="12" t="s">
        <v>145</v>
      </c>
      <c r="M47" s="12" t="s">
        <v>461</v>
      </c>
      <c r="N47" s="12"/>
      <c r="O47" s="12"/>
      <c r="P47" s="12"/>
      <c r="Q47" s="13"/>
      <c r="R47" s="13"/>
      <c r="S47" s="13"/>
      <c r="T47" s="13"/>
      <c r="U47" s="12"/>
      <c r="V47" s="12"/>
      <c r="W47" s="12"/>
      <c r="X47" s="12"/>
      <c r="Y47" s="12"/>
      <c r="Z47" s="68"/>
    </row>
    <row r="48" spans="2:26" ht="13.5" hidden="1" customHeight="1">
      <c r="B48" s="12" t="s">
        <v>359</v>
      </c>
      <c r="C48" s="12">
        <v>1</v>
      </c>
      <c r="D48" s="12" t="s">
        <v>360</v>
      </c>
      <c r="E48" s="12" t="s">
        <v>71</v>
      </c>
      <c r="F48" s="12">
        <v>1</v>
      </c>
      <c r="G48" s="14">
        <v>45315</v>
      </c>
      <c r="H48" s="12">
        <v>19</v>
      </c>
      <c r="I48" s="12"/>
      <c r="J48" s="12"/>
      <c r="K48" s="12"/>
      <c r="L48" s="12" t="s">
        <v>160</v>
      </c>
      <c r="M48" s="12" t="s">
        <v>461</v>
      </c>
      <c r="N48" s="12"/>
      <c r="O48" s="12"/>
      <c r="P48" s="12"/>
      <c r="Q48" s="13"/>
      <c r="R48" s="13"/>
      <c r="S48" s="13"/>
      <c r="T48" s="13"/>
      <c r="U48" s="12"/>
      <c r="V48" s="12"/>
      <c r="W48" s="12"/>
      <c r="X48" s="12"/>
      <c r="Y48" s="12"/>
      <c r="Z48" s="68"/>
    </row>
    <row r="49" spans="2:26" ht="13.5" hidden="1" customHeight="1">
      <c r="B49" s="12" t="s">
        <v>359</v>
      </c>
      <c r="C49" s="12">
        <v>1</v>
      </c>
      <c r="D49" s="12" t="s">
        <v>360</v>
      </c>
      <c r="E49" s="12" t="s">
        <v>71</v>
      </c>
      <c r="F49" s="12">
        <v>1</v>
      </c>
      <c r="G49" s="14">
        <v>45315</v>
      </c>
      <c r="H49" s="12">
        <v>20</v>
      </c>
      <c r="I49" s="12"/>
      <c r="J49" s="12"/>
      <c r="K49" s="12"/>
      <c r="L49" s="12" t="s">
        <v>168</v>
      </c>
      <c r="M49" s="12" t="s">
        <v>461</v>
      </c>
      <c r="N49" s="12"/>
      <c r="O49" s="12"/>
      <c r="P49" s="12"/>
      <c r="Q49" s="13"/>
      <c r="R49" s="13"/>
      <c r="S49" s="13"/>
      <c r="T49" s="13"/>
      <c r="U49" s="12"/>
      <c r="V49" s="12"/>
      <c r="W49" s="12"/>
      <c r="X49" s="12"/>
      <c r="Y49" s="12"/>
      <c r="Z49" s="68"/>
    </row>
    <row r="50" spans="2:26" ht="13.5" hidden="1" customHeight="1">
      <c r="B50" s="12" t="s">
        <v>359</v>
      </c>
      <c r="C50" s="12">
        <v>1</v>
      </c>
      <c r="D50" s="12" t="s">
        <v>360</v>
      </c>
      <c r="E50" s="4" t="s">
        <v>71</v>
      </c>
      <c r="F50" s="12">
        <v>1</v>
      </c>
      <c r="G50" s="14">
        <v>45315</v>
      </c>
      <c r="H50" s="12">
        <v>7</v>
      </c>
      <c r="I50" s="12"/>
      <c r="J50" s="12"/>
      <c r="K50" s="12"/>
      <c r="L50" s="12" t="s">
        <v>208</v>
      </c>
      <c r="M50" s="12" t="s">
        <v>417</v>
      </c>
      <c r="N50" s="12"/>
      <c r="O50" s="12"/>
      <c r="P50" s="12"/>
      <c r="Q50" s="13"/>
      <c r="R50" s="13"/>
      <c r="S50" s="13"/>
      <c r="T50" s="13"/>
      <c r="U50" s="12"/>
      <c r="V50" s="12"/>
      <c r="W50" s="12"/>
      <c r="X50" s="12"/>
      <c r="Y50" s="12"/>
      <c r="Z50" s="68"/>
    </row>
    <row r="51" spans="2:26" ht="13.5" hidden="1" customHeight="1">
      <c r="B51" s="12" t="s">
        <v>359</v>
      </c>
      <c r="C51" s="12">
        <v>1</v>
      </c>
      <c r="D51" s="12" t="s">
        <v>360</v>
      </c>
      <c r="E51" s="12" t="s">
        <v>71</v>
      </c>
      <c r="F51" s="12">
        <v>1</v>
      </c>
      <c r="G51" s="14">
        <v>45315</v>
      </c>
      <c r="H51" s="12">
        <v>22</v>
      </c>
      <c r="I51" s="12"/>
      <c r="J51" s="12"/>
      <c r="K51" s="12"/>
      <c r="L51" s="12" t="s">
        <v>124</v>
      </c>
      <c r="M51" s="12" t="s">
        <v>535</v>
      </c>
      <c r="N51" s="12"/>
      <c r="O51" s="12"/>
      <c r="P51" s="12"/>
      <c r="Q51" s="13"/>
      <c r="R51" s="13"/>
      <c r="S51" s="13"/>
      <c r="T51" s="13"/>
      <c r="U51" s="12"/>
      <c r="V51" s="12"/>
      <c r="W51" s="12"/>
      <c r="X51" s="12"/>
      <c r="Y51" s="12"/>
      <c r="Z51" s="68"/>
    </row>
    <row r="52" spans="2:26" ht="13.5" hidden="1" customHeight="1">
      <c r="B52" s="12" t="s">
        <v>359</v>
      </c>
      <c r="C52" s="12">
        <v>1</v>
      </c>
      <c r="D52" s="12" t="s">
        <v>360</v>
      </c>
      <c r="E52" s="12" t="s">
        <v>71</v>
      </c>
      <c r="F52" s="12">
        <v>1</v>
      </c>
      <c r="G52" s="14">
        <v>45315</v>
      </c>
      <c r="H52" s="12">
        <v>25</v>
      </c>
      <c r="I52" s="12"/>
      <c r="J52" s="12"/>
      <c r="K52" s="12"/>
      <c r="L52" s="12" t="s">
        <v>168</v>
      </c>
      <c r="M52" s="12" t="s">
        <v>132</v>
      </c>
      <c r="N52" s="12"/>
      <c r="O52" s="12"/>
      <c r="P52" s="12"/>
      <c r="Q52" s="13"/>
      <c r="R52" s="13"/>
      <c r="S52" s="13"/>
      <c r="T52" s="13"/>
      <c r="U52" s="12"/>
      <c r="V52" s="12"/>
      <c r="W52" s="12"/>
      <c r="X52" s="12"/>
      <c r="Y52" s="12"/>
      <c r="Z52" s="68"/>
    </row>
    <row r="53" spans="2:26" ht="13.5" hidden="1" customHeight="1">
      <c r="B53" s="12" t="s">
        <v>359</v>
      </c>
      <c r="C53" s="12">
        <v>1</v>
      </c>
      <c r="D53" s="12" t="s">
        <v>360</v>
      </c>
      <c r="E53" s="12" t="s">
        <v>71</v>
      </c>
      <c r="F53" s="12">
        <v>1</v>
      </c>
      <c r="G53" s="14">
        <v>45315</v>
      </c>
      <c r="H53" s="12">
        <v>25</v>
      </c>
      <c r="I53" s="12"/>
      <c r="J53" s="12"/>
      <c r="K53" s="12"/>
      <c r="L53" s="12" t="s">
        <v>208</v>
      </c>
      <c r="M53" s="12" t="s">
        <v>561</v>
      </c>
      <c r="N53" s="12"/>
      <c r="O53" s="12"/>
      <c r="P53" s="12"/>
      <c r="Q53" s="13"/>
      <c r="R53" s="13"/>
      <c r="S53" s="13"/>
      <c r="T53" s="13"/>
      <c r="U53" s="12"/>
      <c r="V53" s="12"/>
      <c r="W53" s="12"/>
      <c r="X53" s="12"/>
      <c r="Y53" s="12"/>
      <c r="Z53" s="68"/>
    </row>
    <row r="54" spans="2:26" ht="13.5" hidden="1" customHeight="1">
      <c r="B54" s="12" t="s">
        <v>359</v>
      </c>
      <c r="C54" s="12">
        <v>1</v>
      </c>
      <c r="D54" s="12" t="s">
        <v>360</v>
      </c>
      <c r="E54" s="12" t="s">
        <v>71</v>
      </c>
      <c r="F54" s="12">
        <v>1</v>
      </c>
      <c r="G54" s="14">
        <v>45315</v>
      </c>
      <c r="H54" s="12">
        <v>30</v>
      </c>
      <c r="I54" s="12"/>
      <c r="J54" s="12"/>
      <c r="K54" s="12"/>
      <c r="L54" s="12" t="s">
        <v>226</v>
      </c>
      <c r="M54" s="12" t="s">
        <v>561</v>
      </c>
      <c r="N54" s="12"/>
      <c r="O54" s="12"/>
      <c r="P54" s="12"/>
      <c r="Q54" s="13"/>
      <c r="R54" s="13"/>
      <c r="S54" s="13"/>
      <c r="T54" s="13"/>
      <c r="U54" s="12"/>
      <c r="V54" s="12"/>
      <c r="W54" s="12"/>
      <c r="X54" s="12"/>
      <c r="Y54" s="12"/>
      <c r="Z54" s="68"/>
    </row>
    <row r="55" spans="2:26" ht="13.5" hidden="1" customHeight="1">
      <c r="B55" s="12" t="s">
        <v>359</v>
      </c>
      <c r="C55" s="12">
        <v>1</v>
      </c>
      <c r="D55" s="12" t="s">
        <v>360</v>
      </c>
      <c r="E55" s="12" t="s">
        <v>71</v>
      </c>
      <c r="F55" s="12">
        <v>1</v>
      </c>
      <c r="G55" s="14">
        <v>45315</v>
      </c>
      <c r="H55" s="12">
        <v>30</v>
      </c>
      <c r="I55" s="12"/>
      <c r="J55" s="12"/>
      <c r="K55" s="12"/>
      <c r="L55" s="12" t="s">
        <v>121</v>
      </c>
      <c r="M55" s="12" t="s">
        <v>561</v>
      </c>
      <c r="N55" s="12"/>
      <c r="O55" s="12"/>
      <c r="P55" s="12"/>
      <c r="Q55" s="13"/>
      <c r="R55" s="13"/>
      <c r="S55" s="13"/>
      <c r="T55" s="13"/>
      <c r="U55" s="12"/>
      <c r="V55" s="12"/>
      <c r="W55" s="12"/>
      <c r="X55" s="12"/>
      <c r="Y55" s="12"/>
      <c r="Z55" s="68"/>
    </row>
    <row r="56" spans="2:26" ht="13.5" hidden="1" customHeight="1">
      <c r="B56" s="12" t="s">
        <v>359</v>
      </c>
      <c r="C56" s="12">
        <v>1</v>
      </c>
      <c r="D56" s="12" t="s">
        <v>360</v>
      </c>
      <c r="E56" s="4" t="s">
        <v>71</v>
      </c>
      <c r="F56" s="12">
        <v>1</v>
      </c>
      <c r="G56" s="14">
        <v>45315</v>
      </c>
      <c r="H56" s="12">
        <v>12</v>
      </c>
      <c r="I56" s="12"/>
      <c r="J56" s="12"/>
      <c r="K56" s="12"/>
      <c r="L56" s="12" t="s">
        <v>168</v>
      </c>
      <c r="M56" s="12" t="s">
        <v>429</v>
      </c>
      <c r="N56" s="12"/>
      <c r="O56" s="12"/>
      <c r="P56" s="12"/>
      <c r="Q56" s="13"/>
      <c r="R56" s="13"/>
      <c r="S56" s="13"/>
      <c r="T56" s="13"/>
      <c r="U56" s="12"/>
      <c r="V56" s="12"/>
      <c r="W56" s="12"/>
      <c r="X56" s="12"/>
      <c r="Y56" s="12"/>
      <c r="Z56" s="68"/>
    </row>
    <row r="57" spans="2:26" ht="13.5" hidden="1" customHeight="1">
      <c r="B57" s="12" t="s">
        <v>359</v>
      </c>
      <c r="C57" s="12">
        <v>1</v>
      </c>
      <c r="D57" s="12" t="s">
        <v>360</v>
      </c>
      <c r="E57" s="12" t="s">
        <v>71</v>
      </c>
      <c r="F57" s="12">
        <v>1</v>
      </c>
      <c r="G57" s="14">
        <v>45315</v>
      </c>
      <c r="H57" s="12">
        <v>22</v>
      </c>
      <c r="I57" s="12"/>
      <c r="J57" s="12"/>
      <c r="K57" s="12"/>
      <c r="L57" s="12" t="s">
        <v>105</v>
      </c>
      <c r="M57" s="12" t="s">
        <v>429</v>
      </c>
      <c r="N57" s="12"/>
      <c r="O57" s="12"/>
      <c r="P57" s="12"/>
      <c r="Q57" s="13"/>
      <c r="R57" s="13"/>
      <c r="S57" s="13"/>
      <c r="T57" s="13"/>
      <c r="U57" s="12"/>
      <c r="V57" s="12"/>
      <c r="W57" s="12"/>
      <c r="X57" s="12"/>
      <c r="Y57" s="12"/>
      <c r="Z57" s="68"/>
    </row>
    <row r="58" spans="2:26" ht="13.5" hidden="1" customHeight="1">
      <c r="B58" s="12" t="s">
        <v>359</v>
      </c>
      <c r="C58" s="12">
        <v>1</v>
      </c>
      <c r="D58" s="12" t="s">
        <v>360</v>
      </c>
      <c r="E58" s="12" t="s">
        <v>71</v>
      </c>
      <c r="F58" s="12">
        <v>1</v>
      </c>
      <c r="G58" s="14">
        <v>45315</v>
      </c>
      <c r="H58" s="12">
        <v>29</v>
      </c>
      <c r="I58" s="12"/>
      <c r="J58" s="12"/>
      <c r="K58" s="12"/>
      <c r="L58" s="12" t="s">
        <v>168</v>
      </c>
      <c r="M58" s="12" t="s">
        <v>429</v>
      </c>
      <c r="N58" s="12"/>
      <c r="O58" s="12"/>
      <c r="P58" s="12"/>
      <c r="Q58" s="13"/>
      <c r="R58" s="13"/>
      <c r="S58" s="13"/>
      <c r="T58" s="13"/>
      <c r="U58" s="12"/>
      <c r="V58" s="12"/>
      <c r="W58" s="12"/>
      <c r="X58" s="12"/>
      <c r="Y58" s="12"/>
      <c r="Z58" s="68"/>
    </row>
    <row r="59" spans="2:26" ht="13.5" hidden="1" customHeight="1">
      <c r="B59" s="12" t="s">
        <v>359</v>
      </c>
      <c r="C59" s="12">
        <v>1</v>
      </c>
      <c r="D59" s="12" t="s">
        <v>360</v>
      </c>
      <c r="E59" s="12" t="s">
        <v>71</v>
      </c>
      <c r="F59" s="12">
        <v>1</v>
      </c>
      <c r="G59" s="14">
        <v>45315</v>
      </c>
      <c r="H59" s="12">
        <v>29</v>
      </c>
      <c r="I59" s="12"/>
      <c r="J59" s="12"/>
      <c r="K59" s="12"/>
      <c r="L59" s="12" t="s">
        <v>208</v>
      </c>
      <c r="M59" s="12" t="s">
        <v>429</v>
      </c>
      <c r="N59" s="12"/>
      <c r="O59" s="12"/>
      <c r="P59" s="12"/>
      <c r="Q59" s="13"/>
      <c r="R59" s="13"/>
      <c r="S59" s="13"/>
      <c r="T59" s="13"/>
      <c r="U59" s="12"/>
      <c r="V59" s="12"/>
      <c r="W59" s="12"/>
      <c r="X59" s="12"/>
      <c r="Y59" s="12"/>
      <c r="Z59" s="68"/>
    </row>
    <row r="60" spans="2:26" ht="13.5" hidden="1" customHeight="1">
      <c r="B60" s="12" t="s">
        <v>359</v>
      </c>
      <c r="C60" s="12">
        <v>1</v>
      </c>
      <c r="D60" s="12" t="s">
        <v>360</v>
      </c>
      <c r="E60" s="12" t="s">
        <v>71</v>
      </c>
      <c r="F60" s="12">
        <v>1</v>
      </c>
      <c r="G60" s="14">
        <v>45315</v>
      </c>
      <c r="H60" s="12">
        <v>31</v>
      </c>
      <c r="I60" s="12"/>
      <c r="J60" s="12"/>
      <c r="K60" s="12"/>
      <c r="L60" s="12" t="s">
        <v>226</v>
      </c>
      <c r="M60" s="12" t="s">
        <v>429</v>
      </c>
      <c r="N60" s="12"/>
      <c r="O60" s="12"/>
      <c r="P60" s="12"/>
      <c r="Q60" s="13"/>
      <c r="R60" s="13"/>
      <c r="S60" s="13"/>
      <c r="T60" s="13"/>
      <c r="U60" s="12"/>
      <c r="V60" s="12"/>
      <c r="W60" s="12"/>
      <c r="X60" s="12"/>
      <c r="Y60" s="12"/>
      <c r="Z60" s="68"/>
    </row>
    <row r="61" spans="2:26" ht="13.5" hidden="1" customHeight="1">
      <c r="B61" s="12" t="s">
        <v>359</v>
      </c>
      <c r="C61" s="12">
        <v>1</v>
      </c>
      <c r="D61" s="12" t="s">
        <v>360</v>
      </c>
      <c r="E61" s="12" t="s">
        <v>71</v>
      </c>
      <c r="F61" s="12">
        <v>1</v>
      </c>
      <c r="G61" s="14">
        <v>45315</v>
      </c>
      <c r="H61" s="12">
        <v>31</v>
      </c>
      <c r="I61" s="12"/>
      <c r="J61" s="12"/>
      <c r="K61" s="12"/>
      <c r="L61" s="12" t="s">
        <v>121</v>
      </c>
      <c r="M61" s="12" t="s">
        <v>429</v>
      </c>
      <c r="N61" s="12"/>
      <c r="O61" s="12"/>
      <c r="P61" s="12"/>
      <c r="Q61" s="13"/>
      <c r="R61" s="13"/>
      <c r="S61" s="13"/>
      <c r="T61" s="13"/>
      <c r="U61" s="12"/>
      <c r="V61" s="12"/>
      <c r="W61" s="12"/>
      <c r="X61" s="12"/>
      <c r="Y61" s="12"/>
      <c r="Z61" s="68"/>
    </row>
    <row r="62" spans="2:26" ht="13.5" hidden="1" customHeight="1">
      <c r="B62" s="12" t="s">
        <v>359</v>
      </c>
      <c r="C62" s="12">
        <v>1</v>
      </c>
      <c r="D62" s="12" t="s">
        <v>360</v>
      </c>
      <c r="E62" s="12" t="s">
        <v>71</v>
      </c>
      <c r="F62" s="12">
        <v>1</v>
      </c>
      <c r="G62" s="14">
        <v>45315</v>
      </c>
      <c r="H62" s="12">
        <v>33</v>
      </c>
      <c r="I62" s="12"/>
      <c r="J62" s="12"/>
      <c r="K62" s="12"/>
      <c r="L62" s="12" t="s">
        <v>121</v>
      </c>
      <c r="M62" s="12" t="s">
        <v>429</v>
      </c>
      <c r="N62" s="12"/>
      <c r="O62" s="12"/>
      <c r="P62" s="12"/>
      <c r="Q62" s="13"/>
      <c r="R62" s="13"/>
      <c r="S62" s="13"/>
      <c r="T62" s="13"/>
      <c r="U62" s="12"/>
      <c r="V62" s="12"/>
      <c r="W62" s="12"/>
      <c r="X62" s="12"/>
      <c r="Y62" s="12"/>
      <c r="Z62" s="68"/>
    </row>
    <row r="63" spans="2:26" ht="13.5" hidden="1" customHeight="1">
      <c r="B63" s="12" t="s">
        <v>359</v>
      </c>
      <c r="C63" s="12">
        <v>1</v>
      </c>
      <c r="D63" s="12" t="s">
        <v>360</v>
      </c>
      <c r="E63" s="12" t="s">
        <v>71</v>
      </c>
      <c r="F63" s="12">
        <v>1</v>
      </c>
      <c r="G63" s="14">
        <v>45315</v>
      </c>
      <c r="H63" s="12">
        <v>16</v>
      </c>
      <c r="I63" s="12"/>
      <c r="J63" s="12"/>
      <c r="K63" s="12"/>
      <c r="L63" s="12" t="s">
        <v>108</v>
      </c>
      <c r="M63" s="12" t="s">
        <v>465</v>
      </c>
      <c r="N63" s="12"/>
      <c r="O63" s="12"/>
      <c r="P63" s="12"/>
      <c r="Q63" s="13"/>
      <c r="R63" s="13"/>
      <c r="S63" s="13"/>
      <c r="T63" s="13"/>
      <c r="U63" s="12"/>
      <c r="V63" s="12"/>
      <c r="W63" s="12"/>
      <c r="X63" s="12"/>
      <c r="Y63" s="12"/>
      <c r="Z63" s="68"/>
    </row>
    <row r="64" spans="2:26" ht="13.5" hidden="1" customHeight="1">
      <c r="B64" s="12" t="s">
        <v>359</v>
      </c>
      <c r="C64" s="12">
        <v>1</v>
      </c>
      <c r="D64" s="12" t="s">
        <v>360</v>
      </c>
      <c r="E64" s="12" t="s">
        <v>71</v>
      </c>
      <c r="F64" s="12">
        <v>1</v>
      </c>
      <c r="G64" s="14">
        <v>45315</v>
      </c>
      <c r="H64" s="12">
        <v>18</v>
      </c>
      <c r="I64" s="12"/>
      <c r="J64" s="12"/>
      <c r="K64" s="12"/>
      <c r="L64" s="12" t="s">
        <v>250</v>
      </c>
      <c r="M64" s="12" t="s">
        <v>465</v>
      </c>
      <c r="N64" s="12"/>
      <c r="O64" s="12"/>
      <c r="P64" s="12"/>
      <c r="Q64" s="13"/>
      <c r="R64" s="13"/>
      <c r="S64" s="13"/>
      <c r="T64" s="13"/>
      <c r="U64" s="12"/>
      <c r="V64" s="12"/>
      <c r="W64" s="12"/>
      <c r="X64" s="12"/>
      <c r="Y64" s="12"/>
      <c r="Z64" s="68"/>
    </row>
    <row r="65" spans="2:26" ht="13.5" hidden="1" customHeight="1">
      <c r="B65" s="12" t="s">
        <v>359</v>
      </c>
      <c r="C65" s="12">
        <v>1</v>
      </c>
      <c r="D65" s="12" t="s">
        <v>360</v>
      </c>
      <c r="E65" s="12" t="s">
        <v>71</v>
      </c>
      <c r="F65" s="12">
        <v>1</v>
      </c>
      <c r="G65" s="14">
        <v>45315</v>
      </c>
      <c r="H65" s="12">
        <v>19</v>
      </c>
      <c r="I65" s="12"/>
      <c r="J65" s="12"/>
      <c r="K65" s="12"/>
      <c r="L65" s="12" t="s">
        <v>187</v>
      </c>
      <c r="M65" s="12" t="s">
        <v>465</v>
      </c>
      <c r="N65" s="12"/>
      <c r="O65" s="12"/>
      <c r="P65" s="12"/>
      <c r="Q65" s="13"/>
      <c r="R65" s="13"/>
      <c r="S65" s="13"/>
      <c r="T65" s="13"/>
      <c r="U65" s="12"/>
      <c r="V65" s="12"/>
      <c r="W65" s="12"/>
      <c r="X65" s="12"/>
      <c r="Y65" s="12"/>
      <c r="Z65" s="68"/>
    </row>
    <row r="66" spans="2:26" ht="13.5" hidden="1" customHeight="1">
      <c r="B66" s="12" t="s">
        <v>359</v>
      </c>
      <c r="C66" s="12">
        <v>1</v>
      </c>
      <c r="D66" s="12" t="s">
        <v>360</v>
      </c>
      <c r="E66" s="12" t="s">
        <v>71</v>
      </c>
      <c r="F66" s="12">
        <v>1</v>
      </c>
      <c r="G66" s="14">
        <v>45315</v>
      </c>
      <c r="H66" s="12">
        <v>27</v>
      </c>
      <c r="I66" s="12"/>
      <c r="J66" s="12"/>
      <c r="K66" s="12"/>
      <c r="L66" s="12" t="s">
        <v>226</v>
      </c>
      <c r="M66" s="12" t="s">
        <v>465</v>
      </c>
      <c r="N66" s="12"/>
      <c r="O66" s="12"/>
      <c r="P66" s="12"/>
      <c r="Q66" s="13"/>
      <c r="R66" s="13"/>
      <c r="S66" s="13"/>
      <c r="T66" s="13"/>
      <c r="U66" s="12"/>
      <c r="V66" s="12"/>
      <c r="W66" s="12"/>
      <c r="X66" s="12"/>
      <c r="Y66" s="12"/>
      <c r="Z66" s="68"/>
    </row>
    <row r="67" spans="2:26" ht="13.5" hidden="1" customHeight="1">
      <c r="B67" s="12" t="s">
        <v>359</v>
      </c>
      <c r="C67" s="12">
        <v>1</v>
      </c>
      <c r="D67" s="12" t="s">
        <v>360</v>
      </c>
      <c r="E67" s="12" t="s">
        <v>71</v>
      </c>
      <c r="F67" s="12">
        <v>1</v>
      </c>
      <c r="G67" s="14">
        <v>45315</v>
      </c>
      <c r="H67" s="12">
        <v>27</v>
      </c>
      <c r="I67" s="12"/>
      <c r="J67" s="12"/>
      <c r="K67" s="12"/>
      <c r="L67" s="12" t="s">
        <v>121</v>
      </c>
      <c r="M67" s="12" t="s">
        <v>465</v>
      </c>
      <c r="N67" s="12"/>
      <c r="O67" s="12"/>
      <c r="P67" s="12"/>
      <c r="Q67" s="13"/>
      <c r="R67" s="13"/>
      <c r="S67" s="13"/>
      <c r="T67" s="13"/>
      <c r="U67" s="12"/>
      <c r="V67" s="12"/>
      <c r="W67" s="12"/>
      <c r="X67" s="12"/>
      <c r="Y67" s="12"/>
      <c r="Z67" s="68"/>
    </row>
    <row r="68" spans="2:26" ht="13.5" hidden="1" customHeight="1">
      <c r="B68" s="12" t="s">
        <v>359</v>
      </c>
      <c r="C68" s="12">
        <v>1</v>
      </c>
      <c r="D68" s="12" t="s">
        <v>360</v>
      </c>
      <c r="E68" s="12" t="s">
        <v>71</v>
      </c>
      <c r="F68" s="12">
        <v>1</v>
      </c>
      <c r="G68" s="14">
        <v>45315</v>
      </c>
      <c r="H68" s="12">
        <v>28</v>
      </c>
      <c r="I68" s="12"/>
      <c r="J68" s="12"/>
      <c r="K68" s="12"/>
      <c r="L68" s="12" t="s">
        <v>226</v>
      </c>
      <c r="M68" s="12" t="s">
        <v>465</v>
      </c>
      <c r="N68" s="12"/>
      <c r="O68" s="12"/>
      <c r="P68" s="12"/>
      <c r="Q68" s="13"/>
      <c r="R68" s="13"/>
      <c r="S68" s="13"/>
      <c r="T68" s="13"/>
      <c r="U68" s="12"/>
      <c r="V68" s="12"/>
      <c r="W68" s="12"/>
      <c r="X68" s="12"/>
      <c r="Y68" s="12"/>
      <c r="Z68" s="68"/>
    </row>
    <row r="69" spans="2:26" ht="13.5" hidden="1" customHeight="1">
      <c r="B69" s="12" t="s">
        <v>359</v>
      </c>
      <c r="C69" s="12">
        <v>1</v>
      </c>
      <c r="D69" s="12" t="s">
        <v>360</v>
      </c>
      <c r="E69" s="12" t="s">
        <v>71</v>
      </c>
      <c r="F69" s="12">
        <v>1</v>
      </c>
      <c r="G69" s="14">
        <v>45315</v>
      </c>
      <c r="H69" s="12">
        <v>28</v>
      </c>
      <c r="I69" s="12"/>
      <c r="J69" s="12"/>
      <c r="K69" s="12"/>
      <c r="L69" s="12" t="s">
        <v>121</v>
      </c>
      <c r="M69" s="12" t="s">
        <v>465</v>
      </c>
      <c r="N69" s="12"/>
      <c r="O69" s="12"/>
      <c r="P69" s="12"/>
      <c r="Q69" s="13"/>
      <c r="R69" s="13"/>
      <c r="S69" s="13"/>
      <c r="T69" s="13"/>
      <c r="U69" s="12"/>
      <c r="V69" s="12"/>
      <c r="W69" s="12"/>
      <c r="X69" s="12"/>
      <c r="Y69" s="12"/>
      <c r="Z69" s="68"/>
    </row>
    <row r="70" spans="2:26" ht="13.5" hidden="1" customHeight="1">
      <c r="B70" s="12" t="s">
        <v>359</v>
      </c>
      <c r="C70" s="12">
        <v>1</v>
      </c>
      <c r="D70" s="12" t="s">
        <v>360</v>
      </c>
      <c r="E70" s="12" t="s">
        <v>71</v>
      </c>
      <c r="F70" s="12">
        <v>1</v>
      </c>
      <c r="G70" s="14">
        <v>45315</v>
      </c>
      <c r="H70" s="12">
        <v>18</v>
      </c>
      <c r="I70" s="12"/>
      <c r="J70" s="12"/>
      <c r="K70" s="12"/>
      <c r="L70" s="12" t="s">
        <v>148</v>
      </c>
      <c r="M70" s="12" t="s">
        <v>485</v>
      </c>
      <c r="N70" s="12"/>
      <c r="O70" s="12"/>
      <c r="P70" s="12"/>
      <c r="Q70" s="13"/>
      <c r="R70" s="13"/>
      <c r="S70" s="13"/>
      <c r="T70" s="13"/>
      <c r="U70" s="12"/>
      <c r="V70" s="12"/>
      <c r="W70" s="12"/>
      <c r="X70" s="12"/>
      <c r="Y70" s="12"/>
      <c r="Z70" s="68"/>
    </row>
    <row r="71" spans="2:26" ht="13.5" hidden="1" customHeight="1">
      <c r="B71" s="12" t="s">
        <v>359</v>
      </c>
      <c r="C71" s="12">
        <v>1</v>
      </c>
      <c r="D71" s="12" t="s">
        <v>360</v>
      </c>
      <c r="E71" s="4" t="s">
        <v>71</v>
      </c>
      <c r="F71" s="12">
        <v>1</v>
      </c>
      <c r="G71" s="14">
        <v>45315</v>
      </c>
      <c r="H71" s="12">
        <v>5</v>
      </c>
      <c r="I71" s="12"/>
      <c r="J71" s="12"/>
      <c r="K71" s="12"/>
      <c r="L71" s="12" t="s">
        <v>374</v>
      </c>
      <c r="M71" s="12" t="s">
        <v>42</v>
      </c>
      <c r="N71" s="12"/>
      <c r="O71" s="12"/>
      <c r="P71" s="12"/>
      <c r="Q71" s="13"/>
      <c r="R71" s="13"/>
      <c r="S71" s="13"/>
      <c r="T71" s="13"/>
      <c r="U71" s="12"/>
      <c r="V71" s="12"/>
      <c r="W71" s="17">
        <v>25</v>
      </c>
      <c r="X71" s="12" t="s">
        <v>22</v>
      </c>
      <c r="Y71" s="17">
        <v>1</v>
      </c>
      <c r="Z71" s="67"/>
    </row>
    <row r="72" spans="2:26" ht="13.5" hidden="1" customHeight="1">
      <c r="B72" s="12" t="s">
        <v>359</v>
      </c>
      <c r="C72" s="12">
        <v>1</v>
      </c>
      <c r="D72" s="12" t="s">
        <v>360</v>
      </c>
      <c r="E72" s="4" t="s">
        <v>71</v>
      </c>
      <c r="F72" s="12">
        <v>1</v>
      </c>
      <c r="G72" s="14">
        <v>45315</v>
      </c>
      <c r="H72" s="12">
        <v>15</v>
      </c>
      <c r="I72" s="12"/>
      <c r="J72" s="12"/>
      <c r="K72" s="12"/>
      <c r="L72" s="12" t="s">
        <v>376</v>
      </c>
      <c r="M72" s="12" t="s">
        <v>42</v>
      </c>
      <c r="N72" s="12"/>
      <c r="O72" s="12"/>
      <c r="P72" s="12"/>
      <c r="Q72" s="13"/>
      <c r="R72" s="13"/>
      <c r="S72" s="13"/>
      <c r="T72" s="13"/>
      <c r="U72" s="12"/>
      <c r="V72" s="12"/>
      <c r="W72" s="17">
        <v>25</v>
      </c>
      <c r="X72" s="12" t="s">
        <v>22</v>
      </c>
      <c r="Y72" s="17">
        <v>1</v>
      </c>
      <c r="Z72" s="67"/>
    </row>
    <row r="73" spans="2:26" ht="13.5" hidden="1" customHeight="1">
      <c r="B73" s="12" t="s">
        <v>359</v>
      </c>
      <c r="C73" s="12">
        <v>1</v>
      </c>
      <c r="D73" s="12" t="s">
        <v>360</v>
      </c>
      <c r="E73" s="4" t="s">
        <v>71</v>
      </c>
      <c r="F73" s="12">
        <v>1</v>
      </c>
      <c r="G73" s="14">
        <v>45315</v>
      </c>
      <c r="H73" s="12">
        <v>16</v>
      </c>
      <c r="I73" s="12"/>
      <c r="J73" s="12"/>
      <c r="K73" s="12"/>
      <c r="L73" s="12" t="s">
        <v>379</v>
      </c>
      <c r="M73" s="12" t="s">
        <v>450</v>
      </c>
      <c r="N73" s="12"/>
      <c r="O73" s="12"/>
      <c r="P73" s="12"/>
      <c r="Q73" s="13"/>
      <c r="R73" s="13"/>
      <c r="S73" s="13"/>
      <c r="T73" s="13"/>
      <c r="U73" s="12"/>
      <c r="V73" s="12"/>
      <c r="W73" s="17">
        <v>25</v>
      </c>
      <c r="X73" s="12" t="s">
        <v>22</v>
      </c>
      <c r="Y73" s="17">
        <v>2</v>
      </c>
      <c r="Z73" s="67"/>
    </row>
    <row r="74" spans="2:26" ht="13.5" hidden="1" customHeight="1">
      <c r="B74" s="12" t="s">
        <v>359</v>
      </c>
      <c r="C74" s="12">
        <v>1</v>
      </c>
      <c r="D74" s="12" t="s">
        <v>360</v>
      </c>
      <c r="E74" s="12" t="s">
        <v>71</v>
      </c>
      <c r="F74" s="12">
        <v>1</v>
      </c>
      <c r="G74" s="14">
        <v>45315</v>
      </c>
      <c r="H74" s="12">
        <v>17</v>
      </c>
      <c r="I74" s="12"/>
      <c r="J74" s="12"/>
      <c r="K74" s="12"/>
      <c r="L74" s="12" t="s">
        <v>374</v>
      </c>
      <c r="M74" s="12" t="s">
        <v>450</v>
      </c>
      <c r="N74" s="12"/>
      <c r="O74" s="12"/>
      <c r="P74" s="12"/>
      <c r="Q74" s="13"/>
      <c r="R74" s="13"/>
      <c r="S74" s="13"/>
      <c r="T74" s="13"/>
      <c r="U74" s="12"/>
      <c r="V74" s="12"/>
      <c r="W74" s="17">
        <v>25</v>
      </c>
      <c r="X74" s="12" t="s">
        <v>22</v>
      </c>
      <c r="Y74" s="17">
        <v>1</v>
      </c>
      <c r="Z74" s="67"/>
    </row>
    <row r="75" spans="2:26" ht="13.5" hidden="1" customHeight="1">
      <c r="B75" s="12" t="s">
        <v>359</v>
      </c>
      <c r="C75" s="12">
        <v>1</v>
      </c>
      <c r="D75" s="12" t="s">
        <v>360</v>
      </c>
      <c r="E75" s="12" t="s">
        <v>71</v>
      </c>
      <c r="F75" s="12">
        <v>1</v>
      </c>
      <c r="G75" s="14">
        <v>45315</v>
      </c>
      <c r="H75" s="12">
        <v>18</v>
      </c>
      <c r="I75" s="12"/>
      <c r="J75" s="12"/>
      <c r="K75" s="12"/>
      <c r="L75" s="12" t="s">
        <v>442</v>
      </c>
      <c r="M75" s="12" t="s">
        <v>450</v>
      </c>
      <c r="N75" s="12"/>
      <c r="O75" s="12"/>
      <c r="P75" s="12"/>
      <c r="Q75" s="13"/>
      <c r="R75" s="13"/>
      <c r="S75" s="13"/>
      <c r="T75" s="13"/>
      <c r="U75" s="12"/>
      <c r="V75" s="12"/>
      <c r="W75" s="17">
        <v>25</v>
      </c>
      <c r="X75" s="12" t="s">
        <v>22</v>
      </c>
      <c r="Y75" s="17">
        <v>1</v>
      </c>
      <c r="Z75" s="67"/>
    </row>
    <row r="76" spans="2:26" ht="13.5" hidden="1" customHeight="1">
      <c r="B76" s="12" t="s">
        <v>359</v>
      </c>
      <c r="C76" s="12">
        <v>1</v>
      </c>
      <c r="D76" s="12" t="s">
        <v>360</v>
      </c>
      <c r="E76" s="12" t="s">
        <v>71</v>
      </c>
      <c r="F76" s="12">
        <v>1</v>
      </c>
      <c r="G76" s="14">
        <v>45315</v>
      </c>
      <c r="H76" s="12">
        <v>19</v>
      </c>
      <c r="I76" s="12"/>
      <c r="J76" s="12"/>
      <c r="K76" s="12"/>
      <c r="L76" s="12" t="s">
        <v>383</v>
      </c>
      <c r="M76" s="12" t="s">
        <v>450</v>
      </c>
      <c r="N76" s="12"/>
      <c r="O76" s="12"/>
      <c r="P76" s="12"/>
      <c r="Q76" s="13"/>
      <c r="R76" s="13"/>
      <c r="S76" s="13"/>
      <c r="T76" s="13"/>
      <c r="U76" s="12"/>
      <c r="V76" s="12"/>
      <c r="W76" s="17">
        <v>25</v>
      </c>
      <c r="X76" s="12" t="s">
        <v>22</v>
      </c>
      <c r="Y76" s="17">
        <v>1</v>
      </c>
      <c r="Z76" s="67"/>
    </row>
    <row r="77" spans="2:26" ht="13.5" hidden="1" customHeight="1">
      <c r="B77" s="12" t="s">
        <v>359</v>
      </c>
      <c r="C77" s="12">
        <v>1</v>
      </c>
      <c r="D77" s="12" t="s">
        <v>360</v>
      </c>
      <c r="E77" s="12" t="s">
        <v>71</v>
      </c>
      <c r="F77" s="12">
        <v>1</v>
      </c>
      <c r="G77" s="14">
        <v>45315</v>
      </c>
      <c r="H77" s="12">
        <v>20</v>
      </c>
      <c r="I77" s="12"/>
      <c r="J77" s="12"/>
      <c r="K77" s="12"/>
      <c r="L77" s="12" t="s">
        <v>374</v>
      </c>
      <c r="M77" s="12" t="s">
        <v>450</v>
      </c>
      <c r="N77" s="12"/>
      <c r="O77" s="12"/>
      <c r="P77" s="12"/>
      <c r="Q77" s="13"/>
      <c r="R77" s="13"/>
      <c r="S77" s="13"/>
      <c r="T77" s="13"/>
      <c r="U77" s="12"/>
      <c r="V77" s="12"/>
      <c r="W77" s="17">
        <v>25</v>
      </c>
      <c r="X77" s="12" t="s">
        <v>22</v>
      </c>
      <c r="Y77" s="17">
        <v>1</v>
      </c>
      <c r="Z77" s="67"/>
    </row>
    <row r="78" spans="2:26" ht="13.5" hidden="1" customHeight="1">
      <c r="B78" s="12" t="s">
        <v>359</v>
      </c>
      <c r="C78" s="12">
        <v>1</v>
      </c>
      <c r="D78" s="12" t="s">
        <v>360</v>
      </c>
      <c r="E78" s="4" t="s">
        <v>71</v>
      </c>
      <c r="F78" s="12">
        <v>1</v>
      </c>
      <c r="G78" s="14">
        <v>45315</v>
      </c>
      <c r="H78" s="12">
        <v>4</v>
      </c>
      <c r="I78" s="12"/>
      <c r="J78" s="12"/>
      <c r="K78" s="12"/>
      <c r="L78" s="12" t="s">
        <v>365</v>
      </c>
      <c r="M78" s="12" t="s">
        <v>373</v>
      </c>
      <c r="N78" s="12"/>
      <c r="O78" s="12"/>
      <c r="P78" s="12"/>
      <c r="Q78" s="13"/>
      <c r="R78" s="13"/>
      <c r="S78" s="13"/>
      <c r="T78" s="13"/>
      <c r="U78" s="12"/>
      <c r="V78" s="12"/>
      <c r="W78" s="17">
        <v>40</v>
      </c>
      <c r="X78" s="12" t="s">
        <v>602</v>
      </c>
      <c r="Y78" s="17">
        <v>1</v>
      </c>
      <c r="Z78" s="67"/>
    </row>
    <row r="79" spans="2:26" ht="13.5" hidden="1" customHeight="1">
      <c r="B79" s="12" t="s">
        <v>359</v>
      </c>
      <c r="C79" s="12">
        <v>1</v>
      </c>
      <c r="D79" s="12" t="s">
        <v>360</v>
      </c>
      <c r="E79" s="12" t="s">
        <v>71</v>
      </c>
      <c r="F79" s="12">
        <v>1</v>
      </c>
      <c r="G79" s="14">
        <v>45315</v>
      </c>
      <c r="H79" s="12">
        <v>31</v>
      </c>
      <c r="I79" s="12"/>
      <c r="J79" s="12"/>
      <c r="K79" s="12"/>
      <c r="L79" s="12" t="s">
        <v>365</v>
      </c>
      <c r="M79" s="12" t="s">
        <v>570</v>
      </c>
      <c r="N79" s="12"/>
      <c r="O79" s="12"/>
      <c r="P79" s="12"/>
      <c r="Q79" s="13"/>
      <c r="R79" s="13"/>
      <c r="S79" s="13"/>
      <c r="T79" s="13"/>
      <c r="U79" s="12"/>
      <c r="V79" s="12"/>
      <c r="W79" s="17">
        <v>50</v>
      </c>
      <c r="X79" s="12" t="s">
        <v>20</v>
      </c>
      <c r="Y79" s="17">
        <v>1</v>
      </c>
      <c r="Z79" s="67"/>
    </row>
    <row r="80" spans="2:26" ht="13.5" hidden="1" customHeight="1">
      <c r="B80" s="12" t="s">
        <v>359</v>
      </c>
      <c r="C80" s="12">
        <v>1</v>
      </c>
      <c r="D80" s="12" t="s">
        <v>360</v>
      </c>
      <c r="E80" s="12" t="s">
        <v>71</v>
      </c>
      <c r="F80" s="12">
        <v>1</v>
      </c>
      <c r="G80" s="14">
        <v>45315</v>
      </c>
      <c r="H80" s="12">
        <v>27</v>
      </c>
      <c r="I80" s="12"/>
      <c r="J80" s="12"/>
      <c r="K80" s="12"/>
      <c r="L80" s="12" t="s">
        <v>365</v>
      </c>
      <c r="M80" s="12" t="s">
        <v>576</v>
      </c>
      <c r="N80" s="12"/>
      <c r="O80" s="12"/>
      <c r="P80" s="12"/>
      <c r="Q80" s="13"/>
      <c r="R80" s="13"/>
      <c r="S80" s="13"/>
      <c r="T80" s="13"/>
      <c r="U80" s="12"/>
      <c r="V80" s="12"/>
      <c r="W80" s="17">
        <v>100</v>
      </c>
      <c r="X80" s="12" t="s">
        <v>20</v>
      </c>
      <c r="Y80" s="17">
        <v>1</v>
      </c>
      <c r="Z80" s="67"/>
    </row>
    <row r="81" spans="1:26" ht="13.5" hidden="1" customHeight="1">
      <c r="B81" s="12" t="s">
        <v>359</v>
      </c>
      <c r="C81" s="12">
        <v>1</v>
      </c>
      <c r="D81" s="12" t="s">
        <v>360</v>
      </c>
      <c r="E81" s="12" t="s">
        <v>71</v>
      </c>
      <c r="F81" s="12">
        <v>1</v>
      </c>
      <c r="G81" s="14">
        <v>45315</v>
      </c>
      <c r="H81" s="12">
        <v>28</v>
      </c>
      <c r="I81" s="12"/>
      <c r="J81" s="12"/>
      <c r="K81" s="12"/>
      <c r="L81" s="12" t="s">
        <v>365</v>
      </c>
      <c r="M81" s="12" t="s">
        <v>576</v>
      </c>
      <c r="N81" s="12"/>
      <c r="O81" s="12"/>
      <c r="P81" s="12"/>
      <c r="Q81" s="13"/>
      <c r="R81" s="13"/>
      <c r="S81" s="13"/>
      <c r="T81" s="13"/>
      <c r="U81" s="12"/>
      <c r="V81" s="12"/>
      <c r="W81" s="17">
        <v>100</v>
      </c>
      <c r="X81" s="12" t="s">
        <v>20</v>
      </c>
      <c r="Y81" s="17">
        <v>1</v>
      </c>
      <c r="Z81" s="67"/>
    </row>
    <row r="82" spans="1:26" ht="13.5" hidden="1" customHeight="1">
      <c r="B82" s="12" t="s">
        <v>359</v>
      </c>
      <c r="C82" s="12">
        <v>1</v>
      </c>
      <c r="D82" s="12" t="s">
        <v>360</v>
      </c>
      <c r="E82" s="12" t="s">
        <v>71</v>
      </c>
      <c r="F82" s="12">
        <v>1</v>
      </c>
      <c r="G82" s="14">
        <v>45315</v>
      </c>
      <c r="H82" s="12">
        <v>26</v>
      </c>
      <c r="I82" s="12"/>
      <c r="J82" s="12"/>
      <c r="K82" s="12"/>
      <c r="L82" s="12" t="s">
        <v>365</v>
      </c>
      <c r="M82" s="12" t="s">
        <v>567</v>
      </c>
      <c r="N82" s="12"/>
      <c r="O82" s="12"/>
      <c r="P82" s="12"/>
      <c r="Q82" s="13"/>
      <c r="R82" s="13"/>
      <c r="S82" s="13"/>
      <c r="T82" s="13"/>
      <c r="U82" s="12"/>
      <c r="V82" s="12"/>
      <c r="W82" s="17">
        <v>25</v>
      </c>
      <c r="X82" s="12" t="s">
        <v>20</v>
      </c>
      <c r="Y82" s="17">
        <v>1</v>
      </c>
      <c r="Z82" s="67"/>
    </row>
    <row r="83" spans="1:26" ht="13.5" hidden="1" customHeight="1">
      <c r="B83" s="12" t="s">
        <v>359</v>
      </c>
      <c r="C83" s="12">
        <v>1</v>
      </c>
      <c r="D83" s="12" t="s">
        <v>360</v>
      </c>
      <c r="E83" s="12" t="s">
        <v>71</v>
      </c>
      <c r="F83" s="12">
        <v>1</v>
      </c>
      <c r="G83" s="14">
        <v>45315</v>
      </c>
      <c r="H83" s="12">
        <v>30</v>
      </c>
      <c r="I83" s="12"/>
      <c r="J83" s="12"/>
      <c r="K83" s="12"/>
      <c r="L83" s="12">
        <v>3</v>
      </c>
      <c r="M83" s="12" t="s">
        <v>587</v>
      </c>
      <c r="N83" s="12"/>
      <c r="O83" s="12"/>
      <c r="P83" s="12"/>
      <c r="Q83" s="13"/>
      <c r="R83" s="13"/>
      <c r="S83" s="13"/>
      <c r="T83" s="13"/>
      <c r="U83" s="12"/>
      <c r="V83" s="12"/>
      <c r="W83" s="12">
        <v>50</v>
      </c>
      <c r="X83" s="12" t="s">
        <v>20</v>
      </c>
      <c r="Y83" s="12">
        <v>1</v>
      </c>
      <c r="Z83" s="68"/>
    </row>
    <row r="84" spans="1:26" ht="13.5" hidden="1" customHeight="1">
      <c r="B84" s="12" t="s">
        <v>359</v>
      </c>
      <c r="C84" s="12">
        <v>1</v>
      </c>
      <c r="D84" s="12" t="s">
        <v>360</v>
      </c>
      <c r="E84" s="12" t="s">
        <v>71</v>
      </c>
      <c r="F84" s="12">
        <v>1</v>
      </c>
      <c r="G84" s="14">
        <v>45315</v>
      </c>
      <c r="H84" s="12">
        <v>22</v>
      </c>
      <c r="I84" s="12"/>
      <c r="J84" s="12"/>
      <c r="K84" s="12"/>
      <c r="L84" s="12" t="s">
        <v>379</v>
      </c>
      <c r="M84" s="12" t="s">
        <v>524</v>
      </c>
      <c r="N84" s="12"/>
      <c r="O84" s="12"/>
      <c r="P84" s="12"/>
      <c r="Q84" s="13"/>
      <c r="R84" s="13"/>
      <c r="S84" s="13"/>
      <c r="T84" s="13"/>
      <c r="U84" s="12"/>
      <c r="V84" s="12"/>
      <c r="W84" s="17">
        <v>50</v>
      </c>
      <c r="X84" s="12" t="s">
        <v>20</v>
      </c>
      <c r="Y84" s="17">
        <v>1</v>
      </c>
      <c r="Z84" s="67"/>
    </row>
    <row r="85" spans="1:26" ht="13.5" hidden="1" customHeight="1">
      <c r="B85" s="12" t="s">
        <v>359</v>
      </c>
      <c r="C85" s="12">
        <v>1</v>
      </c>
      <c r="D85" s="12" t="s">
        <v>360</v>
      </c>
      <c r="E85" s="12" t="s">
        <v>71</v>
      </c>
      <c r="F85" s="12">
        <v>1</v>
      </c>
      <c r="G85" s="14">
        <v>45315</v>
      </c>
      <c r="H85" s="12">
        <v>29</v>
      </c>
      <c r="I85" s="12"/>
      <c r="J85" s="12"/>
      <c r="K85" s="12"/>
      <c r="L85" s="12" t="s">
        <v>376</v>
      </c>
      <c r="M85" s="12" t="s">
        <v>344</v>
      </c>
      <c r="N85" s="12"/>
      <c r="O85" s="12"/>
      <c r="P85" s="12"/>
      <c r="Q85" s="13"/>
      <c r="R85" s="13"/>
      <c r="S85" s="13"/>
      <c r="T85" s="13"/>
      <c r="U85" s="12"/>
      <c r="V85" s="12"/>
      <c r="W85" s="17">
        <v>50</v>
      </c>
      <c r="X85" s="12" t="s">
        <v>20</v>
      </c>
      <c r="Y85" s="17">
        <v>1</v>
      </c>
      <c r="Z85" s="67"/>
    </row>
    <row r="86" spans="1:26" s="15" customFormat="1" ht="13.5" hidden="1" customHeight="1">
      <c r="B86" s="12" t="s">
        <v>359</v>
      </c>
      <c r="C86" s="12">
        <v>1</v>
      </c>
      <c r="D86" s="12" t="s">
        <v>360</v>
      </c>
      <c r="E86" s="12" t="s">
        <v>71</v>
      </c>
      <c r="F86" s="12">
        <v>1</v>
      </c>
      <c r="G86" s="14">
        <v>45315</v>
      </c>
      <c r="H86" s="12">
        <v>25</v>
      </c>
      <c r="I86" s="12"/>
      <c r="J86" s="12"/>
      <c r="K86" s="12"/>
      <c r="L86" s="12">
        <v>4</v>
      </c>
      <c r="M86" s="12" t="s">
        <v>555</v>
      </c>
      <c r="N86" s="12"/>
      <c r="O86" s="12"/>
      <c r="P86" s="12"/>
      <c r="Q86" s="13"/>
      <c r="R86" s="13"/>
      <c r="S86" s="13"/>
      <c r="T86" s="13"/>
      <c r="U86" s="12"/>
      <c r="V86" s="12"/>
      <c r="W86" s="12">
        <v>40</v>
      </c>
      <c r="X86" s="12" t="s">
        <v>623</v>
      </c>
      <c r="Y86" s="12">
        <v>1</v>
      </c>
      <c r="Z86" s="68"/>
    </row>
    <row r="87" spans="1:26" ht="13.5" hidden="1" customHeight="1">
      <c r="B87" s="12" t="s">
        <v>359</v>
      </c>
      <c r="C87" s="12">
        <v>1</v>
      </c>
      <c r="D87" s="12" t="s">
        <v>360</v>
      </c>
      <c r="E87" s="12" t="s">
        <v>71</v>
      </c>
      <c r="F87" s="12">
        <v>1</v>
      </c>
      <c r="G87" s="14">
        <v>45315</v>
      </c>
      <c r="H87" s="12">
        <v>28</v>
      </c>
      <c r="I87" s="12"/>
      <c r="J87" s="12"/>
      <c r="K87" s="12"/>
      <c r="L87" s="12" t="s">
        <v>361</v>
      </c>
      <c r="M87" s="12" t="s">
        <v>492</v>
      </c>
      <c r="N87" s="12">
        <v>230</v>
      </c>
      <c r="O87" s="12"/>
      <c r="P87" s="12"/>
      <c r="Q87" s="13"/>
      <c r="R87" s="13"/>
      <c r="S87" s="13"/>
      <c r="T87" s="13"/>
      <c r="U87" s="12"/>
      <c r="V87" s="12"/>
      <c r="W87" s="12" t="s">
        <v>2098</v>
      </c>
      <c r="X87" s="12" t="s">
        <v>16</v>
      </c>
      <c r="Y87" s="17">
        <v>1</v>
      </c>
      <c r="Z87" s="67"/>
    </row>
    <row r="88" spans="1:26" ht="13.5" hidden="1" customHeight="1">
      <c r="A88" s="1" t="s">
        <v>10052</v>
      </c>
      <c r="B88" s="12" t="s">
        <v>359</v>
      </c>
      <c r="C88" s="12">
        <v>1</v>
      </c>
      <c r="D88" s="12" t="s">
        <v>360</v>
      </c>
      <c r="E88" s="4" t="s">
        <v>71</v>
      </c>
      <c r="F88" s="12">
        <v>1</v>
      </c>
      <c r="G88" s="14">
        <v>45315</v>
      </c>
      <c r="H88" s="12">
        <v>5</v>
      </c>
      <c r="I88" s="12"/>
      <c r="J88" s="12"/>
      <c r="K88" s="12"/>
      <c r="L88" s="12" t="s">
        <v>361</v>
      </c>
      <c r="M88" s="12" t="s">
        <v>13</v>
      </c>
      <c r="N88" s="12">
        <v>190</v>
      </c>
      <c r="O88" s="12"/>
      <c r="P88" s="12"/>
      <c r="Q88" s="13"/>
      <c r="R88" s="13"/>
      <c r="S88" s="13"/>
      <c r="T88" s="13"/>
      <c r="U88" s="12"/>
      <c r="V88" s="12"/>
      <c r="W88" s="12" t="s">
        <v>2093</v>
      </c>
      <c r="X88" s="12" t="s">
        <v>603</v>
      </c>
      <c r="Y88" s="17">
        <v>1</v>
      </c>
      <c r="Z88" s="67"/>
    </row>
    <row r="89" spans="1:26" ht="13.5" hidden="1" customHeight="1">
      <c r="A89" s="1" t="s">
        <v>10052</v>
      </c>
      <c r="B89" s="12" t="s">
        <v>359</v>
      </c>
      <c r="C89" s="12">
        <v>1</v>
      </c>
      <c r="D89" s="12" t="s">
        <v>360</v>
      </c>
      <c r="E89" s="4" t="s">
        <v>71</v>
      </c>
      <c r="F89" s="12">
        <v>1</v>
      </c>
      <c r="G89" s="14">
        <v>45315</v>
      </c>
      <c r="H89" s="12">
        <v>15</v>
      </c>
      <c r="I89" s="12"/>
      <c r="J89" s="12"/>
      <c r="K89" s="12"/>
      <c r="L89" s="12" t="s">
        <v>361</v>
      </c>
      <c r="M89" s="12" t="s">
        <v>13</v>
      </c>
      <c r="N89" s="12">
        <v>190</v>
      </c>
      <c r="O89" s="12"/>
      <c r="P89" s="12"/>
      <c r="Q89" s="13"/>
      <c r="R89" s="13"/>
      <c r="S89" s="13"/>
      <c r="T89" s="13"/>
      <c r="U89" s="12"/>
      <c r="V89" s="12"/>
      <c r="W89" s="12" t="s">
        <v>2093</v>
      </c>
      <c r="X89" s="12" t="s">
        <v>608</v>
      </c>
      <c r="Y89" s="17">
        <v>1</v>
      </c>
      <c r="Z89" s="67"/>
    </row>
    <row r="90" spans="1:26" ht="13.5" hidden="1" customHeight="1">
      <c r="A90" s="1" t="s">
        <v>10052</v>
      </c>
      <c r="B90" s="12" t="s">
        <v>359</v>
      </c>
      <c r="C90" s="12">
        <v>1</v>
      </c>
      <c r="D90" s="12" t="s">
        <v>360</v>
      </c>
      <c r="E90" s="4" t="s">
        <v>71</v>
      </c>
      <c r="F90" s="12">
        <v>1</v>
      </c>
      <c r="G90" s="14">
        <v>45315</v>
      </c>
      <c r="H90" s="12">
        <v>16</v>
      </c>
      <c r="I90" s="12"/>
      <c r="J90" s="12"/>
      <c r="K90" s="12"/>
      <c r="L90" s="12" t="s">
        <v>361</v>
      </c>
      <c r="M90" s="12" t="s">
        <v>13</v>
      </c>
      <c r="N90" s="12">
        <v>230</v>
      </c>
      <c r="O90" s="12"/>
      <c r="P90" s="12"/>
      <c r="Q90" s="13"/>
      <c r="R90" s="13"/>
      <c r="S90" s="13"/>
      <c r="T90" s="13"/>
      <c r="U90" s="12"/>
      <c r="V90" s="12"/>
      <c r="W90" s="12" t="s">
        <v>2098</v>
      </c>
      <c r="X90" s="12" t="s">
        <v>16</v>
      </c>
      <c r="Y90" s="17">
        <v>2</v>
      </c>
      <c r="Z90" s="67"/>
    </row>
    <row r="91" spans="1:26" ht="13.5" hidden="1" customHeight="1">
      <c r="A91" s="1" t="s">
        <v>10052</v>
      </c>
      <c r="B91" s="12" t="s">
        <v>359</v>
      </c>
      <c r="C91" s="12">
        <v>1</v>
      </c>
      <c r="D91" s="12" t="s">
        <v>360</v>
      </c>
      <c r="E91" s="4" t="s">
        <v>71</v>
      </c>
      <c r="F91" s="12">
        <v>1</v>
      </c>
      <c r="G91" s="14">
        <v>45315</v>
      </c>
      <c r="H91" s="12">
        <v>16</v>
      </c>
      <c r="I91" s="12"/>
      <c r="J91" s="12"/>
      <c r="K91" s="12"/>
      <c r="L91" s="12" t="s">
        <v>363</v>
      </c>
      <c r="M91" s="12" t="s">
        <v>13</v>
      </c>
      <c r="N91" s="12">
        <v>190</v>
      </c>
      <c r="O91" s="12"/>
      <c r="P91" s="12"/>
      <c r="Q91" s="13"/>
      <c r="R91" s="13"/>
      <c r="S91" s="13"/>
      <c r="T91" s="13"/>
      <c r="U91" s="12"/>
      <c r="V91" s="12"/>
      <c r="W91" s="12" t="s">
        <v>2093</v>
      </c>
      <c r="X91" s="12" t="s">
        <v>62</v>
      </c>
      <c r="Y91" s="17">
        <v>2</v>
      </c>
      <c r="Z91" s="67"/>
    </row>
    <row r="92" spans="1:26" ht="13.5" hidden="1" customHeight="1">
      <c r="A92" s="1" t="s">
        <v>10052</v>
      </c>
      <c r="B92" s="12" t="s">
        <v>359</v>
      </c>
      <c r="C92" s="12">
        <v>1</v>
      </c>
      <c r="D92" s="12" t="s">
        <v>360</v>
      </c>
      <c r="E92" s="12" t="s">
        <v>71</v>
      </c>
      <c r="F92" s="12">
        <v>1</v>
      </c>
      <c r="G92" s="14">
        <v>45315</v>
      </c>
      <c r="H92" s="12">
        <v>17</v>
      </c>
      <c r="I92" s="12"/>
      <c r="J92" s="12"/>
      <c r="K92" s="12"/>
      <c r="L92" s="12" t="s">
        <v>361</v>
      </c>
      <c r="M92" s="12" t="s">
        <v>13</v>
      </c>
      <c r="N92" s="12">
        <v>190</v>
      </c>
      <c r="O92" s="12"/>
      <c r="P92" s="12"/>
      <c r="Q92" s="13"/>
      <c r="R92" s="13"/>
      <c r="S92" s="13"/>
      <c r="T92" s="13"/>
      <c r="U92" s="12"/>
      <c r="V92" s="12"/>
      <c r="W92" s="12" t="s">
        <v>2093</v>
      </c>
      <c r="X92" s="12" t="s">
        <v>62</v>
      </c>
      <c r="Y92" s="17">
        <v>1</v>
      </c>
      <c r="Z92" s="67"/>
    </row>
    <row r="93" spans="1:26" ht="13.5" hidden="1" customHeight="1">
      <c r="A93" s="1" t="s">
        <v>10052</v>
      </c>
      <c r="B93" s="12" t="s">
        <v>359</v>
      </c>
      <c r="C93" s="12">
        <v>1</v>
      </c>
      <c r="D93" s="12" t="s">
        <v>360</v>
      </c>
      <c r="E93" s="12" t="s">
        <v>71</v>
      </c>
      <c r="F93" s="12">
        <v>1</v>
      </c>
      <c r="G93" s="14">
        <v>45315</v>
      </c>
      <c r="H93" s="12">
        <v>18</v>
      </c>
      <c r="I93" s="12"/>
      <c r="J93" s="12"/>
      <c r="K93" s="12"/>
      <c r="L93" s="12" t="s">
        <v>361</v>
      </c>
      <c r="M93" s="12" t="s">
        <v>13</v>
      </c>
      <c r="N93" s="12">
        <v>180</v>
      </c>
      <c r="O93" s="12"/>
      <c r="P93" s="12"/>
      <c r="Q93" s="13"/>
      <c r="R93" s="13"/>
      <c r="S93" s="13"/>
      <c r="T93" s="13"/>
      <c r="U93" s="12"/>
      <c r="V93" s="12"/>
      <c r="W93" s="12" t="s">
        <v>2099</v>
      </c>
      <c r="X93" s="12" t="s">
        <v>16</v>
      </c>
      <c r="Y93" s="17">
        <v>1</v>
      </c>
      <c r="Z93" s="67"/>
    </row>
    <row r="94" spans="1:26" ht="13.5" hidden="1" customHeight="1">
      <c r="A94" s="1" t="s">
        <v>10052</v>
      </c>
      <c r="B94" s="12" t="s">
        <v>359</v>
      </c>
      <c r="C94" s="12">
        <v>1</v>
      </c>
      <c r="D94" s="12" t="s">
        <v>360</v>
      </c>
      <c r="E94" s="12" t="s">
        <v>71</v>
      </c>
      <c r="F94" s="12">
        <v>1</v>
      </c>
      <c r="G94" s="14">
        <v>45315</v>
      </c>
      <c r="H94" s="12">
        <v>18</v>
      </c>
      <c r="I94" s="12"/>
      <c r="J94" s="12"/>
      <c r="K94" s="12"/>
      <c r="L94" s="12" t="s">
        <v>363</v>
      </c>
      <c r="M94" s="12" t="s">
        <v>13</v>
      </c>
      <c r="N94" s="12">
        <v>230</v>
      </c>
      <c r="O94" s="12"/>
      <c r="P94" s="12"/>
      <c r="Q94" s="13"/>
      <c r="R94" s="13"/>
      <c r="S94" s="13"/>
      <c r="T94" s="13"/>
      <c r="U94" s="12"/>
      <c r="V94" s="12"/>
      <c r="W94" s="12" t="s">
        <v>2098</v>
      </c>
      <c r="X94" s="12" t="s">
        <v>16</v>
      </c>
      <c r="Y94" s="17">
        <v>1</v>
      </c>
      <c r="Z94" s="67"/>
    </row>
    <row r="95" spans="1:26" ht="13.5" hidden="1" customHeight="1">
      <c r="A95" s="1" t="s">
        <v>10052</v>
      </c>
      <c r="B95" s="12" t="s">
        <v>359</v>
      </c>
      <c r="C95" s="12">
        <v>1</v>
      </c>
      <c r="D95" s="12" t="s">
        <v>360</v>
      </c>
      <c r="E95" s="12" t="s">
        <v>71</v>
      </c>
      <c r="F95" s="12">
        <v>1</v>
      </c>
      <c r="G95" s="14">
        <v>45315</v>
      </c>
      <c r="H95" s="12">
        <v>18</v>
      </c>
      <c r="I95" s="12"/>
      <c r="J95" s="12"/>
      <c r="K95" s="12"/>
      <c r="L95" s="12" t="s">
        <v>365</v>
      </c>
      <c r="M95" s="12" t="s">
        <v>13</v>
      </c>
      <c r="N95" s="12">
        <v>190</v>
      </c>
      <c r="O95" s="12"/>
      <c r="P95" s="12"/>
      <c r="Q95" s="13"/>
      <c r="R95" s="13"/>
      <c r="S95" s="13"/>
      <c r="T95" s="13"/>
      <c r="U95" s="12"/>
      <c r="V95" s="12"/>
      <c r="W95" s="12" t="s">
        <v>2093</v>
      </c>
      <c r="X95" s="12" t="s">
        <v>62</v>
      </c>
      <c r="Y95" s="17">
        <v>1</v>
      </c>
      <c r="Z95" s="67"/>
    </row>
    <row r="96" spans="1:26" ht="13.5" hidden="1" customHeight="1">
      <c r="A96" s="1" t="s">
        <v>10052</v>
      </c>
      <c r="B96" s="12" t="s">
        <v>359</v>
      </c>
      <c r="C96" s="12">
        <v>1</v>
      </c>
      <c r="D96" s="12" t="s">
        <v>360</v>
      </c>
      <c r="E96" s="12" t="s">
        <v>71</v>
      </c>
      <c r="F96" s="12">
        <v>1</v>
      </c>
      <c r="G96" s="14">
        <v>45315</v>
      </c>
      <c r="H96" s="12">
        <v>19</v>
      </c>
      <c r="I96" s="12"/>
      <c r="J96" s="12"/>
      <c r="K96" s="12"/>
      <c r="L96" s="12" t="s">
        <v>361</v>
      </c>
      <c r="M96" s="12" t="s">
        <v>13</v>
      </c>
      <c r="N96" s="12">
        <v>230</v>
      </c>
      <c r="O96" s="12"/>
      <c r="P96" s="12"/>
      <c r="Q96" s="13"/>
      <c r="R96" s="13"/>
      <c r="S96" s="13"/>
      <c r="T96" s="13"/>
      <c r="U96" s="12"/>
      <c r="V96" s="12"/>
      <c r="W96" s="12" t="s">
        <v>2098</v>
      </c>
      <c r="X96" s="12" t="s">
        <v>610</v>
      </c>
      <c r="Y96" s="17">
        <v>1</v>
      </c>
      <c r="Z96" s="67"/>
    </row>
    <row r="97" spans="1:26" ht="13.5" hidden="1" customHeight="1">
      <c r="A97" s="1" t="s">
        <v>10052</v>
      </c>
      <c r="B97" s="12" t="s">
        <v>359</v>
      </c>
      <c r="C97" s="12">
        <v>1</v>
      </c>
      <c r="D97" s="12" t="s">
        <v>360</v>
      </c>
      <c r="E97" s="12" t="s">
        <v>71</v>
      </c>
      <c r="F97" s="12">
        <v>1</v>
      </c>
      <c r="G97" s="14">
        <v>45315</v>
      </c>
      <c r="H97" s="12">
        <v>19</v>
      </c>
      <c r="I97" s="12"/>
      <c r="J97" s="12"/>
      <c r="K97" s="12"/>
      <c r="L97" s="12" t="s">
        <v>363</v>
      </c>
      <c r="M97" s="12" t="s">
        <v>13</v>
      </c>
      <c r="N97" s="12">
        <v>190</v>
      </c>
      <c r="O97" s="12"/>
      <c r="P97" s="12"/>
      <c r="Q97" s="13"/>
      <c r="R97" s="13"/>
      <c r="S97" s="13"/>
      <c r="T97" s="13"/>
      <c r="U97" s="12"/>
      <c r="V97" s="12"/>
      <c r="W97" s="12" t="s">
        <v>2093</v>
      </c>
      <c r="X97" s="12" t="s">
        <v>611</v>
      </c>
      <c r="Y97" s="17">
        <v>1</v>
      </c>
      <c r="Z97" s="67"/>
    </row>
    <row r="98" spans="1:26" ht="13.5" hidden="1" customHeight="1">
      <c r="A98" s="1" t="s">
        <v>10052</v>
      </c>
      <c r="B98" s="12" t="s">
        <v>359</v>
      </c>
      <c r="C98" s="12">
        <v>1</v>
      </c>
      <c r="D98" s="12" t="s">
        <v>360</v>
      </c>
      <c r="E98" s="12" t="s">
        <v>71</v>
      </c>
      <c r="F98" s="12">
        <v>1</v>
      </c>
      <c r="G98" s="14">
        <v>45315</v>
      </c>
      <c r="H98" s="12">
        <v>20</v>
      </c>
      <c r="I98" s="12"/>
      <c r="J98" s="12"/>
      <c r="K98" s="12"/>
      <c r="L98" s="12" t="s">
        <v>361</v>
      </c>
      <c r="M98" s="12" t="s">
        <v>13</v>
      </c>
      <c r="N98" s="12">
        <v>190</v>
      </c>
      <c r="O98" s="12"/>
      <c r="P98" s="12"/>
      <c r="Q98" s="13"/>
      <c r="R98" s="13"/>
      <c r="S98" s="13"/>
      <c r="T98" s="13"/>
      <c r="U98" s="12"/>
      <c r="V98" s="12"/>
      <c r="W98" s="12" t="s">
        <v>2093</v>
      </c>
      <c r="X98" s="12" t="s">
        <v>62</v>
      </c>
      <c r="Y98" s="17">
        <v>1</v>
      </c>
      <c r="Z98" s="67"/>
    </row>
    <row r="99" spans="1:26" ht="13.5" hidden="1" customHeight="1">
      <c r="A99" s="1" t="s">
        <v>10052</v>
      </c>
      <c r="B99" s="12" t="s">
        <v>359</v>
      </c>
      <c r="C99" s="12">
        <v>1</v>
      </c>
      <c r="D99" s="12" t="s">
        <v>360</v>
      </c>
      <c r="E99" s="12" t="s">
        <v>71</v>
      </c>
      <c r="F99" s="12">
        <v>1</v>
      </c>
      <c r="G99" s="14">
        <v>45315</v>
      </c>
      <c r="H99" s="12">
        <v>22</v>
      </c>
      <c r="I99" s="12"/>
      <c r="J99" s="12"/>
      <c r="K99" s="12"/>
      <c r="L99" s="12" t="s">
        <v>361</v>
      </c>
      <c r="M99" s="12" t="s">
        <v>13</v>
      </c>
      <c r="N99" s="12">
        <v>216</v>
      </c>
      <c r="O99" s="12"/>
      <c r="P99" s="12"/>
      <c r="Q99" s="13"/>
      <c r="R99" s="13"/>
      <c r="S99" s="13"/>
      <c r="T99" s="13"/>
      <c r="U99" s="12"/>
      <c r="V99" s="12"/>
      <c r="W99" s="12" t="s">
        <v>2097</v>
      </c>
      <c r="X99" s="12" t="s">
        <v>33</v>
      </c>
      <c r="Y99" s="17">
        <v>1</v>
      </c>
      <c r="Z99" s="67"/>
    </row>
    <row r="100" spans="1:26" ht="13.5" hidden="1" customHeight="1">
      <c r="A100" s="1" t="s">
        <v>10052</v>
      </c>
      <c r="B100" s="12" t="s">
        <v>359</v>
      </c>
      <c r="C100" s="12">
        <v>1</v>
      </c>
      <c r="D100" s="12" t="s">
        <v>360</v>
      </c>
      <c r="E100" s="12" t="s">
        <v>71</v>
      </c>
      <c r="F100" s="12">
        <v>1</v>
      </c>
      <c r="G100" s="14">
        <v>45315</v>
      </c>
      <c r="H100" s="12">
        <v>24</v>
      </c>
      <c r="I100" s="12"/>
      <c r="J100" s="12"/>
      <c r="K100" s="12"/>
      <c r="L100" s="12" t="s">
        <v>361</v>
      </c>
      <c r="M100" s="12" t="s">
        <v>13</v>
      </c>
      <c r="N100" s="12" t="s">
        <v>596</v>
      </c>
      <c r="O100" s="12"/>
      <c r="P100" s="12"/>
      <c r="Q100" s="13"/>
      <c r="R100" s="13"/>
      <c r="S100" s="13"/>
      <c r="T100" s="13"/>
      <c r="U100" s="12"/>
      <c r="V100" s="12"/>
      <c r="W100" s="12" t="s">
        <v>2101</v>
      </c>
      <c r="X100" s="12" t="s">
        <v>621</v>
      </c>
      <c r="Y100" s="17">
        <v>1</v>
      </c>
      <c r="Z100" s="67"/>
    </row>
    <row r="101" spans="1:26" ht="13.5" hidden="1" customHeight="1">
      <c r="A101" s="1" t="s">
        <v>10052</v>
      </c>
      <c r="B101" s="12" t="s">
        <v>359</v>
      </c>
      <c r="C101" s="12">
        <v>1</v>
      </c>
      <c r="D101" s="12" t="s">
        <v>360</v>
      </c>
      <c r="E101" s="12" t="s">
        <v>71</v>
      </c>
      <c r="F101" s="12">
        <v>1</v>
      </c>
      <c r="G101" s="14">
        <v>45315</v>
      </c>
      <c r="H101" s="12">
        <v>25</v>
      </c>
      <c r="I101" s="12"/>
      <c r="J101" s="12"/>
      <c r="K101" s="12"/>
      <c r="L101" s="12">
        <v>1</v>
      </c>
      <c r="M101" s="12" t="s">
        <v>13</v>
      </c>
      <c r="N101" s="12">
        <v>165</v>
      </c>
      <c r="O101" s="12"/>
      <c r="P101" s="12"/>
      <c r="Q101" s="13"/>
      <c r="R101" s="13"/>
      <c r="S101" s="13"/>
      <c r="T101" s="13"/>
      <c r="U101" s="12"/>
      <c r="V101" s="12"/>
      <c r="W101" s="12" t="s">
        <v>2102</v>
      </c>
      <c r="X101" s="12" t="s">
        <v>622</v>
      </c>
      <c r="Y101" s="12">
        <v>1</v>
      </c>
      <c r="Z101" s="68"/>
    </row>
    <row r="102" spans="1:26" ht="13.5" hidden="1" customHeight="1">
      <c r="A102" s="1" t="s">
        <v>10052</v>
      </c>
      <c r="B102" s="12" t="s">
        <v>359</v>
      </c>
      <c r="C102" s="12">
        <v>1</v>
      </c>
      <c r="D102" s="12" t="s">
        <v>360</v>
      </c>
      <c r="E102" s="12" t="s">
        <v>71</v>
      </c>
      <c r="F102" s="12">
        <v>1</v>
      </c>
      <c r="G102" s="14">
        <v>45315</v>
      </c>
      <c r="H102" s="12">
        <v>26</v>
      </c>
      <c r="I102" s="12"/>
      <c r="J102" s="12"/>
      <c r="K102" s="12"/>
      <c r="L102" s="12" t="s">
        <v>361</v>
      </c>
      <c r="M102" s="12" t="s">
        <v>13</v>
      </c>
      <c r="N102" s="12">
        <v>190</v>
      </c>
      <c r="O102" s="12"/>
      <c r="P102" s="12"/>
      <c r="Q102" s="13"/>
      <c r="R102" s="13"/>
      <c r="S102" s="13"/>
      <c r="T102" s="13"/>
      <c r="U102" s="12"/>
      <c r="V102" s="12"/>
      <c r="W102" s="12" t="s">
        <v>2093</v>
      </c>
      <c r="X102" s="12" t="s">
        <v>608</v>
      </c>
      <c r="Y102" s="17">
        <v>1</v>
      </c>
      <c r="Z102" s="67"/>
    </row>
    <row r="103" spans="1:26" ht="13.5" hidden="1" customHeight="1">
      <c r="A103" s="1" t="s">
        <v>10052</v>
      </c>
      <c r="B103" s="12" t="s">
        <v>359</v>
      </c>
      <c r="C103" s="12">
        <v>1</v>
      </c>
      <c r="D103" s="12" t="s">
        <v>360</v>
      </c>
      <c r="E103" s="12" t="s">
        <v>71</v>
      </c>
      <c r="F103" s="12">
        <v>1</v>
      </c>
      <c r="G103" s="14">
        <v>45315</v>
      </c>
      <c r="H103" s="12">
        <v>27</v>
      </c>
      <c r="I103" s="12"/>
      <c r="J103" s="12"/>
      <c r="K103" s="12"/>
      <c r="L103" s="12" t="s">
        <v>361</v>
      </c>
      <c r="M103" s="12" t="s">
        <v>13</v>
      </c>
      <c r="N103" s="12">
        <v>230</v>
      </c>
      <c r="O103" s="12"/>
      <c r="P103" s="12"/>
      <c r="Q103" s="13"/>
      <c r="R103" s="13"/>
      <c r="S103" s="13"/>
      <c r="T103" s="13"/>
      <c r="U103" s="12"/>
      <c r="V103" s="12"/>
      <c r="W103" s="12" t="s">
        <v>2098</v>
      </c>
      <c r="X103" s="12" t="s">
        <v>16</v>
      </c>
      <c r="Y103" s="17">
        <v>1</v>
      </c>
      <c r="Z103" s="67"/>
    </row>
    <row r="104" spans="1:26" ht="13.5" hidden="1" customHeight="1">
      <c r="A104" s="1" t="s">
        <v>10052</v>
      </c>
      <c r="B104" s="12" t="s">
        <v>359</v>
      </c>
      <c r="C104" s="12">
        <v>1</v>
      </c>
      <c r="D104" s="12" t="s">
        <v>360</v>
      </c>
      <c r="E104" s="12" t="s">
        <v>71</v>
      </c>
      <c r="F104" s="12">
        <v>1</v>
      </c>
      <c r="G104" s="14">
        <v>45315</v>
      </c>
      <c r="H104" s="12">
        <v>29</v>
      </c>
      <c r="I104" s="12"/>
      <c r="J104" s="12"/>
      <c r="K104" s="12"/>
      <c r="L104" s="12" t="s">
        <v>361</v>
      </c>
      <c r="M104" s="12" t="s">
        <v>13</v>
      </c>
      <c r="N104" s="12">
        <v>216</v>
      </c>
      <c r="O104" s="12"/>
      <c r="P104" s="12"/>
      <c r="Q104" s="13"/>
      <c r="R104" s="13"/>
      <c r="S104" s="13"/>
      <c r="T104" s="13"/>
      <c r="U104" s="12"/>
      <c r="V104" s="12"/>
      <c r="W104" s="12" t="s">
        <v>2097</v>
      </c>
      <c r="X104" s="12" t="s">
        <v>33</v>
      </c>
      <c r="Y104" s="17">
        <v>1</v>
      </c>
      <c r="Z104" s="67"/>
    </row>
    <row r="105" spans="1:26" ht="13.5" hidden="1" customHeight="1">
      <c r="A105" s="1" t="s">
        <v>10052</v>
      </c>
      <c r="B105" s="12" t="s">
        <v>359</v>
      </c>
      <c r="C105" s="12">
        <v>1</v>
      </c>
      <c r="D105" s="12" t="s">
        <v>360</v>
      </c>
      <c r="E105" s="12" t="s">
        <v>71</v>
      </c>
      <c r="F105" s="12">
        <v>1</v>
      </c>
      <c r="G105" s="14">
        <v>45315</v>
      </c>
      <c r="H105" s="12">
        <v>30</v>
      </c>
      <c r="I105" s="12"/>
      <c r="J105" s="12"/>
      <c r="K105" s="12"/>
      <c r="L105" s="12">
        <v>1</v>
      </c>
      <c r="M105" s="12" t="s">
        <v>13</v>
      </c>
      <c r="N105" s="12">
        <v>180</v>
      </c>
      <c r="O105" s="12"/>
      <c r="P105" s="12"/>
      <c r="Q105" s="13"/>
      <c r="R105" s="13"/>
      <c r="S105" s="13"/>
      <c r="T105" s="13"/>
      <c r="U105" s="12"/>
      <c r="V105" s="12"/>
      <c r="W105" s="12" t="s">
        <v>2099</v>
      </c>
      <c r="X105" s="12" t="s">
        <v>28</v>
      </c>
      <c r="Y105" s="12">
        <v>1</v>
      </c>
      <c r="Z105" s="68"/>
    </row>
    <row r="106" spans="1:26" ht="13.5" hidden="1" customHeight="1">
      <c r="A106" s="1" t="s">
        <v>10052</v>
      </c>
      <c r="B106" s="12" t="s">
        <v>359</v>
      </c>
      <c r="C106" s="12">
        <v>1</v>
      </c>
      <c r="D106" s="12" t="s">
        <v>360</v>
      </c>
      <c r="E106" s="12" t="s">
        <v>71</v>
      </c>
      <c r="F106" s="12">
        <v>1</v>
      </c>
      <c r="G106" s="14">
        <v>45315</v>
      </c>
      <c r="H106" s="12">
        <v>31</v>
      </c>
      <c r="I106" s="12"/>
      <c r="J106" s="12"/>
      <c r="K106" s="12"/>
      <c r="L106" s="12" t="s">
        <v>361</v>
      </c>
      <c r="M106" s="12" t="s">
        <v>13</v>
      </c>
      <c r="N106" s="12">
        <v>180</v>
      </c>
      <c r="O106" s="12"/>
      <c r="P106" s="12"/>
      <c r="Q106" s="13"/>
      <c r="R106" s="13"/>
      <c r="S106" s="13"/>
      <c r="T106" s="13"/>
      <c r="U106" s="12"/>
      <c r="V106" s="12"/>
      <c r="W106" s="12" t="s">
        <v>2099</v>
      </c>
      <c r="X106" s="12" t="s">
        <v>28</v>
      </c>
      <c r="Y106" s="17">
        <v>1</v>
      </c>
      <c r="Z106" s="67"/>
    </row>
    <row r="107" spans="1:26" ht="13.5" hidden="1" customHeight="1">
      <c r="A107" s="1" t="s">
        <v>10052</v>
      </c>
      <c r="B107" s="12" t="s">
        <v>359</v>
      </c>
      <c r="C107" s="12">
        <v>1</v>
      </c>
      <c r="D107" s="12" t="s">
        <v>360</v>
      </c>
      <c r="E107" s="12" t="s">
        <v>71</v>
      </c>
      <c r="F107" s="12">
        <v>1</v>
      </c>
      <c r="G107" s="14">
        <v>45315</v>
      </c>
      <c r="H107" s="12">
        <v>33</v>
      </c>
      <c r="I107" s="12"/>
      <c r="J107" s="12"/>
      <c r="K107" s="12"/>
      <c r="L107" s="12" t="s">
        <v>361</v>
      </c>
      <c r="M107" s="12" t="s">
        <v>13</v>
      </c>
      <c r="N107" s="12">
        <v>180</v>
      </c>
      <c r="O107" s="12"/>
      <c r="P107" s="12"/>
      <c r="Q107" s="13"/>
      <c r="R107" s="13"/>
      <c r="S107" s="13"/>
      <c r="T107" s="13"/>
      <c r="U107" s="12"/>
      <c r="V107" s="12"/>
      <c r="W107" s="12" t="s">
        <v>2099</v>
      </c>
      <c r="X107" s="12" t="s">
        <v>28</v>
      </c>
      <c r="Y107" s="17">
        <v>1</v>
      </c>
      <c r="Z107" s="67"/>
    </row>
    <row r="108" spans="1:26" ht="13.5" hidden="1" customHeight="1">
      <c r="B108" s="12" t="s">
        <v>359</v>
      </c>
      <c r="C108" s="12">
        <v>1</v>
      </c>
      <c r="D108" s="12" t="s">
        <v>360</v>
      </c>
      <c r="E108" s="12" t="s">
        <v>71</v>
      </c>
      <c r="F108" s="12">
        <v>1</v>
      </c>
      <c r="G108" s="14">
        <v>45315</v>
      </c>
      <c r="H108" s="12">
        <v>21</v>
      </c>
      <c r="I108" s="12"/>
      <c r="J108" s="12"/>
      <c r="K108" s="12"/>
      <c r="L108" s="12" t="s">
        <v>443</v>
      </c>
      <c r="M108" s="12" t="s">
        <v>517</v>
      </c>
      <c r="N108" s="12"/>
      <c r="O108" s="12"/>
      <c r="P108" s="12"/>
      <c r="Q108" s="13"/>
      <c r="R108" s="13"/>
      <c r="S108" s="13"/>
      <c r="T108" s="13"/>
      <c r="U108" s="12"/>
      <c r="V108" s="12"/>
      <c r="W108" s="17">
        <v>15</v>
      </c>
      <c r="X108" s="12"/>
      <c r="Y108" s="17">
        <v>1</v>
      </c>
      <c r="Z108" s="67"/>
    </row>
    <row r="109" spans="1:26" ht="13.5" hidden="1" customHeight="1">
      <c r="B109" s="12" t="s">
        <v>359</v>
      </c>
      <c r="C109" s="12">
        <v>1</v>
      </c>
      <c r="D109" s="12" t="s">
        <v>360</v>
      </c>
      <c r="E109" s="12" t="s">
        <v>71</v>
      </c>
      <c r="F109" s="12">
        <v>1</v>
      </c>
      <c r="G109" s="14">
        <v>45315</v>
      </c>
      <c r="H109" s="12">
        <v>21</v>
      </c>
      <c r="I109" s="12"/>
      <c r="J109" s="12"/>
      <c r="K109" s="12"/>
      <c r="L109" s="12" t="s">
        <v>453</v>
      </c>
      <c r="M109" s="12" t="s">
        <v>513</v>
      </c>
      <c r="N109" s="12"/>
      <c r="O109" s="12"/>
      <c r="P109" s="12"/>
      <c r="Q109" s="13"/>
      <c r="R109" s="13"/>
      <c r="S109" s="13"/>
      <c r="T109" s="13"/>
      <c r="U109" s="12"/>
      <c r="V109" s="12"/>
      <c r="W109" s="17">
        <v>15</v>
      </c>
      <c r="X109" s="12"/>
      <c r="Y109" s="17">
        <v>1</v>
      </c>
      <c r="Z109" s="67"/>
    </row>
    <row r="110" spans="1:26" ht="13.5" hidden="1" customHeight="1">
      <c r="B110" s="12" t="s">
        <v>359</v>
      </c>
      <c r="C110" s="12">
        <v>1</v>
      </c>
      <c r="D110" s="12" t="s">
        <v>360</v>
      </c>
      <c r="E110" s="12" t="s">
        <v>71</v>
      </c>
      <c r="F110" s="12">
        <v>1</v>
      </c>
      <c r="G110" s="14">
        <v>45315</v>
      </c>
      <c r="H110" s="12">
        <v>22</v>
      </c>
      <c r="I110" s="12"/>
      <c r="J110" s="12"/>
      <c r="K110" s="12"/>
      <c r="L110" s="12" t="s">
        <v>456</v>
      </c>
      <c r="M110" s="12" t="s">
        <v>542</v>
      </c>
      <c r="N110" s="12"/>
      <c r="O110" s="12"/>
      <c r="P110" s="12"/>
      <c r="Q110" s="13"/>
      <c r="R110" s="13"/>
      <c r="S110" s="13"/>
      <c r="T110" s="13"/>
      <c r="U110" s="12"/>
      <c r="V110" s="12"/>
      <c r="W110" s="17">
        <v>15</v>
      </c>
      <c r="X110" s="12"/>
      <c r="Y110" s="17">
        <v>1</v>
      </c>
      <c r="Z110" s="67"/>
    </row>
    <row r="111" spans="1:26" ht="13.5" hidden="1" customHeight="1">
      <c r="B111" s="12" t="s">
        <v>359</v>
      </c>
      <c r="C111" s="12">
        <v>1</v>
      </c>
      <c r="D111" s="12" t="s">
        <v>360</v>
      </c>
      <c r="E111" s="12" t="s">
        <v>71</v>
      </c>
      <c r="F111" s="12">
        <v>1</v>
      </c>
      <c r="G111" s="14">
        <v>45315</v>
      </c>
      <c r="H111" s="12">
        <v>22</v>
      </c>
      <c r="I111" s="12"/>
      <c r="J111" s="12"/>
      <c r="K111" s="12"/>
      <c r="L111" s="12" t="s">
        <v>458</v>
      </c>
      <c r="M111" s="12" t="s">
        <v>542</v>
      </c>
      <c r="N111" s="12"/>
      <c r="O111" s="12"/>
      <c r="P111" s="12"/>
      <c r="Q111" s="13"/>
      <c r="R111" s="13"/>
      <c r="S111" s="13"/>
      <c r="T111" s="13"/>
      <c r="U111" s="12"/>
      <c r="V111" s="12"/>
      <c r="W111" s="17">
        <v>15</v>
      </c>
      <c r="X111" s="12"/>
      <c r="Y111" s="17">
        <v>3</v>
      </c>
      <c r="Z111" s="67"/>
    </row>
    <row r="112" spans="1:26" ht="13.5" hidden="1" customHeight="1">
      <c r="B112" s="12" t="s">
        <v>359</v>
      </c>
      <c r="C112" s="12">
        <v>1</v>
      </c>
      <c r="D112" s="12" t="s">
        <v>360</v>
      </c>
      <c r="E112" s="12" t="s">
        <v>71</v>
      </c>
      <c r="F112" s="12">
        <v>1</v>
      </c>
      <c r="G112" s="14">
        <v>45315</v>
      </c>
      <c r="H112" s="12">
        <v>21</v>
      </c>
      <c r="I112" s="12"/>
      <c r="J112" s="12"/>
      <c r="K112" s="12"/>
      <c r="L112" s="12" t="s">
        <v>442</v>
      </c>
      <c r="M112" s="12" t="s">
        <v>518</v>
      </c>
      <c r="N112" s="12"/>
      <c r="O112" s="12"/>
      <c r="P112" s="12"/>
      <c r="Q112" s="13"/>
      <c r="R112" s="13"/>
      <c r="S112" s="13"/>
      <c r="T112" s="13"/>
      <c r="U112" s="12"/>
      <c r="V112" s="12"/>
      <c r="W112" s="17">
        <v>15</v>
      </c>
      <c r="X112" s="12"/>
      <c r="Y112" s="17">
        <v>2</v>
      </c>
      <c r="Z112" s="67"/>
    </row>
    <row r="113" spans="1:27" ht="13.5" hidden="1" customHeight="1">
      <c r="B113" s="12" t="s">
        <v>359</v>
      </c>
      <c r="C113" s="12">
        <v>1</v>
      </c>
      <c r="D113" s="12" t="s">
        <v>360</v>
      </c>
      <c r="E113" s="12" t="s">
        <v>71</v>
      </c>
      <c r="F113" s="12">
        <v>1</v>
      </c>
      <c r="G113" s="14">
        <v>45315</v>
      </c>
      <c r="H113" s="12">
        <v>22</v>
      </c>
      <c r="I113" s="12"/>
      <c r="J113" s="12"/>
      <c r="K113" s="12"/>
      <c r="L113" s="12" t="s">
        <v>385</v>
      </c>
      <c r="M113" s="12" t="s">
        <v>518</v>
      </c>
      <c r="N113" s="12"/>
      <c r="O113" s="12"/>
      <c r="P113" s="12"/>
      <c r="Q113" s="13"/>
      <c r="R113" s="13"/>
      <c r="S113" s="13"/>
      <c r="T113" s="13"/>
      <c r="U113" s="12"/>
      <c r="V113" s="12"/>
      <c r="W113" s="17">
        <v>15</v>
      </c>
      <c r="X113" s="12"/>
      <c r="Y113" s="17">
        <v>2</v>
      </c>
      <c r="Z113" s="67"/>
    </row>
    <row r="114" spans="1:27" ht="13.5" hidden="1" customHeight="1">
      <c r="A114" s="1" t="s">
        <v>10052</v>
      </c>
      <c r="B114" s="12" t="s">
        <v>359</v>
      </c>
      <c r="C114" s="12">
        <v>1</v>
      </c>
      <c r="D114" s="12" t="s">
        <v>360</v>
      </c>
      <c r="E114" s="4" t="s">
        <v>71</v>
      </c>
      <c r="F114" s="12">
        <v>1</v>
      </c>
      <c r="G114" s="14">
        <v>45315</v>
      </c>
      <c r="H114" s="12">
        <v>12</v>
      </c>
      <c r="I114" s="12"/>
      <c r="J114" s="12"/>
      <c r="K114" s="12"/>
      <c r="L114" s="12" t="s">
        <v>361</v>
      </c>
      <c r="M114" s="12" t="s">
        <v>50</v>
      </c>
      <c r="N114" s="12">
        <v>230</v>
      </c>
      <c r="O114" s="12"/>
      <c r="P114" s="12"/>
      <c r="Q114" s="13"/>
      <c r="R114" s="13"/>
      <c r="S114" s="13"/>
      <c r="T114" s="13"/>
      <c r="U114" s="12"/>
      <c r="V114" s="12"/>
      <c r="W114" s="12" t="s">
        <v>2097</v>
      </c>
      <c r="X114" s="12" t="s">
        <v>607</v>
      </c>
      <c r="Y114" s="17">
        <v>1</v>
      </c>
      <c r="Z114" s="67"/>
    </row>
    <row r="115" spans="1:27" ht="13.5" hidden="1" customHeight="1">
      <c r="B115" s="12" t="s">
        <v>359</v>
      </c>
      <c r="C115" s="12">
        <v>1</v>
      </c>
      <c r="D115" s="12" t="s">
        <v>360</v>
      </c>
      <c r="E115" s="12" t="s">
        <v>71</v>
      </c>
      <c r="F115" s="12">
        <v>1</v>
      </c>
      <c r="G115" s="14">
        <v>45315</v>
      </c>
      <c r="H115" s="12">
        <v>21</v>
      </c>
      <c r="I115" s="12"/>
      <c r="J115" s="12"/>
      <c r="K115" s="12"/>
      <c r="L115" s="12" t="s">
        <v>109</v>
      </c>
      <c r="M115" s="12" t="s">
        <v>505</v>
      </c>
      <c r="N115" s="12"/>
      <c r="O115" s="12"/>
      <c r="P115" s="12"/>
      <c r="Q115" s="13"/>
      <c r="R115" s="13"/>
      <c r="S115" s="13"/>
      <c r="T115" s="13"/>
      <c r="U115" s="12"/>
      <c r="V115" s="12"/>
      <c r="W115" s="12"/>
      <c r="X115" s="12"/>
      <c r="Y115" s="12"/>
      <c r="Z115" s="68"/>
    </row>
    <row r="116" spans="1:27" ht="13.5" hidden="1" customHeight="1">
      <c r="B116" s="12" t="s">
        <v>359</v>
      </c>
      <c r="C116" s="12">
        <v>1</v>
      </c>
      <c r="D116" s="12" t="s">
        <v>360</v>
      </c>
      <c r="E116" s="12" t="s">
        <v>71</v>
      </c>
      <c r="F116" s="12">
        <v>1</v>
      </c>
      <c r="G116" s="14">
        <v>45315</v>
      </c>
      <c r="H116" s="12">
        <v>22</v>
      </c>
      <c r="I116" s="12"/>
      <c r="J116" s="12"/>
      <c r="K116" s="12"/>
      <c r="L116" s="12" t="s">
        <v>143</v>
      </c>
      <c r="M116" s="12" t="s">
        <v>505</v>
      </c>
      <c r="N116" s="12"/>
      <c r="O116" s="12"/>
      <c r="P116" s="12"/>
      <c r="Q116" s="13"/>
      <c r="R116" s="13"/>
      <c r="S116" s="13"/>
      <c r="T116" s="13"/>
      <c r="U116" s="12"/>
      <c r="V116" s="12"/>
      <c r="W116" s="12"/>
      <c r="X116" s="12"/>
      <c r="Y116" s="12"/>
      <c r="Z116" s="68"/>
    </row>
    <row r="117" spans="1:27" s="15" customFormat="1" ht="13.5" hidden="1" customHeight="1">
      <c r="B117" s="12" t="s">
        <v>359</v>
      </c>
      <c r="C117" s="12">
        <v>1</v>
      </c>
      <c r="D117" s="12" t="s">
        <v>360</v>
      </c>
      <c r="E117" s="12" t="s">
        <v>71</v>
      </c>
      <c r="F117" s="12">
        <v>1</v>
      </c>
      <c r="G117" s="14">
        <v>45315</v>
      </c>
      <c r="H117" s="12">
        <v>21</v>
      </c>
      <c r="I117" s="12"/>
      <c r="J117" s="12"/>
      <c r="K117" s="12"/>
      <c r="L117" s="12" t="s">
        <v>232</v>
      </c>
      <c r="M117" s="12" t="s">
        <v>507</v>
      </c>
      <c r="N117" s="12"/>
      <c r="O117" s="12"/>
      <c r="P117" s="12"/>
      <c r="Q117" s="13"/>
      <c r="R117" s="13"/>
      <c r="S117" s="13"/>
      <c r="T117" s="13"/>
      <c r="U117" s="12"/>
      <c r="V117" s="12"/>
      <c r="W117" s="12"/>
      <c r="X117" s="12"/>
      <c r="Y117" s="12"/>
      <c r="Z117" s="68"/>
    </row>
    <row r="118" spans="1:27" s="15" customFormat="1" ht="13.5" hidden="1" customHeight="1">
      <c r="B118" s="12" t="s">
        <v>359</v>
      </c>
      <c r="C118" s="12">
        <v>1</v>
      </c>
      <c r="D118" s="12" t="s">
        <v>360</v>
      </c>
      <c r="E118" s="12" t="s">
        <v>71</v>
      </c>
      <c r="F118" s="12">
        <v>1</v>
      </c>
      <c r="G118" s="14">
        <v>45315</v>
      </c>
      <c r="H118" s="12">
        <v>22</v>
      </c>
      <c r="I118" s="12"/>
      <c r="J118" s="12"/>
      <c r="K118" s="12"/>
      <c r="L118" s="12" t="s">
        <v>146</v>
      </c>
      <c r="M118" s="12" t="s">
        <v>540</v>
      </c>
      <c r="N118" s="12"/>
      <c r="O118" s="12"/>
      <c r="P118" s="12"/>
      <c r="Q118" s="13"/>
      <c r="R118" s="13"/>
      <c r="S118" s="13"/>
      <c r="T118" s="13"/>
      <c r="U118" s="12"/>
      <c r="V118" s="12"/>
      <c r="W118" s="12"/>
      <c r="X118" s="12"/>
      <c r="Y118" s="12"/>
      <c r="Z118" s="68"/>
    </row>
    <row r="119" spans="1:27" s="15" customFormat="1" ht="13.5" hidden="1" customHeight="1">
      <c r="B119" s="12" t="s">
        <v>359</v>
      </c>
      <c r="C119" s="12">
        <v>1</v>
      </c>
      <c r="D119" s="12" t="s">
        <v>360</v>
      </c>
      <c r="E119" s="4" t="s">
        <v>71</v>
      </c>
      <c r="F119" s="12">
        <v>1</v>
      </c>
      <c r="G119" s="14">
        <v>45315</v>
      </c>
      <c r="H119" s="12">
        <v>6</v>
      </c>
      <c r="I119" s="12"/>
      <c r="J119" s="12"/>
      <c r="K119" s="12"/>
      <c r="L119" s="12">
        <v>1</v>
      </c>
      <c r="M119" s="12" t="s">
        <v>405</v>
      </c>
      <c r="N119" s="12">
        <v>80</v>
      </c>
      <c r="O119" s="12"/>
      <c r="P119" s="12"/>
      <c r="Q119" s="13"/>
      <c r="R119" s="13"/>
      <c r="S119" s="13"/>
      <c r="T119" s="13"/>
      <c r="U119" s="12"/>
      <c r="V119" s="12"/>
      <c r="W119" s="12" t="s">
        <v>2094</v>
      </c>
      <c r="X119" s="12" t="s">
        <v>604</v>
      </c>
      <c r="Y119" s="17">
        <v>1</v>
      </c>
      <c r="Z119" s="67"/>
    </row>
    <row r="120" spans="1:27" s="15" customFormat="1" ht="13.5" hidden="1" customHeight="1">
      <c r="B120" s="12" t="s">
        <v>359</v>
      </c>
      <c r="C120" s="12">
        <v>1</v>
      </c>
      <c r="D120" s="12" t="s">
        <v>360</v>
      </c>
      <c r="E120" s="4" t="s">
        <v>71</v>
      </c>
      <c r="F120" s="12">
        <v>1</v>
      </c>
      <c r="G120" s="14">
        <v>45315</v>
      </c>
      <c r="H120" s="12">
        <v>7</v>
      </c>
      <c r="I120" s="12"/>
      <c r="J120" s="12"/>
      <c r="K120" s="12"/>
      <c r="L120" s="12" t="s">
        <v>361</v>
      </c>
      <c r="M120" s="12" t="s">
        <v>405</v>
      </c>
      <c r="N120" s="12">
        <v>80</v>
      </c>
      <c r="O120" s="12"/>
      <c r="P120" s="12"/>
      <c r="Q120" s="13"/>
      <c r="R120" s="13"/>
      <c r="S120" s="13"/>
      <c r="T120" s="13"/>
      <c r="U120" s="12"/>
      <c r="V120" s="12"/>
      <c r="W120" s="12" t="s">
        <v>2096</v>
      </c>
      <c r="X120" s="12" t="s">
        <v>606</v>
      </c>
      <c r="Y120" s="17">
        <v>1</v>
      </c>
      <c r="Z120" s="67"/>
    </row>
    <row r="121" spans="1:27" s="15" customFormat="1" ht="13.5" customHeight="1">
      <c r="A121" s="15" t="s">
        <v>10124</v>
      </c>
      <c r="B121" s="12" t="s">
        <v>359</v>
      </c>
      <c r="C121" s="12">
        <v>1</v>
      </c>
      <c r="D121" s="12" t="s">
        <v>360</v>
      </c>
      <c r="E121" s="12" t="s">
        <v>71</v>
      </c>
      <c r="F121" s="12">
        <v>1</v>
      </c>
      <c r="G121" s="14">
        <v>45315</v>
      </c>
      <c r="H121" s="12">
        <v>19</v>
      </c>
      <c r="I121" s="12"/>
      <c r="J121" s="12"/>
      <c r="K121" s="12"/>
      <c r="L121" s="12" t="s">
        <v>386</v>
      </c>
      <c r="M121" s="12" t="s">
        <v>491</v>
      </c>
      <c r="N121" s="12"/>
      <c r="O121" s="12"/>
      <c r="P121" s="12"/>
      <c r="Q121" s="13"/>
      <c r="R121" s="13"/>
      <c r="S121" s="13"/>
      <c r="T121" s="13"/>
      <c r="U121" s="12"/>
      <c r="V121" s="12"/>
      <c r="W121" s="17">
        <v>100</v>
      </c>
      <c r="X121" s="12" t="s">
        <v>598</v>
      </c>
      <c r="Y121" s="17">
        <v>1</v>
      </c>
      <c r="Z121" s="67"/>
      <c r="AA121" s="15">
        <f>VLOOKUP(M121,Лист2!N:O,2,)*'21034-3-151.6-ТХ2.ИС'!Y121</f>
        <v>1.5</v>
      </c>
    </row>
    <row r="122" spans="1:27" s="15" customFormat="1" ht="13.5" customHeight="1">
      <c r="A122" s="15" t="s">
        <v>10124</v>
      </c>
      <c r="B122" s="12" t="s">
        <v>359</v>
      </c>
      <c r="C122" s="12">
        <v>1</v>
      </c>
      <c r="D122" s="12" t="s">
        <v>360</v>
      </c>
      <c r="E122" s="4" t="s">
        <v>71</v>
      </c>
      <c r="F122" s="12">
        <v>1</v>
      </c>
      <c r="G122" s="14">
        <v>45315</v>
      </c>
      <c r="H122" s="12">
        <v>16</v>
      </c>
      <c r="I122" s="12"/>
      <c r="J122" s="12"/>
      <c r="K122" s="12"/>
      <c r="L122" s="12" t="s">
        <v>381</v>
      </c>
      <c r="M122" s="12" t="s">
        <v>451</v>
      </c>
      <c r="N122" s="12"/>
      <c r="O122" s="12"/>
      <c r="P122" s="12"/>
      <c r="Q122" s="13"/>
      <c r="R122" s="13"/>
      <c r="S122" s="13"/>
      <c r="T122" s="13"/>
      <c r="U122" s="12"/>
      <c r="V122" s="12"/>
      <c r="W122" s="17">
        <v>100</v>
      </c>
      <c r="X122" s="12" t="s">
        <v>598</v>
      </c>
      <c r="Y122" s="17">
        <v>2</v>
      </c>
      <c r="Z122" s="67"/>
      <c r="AA122" s="15">
        <f>VLOOKUP(M122,Лист2!N:O,2,)*'21034-3-151.6-ТХ2.ИС'!Y122</f>
        <v>3</v>
      </c>
    </row>
    <row r="123" spans="1:27" s="15" customFormat="1" ht="13.5" customHeight="1">
      <c r="A123" s="15" t="s">
        <v>10124</v>
      </c>
      <c r="B123" s="12" t="s">
        <v>359</v>
      </c>
      <c r="C123" s="12">
        <v>1</v>
      </c>
      <c r="D123" s="12" t="s">
        <v>360</v>
      </c>
      <c r="E123" s="12" t="s">
        <v>71</v>
      </c>
      <c r="F123" s="12">
        <v>1</v>
      </c>
      <c r="G123" s="14">
        <v>45315</v>
      </c>
      <c r="H123" s="12">
        <v>17</v>
      </c>
      <c r="I123" s="12"/>
      <c r="J123" s="12"/>
      <c r="K123" s="12"/>
      <c r="L123" s="12" t="s">
        <v>376</v>
      </c>
      <c r="M123" s="12" t="s">
        <v>451</v>
      </c>
      <c r="N123" s="12"/>
      <c r="O123" s="12"/>
      <c r="P123" s="12"/>
      <c r="Q123" s="13"/>
      <c r="R123" s="13"/>
      <c r="S123" s="13"/>
      <c r="T123" s="13"/>
      <c r="U123" s="12"/>
      <c r="V123" s="12"/>
      <c r="W123" s="17">
        <v>100</v>
      </c>
      <c r="X123" s="12" t="s">
        <v>598</v>
      </c>
      <c r="Y123" s="17">
        <v>5</v>
      </c>
      <c r="Z123" s="67"/>
      <c r="AA123" s="15">
        <f>VLOOKUP(M123,Лист2!N:O,2,)*'21034-3-151.6-ТХ2.ИС'!Y123</f>
        <v>7.5</v>
      </c>
    </row>
    <row r="124" spans="1:27" s="15" customFormat="1" ht="13.5" customHeight="1">
      <c r="A124" s="15" t="s">
        <v>10124</v>
      </c>
      <c r="B124" s="12" t="s">
        <v>359</v>
      </c>
      <c r="C124" s="12">
        <v>1</v>
      </c>
      <c r="D124" s="12" t="s">
        <v>360</v>
      </c>
      <c r="E124" s="12" t="s">
        <v>71</v>
      </c>
      <c r="F124" s="12">
        <v>1</v>
      </c>
      <c r="G124" s="14">
        <v>45315</v>
      </c>
      <c r="H124" s="12">
        <v>18</v>
      </c>
      <c r="I124" s="12"/>
      <c r="J124" s="12"/>
      <c r="K124" s="12"/>
      <c r="L124" s="12" t="s">
        <v>443</v>
      </c>
      <c r="M124" s="12" t="s">
        <v>451</v>
      </c>
      <c r="N124" s="12"/>
      <c r="O124" s="12"/>
      <c r="P124" s="12"/>
      <c r="Q124" s="13"/>
      <c r="R124" s="13"/>
      <c r="S124" s="13"/>
      <c r="T124" s="13"/>
      <c r="U124" s="12"/>
      <c r="V124" s="12"/>
      <c r="W124" s="17">
        <v>100</v>
      </c>
      <c r="X124" s="12" t="s">
        <v>598</v>
      </c>
      <c r="Y124" s="17">
        <v>1</v>
      </c>
      <c r="Z124" s="67"/>
      <c r="AA124" s="15">
        <f>VLOOKUP(M124,Лист2!N:O,2,)*'21034-3-151.6-ТХ2.ИС'!Y124</f>
        <v>1.5</v>
      </c>
    </row>
    <row r="125" spans="1:27" s="15" customFormat="1" ht="13.5" customHeight="1">
      <c r="A125" s="15" t="s">
        <v>10124</v>
      </c>
      <c r="B125" s="12" t="s">
        <v>359</v>
      </c>
      <c r="C125" s="12">
        <v>1</v>
      </c>
      <c r="D125" s="12" t="s">
        <v>360</v>
      </c>
      <c r="E125" s="12" t="s">
        <v>71</v>
      </c>
      <c r="F125" s="12">
        <v>1</v>
      </c>
      <c r="G125" s="14">
        <v>45315</v>
      </c>
      <c r="H125" s="12">
        <v>20</v>
      </c>
      <c r="I125" s="12"/>
      <c r="J125" s="12"/>
      <c r="K125" s="12"/>
      <c r="L125" s="12" t="s">
        <v>376</v>
      </c>
      <c r="M125" s="12" t="s">
        <v>451</v>
      </c>
      <c r="N125" s="12"/>
      <c r="O125" s="12"/>
      <c r="P125" s="12"/>
      <c r="Q125" s="13"/>
      <c r="R125" s="13"/>
      <c r="S125" s="13"/>
      <c r="T125" s="13"/>
      <c r="U125" s="12"/>
      <c r="V125" s="12"/>
      <c r="W125" s="17">
        <v>100</v>
      </c>
      <c r="X125" s="12" t="s">
        <v>598</v>
      </c>
      <c r="Y125" s="17">
        <v>5</v>
      </c>
      <c r="Z125" s="67"/>
      <c r="AA125" s="15">
        <f>VLOOKUP(M125,Лист2!N:O,2,)*'21034-3-151.6-ТХ2.ИС'!Y125</f>
        <v>7.5</v>
      </c>
    </row>
    <row r="126" spans="1:27" s="15" customFormat="1" ht="13.5" customHeight="1">
      <c r="A126" s="15" t="s">
        <v>10124</v>
      </c>
      <c r="B126" s="12" t="s">
        <v>359</v>
      </c>
      <c r="C126" s="12">
        <v>1</v>
      </c>
      <c r="D126" s="12" t="s">
        <v>360</v>
      </c>
      <c r="E126" s="12" t="s">
        <v>71</v>
      </c>
      <c r="F126" s="12">
        <v>1</v>
      </c>
      <c r="G126" s="14">
        <v>45315</v>
      </c>
      <c r="H126" s="12">
        <v>23</v>
      </c>
      <c r="I126" s="12"/>
      <c r="J126" s="12"/>
      <c r="K126" s="12"/>
      <c r="L126" s="12" t="s">
        <v>365</v>
      </c>
      <c r="M126" s="12" t="s">
        <v>544</v>
      </c>
      <c r="N126" s="12"/>
      <c r="O126" s="12"/>
      <c r="P126" s="12"/>
      <c r="Q126" s="13"/>
      <c r="R126" s="13"/>
      <c r="S126" s="13"/>
      <c r="T126" s="13"/>
      <c r="U126" s="12"/>
      <c r="V126" s="12"/>
      <c r="W126" s="12">
        <v>200</v>
      </c>
      <c r="X126" s="12" t="s">
        <v>23</v>
      </c>
      <c r="Y126" s="17">
        <v>1</v>
      </c>
      <c r="Z126" s="67"/>
      <c r="AA126" s="15">
        <f>VLOOKUP(M126,Лист2!N:O,2,)*'21034-3-151.6-ТХ2.ИС'!Y126</f>
        <v>2.7</v>
      </c>
    </row>
    <row r="127" spans="1:27" s="15" customFormat="1" ht="13.5" customHeight="1">
      <c r="A127" s="15" t="s">
        <v>10124</v>
      </c>
      <c r="B127" s="12" t="s">
        <v>359</v>
      </c>
      <c r="C127" s="12">
        <v>1</v>
      </c>
      <c r="D127" s="12" t="s">
        <v>360</v>
      </c>
      <c r="E127" s="12" t="s">
        <v>71</v>
      </c>
      <c r="F127" s="12">
        <v>1</v>
      </c>
      <c r="G127" s="14">
        <v>45315</v>
      </c>
      <c r="H127" s="12">
        <v>24</v>
      </c>
      <c r="I127" s="12"/>
      <c r="J127" s="12"/>
      <c r="K127" s="12"/>
      <c r="L127" s="12" t="s">
        <v>374</v>
      </c>
      <c r="M127" s="12" t="s">
        <v>550</v>
      </c>
      <c r="N127" s="12"/>
      <c r="O127" s="12"/>
      <c r="P127" s="12"/>
      <c r="Q127" s="13"/>
      <c r="R127" s="13"/>
      <c r="S127" s="13"/>
      <c r="T127" s="13"/>
      <c r="U127" s="12"/>
      <c r="V127" s="12"/>
      <c r="W127" s="17">
        <v>20</v>
      </c>
      <c r="X127" s="12" t="s">
        <v>598</v>
      </c>
      <c r="Y127" s="17">
        <v>2</v>
      </c>
      <c r="Z127" s="67"/>
      <c r="AA127" s="15">
        <f>VLOOKUP(M127,Лист2!N:O,2,)*'21034-3-151.6-ТХ2.ИС'!Y127</f>
        <v>0.2</v>
      </c>
    </row>
    <row r="128" spans="1:27" s="15" customFormat="1" ht="13.5" customHeight="1">
      <c r="A128" s="15" t="s">
        <v>10124</v>
      </c>
      <c r="B128" s="12" t="s">
        <v>359</v>
      </c>
      <c r="C128" s="12">
        <v>1</v>
      </c>
      <c r="D128" s="12" t="s">
        <v>360</v>
      </c>
      <c r="E128" s="12" t="s">
        <v>71</v>
      </c>
      <c r="F128" s="12">
        <v>1</v>
      </c>
      <c r="G128" s="14">
        <v>45315</v>
      </c>
      <c r="H128" s="12">
        <v>21</v>
      </c>
      <c r="I128" s="12"/>
      <c r="J128" s="12"/>
      <c r="K128" s="12"/>
      <c r="L128" s="12" t="s">
        <v>367</v>
      </c>
      <c r="M128" s="12" t="s">
        <v>502</v>
      </c>
      <c r="N128" s="12"/>
      <c r="O128" s="12"/>
      <c r="P128" s="12"/>
      <c r="Q128" s="13"/>
      <c r="R128" s="13"/>
      <c r="S128" s="13"/>
      <c r="T128" s="13"/>
      <c r="U128" s="12"/>
      <c r="V128" s="12"/>
      <c r="W128" s="17">
        <v>250</v>
      </c>
      <c r="X128" s="12" t="s">
        <v>598</v>
      </c>
      <c r="Y128" s="17">
        <v>2</v>
      </c>
      <c r="Z128" s="67"/>
      <c r="AA128" s="15">
        <f>VLOOKUP(M128,Лист2!N:O,2,)*'21034-3-151.6-ТХ2.ИС'!Y128</f>
        <v>5.2</v>
      </c>
    </row>
    <row r="129" spans="1:27" s="15" customFormat="1" ht="13.5" customHeight="1">
      <c r="A129" s="15" t="s">
        <v>10124</v>
      </c>
      <c r="B129" s="12" t="s">
        <v>359</v>
      </c>
      <c r="C129" s="12">
        <v>1</v>
      </c>
      <c r="D129" s="12" t="s">
        <v>360</v>
      </c>
      <c r="E129" s="4" t="s">
        <v>71</v>
      </c>
      <c r="F129" s="12">
        <v>1</v>
      </c>
      <c r="G129" s="14">
        <v>45315</v>
      </c>
      <c r="H129" s="12">
        <v>5</v>
      </c>
      <c r="I129" s="12"/>
      <c r="J129" s="12"/>
      <c r="K129" s="12"/>
      <c r="L129" s="12" t="s">
        <v>367</v>
      </c>
      <c r="M129" s="12" t="s">
        <v>391</v>
      </c>
      <c r="N129" s="12"/>
      <c r="O129" s="12"/>
      <c r="P129" s="12"/>
      <c r="Q129" s="13"/>
      <c r="R129" s="13"/>
      <c r="S129" s="13"/>
      <c r="T129" s="13"/>
      <c r="U129" s="12"/>
      <c r="V129" s="12"/>
      <c r="W129" s="17">
        <v>25</v>
      </c>
      <c r="X129" s="12" t="s">
        <v>598</v>
      </c>
      <c r="Y129" s="17">
        <v>2</v>
      </c>
      <c r="Z129" s="67"/>
      <c r="AA129" s="15">
        <f>VLOOKUP(M129,Лист2!N:O,2,)*'21034-3-151.6-ТХ2.ИС'!Y129</f>
        <v>1.4</v>
      </c>
    </row>
    <row r="130" spans="1:27" s="15" customFormat="1" ht="13.5" customHeight="1">
      <c r="A130" s="15" t="s">
        <v>10124</v>
      </c>
      <c r="B130" s="12" t="s">
        <v>359</v>
      </c>
      <c r="C130" s="12">
        <v>1</v>
      </c>
      <c r="D130" s="12" t="s">
        <v>360</v>
      </c>
      <c r="E130" s="4" t="s">
        <v>71</v>
      </c>
      <c r="F130" s="12">
        <v>1</v>
      </c>
      <c r="G130" s="14">
        <v>45315</v>
      </c>
      <c r="H130" s="12">
        <v>11</v>
      </c>
      <c r="I130" s="12"/>
      <c r="J130" s="12"/>
      <c r="K130" s="12"/>
      <c r="L130" s="12" t="s">
        <v>363</v>
      </c>
      <c r="M130" s="12" t="s">
        <v>425</v>
      </c>
      <c r="N130" s="12"/>
      <c r="O130" s="12"/>
      <c r="P130" s="12"/>
      <c r="Q130" s="13"/>
      <c r="R130" s="13"/>
      <c r="S130" s="13"/>
      <c r="T130" s="13"/>
      <c r="U130" s="12"/>
      <c r="V130" s="12"/>
      <c r="W130" s="17">
        <v>25</v>
      </c>
      <c r="X130" s="12" t="s">
        <v>598</v>
      </c>
      <c r="Y130" s="17">
        <v>1</v>
      </c>
      <c r="Z130" s="67"/>
      <c r="AA130" s="15">
        <f>VLOOKUP(M130,Лист2!N:O,2,)*'21034-3-151.6-ТХ2.ИС'!Y130</f>
        <v>0.7</v>
      </c>
    </row>
    <row r="131" spans="1:27" s="15" customFormat="1" ht="13.5" customHeight="1">
      <c r="A131" s="15" t="s">
        <v>10124</v>
      </c>
      <c r="B131" s="12" t="s">
        <v>359</v>
      </c>
      <c r="C131" s="12">
        <v>1</v>
      </c>
      <c r="D131" s="12" t="s">
        <v>360</v>
      </c>
      <c r="E131" s="4" t="s">
        <v>71</v>
      </c>
      <c r="F131" s="12">
        <v>1</v>
      </c>
      <c r="G131" s="14">
        <v>45315</v>
      </c>
      <c r="H131" s="12">
        <v>15</v>
      </c>
      <c r="I131" s="12"/>
      <c r="J131" s="12"/>
      <c r="K131" s="12"/>
      <c r="L131" s="12" t="s">
        <v>367</v>
      </c>
      <c r="M131" s="12" t="s">
        <v>439</v>
      </c>
      <c r="N131" s="12"/>
      <c r="O131" s="12"/>
      <c r="P131" s="12"/>
      <c r="Q131" s="13"/>
      <c r="R131" s="13"/>
      <c r="S131" s="13"/>
      <c r="T131" s="13"/>
      <c r="U131" s="12"/>
      <c r="V131" s="12"/>
      <c r="W131" s="17">
        <v>25</v>
      </c>
      <c r="X131" s="12" t="s">
        <v>598</v>
      </c>
      <c r="Y131" s="17">
        <v>4</v>
      </c>
      <c r="Z131" s="67"/>
      <c r="AA131" s="15">
        <f>VLOOKUP(M131,Лист2!N:O,2,)*'21034-3-151.6-ТХ2.ИС'!Y131</f>
        <v>0.4</v>
      </c>
    </row>
    <row r="132" spans="1:27" s="15" customFormat="1" ht="13.5" customHeight="1">
      <c r="A132" s="15" t="s">
        <v>10124</v>
      </c>
      <c r="B132" s="12" t="s">
        <v>359</v>
      </c>
      <c r="C132" s="12">
        <v>1</v>
      </c>
      <c r="D132" s="12" t="s">
        <v>360</v>
      </c>
      <c r="E132" s="4" t="s">
        <v>71</v>
      </c>
      <c r="F132" s="12">
        <v>1</v>
      </c>
      <c r="G132" s="14">
        <v>45315</v>
      </c>
      <c r="H132" s="12">
        <v>5</v>
      </c>
      <c r="I132" s="12"/>
      <c r="J132" s="12"/>
      <c r="K132" s="12"/>
      <c r="L132" s="12" t="s">
        <v>376</v>
      </c>
      <c r="M132" s="12" t="s">
        <v>390</v>
      </c>
      <c r="N132" s="12"/>
      <c r="O132" s="12"/>
      <c r="P132" s="12"/>
      <c r="Q132" s="13"/>
      <c r="R132" s="13"/>
      <c r="S132" s="13"/>
      <c r="T132" s="13"/>
      <c r="U132" s="12"/>
      <c r="V132" s="12"/>
      <c r="W132" s="17">
        <v>25</v>
      </c>
      <c r="X132" s="12" t="s">
        <v>598</v>
      </c>
      <c r="Y132" s="17">
        <v>3</v>
      </c>
      <c r="Z132" s="67"/>
      <c r="AA132" s="15">
        <f>VLOOKUP(M132,Лист2!N:O,2,)*'21034-3-151.6-ТХ2.ИС'!Y132</f>
        <v>0.30000000000000004</v>
      </c>
    </row>
    <row r="133" spans="1:27" s="15" customFormat="1" ht="13.5" customHeight="1">
      <c r="A133" s="15" t="s">
        <v>10124</v>
      </c>
      <c r="B133" s="12" t="s">
        <v>359</v>
      </c>
      <c r="C133" s="12">
        <v>1</v>
      </c>
      <c r="D133" s="12" t="s">
        <v>360</v>
      </c>
      <c r="E133" s="12" t="s">
        <v>71</v>
      </c>
      <c r="F133" s="12">
        <v>1</v>
      </c>
      <c r="G133" s="14">
        <v>45315</v>
      </c>
      <c r="H133" s="12">
        <v>22</v>
      </c>
      <c r="I133" s="12"/>
      <c r="J133" s="12"/>
      <c r="K133" s="12"/>
      <c r="L133" s="12" t="s">
        <v>381</v>
      </c>
      <c r="M133" s="12" t="s">
        <v>525</v>
      </c>
      <c r="N133" s="12"/>
      <c r="O133" s="12"/>
      <c r="P133" s="12"/>
      <c r="Q133" s="13"/>
      <c r="R133" s="13"/>
      <c r="S133" s="13"/>
      <c r="T133" s="13"/>
      <c r="U133" s="12"/>
      <c r="V133" s="12"/>
      <c r="W133" s="17">
        <v>350</v>
      </c>
      <c r="X133" s="12" t="s">
        <v>616</v>
      </c>
      <c r="Y133" s="17">
        <v>2</v>
      </c>
      <c r="Z133" s="67"/>
      <c r="AA133" s="15">
        <f>VLOOKUP(M133,Лист2!N:O,2,)*'21034-3-151.6-ТХ2.ИС'!Y133</f>
        <v>6.4</v>
      </c>
    </row>
    <row r="134" spans="1:27" s="15" customFormat="1" ht="13.5" customHeight="1">
      <c r="A134" s="15" t="s">
        <v>10124</v>
      </c>
      <c r="B134" s="12" t="s">
        <v>359</v>
      </c>
      <c r="C134" s="12">
        <v>1</v>
      </c>
      <c r="D134" s="12" t="s">
        <v>360</v>
      </c>
      <c r="E134" s="4" t="s">
        <v>71</v>
      </c>
      <c r="F134" s="12">
        <v>1</v>
      </c>
      <c r="G134" s="14">
        <v>45315</v>
      </c>
      <c r="H134" s="12">
        <v>4</v>
      </c>
      <c r="I134" s="12"/>
      <c r="J134" s="12"/>
      <c r="K134" s="12"/>
      <c r="L134" s="12" t="s">
        <v>367</v>
      </c>
      <c r="M134" s="12" t="s">
        <v>378</v>
      </c>
      <c r="N134" s="12"/>
      <c r="O134" s="12"/>
      <c r="P134" s="12"/>
      <c r="Q134" s="13"/>
      <c r="R134" s="13"/>
      <c r="S134" s="13"/>
      <c r="T134" s="13"/>
      <c r="U134" s="12"/>
      <c r="V134" s="12"/>
      <c r="W134" s="17">
        <v>40</v>
      </c>
      <c r="X134" s="12" t="s">
        <v>598</v>
      </c>
      <c r="Y134" s="17">
        <v>10</v>
      </c>
      <c r="Z134" s="67"/>
      <c r="AA134" s="15">
        <f>VLOOKUP(M134,Лист2!N:O,2,)*'21034-3-151.6-ТХ2.ИС'!Y134</f>
        <v>7</v>
      </c>
    </row>
    <row r="135" spans="1:27" s="15" customFormat="1" ht="13.5" customHeight="1">
      <c r="A135" s="15" t="s">
        <v>10124</v>
      </c>
      <c r="B135" s="12" t="s">
        <v>359</v>
      </c>
      <c r="C135" s="12">
        <v>1</v>
      </c>
      <c r="D135" s="12" t="s">
        <v>360</v>
      </c>
      <c r="E135" s="4" t="s">
        <v>71</v>
      </c>
      <c r="F135" s="12">
        <v>1</v>
      </c>
      <c r="G135" s="14">
        <v>45315</v>
      </c>
      <c r="H135" s="12">
        <v>2</v>
      </c>
      <c r="I135" s="12"/>
      <c r="J135" s="12"/>
      <c r="K135" s="12"/>
      <c r="L135" s="12" t="s">
        <v>363</v>
      </c>
      <c r="M135" s="12" t="s">
        <v>364</v>
      </c>
      <c r="N135" s="12"/>
      <c r="O135" s="12"/>
      <c r="P135" s="12"/>
      <c r="Q135" s="13"/>
      <c r="R135" s="13"/>
      <c r="S135" s="13"/>
      <c r="T135" s="13"/>
      <c r="U135" s="12"/>
      <c r="V135" s="12"/>
      <c r="W135" s="17">
        <v>40</v>
      </c>
      <c r="X135" s="12" t="s">
        <v>598</v>
      </c>
      <c r="Y135" s="17">
        <v>3</v>
      </c>
      <c r="Z135" s="67"/>
      <c r="AA135" s="15">
        <f>VLOOKUP(M135,Лист2!N:O,2,)*'21034-3-151.6-ТХ2.ИС'!Y135</f>
        <v>3.3000000000000003</v>
      </c>
    </row>
    <row r="136" spans="1:27" s="15" customFormat="1" ht="13.5" customHeight="1">
      <c r="A136" s="15" t="s">
        <v>10124</v>
      </c>
      <c r="B136" s="12" t="s">
        <v>359</v>
      </c>
      <c r="C136" s="12">
        <v>1</v>
      </c>
      <c r="D136" s="12" t="s">
        <v>360</v>
      </c>
      <c r="E136" s="4" t="s">
        <v>71</v>
      </c>
      <c r="F136" s="12">
        <v>1</v>
      </c>
      <c r="G136" s="14">
        <v>45315</v>
      </c>
      <c r="H136" s="12">
        <v>4</v>
      </c>
      <c r="I136" s="12"/>
      <c r="J136" s="12"/>
      <c r="K136" s="12"/>
      <c r="L136" s="12" t="s">
        <v>376</v>
      </c>
      <c r="M136" s="12" t="s">
        <v>377</v>
      </c>
      <c r="N136" s="12"/>
      <c r="O136" s="12"/>
      <c r="P136" s="12"/>
      <c r="Q136" s="13"/>
      <c r="R136" s="13"/>
      <c r="S136" s="13"/>
      <c r="T136" s="13"/>
      <c r="U136" s="12"/>
      <c r="V136" s="12"/>
      <c r="W136" s="17">
        <v>40</v>
      </c>
      <c r="X136" s="12" t="s">
        <v>598</v>
      </c>
      <c r="Y136" s="17">
        <v>2</v>
      </c>
      <c r="Z136" s="67"/>
      <c r="AA136" s="15">
        <f>VLOOKUP(M136,Лист2!N:O,2,)*'21034-3-151.6-ТХ2.ИС'!Y136</f>
        <v>0.4</v>
      </c>
    </row>
    <row r="137" spans="1:27" s="15" customFormat="1" ht="13.5" customHeight="1">
      <c r="A137" s="15" t="s">
        <v>10124</v>
      </c>
      <c r="B137" s="12" t="s">
        <v>359</v>
      </c>
      <c r="C137" s="12">
        <v>1</v>
      </c>
      <c r="D137" s="12" t="s">
        <v>360</v>
      </c>
      <c r="E137" s="4" t="s">
        <v>71</v>
      </c>
      <c r="F137" s="12">
        <v>1</v>
      </c>
      <c r="G137" s="14">
        <v>45315</v>
      </c>
      <c r="H137" s="12">
        <v>6</v>
      </c>
      <c r="I137" s="12"/>
      <c r="J137" s="12"/>
      <c r="K137" s="12"/>
      <c r="L137" s="12" t="s">
        <v>376</v>
      </c>
      <c r="M137" s="12" t="s">
        <v>401</v>
      </c>
      <c r="N137" s="12"/>
      <c r="O137" s="12"/>
      <c r="P137" s="12"/>
      <c r="Q137" s="13"/>
      <c r="R137" s="13"/>
      <c r="S137" s="13"/>
      <c r="T137" s="13"/>
      <c r="U137" s="12"/>
      <c r="V137" s="12"/>
      <c r="W137" s="17">
        <v>50</v>
      </c>
      <c r="X137" s="12" t="s">
        <v>598</v>
      </c>
      <c r="Y137" s="17">
        <v>1</v>
      </c>
      <c r="Z137" s="67"/>
      <c r="AA137" s="15">
        <f>VLOOKUP(M137,Лист2!N:O,2,)*'21034-3-151.6-ТХ2.ИС'!Y137</f>
        <v>0.8</v>
      </c>
    </row>
    <row r="138" spans="1:27" s="15" customFormat="1" ht="13.5" customHeight="1">
      <c r="A138" s="15" t="s">
        <v>10124</v>
      </c>
      <c r="B138" s="12" t="s">
        <v>359</v>
      </c>
      <c r="C138" s="12">
        <v>1</v>
      </c>
      <c r="D138" s="12" t="s">
        <v>360</v>
      </c>
      <c r="E138" s="4" t="s">
        <v>71</v>
      </c>
      <c r="F138" s="12">
        <v>1</v>
      </c>
      <c r="G138" s="14">
        <v>45315</v>
      </c>
      <c r="H138" s="12">
        <v>6</v>
      </c>
      <c r="I138" s="12"/>
      <c r="J138" s="12"/>
      <c r="K138" s="12"/>
      <c r="L138" s="12" t="s">
        <v>367</v>
      </c>
      <c r="M138" s="12" t="s">
        <v>402</v>
      </c>
      <c r="N138" s="12"/>
      <c r="O138" s="12"/>
      <c r="P138" s="12"/>
      <c r="Q138" s="13"/>
      <c r="R138" s="13"/>
      <c r="S138" s="13"/>
      <c r="T138" s="13"/>
      <c r="U138" s="12"/>
      <c r="V138" s="12"/>
      <c r="W138" s="17">
        <v>50</v>
      </c>
      <c r="X138" s="12" t="s">
        <v>598</v>
      </c>
      <c r="Y138" s="17">
        <v>3</v>
      </c>
      <c r="Z138" s="67"/>
      <c r="AA138" s="15">
        <f>VLOOKUP(M138,Лист2!N:O,2,)*'21034-3-151.6-ТХ2.ИС'!Y138</f>
        <v>3.9000000000000004</v>
      </c>
    </row>
    <row r="139" spans="1:27" s="15" customFormat="1" ht="13.5" customHeight="1">
      <c r="A139" s="15" t="s">
        <v>10124</v>
      </c>
      <c r="B139" s="12" t="s">
        <v>359</v>
      </c>
      <c r="C139" s="12">
        <v>1</v>
      </c>
      <c r="D139" s="12" t="s">
        <v>360</v>
      </c>
      <c r="E139" s="4" t="s">
        <v>71</v>
      </c>
      <c r="F139" s="12">
        <v>1</v>
      </c>
      <c r="G139" s="14">
        <v>45315</v>
      </c>
      <c r="H139" s="12">
        <v>10</v>
      </c>
      <c r="I139" s="12"/>
      <c r="J139" s="12"/>
      <c r="K139" s="12"/>
      <c r="L139" s="12" t="s">
        <v>376</v>
      </c>
      <c r="M139" s="12" t="s">
        <v>402</v>
      </c>
      <c r="N139" s="12"/>
      <c r="O139" s="12"/>
      <c r="P139" s="12"/>
      <c r="Q139" s="13"/>
      <c r="R139" s="13"/>
      <c r="S139" s="13"/>
      <c r="T139" s="13"/>
      <c r="U139" s="12"/>
      <c r="V139" s="12"/>
      <c r="W139" s="17">
        <v>50</v>
      </c>
      <c r="X139" s="12" t="s">
        <v>598</v>
      </c>
      <c r="Y139" s="17">
        <v>3</v>
      </c>
      <c r="Z139" s="67"/>
      <c r="AA139" s="15">
        <f>VLOOKUP(M139,Лист2!N:O,2,)*'21034-3-151.6-ТХ2.ИС'!Y139</f>
        <v>3.9000000000000004</v>
      </c>
    </row>
    <row r="140" spans="1:27" s="15" customFormat="1" ht="13.5" customHeight="1">
      <c r="A140" s="15" t="s">
        <v>10124</v>
      </c>
      <c r="B140" s="12" t="s">
        <v>359</v>
      </c>
      <c r="C140" s="12">
        <v>1</v>
      </c>
      <c r="D140" s="12" t="s">
        <v>360</v>
      </c>
      <c r="E140" s="4" t="s">
        <v>71</v>
      </c>
      <c r="F140" s="12">
        <v>1</v>
      </c>
      <c r="G140" s="14">
        <v>45315</v>
      </c>
      <c r="H140" s="12">
        <v>12</v>
      </c>
      <c r="I140" s="12"/>
      <c r="J140" s="12"/>
      <c r="K140" s="12"/>
      <c r="L140" s="12" t="s">
        <v>376</v>
      </c>
      <c r="M140" s="12" t="s">
        <v>402</v>
      </c>
      <c r="N140" s="12"/>
      <c r="O140" s="12"/>
      <c r="P140" s="12"/>
      <c r="Q140" s="13"/>
      <c r="R140" s="13"/>
      <c r="S140" s="13"/>
      <c r="T140" s="13"/>
      <c r="U140" s="12"/>
      <c r="V140" s="12"/>
      <c r="W140" s="17">
        <v>50</v>
      </c>
      <c r="X140" s="12" t="s">
        <v>598</v>
      </c>
      <c r="Y140" s="17">
        <v>5</v>
      </c>
      <c r="Z140" s="67"/>
      <c r="AA140" s="15">
        <f>VLOOKUP(M140,Лист2!N:O,2,)*'21034-3-151.6-ТХ2.ИС'!Y140</f>
        <v>6.5</v>
      </c>
    </row>
    <row r="141" spans="1:27" s="15" customFormat="1" ht="13.5" customHeight="1">
      <c r="A141" s="15" t="s">
        <v>10124</v>
      </c>
      <c r="B141" s="12" t="s">
        <v>359</v>
      </c>
      <c r="C141" s="12">
        <v>1</v>
      </c>
      <c r="D141" s="12" t="s">
        <v>360</v>
      </c>
      <c r="E141" s="4" t="s">
        <v>71</v>
      </c>
      <c r="F141" s="12">
        <v>1</v>
      </c>
      <c r="G141" s="14">
        <v>45315</v>
      </c>
      <c r="H141" s="12">
        <v>14</v>
      </c>
      <c r="I141" s="12"/>
      <c r="J141" s="12"/>
      <c r="K141" s="12"/>
      <c r="L141" s="12" t="s">
        <v>374</v>
      </c>
      <c r="M141" s="12" t="s">
        <v>402</v>
      </c>
      <c r="N141" s="12"/>
      <c r="O141" s="12"/>
      <c r="P141" s="12"/>
      <c r="Q141" s="13"/>
      <c r="R141" s="13"/>
      <c r="S141" s="13"/>
      <c r="T141" s="13"/>
      <c r="U141" s="12"/>
      <c r="V141" s="12"/>
      <c r="W141" s="17">
        <v>50</v>
      </c>
      <c r="X141" s="12" t="s">
        <v>598</v>
      </c>
      <c r="Y141" s="12">
        <v>2</v>
      </c>
      <c r="Z141" s="68"/>
      <c r="AA141" s="15">
        <f>VLOOKUP(M141,Лист2!N:O,2,)*'21034-3-151.6-ТХ2.ИС'!Y141</f>
        <v>2.6</v>
      </c>
    </row>
    <row r="142" spans="1:27" s="15" customFormat="1" ht="13.5" customHeight="1">
      <c r="A142" s="15" t="s">
        <v>10124</v>
      </c>
      <c r="B142" s="12" t="s">
        <v>359</v>
      </c>
      <c r="C142" s="12">
        <v>1</v>
      </c>
      <c r="D142" s="12" t="s">
        <v>360</v>
      </c>
      <c r="E142" s="12" t="s">
        <v>71</v>
      </c>
      <c r="F142" s="12">
        <v>1</v>
      </c>
      <c r="G142" s="14">
        <v>45315</v>
      </c>
      <c r="H142" s="12">
        <v>32</v>
      </c>
      <c r="I142" s="12"/>
      <c r="J142" s="12"/>
      <c r="K142" s="12"/>
      <c r="L142" s="12" t="s">
        <v>363</v>
      </c>
      <c r="M142" s="12" t="s">
        <v>402</v>
      </c>
      <c r="N142" s="12"/>
      <c r="O142" s="12"/>
      <c r="P142" s="12"/>
      <c r="Q142" s="13"/>
      <c r="R142" s="13"/>
      <c r="S142" s="13"/>
      <c r="T142" s="13"/>
      <c r="U142" s="12"/>
      <c r="V142" s="12"/>
      <c r="W142" s="17">
        <v>50</v>
      </c>
      <c r="X142" s="12" t="s">
        <v>625</v>
      </c>
      <c r="Y142" s="17">
        <v>2</v>
      </c>
      <c r="Z142" s="67"/>
      <c r="AA142" s="15">
        <f>VLOOKUP(M142,Лист2!N:O,2,)*'21034-3-151.6-ТХ2.ИС'!Y142</f>
        <v>2.6</v>
      </c>
    </row>
    <row r="143" spans="1:27" s="15" customFormat="1" ht="13.5" customHeight="1">
      <c r="A143" s="15" t="s">
        <v>10124</v>
      </c>
      <c r="B143" s="12" t="s">
        <v>359</v>
      </c>
      <c r="C143" s="12">
        <v>1</v>
      </c>
      <c r="D143" s="12" t="s">
        <v>360</v>
      </c>
      <c r="E143" s="12" t="s">
        <v>71</v>
      </c>
      <c r="F143" s="12">
        <v>1</v>
      </c>
      <c r="G143" s="14">
        <v>45315</v>
      </c>
      <c r="H143" s="12">
        <v>33</v>
      </c>
      <c r="I143" s="12"/>
      <c r="J143" s="12"/>
      <c r="K143" s="12"/>
      <c r="L143" s="12" t="s">
        <v>374</v>
      </c>
      <c r="M143" s="12" t="s">
        <v>402</v>
      </c>
      <c r="N143" s="12"/>
      <c r="O143" s="12"/>
      <c r="P143" s="12"/>
      <c r="Q143" s="13"/>
      <c r="R143" s="13"/>
      <c r="S143" s="13"/>
      <c r="T143" s="13"/>
      <c r="U143" s="12"/>
      <c r="V143" s="12"/>
      <c r="W143" s="17">
        <v>50</v>
      </c>
      <c r="X143" s="12" t="s">
        <v>23</v>
      </c>
      <c r="Y143" s="17">
        <v>1</v>
      </c>
      <c r="Z143" s="67"/>
      <c r="AA143" s="15">
        <f>VLOOKUP(M143,Лист2!N:O,2,)*'21034-3-151.6-ТХ2.ИС'!Y143</f>
        <v>1.3</v>
      </c>
    </row>
    <row r="144" spans="1:27" s="15" customFormat="1" ht="13.5" customHeight="1">
      <c r="A144" s="15" t="s">
        <v>10124</v>
      </c>
      <c r="B144" s="12" t="s">
        <v>359</v>
      </c>
      <c r="C144" s="12">
        <v>1</v>
      </c>
      <c r="D144" s="12" t="s">
        <v>360</v>
      </c>
      <c r="E144" s="4" t="s">
        <v>71</v>
      </c>
      <c r="F144" s="12">
        <v>1</v>
      </c>
      <c r="G144" s="14">
        <v>45315</v>
      </c>
      <c r="H144" s="12">
        <v>13</v>
      </c>
      <c r="I144" s="12"/>
      <c r="J144" s="12"/>
      <c r="K144" s="12"/>
      <c r="L144" s="12" t="s">
        <v>365</v>
      </c>
      <c r="M144" s="12" t="s">
        <v>434</v>
      </c>
      <c r="N144" s="12"/>
      <c r="O144" s="12"/>
      <c r="P144" s="12"/>
      <c r="Q144" s="13"/>
      <c r="R144" s="13"/>
      <c r="S144" s="13"/>
      <c r="T144" s="13"/>
      <c r="U144" s="12"/>
      <c r="V144" s="12"/>
      <c r="W144" s="17">
        <v>50</v>
      </c>
      <c r="X144" s="12" t="s">
        <v>23</v>
      </c>
      <c r="Y144" s="17">
        <v>3</v>
      </c>
      <c r="Z144" s="67"/>
      <c r="AA144" s="15">
        <f>VLOOKUP(M144,Лист2!N:O,2,)*'21034-3-151.6-ТХ2.ИС'!Y144</f>
        <v>6.3000000000000007</v>
      </c>
    </row>
    <row r="145" spans="1:27" s="15" customFormat="1" ht="13.5" customHeight="1">
      <c r="A145" s="15" t="s">
        <v>10124</v>
      </c>
      <c r="B145" s="12" t="s">
        <v>359</v>
      </c>
      <c r="C145" s="12">
        <v>1</v>
      </c>
      <c r="D145" s="12" t="s">
        <v>360</v>
      </c>
      <c r="E145" s="4" t="s">
        <v>71</v>
      </c>
      <c r="F145" s="12">
        <v>1</v>
      </c>
      <c r="G145" s="14">
        <v>45315</v>
      </c>
      <c r="H145" s="12">
        <v>6</v>
      </c>
      <c r="I145" s="12"/>
      <c r="J145" s="12"/>
      <c r="K145" s="12"/>
      <c r="L145" s="12" t="s">
        <v>374</v>
      </c>
      <c r="M145" s="12" t="s">
        <v>400</v>
      </c>
      <c r="N145" s="12"/>
      <c r="O145" s="12"/>
      <c r="P145" s="12"/>
      <c r="Q145" s="13"/>
      <c r="R145" s="13"/>
      <c r="S145" s="13"/>
      <c r="T145" s="13"/>
      <c r="U145" s="12"/>
      <c r="V145" s="12"/>
      <c r="W145" s="17">
        <v>50</v>
      </c>
      <c r="X145" s="12" t="s">
        <v>598</v>
      </c>
      <c r="Y145" s="17">
        <v>3</v>
      </c>
      <c r="Z145" s="67"/>
      <c r="AA145" s="15">
        <f>VLOOKUP(M145,Лист2!N:O,2,)*'21034-3-151.6-ТХ2.ИС'!Y145</f>
        <v>0.89999999999999991</v>
      </c>
    </row>
    <row r="146" spans="1:27" s="15" customFormat="1" ht="13.5" customHeight="1">
      <c r="A146" s="15" t="s">
        <v>10124</v>
      </c>
      <c r="B146" s="12" t="s">
        <v>359</v>
      </c>
      <c r="C146" s="12">
        <v>1</v>
      </c>
      <c r="D146" s="12" t="s">
        <v>360</v>
      </c>
      <c r="E146" s="4" t="s">
        <v>71</v>
      </c>
      <c r="F146" s="12">
        <v>1</v>
      </c>
      <c r="G146" s="14">
        <v>45315</v>
      </c>
      <c r="H146" s="12">
        <v>10</v>
      </c>
      <c r="I146" s="12"/>
      <c r="J146" s="12"/>
      <c r="K146" s="12"/>
      <c r="L146" s="12" t="s">
        <v>374</v>
      </c>
      <c r="M146" s="12" t="s">
        <v>400</v>
      </c>
      <c r="N146" s="12"/>
      <c r="O146" s="12"/>
      <c r="P146" s="12"/>
      <c r="Q146" s="13"/>
      <c r="R146" s="13"/>
      <c r="S146" s="13"/>
      <c r="T146" s="13"/>
      <c r="U146" s="12"/>
      <c r="V146" s="12"/>
      <c r="W146" s="17">
        <v>50</v>
      </c>
      <c r="X146" s="12" t="s">
        <v>598</v>
      </c>
      <c r="Y146" s="17">
        <v>1</v>
      </c>
      <c r="Z146" s="67"/>
      <c r="AA146" s="15">
        <f>VLOOKUP(M146,Лист2!N:O,2,)*'21034-3-151.6-ТХ2.ИС'!Y146</f>
        <v>0.3</v>
      </c>
    </row>
    <row r="147" spans="1:27" s="15" customFormat="1" ht="13.5" customHeight="1">
      <c r="A147" s="15" t="s">
        <v>10124</v>
      </c>
      <c r="B147" s="12" t="s">
        <v>359</v>
      </c>
      <c r="C147" s="12">
        <v>1</v>
      </c>
      <c r="D147" s="12" t="s">
        <v>360</v>
      </c>
      <c r="E147" s="4" t="s">
        <v>71</v>
      </c>
      <c r="F147" s="12">
        <v>1</v>
      </c>
      <c r="G147" s="14">
        <v>45315</v>
      </c>
      <c r="H147" s="12">
        <v>12</v>
      </c>
      <c r="I147" s="12"/>
      <c r="J147" s="12"/>
      <c r="K147" s="12"/>
      <c r="L147" s="12" t="s">
        <v>374</v>
      </c>
      <c r="M147" s="12" t="s">
        <v>400</v>
      </c>
      <c r="N147" s="12"/>
      <c r="O147" s="12"/>
      <c r="P147" s="12"/>
      <c r="Q147" s="13"/>
      <c r="R147" s="13"/>
      <c r="S147" s="13"/>
      <c r="T147" s="13"/>
      <c r="U147" s="12"/>
      <c r="V147" s="12"/>
      <c r="W147" s="17">
        <v>50</v>
      </c>
      <c r="X147" s="12" t="s">
        <v>598</v>
      </c>
      <c r="Y147" s="17">
        <v>1</v>
      </c>
      <c r="Z147" s="67"/>
      <c r="AA147" s="15">
        <f>VLOOKUP(M147,Лист2!N:O,2,)*'21034-3-151.6-ТХ2.ИС'!Y147</f>
        <v>0.3</v>
      </c>
    </row>
    <row r="148" spans="1:27" s="15" customFormat="1" ht="13.5" customHeight="1">
      <c r="A148" s="15" t="s">
        <v>10124</v>
      </c>
      <c r="B148" s="12" t="s">
        <v>359</v>
      </c>
      <c r="C148" s="12">
        <v>1</v>
      </c>
      <c r="D148" s="12" t="s">
        <v>360</v>
      </c>
      <c r="E148" s="4" t="s">
        <v>71</v>
      </c>
      <c r="F148" s="12">
        <v>1</v>
      </c>
      <c r="G148" s="14">
        <v>45315</v>
      </c>
      <c r="H148" s="12">
        <v>14</v>
      </c>
      <c r="I148" s="12"/>
      <c r="J148" s="12"/>
      <c r="K148" s="12"/>
      <c r="L148" s="12" t="s">
        <v>365</v>
      </c>
      <c r="M148" s="12" t="s">
        <v>400</v>
      </c>
      <c r="N148" s="12"/>
      <c r="O148" s="12"/>
      <c r="P148" s="12"/>
      <c r="Q148" s="13"/>
      <c r="R148" s="13"/>
      <c r="S148" s="13"/>
      <c r="T148" s="13"/>
      <c r="U148" s="12"/>
      <c r="V148" s="12"/>
      <c r="W148" s="17">
        <v>50</v>
      </c>
      <c r="X148" s="12" t="s">
        <v>598</v>
      </c>
      <c r="Y148" s="17">
        <v>1</v>
      </c>
      <c r="Z148" s="67"/>
      <c r="AA148" s="15">
        <f>VLOOKUP(M148,Лист2!N:O,2,)*'21034-3-151.6-ТХ2.ИС'!Y148</f>
        <v>0.3</v>
      </c>
    </row>
    <row r="149" spans="1:27" s="15" customFormat="1" ht="13.5" customHeight="1">
      <c r="A149" s="15" t="s">
        <v>10124</v>
      </c>
      <c r="B149" s="12" t="s">
        <v>359</v>
      </c>
      <c r="C149" s="12">
        <v>1</v>
      </c>
      <c r="D149" s="12" t="s">
        <v>360</v>
      </c>
      <c r="E149" s="4" t="s">
        <v>71</v>
      </c>
      <c r="F149" s="12">
        <v>1</v>
      </c>
      <c r="G149" s="14">
        <v>45315</v>
      </c>
      <c r="H149" s="12">
        <v>15</v>
      </c>
      <c r="I149" s="12"/>
      <c r="J149" s="12"/>
      <c r="K149" s="12"/>
      <c r="L149" s="12" t="s">
        <v>379</v>
      </c>
      <c r="M149" s="12" t="s">
        <v>400</v>
      </c>
      <c r="N149" s="12"/>
      <c r="O149" s="12"/>
      <c r="P149" s="12"/>
      <c r="Q149" s="13"/>
      <c r="R149" s="13"/>
      <c r="S149" s="13"/>
      <c r="T149" s="13"/>
      <c r="U149" s="12"/>
      <c r="V149" s="12"/>
      <c r="W149" s="17">
        <v>50</v>
      </c>
      <c r="X149" s="12" t="s">
        <v>598</v>
      </c>
      <c r="Y149" s="17">
        <v>1</v>
      </c>
      <c r="Z149" s="67"/>
      <c r="AA149" s="15">
        <f>VLOOKUP(M149,Лист2!N:O,2,)*'21034-3-151.6-ТХ2.ИС'!Y149</f>
        <v>0.3</v>
      </c>
    </row>
    <row r="150" spans="1:27" s="15" customFormat="1" ht="13.5" customHeight="1">
      <c r="A150" s="15" t="s">
        <v>10124</v>
      </c>
      <c r="B150" s="12" t="s">
        <v>359</v>
      </c>
      <c r="C150" s="12">
        <v>1</v>
      </c>
      <c r="D150" s="12" t="s">
        <v>360</v>
      </c>
      <c r="E150" s="4" t="s">
        <v>71</v>
      </c>
      <c r="F150" s="12">
        <v>1</v>
      </c>
      <c r="G150" s="14">
        <v>45315</v>
      </c>
      <c r="H150" s="12">
        <v>7</v>
      </c>
      <c r="I150" s="12"/>
      <c r="J150" s="12"/>
      <c r="K150" s="12"/>
      <c r="L150" s="12" t="s">
        <v>376</v>
      </c>
      <c r="M150" s="12" t="s">
        <v>412</v>
      </c>
      <c r="N150" s="12"/>
      <c r="O150" s="12"/>
      <c r="P150" s="12"/>
      <c r="Q150" s="13"/>
      <c r="R150" s="13"/>
      <c r="S150" s="13"/>
      <c r="T150" s="13"/>
      <c r="U150" s="12"/>
      <c r="V150" s="12"/>
      <c r="W150" s="17">
        <v>80</v>
      </c>
      <c r="X150" s="12" t="s">
        <v>598</v>
      </c>
      <c r="Y150" s="17">
        <v>1</v>
      </c>
      <c r="Z150" s="67"/>
      <c r="AA150" s="15">
        <f>VLOOKUP(M150,Лист2!N:O,2,)*'21034-3-151.6-ТХ2.ИС'!Y150</f>
        <v>0.8</v>
      </c>
    </row>
    <row r="151" spans="1:27" s="15" customFormat="1" ht="13.5" customHeight="1">
      <c r="A151" s="15" t="s">
        <v>10124</v>
      </c>
      <c r="B151" s="12" t="s">
        <v>359</v>
      </c>
      <c r="C151" s="12">
        <v>1</v>
      </c>
      <c r="D151" s="12" t="s">
        <v>360</v>
      </c>
      <c r="E151" s="4" t="s">
        <v>71</v>
      </c>
      <c r="F151" s="12">
        <v>1</v>
      </c>
      <c r="G151" s="14">
        <v>45315</v>
      </c>
      <c r="H151" s="12">
        <v>7</v>
      </c>
      <c r="I151" s="12"/>
      <c r="J151" s="12"/>
      <c r="K151" s="12"/>
      <c r="L151" s="12" t="s">
        <v>367</v>
      </c>
      <c r="M151" s="12" t="s">
        <v>413</v>
      </c>
      <c r="N151" s="12"/>
      <c r="O151" s="12"/>
      <c r="P151" s="12"/>
      <c r="Q151" s="13"/>
      <c r="R151" s="13"/>
      <c r="S151" s="13"/>
      <c r="T151" s="13"/>
      <c r="U151" s="12"/>
      <c r="V151" s="12"/>
      <c r="W151" s="17">
        <v>80</v>
      </c>
      <c r="X151" s="12" t="s">
        <v>598</v>
      </c>
      <c r="Y151" s="17">
        <v>4</v>
      </c>
      <c r="Z151" s="67"/>
      <c r="AA151" s="15">
        <f>VLOOKUP(M151,Лист2!N:O,2,)*'21034-3-151.6-ТХ2.ИС'!Y151</f>
        <v>4.8</v>
      </c>
    </row>
    <row r="152" spans="1:27" s="15" customFormat="1" ht="13.5" customHeight="1">
      <c r="A152" s="15" t="s">
        <v>10124</v>
      </c>
      <c r="B152" s="12" t="s">
        <v>359</v>
      </c>
      <c r="C152" s="12">
        <v>1</v>
      </c>
      <c r="D152" s="12" t="s">
        <v>360</v>
      </c>
      <c r="E152" s="4" t="s">
        <v>71</v>
      </c>
      <c r="F152" s="12">
        <v>1</v>
      </c>
      <c r="G152" s="14">
        <v>45315</v>
      </c>
      <c r="H152" s="12">
        <v>7</v>
      </c>
      <c r="I152" s="12"/>
      <c r="J152" s="12"/>
      <c r="K152" s="12"/>
      <c r="L152" s="12" t="s">
        <v>374</v>
      </c>
      <c r="M152" s="12" t="s">
        <v>411</v>
      </c>
      <c r="N152" s="12"/>
      <c r="O152" s="12"/>
      <c r="P152" s="12"/>
      <c r="Q152" s="13"/>
      <c r="R152" s="13"/>
      <c r="S152" s="13"/>
      <c r="T152" s="13"/>
      <c r="U152" s="12"/>
      <c r="V152" s="12"/>
      <c r="W152" s="17">
        <v>80</v>
      </c>
      <c r="X152" s="12" t="s">
        <v>598</v>
      </c>
      <c r="Y152" s="17">
        <v>2</v>
      </c>
      <c r="Z152" s="67"/>
      <c r="AA152" s="15">
        <f>VLOOKUP(M152,Лист2!N:O,2,)*'21034-3-151.6-ТХ2.ИС'!Y152</f>
        <v>0.8</v>
      </c>
    </row>
    <row r="153" spans="1:27" s="15" customFormat="1" ht="13.5" hidden="1" customHeight="1">
      <c r="B153" s="12" t="s">
        <v>359</v>
      </c>
      <c r="C153" s="12">
        <v>1</v>
      </c>
      <c r="D153" s="12" t="s">
        <v>360</v>
      </c>
      <c r="E153" s="12" t="s">
        <v>71</v>
      </c>
      <c r="F153" s="12">
        <v>1</v>
      </c>
      <c r="G153" s="14">
        <v>45315</v>
      </c>
      <c r="H153" s="12">
        <v>26</v>
      </c>
      <c r="I153" s="12"/>
      <c r="J153" s="12"/>
      <c r="K153" s="12"/>
      <c r="L153" s="12" t="s">
        <v>122</v>
      </c>
      <c r="M153" s="12" t="s">
        <v>566</v>
      </c>
      <c r="N153" s="12"/>
      <c r="O153" s="12"/>
      <c r="P153" s="12"/>
      <c r="Q153" s="13"/>
      <c r="R153" s="13"/>
      <c r="S153" s="13"/>
      <c r="T153" s="13"/>
      <c r="U153" s="12"/>
      <c r="V153" s="12"/>
      <c r="W153" s="12"/>
      <c r="X153" s="12"/>
      <c r="Y153" s="12"/>
      <c r="Z153" s="68"/>
    </row>
    <row r="154" spans="1:27" s="15" customFormat="1" ht="13.5" hidden="1" customHeight="1">
      <c r="B154" s="12" t="s">
        <v>359</v>
      </c>
      <c r="C154" s="12">
        <v>1</v>
      </c>
      <c r="D154" s="12" t="s">
        <v>360</v>
      </c>
      <c r="E154" s="4" t="s">
        <v>71</v>
      </c>
      <c r="F154" s="12">
        <v>1</v>
      </c>
      <c r="G154" s="14">
        <v>45315</v>
      </c>
      <c r="H154" s="12">
        <v>2</v>
      </c>
      <c r="I154" s="12"/>
      <c r="J154" s="12"/>
      <c r="K154" s="12"/>
      <c r="L154" s="12" t="s">
        <v>361</v>
      </c>
      <c r="M154" s="12" t="s">
        <v>362</v>
      </c>
      <c r="N154" s="12"/>
      <c r="O154" s="12"/>
      <c r="P154" s="12"/>
      <c r="Q154" s="13"/>
      <c r="R154" s="13"/>
      <c r="S154" s="13"/>
      <c r="T154" s="13"/>
      <c r="U154" s="12"/>
      <c r="V154" s="12"/>
      <c r="W154" s="17">
        <v>40</v>
      </c>
      <c r="X154" s="12" t="s">
        <v>597</v>
      </c>
      <c r="Y154" s="17">
        <v>6</v>
      </c>
      <c r="Z154" s="67"/>
    </row>
    <row r="155" spans="1:27" s="15" customFormat="1" ht="13.5" hidden="1" customHeight="1">
      <c r="B155" s="12" t="s">
        <v>359</v>
      </c>
      <c r="C155" s="12">
        <v>1</v>
      </c>
      <c r="D155" s="12" t="s">
        <v>360</v>
      </c>
      <c r="E155" s="4" t="s">
        <v>71</v>
      </c>
      <c r="F155" s="12">
        <v>1</v>
      </c>
      <c r="G155" s="14">
        <v>45315</v>
      </c>
      <c r="H155" s="12">
        <v>5</v>
      </c>
      <c r="I155" s="12"/>
      <c r="J155" s="12"/>
      <c r="K155" s="12"/>
      <c r="L155" s="12" t="s">
        <v>363</v>
      </c>
      <c r="M155" s="12" t="s">
        <v>388</v>
      </c>
      <c r="N155" s="12"/>
      <c r="O155" s="12"/>
      <c r="P155" s="12"/>
      <c r="Q155" s="13"/>
      <c r="R155" s="13"/>
      <c r="S155" s="13"/>
      <c r="T155" s="13"/>
      <c r="U155" s="12"/>
      <c r="V155" s="12"/>
      <c r="W155" s="17">
        <v>25</v>
      </c>
      <c r="X155" s="12" t="s">
        <v>18</v>
      </c>
      <c r="Y155" s="17">
        <v>9</v>
      </c>
      <c r="Z155" s="67"/>
    </row>
    <row r="156" spans="1:27" s="15" customFormat="1" ht="13.5" hidden="1" customHeight="1">
      <c r="B156" s="12" t="s">
        <v>359</v>
      </c>
      <c r="C156" s="12">
        <v>1</v>
      </c>
      <c r="D156" s="12" t="s">
        <v>360</v>
      </c>
      <c r="E156" s="4" t="s">
        <v>71</v>
      </c>
      <c r="F156" s="12">
        <v>1</v>
      </c>
      <c r="G156" s="14">
        <v>45315</v>
      </c>
      <c r="H156" s="12">
        <v>4</v>
      </c>
      <c r="I156" s="12"/>
      <c r="J156" s="12"/>
      <c r="K156" s="12"/>
      <c r="L156" s="12" t="s">
        <v>361</v>
      </c>
      <c r="M156" s="12" t="s">
        <v>371</v>
      </c>
      <c r="N156" s="12"/>
      <c r="O156" s="12"/>
      <c r="P156" s="12"/>
      <c r="Q156" s="13"/>
      <c r="R156" s="13"/>
      <c r="S156" s="13"/>
      <c r="T156" s="13"/>
      <c r="U156" s="12"/>
      <c r="V156" s="12"/>
      <c r="W156" s="17">
        <v>40</v>
      </c>
      <c r="X156" s="12" t="s">
        <v>600</v>
      </c>
      <c r="Y156" s="17">
        <v>14</v>
      </c>
      <c r="Z156" s="67"/>
    </row>
    <row r="157" spans="1:27" s="15" customFormat="1" ht="13.5" hidden="1" customHeight="1">
      <c r="B157" s="12" t="s">
        <v>359</v>
      </c>
      <c r="C157" s="12">
        <v>1</v>
      </c>
      <c r="D157" s="12" t="s">
        <v>360</v>
      </c>
      <c r="E157" s="12" t="s">
        <v>71</v>
      </c>
      <c r="F157" s="12">
        <v>1</v>
      </c>
      <c r="G157" s="14">
        <v>45315</v>
      </c>
      <c r="H157" s="12">
        <v>19</v>
      </c>
      <c r="I157" s="12"/>
      <c r="J157" s="12"/>
      <c r="K157" s="12"/>
      <c r="L157" s="12" t="s">
        <v>376</v>
      </c>
      <c r="M157" s="12" t="s">
        <v>490</v>
      </c>
      <c r="N157" s="12"/>
      <c r="O157" s="12"/>
      <c r="P157" s="12"/>
      <c r="Q157" s="13"/>
      <c r="R157" s="13"/>
      <c r="S157" s="13"/>
      <c r="T157" s="13"/>
      <c r="U157" s="12"/>
      <c r="V157" s="12"/>
      <c r="W157" s="17">
        <v>100</v>
      </c>
      <c r="X157" s="12" t="s">
        <v>18</v>
      </c>
      <c r="Y157" s="17">
        <v>1</v>
      </c>
      <c r="Z157" s="67"/>
    </row>
    <row r="158" spans="1:27" s="15" customFormat="1" ht="13.5" hidden="1" customHeight="1">
      <c r="B158" s="12" t="s">
        <v>359</v>
      </c>
      <c r="C158" s="12">
        <v>1</v>
      </c>
      <c r="D158" s="12" t="s">
        <v>360</v>
      </c>
      <c r="E158" s="12" t="s">
        <v>71</v>
      </c>
      <c r="F158" s="12">
        <v>1</v>
      </c>
      <c r="G158" s="14">
        <v>45315</v>
      </c>
      <c r="H158" s="12">
        <v>18</v>
      </c>
      <c r="I158" s="12"/>
      <c r="J158" s="12"/>
      <c r="K158" s="12"/>
      <c r="L158" s="12" t="s">
        <v>367</v>
      </c>
      <c r="M158" s="12" t="s">
        <v>474</v>
      </c>
      <c r="N158" s="12"/>
      <c r="O158" s="12"/>
      <c r="P158" s="12"/>
      <c r="Q158" s="13"/>
      <c r="R158" s="13"/>
      <c r="S158" s="13"/>
      <c r="T158" s="13"/>
      <c r="U158" s="12"/>
      <c r="V158" s="12"/>
      <c r="W158" s="17">
        <v>25</v>
      </c>
      <c r="X158" s="12" t="s">
        <v>609</v>
      </c>
      <c r="Y158" s="17">
        <v>1</v>
      </c>
      <c r="Z158" s="67"/>
    </row>
    <row r="159" spans="1:27" s="15" customFormat="1" ht="13.5" hidden="1" customHeight="1">
      <c r="B159" s="12" t="s">
        <v>359</v>
      </c>
      <c r="C159" s="12">
        <v>1</v>
      </c>
      <c r="D159" s="12" t="s">
        <v>360</v>
      </c>
      <c r="E159" s="12" t="s">
        <v>71</v>
      </c>
      <c r="F159" s="12">
        <v>1</v>
      </c>
      <c r="G159" s="14">
        <v>45315</v>
      </c>
      <c r="H159" s="12">
        <v>19</v>
      </c>
      <c r="I159" s="12"/>
      <c r="J159" s="12"/>
      <c r="K159" s="12"/>
      <c r="L159" s="12" t="s">
        <v>374</v>
      </c>
      <c r="M159" s="12" t="s">
        <v>474</v>
      </c>
      <c r="N159" s="12"/>
      <c r="O159" s="12"/>
      <c r="P159" s="12"/>
      <c r="Q159" s="13"/>
      <c r="R159" s="13"/>
      <c r="S159" s="13"/>
      <c r="T159" s="13"/>
      <c r="U159" s="12"/>
      <c r="V159" s="12"/>
      <c r="W159" s="17">
        <v>25</v>
      </c>
      <c r="X159" s="12" t="s">
        <v>609</v>
      </c>
      <c r="Y159" s="17">
        <v>1</v>
      </c>
      <c r="Z159" s="67"/>
    </row>
    <row r="160" spans="1:27" s="15" customFormat="1" ht="13.5" hidden="1" customHeight="1">
      <c r="B160" s="12" t="s">
        <v>359</v>
      </c>
      <c r="C160" s="12">
        <v>1</v>
      </c>
      <c r="D160" s="12" t="s">
        <v>360</v>
      </c>
      <c r="E160" s="4" t="s">
        <v>71</v>
      </c>
      <c r="F160" s="12">
        <v>1</v>
      </c>
      <c r="G160" s="14">
        <v>45315</v>
      </c>
      <c r="H160" s="12">
        <v>3</v>
      </c>
      <c r="I160" s="12"/>
      <c r="J160" s="12"/>
      <c r="K160" s="12"/>
      <c r="L160" s="12" t="s">
        <v>361</v>
      </c>
      <c r="M160" s="12" t="s">
        <v>370</v>
      </c>
      <c r="N160" s="12"/>
      <c r="O160" s="12"/>
      <c r="P160" s="12"/>
      <c r="Q160" s="13"/>
      <c r="R160" s="13"/>
      <c r="S160" s="13"/>
      <c r="T160" s="13"/>
      <c r="U160" s="12"/>
      <c r="V160" s="12"/>
      <c r="W160" s="17">
        <v>25</v>
      </c>
      <c r="X160" s="12" t="s">
        <v>597</v>
      </c>
      <c r="Y160" s="17">
        <v>3</v>
      </c>
      <c r="Z160" s="67"/>
    </row>
    <row r="161" spans="2:26" s="15" customFormat="1" ht="13.5" hidden="1" customHeight="1">
      <c r="B161" s="12" t="s">
        <v>359</v>
      </c>
      <c r="C161" s="12">
        <v>1</v>
      </c>
      <c r="D161" s="12" t="s">
        <v>360</v>
      </c>
      <c r="E161" s="4" t="s">
        <v>71</v>
      </c>
      <c r="F161" s="12">
        <v>1</v>
      </c>
      <c r="G161" s="14">
        <v>45315</v>
      </c>
      <c r="H161" s="12">
        <v>13</v>
      </c>
      <c r="I161" s="12"/>
      <c r="J161" s="12"/>
      <c r="K161" s="12"/>
      <c r="L161" s="12" t="s">
        <v>361</v>
      </c>
      <c r="M161" s="12" t="s">
        <v>370</v>
      </c>
      <c r="N161" s="12"/>
      <c r="O161" s="12"/>
      <c r="P161" s="12"/>
      <c r="Q161" s="13"/>
      <c r="R161" s="13"/>
      <c r="S161" s="13"/>
      <c r="T161" s="13"/>
      <c r="U161" s="12"/>
      <c r="V161" s="12"/>
      <c r="W161" s="12">
        <v>25</v>
      </c>
      <c r="X161" s="12" t="s">
        <v>597</v>
      </c>
      <c r="Y161" s="12">
        <v>2</v>
      </c>
      <c r="Z161" s="68"/>
    </row>
    <row r="162" spans="2:26" s="15" customFormat="1" ht="13.5" hidden="1" customHeight="1">
      <c r="B162" s="12" t="s">
        <v>359</v>
      </c>
      <c r="C162" s="12">
        <v>1</v>
      </c>
      <c r="D162" s="12" t="s">
        <v>360</v>
      </c>
      <c r="E162" s="4" t="s">
        <v>71</v>
      </c>
      <c r="F162" s="12">
        <v>1</v>
      </c>
      <c r="G162" s="14">
        <v>45315</v>
      </c>
      <c r="H162" s="12">
        <v>13</v>
      </c>
      <c r="I162" s="12"/>
      <c r="J162" s="12"/>
      <c r="K162" s="12"/>
      <c r="L162" s="12" t="s">
        <v>363</v>
      </c>
      <c r="M162" s="12" t="s">
        <v>433</v>
      </c>
      <c r="N162" s="12"/>
      <c r="O162" s="12"/>
      <c r="P162" s="12"/>
      <c r="Q162" s="13"/>
      <c r="R162" s="13"/>
      <c r="S162" s="13"/>
      <c r="T162" s="13"/>
      <c r="U162" s="12"/>
      <c r="V162" s="12"/>
      <c r="W162" s="12">
        <v>50</v>
      </c>
      <c r="X162" s="12" t="s">
        <v>597</v>
      </c>
      <c r="Y162" s="12">
        <v>5</v>
      </c>
      <c r="Z162" s="68"/>
    </row>
    <row r="163" spans="2:26" s="15" customFormat="1" ht="13.5" hidden="1" customHeight="1">
      <c r="B163" s="12" t="s">
        <v>359</v>
      </c>
      <c r="C163" s="12">
        <v>1</v>
      </c>
      <c r="D163" s="12" t="s">
        <v>360</v>
      </c>
      <c r="E163" s="12" t="s">
        <v>71</v>
      </c>
      <c r="F163" s="12">
        <v>1</v>
      </c>
      <c r="G163" s="14">
        <v>45315</v>
      </c>
      <c r="H163" s="12">
        <v>18</v>
      </c>
      <c r="I163" s="12"/>
      <c r="J163" s="12"/>
      <c r="K163" s="12"/>
      <c r="L163" s="12" t="s">
        <v>379</v>
      </c>
      <c r="M163" s="12" t="s">
        <v>475</v>
      </c>
      <c r="N163" s="12"/>
      <c r="O163" s="12"/>
      <c r="P163" s="12"/>
      <c r="Q163" s="13"/>
      <c r="R163" s="13"/>
      <c r="S163" s="13"/>
      <c r="T163" s="13"/>
      <c r="U163" s="12"/>
      <c r="V163" s="12"/>
      <c r="W163" s="17">
        <v>100</v>
      </c>
      <c r="X163" s="12" t="s">
        <v>18</v>
      </c>
      <c r="Y163" s="17">
        <v>1</v>
      </c>
      <c r="Z163" s="67"/>
    </row>
    <row r="164" spans="2:26" s="15" customFormat="1" ht="13.5" hidden="1" customHeight="1">
      <c r="B164" s="12" t="s">
        <v>359</v>
      </c>
      <c r="C164" s="12">
        <v>1</v>
      </c>
      <c r="D164" s="12" t="s">
        <v>360</v>
      </c>
      <c r="E164" s="12" t="s">
        <v>71</v>
      </c>
      <c r="F164" s="12">
        <v>1</v>
      </c>
      <c r="G164" s="14">
        <v>45315</v>
      </c>
      <c r="H164" s="12">
        <v>21</v>
      </c>
      <c r="I164" s="12"/>
      <c r="J164" s="12"/>
      <c r="K164" s="12"/>
      <c r="L164" s="12" t="s">
        <v>365</v>
      </c>
      <c r="M164" s="12" t="s">
        <v>508</v>
      </c>
      <c r="N164" s="12"/>
      <c r="O164" s="12"/>
      <c r="P164" s="12"/>
      <c r="Q164" s="13"/>
      <c r="R164" s="13"/>
      <c r="S164" s="13"/>
      <c r="T164" s="13"/>
      <c r="U164" s="12"/>
      <c r="V164" s="12"/>
      <c r="W164" s="17">
        <v>250</v>
      </c>
      <c r="X164" s="12" t="s">
        <v>18</v>
      </c>
      <c r="Y164" s="17">
        <v>1</v>
      </c>
      <c r="Z164" s="67"/>
    </row>
    <row r="165" spans="2:26" s="15" customFormat="1" ht="13.5" hidden="1" customHeight="1">
      <c r="B165" s="12" t="s">
        <v>359</v>
      </c>
      <c r="C165" s="12">
        <v>1</v>
      </c>
      <c r="D165" s="12" t="s">
        <v>360</v>
      </c>
      <c r="E165" s="4" t="s">
        <v>71</v>
      </c>
      <c r="F165" s="12">
        <v>1</v>
      </c>
      <c r="G165" s="14">
        <v>45315</v>
      </c>
      <c r="H165" s="12">
        <v>16</v>
      </c>
      <c r="I165" s="12"/>
      <c r="J165" s="12"/>
      <c r="K165" s="12"/>
      <c r="L165" s="12" t="s">
        <v>365</v>
      </c>
      <c r="M165" s="12" t="s">
        <v>446</v>
      </c>
      <c r="N165" s="12"/>
      <c r="O165" s="12"/>
      <c r="P165" s="12"/>
      <c r="Q165" s="13"/>
      <c r="R165" s="13"/>
      <c r="S165" s="13"/>
      <c r="T165" s="13"/>
      <c r="U165" s="12"/>
      <c r="V165" s="12"/>
      <c r="W165" s="17">
        <v>100</v>
      </c>
      <c r="X165" s="12" t="s">
        <v>18</v>
      </c>
      <c r="Y165" s="17">
        <v>4</v>
      </c>
      <c r="Z165" s="67"/>
    </row>
    <row r="166" spans="2:26" s="15" customFormat="1" ht="13.5" hidden="1" customHeight="1">
      <c r="B166" s="12" t="s">
        <v>359</v>
      </c>
      <c r="C166" s="12">
        <v>1</v>
      </c>
      <c r="D166" s="12" t="s">
        <v>360</v>
      </c>
      <c r="E166" s="12" t="s">
        <v>71</v>
      </c>
      <c r="F166" s="12">
        <v>1</v>
      </c>
      <c r="G166" s="14">
        <v>45315</v>
      </c>
      <c r="H166" s="12">
        <v>17</v>
      </c>
      <c r="I166" s="12"/>
      <c r="J166" s="12"/>
      <c r="K166" s="12"/>
      <c r="L166" s="12" t="s">
        <v>363</v>
      </c>
      <c r="M166" s="12" t="s">
        <v>446</v>
      </c>
      <c r="N166" s="12"/>
      <c r="O166" s="12"/>
      <c r="P166" s="12"/>
      <c r="Q166" s="13"/>
      <c r="R166" s="13"/>
      <c r="S166" s="13"/>
      <c r="T166" s="13"/>
      <c r="U166" s="12"/>
      <c r="V166" s="12"/>
      <c r="W166" s="17">
        <v>100</v>
      </c>
      <c r="X166" s="12" t="s">
        <v>18</v>
      </c>
      <c r="Y166" s="17">
        <v>7</v>
      </c>
      <c r="Z166" s="67"/>
    </row>
    <row r="167" spans="2:26" s="15" customFormat="1" ht="13.5" hidden="1" customHeight="1">
      <c r="B167" s="12" t="s">
        <v>359</v>
      </c>
      <c r="C167" s="12">
        <v>1</v>
      </c>
      <c r="D167" s="12" t="s">
        <v>360</v>
      </c>
      <c r="E167" s="12" t="s">
        <v>71</v>
      </c>
      <c r="F167" s="12">
        <v>1</v>
      </c>
      <c r="G167" s="14">
        <v>45315</v>
      </c>
      <c r="H167" s="12">
        <v>18</v>
      </c>
      <c r="I167" s="12"/>
      <c r="J167" s="12"/>
      <c r="K167" s="12"/>
      <c r="L167" s="12" t="s">
        <v>374</v>
      </c>
      <c r="M167" s="12" t="s">
        <v>446</v>
      </c>
      <c r="N167" s="12"/>
      <c r="O167" s="12"/>
      <c r="P167" s="12"/>
      <c r="Q167" s="13"/>
      <c r="R167" s="13"/>
      <c r="S167" s="13"/>
      <c r="T167" s="13"/>
      <c r="U167" s="12"/>
      <c r="V167" s="12"/>
      <c r="W167" s="17">
        <v>100</v>
      </c>
      <c r="X167" s="12" t="s">
        <v>18</v>
      </c>
      <c r="Y167" s="17">
        <v>2</v>
      </c>
      <c r="Z167" s="67"/>
    </row>
    <row r="168" spans="2:26" s="15" customFormat="1" ht="13.5" hidden="1" customHeight="1">
      <c r="B168" s="12" t="s">
        <v>359</v>
      </c>
      <c r="C168" s="12">
        <v>1</v>
      </c>
      <c r="D168" s="12" t="s">
        <v>360</v>
      </c>
      <c r="E168" s="12" t="s">
        <v>71</v>
      </c>
      <c r="F168" s="12">
        <v>1</v>
      </c>
      <c r="G168" s="14">
        <v>45315</v>
      </c>
      <c r="H168" s="12">
        <v>19</v>
      </c>
      <c r="I168" s="12"/>
      <c r="J168" s="12"/>
      <c r="K168" s="12"/>
      <c r="L168" s="12" t="s">
        <v>365</v>
      </c>
      <c r="M168" s="12" t="s">
        <v>446</v>
      </c>
      <c r="N168" s="12"/>
      <c r="O168" s="12"/>
      <c r="P168" s="12"/>
      <c r="Q168" s="13"/>
      <c r="R168" s="13"/>
      <c r="S168" s="13"/>
      <c r="T168" s="13"/>
      <c r="U168" s="12"/>
      <c r="V168" s="12"/>
      <c r="W168" s="17">
        <v>100</v>
      </c>
      <c r="X168" s="12" t="s">
        <v>18</v>
      </c>
      <c r="Y168" s="17">
        <v>2</v>
      </c>
      <c r="Z168" s="67"/>
    </row>
    <row r="169" spans="2:26" s="15" customFormat="1" ht="13.5" hidden="1" customHeight="1">
      <c r="B169" s="12" t="s">
        <v>359</v>
      </c>
      <c r="C169" s="12">
        <v>1</v>
      </c>
      <c r="D169" s="12" t="s">
        <v>360</v>
      </c>
      <c r="E169" s="12" t="s">
        <v>71</v>
      </c>
      <c r="F169" s="12">
        <v>1</v>
      </c>
      <c r="G169" s="14">
        <v>45315</v>
      </c>
      <c r="H169" s="12">
        <v>20</v>
      </c>
      <c r="I169" s="12"/>
      <c r="J169" s="12"/>
      <c r="K169" s="12"/>
      <c r="L169" s="12" t="s">
        <v>363</v>
      </c>
      <c r="M169" s="12" t="s">
        <v>446</v>
      </c>
      <c r="N169" s="12"/>
      <c r="O169" s="12"/>
      <c r="P169" s="12"/>
      <c r="Q169" s="13"/>
      <c r="R169" s="13"/>
      <c r="S169" s="13"/>
      <c r="T169" s="13"/>
      <c r="U169" s="12"/>
      <c r="V169" s="12"/>
      <c r="W169" s="17">
        <v>100</v>
      </c>
      <c r="X169" s="12" t="s">
        <v>18</v>
      </c>
      <c r="Y169" s="17">
        <v>7</v>
      </c>
      <c r="Z169" s="67"/>
    </row>
    <row r="170" spans="2:26" s="15" customFormat="1" ht="13.5" hidden="1" customHeight="1">
      <c r="B170" s="12" t="s">
        <v>359</v>
      </c>
      <c r="C170" s="12">
        <v>1</v>
      </c>
      <c r="D170" s="12" t="s">
        <v>360</v>
      </c>
      <c r="E170" s="12" t="s">
        <v>71</v>
      </c>
      <c r="F170" s="12">
        <v>1</v>
      </c>
      <c r="G170" s="14">
        <v>45315</v>
      </c>
      <c r="H170" s="12">
        <v>21</v>
      </c>
      <c r="I170" s="12"/>
      <c r="J170" s="12"/>
      <c r="K170" s="12"/>
      <c r="L170" s="12" t="s">
        <v>361</v>
      </c>
      <c r="M170" s="12" t="s">
        <v>282</v>
      </c>
      <c r="N170" s="12"/>
      <c r="O170" s="12"/>
      <c r="P170" s="12"/>
      <c r="Q170" s="13"/>
      <c r="R170" s="13"/>
      <c r="S170" s="13"/>
      <c r="T170" s="13"/>
      <c r="U170" s="12"/>
      <c r="V170" s="12"/>
      <c r="W170" s="17">
        <v>250</v>
      </c>
      <c r="X170" s="12" t="s">
        <v>18</v>
      </c>
      <c r="Y170" s="17">
        <v>5</v>
      </c>
      <c r="Z170" s="67"/>
    </row>
    <row r="171" spans="2:26" s="15" customFormat="1" ht="13.5" hidden="1" customHeight="1">
      <c r="B171" s="12" t="s">
        <v>359</v>
      </c>
      <c r="C171" s="12">
        <v>1</v>
      </c>
      <c r="D171" s="12" t="s">
        <v>360</v>
      </c>
      <c r="E171" s="12" t="s">
        <v>71</v>
      </c>
      <c r="F171" s="12">
        <v>1</v>
      </c>
      <c r="G171" s="14">
        <v>45315</v>
      </c>
      <c r="H171" s="12">
        <v>32</v>
      </c>
      <c r="I171" s="12"/>
      <c r="J171" s="12"/>
      <c r="K171" s="12"/>
      <c r="L171" s="12" t="s">
        <v>361</v>
      </c>
      <c r="M171" s="12" t="s">
        <v>589</v>
      </c>
      <c r="N171" s="12"/>
      <c r="O171" s="12"/>
      <c r="P171" s="12"/>
      <c r="Q171" s="13"/>
      <c r="R171" s="13"/>
      <c r="S171" s="13"/>
      <c r="T171" s="13"/>
      <c r="U171" s="12"/>
      <c r="V171" s="12"/>
      <c r="W171" s="17">
        <v>25</v>
      </c>
      <c r="X171" s="12" t="s">
        <v>18</v>
      </c>
      <c r="Y171" s="17">
        <v>4</v>
      </c>
      <c r="Z171" s="67"/>
    </row>
    <row r="172" spans="2:26" s="15" customFormat="1" ht="13.5" hidden="1" customHeight="1">
      <c r="B172" s="12" t="s">
        <v>359</v>
      </c>
      <c r="C172" s="12">
        <v>1</v>
      </c>
      <c r="D172" s="12" t="s">
        <v>360</v>
      </c>
      <c r="E172" s="4" t="s">
        <v>71</v>
      </c>
      <c r="F172" s="12">
        <v>1</v>
      </c>
      <c r="G172" s="14">
        <v>45315</v>
      </c>
      <c r="H172" s="12">
        <v>10</v>
      </c>
      <c r="I172" s="12"/>
      <c r="J172" s="12"/>
      <c r="K172" s="12"/>
      <c r="L172" s="12" t="s">
        <v>363</v>
      </c>
      <c r="M172" s="12" t="s">
        <v>423</v>
      </c>
      <c r="N172" s="12"/>
      <c r="O172" s="12"/>
      <c r="P172" s="12"/>
      <c r="Q172" s="13"/>
      <c r="R172" s="13"/>
      <c r="S172" s="13"/>
      <c r="T172" s="13"/>
      <c r="U172" s="12"/>
      <c r="V172" s="12"/>
      <c r="W172" s="17">
        <v>25</v>
      </c>
      <c r="X172" s="12" t="s">
        <v>18</v>
      </c>
      <c r="Y172" s="17">
        <v>3</v>
      </c>
      <c r="Z172" s="67"/>
    </row>
    <row r="173" spans="2:26" s="15" customFormat="1" ht="13.5" hidden="1" customHeight="1">
      <c r="B173" s="12" t="s">
        <v>359</v>
      </c>
      <c r="C173" s="12">
        <v>1</v>
      </c>
      <c r="D173" s="12" t="s">
        <v>360</v>
      </c>
      <c r="E173" s="4" t="s">
        <v>71</v>
      </c>
      <c r="F173" s="12">
        <v>1</v>
      </c>
      <c r="G173" s="14">
        <v>45315</v>
      </c>
      <c r="H173" s="12">
        <v>11</v>
      </c>
      <c r="I173" s="12"/>
      <c r="J173" s="12"/>
      <c r="K173" s="12"/>
      <c r="L173" s="12" t="s">
        <v>361</v>
      </c>
      <c r="M173" s="12" t="s">
        <v>423</v>
      </c>
      <c r="N173" s="12"/>
      <c r="O173" s="12"/>
      <c r="P173" s="12"/>
      <c r="Q173" s="13"/>
      <c r="R173" s="13"/>
      <c r="S173" s="13"/>
      <c r="T173" s="13"/>
      <c r="U173" s="12"/>
      <c r="V173" s="12"/>
      <c r="W173" s="17">
        <v>25</v>
      </c>
      <c r="X173" s="12" t="s">
        <v>18</v>
      </c>
      <c r="Y173" s="17">
        <v>3</v>
      </c>
      <c r="Z173" s="67"/>
    </row>
    <row r="174" spans="2:26" s="15" customFormat="1" ht="13.5" hidden="1" customHeight="1">
      <c r="B174" s="12" t="s">
        <v>359</v>
      </c>
      <c r="C174" s="12">
        <v>1</v>
      </c>
      <c r="D174" s="12" t="s">
        <v>360</v>
      </c>
      <c r="E174" s="4" t="s">
        <v>71</v>
      </c>
      <c r="F174" s="12">
        <v>1</v>
      </c>
      <c r="G174" s="14">
        <v>45315</v>
      </c>
      <c r="H174" s="12">
        <v>15</v>
      </c>
      <c r="I174" s="12"/>
      <c r="J174" s="12"/>
      <c r="K174" s="12"/>
      <c r="L174" s="12" t="s">
        <v>363</v>
      </c>
      <c r="M174" s="12" t="s">
        <v>423</v>
      </c>
      <c r="N174" s="12"/>
      <c r="O174" s="12"/>
      <c r="P174" s="12"/>
      <c r="Q174" s="13"/>
      <c r="R174" s="13"/>
      <c r="S174" s="13"/>
      <c r="T174" s="13"/>
      <c r="U174" s="12"/>
      <c r="V174" s="12"/>
      <c r="W174" s="17">
        <v>25</v>
      </c>
      <c r="X174" s="12" t="s">
        <v>18</v>
      </c>
      <c r="Y174" s="17">
        <v>3</v>
      </c>
      <c r="Z174" s="67"/>
    </row>
    <row r="175" spans="2:26" s="15" customFormat="1" ht="13.5" hidden="1" customHeight="1">
      <c r="B175" s="12" t="s">
        <v>359</v>
      </c>
      <c r="C175" s="12">
        <v>1</v>
      </c>
      <c r="D175" s="12" t="s">
        <v>360</v>
      </c>
      <c r="E175" s="12" t="s">
        <v>71</v>
      </c>
      <c r="F175" s="12">
        <v>1</v>
      </c>
      <c r="G175" s="14">
        <v>45315</v>
      </c>
      <c r="H175" s="12">
        <v>21</v>
      </c>
      <c r="I175" s="12"/>
      <c r="J175" s="12"/>
      <c r="K175" s="12"/>
      <c r="L175" s="12" t="s">
        <v>363</v>
      </c>
      <c r="M175" s="12" t="s">
        <v>423</v>
      </c>
      <c r="N175" s="12"/>
      <c r="O175" s="12"/>
      <c r="P175" s="12"/>
      <c r="Q175" s="13"/>
      <c r="R175" s="13"/>
      <c r="S175" s="13"/>
      <c r="T175" s="13"/>
      <c r="U175" s="12"/>
      <c r="V175" s="12"/>
      <c r="W175" s="17">
        <v>25</v>
      </c>
      <c r="X175" s="12" t="s">
        <v>18</v>
      </c>
      <c r="Y175" s="17">
        <v>3</v>
      </c>
      <c r="Z175" s="67"/>
    </row>
    <row r="176" spans="2:26" s="15" customFormat="1" ht="13.5" hidden="1" customHeight="1">
      <c r="B176" s="12" t="s">
        <v>359</v>
      </c>
      <c r="C176" s="12">
        <v>1</v>
      </c>
      <c r="D176" s="12" t="s">
        <v>360</v>
      </c>
      <c r="E176" s="12" t="s">
        <v>71</v>
      </c>
      <c r="F176" s="12">
        <v>1</v>
      </c>
      <c r="G176" s="14">
        <v>45315</v>
      </c>
      <c r="H176" s="12">
        <v>22</v>
      </c>
      <c r="I176" s="12"/>
      <c r="J176" s="12"/>
      <c r="K176" s="12"/>
      <c r="L176" s="12" t="s">
        <v>374</v>
      </c>
      <c r="M176" s="12" t="s">
        <v>521</v>
      </c>
      <c r="N176" s="12"/>
      <c r="O176" s="12"/>
      <c r="P176" s="12"/>
      <c r="Q176" s="13"/>
      <c r="R176" s="13"/>
      <c r="S176" s="13"/>
      <c r="T176" s="13"/>
      <c r="U176" s="12"/>
      <c r="V176" s="12"/>
      <c r="W176" s="17">
        <v>350</v>
      </c>
      <c r="X176" s="12" t="s">
        <v>613</v>
      </c>
      <c r="Y176" s="12">
        <v>2</v>
      </c>
      <c r="Z176" s="68"/>
    </row>
    <row r="177" spans="2:26" s="15" customFormat="1" ht="13.5" hidden="1" customHeight="1">
      <c r="B177" s="12" t="s">
        <v>359</v>
      </c>
      <c r="C177" s="12">
        <v>1</v>
      </c>
      <c r="D177" s="12" t="s">
        <v>360</v>
      </c>
      <c r="E177" s="4" t="s">
        <v>71</v>
      </c>
      <c r="F177" s="12">
        <v>1</v>
      </c>
      <c r="G177" s="14">
        <v>45315</v>
      </c>
      <c r="H177" s="12">
        <v>6</v>
      </c>
      <c r="I177" s="12"/>
      <c r="J177" s="12"/>
      <c r="K177" s="12"/>
      <c r="L177" s="12" t="s">
        <v>363</v>
      </c>
      <c r="M177" s="12" t="s">
        <v>289</v>
      </c>
      <c r="N177" s="12"/>
      <c r="O177" s="12"/>
      <c r="P177" s="12"/>
      <c r="Q177" s="13"/>
      <c r="R177" s="13"/>
      <c r="S177" s="13"/>
      <c r="T177" s="13"/>
      <c r="U177" s="12"/>
      <c r="V177" s="12"/>
      <c r="W177" s="17">
        <v>50</v>
      </c>
      <c r="X177" s="12" t="s">
        <v>18</v>
      </c>
      <c r="Y177" s="17">
        <v>8</v>
      </c>
      <c r="Z177" s="67"/>
    </row>
    <row r="178" spans="2:26" s="15" customFormat="1" ht="13.5" hidden="1" customHeight="1">
      <c r="B178" s="12" t="s">
        <v>359</v>
      </c>
      <c r="C178" s="12">
        <v>1</v>
      </c>
      <c r="D178" s="12" t="s">
        <v>360</v>
      </c>
      <c r="E178" s="4" t="s">
        <v>71</v>
      </c>
      <c r="F178" s="12">
        <v>1</v>
      </c>
      <c r="G178" s="14">
        <v>45315</v>
      </c>
      <c r="H178" s="12">
        <v>10</v>
      </c>
      <c r="I178" s="12"/>
      <c r="J178" s="12"/>
      <c r="K178" s="12"/>
      <c r="L178" s="12" t="s">
        <v>365</v>
      </c>
      <c r="M178" s="12" t="s">
        <v>289</v>
      </c>
      <c r="N178" s="12"/>
      <c r="O178" s="12"/>
      <c r="P178" s="12"/>
      <c r="Q178" s="13"/>
      <c r="R178" s="13"/>
      <c r="S178" s="13"/>
      <c r="T178" s="13"/>
      <c r="U178" s="12"/>
      <c r="V178" s="12"/>
      <c r="W178" s="17">
        <v>50</v>
      </c>
      <c r="X178" s="12" t="s">
        <v>18</v>
      </c>
      <c r="Y178" s="17">
        <v>6</v>
      </c>
      <c r="Z178" s="67"/>
    </row>
    <row r="179" spans="2:26" s="15" customFormat="1" ht="13.5" hidden="1" customHeight="1">
      <c r="B179" s="12" t="s">
        <v>359</v>
      </c>
      <c r="C179" s="12">
        <v>1</v>
      </c>
      <c r="D179" s="12" t="s">
        <v>360</v>
      </c>
      <c r="E179" s="4" t="s">
        <v>71</v>
      </c>
      <c r="F179" s="12">
        <v>1</v>
      </c>
      <c r="G179" s="14">
        <v>45315</v>
      </c>
      <c r="H179" s="12">
        <v>12</v>
      </c>
      <c r="I179" s="12"/>
      <c r="J179" s="12"/>
      <c r="K179" s="12"/>
      <c r="L179" s="12" t="s">
        <v>363</v>
      </c>
      <c r="M179" s="12" t="s">
        <v>289</v>
      </c>
      <c r="N179" s="12"/>
      <c r="O179" s="12"/>
      <c r="P179" s="12"/>
      <c r="Q179" s="13"/>
      <c r="R179" s="13"/>
      <c r="S179" s="13"/>
      <c r="T179" s="13"/>
      <c r="U179" s="12"/>
      <c r="V179" s="12"/>
      <c r="W179" s="17">
        <v>50</v>
      </c>
      <c r="X179" s="12" t="s">
        <v>18</v>
      </c>
      <c r="Y179" s="17">
        <v>3</v>
      </c>
      <c r="Z179" s="67"/>
    </row>
    <row r="180" spans="2:26" s="15" customFormat="1" ht="13.5" hidden="1" customHeight="1">
      <c r="B180" s="12" t="s">
        <v>359</v>
      </c>
      <c r="C180" s="12">
        <v>1</v>
      </c>
      <c r="D180" s="12" t="s">
        <v>360</v>
      </c>
      <c r="E180" s="4" t="s">
        <v>71</v>
      </c>
      <c r="F180" s="12">
        <v>1</v>
      </c>
      <c r="G180" s="14">
        <v>45315</v>
      </c>
      <c r="H180" s="12">
        <v>14</v>
      </c>
      <c r="I180" s="12"/>
      <c r="J180" s="12"/>
      <c r="K180" s="12"/>
      <c r="L180" s="12" t="s">
        <v>361</v>
      </c>
      <c r="M180" s="12" t="s">
        <v>289</v>
      </c>
      <c r="N180" s="12"/>
      <c r="O180" s="12"/>
      <c r="P180" s="12"/>
      <c r="Q180" s="13"/>
      <c r="R180" s="13"/>
      <c r="S180" s="13"/>
      <c r="T180" s="13"/>
      <c r="U180" s="12"/>
      <c r="V180" s="12"/>
      <c r="W180" s="17">
        <v>50</v>
      </c>
      <c r="X180" s="12" t="s">
        <v>18</v>
      </c>
      <c r="Y180" s="17">
        <v>5</v>
      </c>
      <c r="Z180" s="67"/>
    </row>
    <row r="181" spans="2:26" s="15" customFormat="1" ht="13.5" hidden="1" customHeight="1">
      <c r="B181" s="12" t="s">
        <v>359</v>
      </c>
      <c r="C181" s="12">
        <v>1</v>
      </c>
      <c r="D181" s="12" t="s">
        <v>360</v>
      </c>
      <c r="E181" s="4" t="s">
        <v>71</v>
      </c>
      <c r="F181" s="12">
        <v>1</v>
      </c>
      <c r="G181" s="14">
        <v>45315</v>
      </c>
      <c r="H181" s="12">
        <v>15</v>
      </c>
      <c r="I181" s="12"/>
      <c r="J181" s="12"/>
      <c r="K181" s="12"/>
      <c r="L181" s="12" t="s">
        <v>365</v>
      </c>
      <c r="M181" s="12" t="s">
        <v>289</v>
      </c>
      <c r="N181" s="12"/>
      <c r="O181" s="12"/>
      <c r="P181" s="12"/>
      <c r="Q181" s="13"/>
      <c r="R181" s="13"/>
      <c r="S181" s="13"/>
      <c r="T181" s="13"/>
      <c r="U181" s="12"/>
      <c r="V181" s="12"/>
      <c r="W181" s="17">
        <v>50</v>
      </c>
      <c r="X181" s="12" t="s">
        <v>18</v>
      </c>
      <c r="Y181" s="17">
        <v>3</v>
      </c>
      <c r="Z181" s="67"/>
    </row>
    <row r="182" spans="2:26" s="15" customFormat="1" ht="13.5" hidden="1" customHeight="1">
      <c r="B182" s="12" t="s">
        <v>359</v>
      </c>
      <c r="C182" s="12">
        <v>1</v>
      </c>
      <c r="D182" s="12" t="s">
        <v>360</v>
      </c>
      <c r="E182" s="12" t="s">
        <v>71</v>
      </c>
      <c r="F182" s="12">
        <v>1</v>
      </c>
      <c r="G182" s="14">
        <v>45315</v>
      </c>
      <c r="H182" s="12">
        <v>33</v>
      </c>
      <c r="I182" s="12"/>
      <c r="J182" s="12"/>
      <c r="K182" s="12"/>
      <c r="L182" s="12" t="s">
        <v>363</v>
      </c>
      <c r="M182" s="12" t="s">
        <v>289</v>
      </c>
      <c r="N182" s="12"/>
      <c r="O182" s="12"/>
      <c r="P182" s="12"/>
      <c r="Q182" s="13"/>
      <c r="R182" s="13"/>
      <c r="S182" s="13"/>
      <c r="T182" s="13"/>
      <c r="U182" s="12"/>
      <c r="V182" s="12"/>
      <c r="W182" s="17">
        <v>50</v>
      </c>
      <c r="X182" s="12" t="s">
        <v>18</v>
      </c>
      <c r="Y182" s="17">
        <v>3</v>
      </c>
      <c r="Z182" s="67"/>
    </row>
    <row r="183" spans="2:26" s="15" customFormat="1" ht="13.5" hidden="1" customHeight="1">
      <c r="B183" s="12" t="s">
        <v>359</v>
      </c>
      <c r="C183" s="12">
        <v>1</v>
      </c>
      <c r="D183" s="12" t="s">
        <v>360</v>
      </c>
      <c r="E183" s="12" t="s">
        <v>71</v>
      </c>
      <c r="F183" s="12">
        <v>1</v>
      </c>
      <c r="G183" s="14">
        <v>45315</v>
      </c>
      <c r="H183" s="12">
        <v>18</v>
      </c>
      <c r="I183" s="12"/>
      <c r="J183" s="12"/>
      <c r="K183" s="12"/>
      <c r="L183" s="12" t="s">
        <v>376</v>
      </c>
      <c r="M183" s="12" t="s">
        <v>314</v>
      </c>
      <c r="N183" s="12"/>
      <c r="O183" s="12"/>
      <c r="P183" s="12"/>
      <c r="Q183" s="13"/>
      <c r="R183" s="13"/>
      <c r="S183" s="13"/>
      <c r="T183" s="13"/>
      <c r="U183" s="12"/>
      <c r="V183" s="12"/>
      <c r="W183" s="17">
        <v>50</v>
      </c>
      <c r="X183" s="12" t="s">
        <v>18</v>
      </c>
      <c r="Y183" s="17">
        <v>1</v>
      </c>
      <c r="Z183" s="67"/>
    </row>
    <row r="184" spans="2:26" s="15" customFormat="1" ht="13.5" hidden="1" customHeight="1">
      <c r="B184" s="12" t="s">
        <v>359</v>
      </c>
      <c r="C184" s="12">
        <v>1</v>
      </c>
      <c r="D184" s="12" t="s">
        <v>360</v>
      </c>
      <c r="E184" s="4" t="s">
        <v>71</v>
      </c>
      <c r="F184" s="12">
        <v>1</v>
      </c>
      <c r="G184" s="14">
        <v>45315</v>
      </c>
      <c r="H184" s="12">
        <v>7</v>
      </c>
      <c r="I184" s="12"/>
      <c r="J184" s="12"/>
      <c r="K184" s="12"/>
      <c r="L184" s="12" t="s">
        <v>363</v>
      </c>
      <c r="M184" s="12" t="s">
        <v>416</v>
      </c>
      <c r="N184" s="12"/>
      <c r="O184" s="12"/>
      <c r="P184" s="12"/>
      <c r="Q184" s="13"/>
      <c r="R184" s="13"/>
      <c r="S184" s="13"/>
      <c r="T184" s="13"/>
      <c r="U184" s="12"/>
      <c r="V184" s="12"/>
      <c r="W184" s="17">
        <v>80</v>
      </c>
      <c r="X184" s="12" t="s">
        <v>18</v>
      </c>
      <c r="Y184" s="17">
        <v>8</v>
      </c>
      <c r="Z184" s="67"/>
    </row>
    <row r="185" spans="2:26" s="15" customFormat="1" ht="13.5" hidden="1" customHeight="1">
      <c r="B185" s="12" t="s">
        <v>359</v>
      </c>
      <c r="C185" s="12">
        <v>1</v>
      </c>
      <c r="D185" s="12" t="s">
        <v>360</v>
      </c>
      <c r="E185" s="12" t="s">
        <v>71</v>
      </c>
      <c r="F185" s="12">
        <v>1</v>
      </c>
      <c r="G185" s="14">
        <v>45315</v>
      </c>
      <c r="H185" s="12">
        <v>23</v>
      </c>
      <c r="I185" s="12"/>
      <c r="J185" s="12"/>
      <c r="K185" s="12"/>
      <c r="L185" s="12" t="s">
        <v>363</v>
      </c>
      <c r="M185" s="12" t="s">
        <v>546</v>
      </c>
      <c r="N185" s="12"/>
      <c r="O185" s="12"/>
      <c r="P185" s="12"/>
      <c r="Q185" s="13"/>
      <c r="R185" s="13"/>
      <c r="S185" s="13"/>
      <c r="T185" s="13"/>
      <c r="U185" s="12"/>
      <c r="V185" s="12"/>
      <c r="W185" s="12">
        <v>200</v>
      </c>
      <c r="X185" s="12" t="s">
        <v>620</v>
      </c>
      <c r="Y185" s="17">
        <v>1</v>
      </c>
      <c r="Z185" s="67"/>
    </row>
    <row r="186" spans="2:26" s="15" customFormat="1" ht="13.5" hidden="1" customHeight="1">
      <c r="B186" s="12" t="s">
        <v>359</v>
      </c>
      <c r="C186" s="12">
        <v>1</v>
      </c>
      <c r="D186" s="12" t="s">
        <v>360</v>
      </c>
      <c r="E186" s="12" t="s">
        <v>71</v>
      </c>
      <c r="F186" s="12">
        <v>1</v>
      </c>
      <c r="G186" s="14">
        <v>45315</v>
      </c>
      <c r="H186" s="12">
        <v>21</v>
      </c>
      <c r="I186" s="12"/>
      <c r="J186" s="12"/>
      <c r="K186" s="12"/>
      <c r="L186" s="12" t="s">
        <v>110</v>
      </c>
      <c r="M186" s="12" t="s">
        <v>506</v>
      </c>
      <c r="N186" s="12"/>
      <c r="O186" s="12"/>
      <c r="P186" s="12"/>
      <c r="Q186" s="13"/>
      <c r="R186" s="13"/>
      <c r="S186" s="13"/>
      <c r="T186" s="13"/>
      <c r="U186" s="12"/>
      <c r="V186" s="12"/>
      <c r="W186" s="12"/>
      <c r="X186" s="12"/>
      <c r="Y186" s="12"/>
      <c r="Z186" s="68"/>
    </row>
    <row r="187" spans="2:26" s="15" customFormat="1" ht="13.5" hidden="1" customHeight="1">
      <c r="B187" s="12" t="s">
        <v>359</v>
      </c>
      <c r="C187" s="12">
        <v>1</v>
      </c>
      <c r="D187" s="12" t="s">
        <v>360</v>
      </c>
      <c r="E187" s="12" t="s">
        <v>71</v>
      </c>
      <c r="F187" s="12">
        <v>1</v>
      </c>
      <c r="G187" s="14">
        <v>45315</v>
      </c>
      <c r="H187" s="12">
        <v>16</v>
      </c>
      <c r="I187" s="12"/>
      <c r="J187" s="12"/>
      <c r="K187" s="12"/>
      <c r="L187" s="12" t="s">
        <v>458</v>
      </c>
      <c r="M187" s="12" t="s">
        <v>459</v>
      </c>
      <c r="N187" s="12"/>
      <c r="O187" s="12"/>
      <c r="P187" s="12"/>
      <c r="Q187" s="13"/>
      <c r="R187" s="13"/>
      <c r="S187" s="13"/>
      <c r="T187" s="13"/>
      <c r="U187" s="12"/>
      <c r="V187" s="12"/>
      <c r="W187" s="17">
        <v>100</v>
      </c>
      <c r="X187" s="12" t="s">
        <v>17</v>
      </c>
      <c r="Y187" s="17">
        <v>2</v>
      </c>
      <c r="Z187" s="67"/>
    </row>
    <row r="188" spans="2:26" s="15" customFormat="1" ht="13.5" hidden="1" customHeight="1">
      <c r="B188" s="12" t="s">
        <v>359</v>
      </c>
      <c r="C188" s="12">
        <v>1</v>
      </c>
      <c r="D188" s="12" t="s">
        <v>360</v>
      </c>
      <c r="E188" s="12" t="s">
        <v>71</v>
      </c>
      <c r="F188" s="12">
        <v>1</v>
      </c>
      <c r="G188" s="14">
        <v>45315</v>
      </c>
      <c r="H188" s="12">
        <v>18</v>
      </c>
      <c r="I188" s="12"/>
      <c r="J188" s="12"/>
      <c r="K188" s="12"/>
      <c r="L188" s="12" t="s">
        <v>481</v>
      </c>
      <c r="M188" s="12" t="s">
        <v>459</v>
      </c>
      <c r="N188" s="12"/>
      <c r="O188" s="12"/>
      <c r="P188" s="12"/>
      <c r="Q188" s="13"/>
      <c r="R188" s="13"/>
      <c r="S188" s="13"/>
      <c r="T188" s="13"/>
      <c r="U188" s="12"/>
      <c r="V188" s="12"/>
      <c r="W188" s="17">
        <v>100</v>
      </c>
      <c r="X188" s="12" t="s">
        <v>17</v>
      </c>
      <c r="Y188" s="17">
        <v>1</v>
      </c>
      <c r="Z188" s="67"/>
    </row>
    <row r="189" spans="2:26" s="15" customFormat="1" ht="13.5" hidden="1" customHeight="1">
      <c r="B189" s="12" t="s">
        <v>359</v>
      </c>
      <c r="C189" s="12">
        <v>1</v>
      </c>
      <c r="D189" s="12" t="s">
        <v>360</v>
      </c>
      <c r="E189" s="12" t="s">
        <v>71</v>
      </c>
      <c r="F189" s="12">
        <v>1</v>
      </c>
      <c r="G189" s="14">
        <v>45315</v>
      </c>
      <c r="H189" s="12">
        <v>19</v>
      </c>
      <c r="I189" s="12"/>
      <c r="J189" s="12"/>
      <c r="K189" s="12"/>
      <c r="L189" s="12" t="s">
        <v>437</v>
      </c>
      <c r="M189" s="12" t="s">
        <v>459</v>
      </c>
      <c r="N189" s="12"/>
      <c r="O189" s="12"/>
      <c r="P189" s="12"/>
      <c r="Q189" s="13"/>
      <c r="R189" s="13"/>
      <c r="S189" s="13"/>
      <c r="T189" s="13"/>
      <c r="U189" s="12"/>
      <c r="V189" s="12"/>
      <c r="W189" s="17">
        <v>100</v>
      </c>
      <c r="X189" s="12" t="s">
        <v>17</v>
      </c>
      <c r="Y189" s="17">
        <v>1</v>
      </c>
      <c r="Z189" s="67"/>
    </row>
    <row r="190" spans="2:26" s="15" customFormat="1" ht="13.5" hidden="1" customHeight="1">
      <c r="B190" s="12" t="s">
        <v>359</v>
      </c>
      <c r="C190" s="12">
        <v>1</v>
      </c>
      <c r="D190" s="12" t="s">
        <v>360</v>
      </c>
      <c r="E190" s="12" t="s">
        <v>71</v>
      </c>
      <c r="F190" s="12">
        <v>1</v>
      </c>
      <c r="G190" s="14">
        <v>45315</v>
      </c>
      <c r="H190" s="12">
        <v>23</v>
      </c>
      <c r="I190" s="12"/>
      <c r="J190" s="12"/>
      <c r="K190" s="12"/>
      <c r="L190" s="12" t="s">
        <v>361</v>
      </c>
      <c r="M190" s="12" t="s">
        <v>545</v>
      </c>
      <c r="N190" s="12"/>
      <c r="O190" s="12"/>
      <c r="P190" s="12"/>
      <c r="Q190" s="13"/>
      <c r="R190" s="13"/>
      <c r="S190" s="13"/>
      <c r="T190" s="13"/>
      <c r="U190" s="12"/>
      <c r="V190" s="12"/>
      <c r="W190" s="12">
        <v>200</v>
      </c>
      <c r="X190" s="12" t="s">
        <v>619</v>
      </c>
      <c r="Y190" s="17">
        <v>1</v>
      </c>
      <c r="Z190" s="67"/>
    </row>
    <row r="191" spans="2:26" s="15" customFormat="1" ht="13.5" hidden="1" customHeight="1">
      <c r="B191" s="12" t="s">
        <v>359</v>
      </c>
      <c r="C191" s="12">
        <v>1</v>
      </c>
      <c r="D191" s="12" t="s">
        <v>360</v>
      </c>
      <c r="E191" s="12" t="s">
        <v>71</v>
      </c>
      <c r="F191" s="12">
        <v>1</v>
      </c>
      <c r="G191" s="14">
        <v>45315</v>
      </c>
      <c r="H191" s="12">
        <v>22</v>
      </c>
      <c r="I191" s="12"/>
      <c r="J191" s="12"/>
      <c r="K191" s="12"/>
      <c r="L191" s="12" t="s">
        <v>363</v>
      </c>
      <c r="M191" s="12" t="s">
        <v>519</v>
      </c>
      <c r="N191" s="12"/>
      <c r="O191" s="12"/>
      <c r="P191" s="12"/>
      <c r="Q191" s="13"/>
      <c r="R191" s="13"/>
      <c r="S191" s="13"/>
      <c r="T191" s="13"/>
      <c r="U191" s="12"/>
      <c r="V191" s="12"/>
      <c r="W191" s="17">
        <v>350</v>
      </c>
      <c r="X191" s="12" t="s">
        <v>17</v>
      </c>
      <c r="Y191" s="17">
        <v>1</v>
      </c>
      <c r="Z191" s="67"/>
    </row>
    <row r="192" spans="2:26" s="15" customFormat="1" ht="13.5" hidden="1" customHeight="1">
      <c r="B192" s="12" t="s">
        <v>359</v>
      </c>
      <c r="C192" s="12">
        <v>1</v>
      </c>
      <c r="D192" s="12" t="s">
        <v>360</v>
      </c>
      <c r="E192" s="12" t="s">
        <v>71</v>
      </c>
      <c r="F192" s="12">
        <v>1</v>
      </c>
      <c r="G192" s="14">
        <v>45315</v>
      </c>
      <c r="H192" s="12">
        <v>22</v>
      </c>
      <c r="I192" s="12"/>
      <c r="J192" s="12"/>
      <c r="K192" s="12"/>
      <c r="L192" s="12" t="s">
        <v>365</v>
      </c>
      <c r="M192" s="12" t="s">
        <v>520</v>
      </c>
      <c r="N192" s="12"/>
      <c r="O192" s="12"/>
      <c r="P192" s="12"/>
      <c r="Q192" s="13"/>
      <c r="R192" s="13"/>
      <c r="S192" s="13"/>
      <c r="T192" s="13"/>
      <c r="U192" s="12"/>
      <c r="V192" s="12"/>
      <c r="W192" s="17">
        <v>400</v>
      </c>
      <c r="X192" s="12" t="s">
        <v>612</v>
      </c>
      <c r="Y192" s="12">
        <v>2</v>
      </c>
      <c r="Z192" s="68"/>
    </row>
    <row r="193" spans="2:26" s="15" customFormat="1" ht="13.5" hidden="1" customHeight="1">
      <c r="B193" s="12" t="s">
        <v>359</v>
      </c>
      <c r="C193" s="12">
        <v>1</v>
      </c>
      <c r="D193" s="12" t="s">
        <v>360</v>
      </c>
      <c r="E193" s="12" t="s">
        <v>71</v>
      </c>
      <c r="F193" s="12">
        <v>1</v>
      </c>
      <c r="G193" s="14">
        <v>45315</v>
      </c>
      <c r="H193" s="12">
        <v>24</v>
      </c>
      <c r="I193" s="12"/>
      <c r="J193" s="12"/>
      <c r="K193" s="12"/>
      <c r="L193" s="12" t="s">
        <v>363</v>
      </c>
      <c r="M193" s="12" t="s">
        <v>548</v>
      </c>
      <c r="N193" s="12"/>
      <c r="O193" s="12"/>
      <c r="P193" s="12"/>
      <c r="Q193" s="13"/>
      <c r="R193" s="13"/>
      <c r="S193" s="13"/>
      <c r="T193" s="13"/>
      <c r="U193" s="12"/>
      <c r="V193" s="12"/>
      <c r="W193" s="17">
        <v>40</v>
      </c>
      <c r="X193" s="12" t="s">
        <v>17</v>
      </c>
      <c r="Y193" s="17">
        <v>1</v>
      </c>
      <c r="Z193" s="67"/>
    </row>
    <row r="194" spans="2:26" s="15" customFormat="1" ht="13.5" hidden="1" customHeight="1">
      <c r="B194" s="12" t="s">
        <v>359</v>
      </c>
      <c r="C194" s="12">
        <v>1</v>
      </c>
      <c r="D194" s="12" t="s">
        <v>360</v>
      </c>
      <c r="E194" s="4" t="s">
        <v>71</v>
      </c>
      <c r="F194" s="12">
        <v>1</v>
      </c>
      <c r="G194" s="14">
        <v>45315</v>
      </c>
      <c r="H194" s="12">
        <v>10</v>
      </c>
      <c r="I194" s="12"/>
      <c r="J194" s="12"/>
      <c r="K194" s="12"/>
      <c r="L194" s="12" t="s">
        <v>361</v>
      </c>
      <c r="M194" s="12" t="s">
        <v>94</v>
      </c>
      <c r="N194" s="12"/>
      <c r="O194" s="12"/>
      <c r="P194" s="12"/>
      <c r="Q194" s="13"/>
      <c r="R194" s="13"/>
      <c r="S194" s="13"/>
      <c r="T194" s="13"/>
      <c r="U194" s="12"/>
      <c r="V194" s="12"/>
      <c r="W194" s="17">
        <v>50</v>
      </c>
      <c r="X194" s="12" t="s">
        <v>17</v>
      </c>
      <c r="Y194" s="17">
        <v>1</v>
      </c>
      <c r="Z194" s="67"/>
    </row>
    <row r="195" spans="2:26" s="15" customFormat="1" ht="13.5" hidden="1" customHeight="1">
      <c r="B195" s="12" t="s">
        <v>359</v>
      </c>
      <c r="C195" s="12">
        <v>1</v>
      </c>
      <c r="D195" s="12" t="s">
        <v>360</v>
      </c>
      <c r="E195" s="12" t="s">
        <v>71</v>
      </c>
      <c r="F195" s="12">
        <v>1</v>
      </c>
      <c r="G195" s="14">
        <v>45315</v>
      </c>
      <c r="H195" s="12">
        <v>29</v>
      </c>
      <c r="I195" s="12"/>
      <c r="J195" s="12"/>
      <c r="K195" s="12"/>
      <c r="L195" s="12" t="s">
        <v>363</v>
      </c>
      <c r="M195" s="12" t="s">
        <v>79</v>
      </c>
      <c r="N195" s="12"/>
      <c r="O195" s="12"/>
      <c r="P195" s="12"/>
      <c r="Q195" s="13"/>
      <c r="R195" s="13"/>
      <c r="S195" s="13"/>
      <c r="T195" s="13"/>
      <c r="U195" s="12"/>
      <c r="V195" s="12"/>
      <c r="W195" s="17">
        <v>80</v>
      </c>
      <c r="X195" s="12" t="s">
        <v>17</v>
      </c>
      <c r="Y195" s="17">
        <v>1</v>
      </c>
      <c r="Z195" s="67"/>
    </row>
    <row r="196" spans="2:26" s="15" customFormat="1" ht="13.5" hidden="1" customHeight="1">
      <c r="B196" s="12" t="s">
        <v>359</v>
      </c>
      <c r="C196" s="12">
        <v>1</v>
      </c>
      <c r="D196" s="12" t="s">
        <v>360</v>
      </c>
      <c r="E196" s="12" t="s">
        <v>71</v>
      </c>
      <c r="F196" s="12">
        <v>1</v>
      </c>
      <c r="G196" s="14">
        <v>45315</v>
      </c>
      <c r="H196" s="12">
        <v>22</v>
      </c>
      <c r="I196" s="12"/>
      <c r="J196" s="12"/>
      <c r="K196" s="12"/>
      <c r="L196" s="12" t="s">
        <v>144</v>
      </c>
      <c r="M196" s="12" t="s">
        <v>538</v>
      </c>
      <c r="N196" s="12"/>
      <c r="O196" s="12"/>
      <c r="P196" s="12"/>
      <c r="Q196" s="13"/>
      <c r="R196" s="13"/>
      <c r="S196" s="13"/>
      <c r="T196" s="13"/>
      <c r="U196" s="12"/>
      <c r="V196" s="12"/>
      <c r="W196" s="12"/>
      <c r="X196" s="12"/>
      <c r="Y196" s="12"/>
      <c r="Z196" s="68"/>
    </row>
    <row r="197" spans="2:26" s="15" customFormat="1" ht="13.5" hidden="1" customHeight="1">
      <c r="B197" s="12" t="s">
        <v>359</v>
      </c>
      <c r="C197" s="12">
        <v>1</v>
      </c>
      <c r="D197" s="12" t="s">
        <v>360</v>
      </c>
      <c r="E197" s="12" t="s">
        <v>71</v>
      </c>
      <c r="F197" s="12">
        <v>1</v>
      </c>
      <c r="G197" s="14">
        <v>45315</v>
      </c>
      <c r="H197" s="12">
        <v>21</v>
      </c>
      <c r="I197" s="12"/>
      <c r="J197" s="12"/>
      <c r="K197" s="12"/>
      <c r="L197" s="12" t="s">
        <v>107</v>
      </c>
      <c r="M197" s="12" t="s">
        <v>503</v>
      </c>
      <c r="N197" s="12"/>
      <c r="O197" s="12"/>
      <c r="P197" s="12"/>
      <c r="Q197" s="13"/>
      <c r="R197" s="13"/>
      <c r="S197" s="13"/>
      <c r="T197" s="13"/>
      <c r="U197" s="12"/>
      <c r="V197" s="12"/>
      <c r="W197" s="12"/>
      <c r="X197" s="12"/>
      <c r="Y197" s="12"/>
      <c r="Z197" s="68"/>
    </row>
    <row r="198" spans="2:26" s="15" customFormat="1" ht="13.5" hidden="1" customHeight="1">
      <c r="B198" s="12" t="s">
        <v>359</v>
      </c>
      <c r="C198" s="12">
        <v>1</v>
      </c>
      <c r="D198" s="12" t="s">
        <v>360</v>
      </c>
      <c r="E198" s="12" t="s">
        <v>71</v>
      </c>
      <c r="F198" s="12">
        <v>1</v>
      </c>
      <c r="G198" s="14">
        <v>45315</v>
      </c>
      <c r="H198" s="12">
        <v>22</v>
      </c>
      <c r="I198" s="12"/>
      <c r="J198" s="12"/>
      <c r="K198" s="12"/>
      <c r="L198" s="12" t="s">
        <v>189</v>
      </c>
      <c r="M198" s="12" t="s">
        <v>536</v>
      </c>
      <c r="N198" s="12"/>
      <c r="O198" s="12"/>
      <c r="P198" s="12"/>
      <c r="Q198" s="13"/>
      <c r="R198" s="13"/>
      <c r="S198" s="13"/>
      <c r="T198" s="13"/>
      <c r="U198" s="12"/>
      <c r="V198" s="12"/>
      <c r="W198" s="12"/>
      <c r="X198" s="12"/>
      <c r="Y198" s="12"/>
      <c r="Z198" s="68"/>
    </row>
    <row r="199" spans="2:26" s="15" customFormat="1" ht="13.5" hidden="1" customHeight="1">
      <c r="B199" s="12" t="s">
        <v>359</v>
      </c>
      <c r="C199" s="12">
        <v>1</v>
      </c>
      <c r="D199" s="12" t="s">
        <v>360</v>
      </c>
      <c r="E199" s="12" t="s">
        <v>71</v>
      </c>
      <c r="F199" s="12">
        <v>1</v>
      </c>
      <c r="G199" s="14">
        <v>45315</v>
      </c>
      <c r="H199" s="12">
        <v>19</v>
      </c>
      <c r="I199" s="12"/>
      <c r="J199" s="12"/>
      <c r="K199" s="12"/>
      <c r="L199" s="12" t="s">
        <v>442</v>
      </c>
      <c r="M199" s="12" t="s">
        <v>493</v>
      </c>
      <c r="N199" s="12"/>
      <c r="O199" s="12"/>
      <c r="P199" s="12"/>
      <c r="Q199" s="13"/>
      <c r="R199" s="13"/>
      <c r="S199" s="13"/>
      <c r="T199" s="13"/>
      <c r="U199" s="12"/>
      <c r="V199" s="12"/>
      <c r="W199" s="17">
        <v>100</v>
      </c>
      <c r="X199" s="12" t="s">
        <v>24</v>
      </c>
      <c r="Y199" s="17">
        <v>2</v>
      </c>
      <c r="Z199" s="67"/>
    </row>
    <row r="200" spans="2:26" s="15" customFormat="1" ht="13.5" hidden="1" customHeight="1">
      <c r="B200" s="12" t="s">
        <v>359</v>
      </c>
      <c r="C200" s="12">
        <v>1</v>
      </c>
      <c r="D200" s="12" t="s">
        <v>360</v>
      </c>
      <c r="E200" s="4" t="s">
        <v>71</v>
      </c>
      <c r="F200" s="12">
        <v>1</v>
      </c>
      <c r="G200" s="14">
        <v>45315</v>
      </c>
      <c r="H200" s="12">
        <v>16</v>
      </c>
      <c r="I200" s="12"/>
      <c r="J200" s="12"/>
      <c r="K200" s="12"/>
      <c r="L200" s="12" t="s">
        <v>383</v>
      </c>
      <c r="M200" s="12" t="s">
        <v>452</v>
      </c>
      <c r="N200" s="12"/>
      <c r="O200" s="12"/>
      <c r="P200" s="12"/>
      <c r="Q200" s="13"/>
      <c r="R200" s="13"/>
      <c r="S200" s="13"/>
      <c r="T200" s="13"/>
      <c r="U200" s="12"/>
      <c r="V200" s="12"/>
      <c r="W200" s="17">
        <v>100</v>
      </c>
      <c r="X200" s="12" t="s">
        <v>24</v>
      </c>
      <c r="Y200" s="17">
        <v>4</v>
      </c>
      <c r="Z200" s="67"/>
    </row>
    <row r="201" spans="2:26" s="15" customFormat="1" ht="13.5" hidden="1" customHeight="1">
      <c r="B201" s="12" t="s">
        <v>359</v>
      </c>
      <c r="C201" s="12">
        <v>1</v>
      </c>
      <c r="D201" s="12" t="s">
        <v>360</v>
      </c>
      <c r="E201" s="12" t="s">
        <v>71</v>
      </c>
      <c r="F201" s="12">
        <v>1</v>
      </c>
      <c r="G201" s="14">
        <v>45315</v>
      </c>
      <c r="H201" s="12">
        <v>18</v>
      </c>
      <c r="I201" s="12"/>
      <c r="J201" s="12"/>
      <c r="K201" s="12"/>
      <c r="L201" s="12" t="s">
        <v>453</v>
      </c>
      <c r="M201" s="12" t="s">
        <v>452</v>
      </c>
      <c r="N201" s="12"/>
      <c r="O201" s="12"/>
      <c r="P201" s="12"/>
      <c r="Q201" s="13"/>
      <c r="R201" s="13"/>
      <c r="S201" s="13"/>
      <c r="T201" s="13"/>
      <c r="U201" s="12"/>
      <c r="V201" s="12"/>
      <c r="W201" s="17">
        <v>100</v>
      </c>
      <c r="X201" s="12" t="s">
        <v>24</v>
      </c>
      <c r="Y201" s="17">
        <v>2</v>
      </c>
      <c r="Z201" s="67"/>
    </row>
    <row r="202" spans="2:26" s="15" customFormat="1" ht="13.5" hidden="1" customHeight="1">
      <c r="B202" s="12" t="s">
        <v>359</v>
      </c>
      <c r="C202" s="12">
        <v>1</v>
      </c>
      <c r="D202" s="12" t="s">
        <v>360</v>
      </c>
      <c r="E202" s="12" t="s">
        <v>71</v>
      </c>
      <c r="F202" s="12">
        <v>1</v>
      </c>
      <c r="G202" s="14">
        <v>45315</v>
      </c>
      <c r="H202" s="12">
        <v>27</v>
      </c>
      <c r="I202" s="12"/>
      <c r="J202" s="12"/>
      <c r="K202" s="12"/>
      <c r="L202" s="12" t="s">
        <v>374</v>
      </c>
      <c r="M202" s="12" t="s">
        <v>452</v>
      </c>
      <c r="N202" s="12"/>
      <c r="O202" s="12"/>
      <c r="P202" s="12"/>
      <c r="Q202" s="13"/>
      <c r="R202" s="13"/>
      <c r="S202" s="13"/>
      <c r="T202" s="13"/>
      <c r="U202" s="12"/>
      <c r="V202" s="12"/>
      <c r="W202" s="17">
        <v>100</v>
      </c>
      <c r="X202" s="12" t="s">
        <v>24</v>
      </c>
      <c r="Y202" s="17">
        <v>3</v>
      </c>
      <c r="Z202" s="67"/>
    </row>
    <row r="203" spans="2:26" s="15" customFormat="1" ht="13.5" hidden="1" customHeight="1">
      <c r="B203" s="12" t="s">
        <v>359</v>
      </c>
      <c r="C203" s="12">
        <v>1</v>
      </c>
      <c r="D203" s="12" t="s">
        <v>360</v>
      </c>
      <c r="E203" s="12" t="s">
        <v>71</v>
      </c>
      <c r="F203" s="12">
        <v>1</v>
      </c>
      <c r="G203" s="14">
        <v>45315</v>
      </c>
      <c r="H203" s="12">
        <v>28</v>
      </c>
      <c r="I203" s="12"/>
      <c r="J203" s="12"/>
      <c r="K203" s="12"/>
      <c r="L203" s="12" t="s">
        <v>374</v>
      </c>
      <c r="M203" s="12" t="s">
        <v>452</v>
      </c>
      <c r="N203" s="12"/>
      <c r="O203" s="12"/>
      <c r="P203" s="12"/>
      <c r="Q203" s="13"/>
      <c r="R203" s="13"/>
      <c r="S203" s="13"/>
      <c r="T203" s="13"/>
      <c r="U203" s="12"/>
      <c r="V203" s="12"/>
      <c r="W203" s="17">
        <v>100</v>
      </c>
      <c r="X203" s="12" t="s">
        <v>24</v>
      </c>
      <c r="Y203" s="17">
        <v>3</v>
      </c>
      <c r="Z203" s="67"/>
    </row>
    <row r="204" spans="2:26" s="15" customFormat="1" ht="13.5" hidden="1" customHeight="1">
      <c r="B204" s="12" t="s">
        <v>359</v>
      </c>
      <c r="C204" s="12">
        <v>1</v>
      </c>
      <c r="D204" s="12" t="s">
        <v>360</v>
      </c>
      <c r="E204" s="12" t="s">
        <v>71</v>
      </c>
      <c r="F204" s="12">
        <v>1</v>
      </c>
      <c r="G204" s="14">
        <v>45315</v>
      </c>
      <c r="H204" s="12">
        <v>24</v>
      </c>
      <c r="I204" s="12"/>
      <c r="J204" s="12"/>
      <c r="K204" s="12"/>
      <c r="L204" s="12" t="s">
        <v>376</v>
      </c>
      <c r="M204" s="12" t="s">
        <v>58</v>
      </c>
      <c r="N204" s="12"/>
      <c r="O204" s="12"/>
      <c r="P204" s="12"/>
      <c r="Q204" s="13"/>
      <c r="R204" s="13"/>
      <c r="S204" s="13"/>
      <c r="T204" s="13"/>
      <c r="U204" s="12"/>
      <c r="V204" s="12"/>
      <c r="W204" s="17">
        <v>20</v>
      </c>
      <c r="X204" s="12" t="s">
        <v>24</v>
      </c>
      <c r="Y204" s="17">
        <v>2</v>
      </c>
      <c r="Z204" s="67"/>
    </row>
    <row r="205" spans="2:26" s="15" customFormat="1" ht="13.5" hidden="1" customHeight="1">
      <c r="B205" s="12" t="s">
        <v>359</v>
      </c>
      <c r="C205" s="12">
        <v>1</v>
      </c>
      <c r="D205" s="12" t="s">
        <v>360</v>
      </c>
      <c r="E205" s="12" t="s">
        <v>71</v>
      </c>
      <c r="F205" s="12">
        <v>1</v>
      </c>
      <c r="G205" s="14">
        <v>45315</v>
      </c>
      <c r="H205" s="12">
        <v>19</v>
      </c>
      <c r="I205" s="12"/>
      <c r="J205" s="12"/>
      <c r="K205" s="12"/>
      <c r="L205" s="12" t="s">
        <v>443</v>
      </c>
      <c r="M205" s="12" t="s">
        <v>494</v>
      </c>
      <c r="N205" s="12"/>
      <c r="O205" s="12"/>
      <c r="P205" s="12"/>
      <c r="Q205" s="13"/>
      <c r="R205" s="13"/>
      <c r="S205" s="13"/>
      <c r="T205" s="13"/>
      <c r="U205" s="12"/>
      <c r="V205" s="12"/>
      <c r="W205" s="17">
        <v>25</v>
      </c>
      <c r="X205" s="12" t="s">
        <v>24</v>
      </c>
      <c r="Y205" s="17">
        <v>2</v>
      </c>
      <c r="Z205" s="67"/>
    </row>
    <row r="206" spans="2:26" s="15" customFormat="1" ht="13.5" hidden="1" customHeight="1">
      <c r="B206" s="12" t="s">
        <v>359</v>
      </c>
      <c r="C206" s="12">
        <v>1</v>
      </c>
      <c r="D206" s="12" t="s">
        <v>360</v>
      </c>
      <c r="E206" s="4" t="s">
        <v>71</v>
      </c>
      <c r="F206" s="12">
        <v>1</v>
      </c>
      <c r="G206" s="14">
        <v>45315</v>
      </c>
      <c r="H206" s="12">
        <v>15</v>
      </c>
      <c r="I206" s="12"/>
      <c r="J206" s="12"/>
      <c r="K206" s="12"/>
      <c r="L206" s="12" t="s">
        <v>381</v>
      </c>
      <c r="M206" s="12" t="s">
        <v>440</v>
      </c>
      <c r="N206" s="12"/>
      <c r="O206" s="12"/>
      <c r="P206" s="12"/>
      <c r="Q206" s="13"/>
      <c r="R206" s="13"/>
      <c r="S206" s="13"/>
      <c r="T206" s="13"/>
      <c r="U206" s="12"/>
      <c r="V206" s="12"/>
      <c r="W206" s="17">
        <v>25</v>
      </c>
      <c r="X206" s="12" t="s">
        <v>24</v>
      </c>
      <c r="Y206" s="17">
        <v>1</v>
      </c>
      <c r="Z206" s="67"/>
    </row>
    <row r="207" spans="2:26" s="15" customFormat="1" ht="13.5" hidden="1" customHeight="1">
      <c r="B207" s="12" t="s">
        <v>359</v>
      </c>
      <c r="C207" s="12">
        <v>1</v>
      </c>
      <c r="D207" s="12" t="s">
        <v>360</v>
      </c>
      <c r="E207" s="4" t="s">
        <v>71</v>
      </c>
      <c r="F207" s="12">
        <v>1</v>
      </c>
      <c r="G207" s="14">
        <v>45315</v>
      </c>
      <c r="H207" s="12">
        <v>5</v>
      </c>
      <c r="I207" s="12"/>
      <c r="J207" s="12"/>
      <c r="K207" s="12"/>
      <c r="L207" s="12" t="s">
        <v>379</v>
      </c>
      <c r="M207" s="12" t="s">
        <v>46</v>
      </c>
      <c r="N207" s="12"/>
      <c r="O207" s="12"/>
      <c r="P207" s="12"/>
      <c r="Q207" s="13"/>
      <c r="R207" s="13"/>
      <c r="S207" s="13"/>
      <c r="T207" s="13"/>
      <c r="U207" s="12"/>
      <c r="V207" s="12"/>
      <c r="W207" s="17">
        <v>25</v>
      </c>
      <c r="X207" s="12" t="s">
        <v>24</v>
      </c>
      <c r="Y207" s="17">
        <v>2</v>
      </c>
      <c r="Z207" s="67"/>
    </row>
    <row r="208" spans="2:26" s="15" customFormat="1" ht="13.5" hidden="1" customHeight="1">
      <c r="B208" s="12" t="s">
        <v>359</v>
      </c>
      <c r="C208" s="12">
        <v>1</v>
      </c>
      <c r="D208" s="12" t="s">
        <v>360</v>
      </c>
      <c r="E208" s="4" t="s">
        <v>71</v>
      </c>
      <c r="F208" s="12">
        <v>1</v>
      </c>
      <c r="G208" s="14">
        <v>45315</v>
      </c>
      <c r="H208" s="12">
        <v>16</v>
      </c>
      <c r="I208" s="12"/>
      <c r="J208" s="12"/>
      <c r="K208" s="12"/>
      <c r="L208" s="12" t="s">
        <v>386</v>
      </c>
      <c r="M208" s="12" t="s">
        <v>46</v>
      </c>
      <c r="N208" s="12"/>
      <c r="O208" s="12"/>
      <c r="P208" s="12"/>
      <c r="Q208" s="13"/>
      <c r="R208" s="13"/>
      <c r="S208" s="13"/>
      <c r="T208" s="13"/>
      <c r="U208" s="12"/>
      <c r="V208" s="12"/>
      <c r="W208" s="17">
        <v>25</v>
      </c>
      <c r="X208" s="12" t="s">
        <v>24</v>
      </c>
      <c r="Y208" s="17">
        <v>4</v>
      </c>
      <c r="Z208" s="67"/>
    </row>
    <row r="209" spans="2:26" s="15" customFormat="1" ht="13.5" hidden="1" customHeight="1">
      <c r="B209" s="12" t="s">
        <v>359</v>
      </c>
      <c r="C209" s="12">
        <v>1</v>
      </c>
      <c r="D209" s="12" t="s">
        <v>360</v>
      </c>
      <c r="E209" s="12" t="s">
        <v>71</v>
      </c>
      <c r="F209" s="12">
        <v>1</v>
      </c>
      <c r="G209" s="14">
        <v>45315</v>
      </c>
      <c r="H209" s="12">
        <v>17</v>
      </c>
      <c r="I209" s="12"/>
      <c r="J209" s="12"/>
      <c r="K209" s="12"/>
      <c r="L209" s="12" t="s">
        <v>367</v>
      </c>
      <c r="M209" s="12" t="s">
        <v>46</v>
      </c>
      <c r="N209" s="12"/>
      <c r="O209" s="12"/>
      <c r="P209" s="12"/>
      <c r="Q209" s="13"/>
      <c r="R209" s="13"/>
      <c r="S209" s="13"/>
      <c r="T209" s="13"/>
      <c r="U209" s="12"/>
      <c r="V209" s="12"/>
      <c r="W209" s="17">
        <v>25</v>
      </c>
      <c r="X209" s="12" t="s">
        <v>24</v>
      </c>
      <c r="Y209" s="17">
        <v>2</v>
      </c>
      <c r="Z209" s="67"/>
    </row>
    <row r="210" spans="2:26" s="15" customFormat="1" ht="13.5" hidden="1" customHeight="1">
      <c r="B210" s="12" t="s">
        <v>359</v>
      </c>
      <c r="C210" s="12">
        <v>1</v>
      </c>
      <c r="D210" s="12" t="s">
        <v>360</v>
      </c>
      <c r="E210" s="12" t="s">
        <v>71</v>
      </c>
      <c r="F210" s="12">
        <v>1</v>
      </c>
      <c r="G210" s="14">
        <v>45315</v>
      </c>
      <c r="H210" s="12">
        <v>18</v>
      </c>
      <c r="I210" s="12"/>
      <c r="J210" s="12"/>
      <c r="K210" s="12"/>
      <c r="L210" s="12" t="s">
        <v>385</v>
      </c>
      <c r="M210" s="12" t="s">
        <v>46</v>
      </c>
      <c r="N210" s="12"/>
      <c r="O210" s="12"/>
      <c r="P210" s="12"/>
      <c r="Q210" s="13"/>
      <c r="R210" s="13"/>
      <c r="S210" s="13"/>
      <c r="T210" s="13"/>
      <c r="U210" s="12"/>
      <c r="V210" s="12"/>
      <c r="W210" s="17">
        <v>25</v>
      </c>
      <c r="X210" s="12" t="s">
        <v>24</v>
      </c>
      <c r="Y210" s="17">
        <v>2</v>
      </c>
      <c r="Z210" s="67"/>
    </row>
    <row r="211" spans="2:26" s="15" customFormat="1" ht="13.5" hidden="1" customHeight="1">
      <c r="B211" s="12" t="s">
        <v>359</v>
      </c>
      <c r="C211" s="12">
        <v>1</v>
      </c>
      <c r="D211" s="12" t="s">
        <v>360</v>
      </c>
      <c r="E211" s="12" t="s">
        <v>71</v>
      </c>
      <c r="F211" s="12">
        <v>1</v>
      </c>
      <c r="G211" s="14">
        <v>45315</v>
      </c>
      <c r="H211" s="12">
        <v>20</v>
      </c>
      <c r="I211" s="12"/>
      <c r="J211" s="12"/>
      <c r="K211" s="12"/>
      <c r="L211" s="12" t="s">
        <v>367</v>
      </c>
      <c r="M211" s="12" t="s">
        <v>46</v>
      </c>
      <c r="N211" s="12"/>
      <c r="O211" s="12"/>
      <c r="P211" s="12"/>
      <c r="Q211" s="13"/>
      <c r="R211" s="13"/>
      <c r="S211" s="13"/>
      <c r="T211" s="13"/>
      <c r="U211" s="12"/>
      <c r="V211" s="12"/>
      <c r="W211" s="17">
        <v>25</v>
      </c>
      <c r="X211" s="12" t="s">
        <v>24</v>
      </c>
      <c r="Y211" s="17">
        <v>2</v>
      </c>
      <c r="Z211" s="67"/>
    </row>
    <row r="212" spans="2:26" s="15" customFormat="1" ht="13.5" hidden="1" customHeight="1">
      <c r="B212" s="12" t="s">
        <v>359</v>
      </c>
      <c r="C212" s="12">
        <v>1</v>
      </c>
      <c r="D212" s="12" t="s">
        <v>360</v>
      </c>
      <c r="E212" s="12" t="s">
        <v>71</v>
      </c>
      <c r="F212" s="12">
        <v>1</v>
      </c>
      <c r="G212" s="14">
        <v>45315</v>
      </c>
      <c r="H212" s="12">
        <v>26</v>
      </c>
      <c r="I212" s="12"/>
      <c r="J212" s="12"/>
      <c r="K212" s="12"/>
      <c r="L212" s="12" t="s">
        <v>374</v>
      </c>
      <c r="M212" s="12" t="s">
        <v>46</v>
      </c>
      <c r="N212" s="12"/>
      <c r="O212" s="12"/>
      <c r="P212" s="12"/>
      <c r="Q212" s="13"/>
      <c r="R212" s="13"/>
      <c r="S212" s="13"/>
      <c r="T212" s="13"/>
      <c r="U212" s="12"/>
      <c r="V212" s="12"/>
      <c r="W212" s="17">
        <v>25</v>
      </c>
      <c r="X212" s="12" t="s">
        <v>24</v>
      </c>
      <c r="Y212" s="17">
        <v>3</v>
      </c>
      <c r="Z212" s="67"/>
    </row>
    <row r="213" spans="2:26" s="15" customFormat="1" ht="13.5" hidden="1" customHeight="1">
      <c r="B213" s="12" t="s">
        <v>359</v>
      </c>
      <c r="C213" s="12">
        <v>1</v>
      </c>
      <c r="D213" s="12" t="s">
        <v>360</v>
      </c>
      <c r="E213" s="12" t="s">
        <v>71</v>
      </c>
      <c r="F213" s="12">
        <v>1</v>
      </c>
      <c r="G213" s="14">
        <v>45315</v>
      </c>
      <c r="H213" s="12">
        <v>25</v>
      </c>
      <c r="I213" s="12"/>
      <c r="J213" s="12"/>
      <c r="K213" s="12"/>
      <c r="L213" s="12">
        <v>5</v>
      </c>
      <c r="M213" s="12" t="s">
        <v>556</v>
      </c>
      <c r="N213" s="12"/>
      <c r="O213" s="12"/>
      <c r="P213" s="12"/>
      <c r="Q213" s="13"/>
      <c r="R213" s="13"/>
      <c r="S213" s="13"/>
      <c r="T213" s="13"/>
      <c r="U213" s="12"/>
      <c r="V213" s="12"/>
      <c r="W213" s="12">
        <v>40</v>
      </c>
      <c r="X213" s="12" t="s">
        <v>24</v>
      </c>
      <c r="Y213" s="12">
        <v>1</v>
      </c>
      <c r="Z213" s="68"/>
    </row>
    <row r="214" spans="2:26" s="15" customFormat="1" ht="13.5" hidden="1" customHeight="1">
      <c r="B214" s="12" t="s">
        <v>359</v>
      </c>
      <c r="C214" s="12">
        <v>1</v>
      </c>
      <c r="D214" s="12" t="s">
        <v>360</v>
      </c>
      <c r="E214" s="12" t="s">
        <v>71</v>
      </c>
      <c r="F214" s="12">
        <v>1</v>
      </c>
      <c r="G214" s="14">
        <v>45315</v>
      </c>
      <c r="H214" s="12">
        <v>25</v>
      </c>
      <c r="I214" s="12"/>
      <c r="J214" s="12"/>
      <c r="K214" s="12"/>
      <c r="L214" s="12">
        <v>6</v>
      </c>
      <c r="M214" s="12" t="s">
        <v>557</v>
      </c>
      <c r="N214" s="12"/>
      <c r="O214" s="12"/>
      <c r="P214" s="12"/>
      <c r="Q214" s="13"/>
      <c r="R214" s="13"/>
      <c r="S214" s="13"/>
      <c r="T214" s="13"/>
      <c r="U214" s="12"/>
      <c r="V214" s="12"/>
      <c r="W214" s="12">
        <v>40</v>
      </c>
      <c r="X214" s="12" t="s">
        <v>24</v>
      </c>
      <c r="Y214" s="12">
        <v>2</v>
      </c>
      <c r="Z214" s="68"/>
    </row>
    <row r="215" spans="2:26" s="15" customFormat="1" ht="13.5" hidden="1" customHeight="1">
      <c r="B215" s="12" t="s">
        <v>359</v>
      </c>
      <c r="C215" s="12">
        <v>1</v>
      </c>
      <c r="D215" s="12" t="s">
        <v>360</v>
      </c>
      <c r="E215" s="12" t="s">
        <v>71</v>
      </c>
      <c r="F215" s="12">
        <v>1</v>
      </c>
      <c r="G215" s="14">
        <v>45315</v>
      </c>
      <c r="H215" s="12">
        <v>33</v>
      </c>
      <c r="I215" s="12"/>
      <c r="J215" s="12"/>
      <c r="K215" s="12"/>
      <c r="L215" s="12" t="s">
        <v>376</v>
      </c>
      <c r="M215" s="12" t="s">
        <v>594</v>
      </c>
      <c r="N215" s="12"/>
      <c r="O215" s="12"/>
      <c r="P215" s="12"/>
      <c r="Q215" s="13"/>
      <c r="R215" s="13"/>
      <c r="S215" s="13"/>
      <c r="T215" s="13"/>
      <c r="U215" s="12"/>
      <c r="V215" s="12"/>
      <c r="W215" s="17">
        <v>50</v>
      </c>
      <c r="X215" s="12" t="s">
        <v>24</v>
      </c>
      <c r="Y215" s="17">
        <v>2</v>
      </c>
      <c r="Z215" s="67"/>
    </row>
    <row r="216" spans="2:26" s="15" customFormat="1" ht="13.5" hidden="1" customHeight="1">
      <c r="B216" s="12" t="s">
        <v>359</v>
      </c>
      <c r="C216" s="12">
        <v>1</v>
      </c>
      <c r="D216" s="12" t="s">
        <v>360</v>
      </c>
      <c r="E216" s="12" t="s">
        <v>71</v>
      </c>
      <c r="F216" s="12">
        <v>1</v>
      </c>
      <c r="G216" s="14">
        <v>45315</v>
      </c>
      <c r="H216" s="12">
        <v>18</v>
      </c>
      <c r="I216" s="12"/>
      <c r="J216" s="12"/>
      <c r="K216" s="12"/>
      <c r="L216" s="12" t="s">
        <v>456</v>
      </c>
      <c r="M216" s="12" t="s">
        <v>15</v>
      </c>
      <c r="N216" s="12"/>
      <c r="O216" s="12"/>
      <c r="P216" s="12"/>
      <c r="Q216" s="13"/>
      <c r="R216" s="13"/>
      <c r="S216" s="13"/>
      <c r="T216" s="13"/>
      <c r="U216" s="12"/>
      <c r="V216" s="12"/>
      <c r="W216" s="17">
        <v>50</v>
      </c>
      <c r="X216" s="12" t="s">
        <v>24</v>
      </c>
      <c r="Y216" s="17">
        <v>2</v>
      </c>
      <c r="Z216" s="67"/>
    </row>
    <row r="217" spans="2:26" s="15" customFormat="1" ht="13.5" hidden="1" customHeight="1">
      <c r="B217" s="12" t="s">
        <v>359</v>
      </c>
      <c r="C217" s="12">
        <v>1</v>
      </c>
      <c r="D217" s="12" t="s">
        <v>360</v>
      </c>
      <c r="E217" s="4" t="s">
        <v>71</v>
      </c>
      <c r="F217" s="12">
        <v>1</v>
      </c>
      <c r="G217" s="14">
        <v>45315</v>
      </c>
      <c r="H217" s="12">
        <v>6</v>
      </c>
      <c r="I217" s="12"/>
      <c r="J217" s="12"/>
      <c r="K217" s="12"/>
      <c r="L217" s="12" t="s">
        <v>379</v>
      </c>
      <c r="M217" s="12" t="s">
        <v>403</v>
      </c>
      <c r="N217" s="12"/>
      <c r="O217" s="12"/>
      <c r="P217" s="12"/>
      <c r="Q217" s="13"/>
      <c r="R217" s="13"/>
      <c r="S217" s="13"/>
      <c r="T217" s="13"/>
      <c r="U217" s="12"/>
      <c r="V217" s="12"/>
      <c r="W217" s="17">
        <v>50</v>
      </c>
      <c r="X217" s="12" t="s">
        <v>24</v>
      </c>
      <c r="Y217" s="17">
        <v>2</v>
      </c>
      <c r="Z217" s="67"/>
    </row>
    <row r="218" spans="2:26" s="15" customFormat="1" ht="13.5" hidden="1" customHeight="1">
      <c r="B218" s="12" t="s">
        <v>359</v>
      </c>
      <c r="C218" s="12">
        <v>1</v>
      </c>
      <c r="D218" s="12" t="s">
        <v>360</v>
      </c>
      <c r="E218" s="4" t="s">
        <v>71</v>
      </c>
      <c r="F218" s="12">
        <v>1</v>
      </c>
      <c r="G218" s="14">
        <v>45315</v>
      </c>
      <c r="H218" s="12">
        <v>7</v>
      </c>
      <c r="I218" s="12"/>
      <c r="J218" s="12"/>
      <c r="K218" s="12"/>
      <c r="L218" s="12" t="s">
        <v>379</v>
      </c>
      <c r="M218" s="12" t="s">
        <v>414</v>
      </c>
      <c r="N218" s="12"/>
      <c r="O218" s="12"/>
      <c r="P218" s="12"/>
      <c r="Q218" s="13"/>
      <c r="R218" s="13"/>
      <c r="S218" s="13"/>
      <c r="T218" s="13"/>
      <c r="U218" s="12"/>
      <c r="V218" s="12"/>
      <c r="W218" s="17">
        <v>80</v>
      </c>
      <c r="X218" s="12" t="s">
        <v>24</v>
      </c>
      <c r="Y218" s="17">
        <v>2</v>
      </c>
      <c r="Z218" s="67"/>
    </row>
    <row r="219" spans="2:26" s="15" customFormat="1" ht="13.5" hidden="1" customHeight="1">
      <c r="B219" s="12" t="s">
        <v>359</v>
      </c>
      <c r="C219" s="12">
        <v>1</v>
      </c>
      <c r="D219" s="12" t="s">
        <v>360</v>
      </c>
      <c r="E219" s="4" t="s">
        <v>71</v>
      </c>
      <c r="F219" s="12">
        <v>1</v>
      </c>
      <c r="G219" s="14">
        <v>45315</v>
      </c>
      <c r="H219" s="12">
        <v>12</v>
      </c>
      <c r="I219" s="12"/>
      <c r="J219" s="12"/>
      <c r="K219" s="12"/>
      <c r="L219" s="12" t="s">
        <v>367</v>
      </c>
      <c r="M219" s="12" t="s">
        <v>427</v>
      </c>
      <c r="N219" s="12"/>
      <c r="O219" s="12"/>
      <c r="P219" s="12"/>
      <c r="Q219" s="13"/>
      <c r="R219" s="13"/>
      <c r="S219" s="13"/>
      <c r="T219" s="13"/>
      <c r="U219" s="12"/>
      <c r="V219" s="12"/>
      <c r="W219" s="17">
        <v>50</v>
      </c>
      <c r="X219" s="12" t="s">
        <v>24</v>
      </c>
      <c r="Y219" s="17">
        <v>2</v>
      </c>
      <c r="Z219" s="67"/>
    </row>
    <row r="220" spans="2:26" s="15" customFormat="1" ht="13.5" hidden="1" customHeight="1">
      <c r="B220" s="12" t="s">
        <v>359</v>
      </c>
      <c r="C220" s="12">
        <v>1</v>
      </c>
      <c r="D220" s="12" t="s">
        <v>360</v>
      </c>
      <c r="E220" s="4" t="s">
        <v>71</v>
      </c>
      <c r="F220" s="12">
        <v>1</v>
      </c>
      <c r="G220" s="14">
        <v>45315</v>
      </c>
      <c r="H220" s="12">
        <v>15</v>
      </c>
      <c r="I220" s="12"/>
      <c r="J220" s="12"/>
      <c r="K220" s="12"/>
      <c r="L220" s="12" t="s">
        <v>383</v>
      </c>
      <c r="M220" s="12" t="s">
        <v>441</v>
      </c>
      <c r="N220" s="12"/>
      <c r="O220" s="12"/>
      <c r="P220" s="12"/>
      <c r="Q220" s="13"/>
      <c r="R220" s="13"/>
      <c r="S220" s="13"/>
      <c r="T220" s="13"/>
      <c r="U220" s="12"/>
      <c r="V220" s="12"/>
      <c r="W220" s="17">
        <v>25</v>
      </c>
      <c r="X220" s="12" t="s">
        <v>24</v>
      </c>
      <c r="Y220" s="17">
        <v>1</v>
      </c>
      <c r="Z220" s="67"/>
    </row>
    <row r="221" spans="2:26" s="15" customFormat="1" ht="13.5" hidden="1" customHeight="1">
      <c r="B221" s="12" t="s">
        <v>359</v>
      </c>
      <c r="C221" s="12">
        <v>1</v>
      </c>
      <c r="D221" s="12" t="s">
        <v>360</v>
      </c>
      <c r="E221" s="12" t="s">
        <v>71</v>
      </c>
      <c r="F221" s="12">
        <v>1</v>
      </c>
      <c r="G221" s="14">
        <v>45315</v>
      </c>
      <c r="H221" s="12">
        <v>22</v>
      </c>
      <c r="I221" s="12"/>
      <c r="J221" s="12"/>
      <c r="K221" s="12"/>
      <c r="L221" s="12" t="s">
        <v>383</v>
      </c>
      <c r="M221" s="12" t="s">
        <v>526</v>
      </c>
      <c r="N221" s="12"/>
      <c r="O221" s="12"/>
      <c r="P221" s="12"/>
      <c r="Q221" s="13"/>
      <c r="R221" s="13"/>
      <c r="S221" s="13"/>
      <c r="T221" s="13"/>
      <c r="U221" s="12"/>
      <c r="V221" s="12"/>
      <c r="W221" s="17">
        <v>50</v>
      </c>
      <c r="X221" s="12" t="s">
        <v>617</v>
      </c>
      <c r="Y221" s="17">
        <v>3</v>
      </c>
      <c r="Z221" s="67"/>
    </row>
    <row r="222" spans="2:26" s="15" customFormat="1" ht="13.5" hidden="1" customHeight="1">
      <c r="B222" s="12" t="s">
        <v>359</v>
      </c>
      <c r="C222" s="12">
        <v>1</v>
      </c>
      <c r="D222" s="12" t="s">
        <v>360</v>
      </c>
      <c r="E222" s="12" t="s">
        <v>71</v>
      </c>
      <c r="F222" s="12">
        <v>1</v>
      </c>
      <c r="G222" s="14">
        <v>45315</v>
      </c>
      <c r="H222" s="12">
        <v>21</v>
      </c>
      <c r="I222" s="12"/>
      <c r="J222" s="12"/>
      <c r="K222" s="12"/>
      <c r="L222" s="12" t="s">
        <v>106</v>
      </c>
      <c r="M222" s="12" t="s">
        <v>516</v>
      </c>
      <c r="N222" s="12"/>
      <c r="O222" s="12"/>
      <c r="P222" s="12"/>
      <c r="Q222" s="13"/>
      <c r="R222" s="13"/>
      <c r="S222" s="13"/>
      <c r="T222" s="13"/>
      <c r="U222" s="12"/>
      <c r="V222" s="12"/>
      <c r="W222" s="12"/>
      <c r="X222" s="12"/>
      <c r="Y222" s="12"/>
      <c r="Z222" s="68"/>
    </row>
    <row r="223" spans="2:26" s="15" customFormat="1" ht="13.5" hidden="1" customHeight="1">
      <c r="B223" s="12" t="s">
        <v>359</v>
      </c>
      <c r="C223" s="12">
        <v>1</v>
      </c>
      <c r="D223" s="12" t="s">
        <v>360</v>
      </c>
      <c r="E223" s="12" t="s">
        <v>71</v>
      </c>
      <c r="F223" s="12">
        <v>1</v>
      </c>
      <c r="G223" s="14">
        <v>45315</v>
      </c>
      <c r="H223" s="12">
        <v>22</v>
      </c>
      <c r="I223" s="12"/>
      <c r="J223" s="12"/>
      <c r="K223" s="12"/>
      <c r="L223" s="12" t="s">
        <v>188</v>
      </c>
      <c r="M223" s="12" t="s">
        <v>516</v>
      </c>
      <c r="N223" s="12"/>
      <c r="O223" s="12"/>
      <c r="P223" s="12"/>
      <c r="Q223" s="13"/>
      <c r="R223" s="13"/>
      <c r="S223" s="13"/>
      <c r="T223" s="13"/>
      <c r="U223" s="12"/>
      <c r="V223" s="12"/>
      <c r="W223" s="12"/>
      <c r="X223" s="12"/>
      <c r="Y223" s="12"/>
      <c r="Z223" s="68"/>
    </row>
    <row r="224" spans="2:26" s="15" customFormat="1" ht="13.5" hidden="1" customHeight="1">
      <c r="B224" s="12" t="s">
        <v>359</v>
      </c>
      <c r="C224" s="12">
        <v>1</v>
      </c>
      <c r="D224" s="12" t="s">
        <v>360</v>
      </c>
      <c r="E224" s="12" t="s">
        <v>71</v>
      </c>
      <c r="F224" s="12">
        <v>1</v>
      </c>
      <c r="G224" s="14">
        <v>45315</v>
      </c>
      <c r="H224" s="12">
        <v>21</v>
      </c>
      <c r="I224" s="12"/>
      <c r="J224" s="12"/>
      <c r="K224" s="12"/>
      <c r="L224" s="12" t="s">
        <v>379</v>
      </c>
      <c r="M224" s="12" t="s">
        <v>509</v>
      </c>
      <c r="N224" s="12"/>
      <c r="O224" s="12"/>
      <c r="P224" s="12"/>
      <c r="Q224" s="13"/>
      <c r="R224" s="13"/>
      <c r="S224" s="13"/>
      <c r="T224" s="13"/>
      <c r="U224" s="12"/>
      <c r="V224" s="12"/>
      <c r="W224" s="17">
        <v>25</v>
      </c>
      <c r="X224" s="12" t="s">
        <v>26</v>
      </c>
      <c r="Y224" s="17">
        <v>1</v>
      </c>
      <c r="Z224" s="67"/>
    </row>
    <row r="225" spans="2:26" s="15" customFormat="1" ht="13.5" hidden="1" customHeight="1">
      <c r="B225" s="12" t="s">
        <v>359</v>
      </c>
      <c r="C225" s="12">
        <v>1</v>
      </c>
      <c r="D225" s="12" t="s">
        <v>360</v>
      </c>
      <c r="E225" s="12" t="s">
        <v>71</v>
      </c>
      <c r="F225" s="12">
        <v>1</v>
      </c>
      <c r="G225" s="14">
        <v>45315</v>
      </c>
      <c r="H225" s="12">
        <v>29</v>
      </c>
      <c r="I225" s="12"/>
      <c r="J225" s="12"/>
      <c r="K225" s="12"/>
      <c r="L225" s="12" t="s">
        <v>367</v>
      </c>
      <c r="M225" s="12" t="s">
        <v>43</v>
      </c>
      <c r="N225" s="12"/>
      <c r="O225" s="12"/>
      <c r="P225" s="12"/>
      <c r="Q225" s="13"/>
      <c r="R225" s="13"/>
      <c r="S225" s="13"/>
      <c r="T225" s="13"/>
      <c r="U225" s="12"/>
      <c r="V225" s="12"/>
      <c r="W225" s="17">
        <v>50</v>
      </c>
      <c r="X225" s="12" t="s">
        <v>26</v>
      </c>
      <c r="Y225" s="17">
        <v>3</v>
      </c>
      <c r="Z225" s="67"/>
    </row>
    <row r="226" spans="2:26" s="15" customFormat="1" ht="13.5" hidden="1" customHeight="1">
      <c r="B226" s="12" t="s">
        <v>359</v>
      </c>
      <c r="C226" s="12">
        <v>1</v>
      </c>
      <c r="D226" s="12" t="s">
        <v>360</v>
      </c>
      <c r="E226" s="12" t="s">
        <v>71</v>
      </c>
      <c r="F226" s="12">
        <v>1</v>
      </c>
      <c r="G226" s="14">
        <v>45315</v>
      </c>
      <c r="H226" s="12">
        <v>30</v>
      </c>
      <c r="I226" s="12"/>
      <c r="J226" s="12"/>
      <c r="K226" s="12"/>
      <c r="L226" s="12">
        <v>4</v>
      </c>
      <c r="M226" s="12" t="s">
        <v>573</v>
      </c>
      <c r="N226" s="12"/>
      <c r="O226" s="12"/>
      <c r="P226" s="12"/>
      <c r="Q226" s="13"/>
      <c r="R226" s="13"/>
      <c r="S226" s="13"/>
      <c r="T226" s="13"/>
      <c r="U226" s="12"/>
      <c r="V226" s="12"/>
      <c r="W226" s="12">
        <v>50</v>
      </c>
      <c r="X226" s="12" t="s">
        <v>26</v>
      </c>
      <c r="Y226" s="12">
        <v>3</v>
      </c>
      <c r="Z226" s="68"/>
    </row>
    <row r="227" spans="2:26" s="15" customFormat="1" ht="13.5" hidden="1" customHeight="1">
      <c r="B227" s="12" t="s">
        <v>359</v>
      </c>
      <c r="C227" s="12">
        <v>1</v>
      </c>
      <c r="D227" s="12" t="s">
        <v>360</v>
      </c>
      <c r="E227" s="12" t="s">
        <v>71</v>
      </c>
      <c r="F227" s="12">
        <v>1</v>
      </c>
      <c r="G227" s="14">
        <v>45315</v>
      </c>
      <c r="H227" s="12">
        <v>31</v>
      </c>
      <c r="I227" s="12"/>
      <c r="J227" s="12"/>
      <c r="K227" s="12"/>
      <c r="L227" s="12" t="s">
        <v>374</v>
      </c>
      <c r="M227" s="12" t="s">
        <v>573</v>
      </c>
      <c r="N227" s="12"/>
      <c r="O227" s="12"/>
      <c r="P227" s="12"/>
      <c r="Q227" s="13"/>
      <c r="R227" s="13"/>
      <c r="S227" s="13"/>
      <c r="T227" s="13"/>
      <c r="U227" s="12"/>
      <c r="V227" s="12"/>
      <c r="W227" s="17">
        <v>50</v>
      </c>
      <c r="X227" s="12" t="s">
        <v>26</v>
      </c>
      <c r="Y227" s="17">
        <v>3</v>
      </c>
      <c r="Z227" s="67"/>
    </row>
    <row r="228" spans="2:26" s="15" customFormat="1" ht="13.5" hidden="1" customHeight="1">
      <c r="B228" s="12" t="s">
        <v>359</v>
      </c>
      <c r="C228" s="12">
        <v>1</v>
      </c>
      <c r="D228" s="12" t="s">
        <v>360</v>
      </c>
      <c r="E228" s="4" t="s">
        <v>71</v>
      </c>
      <c r="F228" s="12">
        <v>1</v>
      </c>
      <c r="G228" s="14">
        <v>45315</v>
      </c>
      <c r="H228" s="12">
        <v>6</v>
      </c>
      <c r="I228" s="12"/>
      <c r="J228" s="12"/>
      <c r="K228" s="12"/>
      <c r="L228" s="12" t="s">
        <v>208</v>
      </c>
      <c r="M228" s="12" t="s">
        <v>407</v>
      </c>
      <c r="N228" s="12"/>
      <c r="O228" s="12"/>
      <c r="P228" s="12"/>
      <c r="Q228" s="13"/>
      <c r="R228" s="13"/>
      <c r="S228" s="13"/>
      <c r="T228" s="13"/>
      <c r="U228" s="12"/>
      <c r="V228" s="12"/>
      <c r="W228" s="12"/>
      <c r="X228" s="12"/>
      <c r="Y228" s="12"/>
      <c r="Z228" s="68"/>
    </row>
    <row r="229" spans="2:26" s="15" customFormat="1" ht="13.5" hidden="1" customHeight="1">
      <c r="B229" s="12" t="s">
        <v>359</v>
      </c>
      <c r="C229" s="12">
        <v>1</v>
      </c>
      <c r="D229" s="12" t="s">
        <v>360</v>
      </c>
      <c r="E229" s="12" t="s">
        <v>71</v>
      </c>
      <c r="F229" s="12">
        <v>1</v>
      </c>
      <c r="G229" s="14">
        <v>45315</v>
      </c>
      <c r="H229" s="12">
        <v>22</v>
      </c>
      <c r="I229" s="12"/>
      <c r="J229" s="12"/>
      <c r="K229" s="12"/>
      <c r="L229" s="12" t="s">
        <v>147</v>
      </c>
      <c r="M229" s="12" t="s">
        <v>543</v>
      </c>
      <c r="N229" s="12"/>
      <c r="O229" s="12"/>
      <c r="P229" s="12"/>
      <c r="Q229" s="13"/>
      <c r="R229" s="13"/>
      <c r="S229" s="13"/>
      <c r="T229" s="13"/>
      <c r="U229" s="12"/>
      <c r="V229" s="12"/>
      <c r="W229" s="12"/>
      <c r="X229" s="12"/>
      <c r="Y229" s="12"/>
      <c r="Z229" s="68"/>
    </row>
    <row r="230" spans="2:26" s="15" customFormat="1" ht="13.5" hidden="1" customHeight="1">
      <c r="B230" s="12" t="s">
        <v>359</v>
      </c>
      <c r="C230" s="12">
        <v>1</v>
      </c>
      <c r="D230" s="12" t="s">
        <v>360</v>
      </c>
      <c r="E230" s="12" t="s">
        <v>71</v>
      </c>
      <c r="F230" s="12">
        <v>1</v>
      </c>
      <c r="G230" s="14">
        <v>45315</v>
      </c>
      <c r="H230" s="12">
        <v>21</v>
      </c>
      <c r="I230" s="12"/>
      <c r="J230" s="12"/>
      <c r="K230" s="12"/>
      <c r="L230" s="12" t="s">
        <v>162</v>
      </c>
      <c r="M230" s="12" t="s">
        <v>514</v>
      </c>
      <c r="N230" s="12"/>
      <c r="O230" s="12"/>
      <c r="P230" s="12"/>
      <c r="Q230" s="13"/>
      <c r="R230" s="13"/>
      <c r="S230" s="13"/>
      <c r="T230" s="13"/>
      <c r="U230" s="12"/>
      <c r="V230" s="12"/>
      <c r="W230" s="12"/>
      <c r="X230" s="12"/>
      <c r="Y230" s="12"/>
      <c r="Z230" s="68"/>
    </row>
    <row r="231" spans="2:26" s="15" customFormat="1" ht="13.5" hidden="1" customHeight="1">
      <c r="B231" s="12" t="s">
        <v>359</v>
      </c>
      <c r="C231" s="12">
        <v>1</v>
      </c>
      <c r="D231" s="12" t="s">
        <v>360</v>
      </c>
      <c r="E231" s="4" t="s">
        <v>71</v>
      </c>
      <c r="F231" s="12">
        <v>1</v>
      </c>
      <c r="G231" s="14">
        <v>45315</v>
      </c>
      <c r="H231" s="12">
        <v>16</v>
      </c>
      <c r="I231" s="12"/>
      <c r="J231" s="12"/>
      <c r="K231" s="12"/>
      <c r="L231" s="12" t="s">
        <v>374</v>
      </c>
      <c r="M231" s="12" t="s">
        <v>447</v>
      </c>
      <c r="N231" s="12"/>
      <c r="O231" s="12"/>
      <c r="P231" s="12"/>
      <c r="Q231" s="13"/>
      <c r="R231" s="13"/>
      <c r="S231" s="13"/>
      <c r="T231" s="13"/>
      <c r="U231" s="12"/>
      <c r="V231" s="12"/>
      <c r="W231" s="17">
        <v>100</v>
      </c>
      <c r="X231" s="12" t="s">
        <v>19</v>
      </c>
      <c r="Y231" s="17">
        <v>1</v>
      </c>
      <c r="Z231" s="67"/>
    </row>
    <row r="232" spans="2:26" s="15" customFormat="1" ht="13.5" hidden="1" customHeight="1">
      <c r="B232" s="12" t="s">
        <v>359</v>
      </c>
      <c r="C232" s="12">
        <v>1</v>
      </c>
      <c r="D232" s="12" t="s">
        <v>360</v>
      </c>
      <c r="E232" s="12" t="s">
        <v>71</v>
      </c>
      <c r="F232" s="12">
        <v>1</v>
      </c>
      <c r="G232" s="14">
        <v>45315</v>
      </c>
      <c r="H232" s="12">
        <v>19</v>
      </c>
      <c r="I232" s="12"/>
      <c r="J232" s="12"/>
      <c r="K232" s="12"/>
      <c r="L232" s="12" t="s">
        <v>367</v>
      </c>
      <c r="M232" s="12" t="s">
        <v>447</v>
      </c>
      <c r="N232" s="12"/>
      <c r="O232" s="12"/>
      <c r="P232" s="12"/>
      <c r="Q232" s="13"/>
      <c r="R232" s="13"/>
      <c r="S232" s="13"/>
      <c r="T232" s="13"/>
      <c r="U232" s="12"/>
      <c r="V232" s="12"/>
      <c r="W232" s="17">
        <v>100</v>
      </c>
      <c r="X232" s="12" t="s">
        <v>19</v>
      </c>
      <c r="Y232" s="17">
        <v>1</v>
      </c>
      <c r="Z232" s="67"/>
    </row>
    <row r="233" spans="2:26" s="15" customFormat="1" ht="13.5" hidden="1" customHeight="1">
      <c r="B233" s="12" t="s">
        <v>359</v>
      </c>
      <c r="C233" s="12">
        <v>1</v>
      </c>
      <c r="D233" s="12" t="s">
        <v>360</v>
      </c>
      <c r="E233" s="12" t="s">
        <v>71</v>
      </c>
      <c r="F233" s="12">
        <v>1</v>
      </c>
      <c r="G233" s="14">
        <v>45315</v>
      </c>
      <c r="H233" s="12">
        <v>22</v>
      </c>
      <c r="I233" s="12"/>
      <c r="J233" s="12"/>
      <c r="K233" s="12"/>
      <c r="L233" s="12" t="s">
        <v>376</v>
      </c>
      <c r="M233" s="12" t="s">
        <v>522</v>
      </c>
      <c r="N233" s="12"/>
      <c r="O233" s="12"/>
      <c r="P233" s="12"/>
      <c r="Q233" s="13"/>
      <c r="R233" s="13"/>
      <c r="S233" s="13"/>
      <c r="T233" s="13"/>
      <c r="U233" s="12"/>
      <c r="V233" s="12"/>
      <c r="W233" s="17">
        <v>350</v>
      </c>
      <c r="X233" s="12" t="s">
        <v>614</v>
      </c>
      <c r="Y233" s="17">
        <v>1</v>
      </c>
      <c r="Z233" s="67"/>
    </row>
    <row r="234" spans="2:26" s="15" customFormat="1" ht="13.5" hidden="1" customHeight="1">
      <c r="B234" s="12" t="s">
        <v>359</v>
      </c>
      <c r="C234" s="12">
        <v>1</v>
      </c>
      <c r="D234" s="12" t="s">
        <v>360</v>
      </c>
      <c r="E234" s="4" t="s">
        <v>71</v>
      </c>
      <c r="F234" s="12">
        <v>1</v>
      </c>
      <c r="G234" s="14">
        <v>45315</v>
      </c>
      <c r="H234" s="12">
        <v>4</v>
      </c>
      <c r="I234" s="12"/>
      <c r="J234" s="12"/>
      <c r="K234" s="12"/>
      <c r="L234" s="12" t="s">
        <v>363</v>
      </c>
      <c r="M234" s="12" t="s">
        <v>372</v>
      </c>
      <c r="N234" s="12"/>
      <c r="O234" s="12"/>
      <c r="P234" s="12"/>
      <c r="Q234" s="13"/>
      <c r="R234" s="13"/>
      <c r="S234" s="13"/>
      <c r="T234" s="13"/>
      <c r="U234" s="12"/>
      <c r="V234" s="12"/>
      <c r="W234" s="17">
        <v>40</v>
      </c>
      <c r="X234" s="12" t="s">
        <v>601</v>
      </c>
      <c r="Y234" s="17">
        <v>1</v>
      </c>
      <c r="Z234" s="67"/>
    </row>
    <row r="235" spans="2:26" s="15" customFormat="1" ht="13.5" hidden="1" customHeight="1">
      <c r="B235" s="12" t="s">
        <v>359</v>
      </c>
      <c r="C235" s="12">
        <v>1</v>
      </c>
      <c r="D235" s="12" t="s">
        <v>360</v>
      </c>
      <c r="E235" s="12" t="s">
        <v>71</v>
      </c>
      <c r="F235" s="12">
        <v>1</v>
      </c>
      <c r="G235" s="14">
        <v>45315</v>
      </c>
      <c r="H235" s="12">
        <v>25</v>
      </c>
      <c r="I235" s="12"/>
      <c r="J235" s="12"/>
      <c r="K235" s="12"/>
      <c r="L235" s="12">
        <v>2</v>
      </c>
      <c r="M235" s="12" t="s">
        <v>372</v>
      </c>
      <c r="N235" s="12"/>
      <c r="O235" s="12"/>
      <c r="P235" s="12"/>
      <c r="Q235" s="13"/>
      <c r="R235" s="13"/>
      <c r="S235" s="13"/>
      <c r="T235" s="13"/>
      <c r="U235" s="12"/>
      <c r="V235" s="12"/>
      <c r="W235" s="12">
        <v>40</v>
      </c>
      <c r="X235" s="12" t="s">
        <v>19</v>
      </c>
      <c r="Y235" s="12">
        <v>1</v>
      </c>
      <c r="Z235" s="68"/>
    </row>
    <row r="236" spans="2:26" s="15" customFormat="1" ht="13.5" hidden="1" customHeight="1">
      <c r="B236" s="12" t="s">
        <v>359</v>
      </c>
      <c r="C236" s="12">
        <v>1</v>
      </c>
      <c r="D236" s="12" t="s">
        <v>360</v>
      </c>
      <c r="E236" s="4" t="s">
        <v>71</v>
      </c>
      <c r="F236" s="12">
        <v>1</v>
      </c>
      <c r="G236" s="14">
        <v>45315</v>
      </c>
      <c r="H236" s="12">
        <v>14</v>
      </c>
      <c r="I236" s="12"/>
      <c r="J236" s="12"/>
      <c r="K236" s="12"/>
      <c r="L236" s="12" t="s">
        <v>363</v>
      </c>
      <c r="M236" s="12" t="s">
        <v>52</v>
      </c>
      <c r="N236" s="12"/>
      <c r="O236" s="12"/>
      <c r="P236" s="12"/>
      <c r="Q236" s="13"/>
      <c r="R236" s="13"/>
      <c r="S236" s="13"/>
      <c r="T236" s="13"/>
      <c r="U236" s="12"/>
      <c r="V236" s="12"/>
      <c r="W236" s="17">
        <v>50</v>
      </c>
      <c r="X236" s="12" t="s">
        <v>19</v>
      </c>
      <c r="Y236" s="17">
        <v>1</v>
      </c>
      <c r="Z236" s="67"/>
    </row>
    <row r="237" spans="2:26" s="15" customFormat="1" ht="13.5" hidden="1" customHeight="1">
      <c r="B237" s="12" t="s">
        <v>359</v>
      </c>
      <c r="C237" s="12">
        <v>1</v>
      </c>
      <c r="D237" s="12" t="s">
        <v>360</v>
      </c>
      <c r="E237" s="12" t="s">
        <v>71</v>
      </c>
      <c r="F237" s="12">
        <v>1</v>
      </c>
      <c r="G237" s="14">
        <v>45315</v>
      </c>
      <c r="H237" s="12">
        <v>29</v>
      </c>
      <c r="I237" s="12"/>
      <c r="J237" s="12"/>
      <c r="K237" s="12"/>
      <c r="L237" s="12" t="s">
        <v>365</v>
      </c>
      <c r="M237" s="12" t="s">
        <v>583</v>
      </c>
      <c r="N237" s="12"/>
      <c r="O237" s="12"/>
      <c r="P237" s="12"/>
      <c r="Q237" s="13"/>
      <c r="R237" s="13"/>
      <c r="S237" s="13"/>
      <c r="T237" s="13"/>
      <c r="U237" s="12"/>
      <c r="V237" s="12"/>
      <c r="W237" s="17">
        <v>80</v>
      </c>
      <c r="X237" s="12" t="s">
        <v>19</v>
      </c>
      <c r="Y237" s="17">
        <v>1</v>
      </c>
      <c r="Z237" s="67"/>
    </row>
    <row r="238" spans="2:26" s="15" customFormat="1" ht="13.5" hidden="1" customHeight="1">
      <c r="B238" s="12" t="s">
        <v>359</v>
      </c>
      <c r="C238" s="12">
        <v>1</v>
      </c>
      <c r="D238" s="12" t="s">
        <v>360</v>
      </c>
      <c r="E238" s="12" t="s">
        <v>71</v>
      </c>
      <c r="F238" s="12">
        <v>1</v>
      </c>
      <c r="G238" s="14">
        <v>45315</v>
      </c>
      <c r="H238" s="12">
        <v>16</v>
      </c>
      <c r="I238" s="12"/>
      <c r="J238" s="12"/>
      <c r="K238" s="12"/>
      <c r="L238" s="12" t="s">
        <v>453</v>
      </c>
      <c r="M238" s="12" t="s">
        <v>454</v>
      </c>
      <c r="N238" s="12"/>
      <c r="O238" s="12"/>
      <c r="P238" s="12"/>
      <c r="Q238" s="13"/>
      <c r="R238" s="13"/>
      <c r="S238" s="13"/>
      <c r="T238" s="13"/>
      <c r="U238" s="12"/>
      <c r="V238" s="12"/>
      <c r="W238" s="17">
        <v>100</v>
      </c>
      <c r="X238" s="12" t="s">
        <v>30</v>
      </c>
      <c r="Y238" s="12">
        <v>3.65</v>
      </c>
      <c r="Z238" s="68"/>
    </row>
    <row r="239" spans="2:26" s="15" customFormat="1" ht="13.5" hidden="1" customHeight="1">
      <c r="B239" s="12" t="s">
        <v>359</v>
      </c>
      <c r="C239" s="12">
        <v>1</v>
      </c>
      <c r="D239" s="12" t="s">
        <v>360</v>
      </c>
      <c r="E239" s="12" t="s">
        <v>71</v>
      </c>
      <c r="F239" s="12">
        <v>1</v>
      </c>
      <c r="G239" s="14">
        <v>45315</v>
      </c>
      <c r="H239" s="12">
        <v>17</v>
      </c>
      <c r="I239" s="12"/>
      <c r="J239" s="12"/>
      <c r="K239" s="12"/>
      <c r="L239" s="12" t="s">
        <v>381</v>
      </c>
      <c r="M239" s="12" t="s">
        <v>454</v>
      </c>
      <c r="N239" s="12"/>
      <c r="O239" s="12"/>
      <c r="P239" s="12"/>
      <c r="Q239" s="13"/>
      <c r="R239" s="13"/>
      <c r="S239" s="13"/>
      <c r="T239" s="13"/>
      <c r="U239" s="12"/>
      <c r="V239" s="12"/>
      <c r="W239" s="17">
        <v>25</v>
      </c>
      <c r="X239" s="12" t="s">
        <v>25</v>
      </c>
      <c r="Y239" s="12">
        <v>9.6199999999999992</v>
      </c>
      <c r="Z239" s="68"/>
    </row>
    <row r="240" spans="2:26" s="15" customFormat="1" ht="13.5" hidden="1" customHeight="1">
      <c r="B240" s="12" t="s">
        <v>359</v>
      </c>
      <c r="C240" s="12">
        <v>1</v>
      </c>
      <c r="D240" s="12" t="s">
        <v>360</v>
      </c>
      <c r="E240" s="12" t="s">
        <v>71</v>
      </c>
      <c r="F240" s="12">
        <v>1</v>
      </c>
      <c r="G240" s="14">
        <v>45315</v>
      </c>
      <c r="H240" s="12">
        <v>18</v>
      </c>
      <c r="I240" s="12"/>
      <c r="J240" s="12"/>
      <c r="K240" s="12"/>
      <c r="L240" s="12" t="s">
        <v>478</v>
      </c>
      <c r="M240" s="12" t="s">
        <v>454</v>
      </c>
      <c r="N240" s="12"/>
      <c r="O240" s="12"/>
      <c r="P240" s="12"/>
      <c r="Q240" s="13"/>
      <c r="R240" s="13"/>
      <c r="S240" s="13"/>
      <c r="T240" s="13"/>
      <c r="U240" s="12"/>
      <c r="V240" s="12"/>
      <c r="W240" s="17">
        <v>100</v>
      </c>
      <c r="X240" s="12" t="s">
        <v>30</v>
      </c>
      <c r="Y240" s="12">
        <v>2.41</v>
      </c>
      <c r="Z240" s="68"/>
    </row>
    <row r="241" spans="2:26" s="15" customFormat="1" ht="13.5" hidden="1" customHeight="1">
      <c r="B241" s="12" t="s">
        <v>359</v>
      </c>
      <c r="C241" s="12">
        <v>1</v>
      </c>
      <c r="D241" s="12" t="s">
        <v>360</v>
      </c>
      <c r="E241" s="12" t="s">
        <v>71</v>
      </c>
      <c r="F241" s="12">
        <v>1</v>
      </c>
      <c r="G241" s="14">
        <v>45315</v>
      </c>
      <c r="H241" s="12">
        <v>19</v>
      </c>
      <c r="I241" s="12"/>
      <c r="J241" s="12"/>
      <c r="K241" s="12"/>
      <c r="L241" s="12" t="s">
        <v>456</v>
      </c>
      <c r="M241" s="12" t="s">
        <v>454</v>
      </c>
      <c r="N241" s="12"/>
      <c r="O241" s="12"/>
      <c r="P241" s="12"/>
      <c r="Q241" s="13"/>
      <c r="R241" s="13"/>
      <c r="S241" s="13"/>
      <c r="T241" s="13"/>
      <c r="U241" s="12"/>
      <c r="V241" s="12"/>
      <c r="W241" s="17">
        <v>100</v>
      </c>
      <c r="X241" s="12" t="s">
        <v>30</v>
      </c>
      <c r="Y241" s="12" t="s">
        <v>496</v>
      </c>
      <c r="Z241" s="68"/>
    </row>
    <row r="242" spans="2:26" s="15" customFormat="1" ht="13.5" hidden="1" customHeight="1">
      <c r="B242" s="12" t="s">
        <v>359</v>
      </c>
      <c r="C242" s="12">
        <v>1</v>
      </c>
      <c r="D242" s="12" t="s">
        <v>360</v>
      </c>
      <c r="E242" s="12" t="s">
        <v>71</v>
      </c>
      <c r="F242" s="12">
        <v>1</v>
      </c>
      <c r="G242" s="14">
        <v>45315</v>
      </c>
      <c r="H242" s="12">
        <v>20</v>
      </c>
      <c r="I242" s="12"/>
      <c r="J242" s="12"/>
      <c r="K242" s="12"/>
      <c r="L242" s="12" t="s">
        <v>381</v>
      </c>
      <c r="M242" s="12" t="s">
        <v>454</v>
      </c>
      <c r="N242" s="12"/>
      <c r="O242" s="12"/>
      <c r="P242" s="12"/>
      <c r="Q242" s="13"/>
      <c r="R242" s="13"/>
      <c r="S242" s="13"/>
      <c r="T242" s="13"/>
      <c r="U242" s="12"/>
      <c r="V242" s="12"/>
      <c r="W242" s="17">
        <v>100</v>
      </c>
      <c r="X242" s="12" t="s">
        <v>30</v>
      </c>
      <c r="Y242" s="12" t="s">
        <v>499</v>
      </c>
      <c r="Z242" s="68"/>
    </row>
    <row r="243" spans="2:26" s="15" customFormat="1" ht="13.5" hidden="1" customHeight="1">
      <c r="B243" s="12" t="s">
        <v>359</v>
      </c>
      <c r="C243" s="12">
        <v>1</v>
      </c>
      <c r="D243" s="12" t="s">
        <v>360</v>
      </c>
      <c r="E243" s="12" t="s">
        <v>71</v>
      </c>
      <c r="F243" s="12">
        <v>1</v>
      </c>
      <c r="G243" s="14">
        <v>45315</v>
      </c>
      <c r="H243" s="12">
        <v>27</v>
      </c>
      <c r="I243" s="12"/>
      <c r="J243" s="12"/>
      <c r="K243" s="12"/>
      <c r="L243" s="12" t="s">
        <v>379</v>
      </c>
      <c r="M243" s="12" t="s">
        <v>454</v>
      </c>
      <c r="N243" s="12"/>
      <c r="O243" s="12"/>
      <c r="P243" s="12"/>
      <c r="Q243" s="13"/>
      <c r="R243" s="13"/>
      <c r="S243" s="13"/>
      <c r="T243" s="13"/>
      <c r="U243" s="12"/>
      <c r="V243" s="12"/>
      <c r="W243" s="17">
        <v>100</v>
      </c>
      <c r="X243" s="12" t="s">
        <v>30</v>
      </c>
      <c r="Y243" s="12" t="s">
        <v>582</v>
      </c>
      <c r="Z243" s="68"/>
    </row>
    <row r="244" spans="2:26" s="15" customFormat="1" ht="13.5" hidden="1" customHeight="1">
      <c r="B244" s="12" t="s">
        <v>359</v>
      </c>
      <c r="C244" s="12">
        <v>1</v>
      </c>
      <c r="D244" s="12" t="s">
        <v>360</v>
      </c>
      <c r="E244" s="12" t="s">
        <v>71</v>
      </c>
      <c r="F244" s="12">
        <v>1</v>
      </c>
      <c r="G244" s="14">
        <v>45315</v>
      </c>
      <c r="H244" s="12">
        <v>28</v>
      </c>
      <c r="I244" s="12"/>
      <c r="J244" s="12"/>
      <c r="K244" s="12"/>
      <c r="L244" s="12" t="s">
        <v>379</v>
      </c>
      <c r="M244" s="12" t="s">
        <v>454</v>
      </c>
      <c r="N244" s="12"/>
      <c r="O244" s="12"/>
      <c r="P244" s="12"/>
      <c r="Q244" s="13"/>
      <c r="R244" s="13"/>
      <c r="S244" s="13"/>
      <c r="T244" s="13"/>
      <c r="U244" s="12"/>
      <c r="V244" s="12"/>
      <c r="W244" s="17">
        <v>100</v>
      </c>
      <c r="X244" s="12" t="s">
        <v>30</v>
      </c>
      <c r="Y244" s="12" t="s">
        <v>582</v>
      </c>
      <c r="Z244" s="68"/>
    </row>
    <row r="245" spans="2:26" s="15" customFormat="1" ht="13.5" hidden="1" customHeight="1">
      <c r="B245" s="12" t="s">
        <v>359</v>
      </c>
      <c r="C245" s="12">
        <v>1</v>
      </c>
      <c r="D245" s="12" t="s">
        <v>360</v>
      </c>
      <c r="E245" s="4" t="s">
        <v>71</v>
      </c>
      <c r="F245" s="12">
        <v>1</v>
      </c>
      <c r="G245" s="14">
        <v>45315</v>
      </c>
      <c r="H245" s="12">
        <v>4</v>
      </c>
      <c r="I245" s="12"/>
      <c r="J245" s="12"/>
      <c r="K245" s="12"/>
      <c r="L245" s="12" t="s">
        <v>379</v>
      </c>
      <c r="M245" s="12" t="s">
        <v>380</v>
      </c>
      <c r="N245" s="12"/>
      <c r="O245" s="12"/>
      <c r="P245" s="12"/>
      <c r="Q245" s="13"/>
      <c r="R245" s="13"/>
      <c r="S245" s="13"/>
      <c r="T245" s="13"/>
      <c r="U245" s="12"/>
      <c r="V245" s="12"/>
      <c r="W245" s="17">
        <v>15</v>
      </c>
      <c r="X245" s="12" t="s">
        <v>25</v>
      </c>
      <c r="Y245" s="12">
        <v>2.86</v>
      </c>
      <c r="Z245" s="68"/>
    </row>
    <row r="246" spans="2:26" s="15" customFormat="1" ht="13.5" hidden="1" customHeight="1">
      <c r="B246" s="12" t="s">
        <v>359</v>
      </c>
      <c r="C246" s="12">
        <v>1</v>
      </c>
      <c r="D246" s="12" t="s">
        <v>360</v>
      </c>
      <c r="E246" s="4" t="s">
        <v>71</v>
      </c>
      <c r="F246" s="12">
        <v>1</v>
      </c>
      <c r="G246" s="14">
        <v>45315</v>
      </c>
      <c r="H246" s="12">
        <v>8</v>
      </c>
      <c r="I246" s="12"/>
      <c r="J246" s="12"/>
      <c r="K246" s="12"/>
      <c r="L246" s="12" t="s">
        <v>361</v>
      </c>
      <c r="M246" s="12" t="s">
        <v>421</v>
      </c>
      <c r="N246" s="12"/>
      <c r="O246" s="12"/>
      <c r="P246" s="12"/>
      <c r="Q246" s="13"/>
      <c r="R246" s="13"/>
      <c r="S246" s="13"/>
      <c r="T246" s="13"/>
      <c r="U246" s="12"/>
      <c r="V246" s="12"/>
      <c r="W246" s="12">
        <v>15</v>
      </c>
      <c r="X246" s="12" t="s">
        <v>25</v>
      </c>
      <c r="Y246" s="12">
        <v>2.4500000000000002</v>
      </c>
      <c r="Z246" s="68"/>
    </row>
    <row r="247" spans="2:26" s="15" customFormat="1" ht="13.5" hidden="1" customHeight="1">
      <c r="B247" s="12" t="s">
        <v>359</v>
      </c>
      <c r="C247" s="12">
        <v>1</v>
      </c>
      <c r="D247" s="12" t="s">
        <v>360</v>
      </c>
      <c r="E247" s="4" t="s">
        <v>71</v>
      </c>
      <c r="F247" s="12">
        <v>1</v>
      </c>
      <c r="G247" s="14">
        <v>45315</v>
      </c>
      <c r="H247" s="12">
        <v>9</v>
      </c>
      <c r="I247" s="12"/>
      <c r="J247" s="12"/>
      <c r="K247" s="12"/>
      <c r="L247" s="12">
        <v>1</v>
      </c>
      <c r="M247" s="12" t="s">
        <v>421</v>
      </c>
      <c r="N247" s="12"/>
      <c r="O247" s="12"/>
      <c r="P247" s="12"/>
      <c r="Q247" s="13"/>
      <c r="R247" s="13"/>
      <c r="S247" s="13"/>
      <c r="T247" s="13"/>
      <c r="U247" s="12"/>
      <c r="V247" s="12"/>
      <c r="W247" s="12">
        <v>15</v>
      </c>
      <c r="X247" s="12" t="s">
        <v>25</v>
      </c>
      <c r="Y247" s="12">
        <v>2.42</v>
      </c>
      <c r="Z247" s="68"/>
    </row>
    <row r="248" spans="2:26" s="15" customFormat="1" ht="13.5" hidden="1" customHeight="1">
      <c r="B248" s="12" t="s">
        <v>359</v>
      </c>
      <c r="C248" s="12">
        <v>1</v>
      </c>
      <c r="D248" s="12" t="s">
        <v>360</v>
      </c>
      <c r="E248" s="4" t="s">
        <v>71</v>
      </c>
      <c r="F248" s="12">
        <v>1</v>
      </c>
      <c r="G248" s="14">
        <v>45315</v>
      </c>
      <c r="H248" s="12">
        <v>10</v>
      </c>
      <c r="I248" s="12"/>
      <c r="J248" s="12"/>
      <c r="K248" s="12"/>
      <c r="L248" s="12" t="s">
        <v>379</v>
      </c>
      <c r="M248" s="12" t="s">
        <v>421</v>
      </c>
      <c r="N248" s="12"/>
      <c r="O248" s="12"/>
      <c r="P248" s="12"/>
      <c r="Q248" s="13"/>
      <c r="R248" s="13"/>
      <c r="S248" s="13"/>
      <c r="T248" s="13"/>
      <c r="U248" s="12"/>
      <c r="V248" s="12"/>
      <c r="W248" s="17">
        <v>15</v>
      </c>
      <c r="X248" s="12" t="s">
        <v>25</v>
      </c>
      <c r="Y248" s="12">
        <v>3.31</v>
      </c>
      <c r="Z248" s="68"/>
    </row>
    <row r="249" spans="2:26" s="15" customFormat="1" ht="13.5" hidden="1" customHeight="1">
      <c r="B249" s="12" t="s">
        <v>359</v>
      </c>
      <c r="C249" s="12">
        <v>1</v>
      </c>
      <c r="D249" s="12" t="s">
        <v>360</v>
      </c>
      <c r="E249" s="12" t="s">
        <v>71</v>
      </c>
      <c r="F249" s="12">
        <v>1</v>
      </c>
      <c r="G249" s="14">
        <v>45315</v>
      </c>
      <c r="H249" s="12">
        <v>23</v>
      </c>
      <c r="I249" s="12"/>
      <c r="J249" s="12"/>
      <c r="K249" s="12"/>
      <c r="L249" s="12" t="s">
        <v>374</v>
      </c>
      <c r="M249" s="12" t="s">
        <v>547</v>
      </c>
      <c r="N249" s="12"/>
      <c r="O249" s="12"/>
      <c r="P249" s="12"/>
      <c r="Q249" s="13"/>
      <c r="R249" s="13"/>
      <c r="S249" s="13"/>
      <c r="T249" s="13"/>
      <c r="U249" s="12"/>
      <c r="V249" s="12"/>
      <c r="W249" s="12">
        <v>200</v>
      </c>
      <c r="X249" s="12" t="s">
        <v>605</v>
      </c>
      <c r="Y249" s="12">
        <v>3.99</v>
      </c>
      <c r="Z249" s="68"/>
    </row>
    <row r="250" spans="2:26" s="15" customFormat="1" ht="13.5" hidden="1" customHeight="1">
      <c r="B250" s="12" t="s">
        <v>359</v>
      </c>
      <c r="C250" s="12">
        <v>1</v>
      </c>
      <c r="D250" s="12" t="s">
        <v>360</v>
      </c>
      <c r="E250" s="12" t="s">
        <v>71</v>
      </c>
      <c r="F250" s="12">
        <v>1</v>
      </c>
      <c r="G250" s="14">
        <v>45315</v>
      </c>
      <c r="H250" s="12">
        <v>32</v>
      </c>
      <c r="I250" s="12"/>
      <c r="J250" s="12"/>
      <c r="K250" s="12"/>
      <c r="L250" s="12" t="s">
        <v>374</v>
      </c>
      <c r="M250" s="12" t="s">
        <v>590</v>
      </c>
      <c r="N250" s="12"/>
      <c r="O250" s="12"/>
      <c r="P250" s="12"/>
      <c r="Q250" s="13"/>
      <c r="R250" s="13"/>
      <c r="S250" s="13"/>
      <c r="T250" s="13"/>
      <c r="U250" s="12"/>
      <c r="V250" s="12"/>
      <c r="W250" s="17">
        <v>20</v>
      </c>
      <c r="X250" s="12" t="s">
        <v>25</v>
      </c>
      <c r="Y250" s="12" t="s">
        <v>592</v>
      </c>
      <c r="Z250" s="68"/>
    </row>
    <row r="251" spans="2:26" s="15" customFormat="1" ht="13.5" hidden="1" customHeight="1">
      <c r="B251" s="12" t="s">
        <v>359</v>
      </c>
      <c r="C251" s="12">
        <v>1</v>
      </c>
      <c r="D251" s="12" t="s">
        <v>360</v>
      </c>
      <c r="E251" s="12" t="s">
        <v>71</v>
      </c>
      <c r="F251" s="12">
        <v>1</v>
      </c>
      <c r="G251" s="14">
        <v>45315</v>
      </c>
      <c r="H251" s="12">
        <v>24</v>
      </c>
      <c r="I251" s="12"/>
      <c r="J251" s="12"/>
      <c r="K251" s="12"/>
      <c r="L251" s="12" t="s">
        <v>379</v>
      </c>
      <c r="M251" s="12" t="s">
        <v>551</v>
      </c>
      <c r="N251" s="12"/>
      <c r="O251" s="12"/>
      <c r="P251" s="12"/>
      <c r="Q251" s="13"/>
      <c r="R251" s="13"/>
      <c r="S251" s="13"/>
      <c r="T251" s="13"/>
      <c r="U251" s="12"/>
      <c r="V251" s="12"/>
      <c r="W251" s="17">
        <v>20</v>
      </c>
      <c r="X251" s="12" t="s">
        <v>25</v>
      </c>
      <c r="Y251" s="12">
        <v>9.8699999999999992</v>
      </c>
      <c r="Z251" s="68"/>
    </row>
    <row r="252" spans="2:26" s="15" customFormat="1" ht="13.5" hidden="1" customHeight="1">
      <c r="B252" s="12" t="s">
        <v>359</v>
      </c>
      <c r="C252" s="12">
        <v>1</v>
      </c>
      <c r="D252" s="12" t="s">
        <v>360</v>
      </c>
      <c r="E252" s="12" t="s">
        <v>71</v>
      </c>
      <c r="F252" s="12">
        <v>1</v>
      </c>
      <c r="G252" s="14">
        <v>45315</v>
      </c>
      <c r="H252" s="12">
        <v>21</v>
      </c>
      <c r="I252" s="12"/>
      <c r="J252" s="12"/>
      <c r="K252" s="12"/>
      <c r="L252" s="12" t="s">
        <v>383</v>
      </c>
      <c r="M252" s="12" t="s">
        <v>283</v>
      </c>
      <c r="N252" s="12"/>
      <c r="O252" s="12"/>
      <c r="P252" s="12"/>
      <c r="Q252" s="13"/>
      <c r="R252" s="13"/>
      <c r="S252" s="13"/>
      <c r="T252" s="13"/>
      <c r="U252" s="12"/>
      <c r="V252" s="12"/>
      <c r="W252" s="17">
        <v>250</v>
      </c>
      <c r="X252" s="12" t="s">
        <v>30</v>
      </c>
      <c r="Y252" s="12">
        <v>12.82</v>
      </c>
      <c r="Z252" s="68"/>
    </row>
    <row r="253" spans="2:26" s="15" customFormat="1" ht="13.5" hidden="1" customHeight="1">
      <c r="B253" s="12" t="s">
        <v>359</v>
      </c>
      <c r="C253" s="12">
        <v>1</v>
      </c>
      <c r="D253" s="12" t="s">
        <v>360</v>
      </c>
      <c r="E253" s="4" t="s">
        <v>71</v>
      </c>
      <c r="F253" s="12">
        <v>1</v>
      </c>
      <c r="G253" s="14">
        <v>45315</v>
      </c>
      <c r="H253" s="12">
        <v>3</v>
      </c>
      <c r="I253" s="12"/>
      <c r="J253" s="12"/>
      <c r="K253" s="12"/>
      <c r="L253" s="12" t="s">
        <v>363</v>
      </c>
      <c r="M253" s="12" t="s">
        <v>369</v>
      </c>
      <c r="N253" s="12"/>
      <c r="O253" s="12"/>
      <c r="P253" s="12"/>
      <c r="Q253" s="13"/>
      <c r="R253" s="13"/>
      <c r="S253" s="13"/>
      <c r="T253" s="13"/>
      <c r="U253" s="12"/>
      <c r="V253" s="12"/>
      <c r="W253" s="17">
        <v>25</v>
      </c>
      <c r="X253" s="12" t="s">
        <v>599</v>
      </c>
      <c r="Y253" s="12">
        <v>1.1499999999999999</v>
      </c>
      <c r="Z253" s="68"/>
    </row>
    <row r="254" spans="2:26" s="15" customFormat="1" ht="13.5" hidden="1" customHeight="1">
      <c r="B254" s="12" t="s">
        <v>359</v>
      </c>
      <c r="C254" s="12">
        <v>1</v>
      </c>
      <c r="D254" s="12" t="s">
        <v>360</v>
      </c>
      <c r="E254" s="4" t="s">
        <v>71</v>
      </c>
      <c r="F254" s="12">
        <v>1</v>
      </c>
      <c r="G254" s="14">
        <v>45315</v>
      </c>
      <c r="H254" s="12">
        <v>13</v>
      </c>
      <c r="I254" s="12"/>
      <c r="J254" s="12"/>
      <c r="K254" s="12"/>
      <c r="L254" s="12" t="s">
        <v>374</v>
      </c>
      <c r="M254" s="12" t="s">
        <v>369</v>
      </c>
      <c r="N254" s="12"/>
      <c r="O254" s="12"/>
      <c r="P254" s="12"/>
      <c r="Q254" s="13"/>
      <c r="R254" s="13"/>
      <c r="S254" s="13"/>
      <c r="T254" s="13"/>
      <c r="U254" s="12"/>
      <c r="V254" s="12"/>
      <c r="W254" s="17">
        <v>25</v>
      </c>
      <c r="X254" s="12" t="s">
        <v>599</v>
      </c>
      <c r="Y254" s="12" t="s">
        <v>436</v>
      </c>
      <c r="Z254" s="68"/>
    </row>
    <row r="255" spans="2:26" s="15" customFormat="1" ht="13.5" hidden="1" customHeight="1">
      <c r="B255" s="12" t="s">
        <v>359</v>
      </c>
      <c r="C255" s="12">
        <v>1</v>
      </c>
      <c r="D255" s="12" t="s">
        <v>360</v>
      </c>
      <c r="E255" s="12" t="s">
        <v>71</v>
      </c>
      <c r="F255" s="12">
        <v>1</v>
      </c>
      <c r="G255" s="14">
        <v>45315</v>
      </c>
      <c r="H255" s="12">
        <v>32</v>
      </c>
      <c r="I255" s="12"/>
      <c r="J255" s="12"/>
      <c r="K255" s="12"/>
      <c r="L255" s="12" t="s">
        <v>376</v>
      </c>
      <c r="M255" s="12" t="s">
        <v>591</v>
      </c>
      <c r="N255" s="12"/>
      <c r="O255" s="12"/>
      <c r="P255" s="12"/>
      <c r="Q255" s="13"/>
      <c r="R255" s="13"/>
      <c r="S255" s="13"/>
      <c r="T255" s="13"/>
      <c r="U255" s="12"/>
      <c r="V255" s="12"/>
      <c r="W255" s="17">
        <v>25</v>
      </c>
      <c r="X255" s="12" t="s">
        <v>25</v>
      </c>
      <c r="Y255" s="12">
        <v>3.95</v>
      </c>
      <c r="Z255" s="68"/>
    </row>
    <row r="256" spans="2:26" s="15" customFormat="1" ht="13.5" hidden="1" customHeight="1">
      <c r="B256" s="12" t="s">
        <v>359</v>
      </c>
      <c r="C256" s="12">
        <v>1</v>
      </c>
      <c r="D256" s="12" t="s">
        <v>360</v>
      </c>
      <c r="E256" s="4" t="s">
        <v>71</v>
      </c>
      <c r="F256" s="12">
        <v>1</v>
      </c>
      <c r="G256" s="14">
        <v>45315</v>
      </c>
      <c r="H256" s="12">
        <v>5</v>
      </c>
      <c r="I256" s="12"/>
      <c r="J256" s="12"/>
      <c r="K256" s="12"/>
      <c r="L256" s="12" t="s">
        <v>383</v>
      </c>
      <c r="M256" s="12" t="s">
        <v>395</v>
      </c>
      <c r="N256" s="12"/>
      <c r="O256" s="12"/>
      <c r="P256" s="12"/>
      <c r="Q256" s="13"/>
      <c r="R256" s="13"/>
      <c r="S256" s="13"/>
      <c r="T256" s="13"/>
      <c r="U256" s="12"/>
      <c r="V256" s="12"/>
      <c r="W256" s="17">
        <v>25</v>
      </c>
      <c r="X256" s="12" t="s">
        <v>25</v>
      </c>
      <c r="Y256" s="12" t="s">
        <v>398</v>
      </c>
      <c r="Z256" s="68"/>
    </row>
    <row r="257" spans="2:26" s="15" customFormat="1" ht="13.5" hidden="1" customHeight="1">
      <c r="B257" s="12" t="s">
        <v>359</v>
      </c>
      <c r="C257" s="12">
        <v>1</v>
      </c>
      <c r="D257" s="12" t="s">
        <v>360</v>
      </c>
      <c r="E257" s="4" t="s">
        <v>71</v>
      </c>
      <c r="F257" s="12">
        <v>1</v>
      </c>
      <c r="G257" s="14">
        <v>45315</v>
      </c>
      <c r="H257" s="12">
        <v>10</v>
      </c>
      <c r="I257" s="12"/>
      <c r="J257" s="12"/>
      <c r="K257" s="12"/>
      <c r="L257" s="12" t="s">
        <v>381</v>
      </c>
      <c r="M257" s="12" t="s">
        <v>395</v>
      </c>
      <c r="N257" s="12"/>
      <c r="O257" s="12"/>
      <c r="P257" s="12"/>
      <c r="Q257" s="13"/>
      <c r="R257" s="13"/>
      <c r="S257" s="13"/>
      <c r="T257" s="13"/>
      <c r="U257" s="12"/>
      <c r="V257" s="12"/>
      <c r="W257" s="17">
        <v>25</v>
      </c>
      <c r="X257" s="12" t="s">
        <v>25</v>
      </c>
      <c r="Y257" s="12">
        <v>1.36</v>
      </c>
      <c r="Z257" s="68"/>
    </row>
    <row r="258" spans="2:26" s="15" customFormat="1" ht="13.5" hidden="1" customHeight="1">
      <c r="B258" s="12" t="s">
        <v>359</v>
      </c>
      <c r="C258" s="12">
        <v>1</v>
      </c>
      <c r="D258" s="12" t="s">
        <v>360</v>
      </c>
      <c r="E258" s="4" t="s">
        <v>71</v>
      </c>
      <c r="F258" s="12">
        <v>1</v>
      </c>
      <c r="G258" s="14">
        <v>45315</v>
      </c>
      <c r="H258" s="12">
        <v>11</v>
      </c>
      <c r="I258" s="12"/>
      <c r="J258" s="12"/>
      <c r="K258" s="12"/>
      <c r="L258" s="12" t="s">
        <v>365</v>
      </c>
      <c r="M258" s="12" t="s">
        <v>395</v>
      </c>
      <c r="N258" s="12"/>
      <c r="O258" s="12"/>
      <c r="P258" s="12"/>
      <c r="Q258" s="13"/>
      <c r="R258" s="13"/>
      <c r="S258" s="13"/>
      <c r="T258" s="13"/>
      <c r="U258" s="12"/>
      <c r="V258" s="12"/>
      <c r="W258" s="17">
        <v>25</v>
      </c>
      <c r="X258" s="12" t="s">
        <v>25</v>
      </c>
      <c r="Y258" s="12">
        <v>5.65</v>
      </c>
      <c r="Z258" s="68"/>
    </row>
    <row r="259" spans="2:26" s="15" customFormat="1" ht="13.5" hidden="1" customHeight="1">
      <c r="B259" s="12" t="s">
        <v>359</v>
      </c>
      <c r="C259" s="12">
        <v>1</v>
      </c>
      <c r="D259" s="12" t="s">
        <v>360</v>
      </c>
      <c r="E259" s="4" t="s">
        <v>71</v>
      </c>
      <c r="F259" s="12">
        <v>1</v>
      </c>
      <c r="G259" s="14">
        <v>45315</v>
      </c>
      <c r="H259" s="12">
        <v>15</v>
      </c>
      <c r="I259" s="12"/>
      <c r="J259" s="12"/>
      <c r="K259" s="12"/>
      <c r="L259" s="12" t="s">
        <v>443</v>
      </c>
      <c r="M259" s="12" t="s">
        <v>395</v>
      </c>
      <c r="N259" s="12"/>
      <c r="O259" s="12"/>
      <c r="P259" s="12"/>
      <c r="Q259" s="13"/>
      <c r="R259" s="13"/>
      <c r="S259" s="13"/>
      <c r="T259" s="13"/>
      <c r="U259" s="12"/>
      <c r="V259" s="12"/>
      <c r="W259" s="17">
        <v>25</v>
      </c>
      <c r="X259" s="12" t="s">
        <v>25</v>
      </c>
      <c r="Y259" s="12" t="s">
        <v>445</v>
      </c>
      <c r="Z259" s="68"/>
    </row>
    <row r="260" spans="2:26" s="15" customFormat="1" ht="13.5" hidden="1" customHeight="1">
      <c r="B260" s="12" t="s">
        <v>359</v>
      </c>
      <c r="C260" s="12">
        <v>1</v>
      </c>
      <c r="D260" s="12" t="s">
        <v>360</v>
      </c>
      <c r="E260" s="12" t="s">
        <v>71</v>
      </c>
      <c r="F260" s="12">
        <v>1</v>
      </c>
      <c r="G260" s="14">
        <v>45315</v>
      </c>
      <c r="H260" s="12">
        <v>21</v>
      </c>
      <c r="I260" s="12"/>
      <c r="J260" s="12"/>
      <c r="K260" s="12"/>
      <c r="L260" s="12" t="s">
        <v>386</v>
      </c>
      <c r="M260" s="12" t="s">
        <v>395</v>
      </c>
      <c r="N260" s="12"/>
      <c r="O260" s="12"/>
      <c r="P260" s="12"/>
      <c r="Q260" s="13"/>
      <c r="R260" s="13"/>
      <c r="S260" s="13"/>
      <c r="T260" s="13"/>
      <c r="U260" s="12"/>
      <c r="V260" s="12"/>
      <c r="W260" s="17">
        <v>25</v>
      </c>
      <c r="X260" s="12" t="s">
        <v>25</v>
      </c>
      <c r="Y260" s="12">
        <v>2.92</v>
      </c>
      <c r="Z260" s="68"/>
    </row>
    <row r="261" spans="2:26" s="15" customFormat="1" ht="13.5" hidden="1" customHeight="1">
      <c r="B261" s="12" t="s">
        <v>359</v>
      </c>
      <c r="C261" s="12">
        <v>1</v>
      </c>
      <c r="D261" s="12" t="s">
        <v>360</v>
      </c>
      <c r="E261" s="12" t="s">
        <v>71</v>
      </c>
      <c r="F261" s="12">
        <v>1</v>
      </c>
      <c r="G261" s="14">
        <v>45315</v>
      </c>
      <c r="H261" s="12">
        <v>26</v>
      </c>
      <c r="I261" s="12"/>
      <c r="J261" s="12"/>
      <c r="K261" s="12"/>
      <c r="L261" s="12" t="s">
        <v>379</v>
      </c>
      <c r="M261" s="12" t="s">
        <v>395</v>
      </c>
      <c r="N261" s="12"/>
      <c r="O261" s="12"/>
      <c r="P261" s="12"/>
      <c r="Q261" s="13"/>
      <c r="R261" s="13"/>
      <c r="S261" s="13"/>
      <c r="T261" s="13"/>
      <c r="U261" s="12"/>
      <c r="V261" s="12"/>
      <c r="W261" s="17">
        <v>25</v>
      </c>
      <c r="X261" s="12" t="s">
        <v>25</v>
      </c>
      <c r="Y261" s="12" t="s">
        <v>473</v>
      </c>
      <c r="Z261" s="68"/>
    </row>
    <row r="262" spans="2:26" s="15" customFormat="1" ht="13.5" hidden="1" customHeight="1">
      <c r="B262" s="12" t="s">
        <v>359</v>
      </c>
      <c r="C262" s="12">
        <v>1</v>
      </c>
      <c r="D262" s="12" t="s">
        <v>360</v>
      </c>
      <c r="E262" s="12" t="s">
        <v>71</v>
      </c>
      <c r="F262" s="12">
        <v>1</v>
      </c>
      <c r="G262" s="14">
        <v>45315</v>
      </c>
      <c r="H262" s="12">
        <v>16</v>
      </c>
      <c r="I262" s="12"/>
      <c r="J262" s="12"/>
      <c r="K262" s="12"/>
      <c r="L262" s="12" t="s">
        <v>385</v>
      </c>
      <c r="M262" s="12" t="s">
        <v>455</v>
      </c>
      <c r="N262" s="12"/>
      <c r="O262" s="12"/>
      <c r="P262" s="12"/>
      <c r="Q262" s="13"/>
      <c r="R262" s="13"/>
      <c r="S262" s="13"/>
      <c r="T262" s="13"/>
      <c r="U262" s="12"/>
      <c r="V262" s="12"/>
      <c r="W262" s="17">
        <v>25</v>
      </c>
      <c r="X262" s="12" t="s">
        <v>25</v>
      </c>
      <c r="Y262" s="12" t="s">
        <v>468</v>
      </c>
      <c r="Z262" s="68"/>
    </row>
    <row r="263" spans="2:26" s="15" customFormat="1" ht="13.5" hidden="1" customHeight="1">
      <c r="B263" s="12" t="s">
        <v>359</v>
      </c>
      <c r="C263" s="12">
        <v>1</v>
      </c>
      <c r="D263" s="12" t="s">
        <v>360</v>
      </c>
      <c r="E263" s="12" t="s">
        <v>71</v>
      </c>
      <c r="F263" s="12">
        <v>1</v>
      </c>
      <c r="G263" s="14">
        <v>45315</v>
      </c>
      <c r="H263" s="12">
        <v>17</v>
      </c>
      <c r="I263" s="12"/>
      <c r="J263" s="12"/>
      <c r="K263" s="12"/>
      <c r="L263" s="12" t="s">
        <v>383</v>
      </c>
      <c r="M263" s="12" t="s">
        <v>455</v>
      </c>
      <c r="N263" s="12"/>
      <c r="O263" s="12"/>
      <c r="P263" s="12"/>
      <c r="Q263" s="13"/>
      <c r="R263" s="13"/>
      <c r="S263" s="13"/>
      <c r="T263" s="13"/>
      <c r="U263" s="12"/>
      <c r="V263" s="12"/>
      <c r="W263" s="17">
        <v>25</v>
      </c>
      <c r="X263" s="12" t="s">
        <v>25</v>
      </c>
      <c r="Y263" s="12" t="s">
        <v>473</v>
      </c>
      <c r="Z263" s="68"/>
    </row>
    <row r="264" spans="2:26" s="15" customFormat="1" ht="13.5" hidden="1" customHeight="1">
      <c r="B264" s="12" t="s">
        <v>359</v>
      </c>
      <c r="C264" s="12">
        <v>1</v>
      </c>
      <c r="D264" s="12" t="s">
        <v>360</v>
      </c>
      <c r="E264" s="12" t="s">
        <v>71</v>
      </c>
      <c r="F264" s="12">
        <v>1</v>
      </c>
      <c r="G264" s="14">
        <v>45315</v>
      </c>
      <c r="H264" s="12">
        <v>18</v>
      </c>
      <c r="I264" s="12"/>
      <c r="J264" s="12"/>
      <c r="K264" s="12"/>
      <c r="L264" s="12" t="s">
        <v>479</v>
      </c>
      <c r="M264" s="12" t="s">
        <v>455</v>
      </c>
      <c r="N264" s="12"/>
      <c r="O264" s="12"/>
      <c r="P264" s="12"/>
      <c r="Q264" s="13"/>
      <c r="R264" s="13"/>
      <c r="S264" s="13"/>
      <c r="T264" s="13"/>
      <c r="U264" s="12"/>
      <c r="V264" s="12"/>
      <c r="W264" s="17">
        <v>25</v>
      </c>
      <c r="X264" s="12" t="s">
        <v>25</v>
      </c>
      <c r="Y264" s="12" t="s">
        <v>488</v>
      </c>
      <c r="Z264" s="68"/>
    </row>
    <row r="265" spans="2:26" s="15" customFormat="1" ht="13.5" hidden="1" customHeight="1">
      <c r="B265" s="12" t="s">
        <v>359</v>
      </c>
      <c r="C265" s="12">
        <v>1</v>
      </c>
      <c r="D265" s="12" t="s">
        <v>360</v>
      </c>
      <c r="E265" s="12" t="s">
        <v>71</v>
      </c>
      <c r="F265" s="12">
        <v>1</v>
      </c>
      <c r="G265" s="14">
        <v>45315</v>
      </c>
      <c r="H265" s="12">
        <v>19</v>
      </c>
      <c r="I265" s="12"/>
      <c r="J265" s="12"/>
      <c r="K265" s="12"/>
      <c r="L265" s="12" t="s">
        <v>458</v>
      </c>
      <c r="M265" s="12" t="s">
        <v>455</v>
      </c>
      <c r="N265" s="12"/>
      <c r="O265" s="12"/>
      <c r="P265" s="12"/>
      <c r="Q265" s="13"/>
      <c r="R265" s="13"/>
      <c r="S265" s="13"/>
      <c r="T265" s="13"/>
      <c r="U265" s="12"/>
      <c r="V265" s="12"/>
      <c r="W265" s="17">
        <v>25</v>
      </c>
      <c r="X265" s="12" t="s">
        <v>25</v>
      </c>
      <c r="Y265" s="12" t="s">
        <v>488</v>
      </c>
      <c r="Z265" s="68"/>
    </row>
    <row r="266" spans="2:26" s="15" customFormat="1" ht="13.5" hidden="1" customHeight="1">
      <c r="B266" s="12" t="s">
        <v>359</v>
      </c>
      <c r="C266" s="12">
        <v>1</v>
      </c>
      <c r="D266" s="12" t="s">
        <v>360</v>
      </c>
      <c r="E266" s="12" t="s">
        <v>71</v>
      </c>
      <c r="F266" s="12">
        <v>1</v>
      </c>
      <c r="G266" s="14">
        <v>45315</v>
      </c>
      <c r="H266" s="12">
        <v>20</v>
      </c>
      <c r="I266" s="12"/>
      <c r="J266" s="12"/>
      <c r="K266" s="12"/>
      <c r="L266" s="12" t="s">
        <v>383</v>
      </c>
      <c r="M266" s="12" t="s">
        <v>455</v>
      </c>
      <c r="N266" s="12"/>
      <c r="O266" s="12"/>
      <c r="P266" s="12"/>
      <c r="Q266" s="13"/>
      <c r="R266" s="13"/>
      <c r="S266" s="13"/>
      <c r="T266" s="13"/>
      <c r="U266" s="12"/>
      <c r="V266" s="12"/>
      <c r="W266" s="17">
        <v>25</v>
      </c>
      <c r="X266" s="12" t="s">
        <v>25</v>
      </c>
      <c r="Y266" s="12" t="s">
        <v>473</v>
      </c>
      <c r="Z266" s="68"/>
    </row>
    <row r="267" spans="2:26" s="15" customFormat="1" ht="13.5" hidden="1" customHeight="1">
      <c r="B267" s="12" t="s">
        <v>359</v>
      </c>
      <c r="C267" s="12">
        <v>1</v>
      </c>
      <c r="D267" s="12" t="s">
        <v>360</v>
      </c>
      <c r="E267" s="12" t="s">
        <v>71</v>
      </c>
      <c r="F267" s="12">
        <v>1</v>
      </c>
      <c r="G267" s="14">
        <v>45315</v>
      </c>
      <c r="H267" s="12">
        <v>22</v>
      </c>
      <c r="I267" s="12"/>
      <c r="J267" s="12"/>
      <c r="K267" s="12"/>
      <c r="L267" s="12" t="s">
        <v>443</v>
      </c>
      <c r="M267" s="12" t="s">
        <v>529</v>
      </c>
      <c r="N267" s="12"/>
      <c r="O267" s="12"/>
      <c r="P267" s="12"/>
      <c r="Q267" s="13"/>
      <c r="R267" s="13"/>
      <c r="S267" s="13"/>
      <c r="T267" s="13"/>
      <c r="U267" s="12"/>
      <c r="V267" s="12"/>
      <c r="W267" s="17">
        <v>350</v>
      </c>
      <c r="X267" s="12" t="s">
        <v>618</v>
      </c>
      <c r="Y267" s="12">
        <v>12.78</v>
      </c>
      <c r="Z267" s="68"/>
    </row>
    <row r="268" spans="2:26" s="15" customFormat="1" ht="13.5" hidden="1" customHeight="1">
      <c r="B268" s="12" t="s">
        <v>359</v>
      </c>
      <c r="C268" s="12">
        <v>1</v>
      </c>
      <c r="D268" s="12" t="s">
        <v>360</v>
      </c>
      <c r="E268" s="4" t="s">
        <v>71</v>
      </c>
      <c r="F268" s="12">
        <v>1</v>
      </c>
      <c r="G268" s="14">
        <v>45315</v>
      </c>
      <c r="H268" s="12">
        <v>2</v>
      </c>
      <c r="I268" s="12"/>
      <c r="J268" s="12"/>
      <c r="K268" s="12"/>
      <c r="L268" s="12" t="s">
        <v>365</v>
      </c>
      <c r="M268" s="12" t="s">
        <v>366</v>
      </c>
      <c r="N268" s="12"/>
      <c r="O268" s="12"/>
      <c r="P268" s="12"/>
      <c r="Q268" s="13"/>
      <c r="R268" s="13"/>
      <c r="S268" s="13"/>
      <c r="T268" s="13"/>
      <c r="U268" s="12"/>
      <c r="V268" s="12"/>
      <c r="W268" s="17">
        <v>40</v>
      </c>
      <c r="X268" s="12" t="s">
        <v>599</v>
      </c>
      <c r="Y268" s="12" t="s">
        <v>368</v>
      </c>
      <c r="Z268" s="68"/>
    </row>
    <row r="269" spans="2:26" s="15" customFormat="1" ht="13.5" hidden="1" customHeight="1">
      <c r="B269" s="12" t="s">
        <v>359</v>
      </c>
      <c r="C269" s="12">
        <v>1</v>
      </c>
      <c r="D269" s="12" t="s">
        <v>360</v>
      </c>
      <c r="E269" s="4" t="s">
        <v>71</v>
      </c>
      <c r="F269" s="12">
        <v>1</v>
      </c>
      <c r="G269" s="14">
        <v>45315</v>
      </c>
      <c r="H269" s="12">
        <v>4</v>
      </c>
      <c r="I269" s="12"/>
      <c r="J269" s="12"/>
      <c r="K269" s="12"/>
      <c r="L269" s="12" t="s">
        <v>381</v>
      </c>
      <c r="M269" s="12" t="s">
        <v>382</v>
      </c>
      <c r="N269" s="12"/>
      <c r="O269" s="12"/>
      <c r="P269" s="12"/>
      <c r="Q269" s="13"/>
      <c r="R269" s="13"/>
      <c r="S269" s="13"/>
      <c r="T269" s="13"/>
      <c r="U269" s="12"/>
      <c r="V269" s="12"/>
      <c r="W269" s="17">
        <v>40</v>
      </c>
      <c r="X269" s="12" t="s">
        <v>25</v>
      </c>
      <c r="Y269" s="12" t="s">
        <v>387</v>
      </c>
      <c r="Z269" s="68"/>
    </row>
    <row r="270" spans="2:26" s="15" customFormat="1" ht="13.5" hidden="1" customHeight="1">
      <c r="B270" s="12" t="s">
        <v>359</v>
      </c>
      <c r="C270" s="12">
        <v>1</v>
      </c>
      <c r="D270" s="12" t="s">
        <v>360</v>
      </c>
      <c r="E270" s="12" t="s">
        <v>71</v>
      </c>
      <c r="F270" s="12">
        <v>1</v>
      </c>
      <c r="G270" s="14">
        <v>45315</v>
      </c>
      <c r="H270" s="12">
        <v>25</v>
      </c>
      <c r="I270" s="12"/>
      <c r="J270" s="12"/>
      <c r="K270" s="12"/>
      <c r="L270" s="12">
        <v>9</v>
      </c>
      <c r="M270" s="12" t="s">
        <v>563</v>
      </c>
      <c r="N270" s="12"/>
      <c r="O270" s="12"/>
      <c r="P270" s="12"/>
      <c r="Q270" s="13"/>
      <c r="R270" s="13"/>
      <c r="S270" s="13"/>
      <c r="T270" s="13"/>
      <c r="U270" s="12"/>
      <c r="V270" s="12"/>
      <c r="W270" s="12">
        <v>40</v>
      </c>
      <c r="X270" s="12" t="s">
        <v>25</v>
      </c>
      <c r="Y270" s="12">
        <v>0.1</v>
      </c>
      <c r="Z270" s="68"/>
    </row>
    <row r="271" spans="2:26" s="15" customFormat="1" ht="13.5" hidden="1" customHeight="1">
      <c r="B271" s="12" t="s">
        <v>359</v>
      </c>
      <c r="C271" s="12">
        <v>1</v>
      </c>
      <c r="D271" s="12" t="s">
        <v>360</v>
      </c>
      <c r="E271" s="4" t="s">
        <v>71</v>
      </c>
      <c r="F271" s="12">
        <v>1</v>
      </c>
      <c r="G271" s="14">
        <v>45315</v>
      </c>
      <c r="H271" s="12">
        <v>13</v>
      </c>
      <c r="I271" s="12"/>
      <c r="J271" s="12"/>
      <c r="K271" s="12"/>
      <c r="L271" s="12" t="s">
        <v>376</v>
      </c>
      <c r="M271" s="12" t="s">
        <v>435</v>
      </c>
      <c r="N271" s="12"/>
      <c r="O271" s="12"/>
      <c r="P271" s="12"/>
      <c r="Q271" s="13"/>
      <c r="R271" s="13"/>
      <c r="S271" s="13"/>
      <c r="T271" s="13"/>
      <c r="U271" s="12"/>
      <c r="V271" s="12"/>
      <c r="W271" s="17">
        <v>50</v>
      </c>
      <c r="X271" s="12" t="s">
        <v>599</v>
      </c>
      <c r="Y271" s="12">
        <v>11.61</v>
      </c>
      <c r="Z271" s="68"/>
    </row>
    <row r="272" spans="2:26" s="15" customFormat="1" ht="13.5" hidden="1" customHeight="1">
      <c r="B272" s="12" t="s">
        <v>359</v>
      </c>
      <c r="C272" s="12">
        <v>1</v>
      </c>
      <c r="D272" s="12" t="s">
        <v>360</v>
      </c>
      <c r="E272" s="4" t="s">
        <v>71</v>
      </c>
      <c r="F272" s="12">
        <v>1</v>
      </c>
      <c r="G272" s="14">
        <v>45315</v>
      </c>
      <c r="H272" s="12">
        <v>10</v>
      </c>
      <c r="I272" s="12"/>
      <c r="J272" s="12"/>
      <c r="K272" s="12"/>
      <c r="L272" s="12" t="s">
        <v>367</v>
      </c>
      <c r="M272" s="12" t="s">
        <v>422</v>
      </c>
      <c r="N272" s="12"/>
      <c r="O272" s="12"/>
      <c r="P272" s="12"/>
      <c r="Q272" s="13"/>
      <c r="R272" s="13"/>
      <c r="S272" s="13"/>
      <c r="T272" s="13"/>
      <c r="U272" s="12"/>
      <c r="V272" s="12"/>
      <c r="W272" s="17">
        <v>50</v>
      </c>
      <c r="X272" s="12" t="s">
        <v>30</v>
      </c>
      <c r="Y272" s="12" t="s">
        <v>424</v>
      </c>
      <c r="Z272" s="68"/>
    </row>
    <row r="273" spans="2:26" s="15" customFormat="1" ht="13.5" hidden="1" customHeight="1">
      <c r="B273" s="12" t="s">
        <v>359</v>
      </c>
      <c r="C273" s="12">
        <v>1</v>
      </c>
      <c r="D273" s="12" t="s">
        <v>360</v>
      </c>
      <c r="E273" s="12" t="s">
        <v>71</v>
      </c>
      <c r="F273" s="12">
        <v>1</v>
      </c>
      <c r="G273" s="14">
        <v>45315</v>
      </c>
      <c r="H273" s="12">
        <v>22</v>
      </c>
      <c r="I273" s="12"/>
      <c r="J273" s="12"/>
      <c r="K273" s="12"/>
      <c r="L273" s="12" t="s">
        <v>453</v>
      </c>
      <c r="M273" s="12" t="s">
        <v>422</v>
      </c>
      <c r="N273" s="12"/>
      <c r="O273" s="12"/>
      <c r="P273" s="12"/>
      <c r="Q273" s="13"/>
      <c r="R273" s="13"/>
      <c r="S273" s="13"/>
      <c r="T273" s="13"/>
      <c r="U273" s="12"/>
      <c r="V273" s="12"/>
      <c r="W273" s="17">
        <v>50</v>
      </c>
      <c r="X273" s="12" t="s">
        <v>618</v>
      </c>
      <c r="Y273" s="12" t="s">
        <v>530</v>
      </c>
      <c r="Z273" s="68"/>
    </row>
    <row r="274" spans="2:26" s="15" customFormat="1" ht="13.5" hidden="1" customHeight="1">
      <c r="B274" s="12" t="s">
        <v>359</v>
      </c>
      <c r="C274" s="12">
        <v>1</v>
      </c>
      <c r="D274" s="12" t="s">
        <v>360</v>
      </c>
      <c r="E274" s="12" t="s">
        <v>71</v>
      </c>
      <c r="F274" s="12">
        <v>1</v>
      </c>
      <c r="G274" s="14">
        <v>45315</v>
      </c>
      <c r="H274" s="12">
        <v>32</v>
      </c>
      <c r="I274" s="12"/>
      <c r="J274" s="12"/>
      <c r="K274" s="12"/>
      <c r="L274" s="12" t="s">
        <v>365</v>
      </c>
      <c r="M274" s="12" t="s">
        <v>422</v>
      </c>
      <c r="N274" s="12"/>
      <c r="O274" s="12"/>
      <c r="P274" s="12"/>
      <c r="Q274" s="13"/>
      <c r="R274" s="13"/>
      <c r="S274" s="13"/>
      <c r="T274" s="13"/>
      <c r="U274" s="12"/>
      <c r="V274" s="12"/>
      <c r="W274" s="17">
        <v>50</v>
      </c>
      <c r="X274" s="12" t="s">
        <v>30</v>
      </c>
      <c r="Y274" s="12">
        <v>8.73</v>
      </c>
      <c r="Z274" s="68"/>
    </row>
    <row r="275" spans="2:26" s="15" customFormat="1" ht="13.5" hidden="1" customHeight="1">
      <c r="B275" s="12" t="s">
        <v>359</v>
      </c>
      <c r="C275" s="12">
        <v>1</v>
      </c>
      <c r="D275" s="12" t="s">
        <v>360</v>
      </c>
      <c r="E275" s="4" t="s">
        <v>71</v>
      </c>
      <c r="F275" s="12">
        <v>1</v>
      </c>
      <c r="G275" s="14">
        <v>45315</v>
      </c>
      <c r="H275" s="12">
        <v>6</v>
      </c>
      <c r="I275" s="12"/>
      <c r="J275" s="12"/>
      <c r="K275" s="12"/>
      <c r="L275" s="12" t="s">
        <v>383</v>
      </c>
      <c r="M275" s="12" t="s">
        <v>152</v>
      </c>
      <c r="N275" s="12"/>
      <c r="O275" s="12"/>
      <c r="P275" s="12"/>
      <c r="Q275" s="13"/>
      <c r="R275" s="13"/>
      <c r="S275" s="13"/>
      <c r="T275" s="13"/>
      <c r="U275" s="12"/>
      <c r="V275" s="12"/>
      <c r="W275" s="17">
        <v>50</v>
      </c>
      <c r="X275" s="12" t="s">
        <v>30</v>
      </c>
      <c r="Y275" s="12" t="s">
        <v>406</v>
      </c>
      <c r="Z275" s="68"/>
    </row>
    <row r="276" spans="2:26" s="15" customFormat="1" ht="13.5" hidden="1" customHeight="1">
      <c r="B276" s="12" t="s">
        <v>359</v>
      </c>
      <c r="C276" s="12">
        <v>1</v>
      </c>
      <c r="D276" s="12" t="s">
        <v>360</v>
      </c>
      <c r="E276" s="4" t="s">
        <v>71</v>
      </c>
      <c r="F276" s="12">
        <v>1</v>
      </c>
      <c r="G276" s="14">
        <v>45315</v>
      </c>
      <c r="H276" s="12">
        <v>12</v>
      </c>
      <c r="I276" s="12"/>
      <c r="J276" s="12"/>
      <c r="K276" s="12"/>
      <c r="L276" s="12" t="s">
        <v>381</v>
      </c>
      <c r="M276" s="12" t="s">
        <v>152</v>
      </c>
      <c r="N276" s="12"/>
      <c r="O276" s="12"/>
      <c r="P276" s="12"/>
      <c r="Q276" s="13"/>
      <c r="R276" s="13"/>
      <c r="S276" s="13"/>
      <c r="T276" s="13"/>
      <c r="U276" s="12"/>
      <c r="V276" s="12"/>
      <c r="W276" s="17">
        <v>50</v>
      </c>
      <c r="X276" s="12" t="s">
        <v>30</v>
      </c>
      <c r="Y276" s="12" t="s">
        <v>432</v>
      </c>
      <c r="Z276" s="68"/>
    </row>
    <row r="277" spans="2:26" s="15" customFormat="1" ht="13.5" hidden="1" customHeight="1">
      <c r="B277" s="12" t="s">
        <v>359</v>
      </c>
      <c r="C277" s="12">
        <v>1</v>
      </c>
      <c r="D277" s="12" t="s">
        <v>360</v>
      </c>
      <c r="E277" s="12" t="s">
        <v>71</v>
      </c>
      <c r="F277" s="12">
        <v>1</v>
      </c>
      <c r="G277" s="14">
        <v>45315</v>
      </c>
      <c r="H277" s="12">
        <v>14</v>
      </c>
      <c r="I277" s="12"/>
      <c r="J277" s="12"/>
      <c r="K277" s="12"/>
      <c r="L277" s="12" t="s">
        <v>376</v>
      </c>
      <c r="M277" s="12" t="s">
        <v>152</v>
      </c>
      <c r="N277" s="12"/>
      <c r="O277" s="12"/>
      <c r="P277" s="12"/>
      <c r="Q277" s="13"/>
      <c r="R277" s="13"/>
      <c r="S277" s="13"/>
      <c r="T277" s="13"/>
      <c r="U277" s="12"/>
      <c r="V277" s="12"/>
      <c r="W277" s="17">
        <v>50</v>
      </c>
      <c r="X277" s="12" t="s">
        <v>30</v>
      </c>
      <c r="Y277" s="17">
        <v>17</v>
      </c>
      <c r="Z277" s="67"/>
    </row>
    <row r="278" spans="2:26" s="15" customFormat="1" ht="13.5" hidden="1" customHeight="1">
      <c r="B278" s="12" t="s">
        <v>359</v>
      </c>
      <c r="C278" s="12">
        <v>1</v>
      </c>
      <c r="D278" s="12" t="s">
        <v>360</v>
      </c>
      <c r="E278" s="4" t="s">
        <v>71</v>
      </c>
      <c r="F278" s="12">
        <v>1</v>
      </c>
      <c r="G278" s="14">
        <v>45315</v>
      </c>
      <c r="H278" s="12">
        <v>15</v>
      </c>
      <c r="I278" s="12"/>
      <c r="J278" s="12"/>
      <c r="K278" s="12"/>
      <c r="L278" s="12" t="s">
        <v>442</v>
      </c>
      <c r="M278" s="12" t="s">
        <v>152</v>
      </c>
      <c r="N278" s="12"/>
      <c r="O278" s="12"/>
      <c r="P278" s="12"/>
      <c r="Q278" s="13"/>
      <c r="R278" s="13"/>
      <c r="S278" s="13"/>
      <c r="T278" s="13"/>
      <c r="U278" s="12"/>
      <c r="V278" s="12"/>
      <c r="W278" s="17">
        <v>50</v>
      </c>
      <c r="X278" s="12" t="s">
        <v>30</v>
      </c>
      <c r="Y278" s="12">
        <v>3.63</v>
      </c>
      <c r="Z278" s="68"/>
    </row>
    <row r="279" spans="2:26" s="15" customFormat="1" ht="13.5" hidden="1" customHeight="1">
      <c r="B279" s="12" t="s">
        <v>359</v>
      </c>
      <c r="C279" s="12">
        <v>1</v>
      </c>
      <c r="D279" s="12" t="s">
        <v>360</v>
      </c>
      <c r="E279" s="12" t="s">
        <v>71</v>
      </c>
      <c r="F279" s="12">
        <v>1</v>
      </c>
      <c r="G279" s="14">
        <v>45315</v>
      </c>
      <c r="H279" s="12">
        <v>31</v>
      </c>
      <c r="I279" s="12"/>
      <c r="J279" s="12"/>
      <c r="K279" s="12"/>
      <c r="L279" s="12" t="s">
        <v>379</v>
      </c>
      <c r="M279" s="12" t="s">
        <v>152</v>
      </c>
      <c r="N279" s="12"/>
      <c r="O279" s="12"/>
      <c r="P279" s="12"/>
      <c r="Q279" s="13"/>
      <c r="R279" s="13"/>
      <c r="S279" s="13"/>
      <c r="T279" s="13"/>
      <c r="U279" s="12"/>
      <c r="V279" s="12"/>
      <c r="W279" s="17">
        <v>50</v>
      </c>
      <c r="X279" s="12" t="s">
        <v>30</v>
      </c>
      <c r="Y279" s="12" t="s">
        <v>473</v>
      </c>
      <c r="Z279" s="68"/>
    </row>
    <row r="280" spans="2:26" s="15" customFormat="1" ht="13.5" hidden="1" customHeight="1">
      <c r="B280" s="12" t="s">
        <v>359</v>
      </c>
      <c r="C280" s="12">
        <v>1</v>
      </c>
      <c r="D280" s="12" t="s">
        <v>360</v>
      </c>
      <c r="E280" s="12" t="s">
        <v>71</v>
      </c>
      <c r="F280" s="12">
        <v>1</v>
      </c>
      <c r="G280" s="14">
        <v>45315</v>
      </c>
      <c r="H280" s="12">
        <v>33</v>
      </c>
      <c r="I280" s="12"/>
      <c r="J280" s="12"/>
      <c r="K280" s="12"/>
      <c r="L280" s="12" t="s">
        <v>379</v>
      </c>
      <c r="M280" s="12" t="s">
        <v>152</v>
      </c>
      <c r="N280" s="12"/>
      <c r="O280" s="12"/>
      <c r="P280" s="12"/>
      <c r="Q280" s="13"/>
      <c r="R280" s="13"/>
      <c r="S280" s="13"/>
      <c r="T280" s="13"/>
      <c r="U280" s="12"/>
      <c r="V280" s="12"/>
      <c r="W280" s="17">
        <v>50</v>
      </c>
      <c r="X280" s="12" t="s">
        <v>30</v>
      </c>
      <c r="Y280" s="12">
        <v>4.74</v>
      </c>
      <c r="Z280" s="68"/>
    </row>
    <row r="281" spans="2:26" s="15" customFormat="1" ht="13.5" hidden="1" customHeight="1">
      <c r="B281" s="12" t="s">
        <v>359</v>
      </c>
      <c r="C281" s="12">
        <v>1</v>
      </c>
      <c r="D281" s="12" t="s">
        <v>360</v>
      </c>
      <c r="E281" s="12" t="s">
        <v>71</v>
      </c>
      <c r="F281" s="12">
        <v>1</v>
      </c>
      <c r="G281" s="14">
        <v>45315</v>
      </c>
      <c r="H281" s="12">
        <v>16</v>
      </c>
      <c r="I281" s="12"/>
      <c r="J281" s="12"/>
      <c r="K281" s="12"/>
      <c r="L281" s="12" t="s">
        <v>456</v>
      </c>
      <c r="M281" s="12" t="s">
        <v>457</v>
      </c>
      <c r="N281" s="12"/>
      <c r="O281" s="12"/>
      <c r="P281" s="12"/>
      <c r="Q281" s="13"/>
      <c r="R281" s="13"/>
      <c r="S281" s="13"/>
      <c r="T281" s="13"/>
      <c r="U281" s="12"/>
      <c r="V281" s="12"/>
      <c r="W281" s="17">
        <v>50</v>
      </c>
      <c r="X281" s="12" t="s">
        <v>25</v>
      </c>
      <c r="Y281" s="12" t="s">
        <v>469</v>
      </c>
      <c r="Z281" s="68"/>
    </row>
    <row r="282" spans="2:26" s="15" customFormat="1" ht="13.5" hidden="1" customHeight="1">
      <c r="B282" s="12" t="s">
        <v>359</v>
      </c>
      <c r="C282" s="12">
        <v>1</v>
      </c>
      <c r="D282" s="12" t="s">
        <v>360</v>
      </c>
      <c r="E282" s="12" t="s">
        <v>71</v>
      </c>
      <c r="F282" s="12">
        <v>1</v>
      </c>
      <c r="G282" s="14">
        <v>45315</v>
      </c>
      <c r="H282" s="12">
        <v>18</v>
      </c>
      <c r="I282" s="12"/>
      <c r="J282" s="12"/>
      <c r="K282" s="12"/>
      <c r="L282" s="12" t="s">
        <v>480</v>
      </c>
      <c r="M282" s="12" t="s">
        <v>457</v>
      </c>
      <c r="N282" s="12"/>
      <c r="O282" s="12"/>
      <c r="P282" s="12"/>
      <c r="Q282" s="13"/>
      <c r="R282" s="13"/>
      <c r="S282" s="13"/>
      <c r="T282" s="13"/>
      <c r="U282" s="12"/>
      <c r="V282" s="12"/>
      <c r="W282" s="17">
        <v>50</v>
      </c>
      <c r="X282" s="12" t="s">
        <v>25</v>
      </c>
      <c r="Y282" s="12" t="s">
        <v>489</v>
      </c>
      <c r="Z282" s="68"/>
    </row>
    <row r="283" spans="2:26" s="15" customFormat="1" ht="13.5" hidden="1" customHeight="1">
      <c r="B283" s="12" t="s">
        <v>359</v>
      </c>
      <c r="C283" s="12">
        <v>1</v>
      </c>
      <c r="D283" s="12" t="s">
        <v>360</v>
      </c>
      <c r="E283" s="12" t="s">
        <v>71</v>
      </c>
      <c r="F283" s="12">
        <v>1</v>
      </c>
      <c r="G283" s="14">
        <v>45315</v>
      </c>
      <c r="H283" s="12">
        <v>30</v>
      </c>
      <c r="I283" s="12"/>
      <c r="J283" s="12"/>
      <c r="K283" s="12"/>
      <c r="L283" s="12">
        <v>7</v>
      </c>
      <c r="M283" s="12" t="s">
        <v>37</v>
      </c>
      <c r="N283" s="12"/>
      <c r="O283" s="12"/>
      <c r="P283" s="12"/>
      <c r="Q283" s="13"/>
      <c r="R283" s="13"/>
      <c r="S283" s="13"/>
      <c r="T283" s="13"/>
      <c r="U283" s="12"/>
      <c r="V283" s="12"/>
      <c r="W283" s="12">
        <v>50</v>
      </c>
      <c r="X283" s="12" t="s">
        <v>30</v>
      </c>
      <c r="Y283" s="12">
        <v>0.2</v>
      </c>
      <c r="Z283" s="68"/>
    </row>
    <row r="284" spans="2:26" s="15" customFormat="1" ht="13.5" hidden="1" customHeight="1">
      <c r="B284" s="12" t="s">
        <v>359</v>
      </c>
      <c r="C284" s="12">
        <v>1</v>
      </c>
      <c r="D284" s="12" t="s">
        <v>360</v>
      </c>
      <c r="E284" s="4" t="s">
        <v>71</v>
      </c>
      <c r="F284" s="12">
        <v>1</v>
      </c>
      <c r="G284" s="14">
        <v>45315</v>
      </c>
      <c r="H284" s="12">
        <v>7</v>
      </c>
      <c r="I284" s="12"/>
      <c r="J284" s="12"/>
      <c r="K284" s="12"/>
      <c r="L284" s="12" t="s">
        <v>383</v>
      </c>
      <c r="M284" s="12" t="s">
        <v>291</v>
      </c>
      <c r="N284" s="12"/>
      <c r="O284" s="12"/>
      <c r="P284" s="12"/>
      <c r="Q284" s="13"/>
      <c r="R284" s="13"/>
      <c r="S284" s="13"/>
      <c r="T284" s="13"/>
      <c r="U284" s="12"/>
      <c r="V284" s="12"/>
      <c r="W284" s="17">
        <v>80</v>
      </c>
      <c r="X284" s="12" t="s">
        <v>605</v>
      </c>
      <c r="Y284" s="12" t="s">
        <v>420</v>
      </c>
      <c r="Z284" s="68"/>
    </row>
    <row r="285" spans="2:26" s="15" customFormat="1" ht="13.5" hidden="1" customHeight="1">
      <c r="B285" s="12" t="s">
        <v>359</v>
      </c>
      <c r="C285" s="12">
        <v>1</v>
      </c>
      <c r="D285" s="12" t="s">
        <v>360</v>
      </c>
      <c r="E285" s="12" t="s">
        <v>71</v>
      </c>
      <c r="F285" s="12">
        <v>1</v>
      </c>
      <c r="G285" s="14">
        <v>45315</v>
      </c>
      <c r="H285" s="12">
        <v>29</v>
      </c>
      <c r="I285" s="12"/>
      <c r="J285" s="12"/>
      <c r="K285" s="12"/>
      <c r="L285" s="12" t="s">
        <v>383</v>
      </c>
      <c r="M285" s="12" t="s">
        <v>291</v>
      </c>
      <c r="N285" s="12"/>
      <c r="O285" s="12"/>
      <c r="P285" s="12"/>
      <c r="Q285" s="13"/>
      <c r="R285" s="13"/>
      <c r="S285" s="13"/>
      <c r="T285" s="13"/>
      <c r="U285" s="12"/>
      <c r="V285" s="12"/>
      <c r="W285" s="17">
        <v>80</v>
      </c>
      <c r="X285" s="12" t="s">
        <v>30</v>
      </c>
      <c r="Y285" s="12" t="s">
        <v>585</v>
      </c>
      <c r="Z285" s="68"/>
    </row>
    <row r="286" spans="2:26" s="15" customFormat="1" ht="13.5" hidden="1" customHeight="1">
      <c r="B286" s="12" t="s">
        <v>359</v>
      </c>
      <c r="C286" s="12">
        <v>1</v>
      </c>
      <c r="D286" s="12" t="s">
        <v>360</v>
      </c>
      <c r="E286" s="4" t="s">
        <v>71</v>
      </c>
      <c r="F286" s="12">
        <v>1</v>
      </c>
      <c r="G286" s="14">
        <v>45315</v>
      </c>
      <c r="H286" s="12">
        <v>16</v>
      </c>
      <c r="I286" s="12"/>
      <c r="J286" s="12"/>
      <c r="K286" s="12"/>
      <c r="L286" s="12" t="s">
        <v>376</v>
      </c>
      <c r="M286" s="12" t="s">
        <v>448</v>
      </c>
      <c r="N286" s="12"/>
      <c r="O286" s="12"/>
      <c r="P286" s="12"/>
      <c r="Q286" s="13"/>
      <c r="R286" s="13"/>
      <c r="S286" s="13"/>
      <c r="T286" s="13"/>
      <c r="U286" s="12"/>
      <c r="V286" s="12"/>
      <c r="W286" s="17">
        <v>100</v>
      </c>
      <c r="X286" s="12" t="s">
        <v>21</v>
      </c>
      <c r="Y286" s="17">
        <v>4</v>
      </c>
      <c r="Z286" s="67"/>
    </row>
    <row r="287" spans="2:26" s="15" customFormat="1" ht="13.5" hidden="1" customHeight="1">
      <c r="B287" s="12" t="s">
        <v>359</v>
      </c>
      <c r="C287" s="12">
        <v>1</v>
      </c>
      <c r="D287" s="12" t="s">
        <v>360</v>
      </c>
      <c r="E287" s="12" t="s">
        <v>71</v>
      </c>
      <c r="F287" s="12">
        <v>1</v>
      </c>
      <c r="G287" s="14">
        <v>45315</v>
      </c>
      <c r="H287" s="12">
        <v>18</v>
      </c>
      <c r="I287" s="12"/>
      <c r="J287" s="12"/>
      <c r="K287" s="12"/>
      <c r="L287" s="12" t="s">
        <v>381</v>
      </c>
      <c r="M287" s="12" t="s">
        <v>448</v>
      </c>
      <c r="N287" s="12"/>
      <c r="O287" s="12"/>
      <c r="P287" s="12"/>
      <c r="Q287" s="13"/>
      <c r="R287" s="13"/>
      <c r="S287" s="13"/>
      <c r="T287" s="13"/>
      <c r="U287" s="12"/>
      <c r="V287" s="12"/>
      <c r="W287" s="17">
        <v>100</v>
      </c>
      <c r="X287" s="12" t="s">
        <v>21</v>
      </c>
      <c r="Y287" s="17">
        <v>2</v>
      </c>
      <c r="Z287" s="67"/>
    </row>
    <row r="288" spans="2:26" s="15" customFormat="1" ht="13.5" hidden="1" customHeight="1">
      <c r="B288" s="12" t="s">
        <v>359</v>
      </c>
      <c r="C288" s="12">
        <v>1</v>
      </c>
      <c r="D288" s="12" t="s">
        <v>360</v>
      </c>
      <c r="E288" s="12" t="s">
        <v>71</v>
      </c>
      <c r="F288" s="12">
        <v>1</v>
      </c>
      <c r="G288" s="14">
        <v>45315</v>
      </c>
      <c r="H288" s="12">
        <v>19</v>
      </c>
      <c r="I288" s="12"/>
      <c r="J288" s="12"/>
      <c r="K288" s="12"/>
      <c r="L288" s="12" t="s">
        <v>379</v>
      </c>
      <c r="M288" s="12" t="s">
        <v>448</v>
      </c>
      <c r="N288" s="12"/>
      <c r="O288" s="12"/>
      <c r="P288" s="12"/>
      <c r="Q288" s="13"/>
      <c r="R288" s="13"/>
      <c r="S288" s="13"/>
      <c r="T288" s="13"/>
      <c r="U288" s="12"/>
      <c r="V288" s="12"/>
      <c r="W288" s="17">
        <v>100</v>
      </c>
      <c r="X288" s="12" t="s">
        <v>21</v>
      </c>
      <c r="Y288" s="17">
        <v>2</v>
      </c>
      <c r="Z288" s="67"/>
    </row>
    <row r="289" spans="2:26" s="15" customFormat="1" ht="13.5" hidden="1" customHeight="1">
      <c r="B289" s="12" t="s">
        <v>359</v>
      </c>
      <c r="C289" s="12">
        <v>1</v>
      </c>
      <c r="D289" s="12" t="s">
        <v>360</v>
      </c>
      <c r="E289" s="12" t="s">
        <v>71</v>
      </c>
      <c r="F289" s="12">
        <v>1</v>
      </c>
      <c r="G289" s="14">
        <v>45315</v>
      </c>
      <c r="H289" s="12">
        <v>27</v>
      </c>
      <c r="I289" s="12"/>
      <c r="J289" s="12"/>
      <c r="K289" s="12"/>
      <c r="L289" s="12" t="s">
        <v>363</v>
      </c>
      <c r="M289" s="12" t="s">
        <v>448</v>
      </c>
      <c r="N289" s="12"/>
      <c r="O289" s="12"/>
      <c r="P289" s="12"/>
      <c r="Q289" s="13"/>
      <c r="R289" s="13"/>
      <c r="S289" s="13"/>
      <c r="T289" s="13"/>
      <c r="U289" s="12"/>
      <c r="V289" s="12"/>
      <c r="W289" s="17">
        <v>100</v>
      </c>
      <c r="X289" s="12" t="s">
        <v>21</v>
      </c>
      <c r="Y289" s="17">
        <v>2</v>
      </c>
      <c r="Z289" s="67"/>
    </row>
    <row r="290" spans="2:26" s="15" customFormat="1" ht="13.5" hidden="1" customHeight="1">
      <c r="B290" s="12" t="s">
        <v>359</v>
      </c>
      <c r="C290" s="12">
        <v>1</v>
      </c>
      <c r="D290" s="12" t="s">
        <v>360</v>
      </c>
      <c r="E290" s="12" t="s">
        <v>71</v>
      </c>
      <c r="F290" s="12">
        <v>1</v>
      </c>
      <c r="G290" s="14">
        <v>45315</v>
      </c>
      <c r="H290" s="12">
        <v>28</v>
      </c>
      <c r="I290" s="12"/>
      <c r="J290" s="12"/>
      <c r="K290" s="12"/>
      <c r="L290" s="12" t="s">
        <v>363</v>
      </c>
      <c r="M290" s="12" t="s">
        <v>448</v>
      </c>
      <c r="N290" s="12"/>
      <c r="O290" s="12"/>
      <c r="P290" s="12"/>
      <c r="Q290" s="13"/>
      <c r="R290" s="13"/>
      <c r="S290" s="13"/>
      <c r="T290" s="13"/>
      <c r="U290" s="12"/>
      <c r="V290" s="12"/>
      <c r="W290" s="17">
        <v>100</v>
      </c>
      <c r="X290" s="12" t="s">
        <v>21</v>
      </c>
      <c r="Y290" s="17">
        <v>2</v>
      </c>
      <c r="Z290" s="67"/>
    </row>
    <row r="291" spans="2:26" s="15" customFormat="1" ht="13.5" hidden="1" customHeight="1">
      <c r="B291" s="12" t="s">
        <v>359</v>
      </c>
      <c r="C291" s="12">
        <v>1</v>
      </c>
      <c r="D291" s="12" t="s">
        <v>360</v>
      </c>
      <c r="E291" s="12" t="s">
        <v>71</v>
      </c>
      <c r="F291" s="12">
        <v>1</v>
      </c>
      <c r="G291" s="14">
        <v>45315</v>
      </c>
      <c r="H291" s="12">
        <v>24</v>
      </c>
      <c r="I291" s="12"/>
      <c r="J291" s="12"/>
      <c r="K291" s="12"/>
      <c r="L291" s="12" t="s">
        <v>365</v>
      </c>
      <c r="M291" s="12" t="s">
        <v>549</v>
      </c>
      <c r="N291" s="12"/>
      <c r="O291" s="12"/>
      <c r="P291" s="12"/>
      <c r="Q291" s="13"/>
      <c r="R291" s="13"/>
      <c r="S291" s="13"/>
      <c r="T291" s="13"/>
      <c r="U291" s="12"/>
      <c r="V291" s="12"/>
      <c r="W291" s="17">
        <v>20</v>
      </c>
      <c r="X291" s="12" t="s">
        <v>21</v>
      </c>
      <c r="Y291" s="17">
        <v>2</v>
      </c>
      <c r="Z291" s="67"/>
    </row>
    <row r="292" spans="2:26" s="15" customFormat="1" ht="13.5" hidden="1" customHeight="1">
      <c r="B292" s="12" t="s">
        <v>359</v>
      </c>
      <c r="C292" s="12">
        <v>1</v>
      </c>
      <c r="D292" s="12" t="s">
        <v>360</v>
      </c>
      <c r="E292" s="4" t="s">
        <v>71</v>
      </c>
      <c r="F292" s="12">
        <v>1</v>
      </c>
      <c r="G292" s="14">
        <v>45315</v>
      </c>
      <c r="H292" s="12">
        <v>15</v>
      </c>
      <c r="I292" s="12"/>
      <c r="J292" s="12"/>
      <c r="K292" s="12"/>
      <c r="L292" s="12" t="s">
        <v>374</v>
      </c>
      <c r="M292" s="12" t="s">
        <v>438</v>
      </c>
      <c r="N292" s="12"/>
      <c r="O292" s="12"/>
      <c r="P292" s="12"/>
      <c r="Q292" s="13"/>
      <c r="R292" s="13"/>
      <c r="S292" s="13"/>
      <c r="T292" s="13"/>
      <c r="U292" s="12"/>
      <c r="V292" s="12"/>
      <c r="W292" s="17">
        <v>25</v>
      </c>
      <c r="X292" s="12" t="s">
        <v>21</v>
      </c>
      <c r="Y292" s="17">
        <v>1</v>
      </c>
      <c r="Z292" s="67"/>
    </row>
    <row r="293" spans="2:26" s="15" customFormat="1" ht="13.5" hidden="1" customHeight="1">
      <c r="B293" s="12" t="s">
        <v>359</v>
      </c>
      <c r="C293" s="12">
        <v>1</v>
      </c>
      <c r="D293" s="12" t="s">
        <v>360</v>
      </c>
      <c r="E293" s="4" t="s">
        <v>71</v>
      </c>
      <c r="F293" s="12">
        <v>1</v>
      </c>
      <c r="G293" s="14">
        <v>45315</v>
      </c>
      <c r="H293" s="12">
        <v>5</v>
      </c>
      <c r="I293" s="12"/>
      <c r="J293" s="12"/>
      <c r="K293" s="12"/>
      <c r="L293" s="12" t="s">
        <v>365</v>
      </c>
      <c r="M293" s="12" t="s">
        <v>389</v>
      </c>
      <c r="N293" s="12"/>
      <c r="O293" s="12"/>
      <c r="P293" s="12"/>
      <c r="Q293" s="13"/>
      <c r="R293" s="13"/>
      <c r="S293" s="13"/>
      <c r="T293" s="13"/>
      <c r="U293" s="12"/>
      <c r="V293" s="12"/>
      <c r="W293" s="17">
        <v>25</v>
      </c>
      <c r="X293" s="12" t="s">
        <v>21</v>
      </c>
      <c r="Y293" s="17">
        <v>1</v>
      </c>
      <c r="Z293" s="67"/>
    </row>
    <row r="294" spans="2:26" s="15" customFormat="1" ht="13.5" hidden="1" customHeight="1">
      <c r="B294" s="12" t="s">
        <v>359</v>
      </c>
      <c r="C294" s="12">
        <v>1</v>
      </c>
      <c r="D294" s="12" t="s">
        <v>360</v>
      </c>
      <c r="E294" s="4" t="s">
        <v>71</v>
      </c>
      <c r="F294" s="12">
        <v>1</v>
      </c>
      <c r="G294" s="14">
        <v>45315</v>
      </c>
      <c r="H294" s="12">
        <v>16</v>
      </c>
      <c r="I294" s="12"/>
      <c r="J294" s="12"/>
      <c r="K294" s="12"/>
      <c r="L294" s="12" t="s">
        <v>367</v>
      </c>
      <c r="M294" s="12" t="s">
        <v>449</v>
      </c>
      <c r="N294" s="12"/>
      <c r="O294" s="12"/>
      <c r="P294" s="12"/>
      <c r="Q294" s="13"/>
      <c r="R294" s="13"/>
      <c r="S294" s="13"/>
      <c r="T294" s="13"/>
      <c r="U294" s="12"/>
      <c r="V294" s="12"/>
      <c r="W294" s="17">
        <v>25</v>
      </c>
      <c r="X294" s="12" t="s">
        <v>21</v>
      </c>
      <c r="Y294" s="17">
        <v>2</v>
      </c>
      <c r="Z294" s="67"/>
    </row>
    <row r="295" spans="2:26" s="15" customFormat="1" ht="13.5" hidden="1" customHeight="1">
      <c r="B295" s="12" t="s">
        <v>359</v>
      </c>
      <c r="C295" s="12">
        <v>1</v>
      </c>
      <c r="D295" s="12" t="s">
        <v>360</v>
      </c>
      <c r="E295" s="12" t="s">
        <v>71</v>
      </c>
      <c r="F295" s="12">
        <v>1</v>
      </c>
      <c r="G295" s="14">
        <v>45315</v>
      </c>
      <c r="H295" s="12">
        <v>17</v>
      </c>
      <c r="I295" s="12"/>
      <c r="J295" s="12"/>
      <c r="K295" s="12"/>
      <c r="L295" s="12" t="s">
        <v>365</v>
      </c>
      <c r="M295" s="12" t="s">
        <v>449</v>
      </c>
      <c r="N295" s="12"/>
      <c r="O295" s="12"/>
      <c r="P295" s="12"/>
      <c r="Q295" s="13"/>
      <c r="R295" s="13"/>
      <c r="S295" s="13"/>
      <c r="T295" s="13"/>
      <c r="U295" s="12"/>
      <c r="V295" s="12"/>
      <c r="W295" s="17">
        <v>25</v>
      </c>
      <c r="X295" s="12" t="s">
        <v>21</v>
      </c>
      <c r="Y295" s="17">
        <v>1</v>
      </c>
      <c r="Z295" s="67"/>
    </row>
    <row r="296" spans="2:26" s="15" customFormat="1" ht="13.5" hidden="1" customHeight="1">
      <c r="B296" s="12" t="s">
        <v>359</v>
      </c>
      <c r="C296" s="12">
        <v>1</v>
      </c>
      <c r="D296" s="12" t="s">
        <v>360</v>
      </c>
      <c r="E296" s="12" t="s">
        <v>71</v>
      </c>
      <c r="F296" s="12">
        <v>1</v>
      </c>
      <c r="G296" s="14">
        <v>45315</v>
      </c>
      <c r="H296" s="12">
        <v>18</v>
      </c>
      <c r="I296" s="12"/>
      <c r="J296" s="12"/>
      <c r="K296" s="12"/>
      <c r="L296" s="12" t="s">
        <v>383</v>
      </c>
      <c r="M296" s="12" t="s">
        <v>449</v>
      </c>
      <c r="N296" s="12"/>
      <c r="O296" s="12"/>
      <c r="P296" s="12"/>
      <c r="Q296" s="13"/>
      <c r="R296" s="13"/>
      <c r="S296" s="13"/>
      <c r="T296" s="13"/>
      <c r="U296" s="12"/>
      <c r="V296" s="12"/>
      <c r="W296" s="17">
        <v>25</v>
      </c>
      <c r="X296" s="12" t="s">
        <v>21</v>
      </c>
      <c r="Y296" s="17">
        <v>1</v>
      </c>
      <c r="Z296" s="67"/>
    </row>
    <row r="297" spans="2:26" s="15" customFormat="1" ht="13.5" hidden="1" customHeight="1">
      <c r="B297" s="12" t="s">
        <v>359</v>
      </c>
      <c r="C297" s="12">
        <v>1</v>
      </c>
      <c r="D297" s="12" t="s">
        <v>360</v>
      </c>
      <c r="E297" s="12" t="s">
        <v>71</v>
      </c>
      <c r="F297" s="12">
        <v>1</v>
      </c>
      <c r="G297" s="14">
        <v>45315</v>
      </c>
      <c r="H297" s="12">
        <v>19</v>
      </c>
      <c r="I297" s="12"/>
      <c r="J297" s="12"/>
      <c r="K297" s="12"/>
      <c r="L297" s="12" t="s">
        <v>381</v>
      </c>
      <c r="M297" s="12" t="s">
        <v>449</v>
      </c>
      <c r="N297" s="12"/>
      <c r="O297" s="12"/>
      <c r="P297" s="12"/>
      <c r="Q297" s="13"/>
      <c r="R297" s="13"/>
      <c r="S297" s="13"/>
      <c r="T297" s="13"/>
      <c r="U297" s="12"/>
      <c r="V297" s="12"/>
      <c r="W297" s="17">
        <v>25</v>
      </c>
      <c r="X297" s="12" t="s">
        <v>21</v>
      </c>
      <c r="Y297" s="17">
        <v>1</v>
      </c>
      <c r="Z297" s="67"/>
    </row>
    <row r="298" spans="2:26" s="15" customFormat="1" ht="13.5" hidden="1" customHeight="1">
      <c r="B298" s="12" t="s">
        <v>359</v>
      </c>
      <c r="C298" s="12">
        <v>1</v>
      </c>
      <c r="D298" s="12" t="s">
        <v>360</v>
      </c>
      <c r="E298" s="12" t="s">
        <v>71</v>
      </c>
      <c r="F298" s="12">
        <v>1</v>
      </c>
      <c r="G298" s="14">
        <v>45315</v>
      </c>
      <c r="H298" s="12">
        <v>20</v>
      </c>
      <c r="I298" s="12"/>
      <c r="J298" s="12"/>
      <c r="K298" s="12"/>
      <c r="L298" s="12" t="s">
        <v>365</v>
      </c>
      <c r="M298" s="12" t="s">
        <v>449</v>
      </c>
      <c r="N298" s="12"/>
      <c r="O298" s="12"/>
      <c r="P298" s="12"/>
      <c r="Q298" s="13"/>
      <c r="R298" s="13"/>
      <c r="S298" s="13"/>
      <c r="T298" s="13"/>
      <c r="U298" s="12"/>
      <c r="V298" s="12"/>
      <c r="W298" s="17">
        <v>25</v>
      </c>
      <c r="X298" s="12" t="s">
        <v>21</v>
      </c>
      <c r="Y298" s="17">
        <v>1</v>
      </c>
      <c r="Z298" s="67"/>
    </row>
    <row r="299" spans="2:26" s="15" customFormat="1" ht="13.5" hidden="1" customHeight="1">
      <c r="B299" s="12" t="s">
        <v>359</v>
      </c>
      <c r="C299" s="12">
        <v>1</v>
      </c>
      <c r="D299" s="12" t="s">
        <v>360</v>
      </c>
      <c r="E299" s="12" t="s">
        <v>71</v>
      </c>
      <c r="F299" s="12">
        <v>1</v>
      </c>
      <c r="G299" s="14">
        <v>45315</v>
      </c>
      <c r="H299" s="12">
        <v>21</v>
      </c>
      <c r="I299" s="12"/>
      <c r="J299" s="12"/>
      <c r="K299" s="12"/>
      <c r="L299" s="12" t="s">
        <v>374</v>
      </c>
      <c r="M299" s="12" t="s">
        <v>500</v>
      </c>
      <c r="N299" s="12"/>
      <c r="O299" s="12"/>
      <c r="P299" s="12"/>
      <c r="Q299" s="13"/>
      <c r="R299" s="13"/>
      <c r="S299" s="13"/>
      <c r="T299" s="13"/>
      <c r="U299" s="12"/>
      <c r="V299" s="12"/>
      <c r="W299" s="17">
        <v>25</v>
      </c>
      <c r="X299" s="12" t="s">
        <v>21</v>
      </c>
      <c r="Y299" s="17">
        <v>1</v>
      </c>
      <c r="Z299" s="67"/>
    </row>
    <row r="300" spans="2:26" s="15" customFormat="1" ht="13.5" hidden="1" customHeight="1">
      <c r="B300" s="12" t="s">
        <v>359</v>
      </c>
      <c r="C300" s="12">
        <v>1</v>
      </c>
      <c r="D300" s="12" t="s">
        <v>360</v>
      </c>
      <c r="E300" s="12" t="s">
        <v>71</v>
      </c>
      <c r="F300" s="12">
        <v>1</v>
      </c>
      <c r="G300" s="14">
        <v>45315</v>
      </c>
      <c r="H300" s="12">
        <v>21</v>
      </c>
      <c r="I300" s="12"/>
      <c r="J300" s="12"/>
      <c r="K300" s="12"/>
      <c r="L300" s="12" t="s">
        <v>376</v>
      </c>
      <c r="M300" s="12" t="s">
        <v>501</v>
      </c>
      <c r="N300" s="12"/>
      <c r="O300" s="12"/>
      <c r="P300" s="12"/>
      <c r="Q300" s="13"/>
      <c r="R300" s="13"/>
      <c r="S300" s="13"/>
      <c r="T300" s="13"/>
      <c r="U300" s="12"/>
      <c r="V300" s="12"/>
      <c r="W300" s="17">
        <v>25</v>
      </c>
      <c r="X300" s="12" t="s">
        <v>21</v>
      </c>
      <c r="Y300" s="17">
        <v>1</v>
      </c>
      <c r="Z300" s="67"/>
    </row>
    <row r="301" spans="2:26" s="15" customFormat="1" ht="13.5" hidden="1" customHeight="1">
      <c r="B301" s="12" t="s">
        <v>359</v>
      </c>
      <c r="C301" s="12">
        <v>1</v>
      </c>
      <c r="D301" s="12" t="s">
        <v>360</v>
      </c>
      <c r="E301" s="12" t="s">
        <v>71</v>
      </c>
      <c r="F301" s="12">
        <v>1</v>
      </c>
      <c r="G301" s="14">
        <v>45315</v>
      </c>
      <c r="H301" s="12">
        <v>25</v>
      </c>
      <c r="I301" s="12"/>
      <c r="J301" s="12"/>
      <c r="K301" s="12"/>
      <c r="L301" s="12">
        <v>3</v>
      </c>
      <c r="M301" s="12" t="s">
        <v>554</v>
      </c>
      <c r="N301" s="12"/>
      <c r="O301" s="12"/>
      <c r="P301" s="12"/>
      <c r="Q301" s="13"/>
      <c r="R301" s="13"/>
      <c r="S301" s="13"/>
      <c r="T301" s="13"/>
      <c r="U301" s="12"/>
      <c r="V301" s="12"/>
      <c r="W301" s="12">
        <v>40</v>
      </c>
      <c r="X301" s="12" t="s">
        <v>21</v>
      </c>
      <c r="Y301" s="12">
        <v>2</v>
      </c>
      <c r="Z301" s="68"/>
    </row>
    <row r="302" spans="2:26" s="15" customFormat="1" ht="13.5" hidden="1" customHeight="1">
      <c r="B302" s="12" t="s">
        <v>359</v>
      </c>
      <c r="C302" s="12">
        <v>1</v>
      </c>
      <c r="D302" s="12" t="s">
        <v>360</v>
      </c>
      <c r="E302" s="12" t="s">
        <v>71</v>
      </c>
      <c r="F302" s="12">
        <v>1</v>
      </c>
      <c r="G302" s="14">
        <v>45315</v>
      </c>
      <c r="H302" s="12">
        <v>31</v>
      </c>
      <c r="I302" s="12"/>
      <c r="J302" s="12"/>
      <c r="K302" s="12"/>
      <c r="L302" s="12" t="s">
        <v>363</v>
      </c>
      <c r="M302" s="12" t="s">
        <v>569</v>
      </c>
      <c r="N302" s="12"/>
      <c r="O302" s="12"/>
      <c r="P302" s="12"/>
      <c r="Q302" s="13"/>
      <c r="R302" s="13"/>
      <c r="S302" s="13"/>
      <c r="T302" s="13"/>
      <c r="U302" s="12"/>
      <c r="V302" s="12"/>
      <c r="W302" s="17">
        <v>50</v>
      </c>
      <c r="X302" s="12" t="s">
        <v>21</v>
      </c>
      <c r="Y302" s="17">
        <v>2</v>
      </c>
      <c r="Z302" s="67"/>
    </row>
    <row r="303" spans="2:26" s="15" customFormat="1" ht="13.5" hidden="1" customHeight="1">
      <c r="B303" s="12" t="s">
        <v>359</v>
      </c>
      <c r="C303" s="12">
        <v>1</v>
      </c>
      <c r="D303" s="12" t="s">
        <v>360</v>
      </c>
      <c r="E303" s="12" t="s">
        <v>71</v>
      </c>
      <c r="F303" s="12">
        <v>1</v>
      </c>
      <c r="G303" s="14">
        <v>45315</v>
      </c>
      <c r="H303" s="12">
        <v>33</v>
      </c>
      <c r="I303" s="12"/>
      <c r="J303" s="12"/>
      <c r="K303" s="12"/>
      <c r="L303" s="12" t="s">
        <v>365</v>
      </c>
      <c r="M303" s="12" t="s">
        <v>593</v>
      </c>
      <c r="N303" s="12"/>
      <c r="O303" s="12"/>
      <c r="P303" s="12"/>
      <c r="Q303" s="13"/>
      <c r="R303" s="13"/>
      <c r="S303" s="13"/>
      <c r="T303" s="13"/>
      <c r="U303" s="12"/>
      <c r="V303" s="12"/>
      <c r="W303" s="17">
        <v>50</v>
      </c>
      <c r="X303" s="12" t="s">
        <v>21</v>
      </c>
      <c r="Y303" s="17">
        <v>2</v>
      </c>
      <c r="Z303" s="67"/>
    </row>
    <row r="304" spans="2:26" s="15" customFormat="1" ht="13.5" hidden="1" customHeight="1">
      <c r="B304" s="12" t="s">
        <v>359</v>
      </c>
      <c r="C304" s="12">
        <v>1</v>
      </c>
      <c r="D304" s="12" t="s">
        <v>360</v>
      </c>
      <c r="E304" s="12" t="s">
        <v>71</v>
      </c>
      <c r="F304" s="12">
        <v>1</v>
      </c>
      <c r="G304" s="14">
        <v>45315</v>
      </c>
      <c r="H304" s="12">
        <v>30</v>
      </c>
      <c r="I304" s="12"/>
      <c r="J304" s="12"/>
      <c r="K304" s="12"/>
      <c r="L304" s="12">
        <v>2</v>
      </c>
      <c r="M304" s="12" t="s">
        <v>586</v>
      </c>
      <c r="N304" s="12"/>
      <c r="O304" s="12"/>
      <c r="P304" s="12"/>
      <c r="Q304" s="13"/>
      <c r="R304" s="13"/>
      <c r="S304" s="13"/>
      <c r="T304" s="13"/>
      <c r="U304" s="12"/>
      <c r="V304" s="12"/>
      <c r="W304" s="12">
        <v>50</v>
      </c>
      <c r="X304" s="12" t="s">
        <v>21</v>
      </c>
      <c r="Y304" s="12">
        <v>2</v>
      </c>
      <c r="Z304" s="68"/>
    </row>
    <row r="305" spans="2:26" s="15" customFormat="1" ht="13.5" hidden="1" customHeight="1">
      <c r="B305" s="12" t="s">
        <v>359</v>
      </c>
      <c r="C305" s="12">
        <v>1</v>
      </c>
      <c r="D305" s="12" t="s">
        <v>360</v>
      </c>
      <c r="E305" s="12" t="s">
        <v>71</v>
      </c>
      <c r="F305" s="12">
        <v>1</v>
      </c>
      <c r="G305" s="14">
        <v>45315</v>
      </c>
      <c r="H305" s="12">
        <v>18</v>
      </c>
      <c r="I305" s="12"/>
      <c r="J305" s="12"/>
      <c r="K305" s="12"/>
      <c r="L305" s="12" t="s">
        <v>386</v>
      </c>
      <c r="M305" s="12" t="s">
        <v>476</v>
      </c>
      <c r="N305" s="12"/>
      <c r="O305" s="12"/>
      <c r="P305" s="12"/>
      <c r="Q305" s="13"/>
      <c r="R305" s="13"/>
      <c r="S305" s="13"/>
      <c r="T305" s="13"/>
      <c r="U305" s="12"/>
      <c r="V305" s="12"/>
      <c r="W305" s="17">
        <v>50</v>
      </c>
      <c r="X305" s="12" t="s">
        <v>21</v>
      </c>
      <c r="Y305" s="17">
        <v>2</v>
      </c>
      <c r="Z305" s="67"/>
    </row>
    <row r="306" spans="2:26" s="15" customFormat="1" ht="13.5" hidden="1" customHeight="1">
      <c r="B306" s="12" t="s">
        <v>359</v>
      </c>
      <c r="C306" s="12">
        <v>1</v>
      </c>
      <c r="D306" s="12" t="s">
        <v>360</v>
      </c>
      <c r="E306" s="4" t="s">
        <v>71</v>
      </c>
      <c r="F306" s="12">
        <v>1</v>
      </c>
      <c r="G306" s="14">
        <v>45315</v>
      </c>
      <c r="H306" s="12">
        <v>12</v>
      </c>
      <c r="I306" s="12"/>
      <c r="J306" s="12"/>
      <c r="K306" s="12"/>
      <c r="L306" s="12" t="s">
        <v>365</v>
      </c>
      <c r="M306" s="12" t="s">
        <v>426</v>
      </c>
      <c r="N306" s="12"/>
      <c r="O306" s="12"/>
      <c r="P306" s="12"/>
      <c r="Q306" s="13"/>
      <c r="R306" s="13"/>
      <c r="S306" s="13"/>
      <c r="T306" s="13"/>
      <c r="U306" s="12"/>
      <c r="V306" s="12"/>
      <c r="W306" s="17">
        <v>50</v>
      </c>
      <c r="X306" s="12" t="s">
        <v>21</v>
      </c>
      <c r="Y306" s="12">
        <v>2</v>
      </c>
      <c r="Z306" s="68"/>
    </row>
    <row r="307" spans="2:26" s="15" customFormat="1" ht="13.5" hidden="1" customHeight="1">
      <c r="B307" s="12" t="s">
        <v>359</v>
      </c>
      <c r="C307" s="12">
        <v>1</v>
      </c>
      <c r="D307" s="12" t="s">
        <v>360</v>
      </c>
      <c r="E307" s="12" t="s">
        <v>71</v>
      </c>
      <c r="F307" s="12">
        <v>1</v>
      </c>
      <c r="G307" s="14">
        <v>45315</v>
      </c>
      <c r="H307" s="12">
        <v>29</v>
      </c>
      <c r="I307" s="12"/>
      <c r="J307" s="12"/>
      <c r="K307" s="12"/>
      <c r="L307" s="12" t="s">
        <v>374</v>
      </c>
      <c r="M307" s="12" t="s">
        <v>426</v>
      </c>
      <c r="N307" s="12"/>
      <c r="O307" s="12"/>
      <c r="P307" s="12"/>
      <c r="Q307" s="13"/>
      <c r="R307" s="13"/>
      <c r="S307" s="13"/>
      <c r="T307" s="13"/>
      <c r="U307" s="12"/>
      <c r="V307" s="12"/>
      <c r="W307" s="17">
        <v>50</v>
      </c>
      <c r="X307" s="12" t="s">
        <v>21</v>
      </c>
      <c r="Y307" s="12">
        <v>2</v>
      </c>
      <c r="Z307" s="68"/>
    </row>
    <row r="308" spans="2:26" s="15" customFormat="1" ht="13.5" hidden="1" customHeight="1">
      <c r="B308" s="12" t="s">
        <v>359</v>
      </c>
      <c r="C308" s="12">
        <v>1</v>
      </c>
      <c r="D308" s="12" t="s">
        <v>360</v>
      </c>
      <c r="E308" s="12" t="s">
        <v>71</v>
      </c>
      <c r="F308" s="12">
        <v>1</v>
      </c>
      <c r="G308" s="14">
        <v>45315</v>
      </c>
      <c r="H308" s="12">
        <v>22</v>
      </c>
      <c r="I308" s="12"/>
      <c r="J308" s="12"/>
      <c r="K308" s="12"/>
      <c r="L308" s="12" t="s">
        <v>367</v>
      </c>
      <c r="M308" s="12" t="s">
        <v>523</v>
      </c>
      <c r="N308" s="12"/>
      <c r="O308" s="12"/>
      <c r="P308" s="12"/>
      <c r="Q308" s="13"/>
      <c r="R308" s="13"/>
      <c r="S308" s="13"/>
      <c r="T308" s="13"/>
      <c r="U308" s="12"/>
      <c r="V308" s="12"/>
      <c r="W308" s="17">
        <v>50</v>
      </c>
      <c r="X308" s="12" t="s">
        <v>615</v>
      </c>
      <c r="Y308" s="17">
        <v>2</v>
      </c>
      <c r="Z308" s="67"/>
    </row>
    <row r="309" spans="2:26" s="15" customFormat="1" ht="13.5" hidden="1" customHeight="1">
      <c r="B309" s="12" t="s">
        <v>359</v>
      </c>
      <c r="C309" s="12">
        <v>1</v>
      </c>
      <c r="D309" s="12" t="s">
        <v>360</v>
      </c>
      <c r="E309" s="4" t="s">
        <v>71</v>
      </c>
      <c r="F309" s="12">
        <v>1</v>
      </c>
      <c r="G309" s="14">
        <v>45315</v>
      </c>
      <c r="H309" s="12">
        <v>6</v>
      </c>
      <c r="I309" s="12"/>
      <c r="J309" s="12"/>
      <c r="K309" s="12"/>
      <c r="L309" s="12" t="s">
        <v>365</v>
      </c>
      <c r="M309" s="12" t="s">
        <v>399</v>
      </c>
      <c r="N309" s="12"/>
      <c r="O309" s="12"/>
      <c r="P309" s="12"/>
      <c r="Q309" s="13"/>
      <c r="R309" s="13"/>
      <c r="S309" s="13"/>
      <c r="T309" s="13"/>
      <c r="U309" s="12"/>
      <c r="V309" s="12"/>
      <c r="W309" s="17">
        <v>50</v>
      </c>
      <c r="X309" s="12" t="s">
        <v>21</v>
      </c>
      <c r="Y309" s="17">
        <v>2</v>
      </c>
      <c r="Z309" s="67"/>
    </row>
    <row r="310" spans="2:26" s="15" customFormat="1" ht="13.5" hidden="1" customHeight="1">
      <c r="B310" s="12" t="s">
        <v>359</v>
      </c>
      <c r="C310" s="12">
        <v>1</v>
      </c>
      <c r="D310" s="12" t="s">
        <v>360</v>
      </c>
      <c r="E310" s="4" t="s">
        <v>71</v>
      </c>
      <c r="F310" s="12">
        <v>1</v>
      </c>
      <c r="G310" s="14">
        <v>45315</v>
      </c>
      <c r="H310" s="12">
        <v>7</v>
      </c>
      <c r="I310" s="12"/>
      <c r="J310" s="12"/>
      <c r="K310" s="12"/>
      <c r="L310" s="12" t="s">
        <v>365</v>
      </c>
      <c r="M310" s="12" t="s">
        <v>410</v>
      </c>
      <c r="N310" s="12"/>
      <c r="O310" s="12"/>
      <c r="P310" s="12"/>
      <c r="Q310" s="13"/>
      <c r="R310" s="13"/>
      <c r="S310" s="13"/>
      <c r="T310" s="13"/>
      <c r="U310" s="12"/>
      <c r="V310" s="12"/>
      <c r="W310" s="17">
        <v>80</v>
      </c>
      <c r="X310" s="12" t="s">
        <v>21</v>
      </c>
      <c r="Y310" s="17">
        <v>2</v>
      </c>
      <c r="Z310" s="67"/>
    </row>
    <row r="311" spans="2:26" s="15" customFormat="1" ht="13.5" hidden="1" customHeight="1">
      <c r="B311" s="12" t="s">
        <v>359</v>
      </c>
      <c r="C311" s="12">
        <v>1</v>
      </c>
      <c r="D311" s="12" t="s">
        <v>360</v>
      </c>
      <c r="E311" s="12" t="s">
        <v>71</v>
      </c>
      <c r="F311" s="12">
        <v>1</v>
      </c>
      <c r="G311" s="14">
        <v>45315</v>
      </c>
      <c r="H311" s="12">
        <v>26</v>
      </c>
      <c r="I311" s="12"/>
      <c r="J311" s="12"/>
      <c r="K311" s="12"/>
      <c r="L311" s="12" t="s">
        <v>363</v>
      </c>
      <c r="M311" s="12" t="s">
        <v>564</v>
      </c>
      <c r="N311" s="12"/>
      <c r="O311" s="12"/>
      <c r="P311" s="12"/>
      <c r="Q311" s="13"/>
      <c r="R311" s="13"/>
      <c r="S311" s="13"/>
      <c r="T311" s="13"/>
      <c r="U311" s="12"/>
      <c r="V311" s="12"/>
      <c r="W311" s="17">
        <v>25</v>
      </c>
      <c r="X311" s="12" t="s">
        <v>21</v>
      </c>
      <c r="Y311" s="17">
        <v>2</v>
      </c>
      <c r="Z311" s="67"/>
    </row>
    <row r="312" spans="2:26" s="15" customFormat="1" ht="13.5" hidden="1" customHeight="1">
      <c r="B312" s="12" t="s">
        <v>359</v>
      </c>
      <c r="C312" s="12">
        <v>1</v>
      </c>
      <c r="D312" s="12" t="s">
        <v>360</v>
      </c>
      <c r="E312" s="4" t="s">
        <v>71</v>
      </c>
      <c r="F312" s="12">
        <v>1</v>
      </c>
      <c r="G312" s="14">
        <v>45315</v>
      </c>
      <c r="H312" s="12">
        <v>6</v>
      </c>
      <c r="I312" s="12"/>
      <c r="J312" s="12"/>
      <c r="K312" s="12"/>
      <c r="L312" s="12" t="s">
        <v>209</v>
      </c>
      <c r="M312" s="12" t="s">
        <v>408</v>
      </c>
      <c r="N312" s="12"/>
      <c r="O312" s="12"/>
      <c r="P312" s="12"/>
      <c r="Q312" s="13"/>
      <c r="R312" s="13"/>
      <c r="S312" s="13"/>
      <c r="T312" s="13"/>
      <c r="U312" s="12"/>
      <c r="V312" s="12"/>
      <c r="W312" s="12"/>
      <c r="X312" s="12"/>
      <c r="Y312" s="12"/>
      <c r="Z312" s="68"/>
    </row>
    <row r="313" spans="2:26" s="15" customFormat="1" ht="13.5" hidden="1" customHeight="1">
      <c r="B313" s="12" t="s">
        <v>359</v>
      </c>
      <c r="C313" s="12">
        <v>1</v>
      </c>
      <c r="D313" s="12" t="s">
        <v>360</v>
      </c>
      <c r="E313" s="4" t="s">
        <v>71</v>
      </c>
      <c r="F313" s="12">
        <v>1</v>
      </c>
      <c r="G313" s="14">
        <v>45315</v>
      </c>
      <c r="H313" s="12">
        <v>5</v>
      </c>
      <c r="I313" s="12"/>
      <c r="J313" s="12"/>
      <c r="K313" s="12"/>
      <c r="L313" s="12" t="s">
        <v>209</v>
      </c>
      <c r="M313" s="12" t="s">
        <v>353</v>
      </c>
      <c r="N313" s="12"/>
      <c r="O313" s="12"/>
      <c r="P313" s="12"/>
      <c r="Q313" s="13"/>
      <c r="R313" s="13"/>
      <c r="S313" s="13"/>
      <c r="T313" s="13"/>
      <c r="U313" s="12"/>
      <c r="V313" s="12"/>
      <c r="W313" s="12"/>
      <c r="X313" s="12"/>
      <c r="Y313" s="12"/>
      <c r="Z313" s="68"/>
    </row>
    <row r="314" spans="2:26" s="15" customFormat="1" ht="13.5" hidden="1" customHeight="1">
      <c r="B314" s="12" t="s">
        <v>359</v>
      </c>
      <c r="C314" s="12">
        <v>1</v>
      </c>
      <c r="D314" s="12" t="s">
        <v>360</v>
      </c>
      <c r="E314" s="4" t="s">
        <v>71</v>
      </c>
      <c r="F314" s="12">
        <v>1</v>
      </c>
      <c r="G314" s="14">
        <v>45315</v>
      </c>
      <c r="H314" s="12">
        <v>15</v>
      </c>
      <c r="I314" s="12"/>
      <c r="J314" s="12"/>
      <c r="K314" s="12"/>
      <c r="L314" s="12" t="s">
        <v>125</v>
      </c>
      <c r="M314" s="12" t="s">
        <v>353</v>
      </c>
      <c r="N314" s="12"/>
      <c r="O314" s="12"/>
      <c r="P314" s="12"/>
      <c r="Q314" s="13"/>
      <c r="R314" s="13"/>
      <c r="S314" s="13"/>
      <c r="T314" s="13"/>
      <c r="U314" s="12"/>
      <c r="V314" s="12"/>
      <c r="W314" s="12"/>
      <c r="X314" s="12"/>
      <c r="Y314" s="12"/>
      <c r="Z314" s="68"/>
    </row>
    <row r="315" spans="2:26" s="15" customFormat="1" ht="13.5" hidden="1" customHeight="1">
      <c r="B315" s="12" t="s">
        <v>359</v>
      </c>
      <c r="C315" s="12">
        <v>1</v>
      </c>
      <c r="D315" s="12" t="s">
        <v>360</v>
      </c>
      <c r="E315" s="12" t="s">
        <v>71</v>
      </c>
      <c r="F315" s="12">
        <v>1</v>
      </c>
      <c r="G315" s="14">
        <v>45315</v>
      </c>
      <c r="H315" s="12">
        <v>26</v>
      </c>
      <c r="I315" s="12"/>
      <c r="J315" s="12"/>
      <c r="K315" s="12"/>
      <c r="L315" s="12" t="s">
        <v>227</v>
      </c>
      <c r="M315" s="12" t="s">
        <v>353</v>
      </c>
      <c r="N315" s="12"/>
      <c r="O315" s="12"/>
      <c r="P315" s="12"/>
      <c r="Q315" s="13"/>
      <c r="R315" s="13"/>
      <c r="S315" s="13"/>
      <c r="T315" s="13"/>
      <c r="U315" s="12"/>
      <c r="V315" s="12"/>
      <c r="W315" s="12"/>
      <c r="X315" s="12"/>
      <c r="Y315" s="12"/>
      <c r="Z315" s="68"/>
    </row>
    <row r="316" spans="2:26" s="15" customFormat="1" ht="13.5" hidden="1" customHeight="1">
      <c r="B316" s="12" t="s">
        <v>359</v>
      </c>
      <c r="C316" s="12">
        <v>1</v>
      </c>
      <c r="D316" s="12" t="s">
        <v>360</v>
      </c>
      <c r="E316" s="12" t="s">
        <v>71</v>
      </c>
      <c r="F316" s="12">
        <v>1</v>
      </c>
      <c r="G316" s="14">
        <v>45315</v>
      </c>
      <c r="H316" s="12">
        <v>18</v>
      </c>
      <c r="I316" s="12"/>
      <c r="J316" s="12"/>
      <c r="K316" s="12"/>
      <c r="L316" s="12" t="s">
        <v>146</v>
      </c>
      <c r="M316" s="12" t="s">
        <v>482</v>
      </c>
      <c r="N316" s="12"/>
      <c r="O316" s="12"/>
      <c r="P316" s="12"/>
      <c r="Q316" s="13"/>
      <c r="R316" s="13"/>
      <c r="S316" s="13"/>
      <c r="T316" s="13"/>
      <c r="U316" s="12"/>
      <c r="V316" s="12"/>
      <c r="W316" s="12"/>
      <c r="X316" s="12"/>
      <c r="Y316" s="12"/>
      <c r="Z316" s="68"/>
    </row>
    <row r="317" spans="2:26" s="15" customFormat="1" ht="13.5" hidden="1" customHeight="1">
      <c r="B317" s="12" t="s">
        <v>359</v>
      </c>
      <c r="C317" s="12">
        <v>1</v>
      </c>
      <c r="D317" s="12" t="s">
        <v>360</v>
      </c>
      <c r="E317" s="4" t="s">
        <v>71</v>
      </c>
      <c r="F317" s="12">
        <v>1</v>
      </c>
      <c r="G317" s="14">
        <v>45315</v>
      </c>
      <c r="H317" s="12">
        <v>16</v>
      </c>
      <c r="I317" s="12"/>
      <c r="J317" s="12"/>
      <c r="K317" s="12"/>
      <c r="L317" s="12" t="s">
        <v>106</v>
      </c>
      <c r="M317" s="12" t="s">
        <v>462</v>
      </c>
      <c r="N317" s="12"/>
      <c r="O317" s="12"/>
      <c r="P317" s="12"/>
      <c r="Q317" s="13"/>
      <c r="R317" s="13"/>
      <c r="S317" s="13"/>
      <c r="T317" s="13"/>
      <c r="U317" s="12"/>
      <c r="V317" s="12"/>
      <c r="W317" s="12"/>
      <c r="X317" s="12"/>
      <c r="Y317" s="12"/>
      <c r="Z317" s="68"/>
    </row>
    <row r="318" spans="2:26" s="15" customFormat="1" ht="13.5" hidden="1" customHeight="1">
      <c r="B318" s="12" t="s">
        <v>359</v>
      </c>
      <c r="C318" s="12">
        <v>1</v>
      </c>
      <c r="D318" s="12" t="s">
        <v>360</v>
      </c>
      <c r="E318" s="12" t="s">
        <v>71</v>
      </c>
      <c r="F318" s="12">
        <v>1</v>
      </c>
      <c r="G318" s="14">
        <v>45315</v>
      </c>
      <c r="H318" s="12">
        <v>19</v>
      </c>
      <c r="I318" s="12"/>
      <c r="J318" s="12"/>
      <c r="K318" s="12"/>
      <c r="L318" s="12" t="s">
        <v>232</v>
      </c>
      <c r="M318" s="12" t="s">
        <v>462</v>
      </c>
      <c r="N318" s="12"/>
      <c r="O318" s="12"/>
      <c r="P318" s="12"/>
      <c r="Q318" s="13"/>
      <c r="R318" s="13"/>
      <c r="S318" s="13"/>
      <c r="T318" s="13"/>
      <c r="U318" s="12"/>
      <c r="V318" s="12"/>
      <c r="W318" s="12"/>
      <c r="X318" s="12"/>
      <c r="Y318" s="12"/>
      <c r="Z318" s="68"/>
    </row>
    <row r="319" spans="2:26" s="15" customFormat="1" ht="13.5" hidden="1" customHeight="1">
      <c r="B319" s="12" t="s">
        <v>359</v>
      </c>
      <c r="C319" s="12">
        <v>1</v>
      </c>
      <c r="D319" s="12" t="s">
        <v>360</v>
      </c>
      <c r="E319" s="12" t="s">
        <v>71</v>
      </c>
      <c r="F319" s="12">
        <v>1</v>
      </c>
      <c r="G319" s="14">
        <v>45315</v>
      </c>
      <c r="H319" s="12">
        <v>17</v>
      </c>
      <c r="I319" s="12"/>
      <c r="J319" s="12"/>
      <c r="K319" s="12"/>
      <c r="L319" s="12" t="s">
        <v>169</v>
      </c>
      <c r="M319" s="12" t="s">
        <v>471</v>
      </c>
      <c r="N319" s="12"/>
      <c r="O319" s="12"/>
      <c r="P319" s="12"/>
      <c r="Q319" s="13"/>
      <c r="R319" s="13"/>
      <c r="S319" s="13"/>
      <c r="T319" s="13"/>
      <c r="U319" s="12"/>
      <c r="V319" s="12"/>
      <c r="W319" s="12"/>
      <c r="X319" s="12"/>
      <c r="Y319" s="12"/>
      <c r="Z319" s="68"/>
    </row>
    <row r="320" spans="2:26" s="15" customFormat="1" ht="13.5" hidden="1" customHeight="1">
      <c r="B320" s="12" t="s">
        <v>359</v>
      </c>
      <c r="C320" s="12">
        <v>1</v>
      </c>
      <c r="D320" s="12" t="s">
        <v>360</v>
      </c>
      <c r="E320" s="12" t="s">
        <v>71</v>
      </c>
      <c r="F320" s="12">
        <v>1</v>
      </c>
      <c r="G320" s="14">
        <v>45315</v>
      </c>
      <c r="H320" s="12">
        <v>24</v>
      </c>
      <c r="I320" s="12"/>
      <c r="J320" s="12"/>
      <c r="K320" s="12"/>
      <c r="L320" s="12" t="s">
        <v>122</v>
      </c>
      <c r="M320" s="12" t="s">
        <v>552</v>
      </c>
      <c r="N320" s="12"/>
      <c r="O320" s="12"/>
      <c r="P320" s="12"/>
      <c r="Q320" s="13"/>
      <c r="R320" s="13"/>
      <c r="S320" s="13"/>
      <c r="T320" s="13"/>
      <c r="U320" s="12"/>
      <c r="V320" s="12"/>
      <c r="W320" s="12"/>
      <c r="X320" s="12"/>
      <c r="Y320" s="12"/>
      <c r="Z320" s="68"/>
    </row>
    <row r="321" spans="2:26" s="15" customFormat="1" ht="13.5" hidden="1" customHeight="1">
      <c r="B321" s="12" t="s">
        <v>359</v>
      </c>
      <c r="C321" s="12">
        <v>1</v>
      </c>
      <c r="D321" s="12" t="s">
        <v>360</v>
      </c>
      <c r="E321" s="4" t="s">
        <v>71</v>
      </c>
      <c r="F321" s="12">
        <v>1</v>
      </c>
      <c r="G321" s="14">
        <v>45315</v>
      </c>
      <c r="H321" s="12">
        <v>7</v>
      </c>
      <c r="I321" s="12"/>
      <c r="J321" s="12"/>
      <c r="K321" s="12"/>
      <c r="L321" s="12" t="s">
        <v>209</v>
      </c>
      <c r="M321" s="12" t="s">
        <v>418</v>
      </c>
      <c r="N321" s="12"/>
      <c r="O321" s="12"/>
      <c r="P321" s="12"/>
      <c r="Q321" s="13"/>
      <c r="R321" s="13"/>
      <c r="S321" s="13"/>
      <c r="T321" s="13"/>
      <c r="U321" s="12"/>
      <c r="V321" s="12"/>
      <c r="W321" s="12"/>
      <c r="X321" s="12"/>
      <c r="Y321" s="12"/>
      <c r="Z321" s="68"/>
    </row>
    <row r="322" spans="2:26" s="15" customFormat="1" ht="13.5" hidden="1" customHeight="1">
      <c r="B322" s="12" t="s">
        <v>359</v>
      </c>
      <c r="C322" s="12">
        <v>1</v>
      </c>
      <c r="D322" s="12" t="s">
        <v>360</v>
      </c>
      <c r="E322" s="12" t="s">
        <v>71</v>
      </c>
      <c r="F322" s="12">
        <v>1</v>
      </c>
      <c r="G322" s="14">
        <v>45315</v>
      </c>
      <c r="H322" s="12">
        <v>31</v>
      </c>
      <c r="I322" s="12"/>
      <c r="J322" s="12"/>
      <c r="K322" s="12"/>
      <c r="L322" s="12" t="s">
        <v>227</v>
      </c>
      <c r="M322" s="12" t="s">
        <v>346</v>
      </c>
      <c r="N322" s="12"/>
      <c r="O322" s="12"/>
      <c r="P322" s="12"/>
      <c r="Q322" s="13"/>
      <c r="R322" s="13"/>
      <c r="S322" s="13"/>
      <c r="T322" s="13"/>
      <c r="U322" s="12"/>
      <c r="V322" s="12"/>
      <c r="W322" s="12"/>
      <c r="X322" s="12"/>
      <c r="Y322" s="12"/>
      <c r="Z322" s="68"/>
    </row>
    <row r="323" spans="2:26" s="15" customFormat="1" ht="13.5" hidden="1" customHeight="1">
      <c r="B323" s="12" t="s">
        <v>359</v>
      </c>
      <c r="C323" s="12">
        <v>1</v>
      </c>
      <c r="D323" s="12" t="s">
        <v>360</v>
      </c>
      <c r="E323" s="12" t="s">
        <v>71</v>
      </c>
      <c r="F323" s="12">
        <v>1</v>
      </c>
      <c r="G323" s="14">
        <v>45315</v>
      </c>
      <c r="H323" s="12">
        <v>25</v>
      </c>
      <c r="I323" s="12"/>
      <c r="J323" s="12"/>
      <c r="K323" s="12"/>
      <c r="L323" s="12" t="s">
        <v>209</v>
      </c>
      <c r="M323" s="12" t="s">
        <v>562</v>
      </c>
      <c r="N323" s="12"/>
      <c r="O323" s="12"/>
      <c r="P323" s="12"/>
      <c r="Q323" s="13"/>
      <c r="R323" s="13"/>
      <c r="S323" s="13"/>
      <c r="T323" s="13"/>
      <c r="U323" s="12"/>
      <c r="V323" s="12"/>
      <c r="W323" s="12"/>
      <c r="X323" s="12"/>
      <c r="Y323" s="12"/>
      <c r="Z323" s="68"/>
    </row>
    <row r="324" spans="2:26" s="15" customFormat="1" ht="13.5" hidden="1" customHeight="1">
      <c r="B324" s="12" t="s">
        <v>359</v>
      </c>
      <c r="C324" s="12">
        <v>1</v>
      </c>
      <c r="D324" s="12" t="s">
        <v>360</v>
      </c>
      <c r="E324" s="12" t="s">
        <v>71</v>
      </c>
      <c r="F324" s="12">
        <v>1</v>
      </c>
      <c r="G324" s="14">
        <v>45315</v>
      </c>
      <c r="H324" s="12">
        <v>30</v>
      </c>
      <c r="I324" s="12"/>
      <c r="J324" s="12"/>
      <c r="K324" s="12"/>
      <c r="L324" s="12" t="s">
        <v>227</v>
      </c>
      <c r="M324" s="12" t="s">
        <v>562</v>
      </c>
      <c r="N324" s="12"/>
      <c r="O324" s="12"/>
      <c r="P324" s="12"/>
      <c r="Q324" s="13"/>
      <c r="R324" s="13"/>
      <c r="S324" s="13"/>
      <c r="T324" s="13"/>
      <c r="U324" s="12"/>
      <c r="V324" s="12"/>
      <c r="W324" s="12"/>
      <c r="X324" s="12"/>
      <c r="Y324" s="12"/>
      <c r="Z324" s="68"/>
    </row>
    <row r="325" spans="2:26" s="15" customFormat="1" ht="13.5" hidden="1" customHeight="1">
      <c r="B325" s="12" t="s">
        <v>359</v>
      </c>
      <c r="C325" s="12">
        <v>1</v>
      </c>
      <c r="D325" s="12" t="s">
        <v>360</v>
      </c>
      <c r="E325" s="12" t="s">
        <v>71</v>
      </c>
      <c r="F325" s="12">
        <v>1</v>
      </c>
      <c r="G325" s="14">
        <v>45315</v>
      </c>
      <c r="H325" s="12">
        <v>30</v>
      </c>
      <c r="I325" s="12"/>
      <c r="J325" s="12"/>
      <c r="K325" s="12"/>
      <c r="L325" s="12" t="s">
        <v>122</v>
      </c>
      <c r="M325" s="12" t="s">
        <v>562</v>
      </c>
      <c r="N325" s="12"/>
      <c r="O325" s="12"/>
      <c r="P325" s="12"/>
      <c r="Q325" s="13"/>
      <c r="R325" s="13"/>
      <c r="S325" s="13"/>
      <c r="T325" s="13"/>
      <c r="U325" s="12"/>
      <c r="V325" s="12"/>
      <c r="W325" s="12"/>
      <c r="X325" s="12"/>
      <c r="Y325" s="12"/>
      <c r="Z325" s="68"/>
    </row>
    <row r="326" spans="2:26" s="15" customFormat="1" ht="13.5" hidden="1" customHeight="1">
      <c r="B326" s="12" t="s">
        <v>359</v>
      </c>
      <c r="C326" s="12">
        <v>1</v>
      </c>
      <c r="D326" s="12" t="s">
        <v>360</v>
      </c>
      <c r="E326" s="12" t="s">
        <v>71</v>
      </c>
      <c r="F326" s="12">
        <v>1</v>
      </c>
      <c r="G326" s="14">
        <v>45315</v>
      </c>
      <c r="H326" s="12">
        <v>31</v>
      </c>
      <c r="I326" s="12"/>
      <c r="J326" s="12"/>
      <c r="K326" s="12"/>
      <c r="L326" s="12" t="s">
        <v>122</v>
      </c>
      <c r="M326" s="12" t="s">
        <v>562</v>
      </c>
      <c r="N326" s="12"/>
      <c r="O326" s="12"/>
      <c r="P326" s="12"/>
      <c r="Q326" s="13"/>
      <c r="R326" s="13"/>
      <c r="S326" s="13"/>
      <c r="T326" s="13"/>
      <c r="U326" s="12"/>
      <c r="V326" s="12"/>
      <c r="W326" s="12"/>
      <c r="X326" s="12"/>
      <c r="Y326" s="12"/>
      <c r="Z326" s="68"/>
    </row>
    <row r="327" spans="2:26" s="15" customFormat="1" ht="13.5" hidden="1" customHeight="1">
      <c r="B327" s="12" t="s">
        <v>359</v>
      </c>
      <c r="C327" s="12">
        <v>1</v>
      </c>
      <c r="D327" s="12" t="s">
        <v>360</v>
      </c>
      <c r="E327" s="12" t="s">
        <v>71</v>
      </c>
      <c r="F327" s="12">
        <v>1</v>
      </c>
      <c r="G327" s="14">
        <v>45315</v>
      </c>
      <c r="H327" s="12">
        <v>33</v>
      </c>
      <c r="I327" s="12"/>
      <c r="J327" s="12"/>
      <c r="K327" s="12"/>
      <c r="L327" s="12" t="s">
        <v>122</v>
      </c>
      <c r="M327" s="12" t="s">
        <v>562</v>
      </c>
      <c r="N327" s="12"/>
      <c r="O327" s="12"/>
      <c r="P327" s="12"/>
      <c r="Q327" s="13"/>
      <c r="R327" s="13"/>
      <c r="S327" s="13"/>
      <c r="T327" s="13"/>
      <c r="U327" s="12"/>
      <c r="V327" s="12"/>
      <c r="W327" s="12"/>
      <c r="X327" s="12"/>
      <c r="Y327" s="12"/>
      <c r="Z327" s="68"/>
    </row>
    <row r="328" spans="2:26" s="15" customFormat="1" ht="13.5" hidden="1" customHeight="1">
      <c r="B328" s="12" t="s">
        <v>359</v>
      </c>
      <c r="C328" s="12">
        <v>1</v>
      </c>
      <c r="D328" s="12" t="s">
        <v>360</v>
      </c>
      <c r="E328" s="12" t="s">
        <v>71</v>
      </c>
      <c r="F328" s="12">
        <v>1</v>
      </c>
      <c r="G328" s="14">
        <v>45315</v>
      </c>
      <c r="H328" s="12">
        <v>25</v>
      </c>
      <c r="I328" s="12"/>
      <c r="J328" s="12"/>
      <c r="K328" s="12"/>
      <c r="L328" s="12" t="s">
        <v>169</v>
      </c>
      <c r="M328" s="12" t="s">
        <v>559</v>
      </c>
      <c r="N328" s="12"/>
      <c r="O328" s="12"/>
      <c r="P328" s="12"/>
      <c r="Q328" s="13"/>
      <c r="R328" s="13"/>
      <c r="S328" s="13"/>
      <c r="T328" s="13"/>
      <c r="U328" s="12"/>
      <c r="V328" s="12"/>
      <c r="W328" s="12"/>
      <c r="X328" s="12"/>
      <c r="Y328" s="12"/>
      <c r="Z328" s="68"/>
    </row>
    <row r="329" spans="2:26" s="15" customFormat="1" ht="13.5" hidden="1" customHeight="1">
      <c r="B329" s="12" t="s">
        <v>359</v>
      </c>
      <c r="C329" s="12">
        <v>1</v>
      </c>
      <c r="D329" s="12" t="s">
        <v>360</v>
      </c>
      <c r="E329" s="4" t="s">
        <v>71</v>
      </c>
      <c r="F329" s="12">
        <v>1</v>
      </c>
      <c r="G329" s="14">
        <v>45315</v>
      </c>
      <c r="H329" s="12">
        <v>12</v>
      </c>
      <c r="I329" s="12"/>
      <c r="J329" s="12"/>
      <c r="K329" s="12"/>
      <c r="L329" s="12" t="s">
        <v>169</v>
      </c>
      <c r="M329" s="12" t="s">
        <v>430</v>
      </c>
      <c r="N329" s="12"/>
      <c r="O329" s="12"/>
      <c r="P329" s="12"/>
      <c r="Q329" s="13"/>
      <c r="R329" s="13"/>
      <c r="S329" s="13"/>
      <c r="T329" s="13"/>
      <c r="U329" s="12"/>
      <c r="V329" s="12"/>
      <c r="W329" s="12"/>
      <c r="X329" s="12"/>
      <c r="Y329" s="12"/>
      <c r="Z329" s="68"/>
    </row>
    <row r="330" spans="2:26" s="15" customFormat="1" ht="13.5" hidden="1" customHeight="1">
      <c r="B330" s="12" t="s">
        <v>359</v>
      </c>
      <c r="C330" s="12">
        <v>1</v>
      </c>
      <c r="D330" s="12" t="s">
        <v>360</v>
      </c>
      <c r="E330" s="12" t="s">
        <v>71</v>
      </c>
      <c r="F330" s="12">
        <v>1</v>
      </c>
      <c r="G330" s="14">
        <v>45315</v>
      </c>
      <c r="H330" s="12">
        <v>29</v>
      </c>
      <c r="I330" s="12"/>
      <c r="J330" s="12"/>
      <c r="K330" s="12"/>
      <c r="L330" s="12" t="s">
        <v>169</v>
      </c>
      <c r="M330" s="12" t="s">
        <v>430</v>
      </c>
      <c r="N330" s="12"/>
      <c r="O330" s="12"/>
      <c r="P330" s="12"/>
      <c r="Q330" s="13"/>
      <c r="R330" s="13"/>
      <c r="S330" s="13"/>
      <c r="T330" s="13"/>
      <c r="U330" s="12"/>
      <c r="V330" s="12"/>
      <c r="W330" s="12"/>
      <c r="X330" s="12"/>
      <c r="Y330" s="12"/>
      <c r="Z330" s="68"/>
    </row>
    <row r="331" spans="2:26" s="15" customFormat="1" ht="13.5" hidden="1" customHeight="1">
      <c r="B331" s="12" t="s">
        <v>359</v>
      </c>
      <c r="C331" s="12">
        <v>1</v>
      </c>
      <c r="D331" s="12" t="s">
        <v>360</v>
      </c>
      <c r="E331" s="12" t="s">
        <v>71</v>
      </c>
      <c r="F331" s="12">
        <v>1</v>
      </c>
      <c r="G331" s="14">
        <v>45315</v>
      </c>
      <c r="H331" s="12">
        <v>29</v>
      </c>
      <c r="I331" s="12"/>
      <c r="J331" s="12"/>
      <c r="K331" s="12"/>
      <c r="L331" s="12" t="s">
        <v>209</v>
      </c>
      <c r="M331" s="12" t="s">
        <v>430</v>
      </c>
      <c r="N331" s="12"/>
      <c r="O331" s="12"/>
      <c r="P331" s="12"/>
      <c r="Q331" s="13"/>
      <c r="R331" s="13"/>
      <c r="S331" s="13"/>
      <c r="T331" s="13"/>
      <c r="U331" s="12"/>
      <c r="V331" s="12"/>
      <c r="W331" s="12"/>
      <c r="X331" s="12"/>
      <c r="Y331" s="12"/>
      <c r="Z331" s="68"/>
    </row>
    <row r="332" spans="2:26" s="15" customFormat="1" ht="13.5" hidden="1" customHeight="1">
      <c r="B332" s="12" t="s">
        <v>359</v>
      </c>
      <c r="C332" s="12">
        <v>1</v>
      </c>
      <c r="D332" s="12" t="s">
        <v>360</v>
      </c>
      <c r="E332" s="12" t="s">
        <v>71</v>
      </c>
      <c r="F332" s="12">
        <v>1</v>
      </c>
      <c r="G332" s="14">
        <v>45315</v>
      </c>
      <c r="H332" s="12">
        <v>22</v>
      </c>
      <c r="I332" s="12"/>
      <c r="J332" s="12"/>
      <c r="K332" s="12"/>
      <c r="L332" s="12" t="s">
        <v>106</v>
      </c>
      <c r="M332" s="12" t="s">
        <v>533</v>
      </c>
      <c r="N332" s="12"/>
      <c r="O332" s="12"/>
      <c r="P332" s="12"/>
      <c r="Q332" s="13"/>
      <c r="R332" s="13"/>
      <c r="S332" s="13"/>
      <c r="T332" s="13"/>
      <c r="U332" s="12"/>
      <c r="V332" s="12"/>
      <c r="W332" s="12"/>
      <c r="X332" s="12"/>
      <c r="Y332" s="12"/>
      <c r="Z332" s="68"/>
    </row>
    <row r="333" spans="2:26" s="15" customFormat="1" ht="13.5" hidden="1" customHeight="1">
      <c r="B333" s="12" t="s">
        <v>359</v>
      </c>
      <c r="C333" s="12">
        <v>1</v>
      </c>
      <c r="D333" s="12" t="s">
        <v>360</v>
      </c>
      <c r="E333" s="12" t="s">
        <v>71</v>
      </c>
      <c r="F333" s="12">
        <v>1</v>
      </c>
      <c r="G333" s="14">
        <v>45315</v>
      </c>
      <c r="H333" s="12">
        <v>22</v>
      </c>
      <c r="I333" s="12"/>
      <c r="J333" s="12"/>
      <c r="K333" s="12"/>
      <c r="L333" s="12" t="s">
        <v>125</v>
      </c>
      <c r="M333" s="12" t="s">
        <v>534</v>
      </c>
      <c r="N333" s="12"/>
      <c r="O333" s="12"/>
      <c r="P333" s="12"/>
      <c r="Q333" s="13"/>
      <c r="R333" s="13"/>
      <c r="S333" s="13"/>
      <c r="T333" s="13"/>
      <c r="U333" s="12"/>
      <c r="V333" s="12"/>
      <c r="W333" s="12"/>
      <c r="X333" s="12"/>
      <c r="Y333" s="12"/>
      <c r="Z333" s="68"/>
    </row>
    <row r="334" spans="2:26" s="15" customFormat="1" ht="13.5" hidden="1" customHeight="1">
      <c r="B334" s="12" t="s">
        <v>359</v>
      </c>
      <c r="C334" s="12">
        <v>1</v>
      </c>
      <c r="D334" s="12" t="s">
        <v>360</v>
      </c>
      <c r="E334" s="12" t="s">
        <v>71</v>
      </c>
      <c r="F334" s="12">
        <v>1</v>
      </c>
      <c r="G334" s="14">
        <v>45315</v>
      </c>
      <c r="H334" s="12">
        <v>27</v>
      </c>
      <c r="I334" s="12"/>
      <c r="J334" s="12"/>
      <c r="K334" s="12"/>
      <c r="L334" s="12" t="s">
        <v>227</v>
      </c>
      <c r="M334" s="12" t="s">
        <v>578</v>
      </c>
      <c r="N334" s="12"/>
      <c r="O334" s="12"/>
      <c r="P334" s="12"/>
      <c r="Q334" s="13"/>
      <c r="R334" s="13"/>
      <c r="S334" s="13"/>
      <c r="T334" s="13"/>
      <c r="U334" s="12"/>
      <c r="V334" s="12"/>
      <c r="W334" s="12"/>
      <c r="X334" s="12"/>
      <c r="Y334" s="12"/>
      <c r="Z334" s="68"/>
    </row>
    <row r="335" spans="2:26" s="15" customFormat="1" ht="13.5" hidden="1" customHeight="1">
      <c r="B335" s="12" t="s">
        <v>359</v>
      </c>
      <c r="C335" s="12">
        <v>1</v>
      </c>
      <c r="D335" s="12" t="s">
        <v>360</v>
      </c>
      <c r="E335" s="12" t="s">
        <v>71</v>
      </c>
      <c r="F335" s="12">
        <v>1</v>
      </c>
      <c r="G335" s="14">
        <v>45315</v>
      </c>
      <c r="H335" s="12">
        <v>16</v>
      </c>
      <c r="I335" s="12"/>
      <c r="J335" s="12"/>
      <c r="K335" s="12"/>
      <c r="L335" s="12" t="s">
        <v>109</v>
      </c>
      <c r="M335" s="12" t="s">
        <v>466</v>
      </c>
      <c r="N335" s="12"/>
      <c r="O335" s="12"/>
      <c r="P335" s="12"/>
      <c r="Q335" s="13"/>
      <c r="R335" s="13"/>
      <c r="S335" s="13"/>
      <c r="T335" s="13"/>
      <c r="U335" s="12"/>
      <c r="V335" s="12"/>
      <c r="W335" s="12"/>
      <c r="X335" s="12"/>
      <c r="Y335" s="12"/>
      <c r="Z335" s="68"/>
    </row>
    <row r="336" spans="2:26" s="15" customFormat="1" ht="13.5" hidden="1" customHeight="1">
      <c r="B336" s="12" t="s">
        <v>359</v>
      </c>
      <c r="C336" s="12">
        <v>1</v>
      </c>
      <c r="D336" s="12" t="s">
        <v>360</v>
      </c>
      <c r="E336" s="12" t="s">
        <v>71</v>
      </c>
      <c r="F336" s="12">
        <v>1</v>
      </c>
      <c r="G336" s="14">
        <v>45315</v>
      </c>
      <c r="H336" s="12">
        <v>18</v>
      </c>
      <c r="I336" s="12"/>
      <c r="J336" s="12"/>
      <c r="K336" s="12"/>
      <c r="L336" s="12" t="s">
        <v>251</v>
      </c>
      <c r="M336" s="12" t="s">
        <v>466</v>
      </c>
      <c r="N336" s="12"/>
      <c r="O336" s="12"/>
      <c r="P336" s="12"/>
      <c r="Q336" s="13"/>
      <c r="R336" s="13"/>
      <c r="S336" s="13"/>
      <c r="T336" s="13"/>
      <c r="U336" s="12"/>
      <c r="V336" s="12"/>
      <c r="W336" s="12"/>
      <c r="X336" s="12"/>
      <c r="Y336" s="12"/>
      <c r="Z336" s="68"/>
    </row>
    <row r="337" spans="2:26" s="15" customFormat="1" ht="13.5" hidden="1" customHeight="1">
      <c r="B337" s="12" t="s">
        <v>359</v>
      </c>
      <c r="C337" s="12">
        <v>1</v>
      </c>
      <c r="D337" s="12" t="s">
        <v>360</v>
      </c>
      <c r="E337" s="12" t="s">
        <v>71</v>
      </c>
      <c r="F337" s="12">
        <v>1</v>
      </c>
      <c r="G337" s="14">
        <v>45315</v>
      </c>
      <c r="H337" s="12">
        <v>19</v>
      </c>
      <c r="I337" s="12"/>
      <c r="J337" s="12"/>
      <c r="K337" s="12"/>
      <c r="L337" s="12" t="s">
        <v>188</v>
      </c>
      <c r="M337" s="12" t="s">
        <v>466</v>
      </c>
      <c r="N337" s="12"/>
      <c r="O337" s="12"/>
      <c r="P337" s="12"/>
      <c r="Q337" s="13"/>
      <c r="R337" s="13"/>
      <c r="S337" s="13"/>
      <c r="T337" s="13"/>
      <c r="U337" s="12"/>
      <c r="V337" s="12"/>
      <c r="W337" s="12"/>
      <c r="X337" s="12"/>
      <c r="Y337" s="12"/>
      <c r="Z337" s="68"/>
    </row>
    <row r="338" spans="2:26" s="15" customFormat="1" ht="13.5" hidden="1" customHeight="1">
      <c r="B338" s="12" t="s">
        <v>359</v>
      </c>
      <c r="C338" s="12">
        <v>1</v>
      </c>
      <c r="D338" s="12" t="s">
        <v>360</v>
      </c>
      <c r="E338" s="12" t="s">
        <v>71</v>
      </c>
      <c r="F338" s="12">
        <v>1</v>
      </c>
      <c r="G338" s="14">
        <v>45315</v>
      </c>
      <c r="H338" s="12">
        <v>27</v>
      </c>
      <c r="I338" s="12"/>
      <c r="J338" s="12"/>
      <c r="K338" s="12"/>
      <c r="L338" s="12" t="s">
        <v>122</v>
      </c>
      <c r="M338" s="12" t="s">
        <v>466</v>
      </c>
      <c r="N338" s="12"/>
      <c r="O338" s="12"/>
      <c r="P338" s="12"/>
      <c r="Q338" s="13"/>
      <c r="R338" s="13"/>
      <c r="S338" s="13"/>
      <c r="T338" s="13"/>
      <c r="U338" s="12"/>
      <c r="V338" s="12"/>
      <c r="W338" s="12"/>
      <c r="X338" s="12"/>
      <c r="Y338" s="12"/>
      <c r="Z338" s="68"/>
    </row>
    <row r="339" spans="2:26" s="15" customFormat="1" ht="13.5" hidden="1" customHeight="1">
      <c r="B339" s="12" t="s">
        <v>359</v>
      </c>
      <c r="C339" s="12">
        <v>1</v>
      </c>
      <c r="D339" s="12" t="s">
        <v>360</v>
      </c>
      <c r="E339" s="12" t="s">
        <v>71</v>
      </c>
      <c r="F339" s="12">
        <v>1</v>
      </c>
      <c r="G339" s="14">
        <v>45315</v>
      </c>
      <c r="H339" s="12">
        <v>28</v>
      </c>
      <c r="I339" s="12"/>
      <c r="J339" s="12"/>
      <c r="K339" s="12"/>
      <c r="L339" s="12" t="s">
        <v>227</v>
      </c>
      <c r="M339" s="12" t="s">
        <v>466</v>
      </c>
      <c r="N339" s="12"/>
      <c r="O339" s="12"/>
      <c r="P339" s="12"/>
      <c r="Q339" s="13"/>
      <c r="R339" s="13"/>
      <c r="S339" s="13"/>
      <c r="T339" s="13"/>
      <c r="U339" s="12"/>
      <c r="V339" s="12"/>
      <c r="W339" s="12"/>
      <c r="X339" s="12"/>
      <c r="Y339" s="12"/>
      <c r="Z339" s="68"/>
    </row>
    <row r="340" spans="2:26" s="15" customFormat="1" ht="13.5" hidden="1" customHeight="1">
      <c r="B340" s="12" t="s">
        <v>359</v>
      </c>
      <c r="C340" s="12">
        <v>1</v>
      </c>
      <c r="D340" s="12" t="s">
        <v>360</v>
      </c>
      <c r="E340" s="12" t="s">
        <v>71</v>
      </c>
      <c r="F340" s="12">
        <v>1</v>
      </c>
      <c r="G340" s="14">
        <v>45315</v>
      </c>
      <c r="H340" s="12">
        <v>28</v>
      </c>
      <c r="I340" s="12"/>
      <c r="J340" s="12"/>
      <c r="K340" s="12"/>
      <c r="L340" s="12" t="s">
        <v>122</v>
      </c>
      <c r="M340" s="12" t="s">
        <v>466</v>
      </c>
      <c r="N340" s="12"/>
      <c r="O340" s="12"/>
      <c r="P340" s="12"/>
      <c r="Q340" s="13"/>
      <c r="R340" s="13"/>
      <c r="S340" s="13"/>
      <c r="T340" s="13"/>
      <c r="U340" s="12"/>
      <c r="V340" s="12"/>
      <c r="W340" s="12"/>
      <c r="X340" s="12"/>
      <c r="Y340" s="12"/>
      <c r="Z340" s="68"/>
    </row>
    <row r="341" spans="2:26" s="15" customFormat="1" ht="13.5" hidden="1" customHeight="1">
      <c r="B341" s="12" t="s">
        <v>359</v>
      </c>
      <c r="C341" s="12">
        <v>1</v>
      </c>
      <c r="D341" s="12" t="s">
        <v>360</v>
      </c>
      <c r="E341" s="12" t="s">
        <v>71</v>
      </c>
      <c r="F341" s="12">
        <v>1</v>
      </c>
      <c r="G341" s="14">
        <v>45315</v>
      </c>
      <c r="H341" s="12">
        <v>18</v>
      </c>
      <c r="I341" s="12"/>
      <c r="J341" s="12"/>
      <c r="K341" s="12"/>
      <c r="L341" s="12" t="s">
        <v>149</v>
      </c>
      <c r="M341" s="12" t="s">
        <v>486</v>
      </c>
      <c r="N341" s="12"/>
      <c r="O341" s="12"/>
      <c r="P341" s="12"/>
      <c r="Q341" s="13"/>
      <c r="R341" s="13"/>
      <c r="S341" s="13"/>
      <c r="T341" s="13"/>
      <c r="U341" s="12"/>
      <c r="V341" s="12"/>
      <c r="W341" s="12"/>
      <c r="X341" s="12"/>
      <c r="Y341" s="12"/>
      <c r="Z341" s="68"/>
    </row>
    <row r="342" spans="2:26" s="15" customFormat="1" ht="13.5" hidden="1" customHeight="1">
      <c r="B342" s="12" t="s">
        <v>359</v>
      </c>
      <c r="C342" s="12">
        <v>1</v>
      </c>
      <c r="D342" s="12" t="s">
        <v>360</v>
      </c>
      <c r="E342" s="12" t="s">
        <v>71</v>
      </c>
      <c r="F342" s="12">
        <v>1</v>
      </c>
      <c r="G342" s="14">
        <v>45315</v>
      </c>
      <c r="H342" s="12">
        <v>20</v>
      </c>
      <c r="I342" s="12"/>
      <c r="J342" s="12"/>
      <c r="K342" s="12"/>
      <c r="L342" s="12" t="s">
        <v>169</v>
      </c>
      <c r="M342" s="12" t="s">
        <v>497</v>
      </c>
      <c r="N342" s="12"/>
      <c r="O342" s="12"/>
      <c r="P342" s="12"/>
      <c r="Q342" s="13"/>
      <c r="R342" s="13"/>
      <c r="S342" s="13"/>
      <c r="T342" s="13"/>
      <c r="U342" s="12"/>
      <c r="V342" s="12"/>
      <c r="W342" s="12"/>
      <c r="X342" s="12"/>
      <c r="Y342" s="12"/>
      <c r="Z342" s="68"/>
    </row>
    <row r="343" spans="2:26" s="15" customFormat="1" ht="13.5" hidden="1" customHeight="1">
      <c r="B343" s="12" t="s">
        <v>359</v>
      </c>
      <c r="C343" s="12">
        <v>1</v>
      </c>
      <c r="D343" s="12" t="s">
        <v>360</v>
      </c>
      <c r="E343" s="4" t="s">
        <v>71</v>
      </c>
      <c r="F343" s="12">
        <v>1</v>
      </c>
      <c r="G343" s="14">
        <v>45315</v>
      </c>
      <c r="H343" s="12">
        <v>6</v>
      </c>
      <c r="I343" s="12"/>
      <c r="J343" s="12"/>
      <c r="K343" s="12"/>
      <c r="L343" s="12" t="s">
        <v>381</v>
      </c>
      <c r="M343" s="12" t="s">
        <v>404</v>
      </c>
      <c r="N343" s="12"/>
      <c r="O343" s="12"/>
      <c r="P343" s="12"/>
      <c r="Q343" s="13"/>
      <c r="R343" s="13"/>
      <c r="S343" s="13"/>
      <c r="T343" s="13"/>
      <c r="U343" s="12"/>
      <c r="V343" s="12"/>
      <c r="W343" s="17">
        <v>12</v>
      </c>
      <c r="X343" s="12" t="s">
        <v>29</v>
      </c>
      <c r="Y343" s="17">
        <v>2</v>
      </c>
      <c r="Z343" s="67"/>
    </row>
    <row r="344" spans="2:26" s="15" customFormat="1" ht="13.5" hidden="1" customHeight="1">
      <c r="B344" s="12" t="s">
        <v>359</v>
      </c>
      <c r="C344" s="12">
        <v>1</v>
      </c>
      <c r="D344" s="12" t="s">
        <v>360</v>
      </c>
      <c r="E344" s="4" t="s">
        <v>71</v>
      </c>
      <c r="F344" s="12">
        <v>1</v>
      </c>
      <c r="G344" s="14">
        <v>45315</v>
      </c>
      <c r="H344" s="12">
        <v>5</v>
      </c>
      <c r="I344" s="12"/>
      <c r="J344" s="12"/>
      <c r="K344" s="12"/>
      <c r="L344" s="12" t="s">
        <v>381</v>
      </c>
      <c r="M344" s="12" t="s">
        <v>392</v>
      </c>
      <c r="N344" s="12"/>
      <c r="O344" s="12"/>
      <c r="P344" s="12"/>
      <c r="Q344" s="13"/>
      <c r="R344" s="13"/>
      <c r="S344" s="13"/>
      <c r="T344" s="13"/>
      <c r="U344" s="12"/>
      <c r="V344" s="12"/>
      <c r="W344" s="17">
        <v>12</v>
      </c>
      <c r="X344" s="12" t="s">
        <v>29</v>
      </c>
      <c r="Y344" s="17">
        <v>2</v>
      </c>
      <c r="Z344" s="67"/>
    </row>
    <row r="345" spans="2:26" s="15" customFormat="1" ht="13.5" hidden="1" customHeight="1">
      <c r="B345" s="12" t="s">
        <v>359</v>
      </c>
      <c r="C345" s="12">
        <v>1</v>
      </c>
      <c r="D345" s="12" t="s">
        <v>360</v>
      </c>
      <c r="E345" s="4" t="s">
        <v>71</v>
      </c>
      <c r="F345" s="12">
        <v>1</v>
      </c>
      <c r="G345" s="14">
        <v>45315</v>
      </c>
      <c r="H345" s="12">
        <v>15</v>
      </c>
      <c r="I345" s="12"/>
      <c r="J345" s="12"/>
      <c r="K345" s="12"/>
      <c r="L345" s="12" t="s">
        <v>386</v>
      </c>
      <c r="M345" s="12" t="s">
        <v>392</v>
      </c>
      <c r="N345" s="12"/>
      <c r="O345" s="12"/>
      <c r="P345" s="12"/>
      <c r="Q345" s="13"/>
      <c r="R345" s="13"/>
      <c r="S345" s="13"/>
      <c r="T345" s="13"/>
      <c r="U345" s="12"/>
      <c r="V345" s="12"/>
      <c r="W345" s="17">
        <v>12</v>
      </c>
      <c r="X345" s="12" t="s">
        <v>29</v>
      </c>
      <c r="Y345" s="17">
        <v>2</v>
      </c>
      <c r="Z345" s="67"/>
    </row>
    <row r="346" spans="2:26" s="15" customFormat="1" ht="13.5" hidden="1" customHeight="1">
      <c r="B346" s="12" t="s">
        <v>359</v>
      </c>
      <c r="C346" s="12">
        <v>1</v>
      </c>
      <c r="D346" s="12" t="s">
        <v>360</v>
      </c>
      <c r="E346" s="12" t="s">
        <v>71</v>
      </c>
      <c r="F346" s="12">
        <v>1</v>
      </c>
      <c r="G346" s="14">
        <v>45315</v>
      </c>
      <c r="H346" s="12">
        <v>21</v>
      </c>
      <c r="I346" s="12"/>
      <c r="J346" s="12"/>
      <c r="K346" s="12"/>
      <c r="L346" s="12" t="s">
        <v>381</v>
      </c>
      <c r="M346" s="12" t="s">
        <v>392</v>
      </c>
      <c r="N346" s="12"/>
      <c r="O346" s="12"/>
      <c r="P346" s="12"/>
      <c r="Q346" s="13"/>
      <c r="R346" s="13"/>
      <c r="S346" s="13"/>
      <c r="T346" s="13"/>
      <c r="U346" s="12"/>
      <c r="V346" s="12"/>
      <c r="W346" s="17">
        <v>12</v>
      </c>
      <c r="X346" s="12" t="s">
        <v>29</v>
      </c>
      <c r="Y346" s="17">
        <v>1</v>
      </c>
      <c r="Z346" s="67"/>
    </row>
    <row r="347" spans="2:26" s="15" customFormat="1" ht="13.5" hidden="1" customHeight="1">
      <c r="B347" s="12" t="s">
        <v>359</v>
      </c>
      <c r="C347" s="12">
        <v>1</v>
      </c>
      <c r="D347" s="12" t="s">
        <v>360</v>
      </c>
      <c r="E347" s="12" t="s">
        <v>71</v>
      </c>
      <c r="F347" s="12">
        <v>1</v>
      </c>
      <c r="G347" s="14">
        <v>45315</v>
      </c>
      <c r="H347" s="12">
        <v>24</v>
      </c>
      <c r="I347" s="12"/>
      <c r="J347" s="12"/>
      <c r="K347" s="12"/>
      <c r="L347" s="12" t="s">
        <v>367</v>
      </c>
      <c r="M347" s="12" t="s">
        <v>392</v>
      </c>
      <c r="N347" s="12"/>
      <c r="O347" s="12"/>
      <c r="P347" s="12"/>
      <c r="Q347" s="13"/>
      <c r="R347" s="13"/>
      <c r="S347" s="13"/>
      <c r="T347" s="13"/>
      <c r="U347" s="12"/>
      <c r="V347" s="12"/>
      <c r="W347" s="17">
        <v>12</v>
      </c>
      <c r="X347" s="12" t="s">
        <v>29</v>
      </c>
      <c r="Y347" s="17">
        <v>2</v>
      </c>
      <c r="Z347" s="67"/>
    </row>
    <row r="348" spans="2:26" s="15" customFormat="1" ht="13.5" hidden="1" customHeight="1">
      <c r="B348" s="12" t="s">
        <v>359</v>
      </c>
      <c r="C348" s="12">
        <v>1</v>
      </c>
      <c r="D348" s="12" t="s">
        <v>360</v>
      </c>
      <c r="E348" s="12" t="s">
        <v>71</v>
      </c>
      <c r="F348" s="12">
        <v>1</v>
      </c>
      <c r="G348" s="14">
        <v>45315</v>
      </c>
      <c r="H348" s="12">
        <v>26</v>
      </c>
      <c r="I348" s="12"/>
      <c r="J348" s="12"/>
      <c r="K348" s="12"/>
      <c r="L348" s="12" t="s">
        <v>367</v>
      </c>
      <c r="M348" s="12" t="s">
        <v>392</v>
      </c>
      <c r="N348" s="12"/>
      <c r="O348" s="12"/>
      <c r="P348" s="12"/>
      <c r="Q348" s="13"/>
      <c r="R348" s="13"/>
      <c r="S348" s="13"/>
      <c r="T348" s="13"/>
      <c r="U348" s="12"/>
      <c r="V348" s="12"/>
      <c r="W348" s="17">
        <v>12</v>
      </c>
      <c r="X348" s="12" t="s">
        <v>29</v>
      </c>
      <c r="Y348" s="17">
        <v>1</v>
      </c>
      <c r="Z348" s="67"/>
    </row>
    <row r="349" spans="2:26" s="15" customFormat="1" ht="13.5" hidden="1" customHeight="1">
      <c r="B349" s="12" t="s">
        <v>359</v>
      </c>
      <c r="C349" s="12">
        <v>1</v>
      </c>
      <c r="D349" s="12" t="s">
        <v>360</v>
      </c>
      <c r="E349" s="12" t="s">
        <v>71</v>
      </c>
      <c r="F349" s="12">
        <v>1</v>
      </c>
      <c r="G349" s="14">
        <v>45315</v>
      </c>
      <c r="H349" s="12">
        <v>17</v>
      </c>
      <c r="I349" s="12"/>
      <c r="J349" s="12"/>
      <c r="K349" s="12"/>
      <c r="L349" s="12" t="s">
        <v>379</v>
      </c>
      <c r="M349" s="12" t="s">
        <v>470</v>
      </c>
      <c r="N349" s="12"/>
      <c r="O349" s="12"/>
      <c r="P349" s="12"/>
      <c r="Q349" s="13"/>
      <c r="R349" s="13"/>
      <c r="S349" s="13"/>
      <c r="T349" s="13"/>
      <c r="U349" s="12"/>
      <c r="V349" s="12"/>
      <c r="W349" s="17">
        <v>12</v>
      </c>
      <c r="X349" s="12" t="s">
        <v>61</v>
      </c>
      <c r="Y349" s="17">
        <v>2</v>
      </c>
      <c r="Z349" s="67"/>
    </row>
    <row r="350" spans="2:26" s="15" customFormat="1" ht="13.5" hidden="1" customHeight="1">
      <c r="B350" s="12" t="s">
        <v>359</v>
      </c>
      <c r="C350" s="12">
        <v>1</v>
      </c>
      <c r="D350" s="12" t="s">
        <v>360</v>
      </c>
      <c r="E350" s="12" t="s">
        <v>71</v>
      </c>
      <c r="F350" s="12">
        <v>1</v>
      </c>
      <c r="G350" s="14">
        <v>45315</v>
      </c>
      <c r="H350" s="12">
        <v>18</v>
      </c>
      <c r="I350" s="12"/>
      <c r="J350" s="12"/>
      <c r="K350" s="12"/>
      <c r="L350" s="12" t="s">
        <v>458</v>
      </c>
      <c r="M350" s="12" t="s">
        <v>470</v>
      </c>
      <c r="N350" s="12"/>
      <c r="O350" s="12"/>
      <c r="P350" s="12"/>
      <c r="Q350" s="13"/>
      <c r="R350" s="13"/>
      <c r="S350" s="13"/>
      <c r="T350" s="13"/>
      <c r="U350" s="12"/>
      <c r="V350" s="12"/>
      <c r="W350" s="17">
        <v>12</v>
      </c>
      <c r="X350" s="12" t="s">
        <v>61</v>
      </c>
      <c r="Y350" s="17">
        <v>2</v>
      </c>
      <c r="Z350" s="67"/>
    </row>
    <row r="351" spans="2:26" s="15" customFormat="1" ht="13.5" hidden="1" customHeight="1">
      <c r="B351" s="12" t="s">
        <v>359</v>
      </c>
      <c r="C351" s="12">
        <v>1</v>
      </c>
      <c r="D351" s="12" t="s">
        <v>360</v>
      </c>
      <c r="E351" s="12" t="s">
        <v>71</v>
      </c>
      <c r="F351" s="12">
        <v>1</v>
      </c>
      <c r="G351" s="14">
        <v>45315</v>
      </c>
      <c r="H351" s="12">
        <v>19</v>
      </c>
      <c r="I351" s="12"/>
      <c r="J351" s="12"/>
      <c r="K351" s="12"/>
      <c r="L351" s="12" t="s">
        <v>453</v>
      </c>
      <c r="M351" s="12" t="s">
        <v>470</v>
      </c>
      <c r="N351" s="12"/>
      <c r="O351" s="12"/>
      <c r="P351" s="12"/>
      <c r="Q351" s="13"/>
      <c r="R351" s="13"/>
      <c r="S351" s="13"/>
      <c r="T351" s="13"/>
      <c r="U351" s="12"/>
      <c r="V351" s="12"/>
      <c r="W351" s="17">
        <v>12</v>
      </c>
      <c r="X351" s="12" t="s">
        <v>61</v>
      </c>
      <c r="Y351" s="17">
        <v>2</v>
      </c>
      <c r="Z351" s="67"/>
    </row>
    <row r="352" spans="2:26" s="15" customFormat="1" ht="13.5" hidden="1" customHeight="1">
      <c r="B352" s="12" t="s">
        <v>359</v>
      </c>
      <c r="C352" s="12">
        <v>1</v>
      </c>
      <c r="D352" s="12" t="s">
        <v>360</v>
      </c>
      <c r="E352" s="12" t="s">
        <v>71</v>
      </c>
      <c r="F352" s="12">
        <v>1</v>
      </c>
      <c r="G352" s="14">
        <v>45315</v>
      </c>
      <c r="H352" s="12">
        <v>20</v>
      </c>
      <c r="I352" s="12"/>
      <c r="J352" s="12"/>
      <c r="K352" s="12"/>
      <c r="L352" s="12" t="s">
        <v>379</v>
      </c>
      <c r="M352" s="12" t="s">
        <v>470</v>
      </c>
      <c r="N352" s="12"/>
      <c r="O352" s="12"/>
      <c r="P352" s="12"/>
      <c r="Q352" s="13"/>
      <c r="R352" s="13"/>
      <c r="S352" s="13"/>
      <c r="T352" s="13"/>
      <c r="U352" s="12"/>
      <c r="V352" s="12"/>
      <c r="W352" s="17">
        <v>12</v>
      </c>
      <c r="X352" s="12" t="s">
        <v>61</v>
      </c>
      <c r="Y352" s="17">
        <v>2</v>
      </c>
      <c r="Z352" s="67"/>
    </row>
    <row r="353" spans="2:26" s="15" customFormat="1" ht="13.5" hidden="1" customHeight="1">
      <c r="B353" s="12" t="s">
        <v>359</v>
      </c>
      <c r="C353" s="12">
        <v>1</v>
      </c>
      <c r="D353" s="12" t="s">
        <v>360</v>
      </c>
      <c r="E353" s="4" t="s">
        <v>71</v>
      </c>
      <c r="F353" s="12">
        <v>1</v>
      </c>
      <c r="G353" s="14">
        <v>45315</v>
      </c>
      <c r="H353" s="12">
        <v>16</v>
      </c>
      <c r="I353" s="12"/>
      <c r="J353" s="12"/>
      <c r="K353" s="12"/>
      <c r="L353" s="12" t="s">
        <v>442</v>
      </c>
      <c r="M353" s="12" t="s">
        <v>460</v>
      </c>
      <c r="N353" s="12"/>
      <c r="O353" s="12"/>
      <c r="P353" s="12"/>
      <c r="Q353" s="13"/>
      <c r="R353" s="13"/>
      <c r="S353" s="13"/>
      <c r="T353" s="13"/>
      <c r="U353" s="12"/>
      <c r="V353" s="12"/>
      <c r="W353" s="17">
        <v>12</v>
      </c>
      <c r="X353" s="12" t="s">
        <v>61</v>
      </c>
      <c r="Y353" s="17">
        <v>4</v>
      </c>
      <c r="Z353" s="67"/>
    </row>
    <row r="354" spans="2:26" s="15" customFormat="1" ht="13.5" hidden="1" customHeight="1">
      <c r="B354" s="12" t="s">
        <v>359</v>
      </c>
      <c r="C354" s="12">
        <v>1</v>
      </c>
      <c r="D354" s="12" t="s">
        <v>360</v>
      </c>
      <c r="E354" s="12" t="s">
        <v>71</v>
      </c>
      <c r="F354" s="12">
        <v>1</v>
      </c>
      <c r="G354" s="14">
        <v>45315</v>
      </c>
      <c r="H354" s="12">
        <v>26</v>
      </c>
      <c r="I354" s="12"/>
      <c r="J354" s="12"/>
      <c r="K354" s="12"/>
      <c r="L354" s="12" t="s">
        <v>376</v>
      </c>
      <c r="M354" s="12" t="s">
        <v>565</v>
      </c>
      <c r="N354" s="12"/>
      <c r="O354" s="12"/>
      <c r="P354" s="12"/>
      <c r="Q354" s="13"/>
      <c r="R354" s="13"/>
      <c r="S354" s="13"/>
      <c r="T354" s="13"/>
      <c r="U354" s="12"/>
      <c r="V354" s="12"/>
      <c r="W354" s="17">
        <v>12</v>
      </c>
      <c r="X354" s="12" t="s">
        <v>29</v>
      </c>
      <c r="Y354" s="17">
        <v>1</v>
      </c>
      <c r="Z354" s="67"/>
    </row>
    <row r="355" spans="2:26" s="15" customFormat="1" ht="13.5" hidden="1" customHeight="1">
      <c r="B355" s="12" t="s">
        <v>359</v>
      </c>
      <c r="C355" s="12">
        <v>1</v>
      </c>
      <c r="D355" s="12" t="s">
        <v>360</v>
      </c>
      <c r="E355" s="12" t="s">
        <v>71</v>
      </c>
      <c r="F355" s="12">
        <v>1</v>
      </c>
      <c r="G355" s="14">
        <v>45315</v>
      </c>
      <c r="H355" s="12">
        <v>25</v>
      </c>
      <c r="I355" s="12"/>
      <c r="J355" s="12"/>
      <c r="K355" s="12"/>
      <c r="L355" s="12">
        <v>7</v>
      </c>
      <c r="M355" s="12" t="s">
        <v>558</v>
      </c>
      <c r="N355" s="12"/>
      <c r="O355" s="12"/>
      <c r="P355" s="12"/>
      <c r="Q355" s="13"/>
      <c r="R355" s="13"/>
      <c r="S355" s="13"/>
      <c r="T355" s="13"/>
      <c r="U355" s="12"/>
      <c r="V355" s="12"/>
      <c r="W355" s="12">
        <v>16</v>
      </c>
      <c r="X355" s="12" t="s">
        <v>29</v>
      </c>
      <c r="Y355" s="12">
        <v>1</v>
      </c>
      <c r="Z355" s="68"/>
    </row>
    <row r="356" spans="2:26" s="15" customFormat="1" ht="13.5" hidden="1" customHeight="1">
      <c r="B356" s="12" t="s">
        <v>359</v>
      </c>
      <c r="C356" s="12">
        <v>1</v>
      </c>
      <c r="D356" s="12" t="s">
        <v>360</v>
      </c>
      <c r="E356" s="12" t="s">
        <v>71</v>
      </c>
      <c r="F356" s="12">
        <v>1</v>
      </c>
      <c r="G356" s="14">
        <v>45315</v>
      </c>
      <c r="H356" s="12">
        <v>30</v>
      </c>
      <c r="I356" s="12"/>
      <c r="J356" s="12"/>
      <c r="K356" s="12"/>
      <c r="L356" s="12">
        <v>5</v>
      </c>
      <c r="M356" s="12" t="s">
        <v>558</v>
      </c>
      <c r="N356" s="12"/>
      <c r="O356" s="12"/>
      <c r="P356" s="12"/>
      <c r="Q356" s="13"/>
      <c r="R356" s="13"/>
      <c r="S356" s="13"/>
      <c r="T356" s="13"/>
      <c r="U356" s="12"/>
      <c r="V356" s="12"/>
      <c r="W356" s="12">
        <v>16</v>
      </c>
      <c r="X356" s="12" t="s">
        <v>29</v>
      </c>
      <c r="Y356" s="12">
        <v>1</v>
      </c>
      <c r="Z356" s="68"/>
    </row>
    <row r="357" spans="2:26" s="15" customFormat="1" ht="13.5" hidden="1" customHeight="1">
      <c r="B357" s="12" t="s">
        <v>359</v>
      </c>
      <c r="C357" s="12">
        <v>1</v>
      </c>
      <c r="D357" s="12" t="s">
        <v>360</v>
      </c>
      <c r="E357" s="12" t="s">
        <v>71</v>
      </c>
      <c r="F357" s="12">
        <v>1</v>
      </c>
      <c r="G357" s="14">
        <v>45315</v>
      </c>
      <c r="H357" s="12">
        <v>25</v>
      </c>
      <c r="I357" s="12"/>
      <c r="J357" s="12"/>
      <c r="K357" s="12"/>
      <c r="L357" s="12">
        <v>8</v>
      </c>
      <c r="M357" s="12" t="s">
        <v>192</v>
      </c>
      <c r="N357" s="12"/>
      <c r="O357" s="12"/>
      <c r="P357" s="12"/>
      <c r="Q357" s="13"/>
      <c r="R357" s="13"/>
      <c r="S357" s="13"/>
      <c r="T357" s="13"/>
      <c r="U357" s="12"/>
      <c r="V357" s="12"/>
      <c r="W357" s="12">
        <v>16</v>
      </c>
      <c r="X357" s="12" t="s">
        <v>29</v>
      </c>
      <c r="Y357" s="12">
        <v>1</v>
      </c>
      <c r="Z357" s="68"/>
    </row>
    <row r="358" spans="2:26" s="15" customFormat="1" ht="13.5" hidden="1" customHeight="1">
      <c r="B358" s="12" t="s">
        <v>359</v>
      </c>
      <c r="C358" s="12">
        <v>1</v>
      </c>
      <c r="D358" s="12" t="s">
        <v>360</v>
      </c>
      <c r="E358" s="12" t="s">
        <v>71</v>
      </c>
      <c r="F358" s="12">
        <v>1</v>
      </c>
      <c r="G358" s="14">
        <v>45315</v>
      </c>
      <c r="H358" s="12">
        <v>30</v>
      </c>
      <c r="I358" s="12"/>
      <c r="J358" s="12"/>
      <c r="K358" s="12"/>
      <c r="L358" s="12">
        <v>6</v>
      </c>
      <c r="M358" s="12" t="s">
        <v>192</v>
      </c>
      <c r="N358" s="12"/>
      <c r="O358" s="12"/>
      <c r="P358" s="12"/>
      <c r="Q358" s="13"/>
      <c r="R358" s="13"/>
      <c r="S358" s="13"/>
      <c r="T358" s="13"/>
      <c r="U358" s="12"/>
      <c r="V358" s="12"/>
      <c r="W358" s="12">
        <v>16</v>
      </c>
      <c r="X358" s="12" t="s">
        <v>29</v>
      </c>
      <c r="Y358" s="12">
        <v>1</v>
      </c>
      <c r="Z358" s="68"/>
    </row>
    <row r="359" spans="2:26" s="15" customFormat="1" ht="13.5" hidden="1" customHeight="1">
      <c r="B359" s="12" t="s">
        <v>359</v>
      </c>
      <c r="C359" s="12">
        <v>1</v>
      </c>
      <c r="D359" s="12" t="s">
        <v>360</v>
      </c>
      <c r="E359" s="12" t="s">
        <v>71</v>
      </c>
      <c r="F359" s="12">
        <v>1</v>
      </c>
      <c r="G359" s="14">
        <v>45315</v>
      </c>
      <c r="H359" s="12">
        <v>22</v>
      </c>
      <c r="I359" s="12"/>
      <c r="J359" s="12"/>
      <c r="K359" s="12"/>
      <c r="L359" s="12" t="s">
        <v>386</v>
      </c>
      <c r="M359" s="12" t="s">
        <v>527</v>
      </c>
      <c r="N359" s="12"/>
      <c r="O359" s="12"/>
      <c r="P359" s="12"/>
      <c r="Q359" s="13"/>
      <c r="R359" s="13"/>
      <c r="S359" s="13"/>
      <c r="T359" s="13"/>
      <c r="U359" s="12"/>
      <c r="V359" s="12"/>
      <c r="W359" s="17">
        <v>16</v>
      </c>
      <c r="X359" s="12" t="s">
        <v>29</v>
      </c>
      <c r="Y359" s="17">
        <v>1</v>
      </c>
      <c r="Z359" s="67"/>
    </row>
    <row r="360" spans="2:26" s="15" customFormat="1" ht="13.5" hidden="1" customHeight="1">
      <c r="B360" s="12" t="s">
        <v>359</v>
      </c>
      <c r="C360" s="12">
        <v>1</v>
      </c>
      <c r="D360" s="12" t="s">
        <v>360</v>
      </c>
      <c r="E360" s="12" t="s">
        <v>71</v>
      </c>
      <c r="F360" s="12">
        <v>1</v>
      </c>
      <c r="G360" s="14">
        <v>45315</v>
      </c>
      <c r="H360" s="12">
        <v>29</v>
      </c>
      <c r="I360" s="12"/>
      <c r="J360" s="12"/>
      <c r="K360" s="12"/>
      <c r="L360" s="12" t="s">
        <v>379</v>
      </c>
      <c r="M360" s="12" t="s">
        <v>571</v>
      </c>
      <c r="N360" s="12"/>
      <c r="O360" s="12"/>
      <c r="P360" s="12"/>
      <c r="Q360" s="13"/>
      <c r="R360" s="13"/>
      <c r="S360" s="13"/>
      <c r="T360" s="13"/>
      <c r="U360" s="12"/>
      <c r="V360" s="12"/>
      <c r="W360" s="17">
        <v>16</v>
      </c>
      <c r="X360" s="12" t="s">
        <v>29</v>
      </c>
      <c r="Y360" s="17">
        <v>1</v>
      </c>
      <c r="Z360" s="67"/>
    </row>
    <row r="361" spans="2:26" s="15" customFormat="1" ht="13.5" hidden="1" customHeight="1">
      <c r="B361" s="12" t="s">
        <v>359</v>
      </c>
      <c r="C361" s="12">
        <v>1</v>
      </c>
      <c r="D361" s="12" t="s">
        <v>360</v>
      </c>
      <c r="E361" s="12" t="s">
        <v>71</v>
      </c>
      <c r="F361" s="12">
        <v>1</v>
      </c>
      <c r="G361" s="14">
        <v>45315</v>
      </c>
      <c r="H361" s="12">
        <v>31</v>
      </c>
      <c r="I361" s="12"/>
      <c r="J361" s="12"/>
      <c r="K361" s="12"/>
      <c r="L361" s="12" t="s">
        <v>376</v>
      </c>
      <c r="M361" s="12" t="s">
        <v>571</v>
      </c>
      <c r="N361" s="12"/>
      <c r="O361" s="12"/>
      <c r="P361" s="12"/>
      <c r="Q361" s="13"/>
      <c r="R361" s="13"/>
      <c r="S361" s="13"/>
      <c r="T361" s="13"/>
      <c r="U361" s="12"/>
      <c r="V361" s="12"/>
      <c r="W361" s="17">
        <v>16</v>
      </c>
      <c r="X361" s="12" t="s">
        <v>29</v>
      </c>
      <c r="Y361" s="17">
        <v>1</v>
      </c>
      <c r="Z361" s="67"/>
    </row>
    <row r="362" spans="2:26" s="15" customFormat="1" ht="13.5" hidden="1" customHeight="1">
      <c r="B362" s="12" t="s">
        <v>359</v>
      </c>
      <c r="C362" s="12">
        <v>1</v>
      </c>
      <c r="D362" s="12" t="s">
        <v>360</v>
      </c>
      <c r="E362" s="12" t="s">
        <v>71</v>
      </c>
      <c r="F362" s="12">
        <v>1</v>
      </c>
      <c r="G362" s="14">
        <v>45315</v>
      </c>
      <c r="H362" s="12">
        <v>27</v>
      </c>
      <c r="I362" s="12"/>
      <c r="J362" s="12"/>
      <c r="K362" s="12"/>
      <c r="L362" s="12" t="s">
        <v>376</v>
      </c>
      <c r="M362" s="12" t="s">
        <v>577</v>
      </c>
      <c r="N362" s="12"/>
      <c r="O362" s="12"/>
      <c r="P362" s="12"/>
      <c r="Q362" s="13"/>
      <c r="R362" s="13"/>
      <c r="S362" s="13"/>
      <c r="T362" s="13"/>
      <c r="U362" s="12"/>
      <c r="V362" s="12"/>
      <c r="W362" s="17">
        <v>16</v>
      </c>
      <c r="X362" s="12" t="s">
        <v>624</v>
      </c>
      <c r="Y362" s="17">
        <v>1</v>
      </c>
      <c r="Z362" s="67"/>
    </row>
    <row r="363" spans="2:26" s="15" customFormat="1" ht="13.5" hidden="1" customHeight="1">
      <c r="B363" s="12" t="s">
        <v>359</v>
      </c>
      <c r="C363" s="12">
        <v>1</v>
      </c>
      <c r="D363" s="12" t="s">
        <v>360</v>
      </c>
      <c r="E363" s="12" t="s">
        <v>71</v>
      </c>
      <c r="F363" s="12">
        <v>1</v>
      </c>
      <c r="G363" s="14">
        <v>45315</v>
      </c>
      <c r="H363" s="12">
        <v>28</v>
      </c>
      <c r="I363" s="12"/>
      <c r="J363" s="12"/>
      <c r="K363" s="12"/>
      <c r="L363" s="12" t="s">
        <v>376</v>
      </c>
      <c r="M363" s="12" t="s">
        <v>577</v>
      </c>
      <c r="N363" s="12"/>
      <c r="O363" s="12"/>
      <c r="P363" s="12"/>
      <c r="Q363" s="13"/>
      <c r="R363" s="13"/>
      <c r="S363" s="13"/>
      <c r="T363" s="13"/>
      <c r="U363" s="12"/>
      <c r="V363" s="12"/>
      <c r="W363" s="17">
        <v>16</v>
      </c>
      <c r="X363" s="12" t="s">
        <v>624</v>
      </c>
      <c r="Y363" s="17">
        <v>1</v>
      </c>
      <c r="Z363" s="67"/>
    </row>
    <row r="364" spans="2:26" s="15" customFormat="1" ht="13.5" hidden="1" customHeight="1">
      <c r="B364" s="12" t="s">
        <v>359</v>
      </c>
      <c r="C364" s="12">
        <v>1</v>
      </c>
      <c r="D364" s="12" t="s">
        <v>360</v>
      </c>
      <c r="E364" s="4" t="s">
        <v>71</v>
      </c>
      <c r="F364" s="12">
        <v>1</v>
      </c>
      <c r="G364" s="14">
        <v>45315</v>
      </c>
      <c r="H364" s="12">
        <v>7</v>
      </c>
      <c r="I364" s="12"/>
      <c r="J364" s="12"/>
      <c r="K364" s="12"/>
      <c r="L364" s="12" t="s">
        <v>381</v>
      </c>
      <c r="M364" s="12" t="s">
        <v>415</v>
      </c>
      <c r="N364" s="12"/>
      <c r="O364" s="12"/>
      <c r="P364" s="12"/>
      <c r="Q364" s="13"/>
      <c r="R364" s="13"/>
      <c r="S364" s="13"/>
      <c r="T364" s="13"/>
      <c r="U364" s="12"/>
      <c r="V364" s="12"/>
      <c r="W364" s="17">
        <v>16</v>
      </c>
      <c r="X364" s="12" t="s">
        <v>29</v>
      </c>
      <c r="Y364" s="17">
        <v>2</v>
      </c>
      <c r="Z364" s="67"/>
    </row>
    <row r="365" spans="2:26" s="15" customFormat="1" ht="13.5" hidden="1" customHeight="1">
      <c r="B365" s="12" t="s">
        <v>359</v>
      </c>
      <c r="C365" s="12">
        <v>1</v>
      </c>
      <c r="D365" s="12" t="s">
        <v>360</v>
      </c>
      <c r="E365" s="12" t="s">
        <v>71</v>
      </c>
      <c r="F365" s="12">
        <v>1</v>
      </c>
      <c r="G365" s="14">
        <v>45315</v>
      </c>
      <c r="H365" s="12">
        <v>31</v>
      </c>
      <c r="I365" s="12"/>
      <c r="J365" s="12"/>
      <c r="K365" s="12"/>
      <c r="L365" s="12" t="s">
        <v>367</v>
      </c>
      <c r="M365" s="12" t="s">
        <v>572</v>
      </c>
      <c r="N365" s="12"/>
      <c r="O365" s="12"/>
      <c r="P365" s="12"/>
      <c r="Q365" s="13"/>
      <c r="R365" s="13"/>
      <c r="S365" s="13"/>
      <c r="T365" s="13"/>
      <c r="U365" s="12"/>
      <c r="V365" s="12"/>
      <c r="W365" s="17">
        <v>16</v>
      </c>
      <c r="X365" s="12" t="s">
        <v>29</v>
      </c>
      <c r="Y365" s="17">
        <v>1</v>
      </c>
      <c r="Z365" s="67"/>
    </row>
    <row r="366" spans="2:26" s="15" customFormat="1" ht="13.5" hidden="1" customHeight="1">
      <c r="B366" s="12" t="s">
        <v>359</v>
      </c>
      <c r="C366" s="12">
        <v>1</v>
      </c>
      <c r="D366" s="12" t="s">
        <v>360</v>
      </c>
      <c r="E366" s="12" t="s">
        <v>71</v>
      </c>
      <c r="F366" s="12">
        <v>1</v>
      </c>
      <c r="G366" s="14">
        <v>45315</v>
      </c>
      <c r="H366" s="12">
        <v>33</v>
      </c>
      <c r="I366" s="12"/>
      <c r="J366" s="12"/>
      <c r="K366" s="12"/>
      <c r="L366" s="12" t="s">
        <v>367</v>
      </c>
      <c r="M366" s="12" t="s">
        <v>572</v>
      </c>
      <c r="N366" s="12"/>
      <c r="O366" s="12"/>
      <c r="P366" s="12"/>
      <c r="Q366" s="13"/>
      <c r="R366" s="13"/>
      <c r="S366" s="13"/>
      <c r="T366" s="13"/>
      <c r="U366" s="12"/>
      <c r="V366" s="12"/>
      <c r="W366" s="17">
        <v>16</v>
      </c>
      <c r="X366" s="12" t="s">
        <v>29</v>
      </c>
      <c r="Y366" s="17">
        <v>2</v>
      </c>
      <c r="Z366" s="67"/>
    </row>
    <row r="367" spans="2:26" s="15" customFormat="1" ht="13.5" hidden="1" customHeight="1">
      <c r="B367" s="12" t="s">
        <v>359</v>
      </c>
      <c r="C367" s="12">
        <v>1</v>
      </c>
      <c r="D367" s="12" t="s">
        <v>360</v>
      </c>
      <c r="E367" s="12" t="s">
        <v>71</v>
      </c>
      <c r="F367" s="12">
        <v>1</v>
      </c>
      <c r="G367" s="14">
        <v>45315</v>
      </c>
      <c r="H367" s="12">
        <v>18</v>
      </c>
      <c r="I367" s="12"/>
      <c r="J367" s="12"/>
      <c r="K367" s="12"/>
      <c r="L367" s="12" t="s">
        <v>437</v>
      </c>
      <c r="M367" s="12" t="s">
        <v>484</v>
      </c>
      <c r="N367" s="12"/>
      <c r="O367" s="12"/>
      <c r="P367" s="12"/>
      <c r="Q367" s="13"/>
      <c r="R367" s="13"/>
      <c r="S367" s="13"/>
      <c r="T367" s="13"/>
      <c r="U367" s="12"/>
      <c r="V367" s="12"/>
      <c r="W367" s="17">
        <v>16</v>
      </c>
      <c r="X367" s="12" t="s">
        <v>61</v>
      </c>
      <c r="Y367" s="17">
        <v>2</v>
      </c>
      <c r="Z367" s="67"/>
    </row>
    <row r="368" spans="2:26" s="15" customFormat="1" ht="13.5" hidden="1" customHeight="1">
      <c r="B368" s="12" t="s">
        <v>359</v>
      </c>
      <c r="C368" s="12">
        <v>1</v>
      </c>
      <c r="D368" s="12" t="s">
        <v>360</v>
      </c>
      <c r="E368" s="12" t="s">
        <v>71</v>
      </c>
      <c r="F368" s="12">
        <v>1</v>
      </c>
      <c r="G368" s="14">
        <v>45315</v>
      </c>
      <c r="H368" s="12">
        <v>22</v>
      </c>
      <c r="I368" s="12"/>
      <c r="J368" s="12"/>
      <c r="K368" s="12"/>
      <c r="L368" s="12" t="s">
        <v>442</v>
      </c>
      <c r="M368" s="12" t="s">
        <v>528</v>
      </c>
      <c r="N368" s="12"/>
      <c r="O368" s="12"/>
      <c r="P368" s="12"/>
      <c r="Q368" s="13"/>
      <c r="R368" s="13"/>
      <c r="S368" s="13"/>
      <c r="T368" s="13"/>
      <c r="U368" s="12"/>
      <c r="V368" s="12"/>
      <c r="W368" s="17">
        <v>16</v>
      </c>
      <c r="X368" s="12" t="s">
        <v>29</v>
      </c>
      <c r="Y368" s="17">
        <v>1</v>
      </c>
      <c r="Z368" s="67"/>
    </row>
    <row r="369" spans="2:26" s="15" customFormat="1" ht="13.5" hidden="1" customHeight="1">
      <c r="B369" s="12" t="s">
        <v>359</v>
      </c>
      <c r="C369" s="12">
        <v>1</v>
      </c>
      <c r="D369" s="12" t="s">
        <v>360</v>
      </c>
      <c r="E369" s="4" t="s">
        <v>71</v>
      </c>
      <c r="F369" s="12">
        <v>1</v>
      </c>
      <c r="G369" s="14">
        <v>45315</v>
      </c>
      <c r="H369" s="12">
        <v>12</v>
      </c>
      <c r="I369" s="12"/>
      <c r="J369" s="12"/>
      <c r="K369" s="12"/>
      <c r="L369" s="12" t="s">
        <v>379</v>
      </c>
      <c r="M369" s="12" t="s">
        <v>428</v>
      </c>
      <c r="N369" s="12"/>
      <c r="O369" s="12"/>
      <c r="P369" s="12"/>
      <c r="Q369" s="13"/>
      <c r="R369" s="13"/>
      <c r="S369" s="13"/>
      <c r="T369" s="13"/>
      <c r="U369" s="12"/>
      <c r="V369" s="12"/>
      <c r="W369" s="17">
        <v>16</v>
      </c>
      <c r="X369" s="12" t="s">
        <v>29</v>
      </c>
      <c r="Y369" s="17">
        <v>2</v>
      </c>
      <c r="Z369" s="67"/>
    </row>
    <row r="370" spans="2:26" s="15" customFormat="1" ht="13.5" hidden="1" customHeight="1">
      <c r="B370" s="12" t="s">
        <v>359</v>
      </c>
      <c r="C370" s="12">
        <v>1</v>
      </c>
      <c r="D370" s="12" t="s">
        <v>360</v>
      </c>
      <c r="E370" s="12" t="s">
        <v>71</v>
      </c>
      <c r="F370" s="12">
        <v>1</v>
      </c>
      <c r="G370" s="14">
        <v>45315</v>
      </c>
      <c r="H370" s="12">
        <v>29</v>
      </c>
      <c r="I370" s="12"/>
      <c r="J370" s="12"/>
      <c r="K370" s="12"/>
      <c r="L370" s="12" t="s">
        <v>381</v>
      </c>
      <c r="M370" s="12" t="s">
        <v>428</v>
      </c>
      <c r="N370" s="12"/>
      <c r="O370" s="12"/>
      <c r="P370" s="12"/>
      <c r="Q370" s="13"/>
      <c r="R370" s="13"/>
      <c r="S370" s="13"/>
      <c r="T370" s="13"/>
      <c r="U370" s="12"/>
      <c r="V370" s="12"/>
      <c r="W370" s="17">
        <v>16</v>
      </c>
      <c r="X370" s="12" t="s">
        <v>29</v>
      </c>
      <c r="Y370" s="17">
        <v>1</v>
      </c>
      <c r="Z370" s="67"/>
    </row>
    <row r="371" spans="2:26" s="15" customFormat="1" ht="13.5" hidden="1" customHeight="1">
      <c r="B371" s="12" t="s">
        <v>359</v>
      </c>
      <c r="C371" s="12">
        <v>1</v>
      </c>
      <c r="D371" s="12" t="s">
        <v>360</v>
      </c>
      <c r="E371" s="12" t="s">
        <v>71</v>
      </c>
      <c r="F371" s="12">
        <v>1</v>
      </c>
      <c r="G371" s="14">
        <v>45315</v>
      </c>
      <c r="H371" s="12">
        <v>19</v>
      </c>
      <c r="I371" s="12"/>
      <c r="J371" s="12"/>
      <c r="K371" s="12"/>
      <c r="L371" s="12" t="s">
        <v>385</v>
      </c>
      <c r="M371" s="12" t="s">
        <v>495</v>
      </c>
      <c r="N371" s="12"/>
      <c r="O371" s="12"/>
      <c r="P371" s="12"/>
      <c r="Q371" s="13"/>
      <c r="R371" s="13"/>
      <c r="S371" s="13"/>
      <c r="T371" s="13"/>
      <c r="U371" s="12"/>
      <c r="V371" s="12"/>
      <c r="W371" s="17">
        <v>16</v>
      </c>
      <c r="X371" s="12" t="s">
        <v>61</v>
      </c>
      <c r="Y371" s="17">
        <v>2</v>
      </c>
      <c r="Z371" s="67"/>
    </row>
    <row r="372" spans="2:26" s="15" customFormat="1" ht="13.5" hidden="1" customHeight="1">
      <c r="B372" s="12" t="s">
        <v>359</v>
      </c>
      <c r="C372" s="12">
        <v>1</v>
      </c>
      <c r="D372" s="12" t="s">
        <v>360</v>
      </c>
      <c r="E372" s="4" t="s">
        <v>71</v>
      </c>
      <c r="F372" s="12">
        <v>1</v>
      </c>
      <c r="G372" s="14">
        <v>45315</v>
      </c>
      <c r="H372" s="12">
        <v>16</v>
      </c>
      <c r="I372" s="12"/>
      <c r="J372" s="12"/>
      <c r="K372" s="12"/>
      <c r="L372" s="12" t="s">
        <v>443</v>
      </c>
      <c r="M372" s="12" t="s">
        <v>464</v>
      </c>
      <c r="N372" s="12"/>
      <c r="O372" s="12"/>
      <c r="P372" s="12"/>
      <c r="Q372" s="13"/>
      <c r="R372" s="13"/>
      <c r="S372" s="13"/>
      <c r="T372" s="13"/>
      <c r="U372" s="12"/>
      <c r="V372" s="12"/>
      <c r="W372" s="17">
        <v>16</v>
      </c>
      <c r="X372" s="12" t="s">
        <v>61</v>
      </c>
      <c r="Y372" s="17">
        <v>4</v>
      </c>
      <c r="Z372" s="67"/>
    </row>
    <row r="373" spans="2:26" s="15" customFormat="1" ht="13.5" hidden="1" customHeight="1">
      <c r="B373" s="12" t="s">
        <v>359</v>
      </c>
      <c r="C373" s="12">
        <v>1</v>
      </c>
      <c r="D373" s="12" t="s">
        <v>360</v>
      </c>
      <c r="E373" s="12" t="s">
        <v>71</v>
      </c>
      <c r="F373" s="12">
        <v>1</v>
      </c>
      <c r="G373" s="14">
        <v>45315</v>
      </c>
      <c r="H373" s="12">
        <v>18</v>
      </c>
      <c r="I373" s="12"/>
      <c r="J373" s="12"/>
      <c r="K373" s="12"/>
      <c r="L373" s="12" t="s">
        <v>477</v>
      </c>
      <c r="M373" s="12" t="s">
        <v>464</v>
      </c>
      <c r="N373" s="12"/>
      <c r="O373" s="12"/>
      <c r="P373" s="12"/>
      <c r="Q373" s="13"/>
      <c r="R373" s="13"/>
      <c r="S373" s="13"/>
      <c r="T373" s="13"/>
      <c r="U373" s="12"/>
      <c r="V373" s="12"/>
      <c r="W373" s="17">
        <v>16</v>
      </c>
      <c r="X373" s="12" t="s">
        <v>61</v>
      </c>
      <c r="Y373" s="17">
        <v>2</v>
      </c>
      <c r="Z373" s="67"/>
    </row>
    <row r="374" spans="2:26" s="15" customFormat="1" ht="13.5" hidden="1" customHeight="1">
      <c r="B374" s="12" t="s">
        <v>359</v>
      </c>
      <c r="C374" s="12">
        <v>1</v>
      </c>
      <c r="D374" s="12" t="s">
        <v>360</v>
      </c>
      <c r="E374" s="12" t="s">
        <v>71</v>
      </c>
      <c r="F374" s="12">
        <v>1</v>
      </c>
      <c r="G374" s="14">
        <v>45315</v>
      </c>
      <c r="H374" s="12">
        <v>27</v>
      </c>
      <c r="I374" s="12"/>
      <c r="J374" s="12"/>
      <c r="K374" s="12"/>
      <c r="L374" s="12" t="s">
        <v>367</v>
      </c>
      <c r="M374" s="12" t="s">
        <v>580</v>
      </c>
      <c r="N374" s="12"/>
      <c r="O374" s="12"/>
      <c r="P374" s="12"/>
      <c r="Q374" s="13"/>
      <c r="R374" s="13"/>
      <c r="S374" s="13"/>
      <c r="T374" s="13"/>
      <c r="U374" s="12"/>
      <c r="V374" s="12"/>
      <c r="W374" s="17">
        <v>16</v>
      </c>
      <c r="X374" s="12" t="s">
        <v>624</v>
      </c>
      <c r="Y374" s="17">
        <v>1</v>
      </c>
      <c r="Z374" s="67"/>
    </row>
    <row r="375" spans="2:26" s="15" customFormat="1" ht="13.5" hidden="1" customHeight="1">
      <c r="B375" s="12" t="s">
        <v>359</v>
      </c>
      <c r="C375" s="12">
        <v>1</v>
      </c>
      <c r="D375" s="12" t="s">
        <v>360</v>
      </c>
      <c r="E375" s="12" t="s">
        <v>71</v>
      </c>
      <c r="F375" s="12">
        <v>1</v>
      </c>
      <c r="G375" s="14">
        <v>45315</v>
      </c>
      <c r="H375" s="12">
        <v>28</v>
      </c>
      <c r="I375" s="12"/>
      <c r="J375" s="12"/>
      <c r="K375" s="12"/>
      <c r="L375" s="12" t="s">
        <v>367</v>
      </c>
      <c r="M375" s="12" t="s">
        <v>580</v>
      </c>
      <c r="N375" s="12"/>
      <c r="O375" s="12"/>
      <c r="P375" s="12"/>
      <c r="Q375" s="13"/>
      <c r="R375" s="13"/>
      <c r="S375" s="13"/>
      <c r="T375" s="13"/>
      <c r="U375" s="12"/>
      <c r="V375" s="12"/>
      <c r="W375" s="17">
        <v>16</v>
      </c>
      <c r="X375" s="12" t="s">
        <v>624</v>
      </c>
      <c r="Y375" s="17">
        <v>1</v>
      </c>
      <c r="Z375" s="67"/>
    </row>
    <row r="376" spans="2:26" s="15" customFormat="1" ht="13.5" hidden="1" customHeight="1">
      <c r="B376" s="12" t="s">
        <v>359</v>
      </c>
      <c r="C376" s="12">
        <v>1</v>
      </c>
      <c r="D376" s="12" t="s">
        <v>360</v>
      </c>
      <c r="E376" s="4" t="s">
        <v>71</v>
      </c>
      <c r="F376" s="12">
        <v>1</v>
      </c>
      <c r="G376" s="14">
        <v>45315</v>
      </c>
      <c r="H376" s="12">
        <v>4</v>
      </c>
      <c r="I376" s="12"/>
      <c r="J376" s="12"/>
      <c r="K376" s="12"/>
      <c r="L376" s="12" t="s">
        <v>374</v>
      </c>
      <c r="M376" s="12" t="s">
        <v>375</v>
      </c>
      <c r="N376" s="12"/>
      <c r="O376" s="12"/>
      <c r="P376" s="12"/>
      <c r="Q376" s="13"/>
      <c r="R376" s="13"/>
      <c r="S376" s="13"/>
      <c r="T376" s="13"/>
      <c r="U376" s="12"/>
      <c r="V376" s="12"/>
      <c r="W376" s="17">
        <v>15</v>
      </c>
      <c r="X376" s="12" t="s">
        <v>597</v>
      </c>
      <c r="Y376" s="17">
        <v>1</v>
      </c>
      <c r="Z376" s="67"/>
    </row>
    <row r="377" spans="2:26" s="15" customFormat="1" ht="13.5" hidden="1" customHeight="1">
      <c r="B377" s="12" t="s">
        <v>359</v>
      </c>
      <c r="C377" s="12">
        <v>1</v>
      </c>
      <c r="D377" s="12" t="s">
        <v>360</v>
      </c>
      <c r="E377" s="4" t="s">
        <v>71</v>
      </c>
      <c r="F377" s="12">
        <v>1</v>
      </c>
      <c r="G377" s="14">
        <v>45315</v>
      </c>
      <c r="H377" s="12">
        <v>4</v>
      </c>
      <c r="I377" s="12"/>
      <c r="J377" s="12"/>
      <c r="K377" s="12"/>
      <c r="L377" s="12" t="s">
        <v>383</v>
      </c>
      <c r="M377" s="12" t="s">
        <v>384</v>
      </c>
      <c r="N377" s="12"/>
      <c r="O377" s="12"/>
      <c r="P377" s="12"/>
      <c r="Q377" s="13"/>
      <c r="R377" s="13"/>
      <c r="S377" s="13"/>
      <c r="T377" s="13"/>
      <c r="U377" s="12"/>
      <c r="V377" s="12"/>
      <c r="W377" s="12">
        <v>20</v>
      </c>
      <c r="X377" s="12" t="s">
        <v>597</v>
      </c>
      <c r="Y377" s="17">
        <v>2</v>
      </c>
      <c r="Z377" s="67"/>
    </row>
    <row r="378" spans="2:26" s="15" customFormat="1" ht="13.5" hidden="1" customHeight="1">
      <c r="B378" s="12" t="s">
        <v>359</v>
      </c>
      <c r="C378" s="12">
        <v>1</v>
      </c>
      <c r="D378" s="12" t="s">
        <v>360</v>
      </c>
      <c r="E378" s="12" t="s">
        <v>71</v>
      </c>
      <c r="F378" s="12">
        <v>1</v>
      </c>
      <c r="G378" s="14">
        <v>45315</v>
      </c>
      <c r="H378" s="12">
        <v>22</v>
      </c>
      <c r="I378" s="12"/>
      <c r="J378" s="12"/>
      <c r="K378" s="12"/>
      <c r="L378" s="12" t="s">
        <v>142</v>
      </c>
      <c r="M378" s="12" t="s">
        <v>537</v>
      </c>
      <c r="N378" s="12"/>
      <c r="O378" s="12"/>
      <c r="P378" s="12"/>
      <c r="Q378" s="13"/>
      <c r="R378" s="13"/>
      <c r="S378" s="13"/>
      <c r="T378" s="13"/>
      <c r="U378" s="12"/>
      <c r="V378" s="12"/>
      <c r="W378" s="12"/>
      <c r="X378" s="12"/>
      <c r="Y378" s="12"/>
      <c r="Z378" s="68"/>
    </row>
    <row r="379" spans="2:26" s="15" customFormat="1" ht="13.5" hidden="1" customHeight="1">
      <c r="B379" s="12" t="s">
        <v>359</v>
      </c>
      <c r="C379" s="12">
        <v>1</v>
      </c>
      <c r="D379" s="12" t="s">
        <v>360</v>
      </c>
      <c r="E379" s="12" t="s">
        <v>71</v>
      </c>
      <c r="F379" s="12">
        <v>1</v>
      </c>
      <c r="G379" s="14">
        <v>45315</v>
      </c>
      <c r="H379" s="12">
        <v>22</v>
      </c>
      <c r="I379" s="12"/>
      <c r="J379" s="12"/>
      <c r="K379" s="12"/>
      <c r="L379" s="12" t="s">
        <v>145</v>
      </c>
      <c r="M379" s="12" t="s">
        <v>539</v>
      </c>
      <c r="N379" s="12"/>
      <c r="O379" s="12"/>
      <c r="P379" s="12"/>
      <c r="Q379" s="13"/>
      <c r="R379" s="13"/>
      <c r="S379" s="13"/>
      <c r="T379" s="13"/>
      <c r="U379" s="12"/>
      <c r="V379" s="12"/>
      <c r="W379" s="12"/>
      <c r="X379" s="12"/>
      <c r="Y379" s="12"/>
      <c r="Z379" s="68"/>
    </row>
    <row r="380" spans="2:26" s="15" customFormat="1" ht="13.5" hidden="1" customHeight="1">
      <c r="B380" s="12" t="s">
        <v>359</v>
      </c>
      <c r="C380" s="12">
        <v>1</v>
      </c>
      <c r="D380" s="12" t="s">
        <v>360</v>
      </c>
      <c r="E380" s="12" t="s">
        <v>71</v>
      </c>
      <c r="F380" s="12">
        <v>1</v>
      </c>
      <c r="G380" s="14">
        <v>45315</v>
      </c>
      <c r="H380" s="12">
        <v>21</v>
      </c>
      <c r="I380" s="12"/>
      <c r="J380" s="12"/>
      <c r="K380" s="12"/>
      <c r="L380" s="12" t="s">
        <v>108</v>
      </c>
      <c r="M380" s="12" t="s">
        <v>504</v>
      </c>
      <c r="N380" s="12"/>
      <c r="O380" s="12"/>
      <c r="P380" s="12"/>
      <c r="Q380" s="13"/>
      <c r="R380" s="13"/>
      <c r="S380" s="13"/>
      <c r="T380" s="13"/>
      <c r="U380" s="12"/>
      <c r="V380" s="12"/>
      <c r="W380" s="12"/>
      <c r="X380" s="12"/>
      <c r="Y380" s="12"/>
      <c r="Z380" s="68"/>
    </row>
    <row r="381" spans="2:26" s="15" customFormat="1" ht="13.5" hidden="1" customHeight="1">
      <c r="B381" s="12" t="s">
        <v>359</v>
      </c>
      <c r="C381" s="12">
        <v>1</v>
      </c>
      <c r="D381" s="12" t="s">
        <v>360</v>
      </c>
      <c r="E381" s="12" t="s">
        <v>71</v>
      </c>
      <c r="F381" s="12">
        <v>1</v>
      </c>
      <c r="G381" s="14">
        <v>45315</v>
      </c>
      <c r="H381" s="12">
        <v>21</v>
      </c>
      <c r="I381" s="12"/>
      <c r="J381" s="12"/>
      <c r="K381" s="12"/>
      <c r="L381" s="12" t="s">
        <v>160</v>
      </c>
      <c r="M381" s="12" t="s">
        <v>504</v>
      </c>
      <c r="N381" s="12"/>
      <c r="O381" s="12"/>
      <c r="P381" s="12"/>
      <c r="Q381" s="13"/>
      <c r="R381" s="13"/>
      <c r="S381" s="13"/>
      <c r="T381" s="13"/>
      <c r="U381" s="12"/>
      <c r="V381" s="12"/>
      <c r="W381" s="12"/>
      <c r="X381" s="12"/>
      <c r="Y381" s="12"/>
      <c r="Z381" s="68"/>
    </row>
    <row r="382" spans="2:26" ht="13.5" customHeight="1">
      <c r="B382" s="12"/>
      <c r="C382" s="12"/>
      <c r="D382" s="12"/>
      <c r="E382" s="12"/>
      <c r="F382" s="12"/>
      <c r="G382" s="14"/>
      <c r="H382" s="12"/>
      <c r="I382" s="12"/>
      <c r="J382" s="12"/>
      <c r="K382" s="12"/>
      <c r="L382" s="12"/>
      <c r="M382" s="12"/>
      <c r="N382" s="12"/>
      <c r="O382" s="12"/>
      <c r="P382" s="12"/>
      <c r="Q382" s="13"/>
      <c r="R382" s="13"/>
      <c r="S382" s="13"/>
      <c r="T382" s="13"/>
      <c r="U382" s="12"/>
      <c r="V382" s="12"/>
      <c r="W382" s="12"/>
      <c r="X382" s="12"/>
      <c r="Y382" s="12"/>
      <c r="Z382" s="68"/>
    </row>
    <row r="383" spans="2:26" ht="13.5" customHeight="1">
      <c r="B383" s="12"/>
      <c r="C383" s="12"/>
      <c r="D383" s="12"/>
      <c r="E383" s="12"/>
      <c r="F383" s="12"/>
      <c r="G383" s="14"/>
      <c r="H383" s="12"/>
      <c r="I383" s="12"/>
      <c r="J383" s="12"/>
      <c r="K383" s="12"/>
      <c r="L383" s="12"/>
      <c r="M383" s="12"/>
      <c r="N383" s="12"/>
      <c r="O383" s="12"/>
      <c r="P383" s="12"/>
      <c r="Q383" s="13"/>
      <c r="R383" s="13"/>
      <c r="S383" s="13"/>
      <c r="T383" s="13"/>
      <c r="U383" s="12"/>
      <c r="V383" s="12"/>
      <c r="W383" s="12"/>
      <c r="X383" s="12"/>
      <c r="Y383" s="12"/>
      <c r="Z383" s="68"/>
    </row>
    <row r="384" spans="2:26" ht="13.5" customHeight="1">
      <c r="B384" s="12"/>
      <c r="C384" s="12"/>
      <c r="D384" s="12"/>
      <c r="E384" s="12"/>
      <c r="F384" s="12"/>
      <c r="G384" s="14"/>
      <c r="H384" s="12"/>
      <c r="I384" s="12"/>
      <c r="J384" s="12"/>
      <c r="K384" s="12"/>
      <c r="L384" s="12"/>
      <c r="M384" s="12"/>
      <c r="N384" s="12"/>
      <c r="O384" s="12"/>
      <c r="P384" s="12"/>
      <c r="Q384" s="13"/>
      <c r="R384" s="13"/>
      <c r="S384" s="13"/>
      <c r="T384" s="13"/>
      <c r="U384" s="12"/>
      <c r="V384" s="12"/>
      <c r="W384" s="12"/>
      <c r="X384" s="12"/>
      <c r="Y384" s="12"/>
      <c r="Z384" s="68"/>
    </row>
    <row r="385" spans="2:26" ht="13.5" customHeight="1">
      <c r="B385" s="12"/>
      <c r="C385" s="12"/>
      <c r="D385" s="12"/>
      <c r="E385" s="12"/>
      <c r="F385" s="12"/>
      <c r="G385" s="14"/>
      <c r="H385" s="12"/>
      <c r="I385" s="12"/>
      <c r="J385" s="12"/>
      <c r="K385" s="12"/>
      <c r="L385" s="12"/>
      <c r="M385" s="12"/>
      <c r="N385" s="12"/>
      <c r="O385" s="12"/>
      <c r="P385" s="12"/>
      <c r="Q385" s="13"/>
      <c r="R385" s="13"/>
      <c r="S385" s="13"/>
      <c r="T385" s="13"/>
      <c r="U385" s="12"/>
      <c r="V385" s="12"/>
      <c r="W385" s="12"/>
      <c r="X385" s="12"/>
      <c r="Y385" s="12"/>
      <c r="Z385" s="68"/>
    </row>
    <row r="386" spans="2:26" ht="13.5" customHeight="1">
      <c r="B386" s="12"/>
      <c r="C386" s="12"/>
      <c r="D386" s="12"/>
      <c r="E386" s="12"/>
      <c r="F386" s="12"/>
      <c r="G386" s="14"/>
      <c r="H386" s="12"/>
      <c r="I386" s="12"/>
      <c r="J386" s="12"/>
      <c r="K386" s="12"/>
      <c r="L386" s="12"/>
      <c r="M386" s="12"/>
      <c r="N386" s="12"/>
      <c r="O386" s="12"/>
      <c r="P386" s="12"/>
      <c r="Q386" s="13"/>
      <c r="R386" s="13"/>
      <c r="S386" s="13"/>
      <c r="T386" s="13"/>
      <c r="U386" s="12"/>
      <c r="V386" s="12"/>
      <c r="W386" s="12"/>
      <c r="X386" s="12"/>
      <c r="Y386" s="12"/>
      <c r="Z386" s="68"/>
    </row>
    <row r="387" spans="2:26" ht="13.5" customHeight="1">
      <c r="B387" s="12"/>
      <c r="C387" s="12"/>
      <c r="D387" s="12"/>
      <c r="E387" s="12"/>
      <c r="F387" s="12"/>
      <c r="G387" s="14"/>
      <c r="H387" s="12"/>
      <c r="I387" s="12"/>
      <c r="J387" s="12"/>
      <c r="K387" s="12"/>
      <c r="L387" s="12"/>
      <c r="M387" s="12"/>
      <c r="N387" s="12"/>
      <c r="O387" s="12"/>
      <c r="P387" s="12"/>
      <c r="Q387" s="13"/>
      <c r="R387" s="13"/>
      <c r="S387" s="13"/>
      <c r="T387" s="13"/>
      <c r="U387" s="12"/>
      <c r="V387" s="12"/>
      <c r="W387" s="12"/>
      <c r="X387" s="12"/>
      <c r="Y387" s="12"/>
      <c r="Z387" s="68"/>
    </row>
    <row r="388" spans="2:26" ht="13.5" customHeight="1">
      <c r="B388" s="12"/>
      <c r="C388" s="12"/>
      <c r="D388" s="12"/>
      <c r="E388" s="12"/>
      <c r="F388" s="12"/>
      <c r="G388" s="14"/>
      <c r="H388" s="12"/>
      <c r="I388" s="12"/>
      <c r="J388" s="12"/>
      <c r="K388" s="12"/>
      <c r="L388" s="12"/>
      <c r="M388" s="12"/>
      <c r="N388" s="12"/>
      <c r="O388" s="12"/>
      <c r="P388" s="12"/>
      <c r="Q388" s="13"/>
      <c r="R388" s="13"/>
      <c r="S388" s="13"/>
      <c r="T388" s="13"/>
      <c r="U388" s="12"/>
      <c r="V388" s="12"/>
      <c r="W388" s="12"/>
      <c r="X388" s="12"/>
      <c r="Y388" s="12"/>
      <c r="Z388" s="68"/>
    </row>
    <row r="389" spans="2:26" ht="13.5" customHeight="1">
      <c r="B389" s="12"/>
      <c r="C389" s="12"/>
      <c r="D389" s="12"/>
      <c r="E389" s="12"/>
      <c r="F389" s="12"/>
      <c r="G389" s="14"/>
      <c r="H389" s="12"/>
      <c r="I389" s="12"/>
      <c r="J389" s="12"/>
      <c r="K389" s="12"/>
      <c r="L389" s="12"/>
      <c r="M389" s="12"/>
      <c r="N389" s="12"/>
      <c r="O389" s="12"/>
      <c r="P389" s="12"/>
      <c r="Q389" s="13"/>
      <c r="R389" s="13"/>
      <c r="S389" s="13"/>
      <c r="T389" s="13"/>
      <c r="U389" s="12"/>
      <c r="V389" s="12"/>
      <c r="W389" s="12"/>
      <c r="X389" s="12"/>
      <c r="Y389" s="12"/>
      <c r="Z389" s="68"/>
    </row>
    <row r="390" spans="2:26" ht="13.5" customHeight="1">
      <c r="B390" s="12"/>
      <c r="C390" s="12"/>
      <c r="D390" s="12"/>
      <c r="E390" s="12"/>
      <c r="F390" s="12"/>
      <c r="G390" s="14"/>
      <c r="H390" s="12"/>
      <c r="I390" s="12"/>
      <c r="J390" s="12"/>
      <c r="K390" s="12"/>
      <c r="L390" s="12"/>
      <c r="M390" s="12"/>
      <c r="N390" s="12"/>
      <c r="O390" s="12"/>
      <c r="P390" s="12"/>
      <c r="Q390" s="13"/>
      <c r="R390" s="13"/>
      <c r="S390" s="13"/>
      <c r="T390" s="13"/>
      <c r="U390" s="12"/>
      <c r="V390" s="12"/>
      <c r="W390" s="12"/>
      <c r="X390" s="12"/>
      <c r="Y390" s="12"/>
      <c r="Z390" s="68"/>
    </row>
    <row r="391" spans="2:26" ht="13.5" customHeight="1">
      <c r="B391" s="12"/>
      <c r="C391" s="12"/>
      <c r="D391" s="12"/>
      <c r="E391" s="12"/>
      <c r="F391" s="12"/>
      <c r="G391" s="14"/>
      <c r="H391" s="12"/>
      <c r="I391" s="12"/>
      <c r="J391" s="12"/>
      <c r="K391" s="12"/>
      <c r="L391" s="12"/>
      <c r="M391" s="12"/>
      <c r="N391" s="12"/>
      <c r="O391" s="12"/>
      <c r="P391" s="12"/>
      <c r="Q391" s="13"/>
      <c r="R391" s="13"/>
      <c r="S391" s="13"/>
      <c r="T391" s="13"/>
      <c r="U391" s="12"/>
      <c r="V391" s="12"/>
      <c r="W391" s="12"/>
      <c r="X391" s="12"/>
      <c r="Y391" s="12"/>
      <c r="Z391" s="68"/>
    </row>
    <row r="392" spans="2:26" ht="13.5" customHeight="1">
      <c r="B392" s="12"/>
      <c r="C392" s="12"/>
      <c r="D392" s="12"/>
      <c r="E392" s="12"/>
      <c r="F392" s="12"/>
      <c r="G392" s="14"/>
      <c r="H392" s="12"/>
      <c r="I392" s="12"/>
      <c r="J392" s="12"/>
      <c r="K392" s="12"/>
      <c r="L392" s="12"/>
      <c r="M392" s="12"/>
      <c r="N392" s="12"/>
      <c r="O392" s="12"/>
      <c r="P392" s="12"/>
      <c r="Q392" s="13"/>
      <c r="R392" s="13"/>
      <c r="S392" s="13"/>
      <c r="T392" s="13"/>
      <c r="U392" s="12"/>
      <c r="V392" s="12"/>
      <c r="W392" s="12"/>
      <c r="X392" s="12"/>
      <c r="Y392" s="12"/>
      <c r="Z392" s="68"/>
    </row>
    <row r="393" spans="2:26" ht="13.5" customHeight="1">
      <c r="B393" s="12"/>
      <c r="C393" s="12"/>
      <c r="D393" s="12"/>
      <c r="E393" s="12"/>
      <c r="F393" s="12"/>
      <c r="G393" s="14"/>
      <c r="H393" s="12"/>
      <c r="I393" s="12"/>
      <c r="J393" s="12"/>
      <c r="K393" s="12"/>
      <c r="L393" s="12"/>
      <c r="M393" s="12"/>
      <c r="N393" s="12"/>
      <c r="O393" s="12"/>
      <c r="P393" s="12"/>
      <c r="Q393" s="13"/>
      <c r="R393" s="13"/>
      <c r="S393" s="13"/>
      <c r="T393" s="13"/>
      <c r="U393" s="12"/>
      <c r="V393" s="12"/>
      <c r="W393" s="12"/>
      <c r="X393" s="12"/>
      <c r="Y393" s="12"/>
      <c r="Z393" s="68"/>
    </row>
    <row r="394" spans="2:26" ht="13.5" customHeight="1">
      <c r="B394" s="12"/>
      <c r="C394" s="12"/>
      <c r="D394" s="12"/>
      <c r="E394" s="12"/>
      <c r="F394" s="12"/>
      <c r="G394" s="14"/>
      <c r="H394" s="12"/>
      <c r="I394" s="12"/>
      <c r="J394" s="12"/>
      <c r="K394" s="12"/>
      <c r="L394" s="12"/>
      <c r="M394" s="12"/>
      <c r="N394" s="12"/>
      <c r="O394" s="12"/>
      <c r="P394" s="12"/>
      <c r="Q394" s="13"/>
      <c r="R394" s="13"/>
      <c r="S394" s="13"/>
      <c r="T394" s="13"/>
      <c r="U394" s="12"/>
      <c r="V394" s="12"/>
      <c r="W394" s="12"/>
      <c r="X394" s="12"/>
      <c r="Y394" s="12"/>
      <c r="Z394" s="68"/>
    </row>
    <row r="395" spans="2:26" ht="13.5" customHeight="1">
      <c r="B395" s="12"/>
      <c r="C395" s="12"/>
      <c r="D395" s="12"/>
      <c r="E395" s="12"/>
      <c r="F395" s="12"/>
      <c r="G395" s="14"/>
      <c r="H395" s="12"/>
      <c r="I395" s="12"/>
      <c r="J395" s="12"/>
      <c r="K395" s="12"/>
      <c r="L395" s="12"/>
      <c r="M395" s="12"/>
      <c r="N395" s="12"/>
      <c r="O395" s="12"/>
      <c r="P395" s="12"/>
      <c r="Q395" s="13"/>
      <c r="R395" s="13"/>
      <c r="S395" s="13"/>
      <c r="T395" s="13"/>
      <c r="U395" s="12"/>
      <c r="V395" s="12"/>
      <c r="W395" s="12"/>
      <c r="X395" s="12"/>
      <c r="Y395" s="12"/>
      <c r="Z395" s="68"/>
    </row>
    <row r="396" spans="2:26" ht="13.5" customHeight="1">
      <c r="B396" s="12"/>
      <c r="C396" s="12"/>
      <c r="D396" s="12"/>
      <c r="E396" s="12"/>
      <c r="F396" s="12"/>
      <c r="G396" s="14"/>
      <c r="H396" s="12"/>
      <c r="I396" s="12"/>
      <c r="J396" s="12"/>
      <c r="K396" s="12"/>
      <c r="L396" s="12"/>
      <c r="M396" s="12"/>
      <c r="N396" s="12"/>
      <c r="O396" s="12"/>
      <c r="P396" s="12"/>
      <c r="Q396" s="13"/>
      <c r="R396" s="13"/>
      <c r="S396" s="13"/>
      <c r="T396" s="13"/>
      <c r="U396" s="12"/>
      <c r="V396" s="12"/>
      <c r="W396" s="12"/>
      <c r="X396" s="12"/>
      <c r="Y396" s="12"/>
      <c r="Z396" s="68"/>
    </row>
    <row r="397" spans="2:26" ht="13.5" customHeight="1">
      <c r="B397" s="12"/>
      <c r="C397" s="12"/>
      <c r="D397" s="12"/>
      <c r="E397" s="12"/>
      <c r="F397" s="12"/>
      <c r="G397" s="14"/>
      <c r="H397" s="12"/>
      <c r="I397" s="12"/>
      <c r="J397" s="12"/>
      <c r="K397" s="12"/>
      <c r="L397" s="12"/>
      <c r="M397" s="12"/>
      <c r="N397" s="12"/>
      <c r="O397" s="12"/>
      <c r="P397" s="12"/>
      <c r="Q397" s="13"/>
      <c r="R397" s="13"/>
      <c r="S397" s="13"/>
      <c r="T397" s="13"/>
      <c r="U397" s="12"/>
      <c r="V397" s="12"/>
      <c r="W397" s="12"/>
      <c r="X397" s="12"/>
      <c r="Y397" s="12"/>
      <c r="Z397" s="68"/>
    </row>
    <row r="398" spans="2:26" ht="13.5" customHeight="1">
      <c r="B398" s="12"/>
      <c r="C398" s="12"/>
      <c r="D398" s="12"/>
      <c r="E398" s="12"/>
      <c r="F398" s="12"/>
      <c r="G398" s="14"/>
      <c r="H398" s="12"/>
      <c r="I398" s="12"/>
      <c r="J398" s="12"/>
      <c r="K398" s="12"/>
      <c r="L398" s="12"/>
      <c r="M398" s="12"/>
      <c r="N398" s="12"/>
      <c r="O398" s="12"/>
      <c r="P398" s="12"/>
      <c r="Q398" s="13"/>
      <c r="R398" s="13"/>
      <c r="S398" s="13"/>
      <c r="T398" s="13"/>
      <c r="U398" s="12"/>
      <c r="V398" s="12"/>
      <c r="W398" s="12"/>
      <c r="X398" s="12"/>
      <c r="Y398" s="12"/>
      <c r="Z398" s="68"/>
    </row>
    <row r="399" spans="2:26" ht="13.5" customHeight="1">
      <c r="B399" s="12"/>
      <c r="C399" s="12"/>
      <c r="D399" s="12"/>
      <c r="E399" s="12"/>
      <c r="F399" s="12"/>
      <c r="G399" s="14"/>
      <c r="H399" s="12"/>
      <c r="I399" s="12"/>
      <c r="J399" s="12"/>
      <c r="K399" s="12"/>
      <c r="L399" s="12"/>
      <c r="M399" s="12"/>
      <c r="N399" s="12"/>
      <c r="O399" s="12"/>
      <c r="P399" s="12"/>
      <c r="Q399" s="13"/>
      <c r="R399" s="13"/>
      <c r="S399" s="13"/>
      <c r="T399" s="13"/>
      <c r="U399" s="12"/>
      <c r="V399" s="12"/>
      <c r="W399" s="12"/>
      <c r="X399" s="12"/>
      <c r="Y399" s="12"/>
      <c r="Z399" s="68"/>
    </row>
    <row r="400" spans="2:26" ht="13.5" customHeight="1">
      <c r="B400" s="12"/>
      <c r="C400" s="12"/>
      <c r="D400" s="12"/>
      <c r="E400" s="12"/>
      <c r="F400" s="12"/>
      <c r="G400" s="14"/>
      <c r="H400" s="12"/>
      <c r="I400" s="12"/>
      <c r="J400" s="12"/>
      <c r="K400" s="12"/>
      <c r="L400" s="12"/>
      <c r="M400" s="12"/>
      <c r="N400" s="12"/>
      <c r="O400" s="12"/>
      <c r="P400" s="12"/>
      <c r="Q400" s="13"/>
      <c r="R400" s="13"/>
      <c r="S400" s="13"/>
      <c r="T400" s="13"/>
      <c r="U400" s="12"/>
      <c r="V400" s="12"/>
      <c r="W400" s="12"/>
      <c r="X400" s="12"/>
      <c r="Y400" s="12"/>
      <c r="Z400" s="68"/>
    </row>
    <row r="401" spans="2:26" ht="13.5" customHeight="1">
      <c r="B401" s="12"/>
      <c r="C401" s="12"/>
      <c r="D401" s="12"/>
      <c r="E401" s="12"/>
      <c r="F401" s="12"/>
      <c r="G401" s="14"/>
      <c r="H401" s="12"/>
      <c r="I401" s="12"/>
      <c r="J401" s="12"/>
      <c r="K401" s="12"/>
      <c r="L401" s="12"/>
      <c r="M401" s="12"/>
      <c r="N401" s="12"/>
      <c r="O401" s="12"/>
      <c r="P401" s="12"/>
      <c r="Q401" s="13"/>
      <c r="R401" s="13"/>
      <c r="S401" s="13"/>
      <c r="T401" s="13"/>
      <c r="U401" s="12"/>
      <c r="V401" s="12"/>
      <c r="W401" s="12"/>
      <c r="X401" s="12"/>
      <c r="Y401" s="12"/>
      <c r="Z401" s="68"/>
    </row>
    <row r="402" spans="2:26" ht="13.5" customHeight="1">
      <c r="B402" s="12"/>
      <c r="C402" s="12"/>
      <c r="D402" s="12"/>
      <c r="E402" s="12"/>
      <c r="F402" s="12"/>
      <c r="G402" s="14"/>
      <c r="H402" s="12"/>
      <c r="I402" s="12"/>
      <c r="J402" s="12"/>
      <c r="K402" s="12"/>
      <c r="L402" s="12"/>
      <c r="M402" s="12"/>
      <c r="N402" s="12"/>
      <c r="O402" s="12"/>
      <c r="P402" s="12"/>
      <c r="Q402" s="13"/>
      <c r="R402" s="13"/>
      <c r="S402" s="13"/>
      <c r="T402" s="13"/>
      <c r="U402" s="12"/>
      <c r="V402" s="12"/>
      <c r="W402" s="12"/>
      <c r="X402" s="12"/>
      <c r="Y402" s="12"/>
      <c r="Z402" s="68"/>
    </row>
    <row r="403" spans="2:26" ht="13.5" customHeight="1">
      <c r="B403" s="12"/>
      <c r="C403" s="12"/>
      <c r="D403" s="12"/>
      <c r="E403" s="12"/>
      <c r="F403" s="12"/>
      <c r="G403" s="14"/>
      <c r="H403" s="12"/>
      <c r="I403" s="12"/>
      <c r="J403" s="12"/>
      <c r="K403" s="12"/>
      <c r="L403" s="12"/>
      <c r="M403" s="12"/>
      <c r="N403" s="12"/>
      <c r="O403" s="12"/>
      <c r="P403" s="12"/>
      <c r="Q403" s="13"/>
      <c r="R403" s="13"/>
      <c r="S403" s="13"/>
      <c r="T403" s="13"/>
      <c r="U403" s="12"/>
      <c r="V403" s="12"/>
      <c r="W403" s="12"/>
      <c r="X403" s="12"/>
      <c r="Y403" s="12"/>
      <c r="Z403" s="68"/>
    </row>
    <row r="404" spans="2:26" ht="13.5" customHeight="1">
      <c r="B404" s="12"/>
      <c r="C404" s="12"/>
      <c r="D404" s="12"/>
      <c r="E404" s="12"/>
      <c r="F404" s="12"/>
      <c r="G404" s="14"/>
      <c r="H404" s="12"/>
      <c r="I404" s="12"/>
      <c r="J404" s="12"/>
      <c r="K404" s="12"/>
      <c r="L404" s="12"/>
      <c r="M404" s="12"/>
      <c r="N404" s="12"/>
      <c r="O404" s="12"/>
      <c r="P404" s="12"/>
      <c r="Q404" s="13"/>
      <c r="R404" s="13"/>
      <c r="S404" s="13"/>
      <c r="T404" s="13"/>
      <c r="U404" s="12"/>
      <c r="V404" s="12"/>
      <c r="W404" s="12"/>
      <c r="X404" s="12"/>
      <c r="Y404" s="12"/>
      <c r="Z404" s="68"/>
    </row>
    <row r="405" spans="2:26" ht="13.5" customHeight="1">
      <c r="B405" s="12"/>
      <c r="C405" s="12"/>
      <c r="D405" s="12"/>
      <c r="E405" s="12"/>
      <c r="F405" s="12"/>
      <c r="G405" s="14"/>
      <c r="H405" s="12"/>
      <c r="I405" s="12"/>
      <c r="J405" s="12"/>
      <c r="K405" s="12"/>
      <c r="L405" s="12"/>
      <c r="M405" s="12"/>
      <c r="N405" s="12"/>
      <c r="O405" s="12"/>
      <c r="P405" s="12"/>
      <c r="Q405" s="13"/>
      <c r="R405" s="13"/>
      <c r="S405" s="13"/>
      <c r="T405" s="13"/>
      <c r="U405" s="12"/>
      <c r="V405" s="12"/>
      <c r="W405" s="12"/>
      <c r="X405" s="12"/>
      <c r="Y405" s="12"/>
      <c r="Z405" s="68"/>
    </row>
    <row r="406" spans="2:26" ht="13.5" customHeight="1">
      <c r="B406" s="12"/>
      <c r="C406" s="12"/>
      <c r="D406" s="12"/>
      <c r="E406" s="12"/>
      <c r="F406" s="12"/>
      <c r="G406" s="14"/>
      <c r="H406" s="12"/>
      <c r="I406" s="12"/>
      <c r="J406" s="12"/>
      <c r="K406" s="12"/>
      <c r="L406" s="12"/>
      <c r="M406" s="12"/>
      <c r="N406" s="12"/>
      <c r="O406" s="12"/>
      <c r="P406" s="12"/>
      <c r="Q406" s="13"/>
      <c r="R406" s="13"/>
      <c r="S406" s="13"/>
      <c r="T406" s="13"/>
      <c r="U406" s="12"/>
      <c r="V406" s="12"/>
      <c r="W406" s="12"/>
      <c r="X406" s="12"/>
      <c r="Y406" s="12"/>
      <c r="Z406" s="68"/>
    </row>
    <row r="407" spans="2:26" ht="13.5" customHeight="1">
      <c r="B407" s="12"/>
      <c r="C407" s="12"/>
      <c r="D407" s="12"/>
      <c r="E407" s="12"/>
      <c r="F407" s="12"/>
      <c r="G407" s="14"/>
      <c r="H407" s="12"/>
      <c r="I407" s="12"/>
      <c r="J407" s="12"/>
      <c r="K407" s="12"/>
      <c r="L407" s="12"/>
      <c r="M407" s="12"/>
      <c r="N407" s="12"/>
      <c r="O407" s="12"/>
      <c r="P407" s="12"/>
      <c r="Q407" s="13"/>
      <c r="R407" s="13"/>
      <c r="S407" s="13"/>
      <c r="T407" s="13"/>
      <c r="U407" s="12"/>
      <c r="V407" s="12"/>
      <c r="W407" s="12"/>
      <c r="X407" s="12"/>
      <c r="Y407" s="12"/>
      <c r="Z407" s="68"/>
    </row>
    <row r="408" spans="2:26" ht="13.5" customHeight="1">
      <c r="B408" s="12"/>
      <c r="C408" s="12"/>
      <c r="D408" s="12"/>
      <c r="E408" s="12"/>
      <c r="F408" s="12"/>
      <c r="G408" s="12"/>
      <c r="H408" s="12"/>
      <c r="I408" s="12"/>
      <c r="J408" s="12"/>
      <c r="K408" s="12"/>
      <c r="L408" s="12"/>
      <c r="M408" s="12"/>
      <c r="N408" s="12"/>
      <c r="O408" s="12"/>
      <c r="P408" s="12"/>
      <c r="Q408" s="13"/>
      <c r="R408" s="13"/>
      <c r="S408" s="13"/>
      <c r="T408" s="13"/>
      <c r="U408" s="12"/>
      <c r="V408" s="12"/>
      <c r="W408" s="12"/>
      <c r="X408" s="12"/>
      <c r="Y408" s="12"/>
      <c r="Z408" s="68"/>
    </row>
    <row r="409" spans="2:26" ht="13.5" customHeight="1">
      <c r="B409" s="12"/>
      <c r="C409" s="12"/>
      <c r="D409" s="12"/>
      <c r="E409" s="12"/>
      <c r="F409" s="12"/>
      <c r="G409" s="12"/>
      <c r="H409" s="12"/>
      <c r="I409" s="12"/>
      <c r="J409" s="12"/>
      <c r="K409" s="12"/>
      <c r="L409" s="12"/>
      <c r="M409" s="12"/>
      <c r="N409" s="12"/>
      <c r="O409" s="12"/>
      <c r="P409" s="12"/>
      <c r="Q409" s="13"/>
      <c r="R409" s="13"/>
      <c r="S409" s="13"/>
      <c r="T409" s="13"/>
      <c r="U409" s="12"/>
      <c r="V409" s="12"/>
      <c r="W409" s="12"/>
      <c r="X409" s="12"/>
      <c r="Y409" s="12"/>
      <c r="Z409" s="68"/>
    </row>
    <row r="410" spans="2:26" ht="13.5" customHeight="1">
      <c r="B410" s="12"/>
      <c r="C410" s="12"/>
      <c r="D410" s="12"/>
      <c r="E410" s="12"/>
      <c r="F410" s="12"/>
      <c r="G410" s="12"/>
      <c r="H410" s="12"/>
      <c r="I410" s="12"/>
      <c r="J410" s="12"/>
      <c r="K410" s="12"/>
      <c r="L410" s="12"/>
      <c r="M410" s="12"/>
      <c r="N410" s="12"/>
      <c r="O410" s="12"/>
      <c r="P410" s="12"/>
      <c r="Q410" s="13"/>
      <c r="R410" s="13"/>
      <c r="S410" s="13"/>
      <c r="T410" s="13"/>
      <c r="U410" s="12"/>
      <c r="V410" s="12"/>
      <c r="W410" s="12"/>
      <c r="X410" s="12"/>
      <c r="Y410" s="12"/>
      <c r="Z410" s="68"/>
    </row>
    <row r="411" spans="2:26" ht="13.5" customHeight="1">
      <c r="B411" s="12"/>
      <c r="C411" s="12"/>
      <c r="D411" s="12"/>
      <c r="E411" s="12"/>
      <c r="F411" s="12"/>
      <c r="G411" s="12"/>
      <c r="H411" s="12"/>
      <c r="I411" s="12"/>
      <c r="J411" s="12"/>
      <c r="K411" s="12"/>
      <c r="L411" s="12"/>
      <c r="M411" s="12"/>
      <c r="N411" s="12"/>
      <c r="O411" s="12"/>
      <c r="P411" s="12"/>
      <c r="Q411" s="13"/>
      <c r="R411" s="13"/>
      <c r="S411" s="13"/>
      <c r="T411" s="13"/>
      <c r="U411" s="12"/>
      <c r="V411" s="12"/>
      <c r="W411" s="12"/>
      <c r="X411" s="12"/>
      <c r="Y411" s="12"/>
      <c r="Z411" s="68"/>
    </row>
    <row r="412" spans="2:26" ht="13.5" customHeight="1">
      <c r="B412" s="12"/>
      <c r="C412" s="12"/>
      <c r="D412" s="12"/>
      <c r="E412" s="12"/>
      <c r="F412" s="12"/>
      <c r="G412" s="12"/>
      <c r="H412" s="12"/>
      <c r="I412" s="12"/>
      <c r="J412" s="12"/>
      <c r="K412" s="12"/>
      <c r="L412" s="12"/>
      <c r="M412" s="12"/>
      <c r="N412" s="12"/>
      <c r="O412" s="12"/>
      <c r="P412" s="12"/>
      <c r="Q412" s="13"/>
      <c r="R412" s="13"/>
      <c r="S412" s="13"/>
      <c r="T412" s="13"/>
      <c r="U412" s="12"/>
      <c r="V412" s="12"/>
      <c r="W412" s="12"/>
      <c r="X412" s="12"/>
      <c r="Y412" s="12"/>
      <c r="Z412" s="68"/>
    </row>
    <row r="413" spans="2:26" ht="13.5" customHeight="1">
      <c r="B413" s="12"/>
      <c r="C413" s="12"/>
      <c r="D413" s="12"/>
      <c r="E413" s="12"/>
      <c r="F413" s="12"/>
      <c r="G413" s="12"/>
      <c r="H413" s="12"/>
      <c r="I413" s="12"/>
      <c r="J413" s="12"/>
      <c r="K413" s="12"/>
      <c r="L413" s="12"/>
      <c r="M413" s="12"/>
      <c r="N413" s="12"/>
      <c r="O413" s="12"/>
      <c r="P413" s="12"/>
      <c r="Q413" s="13"/>
      <c r="R413" s="13"/>
      <c r="S413" s="13"/>
      <c r="T413" s="13"/>
      <c r="U413" s="12"/>
      <c r="V413" s="12"/>
      <c r="W413" s="12"/>
      <c r="X413" s="12"/>
      <c r="Y413" s="12"/>
      <c r="Z413" s="68"/>
    </row>
    <row r="414" spans="2:26" ht="13.5" customHeight="1">
      <c r="B414" s="12"/>
      <c r="C414" s="12"/>
      <c r="D414" s="12"/>
      <c r="E414" s="12"/>
      <c r="F414" s="12"/>
      <c r="G414" s="12"/>
      <c r="H414" s="12"/>
      <c r="I414" s="12"/>
      <c r="J414" s="12"/>
      <c r="K414" s="12"/>
      <c r="L414" s="12"/>
      <c r="M414" s="12"/>
      <c r="N414" s="12"/>
      <c r="O414" s="12"/>
      <c r="P414" s="12"/>
      <c r="Q414" s="13"/>
      <c r="R414" s="13"/>
      <c r="S414" s="13"/>
      <c r="T414" s="13"/>
      <c r="U414" s="12"/>
      <c r="V414" s="12"/>
      <c r="W414" s="12"/>
      <c r="X414" s="12"/>
      <c r="Y414" s="12"/>
      <c r="Z414" s="68"/>
    </row>
    <row r="415" spans="2:26" ht="13.5" customHeight="1">
      <c r="B415" s="12"/>
      <c r="C415" s="12"/>
      <c r="D415" s="12"/>
      <c r="E415" s="12"/>
      <c r="F415" s="12"/>
      <c r="G415" s="12"/>
      <c r="H415" s="12"/>
      <c r="I415" s="12"/>
      <c r="J415" s="12"/>
      <c r="K415" s="12"/>
      <c r="L415" s="12"/>
      <c r="M415" s="12"/>
      <c r="N415" s="12"/>
      <c r="O415" s="12"/>
      <c r="P415" s="12"/>
      <c r="Q415" s="13"/>
      <c r="R415" s="13"/>
      <c r="S415" s="13"/>
      <c r="T415" s="13"/>
      <c r="U415" s="12"/>
      <c r="V415" s="12"/>
      <c r="W415" s="12"/>
      <c r="X415" s="12"/>
      <c r="Y415" s="12"/>
      <c r="Z415" s="68"/>
    </row>
    <row r="416" spans="2:26" ht="13.5" customHeight="1">
      <c r="B416" s="12"/>
      <c r="C416" s="12"/>
      <c r="D416" s="12"/>
      <c r="E416" s="12"/>
      <c r="F416" s="12"/>
      <c r="G416" s="12"/>
      <c r="H416" s="12"/>
      <c r="I416" s="12"/>
      <c r="J416" s="12"/>
      <c r="K416" s="12"/>
      <c r="L416" s="12"/>
      <c r="M416" s="12"/>
      <c r="N416" s="12"/>
      <c r="O416" s="12"/>
      <c r="P416" s="12"/>
      <c r="Q416" s="13"/>
      <c r="R416" s="13"/>
      <c r="S416" s="13"/>
      <c r="T416" s="13"/>
      <c r="U416" s="12"/>
      <c r="V416" s="12"/>
      <c r="W416" s="12"/>
      <c r="X416" s="12"/>
      <c r="Y416" s="12"/>
      <c r="Z416" s="68"/>
    </row>
    <row r="417" spans="2:26" ht="13.5" customHeight="1">
      <c r="B417" s="12"/>
      <c r="C417" s="12"/>
      <c r="D417" s="12"/>
      <c r="E417" s="12"/>
      <c r="F417" s="12"/>
      <c r="G417" s="12"/>
      <c r="H417" s="12"/>
      <c r="I417" s="12"/>
      <c r="J417" s="12"/>
      <c r="K417" s="12"/>
      <c r="L417" s="12"/>
      <c r="M417" s="12"/>
      <c r="N417" s="12"/>
      <c r="O417" s="12"/>
      <c r="P417" s="12"/>
      <c r="Q417" s="13"/>
      <c r="R417" s="13"/>
      <c r="S417" s="13"/>
      <c r="T417" s="13"/>
      <c r="U417" s="12"/>
      <c r="V417" s="12"/>
      <c r="W417" s="12"/>
      <c r="X417" s="12"/>
      <c r="Y417" s="12"/>
      <c r="Z417" s="68"/>
    </row>
    <row r="418" spans="2:26" ht="13.5" customHeight="1">
      <c r="B418" s="12"/>
      <c r="C418" s="12"/>
      <c r="D418" s="12"/>
      <c r="E418" s="12"/>
      <c r="F418" s="12"/>
      <c r="G418" s="12"/>
      <c r="H418" s="12"/>
      <c r="I418" s="12"/>
      <c r="J418" s="12"/>
      <c r="K418" s="12"/>
      <c r="L418" s="12"/>
      <c r="M418" s="12"/>
      <c r="N418" s="12"/>
      <c r="O418" s="12"/>
      <c r="P418" s="12"/>
      <c r="Q418" s="13"/>
      <c r="R418" s="13"/>
      <c r="S418" s="13"/>
      <c r="T418" s="13"/>
      <c r="U418" s="12"/>
      <c r="V418" s="12"/>
      <c r="W418" s="12"/>
      <c r="X418" s="12"/>
      <c r="Y418" s="12"/>
      <c r="Z418" s="68"/>
    </row>
    <row r="419" spans="2:26" ht="13.5" customHeight="1">
      <c r="B419" s="12"/>
      <c r="C419" s="12"/>
      <c r="D419" s="12"/>
      <c r="E419" s="12"/>
      <c r="F419" s="12"/>
      <c r="G419" s="12"/>
      <c r="H419" s="12"/>
      <c r="I419" s="12"/>
      <c r="J419" s="12"/>
      <c r="K419" s="12"/>
      <c r="L419" s="12"/>
      <c r="M419" s="12"/>
      <c r="N419" s="12"/>
      <c r="O419" s="12"/>
      <c r="P419" s="12"/>
      <c r="Q419" s="13"/>
      <c r="R419" s="13"/>
      <c r="S419" s="13"/>
      <c r="T419" s="13"/>
      <c r="U419" s="12"/>
      <c r="V419" s="12"/>
      <c r="W419" s="12"/>
      <c r="X419" s="12"/>
      <c r="Y419" s="12"/>
      <c r="Z419" s="68"/>
    </row>
    <row r="420" spans="2:26" ht="13.5" customHeight="1">
      <c r="B420" s="12"/>
      <c r="C420" s="12"/>
      <c r="D420" s="12"/>
      <c r="E420" s="12"/>
      <c r="F420" s="12"/>
      <c r="G420" s="12"/>
      <c r="H420" s="12"/>
      <c r="I420" s="12"/>
      <c r="J420" s="12"/>
      <c r="K420" s="12"/>
      <c r="L420" s="12"/>
      <c r="M420" s="12"/>
      <c r="N420" s="12"/>
      <c r="O420" s="12"/>
      <c r="P420" s="12"/>
      <c r="Q420" s="13"/>
      <c r="R420" s="13"/>
      <c r="S420" s="13"/>
      <c r="T420" s="13"/>
      <c r="U420" s="12"/>
      <c r="V420" s="12"/>
      <c r="W420" s="12"/>
      <c r="X420" s="12"/>
      <c r="Y420" s="12"/>
      <c r="Z420" s="68"/>
    </row>
    <row r="421" spans="2:26" ht="13.5" customHeight="1">
      <c r="B421" s="12"/>
      <c r="C421" s="12"/>
      <c r="D421" s="12"/>
      <c r="E421" s="12"/>
      <c r="F421" s="12"/>
      <c r="G421" s="12"/>
      <c r="H421" s="12"/>
      <c r="I421" s="12"/>
      <c r="J421" s="12"/>
      <c r="K421" s="12"/>
      <c r="L421" s="12"/>
      <c r="M421" s="12"/>
      <c r="N421" s="12"/>
      <c r="O421" s="12"/>
      <c r="P421" s="12"/>
      <c r="Q421" s="13"/>
      <c r="R421" s="13"/>
      <c r="S421" s="13"/>
      <c r="T421" s="13"/>
      <c r="U421" s="12"/>
      <c r="V421" s="12"/>
      <c r="W421" s="12"/>
      <c r="X421" s="12"/>
      <c r="Y421" s="12"/>
      <c r="Z421" s="68"/>
    </row>
    <row r="422" spans="2:26" ht="13.5" customHeight="1">
      <c r="B422" s="12"/>
      <c r="C422" s="12"/>
      <c r="D422" s="12"/>
      <c r="E422" s="12"/>
      <c r="F422" s="12"/>
      <c r="G422" s="12"/>
      <c r="H422" s="12"/>
      <c r="I422" s="12"/>
      <c r="J422" s="12"/>
      <c r="K422" s="12"/>
      <c r="L422" s="12"/>
      <c r="M422" s="12"/>
      <c r="N422" s="12"/>
      <c r="O422" s="12"/>
      <c r="P422" s="12"/>
      <c r="Q422" s="13"/>
      <c r="R422" s="13"/>
      <c r="S422" s="13"/>
      <c r="T422" s="13"/>
      <c r="U422" s="12"/>
      <c r="V422" s="12"/>
      <c r="W422" s="12"/>
      <c r="X422" s="12"/>
      <c r="Y422" s="12"/>
      <c r="Z422" s="68"/>
    </row>
    <row r="423" spans="2:26" ht="13.5" customHeight="1">
      <c r="B423" s="12"/>
      <c r="C423" s="12"/>
      <c r="D423" s="12"/>
      <c r="E423" s="12"/>
      <c r="F423" s="12"/>
      <c r="G423" s="12"/>
      <c r="H423" s="12"/>
      <c r="I423" s="12"/>
      <c r="J423" s="12"/>
      <c r="K423" s="12"/>
      <c r="L423" s="12"/>
      <c r="M423" s="12"/>
      <c r="N423" s="12"/>
      <c r="O423" s="12"/>
      <c r="P423" s="12"/>
      <c r="Q423" s="13"/>
      <c r="R423" s="13"/>
      <c r="S423" s="13"/>
      <c r="T423" s="13"/>
      <c r="U423" s="12"/>
      <c r="V423" s="12"/>
      <c r="W423" s="12"/>
      <c r="X423" s="12"/>
      <c r="Y423" s="12"/>
      <c r="Z423" s="68"/>
    </row>
    <row r="424" spans="2:26" ht="13.5" customHeight="1">
      <c r="B424" s="12"/>
      <c r="C424" s="12"/>
      <c r="D424" s="12"/>
      <c r="E424" s="12"/>
      <c r="F424" s="12"/>
      <c r="G424" s="12"/>
      <c r="H424" s="12"/>
      <c r="I424" s="12"/>
      <c r="J424" s="12"/>
      <c r="K424" s="12"/>
      <c r="L424" s="12"/>
      <c r="M424" s="12"/>
      <c r="N424" s="12"/>
      <c r="O424" s="12"/>
      <c r="P424" s="12"/>
      <c r="Q424" s="13"/>
      <c r="R424" s="13"/>
      <c r="S424" s="13"/>
      <c r="T424" s="13"/>
      <c r="U424" s="12"/>
      <c r="V424" s="12"/>
      <c r="W424" s="12"/>
      <c r="X424" s="12"/>
      <c r="Y424" s="12"/>
      <c r="Z424" s="68"/>
    </row>
    <row r="425" spans="2:26" ht="13.5" customHeight="1">
      <c r="B425" s="12"/>
      <c r="C425" s="12"/>
      <c r="D425" s="12"/>
      <c r="E425" s="12"/>
      <c r="F425" s="12"/>
      <c r="G425" s="12"/>
      <c r="H425" s="12"/>
      <c r="I425" s="12"/>
      <c r="J425" s="12"/>
      <c r="K425" s="12"/>
      <c r="L425" s="12"/>
      <c r="M425" s="12"/>
      <c r="N425" s="12"/>
      <c r="O425" s="12"/>
      <c r="P425" s="12"/>
      <c r="Q425" s="13"/>
      <c r="R425" s="13"/>
      <c r="S425" s="13"/>
      <c r="T425" s="13"/>
      <c r="U425" s="12"/>
      <c r="V425" s="12"/>
      <c r="W425" s="12"/>
      <c r="X425" s="12"/>
      <c r="Y425" s="12"/>
      <c r="Z425" s="68"/>
    </row>
    <row r="426" spans="2:26" ht="13.5" customHeight="1">
      <c r="B426" s="12"/>
      <c r="C426" s="12"/>
      <c r="D426" s="12"/>
      <c r="E426" s="12"/>
      <c r="F426" s="12"/>
      <c r="G426" s="12"/>
      <c r="H426" s="12"/>
      <c r="I426" s="12"/>
      <c r="J426" s="12"/>
      <c r="K426" s="12"/>
      <c r="L426" s="12"/>
      <c r="M426" s="12"/>
      <c r="N426" s="12"/>
      <c r="O426" s="12"/>
      <c r="P426" s="12"/>
      <c r="Q426" s="13"/>
      <c r="R426" s="13"/>
      <c r="S426" s="13"/>
      <c r="T426" s="13"/>
      <c r="U426" s="12"/>
      <c r="V426" s="12"/>
      <c r="W426" s="12"/>
      <c r="X426" s="12"/>
      <c r="Y426" s="12"/>
      <c r="Z426" s="68"/>
    </row>
    <row r="427" spans="2:26" ht="13.5" customHeight="1">
      <c r="B427" s="12"/>
      <c r="C427" s="12"/>
      <c r="D427" s="12"/>
      <c r="E427" s="12"/>
      <c r="F427" s="12"/>
      <c r="G427" s="12"/>
      <c r="H427" s="12"/>
      <c r="I427" s="12"/>
      <c r="J427" s="12"/>
      <c r="K427" s="12"/>
      <c r="L427" s="12"/>
      <c r="M427" s="12"/>
      <c r="N427" s="12"/>
      <c r="O427" s="12"/>
      <c r="P427" s="12"/>
      <c r="Q427" s="13"/>
      <c r="R427" s="13"/>
      <c r="S427" s="13"/>
      <c r="T427" s="13"/>
      <c r="U427" s="12"/>
      <c r="V427" s="12"/>
      <c r="W427" s="12"/>
      <c r="X427" s="12"/>
      <c r="Y427" s="12"/>
      <c r="Z427" s="68"/>
    </row>
    <row r="428" spans="2:26" ht="13.5" customHeight="1">
      <c r="B428" s="12"/>
      <c r="C428" s="12"/>
      <c r="D428" s="12"/>
      <c r="E428" s="12"/>
      <c r="F428" s="12"/>
      <c r="G428" s="12"/>
      <c r="H428" s="12"/>
      <c r="I428" s="12"/>
      <c r="J428" s="12"/>
      <c r="K428" s="12"/>
      <c r="L428" s="12"/>
      <c r="M428" s="12"/>
      <c r="N428" s="12"/>
      <c r="O428" s="12"/>
      <c r="P428" s="12"/>
      <c r="Q428" s="13"/>
      <c r="R428" s="13"/>
      <c r="S428" s="13"/>
      <c r="T428" s="13"/>
      <c r="U428" s="12"/>
      <c r="V428" s="12"/>
      <c r="W428" s="12"/>
      <c r="X428" s="12"/>
      <c r="Y428" s="12"/>
      <c r="Z428" s="68"/>
    </row>
    <row r="429" spans="2:26" ht="13.5" customHeight="1">
      <c r="B429" s="12"/>
      <c r="C429" s="12"/>
      <c r="D429" s="12"/>
      <c r="E429" s="12"/>
      <c r="F429" s="12"/>
      <c r="G429" s="12"/>
      <c r="H429" s="12"/>
      <c r="I429" s="12"/>
      <c r="J429" s="12"/>
      <c r="K429" s="12"/>
      <c r="L429" s="12"/>
      <c r="M429" s="12"/>
      <c r="N429" s="12"/>
      <c r="O429" s="12"/>
      <c r="P429" s="12"/>
      <c r="Q429" s="13"/>
      <c r="R429" s="13"/>
      <c r="S429" s="13"/>
      <c r="T429" s="13"/>
      <c r="U429" s="12"/>
      <c r="V429" s="12"/>
      <c r="W429" s="12"/>
      <c r="X429" s="12"/>
      <c r="Y429" s="12"/>
      <c r="Z429" s="68"/>
    </row>
    <row r="430" spans="2:26" ht="13.5" customHeight="1">
      <c r="B430" s="12"/>
      <c r="C430" s="12"/>
      <c r="D430" s="12"/>
      <c r="E430" s="12"/>
      <c r="F430" s="12"/>
      <c r="G430" s="12"/>
      <c r="H430" s="12"/>
      <c r="I430" s="12"/>
      <c r="J430" s="12"/>
      <c r="K430" s="12"/>
      <c r="L430" s="12"/>
      <c r="M430" s="12"/>
      <c r="N430" s="12"/>
      <c r="O430" s="12"/>
      <c r="P430" s="12"/>
      <c r="Q430" s="13"/>
      <c r="R430" s="13"/>
      <c r="S430" s="13"/>
      <c r="T430" s="13"/>
      <c r="U430" s="12"/>
      <c r="V430" s="12"/>
      <c r="W430" s="12"/>
      <c r="X430" s="12"/>
      <c r="Y430" s="12"/>
      <c r="Z430" s="68"/>
    </row>
    <row r="431" spans="2:26" ht="13.5" customHeight="1">
      <c r="B431" s="12"/>
      <c r="C431" s="12"/>
      <c r="D431" s="12"/>
      <c r="E431" s="12"/>
      <c r="F431" s="12"/>
      <c r="G431" s="12"/>
      <c r="H431" s="12"/>
      <c r="I431" s="12"/>
      <c r="J431" s="12"/>
      <c r="K431" s="12"/>
      <c r="L431" s="12"/>
      <c r="M431" s="12"/>
      <c r="N431" s="12"/>
      <c r="O431" s="12"/>
      <c r="P431" s="12"/>
      <c r="Q431" s="13"/>
      <c r="R431" s="13"/>
      <c r="S431" s="13"/>
      <c r="T431" s="13"/>
      <c r="U431" s="12"/>
      <c r="V431" s="12"/>
      <c r="W431" s="12"/>
      <c r="X431" s="12"/>
      <c r="Y431" s="12"/>
      <c r="Z431" s="68"/>
    </row>
    <row r="432" spans="2:26" ht="13.5" customHeight="1">
      <c r="B432" s="12"/>
      <c r="C432" s="12"/>
      <c r="D432" s="12"/>
      <c r="E432" s="12"/>
      <c r="F432" s="12"/>
      <c r="G432" s="12"/>
      <c r="H432" s="12"/>
      <c r="I432" s="12"/>
      <c r="J432" s="12"/>
      <c r="K432" s="12"/>
      <c r="L432" s="12"/>
      <c r="M432" s="12"/>
      <c r="N432" s="12"/>
      <c r="O432" s="12"/>
      <c r="P432" s="12"/>
      <c r="Q432" s="13"/>
      <c r="R432" s="13"/>
      <c r="S432" s="13"/>
      <c r="T432" s="13"/>
      <c r="U432" s="12"/>
      <c r="V432" s="12"/>
      <c r="W432" s="12"/>
      <c r="X432" s="12"/>
      <c r="Y432" s="12"/>
      <c r="Z432" s="68"/>
    </row>
    <row r="433" spans="2:26" ht="13.5" customHeight="1">
      <c r="B433" s="12"/>
      <c r="C433" s="12"/>
      <c r="D433" s="12"/>
      <c r="E433" s="12"/>
      <c r="F433" s="12"/>
      <c r="G433" s="12"/>
      <c r="H433" s="12"/>
      <c r="I433" s="12"/>
      <c r="J433" s="12"/>
      <c r="K433" s="12"/>
      <c r="L433" s="12"/>
      <c r="M433" s="12"/>
      <c r="N433" s="12"/>
      <c r="O433" s="12"/>
      <c r="P433" s="12"/>
      <c r="Q433" s="13"/>
      <c r="R433" s="13"/>
      <c r="S433" s="13"/>
      <c r="T433" s="13"/>
      <c r="U433" s="12"/>
      <c r="V433" s="12"/>
      <c r="W433" s="12"/>
      <c r="X433" s="12"/>
      <c r="Y433" s="12"/>
      <c r="Z433" s="68"/>
    </row>
    <row r="434" spans="2:26" ht="13.5" customHeight="1">
      <c r="B434" s="12"/>
      <c r="C434" s="12"/>
      <c r="D434" s="12"/>
      <c r="E434" s="12"/>
      <c r="F434" s="12"/>
      <c r="G434" s="12"/>
      <c r="H434" s="12"/>
      <c r="I434" s="12"/>
      <c r="J434" s="12"/>
      <c r="K434" s="12"/>
      <c r="L434" s="12"/>
      <c r="M434" s="12"/>
      <c r="N434" s="12"/>
      <c r="O434" s="12"/>
      <c r="P434" s="12"/>
      <c r="Q434" s="13"/>
      <c r="R434" s="13"/>
      <c r="S434" s="13"/>
      <c r="T434" s="13"/>
      <c r="U434" s="12"/>
      <c r="V434" s="12"/>
      <c r="W434" s="12"/>
      <c r="X434" s="12"/>
      <c r="Y434" s="12"/>
      <c r="Z434" s="68"/>
    </row>
    <row r="435" spans="2:26" ht="13.5" customHeight="1">
      <c r="B435" s="12"/>
      <c r="C435" s="12"/>
      <c r="D435" s="12"/>
      <c r="E435" s="12"/>
      <c r="F435" s="12"/>
      <c r="G435" s="12"/>
      <c r="H435" s="12"/>
      <c r="I435" s="12"/>
      <c r="J435" s="12"/>
      <c r="K435" s="12"/>
      <c r="L435" s="12"/>
      <c r="M435" s="12"/>
      <c r="N435" s="12"/>
      <c r="O435" s="12"/>
      <c r="P435" s="12"/>
      <c r="Q435" s="13"/>
      <c r="R435" s="13"/>
      <c r="S435" s="13"/>
      <c r="T435" s="13"/>
      <c r="U435" s="12"/>
      <c r="V435" s="12"/>
      <c r="W435" s="12"/>
      <c r="X435" s="12"/>
      <c r="Y435" s="12"/>
      <c r="Z435" s="68"/>
    </row>
    <row r="436" spans="2:26" ht="13.5" customHeight="1">
      <c r="B436" s="12"/>
      <c r="C436" s="12"/>
      <c r="D436" s="12"/>
      <c r="E436" s="12"/>
      <c r="F436" s="12"/>
      <c r="G436" s="12"/>
      <c r="H436" s="12"/>
      <c r="I436" s="12"/>
      <c r="J436" s="12"/>
      <c r="K436" s="12"/>
      <c r="L436" s="12"/>
      <c r="M436" s="12"/>
      <c r="N436" s="12"/>
      <c r="O436" s="12"/>
      <c r="P436" s="12"/>
      <c r="Q436" s="13"/>
      <c r="R436" s="13"/>
      <c r="S436" s="13"/>
      <c r="T436" s="13"/>
      <c r="U436" s="12"/>
      <c r="V436" s="12"/>
      <c r="W436" s="12"/>
      <c r="X436" s="12"/>
      <c r="Y436" s="12"/>
      <c r="Z436" s="68"/>
    </row>
    <row r="437" spans="2:26" ht="13.5" customHeight="1">
      <c r="B437" s="12"/>
      <c r="C437" s="12"/>
      <c r="D437" s="12"/>
      <c r="E437" s="12"/>
      <c r="F437" s="12"/>
      <c r="G437" s="12"/>
      <c r="H437" s="12"/>
      <c r="I437" s="12"/>
      <c r="J437" s="12"/>
      <c r="K437" s="12"/>
      <c r="L437" s="12"/>
      <c r="M437" s="12"/>
      <c r="N437" s="12"/>
      <c r="O437" s="12"/>
      <c r="P437" s="12"/>
      <c r="Q437" s="13"/>
      <c r="R437" s="13"/>
      <c r="S437" s="13"/>
      <c r="T437" s="13"/>
      <c r="U437" s="12"/>
      <c r="V437" s="12"/>
      <c r="W437" s="12"/>
      <c r="X437" s="12"/>
      <c r="Y437" s="12"/>
      <c r="Z437" s="68"/>
    </row>
    <row r="438" spans="2:26" ht="13.5" customHeight="1">
      <c r="B438" s="12"/>
      <c r="C438" s="12"/>
      <c r="D438" s="12"/>
      <c r="E438" s="12"/>
      <c r="F438" s="12"/>
      <c r="G438" s="12"/>
      <c r="H438" s="12"/>
      <c r="I438" s="12"/>
      <c r="J438" s="12"/>
      <c r="K438" s="12"/>
      <c r="L438" s="12"/>
      <c r="M438" s="12"/>
      <c r="N438" s="12"/>
      <c r="O438" s="12"/>
      <c r="P438" s="12"/>
      <c r="Q438" s="13"/>
      <c r="R438" s="13"/>
      <c r="S438" s="13"/>
      <c r="T438" s="13"/>
      <c r="U438" s="12"/>
      <c r="V438" s="12"/>
      <c r="W438" s="12"/>
      <c r="X438" s="12"/>
      <c r="Y438" s="12"/>
      <c r="Z438" s="68"/>
    </row>
    <row r="439" spans="2:26" ht="13.5" customHeight="1">
      <c r="B439" s="12"/>
      <c r="C439" s="12"/>
      <c r="D439" s="12"/>
      <c r="E439" s="12"/>
      <c r="F439" s="12"/>
      <c r="G439" s="12"/>
      <c r="H439" s="12"/>
      <c r="I439" s="12"/>
      <c r="J439" s="12"/>
      <c r="K439" s="12"/>
      <c r="L439" s="12"/>
      <c r="M439" s="12"/>
      <c r="N439" s="12"/>
      <c r="O439" s="12"/>
      <c r="P439" s="12"/>
      <c r="Q439" s="13"/>
      <c r="R439" s="13"/>
      <c r="S439" s="13"/>
      <c r="T439" s="13"/>
      <c r="U439" s="12"/>
      <c r="V439" s="12"/>
      <c r="W439" s="12"/>
      <c r="X439" s="12"/>
      <c r="Y439" s="12"/>
      <c r="Z439" s="68"/>
    </row>
    <row r="440" spans="2:26" ht="13.5" customHeight="1">
      <c r="B440" s="12"/>
      <c r="C440" s="12"/>
      <c r="D440" s="12"/>
      <c r="E440" s="12"/>
      <c r="F440" s="12"/>
      <c r="G440" s="12"/>
      <c r="H440" s="12"/>
      <c r="I440" s="12"/>
      <c r="J440" s="12"/>
      <c r="K440" s="12"/>
      <c r="L440" s="12"/>
      <c r="M440" s="12"/>
      <c r="N440" s="12"/>
      <c r="O440" s="12"/>
      <c r="P440" s="12"/>
      <c r="Q440" s="13"/>
      <c r="R440" s="13"/>
      <c r="S440" s="13"/>
      <c r="T440" s="13"/>
      <c r="U440" s="12"/>
      <c r="V440" s="12"/>
      <c r="W440" s="12"/>
      <c r="X440" s="12"/>
      <c r="Y440" s="12"/>
      <c r="Z440" s="68"/>
    </row>
    <row r="441" spans="2:26" ht="13.5" customHeight="1">
      <c r="B441" s="12"/>
      <c r="C441" s="12"/>
      <c r="D441" s="12"/>
      <c r="E441" s="12"/>
      <c r="F441" s="12"/>
      <c r="G441" s="12"/>
      <c r="H441" s="12"/>
      <c r="I441" s="12"/>
      <c r="J441" s="12"/>
      <c r="K441" s="12"/>
      <c r="L441" s="12"/>
      <c r="M441" s="12"/>
      <c r="N441" s="12"/>
      <c r="O441" s="12"/>
      <c r="P441" s="12"/>
      <c r="Q441" s="13"/>
      <c r="R441" s="13"/>
      <c r="S441" s="13"/>
      <c r="T441" s="13"/>
      <c r="U441" s="12"/>
      <c r="V441" s="12"/>
      <c r="W441" s="12"/>
      <c r="X441" s="12"/>
      <c r="Y441" s="12"/>
      <c r="Z441" s="68"/>
    </row>
    <row r="442" spans="2:26" ht="13.5" customHeight="1">
      <c r="B442" s="12"/>
      <c r="C442" s="12"/>
      <c r="D442" s="12"/>
      <c r="E442" s="12"/>
      <c r="F442" s="12"/>
      <c r="G442" s="12"/>
      <c r="H442" s="12"/>
      <c r="I442" s="12"/>
      <c r="J442" s="12"/>
      <c r="K442" s="12"/>
      <c r="L442" s="12"/>
      <c r="M442" s="12"/>
      <c r="N442" s="12"/>
      <c r="O442" s="12"/>
      <c r="P442" s="12"/>
      <c r="Q442" s="13"/>
      <c r="R442" s="13"/>
      <c r="S442" s="13"/>
      <c r="T442" s="13"/>
      <c r="U442" s="12"/>
      <c r="V442" s="12"/>
      <c r="W442" s="12"/>
      <c r="X442" s="12"/>
      <c r="Y442" s="12"/>
      <c r="Z442" s="68"/>
    </row>
    <row r="443" spans="2:26" ht="13.5" customHeight="1">
      <c r="B443" s="12"/>
      <c r="C443" s="12"/>
      <c r="D443" s="12"/>
      <c r="E443" s="12"/>
      <c r="F443" s="12"/>
      <c r="G443" s="12"/>
      <c r="H443" s="12"/>
      <c r="I443" s="12"/>
      <c r="J443" s="12"/>
      <c r="K443" s="12"/>
      <c r="L443" s="12"/>
      <c r="M443" s="12"/>
      <c r="N443" s="12"/>
      <c r="O443" s="12"/>
      <c r="P443" s="12"/>
      <c r="Q443" s="13"/>
      <c r="R443" s="13"/>
      <c r="S443" s="13"/>
      <c r="T443" s="13"/>
      <c r="U443" s="12"/>
      <c r="V443" s="12"/>
      <c r="W443" s="12"/>
      <c r="X443" s="12"/>
      <c r="Y443" s="12"/>
      <c r="Z443" s="68"/>
    </row>
    <row r="444" spans="2:26" ht="13.5" customHeight="1">
      <c r="B444" s="12"/>
      <c r="C444" s="12"/>
      <c r="D444" s="12"/>
      <c r="E444" s="12"/>
      <c r="F444" s="12"/>
      <c r="G444" s="12"/>
      <c r="H444" s="12"/>
      <c r="I444" s="12"/>
      <c r="J444" s="12"/>
      <c r="K444" s="12"/>
      <c r="L444" s="12"/>
      <c r="M444" s="12"/>
      <c r="N444" s="12"/>
      <c r="O444" s="12"/>
      <c r="P444" s="12"/>
      <c r="Q444" s="13"/>
      <c r="R444" s="13"/>
      <c r="S444" s="13"/>
      <c r="T444" s="13"/>
      <c r="U444" s="12"/>
      <c r="V444" s="12"/>
      <c r="W444" s="12"/>
      <c r="X444" s="12"/>
      <c r="Y444" s="12"/>
      <c r="Z444" s="68"/>
    </row>
    <row r="445" spans="2:26" ht="13.5" customHeight="1">
      <c r="B445" s="12"/>
      <c r="C445" s="12"/>
      <c r="D445" s="12"/>
      <c r="E445" s="12"/>
      <c r="F445" s="12"/>
      <c r="G445" s="12"/>
      <c r="H445" s="12"/>
      <c r="I445" s="12"/>
      <c r="J445" s="12"/>
      <c r="K445" s="12"/>
      <c r="L445" s="12"/>
      <c r="M445" s="12"/>
      <c r="N445" s="12"/>
      <c r="O445" s="12"/>
      <c r="P445" s="12"/>
      <c r="Q445" s="13"/>
      <c r="R445" s="13"/>
      <c r="S445" s="13"/>
      <c r="T445" s="13"/>
      <c r="U445" s="12"/>
      <c r="V445" s="12"/>
      <c r="W445" s="12"/>
      <c r="X445" s="12"/>
      <c r="Y445" s="12"/>
      <c r="Z445" s="68"/>
    </row>
    <row r="446" spans="2:26" ht="13.5" customHeight="1">
      <c r="B446" s="12"/>
      <c r="C446" s="12"/>
      <c r="D446" s="12"/>
      <c r="E446" s="12"/>
      <c r="F446" s="12"/>
      <c r="G446" s="12"/>
      <c r="H446" s="12"/>
      <c r="I446" s="12"/>
      <c r="J446" s="12"/>
      <c r="K446" s="12"/>
      <c r="L446" s="12"/>
      <c r="M446" s="12"/>
      <c r="N446" s="12"/>
      <c r="O446" s="12"/>
      <c r="P446" s="12"/>
      <c r="Q446" s="13"/>
      <c r="R446" s="13"/>
      <c r="S446" s="13"/>
      <c r="T446" s="13"/>
      <c r="U446" s="12"/>
      <c r="V446" s="12"/>
      <c r="W446" s="12"/>
      <c r="X446" s="12"/>
      <c r="Y446" s="12"/>
      <c r="Z446" s="68"/>
    </row>
    <row r="447" spans="2:26" ht="13.5" customHeight="1">
      <c r="B447" s="12"/>
      <c r="C447" s="12"/>
      <c r="D447" s="12"/>
      <c r="E447" s="12"/>
      <c r="F447" s="12"/>
      <c r="G447" s="12"/>
      <c r="H447" s="12"/>
      <c r="I447" s="12"/>
      <c r="J447" s="12"/>
      <c r="K447" s="12"/>
      <c r="L447" s="12"/>
      <c r="M447" s="12"/>
      <c r="N447" s="12"/>
      <c r="O447" s="12"/>
      <c r="P447" s="12"/>
      <c r="Q447" s="13"/>
      <c r="R447" s="13"/>
      <c r="S447" s="13"/>
      <c r="T447" s="13"/>
      <c r="U447" s="12"/>
      <c r="V447" s="12"/>
      <c r="W447" s="12"/>
      <c r="X447" s="12"/>
      <c r="Y447" s="12"/>
      <c r="Z447" s="68"/>
    </row>
    <row r="448" spans="2:26" ht="13.5" customHeight="1">
      <c r="B448" s="12"/>
      <c r="C448" s="12"/>
      <c r="D448" s="12"/>
      <c r="E448" s="12"/>
      <c r="F448" s="12"/>
      <c r="G448" s="12"/>
      <c r="H448" s="12"/>
      <c r="I448" s="12"/>
      <c r="J448" s="12"/>
      <c r="K448" s="12"/>
      <c r="L448" s="12"/>
      <c r="M448" s="12"/>
      <c r="N448" s="12"/>
      <c r="O448" s="12"/>
      <c r="P448" s="12"/>
      <c r="Q448" s="13"/>
      <c r="R448" s="13"/>
      <c r="S448" s="13"/>
      <c r="T448" s="13"/>
      <c r="U448" s="12"/>
      <c r="V448" s="12"/>
      <c r="W448" s="12"/>
      <c r="X448" s="12"/>
      <c r="Y448" s="12"/>
      <c r="Z448" s="68"/>
    </row>
    <row r="449" spans="2:26" ht="13.5" customHeight="1">
      <c r="B449" s="12"/>
      <c r="C449" s="12"/>
      <c r="D449" s="12"/>
      <c r="E449" s="12"/>
      <c r="F449" s="12"/>
      <c r="G449" s="12"/>
      <c r="H449" s="12"/>
      <c r="I449" s="12"/>
      <c r="J449" s="12"/>
      <c r="K449" s="12"/>
      <c r="L449" s="12"/>
      <c r="M449" s="12"/>
      <c r="N449" s="12"/>
      <c r="O449" s="12"/>
      <c r="P449" s="12"/>
      <c r="Q449" s="13"/>
      <c r="R449" s="13"/>
      <c r="S449" s="13"/>
      <c r="T449" s="13"/>
      <c r="U449" s="12"/>
      <c r="V449" s="12"/>
      <c r="W449" s="12"/>
      <c r="X449" s="12"/>
      <c r="Y449" s="12"/>
      <c r="Z449" s="68"/>
    </row>
    <row r="450" spans="2:26" ht="13.5" customHeight="1">
      <c r="B450" s="12"/>
      <c r="C450" s="12"/>
      <c r="D450" s="12"/>
      <c r="E450" s="12"/>
      <c r="F450" s="12"/>
      <c r="G450" s="12"/>
      <c r="H450" s="12"/>
      <c r="I450" s="12"/>
      <c r="J450" s="12"/>
      <c r="K450" s="12"/>
      <c r="L450" s="12"/>
      <c r="M450" s="12"/>
      <c r="N450" s="12"/>
      <c r="O450" s="12"/>
      <c r="P450" s="12"/>
      <c r="Q450" s="13"/>
      <c r="R450" s="13"/>
      <c r="S450" s="13"/>
      <c r="T450" s="13"/>
      <c r="U450" s="12"/>
      <c r="V450" s="12"/>
      <c r="W450" s="12"/>
      <c r="X450" s="12"/>
      <c r="Y450" s="12"/>
      <c r="Z450" s="68"/>
    </row>
    <row r="451" spans="2:26" ht="13.5" customHeight="1">
      <c r="B451" s="12"/>
      <c r="C451" s="12"/>
      <c r="D451" s="12"/>
      <c r="E451" s="12"/>
      <c r="F451" s="12"/>
      <c r="G451" s="12"/>
      <c r="H451" s="12"/>
      <c r="I451" s="12"/>
      <c r="J451" s="12"/>
      <c r="K451" s="12"/>
      <c r="L451" s="12"/>
      <c r="M451" s="12"/>
      <c r="N451" s="12"/>
      <c r="O451" s="12"/>
      <c r="P451" s="12"/>
      <c r="Q451" s="13"/>
      <c r="R451" s="13"/>
      <c r="S451" s="13"/>
      <c r="T451" s="13"/>
      <c r="U451" s="12"/>
      <c r="V451" s="12"/>
      <c r="W451" s="12"/>
      <c r="X451" s="12"/>
      <c r="Y451" s="12"/>
      <c r="Z451" s="68"/>
    </row>
    <row r="452" spans="2:26" ht="13.5" customHeight="1">
      <c r="B452" s="12"/>
      <c r="C452" s="12"/>
      <c r="D452" s="12"/>
      <c r="E452" s="12"/>
      <c r="F452" s="12"/>
      <c r="G452" s="12"/>
      <c r="H452" s="12"/>
      <c r="I452" s="12"/>
      <c r="J452" s="12"/>
      <c r="K452" s="12"/>
      <c r="L452" s="12"/>
      <c r="M452" s="12"/>
      <c r="N452" s="12"/>
      <c r="O452" s="12"/>
      <c r="P452" s="12"/>
      <c r="Q452" s="13"/>
      <c r="R452" s="13"/>
      <c r="S452" s="13"/>
      <c r="T452" s="13"/>
      <c r="U452" s="12"/>
      <c r="V452" s="12"/>
      <c r="W452" s="12"/>
      <c r="X452" s="12"/>
      <c r="Y452" s="12"/>
      <c r="Z452" s="68"/>
    </row>
    <row r="453" spans="2:26" ht="13.5" customHeight="1">
      <c r="B453" s="12"/>
      <c r="C453" s="12"/>
      <c r="D453" s="12"/>
      <c r="E453" s="12"/>
      <c r="F453" s="12"/>
      <c r="G453" s="12"/>
      <c r="H453" s="12"/>
      <c r="I453" s="12"/>
      <c r="J453" s="12"/>
      <c r="K453" s="12"/>
      <c r="L453" s="12"/>
      <c r="M453" s="12"/>
      <c r="N453" s="12"/>
      <c r="O453" s="12"/>
      <c r="P453" s="12"/>
      <c r="Q453" s="13"/>
      <c r="R453" s="13"/>
      <c r="S453" s="13"/>
      <c r="T453" s="13"/>
      <c r="U453" s="12"/>
      <c r="V453" s="12"/>
      <c r="W453" s="12"/>
      <c r="X453" s="12"/>
      <c r="Y453" s="12"/>
      <c r="Z453" s="68"/>
    </row>
    <row r="454" spans="2:26" ht="13.5" customHeight="1">
      <c r="B454" s="12"/>
      <c r="C454" s="12"/>
      <c r="D454" s="12"/>
      <c r="E454" s="12"/>
      <c r="F454" s="12"/>
      <c r="G454" s="12"/>
      <c r="H454" s="12"/>
      <c r="I454" s="12"/>
      <c r="J454" s="12"/>
      <c r="K454" s="12"/>
      <c r="L454" s="12"/>
      <c r="M454" s="12"/>
      <c r="N454" s="12"/>
      <c r="O454" s="12"/>
      <c r="P454" s="12"/>
      <c r="Q454" s="13"/>
      <c r="R454" s="13"/>
      <c r="S454" s="13"/>
      <c r="T454" s="13"/>
      <c r="U454" s="12"/>
      <c r="V454" s="12"/>
      <c r="W454" s="12"/>
      <c r="X454" s="12"/>
      <c r="Y454" s="12"/>
      <c r="Z454" s="68"/>
    </row>
    <row r="455" spans="2:26" ht="13.5" customHeight="1">
      <c r="B455" s="12"/>
      <c r="C455" s="12"/>
      <c r="D455" s="12"/>
      <c r="E455" s="12"/>
      <c r="F455" s="12"/>
      <c r="G455" s="12"/>
      <c r="H455" s="12"/>
      <c r="I455" s="12"/>
      <c r="J455" s="12"/>
      <c r="K455" s="12"/>
      <c r="L455" s="12"/>
      <c r="M455" s="12"/>
      <c r="N455" s="12"/>
      <c r="O455" s="12"/>
      <c r="P455" s="12"/>
      <c r="Q455" s="13"/>
      <c r="R455" s="13"/>
      <c r="S455" s="13"/>
      <c r="T455" s="13"/>
      <c r="U455" s="12"/>
      <c r="V455" s="12"/>
      <c r="W455" s="12"/>
      <c r="X455" s="12"/>
      <c r="Y455" s="12"/>
      <c r="Z455" s="68"/>
    </row>
    <row r="456" spans="2:26" ht="13.5" customHeight="1">
      <c r="B456" s="12"/>
      <c r="C456" s="12"/>
      <c r="D456" s="12"/>
      <c r="E456" s="12"/>
      <c r="F456" s="12"/>
      <c r="G456" s="12"/>
      <c r="H456" s="12"/>
      <c r="I456" s="12"/>
      <c r="J456" s="12"/>
      <c r="K456" s="12"/>
      <c r="L456" s="12"/>
      <c r="M456" s="12"/>
      <c r="N456" s="12"/>
      <c r="O456" s="12"/>
      <c r="P456" s="12"/>
      <c r="Q456" s="13"/>
      <c r="R456" s="13"/>
      <c r="S456" s="13"/>
      <c r="T456" s="13"/>
      <c r="U456" s="12"/>
      <c r="V456" s="12"/>
      <c r="W456" s="12"/>
      <c r="X456" s="12"/>
      <c r="Y456" s="12"/>
      <c r="Z456" s="68"/>
    </row>
    <row r="457" spans="2:26" ht="13.5" customHeight="1">
      <c r="B457" s="12"/>
      <c r="C457" s="12"/>
      <c r="D457" s="12"/>
      <c r="E457" s="12"/>
      <c r="F457" s="12"/>
      <c r="G457" s="12"/>
      <c r="H457" s="12"/>
      <c r="I457" s="12"/>
      <c r="J457" s="12"/>
      <c r="K457" s="12"/>
      <c r="L457" s="12"/>
      <c r="M457" s="12"/>
      <c r="N457" s="12"/>
      <c r="O457" s="12"/>
      <c r="P457" s="12"/>
      <c r="Q457" s="13"/>
      <c r="R457" s="13"/>
      <c r="S457" s="13"/>
      <c r="T457" s="13"/>
      <c r="U457" s="12"/>
      <c r="V457" s="12"/>
      <c r="W457" s="12"/>
      <c r="X457" s="12"/>
      <c r="Y457" s="12"/>
      <c r="Z457" s="68"/>
    </row>
    <row r="458" spans="2:26" ht="13.5" customHeight="1">
      <c r="B458" s="12"/>
      <c r="C458" s="12"/>
      <c r="D458" s="12"/>
      <c r="E458" s="12"/>
      <c r="F458" s="12"/>
      <c r="G458" s="12"/>
      <c r="H458" s="12"/>
      <c r="I458" s="12"/>
      <c r="J458" s="12"/>
      <c r="K458" s="12"/>
      <c r="L458" s="12"/>
      <c r="M458" s="12"/>
      <c r="N458" s="12"/>
      <c r="O458" s="12"/>
      <c r="P458" s="12"/>
      <c r="Q458" s="13"/>
      <c r="R458" s="13"/>
      <c r="S458" s="13"/>
      <c r="T458" s="13"/>
      <c r="U458" s="12"/>
      <c r="V458" s="12"/>
      <c r="W458" s="12"/>
      <c r="X458" s="12"/>
      <c r="Y458" s="12"/>
      <c r="Z458" s="68"/>
    </row>
    <row r="459" spans="2:26" ht="13.5" customHeight="1">
      <c r="B459" s="12"/>
      <c r="C459" s="12"/>
      <c r="D459" s="12"/>
      <c r="E459" s="12"/>
      <c r="F459" s="12"/>
      <c r="G459" s="12"/>
      <c r="H459" s="12"/>
      <c r="I459" s="12"/>
      <c r="J459" s="12"/>
      <c r="K459" s="12"/>
      <c r="L459" s="12"/>
      <c r="M459" s="12"/>
      <c r="N459" s="12"/>
      <c r="O459" s="12"/>
      <c r="P459" s="12"/>
      <c r="Q459" s="13"/>
      <c r="R459" s="13"/>
      <c r="S459" s="13"/>
      <c r="T459" s="13"/>
      <c r="U459" s="12"/>
      <c r="V459" s="12"/>
      <c r="W459" s="12"/>
      <c r="X459" s="12"/>
      <c r="Y459" s="12"/>
      <c r="Z459" s="68"/>
    </row>
    <row r="460" spans="2:26" ht="13.5" customHeight="1">
      <c r="B460" s="12"/>
      <c r="C460" s="12"/>
      <c r="D460" s="12"/>
      <c r="E460" s="12"/>
      <c r="F460" s="12"/>
      <c r="G460" s="12"/>
      <c r="H460" s="12"/>
      <c r="I460" s="12"/>
      <c r="J460" s="12"/>
      <c r="K460" s="12"/>
      <c r="L460" s="12"/>
      <c r="M460" s="12"/>
      <c r="N460" s="12"/>
      <c r="O460" s="12"/>
      <c r="P460" s="12"/>
      <c r="Q460" s="13"/>
      <c r="R460" s="13"/>
      <c r="S460" s="13"/>
      <c r="T460" s="13"/>
      <c r="U460" s="12"/>
      <c r="V460" s="12"/>
      <c r="W460" s="12"/>
      <c r="X460" s="12"/>
      <c r="Y460" s="12"/>
      <c r="Z460" s="68"/>
    </row>
    <row r="461" spans="2:26" ht="13.5" customHeight="1">
      <c r="B461" s="12"/>
      <c r="C461" s="12"/>
      <c r="D461" s="12"/>
      <c r="E461" s="12"/>
      <c r="F461" s="12"/>
      <c r="G461" s="12"/>
      <c r="H461" s="12"/>
      <c r="I461" s="12"/>
      <c r="J461" s="12"/>
      <c r="K461" s="12"/>
      <c r="L461" s="12"/>
      <c r="M461" s="12"/>
      <c r="N461" s="12"/>
      <c r="O461" s="12"/>
      <c r="P461" s="12"/>
      <c r="Q461" s="13"/>
      <c r="R461" s="13"/>
      <c r="S461" s="13"/>
      <c r="T461" s="13"/>
      <c r="U461" s="12"/>
      <c r="V461" s="12"/>
      <c r="W461" s="12"/>
      <c r="X461" s="12"/>
      <c r="Y461" s="12"/>
      <c r="Z461" s="68"/>
    </row>
    <row r="462" spans="2:26" ht="13.5" customHeight="1">
      <c r="B462" s="12"/>
      <c r="C462" s="12"/>
      <c r="D462" s="12"/>
      <c r="E462" s="12"/>
      <c r="F462" s="12"/>
      <c r="G462" s="12"/>
      <c r="H462" s="12"/>
      <c r="I462" s="12"/>
      <c r="J462" s="12"/>
      <c r="K462" s="12"/>
      <c r="L462" s="12"/>
      <c r="M462" s="12"/>
      <c r="N462" s="12"/>
      <c r="O462" s="12"/>
      <c r="P462" s="12"/>
      <c r="Q462" s="13"/>
      <c r="R462" s="13"/>
      <c r="S462" s="13"/>
      <c r="T462" s="13"/>
      <c r="U462" s="12"/>
      <c r="V462" s="12"/>
      <c r="W462" s="12"/>
      <c r="X462" s="12"/>
      <c r="Y462" s="12"/>
      <c r="Z462" s="68"/>
    </row>
    <row r="463" spans="2:26" ht="13.5" customHeight="1">
      <c r="B463" s="12"/>
      <c r="C463" s="12"/>
      <c r="D463" s="12"/>
      <c r="E463" s="12"/>
      <c r="F463" s="12"/>
      <c r="G463" s="12"/>
      <c r="H463" s="12"/>
      <c r="I463" s="12"/>
      <c r="J463" s="12"/>
      <c r="K463" s="12"/>
      <c r="L463" s="12"/>
      <c r="M463" s="12"/>
      <c r="N463" s="12"/>
      <c r="O463" s="12"/>
      <c r="P463" s="12"/>
      <c r="Q463" s="13"/>
      <c r="R463" s="13"/>
      <c r="S463" s="13"/>
      <c r="T463" s="13"/>
      <c r="U463" s="12"/>
      <c r="V463" s="12"/>
      <c r="W463" s="12"/>
      <c r="X463" s="12"/>
      <c r="Y463" s="12"/>
      <c r="Z463" s="68"/>
    </row>
    <row r="464" spans="2:26" ht="13.5" customHeight="1">
      <c r="B464" s="12"/>
      <c r="C464" s="12"/>
      <c r="D464" s="12"/>
      <c r="E464" s="12"/>
      <c r="F464" s="12"/>
      <c r="G464" s="12"/>
      <c r="H464" s="12"/>
      <c r="I464" s="12"/>
      <c r="J464" s="12"/>
      <c r="K464" s="12"/>
      <c r="L464" s="12"/>
      <c r="M464" s="12"/>
      <c r="N464" s="12"/>
      <c r="O464" s="12"/>
      <c r="P464" s="12"/>
      <c r="Q464" s="13"/>
      <c r="R464" s="13"/>
      <c r="S464" s="13"/>
      <c r="T464" s="13"/>
      <c r="U464" s="12"/>
      <c r="V464" s="12"/>
      <c r="W464" s="12"/>
      <c r="X464" s="12"/>
      <c r="Y464" s="12"/>
      <c r="Z464" s="68"/>
    </row>
    <row r="465" spans="2:26" ht="13.5" customHeight="1">
      <c r="B465" s="12"/>
      <c r="C465" s="12"/>
      <c r="D465" s="12"/>
      <c r="E465" s="12"/>
      <c r="F465" s="12"/>
      <c r="G465" s="12"/>
      <c r="H465" s="12"/>
      <c r="I465" s="12"/>
      <c r="J465" s="12"/>
      <c r="K465" s="12"/>
      <c r="L465" s="12"/>
      <c r="M465" s="12"/>
      <c r="N465" s="12"/>
      <c r="O465" s="12"/>
      <c r="P465" s="12"/>
      <c r="Q465" s="13"/>
      <c r="R465" s="13"/>
      <c r="S465" s="13"/>
      <c r="T465" s="13"/>
      <c r="U465" s="12"/>
      <c r="V465" s="12"/>
      <c r="W465" s="12"/>
      <c r="X465" s="12"/>
      <c r="Y465" s="12"/>
      <c r="Z465" s="68"/>
    </row>
    <row r="466" spans="2:26" ht="13.5" customHeight="1">
      <c r="B466" s="12"/>
      <c r="C466" s="12"/>
      <c r="D466" s="12"/>
      <c r="E466" s="12"/>
      <c r="F466" s="12"/>
      <c r="G466" s="12"/>
      <c r="H466" s="12"/>
      <c r="I466" s="12"/>
      <c r="J466" s="12"/>
      <c r="K466" s="12"/>
      <c r="L466" s="12"/>
      <c r="M466" s="12"/>
      <c r="N466" s="12"/>
      <c r="O466" s="12"/>
      <c r="P466" s="12"/>
      <c r="Q466" s="13"/>
      <c r="R466" s="13"/>
      <c r="S466" s="13"/>
      <c r="T466" s="13"/>
      <c r="U466" s="12"/>
      <c r="V466" s="12"/>
      <c r="W466" s="12"/>
      <c r="X466" s="12"/>
      <c r="Y466" s="12"/>
      <c r="Z466" s="68"/>
    </row>
    <row r="467" spans="2:26" ht="13.5" customHeight="1">
      <c r="B467" s="12"/>
      <c r="C467" s="12"/>
      <c r="D467" s="12"/>
      <c r="E467" s="12"/>
      <c r="F467" s="12"/>
      <c r="G467" s="12"/>
      <c r="H467" s="12"/>
      <c r="I467" s="12"/>
      <c r="J467" s="12"/>
      <c r="K467" s="12"/>
      <c r="L467" s="12"/>
      <c r="M467" s="12"/>
      <c r="N467" s="12"/>
      <c r="O467" s="12"/>
      <c r="P467" s="12"/>
      <c r="Q467" s="13"/>
      <c r="R467" s="13"/>
      <c r="S467" s="13"/>
      <c r="T467" s="13"/>
      <c r="U467" s="12"/>
      <c r="V467" s="12"/>
      <c r="W467" s="12"/>
      <c r="X467" s="12"/>
      <c r="Y467" s="12"/>
      <c r="Z467" s="68"/>
    </row>
    <row r="468" spans="2:26" ht="13.5" customHeight="1">
      <c r="B468" s="12"/>
      <c r="C468" s="12"/>
      <c r="D468" s="12"/>
      <c r="E468" s="12"/>
      <c r="F468" s="12"/>
      <c r="G468" s="12"/>
      <c r="H468" s="12"/>
      <c r="I468" s="12"/>
      <c r="J468" s="12"/>
      <c r="K468" s="12"/>
      <c r="L468" s="12"/>
      <c r="M468" s="12"/>
      <c r="N468" s="12"/>
      <c r="O468" s="12"/>
      <c r="P468" s="12"/>
      <c r="Q468" s="13"/>
      <c r="R468" s="13"/>
      <c r="S468" s="13"/>
      <c r="T468" s="13"/>
      <c r="U468" s="12"/>
      <c r="V468" s="12"/>
      <c r="W468" s="12"/>
      <c r="X468" s="12"/>
      <c r="Y468" s="12"/>
      <c r="Z468" s="68"/>
    </row>
    <row r="469" spans="2:26" ht="13.5" customHeight="1">
      <c r="B469" s="12"/>
      <c r="C469" s="12"/>
      <c r="D469" s="12"/>
      <c r="E469" s="12"/>
      <c r="F469" s="12"/>
      <c r="G469" s="12"/>
      <c r="H469" s="12"/>
      <c r="I469" s="12"/>
      <c r="J469" s="12"/>
      <c r="K469" s="12"/>
      <c r="L469" s="12"/>
      <c r="M469" s="12"/>
      <c r="N469" s="12"/>
      <c r="O469" s="12"/>
      <c r="P469" s="12"/>
      <c r="Q469" s="13"/>
      <c r="R469" s="13"/>
      <c r="S469" s="13"/>
      <c r="T469" s="13"/>
      <c r="U469" s="12"/>
      <c r="V469" s="12"/>
      <c r="W469" s="12"/>
      <c r="X469" s="12"/>
      <c r="Y469" s="12"/>
      <c r="Z469" s="68"/>
    </row>
    <row r="470" spans="2:26" ht="13.5" customHeight="1">
      <c r="B470" s="12"/>
      <c r="C470" s="12"/>
      <c r="D470" s="12"/>
      <c r="E470" s="12"/>
      <c r="F470" s="12"/>
      <c r="G470" s="12"/>
      <c r="H470" s="12"/>
      <c r="I470" s="12"/>
      <c r="J470" s="12"/>
      <c r="K470" s="12"/>
      <c r="L470" s="12"/>
      <c r="M470" s="12"/>
      <c r="N470" s="12"/>
      <c r="O470" s="12"/>
      <c r="P470" s="12"/>
      <c r="Q470" s="13"/>
      <c r="R470" s="13"/>
      <c r="S470" s="13"/>
      <c r="T470" s="13"/>
      <c r="U470" s="12"/>
      <c r="V470" s="12"/>
      <c r="W470" s="12"/>
      <c r="X470" s="12"/>
      <c r="Y470" s="12"/>
      <c r="Z470" s="68"/>
    </row>
    <row r="471" spans="2:26" ht="13.5" customHeight="1">
      <c r="B471" s="12"/>
      <c r="C471" s="12"/>
      <c r="D471" s="12"/>
      <c r="E471" s="12"/>
      <c r="F471" s="12"/>
      <c r="G471" s="12"/>
      <c r="H471" s="12"/>
      <c r="I471" s="12"/>
      <c r="J471" s="12"/>
      <c r="K471" s="12"/>
      <c r="L471" s="12"/>
      <c r="M471" s="12"/>
      <c r="N471" s="12"/>
      <c r="O471" s="12"/>
      <c r="P471" s="12"/>
      <c r="Q471" s="13"/>
      <c r="R471" s="13"/>
      <c r="S471" s="13"/>
      <c r="T471" s="13"/>
      <c r="U471" s="12"/>
      <c r="V471" s="12"/>
      <c r="W471" s="12"/>
      <c r="X471" s="12"/>
      <c r="Y471" s="12"/>
      <c r="Z471" s="68"/>
    </row>
    <row r="472" spans="2:26" ht="13.5" customHeight="1">
      <c r="B472" s="12"/>
      <c r="C472" s="12"/>
      <c r="D472" s="12"/>
      <c r="E472" s="12"/>
      <c r="F472" s="12"/>
      <c r="G472" s="12"/>
      <c r="H472" s="12"/>
      <c r="I472" s="12"/>
      <c r="J472" s="12"/>
      <c r="K472" s="12"/>
      <c r="L472" s="12"/>
      <c r="M472" s="12"/>
      <c r="N472" s="12"/>
      <c r="O472" s="12"/>
      <c r="P472" s="12"/>
      <c r="Q472" s="13"/>
      <c r="R472" s="13"/>
      <c r="S472" s="13"/>
      <c r="T472" s="13"/>
      <c r="U472" s="12"/>
      <c r="V472" s="12"/>
      <c r="W472" s="12"/>
      <c r="X472" s="12"/>
      <c r="Y472" s="12"/>
      <c r="Z472" s="68"/>
    </row>
    <row r="473" spans="2:26" ht="13.5" customHeight="1">
      <c r="B473" s="12"/>
      <c r="C473" s="12"/>
      <c r="D473" s="12"/>
      <c r="E473" s="12"/>
      <c r="F473" s="12"/>
      <c r="G473" s="12"/>
      <c r="H473" s="12"/>
      <c r="I473" s="12"/>
      <c r="J473" s="12"/>
      <c r="K473" s="12"/>
      <c r="L473" s="12"/>
      <c r="M473" s="12"/>
      <c r="N473" s="12"/>
      <c r="O473" s="12"/>
      <c r="P473" s="12"/>
      <c r="Q473" s="13"/>
      <c r="R473" s="13"/>
      <c r="S473" s="13"/>
      <c r="T473" s="13"/>
      <c r="U473" s="12"/>
      <c r="V473" s="12"/>
      <c r="W473" s="12"/>
      <c r="X473" s="12"/>
      <c r="Y473" s="12"/>
      <c r="Z473" s="68"/>
    </row>
    <row r="474" spans="2:26" ht="13.5" customHeight="1">
      <c r="B474" s="12"/>
      <c r="C474" s="12"/>
      <c r="D474" s="12"/>
      <c r="E474" s="12"/>
      <c r="F474" s="12"/>
      <c r="G474" s="12"/>
      <c r="H474" s="12"/>
      <c r="I474" s="12"/>
      <c r="J474" s="12"/>
      <c r="K474" s="12"/>
      <c r="L474" s="12"/>
      <c r="M474" s="12"/>
      <c r="N474" s="12"/>
      <c r="O474" s="12"/>
      <c r="P474" s="12"/>
      <c r="Q474" s="13"/>
      <c r="R474" s="13"/>
      <c r="S474" s="13"/>
      <c r="T474" s="13"/>
      <c r="U474" s="12"/>
      <c r="V474" s="12"/>
      <c r="W474" s="12"/>
      <c r="X474" s="12"/>
      <c r="Y474" s="12"/>
      <c r="Z474" s="68"/>
    </row>
    <row r="475" spans="2:26" ht="13.5" customHeight="1">
      <c r="B475" s="12"/>
      <c r="C475" s="12"/>
      <c r="D475" s="12"/>
      <c r="E475" s="12"/>
      <c r="F475" s="12"/>
      <c r="G475" s="12"/>
      <c r="H475" s="12"/>
      <c r="I475" s="12"/>
      <c r="J475" s="12"/>
      <c r="K475" s="12"/>
      <c r="L475" s="12"/>
      <c r="M475" s="12"/>
      <c r="N475" s="12"/>
      <c r="O475" s="12"/>
      <c r="P475" s="12"/>
      <c r="Q475" s="13"/>
      <c r="R475" s="13"/>
      <c r="S475" s="13"/>
      <c r="T475" s="13"/>
      <c r="U475" s="12"/>
      <c r="V475" s="12"/>
      <c r="W475" s="12"/>
      <c r="X475" s="12"/>
      <c r="Y475" s="12"/>
      <c r="Z475" s="68"/>
    </row>
    <row r="476" spans="2:26" ht="13.5" customHeight="1">
      <c r="B476" s="12"/>
      <c r="C476" s="12"/>
      <c r="D476" s="12"/>
      <c r="E476" s="12"/>
      <c r="F476" s="12"/>
      <c r="G476" s="12"/>
      <c r="H476" s="12"/>
      <c r="I476" s="12"/>
      <c r="J476" s="12"/>
      <c r="K476" s="12"/>
      <c r="L476" s="12"/>
      <c r="M476" s="12"/>
      <c r="N476" s="12"/>
      <c r="O476" s="12"/>
      <c r="P476" s="12"/>
      <c r="Q476" s="13"/>
      <c r="R476" s="13"/>
      <c r="S476" s="13"/>
      <c r="T476" s="13"/>
      <c r="U476" s="12"/>
      <c r="V476" s="12"/>
      <c r="W476" s="12"/>
      <c r="X476" s="12"/>
      <c r="Y476" s="12"/>
      <c r="Z476" s="68"/>
    </row>
    <row r="477" spans="2:26" ht="13.5" customHeight="1">
      <c r="B477" s="12"/>
      <c r="C477" s="12"/>
      <c r="D477" s="12"/>
      <c r="E477" s="12"/>
      <c r="F477" s="12"/>
      <c r="G477" s="12"/>
      <c r="H477" s="12"/>
      <c r="I477" s="12"/>
      <c r="J477" s="12"/>
      <c r="K477" s="12"/>
      <c r="L477" s="12"/>
      <c r="M477" s="12"/>
      <c r="N477" s="12"/>
      <c r="O477" s="12"/>
      <c r="P477" s="12"/>
      <c r="Q477" s="13"/>
      <c r="R477" s="13"/>
      <c r="S477" s="13"/>
      <c r="T477" s="13"/>
      <c r="U477" s="12"/>
      <c r="V477" s="12"/>
      <c r="W477" s="12"/>
      <c r="X477" s="12"/>
      <c r="Y477" s="12"/>
      <c r="Z477" s="68"/>
    </row>
    <row r="478" spans="2:26" ht="13.5" customHeight="1">
      <c r="B478" s="12"/>
      <c r="C478" s="12"/>
      <c r="D478" s="12"/>
      <c r="E478" s="12"/>
      <c r="F478" s="12"/>
      <c r="G478" s="12"/>
      <c r="H478" s="12"/>
      <c r="I478" s="12"/>
      <c r="J478" s="12"/>
      <c r="K478" s="12"/>
      <c r="L478" s="12"/>
      <c r="M478" s="12"/>
      <c r="N478" s="12"/>
      <c r="O478" s="12"/>
      <c r="P478" s="12"/>
      <c r="Q478" s="13"/>
      <c r="R478" s="13"/>
      <c r="S478" s="13"/>
      <c r="T478" s="13"/>
      <c r="U478" s="12"/>
      <c r="V478" s="12"/>
      <c r="W478" s="12"/>
      <c r="X478" s="12"/>
      <c r="Y478" s="12"/>
      <c r="Z478" s="68"/>
    </row>
    <row r="479" spans="2:26" ht="13.5" customHeight="1">
      <c r="B479" s="12"/>
      <c r="C479" s="12"/>
      <c r="D479" s="12"/>
      <c r="E479" s="12"/>
      <c r="F479" s="12"/>
      <c r="G479" s="12"/>
      <c r="H479" s="12"/>
      <c r="I479" s="12"/>
      <c r="J479" s="12"/>
      <c r="K479" s="12"/>
      <c r="L479" s="12"/>
      <c r="M479" s="12"/>
      <c r="N479" s="12"/>
      <c r="O479" s="12"/>
      <c r="P479" s="12"/>
      <c r="Q479" s="13"/>
      <c r="R479" s="13"/>
      <c r="S479" s="13"/>
      <c r="T479" s="13"/>
      <c r="U479" s="12"/>
      <c r="V479" s="12"/>
      <c r="W479" s="12"/>
      <c r="X479" s="12"/>
      <c r="Y479" s="12"/>
      <c r="Z479" s="68"/>
    </row>
    <row r="480" spans="2:26" ht="13.5" customHeight="1">
      <c r="B480" s="12"/>
      <c r="C480" s="12"/>
      <c r="D480" s="12"/>
      <c r="E480" s="12"/>
      <c r="F480" s="12"/>
      <c r="G480" s="12"/>
      <c r="H480" s="12"/>
      <c r="I480" s="12"/>
      <c r="J480" s="12"/>
      <c r="K480" s="12"/>
      <c r="L480" s="12"/>
      <c r="M480" s="12"/>
      <c r="N480" s="12"/>
      <c r="O480" s="12"/>
      <c r="P480" s="12"/>
      <c r="Q480" s="13"/>
      <c r="R480" s="13"/>
      <c r="S480" s="13"/>
      <c r="T480" s="13"/>
      <c r="U480" s="12"/>
      <c r="V480" s="12"/>
      <c r="W480" s="12"/>
      <c r="X480" s="12"/>
      <c r="Y480" s="12"/>
      <c r="Z480" s="68"/>
    </row>
    <row r="481" spans="2:26" ht="13.5" customHeight="1">
      <c r="B481" s="12"/>
      <c r="C481" s="12"/>
      <c r="D481" s="12"/>
      <c r="E481" s="12"/>
      <c r="F481" s="12"/>
      <c r="G481" s="12"/>
      <c r="H481" s="12"/>
      <c r="I481" s="12"/>
      <c r="J481" s="12"/>
      <c r="K481" s="12"/>
      <c r="L481" s="12"/>
      <c r="M481" s="12"/>
      <c r="N481" s="12"/>
      <c r="O481" s="12"/>
      <c r="P481" s="12"/>
      <c r="Q481" s="13"/>
      <c r="R481" s="13"/>
      <c r="S481" s="13"/>
      <c r="T481" s="13"/>
      <c r="U481" s="12"/>
      <c r="V481" s="12"/>
      <c r="W481" s="12"/>
      <c r="X481" s="12"/>
      <c r="Y481" s="12"/>
      <c r="Z481" s="68"/>
    </row>
    <row r="482" spans="2:26" ht="13.5" customHeight="1">
      <c r="B482" s="12"/>
      <c r="C482" s="12"/>
      <c r="D482" s="12"/>
      <c r="E482" s="12"/>
      <c r="F482" s="12"/>
      <c r="G482" s="12"/>
      <c r="H482" s="12"/>
      <c r="I482" s="12"/>
      <c r="J482" s="12"/>
      <c r="K482" s="12"/>
      <c r="L482" s="12"/>
      <c r="M482" s="12"/>
      <c r="N482" s="12"/>
      <c r="O482" s="12"/>
      <c r="P482" s="12"/>
      <c r="Q482" s="13"/>
      <c r="R482" s="13"/>
      <c r="S482" s="13"/>
      <c r="T482" s="13"/>
      <c r="U482" s="12"/>
      <c r="V482" s="12"/>
      <c r="W482" s="12"/>
      <c r="X482" s="12"/>
      <c r="Y482" s="12"/>
      <c r="Z482" s="68"/>
    </row>
    <row r="483" spans="2:26" ht="13.5" customHeight="1">
      <c r="B483" s="12"/>
      <c r="C483" s="12"/>
      <c r="D483" s="12"/>
      <c r="E483" s="12"/>
      <c r="F483" s="12"/>
      <c r="G483" s="12"/>
      <c r="H483" s="12"/>
      <c r="I483" s="12"/>
      <c r="J483" s="12"/>
      <c r="K483" s="12"/>
      <c r="L483" s="12"/>
      <c r="M483" s="12"/>
      <c r="N483" s="12"/>
      <c r="O483" s="12"/>
      <c r="P483" s="12"/>
      <c r="Q483" s="13"/>
      <c r="R483" s="13"/>
      <c r="S483" s="13"/>
      <c r="T483" s="13"/>
      <c r="U483" s="12"/>
      <c r="V483" s="12"/>
      <c r="W483" s="12"/>
      <c r="X483" s="12"/>
      <c r="Y483" s="12"/>
      <c r="Z483" s="68"/>
    </row>
    <row r="484" spans="2:26" ht="13.5" customHeight="1">
      <c r="B484" s="12"/>
      <c r="C484" s="12"/>
      <c r="D484" s="12"/>
      <c r="E484" s="12"/>
      <c r="F484" s="12"/>
      <c r="G484" s="12"/>
      <c r="H484" s="12"/>
      <c r="I484" s="12"/>
      <c r="J484" s="12"/>
      <c r="K484" s="12"/>
      <c r="L484" s="12"/>
      <c r="M484" s="12"/>
      <c r="N484" s="12"/>
      <c r="O484" s="12"/>
      <c r="P484" s="12"/>
      <c r="Q484" s="13"/>
      <c r="R484" s="13"/>
      <c r="S484" s="13"/>
      <c r="T484" s="13"/>
      <c r="U484" s="12"/>
      <c r="V484" s="12"/>
      <c r="W484" s="12"/>
      <c r="X484" s="12"/>
      <c r="Y484" s="12"/>
      <c r="Z484" s="68"/>
    </row>
    <row r="485" spans="2:26" ht="13.5" customHeight="1">
      <c r="B485" s="12"/>
      <c r="C485" s="12"/>
      <c r="D485" s="12"/>
      <c r="E485" s="12"/>
      <c r="F485" s="12"/>
      <c r="G485" s="12"/>
      <c r="H485" s="12"/>
      <c r="I485" s="12"/>
      <c r="J485" s="12"/>
      <c r="K485" s="12"/>
      <c r="L485" s="12"/>
      <c r="M485" s="12"/>
      <c r="N485" s="12"/>
      <c r="O485" s="12"/>
      <c r="P485" s="12"/>
      <c r="Q485" s="13"/>
      <c r="R485" s="13"/>
      <c r="S485" s="13"/>
      <c r="T485" s="13"/>
      <c r="U485" s="12"/>
      <c r="V485" s="12"/>
      <c r="W485" s="12"/>
      <c r="X485" s="12"/>
      <c r="Y485" s="12"/>
      <c r="Z485" s="68"/>
    </row>
    <row r="486" spans="2:26" ht="13.5" customHeight="1">
      <c r="B486" s="12"/>
      <c r="C486" s="12"/>
      <c r="D486" s="12"/>
      <c r="E486" s="12"/>
      <c r="F486" s="12"/>
      <c r="G486" s="12"/>
      <c r="H486" s="12"/>
      <c r="I486" s="12"/>
      <c r="J486" s="12"/>
      <c r="K486" s="12"/>
      <c r="L486" s="12"/>
      <c r="M486" s="12"/>
      <c r="N486" s="12"/>
      <c r="O486" s="12"/>
      <c r="P486" s="12"/>
      <c r="Q486" s="13"/>
      <c r="R486" s="13"/>
      <c r="S486" s="13"/>
      <c r="T486" s="13"/>
      <c r="U486" s="12"/>
      <c r="V486" s="12"/>
      <c r="W486" s="12"/>
      <c r="X486" s="12"/>
      <c r="Y486" s="12"/>
      <c r="Z486" s="68"/>
    </row>
    <row r="487" spans="2:26" ht="13.5" customHeight="1">
      <c r="B487" s="12"/>
      <c r="C487" s="12"/>
      <c r="D487" s="12"/>
      <c r="E487" s="12"/>
      <c r="F487" s="12"/>
      <c r="G487" s="12"/>
      <c r="H487" s="12"/>
      <c r="I487" s="12"/>
      <c r="J487" s="12"/>
      <c r="K487" s="12"/>
      <c r="L487" s="12"/>
      <c r="M487" s="12"/>
      <c r="N487" s="12"/>
      <c r="O487" s="12"/>
      <c r="P487" s="12"/>
      <c r="Q487" s="13"/>
      <c r="R487" s="13"/>
      <c r="S487" s="13"/>
      <c r="T487" s="13"/>
      <c r="U487" s="12"/>
      <c r="V487" s="12"/>
      <c r="W487" s="12"/>
      <c r="X487" s="12"/>
      <c r="Y487" s="12"/>
      <c r="Z487" s="68"/>
    </row>
    <row r="488" spans="2:26" ht="13.5" customHeight="1">
      <c r="B488" s="12"/>
      <c r="C488" s="12"/>
      <c r="D488" s="12"/>
      <c r="E488" s="12"/>
      <c r="F488" s="12"/>
      <c r="G488" s="12"/>
      <c r="H488" s="12"/>
      <c r="I488" s="12"/>
      <c r="J488" s="12"/>
      <c r="K488" s="12"/>
      <c r="L488" s="12"/>
      <c r="M488" s="12"/>
      <c r="N488" s="12"/>
      <c r="O488" s="12"/>
      <c r="P488" s="12"/>
      <c r="Q488" s="13"/>
      <c r="R488" s="13"/>
      <c r="S488" s="13"/>
      <c r="T488" s="13"/>
      <c r="U488" s="12"/>
      <c r="V488" s="12"/>
      <c r="W488" s="12"/>
      <c r="X488" s="12"/>
      <c r="Y488" s="12"/>
      <c r="Z488" s="68"/>
    </row>
    <row r="489" spans="2:26" ht="13.5" customHeight="1">
      <c r="B489" s="12"/>
      <c r="C489" s="12"/>
      <c r="D489" s="12"/>
      <c r="E489" s="12"/>
      <c r="F489" s="12"/>
      <c r="G489" s="12"/>
      <c r="H489" s="12"/>
      <c r="I489" s="12"/>
      <c r="J489" s="12"/>
      <c r="K489" s="12"/>
      <c r="L489" s="12"/>
      <c r="M489" s="12"/>
      <c r="N489" s="12"/>
      <c r="O489" s="12"/>
      <c r="P489" s="12"/>
      <c r="Q489" s="13"/>
      <c r="R489" s="13"/>
      <c r="S489" s="13"/>
      <c r="T489" s="13"/>
      <c r="U489" s="12"/>
      <c r="V489" s="12"/>
      <c r="W489" s="12"/>
      <c r="X489" s="12"/>
      <c r="Y489" s="12"/>
      <c r="Z489" s="68"/>
    </row>
    <row r="490" spans="2:26" ht="13.5" customHeight="1">
      <c r="B490" s="12"/>
      <c r="C490" s="12"/>
      <c r="D490" s="12"/>
      <c r="E490" s="12"/>
      <c r="F490" s="12"/>
      <c r="G490" s="12"/>
      <c r="H490" s="12"/>
      <c r="I490" s="12"/>
      <c r="J490" s="12"/>
      <c r="K490" s="12"/>
      <c r="L490" s="12"/>
      <c r="M490" s="12"/>
      <c r="N490" s="12"/>
      <c r="O490" s="12"/>
      <c r="P490" s="12"/>
      <c r="Q490" s="13"/>
      <c r="R490" s="13"/>
      <c r="S490" s="13"/>
      <c r="T490" s="13"/>
      <c r="U490" s="12"/>
      <c r="V490" s="12"/>
      <c r="W490" s="12"/>
      <c r="X490" s="12"/>
      <c r="Y490" s="12"/>
      <c r="Z490" s="68"/>
    </row>
    <row r="491" spans="2:26" ht="13.5" customHeight="1">
      <c r="B491" s="12"/>
      <c r="C491" s="12"/>
      <c r="D491" s="12"/>
      <c r="E491" s="12"/>
      <c r="F491" s="12"/>
      <c r="G491" s="12"/>
      <c r="H491" s="12"/>
      <c r="I491" s="12"/>
      <c r="J491" s="12"/>
      <c r="K491" s="12"/>
      <c r="L491" s="12"/>
      <c r="M491" s="12"/>
      <c r="N491" s="12"/>
      <c r="O491" s="12"/>
      <c r="P491" s="12"/>
      <c r="Q491" s="13"/>
      <c r="R491" s="13"/>
      <c r="S491" s="13"/>
      <c r="T491" s="13"/>
      <c r="U491" s="12"/>
      <c r="V491" s="12"/>
      <c r="W491" s="12"/>
      <c r="X491" s="12"/>
      <c r="Y491" s="12"/>
      <c r="Z491" s="68"/>
    </row>
    <row r="492" spans="2:26" ht="13.5" customHeight="1">
      <c r="B492" s="12"/>
      <c r="C492" s="12"/>
      <c r="D492" s="12"/>
      <c r="E492" s="12"/>
      <c r="F492" s="12"/>
      <c r="G492" s="12"/>
      <c r="H492" s="12"/>
      <c r="I492" s="12"/>
      <c r="J492" s="12"/>
      <c r="K492" s="12"/>
      <c r="L492" s="12"/>
      <c r="M492" s="12"/>
      <c r="N492" s="12"/>
      <c r="O492" s="12"/>
      <c r="P492" s="12"/>
      <c r="Q492" s="13"/>
      <c r="R492" s="13"/>
      <c r="S492" s="13"/>
      <c r="T492" s="13"/>
      <c r="U492" s="12"/>
      <c r="V492" s="12"/>
      <c r="W492" s="12"/>
      <c r="X492" s="12"/>
      <c r="Y492" s="12"/>
      <c r="Z492" s="68"/>
    </row>
    <row r="493" spans="2:26" ht="13.5" customHeight="1">
      <c r="B493" s="12"/>
      <c r="C493" s="12"/>
      <c r="D493" s="12"/>
      <c r="E493" s="12"/>
      <c r="F493" s="12"/>
      <c r="G493" s="12"/>
      <c r="H493" s="12"/>
      <c r="I493" s="12"/>
      <c r="J493" s="12"/>
      <c r="K493" s="12"/>
      <c r="L493" s="12"/>
      <c r="M493" s="12"/>
      <c r="N493" s="12"/>
      <c r="O493" s="12"/>
      <c r="P493" s="12"/>
      <c r="Q493" s="13"/>
      <c r="R493" s="13"/>
      <c r="S493" s="13"/>
      <c r="T493" s="13"/>
      <c r="U493" s="12"/>
      <c r="V493" s="12"/>
      <c r="W493" s="12"/>
      <c r="X493" s="12"/>
      <c r="Y493" s="12"/>
      <c r="Z493" s="68"/>
    </row>
    <row r="494" spans="2:26" ht="13.5" customHeight="1">
      <c r="B494" s="12"/>
      <c r="C494" s="12"/>
      <c r="D494" s="12"/>
      <c r="E494" s="12"/>
      <c r="F494" s="12"/>
      <c r="G494" s="12"/>
      <c r="H494" s="12"/>
      <c r="I494" s="12"/>
      <c r="J494" s="12"/>
      <c r="K494" s="12"/>
      <c r="L494" s="12"/>
      <c r="M494" s="12"/>
      <c r="N494" s="12"/>
      <c r="O494" s="12"/>
      <c r="P494" s="12"/>
      <c r="Q494" s="13"/>
      <c r="R494" s="13"/>
      <c r="S494" s="13"/>
      <c r="T494" s="13"/>
      <c r="U494" s="12"/>
      <c r="V494" s="12"/>
      <c r="W494" s="12"/>
      <c r="X494" s="12"/>
      <c r="Y494" s="12"/>
      <c r="Z494" s="68"/>
    </row>
    <row r="495" spans="2:26" ht="13.5" customHeight="1">
      <c r="B495" s="12"/>
      <c r="C495" s="12"/>
      <c r="D495" s="12"/>
      <c r="E495" s="12"/>
      <c r="F495" s="12"/>
      <c r="G495" s="12"/>
      <c r="H495" s="12"/>
      <c r="I495" s="12"/>
      <c r="J495" s="12"/>
      <c r="K495" s="12"/>
      <c r="L495" s="12"/>
      <c r="M495" s="12"/>
      <c r="N495" s="12"/>
      <c r="O495" s="12"/>
      <c r="P495" s="12"/>
      <c r="Q495" s="13"/>
      <c r="R495" s="13"/>
      <c r="S495" s="13"/>
      <c r="T495" s="13"/>
      <c r="U495" s="12"/>
      <c r="V495" s="12"/>
      <c r="W495" s="12"/>
      <c r="X495" s="12"/>
      <c r="Y495" s="12"/>
      <c r="Z495" s="68"/>
    </row>
    <row r="496" spans="2:26" ht="13.5" customHeight="1">
      <c r="B496" s="12"/>
      <c r="C496" s="12"/>
      <c r="D496" s="12"/>
      <c r="E496" s="12"/>
      <c r="F496" s="12"/>
      <c r="G496" s="12"/>
      <c r="H496" s="12"/>
      <c r="I496" s="12"/>
      <c r="J496" s="12"/>
      <c r="K496" s="12"/>
      <c r="L496" s="12"/>
      <c r="M496" s="12"/>
      <c r="N496" s="12"/>
      <c r="O496" s="12"/>
      <c r="P496" s="12"/>
      <c r="Q496" s="13"/>
      <c r="R496" s="13"/>
      <c r="S496" s="13"/>
      <c r="T496" s="13"/>
      <c r="U496" s="12"/>
      <c r="V496" s="12"/>
      <c r="W496" s="12"/>
      <c r="X496" s="12"/>
      <c r="Y496" s="12"/>
      <c r="Z496" s="68"/>
    </row>
    <row r="497" spans="2:26" ht="13.5" customHeight="1">
      <c r="B497" s="12"/>
      <c r="C497" s="12"/>
      <c r="D497" s="12"/>
      <c r="E497" s="12"/>
      <c r="F497" s="12"/>
      <c r="G497" s="12"/>
      <c r="H497" s="12"/>
      <c r="I497" s="12"/>
      <c r="J497" s="12"/>
      <c r="K497" s="12"/>
      <c r="L497" s="12"/>
      <c r="M497" s="12"/>
      <c r="N497" s="12"/>
      <c r="O497" s="12"/>
      <c r="P497" s="12"/>
      <c r="Q497" s="13"/>
      <c r="R497" s="13"/>
      <c r="S497" s="13"/>
      <c r="T497" s="13"/>
      <c r="U497" s="12"/>
      <c r="V497" s="12"/>
      <c r="W497" s="12"/>
      <c r="X497" s="12"/>
      <c r="Y497" s="12"/>
      <c r="Z497" s="68"/>
    </row>
    <row r="498" spans="2:26" ht="13.5" customHeight="1">
      <c r="B498" s="12"/>
      <c r="C498" s="12"/>
      <c r="D498" s="12"/>
      <c r="E498" s="12"/>
      <c r="F498" s="12"/>
      <c r="G498" s="12"/>
      <c r="H498" s="12"/>
      <c r="I498" s="12"/>
      <c r="J498" s="12"/>
      <c r="K498" s="12"/>
      <c r="L498" s="12"/>
      <c r="M498" s="12"/>
      <c r="N498" s="12"/>
      <c r="O498" s="12"/>
      <c r="P498" s="12"/>
      <c r="Q498" s="13"/>
      <c r="R498" s="13"/>
      <c r="S498" s="13"/>
      <c r="T498" s="13"/>
      <c r="U498" s="12"/>
      <c r="V498" s="12"/>
      <c r="W498" s="12"/>
      <c r="X498" s="12"/>
      <c r="Y498" s="12"/>
      <c r="Z498" s="68"/>
    </row>
    <row r="499" spans="2:26" ht="13.5" customHeight="1">
      <c r="B499" s="12"/>
      <c r="C499" s="12"/>
      <c r="D499" s="12"/>
      <c r="E499" s="12"/>
      <c r="F499" s="12"/>
      <c r="G499" s="12"/>
      <c r="H499" s="12"/>
      <c r="I499" s="12"/>
      <c r="J499" s="12"/>
      <c r="K499" s="12"/>
      <c r="L499" s="12"/>
      <c r="M499" s="12"/>
      <c r="N499" s="12"/>
      <c r="O499" s="12"/>
      <c r="P499" s="12"/>
      <c r="Q499" s="13"/>
      <c r="R499" s="13"/>
      <c r="S499" s="13"/>
      <c r="T499" s="13"/>
      <c r="U499" s="12"/>
      <c r="V499" s="12"/>
      <c r="W499" s="12"/>
      <c r="X499" s="12"/>
      <c r="Y499" s="12"/>
      <c r="Z499" s="68"/>
    </row>
    <row r="500" spans="2:26" ht="13.5" customHeight="1">
      <c r="B500" s="12"/>
      <c r="C500" s="12"/>
      <c r="D500" s="12"/>
      <c r="E500" s="12"/>
      <c r="F500" s="12"/>
      <c r="G500" s="12"/>
      <c r="H500" s="12"/>
      <c r="I500" s="12"/>
      <c r="J500" s="12"/>
      <c r="K500" s="12"/>
      <c r="L500" s="12"/>
      <c r="M500" s="12"/>
      <c r="N500" s="12"/>
      <c r="O500" s="12"/>
      <c r="P500" s="12"/>
      <c r="Q500" s="13"/>
      <c r="R500" s="13"/>
      <c r="S500" s="13"/>
      <c r="T500" s="13"/>
      <c r="U500" s="12"/>
      <c r="V500" s="12"/>
      <c r="W500" s="12"/>
      <c r="X500" s="12"/>
      <c r="Y500" s="12"/>
      <c r="Z500" s="68"/>
    </row>
    <row r="501" spans="2:26" ht="13.5" customHeight="1">
      <c r="B501" s="12"/>
      <c r="C501" s="12"/>
      <c r="D501" s="12"/>
      <c r="E501" s="12"/>
      <c r="F501" s="12"/>
      <c r="G501" s="12"/>
      <c r="H501" s="12"/>
      <c r="I501" s="12"/>
      <c r="J501" s="12"/>
      <c r="K501" s="12"/>
      <c r="L501" s="12"/>
      <c r="M501" s="12"/>
      <c r="N501" s="12"/>
      <c r="O501" s="12"/>
      <c r="P501" s="12"/>
      <c r="Q501" s="13"/>
      <c r="R501" s="13"/>
      <c r="S501" s="13"/>
      <c r="T501" s="13"/>
      <c r="U501" s="12"/>
      <c r="V501" s="12"/>
      <c r="W501" s="12"/>
      <c r="X501" s="12"/>
      <c r="Y501" s="12"/>
      <c r="Z501" s="68"/>
    </row>
    <row r="502" spans="2:26" ht="13.5" customHeight="1">
      <c r="B502" s="12"/>
      <c r="C502" s="12"/>
      <c r="D502" s="12"/>
      <c r="E502" s="12"/>
      <c r="F502" s="12"/>
      <c r="G502" s="12"/>
      <c r="H502" s="12"/>
      <c r="I502" s="12"/>
      <c r="J502" s="12"/>
      <c r="K502" s="12"/>
      <c r="L502" s="12"/>
      <c r="M502" s="12"/>
      <c r="N502" s="12"/>
      <c r="O502" s="12"/>
      <c r="P502" s="12"/>
      <c r="Q502" s="13"/>
      <c r="R502" s="13"/>
      <c r="S502" s="13"/>
      <c r="T502" s="13"/>
      <c r="U502" s="12"/>
      <c r="V502" s="12"/>
      <c r="W502" s="12"/>
      <c r="X502" s="12"/>
      <c r="Y502" s="12"/>
      <c r="Z502" s="68"/>
    </row>
    <row r="503" spans="2:26" ht="13.5" customHeight="1">
      <c r="B503" s="12"/>
      <c r="C503" s="12"/>
      <c r="D503" s="12"/>
      <c r="E503" s="12"/>
      <c r="F503" s="12"/>
      <c r="G503" s="12"/>
      <c r="H503" s="12"/>
      <c r="I503" s="12"/>
      <c r="J503" s="12"/>
      <c r="K503" s="12"/>
      <c r="L503" s="12"/>
      <c r="M503" s="12"/>
      <c r="N503" s="12"/>
      <c r="O503" s="12"/>
      <c r="P503" s="12"/>
      <c r="Q503" s="13"/>
      <c r="R503" s="13"/>
      <c r="S503" s="13"/>
      <c r="T503" s="13"/>
      <c r="U503" s="12"/>
      <c r="V503" s="12"/>
      <c r="W503" s="12"/>
      <c r="X503" s="12"/>
      <c r="Y503" s="12"/>
      <c r="Z503" s="68"/>
    </row>
    <row r="504" spans="2:26" ht="13.5" customHeight="1">
      <c r="B504" s="12"/>
      <c r="C504" s="12"/>
      <c r="D504" s="12"/>
      <c r="E504" s="12"/>
      <c r="F504" s="12"/>
      <c r="G504" s="12"/>
      <c r="H504" s="12"/>
      <c r="I504" s="12"/>
      <c r="J504" s="12"/>
      <c r="K504" s="12"/>
      <c r="L504" s="12"/>
      <c r="M504" s="12"/>
      <c r="N504" s="12"/>
      <c r="O504" s="12"/>
      <c r="P504" s="12"/>
      <c r="Q504" s="13"/>
      <c r="R504" s="13"/>
      <c r="S504" s="13"/>
      <c r="T504" s="13"/>
      <c r="U504" s="12"/>
      <c r="V504" s="12"/>
      <c r="W504" s="12"/>
      <c r="X504" s="12"/>
      <c r="Y504" s="12"/>
      <c r="Z504" s="68"/>
    </row>
    <row r="505" spans="2:26" ht="13.5" customHeight="1">
      <c r="B505" s="12"/>
      <c r="C505" s="12"/>
      <c r="D505" s="12"/>
      <c r="E505" s="12"/>
      <c r="F505" s="12"/>
      <c r="G505" s="12"/>
      <c r="H505" s="12"/>
      <c r="I505" s="12"/>
      <c r="J505" s="12"/>
      <c r="K505" s="12"/>
      <c r="L505" s="12"/>
      <c r="M505" s="12"/>
      <c r="N505" s="12"/>
      <c r="O505" s="12"/>
      <c r="P505" s="12"/>
      <c r="Q505" s="13"/>
      <c r="R505" s="13"/>
      <c r="S505" s="13"/>
      <c r="T505" s="13"/>
      <c r="U505" s="12"/>
      <c r="V505" s="12"/>
      <c r="W505" s="12"/>
      <c r="X505" s="12"/>
      <c r="Y505" s="12"/>
      <c r="Z505" s="68"/>
    </row>
    <row r="506" spans="2:26" ht="13.5" customHeight="1">
      <c r="B506" s="12"/>
      <c r="C506" s="12"/>
      <c r="D506" s="12"/>
      <c r="E506" s="12"/>
      <c r="F506" s="12"/>
      <c r="G506" s="12"/>
      <c r="H506" s="12"/>
      <c r="I506" s="12"/>
      <c r="J506" s="12"/>
      <c r="K506" s="12"/>
      <c r="L506" s="12"/>
      <c r="M506" s="12"/>
      <c r="N506" s="12"/>
      <c r="O506" s="12"/>
      <c r="P506" s="12"/>
      <c r="Q506" s="13"/>
      <c r="R506" s="13"/>
      <c r="S506" s="13"/>
      <c r="T506" s="13"/>
      <c r="U506" s="12"/>
      <c r="V506" s="12"/>
      <c r="W506" s="12"/>
      <c r="X506" s="12"/>
      <c r="Y506" s="12"/>
      <c r="Z506" s="68"/>
    </row>
    <row r="507" spans="2:26" ht="13.5" customHeight="1">
      <c r="B507" s="12"/>
      <c r="C507" s="12"/>
      <c r="D507" s="12"/>
      <c r="E507" s="12"/>
      <c r="F507" s="12"/>
      <c r="G507" s="12"/>
      <c r="H507" s="12"/>
      <c r="I507" s="12"/>
      <c r="J507" s="12"/>
      <c r="K507" s="12"/>
      <c r="L507" s="12"/>
      <c r="M507" s="12"/>
      <c r="N507" s="12"/>
      <c r="O507" s="12"/>
      <c r="P507" s="12"/>
      <c r="Q507" s="13"/>
      <c r="R507" s="13"/>
      <c r="S507" s="13"/>
      <c r="T507" s="13"/>
      <c r="U507" s="12"/>
      <c r="V507" s="12"/>
      <c r="W507" s="12"/>
      <c r="X507" s="12"/>
      <c r="Y507" s="12"/>
      <c r="Z507" s="68"/>
    </row>
    <row r="508" spans="2:26" ht="13.5" customHeight="1">
      <c r="B508" s="12"/>
      <c r="C508" s="12"/>
      <c r="D508" s="12"/>
      <c r="E508" s="12"/>
      <c r="F508" s="12"/>
      <c r="G508" s="12"/>
      <c r="H508" s="12"/>
      <c r="I508" s="12"/>
      <c r="J508" s="12"/>
      <c r="K508" s="12"/>
      <c r="L508" s="12"/>
      <c r="M508" s="12"/>
      <c r="N508" s="12"/>
      <c r="O508" s="12"/>
      <c r="P508" s="12"/>
      <c r="Q508" s="13"/>
      <c r="R508" s="13"/>
      <c r="S508" s="13"/>
      <c r="T508" s="13"/>
      <c r="U508" s="12"/>
      <c r="V508" s="12"/>
      <c r="W508" s="12"/>
      <c r="X508" s="12"/>
      <c r="Y508" s="12"/>
      <c r="Z508" s="68"/>
    </row>
    <row r="509" spans="2:26" ht="13.5" customHeight="1">
      <c r="B509" s="12"/>
      <c r="C509" s="12"/>
      <c r="D509" s="12"/>
      <c r="E509" s="12"/>
      <c r="F509" s="12"/>
      <c r="G509" s="12"/>
      <c r="H509" s="12"/>
      <c r="I509" s="12"/>
      <c r="J509" s="12"/>
      <c r="K509" s="12"/>
      <c r="L509" s="12"/>
      <c r="M509" s="12"/>
      <c r="N509" s="12"/>
      <c r="O509" s="12"/>
      <c r="P509" s="12"/>
      <c r="Q509" s="13"/>
      <c r="R509" s="13"/>
      <c r="S509" s="13"/>
      <c r="T509" s="13"/>
      <c r="U509" s="12"/>
      <c r="V509" s="12"/>
      <c r="W509" s="12"/>
      <c r="X509" s="12"/>
      <c r="Y509" s="12"/>
      <c r="Z509" s="68"/>
    </row>
    <row r="510" spans="2:26" ht="13.5" customHeight="1">
      <c r="B510" s="12"/>
      <c r="C510" s="12"/>
      <c r="D510" s="12"/>
      <c r="E510" s="12"/>
      <c r="F510" s="12"/>
      <c r="G510" s="12"/>
      <c r="H510" s="12"/>
      <c r="I510" s="12"/>
      <c r="J510" s="12"/>
      <c r="K510" s="12"/>
      <c r="L510" s="12"/>
      <c r="M510" s="12"/>
      <c r="N510" s="12"/>
      <c r="O510" s="12"/>
      <c r="P510" s="12"/>
      <c r="Q510" s="13"/>
      <c r="R510" s="13"/>
      <c r="S510" s="13"/>
      <c r="T510" s="13"/>
      <c r="U510" s="12"/>
      <c r="V510" s="12"/>
      <c r="W510" s="12"/>
      <c r="X510" s="12"/>
      <c r="Y510" s="12"/>
      <c r="Z510" s="68"/>
    </row>
    <row r="511" spans="2:26" ht="13.5" customHeight="1">
      <c r="B511" s="12"/>
      <c r="C511" s="12"/>
      <c r="D511" s="12"/>
      <c r="E511" s="12"/>
      <c r="F511" s="12"/>
      <c r="G511" s="12"/>
      <c r="H511" s="12"/>
      <c r="I511" s="12"/>
      <c r="J511" s="12"/>
      <c r="K511" s="12"/>
      <c r="L511" s="12"/>
      <c r="M511" s="12"/>
      <c r="N511" s="12"/>
      <c r="O511" s="12"/>
      <c r="P511" s="12"/>
      <c r="Q511" s="13"/>
      <c r="R511" s="13"/>
      <c r="S511" s="13"/>
      <c r="T511" s="13"/>
      <c r="U511" s="12"/>
      <c r="V511" s="12"/>
      <c r="W511" s="12"/>
      <c r="X511" s="12"/>
      <c r="Y511" s="12"/>
      <c r="Z511" s="68"/>
    </row>
    <row r="512" spans="2:26" ht="13.5" customHeight="1">
      <c r="B512" s="12"/>
      <c r="C512" s="12"/>
      <c r="D512" s="12"/>
      <c r="E512" s="12"/>
      <c r="F512" s="12"/>
      <c r="G512" s="12"/>
      <c r="H512" s="12"/>
      <c r="I512" s="12"/>
      <c r="J512" s="12"/>
      <c r="K512" s="12"/>
      <c r="L512" s="12"/>
      <c r="M512" s="12"/>
      <c r="N512" s="12"/>
      <c r="O512" s="12"/>
      <c r="P512" s="12"/>
      <c r="Q512" s="13"/>
      <c r="R512" s="13"/>
      <c r="S512" s="13"/>
      <c r="T512" s="13"/>
      <c r="U512" s="12"/>
      <c r="V512" s="12"/>
      <c r="W512" s="12"/>
      <c r="X512" s="12"/>
      <c r="Y512" s="12"/>
      <c r="Z512" s="68"/>
    </row>
    <row r="513" spans="2:26" ht="13.5" customHeight="1">
      <c r="B513" s="12"/>
      <c r="C513" s="12"/>
      <c r="D513" s="12"/>
      <c r="E513" s="12"/>
      <c r="F513" s="12"/>
      <c r="G513" s="12"/>
      <c r="H513" s="12"/>
      <c r="I513" s="12"/>
      <c r="J513" s="12"/>
      <c r="K513" s="12"/>
      <c r="L513" s="12"/>
      <c r="M513" s="12"/>
      <c r="N513" s="12"/>
      <c r="O513" s="12"/>
      <c r="P513" s="12"/>
      <c r="Q513" s="13"/>
      <c r="R513" s="13"/>
      <c r="S513" s="13"/>
      <c r="T513" s="13"/>
      <c r="U513" s="12"/>
      <c r="V513" s="12"/>
      <c r="W513" s="12"/>
      <c r="X513" s="12"/>
      <c r="Y513" s="12"/>
      <c r="Z513" s="68"/>
    </row>
    <row r="514" spans="2:26" ht="13.5" customHeight="1">
      <c r="B514" s="12"/>
      <c r="C514" s="12"/>
      <c r="D514" s="12"/>
      <c r="E514" s="12"/>
      <c r="F514" s="12"/>
      <c r="G514" s="12"/>
      <c r="H514" s="12"/>
      <c r="I514" s="12"/>
      <c r="J514" s="12"/>
      <c r="K514" s="12"/>
      <c r="L514" s="12"/>
      <c r="M514" s="12"/>
      <c r="N514" s="12"/>
      <c r="O514" s="12"/>
      <c r="P514" s="12"/>
      <c r="Q514" s="13"/>
      <c r="R514" s="13"/>
      <c r="S514" s="13"/>
      <c r="T514" s="13"/>
      <c r="U514" s="12"/>
      <c r="V514" s="12"/>
      <c r="W514" s="12"/>
      <c r="X514" s="12"/>
      <c r="Y514" s="12"/>
      <c r="Z514" s="68"/>
    </row>
    <row r="515" spans="2:26" ht="13.5" customHeight="1">
      <c r="B515" s="12"/>
      <c r="C515" s="12"/>
      <c r="D515" s="12"/>
      <c r="E515" s="12"/>
      <c r="F515" s="12"/>
      <c r="G515" s="12"/>
      <c r="H515" s="12"/>
      <c r="I515" s="12"/>
      <c r="J515" s="12"/>
      <c r="K515" s="12"/>
      <c r="L515" s="12"/>
      <c r="M515" s="12"/>
      <c r="N515" s="12"/>
      <c r="O515" s="12"/>
      <c r="P515" s="12"/>
      <c r="Q515" s="13"/>
      <c r="R515" s="13"/>
      <c r="S515" s="13"/>
      <c r="T515" s="13"/>
      <c r="U515" s="12"/>
      <c r="V515" s="12"/>
      <c r="W515" s="12"/>
      <c r="X515" s="12"/>
      <c r="Y515" s="12"/>
      <c r="Z515" s="68"/>
    </row>
    <row r="516" spans="2:26" ht="13.5" customHeight="1">
      <c r="B516" s="12"/>
      <c r="C516" s="12"/>
      <c r="D516" s="12"/>
      <c r="E516" s="12"/>
      <c r="F516" s="12"/>
      <c r="G516" s="12"/>
      <c r="H516" s="12"/>
      <c r="I516" s="12"/>
      <c r="J516" s="12"/>
      <c r="K516" s="12"/>
      <c r="L516" s="12"/>
      <c r="M516" s="12"/>
      <c r="N516" s="12"/>
      <c r="O516" s="12"/>
      <c r="P516" s="12"/>
      <c r="Q516" s="13"/>
      <c r="R516" s="13"/>
      <c r="S516" s="13"/>
      <c r="T516" s="13"/>
      <c r="U516" s="12"/>
      <c r="V516" s="12"/>
      <c r="W516" s="12"/>
      <c r="X516" s="12"/>
      <c r="Y516" s="12"/>
      <c r="Z516" s="68"/>
    </row>
    <row r="517" spans="2:26" ht="13.5" customHeight="1">
      <c r="B517" s="12"/>
      <c r="C517" s="12"/>
      <c r="D517" s="12"/>
      <c r="E517" s="12"/>
      <c r="F517" s="12"/>
      <c r="G517" s="12"/>
      <c r="H517" s="12"/>
      <c r="I517" s="12"/>
      <c r="J517" s="12"/>
      <c r="K517" s="12"/>
      <c r="L517" s="12"/>
      <c r="M517" s="12"/>
      <c r="N517" s="12"/>
      <c r="O517" s="12"/>
      <c r="P517" s="12"/>
      <c r="Q517" s="13"/>
      <c r="R517" s="13"/>
      <c r="S517" s="13"/>
      <c r="T517" s="13"/>
      <c r="U517" s="12"/>
      <c r="V517" s="12"/>
      <c r="W517" s="12"/>
      <c r="X517" s="12"/>
      <c r="Y517" s="12"/>
      <c r="Z517" s="68"/>
    </row>
    <row r="518" spans="2:26" ht="13.5" customHeight="1">
      <c r="B518" s="12"/>
      <c r="C518" s="12"/>
      <c r="D518" s="12"/>
      <c r="E518" s="12"/>
      <c r="F518" s="12"/>
      <c r="G518" s="12"/>
      <c r="H518" s="12"/>
      <c r="I518" s="12"/>
      <c r="J518" s="12"/>
      <c r="K518" s="12"/>
      <c r="L518" s="12"/>
      <c r="M518" s="12"/>
      <c r="N518" s="12"/>
      <c r="O518" s="12"/>
      <c r="P518" s="12"/>
      <c r="Q518" s="13"/>
      <c r="R518" s="13"/>
      <c r="S518" s="13"/>
      <c r="T518" s="13"/>
      <c r="U518" s="12"/>
      <c r="V518" s="12"/>
      <c r="W518" s="12"/>
      <c r="X518" s="12"/>
      <c r="Y518" s="12"/>
      <c r="Z518" s="68"/>
    </row>
    <row r="519" spans="2:26" ht="13.5" customHeight="1">
      <c r="B519" s="12"/>
      <c r="C519" s="12"/>
      <c r="D519" s="12"/>
      <c r="E519" s="12"/>
      <c r="F519" s="12"/>
      <c r="G519" s="12"/>
      <c r="H519" s="12"/>
      <c r="I519" s="12"/>
      <c r="J519" s="12"/>
      <c r="K519" s="12"/>
      <c r="L519" s="12"/>
      <c r="M519" s="12"/>
      <c r="N519" s="12"/>
      <c r="O519" s="12"/>
      <c r="P519" s="12"/>
      <c r="Q519" s="13"/>
      <c r="R519" s="13"/>
      <c r="S519" s="13"/>
      <c r="T519" s="13"/>
      <c r="U519" s="12"/>
      <c r="V519" s="12"/>
      <c r="W519" s="12"/>
      <c r="X519" s="12"/>
      <c r="Y519" s="12"/>
      <c r="Z519" s="68"/>
    </row>
    <row r="520" spans="2:26" ht="13.5" customHeight="1">
      <c r="B520" s="12"/>
      <c r="C520" s="12"/>
      <c r="D520" s="12"/>
      <c r="E520" s="12"/>
      <c r="F520" s="12"/>
      <c r="G520" s="12"/>
      <c r="H520" s="12"/>
      <c r="I520" s="12"/>
      <c r="J520" s="12"/>
      <c r="K520" s="12"/>
      <c r="L520" s="12"/>
      <c r="M520" s="12"/>
      <c r="N520" s="12"/>
      <c r="O520" s="12"/>
      <c r="P520" s="12"/>
      <c r="Q520" s="13"/>
      <c r="R520" s="13"/>
      <c r="S520" s="13"/>
      <c r="T520" s="13"/>
      <c r="U520" s="12"/>
      <c r="V520" s="12"/>
      <c r="W520" s="12"/>
      <c r="X520" s="12"/>
      <c r="Y520" s="12"/>
      <c r="Z520" s="68"/>
    </row>
    <row r="521" spans="2:26" ht="13.5" customHeight="1">
      <c r="B521" s="12"/>
      <c r="C521" s="12"/>
      <c r="D521" s="12"/>
      <c r="E521" s="12"/>
      <c r="F521" s="12"/>
      <c r="G521" s="12"/>
      <c r="H521" s="12"/>
      <c r="I521" s="12"/>
      <c r="J521" s="12"/>
      <c r="K521" s="12"/>
      <c r="L521" s="12"/>
      <c r="M521" s="12"/>
      <c r="N521" s="12"/>
      <c r="O521" s="12"/>
      <c r="P521" s="12"/>
      <c r="Q521" s="13"/>
      <c r="R521" s="13"/>
      <c r="S521" s="13"/>
      <c r="T521" s="13"/>
      <c r="U521" s="12"/>
      <c r="V521" s="12"/>
      <c r="W521" s="12"/>
      <c r="X521" s="12"/>
      <c r="Y521" s="12"/>
      <c r="Z521" s="68"/>
    </row>
    <row r="522" spans="2:26" ht="13.5" customHeight="1">
      <c r="B522" s="12"/>
      <c r="C522" s="12"/>
      <c r="D522" s="12"/>
      <c r="E522" s="12"/>
      <c r="F522" s="12"/>
      <c r="G522" s="12"/>
      <c r="H522" s="12"/>
      <c r="I522" s="12"/>
      <c r="J522" s="12"/>
      <c r="K522" s="12"/>
      <c r="L522" s="12"/>
      <c r="M522" s="12"/>
      <c r="N522" s="12"/>
      <c r="O522" s="12"/>
      <c r="P522" s="12"/>
      <c r="Q522" s="13"/>
      <c r="R522" s="13"/>
      <c r="S522" s="13"/>
      <c r="T522" s="13"/>
      <c r="U522" s="12"/>
      <c r="V522" s="12"/>
      <c r="W522" s="12"/>
      <c r="X522" s="12"/>
      <c r="Y522" s="12"/>
      <c r="Z522" s="68"/>
    </row>
    <row r="523" spans="2:26" ht="13.5" customHeight="1">
      <c r="B523" s="12"/>
      <c r="C523" s="12"/>
      <c r="D523" s="12"/>
      <c r="E523" s="12"/>
      <c r="F523" s="12"/>
      <c r="G523" s="12"/>
      <c r="H523" s="12"/>
      <c r="I523" s="12"/>
      <c r="J523" s="12"/>
      <c r="K523" s="12"/>
      <c r="L523" s="12"/>
      <c r="M523" s="12"/>
      <c r="N523" s="12"/>
      <c r="O523" s="12"/>
      <c r="P523" s="12"/>
      <c r="Q523" s="13"/>
      <c r="R523" s="13"/>
      <c r="S523" s="13"/>
      <c r="T523" s="13"/>
      <c r="U523" s="12"/>
      <c r="V523" s="12"/>
      <c r="W523" s="12"/>
      <c r="X523" s="12"/>
      <c r="Y523" s="12"/>
      <c r="Z523" s="68"/>
    </row>
    <row r="524" spans="2:26" ht="13.5" customHeight="1">
      <c r="B524" s="12"/>
      <c r="C524" s="12"/>
      <c r="D524" s="12"/>
      <c r="E524" s="12"/>
      <c r="F524" s="12"/>
      <c r="G524" s="12"/>
      <c r="H524" s="12"/>
      <c r="I524" s="12"/>
      <c r="J524" s="12"/>
      <c r="K524" s="12"/>
      <c r="L524" s="12"/>
      <c r="M524" s="12"/>
      <c r="N524" s="12"/>
      <c r="O524" s="12"/>
      <c r="P524" s="12"/>
      <c r="Q524" s="13"/>
      <c r="R524" s="13"/>
      <c r="S524" s="13"/>
      <c r="T524" s="13"/>
      <c r="U524" s="12"/>
      <c r="V524" s="12"/>
      <c r="W524" s="12"/>
      <c r="X524" s="12"/>
      <c r="Y524" s="12"/>
      <c r="Z524" s="68"/>
    </row>
    <row r="525" spans="2:26" ht="13.5" customHeight="1">
      <c r="B525" s="12"/>
      <c r="C525" s="12"/>
      <c r="D525" s="12"/>
      <c r="E525" s="12"/>
      <c r="F525" s="12"/>
      <c r="G525" s="12"/>
      <c r="H525" s="12"/>
      <c r="I525" s="12"/>
      <c r="J525" s="12"/>
      <c r="K525" s="12"/>
      <c r="L525" s="12"/>
      <c r="M525" s="12"/>
      <c r="N525" s="12"/>
      <c r="O525" s="12"/>
      <c r="P525" s="12"/>
      <c r="Q525" s="13"/>
      <c r="R525" s="13"/>
      <c r="S525" s="13"/>
      <c r="T525" s="13"/>
      <c r="U525" s="12"/>
      <c r="V525" s="12"/>
      <c r="W525" s="12"/>
      <c r="X525" s="12"/>
      <c r="Y525" s="12"/>
      <c r="Z525" s="68"/>
    </row>
    <row r="526" spans="2:26" ht="13.5" customHeight="1">
      <c r="B526" s="12"/>
      <c r="C526" s="12"/>
      <c r="D526" s="12"/>
      <c r="E526" s="12"/>
      <c r="F526" s="12"/>
      <c r="G526" s="12"/>
      <c r="H526" s="12"/>
      <c r="I526" s="12"/>
      <c r="J526" s="12"/>
      <c r="K526" s="12"/>
      <c r="L526" s="12"/>
      <c r="M526" s="12"/>
      <c r="N526" s="12"/>
      <c r="O526" s="12"/>
      <c r="P526" s="12"/>
      <c r="Q526" s="13"/>
      <c r="R526" s="13"/>
      <c r="S526" s="13"/>
      <c r="T526" s="13"/>
      <c r="U526" s="12"/>
      <c r="V526" s="12"/>
      <c r="W526" s="12"/>
      <c r="X526" s="12"/>
      <c r="Y526" s="12"/>
      <c r="Z526" s="68"/>
    </row>
    <row r="527" spans="2:26" ht="13.5" customHeight="1">
      <c r="B527" s="12"/>
      <c r="C527" s="12"/>
      <c r="D527" s="12"/>
      <c r="E527" s="12"/>
      <c r="F527" s="12"/>
      <c r="G527" s="12"/>
      <c r="H527" s="12"/>
      <c r="I527" s="12"/>
      <c r="J527" s="12"/>
      <c r="K527" s="12"/>
      <c r="L527" s="12"/>
      <c r="M527" s="12"/>
      <c r="N527" s="12"/>
      <c r="O527" s="12"/>
      <c r="P527" s="12"/>
      <c r="Q527" s="13"/>
      <c r="R527" s="13"/>
      <c r="S527" s="13"/>
      <c r="T527" s="13"/>
      <c r="U527" s="12"/>
      <c r="V527" s="12"/>
      <c r="W527" s="12"/>
      <c r="X527" s="12"/>
      <c r="Y527" s="12"/>
      <c r="Z527" s="68"/>
    </row>
    <row r="528" spans="2:26" ht="13.5" customHeight="1">
      <c r="B528" s="12"/>
      <c r="C528" s="12"/>
      <c r="D528" s="12"/>
      <c r="E528" s="12"/>
      <c r="F528" s="12"/>
      <c r="G528" s="12"/>
      <c r="H528" s="12"/>
      <c r="I528" s="12"/>
      <c r="J528" s="12"/>
      <c r="K528" s="12"/>
      <c r="L528" s="12"/>
      <c r="M528" s="12"/>
      <c r="N528" s="12"/>
      <c r="O528" s="12"/>
      <c r="P528" s="12"/>
      <c r="Q528" s="13"/>
      <c r="R528" s="13"/>
      <c r="S528" s="13"/>
      <c r="T528" s="13"/>
      <c r="U528" s="12"/>
      <c r="V528" s="12"/>
      <c r="W528" s="12"/>
      <c r="X528" s="12"/>
      <c r="Y528" s="12"/>
      <c r="Z528" s="68"/>
    </row>
    <row r="529" spans="2:26" ht="13.5" customHeight="1">
      <c r="B529" s="12"/>
      <c r="C529" s="12"/>
      <c r="D529" s="12"/>
      <c r="E529" s="12"/>
      <c r="F529" s="12"/>
      <c r="G529" s="12"/>
      <c r="H529" s="12"/>
      <c r="I529" s="12"/>
      <c r="J529" s="12"/>
      <c r="K529" s="12"/>
      <c r="L529" s="12"/>
      <c r="M529" s="12"/>
      <c r="N529" s="12"/>
      <c r="O529" s="12"/>
      <c r="P529" s="12"/>
      <c r="Q529" s="13"/>
      <c r="R529" s="13"/>
      <c r="S529" s="13"/>
      <c r="T529" s="13"/>
      <c r="U529" s="12"/>
      <c r="V529" s="12"/>
      <c r="W529" s="12"/>
      <c r="X529" s="12"/>
      <c r="Y529" s="12"/>
      <c r="Z529" s="68"/>
    </row>
    <row r="530" spans="2:26" ht="13.5" customHeight="1">
      <c r="B530" s="12"/>
      <c r="C530" s="12"/>
      <c r="D530" s="12"/>
      <c r="E530" s="12"/>
      <c r="F530" s="12"/>
      <c r="G530" s="12"/>
      <c r="H530" s="12"/>
      <c r="I530" s="12"/>
      <c r="J530" s="12"/>
      <c r="K530" s="12"/>
      <c r="L530" s="12"/>
      <c r="M530" s="12"/>
      <c r="N530" s="12"/>
      <c r="O530" s="12"/>
      <c r="P530" s="12"/>
      <c r="Q530" s="13"/>
      <c r="R530" s="13"/>
      <c r="S530" s="13"/>
      <c r="T530" s="13"/>
      <c r="U530" s="12"/>
      <c r="V530" s="12"/>
      <c r="W530" s="12"/>
      <c r="X530" s="12"/>
      <c r="Y530" s="12"/>
      <c r="Z530" s="68"/>
    </row>
    <row r="531" spans="2:26" ht="13.5" customHeight="1">
      <c r="B531" s="12"/>
      <c r="C531" s="12"/>
      <c r="D531" s="12"/>
      <c r="E531" s="12"/>
      <c r="F531" s="12"/>
      <c r="G531" s="12"/>
      <c r="H531" s="12"/>
      <c r="I531" s="12"/>
      <c r="J531" s="12"/>
      <c r="K531" s="12"/>
      <c r="L531" s="12"/>
      <c r="M531" s="12"/>
      <c r="N531" s="12"/>
      <c r="O531" s="12"/>
      <c r="P531" s="12"/>
      <c r="Q531" s="13"/>
      <c r="R531" s="13"/>
      <c r="S531" s="13"/>
      <c r="T531" s="13"/>
      <c r="U531" s="12"/>
      <c r="V531" s="12"/>
      <c r="W531" s="12"/>
      <c r="X531" s="12"/>
      <c r="Y531" s="12"/>
      <c r="Z531" s="68"/>
    </row>
    <row r="532" spans="2:26" ht="13.5" customHeight="1">
      <c r="B532" s="12"/>
      <c r="C532" s="12"/>
      <c r="D532" s="12"/>
      <c r="E532" s="12"/>
      <c r="F532" s="12"/>
      <c r="G532" s="12"/>
      <c r="H532" s="12"/>
      <c r="I532" s="12"/>
      <c r="J532" s="12"/>
      <c r="K532" s="12"/>
      <c r="L532" s="12"/>
      <c r="M532" s="12"/>
      <c r="N532" s="12"/>
      <c r="O532" s="12"/>
      <c r="P532" s="12"/>
      <c r="Q532" s="13"/>
      <c r="R532" s="13"/>
      <c r="S532" s="13"/>
      <c r="T532" s="13"/>
      <c r="U532" s="12"/>
      <c r="V532" s="12"/>
      <c r="W532" s="12"/>
      <c r="X532" s="12"/>
      <c r="Y532" s="12"/>
      <c r="Z532" s="68"/>
    </row>
    <row r="533" spans="2:26" ht="13.5" customHeight="1">
      <c r="B533" s="12"/>
      <c r="C533" s="12"/>
      <c r="D533" s="12"/>
      <c r="E533" s="12"/>
      <c r="F533" s="12"/>
      <c r="G533" s="12"/>
      <c r="H533" s="12"/>
      <c r="I533" s="12"/>
      <c r="J533" s="12"/>
      <c r="K533" s="12"/>
      <c r="L533" s="12"/>
      <c r="M533" s="12"/>
      <c r="N533" s="12"/>
      <c r="O533" s="12"/>
      <c r="P533" s="12"/>
      <c r="Q533" s="13"/>
      <c r="R533" s="13"/>
      <c r="S533" s="13"/>
      <c r="T533" s="13"/>
      <c r="U533" s="12"/>
      <c r="V533" s="12"/>
      <c r="W533" s="12"/>
      <c r="X533" s="12"/>
      <c r="Y533" s="12"/>
      <c r="Z533" s="68"/>
    </row>
    <row r="534" spans="2:26" ht="13.5" customHeight="1">
      <c r="B534" s="12"/>
      <c r="C534" s="12"/>
      <c r="D534" s="12"/>
      <c r="E534" s="12"/>
      <c r="F534" s="12"/>
      <c r="G534" s="12"/>
      <c r="H534" s="12"/>
      <c r="I534" s="12"/>
      <c r="J534" s="12"/>
      <c r="K534" s="12"/>
      <c r="L534" s="12"/>
      <c r="M534" s="12"/>
      <c r="N534" s="12"/>
      <c r="O534" s="12"/>
      <c r="P534" s="12"/>
      <c r="Q534" s="13"/>
      <c r="R534" s="13"/>
      <c r="S534" s="13"/>
      <c r="T534" s="13"/>
      <c r="U534" s="12"/>
      <c r="V534" s="12"/>
      <c r="W534" s="12"/>
      <c r="X534" s="12"/>
      <c r="Y534" s="12"/>
      <c r="Z534" s="68"/>
    </row>
    <row r="535" spans="2:26" ht="13.5" customHeight="1">
      <c r="B535" s="12"/>
      <c r="C535" s="12"/>
      <c r="D535" s="12"/>
      <c r="E535" s="12"/>
      <c r="F535" s="12"/>
      <c r="G535" s="12"/>
      <c r="H535" s="12"/>
      <c r="I535" s="12"/>
      <c r="J535" s="12"/>
      <c r="K535" s="12"/>
      <c r="L535" s="12"/>
      <c r="M535" s="12"/>
      <c r="N535" s="12"/>
      <c r="O535" s="12"/>
      <c r="P535" s="12"/>
      <c r="Q535" s="13"/>
      <c r="R535" s="13"/>
      <c r="S535" s="13"/>
      <c r="T535" s="13"/>
      <c r="U535" s="12"/>
      <c r="V535" s="12"/>
      <c r="W535" s="12"/>
      <c r="X535" s="12"/>
      <c r="Y535" s="12"/>
      <c r="Z535" s="68"/>
    </row>
    <row r="536" spans="2:26" ht="13.5" customHeight="1">
      <c r="B536" s="12"/>
      <c r="C536" s="12"/>
      <c r="D536" s="12"/>
      <c r="E536" s="12"/>
      <c r="F536" s="12"/>
      <c r="G536" s="12"/>
      <c r="H536" s="12"/>
      <c r="I536" s="12"/>
      <c r="J536" s="12"/>
      <c r="K536" s="12"/>
      <c r="L536" s="12"/>
      <c r="M536" s="12"/>
      <c r="N536" s="12"/>
      <c r="O536" s="12"/>
      <c r="P536" s="12"/>
      <c r="Q536" s="13"/>
      <c r="R536" s="13"/>
      <c r="S536" s="13"/>
      <c r="T536" s="13"/>
      <c r="U536" s="12"/>
      <c r="V536" s="12"/>
      <c r="W536" s="12"/>
      <c r="X536" s="12"/>
      <c r="Y536" s="12"/>
      <c r="Z536" s="68"/>
    </row>
    <row r="537" spans="2:26" ht="13.5" customHeight="1">
      <c r="B537" s="12"/>
      <c r="C537" s="12"/>
      <c r="D537" s="12"/>
      <c r="E537" s="12"/>
      <c r="F537" s="12"/>
      <c r="G537" s="12"/>
      <c r="H537" s="12"/>
      <c r="I537" s="12"/>
      <c r="J537" s="12"/>
      <c r="K537" s="12"/>
      <c r="L537" s="12"/>
      <c r="M537" s="12"/>
      <c r="N537" s="12"/>
      <c r="O537" s="12"/>
      <c r="P537" s="12"/>
      <c r="Q537" s="13"/>
      <c r="R537" s="13"/>
      <c r="S537" s="13"/>
      <c r="T537" s="13"/>
      <c r="U537" s="12"/>
      <c r="V537" s="12"/>
      <c r="W537" s="12"/>
      <c r="X537" s="12"/>
      <c r="Y537" s="12"/>
      <c r="Z537" s="68"/>
    </row>
    <row r="538" spans="2:26" ht="13.5" customHeight="1">
      <c r="B538" s="12"/>
      <c r="C538" s="12"/>
      <c r="D538" s="12"/>
      <c r="E538" s="12"/>
      <c r="F538" s="12"/>
      <c r="G538" s="12"/>
      <c r="H538" s="12"/>
      <c r="I538" s="12"/>
      <c r="J538" s="12"/>
      <c r="K538" s="12"/>
      <c r="L538" s="12"/>
      <c r="M538" s="12"/>
      <c r="N538" s="12"/>
      <c r="O538" s="12"/>
      <c r="P538" s="12"/>
      <c r="Q538" s="13"/>
      <c r="R538" s="13"/>
      <c r="S538" s="13"/>
      <c r="T538" s="13"/>
      <c r="U538" s="12"/>
      <c r="V538" s="12"/>
      <c r="W538" s="12"/>
      <c r="X538" s="12"/>
      <c r="Y538" s="12"/>
      <c r="Z538" s="68"/>
    </row>
    <row r="539" spans="2:26" ht="13.5" customHeight="1">
      <c r="B539" s="12"/>
      <c r="C539" s="12"/>
      <c r="D539" s="12"/>
      <c r="E539" s="12"/>
      <c r="F539" s="12"/>
      <c r="G539" s="12"/>
      <c r="H539" s="12"/>
      <c r="I539" s="12"/>
      <c r="J539" s="12"/>
      <c r="K539" s="12"/>
      <c r="L539" s="12"/>
      <c r="M539" s="12"/>
      <c r="N539" s="12"/>
      <c r="O539" s="12"/>
      <c r="P539" s="12"/>
      <c r="Q539" s="13"/>
      <c r="R539" s="13"/>
      <c r="S539" s="13"/>
      <c r="T539" s="13"/>
      <c r="U539" s="12"/>
      <c r="V539" s="12"/>
      <c r="W539" s="12"/>
      <c r="X539" s="12"/>
      <c r="Y539" s="12"/>
      <c r="Z539" s="68"/>
    </row>
    <row r="540" spans="2:26" ht="13.5" customHeight="1">
      <c r="B540" s="12"/>
      <c r="C540" s="12"/>
      <c r="D540" s="12"/>
      <c r="E540" s="12"/>
      <c r="F540" s="12"/>
      <c r="G540" s="12"/>
      <c r="H540" s="12"/>
      <c r="I540" s="12"/>
      <c r="J540" s="12"/>
      <c r="K540" s="12"/>
      <c r="L540" s="12"/>
      <c r="M540" s="12"/>
      <c r="N540" s="12"/>
      <c r="O540" s="12"/>
      <c r="P540" s="12"/>
      <c r="Q540" s="13"/>
      <c r="R540" s="13"/>
      <c r="S540" s="13"/>
      <c r="T540" s="13"/>
      <c r="U540" s="12"/>
      <c r="V540" s="12"/>
      <c r="W540" s="12"/>
      <c r="X540" s="12"/>
      <c r="Y540" s="12"/>
      <c r="Z540" s="68"/>
    </row>
    <row r="541" spans="2:26" ht="13.5" customHeight="1">
      <c r="B541" s="12"/>
      <c r="C541" s="12"/>
      <c r="D541" s="12"/>
      <c r="E541" s="12"/>
      <c r="F541" s="12"/>
      <c r="G541" s="12"/>
      <c r="H541" s="12"/>
      <c r="I541" s="12"/>
      <c r="J541" s="12"/>
      <c r="K541" s="12"/>
      <c r="L541" s="12"/>
      <c r="M541" s="12"/>
      <c r="N541" s="12"/>
      <c r="O541" s="12"/>
      <c r="P541" s="12"/>
      <c r="Q541" s="13"/>
      <c r="R541" s="13"/>
      <c r="S541" s="13"/>
      <c r="T541" s="13"/>
      <c r="U541" s="12"/>
      <c r="V541" s="12"/>
      <c r="W541" s="12"/>
      <c r="X541" s="12"/>
      <c r="Y541" s="12"/>
      <c r="Z541" s="68"/>
    </row>
    <row r="542" spans="2:26" ht="13.5" customHeight="1">
      <c r="B542" s="12"/>
      <c r="C542" s="12"/>
      <c r="D542" s="12"/>
      <c r="E542" s="12"/>
      <c r="F542" s="12"/>
      <c r="G542" s="12"/>
      <c r="H542" s="12"/>
      <c r="I542" s="12"/>
      <c r="J542" s="12"/>
      <c r="K542" s="12"/>
      <c r="L542" s="12"/>
      <c r="M542" s="12"/>
      <c r="N542" s="12"/>
      <c r="O542" s="12"/>
      <c r="P542" s="12"/>
      <c r="Q542" s="13"/>
      <c r="R542" s="13"/>
      <c r="S542" s="13"/>
      <c r="T542" s="13"/>
      <c r="U542" s="12"/>
      <c r="V542" s="12"/>
      <c r="W542" s="12"/>
      <c r="X542" s="12"/>
      <c r="Y542" s="12"/>
      <c r="Z542" s="68"/>
    </row>
    <row r="543" spans="2:26" ht="13.5" customHeight="1">
      <c r="B543" s="12"/>
      <c r="C543" s="12"/>
      <c r="D543" s="12"/>
      <c r="E543" s="12"/>
      <c r="F543" s="12"/>
      <c r="G543" s="12"/>
      <c r="H543" s="12"/>
      <c r="I543" s="12"/>
      <c r="J543" s="12"/>
      <c r="K543" s="12"/>
      <c r="L543" s="12"/>
      <c r="M543" s="12"/>
      <c r="N543" s="12"/>
      <c r="O543" s="12"/>
      <c r="P543" s="12"/>
      <c r="Q543" s="13"/>
      <c r="R543" s="13"/>
      <c r="S543" s="13"/>
      <c r="T543" s="13"/>
      <c r="U543" s="12"/>
      <c r="V543" s="12"/>
      <c r="W543" s="12"/>
      <c r="X543" s="12"/>
      <c r="Y543" s="12"/>
      <c r="Z543" s="68"/>
    </row>
    <row r="544" spans="2:26" ht="13.5" customHeight="1">
      <c r="B544" s="12"/>
      <c r="C544" s="12"/>
      <c r="D544" s="12"/>
      <c r="E544" s="12"/>
      <c r="F544" s="12"/>
      <c r="G544" s="12"/>
      <c r="H544" s="12"/>
      <c r="I544" s="12"/>
      <c r="J544" s="12"/>
      <c r="K544" s="12"/>
      <c r="L544" s="12"/>
      <c r="M544" s="12"/>
      <c r="N544" s="12"/>
      <c r="O544" s="12"/>
      <c r="P544" s="12"/>
      <c r="Q544" s="13"/>
      <c r="R544" s="13"/>
      <c r="S544" s="13"/>
      <c r="T544" s="13"/>
      <c r="U544" s="12"/>
      <c r="V544" s="12"/>
      <c r="W544" s="12"/>
      <c r="X544" s="12"/>
      <c r="Y544" s="12"/>
      <c r="Z544" s="68"/>
    </row>
    <row r="545" spans="2:26" ht="13.5" customHeight="1">
      <c r="B545" s="12"/>
      <c r="C545" s="12"/>
      <c r="D545" s="12"/>
      <c r="E545" s="12"/>
      <c r="F545" s="12"/>
      <c r="G545" s="12"/>
      <c r="H545" s="12"/>
      <c r="I545" s="12"/>
      <c r="J545" s="12"/>
      <c r="K545" s="12"/>
      <c r="L545" s="12"/>
      <c r="M545" s="12"/>
      <c r="N545" s="12"/>
      <c r="O545" s="12"/>
      <c r="P545" s="12"/>
      <c r="Q545" s="13"/>
      <c r="R545" s="13"/>
      <c r="S545" s="13"/>
      <c r="T545" s="13"/>
      <c r="U545" s="12"/>
      <c r="V545" s="12"/>
      <c r="W545" s="12"/>
      <c r="X545" s="12"/>
      <c r="Y545" s="12"/>
      <c r="Z545" s="68"/>
    </row>
    <row r="546" spans="2:26" ht="13.5" customHeight="1">
      <c r="B546" s="12"/>
      <c r="C546" s="12"/>
      <c r="D546" s="12"/>
      <c r="E546" s="12"/>
      <c r="F546" s="12"/>
      <c r="G546" s="12"/>
      <c r="H546" s="12"/>
      <c r="I546" s="12"/>
      <c r="J546" s="12"/>
      <c r="K546" s="12"/>
      <c r="L546" s="12"/>
      <c r="M546" s="12"/>
      <c r="N546" s="12"/>
      <c r="O546" s="12"/>
      <c r="P546" s="12"/>
      <c r="Q546" s="13"/>
      <c r="R546" s="13"/>
      <c r="S546" s="13"/>
      <c r="T546" s="13"/>
      <c r="U546" s="12"/>
      <c r="V546" s="12"/>
      <c r="W546" s="12"/>
      <c r="X546" s="12"/>
      <c r="Y546" s="12"/>
      <c r="Z546" s="68"/>
    </row>
    <row r="547" spans="2:26" ht="13.5" customHeight="1">
      <c r="B547" s="12"/>
      <c r="C547" s="12"/>
      <c r="D547" s="12"/>
      <c r="E547" s="12"/>
      <c r="F547" s="12"/>
      <c r="G547" s="12"/>
      <c r="H547" s="12"/>
      <c r="I547" s="12"/>
      <c r="J547" s="12"/>
      <c r="K547" s="12"/>
      <c r="L547" s="12"/>
      <c r="M547" s="12"/>
      <c r="N547" s="12"/>
      <c r="O547" s="12"/>
      <c r="P547" s="12"/>
      <c r="Q547" s="13"/>
      <c r="R547" s="13"/>
      <c r="S547" s="13"/>
      <c r="T547" s="13"/>
      <c r="U547" s="12"/>
      <c r="V547" s="12"/>
      <c r="W547" s="12"/>
      <c r="X547" s="12"/>
      <c r="Y547" s="12"/>
      <c r="Z547" s="68"/>
    </row>
    <row r="548" spans="2:26" ht="13.5" customHeight="1">
      <c r="B548" s="12"/>
      <c r="C548" s="12"/>
      <c r="D548" s="12"/>
      <c r="E548" s="12"/>
      <c r="F548" s="12"/>
      <c r="G548" s="12"/>
      <c r="H548" s="12"/>
      <c r="I548" s="12"/>
      <c r="J548" s="12"/>
      <c r="K548" s="12"/>
      <c r="L548" s="12"/>
      <c r="M548" s="12"/>
      <c r="N548" s="12"/>
      <c r="O548" s="12"/>
      <c r="P548" s="12"/>
      <c r="Q548" s="13"/>
      <c r="R548" s="13"/>
      <c r="S548" s="13"/>
      <c r="T548" s="13"/>
      <c r="U548" s="12"/>
      <c r="V548" s="12"/>
      <c r="W548" s="12"/>
      <c r="X548" s="12"/>
      <c r="Y548" s="12"/>
      <c r="Z548" s="68"/>
    </row>
    <row r="549" spans="2:26" ht="13.5" customHeight="1">
      <c r="B549" s="12"/>
      <c r="C549" s="12"/>
      <c r="D549" s="12"/>
      <c r="E549" s="12"/>
      <c r="F549" s="12"/>
      <c r="G549" s="12"/>
      <c r="H549" s="12"/>
      <c r="I549" s="12"/>
      <c r="J549" s="12"/>
      <c r="K549" s="12"/>
      <c r="L549" s="12"/>
      <c r="M549" s="12"/>
      <c r="N549" s="12"/>
      <c r="O549" s="12"/>
      <c r="P549" s="12"/>
      <c r="Q549" s="13"/>
      <c r="R549" s="13"/>
      <c r="S549" s="13"/>
      <c r="T549" s="13"/>
      <c r="U549" s="12"/>
      <c r="V549" s="12"/>
      <c r="W549" s="12"/>
      <c r="X549" s="12"/>
      <c r="Y549" s="12"/>
      <c r="Z549" s="68"/>
    </row>
    <row r="550" spans="2:26" ht="13.5" customHeight="1">
      <c r="B550" s="12"/>
      <c r="C550" s="12"/>
      <c r="D550" s="12"/>
      <c r="E550" s="12"/>
      <c r="F550" s="12"/>
      <c r="G550" s="12"/>
      <c r="H550" s="12"/>
      <c r="I550" s="12"/>
      <c r="J550" s="12"/>
      <c r="K550" s="12"/>
      <c r="L550" s="12"/>
      <c r="M550" s="12"/>
      <c r="N550" s="12"/>
      <c r="O550" s="12"/>
      <c r="P550" s="12"/>
      <c r="Q550" s="13"/>
      <c r="R550" s="13"/>
      <c r="S550" s="13"/>
      <c r="T550" s="13"/>
      <c r="U550" s="12"/>
      <c r="V550" s="12"/>
      <c r="W550" s="12"/>
      <c r="X550" s="12"/>
      <c r="Y550" s="12"/>
      <c r="Z550" s="68"/>
    </row>
    <row r="551" spans="2:26" ht="13.5" customHeight="1">
      <c r="B551" s="12"/>
      <c r="C551" s="12"/>
      <c r="D551" s="12"/>
      <c r="E551" s="12"/>
      <c r="F551" s="12"/>
      <c r="G551" s="12"/>
      <c r="H551" s="12"/>
      <c r="I551" s="12"/>
      <c r="J551" s="12"/>
      <c r="K551" s="12"/>
      <c r="L551" s="12"/>
      <c r="M551" s="12"/>
      <c r="N551" s="12"/>
      <c r="O551" s="12"/>
      <c r="P551" s="12"/>
      <c r="Q551" s="13"/>
      <c r="R551" s="13"/>
      <c r="S551" s="13"/>
      <c r="T551" s="13"/>
      <c r="U551" s="12"/>
      <c r="V551" s="12"/>
      <c r="W551" s="12"/>
      <c r="X551" s="12"/>
      <c r="Y551" s="12"/>
      <c r="Z551" s="68"/>
    </row>
    <row r="552" spans="2:26" ht="13.5" customHeight="1">
      <c r="B552" s="12"/>
      <c r="C552" s="12"/>
      <c r="D552" s="12"/>
      <c r="E552" s="12"/>
      <c r="F552" s="12"/>
      <c r="G552" s="12"/>
      <c r="H552" s="12"/>
      <c r="I552" s="12"/>
      <c r="J552" s="12"/>
      <c r="K552" s="12"/>
      <c r="L552" s="12"/>
      <c r="M552" s="12"/>
      <c r="N552" s="12"/>
      <c r="O552" s="12"/>
      <c r="P552" s="12"/>
      <c r="Q552" s="13"/>
      <c r="R552" s="13"/>
      <c r="S552" s="13"/>
      <c r="T552" s="13"/>
      <c r="U552" s="12"/>
      <c r="V552" s="12"/>
      <c r="W552" s="12"/>
      <c r="X552" s="12"/>
      <c r="Y552" s="12"/>
      <c r="Z552" s="68"/>
    </row>
    <row r="553" spans="2:26" ht="13.5" customHeight="1">
      <c r="B553" s="12"/>
      <c r="C553" s="12"/>
      <c r="D553" s="12"/>
      <c r="E553" s="12"/>
      <c r="F553" s="12"/>
      <c r="G553" s="12"/>
      <c r="H553" s="12"/>
      <c r="I553" s="12"/>
      <c r="J553" s="12"/>
      <c r="K553" s="12"/>
      <c r="L553" s="12"/>
      <c r="M553" s="12"/>
      <c r="N553" s="12"/>
      <c r="O553" s="12"/>
      <c r="P553" s="12"/>
      <c r="Q553" s="13"/>
      <c r="R553" s="13"/>
      <c r="S553" s="13"/>
      <c r="T553" s="13"/>
      <c r="U553" s="12"/>
      <c r="V553" s="12"/>
      <c r="W553" s="12"/>
      <c r="X553" s="12"/>
      <c r="Y553" s="12"/>
      <c r="Z553" s="68"/>
    </row>
    <row r="554" spans="2:26" ht="13.5" customHeight="1">
      <c r="B554" s="12"/>
      <c r="C554" s="12"/>
      <c r="D554" s="12"/>
      <c r="E554" s="12"/>
      <c r="F554" s="12"/>
      <c r="G554" s="12"/>
      <c r="H554" s="12"/>
      <c r="I554" s="12"/>
      <c r="J554" s="12"/>
      <c r="K554" s="12"/>
      <c r="L554" s="12"/>
      <c r="M554" s="12"/>
      <c r="N554" s="12"/>
      <c r="O554" s="12"/>
      <c r="P554" s="12"/>
      <c r="Q554" s="13"/>
      <c r="R554" s="13"/>
      <c r="S554" s="13"/>
      <c r="T554" s="13"/>
      <c r="U554" s="12"/>
      <c r="V554" s="12"/>
      <c r="W554" s="12"/>
      <c r="X554" s="12"/>
      <c r="Y554" s="12"/>
      <c r="Z554" s="68"/>
    </row>
    <row r="555" spans="2:26" ht="13.5" customHeight="1">
      <c r="B555" s="12"/>
      <c r="C555" s="12"/>
      <c r="D555" s="12"/>
      <c r="E555" s="12"/>
      <c r="F555" s="12"/>
      <c r="G555" s="12"/>
      <c r="H555" s="12"/>
      <c r="I555" s="12"/>
      <c r="J555" s="12"/>
      <c r="K555" s="12"/>
      <c r="L555" s="12"/>
      <c r="M555" s="12"/>
      <c r="N555" s="12"/>
      <c r="O555" s="12"/>
      <c r="P555" s="12"/>
      <c r="Q555" s="13"/>
      <c r="R555" s="13"/>
      <c r="S555" s="13"/>
      <c r="T555" s="13"/>
      <c r="U555" s="12"/>
      <c r="V555" s="12"/>
      <c r="W555" s="12"/>
      <c r="X555" s="12"/>
      <c r="Y555" s="12"/>
      <c r="Z555" s="68"/>
    </row>
    <row r="556" spans="2:26" ht="13.5" customHeight="1">
      <c r="B556" s="12"/>
      <c r="C556" s="12"/>
      <c r="D556" s="12"/>
      <c r="E556" s="12"/>
      <c r="F556" s="12"/>
      <c r="G556" s="12"/>
      <c r="H556" s="12"/>
      <c r="I556" s="12"/>
      <c r="J556" s="12"/>
      <c r="K556" s="12"/>
      <c r="L556" s="12"/>
      <c r="M556" s="12"/>
      <c r="N556" s="12"/>
      <c r="O556" s="12"/>
      <c r="P556" s="12"/>
      <c r="Q556" s="13"/>
      <c r="R556" s="13"/>
      <c r="S556" s="13"/>
      <c r="T556" s="13"/>
      <c r="U556" s="12"/>
      <c r="V556" s="12"/>
      <c r="W556" s="12"/>
      <c r="X556" s="12"/>
      <c r="Y556" s="12"/>
      <c r="Z556" s="68"/>
    </row>
    <row r="557" spans="2:26" ht="13.5" customHeight="1">
      <c r="B557" s="12"/>
      <c r="C557" s="12"/>
      <c r="D557" s="12"/>
      <c r="E557" s="12"/>
      <c r="F557" s="12"/>
      <c r="G557" s="12"/>
      <c r="H557" s="12"/>
      <c r="I557" s="12"/>
      <c r="J557" s="12"/>
      <c r="K557" s="12"/>
      <c r="L557" s="12"/>
      <c r="M557" s="12"/>
      <c r="N557" s="12"/>
      <c r="O557" s="12"/>
      <c r="P557" s="12"/>
      <c r="Q557" s="13"/>
      <c r="R557" s="13"/>
      <c r="S557" s="13"/>
      <c r="T557" s="13"/>
      <c r="U557" s="12"/>
      <c r="V557" s="12"/>
      <c r="W557" s="12"/>
      <c r="X557" s="12"/>
      <c r="Y557" s="12"/>
      <c r="Z557" s="68"/>
    </row>
    <row r="558" spans="2:26" ht="13.5" customHeight="1">
      <c r="B558" s="12"/>
      <c r="C558" s="12"/>
      <c r="D558" s="12"/>
      <c r="E558" s="12"/>
      <c r="F558" s="12"/>
      <c r="G558" s="12"/>
      <c r="H558" s="12"/>
      <c r="I558" s="12"/>
      <c r="J558" s="12"/>
      <c r="K558" s="12"/>
      <c r="L558" s="12"/>
      <c r="M558" s="12"/>
      <c r="N558" s="12"/>
      <c r="O558" s="12"/>
      <c r="P558" s="12"/>
      <c r="Q558" s="13"/>
      <c r="R558" s="13"/>
      <c r="S558" s="13"/>
      <c r="T558" s="13"/>
      <c r="U558" s="12"/>
      <c r="V558" s="12"/>
      <c r="W558" s="12"/>
      <c r="X558" s="12"/>
      <c r="Y558" s="12"/>
      <c r="Z558" s="68"/>
    </row>
    <row r="559" spans="2:26" ht="13.5" customHeight="1">
      <c r="B559" s="12"/>
      <c r="C559" s="12"/>
      <c r="D559" s="12"/>
      <c r="E559" s="12"/>
      <c r="F559" s="12"/>
      <c r="G559" s="12"/>
      <c r="H559" s="12"/>
      <c r="I559" s="12"/>
      <c r="J559" s="12"/>
      <c r="K559" s="12"/>
      <c r="L559" s="12"/>
      <c r="M559" s="12"/>
      <c r="N559" s="12"/>
      <c r="O559" s="12"/>
      <c r="P559" s="12"/>
      <c r="Q559" s="13"/>
      <c r="R559" s="13"/>
      <c r="S559" s="13"/>
      <c r="T559" s="13"/>
      <c r="U559" s="12"/>
      <c r="V559" s="12"/>
      <c r="W559" s="12"/>
      <c r="X559" s="12"/>
      <c r="Y559" s="12"/>
      <c r="Z559" s="68"/>
    </row>
    <row r="560" spans="2:26" ht="13.5" customHeight="1">
      <c r="B560" s="12"/>
      <c r="C560" s="12"/>
      <c r="D560" s="12"/>
      <c r="E560" s="12"/>
      <c r="F560" s="12"/>
      <c r="G560" s="12"/>
      <c r="H560" s="12"/>
      <c r="I560" s="12"/>
      <c r="J560" s="12"/>
      <c r="K560" s="12"/>
      <c r="L560" s="12"/>
      <c r="M560" s="12"/>
      <c r="N560" s="12"/>
      <c r="O560" s="12"/>
      <c r="P560" s="12"/>
      <c r="Q560" s="13"/>
      <c r="R560" s="13"/>
      <c r="S560" s="13"/>
      <c r="T560" s="13"/>
      <c r="U560" s="12"/>
      <c r="V560" s="12"/>
      <c r="W560" s="12"/>
      <c r="X560" s="12"/>
      <c r="Y560" s="12"/>
      <c r="Z560" s="68"/>
    </row>
    <row r="561" spans="2:26" ht="13.5" customHeight="1">
      <c r="B561" s="12"/>
      <c r="C561" s="12"/>
      <c r="D561" s="12"/>
      <c r="E561" s="12"/>
      <c r="F561" s="12"/>
      <c r="G561" s="12"/>
      <c r="H561" s="12"/>
      <c r="I561" s="12"/>
      <c r="J561" s="12"/>
      <c r="K561" s="12"/>
      <c r="L561" s="12"/>
      <c r="M561" s="12"/>
      <c r="N561" s="12"/>
      <c r="O561" s="12"/>
      <c r="P561" s="12"/>
      <c r="Q561" s="13"/>
      <c r="R561" s="13"/>
      <c r="S561" s="13"/>
      <c r="T561" s="13"/>
      <c r="U561" s="12"/>
      <c r="V561" s="12"/>
      <c r="W561" s="12"/>
      <c r="X561" s="12"/>
      <c r="Y561" s="12"/>
      <c r="Z561" s="68"/>
    </row>
    <row r="562" spans="2:26" ht="13.5" customHeight="1">
      <c r="B562" s="12"/>
      <c r="C562" s="12"/>
      <c r="D562" s="12"/>
      <c r="E562" s="12"/>
      <c r="F562" s="12"/>
      <c r="G562" s="12"/>
      <c r="H562" s="12"/>
      <c r="I562" s="12"/>
      <c r="J562" s="12"/>
      <c r="K562" s="12"/>
      <c r="L562" s="12"/>
      <c r="M562" s="12"/>
      <c r="N562" s="12"/>
      <c r="O562" s="12"/>
      <c r="P562" s="12"/>
      <c r="Q562" s="13"/>
      <c r="R562" s="13"/>
      <c r="S562" s="13"/>
      <c r="T562" s="13"/>
      <c r="U562" s="12"/>
      <c r="V562" s="12"/>
      <c r="W562" s="12"/>
      <c r="X562" s="12"/>
      <c r="Y562" s="12"/>
      <c r="Z562" s="68"/>
    </row>
    <row r="563" spans="2:26" ht="13.5" customHeight="1">
      <c r="B563" s="12"/>
      <c r="C563" s="12"/>
      <c r="D563" s="12"/>
      <c r="E563" s="12"/>
      <c r="F563" s="12"/>
      <c r="G563" s="12"/>
      <c r="H563" s="12"/>
      <c r="I563" s="12"/>
      <c r="J563" s="12"/>
      <c r="K563" s="12"/>
      <c r="L563" s="12"/>
      <c r="M563" s="12"/>
      <c r="N563" s="12"/>
      <c r="O563" s="12"/>
      <c r="P563" s="12"/>
      <c r="Q563" s="13"/>
      <c r="R563" s="13"/>
      <c r="S563" s="13"/>
      <c r="T563" s="13"/>
      <c r="U563" s="12"/>
      <c r="V563" s="12"/>
      <c r="W563" s="12"/>
      <c r="X563" s="12"/>
      <c r="Y563" s="12"/>
      <c r="Z563" s="68"/>
    </row>
    <row r="564" spans="2:26" ht="13.5" customHeight="1">
      <c r="B564" s="12"/>
      <c r="C564" s="12"/>
      <c r="D564" s="12"/>
      <c r="E564" s="12"/>
      <c r="F564" s="12"/>
      <c r="G564" s="12"/>
      <c r="H564" s="12"/>
      <c r="I564" s="12"/>
      <c r="J564" s="12"/>
      <c r="K564" s="12"/>
      <c r="L564" s="12"/>
      <c r="M564" s="12"/>
      <c r="N564" s="12"/>
      <c r="O564" s="12"/>
      <c r="P564" s="12"/>
      <c r="Q564" s="13"/>
      <c r="R564" s="13"/>
      <c r="S564" s="13"/>
      <c r="T564" s="13"/>
      <c r="U564" s="12"/>
      <c r="V564" s="12"/>
      <c r="W564" s="12"/>
      <c r="X564" s="12"/>
      <c r="Y564" s="12"/>
      <c r="Z564" s="68"/>
    </row>
    <row r="565" spans="2:26" ht="13.5" customHeight="1">
      <c r="B565" s="12"/>
      <c r="C565" s="12"/>
      <c r="D565" s="12"/>
      <c r="E565" s="12"/>
      <c r="F565" s="12"/>
      <c r="G565" s="12"/>
      <c r="H565" s="12"/>
      <c r="I565" s="12"/>
      <c r="J565" s="12"/>
      <c r="K565" s="12"/>
      <c r="L565" s="12"/>
      <c r="M565" s="12"/>
      <c r="N565" s="12"/>
      <c r="O565" s="12"/>
      <c r="P565" s="12"/>
      <c r="Q565" s="13"/>
      <c r="R565" s="13"/>
      <c r="S565" s="13"/>
      <c r="T565" s="13"/>
      <c r="U565" s="12"/>
      <c r="V565" s="12"/>
      <c r="W565" s="12"/>
      <c r="X565" s="12"/>
      <c r="Y565" s="12"/>
      <c r="Z565" s="68"/>
    </row>
    <row r="566" spans="2:26" ht="13.5" customHeight="1">
      <c r="B566" s="12"/>
      <c r="C566" s="12"/>
      <c r="D566" s="12"/>
      <c r="E566" s="12"/>
      <c r="F566" s="12"/>
      <c r="G566" s="12"/>
      <c r="H566" s="12"/>
      <c r="I566" s="12"/>
      <c r="J566" s="12"/>
      <c r="K566" s="12"/>
      <c r="L566" s="12"/>
      <c r="M566" s="12"/>
      <c r="N566" s="12"/>
      <c r="O566" s="12"/>
      <c r="P566" s="12"/>
      <c r="Q566" s="13"/>
      <c r="R566" s="13"/>
      <c r="S566" s="13"/>
      <c r="T566" s="13"/>
      <c r="U566" s="12"/>
      <c r="V566" s="12"/>
      <c r="W566" s="12"/>
      <c r="X566" s="12"/>
      <c r="Y566" s="12"/>
      <c r="Z566" s="68"/>
    </row>
    <row r="567" spans="2:26" ht="13.5" customHeight="1">
      <c r="B567" s="12"/>
      <c r="C567" s="12"/>
      <c r="D567" s="12"/>
      <c r="E567" s="12"/>
      <c r="F567" s="12"/>
      <c r="G567" s="12"/>
      <c r="H567" s="12"/>
      <c r="I567" s="12"/>
      <c r="J567" s="12"/>
      <c r="K567" s="12"/>
      <c r="L567" s="12"/>
      <c r="M567" s="12"/>
      <c r="N567" s="12"/>
      <c r="O567" s="12"/>
      <c r="P567" s="12"/>
      <c r="Q567" s="13"/>
      <c r="R567" s="13"/>
      <c r="S567" s="13"/>
      <c r="T567" s="13"/>
      <c r="U567" s="12"/>
      <c r="V567" s="12"/>
      <c r="W567" s="12"/>
      <c r="X567" s="12"/>
      <c r="Y567" s="12"/>
      <c r="Z567" s="68"/>
    </row>
    <row r="568" spans="2:26" ht="13.5" customHeight="1">
      <c r="B568" s="12"/>
      <c r="C568" s="12"/>
      <c r="D568" s="12"/>
      <c r="E568" s="12"/>
      <c r="F568" s="12"/>
      <c r="G568" s="12"/>
      <c r="H568" s="12"/>
      <c r="I568" s="12"/>
      <c r="J568" s="12"/>
      <c r="K568" s="12"/>
      <c r="L568" s="12"/>
      <c r="M568" s="12"/>
      <c r="N568" s="12"/>
      <c r="O568" s="12"/>
      <c r="P568" s="12"/>
      <c r="Q568" s="13"/>
      <c r="R568" s="13"/>
      <c r="S568" s="13"/>
      <c r="T568" s="13"/>
      <c r="U568" s="12"/>
      <c r="V568" s="12"/>
      <c r="W568" s="12"/>
      <c r="X568" s="12"/>
      <c r="Y568" s="12"/>
      <c r="Z568" s="68"/>
    </row>
    <row r="569" spans="2:26" ht="13.5" customHeight="1">
      <c r="B569" s="12"/>
      <c r="C569" s="12"/>
      <c r="D569" s="12"/>
      <c r="E569" s="12"/>
      <c r="F569" s="12"/>
      <c r="G569" s="12"/>
      <c r="H569" s="12"/>
      <c r="I569" s="12"/>
      <c r="J569" s="12"/>
      <c r="K569" s="12"/>
      <c r="L569" s="12"/>
      <c r="M569" s="12"/>
      <c r="N569" s="12"/>
      <c r="O569" s="12"/>
      <c r="P569" s="12"/>
      <c r="Q569" s="13"/>
      <c r="R569" s="13"/>
      <c r="S569" s="13"/>
      <c r="T569" s="13"/>
      <c r="U569" s="12"/>
      <c r="V569" s="12"/>
      <c r="W569" s="12"/>
      <c r="X569" s="12"/>
      <c r="Y569" s="12"/>
      <c r="Z569" s="68"/>
    </row>
    <row r="570" spans="2:26" ht="13.5" customHeight="1">
      <c r="B570" s="12"/>
      <c r="C570" s="12"/>
      <c r="D570" s="12"/>
      <c r="E570" s="12"/>
      <c r="F570" s="12"/>
      <c r="G570" s="12"/>
      <c r="H570" s="12"/>
      <c r="I570" s="12"/>
      <c r="J570" s="12"/>
      <c r="K570" s="12"/>
      <c r="L570" s="12"/>
      <c r="M570" s="12"/>
      <c r="N570" s="12"/>
      <c r="O570" s="12"/>
      <c r="P570" s="12"/>
      <c r="Q570" s="13"/>
      <c r="R570" s="13"/>
      <c r="S570" s="13"/>
      <c r="T570" s="13"/>
      <c r="U570" s="12"/>
      <c r="V570" s="12"/>
      <c r="W570" s="12"/>
      <c r="X570" s="12"/>
      <c r="Y570" s="12"/>
      <c r="Z570" s="68"/>
    </row>
    <row r="571" spans="2:26" ht="13.5" customHeight="1">
      <c r="B571" s="12"/>
      <c r="C571" s="12"/>
      <c r="D571" s="12"/>
      <c r="E571" s="12"/>
      <c r="F571" s="12"/>
      <c r="G571" s="12"/>
      <c r="H571" s="12"/>
      <c r="I571" s="12"/>
      <c r="J571" s="12"/>
      <c r="K571" s="12"/>
      <c r="L571" s="12"/>
      <c r="M571" s="12"/>
      <c r="N571" s="12"/>
      <c r="O571" s="12"/>
      <c r="P571" s="12"/>
      <c r="Q571" s="13"/>
      <c r="R571" s="13"/>
      <c r="S571" s="13"/>
      <c r="T571" s="13"/>
      <c r="U571" s="12"/>
      <c r="V571" s="12"/>
      <c r="W571" s="12"/>
      <c r="X571" s="12"/>
      <c r="Y571" s="12"/>
      <c r="Z571" s="68"/>
    </row>
    <row r="572" spans="2:26" ht="13.5" customHeight="1">
      <c r="B572" s="12"/>
      <c r="C572" s="12"/>
      <c r="D572" s="12"/>
      <c r="E572" s="12"/>
      <c r="F572" s="12"/>
      <c r="G572" s="12"/>
      <c r="H572" s="12"/>
      <c r="I572" s="12"/>
      <c r="J572" s="12"/>
      <c r="K572" s="12"/>
      <c r="L572" s="12"/>
      <c r="M572" s="12"/>
      <c r="N572" s="12"/>
      <c r="O572" s="12"/>
      <c r="P572" s="12"/>
      <c r="Q572" s="13"/>
      <c r="R572" s="13"/>
      <c r="S572" s="13"/>
      <c r="T572" s="13"/>
      <c r="U572" s="12"/>
      <c r="V572" s="12"/>
      <c r="W572" s="12"/>
      <c r="X572" s="12"/>
      <c r="Y572" s="12"/>
      <c r="Z572" s="68"/>
    </row>
    <row r="573" spans="2:26" ht="13.5" customHeight="1">
      <c r="B573" s="12"/>
      <c r="C573" s="12"/>
      <c r="D573" s="12"/>
      <c r="E573" s="12"/>
      <c r="F573" s="12"/>
      <c r="G573" s="12"/>
      <c r="H573" s="12"/>
      <c r="I573" s="12"/>
      <c r="J573" s="12"/>
      <c r="K573" s="12"/>
      <c r="L573" s="12"/>
      <c r="M573" s="12"/>
      <c r="N573" s="12"/>
      <c r="O573" s="12"/>
      <c r="P573" s="12"/>
      <c r="Q573" s="13"/>
      <c r="R573" s="13"/>
      <c r="S573" s="13"/>
      <c r="T573" s="13"/>
      <c r="U573" s="12"/>
      <c r="V573" s="12"/>
      <c r="W573" s="12"/>
      <c r="X573" s="12"/>
      <c r="Y573" s="12"/>
      <c r="Z573" s="68"/>
    </row>
    <row r="574" spans="2:26" ht="13.5" customHeight="1">
      <c r="B574" s="12"/>
      <c r="C574" s="12"/>
      <c r="D574" s="12"/>
      <c r="E574" s="12"/>
      <c r="F574" s="12"/>
      <c r="G574" s="12"/>
      <c r="H574" s="12"/>
      <c r="I574" s="12"/>
      <c r="J574" s="12"/>
      <c r="K574" s="12"/>
      <c r="L574" s="12"/>
      <c r="M574" s="12"/>
      <c r="N574" s="12"/>
      <c r="O574" s="12"/>
      <c r="P574" s="12"/>
      <c r="Q574" s="13"/>
      <c r="R574" s="13"/>
      <c r="S574" s="13"/>
      <c r="T574" s="13"/>
      <c r="U574" s="12"/>
      <c r="V574" s="12"/>
      <c r="W574" s="12"/>
      <c r="X574" s="12"/>
      <c r="Y574" s="12"/>
      <c r="Z574" s="68"/>
    </row>
    <row r="575" spans="2:26" ht="13.5" customHeight="1">
      <c r="B575" s="12"/>
      <c r="C575" s="12"/>
      <c r="D575" s="12"/>
      <c r="E575" s="12"/>
      <c r="F575" s="12"/>
      <c r="G575" s="12"/>
      <c r="H575" s="12"/>
      <c r="I575" s="12"/>
      <c r="J575" s="12"/>
      <c r="K575" s="12"/>
      <c r="L575" s="12"/>
      <c r="M575" s="12"/>
      <c r="N575" s="12"/>
      <c r="O575" s="12"/>
      <c r="P575" s="12"/>
      <c r="Q575" s="13"/>
      <c r="R575" s="13"/>
      <c r="S575" s="13"/>
      <c r="T575" s="13"/>
      <c r="U575" s="12"/>
      <c r="V575" s="12"/>
      <c r="W575" s="12"/>
      <c r="X575" s="12"/>
      <c r="Y575" s="12"/>
      <c r="Z575" s="68"/>
    </row>
    <row r="576" spans="2:26" ht="13.5" customHeight="1">
      <c r="B576" s="12"/>
      <c r="C576" s="12"/>
      <c r="D576" s="12"/>
      <c r="E576" s="12"/>
      <c r="F576" s="12"/>
      <c r="G576" s="12"/>
      <c r="H576" s="12"/>
      <c r="I576" s="12"/>
      <c r="J576" s="12"/>
      <c r="K576" s="12"/>
      <c r="L576" s="12"/>
      <c r="M576" s="12"/>
      <c r="N576" s="12"/>
      <c r="O576" s="12"/>
      <c r="P576" s="12"/>
      <c r="Q576" s="13"/>
      <c r="R576" s="13"/>
      <c r="S576" s="13"/>
      <c r="T576" s="13"/>
      <c r="U576" s="12"/>
      <c r="V576" s="12"/>
      <c r="W576" s="12"/>
      <c r="X576" s="12"/>
      <c r="Y576" s="12"/>
      <c r="Z576" s="68"/>
    </row>
    <row r="577" spans="2:26" ht="13.5" customHeight="1">
      <c r="B577" s="12"/>
      <c r="C577" s="12"/>
      <c r="D577" s="12"/>
      <c r="E577" s="12"/>
      <c r="F577" s="12"/>
      <c r="G577" s="12"/>
      <c r="H577" s="12"/>
      <c r="I577" s="12"/>
      <c r="J577" s="12"/>
      <c r="K577" s="12"/>
      <c r="L577" s="12"/>
      <c r="M577" s="12"/>
      <c r="N577" s="12"/>
      <c r="O577" s="12"/>
      <c r="P577" s="12"/>
      <c r="Q577" s="13"/>
      <c r="R577" s="13"/>
      <c r="S577" s="13"/>
      <c r="T577" s="13"/>
      <c r="U577" s="12"/>
      <c r="V577" s="12"/>
      <c r="W577" s="12"/>
      <c r="X577" s="12"/>
      <c r="Y577" s="12"/>
      <c r="Z577" s="68"/>
    </row>
    <row r="578" spans="2:26" ht="13.5" customHeight="1">
      <c r="B578" s="12"/>
      <c r="C578" s="12"/>
      <c r="D578" s="12"/>
      <c r="E578" s="12"/>
      <c r="F578" s="12"/>
      <c r="G578" s="12"/>
      <c r="H578" s="12"/>
      <c r="I578" s="12"/>
      <c r="J578" s="12"/>
      <c r="K578" s="12"/>
      <c r="L578" s="12"/>
      <c r="M578" s="12"/>
      <c r="N578" s="12"/>
      <c r="O578" s="12"/>
      <c r="P578" s="12"/>
      <c r="Q578" s="13"/>
      <c r="R578" s="13"/>
      <c r="S578" s="13"/>
      <c r="T578" s="13"/>
      <c r="U578" s="12"/>
      <c r="V578" s="12"/>
      <c r="W578" s="12"/>
      <c r="X578" s="12"/>
      <c r="Y578" s="12"/>
      <c r="Z578" s="68"/>
    </row>
    <row r="579" spans="2:26" ht="13.5" customHeight="1">
      <c r="B579" s="12"/>
      <c r="C579" s="12"/>
      <c r="D579" s="12"/>
      <c r="E579" s="12"/>
      <c r="F579" s="12"/>
      <c r="G579" s="12"/>
      <c r="H579" s="12"/>
      <c r="I579" s="12"/>
      <c r="J579" s="12"/>
      <c r="K579" s="12"/>
      <c r="L579" s="12"/>
      <c r="M579" s="12"/>
      <c r="N579" s="12"/>
      <c r="O579" s="12"/>
      <c r="P579" s="12"/>
      <c r="Q579" s="13"/>
      <c r="R579" s="13"/>
      <c r="S579" s="13"/>
      <c r="T579" s="13"/>
      <c r="U579" s="12"/>
      <c r="V579" s="12"/>
      <c r="W579" s="12"/>
      <c r="X579" s="12"/>
      <c r="Y579" s="12"/>
      <c r="Z579" s="68"/>
    </row>
    <row r="580" spans="2:26" ht="13.5" customHeight="1">
      <c r="B580" s="12"/>
      <c r="C580" s="12"/>
      <c r="D580" s="12"/>
      <c r="E580" s="12"/>
      <c r="F580" s="12"/>
      <c r="G580" s="12"/>
      <c r="H580" s="12"/>
      <c r="I580" s="12"/>
      <c r="J580" s="12"/>
      <c r="K580" s="12"/>
      <c r="L580" s="12"/>
      <c r="M580" s="12"/>
      <c r="N580" s="12"/>
      <c r="O580" s="12"/>
      <c r="P580" s="12"/>
      <c r="Q580" s="13"/>
      <c r="R580" s="13"/>
      <c r="S580" s="13"/>
      <c r="T580" s="13"/>
      <c r="U580" s="12"/>
      <c r="V580" s="12"/>
      <c r="W580" s="12"/>
      <c r="X580" s="12"/>
      <c r="Y580" s="12"/>
      <c r="Z580" s="68"/>
    </row>
    <row r="581" spans="2:26" ht="13.5" customHeight="1">
      <c r="B581" s="12"/>
      <c r="C581" s="12"/>
      <c r="D581" s="12"/>
      <c r="E581" s="12"/>
      <c r="F581" s="12"/>
      <c r="G581" s="12"/>
      <c r="H581" s="12"/>
      <c r="I581" s="12"/>
      <c r="J581" s="12"/>
      <c r="K581" s="12"/>
      <c r="L581" s="12"/>
      <c r="M581" s="12"/>
      <c r="N581" s="12"/>
      <c r="O581" s="12"/>
      <c r="P581" s="12"/>
      <c r="Q581" s="13"/>
      <c r="R581" s="13"/>
      <c r="S581" s="13"/>
      <c r="T581" s="13"/>
      <c r="U581" s="12"/>
      <c r="V581" s="12"/>
      <c r="W581" s="12"/>
      <c r="X581" s="12"/>
      <c r="Y581" s="12"/>
      <c r="Z581" s="68"/>
    </row>
    <row r="582" spans="2:26" ht="13.5" customHeight="1">
      <c r="B582" s="12"/>
      <c r="C582" s="12"/>
      <c r="D582" s="12"/>
      <c r="E582" s="12"/>
      <c r="F582" s="12"/>
      <c r="G582" s="12"/>
      <c r="H582" s="12"/>
      <c r="I582" s="12"/>
      <c r="J582" s="12"/>
      <c r="K582" s="12"/>
      <c r="L582" s="12"/>
      <c r="M582" s="12"/>
      <c r="N582" s="12"/>
      <c r="O582" s="12"/>
      <c r="P582" s="12"/>
      <c r="Q582" s="13"/>
      <c r="R582" s="13"/>
      <c r="S582" s="13"/>
      <c r="T582" s="13"/>
      <c r="U582" s="12"/>
      <c r="V582" s="12"/>
      <c r="W582" s="12"/>
      <c r="X582" s="12"/>
      <c r="Y582" s="12"/>
      <c r="Z582" s="68"/>
    </row>
    <row r="583" spans="2:26" ht="13.5" customHeight="1">
      <c r="B583" s="12"/>
      <c r="C583" s="12"/>
      <c r="D583" s="12"/>
      <c r="E583" s="12"/>
      <c r="F583" s="12"/>
      <c r="G583" s="12"/>
      <c r="H583" s="12"/>
      <c r="I583" s="12"/>
      <c r="J583" s="12"/>
      <c r="K583" s="12"/>
      <c r="L583" s="12"/>
      <c r="M583" s="12"/>
      <c r="N583" s="12"/>
      <c r="O583" s="12"/>
      <c r="P583" s="12"/>
      <c r="Q583" s="13"/>
      <c r="R583" s="13"/>
      <c r="S583" s="13"/>
      <c r="T583" s="13"/>
      <c r="U583" s="12"/>
      <c r="V583" s="12"/>
      <c r="W583" s="12"/>
      <c r="X583" s="12"/>
      <c r="Y583" s="12"/>
      <c r="Z583" s="68"/>
    </row>
    <row r="584" spans="2:26" ht="13.5" customHeight="1">
      <c r="B584" s="12"/>
      <c r="C584" s="12"/>
      <c r="D584" s="12"/>
      <c r="E584" s="12"/>
      <c r="F584" s="12"/>
      <c r="G584" s="12"/>
      <c r="H584" s="12"/>
      <c r="I584" s="12"/>
      <c r="J584" s="12"/>
      <c r="K584" s="12"/>
      <c r="L584" s="12"/>
      <c r="M584" s="12"/>
      <c r="N584" s="12"/>
      <c r="O584" s="12"/>
      <c r="P584" s="12"/>
      <c r="Q584" s="13"/>
      <c r="R584" s="13"/>
      <c r="S584" s="13"/>
      <c r="T584" s="13"/>
      <c r="U584" s="12"/>
      <c r="V584" s="12"/>
      <c r="W584" s="12"/>
      <c r="X584" s="12"/>
      <c r="Y584" s="12"/>
      <c r="Z584" s="68"/>
    </row>
    <row r="585" spans="2:26" ht="13.5" customHeight="1">
      <c r="B585" s="12"/>
      <c r="C585" s="12"/>
      <c r="D585" s="12"/>
      <c r="E585" s="12"/>
      <c r="F585" s="12"/>
      <c r="G585" s="12"/>
      <c r="H585" s="12"/>
      <c r="I585" s="12"/>
      <c r="J585" s="12"/>
      <c r="K585" s="12"/>
      <c r="L585" s="12"/>
      <c r="M585" s="12"/>
      <c r="N585" s="12"/>
      <c r="O585" s="12"/>
      <c r="P585" s="12"/>
      <c r="Q585" s="13"/>
      <c r="R585" s="13"/>
      <c r="S585" s="13"/>
      <c r="T585" s="13"/>
      <c r="U585" s="12"/>
      <c r="V585" s="12"/>
      <c r="W585" s="12"/>
      <c r="X585" s="12"/>
      <c r="Y585" s="12"/>
      <c r="Z585" s="68"/>
    </row>
    <row r="586" spans="2:26" ht="13.5" customHeight="1">
      <c r="B586" s="12"/>
      <c r="C586" s="12"/>
      <c r="D586" s="12"/>
      <c r="E586" s="12"/>
      <c r="F586" s="12"/>
      <c r="G586" s="12"/>
      <c r="H586" s="12"/>
      <c r="I586" s="12"/>
      <c r="J586" s="12"/>
      <c r="K586" s="12"/>
      <c r="L586" s="12"/>
      <c r="M586" s="12"/>
      <c r="N586" s="12"/>
      <c r="O586" s="12"/>
      <c r="P586" s="12"/>
      <c r="Q586" s="13"/>
      <c r="R586" s="13"/>
      <c r="S586" s="13"/>
      <c r="T586" s="13"/>
      <c r="U586" s="12"/>
      <c r="V586" s="12"/>
      <c r="W586" s="12"/>
      <c r="X586" s="12"/>
      <c r="Y586" s="12"/>
      <c r="Z586" s="68"/>
    </row>
    <row r="587" spans="2:26" ht="13.5" customHeight="1">
      <c r="B587" s="12"/>
      <c r="C587" s="12"/>
      <c r="D587" s="12"/>
      <c r="E587" s="12"/>
      <c r="F587" s="12"/>
      <c r="G587" s="12"/>
      <c r="H587" s="12"/>
      <c r="I587" s="12"/>
      <c r="J587" s="12"/>
      <c r="K587" s="12"/>
      <c r="L587" s="12"/>
      <c r="M587" s="12"/>
      <c r="N587" s="12"/>
      <c r="O587" s="12"/>
      <c r="P587" s="12"/>
      <c r="Q587" s="13"/>
      <c r="R587" s="13"/>
      <c r="S587" s="13"/>
      <c r="T587" s="13"/>
      <c r="U587" s="12"/>
      <c r="V587" s="12"/>
      <c r="W587" s="12"/>
      <c r="X587" s="12"/>
      <c r="Y587" s="12"/>
      <c r="Z587" s="68"/>
    </row>
    <row r="588" spans="2:26" s="11" customFormat="1" ht="13.5" customHeight="1">
      <c r="B588" s="12"/>
      <c r="C588" s="12"/>
      <c r="D588" s="12"/>
      <c r="E588" s="12"/>
      <c r="F588" s="12"/>
      <c r="G588" s="12"/>
      <c r="H588" s="12"/>
      <c r="I588" s="12"/>
      <c r="J588" s="12"/>
      <c r="K588" s="12"/>
      <c r="L588" s="12"/>
      <c r="M588" s="12"/>
      <c r="N588" s="12"/>
      <c r="O588" s="12"/>
      <c r="P588" s="12"/>
      <c r="Q588" s="13"/>
      <c r="R588" s="13"/>
      <c r="S588" s="13"/>
      <c r="T588" s="13"/>
      <c r="U588" s="12"/>
      <c r="V588" s="12"/>
      <c r="W588" s="12"/>
      <c r="X588" s="12"/>
      <c r="Y588" s="12"/>
      <c r="Z588" s="68"/>
    </row>
    <row r="589" spans="2:26" s="11" customFormat="1" ht="13.5" customHeight="1">
      <c r="B589" s="12"/>
      <c r="C589" s="12"/>
      <c r="D589" s="12"/>
      <c r="E589" s="12"/>
      <c r="F589" s="12"/>
      <c r="G589" s="12"/>
      <c r="H589" s="12"/>
      <c r="I589" s="12"/>
      <c r="J589" s="12"/>
      <c r="K589" s="12"/>
      <c r="L589" s="12"/>
      <c r="M589" s="12"/>
      <c r="N589" s="12"/>
      <c r="O589" s="12"/>
      <c r="P589" s="12"/>
      <c r="Q589" s="13"/>
      <c r="R589" s="13"/>
      <c r="S589" s="13"/>
      <c r="T589" s="13"/>
      <c r="U589" s="12"/>
      <c r="V589" s="12"/>
      <c r="W589" s="12"/>
      <c r="X589" s="12"/>
      <c r="Y589" s="12"/>
      <c r="Z589" s="68"/>
    </row>
    <row r="590" spans="2:26" s="11" customFormat="1" ht="13.5" customHeight="1">
      <c r="B590" s="12"/>
      <c r="C590" s="12"/>
      <c r="D590" s="12"/>
      <c r="E590" s="12"/>
      <c r="F590" s="12"/>
      <c r="G590" s="12"/>
      <c r="H590" s="12"/>
      <c r="I590" s="12"/>
      <c r="J590" s="12"/>
      <c r="K590" s="12"/>
      <c r="L590" s="12"/>
      <c r="M590" s="12"/>
      <c r="N590" s="12"/>
      <c r="O590" s="12"/>
      <c r="P590" s="12"/>
      <c r="Q590" s="13"/>
      <c r="R590" s="13"/>
      <c r="S590" s="13"/>
      <c r="T590" s="13"/>
      <c r="U590" s="12"/>
      <c r="V590" s="12"/>
      <c r="W590" s="12"/>
      <c r="X590" s="12"/>
      <c r="Y590" s="12"/>
      <c r="Z590" s="68"/>
    </row>
    <row r="591" spans="2:26" s="11" customFormat="1" ht="13.5" customHeight="1">
      <c r="B591" s="12"/>
      <c r="C591" s="12"/>
      <c r="D591" s="12"/>
      <c r="E591" s="12"/>
      <c r="F591" s="12"/>
      <c r="G591" s="12"/>
      <c r="H591" s="12"/>
      <c r="I591" s="12"/>
      <c r="J591" s="12"/>
      <c r="K591" s="12"/>
      <c r="L591" s="12"/>
      <c r="M591" s="12"/>
      <c r="N591" s="12"/>
      <c r="O591" s="12"/>
      <c r="P591" s="12"/>
      <c r="Q591" s="13"/>
      <c r="R591" s="13"/>
      <c r="S591" s="13"/>
      <c r="T591" s="13"/>
      <c r="U591" s="12"/>
      <c r="V591" s="12"/>
      <c r="W591" s="12"/>
      <c r="X591" s="12"/>
      <c r="Y591" s="12"/>
      <c r="Z591" s="68"/>
    </row>
    <row r="592" spans="2:26" s="11" customFormat="1" ht="13.5" customHeight="1">
      <c r="B592" s="12"/>
      <c r="C592" s="12"/>
      <c r="D592" s="12"/>
      <c r="E592" s="12"/>
      <c r="F592" s="12"/>
      <c r="G592" s="12"/>
      <c r="H592" s="12"/>
      <c r="I592" s="12"/>
      <c r="J592" s="12"/>
      <c r="K592" s="12"/>
      <c r="L592" s="12"/>
      <c r="M592" s="12"/>
      <c r="N592" s="12"/>
      <c r="O592" s="12"/>
      <c r="P592" s="12"/>
      <c r="Q592" s="13"/>
      <c r="R592" s="13"/>
      <c r="S592" s="13"/>
      <c r="T592" s="13"/>
      <c r="U592" s="12"/>
      <c r="V592" s="12"/>
      <c r="W592" s="12"/>
      <c r="X592" s="12"/>
      <c r="Y592" s="12"/>
      <c r="Z592" s="68"/>
    </row>
    <row r="593" spans="2:26" s="11" customFormat="1" ht="13.5" customHeight="1">
      <c r="B593" s="12"/>
      <c r="C593" s="12"/>
      <c r="D593" s="12"/>
      <c r="E593" s="12"/>
      <c r="F593" s="12"/>
      <c r="G593" s="12"/>
      <c r="H593" s="12"/>
      <c r="I593" s="12"/>
      <c r="J593" s="12"/>
      <c r="K593" s="12"/>
      <c r="L593" s="12"/>
      <c r="M593" s="12"/>
      <c r="N593" s="12"/>
      <c r="O593" s="12"/>
      <c r="P593" s="12"/>
      <c r="Q593" s="13"/>
      <c r="R593" s="13"/>
      <c r="S593" s="13"/>
      <c r="T593" s="13"/>
      <c r="U593" s="12"/>
      <c r="V593" s="12"/>
      <c r="W593" s="12"/>
      <c r="X593" s="12"/>
      <c r="Y593" s="12"/>
      <c r="Z593" s="68"/>
    </row>
    <row r="594" spans="2:26" s="11" customFormat="1" ht="13.5" customHeight="1">
      <c r="B594" s="12"/>
      <c r="C594" s="12"/>
      <c r="D594" s="12"/>
      <c r="E594" s="12"/>
      <c r="F594" s="12"/>
      <c r="G594" s="12"/>
      <c r="H594" s="12"/>
      <c r="I594" s="12"/>
      <c r="J594" s="12"/>
      <c r="K594" s="12"/>
      <c r="L594" s="12"/>
      <c r="M594" s="12"/>
      <c r="N594" s="12"/>
      <c r="O594" s="12"/>
      <c r="P594" s="12"/>
      <c r="Q594" s="13"/>
      <c r="R594" s="13"/>
      <c r="S594" s="13"/>
      <c r="T594" s="13"/>
      <c r="U594" s="12"/>
      <c r="V594" s="12"/>
      <c r="W594" s="12"/>
      <c r="X594" s="12"/>
      <c r="Y594" s="12"/>
      <c r="Z594" s="68"/>
    </row>
    <row r="595" spans="2:26" s="11" customFormat="1" ht="13.5" customHeight="1">
      <c r="B595" s="12"/>
      <c r="C595" s="12"/>
      <c r="D595" s="12"/>
      <c r="E595" s="12"/>
      <c r="F595" s="12"/>
      <c r="G595" s="12"/>
      <c r="H595" s="12"/>
      <c r="I595" s="12"/>
      <c r="J595" s="12"/>
      <c r="K595" s="12"/>
      <c r="L595" s="12"/>
      <c r="M595" s="12"/>
      <c r="N595" s="12"/>
      <c r="O595" s="12"/>
      <c r="P595" s="12"/>
      <c r="Q595" s="13"/>
      <c r="R595" s="13"/>
      <c r="S595" s="13"/>
      <c r="T595" s="13"/>
      <c r="U595" s="12"/>
      <c r="V595" s="12"/>
      <c r="W595" s="12"/>
      <c r="X595" s="12"/>
      <c r="Y595" s="12"/>
      <c r="Z595" s="68"/>
    </row>
    <row r="596" spans="2:26" s="11" customFormat="1" ht="13.5" customHeight="1">
      <c r="B596" s="12"/>
      <c r="C596" s="12"/>
      <c r="D596" s="12"/>
      <c r="E596" s="12"/>
      <c r="F596" s="12"/>
      <c r="G596" s="12"/>
      <c r="H596" s="12"/>
      <c r="I596" s="12"/>
      <c r="J596" s="12"/>
      <c r="K596" s="12"/>
      <c r="L596" s="12"/>
      <c r="M596" s="12"/>
      <c r="N596" s="12"/>
      <c r="O596" s="12"/>
      <c r="P596" s="12"/>
      <c r="Q596" s="13"/>
      <c r="R596" s="13"/>
      <c r="S596" s="13"/>
      <c r="T596" s="13"/>
      <c r="U596" s="12"/>
      <c r="V596" s="12"/>
      <c r="W596" s="12"/>
      <c r="X596" s="12"/>
      <c r="Y596" s="12"/>
      <c r="Z596" s="68"/>
    </row>
    <row r="597" spans="2:26" s="11" customFormat="1" ht="13.5" customHeight="1">
      <c r="B597" s="12"/>
      <c r="C597" s="12"/>
      <c r="D597" s="12"/>
      <c r="E597" s="12"/>
      <c r="F597" s="12"/>
      <c r="G597" s="12"/>
      <c r="H597" s="12"/>
      <c r="I597" s="12"/>
      <c r="J597" s="12"/>
      <c r="K597" s="12"/>
      <c r="L597" s="12"/>
      <c r="M597" s="12"/>
      <c r="N597" s="12"/>
      <c r="O597" s="12"/>
      <c r="P597" s="12"/>
      <c r="Q597" s="13"/>
      <c r="R597" s="13"/>
      <c r="S597" s="13"/>
      <c r="T597" s="13"/>
      <c r="U597" s="12"/>
      <c r="V597" s="12"/>
      <c r="W597" s="12"/>
      <c r="X597" s="12"/>
      <c r="Y597" s="12"/>
      <c r="Z597" s="68"/>
    </row>
    <row r="598" spans="2:26" ht="13.5" customHeight="1">
      <c r="B598" s="12"/>
      <c r="C598" s="12"/>
      <c r="D598" s="12"/>
      <c r="E598" s="12"/>
      <c r="F598" s="12"/>
      <c r="G598" s="12"/>
      <c r="H598" s="12"/>
      <c r="I598" s="12"/>
      <c r="J598" s="12"/>
      <c r="K598" s="12"/>
      <c r="L598" s="12"/>
      <c r="M598" s="12"/>
      <c r="N598" s="12"/>
      <c r="O598" s="12"/>
      <c r="P598" s="12"/>
      <c r="Q598" s="13"/>
      <c r="R598" s="13"/>
      <c r="S598" s="13"/>
      <c r="T598" s="13"/>
      <c r="U598" s="12"/>
      <c r="V598" s="12"/>
      <c r="W598" s="12"/>
      <c r="X598" s="12"/>
      <c r="Y598" s="12"/>
      <c r="Z598" s="68"/>
    </row>
    <row r="599" spans="2:26" s="11" customFormat="1" ht="13.5" customHeight="1">
      <c r="B599" s="12"/>
      <c r="C599" s="12"/>
      <c r="D599" s="12"/>
      <c r="E599" s="12"/>
      <c r="F599" s="12"/>
      <c r="G599" s="12"/>
      <c r="H599" s="12"/>
      <c r="I599" s="12"/>
      <c r="J599" s="12"/>
      <c r="K599" s="12"/>
      <c r="L599" s="12"/>
      <c r="M599" s="12"/>
      <c r="N599" s="12"/>
      <c r="O599" s="12"/>
      <c r="P599" s="12"/>
      <c r="Q599" s="13"/>
      <c r="R599" s="13"/>
      <c r="S599" s="13"/>
      <c r="T599" s="13"/>
      <c r="U599" s="12"/>
      <c r="V599" s="12"/>
      <c r="W599" s="12"/>
      <c r="X599" s="12"/>
      <c r="Y599" s="12"/>
      <c r="Z599" s="68"/>
    </row>
    <row r="600" spans="2:26" ht="13.5" customHeight="1">
      <c r="B600" s="12"/>
      <c r="C600" s="12"/>
      <c r="D600" s="12"/>
      <c r="E600" s="12"/>
      <c r="F600" s="12"/>
      <c r="G600" s="12"/>
      <c r="H600" s="12"/>
      <c r="I600" s="12"/>
      <c r="J600" s="12"/>
      <c r="K600" s="12"/>
      <c r="L600" s="12"/>
      <c r="M600" s="12"/>
      <c r="N600" s="12"/>
      <c r="O600" s="12"/>
      <c r="P600" s="12"/>
      <c r="Q600" s="13"/>
      <c r="R600" s="13"/>
      <c r="S600" s="13"/>
      <c r="T600" s="13"/>
      <c r="U600" s="12"/>
      <c r="V600" s="12"/>
      <c r="W600" s="12"/>
      <c r="X600" s="12"/>
      <c r="Y600" s="12"/>
      <c r="Z600" s="68"/>
    </row>
    <row r="601" spans="2:26" ht="13.5" customHeight="1">
      <c r="B601" s="12"/>
      <c r="C601" s="12"/>
      <c r="D601" s="12"/>
      <c r="E601" s="12"/>
      <c r="F601" s="12"/>
      <c r="G601" s="12"/>
      <c r="H601" s="12"/>
      <c r="I601" s="12"/>
      <c r="J601" s="12"/>
      <c r="K601" s="12"/>
      <c r="L601" s="12"/>
      <c r="M601" s="12"/>
      <c r="N601" s="12"/>
      <c r="O601" s="12"/>
      <c r="P601" s="12"/>
      <c r="Q601" s="13"/>
      <c r="R601" s="13"/>
      <c r="S601" s="13"/>
      <c r="T601" s="13"/>
      <c r="U601" s="12"/>
      <c r="V601" s="12"/>
      <c r="W601" s="12"/>
      <c r="X601" s="12"/>
      <c r="Y601" s="12"/>
      <c r="Z601" s="68"/>
    </row>
    <row r="602" spans="2:26" ht="13.5" customHeight="1">
      <c r="B602" s="12"/>
      <c r="C602" s="12"/>
      <c r="D602" s="12"/>
      <c r="E602" s="12"/>
      <c r="F602" s="12"/>
      <c r="G602" s="12"/>
      <c r="H602" s="12"/>
      <c r="I602" s="12"/>
      <c r="J602" s="12"/>
      <c r="K602" s="12"/>
      <c r="L602" s="12"/>
      <c r="M602" s="12"/>
      <c r="N602" s="12"/>
      <c r="O602" s="12"/>
      <c r="P602" s="12"/>
      <c r="Q602" s="13"/>
      <c r="R602" s="13"/>
      <c r="S602" s="13"/>
      <c r="T602" s="13"/>
      <c r="U602" s="12"/>
      <c r="V602" s="12"/>
      <c r="W602" s="12"/>
      <c r="X602" s="12"/>
      <c r="Y602" s="12"/>
      <c r="Z602" s="68"/>
    </row>
    <row r="603" spans="2:26" s="11" customFormat="1" ht="13.5" customHeight="1">
      <c r="B603" s="12"/>
      <c r="C603" s="12"/>
      <c r="D603" s="12"/>
      <c r="E603" s="12"/>
      <c r="F603" s="12"/>
      <c r="G603" s="12"/>
      <c r="H603" s="12"/>
      <c r="I603" s="12"/>
      <c r="J603" s="12"/>
      <c r="K603" s="12"/>
      <c r="L603" s="12"/>
      <c r="M603" s="12"/>
      <c r="N603" s="12"/>
      <c r="O603" s="12"/>
      <c r="P603" s="12"/>
      <c r="Q603" s="13"/>
      <c r="R603" s="13"/>
      <c r="S603" s="13"/>
      <c r="T603" s="13"/>
      <c r="U603" s="12"/>
      <c r="V603" s="12"/>
      <c r="W603" s="12"/>
      <c r="X603" s="12"/>
      <c r="Y603" s="12"/>
      <c r="Z603" s="68"/>
    </row>
    <row r="604" spans="2:26" ht="13.5" customHeight="1">
      <c r="B604" s="12"/>
      <c r="C604" s="12"/>
      <c r="D604" s="12"/>
      <c r="E604" s="12"/>
      <c r="F604" s="12"/>
      <c r="G604" s="12"/>
      <c r="H604" s="12"/>
      <c r="I604" s="12"/>
      <c r="J604" s="12"/>
      <c r="K604" s="12"/>
      <c r="L604" s="12"/>
      <c r="M604" s="12"/>
      <c r="N604" s="12"/>
      <c r="O604" s="12"/>
      <c r="P604" s="12"/>
      <c r="Q604" s="13"/>
      <c r="R604" s="13"/>
      <c r="S604" s="13"/>
      <c r="T604" s="13"/>
      <c r="U604" s="12"/>
      <c r="V604" s="12"/>
      <c r="W604" s="12"/>
      <c r="X604" s="12"/>
      <c r="Y604" s="12"/>
      <c r="Z604" s="68"/>
    </row>
    <row r="605" spans="2:26" ht="13.5" customHeight="1">
      <c r="B605" s="12"/>
      <c r="C605" s="12"/>
      <c r="D605" s="12"/>
      <c r="E605" s="12"/>
      <c r="F605" s="12"/>
      <c r="G605" s="12"/>
      <c r="H605" s="12"/>
      <c r="I605" s="12"/>
      <c r="J605" s="12"/>
      <c r="K605" s="12"/>
      <c r="L605" s="12"/>
      <c r="M605" s="12"/>
      <c r="N605" s="12"/>
      <c r="O605" s="12"/>
      <c r="P605" s="12"/>
      <c r="Q605" s="13"/>
      <c r="R605" s="13"/>
      <c r="S605" s="13"/>
      <c r="T605" s="13"/>
      <c r="U605" s="12"/>
      <c r="V605" s="12"/>
      <c r="W605" s="12"/>
      <c r="X605" s="12"/>
      <c r="Y605" s="12"/>
      <c r="Z605" s="68"/>
    </row>
    <row r="606" spans="2:26" ht="13.5" customHeight="1">
      <c r="B606" s="12"/>
      <c r="C606" s="12"/>
      <c r="D606" s="12"/>
      <c r="E606" s="12"/>
      <c r="F606" s="12"/>
      <c r="G606" s="12"/>
      <c r="H606" s="12"/>
      <c r="I606" s="12"/>
      <c r="J606" s="12"/>
      <c r="K606" s="12"/>
      <c r="L606" s="12"/>
      <c r="M606" s="12"/>
      <c r="N606" s="12"/>
      <c r="O606" s="12"/>
      <c r="P606" s="12"/>
      <c r="Q606" s="13"/>
      <c r="R606" s="13"/>
      <c r="S606" s="13"/>
      <c r="T606" s="13"/>
      <c r="U606" s="12"/>
      <c r="V606" s="12"/>
      <c r="W606" s="12"/>
      <c r="X606" s="12"/>
      <c r="Y606" s="12"/>
      <c r="Z606" s="68"/>
    </row>
    <row r="607" spans="2:26" ht="13.5" customHeight="1">
      <c r="B607" s="12"/>
      <c r="C607" s="12"/>
      <c r="D607" s="12"/>
      <c r="E607" s="12"/>
      <c r="F607" s="12"/>
      <c r="G607" s="12"/>
      <c r="H607" s="12"/>
      <c r="I607" s="12"/>
      <c r="J607" s="12"/>
      <c r="K607" s="12"/>
      <c r="L607" s="12"/>
      <c r="M607" s="12"/>
      <c r="N607" s="12"/>
      <c r="O607" s="12"/>
      <c r="P607" s="12"/>
      <c r="Q607" s="13"/>
      <c r="R607" s="13"/>
      <c r="S607" s="13"/>
      <c r="T607" s="13"/>
      <c r="U607" s="12"/>
      <c r="V607" s="12"/>
      <c r="W607" s="12"/>
      <c r="X607" s="12"/>
      <c r="Y607" s="12"/>
      <c r="Z607" s="68"/>
    </row>
    <row r="608" spans="2:26" ht="13.5" customHeight="1">
      <c r="B608" s="12"/>
      <c r="C608" s="12"/>
      <c r="D608" s="12"/>
      <c r="E608" s="12"/>
      <c r="F608" s="12"/>
      <c r="G608" s="12"/>
      <c r="H608" s="12"/>
      <c r="I608" s="12"/>
      <c r="J608" s="12"/>
      <c r="K608" s="12"/>
      <c r="L608" s="12"/>
      <c r="M608" s="12"/>
      <c r="N608" s="12"/>
      <c r="O608" s="12"/>
      <c r="P608" s="12"/>
      <c r="Q608" s="13"/>
      <c r="R608" s="13"/>
      <c r="S608" s="13"/>
      <c r="T608" s="13"/>
      <c r="U608" s="12"/>
      <c r="V608" s="12"/>
      <c r="W608" s="12"/>
      <c r="X608" s="12"/>
      <c r="Y608" s="12"/>
      <c r="Z608" s="68"/>
    </row>
    <row r="609" spans="2:26" ht="13.5" customHeight="1">
      <c r="B609" s="12"/>
      <c r="C609" s="12"/>
      <c r="D609" s="12"/>
      <c r="E609" s="12"/>
      <c r="F609" s="12"/>
      <c r="G609" s="12"/>
      <c r="H609" s="12"/>
      <c r="I609" s="12"/>
      <c r="J609" s="12"/>
      <c r="K609" s="12"/>
      <c r="L609" s="12"/>
      <c r="M609" s="12"/>
      <c r="N609" s="12"/>
      <c r="O609" s="12"/>
      <c r="P609" s="12"/>
      <c r="Q609" s="13"/>
      <c r="R609" s="13"/>
      <c r="S609" s="13"/>
      <c r="T609" s="13"/>
      <c r="U609" s="12"/>
      <c r="V609" s="12"/>
      <c r="W609" s="12"/>
      <c r="X609" s="12"/>
      <c r="Y609" s="12"/>
      <c r="Z609" s="68"/>
    </row>
    <row r="610" spans="2:26" ht="13.5" customHeight="1">
      <c r="B610" s="12"/>
      <c r="C610" s="12"/>
      <c r="D610" s="12"/>
      <c r="E610" s="12"/>
      <c r="F610" s="12"/>
      <c r="G610" s="12"/>
      <c r="H610" s="12"/>
      <c r="I610" s="12"/>
      <c r="J610" s="12"/>
      <c r="K610" s="12"/>
      <c r="L610" s="12"/>
      <c r="M610" s="12"/>
      <c r="N610" s="12"/>
      <c r="O610" s="12"/>
      <c r="P610" s="12"/>
      <c r="Q610" s="13"/>
      <c r="R610" s="13"/>
      <c r="S610" s="13"/>
      <c r="T610" s="13"/>
      <c r="U610" s="12"/>
      <c r="V610" s="12"/>
      <c r="W610" s="12"/>
      <c r="X610" s="12"/>
      <c r="Y610" s="12"/>
      <c r="Z610" s="68"/>
    </row>
    <row r="611" spans="2:26" ht="13.5" customHeight="1">
      <c r="B611" s="12"/>
      <c r="C611" s="12"/>
      <c r="D611" s="12"/>
      <c r="E611" s="12"/>
      <c r="F611" s="12"/>
      <c r="G611" s="12"/>
      <c r="H611" s="12"/>
      <c r="I611" s="12"/>
      <c r="J611" s="12"/>
      <c r="K611" s="12"/>
      <c r="L611" s="12"/>
      <c r="M611" s="12"/>
      <c r="N611" s="12"/>
      <c r="O611" s="12"/>
      <c r="P611" s="12"/>
      <c r="Q611" s="13"/>
      <c r="R611" s="13"/>
      <c r="S611" s="13"/>
      <c r="T611" s="13"/>
      <c r="U611" s="12"/>
      <c r="V611" s="12"/>
      <c r="W611" s="12"/>
      <c r="X611" s="12"/>
      <c r="Y611" s="12"/>
      <c r="Z611" s="68"/>
    </row>
    <row r="612" spans="2:26" ht="13.5" customHeight="1">
      <c r="B612" s="12"/>
      <c r="C612" s="12"/>
      <c r="D612" s="12"/>
      <c r="E612" s="12"/>
      <c r="F612" s="12"/>
      <c r="G612" s="12"/>
      <c r="H612" s="12"/>
      <c r="I612" s="12"/>
      <c r="J612" s="12"/>
      <c r="K612" s="12"/>
      <c r="L612" s="12"/>
      <c r="M612" s="12"/>
      <c r="N612" s="12"/>
      <c r="O612" s="12"/>
      <c r="P612" s="12"/>
      <c r="Q612" s="13"/>
      <c r="R612" s="13"/>
      <c r="S612" s="13"/>
      <c r="T612" s="13"/>
      <c r="U612" s="12"/>
      <c r="V612" s="12"/>
      <c r="W612" s="12"/>
      <c r="X612" s="12"/>
      <c r="Y612" s="12"/>
      <c r="Z612" s="68"/>
    </row>
    <row r="613" spans="2:26" ht="13.5" customHeight="1">
      <c r="B613" s="12"/>
      <c r="C613" s="12"/>
      <c r="D613" s="12"/>
      <c r="E613" s="12"/>
      <c r="F613" s="12"/>
      <c r="G613" s="12"/>
      <c r="H613" s="12"/>
      <c r="I613" s="12"/>
      <c r="J613" s="12"/>
      <c r="K613" s="12"/>
      <c r="L613" s="12"/>
      <c r="M613" s="12"/>
      <c r="N613" s="12"/>
      <c r="O613" s="12"/>
      <c r="P613" s="12"/>
      <c r="Q613" s="13"/>
      <c r="R613" s="13"/>
      <c r="S613" s="13"/>
      <c r="T613" s="13"/>
      <c r="U613" s="12"/>
      <c r="V613" s="12"/>
      <c r="W613" s="12"/>
      <c r="X613" s="12"/>
      <c r="Y613" s="12"/>
      <c r="Z613" s="68"/>
    </row>
    <row r="614" spans="2:26" ht="13.5" customHeight="1">
      <c r="B614" s="12"/>
      <c r="C614" s="12"/>
      <c r="D614" s="12"/>
      <c r="E614" s="12"/>
      <c r="F614" s="12"/>
      <c r="G614" s="12"/>
      <c r="H614" s="12"/>
      <c r="I614" s="12"/>
      <c r="J614" s="12"/>
      <c r="K614" s="12"/>
      <c r="L614" s="12"/>
      <c r="M614" s="12"/>
      <c r="N614" s="12"/>
      <c r="O614" s="12"/>
      <c r="P614" s="12"/>
      <c r="Q614" s="13"/>
      <c r="R614" s="13"/>
      <c r="S614" s="13"/>
      <c r="T614" s="13"/>
      <c r="U614" s="12"/>
      <c r="V614" s="12"/>
      <c r="W614" s="12"/>
      <c r="X614" s="12"/>
      <c r="Y614" s="12"/>
      <c r="Z614" s="68"/>
    </row>
    <row r="615" spans="2:26" ht="13.5" customHeight="1">
      <c r="B615" s="12"/>
      <c r="C615" s="12"/>
      <c r="D615" s="12"/>
      <c r="E615" s="12"/>
      <c r="F615" s="12"/>
      <c r="G615" s="12"/>
      <c r="H615" s="12"/>
      <c r="I615" s="12"/>
      <c r="J615" s="12"/>
      <c r="K615" s="12"/>
      <c r="L615" s="12"/>
      <c r="M615" s="12"/>
      <c r="N615" s="12"/>
      <c r="O615" s="12"/>
      <c r="P615" s="12"/>
      <c r="Q615" s="13"/>
      <c r="R615" s="13"/>
      <c r="S615" s="13"/>
      <c r="T615" s="13"/>
      <c r="U615" s="12"/>
      <c r="V615" s="12"/>
      <c r="W615" s="12"/>
      <c r="X615" s="12"/>
      <c r="Y615" s="12"/>
      <c r="Z615" s="68"/>
    </row>
    <row r="616" spans="2:26" s="11" customFormat="1" ht="13.5" customHeight="1">
      <c r="B616" s="12"/>
      <c r="C616" s="12"/>
      <c r="D616" s="12"/>
      <c r="E616" s="12"/>
      <c r="F616" s="12"/>
      <c r="G616" s="12"/>
      <c r="H616" s="12"/>
      <c r="I616" s="12"/>
      <c r="J616" s="12"/>
      <c r="K616" s="12"/>
      <c r="L616" s="12"/>
      <c r="M616" s="12"/>
      <c r="N616" s="12"/>
      <c r="O616" s="12"/>
      <c r="P616" s="12"/>
      <c r="Q616" s="13"/>
      <c r="R616" s="13"/>
      <c r="S616" s="13"/>
      <c r="T616" s="13"/>
      <c r="U616" s="12"/>
      <c r="V616" s="12"/>
      <c r="W616" s="12"/>
      <c r="X616" s="12"/>
      <c r="Y616" s="12"/>
      <c r="Z616" s="68"/>
    </row>
    <row r="617" spans="2:26" ht="13.5" customHeight="1">
      <c r="B617" s="12"/>
      <c r="C617" s="12"/>
      <c r="D617" s="12"/>
      <c r="E617" s="12"/>
      <c r="F617" s="12"/>
      <c r="G617" s="12"/>
      <c r="H617" s="12"/>
      <c r="I617" s="12"/>
      <c r="J617" s="12"/>
      <c r="K617" s="12"/>
      <c r="L617" s="12"/>
      <c r="M617" s="12"/>
      <c r="N617" s="12"/>
      <c r="O617" s="12"/>
      <c r="P617" s="12"/>
      <c r="Q617" s="13"/>
      <c r="R617" s="13"/>
      <c r="S617" s="13"/>
      <c r="T617" s="13"/>
      <c r="U617" s="12"/>
      <c r="V617" s="12"/>
      <c r="W617" s="12"/>
      <c r="X617" s="12"/>
      <c r="Y617" s="12"/>
      <c r="Z617" s="68"/>
    </row>
    <row r="618" spans="2:26" ht="13.5" customHeight="1">
      <c r="B618" s="12"/>
      <c r="C618" s="12"/>
      <c r="D618" s="12"/>
      <c r="E618" s="12"/>
      <c r="F618" s="12"/>
      <c r="G618" s="12"/>
      <c r="H618" s="12"/>
      <c r="I618" s="12"/>
      <c r="J618" s="12"/>
      <c r="K618" s="12"/>
      <c r="L618" s="12"/>
      <c r="M618" s="12"/>
      <c r="N618" s="12"/>
      <c r="O618" s="12"/>
      <c r="P618" s="12"/>
      <c r="Q618" s="13"/>
      <c r="R618" s="13"/>
      <c r="S618" s="13"/>
      <c r="T618" s="13"/>
      <c r="U618" s="12"/>
      <c r="V618" s="12"/>
      <c r="W618" s="12"/>
      <c r="X618" s="12"/>
      <c r="Y618" s="12"/>
      <c r="Z618" s="68"/>
    </row>
    <row r="619" spans="2:26" ht="13.5" customHeight="1">
      <c r="B619" s="12"/>
      <c r="C619" s="12"/>
      <c r="D619" s="12"/>
      <c r="E619" s="12"/>
      <c r="F619" s="12"/>
      <c r="G619" s="12"/>
      <c r="H619" s="12"/>
      <c r="I619" s="12"/>
      <c r="J619" s="12"/>
      <c r="K619" s="12"/>
      <c r="L619" s="12"/>
      <c r="M619" s="12"/>
      <c r="N619" s="12"/>
      <c r="O619" s="12"/>
      <c r="P619" s="12"/>
      <c r="Q619" s="13"/>
      <c r="R619" s="13"/>
      <c r="S619" s="13"/>
      <c r="T619" s="13"/>
      <c r="U619" s="12"/>
      <c r="V619" s="12"/>
      <c r="W619" s="12"/>
      <c r="X619" s="12"/>
      <c r="Y619" s="12"/>
      <c r="Z619" s="68"/>
    </row>
    <row r="620" spans="2:26" ht="13.5" customHeight="1">
      <c r="B620" s="12"/>
      <c r="C620" s="12"/>
      <c r="D620" s="12"/>
      <c r="E620" s="12"/>
      <c r="F620" s="12"/>
      <c r="G620" s="12"/>
      <c r="H620" s="12"/>
      <c r="I620" s="12"/>
      <c r="J620" s="12"/>
      <c r="K620" s="12"/>
      <c r="L620" s="12"/>
      <c r="M620" s="12"/>
      <c r="N620" s="12"/>
      <c r="O620" s="12"/>
      <c r="P620" s="12"/>
      <c r="Q620" s="13"/>
      <c r="R620" s="13"/>
      <c r="S620" s="13"/>
      <c r="T620" s="13"/>
      <c r="U620" s="12"/>
      <c r="V620" s="12"/>
      <c r="W620" s="12"/>
      <c r="X620" s="12"/>
      <c r="Y620" s="12"/>
      <c r="Z620" s="68"/>
    </row>
    <row r="621" spans="2:26" ht="13.5" customHeight="1">
      <c r="B621" s="12"/>
      <c r="C621" s="12"/>
      <c r="D621" s="12"/>
      <c r="E621" s="12"/>
      <c r="F621" s="12"/>
      <c r="G621" s="12"/>
      <c r="H621" s="12"/>
      <c r="I621" s="12"/>
      <c r="J621" s="12"/>
      <c r="K621" s="12"/>
      <c r="L621" s="12"/>
      <c r="M621" s="12"/>
      <c r="N621" s="12"/>
      <c r="O621" s="12"/>
      <c r="P621" s="12"/>
      <c r="Q621" s="13"/>
      <c r="R621" s="13"/>
      <c r="S621" s="13"/>
      <c r="T621" s="13"/>
      <c r="U621" s="12"/>
      <c r="V621" s="12"/>
      <c r="W621" s="12"/>
      <c r="X621" s="12"/>
      <c r="Y621" s="12"/>
      <c r="Z621" s="68"/>
    </row>
    <row r="622" spans="2:26" ht="13.5" customHeight="1">
      <c r="B622" s="12"/>
      <c r="C622" s="12"/>
      <c r="D622" s="12"/>
      <c r="E622" s="12"/>
      <c r="F622" s="12"/>
      <c r="G622" s="12"/>
      <c r="H622" s="12"/>
      <c r="I622" s="12"/>
      <c r="J622" s="12"/>
      <c r="K622" s="12"/>
      <c r="L622" s="12"/>
      <c r="M622" s="12"/>
      <c r="N622" s="12"/>
      <c r="O622" s="12"/>
      <c r="P622" s="12"/>
      <c r="Q622" s="13"/>
      <c r="R622" s="13"/>
      <c r="S622" s="13"/>
      <c r="T622" s="13"/>
      <c r="U622" s="12"/>
      <c r="V622" s="12"/>
      <c r="W622" s="12"/>
      <c r="X622" s="12"/>
      <c r="Y622" s="12"/>
      <c r="Z622" s="68"/>
    </row>
    <row r="623" spans="2:26" ht="13.5" customHeight="1">
      <c r="B623" s="12"/>
      <c r="C623" s="12"/>
      <c r="D623" s="12"/>
      <c r="E623" s="12"/>
      <c r="F623" s="12"/>
      <c r="G623" s="12"/>
      <c r="H623" s="12"/>
      <c r="I623" s="12"/>
      <c r="J623" s="12"/>
      <c r="K623" s="12"/>
      <c r="L623" s="12"/>
      <c r="M623" s="12"/>
      <c r="N623" s="12"/>
      <c r="O623" s="12"/>
      <c r="P623" s="12"/>
      <c r="Q623" s="13"/>
      <c r="R623" s="13"/>
      <c r="S623" s="13"/>
      <c r="T623" s="13"/>
      <c r="U623" s="12"/>
      <c r="V623" s="12"/>
      <c r="W623" s="12"/>
      <c r="X623" s="12"/>
      <c r="Y623" s="12"/>
      <c r="Z623" s="68"/>
    </row>
    <row r="624" spans="2:26" s="11" customFormat="1" ht="13.5" customHeight="1">
      <c r="B624" s="12"/>
      <c r="C624" s="12"/>
      <c r="D624" s="12"/>
      <c r="E624" s="12"/>
      <c r="F624" s="12"/>
      <c r="G624" s="12"/>
      <c r="H624" s="12"/>
      <c r="I624" s="12"/>
      <c r="J624" s="12"/>
      <c r="K624" s="12"/>
      <c r="L624" s="12"/>
      <c r="M624" s="12"/>
      <c r="N624" s="12"/>
      <c r="O624" s="12"/>
      <c r="P624" s="12"/>
      <c r="Q624" s="13"/>
      <c r="R624" s="13"/>
      <c r="S624" s="13"/>
      <c r="T624" s="13"/>
      <c r="U624" s="12"/>
      <c r="V624" s="12"/>
      <c r="W624" s="12"/>
      <c r="X624" s="12"/>
      <c r="Y624" s="12"/>
      <c r="Z624" s="68"/>
    </row>
    <row r="625" spans="2:26" s="11" customFormat="1" ht="13.5" customHeight="1">
      <c r="B625" s="12"/>
      <c r="C625" s="12"/>
      <c r="D625" s="12"/>
      <c r="E625" s="12"/>
      <c r="F625" s="12"/>
      <c r="G625" s="12"/>
      <c r="H625" s="12"/>
      <c r="I625" s="12"/>
      <c r="J625" s="12"/>
      <c r="K625" s="12"/>
      <c r="L625" s="12"/>
      <c r="M625" s="12"/>
      <c r="N625" s="12"/>
      <c r="O625" s="12"/>
      <c r="P625" s="12"/>
      <c r="Q625" s="13"/>
      <c r="R625" s="13"/>
      <c r="S625" s="13"/>
      <c r="T625" s="13"/>
      <c r="U625" s="12"/>
      <c r="V625" s="12"/>
      <c r="W625" s="12"/>
      <c r="X625" s="12"/>
      <c r="Y625" s="12"/>
      <c r="Z625" s="68"/>
    </row>
    <row r="626" spans="2:26" s="11" customFormat="1" ht="13.5" customHeight="1">
      <c r="B626" s="12"/>
      <c r="C626" s="12"/>
      <c r="D626" s="12"/>
      <c r="E626" s="12"/>
      <c r="F626" s="12"/>
      <c r="G626" s="12"/>
      <c r="H626" s="12"/>
      <c r="I626" s="12"/>
      <c r="J626" s="12"/>
      <c r="K626" s="12"/>
      <c r="L626" s="12"/>
      <c r="M626" s="12"/>
      <c r="N626" s="12"/>
      <c r="O626" s="12"/>
      <c r="P626" s="12"/>
      <c r="Q626" s="13"/>
      <c r="R626" s="13"/>
      <c r="S626" s="13"/>
      <c r="T626" s="13"/>
      <c r="U626" s="12"/>
      <c r="V626" s="12"/>
      <c r="W626" s="12"/>
      <c r="X626" s="12"/>
      <c r="Y626" s="12"/>
      <c r="Z626" s="68"/>
    </row>
    <row r="627" spans="2:26" s="11" customFormat="1" ht="13.5" customHeight="1">
      <c r="B627" s="12"/>
      <c r="C627" s="12"/>
      <c r="D627" s="12"/>
      <c r="E627" s="12"/>
      <c r="F627" s="12"/>
      <c r="G627" s="12"/>
      <c r="H627" s="12"/>
      <c r="I627" s="12"/>
      <c r="J627" s="12"/>
      <c r="K627" s="12"/>
      <c r="L627" s="12"/>
      <c r="M627" s="12"/>
      <c r="N627" s="12"/>
      <c r="O627" s="12"/>
      <c r="P627" s="12"/>
      <c r="Q627" s="13"/>
      <c r="R627" s="13"/>
      <c r="S627" s="13"/>
      <c r="T627" s="13"/>
      <c r="U627" s="12"/>
      <c r="V627" s="12"/>
      <c r="W627" s="12"/>
      <c r="X627" s="12"/>
      <c r="Y627" s="12"/>
      <c r="Z627" s="68"/>
    </row>
    <row r="628" spans="2:26" ht="13.5" customHeight="1">
      <c r="B628" s="12"/>
      <c r="C628" s="12"/>
      <c r="D628" s="12"/>
      <c r="E628" s="12"/>
      <c r="F628" s="12"/>
      <c r="G628" s="12"/>
      <c r="H628" s="12"/>
      <c r="I628" s="12"/>
      <c r="J628" s="12"/>
      <c r="K628" s="12"/>
      <c r="L628" s="12"/>
      <c r="M628" s="12"/>
      <c r="N628" s="12"/>
      <c r="O628" s="12"/>
      <c r="P628" s="12"/>
      <c r="Q628" s="13"/>
      <c r="R628" s="13"/>
      <c r="S628" s="13"/>
      <c r="T628" s="13"/>
      <c r="U628" s="12"/>
      <c r="V628" s="12"/>
      <c r="W628" s="12"/>
      <c r="X628" s="12"/>
      <c r="Y628" s="12"/>
      <c r="Z628" s="68"/>
    </row>
    <row r="629" spans="2:26" ht="13.5" customHeight="1">
      <c r="B629" s="12"/>
      <c r="C629" s="12"/>
      <c r="D629" s="12"/>
      <c r="E629" s="12"/>
      <c r="F629" s="12"/>
      <c r="G629" s="12"/>
      <c r="H629" s="12"/>
      <c r="I629" s="12"/>
      <c r="J629" s="12"/>
      <c r="K629" s="12"/>
      <c r="L629" s="12"/>
      <c r="M629" s="12"/>
      <c r="N629" s="12"/>
      <c r="O629" s="12"/>
      <c r="P629" s="12"/>
      <c r="Q629" s="13"/>
      <c r="R629" s="13"/>
      <c r="S629" s="13"/>
      <c r="T629" s="13"/>
      <c r="U629" s="12"/>
      <c r="V629" s="12"/>
      <c r="W629" s="12"/>
      <c r="X629" s="12"/>
      <c r="Y629" s="12"/>
      <c r="Z629" s="68"/>
    </row>
    <row r="630" spans="2:26" ht="13.5" customHeight="1">
      <c r="B630" s="12"/>
      <c r="C630" s="12"/>
      <c r="D630" s="12"/>
      <c r="E630" s="12"/>
      <c r="F630" s="12"/>
      <c r="G630" s="12"/>
      <c r="H630" s="12"/>
      <c r="I630" s="12"/>
      <c r="J630" s="12"/>
      <c r="K630" s="12"/>
      <c r="L630" s="12"/>
      <c r="M630" s="12"/>
      <c r="N630" s="12"/>
      <c r="O630" s="12"/>
      <c r="P630" s="12"/>
      <c r="Q630" s="13"/>
      <c r="R630" s="13"/>
      <c r="S630" s="13"/>
      <c r="T630" s="13"/>
      <c r="U630" s="12"/>
      <c r="V630" s="12"/>
      <c r="W630" s="12"/>
      <c r="X630" s="12"/>
      <c r="Y630" s="12"/>
      <c r="Z630" s="68"/>
    </row>
    <row r="631" spans="2:26" ht="13.5" customHeight="1">
      <c r="B631" s="12"/>
      <c r="C631" s="12"/>
      <c r="D631" s="12"/>
      <c r="E631" s="12"/>
      <c r="F631" s="12"/>
      <c r="G631" s="12"/>
      <c r="H631" s="12"/>
      <c r="I631" s="12"/>
      <c r="J631" s="12"/>
      <c r="K631" s="12"/>
      <c r="L631" s="12"/>
      <c r="M631" s="12"/>
      <c r="N631" s="12"/>
      <c r="O631" s="12"/>
      <c r="P631" s="12"/>
      <c r="Q631" s="13"/>
      <c r="R631" s="13"/>
      <c r="S631" s="13"/>
      <c r="T631" s="13"/>
      <c r="U631" s="12"/>
      <c r="V631" s="12"/>
      <c r="W631" s="12"/>
      <c r="X631" s="12"/>
      <c r="Y631" s="12"/>
      <c r="Z631" s="68"/>
    </row>
    <row r="632" spans="2:26" ht="13.5" customHeight="1">
      <c r="B632" s="12"/>
      <c r="C632" s="12"/>
      <c r="D632" s="12"/>
      <c r="E632" s="12"/>
      <c r="F632" s="12"/>
      <c r="G632" s="12"/>
      <c r="H632" s="12"/>
      <c r="I632" s="12"/>
      <c r="J632" s="12"/>
      <c r="K632" s="12"/>
      <c r="L632" s="12"/>
      <c r="M632" s="12"/>
      <c r="N632" s="12"/>
      <c r="O632" s="12"/>
      <c r="P632" s="12"/>
      <c r="Q632" s="13"/>
      <c r="R632" s="13"/>
      <c r="S632" s="13"/>
      <c r="T632" s="13"/>
      <c r="U632" s="12"/>
      <c r="V632" s="12"/>
      <c r="W632" s="12"/>
      <c r="X632" s="12"/>
      <c r="Y632" s="12"/>
      <c r="Z632" s="68"/>
    </row>
    <row r="633" spans="2:26" ht="13.5" customHeight="1">
      <c r="B633" s="15"/>
      <c r="C633" s="15"/>
      <c r="D633" s="15"/>
      <c r="E633" s="15"/>
      <c r="F633" s="15"/>
      <c r="G633" s="15"/>
      <c r="H633" s="15"/>
      <c r="I633" s="15"/>
      <c r="J633" s="15"/>
      <c r="K633" s="15"/>
      <c r="L633" s="16"/>
      <c r="M633" s="16"/>
      <c r="N633" s="16"/>
      <c r="O633" s="16"/>
      <c r="P633" s="16"/>
      <c r="Q633" s="13"/>
      <c r="R633" s="13"/>
      <c r="S633" s="13"/>
      <c r="T633" s="13"/>
      <c r="U633" s="16"/>
      <c r="V633" s="16"/>
      <c r="W633" s="16"/>
      <c r="X633" s="16"/>
      <c r="Y633" s="16"/>
      <c r="Z633" s="16"/>
    </row>
    <row r="634" spans="2:26" ht="13.5" customHeight="1">
      <c r="B634" s="15"/>
      <c r="C634" s="15"/>
      <c r="D634" s="15"/>
      <c r="E634" s="15"/>
      <c r="F634" s="15"/>
      <c r="G634" s="15"/>
      <c r="H634" s="15"/>
      <c r="I634" s="15"/>
      <c r="J634" s="15"/>
      <c r="K634" s="15"/>
      <c r="L634" s="16"/>
      <c r="M634" s="16"/>
      <c r="N634" s="16"/>
      <c r="O634" s="16"/>
      <c r="P634" s="16"/>
      <c r="Q634" s="13"/>
      <c r="R634" s="13"/>
      <c r="S634" s="13"/>
      <c r="T634" s="13"/>
      <c r="U634" s="16"/>
      <c r="V634" s="16"/>
      <c r="W634" s="16"/>
      <c r="X634" s="16"/>
      <c r="Y634" s="16"/>
      <c r="Z634" s="16"/>
    </row>
    <row r="635" spans="2:26" ht="13.5" customHeight="1">
      <c r="B635" s="15"/>
      <c r="C635" s="15"/>
      <c r="D635" s="15"/>
      <c r="E635" s="15"/>
      <c r="F635" s="15"/>
      <c r="G635" s="15"/>
      <c r="H635" s="15"/>
      <c r="I635" s="15"/>
      <c r="J635" s="15"/>
      <c r="K635" s="15"/>
      <c r="L635" s="16"/>
      <c r="M635" s="16"/>
      <c r="N635" s="16"/>
      <c r="O635" s="16"/>
      <c r="P635" s="16"/>
      <c r="Q635" s="13"/>
      <c r="R635" s="13"/>
      <c r="S635" s="13"/>
      <c r="T635" s="13"/>
      <c r="U635" s="16"/>
      <c r="V635" s="16"/>
      <c r="W635" s="16"/>
      <c r="X635" s="16"/>
      <c r="Y635" s="16"/>
      <c r="Z635" s="16"/>
    </row>
    <row r="636" spans="2:26" ht="13.5" customHeight="1">
      <c r="B636" s="15"/>
      <c r="C636" s="15"/>
      <c r="D636" s="15"/>
      <c r="E636" s="15"/>
      <c r="F636" s="15"/>
      <c r="G636" s="15"/>
      <c r="H636" s="15"/>
      <c r="I636" s="15"/>
      <c r="J636" s="15"/>
      <c r="K636" s="15"/>
      <c r="L636" s="16"/>
      <c r="M636" s="16"/>
      <c r="N636" s="16"/>
      <c r="O636" s="16"/>
      <c r="P636" s="16"/>
      <c r="Q636" s="16"/>
      <c r="R636" s="16"/>
      <c r="S636" s="16"/>
      <c r="T636" s="16"/>
      <c r="U636" s="16"/>
      <c r="V636" s="16"/>
      <c r="W636" s="16"/>
      <c r="X636" s="16"/>
      <c r="Y636" s="16"/>
      <c r="Z636" s="16"/>
    </row>
    <row r="637" spans="2:26" ht="13.5" customHeight="1">
      <c r="B637" s="15"/>
      <c r="C637" s="15"/>
      <c r="D637" s="15"/>
      <c r="E637" s="15"/>
      <c r="F637" s="15"/>
      <c r="G637" s="15"/>
      <c r="H637" s="15"/>
      <c r="I637" s="15"/>
      <c r="J637" s="15"/>
      <c r="K637" s="15"/>
      <c r="L637" s="16"/>
      <c r="M637" s="16"/>
      <c r="N637" s="16"/>
      <c r="O637" s="16"/>
      <c r="P637" s="16"/>
      <c r="Q637" s="16"/>
      <c r="R637" s="16"/>
      <c r="S637" s="16"/>
      <c r="T637" s="16"/>
      <c r="U637" s="16"/>
      <c r="V637" s="16"/>
      <c r="W637" s="16"/>
      <c r="X637" s="16"/>
      <c r="Y637" s="16"/>
      <c r="Z637" s="16"/>
    </row>
    <row r="638" spans="2:26" ht="13.5" customHeight="1">
      <c r="B638" s="15"/>
      <c r="C638" s="15"/>
      <c r="D638" s="15"/>
      <c r="E638" s="15"/>
      <c r="F638" s="15"/>
      <c r="G638" s="15"/>
      <c r="H638" s="15"/>
      <c r="I638" s="15"/>
      <c r="J638" s="15"/>
      <c r="K638" s="15"/>
      <c r="L638" s="16"/>
      <c r="M638" s="16"/>
      <c r="N638" s="16"/>
      <c r="O638" s="16"/>
      <c r="P638" s="16"/>
      <c r="Q638" s="16"/>
      <c r="R638" s="16"/>
      <c r="S638" s="16"/>
      <c r="T638" s="16"/>
      <c r="U638" s="16"/>
      <c r="V638" s="16"/>
      <c r="W638" s="16"/>
      <c r="X638" s="16"/>
      <c r="Y638" s="16"/>
      <c r="Z638" s="16"/>
    </row>
    <row r="639" spans="2:26" ht="13.5" customHeight="1">
      <c r="B639" s="15"/>
      <c r="C639" s="15"/>
      <c r="D639" s="15"/>
      <c r="E639" s="15"/>
      <c r="F639" s="15"/>
      <c r="G639" s="15"/>
      <c r="H639" s="15"/>
      <c r="I639" s="15"/>
      <c r="J639" s="15"/>
      <c r="K639" s="15"/>
      <c r="L639" s="16"/>
      <c r="M639" s="16"/>
      <c r="N639" s="16"/>
      <c r="O639" s="16"/>
      <c r="P639" s="16"/>
      <c r="Q639" s="16"/>
      <c r="R639" s="16"/>
      <c r="S639" s="16"/>
      <c r="T639" s="16"/>
      <c r="U639" s="16"/>
      <c r="V639" s="16"/>
      <c r="W639" s="16"/>
      <c r="X639" s="16"/>
      <c r="Y639" s="16"/>
      <c r="Z639" s="16"/>
    </row>
    <row r="640" spans="2:26" ht="13.5" customHeight="1">
      <c r="B640" s="15"/>
      <c r="C640" s="15"/>
      <c r="D640" s="15"/>
      <c r="E640" s="15"/>
      <c r="F640" s="15"/>
      <c r="G640" s="15"/>
      <c r="H640" s="15"/>
      <c r="I640" s="15"/>
      <c r="J640" s="15"/>
      <c r="K640" s="15"/>
      <c r="L640" s="16"/>
      <c r="M640" s="16"/>
      <c r="N640" s="16"/>
      <c r="O640" s="16"/>
      <c r="P640" s="16"/>
      <c r="Q640" s="16"/>
      <c r="R640" s="16"/>
      <c r="S640" s="16"/>
      <c r="T640" s="16"/>
      <c r="U640" s="16"/>
      <c r="V640" s="16"/>
      <c r="W640" s="16"/>
      <c r="X640" s="16"/>
      <c r="Y640" s="16"/>
      <c r="Z640" s="16"/>
    </row>
    <row r="641" spans="2:26" ht="13.5" customHeight="1">
      <c r="B641" s="15"/>
      <c r="C641" s="15"/>
      <c r="D641" s="15"/>
      <c r="E641" s="15"/>
      <c r="F641" s="15"/>
      <c r="G641" s="15"/>
      <c r="H641" s="15"/>
      <c r="I641" s="15"/>
      <c r="J641" s="15"/>
      <c r="K641" s="15"/>
      <c r="L641" s="16"/>
      <c r="M641" s="16"/>
      <c r="N641" s="16"/>
      <c r="O641" s="16"/>
      <c r="P641" s="16"/>
      <c r="Q641" s="16"/>
      <c r="R641" s="16"/>
      <c r="S641" s="16"/>
      <c r="T641" s="16"/>
      <c r="U641" s="16"/>
      <c r="V641" s="16"/>
      <c r="W641" s="16"/>
      <c r="X641" s="16"/>
      <c r="Y641" s="16"/>
      <c r="Z641" s="16"/>
    </row>
    <row r="642" spans="2:26" ht="13.5" customHeight="1">
      <c r="B642" s="15"/>
      <c r="C642" s="15"/>
      <c r="D642" s="15"/>
      <c r="E642" s="15"/>
      <c r="F642" s="15"/>
      <c r="G642" s="15"/>
      <c r="H642" s="15"/>
      <c r="I642" s="15"/>
      <c r="J642" s="15"/>
      <c r="K642" s="15"/>
      <c r="L642" s="16"/>
      <c r="M642" s="16"/>
      <c r="N642" s="16"/>
      <c r="O642" s="16"/>
      <c r="P642" s="16"/>
      <c r="Q642" s="16"/>
      <c r="R642" s="16"/>
      <c r="S642" s="16"/>
      <c r="T642" s="16"/>
      <c r="U642" s="16"/>
      <c r="V642" s="16"/>
      <c r="W642" s="16"/>
      <c r="X642" s="16"/>
      <c r="Y642" s="16"/>
      <c r="Z642" s="16"/>
    </row>
    <row r="643" spans="2:26" ht="13.5" customHeight="1">
      <c r="B643" s="15"/>
      <c r="C643" s="15"/>
      <c r="D643" s="15"/>
      <c r="E643" s="15"/>
      <c r="F643" s="15"/>
      <c r="G643" s="15"/>
      <c r="H643" s="15"/>
      <c r="I643" s="15"/>
      <c r="J643" s="15"/>
      <c r="K643" s="15"/>
      <c r="L643" s="16"/>
      <c r="M643" s="16"/>
      <c r="N643" s="16"/>
      <c r="O643" s="16"/>
      <c r="P643" s="16"/>
      <c r="Q643" s="16"/>
      <c r="R643" s="16"/>
      <c r="S643" s="16"/>
      <c r="T643" s="16"/>
      <c r="U643" s="16"/>
      <c r="V643" s="16"/>
      <c r="W643" s="16"/>
      <c r="X643" s="16"/>
      <c r="Y643" s="16"/>
      <c r="Z643" s="16"/>
    </row>
    <row r="644" spans="2:26" ht="13.5" customHeight="1">
      <c r="B644" s="15"/>
      <c r="C644" s="15"/>
      <c r="D644" s="15"/>
      <c r="E644" s="15"/>
      <c r="F644" s="15"/>
      <c r="G644" s="15"/>
      <c r="H644" s="15"/>
      <c r="I644" s="15"/>
      <c r="J644" s="15"/>
      <c r="K644" s="15"/>
      <c r="L644" s="16"/>
      <c r="M644" s="16"/>
      <c r="N644" s="16"/>
      <c r="O644" s="16"/>
      <c r="P644" s="16"/>
      <c r="Q644" s="16"/>
      <c r="R644" s="16"/>
      <c r="S644" s="16"/>
      <c r="T644" s="16"/>
      <c r="U644" s="16"/>
      <c r="V644" s="16"/>
      <c r="W644" s="16"/>
      <c r="X644" s="16"/>
      <c r="Y644" s="16"/>
      <c r="Z644" s="16"/>
    </row>
    <row r="645" spans="2:26" ht="13.5" customHeight="1">
      <c r="B645" s="15"/>
      <c r="C645" s="15"/>
      <c r="D645" s="15"/>
      <c r="E645" s="15"/>
      <c r="F645" s="15"/>
      <c r="G645" s="15"/>
      <c r="H645" s="15"/>
      <c r="I645" s="15"/>
      <c r="J645" s="15"/>
      <c r="K645" s="15"/>
      <c r="L645" s="16"/>
      <c r="M645" s="16"/>
      <c r="N645" s="16"/>
      <c r="O645" s="16"/>
      <c r="P645" s="16"/>
      <c r="Q645" s="16"/>
      <c r="R645" s="16"/>
      <c r="S645" s="16"/>
      <c r="T645" s="16"/>
      <c r="U645" s="16"/>
      <c r="V645" s="16"/>
      <c r="W645" s="16"/>
      <c r="X645" s="16"/>
      <c r="Y645" s="16"/>
      <c r="Z645" s="16"/>
    </row>
    <row r="646" spans="2:26" ht="13.5" customHeight="1">
      <c r="B646" s="15"/>
      <c r="C646" s="15"/>
      <c r="D646" s="15"/>
      <c r="E646" s="15"/>
      <c r="F646" s="15"/>
      <c r="G646" s="15"/>
      <c r="H646" s="15"/>
      <c r="I646" s="15"/>
      <c r="J646" s="15"/>
      <c r="K646" s="15"/>
      <c r="L646" s="16"/>
      <c r="M646" s="16"/>
      <c r="N646" s="16"/>
      <c r="O646" s="16"/>
      <c r="P646" s="16"/>
      <c r="Q646" s="16"/>
      <c r="R646" s="16"/>
      <c r="S646" s="16"/>
      <c r="T646" s="16"/>
      <c r="U646" s="16"/>
      <c r="V646" s="16"/>
      <c r="W646" s="16"/>
      <c r="X646" s="16"/>
      <c r="Y646" s="16"/>
      <c r="Z646" s="16"/>
    </row>
    <row r="647" spans="2:26" ht="13.5" customHeight="1">
      <c r="B647" s="15"/>
      <c r="C647" s="15"/>
      <c r="D647" s="15"/>
      <c r="E647" s="15"/>
      <c r="F647" s="15"/>
      <c r="G647" s="15"/>
      <c r="H647" s="15"/>
      <c r="I647" s="15"/>
      <c r="J647" s="15"/>
      <c r="K647" s="15"/>
      <c r="L647" s="16"/>
      <c r="M647" s="16"/>
      <c r="N647" s="16"/>
      <c r="O647" s="16"/>
      <c r="P647" s="16"/>
      <c r="Q647" s="16"/>
      <c r="R647" s="16"/>
      <c r="S647" s="16"/>
      <c r="T647" s="16"/>
      <c r="U647" s="16"/>
      <c r="V647" s="16"/>
      <c r="W647" s="16"/>
      <c r="X647" s="16"/>
      <c r="Y647" s="16"/>
      <c r="Z647" s="16"/>
    </row>
    <row r="648" spans="2:26" ht="13.5" customHeight="1">
      <c r="B648" s="15"/>
      <c r="C648" s="15"/>
      <c r="D648" s="15"/>
      <c r="E648" s="15"/>
      <c r="F648" s="15"/>
      <c r="G648" s="15"/>
      <c r="H648" s="15"/>
      <c r="I648" s="15"/>
      <c r="J648" s="15"/>
      <c r="K648" s="15"/>
      <c r="L648" s="16"/>
      <c r="M648" s="16"/>
      <c r="N648" s="16"/>
      <c r="O648" s="16"/>
      <c r="P648" s="16"/>
      <c r="Q648" s="16"/>
      <c r="R648" s="16"/>
      <c r="S648" s="16"/>
      <c r="T648" s="16"/>
      <c r="U648" s="16"/>
      <c r="V648" s="16"/>
      <c r="W648" s="16"/>
      <c r="X648" s="16"/>
      <c r="Y648" s="16"/>
      <c r="Z648" s="16"/>
    </row>
    <row r="649" spans="2:26" ht="13.5" customHeight="1">
      <c r="B649" s="15"/>
      <c r="C649" s="15"/>
      <c r="D649" s="15"/>
      <c r="E649" s="15"/>
      <c r="F649" s="15"/>
      <c r="G649" s="15"/>
      <c r="H649" s="15"/>
      <c r="I649" s="15"/>
      <c r="J649" s="15"/>
      <c r="K649" s="15"/>
      <c r="L649" s="16"/>
      <c r="M649" s="16"/>
      <c r="N649" s="16"/>
      <c r="O649" s="16"/>
      <c r="P649" s="16"/>
      <c r="Q649" s="16"/>
      <c r="R649" s="16"/>
      <c r="S649" s="16"/>
      <c r="T649" s="16"/>
      <c r="U649" s="16"/>
      <c r="V649" s="16"/>
      <c r="W649" s="16"/>
      <c r="X649" s="16"/>
      <c r="Y649" s="16"/>
      <c r="Z649" s="16"/>
    </row>
    <row r="650" spans="2:26" ht="13.5" customHeight="1">
      <c r="B650" s="15"/>
      <c r="C650" s="15"/>
      <c r="D650" s="15"/>
      <c r="E650" s="15"/>
      <c r="F650" s="15"/>
      <c r="G650" s="15"/>
      <c r="H650" s="15"/>
      <c r="I650" s="15"/>
      <c r="J650" s="15"/>
      <c r="K650" s="15"/>
      <c r="L650" s="16"/>
      <c r="M650" s="16"/>
      <c r="N650" s="16"/>
      <c r="O650" s="16"/>
      <c r="P650" s="16"/>
      <c r="Q650" s="16"/>
      <c r="R650" s="16"/>
      <c r="S650" s="16"/>
      <c r="T650" s="16"/>
      <c r="U650" s="16"/>
      <c r="V650" s="16"/>
      <c r="W650" s="16"/>
      <c r="X650" s="16"/>
      <c r="Y650" s="16"/>
      <c r="Z650" s="16"/>
    </row>
    <row r="651" spans="2:26" ht="13.5" customHeight="1">
      <c r="B651" s="15"/>
      <c r="C651" s="15"/>
      <c r="D651" s="15"/>
      <c r="E651" s="15"/>
      <c r="F651" s="15"/>
      <c r="G651" s="15"/>
      <c r="H651" s="15"/>
      <c r="I651" s="15"/>
      <c r="J651" s="15"/>
      <c r="K651" s="15"/>
      <c r="L651" s="16"/>
      <c r="M651" s="16"/>
      <c r="N651" s="16"/>
      <c r="O651" s="16"/>
      <c r="P651" s="16"/>
      <c r="Q651" s="16"/>
      <c r="R651" s="16"/>
      <c r="S651" s="16"/>
      <c r="T651" s="16"/>
      <c r="U651" s="16"/>
      <c r="V651" s="16"/>
      <c r="W651" s="16"/>
      <c r="X651" s="16"/>
      <c r="Y651" s="16"/>
      <c r="Z651" s="16"/>
    </row>
    <row r="652" spans="2:26" ht="13.5" customHeight="1">
      <c r="B652" s="15"/>
      <c r="C652" s="15"/>
      <c r="D652" s="15"/>
      <c r="E652" s="15"/>
      <c r="F652" s="15"/>
      <c r="G652" s="15"/>
      <c r="H652" s="15"/>
      <c r="I652" s="15"/>
      <c r="J652" s="15"/>
      <c r="K652" s="15"/>
      <c r="L652" s="16"/>
      <c r="M652" s="16"/>
      <c r="N652" s="16"/>
      <c r="O652" s="16"/>
      <c r="P652" s="16"/>
      <c r="Q652" s="16"/>
      <c r="R652" s="16"/>
      <c r="S652" s="16"/>
      <c r="T652" s="16"/>
      <c r="U652" s="16"/>
      <c r="V652" s="16"/>
      <c r="W652" s="16"/>
      <c r="X652" s="16"/>
      <c r="Y652" s="16"/>
      <c r="Z652" s="16"/>
    </row>
    <row r="653" spans="2:26" ht="13.5" customHeight="1">
      <c r="B653" s="15"/>
      <c r="C653" s="15"/>
      <c r="D653" s="15"/>
      <c r="E653" s="15"/>
      <c r="F653" s="15"/>
      <c r="G653" s="15"/>
      <c r="H653" s="15"/>
      <c r="I653" s="15"/>
      <c r="J653" s="15"/>
      <c r="K653" s="15"/>
      <c r="L653" s="16"/>
      <c r="M653" s="16"/>
      <c r="N653" s="16"/>
      <c r="O653" s="16"/>
      <c r="P653" s="16"/>
      <c r="Q653" s="16"/>
      <c r="R653" s="16"/>
      <c r="S653" s="16"/>
      <c r="T653" s="16"/>
      <c r="U653" s="16"/>
      <c r="V653" s="16"/>
      <c r="W653" s="16"/>
      <c r="X653" s="16"/>
      <c r="Y653" s="16"/>
      <c r="Z653" s="16"/>
    </row>
    <row r="654" spans="2:26" ht="13.5" customHeight="1">
      <c r="B654" s="15"/>
      <c r="C654" s="15"/>
      <c r="D654" s="15"/>
      <c r="E654" s="15"/>
      <c r="F654" s="15"/>
      <c r="G654" s="15"/>
      <c r="H654" s="15"/>
      <c r="I654" s="15"/>
      <c r="J654" s="15"/>
      <c r="K654" s="15"/>
      <c r="L654" s="16"/>
      <c r="M654" s="16"/>
      <c r="N654" s="16"/>
      <c r="O654" s="16"/>
      <c r="P654" s="16"/>
      <c r="Q654" s="16"/>
      <c r="R654" s="16"/>
      <c r="S654" s="16"/>
      <c r="T654" s="16"/>
      <c r="U654" s="16"/>
      <c r="V654" s="16"/>
      <c r="W654" s="16"/>
      <c r="X654" s="16"/>
      <c r="Y654" s="16"/>
      <c r="Z654" s="16"/>
    </row>
    <row r="655" spans="2:26" ht="13.5" customHeight="1">
      <c r="B655" s="15"/>
      <c r="C655" s="15"/>
      <c r="D655" s="15"/>
      <c r="E655" s="15"/>
      <c r="F655" s="15"/>
      <c r="G655" s="15"/>
      <c r="H655" s="15"/>
      <c r="I655" s="15"/>
      <c r="J655" s="15"/>
      <c r="K655" s="15"/>
      <c r="L655" s="16"/>
      <c r="M655" s="16"/>
      <c r="N655" s="16"/>
      <c r="O655" s="16"/>
      <c r="P655" s="16"/>
      <c r="Q655" s="16"/>
      <c r="R655" s="16"/>
      <c r="S655" s="16"/>
      <c r="T655" s="16"/>
      <c r="U655" s="16"/>
      <c r="V655" s="16"/>
      <c r="W655" s="16"/>
      <c r="X655" s="16"/>
      <c r="Y655" s="16"/>
      <c r="Z655" s="16"/>
    </row>
    <row r="656" spans="2:26" ht="13.5" customHeight="1">
      <c r="B656" s="15"/>
      <c r="C656" s="15"/>
      <c r="D656" s="15"/>
      <c r="E656" s="15"/>
      <c r="F656" s="15"/>
      <c r="G656" s="15"/>
      <c r="H656" s="15"/>
      <c r="I656" s="15"/>
      <c r="J656" s="15"/>
      <c r="K656" s="15"/>
      <c r="L656" s="16"/>
      <c r="M656" s="16"/>
      <c r="N656" s="16"/>
      <c r="O656" s="16"/>
      <c r="P656" s="16"/>
      <c r="Q656" s="16"/>
      <c r="R656" s="16"/>
      <c r="S656" s="16"/>
      <c r="T656" s="16"/>
      <c r="U656" s="16"/>
      <c r="V656" s="16"/>
      <c r="W656" s="16"/>
      <c r="X656" s="16"/>
      <c r="Y656" s="16"/>
      <c r="Z656" s="16"/>
    </row>
    <row r="657" spans="2:26" ht="13.5" customHeight="1">
      <c r="B657" s="15"/>
      <c r="C657" s="15"/>
      <c r="D657" s="15"/>
      <c r="E657" s="15"/>
      <c r="F657" s="15"/>
      <c r="G657" s="15"/>
      <c r="H657" s="15"/>
      <c r="I657" s="15"/>
      <c r="J657" s="15"/>
      <c r="K657" s="15"/>
      <c r="L657" s="16"/>
      <c r="M657" s="16"/>
      <c r="N657" s="16"/>
      <c r="O657" s="16"/>
      <c r="P657" s="16"/>
      <c r="Q657" s="16"/>
      <c r="R657" s="16"/>
      <c r="S657" s="16"/>
      <c r="T657" s="16"/>
      <c r="U657" s="16"/>
      <c r="V657" s="16"/>
      <c r="W657" s="16"/>
      <c r="X657" s="16"/>
      <c r="Y657" s="16"/>
      <c r="Z657" s="16"/>
    </row>
    <row r="658" spans="2:26" ht="13.5" customHeight="1">
      <c r="B658" s="15"/>
      <c r="C658" s="15"/>
      <c r="D658" s="15"/>
      <c r="E658" s="15"/>
      <c r="F658" s="15"/>
      <c r="G658" s="15"/>
      <c r="H658" s="15"/>
      <c r="I658" s="15"/>
      <c r="J658" s="15"/>
      <c r="K658" s="15"/>
      <c r="L658" s="16"/>
      <c r="M658" s="16"/>
      <c r="N658" s="16"/>
      <c r="O658" s="16"/>
      <c r="P658" s="16"/>
      <c r="Q658" s="16"/>
      <c r="R658" s="16"/>
      <c r="S658" s="16"/>
      <c r="T658" s="16"/>
      <c r="U658" s="16"/>
      <c r="V658" s="16"/>
      <c r="W658" s="16"/>
      <c r="X658" s="16"/>
      <c r="Y658" s="16"/>
      <c r="Z658" s="16"/>
    </row>
    <row r="659" spans="2:26" ht="13.5" customHeight="1">
      <c r="B659" s="15"/>
      <c r="C659" s="15"/>
      <c r="D659" s="15"/>
      <c r="E659" s="15"/>
      <c r="F659" s="15"/>
      <c r="G659" s="15"/>
      <c r="H659" s="15"/>
      <c r="I659" s="15"/>
      <c r="J659" s="15"/>
      <c r="K659" s="15"/>
      <c r="L659" s="16"/>
      <c r="M659" s="16"/>
      <c r="N659" s="16"/>
      <c r="O659" s="16"/>
      <c r="P659" s="16"/>
      <c r="Q659" s="16"/>
      <c r="R659" s="16"/>
      <c r="S659" s="16"/>
      <c r="T659" s="16"/>
      <c r="U659" s="16"/>
      <c r="V659" s="16"/>
      <c r="W659" s="16"/>
      <c r="X659" s="16"/>
      <c r="Y659" s="16"/>
      <c r="Z659" s="16"/>
    </row>
    <row r="660" spans="2:26" ht="13.5" customHeight="1">
      <c r="B660" s="15"/>
      <c r="C660" s="15"/>
      <c r="D660" s="15"/>
      <c r="E660" s="15"/>
      <c r="F660" s="15"/>
      <c r="G660" s="15"/>
      <c r="H660" s="15"/>
      <c r="I660" s="15"/>
      <c r="J660" s="15"/>
      <c r="K660" s="15"/>
      <c r="L660" s="16"/>
      <c r="M660" s="16"/>
      <c r="N660" s="16"/>
      <c r="O660" s="16"/>
      <c r="P660" s="16"/>
      <c r="Q660" s="16"/>
      <c r="R660" s="16"/>
      <c r="S660" s="16"/>
      <c r="T660" s="16"/>
      <c r="U660" s="16"/>
      <c r="V660" s="16"/>
      <c r="W660" s="16"/>
      <c r="X660" s="16"/>
      <c r="Y660" s="16"/>
      <c r="Z660" s="16"/>
    </row>
    <row r="661" spans="2:26" ht="13.5" customHeight="1">
      <c r="B661" s="15"/>
      <c r="C661" s="15"/>
      <c r="D661" s="15"/>
      <c r="E661" s="15"/>
      <c r="F661" s="15"/>
      <c r="G661" s="15"/>
      <c r="H661" s="15"/>
      <c r="I661" s="15"/>
      <c r="J661" s="15"/>
      <c r="K661" s="15"/>
      <c r="L661" s="16"/>
      <c r="M661" s="16"/>
      <c r="N661" s="16"/>
      <c r="O661" s="16"/>
      <c r="P661" s="16"/>
      <c r="Q661" s="16"/>
      <c r="R661" s="16"/>
      <c r="S661" s="16"/>
      <c r="T661" s="16"/>
      <c r="U661" s="16"/>
      <c r="V661" s="16"/>
      <c r="W661" s="16"/>
      <c r="X661" s="16"/>
      <c r="Y661" s="16"/>
      <c r="Z661" s="16"/>
    </row>
    <row r="662" spans="2:26" ht="13.5" customHeight="1">
      <c r="B662" s="15"/>
      <c r="C662" s="15"/>
      <c r="D662" s="15"/>
      <c r="E662" s="15"/>
      <c r="F662" s="15"/>
      <c r="G662" s="15"/>
      <c r="H662" s="15"/>
      <c r="I662" s="15"/>
      <c r="J662" s="15"/>
      <c r="K662" s="15"/>
      <c r="L662" s="16"/>
      <c r="M662" s="16"/>
      <c r="N662" s="16"/>
      <c r="O662" s="16"/>
      <c r="P662" s="16"/>
      <c r="Q662" s="16"/>
      <c r="R662" s="16"/>
      <c r="S662" s="16"/>
      <c r="T662" s="16"/>
      <c r="U662" s="16"/>
      <c r="V662" s="16"/>
      <c r="W662" s="16"/>
      <c r="X662" s="16"/>
      <c r="Y662" s="16"/>
      <c r="Z662" s="16"/>
    </row>
    <row r="663" spans="2:26" ht="13.5" customHeight="1">
      <c r="B663" s="15"/>
      <c r="C663" s="15"/>
      <c r="D663" s="15"/>
      <c r="E663" s="15"/>
      <c r="F663" s="15"/>
      <c r="G663" s="15"/>
      <c r="H663" s="15"/>
      <c r="I663" s="15"/>
      <c r="J663" s="15"/>
      <c r="K663" s="15"/>
      <c r="L663" s="16"/>
      <c r="M663" s="16"/>
      <c r="N663" s="16"/>
      <c r="O663" s="16"/>
      <c r="P663" s="16"/>
      <c r="Q663" s="16"/>
      <c r="R663" s="16"/>
      <c r="S663" s="16"/>
      <c r="T663" s="16"/>
      <c r="U663" s="16"/>
      <c r="V663" s="16"/>
      <c r="W663" s="16"/>
      <c r="X663" s="16"/>
      <c r="Y663" s="16"/>
      <c r="Z663" s="16"/>
    </row>
    <row r="664" spans="2:26" ht="13.5" customHeight="1">
      <c r="B664" s="15"/>
      <c r="C664" s="15"/>
      <c r="D664" s="15"/>
      <c r="E664" s="15"/>
      <c r="F664" s="15"/>
      <c r="G664" s="15"/>
      <c r="H664" s="15"/>
      <c r="I664" s="15"/>
      <c r="J664" s="15"/>
      <c r="K664" s="15"/>
      <c r="L664" s="16"/>
      <c r="M664" s="16"/>
      <c r="N664" s="16"/>
      <c r="O664" s="16"/>
      <c r="P664" s="16"/>
      <c r="Q664" s="16"/>
      <c r="R664" s="16"/>
      <c r="S664" s="16"/>
      <c r="T664" s="16"/>
      <c r="U664" s="16"/>
      <c r="V664" s="16"/>
      <c r="W664" s="16"/>
      <c r="X664" s="16"/>
      <c r="Y664" s="16"/>
      <c r="Z664" s="16"/>
    </row>
    <row r="665" spans="2:26" ht="13.5" customHeight="1">
      <c r="B665" s="15"/>
      <c r="C665" s="15"/>
      <c r="D665" s="15"/>
      <c r="E665" s="15"/>
      <c r="F665" s="15"/>
      <c r="G665" s="15"/>
      <c r="H665" s="15"/>
      <c r="I665" s="15"/>
      <c r="J665" s="15"/>
      <c r="K665" s="15"/>
      <c r="L665" s="16"/>
      <c r="M665" s="16"/>
      <c r="N665" s="16"/>
      <c r="O665" s="16"/>
      <c r="P665" s="16"/>
      <c r="Q665" s="16"/>
      <c r="R665" s="16"/>
      <c r="S665" s="16"/>
      <c r="T665" s="16"/>
      <c r="U665" s="16"/>
      <c r="V665" s="16"/>
      <c r="W665" s="16"/>
      <c r="X665" s="16"/>
      <c r="Y665" s="16"/>
      <c r="Z665" s="16"/>
    </row>
    <row r="666" spans="2:26" ht="13.5" customHeight="1">
      <c r="B666" s="15"/>
      <c r="C666" s="15"/>
      <c r="D666" s="15"/>
      <c r="E666" s="15"/>
      <c r="F666" s="15"/>
      <c r="G666" s="15"/>
      <c r="H666" s="15"/>
      <c r="I666" s="15"/>
      <c r="J666" s="15"/>
      <c r="K666" s="15"/>
      <c r="L666" s="16"/>
      <c r="M666" s="16"/>
      <c r="N666" s="16"/>
      <c r="O666" s="16"/>
      <c r="P666" s="16"/>
      <c r="Q666" s="16"/>
      <c r="R666" s="16"/>
      <c r="S666" s="16"/>
      <c r="T666" s="16"/>
      <c r="U666" s="16"/>
      <c r="V666" s="16"/>
      <c r="W666" s="16"/>
      <c r="X666" s="16"/>
      <c r="Y666" s="16"/>
      <c r="Z666" s="16"/>
    </row>
    <row r="667" spans="2:26" ht="13.5" customHeight="1">
      <c r="B667" s="15"/>
      <c r="C667" s="15"/>
      <c r="D667" s="15"/>
      <c r="E667" s="15"/>
      <c r="F667" s="15"/>
      <c r="G667" s="15"/>
      <c r="H667" s="15"/>
      <c r="I667" s="15"/>
      <c r="J667" s="15"/>
      <c r="K667" s="15"/>
      <c r="L667" s="16"/>
      <c r="M667" s="16"/>
      <c r="N667" s="16"/>
      <c r="O667" s="16"/>
      <c r="P667" s="16"/>
      <c r="Q667" s="16"/>
      <c r="R667" s="16"/>
      <c r="S667" s="16"/>
      <c r="T667" s="16"/>
      <c r="U667" s="16"/>
      <c r="V667" s="16"/>
      <c r="W667" s="16"/>
      <c r="X667" s="16"/>
      <c r="Y667" s="16"/>
      <c r="Z667" s="16"/>
    </row>
    <row r="668" spans="2:26" ht="13.5" customHeight="1">
      <c r="B668" s="15"/>
      <c r="C668" s="15"/>
      <c r="D668" s="15"/>
      <c r="E668" s="15"/>
      <c r="F668" s="15"/>
      <c r="G668" s="15"/>
      <c r="H668" s="15"/>
      <c r="I668" s="15"/>
      <c r="J668" s="15"/>
      <c r="K668" s="15"/>
      <c r="L668" s="16"/>
      <c r="M668" s="16"/>
      <c r="N668" s="16"/>
      <c r="O668" s="16"/>
      <c r="P668" s="16"/>
      <c r="Q668" s="16"/>
      <c r="R668" s="16"/>
      <c r="S668" s="16"/>
      <c r="T668" s="16"/>
      <c r="U668" s="16"/>
      <c r="V668" s="16"/>
      <c r="W668" s="16"/>
      <c r="X668" s="16"/>
      <c r="Y668" s="16"/>
      <c r="Z668" s="16"/>
    </row>
    <row r="669" spans="2:26" ht="13.5" customHeight="1">
      <c r="B669" s="15"/>
      <c r="C669" s="15"/>
      <c r="D669" s="15"/>
      <c r="E669" s="15"/>
      <c r="F669" s="15"/>
      <c r="G669" s="15"/>
      <c r="H669" s="15"/>
      <c r="I669" s="15"/>
      <c r="J669" s="15"/>
      <c r="K669" s="15"/>
      <c r="L669" s="16"/>
      <c r="M669" s="16"/>
      <c r="N669" s="16"/>
      <c r="O669" s="16"/>
      <c r="P669" s="16"/>
      <c r="Q669" s="16"/>
      <c r="R669" s="16"/>
      <c r="S669" s="16"/>
      <c r="T669" s="16"/>
      <c r="U669" s="16"/>
      <c r="V669" s="16"/>
      <c r="W669" s="16"/>
      <c r="X669" s="16"/>
      <c r="Y669" s="16"/>
      <c r="Z669" s="16"/>
    </row>
    <row r="670" spans="2:26" ht="13.5" customHeight="1">
      <c r="B670" s="15"/>
      <c r="C670" s="15"/>
      <c r="D670" s="15"/>
      <c r="E670" s="15"/>
      <c r="F670" s="15"/>
      <c r="G670" s="15"/>
      <c r="H670" s="15"/>
      <c r="I670" s="15"/>
      <c r="J670" s="15"/>
      <c r="K670" s="15"/>
      <c r="L670" s="16"/>
      <c r="M670" s="16"/>
      <c r="N670" s="16"/>
      <c r="O670" s="16"/>
      <c r="P670" s="16"/>
      <c r="Q670" s="16"/>
      <c r="R670" s="16"/>
      <c r="S670" s="16"/>
      <c r="T670" s="16"/>
      <c r="U670" s="16"/>
      <c r="V670" s="16"/>
      <c r="W670" s="16"/>
      <c r="X670" s="16"/>
      <c r="Y670" s="16"/>
      <c r="Z670" s="16"/>
    </row>
    <row r="671" spans="2:26" ht="13.5" customHeight="1">
      <c r="B671" s="15"/>
      <c r="C671" s="15"/>
      <c r="D671" s="15"/>
      <c r="E671" s="15"/>
      <c r="F671" s="15"/>
      <c r="G671" s="15"/>
      <c r="H671" s="15"/>
      <c r="I671" s="15"/>
      <c r="J671" s="15"/>
      <c r="K671" s="15"/>
      <c r="L671" s="16"/>
      <c r="M671" s="16"/>
      <c r="N671" s="16"/>
      <c r="O671" s="16"/>
      <c r="P671" s="16"/>
      <c r="Q671" s="16"/>
      <c r="R671" s="16"/>
      <c r="S671" s="16"/>
      <c r="T671" s="16"/>
      <c r="U671" s="16"/>
      <c r="V671" s="16"/>
      <c r="W671" s="16"/>
      <c r="X671" s="16"/>
      <c r="Y671" s="16"/>
      <c r="Z671" s="16"/>
    </row>
    <row r="672" spans="2:26" ht="13.5" customHeight="1">
      <c r="B672" s="15"/>
      <c r="C672" s="15"/>
      <c r="D672" s="15"/>
      <c r="E672" s="15"/>
      <c r="F672" s="15"/>
      <c r="G672" s="15"/>
      <c r="H672" s="15"/>
      <c r="I672" s="15"/>
      <c r="J672" s="15"/>
      <c r="K672" s="15"/>
      <c r="L672" s="16"/>
      <c r="M672" s="16"/>
      <c r="N672" s="16"/>
      <c r="O672" s="16"/>
      <c r="P672" s="16"/>
      <c r="Q672" s="16"/>
      <c r="R672" s="16"/>
      <c r="S672" s="16"/>
      <c r="T672" s="16"/>
      <c r="U672" s="16"/>
      <c r="V672" s="16"/>
      <c r="W672" s="16"/>
      <c r="X672" s="16"/>
      <c r="Y672" s="16"/>
      <c r="Z672" s="16"/>
    </row>
    <row r="673" spans="2:26" ht="13.5" customHeight="1">
      <c r="B673" s="15"/>
      <c r="C673" s="15"/>
      <c r="D673" s="15"/>
      <c r="E673" s="15"/>
      <c r="F673" s="15"/>
      <c r="G673" s="15"/>
      <c r="H673" s="15"/>
      <c r="I673" s="15"/>
      <c r="J673" s="15"/>
      <c r="K673" s="15"/>
      <c r="L673" s="16"/>
      <c r="M673" s="16"/>
      <c r="N673" s="16"/>
      <c r="O673" s="16"/>
      <c r="P673" s="16"/>
      <c r="Q673" s="16"/>
      <c r="R673" s="16"/>
      <c r="S673" s="16"/>
      <c r="T673" s="16"/>
      <c r="U673" s="16"/>
      <c r="V673" s="16"/>
      <c r="W673" s="16"/>
      <c r="X673" s="16"/>
      <c r="Y673" s="16"/>
      <c r="Z673" s="16"/>
    </row>
    <row r="674" spans="2:26" ht="13.5" customHeight="1">
      <c r="B674" s="15"/>
      <c r="C674" s="15"/>
      <c r="D674" s="15"/>
      <c r="E674" s="15"/>
      <c r="F674" s="15"/>
      <c r="G674" s="15"/>
      <c r="H674" s="15"/>
      <c r="I674" s="15"/>
      <c r="J674" s="15"/>
      <c r="K674" s="15"/>
      <c r="L674" s="16"/>
      <c r="M674" s="16"/>
      <c r="N674" s="16"/>
      <c r="O674" s="16"/>
      <c r="P674" s="16"/>
      <c r="Q674" s="16"/>
      <c r="R674" s="16"/>
      <c r="S674" s="16"/>
      <c r="T674" s="16"/>
      <c r="U674" s="16"/>
      <c r="V674" s="16"/>
      <c r="W674" s="16"/>
      <c r="X674" s="16"/>
      <c r="Y674" s="16"/>
      <c r="Z674" s="16"/>
    </row>
    <row r="675" spans="2:26" ht="13.5" customHeight="1">
      <c r="B675" s="15"/>
      <c r="C675" s="15"/>
      <c r="D675" s="15"/>
      <c r="E675" s="15"/>
      <c r="F675" s="15"/>
      <c r="G675" s="15"/>
      <c r="H675" s="15"/>
      <c r="I675" s="15"/>
      <c r="J675" s="15"/>
      <c r="K675" s="15"/>
      <c r="L675" s="16"/>
      <c r="M675" s="16"/>
      <c r="N675" s="16"/>
      <c r="O675" s="16"/>
      <c r="P675" s="16"/>
      <c r="Q675" s="16"/>
      <c r="R675" s="16"/>
      <c r="S675" s="16"/>
      <c r="T675" s="16"/>
      <c r="U675" s="16"/>
      <c r="V675" s="16"/>
      <c r="W675" s="16"/>
      <c r="X675" s="16"/>
      <c r="Y675" s="16"/>
      <c r="Z675" s="16"/>
    </row>
    <row r="676" spans="2:26" ht="13.5" customHeight="1">
      <c r="B676" s="15"/>
      <c r="C676" s="15"/>
      <c r="D676" s="15"/>
      <c r="E676" s="15"/>
      <c r="F676" s="15"/>
      <c r="G676" s="15"/>
      <c r="H676" s="15"/>
      <c r="I676" s="15"/>
      <c r="J676" s="15"/>
      <c r="K676" s="15"/>
      <c r="L676" s="16"/>
      <c r="M676" s="16"/>
      <c r="N676" s="16"/>
      <c r="O676" s="16"/>
      <c r="P676" s="16"/>
      <c r="Q676" s="16"/>
      <c r="R676" s="16"/>
      <c r="S676" s="16"/>
      <c r="T676" s="16"/>
      <c r="U676" s="16"/>
      <c r="V676" s="16"/>
      <c r="W676" s="16"/>
      <c r="X676" s="16"/>
      <c r="Y676" s="16"/>
      <c r="Z676" s="16"/>
    </row>
    <row r="677" spans="2:26" ht="13.5" customHeight="1">
      <c r="B677" s="15"/>
      <c r="C677" s="15"/>
      <c r="D677" s="15"/>
      <c r="E677" s="15"/>
      <c r="F677" s="15"/>
      <c r="G677" s="15"/>
      <c r="H677" s="15"/>
      <c r="I677" s="15"/>
      <c r="J677" s="15"/>
      <c r="K677" s="15"/>
      <c r="L677" s="16"/>
      <c r="M677" s="16"/>
      <c r="N677" s="16"/>
      <c r="O677" s="16"/>
      <c r="P677" s="16"/>
      <c r="Q677" s="16"/>
      <c r="R677" s="16"/>
      <c r="S677" s="16"/>
      <c r="T677" s="16"/>
      <c r="U677" s="16"/>
      <c r="V677" s="16"/>
      <c r="W677" s="16"/>
      <c r="X677" s="16"/>
      <c r="Y677" s="16"/>
      <c r="Z677" s="16"/>
    </row>
    <row r="678" spans="2:26" ht="13.5" customHeight="1">
      <c r="B678" s="15"/>
      <c r="C678" s="15"/>
      <c r="D678" s="15"/>
      <c r="E678" s="15"/>
      <c r="F678" s="15"/>
      <c r="G678" s="15"/>
      <c r="H678" s="15"/>
      <c r="I678" s="15"/>
      <c r="J678" s="15"/>
      <c r="K678" s="15"/>
      <c r="L678" s="16"/>
      <c r="M678" s="16"/>
      <c r="N678" s="16"/>
      <c r="O678" s="16"/>
      <c r="P678" s="16"/>
      <c r="Q678" s="16"/>
      <c r="R678" s="16"/>
      <c r="S678" s="16"/>
      <c r="T678" s="16"/>
      <c r="U678" s="16"/>
      <c r="V678" s="16"/>
      <c r="W678" s="16"/>
      <c r="X678" s="16"/>
      <c r="Y678" s="16"/>
      <c r="Z678" s="16"/>
    </row>
    <row r="679" spans="2:26" ht="13.5" customHeight="1">
      <c r="B679" s="15"/>
      <c r="C679" s="15"/>
      <c r="D679" s="15"/>
      <c r="E679" s="15"/>
      <c r="F679" s="15"/>
      <c r="G679" s="15"/>
      <c r="H679" s="15"/>
      <c r="I679" s="15"/>
      <c r="J679" s="15"/>
      <c r="K679" s="15"/>
      <c r="L679" s="16"/>
      <c r="M679" s="16"/>
      <c r="N679" s="16"/>
      <c r="O679" s="16"/>
      <c r="P679" s="16"/>
      <c r="Q679" s="16"/>
      <c r="R679" s="16"/>
      <c r="S679" s="16"/>
      <c r="T679" s="16"/>
      <c r="U679" s="16"/>
      <c r="V679" s="16"/>
      <c r="W679" s="16"/>
      <c r="X679" s="16"/>
      <c r="Y679" s="16"/>
      <c r="Z679" s="16"/>
    </row>
    <row r="680" spans="2:26" ht="13.5" customHeight="1">
      <c r="B680" s="15"/>
      <c r="C680" s="15"/>
      <c r="D680" s="15"/>
      <c r="E680" s="15"/>
      <c r="F680" s="15"/>
      <c r="G680" s="15"/>
      <c r="H680" s="15"/>
      <c r="I680" s="15"/>
      <c r="J680" s="15"/>
      <c r="K680" s="15"/>
      <c r="L680" s="16"/>
      <c r="M680" s="16"/>
      <c r="N680" s="16"/>
      <c r="O680" s="16"/>
      <c r="P680" s="16"/>
      <c r="Q680" s="16"/>
      <c r="R680" s="16"/>
      <c r="S680" s="16"/>
      <c r="T680" s="16"/>
      <c r="U680" s="16"/>
      <c r="V680" s="16"/>
      <c r="W680" s="16"/>
      <c r="X680" s="16"/>
      <c r="Y680" s="16"/>
      <c r="Z680" s="16"/>
    </row>
    <row r="681" spans="2:26" ht="13.5" customHeight="1">
      <c r="B681" s="15"/>
      <c r="C681" s="15"/>
      <c r="D681" s="15"/>
      <c r="E681" s="15"/>
      <c r="F681" s="15"/>
      <c r="G681" s="15"/>
      <c r="H681" s="15"/>
      <c r="I681" s="15"/>
      <c r="J681" s="15"/>
      <c r="K681" s="15"/>
      <c r="L681" s="16"/>
      <c r="M681" s="16"/>
      <c r="N681" s="16"/>
      <c r="O681" s="16"/>
      <c r="P681" s="16"/>
      <c r="Q681" s="16"/>
      <c r="R681" s="16"/>
      <c r="S681" s="16"/>
      <c r="T681" s="16"/>
      <c r="U681" s="16"/>
      <c r="V681" s="16"/>
      <c r="W681" s="16"/>
      <c r="X681" s="16"/>
      <c r="Y681" s="16"/>
      <c r="Z681" s="16"/>
    </row>
    <row r="682" spans="2:26" ht="13.5" customHeight="1">
      <c r="B682" s="15"/>
      <c r="C682" s="15"/>
      <c r="D682" s="15"/>
      <c r="E682" s="15"/>
      <c r="F682" s="15"/>
      <c r="G682" s="15"/>
      <c r="H682" s="15"/>
      <c r="I682" s="15"/>
      <c r="J682" s="15"/>
      <c r="K682" s="15"/>
      <c r="L682" s="16"/>
      <c r="M682" s="16"/>
      <c r="N682" s="16"/>
      <c r="O682" s="16"/>
      <c r="P682" s="16"/>
      <c r="Q682" s="16"/>
      <c r="R682" s="16"/>
      <c r="S682" s="16"/>
      <c r="T682" s="16"/>
      <c r="U682" s="16"/>
      <c r="V682" s="16"/>
      <c r="W682" s="16"/>
      <c r="X682" s="16"/>
      <c r="Y682" s="16"/>
      <c r="Z682" s="16"/>
    </row>
    <row r="683" spans="2:26" ht="13.5" customHeight="1">
      <c r="B683" s="15"/>
      <c r="C683" s="15"/>
      <c r="D683" s="15"/>
      <c r="E683" s="15"/>
      <c r="F683" s="15"/>
      <c r="G683" s="15"/>
      <c r="H683" s="15"/>
      <c r="I683" s="15"/>
      <c r="J683" s="15"/>
      <c r="K683" s="15"/>
      <c r="L683" s="16"/>
      <c r="M683" s="16"/>
      <c r="N683" s="16"/>
      <c r="O683" s="16"/>
      <c r="P683" s="16"/>
      <c r="Q683" s="16"/>
      <c r="R683" s="16"/>
      <c r="S683" s="16"/>
      <c r="T683" s="16"/>
      <c r="U683" s="16"/>
      <c r="V683" s="16"/>
      <c r="W683" s="16"/>
      <c r="X683" s="16"/>
      <c r="Y683" s="16"/>
      <c r="Z683" s="16"/>
    </row>
    <row r="684" spans="2:26" ht="13.5" customHeight="1">
      <c r="B684" s="15"/>
      <c r="C684" s="15"/>
      <c r="D684" s="15"/>
      <c r="E684" s="15"/>
      <c r="F684" s="15"/>
      <c r="G684" s="15"/>
      <c r="H684" s="15"/>
      <c r="I684" s="15"/>
      <c r="J684" s="15"/>
      <c r="K684" s="15"/>
      <c r="L684" s="16"/>
      <c r="M684" s="16"/>
      <c r="N684" s="16"/>
      <c r="O684" s="16"/>
      <c r="P684" s="16"/>
      <c r="Q684" s="16"/>
      <c r="R684" s="16"/>
      <c r="S684" s="16"/>
      <c r="T684" s="16"/>
      <c r="U684" s="16"/>
      <c r="V684" s="16"/>
      <c r="W684" s="16"/>
      <c r="X684" s="16"/>
      <c r="Y684" s="16"/>
      <c r="Z684" s="16"/>
    </row>
    <row r="685" spans="2:26" ht="13.5" customHeight="1">
      <c r="B685" s="15"/>
      <c r="C685" s="15"/>
      <c r="D685" s="15"/>
      <c r="E685" s="15"/>
      <c r="F685" s="15"/>
      <c r="G685" s="15"/>
      <c r="H685" s="15"/>
      <c r="I685" s="15"/>
      <c r="J685" s="15"/>
      <c r="K685" s="15"/>
      <c r="L685" s="16"/>
      <c r="M685" s="16"/>
      <c r="N685" s="16"/>
      <c r="O685" s="16"/>
      <c r="P685" s="16"/>
      <c r="Q685" s="16"/>
      <c r="R685" s="16"/>
      <c r="S685" s="16"/>
      <c r="T685" s="16"/>
      <c r="U685" s="16"/>
      <c r="V685" s="16"/>
      <c r="W685" s="16"/>
      <c r="X685" s="16"/>
      <c r="Y685" s="16"/>
      <c r="Z685" s="16"/>
    </row>
    <row r="686" spans="2:26" ht="13.5" customHeight="1">
      <c r="B686" s="15"/>
      <c r="C686" s="15"/>
      <c r="D686" s="15"/>
      <c r="E686" s="15"/>
      <c r="F686" s="15"/>
      <c r="G686" s="15"/>
      <c r="H686" s="15"/>
      <c r="I686" s="15"/>
      <c r="J686" s="15"/>
      <c r="K686" s="15"/>
      <c r="L686" s="16"/>
      <c r="M686" s="16"/>
      <c r="N686" s="16"/>
      <c r="O686" s="16"/>
      <c r="P686" s="16"/>
      <c r="Q686" s="16"/>
      <c r="R686" s="16"/>
      <c r="S686" s="16"/>
      <c r="T686" s="16"/>
      <c r="U686" s="16"/>
      <c r="V686" s="16"/>
      <c r="W686" s="16"/>
      <c r="X686" s="16"/>
      <c r="Y686" s="16"/>
      <c r="Z686" s="16"/>
    </row>
    <row r="687" spans="2:26" ht="13.5" customHeight="1">
      <c r="B687" s="15"/>
      <c r="C687" s="15"/>
      <c r="D687" s="15"/>
      <c r="E687" s="15"/>
      <c r="F687" s="15"/>
      <c r="G687" s="15"/>
      <c r="H687" s="15"/>
      <c r="I687" s="15"/>
      <c r="J687" s="15"/>
      <c r="K687" s="15"/>
      <c r="L687" s="16"/>
      <c r="M687" s="16"/>
      <c r="N687" s="16"/>
      <c r="O687" s="16"/>
      <c r="P687" s="16"/>
      <c r="Q687" s="16"/>
      <c r="R687" s="16"/>
      <c r="S687" s="16"/>
      <c r="T687" s="16"/>
      <c r="U687" s="16"/>
      <c r="V687" s="16"/>
      <c r="W687" s="16"/>
      <c r="X687" s="16"/>
      <c r="Y687" s="16"/>
      <c r="Z687" s="16"/>
    </row>
    <row r="688" spans="2:26" ht="13.5" customHeight="1">
      <c r="B688" s="15"/>
      <c r="C688" s="15"/>
      <c r="D688" s="15"/>
      <c r="E688" s="15"/>
      <c r="F688" s="15"/>
      <c r="G688" s="15"/>
      <c r="H688" s="15"/>
      <c r="I688" s="15"/>
      <c r="J688" s="15"/>
      <c r="K688" s="15"/>
      <c r="L688" s="16"/>
      <c r="M688" s="16"/>
      <c r="N688" s="16"/>
      <c r="O688" s="16"/>
      <c r="P688" s="16"/>
      <c r="Q688" s="16"/>
      <c r="R688" s="16"/>
      <c r="S688" s="16"/>
      <c r="T688" s="16"/>
      <c r="U688" s="16"/>
      <c r="V688" s="16"/>
      <c r="W688" s="16"/>
      <c r="X688" s="16"/>
      <c r="Y688" s="16"/>
      <c r="Z688" s="16"/>
    </row>
    <row r="689" spans="2:26" ht="13.5" customHeight="1">
      <c r="B689" s="15"/>
      <c r="C689" s="15"/>
      <c r="D689" s="15"/>
      <c r="E689" s="15"/>
      <c r="F689" s="15"/>
      <c r="G689" s="15"/>
      <c r="H689" s="15"/>
      <c r="I689" s="15"/>
      <c r="J689" s="15"/>
      <c r="K689" s="15"/>
      <c r="L689" s="16"/>
      <c r="M689" s="16"/>
      <c r="N689" s="16"/>
      <c r="O689" s="16"/>
      <c r="P689" s="16"/>
      <c r="Q689" s="16"/>
      <c r="R689" s="16"/>
      <c r="S689" s="16"/>
      <c r="T689" s="16"/>
      <c r="U689" s="16"/>
      <c r="V689" s="16"/>
      <c r="W689" s="16"/>
      <c r="X689" s="16"/>
      <c r="Y689" s="16"/>
      <c r="Z689" s="16"/>
    </row>
    <row r="690" spans="2:26" ht="13.5" customHeight="1">
      <c r="B690" s="15"/>
      <c r="C690" s="15"/>
      <c r="D690" s="15"/>
      <c r="E690" s="15"/>
      <c r="F690" s="15"/>
      <c r="G690" s="15"/>
      <c r="H690" s="15"/>
      <c r="I690" s="15"/>
      <c r="J690" s="15"/>
      <c r="K690" s="15"/>
      <c r="L690" s="16"/>
      <c r="M690" s="16"/>
      <c r="N690" s="16"/>
      <c r="O690" s="16"/>
      <c r="P690" s="16"/>
      <c r="Q690" s="16"/>
      <c r="R690" s="16"/>
      <c r="S690" s="16"/>
      <c r="T690" s="16"/>
      <c r="U690" s="16"/>
      <c r="V690" s="16"/>
      <c r="W690" s="16"/>
      <c r="X690" s="16"/>
      <c r="Y690" s="16"/>
      <c r="Z690" s="16"/>
    </row>
    <row r="691" spans="2:26" ht="13.5" customHeight="1">
      <c r="B691" s="15"/>
      <c r="C691" s="15"/>
      <c r="D691" s="15"/>
      <c r="E691" s="15"/>
      <c r="F691" s="15"/>
      <c r="G691" s="15"/>
      <c r="H691" s="15"/>
      <c r="I691" s="15"/>
      <c r="J691" s="15"/>
      <c r="K691" s="15"/>
      <c r="L691" s="16"/>
      <c r="M691" s="16"/>
      <c r="N691" s="16"/>
      <c r="O691" s="16"/>
      <c r="P691" s="16"/>
      <c r="Q691" s="16"/>
      <c r="R691" s="16"/>
      <c r="S691" s="16"/>
      <c r="T691" s="16"/>
      <c r="U691" s="16"/>
      <c r="V691" s="16"/>
      <c r="W691" s="16"/>
      <c r="X691" s="16"/>
      <c r="Y691" s="16"/>
      <c r="Z691" s="16"/>
    </row>
    <row r="692" spans="2:26" ht="13.5" customHeight="1">
      <c r="B692" s="15"/>
      <c r="C692" s="15"/>
      <c r="D692" s="15"/>
      <c r="E692" s="15"/>
      <c r="F692" s="15"/>
      <c r="G692" s="15"/>
      <c r="H692" s="15"/>
      <c r="I692" s="15"/>
      <c r="J692" s="15"/>
      <c r="K692" s="15"/>
      <c r="L692" s="16"/>
      <c r="M692" s="16"/>
      <c r="N692" s="16"/>
      <c r="O692" s="16"/>
      <c r="P692" s="16"/>
      <c r="Q692" s="16"/>
      <c r="R692" s="16"/>
      <c r="S692" s="16"/>
      <c r="T692" s="16"/>
      <c r="U692" s="16"/>
      <c r="V692" s="16"/>
      <c r="W692" s="16"/>
      <c r="X692" s="16"/>
      <c r="Y692" s="16"/>
      <c r="Z692" s="16"/>
    </row>
    <row r="693" spans="2:26" ht="13.5" customHeight="1">
      <c r="B693" s="15"/>
      <c r="C693" s="15"/>
      <c r="D693" s="15"/>
      <c r="E693" s="15"/>
      <c r="F693" s="15"/>
      <c r="G693" s="15"/>
      <c r="H693" s="15"/>
      <c r="I693" s="15"/>
      <c r="J693" s="15"/>
      <c r="K693" s="15"/>
      <c r="L693" s="16"/>
      <c r="M693" s="16"/>
      <c r="N693" s="16"/>
      <c r="O693" s="16"/>
      <c r="P693" s="16"/>
      <c r="Q693" s="16"/>
      <c r="R693" s="16"/>
      <c r="S693" s="16"/>
      <c r="T693" s="16"/>
      <c r="U693" s="16"/>
      <c r="V693" s="16"/>
      <c r="W693" s="16"/>
      <c r="X693" s="16"/>
      <c r="Y693" s="16"/>
      <c r="Z693" s="16"/>
    </row>
    <row r="694" spans="2:26" ht="13.5" customHeight="1">
      <c r="B694" s="15"/>
      <c r="C694" s="15"/>
      <c r="D694" s="15"/>
      <c r="E694" s="15"/>
      <c r="F694" s="15"/>
      <c r="G694" s="15"/>
      <c r="H694" s="15"/>
      <c r="I694" s="15"/>
      <c r="J694" s="15"/>
      <c r="K694" s="15"/>
      <c r="L694" s="16"/>
      <c r="M694" s="16"/>
      <c r="N694" s="16"/>
      <c r="O694" s="16"/>
      <c r="P694" s="16"/>
      <c r="Q694" s="16"/>
      <c r="R694" s="16"/>
      <c r="S694" s="16"/>
      <c r="T694" s="16"/>
      <c r="U694" s="16"/>
      <c r="V694" s="16"/>
      <c r="W694" s="16"/>
      <c r="X694" s="16"/>
      <c r="Y694" s="16"/>
      <c r="Z694" s="16"/>
    </row>
    <row r="695" spans="2:26" ht="13.5" customHeight="1">
      <c r="B695" s="15"/>
      <c r="C695" s="15"/>
      <c r="D695" s="15"/>
      <c r="E695" s="15"/>
      <c r="F695" s="15"/>
      <c r="G695" s="15"/>
      <c r="H695" s="15"/>
      <c r="I695" s="15"/>
      <c r="J695" s="15"/>
      <c r="K695" s="15"/>
      <c r="L695" s="16"/>
      <c r="M695" s="16"/>
      <c r="N695" s="16"/>
      <c r="O695" s="16"/>
      <c r="P695" s="16"/>
      <c r="Q695" s="16"/>
      <c r="R695" s="16"/>
      <c r="S695" s="16"/>
      <c r="T695" s="16"/>
      <c r="U695" s="16"/>
      <c r="V695" s="16"/>
      <c r="W695" s="16"/>
      <c r="X695" s="16"/>
      <c r="Y695" s="16"/>
      <c r="Z695" s="16"/>
    </row>
    <row r="696" spans="2:26" ht="13.5" customHeight="1">
      <c r="B696" s="15"/>
      <c r="C696" s="15"/>
      <c r="D696" s="15"/>
      <c r="E696" s="15"/>
      <c r="F696" s="15"/>
      <c r="G696" s="15"/>
      <c r="H696" s="15"/>
      <c r="I696" s="15"/>
      <c r="J696" s="15"/>
      <c r="K696" s="15"/>
      <c r="L696" s="16"/>
      <c r="M696" s="16"/>
      <c r="N696" s="16"/>
      <c r="O696" s="16"/>
      <c r="P696" s="16"/>
      <c r="Q696" s="16"/>
      <c r="R696" s="16"/>
      <c r="S696" s="16"/>
      <c r="T696" s="16"/>
      <c r="U696" s="16"/>
      <c r="V696" s="16"/>
      <c r="W696" s="16"/>
      <c r="X696" s="16"/>
      <c r="Y696" s="16"/>
      <c r="Z696" s="16"/>
    </row>
    <row r="697" spans="2:26" ht="13.5" customHeight="1">
      <c r="B697" s="15"/>
      <c r="C697" s="15"/>
      <c r="D697" s="15"/>
      <c r="E697" s="15"/>
      <c r="F697" s="15"/>
      <c r="G697" s="15"/>
      <c r="H697" s="15"/>
      <c r="I697" s="15"/>
      <c r="J697" s="15"/>
      <c r="K697" s="15"/>
      <c r="L697" s="16"/>
      <c r="M697" s="16"/>
      <c r="N697" s="16"/>
      <c r="O697" s="16"/>
      <c r="P697" s="16"/>
      <c r="Q697" s="16"/>
      <c r="R697" s="16"/>
      <c r="S697" s="16"/>
      <c r="T697" s="16"/>
      <c r="U697" s="16"/>
      <c r="V697" s="16"/>
      <c r="W697" s="16"/>
      <c r="X697" s="16"/>
      <c r="Y697" s="16"/>
      <c r="Z697" s="16"/>
    </row>
    <row r="698" spans="2:26" ht="13.5" customHeight="1">
      <c r="B698" s="15"/>
      <c r="C698" s="15"/>
      <c r="D698" s="15"/>
      <c r="E698" s="15"/>
      <c r="F698" s="15"/>
      <c r="G698" s="15"/>
      <c r="H698" s="15"/>
      <c r="I698" s="15"/>
      <c r="J698" s="15"/>
      <c r="K698" s="15"/>
      <c r="L698" s="16"/>
      <c r="M698" s="16"/>
      <c r="N698" s="16"/>
      <c r="O698" s="16"/>
      <c r="P698" s="16"/>
      <c r="Q698" s="16"/>
      <c r="R698" s="16"/>
      <c r="S698" s="16"/>
      <c r="T698" s="16"/>
      <c r="U698" s="16"/>
      <c r="V698" s="16"/>
      <c r="W698" s="16"/>
      <c r="X698" s="16"/>
      <c r="Y698" s="16"/>
      <c r="Z698" s="16"/>
    </row>
    <row r="699" spans="2:26" ht="13.5" customHeight="1">
      <c r="B699" s="15"/>
      <c r="C699" s="15"/>
      <c r="D699" s="15"/>
      <c r="E699" s="15"/>
      <c r="F699" s="15"/>
      <c r="G699" s="15"/>
      <c r="H699" s="15"/>
      <c r="I699" s="15"/>
      <c r="J699" s="15"/>
      <c r="K699" s="15"/>
      <c r="L699" s="16"/>
      <c r="M699" s="16"/>
      <c r="N699" s="16"/>
      <c r="O699" s="16"/>
      <c r="P699" s="16"/>
      <c r="Q699" s="16"/>
      <c r="R699" s="16"/>
      <c r="S699" s="16"/>
      <c r="T699" s="16"/>
      <c r="U699" s="16"/>
      <c r="V699" s="16"/>
      <c r="W699" s="16"/>
      <c r="X699" s="16"/>
      <c r="Y699" s="16"/>
      <c r="Z699" s="16"/>
    </row>
    <row r="700" spans="2:26" ht="13.5" customHeight="1">
      <c r="B700" s="15"/>
      <c r="C700" s="15"/>
      <c r="D700" s="15"/>
      <c r="E700" s="15"/>
      <c r="F700" s="15"/>
      <c r="G700" s="15"/>
      <c r="H700" s="15"/>
      <c r="I700" s="15"/>
      <c r="J700" s="15"/>
      <c r="K700" s="15"/>
      <c r="L700" s="16"/>
      <c r="M700" s="16"/>
      <c r="N700" s="16"/>
      <c r="O700" s="16"/>
      <c r="P700" s="16"/>
      <c r="Q700" s="16"/>
      <c r="R700" s="16"/>
      <c r="S700" s="16"/>
      <c r="T700" s="16"/>
      <c r="U700" s="16"/>
      <c r="V700" s="16"/>
      <c r="W700" s="16"/>
      <c r="X700" s="16"/>
      <c r="Y700" s="16"/>
      <c r="Z700" s="16"/>
    </row>
    <row r="701" spans="2:26" ht="13.5" customHeight="1">
      <c r="B701" s="15"/>
      <c r="C701" s="15"/>
      <c r="D701" s="15"/>
      <c r="E701" s="15"/>
      <c r="F701" s="15"/>
      <c r="G701" s="15"/>
      <c r="H701" s="15"/>
      <c r="I701" s="15"/>
      <c r="J701" s="15"/>
      <c r="K701" s="15"/>
      <c r="L701" s="16"/>
      <c r="M701" s="16"/>
      <c r="N701" s="16"/>
      <c r="O701" s="16"/>
      <c r="P701" s="16"/>
      <c r="Q701" s="16"/>
      <c r="R701" s="16"/>
      <c r="S701" s="16"/>
      <c r="T701" s="16"/>
      <c r="U701" s="16"/>
      <c r="V701" s="16"/>
      <c r="W701" s="16"/>
      <c r="X701" s="16"/>
      <c r="Y701" s="16"/>
      <c r="Z701" s="16"/>
    </row>
    <row r="702" spans="2:26" ht="13.5" customHeight="1">
      <c r="B702" s="15"/>
      <c r="C702" s="15"/>
      <c r="D702" s="15"/>
      <c r="E702" s="15"/>
      <c r="F702" s="15"/>
      <c r="G702" s="15"/>
      <c r="H702" s="15"/>
      <c r="I702" s="15"/>
      <c r="J702" s="15"/>
      <c r="K702" s="15"/>
      <c r="L702" s="16"/>
      <c r="M702" s="16"/>
      <c r="N702" s="16"/>
      <c r="O702" s="16"/>
      <c r="P702" s="16"/>
      <c r="Q702" s="16"/>
      <c r="R702" s="16"/>
      <c r="S702" s="16"/>
      <c r="T702" s="16"/>
      <c r="U702" s="16"/>
      <c r="V702" s="16"/>
      <c r="W702" s="16"/>
      <c r="X702" s="16"/>
      <c r="Y702" s="16"/>
      <c r="Z702" s="16"/>
    </row>
    <row r="703" spans="2:26" ht="13.5" customHeight="1">
      <c r="B703" s="15"/>
      <c r="C703" s="15"/>
      <c r="D703" s="15"/>
      <c r="E703" s="15"/>
      <c r="F703" s="15"/>
      <c r="G703" s="15"/>
      <c r="H703" s="15"/>
      <c r="I703" s="15"/>
      <c r="J703" s="15"/>
      <c r="K703" s="15"/>
      <c r="L703" s="16"/>
      <c r="M703" s="16"/>
      <c r="N703" s="16"/>
      <c r="O703" s="16"/>
      <c r="P703" s="16"/>
      <c r="Q703" s="16"/>
      <c r="R703" s="16"/>
      <c r="S703" s="16"/>
      <c r="T703" s="16"/>
      <c r="U703" s="16"/>
      <c r="V703" s="16"/>
      <c r="W703" s="16"/>
      <c r="X703" s="16"/>
      <c r="Y703" s="16"/>
      <c r="Z703" s="16"/>
    </row>
    <row r="704" spans="2:26" ht="13.5" customHeight="1">
      <c r="B704" s="15"/>
      <c r="C704" s="15"/>
      <c r="D704" s="15"/>
      <c r="E704" s="15"/>
      <c r="F704" s="15"/>
      <c r="G704" s="15"/>
      <c r="H704" s="15"/>
      <c r="I704" s="15"/>
      <c r="J704" s="15"/>
      <c r="K704" s="15"/>
      <c r="L704" s="16"/>
      <c r="M704" s="16"/>
      <c r="N704" s="16"/>
      <c r="O704" s="16"/>
      <c r="P704" s="16"/>
      <c r="Q704" s="16"/>
      <c r="R704" s="16"/>
      <c r="S704" s="16"/>
      <c r="T704" s="16"/>
      <c r="U704" s="16"/>
      <c r="V704" s="16"/>
      <c r="W704" s="16"/>
      <c r="X704" s="16"/>
      <c r="Y704" s="16"/>
      <c r="Z704" s="16"/>
    </row>
    <row r="705" spans="2:26" ht="13.5" customHeight="1">
      <c r="B705" s="15"/>
      <c r="C705" s="15"/>
      <c r="D705" s="15"/>
      <c r="E705" s="15"/>
      <c r="F705" s="15"/>
      <c r="G705" s="15"/>
      <c r="H705" s="15"/>
      <c r="I705" s="15"/>
      <c r="J705" s="15"/>
      <c r="K705" s="15"/>
      <c r="L705" s="16"/>
      <c r="M705" s="16"/>
      <c r="N705" s="16"/>
      <c r="O705" s="16"/>
      <c r="P705" s="16"/>
      <c r="Q705" s="16"/>
      <c r="R705" s="16"/>
      <c r="S705" s="16"/>
      <c r="T705" s="16"/>
      <c r="U705" s="16"/>
      <c r="V705" s="16"/>
      <c r="W705" s="16"/>
      <c r="X705" s="16"/>
      <c r="Y705" s="16"/>
      <c r="Z705" s="16"/>
    </row>
    <row r="706" spans="2:26" ht="13.5" customHeight="1">
      <c r="B706" s="15"/>
      <c r="C706" s="15"/>
      <c r="D706" s="15"/>
      <c r="E706" s="15"/>
      <c r="F706" s="15"/>
      <c r="G706" s="15"/>
      <c r="H706" s="15"/>
      <c r="I706" s="15"/>
      <c r="J706" s="15"/>
      <c r="K706" s="15"/>
      <c r="L706" s="16"/>
      <c r="M706" s="16"/>
      <c r="N706" s="16"/>
      <c r="O706" s="16"/>
      <c r="P706" s="16"/>
      <c r="Q706" s="16"/>
      <c r="R706" s="16"/>
      <c r="S706" s="16"/>
      <c r="T706" s="16"/>
      <c r="U706" s="16"/>
      <c r="V706" s="16"/>
      <c r="W706" s="16"/>
      <c r="X706" s="16"/>
      <c r="Y706" s="16"/>
      <c r="Z706" s="16"/>
    </row>
    <row r="707" spans="2:26" ht="13.5" customHeight="1">
      <c r="B707" s="15"/>
      <c r="C707" s="15"/>
      <c r="D707" s="15"/>
      <c r="E707" s="15"/>
      <c r="F707" s="15"/>
      <c r="G707" s="15"/>
      <c r="H707" s="15"/>
      <c r="I707" s="15"/>
      <c r="J707" s="15"/>
      <c r="K707" s="15"/>
      <c r="L707" s="16"/>
      <c r="M707" s="16"/>
      <c r="N707" s="16"/>
      <c r="O707" s="16"/>
      <c r="P707" s="16"/>
      <c r="Q707" s="16"/>
      <c r="R707" s="16"/>
      <c r="S707" s="16"/>
      <c r="T707" s="16"/>
      <c r="U707" s="16"/>
      <c r="V707" s="16"/>
      <c r="W707" s="16"/>
      <c r="X707" s="16"/>
      <c r="Y707" s="16"/>
      <c r="Z707" s="16"/>
    </row>
    <row r="708" spans="2:26" ht="13.5" customHeight="1">
      <c r="B708" s="15"/>
      <c r="C708" s="15"/>
      <c r="D708" s="15"/>
      <c r="E708" s="15"/>
      <c r="F708" s="15"/>
      <c r="G708" s="15"/>
      <c r="H708" s="15"/>
      <c r="I708" s="15"/>
      <c r="J708" s="15"/>
      <c r="K708" s="15"/>
      <c r="L708" s="16"/>
      <c r="M708" s="16"/>
      <c r="N708" s="16"/>
      <c r="O708" s="16"/>
      <c r="P708" s="16"/>
      <c r="Q708" s="16"/>
      <c r="R708" s="16"/>
      <c r="S708" s="16"/>
      <c r="T708" s="16"/>
      <c r="U708" s="16"/>
      <c r="V708" s="16"/>
      <c r="W708" s="16"/>
      <c r="X708" s="16"/>
      <c r="Y708" s="16"/>
      <c r="Z708" s="16"/>
    </row>
    <row r="709" spans="2:26" ht="13.5" customHeight="1">
      <c r="B709" s="15"/>
      <c r="C709" s="15"/>
      <c r="D709" s="15"/>
      <c r="E709" s="15"/>
      <c r="F709" s="15"/>
      <c r="G709" s="15"/>
      <c r="H709" s="15"/>
      <c r="I709" s="15"/>
      <c r="J709" s="15"/>
      <c r="K709" s="15"/>
      <c r="L709" s="16"/>
      <c r="M709" s="16"/>
      <c r="N709" s="16"/>
      <c r="O709" s="16"/>
      <c r="P709" s="16"/>
      <c r="Q709" s="16"/>
      <c r="R709" s="16"/>
      <c r="S709" s="16"/>
      <c r="T709" s="16"/>
      <c r="U709" s="16"/>
      <c r="V709" s="16"/>
      <c r="W709" s="16"/>
      <c r="X709" s="16"/>
      <c r="Y709" s="16"/>
      <c r="Z709" s="16"/>
    </row>
    <row r="710" spans="2:26" ht="13.5" customHeight="1">
      <c r="B710" s="15"/>
      <c r="C710" s="15"/>
      <c r="D710" s="15"/>
      <c r="E710" s="15"/>
      <c r="F710" s="15"/>
      <c r="G710" s="15"/>
      <c r="H710" s="15"/>
      <c r="I710" s="15"/>
      <c r="J710" s="15"/>
      <c r="K710" s="15"/>
      <c r="L710" s="16"/>
      <c r="M710" s="16"/>
      <c r="N710" s="16"/>
      <c r="O710" s="16"/>
      <c r="P710" s="16"/>
      <c r="Q710" s="16"/>
      <c r="R710" s="16"/>
      <c r="S710" s="16"/>
      <c r="T710" s="16"/>
      <c r="U710" s="16"/>
      <c r="V710" s="16"/>
      <c r="W710" s="16"/>
      <c r="X710" s="16"/>
      <c r="Y710" s="16"/>
      <c r="Z710" s="16"/>
    </row>
    <row r="711" spans="2:26" ht="13.5" customHeight="1">
      <c r="B711" s="15"/>
      <c r="C711" s="15"/>
      <c r="D711" s="15"/>
      <c r="E711" s="15"/>
      <c r="F711" s="15"/>
      <c r="G711" s="15"/>
      <c r="H711" s="15"/>
      <c r="I711" s="15"/>
      <c r="J711" s="15"/>
      <c r="K711" s="15"/>
      <c r="L711" s="16"/>
      <c r="M711" s="16"/>
      <c r="N711" s="16"/>
      <c r="O711" s="16"/>
      <c r="P711" s="16"/>
      <c r="Q711" s="16"/>
      <c r="R711" s="16"/>
      <c r="S711" s="16"/>
      <c r="T711" s="16"/>
      <c r="U711" s="16"/>
      <c r="V711" s="16"/>
      <c r="W711" s="16"/>
      <c r="X711" s="16"/>
      <c r="Y711" s="16"/>
      <c r="Z711" s="16"/>
    </row>
    <row r="712" spans="2:26" ht="13.5" customHeight="1">
      <c r="B712" s="15"/>
      <c r="C712" s="15"/>
      <c r="D712" s="15"/>
      <c r="E712" s="15"/>
      <c r="F712" s="15"/>
      <c r="G712" s="15"/>
      <c r="H712" s="15"/>
      <c r="I712" s="15"/>
      <c r="J712" s="15"/>
      <c r="K712" s="15"/>
      <c r="L712" s="16"/>
      <c r="M712" s="16"/>
      <c r="N712" s="16"/>
      <c r="O712" s="16"/>
      <c r="P712" s="16"/>
      <c r="Q712" s="16"/>
      <c r="R712" s="16"/>
      <c r="S712" s="16"/>
      <c r="T712" s="16"/>
      <c r="U712" s="16"/>
      <c r="V712" s="16"/>
      <c r="W712" s="16"/>
      <c r="X712" s="16"/>
      <c r="Y712" s="16"/>
      <c r="Z712" s="16"/>
    </row>
    <row r="713" spans="2:26" ht="13.5" customHeight="1">
      <c r="B713" s="15"/>
      <c r="C713" s="15"/>
      <c r="D713" s="15"/>
      <c r="E713" s="15"/>
      <c r="F713" s="15"/>
      <c r="G713" s="15"/>
      <c r="H713" s="15"/>
      <c r="I713" s="15"/>
      <c r="J713" s="15"/>
      <c r="K713" s="15"/>
      <c r="L713" s="16"/>
      <c r="M713" s="16"/>
      <c r="N713" s="16"/>
      <c r="O713" s="16"/>
      <c r="P713" s="16"/>
      <c r="Q713" s="16"/>
      <c r="R713" s="16"/>
      <c r="S713" s="16"/>
      <c r="T713" s="16"/>
      <c r="U713" s="16"/>
      <c r="V713" s="16"/>
      <c r="W713" s="16"/>
      <c r="X713" s="16"/>
      <c r="Y713" s="16"/>
      <c r="Z713" s="16"/>
    </row>
    <row r="714" spans="2:26" ht="13.5" customHeight="1">
      <c r="B714" s="15"/>
      <c r="C714" s="15"/>
      <c r="D714" s="15"/>
      <c r="E714" s="15"/>
      <c r="F714" s="15"/>
      <c r="G714" s="15"/>
      <c r="H714" s="15"/>
      <c r="I714" s="15"/>
      <c r="J714" s="15"/>
      <c r="K714" s="15"/>
      <c r="L714" s="16"/>
      <c r="M714" s="16"/>
      <c r="N714" s="16"/>
      <c r="O714" s="16"/>
      <c r="P714" s="16"/>
      <c r="Q714" s="16"/>
      <c r="R714" s="16"/>
      <c r="S714" s="16"/>
      <c r="T714" s="16"/>
      <c r="U714" s="16"/>
      <c r="V714" s="16"/>
      <c r="W714" s="16"/>
      <c r="X714" s="16"/>
      <c r="Y714" s="16"/>
      <c r="Z714" s="16"/>
    </row>
    <row r="715" spans="2:26" ht="13.5" customHeight="1">
      <c r="B715" s="15"/>
      <c r="C715" s="15"/>
      <c r="D715" s="15"/>
      <c r="E715" s="15"/>
      <c r="F715" s="15"/>
      <c r="G715" s="15"/>
      <c r="H715" s="15"/>
      <c r="I715" s="15"/>
      <c r="J715" s="15"/>
      <c r="K715" s="15"/>
      <c r="L715" s="16"/>
      <c r="M715" s="16"/>
      <c r="N715" s="16"/>
      <c r="O715" s="16"/>
      <c r="P715" s="16"/>
      <c r="Q715" s="16"/>
      <c r="R715" s="16"/>
      <c r="S715" s="16"/>
      <c r="T715" s="16"/>
      <c r="U715" s="16"/>
      <c r="V715" s="16"/>
      <c r="W715" s="16"/>
      <c r="X715" s="16"/>
      <c r="Y715" s="16"/>
      <c r="Z715" s="16"/>
    </row>
    <row r="716" spans="2:26" ht="13.5" customHeight="1">
      <c r="B716" s="15"/>
      <c r="C716" s="15"/>
      <c r="D716" s="15"/>
      <c r="E716" s="15"/>
      <c r="F716" s="15"/>
      <c r="G716" s="15"/>
      <c r="H716" s="15"/>
      <c r="I716" s="15"/>
      <c r="J716" s="15"/>
      <c r="K716" s="15"/>
      <c r="L716" s="16"/>
      <c r="M716" s="16"/>
      <c r="N716" s="16"/>
      <c r="O716" s="16"/>
      <c r="P716" s="16"/>
      <c r="Q716" s="16"/>
      <c r="R716" s="16"/>
      <c r="S716" s="16"/>
      <c r="T716" s="16"/>
      <c r="U716" s="16"/>
      <c r="V716" s="16"/>
      <c r="W716" s="16"/>
      <c r="X716" s="16"/>
      <c r="Y716" s="16"/>
      <c r="Z716" s="16"/>
    </row>
    <row r="717" spans="2:26" ht="13.5" customHeight="1">
      <c r="B717" s="15"/>
      <c r="C717" s="15"/>
      <c r="D717" s="15"/>
      <c r="E717" s="15"/>
      <c r="F717" s="15"/>
      <c r="G717" s="15"/>
      <c r="H717" s="15"/>
      <c r="I717" s="15"/>
      <c r="J717" s="15"/>
      <c r="K717" s="15"/>
      <c r="L717" s="16"/>
      <c r="M717" s="16"/>
      <c r="N717" s="16"/>
      <c r="O717" s="16"/>
      <c r="P717" s="16"/>
      <c r="Q717" s="16"/>
      <c r="R717" s="16"/>
      <c r="S717" s="16"/>
      <c r="T717" s="16"/>
      <c r="U717" s="16"/>
      <c r="V717" s="16"/>
      <c r="W717" s="16"/>
      <c r="X717" s="16"/>
      <c r="Y717" s="16"/>
      <c r="Z717" s="16"/>
    </row>
    <row r="718" spans="2:26" ht="13.5" customHeight="1">
      <c r="B718" s="15"/>
      <c r="C718" s="15"/>
      <c r="D718" s="15"/>
      <c r="E718" s="15"/>
      <c r="F718" s="15"/>
      <c r="G718" s="15"/>
      <c r="H718" s="15"/>
      <c r="I718" s="15"/>
      <c r="J718" s="15"/>
      <c r="K718" s="15"/>
      <c r="L718" s="16"/>
      <c r="M718" s="16"/>
      <c r="N718" s="16"/>
      <c r="O718" s="16"/>
      <c r="P718" s="16"/>
      <c r="Q718" s="16"/>
      <c r="R718" s="16"/>
      <c r="S718" s="16"/>
      <c r="T718" s="16"/>
      <c r="U718" s="16"/>
      <c r="V718" s="16"/>
      <c r="W718" s="16"/>
      <c r="X718" s="16"/>
      <c r="Y718" s="16"/>
      <c r="Z718" s="16"/>
    </row>
    <row r="719" spans="2:26" ht="13.5" customHeight="1">
      <c r="B719" s="15"/>
      <c r="C719" s="15"/>
      <c r="D719" s="15"/>
      <c r="E719" s="15"/>
      <c r="F719" s="15"/>
      <c r="G719" s="15"/>
      <c r="H719" s="15"/>
      <c r="I719" s="15"/>
      <c r="J719" s="15"/>
      <c r="K719" s="15"/>
      <c r="L719" s="16"/>
      <c r="M719" s="16"/>
      <c r="N719" s="16"/>
      <c r="O719" s="16"/>
      <c r="P719" s="16"/>
      <c r="Q719" s="16"/>
      <c r="R719" s="16"/>
      <c r="S719" s="16"/>
      <c r="T719" s="16"/>
      <c r="U719" s="16"/>
      <c r="V719" s="16"/>
      <c r="W719" s="16"/>
      <c r="X719" s="16"/>
      <c r="Y719" s="16"/>
      <c r="Z719" s="16"/>
    </row>
    <row r="720" spans="2:26" ht="13.5" customHeight="1">
      <c r="B720" s="15"/>
      <c r="C720" s="15"/>
      <c r="D720" s="15"/>
      <c r="E720" s="15"/>
      <c r="F720" s="15"/>
      <c r="G720" s="15"/>
      <c r="H720" s="15"/>
      <c r="I720" s="15"/>
      <c r="J720" s="15"/>
      <c r="K720" s="15"/>
      <c r="L720" s="16"/>
      <c r="M720" s="16"/>
      <c r="N720" s="16"/>
      <c r="O720" s="16"/>
      <c r="P720" s="16"/>
      <c r="Q720" s="16"/>
      <c r="R720" s="16"/>
      <c r="S720" s="16"/>
      <c r="T720" s="16"/>
      <c r="U720" s="16"/>
      <c r="V720" s="16"/>
      <c r="W720" s="16"/>
      <c r="X720" s="16"/>
      <c r="Y720" s="16"/>
      <c r="Z720" s="16"/>
    </row>
    <row r="721" spans="2:26" ht="13.5" customHeight="1">
      <c r="B721" s="15"/>
      <c r="C721" s="15"/>
      <c r="D721" s="15"/>
      <c r="E721" s="15"/>
      <c r="F721" s="15"/>
      <c r="G721" s="15"/>
      <c r="H721" s="15"/>
      <c r="I721" s="15"/>
      <c r="J721" s="15"/>
      <c r="K721" s="15"/>
      <c r="L721" s="16"/>
      <c r="M721" s="16"/>
      <c r="N721" s="16"/>
      <c r="O721" s="16"/>
      <c r="P721" s="16"/>
      <c r="Q721" s="16"/>
      <c r="R721" s="16"/>
      <c r="S721" s="16"/>
      <c r="T721" s="16"/>
      <c r="U721" s="16"/>
      <c r="V721" s="16"/>
      <c r="W721" s="16"/>
      <c r="X721" s="16"/>
      <c r="Y721" s="16"/>
      <c r="Z721" s="16"/>
    </row>
    <row r="722" spans="2:26" ht="13.5" customHeight="1">
      <c r="B722" s="15"/>
      <c r="C722" s="15"/>
      <c r="D722" s="15"/>
      <c r="E722" s="15"/>
      <c r="F722" s="15"/>
      <c r="G722" s="15"/>
      <c r="H722" s="15"/>
      <c r="I722" s="15"/>
      <c r="J722" s="15"/>
      <c r="K722" s="15"/>
      <c r="L722" s="16"/>
      <c r="M722" s="16"/>
      <c r="N722" s="16"/>
      <c r="O722" s="16"/>
      <c r="P722" s="16"/>
      <c r="Q722" s="16"/>
      <c r="R722" s="16"/>
      <c r="S722" s="16"/>
      <c r="T722" s="16"/>
      <c r="U722" s="16"/>
      <c r="V722" s="16"/>
      <c r="W722" s="16"/>
      <c r="X722" s="16"/>
      <c r="Y722" s="16"/>
      <c r="Z722" s="16"/>
    </row>
    <row r="723" spans="2:26" ht="13.5" customHeight="1">
      <c r="B723" s="15"/>
      <c r="C723" s="15"/>
      <c r="D723" s="15"/>
      <c r="E723" s="15"/>
      <c r="F723" s="15"/>
      <c r="G723" s="15"/>
      <c r="H723" s="15"/>
      <c r="I723" s="15"/>
      <c r="J723" s="15"/>
      <c r="K723" s="15"/>
      <c r="L723" s="16"/>
      <c r="M723" s="16"/>
      <c r="N723" s="16"/>
      <c r="O723" s="16"/>
      <c r="P723" s="16"/>
      <c r="Q723" s="16"/>
      <c r="R723" s="16"/>
      <c r="S723" s="16"/>
      <c r="T723" s="16"/>
      <c r="U723" s="16"/>
      <c r="V723" s="16"/>
      <c r="W723" s="16"/>
      <c r="X723" s="16"/>
      <c r="Y723" s="16"/>
      <c r="Z723" s="16"/>
    </row>
    <row r="724" spans="2:26" ht="13.5" customHeight="1">
      <c r="B724" s="15"/>
      <c r="C724" s="15"/>
      <c r="D724" s="15"/>
      <c r="E724" s="15"/>
      <c r="F724" s="15"/>
      <c r="G724" s="15"/>
      <c r="H724" s="15"/>
      <c r="I724" s="15"/>
      <c r="J724" s="15"/>
      <c r="K724" s="15"/>
      <c r="L724" s="16"/>
      <c r="M724" s="16"/>
      <c r="N724" s="16"/>
      <c r="O724" s="16"/>
      <c r="P724" s="16"/>
      <c r="Q724" s="16"/>
      <c r="R724" s="16"/>
      <c r="S724" s="16"/>
      <c r="T724" s="16"/>
      <c r="U724" s="16"/>
      <c r="V724" s="16"/>
      <c r="W724" s="16"/>
      <c r="X724" s="16"/>
      <c r="Y724" s="16"/>
      <c r="Z724" s="16"/>
    </row>
    <row r="725" spans="2:26" ht="13.5" customHeight="1">
      <c r="B725" s="15"/>
      <c r="C725" s="15"/>
      <c r="D725" s="15"/>
      <c r="E725" s="15"/>
      <c r="F725" s="15"/>
      <c r="G725" s="15"/>
      <c r="H725" s="15"/>
      <c r="I725" s="15"/>
      <c r="J725" s="15"/>
      <c r="K725" s="15"/>
      <c r="L725" s="16"/>
      <c r="M725" s="16"/>
      <c r="N725" s="16"/>
      <c r="O725" s="16"/>
      <c r="P725" s="16"/>
      <c r="Q725" s="16"/>
      <c r="R725" s="16"/>
      <c r="S725" s="16"/>
      <c r="T725" s="16"/>
      <c r="U725" s="16"/>
      <c r="V725" s="16"/>
      <c r="W725" s="16"/>
      <c r="X725" s="16"/>
      <c r="Y725" s="16"/>
      <c r="Z725" s="16"/>
    </row>
    <row r="726" spans="2:26" ht="13.5" customHeight="1">
      <c r="B726" s="15"/>
      <c r="C726" s="15"/>
      <c r="D726" s="15"/>
      <c r="E726" s="15"/>
      <c r="F726" s="15"/>
      <c r="G726" s="15"/>
      <c r="H726" s="15"/>
      <c r="I726" s="15"/>
      <c r="J726" s="15"/>
      <c r="K726" s="15"/>
      <c r="L726" s="16"/>
      <c r="M726" s="16"/>
      <c r="N726" s="16"/>
      <c r="O726" s="16"/>
      <c r="P726" s="16"/>
      <c r="Q726" s="16"/>
      <c r="R726" s="16"/>
      <c r="S726" s="16"/>
      <c r="T726" s="16"/>
      <c r="U726" s="16"/>
      <c r="V726" s="16"/>
      <c r="W726" s="16"/>
      <c r="X726" s="16"/>
      <c r="Y726" s="16"/>
      <c r="Z726" s="16"/>
    </row>
    <row r="727" spans="2:26" ht="13.5" customHeight="1">
      <c r="B727" s="15"/>
      <c r="C727" s="15"/>
      <c r="D727" s="15"/>
      <c r="E727" s="15"/>
      <c r="F727" s="15"/>
      <c r="G727" s="15"/>
      <c r="H727" s="15"/>
      <c r="I727" s="15"/>
      <c r="J727" s="15"/>
      <c r="K727" s="15"/>
      <c r="L727" s="16"/>
      <c r="M727" s="16"/>
      <c r="N727" s="16"/>
      <c r="O727" s="16"/>
      <c r="P727" s="16"/>
      <c r="Q727" s="16"/>
      <c r="R727" s="16"/>
      <c r="S727" s="16"/>
      <c r="T727" s="16"/>
      <c r="U727" s="16"/>
      <c r="V727" s="16"/>
      <c r="W727" s="16"/>
      <c r="X727" s="16"/>
      <c r="Y727" s="16"/>
      <c r="Z727" s="16"/>
    </row>
    <row r="728" spans="2:26" ht="13.5" customHeight="1">
      <c r="B728" s="15"/>
      <c r="C728" s="15"/>
      <c r="D728" s="15"/>
      <c r="E728" s="15"/>
      <c r="F728" s="15"/>
      <c r="G728" s="15"/>
      <c r="H728" s="15"/>
      <c r="I728" s="15"/>
      <c r="J728" s="15"/>
      <c r="K728" s="15"/>
      <c r="L728" s="16"/>
      <c r="M728" s="16"/>
      <c r="N728" s="16"/>
      <c r="O728" s="16"/>
      <c r="P728" s="16"/>
      <c r="Q728" s="16"/>
      <c r="R728" s="16"/>
      <c r="S728" s="16"/>
      <c r="T728" s="16"/>
      <c r="U728" s="16"/>
      <c r="V728" s="16"/>
      <c r="W728" s="16"/>
      <c r="X728" s="16"/>
      <c r="Y728" s="16"/>
      <c r="Z728" s="16"/>
    </row>
    <row r="729" spans="2:26" ht="13.5" customHeight="1">
      <c r="B729" s="15"/>
      <c r="C729" s="15"/>
      <c r="D729" s="15"/>
      <c r="E729" s="15"/>
      <c r="F729" s="15"/>
      <c r="G729" s="15"/>
      <c r="H729" s="15"/>
      <c r="I729" s="15"/>
      <c r="J729" s="15"/>
      <c r="K729" s="15"/>
      <c r="L729" s="16"/>
      <c r="M729" s="16"/>
      <c r="N729" s="16"/>
      <c r="O729" s="16"/>
      <c r="P729" s="16"/>
      <c r="Q729" s="16"/>
      <c r="R729" s="16"/>
      <c r="S729" s="16"/>
      <c r="T729" s="16"/>
      <c r="U729" s="16"/>
      <c r="V729" s="16"/>
      <c r="W729" s="16"/>
      <c r="X729" s="16"/>
      <c r="Y729" s="16"/>
      <c r="Z729" s="16"/>
    </row>
    <row r="730" spans="2:26" ht="13.5" customHeight="1">
      <c r="B730" s="15"/>
      <c r="C730" s="15"/>
      <c r="D730" s="15"/>
      <c r="E730" s="15"/>
      <c r="F730" s="15"/>
      <c r="G730" s="15"/>
      <c r="H730" s="15"/>
      <c r="I730" s="15"/>
      <c r="J730" s="15"/>
      <c r="K730" s="15"/>
      <c r="L730" s="16"/>
      <c r="M730" s="16"/>
      <c r="N730" s="16"/>
      <c r="O730" s="16"/>
      <c r="P730" s="16"/>
      <c r="Q730" s="16"/>
      <c r="R730" s="16"/>
      <c r="S730" s="16"/>
      <c r="T730" s="16"/>
      <c r="U730" s="16"/>
      <c r="V730" s="16"/>
      <c r="W730" s="16"/>
      <c r="X730" s="16"/>
      <c r="Y730" s="16"/>
      <c r="Z730" s="16"/>
    </row>
    <row r="731" spans="2:26" ht="13.5" customHeight="1">
      <c r="B731" s="15"/>
      <c r="C731" s="15"/>
      <c r="D731" s="15"/>
      <c r="E731" s="15"/>
      <c r="F731" s="15"/>
      <c r="G731" s="15"/>
      <c r="H731" s="15"/>
      <c r="I731" s="15"/>
      <c r="J731" s="15"/>
      <c r="K731" s="15"/>
      <c r="L731" s="16"/>
      <c r="M731" s="16"/>
      <c r="N731" s="16"/>
      <c r="O731" s="16"/>
      <c r="P731" s="16"/>
      <c r="Q731" s="16"/>
      <c r="R731" s="16"/>
      <c r="S731" s="16"/>
      <c r="T731" s="16"/>
      <c r="U731" s="16"/>
      <c r="V731" s="16"/>
      <c r="W731" s="16"/>
      <c r="X731" s="16"/>
      <c r="Y731" s="16"/>
      <c r="Z731" s="16"/>
    </row>
    <row r="732" spans="2:26" ht="13.5" customHeight="1">
      <c r="B732" s="15"/>
      <c r="C732" s="15"/>
      <c r="D732" s="15"/>
      <c r="E732" s="15"/>
      <c r="F732" s="15"/>
      <c r="G732" s="15"/>
      <c r="H732" s="15"/>
      <c r="I732" s="15"/>
      <c r="J732" s="15"/>
      <c r="K732" s="15"/>
      <c r="L732" s="16"/>
      <c r="M732" s="16"/>
      <c r="N732" s="16"/>
      <c r="O732" s="16"/>
      <c r="P732" s="16"/>
      <c r="Q732" s="16"/>
      <c r="R732" s="16"/>
      <c r="S732" s="16"/>
      <c r="T732" s="16"/>
      <c r="U732" s="16"/>
      <c r="V732" s="16"/>
      <c r="W732" s="16"/>
      <c r="X732" s="16"/>
      <c r="Y732" s="16"/>
      <c r="Z732" s="16"/>
    </row>
    <row r="733" spans="2:26" ht="13.5" customHeight="1">
      <c r="B733" s="15"/>
      <c r="C733" s="15"/>
      <c r="D733" s="15"/>
      <c r="E733" s="15"/>
      <c r="F733" s="15"/>
      <c r="G733" s="15"/>
      <c r="H733" s="15"/>
      <c r="I733" s="15"/>
      <c r="J733" s="15"/>
      <c r="K733" s="15"/>
      <c r="L733" s="16"/>
      <c r="M733" s="16"/>
      <c r="N733" s="16"/>
      <c r="O733" s="16"/>
      <c r="P733" s="16"/>
      <c r="Q733" s="16"/>
      <c r="R733" s="16"/>
      <c r="S733" s="16"/>
      <c r="T733" s="16"/>
      <c r="U733" s="16"/>
      <c r="V733" s="16"/>
      <c r="W733" s="16"/>
      <c r="X733" s="16"/>
      <c r="Y733" s="16"/>
      <c r="Z733" s="16"/>
    </row>
    <row r="734" spans="2:26" ht="13.5" customHeight="1">
      <c r="B734" s="15"/>
      <c r="C734" s="15"/>
      <c r="D734" s="15"/>
      <c r="E734" s="15"/>
      <c r="F734" s="15"/>
      <c r="G734" s="15"/>
      <c r="H734" s="15"/>
      <c r="I734" s="15"/>
      <c r="J734" s="15"/>
      <c r="K734" s="15"/>
      <c r="L734" s="16"/>
      <c r="M734" s="16"/>
      <c r="N734" s="16"/>
      <c r="O734" s="16"/>
      <c r="P734" s="16"/>
      <c r="Q734" s="16"/>
      <c r="R734" s="16"/>
      <c r="S734" s="16"/>
      <c r="T734" s="16"/>
      <c r="U734" s="16"/>
      <c r="V734" s="16"/>
      <c r="W734" s="16"/>
      <c r="X734" s="16"/>
      <c r="Y734" s="16"/>
      <c r="Z734" s="16"/>
    </row>
    <row r="735" spans="2:26" ht="13.5" customHeight="1">
      <c r="B735" s="15"/>
      <c r="C735" s="15"/>
      <c r="D735" s="15"/>
      <c r="E735" s="15"/>
      <c r="F735" s="15"/>
      <c r="G735" s="15"/>
      <c r="H735" s="15"/>
      <c r="I735" s="15"/>
      <c r="J735" s="15"/>
      <c r="K735" s="15"/>
      <c r="L735" s="16"/>
      <c r="M735" s="16"/>
      <c r="N735" s="16"/>
      <c r="O735" s="16"/>
      <c r="P735" s="16"/>
      <c r="Q735" s="16"/>
      <c r="R735" s="16"/>
      <c r="S735" s="16"/>
      <c r="T735" s="16"/>
      <c r="U735" s="16"/>
      <c r="V735" s="16"/>
      <c r="W735" s="16"/>
      <c r="X735" s="16"/>
      <c r="Y735" s="16"/>
      <c r="Z735" s="16"/>
    </row>
    <row r="736" spans="2:26" ht="13.5" customHeight="1">
      <c r="B736" s="15"/>
      <c r="C736" s="15"/>
      <c r="D736" s="15"/>
      <c r="E736" s="15"/>
      <c r="F736" s="15"/>
      <c r="G736" s="15"/>
      <c r="H736" s="15"/>
      <c r="I736" s="15"/>
      <c r="J736" s="15"/>
      <c r="K736" s="15"/>
      <c r="L736" s="16"/>
      <c r="M736" s="16"/>
      <c r="N736" s="16"/>
      <c r="O736" s="16"/>
      <c r="P736" s="16"/>
      <c r="Q736" s="16"/>
      <c r="R736" s="16"/>
      <c r="S736" s="16"/>
      <c r="T736" s="16"/>
      <c r="U736" s="16"/>
      <c r="V736" s="16"/>
      <c r="W736" s="16"/>
      <c r="X736" s="16"/>
      <c r="Y736" s="16"/>
      <c r="Z736" s="16"/>
    </row>
    <row r="737" spans="2:26" ht="13.5" customHeight="1">
      <c r="B737" s="15"/>
      <c r="C737" s="15"/>
      <c r="D737" s="15"/>
      <c r="E737" s="15"/>
      <c r="F737" s="15"/>
      <c r="G737" s="15"/>
      <c r="H737" s="15"/>
      <c r="I737" s="15"/>
      <c r="J737" s="15"/>
      <c r="K737" s="15"/>
      <c r="L737" s="16"/>
      <c r="M737" s="16"/>
      <c r="N737" s="16"/>
      <c r="O737" s="16"/>
      <c r="P737" s="16"/>
      <c r="Q737" s="16"/>
      <c r="R737" s="16"/>
      <c r="S737" s="16"/>
      <c r="T737" s="16"/>
      <c r="U737" s="16"/>
      <c r="V737" s="16"/>
      <c r="W737" s="16"/>
      <c r="X737" s="16"/>
      <c r="Y737" s="16"/>
      <c r="Z737" s="16"/>
    </row>
    <row r="738" spans="2:26" ht="13.5" customHeight="1">
      <c r="B738" s="15"/>
      <c r="C738" s="15"/>
      <c r="D738" s="15"/>
      <c r="E738" s="15"/>
      <c r="F738" s="15"/>
      <c r="G738" s="15"/>
      <c r="H738" s="15"/>
      <c r="I738" s="15"/>
      <c r="J738" s="15"/>
      <c r="K738" s="15"/>
      <c r="L738" s="16"/>
      <c r="M738" s="16"/>
      <c r="N738" s="16"/>
      <c r="O738" s="16"/>
      <c r="P738" s="16"/>
      <c r="Q738" s="16"/>
      <c r="R738" s="16"/>
      <c r="S738" s="16"/>
      <c r="T738" s="16"/>
      <c r="U738" s="16"/>
      <c r="V738" s="16"/>
      <c r="W738" s="16"/>
      <c r="X738" s="16"/>
      <c r="Y738" s="16"/>
      <c r="Z738" s="16"/>
    </row>
    <row r="739" spans="2:26" ht="13.5" customHeight="1">
      <c r="B739" s="15"/>
      <c r="C739" s="15"/>
      <c r="D739" s="15"/>
      <c r="E739" s="15"/>
      <c r="F739" s="15"/>
      <c r="G739" s="15"/>
      <c r="H739" s="15"/>
      <c r="I739" s="15"/>
      <c r="J739" s="15"/>
      <c r="K739" s="15"/>
      <c r="L739" s="16"/>
      <c r="M739" s="16"/>
      <c r="N739" s="16"/>
      <c r="O739" s="16"/>
      <c r="P739" s="16"/>
      <c r="Q739" s="16"/>
      <c r="R739" s="16"/>
      <c r="S739" s="16"/>
      <c r="T739" s="16"/>
      <c r="U739" s="16"/>
      <c r="V739" s="16"/>
      <c r="W739" s="16"/>
      <c r="X739" s="16"/>
      <c r="Y739" s="16"/>
      <c r="Z739" s="16"/>
    </row>
    <row r="740" spans="2:26" ht="13.5" customHeight="1">
      <c r="B740" s="15"/>
      <c r="C740" s="15"/>
      <c r="D740" s="15"/>
      <c r="E740" s="15"/>
      <c r="F740" s="15"/>
      <c r="G740" s="15"/>
      <c r="H740" s="15"/>
      <c r="I740" s="15"/>
      <c r="J740" s="15"/>
      <c r="K740" s="15"/>
      <c r="L740" s="16"/>
      <c r="M740" s="16"/>
      <c r="N740" s="16"/>
      <c r="O740" s="16"/>
      <c r="P740" s="16"/>
      <c r="Q740" s="16"/>
      <c r="R740" s="16"/>
      <c r="S740" s="16"/>
      <c r="T740" s="16"/>
      <c r="U740" s="16"/>
      <c r="V740" s="16"/>
      <c r="W740" s="16"/>
      <c r="X740" s="16"/>
      <c r="Y740" s="16"/>
      <c r="Z740" s="16"/>
    </row>
    <row r="741" spans="2:26" ht="13.5" customHeight="1">
      <c r="B741" s="15"/>
      <c r="C741" s="15"/>
      <c r="D741" s="15"/>
      <c r="E741" s="15"/>
      <c r="F741" s="15"/>
      <c r="G741" s="15"/>
      <c r="H741" s="15"/>
      <c r="I741" s="15"/>
      <c r="J741" s="15"/>
      <c r="K741" s="15"/>
      <c r="L741" s="16"/>
      <c r="M741" s="16"/>
      <c r="N741" s="16"/>
      <c r="O741" s="16"/>
      <c r="P741" s="16"/>
      <c r="Q741" s="16"/>
      <c r="R741" s="16"/>
      <c r="S741" s="16"/>
      <c r="T741" s="16"/>
      <c r="U741" s="16"/>
      <c r="V741" s="16"/>
      <c r="W741" s="16"/>
      <c r="X741" s="16"/>
      <c r="Y741" s="16"/>
      <c r="Z741" s="16"/>
    </row>
    <row r="742" spans="2:26" ht="13.5" customHeight="1">
      <c r="B742" s="15"/>
      <c r="C742" s="15"/>
      <c r="D742" s="15"/>
      <c r="E742" s="15"/>
      <c r="F742" s="15"/>
      <c r="G742" s="15"/>
      <c r="H742" s="15"/>
      <c r="I742" s="15"/>
      <c r="J742" s="15"/>
      <c r="K742" s="15"/>
      <c r="L742" s="16"/>
      <c r="M742" s="16"/>
      <c r="N742" s="16"/>
      <c r="O742" s="16"/>
      <c r="P742" s="16"/>
      <c r="Q742" s="16"/>
      <c r="R742" s="16"/>
      <c r="S742" s="16"/>
      <c r="T742" s="16"/>
      <c r="U742" s="16"/>
      <c r="V742" s="16"/>
      <c r="W742" s="16"/>
      <c r="X742" s="16"/>
      <c r="Y742" s="16"/>
      <c r="Z742" s="16"/>
    </row>
    <row r="743" spans="2:26" ht="13.5" customHeight="1">
      <c r="B743" s="15"/>
      <c r="C743" s="15"/>
      <c r="D743" s="15"/>
      <c r="E743" s="15"/>
      <c r="F743" s="15"/>
      <c r="G743" s="15"/>
      <c r="H743" s="15"/>
      <c r="I743" s="15"/>
      <c r="J743" s="15"/>
      <c r="K743" s="15"/>
      <c r="L743" s="16"/>
      <c r="M743" s="16"/>
      <c r="N743" s="16"/>
      <c r="O743" s="16"/>
      <c r="P743" s="16"/>
      <c r="Q743" s="16"/>
      <c r="R743" s="16"/>
      <c r="S743" s="16"/>
      <c r="T743" s="16"/>
      <c r="U743" s="16"/>
      <c r="V743" s="16"/>
      <c r="W743" s="16"/>
      <c r="X743" s="16"/>
      <c r="Y743" s="16"/>
      <c r="Z743" s="16"/>
    </row>
    <row r="744" spans="2:26" ht="13.5" customHeight="1">
      <c r="B744" s="15"/>
      <c r="C744" s="15"/>
      <c r="D744" s="15"/>
      <c r="E744" s="15"/>
      <c r="F744" s="15"/>
      <c r="G744" s="15"/>
      <c r="H744" s="15"/>
      <c r="I744" s="15"/>
      <c r="J744" s="15"/>
      <c r="K744" s="15"/>
      <c r="L744" s="16"/>
      <c r="M744" s="16"/>
      <c r="N744" s="16"/>
      <c r="O744" s="16"/>
      <c r="P744" s="16"/>
      <c r="Q744" s="16"/>
      <c r="R744" s="16"/>
      <c r="S744" s="16"/>
      <c r="T744" s="16"/>
      <c r="U744" s="16"/>
      <c r="V744" s="16"/>
      <c r="W744" s="16"/>
      <c r="X744" s="16"/>
      <c r="Y744" s="16"/>
      <c r="Z744" s="16"/>
    </row>
    <row r="745" spans="2:26" ht="13.5" customHeight="1">
      <c r="B745" s="15"/>
      <c r="C745" s="15"/>
      <c r="D745" s="15"/>
      <c r="E745" s="15"/>
      <c r="F745" s="15"/>
      <c r="G745" s="15"/>
      <c r="H745" s="15"/>
      <c r="I745" s="15"/>
      <c r="J745" s="15"/>
      <c r="K745" s="15"/>
      <c r="L745" s="16"/>
      <c r="M745" s="16"/>
      <c r="N745" s="16"/>
      <c r="O745" s="16"/>
      <c r="P745" s="16"/>
      <c r="Q745" s="16"/>
      <c r="R745" s="16"/>
      <c r="S745" s="16"/>
      <c r="T745" s="16"/>
      <c r="U745" s="16"/>
      <c r="V745" s="16"/>
      <c r="W745" s="16"/>
      <c r="X745" s="16"/>
      <c r="Y745" s="16"/>
      <c r="Z745" s="16"/>
    </row>
    <row r="746" spans="2:26" ht="13.5" customHeight="1">
      <c r="B746" s="15"/>
      <c r="C746" s="15"/>
      <c r="D746" s="15"/>
      <c r="E746" s="15"/>
      <c r="F746" s="15"/>
      <c r="G746" s="15"/>
      <c r="H746" s="15"/>
      <c r="I746" s="15"/>
      <c r="J746" s="15"/>
      <c r="K746" s="15"/>
      <c r="L746" s="16"/>
      <c r="M746" s="16"/>
      <c r="N746" s="16"/>
      <c r="O746" s="16"/>
      <c r="P746" s="16"/>
      <c r="Q746" s="16"/>
      <c r="R746" s="16"/>
      <c r="S746" s="16"/>
      <c r="T746" s="16"/>
      <c r="U746" s="16"/>
      <c r="V746" s="16"/>
      <c r="W746" s="16"/>
      <c r="X746" s="16"/>
      <c r="Y746" s="16"/>
      <c r="Z746" s="16"/>
    </row>
    <row r="747" spans="2:26" ht="13.5" customHeight="1">
      <c r="B747" s="15"/>
      <c r="C747" s="15"/>
      <c r="D747" s="15"/>
      <c r="E747" s="15"/>
      <c r="F747" s="15"/>
      <c r="G747" s="15"/>
      <c r="H747" s="15"/>
      <c r="I747" s="15"/>
      <c r="J747" s="15"/>
      <c r="K747" s="15"/>
      <c r="L747" s="16"/>
      <c r="M747" s="16"/>
      <c r="N747" s="16"/>
      <c r="O747" s="16"/>
      <c r="P747" s="16"/>
      <c r="Q747" s="16"/>
      <c r="R747" s="16"/>
      <c r="S747" s="16"/>
      <c r="T747" s="16"/>
      <c r="U747" s="16"/>
      <c r="V747" s="16"/>
      <c r="W747" s="16"/>
      <c r="X747" s="16"/>
      <c r="Y747" s="16"/>
      <c r="Z747" s="16"/>
    </row>
    <row r="748" spans="2:26" ht="13.5" customHeight="1">
      <c r="B748" s="15"/>
      <c r="C748" s="15"/>
      <c r="D748" s="15"/>
      <c r="E748" s="15"/>
      <c r="F748" s="15"/>
      <c r="G748" s="15"/>
      <c r="H748" s="15"/>
      <c r="I748" s="15"/>
      <c r="J748" s="15"/>
      <c r="K748" s="15"/>
      <c r="L748" s="16"/>
      <c r="M748" s="16"/>
      <c r="N748" s="16"/>
      <c r="O748" s="16"/>
      <c r="P748" s="16"/>
      <c r="Q748" s="16"/>
      <c r="R748" s="16"/>
      <c r="S748" s="16"/>
      <c r="T748" s="16"/>
      <c r="U748" s="16"/>
      <c r="V748" s="16"/>
      <c r="W748" s="16"/>
      <c r="X748" s="16"/>
      <c r="Y748" s="16"/>
      <c r="Z748" s="16"/>
    </row>
    <row r="749" spans="2:26" ht="13.5" customHeight="1">
      <c r="B749" s="15"/>
      <c r="C749" s="15"/>
      <c r="D749" s="15"/>
      <c r="E749" s="15"/>
      <c r="F749" s="15"/>
      <c r="G749" s="15"/>
      <c r="H749" s="15"/>
      <c r="I749" s="15"/>
      <c r="J749" s="15"/>
      <c r="K749" s="15"/>
      <c r="L749" s="16"/>
      <c r="M749" s="16"/>
      <c r="N749" s="16"/>
      <c r="O749" s="16"/>
      <c r="P749" s="16"/>
      <c r="Q749" s="16"/>
      <c r="R749" s="16"/>
      <c r="S749" s="16"/>
      <c r="T749" s="16"/>
      <c r="U749" s="16"/>
      <c r="V749" s="16"/>
      <c r="W749" s="16"/>
      <c r="X749" s="16"/>
      <c r="Y749" s="16"/>
      <c r="Z749" s="16"/>
    </row>
    <row r="750" spans="2:26" ht="13.5" customHeight="1">
      <c r="B750" s="15"/>
      <c r="C750" s="15"/>
      <c r="D750" s="15"/>
      <c r="E750" s="15"/>
      <c r="F750" s="15"/>
      <c r="G750" s="15"/>
      <c r="H750" s="15"/>
      <c r="I750" s="15"/>
      <c r="J750" s="15"/>
      <c r="K750" s="15"/>
      <c r="L750" s="16"/>
      <c r="M750" s="16"/>
      <c r="N750" s="16"/>
      <c r="O750" s="16"/>
      <c r="P750" s="16"/>
      <c r="Q750" s="16"/>
      <c r="R750" s="16"/>
      <c r="S750" s="16"/>
      <c r="T750" s="16"/>
      <c r="U750" s="16"/>
      <c r="V750" s="16"/>
      <c r="W750" s="16"/>
      <c r="X750" s="16"/>
      <c r="Y750" s="16"/>
      <c r="Z750" s="16"/>
    </row>
    <row r="751" spans="2:26" ht="13.5" customHeight="1">
      <c r="B751" s="15"/>
      <c r="C751" s="15"/>
      <c r="D751" s="15"/>
      <c r="E751" s="15"/>
      <c r="F751" s="15"/>
      <c r="G751" s="15"/>
      <c r="H751" s="15"/>
      <c r="I751" s="15"/>
      <c r="J751" s="15"/>
      <c r="K751" s="15"/>
      <c r="L751" s="16"/>
      <c r="M751" s="16"/>
      <c r="N751" s="16"/>
      <c r="O751" s="16"/>
      <c r="P751" s="16"/>
      <c r="Q751" s="16"/>
      <c r="R751" s="16"/>
      <c r="S751" s="16"/>
      <c r="T751" s="16"/>
      <c r="U751" s="16"/>
      <c r="V751" s="16"/>
      <c r="W751" s="16"/>
      <c r="X751" s="16"/>
      <c r="Y751" s="16"/>
      <c r="Z751" s="16"/>
    </row>
    <row r="752" spans="2:26" ht="13.5" customHeight="1">
      <c r="B752" s="15"/>
      <c r="C752" s="15"/>
      <c r="D752" s="15"/>
      <c r="E752" s="15"/>
      <c r="F752" s="15"/>
      <c r="G752" s="15"/>
      <c r="H752" s="15"/>
      <c r="I752" s="15"/>
      <c r="J752" s="15"/>
      <c r="K752" s="15"/>
      <c r="L752" s="16"/>
      <c r="M752" s="16"/>
      <c r="N752" s="16"/>
      <c r="O752" s="16"/>
      <c r="P752" s="16"/>
      <c r="Q752" s="16"/>
      <c r="R752" s="16"/>
      <c r="S752" s="16"/>
      <c r="T752" s="16"/>
      <c r="U752" s="16"/>
      <c r="V752" s="16"/>
      <c r="W752" s="16"/>
      <c r="X752" s="16"/>
      <c r="Y752" s="16"/>
      <c r="Z752" s="16"/>
    </row>
    <row r="753" spans="2:26" ht="13.5" customHeight="1">
      <c r="B753" s="15"/>
      <c r="C753" s="15"/>
      <c r="D753" s="15"/>
      <c r="E753" s="15"/>
      <c r="F753" s="15"/>
      <c r="G753" s="15"/>
      <c r="H753" s="15"/>
      <c r="I753" s="15"/>
      <c r="J753" s="15"/>
      <c r="K753" s="15"/>
      <c r="L753" s="16"/>
      <c r="M753" s="16"/>
      <c r="N753" s="16"/>
      <c r="O753" s="16"/>
      <c r="P753" s="16"/>
      <c r="Q753" s="16"/>
      <c r="R753" s="16"/>
      <c r="S753" s="16"/>
      <c r="T753" s="16"/>
      <c r="U753" s="16"/>
      <c r="V753" s="16"/>
      <c r="W753" s="16"/>
      <c r="X753" s="16"/>
      <c r="Y753" s="16"/>
      <c r="Z753" s="16"/>
    </row>
    <row r="754" spans="2:26" ht="13.5" customHeight="1">
      <c r="B754" s="15"/>
      <c r="C754" s="15"/>
      <c r="D754" s="15"/>
      <c r="E754" s="15"/>
      <c r="F754" s="15"/>
      <c r="G754" s="15"/>
      <c r="H754" s="15"/>
      <c r="I754" s="15"/>
      <c r="J754" s="15"/>
      <c r="K754" s="15"/>
      <c r="L754" s="16"/>
      <c r="M754" s="16"/>
      <c r="N754" s="16"/>
      <c r="O754" s="16"/>
      <c r="P754" s="16"/>
      <c r="Q754" s="16"/>
      <c r="R754" s="16"/>
      <c r="S754" s="16"/>
      <c r="T754" s="16"/>
      <c r="U754" s="16"/>
      <c r="V754" s="16"/>
      <c r="W754" s="16"/>
      <c r="X754" s="16"/>
      <c r="Y754" s="16"/>
      <c r="Z754" s="16"/>
    </row>
    <row r="755" spans="2:26" ht="13.5" customHeight="1">
      <c r="B755" s="15"/>
      <c r="C755" s="15"/>
      <c r="D755" s="15"/>
      <c r="E755" s="15"/>
      <c r="F755" s="15"/>
      <c r="G755" s="15"/>
      <c r="H755" s="15"/>
      <c r="I755" s="15"/>
      <c r="J755" s="15"/>
      <c r="K755" s="15"/>
      <c r="L755" s="16"/>
      <c r="M755" s="16"/>
      <c r="N755" s="16"/>
      <c r="O755" s="16"/>
      <c r="P755" s="16"/>
      <c r="Q755" s="16"/>
      <c r="R755" s="16"/>
      <c r="S755" s="16"/>
      <c r="T755" s="16"/>
      <c r="U755" s="16"/>
      <c r="V755" s="16"/>
      <c r="W755" s="16"/>
      <c r="X755" s="16"/>
      <c r="Y755" s="16"/>
      <c r="Z755" s="16"/>
    </row>
    <row r="756" spans="2:26" ht="13.5" customHeight="1">
      <c r="B756" s="15"/>
      <c r="C756" s="15"/>
      <c r="D756" s="15"/>
      <c r="E756" s="15"/>
      <c r="F756" s="15"/>
      <c r="G756" s="15"/>
      <c r="H756" s="15"/>
      <c r="I756" s="15"/>
      <c r="J756" s="15"/>
      <c r="K756" s="15"/>
      <c r="L756" s="16"/>
      <c r="M756" s="16"/>
      <c r="N756" s="16"/>
      <c r="O756" s="16"/>
      <c r="P756" s="16"/>
      <c r="Q756" s="16"/>
      <c r="R756" s="16"/>
      <c r="S756" s="16"/>
      <c r="T756" s="16"/>
      <c r="U756" s="16"/>
      <c r="V756" s="16"/>
      <c r="W756" s="16"/>
      <c r="X756" s="16"/>
      <c r="Y756" s="16"/>
      <c r="Z756" s="16"/>
    </row>
    <row r="757" spans="2:26" ht="13.5" customHeight="1">
      <c r="B757" s="15"/>
      <c r="C757" s="15"/>
      <c r="D757" s="15"/>
      <c r="E757" s="15"/>
      <c r="F757" s="15"/>
      <c r="G757" s="15"/>
      <c r="H757" s="15"/>
      <c r="I757" s="15"/>
      <c r="J757" s="15"/>
      <c r="K757" s="15"/>
      <c r="L757" s="16"/>
      <c r="M757" s="16"/>
      <c r="N757" s="16"/>
      <c r="O757" s="16"/>
      <c r="P757" s="16"/>
      <c r="Q757" s="16"/>
      <c r="R757" s="16"/>
      <c r="S757" s="16"/>
      <c r="T757" s="16"/>
      <c r="U757" s="16"/>
      <c r="V757" s="16"/>
      <c r="W757" s="16"/>
      <c r="X757" s="16"/>
      <c r="Y757" s="16"/>
      <c r="Z757" s="16"/>
    </row>
    <row r="758" spans="2:26" ht="13.5" customHeight="1">
      <c r="B758" s="15"/>
      <c r="C758" s="15"/>
      <c r="D758" s="15"/>
      <c r="E758" s="15"/>
      <c r="F758" s="15"/>
      <c r="G758" s="15"/>
      <c r="H758" s="15"/>
      <c r="I758" s="15"/>
      <c r="J758" s="15"/>
      <c r="K758" s="15"/>
      <c r="L758" s="16"/>
      <c r="M758" s="16"/>
      <c r="N758" s="16"/>
      <c r="O758" s="16"/>
      <c r="P758" s="16"/>
      <c r="Q758" s="16"/>
      <c r="R758" s="16"/>
      <c r="S758" s="16"/>
      <c r="T758" s="16"/>
      <c r="U758" s="16"/>
      <c r="V758" s="16"/>
      <c r="W758" s="16"/>
      <c r="X758" s="16"/>
      <c r="Y758" s="16"/>
      <c r="Z758" s="16"/>
    </row>
    <row r="759" spans="2:26" ht="13.5" customHeight="1">
      <c r="B759" s="15"/>
      <c r="C759" s="15"/>
      <c r="D759" s="15"/>
      <c r="E759" s="15"/>
      <c r="F759" s="15"/>
      <c r="G759" s="15"/>
      <c r="H759" s="15"/>
      <c r="I759" s="15"/>
      <c r="J759" s="15"/>
      <c r="K759" s="15"/>
      <c r="L759" s="16"/>
      <c r="M759" s="16"/>
      <c r="N759" s="16"/>
      <c r="O759" s="16"/>
      <c r="P759" s="16"/>
      <c r="Q759" s="16"/>
      <c r="R759" s="16"/>
      <c r="S759" s="16"/>
      <c r="T759" s="16"/>
      <c r="U759" s="16"/>
      <c r="V759" s="16"/>
      <c r="W759" s="16"/>
      <c r="X759" s="16"/>
      <c r="Y759" s="16"/>
      <c r="Z759" s="16"/>
    </row>
    <row r="760" spans="2:26" ht="13.5" customHeight="1">
      <c r="B760" s="15"/>
      <c r="C760" s="15"/>
      <c r="D760" s="15"/>
      <c r="E760" s="15"/>
      <c r="F760" s="15"/>
      <c r="G760" s="15"/>
      <c r="H760" s="15"/>
      <c r="I760" s="15"/>
      <c r="J760" s="15"/>
      <c r="K760" s="15"/>
      <c r="L760" s="16"/>
      <c r="M760" s="16"/>
      <c r="N760" s="16"/>
      <c r="O760" s="16"/>
      <c r="P760" s="16"/>
      <c r="Q760" s="16"/>
      <c r="R760" s="16"/>
      <c r="S760" s="16"/>
      <c r="T760" s="16"/>
      <c r="U760" s="16"/>
      <c r="V760" s="16"/>
      <c r="W760" s="16"/>
      <c r="X760" s="16"/>
      <c r="Y760" s="16"/>
      <c r="Z760" s="16"/>
    </row>
    <row r="761" spans="2:26" ht="13.5" customHeight="1">
      <c r="B761" s="15"/>
      <c r="C761" s="15"/>
      <c r="D761" s="15"/>
      <c r="E761" s="15"/>
      <c r="F761" s="15"/>
      <c r="G761" s="15"/>
      <c r="H761" s="15"/>
      <c r="I761" s="15"/>
      <c r="J761" s="15"/>
      <c r="K761" s="15"/>
      <c r="L761" s="16"/>
      <c r="M761" s="16"/>
      <c r="N761" s="16"/>
      <c r="O761" s="16"/>
      <c r="P761" s="16"/>
      <c r="Q761" s="16"/>
      <c r="R761" s="16"/>
      <c r="S761" s="16"/>
      <c r="T761" s="16"/>
      <c r="U761" s="16"/>
      <c r="V761" s="16"/>
      <c r="W761" s="16"/>
      <c r="X761" s="16"/>
      <c r="Y761" s="16"/>
      <c r="Z761" s="16"/>
    </row>
    <row r="762" spans="2:26" ht="13.5" customHeight="1">
      <c r="B762" s="15"/>
      <c r="C762" s="15"/>
      <c r="D762" s="15"/>
      <c r="E762" s="15"/>
      <c r="F762" s="15"/>
      <c r="G762" s="15"/>
      <c r="H762" s="15"/>
      <c r="I762" s="15"/>
      <c r="J762" s="15"/>
      <c r="K762" s="15"/>
      <c r="L762" s="16"/>
      <c r="M762" s="16"/>
      <c r="N762" s="16"/>
      <c r="O762" s="16"/>
      <c r="P762" s="16"/>
      <c r="Q762" s="16"/>
      <c r="R762" s="16"/>
      <c r="S762" s="16"/>
      <c r="T762" s="16"/>
      <c r="U762" s="16"/>
      <c r="V762" s="16"/>
      <c r="W762" s="16"/>
      <c r="X762" s="16"/>
      <c r="Y762" s="16"/>
      <c r="Z762" s="16"/>
    </row>
    <row r="763" spans="2:26" ht="13.5" customHeight="1">
      <c r="B763" s="15"/>
      <c r="C763" s="15"/>
      <c r="D763" s="15"/>
      <c r="E763" s="15"/>
      <c r="F763" s="15"/>
      <c r="G763" s="15"/>
      <c r="H763" s="15"/>
      <c r="I763" s="15"/>
      <c r="J763" s="15"/>
      <c r="K763" s="15"/>
      <c r="L763" s="16"/>
      <c r="M763" s="16"/>
      <c r="N763" s="16"/>
      <c r="O763" s="16"/>
      <c r="P763" s="16"/>
      <c r="Q763" s="16"/>
      <c r="R763" s="16"/>
      <c r="S763" s="16"/>
      <c r="T763" s="16"/>
      <c r="U763" s="16"/>
      <c r="V763" s="16"/>
      <c r="W763" s="16"/>
      <c r="X763" s="16"/>
      <c r="Y763" s="16"/>
      <c r="Z763" s="16"/>
    </row>
    <row r="764" spans="2:26" ht="13.5" customHeight="1">
      <c r="B764" s="15"/>
      <c r="C764" s="15"/>
      <c r="D764" s="15"/>
      <c r="E764" s="15"/>
      <c r="F764" s="15"/>
      <c r="G764" s="15"/>
      <c r="H764" s="15"/>
      <c r="I764" s="15"/>
      <c r="J764" s="15"/>
      <c r="K764" s="15"/>
      <c r="L764" s="16"/>
      <c r="M764" s="16"/>
      <c r="N764" s="16"/>
      <c r="O764" s="16"/>
      <c r="P764" s="16"/>
      <c r="Q764" s="16"/>
      <c r="R764" s="16"/>
      <c r="S764" s="16"/>
      <c r="T764" s="16"/>
      <c r="U764" s="16"/>
      <c r="V764" s="16"/>
      <c r="W764" s="16"/>
      <c r="X764" s="16"/>
      <c r="Y764" s="16"/>
      <c r="Z764" s="16"/>
    </row>
    <row r="765" spans="2:26" ht="13.5" customHeight="1">
      <c r="B765" s="15"/>
      <c r="C765" s="15"/>
      <c r="D765" s="15"/>
      <c r="E765" s="15"/>
      <c r="F765" s="15"/>
      <c r="G765" s="15"/>
      <c r="H765" s="15"/>
      <c r="I765" s="15"/>
      <c r="J765" s="15"/>
      <c r="K765" s="15"/>
      <c r="L765" s="16"/>
      <c r="M765" s="16"/>
      <c r="N765" s="16"/>
      <c r="O765" s="16"/>
      <c r="P765" s="16"/>
      <c r="Q765" s="16"/>
      <c r="R765" s="16"/>
      <c r="S765" s="16"/>
      <c r="T765" s="16"/>
      <c r="U765" s="16"/>
      <c r="V765" s="16"/>
      <c r="W765" s="16"/>
      <c r="X765" s="16"/>
      <c r="Y765" s="16"/>
      <c r="Z765" s="16"/>
    </row>
    <row r="766" spans="2:26" ht="13.5" customHeight="1">
      <c r="B766" s="15"/>
      <c r="C766" s="15"/>
      <c r="D766" s="15"/>
      <c r="E766" s="15"/>
      <c r="F766" s="15"/>
      <c r="G766" s="15"/>
      <c r="H766" s="15"/>
      <c r="I766" s="15"/>
      <c r="J766" s="15"/>
      <c r="K766" s="15"/>
      <c r="L766" s="16"/>
      <c r="M766" s="16"/>
      <c r="N766" s="16"/>
      <c r="O766" s="16"/>
      <c r="P766" s="16"/>
      <c r="Q766" s="16"/>
      <c r="R766" s="16"/>
      <c r="S766" s="16"/>
      <c r="T766" s="16"/>
      <c r="U766" s="16"/>
      <c r="V766" s="16"/>
      <c r="W766" s="16"/>
      <c r="X766" s="16"/>
      <c r="Y766" s="16"/>
      <c r="Z766" s="16"/>
    </row>
  </sheetData>
  <autoFilter ref="A2:Z381">
    <filterColumn colId="12">
      <filters>
        <filter val="Опора 108-К0-А11 ВСтЗпсб"/>
        <filter val="Опора 108-КП-А11 ВСтЗпсб"/>
        <filter val="Опора 219-КП-А11 ВСтЗпсб"/>
        <filter val="Опора 25-ХБ-А ВСтЗпсб"/>
        <filter val="Опора 273-КП-А11 ВСтЗпсб"/>
        <filter val="Опора 32-ТП-АС10 ВСтЗпсб"/>
        <filter val="Опора 32-ТП-АС1О ВСтЗпсб"/>
        <filter val="Опора 32-ХБ-А ВЕтЗпсб"/>
        <filter val="Опора 32-ХБ-А ВСтЗпсб"/>
        <filter val="Опора 377-КП-А11 ВЕтЗпсб"/>
        <filter val="Опора 45-ТП-АЕ10 ВЕтЗпсб"/>
        <filter val="Опора 45-ТХ-АС10 ВСтЗпсб"/>
        <filter val="Опора 45-ХБ-А ВЕгпЗпсб"/>
        <filter val="Опора 57-ВП-А1 ВСтЗпсб"/>
        <filter val="Опора 57-КП-А11 ВСтЗпсб"/>
        <filter val="Опора 57-КХ-А11 ВСтЗпсб"/>
        <filter val="Опора 57-ХБ-А ВСтЗпсб"/>
        <filter val="Опора 89-ВП-А1 ВСтЗпсб"/>
        <filter val="Опора 89-КП-А11 ВСтЗпсб"/>
        <filter val="Опора 89-ХБ-А ВСтЗпсб"/>
      </filters>
    </filterColumn>
  </autoFilter>
  <conditionalFormatting sqref="S144:S353 S396:S598 S367:S382 S3:S85">
    <cfRule type="cellIs" dxfId="40" priority="4" operator="greaterThan">
      <formula>0</formula>
    </cfRule>
  </conditionalFormatting>
  <conditionalFormatting sqref="S617:S635 S600:S615 S133">
    <cfRule type="cellIs" dxfId="39" priority="3" operator="greaterThan">
      <formula>0</formula>
    </cfRule>
  </conditionalFormatting>
  <conditionalFormatting sqref="S383:S395">
    <cfRule type="cellIs" dxfId="38" priority="2" operator="greaterThan">
      <formula>0</formula>
    </cfRule>
  </conditionalFormatting>
  <conditionalFormatting sqref="S354:S366">
    <cfRule type="cellIs" dxfId="37" priority="1" operator="greaterThan">
      <formula>0</formula>
    </cfRule>
  </conditionalFormatting>
  <hyperlinks>
    <hyperlink ref="B1" location="'Common list'!A1" display="&lt;--назад"/>
    <hyperlink ref="Z1" location="'Common list'!A1" display="&lt;--назад"/>
  </hyperlink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B5"/>
  <sheetViews>
    <sheetView workbookViewId="0">
      <selection activeCell="C21" sqref="C21"/>
    </sheetView>
  </sheetViews>
  <sheetFormatPr defaultRowHeight="15"/>
  <cols>
    <col min="1" max="1" width="17" bestFit="1" customWidth="1"/>
    <col min="2" max="2" width="19.28515625" customWidth="1"/>
  </cols>
  <sheetData>
    <row r="3" spans="1:2">
      <c r="A3" s="391" t="s">
        <v>10013</v>
      </c>
      <c r="B3" t="s">
        <v>10024</v>
      </c>
    </row>
    <row r="4" spans="1:2">
      <c r="A4" s="387" t="s">
        <v>10046</v>
      </c>
      <c r="B4" s="22">
        <v>14</v>
      </c>
    </row>
    <row r="5" spans="1:2">
      <c r="A5" s="387" t="s">
        <v>10014</v>
      </c>
      <c r="B5" s="22">
        <v>14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I71"/>
  <sheetViews>
    <sheetView zoomScale="69" workbookViewId="0">
      <selection activeCell="C21" sqref="C21"/>
    </sheetView>
  </sheetViews>
  <sheetFormatPr defaultColWidth="9.140625" defaultRowHeight="15"/>
  <cols>
    <col min="1" max="1" width="22.28515625" style="196" customWidth="1"/>
    <col min="2" max="2" width="92.85546875" style="196" customWidth="1"/>
    <col min="3" max="3" width="34.7109375" style="341" customWidth="1"/>
    <col min="4" max="4" width="28.7109375" style="341" customWidth="1"/>
    <col min="5" max="5" width="19.7109375" style="341" customWidth="1"/>
    <col min="6" max="6" width="15.7109375" style="341" customWidth="1"/>
    <col min="7" max="7" width="22.28515625" style="341" customWidth="1"/>
    <col min="8" max="8" width="16.28515625" style="342" customWidth="1"/>
    <col min="9" max="9" width="36.5703125" style="196" customWidth="1"/>
    <col min="10" max="16384" width="9.140625" style="196"/>
  </cols>
  <sheetData>
    <row r="1" spans="1:9" ht="32.25" thickBot="1">
      <c r="A1" s="290" t="s">
        <v>9</v>
      </c>
      <c r="B1" s="290" t="s">
        <v>6169</v>
      </c>
      <c r="C1" s="290" t="s">
        <v>6170</v>
      </c>
      <c r="D1" s="290" t="s">
        <v>6171</v>
      </c>
      <c r="E1" s="290" t="s">
        <v>5488</v>
      </c>
      <c r="F1" s="290" t="s">
        <v>6172</v>
      </c>
      <c r="G1" s="290" t="s">
        <v>6905</v>
      </c>
      <c r="H1" s="316" t="s">
        <v>6906</v>
      </c>
      <c r="I1" s="263" t="s">
        <v>2175</v>
      </c>
    </row>
    <row r="2" spans="1:9" ht="16.5" thickBot="1">
      <c r="A2" s="317"/>
      <c r="B2" s="318"/>
      <c r="C2" s="310"/>
      <c r="D2" s="310"/>
      <c r="E2" s="310"/>
      <c r="F2" s="310"/>
      <c r="G2" s="319"/>
      <c r="H2" s="320"/>
      <c r="I2" s="321"/>
    </row>
    <row r="3" spans="1:9" ht="15.75" thickBot="1">
      <c r="A3" s="317"/>
      <c r="B3" s="310" t="s">
        <v>9555</v>
      </c>
      <c r="C3" s="310"/>
      <c r="D3" s="310"/>
      <c r="E3" s="310"/>
      <c r="F3" s="310"/>
      <c r="G3" s="319"/>
      <c r="H3" s="320"/>
      <c r="I3" s="321"/>
    </row>
    <row r="4" spans="1:9" ht="15.75" thickBot="1">
      <c r="A4" s="317"/>
      <c r="B4" s="310"/>
      <c r="C4" s="302"/>
      <c r="D4" s="302"/>
      <c r="E4" s="302"/>
      <c r="F4" s="302"/>
      <c r="G4" s="302"/>
      <c r="H4" s="322"/>
      <c r="I4" s="304"/>
    </row>
    <row r="5" spans="1:9" ht="26.25" thickBot="1">
      <c r="A5" s="317" t="s">
        <v>10046</v>
      </c>
      <c r="B5" s="310" t="s">
        <v>9556</v>
      </c>
      <c r="C5" s="302" t="s">
        <v>9557</v>
      </c>
      <c r="D5" s="302" t="s">
        <v>9558</v>
      </c>
      <c r="E5" s="302"/>
      <c r="F5" s="302" t="s">
        <v>3768</v>
      </c>
      <c r="G5" s="302">
        <v>1</v>
      </c>
      <c r="H5" s="322" t="s">
        <v>477</v>
      </c>
      <c r="I5" s="304" t="s">
        <v>9559</v>
      </c>
    </row>
    <row r="6" spans="1:9" ht="15.75" thickBot="1">
      <c r="A6" s="323"/>
      <c r="B6" s="324"/>
      <c r="C6" s="302"/>
      <c r="D6" s="302"/>
      <c r="E6" s="302"/>
      <c r="F6" s="302"/>
      <c r="G6" s="302"/>
      <c r="H6" s="322"/>
      <c r="I6" s="325"/>
    </row>
    <row r="7" spans="1:9" ht="26.25" thickBot="1">
      <c r="A7" s="390" t="s">
        <v>10046</v>
      </c>
      <c r="B7" s="310" t="s">
        <v>9560</v>
      </c>
      <c r="C7" s="302" t="s">
        <v>28</v>
      </c>
      <c r="D7" s="302" t="s">
        <v>9558</v>
      </c>
      <c r="E7" s="302"/>
      <c r="F7" s="302" t="s">
        <v>3768</v>
      </c>
      <c r="G7" s="302">
        <v>1</v>
      </c>
      <c r="H7" s="322" t="s">
        <v>477</v>
      </c>
      <c r="I7" s="304" t="s">
        <v>9559</v>
      </c>
    </row>
    <row r="8" spans="1:9" ht="15.75" thickBot="1">
      <c r="A8" s="323"/>
      <c r="B8" s="324"/>
      <c r="C8" s="302"/>
      <c r="D8" s="302"/>
      <c r="E8" s="302"/>
      <c r="F8" s="302"/>
      <c r="G8" s="302"/>
      <c r="H8" s="322"/>
      <c r="I8" s="325"/>
    </row>
    <row r="9" spans="1:9" ht="26.25" thickBot="1">
      <c r="A9" s="390" t="s">
        <v>10046</v>
      </c>
      <c r="B9" s="310" t="s">
        <v>9561</v>
      </c>
      <c r="C9" s="302" t="s">
        <v>33</v>
      </c>
      <c r="D9" s="302" t="s">
        <v>9558</v>
      </c>
      <c r="E9" s="302"/>
      <c r="F9" s="302" t="s">
        <v>3768</v>
      </c>
      <c r="G9" s="302">
        <v>1</v>
      </c>
      <c r="H9" s="322" t="s">
        <v>479</v>
      </c>
      <c r="I9" s="304" t="s">
        <v>9562</v>
      </c>
    </row>
    <row r="10" spans="1:9" ht="15.75" thickBot="1">
      <c r="A10" s="317"/>
      <c r="B10" s="310"/>
      <c r="C10" s="302"/>
      <c r="D10" s="302"/>
      <c r="E10" s="302"/>
      <c r="F10" s="302"/>
      <c r="G10" s="302"/>
      <c r="H10" s="322"/>
      <c r="I10" s="304"/>
    </row>
    <row r="11" spans="1:9" ht="26.25" thickBot="1">
      <c r="A11" s="390" t="s">
        <v>10046</v>
      </c>
      <c r="B11" s="310" t="s">
        <v>9563</v>
      </c>
      <c r="C11" s="302" t="s">
        <v>16</v>
      </c>
      <c r="D11" s="302" t="s">
        <v>9564</v>
      </c>
      <c r="E11" s="302"/>
      <c r="F11" s="302" t="s">
        <v>3768</v>
      </c>
      <c r="G11" s="302">
        <v>2</v>
      </c>
      <c r="H11" s="322" t="s">
        <v>9565</v>
      </c>
      <c r="I11" s="304" t="s">
        <v>9566</v>
      </c>
    </row>
    <row r="12" spans="1:9" ht="15.75" thickBot="1">
      <c r="A12" s="317"/>
      <c r="B12" s="310"/>
      <c r="C12" s="302"/>
      <c r="D12" s="302"/>
      <c r="E12" s="302"/>
      <c r="F12" s="302"/>
      <c r="G12" s="302"/>
      <c r="H12" s="322"/>
      <c r="I12" s="304"/>
    </row>
    <row r="13" spans="1:9" ht="26.25" thickBot="1">
      <c r="A13" s="390" t="s">
        <v>10046</v>
      </c>
      <c r="B13" s="310" t="s">
        <v>9567</v>
      </c>
      <c r="C13" s="302" t="s">
        <v>622</v>
      </c>
      <c r="D13" s="302" t="s">
        <v>9558</v>
      </c>
      <c r="E13" s="302"/>
      <c r="F13" s="302" t="s">
        <v>3768</v>
      </c>
      <c r="G13" s="302">
        <v>1</v>
      </c>
      <c r="H13" s="322">
        <v>12.3</v>
      </c>
      <c r="I13" s="304" t="s">
        <v>9568</v>
      </c>
    </row>
    <row r="14" spans="1:9" ht="15.75" thickBot="1">
      <c r="A14" s="317"/>
      <c r="B14" s="310"/>
      <c r="C14" s="302"/>
      <c r="D14" s="302"/>
      <c r="E14" s="302"/>
      <c r="F14" s="302"/>
      <c r="G14" s="302"/>
      <c r="H14" s="322"/>
      <c r="I14" s="304"/>
    </row>
    <row r="15" spans="1:9" ht="15.75" thickBot="1">
      <c r="A15" s="390" t="s">
        <v>10046</v>
      </c>
      <c r="B15" s="196" t="s">
        <v>9569</v>
      </c>
      <c r="C15" s="302" t="s">
        <v>622</v>
      </c>
      <c r="D15" s="302" t="s">
        <v>2679</v>
      </c>
      <c r="E15" s="302"/>
      <c r="F15" s="302" t="s">
        <v>3768</v>
      </c>
      <c r="G15" s="302">
        <v>1</v>
      </c>
      <c r="H15" s="322">
        <v>9.1</v>
      </c>
      <c r="I15" s="304" t="s">
        <v>9570</v>
      </c>
    </row>
    <row r="16" spans="1:9" ht="16.5" thickBot="1">
      <c r="A16" s="317"/>
      <c r="B16" s="318"/>
      <c r="C16" s="302"/>
      <c r="D16" s="302"/>
      <c r="E16" s="302"/>
      <c r="F16" s="302"/>
      <c r="G16" s="302"/>
      <c r="H16" s="322"/>
      <c r="I16" s="304"/>
    </row>
    <row r="17" spans="1:9" ht="15.75" thickBot="1">
      <c r="A17" s="317"/>
      <c r="B17" s="310" t="s">
        <v>9571</v>
      </c>
      <c r="C17" s="302"/>
      <c r="D17" s="302"/>
      <c r="E17" s="302"/>
      <c r="F17" s="302"/>
      <c r="G17" s="302"/>
      <c r="H17" s="322"/>
      <c r="I17" s="304"/>
    </row>
    <row r="18" spans="1:9" ht="15.75" thickBot="1">
      <c r="A18" s="317"/>
      <c r="B18" s="310"/>
      <c r="C18" s="302"/>
      <c r="D18" s="302"/>
      <c r="E18" s="302"/>
      <c r="F18" s="302"/>
      <c r="G18" s="302"/>
      <c r="H18" s="322"/>
      <c r="I18" s="304"/>
    </row>
    <row r="19" spans="1:9" ht="15.75" thickBot="1">
      <c r="A19" s="317"/>
      <c r="B19" s="310" t="s">
        <v>9572</v>
      </c>
      <c r="C19" s="302" t="s">
        <v>30</v>
      </c>
      <c r="D19" s="302" t="s">
        <v>2679</v>
      </c>
      <c r="E19" s="302"/>
      <c r="F19" s="302" t="s">
        <v>2182</v>
      </c>
      <c r="G19" s="302">
        <v>0.3</v>
      </c>
      <c r="H19" s="322">
        <v>5.23</v>
      </c>
      <c r="I19" s="304"/>
    </row>
    <row r="20" spans="1:9" ht="15.75" thickBot="1">
      <c r="A20" s="317"/>
      <c r="B20" s="310"/>
      <c r="C20" s="302"/>
      <c r="D20" s="302"/>
      <c r="E20" s="302"/>
      <c r="F20" s="302"/>
      <c r="G20" s="302"/>
      <c r="H20" s="322"/>
      <c r="I20" s="304"/>
    </row>
    <row r="21" spans="1:9" ht="15.75" thickBot="1">
      <c r="A21" s="317"/>
      <c r="B21" s="310" t="s">
        <v>9573</v>
      </c>
      <c r="C21" s="302" t="s">
        <v>30</v>
      </c>
      <c r="D21" s="302" t="s">
        <v>2679</v>
      </c>
      <c r="E21" s="302"/>
      <c r="F21" s="302" t="s">
        <v>2182</v>
      </c>
      <c r="G21" s="302">
        <v>0.2</v>
      </c>
      <c r="H21" s="322">
        <v>8.39</v>
      </c>
      <c r="I21" s="304"/>
    </row>
    <row r="22" spans="1:9" ht="15.75" thickBot="1">
      <c r="A22" s="317"/>
      <c r="B22" s="310"/>
      <c r="C22" s="302"/>
      <c r="D22" s="302"/>
      <c r="E22" s="302"/>
      <c r="F22" s="302"/>
      <c r="G22" s="302"/>
      <c r="H22" s="322"/>
      <c r="I22" s="304"/>
    </row>
    <row r="23" spans="1:9" ht="15.75" thickBot="1">
      <c r="A23" s="317"/>
      <c r="B23" s="310" t="s">
        <v>39</v>
      </c>
      <c r="C23" s="302" t="s">
        <v>25</v>
      </c>
      <c r="D23" s="302" t="s">
        <v>2679</v>
      </c>
      <c r="E23" s="302"/>
      <c r="F23" s="302" t="s">
        <v>2182</v>
      </c>
      <c r="G23" s="302">
        <v>0.1</v>
      </c>
      <c r="H23" s="322">
        <v>2.46</v>
      </c>
      <c r="I23" s="304"/>
    </row>
    <row r="24" spans="1:9" ht="15.75" thickBot="1">
      <c r="A24" s="327"/>
      <c r="B24" s="310"/>
      <c r="C24" s="302"/>
      <c r="D24" s="302"/>
      <c r="E24" s="302"/>
      <c r="F24" s="302"/>
      <c r="G24" s="302"/>
      <c r="H24" s="322"/>
      <c r="I24" s="328"/>
    </row>
    <row r="25" spans="1:9" ht="15.75" thickBot="1">
      <c r="A25" s="327"/>
      <c r="B25" s="329" t="s">
        <v>563</v>
      </c>
      <c r="C25" s="302" t="s">
        <v>25</v>
      </c>
      <c r="D25" s="302" t="s">
        <v>2679</v>
      </c>
      <c r="E25" s="302"/>
      <c r="F25" s="302" t="s">
        <v>2182</v>
      </c>
      <c r="G25" s="302">
        <v>0.1</v>
      </c>
      <c r="H25" s="322">
        <v>3.58</v>
      </c>
      <c r="I25" s="328"/>
    </row>
    <row r="26" spans="1:9" ht="15.75" thickBot="1">
      <c r="A26" s="327"/>
      <c r="B26" s="310"/>
      <c r="C26" s="302"/>
      <c r="D26" s="302"/>
      <c r="E26" s="302"/>
      <c r="F26" s="302"/>
      <c r="G26" s="302"/>
      <c r="H26" s="322"/>
      <c r="I26" s="328"/>
    </row>
    <row r="27" spans="1:9" ht="15.75" thickBot="1">
      <c r="A27" s="317"/>
      <c r="B27" s="310" t="s">
        <v>9574</v>
      </c>
      <c r="C27" s="302" t="s">
        <v>30</v>
      </c>
      <c r="D27" s="302" t="s">
        <v>9575</v>
      </c>
      <c r="E27" s="302"/>
      <c r="F27" s="302" t="s">
        <v>2182</v>
      </c>
      <c r="G27" s="302">
        <v>0.4</v>
      </c>
      <c r="H27" s="322">
        <v>12.7</v>
      </c>
      <c r="I27" s="304"/>
    </row>
    <row r="28" spans="1:9" ht="16.5" thickBot="1">
      <c r="A28" s="327"/>
      <c r="B28" s="318"/>
      <c r="C28" s="302"/>
      <c r="D28" s="302"/>
      <c r="E28" s="302"/>
      <c r="F28" s="302"/>
      <c r="G28" s="302"/>
      <c r="H28" s="322"/>
      <c r="I28" s="325"/>
    </row>
    <row r="29" spans="1:9" ht="15.75" thickBot="1">
      <c r="A29" s="327"/>
      <c r="B29" s="324" t="s">
        <v>9576</v>
      </c>
      <c r="C29" s="302"/>
      <c r="D29" s="302"/>
      <c r="E29" s="302"/>
      <c r="F29" s="302"/>
      <c r="G29" s="302"/>
      <c r="H29" s="322"/>
      <c r="I29" s="325"/>
    </row>
    <row r="30" spans="1:9" ht="15.75" thickBot="1">
      <c r="A30" s="327"/>
      <c r="B30" s="310"/>
      <c r="C30" s="302"/>
      <c r="D30" s="302"/>
      <c r="E30" s="302"/>
      <c r="F30" s="302"/>
      <c r="G30" s="302"/>
      <c r="H30" s="322"/>
      <c r="I30" s="325"/>
    </row>
    <row r="31" spans="1:9" ht="15.75" thickBot="1">
      <c r="A31" s="317"/>
      <c r="B31" s="310" t="s">
        <v>79</v>
      </c>
      <c r="C31" s="302" t="s">
        <v>17</v>
      </c>
      <c r="D31" s="302" t="s">
        <v>2679</v>
      </c>
      <c r="E31" s="302"/>
      <c r="F31" s="302" t="s">
        <v>3768</v>
      </c>
      <c r="G31" s="302">
        <v>1</v>
      </c>
      <c r="H31" s="322">
        <v>0.9</v>
      </c>
      <c r="I31" s="304"/>
    </row>
    <row r="32" spans="1:9" ht="15.75" thickBot="1">
      <c r="A32" s="317"/>
      <c r="B32" s="310"/>
      <c r="C32" s="302"/>
      <c r="D32" s="302"/>
      <c r="E32" s="302"/>
      <c r="F32" s="302"/>
      <c r="G32" s="302"/>
      <c r="H32" s="322"/>
      <c r="I32" s="304"/>
    </row>
    <row r="33" spans="1:9" ht="15.75" thickBot="1">
      <c r="A33" s="317"/>
      <c r="B33" s="310" t="s">
        <v>372</v>
      </c>
      <c r="C33" s="302" t="s">
        <v>19</v>
      </c>
      <c r="D33" s="302" t="s">
        <v>2679</v>
      </c>
      <c r="E33" s="302"/>
      <c r="F33" s="302" t="s">
        <v>3768</v>
      </c>
      <c r="G33" s="302">
        <v>1</v>
      </c>
      <c r="H33" s="322">
        <v>0.4</v>
      </c>
      <c r="I33" s="304"/>
    </row>
    <row r="34" spans="1:9" ht="15.75" thickBot="1">
      <c r="A34" s="317"/>
      <c r="B34" s="310"/>
      <c r="C34" s="302"/>
      <c r="D34" s="302"/>
      <c r="E34" s="302"/>
      <c r="F34" s="302"/>
      <c r="G34" s="302"/>
      <c r="H34" s="322"/>
      <c r="I34" s="304"/>
    </row>
    <row r="35" spans="1:9" ht="15.75" thickBot="1">
      <c r="A35" s="317"/>
      <c r="B35" s="310" t="s">
        <v>583</v>
      </c>
      <c r="C35" s="302" t="s">
        <v>19</v>
      </c>
      <c r="D35" s="302" t="s">
        <v>2679</v>
      </c>
      <c r="E35" s="302"/>
      <c r="F35" s="302" t="s">
        <v>3768</v>
      </c>
      <c r="G35" s="302">
        <v>1</v>
      </c>
      <c r="H35" s="322" t="s">
        <v>363</v>
      </c>
      <c r="I35" s="304"/>
    </row>
    <row r="36" spans="1:9" ht="16.5" thickBot="1">
      <c r="A36" s="317"/>
      <c r="B36" s="318"/>
      <c r="C36" s="302"/>
      <c r="D36" s="302"/>
      <c r="E36" s="302"/>
      <c r="F36" s="302"/>
      <c r="G36" s="302"/>
      <c r="H36" s="322"/>
      <c r="I36" s="304"/>
    </row>
    <row r="37" spans="1:9" ht="15.75" thickBot="1">
      <c r="A37" s="317"/>
      <c r="B37" s="310" t="s">
        <v>9577</v>
      </c>
      <c r="C37" s="302"/>
      <c r="D37" s="302"/>
      <c r="E37" s="302"/>
      <c r="F37" s="302"/>
      <c r="G37" s="302"/>
      <c r="H37" s="322"/>
      <c r="I37" s="304"/>
    </row>
    <row r="38" spans="1:9" ht="15.75" thickBot="1">
      <c r="A38" s="317"/>
      <c r="B38" s="310"/>
      <c r="C38" s="302"/>
      <c r="D38" s="302"/>
      <c r="E38" s="302"/>
      <c r="F38" s="302"/>
      <c r="G38" s="302"/>
      <c r="H38" s="322"/>
      <c r="I38" s="304"/>
    </row>
    <row r="39" spans="1:9" ht="15.75" thickBot="1">
      <c r="A39" s="317"/>
      <c r="B39" s="310" t="s">
        <v>9578</v>
      </c>
      <c r="C39" s="302" t="s">
        <v>26</v>
      </c>
      <c r="D39" s="302" t="s">
        <v>9579</v>
      </c>
      <c r="E39" s="302"/>
      <c r="F39" s="302" t="s">
        <v>3768</v>
      </c>
      <c r="G39" s="302">
        <v>1</v>
      </c>
      <c r="H39" s="322"/>
      <c r="I39" s="304"/>
    </row>
    <row r="40" spans="1:9" ht="15.75" thickBot="1">
      <c r="A40" s="317"/>
      <c r="B40" s="310"/>
      <c r="C40" s="302"/>
      <c r="D40" s="302"/>
      <c r="E40" s="302"/>
      <c r="F40" s="302"/>
      <c r="G40" s="302"/>
      <c r="H40" s="322"/>
      <c r="I40" s="304"/>
    </row>
    <row r="41" spans="1:9" ht="15.75" thickBot="1">
      <c r="A41" s="317"/>
      <c r="B41" s="310" t="s">
        <v>9580</v>
      </c>
      <c r="C41" s="302" t="s">
        <v>26</v>
      </c>
      <c r="D41" s="302" t="s">
        <v>9579</v>
      </c>
      <c r="E41" s="302"/>
      <c r="F41" s="302" t="s">
        <v>3768</v>
      </c>
      <c r="G41" s="302">
        <v>2</v>
      </c>
      <c r="H41" s="322"/>
      <c r="I41" s="304"/>
    </row>
    <row r="42" spans="1:9" ht="15.75" thickBot="1">
      <c r="A42" s="317"/>
      <c r="B42" s="310"/>
      <c r="C42" s="302"/>
      <c r="D42" s="302"/>
      <c r="E42" s="302"/>
      <c r="F42" s="302"/>
      <c r="G42" s="302"/>
      <c r="H42" s="322"/>
      <c r="I42" s="304"/>
    </row>
    <row r="43" spans="1:9" ht="15.75" thickBot="1">
      <c r="A43" s="317"/>
      <c r="B43" s="310" t="s">
        <v>9581</v>
      </c>
      <c r="C43" s="302" t="s">
        <v>26</v>
      </c>
      <c r="D43" s="302" t="s">
        <v>9579</v>
      </c>
      <c r="E43" s="302"/>
      <c r="F43" s="302" t="s">
        <v>3768</v>
      </c>
      <c r="G43" s="302">
        <v>1</v>
      </c>
      <c r="H43" s="322"/>
      <c r="I43" s="304"/>
    </row>
    <row r="44" spans="1:9" ht="16.5" thickBot="1">
      <c r="A44" s="317"/>
      <c r="B44" s="303" t="s">
        <v>9582</v>
      </c>
      <c r="C44" s="302" t="s">
        <v>26</v>
      </c>
      <c r="D44" s="302" t="s">
        <v>9579</v>
      </c>
      <c r="E44" s="302"/>
      <c r="F44" s="302" t="s">
        <v>3768</v>
      </c>
      <c r="G44" s="302">
        <v>1</v>
      </c>
      <c r="H44" s="322"/>
      <c r="I44" s="304"/>
    </row>
    <row r="45" spans="1:9" ht="15.75" thickBot="1">
      <c r="A45" s="323"/>
      <c r="B45" s="324"/>
      <c r="C45" s="302"/>
      <c r="D45" s="302"/>
      <c r="E45" s="302"/>
      <c r="F45" s="302"/>
      <c r="G45" s="302"/>
      <c r="H45" s="322"/>
      <c r="I45" s="325"/>
    </row>
    <row r="46" spans="1:9" ht="15.75" thickBot="1">
      <c r="A46" s="327"/>
      <c r="B46" s="329" t="s">
        <v>573</v>
      </c>
      <c r="C46" s="302" t="s">
        <v>26</v>
      </c>
      <c r="D46" s="302" t="s">
        <v>9579</v>
      </c>
      <c r="E46" s="302"/>
      <c r="F46" s="302" t="s">
        <v>3768</v>
      </c>
      <c r="G46" s="302">
        <v>1</v>
      </c>
      <c r="H46" s="322"/>
      <c r="I46" s="328"/>
    </row>
    <row r="47" spans="1:9" ht="15.75" thickBot="1">
      <c r="A47" s="330"/>
      <c r="B47" s="324"/>
      <c r="C47" s="302"/>
      <c r="D47" s="302"/>
      <c r="E47" s="302"/>
      <c r="F47" s="302"/>
      <c r="G47" s="302"/>
      <c r="H47" s="322"/>
      <c r="I47" s="331"/>
    </row>
    <row r="48" spans="1:9" ht="15.75" thickBot="1">
      <c r="A48" s="326"/>
      <c r="B48" s="310" t="s">
        <v>43</v>
      </c>
      <c r="C48" s="302" t="s">
        <v>26</v>
      </c>
      <c r="D48" s="302" t="s">
        <v>9579</v>
      </c>
      <c r="E48" s="302"/>
      <c r="F48" s="302" t="s">
        <v>3768</v>
      </c>
      <c r="G48" s="302">
        <v>1</v>
      </c>
      <c r="H48" s="322"/>
      <c r="I48" s="304"/>
    </row>
    <row r="49" spans="1:9" ht="15.75" thickBot="1">
      <c r="A49" s="317"/>
      <c r="B49" s="310"/>
      <c r="C49" s="302"/>
      <c r="D49" s="302"/>
      <c r="E49" s="302"/>
      <c r="F49" s="302"/>
      <c r="G49" s="302"/>
      <c r="H49" s="322"/>
      <c r="I49" s="304"/>
    </row>
    <row r="50" spans="1:9" ht="26.25" thickBot="1">
      <c r="A50" s="317"/>
      <c r="B50" s="310" t="s">
        <v>9583</v>
      </c>
      <c r="C50" s="302"/>
      <c r="D50" s="302" t="s">
        <v>29</v>
      </c>
      <c r="E50" s="302"/>
      <c r="F50" s="302" t="s">
        <v>6441</v>
      </c>
      <c r="G50" s="302">
        <v>1</v>
      </c>
      <c r="H50" s="322">
        <v>0.39</v>
      </c>
      <c r="I50" s="304"/>
    </row>
    <row r="51" spans="1:9" ht="15.75" thickBot="1">
      <c r="A51" s="317"/>
      <c r="B51" s="310"/>
      <c r="C51" s="302"/>
      <c r="D51" s="302"/>
      <c r="E51" s="302"/>
      <c r="F51" s="302"/>
      <c r="G51" s="302"/>
      <c r="H51" s="322"/>
      <c r="I51" s="304"/>
    </row>
    <row r="52" spans="1:9" ht="26.25" thickBot="1">
      <c r="A52" s="317"/>
      <c r="B52" s="310" t="s">
        <v>9584</v>
      </c>
      <c r="C52" s="302"/>
      <c r="D52" s="302" t="s">
        <v>29</v>
      </c>
      <c r="E52" s="302"/>
      <c r="F52" s="302" t="s">
        <v>6441</v>
      </c>
      <c r="G52" s="302">
        <v>1</v>
      </c>
      <c r="H52" s="322">
        <v>0.79</v>
      </c>
      <c r="I52" s="304"/>
    </row>
    <row r="53" spans="1:9" ht="15.75" thickBot="1">
      <c r="A53" s="317"/>
      <c r="B53" s="310"/>
      <c r="C53" s="302"/>
      <c r="D53" s="302"/>
      <c r="E53" s="302"/>
      <c r="F53" s="302"/>
      <c r="G53" s="302"/>
      <c r="H53" s="322"/>
      <c r="I53" s="304"/>
    </row>
    <row r="54" spans="1:9" ht="26.25" thickBot="1">
      <c r="A54" s="326"/>
      <c r="B54" s="310" t="s">
        <v>9585</v>
      </c>
      <c r="C54" s="302"/>
      <c r="D54" s="302" t="s">
        <v>29</v>
      </c>
      <c r="E54" s="302"/>
      <c r="F54" s="302" t="s">
        <v>6441</v>
      </c>
      <c r="G54" s="302">
        <v>1</v>
      </c>
      <c r="H54" s="322">
        <v>0.83</v>
      </c>
      <c r="I54" s="304"/>
    </row>
    <row r="55" spans="1:9" ht="15.75" thickBot="1">
      <c r="A55" s="317"/>
      <c r="B55" s="310"/>
      <c r="C55" s="302"/>
      <c r="D55" s="302"/>
      <c r="E55" s="302"/>
      <c r="F55" s="302"/>
      <c r="G55" s="302"/>
      <c r="H55" s="322"/>
      <c r="I55" s="304"/>
    </row>
    <row r="56" spans="1:9" ht="26.25" thickBot="1">
      <c r="A56" s="317"/>
      <c r="B56" s="310" t="s">
        <v>9586</v>
      </c>
      <c r="C56" s="302"/>
      <c r="D56" s="302" t="s">
        <v>29</v>
      </c>
      <c r="E56" s="302"/>
      <c r="F56" s="302" t="s">
        <v>6441</v>
      </c>
      <c r="G56" s="302">
        <v>2</v>
      </c>
      <c r="H56" s="322">
        <v>0.79</v>
      </c>
      <c r="I56" s="304"/>
    </row>
    <row r="57" spans="1:9" ht="15.75" thickBot="1">
      <c r="A57" s="317"/>
      <c r="B57" s="310"/>
      <c r="C57" s="302"/>
      <c r="D57" s="302"/>
      <c r="E57" s="302"/>
      <c r="F57" s="302"/>
      <c r="G57" s="302"/>
      <c r="H57" s="322"/>
      <c r="I57" s="304"/>
    </row>
    <row r="58" spans="1:9" ht="26.25" thickBot="1">
      <c r="A58" s="317"/>
      <c r="B58" s="310" t="s">
        <v>9587</v>
      </c>
      <c r="C58" s="302"/>
      <c r="D58" s="302" t="s">
        <v>61</v>
      </c>
      <c r="E58" s="302"/>
      <c r="F58" s="302" t="s">
        <v>6441</v>
      </c>
      <c r="G58" s="302">
        <v>2</v>
      </c>
      <c r="H58" s="322">
        <v>1.66</v>
      </c>
      <c r="I58" s="304"/>
    </row>
    <row r="59" spans="1:9" ht="15.75" thickBot="1">
      <c r="A59" s="317"/>
      <c r="B59" s="310"/>
      <c r="C59" s="302"/>
      <c r="D59" s="302"/>
      <c r="E59" s="302"/>
      <c r="F59" s="302"/>
      <c r="G59" s="302"/>
      <c r="H59" s="322"/>
      <c r="I59" s="304"/>
    </row>
    <row r="60" spans="1:9" ht="15.75" thickBot="1">
      <c r="A60" s="317" t="s">
        <v>10046</v>
      </c>
      <c r="B60" s="310" t="s">
        <v>9588</v>
      </c>
      <c r="C60" s="302" t="s">
        <v>20</v>
      </c>
      <c r="D60" s="302" t="s">
        <v>2679</v>
      </c>
      <c r="E60" s="302"/>
      <c r="F60" s="302" t="s">
        <v>3768</v>
      </c>
      <c r="G60" s="302">
        <v>1</v>
      </c>
      <c r="H60" s="322">
        <v>0.8</v>
      </c>
      <c r="I60" s="304"/>
    </row>
    <row r="61" spans="1:9" ht="15.75" thickBot="1">
      <c r="A61" s="317"/>
      <c r="B61" s="310"/>
      <c r="C61" s="302"/>
      <c r="D61" s="302"/>
      <c r="E61" s="302"/>
      <c r="F61" s="302"/>
      <c r="G61" s="302"/>
      <c r="H61" s="322"/>
      <c r="I61" s="304"/>
    </row>
    <row r="62" spans="1:9" ht="15.75" thickBot="1">
      <c r="A62" s="390" t="s">
        <v>10046</v>
      </c>
      <c r="B62" s="310" t="s">
        <v>344</v>
      </c>
      <c r="C62" s="302" t="s">
        <v>20</v>
      </c>
      <c r="D62" s="302" t="s">
        <v>2679</v>
      </c>
      <c r="E62" s="302"/>
      <c r="F62" s="302" t="s">
        <v>3768</v>
      </c>
      <c r="G62" s="302">
        <v>1</v>
      </c>
      <c r="H62" s="322">
        <v>1.5</v>
      </c>
      <c r="I62" s="304"/>
    </row>
    <row r="63" spans="1:9" ht="15.75" thickBot="1">
      <c r="A63" s="323"/>
      <c r="B63" s="324"/>
      <c r="C63" s="302"/>
      <c r="D63" s="302"/>
      <c r="E63" s="302"/>
      <c r="F63" s="302"/>
      <c r="G63" s="302"/>
      <c r="H63" s="322"/>
      <c r="I63" s="325"/>
    </row>
    <row r="64" spans="1:9" ht="15.75" thickBot="1">
      <c r="A64" s="390" t="s">
        <v>10046</v>
      </c>
      <c r="B64" s="329" t="s">
        <v>587</v>
      </c>
      <c r="C64" s="302" t="s">
        <v>20</v>
      </c>
      <c r="D64" s="302" t="s">
        <v>2679</v>
      </c>
      <c r="E64" s="302"/>
      <c r="F64" s="302" t="s">
        <v>3768</v>
      </c>
      <c r="G64" s="302">
        <v>1</v>
      </c>
      <c r="H64" s="322">
        <v>1.5</v>
      </c>
      <c r="I64" s="328"/>
    </row>
    <row r="65" spans="1:9">
      <c r="A65" s="332"/>
      <c r="B65" s="333"/>
      <c r="C65" s="334"/>
      <c r="D65" s="334"/>
      <c r="E65" s="334"/>
      <c r="F65" s="334"/>
      <c r="G65" s="334"/>
      <c r="H65" s="335"/>
      <c r="I65" s="336"/>
    </row>
    <row r="66" spans="1:9" ht="15.75" thickBot="1">
      <c r="A66" s="390" t="s">
        <v>10046</v>
      </c>
      <c r="B66" s="337" t="s">
        <v>344</v>
      </c>
      <c r="C66" s="338" t="s">
        <v>20</v>
      </c>
      <c r="D66" s="338" t="s">
        <v>2679</v>
      </c>
      <c r="E66" s="338"/>
      <c r="F66" s="338" t="s">
        <v>3768</v>
      </c>
      <c r="G66" s="338">
        <v>1</v>
      </c>
      <c r="H66" s="339">
        <v>1.5</v>
      </c>
      <c r="I66" s="340"/>
    </row>
    <row r="67" spans="1:9" ht="15.75" thickBot="1">
      <c r="A67" s="326"/>
      <c r="B67" s="310"/>
      <c r="C67" s="302"/>
      <c r="D67" s="302"/>
      <c r="E67" s="302"/>
      <c r="F67" s="302"/>
      <c r="G67" s="302"/>
      <c r="H67" s="322"/>
      <c r="I67" s="304"/>
    </row>
    <row r="68" spans="1:9" ht="15.75" thickBot="1">
      <c r="A68" s="317"/>
      <c r="B68" s="310"/>
      <c r="C68" s="302"/>
      <c r="D68" s="302"/>
      <c r="E68" s="302"/>
      <c r="F68" s="302"/>
      <c r="G68" s="302"/>
      <c r="H68" s="322"/>
      <c r="I68" s="304"/>
    </row>
    <row r="69" spans="1:9" ht="15.75" thickBot="1">
      <c r="A69" s="390" t="s">
        <v>10046</v>
      </c>
      <c r="B69" s="310" t="s">
        <v>576</v>
      </c>
      <c r="C69" s="302" t="s">
        <v>20</v>
      </c>
      <c r="D69" s="302" t="s">
        <v>9484</v>
      </c>
      <c r="E69" s="302"/>
      <c r="F69" s="302" t="s">
        <v>3768</v>
      </c>
      <c r="G69" s="302">
        <v>2</v>
      </c>
      <c r="H69" s="322">
        <v>3.5</v>
      </c>
      <c r="I69" s="304"/>
    </row>
    <row r="70" spans="1:9" ht="15.75" thickBot="1">
      <c r="A70" s="317"/>
      <c r="B70" s="310"/>
      <c r="C70" s="302"/>
      <c r="D70" s="302"/>
      <c r="E70" s="302"/>
      <c r="F70" s="302"/>
      <c r="G70" s="302"/>
      <c r="H70" s="322"/>
      <c r="I70" s="304"/>
    </row>
    <row r="71" spans="1:9" ht="15.75" thickBot="1">
      <c r="A71" s="390" t="s">
        <v>10046</v>
      </c>
      <c r="B71" s="310" t="s">
        <v>9589</v>
      </c>
      <c r="C71" s="302" t="s">
        <v>623</v>
      </c>
      <c r="D71" s="302" t="s">
        <v>2679</v>
      </c>
      <c r="E71" s="302"/>
      <c r="F71" s="302" t="s">
        <v>3768</v>
      </c>
      <c r="G71" s="302">
        <v>1</v>
      </c>
      <c r="H71" s="322">
        <v>1.5</v>
      </c>
      <c r="I71" s="304"/>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B5"/>
  <sheetViews>
    <sheetView workbookViewId="0">
      <selection activeCell="C21" sqref="C21"/>
    </sheetView>
  </sheetViews>
  <sheetFormatPr defaultRowHeight="15"/>
  <cols>
    <col min="1" max="1" width="17" bestFit="1" customWidth="1"/>
    <col min="2" max="2" width="19.28515625" customWidth="1"/>
  </cols>
  <sheetData>
    <row r="3" spans="1:2">
      <c r="A3" s="391" t="s">
        <v>10013</v>
      </c>
      <c r="B3" t="s">
        <v>10024</v>
      </c>
    </row>
    <row r="4" spans="1:2">
      <c r="A4" s="387" t="s">
        <v>10046</v>
      </c>
      <c r="B4" s="22">
        <v>9</v>
      </c>
    </row>
    <row r="5" spans="1:2">
      <c r="A5" s="387" t="s">
        <v>10014</v>
      </c>
      <c r="B5" s="22">
        <v>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I29"/>
  <sheetViews>
    <sheetView zoomScale="85" workbookViewId="0">
      <selection activeCell="C21" sqref="C21"/>
    </sheetView>
  </sheetViews>
  <sheetFormatPr defaultColWidth="9.140625" defaultRowHeight="15"/>
  <cols>
    <col min="1" max="1" width="15.42578125" style="343" customWidth="1"/>
    <col min="2" max="2" width="73" style="343" customWidth="1"/>
    <col min="3" max="3" width="34.5703125" style="343" customWidth="1"/>
    <col min="4" max="4" width="29.85546875" style="343" customWidth="1"/>
    <col min="5" max="5" width="23.140625" style="343" customWidth="1"/>
    <col min="6" max="6" width="25.140625" style="343" customWidth="1"/>
    <col min="7" max="7" width="18.42578125" style="343" customWidth="1"/>
    <col min="8" max="8" width="17.85546875" style="343" customWidth="1"/>
    <col min="9" max="9" width="28.42578125" style="343" customWidth="1"/>
    <col min="10" max="16384" width="9.140625" style="343"/>
  </cols>
  <sheetData>
    <row r="1" spans="1:9" ht="32.25" thickBot="1">
      <c r="A1" s="290" t="s">
        <v>9</v>
      </c>
      <c r="B1" s="290" t="s">
        <v>6169</v>
      </c>
      <c r="C1" s="290" t="s">
        <v>6170</v>
      </c>
      <c r="D1" s="290" t="s">
        <v>6171</v>
      </c>
      <c r="E1" s="290" t="s">
        <v>5488</v>
      </c>
      <c r="F1" s="290" t="s">
        <v>6172</v>
      </c>
      <c r="G1" s="316" t="s">
        <v>6905</v>
      </c>
      <c r="H1" s="316" t="s">
        <v>6906</v>
      </c>
      <c r="I1" s="263" t="s">
        <v>2175</v>
      </c>
    </row>
    <row r="2" spans="1:9" ht="15.75" thickBot="1">
      <c r="A2" s="317"/>
      <c r="B2" s="310"/>
      <c r="C2" s="302"/>
      <c r="D2" s="302"/>
      <c r="E2" s="302"/>
      <c r="F2" s="302"/>
      <c r="G2" s="322"/>
      <c r="H2" s="322"/>
      <c r="I2" s="304"/>
    </row>
    <row r="3" spans="1:9" ht="15.75" thickBot="1">
      <c r="A3" s="317"/>
      <c r="B3" s="302" t="s">
        <v>9555</v>
      </c>
      <c r="C3" s="302"/>
      <c r="D3" s="302"/>
      <c r="E3" s="302"/>
      <c r="F3" s="302"/>
      <c r="G3" s="322"/>
      <c r="H3" s="322"/>
      <c r="I3" s="304"/>
    </row>
    <row r="4" spans="1:9" ht="15.75" thickBot="1">
      <c r="A4" s="317"/>
      <c r="B4" s="310"/>
      <c r="C4" s="302"/>
      <c r="D4" s="302"/>
      <c r="E4" s="302"/>
      <c r="F4" s="302"/>
      <c r="G4" s="322"/>
      <c r="H4" s="322"/>
      <c r="I4" s="304"/>
    </row>
    <row r="5" spans="1:9" ht="26.25" thickBot="1">
      <c r="A5" s="317" t="s">
        <v>10046</v>
      </c>
      <c r="B5" s="310" t="s">
        <v>9590</v>
      </c>
      <c r="C5" s="302" t="s">
        <v>9591</v>
      </c>
      <c r="D5" s="302"/>
      <c r="E5" s="302" t="s">
        <v>9592</v>
      </c>
      <c r="F5" s="302" t="s">
        <v>3768</v>
      </c>
      <c r="G5" s="322">
        <v>2</v>
      </c>
      <c r="H5" s="322">
        <v>1.4</v>
      </c>
      <c r="I5" s="304" t="s">
        <v>9593</v>
      </c>
    </row>
    <row r="6" spans="1:9" ht="15.75" thickBot="1">
      <c r="A6" s="317"/>
      <c r="B6" s="310"/>
      <c r="C6" s="302"/>
      <c r="D6" s="302"/>
      <c r="E6" s="302"/>
      <c r="F6" s="302"/>
      <c r="G6" s="322"/>
      <c r="H6" s="322"/>
      <c r="I6" s="304"/>
    </row>
    <row r="7" spans="1:9" ht="26.25" thickBot="1">
      <c r="A7" s="317" t="s">
        <v>10046</v>
      </c>
      <c r="B7" s="310" t="s">
        <v>9594</v>
      </c>
      <c r="C7" s="302" t="s">
        <v>9595</v>
      </c>
      <c r="D7" s="302"/>
      <c r="E7" s="302" t="s">
        <v>9592</v>
      </c>
      <c r="F7" s="302" t="s">
        <v>3768</v>
      </c>
      <c r="G7" s="322">
        <v>7</v>
      </c>
      <c r="H7" s="322">
        <v>1</v>
      </c>
      <c r="I7" s="304" t="s">
        <v>9596</v>
      </c>
    </row>
    <row r="8" spans="1:9" ht="15.75" thickBot="1">
      <c r="A8" s="317"/>
      <c r="B8" s="310"/>
      <c r="C8" s="302"/>
      <c r="D8" s="302"/>
      <c r="E8" s="302"/>
      <c r="F8" s="302"/>
      <c r="G8" s="322"/>
      <c r="H8" s="322"/>
      <c r="I8" s="304"/>
    </row>
    <row r="9" spans="1:9" ht="15.75" thickBot="1">
      <c r="A9" s="317"/>
      <c r="B9" s="302" t="s">
        <v>9571</v>
      </c>
      <c r="C9" s="302"/>
      <c r="D9" s="302"/>
      <c r="E9" s="302"/>
      <c r="F9" s="302"/>
      <c r="G9" s="322"/>
      <c r="H9" s="322"/>
      <c r="I9" s="304"/>
    </row>
    <row r="10" spans="1:9" ht="15.75" thickBot="1">
      <c r="A10" s="317"/>
      <c r="B10" s="310"/>
      <c r="C10" s="302"/>
      <c r="D10" s="302"/>
      <c r="E10" s="302"/>
      <c r="F10" s="302"/>
      <c r="G10" s="322"/>
      <c r="H10" s="322"/>
      <c r="I10" s="304"/>
    </row>
    <row r="11" spans="1:9" ht="15.75" thickBot="1">
      <c r="A11" s="317"/>
      <c r="B11" s="310" t="s">
        <v>39</v>
      </c>
      <c r="C11" s="302" t="s">
        <v>25</v>
      </c>
      <c r="D11" s="302"/>
      <c r="E11" s="302"/>
      <c r="F11" s="302" t="s">
        <v>2182</v>
      </c>
      <c r="G11" s="322">
        <v>1.5</v>
      </c>
      <c r="H11" s="322">
        <v>2.46</v>
      </c>
      <c r="I11" s="304"/>
    </row>
    <row r="12" spans="1:9" ht="15.75" thickBot="1">
      <c r="A12" s="317"/>
      <c r="B12" s="310"/>
      <c r="C12" s="302"/>
      <c r="D12" s="302"/>
      <c r="E12" s="302"/>
      <c r="F12" s="302"/>
      <c r="G12" s="322"/>
      <c r="H12" s="322"/>
      <c r="I12" s="304"/>
    </row>
    <row r="13" spans="1:9" ht="15.75" thickBot="1">
      <c r="A13" s="317"/>
      <c r="B13" s="302" t="s">
        <v>9576</v>
      </c>
      <c r="C13" s="302"/>
      <c r="D13" s="302"/>
      <c r="E13" s="302"/>
      <c r="F13" s="302"/>
      <c r="G13" s="322"/>
      <c r="H13" s="322"/>
      <c r="I13" s="304"/>
    </row>
    <row r="14" spans="1:9" ht="15.75" thickBot="1">
      <c r="A14" s="317"/>
      <c r="B14" s="310"/>
      <c r="C14" s="302"/>
      <c r="D14" s="302"/>
      <c r="E14" s="302"/>
      <c r="F14" s="302"/>
      <c r="G14" s="322"/>
      <c r="H14" s="322"/>
      <c r="I14" s="304"/>
    </row>
    <row r="15" spans="1:9" ht="15.75" thickBot="1">
      <c r="A15" s="317"/>
      <c r="B15" s="310" t="s">
        <v>40</v>
      </c>
      <c r="C15" s="302" t="s">
        <v>18</v>
      </c>
      <c r="D15" s="302"/>
      <c r="E15" s="302"/>
      <c r="F15" s="302" t="s">
        <v>3768</v>
      </c>
      <c r="G15" s="322">
        <v>1</v>
      </c>
      <c r="H15" s="322">
        <v>0.2</v>
      </c>
      <c r="I15" s="304"/>
    </row>
    <row r="16" spans="1:9" ht="15.75" thickBot="1">
      <c r="A16" s="317"/>
      <c r="B16" s="310"/>
      <c r="C16" s="302"/>
      <c r="D16" s="302"/>
      <c r="E16" s="302"/>
      <c r="F16" s="302"/>
      <c r="G16" s="322"/>
      <c r="H16" s="322"/>
      <c r="I16" s="304"/>
    </row>
    <row r="17" spans="1:9" ht="15.75" thickBot="1">
      <c r="A17" s="317"/>
      <c r="B17" s="310" t="s">
        <v>9597</v>
      </c>
      <c r="C17" s="302" t="s">
        <v>19</v>
      </c>
      <c r="D17" s="302"/>
      <c r="E17" s="302"/>
      <c r="F17" s="302" t="s">
        <v>3768</v>
      </c>
      <c r="G17" s="322">
        <v>1</v>
      </c>
      <c r="H17" s="322">
        <v>0.4</v>
      </c>
      <c r="I17" s="304"/>
    </row>
    <row r="18" spans="1:9" ht="15.75" thickBot="1">
      <c r="A18" s="317"/>
      <c r="B18" s="310"/>
      <c r="C18" s="302"/>
      <c r="D18" s="302"/>
      <c r="E18" s="302"/>
      <c r="F18" s="302"/>
      <c r="G18" s="322"/>
      <c r="H18" s="322"/>
      <c r="I18" s="304"/>
    </row>
    <row r="19" spans="1:9" ht="15.75" thickBot="1">
      <c r="A19" s="317"/>
      <c r="B19" s="324" t="s">
        <v>9598</v>
      </c>
      <c r="C19" s="344" t="s">
        <v>9599</v>
      </c>
      <c r="D19" s="302"/>
      <c r="E19" s="302"/>
      <c r="F19" s="344" t="s">
        <v>3768</v>
      </c>
      <c r="G19" s="345">
        <v>3</v>
      </c>
      <c r="H19" s="302"/>
      <c r="I19" s="304"/>
    </row>
    <row r="20" spans="1:9" ht="15.75" thickBot="1">
      <c r="A20" s="317"/>
      <c r="B20" s="324"/>
      <c r="C20" s="344"/>
      <c r="D20" s="302"/>
      <c r="E20" s="302"/>
      <c r="F20" s="344"/>
      <c r="G20" s="345"/>
      <c r="H20" s="302"/>
      <c r="I20" s="304"/>
    </row>
    <row r="21" spans="1:9" ht="15.75" thickBot="1">
      <c r="A21" s="317"/>
      <c r="B21" s="310" t="s">
        <v>9600</v>
      </c>
      <c r="C21" s="302" t="s">
        <v>9601</v>
      </c>
      <c r="D21" s="302"/>
      <c r="E21" s="302"/>
      <c r="F21" s="302" t="s">
        <v>3768</v>
      </c>
      <c r="G21" s="322">
        <v>7</v>
      </c>
      <c r="H21" s="302"/>
      <c r="I21" s="304"/>
    </row>
    <row r="22" spans="1:9" ht="15.75" thickBot="1">
      <c r="A22" s="317"/>
      <c r="B22" s="310"/>
      <c r="C22" s="302"/>
      <c r="D22" s="302"/>
      <c r="E22" s="302"/>
      <c r="F22" s="302"/>
      <c r="G22" s="322"/>
      <c r="H22" s="302"/>
      <c r="I22" s="304"/>
    </row>
    <row r="23" spans="1:9" ht="15.75" thickBot="1">
      <c r="A23" s="317"/>
      <c r="B23" s="310" t="s">
        <v>9602</v>
      </c>
      <c r="C23" s="302" t="s">
        <v>9603</v>
      </c>
      <c r="D23" s="302"/>
      <c r="E23" s="302"/>
      <c r="F23" s="302" t="s">
        <v>3768</v>
      </c>
      <c r="G23" s="322">
        <v>7</v>
      </c>
      <c r="H23" s="302">
        <v>0.18</v>
      </c>
      <c r="I23" s="304"/>
    </row>
    <row r="24" spans="1:9" ht="15.75" thickBot="1">
      <c r="A24" s="317"/>
      <c r="B24" s="310"/>
      <c r="C24" s="302"/>
      <c r="D24" s="302"/>
      <c r="E24" s="302"/>
      <c r="F24" s="302"/>
      <c r="G24" s="322"/>
      <c r="H24" s="302"/>
      <c r="I24" s="304"/>
    </row>
    <row r="25" spans="1:9" ht="15.75" thickBot="1">
      <c r="A25" s="317"/>
      <c r="B25" s="310" t="s">
        <v>9604</v>
      </c>
      <c r="C25" s="302"/>
      <c r="D25" s="302"/>
      <c r="E25" s="302"/>
      <c r="F25" s="344" t="s">
        <v>3768</v>
      </c>
      <c r="G25" s="345">
        <v>1</v>
      </c>
      <c r="H25" s="302"/>
      <c r="I25" s="304"/>
    </row>
    <row r="26" spans="1:9" ht="15.75" thickBot="1">
      <c r="A26" s="317"/>
      <c r="B26" s="310"/>
      <c r="C26" s="302"/>
      <c r="D26" s="302"/>
      <c r="E26" s="302"/>
      <c r="F26" s="344"/>
      <c r="G26" s="345"/>
      <c r="H26" s="302"/>
      <c r="I26" s="304"/>
    </row>
    <row r="27" spans="1:9" ht="15.75" thickBot="1">
      <c r="A27" s="317"/>
      <c r="B27" s="302" t="s">
        <v>9605</v>
      </c>
      <c r="C27" s="302"/>
      <c r="D27" s="302"/>
      <c r="E27" s="302"/>
      <c r="F27" s="302"/>
      <c r="G27" s="322"/>
      <c r="H27" s="302"/>
      <c r="I27" s="304"/>
    </row>
    <row r="28" spans="1:9" ht="15.75" thickBot="1">
      <c r="A28" s="317"/>
      <c r="B28" s="310"/>
      <c r="C28" s="302"/>
      <c r="D28" s="302"/>
      <c r="E28" s="302"/>
      <c r="F28" s="302"/>
      <c r="G28" s="322"/>
      <c r="H28" s="302"/>
      <c r="I28" s="304"/>
    </row>
    <row r="29" spans="1:9" ht="15.75" thickBot="1">
      <c r="A29" s="317"/>
      <c r="B29" s="310" t="s">
        <v>32</v>
      </c>
      <c r="C29" s="302" t="s">
        <v>23</v>
      </c>
      <c r="D29" s="302"/>
      <c r="E29" s="302"/>
      <c r="F29" s="302" t="s">
        <v>3768</v>
      </c>
      <c r="G29" s="322">
        <v>1</v>
      </c>
      <c r="H29" s="302">
        <v>0.1</v>
      </c>
      <c r="I29" s="304"/>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D4"/>
  <sheetViews>
    <sheetView workbookViewId="0">
      <selection activeCell="C21" sqref="C21"/>
    </sheetView>
  </sheetViews>
  <sheetFormatPr defaultRowHeight="15"/>
  <cols>
    <col min="1" max="1" width="17.85546875" bestFit="1" customWidth="1"/>
    <col min="2" max="2" width="16.28515625" customWidth="1"/>
    <col min="3" max="3" width="19.28515625" customWidth="1"/>
    <col min="4" max="4" width="28.5703125" bestFit="1" customWidth="1"/>
  </cols>
  <sheetData>
    <row r="3" spans="1:4">
      <c r="A3" s="391" t="s">
        <v>9</v>
      </c>
      <c r="B3" s="391" t="s">
        <v>6172</v>
      </c>
      <c r="C3" t="s">
        <v>10024</v>
      </c>
      <c r="D3" t="s">
        <v>10054</v>
      </c>
    </row>
    <row r="4" spans="1:4">
      <c r="A4" t="s">
        <v>10046</v>
      </c>
      <c r="B4" t="s">
        <v>3768</v>
      </c>
      <c r="C4" s="22">
        <v>17</v>
      </c>
      <c r="D4" s="22">
        <v>25.08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I162"/>
  <sheetViews>
    <sheetView topLeftCell="C18" workbookViewId="0">
      <selection activeCell="C21" sqref="C21"/>
    </sheetView>
  </sheetViews>
  <sheetFormatPr defaultColWidth="9.140625" defaultRowHeight="15"/>
  <cols>
    <col min="1" max="1" width="9.140625" style="196"/>
    <col min="2" max="2" width="98" style="196" customWidth="1"/>
    <col min="3" max="3" width="37.42578125" style="196" customWidth="1"/>
    <col min="4" max="4" width="23.28515625" style="196" customWidth="1"/>
    <col min="5" max="5" width="20.7109375" style="196" customWidth="1"/>
    <col min="6" max="6" width="18.85546875" style="196" customWidth="1"/>
    <col min="7" max="7" width="17.28515625" style="343" customWidth="1"/>
    <col min="8" max="8" width="15.42578125" style="343" customWidth="1"/>
    <col min="9" max="9" width="30.85546875" style="196" customWidth="1"/>
    <col min="10" max="16384" width="9.140625" style="196"/>
  </cols>
  <sheetData>
    <row r="1" spans="1:9" ht="32.25" thickBot="1">
      <c r="A1" s="290" t="s">
        <v>9</v>
      </c>
      <c r="B1" s="290" t="s">
        <v>6169</v>
      </c>
      <c r="C1" s="290" t="s">
        <v>6170</v>
      </c>
      <c r="D1" s="290" t="s">
        <v>6171</v>
      </c>
      <c r="E1" s="290" t="s">
        <v>5488</v>
      </c>
      <c r="F1" s="290" t="s">
        <v>6172</v>
      </c>
      <c r="G1" s="316" t="s">
        <v>6905</v>
      </c>
      <c r="H1" s="316" t="s">
        <v>6906</v>
      </c>
      <c r="I1" s="263" t="s">
        <v>2175</v>
      </c>
    </row>
    <row r="2" spans="1:9">
      <c r="A2" s="346"/>
    </row>
    <row r="3" spans="1:9" ht="15.75" thickBot="1">
      <c r="A3" s="317"/>
      <c r="B3" s="310"/>
      <c r="C3" s="310"/>
      <c r="D3" s="310"/>
      <c r="E3" s="310"/>
      <c r="F3" s="310"/>
      <c r="G3" s="320"/>
      <c r="H3" s="320"/>
      <c r="I3" s="321"/>
    </row>
    <row r="4" spans="1:9" ht="15.75" thickBot="1">
      <c r="A4" s="317"/>
      <c r="B4" s="302" t="s">
        <v>9555</v>
      </c>
      <c r="C4" s="302"/>
      <c r="D4" s="302"/>
      <c r="E4" s="302"/>
      <c r="F4" s="302"/>
      <c r="G4" s="322"/>
      <c r="H4" s="322"/>
      <c r="I4" s="304"/>
    </row>
    <row r="5" spans="1:9" ht="15.75" thickBot="1">
      <c r="A5" s="317"/>
      <c r="B5" s="310"/>
      <c r="C5" s="302"/>
      <c r="D5" s="302"/>
      <c r="E5" s="302"/>
      <c r="F5" s="302"/>
      <c r="G5" s="322"/>
      <c r="H5" s="322"/>
      <c r="I5" s="304"/>
    </row>
    <row r="6" spans="1:9" ht="26.25" thickBot="1">
      <c r="A6" s="317" t="s">
        <v>10046</v>
      </c>
      <c r="B6" s="310" t="s">
        <v>9606</v>
      </c>
      <c r="C6" s="302" t="s">
        <v>33</v>
      </c>
      <c r="D6" s="302"/>
      <c r="E6" s="302" t="s">
        <v>9592</v>
      </c>
      <c r="F6" s="302" t="s">
        <v>3768</v>
      </c>
      <c r="G6" s="322">
        <v>1</v>
      </c>
      <c r="H6" s="322" t="s">
        <v>479</v>
      </c>
      <c r="I6" s="304" t="s">
        <v>9562</v>
      </c>
    </row>
    <row r="7" spans="1:9" ht="15.75" thickBot="1">
      <c r="A7" s="317"/>
      <c r="B7" s="310"/>
      <c r="C7" s="302"/>
      <c r="D7" s="302"/>
      <c r="E7" s="302"/>
      <c r="F7" s="302"/>
      <c r="G7" s="322"/>
      <c r="H7" s="322"/>
      <c r="I7" s="304"/>
    </row>
    <row r="8" spans="1:9" ht="26.25" thickBot="1">
      <c r="A8" s="317" t="s">
        <v>10046</v>
      </c>
      <c r="B8" s="310" t="s">
        <v>9607</v>
      </c>
      <c r="C8" s="302" t="s">
        <v>28</v>
      </c>
      <c r="D8" s="302"/>
      <c r="E8" s="302" t="s">
        <v>9592</v>
      </c>
      <c r="F8" s="302" t="s">
        <v>3768</v>
      </c>
      <c r="G8" s="322">
        <v>2</v>
      </c>
      <c r="H8" s="322" t="s">
        <v>477</v>
      </c>
      <c r="I8" s="304" t="s">
        <v>9559</v>
      </c>
    </row>
    <row r="9" spans="1:9" ht="15.75" thickBot="1">
      <c r="A9" s="317"/>
      <c r="B9" s="310"/>
      <c r="C9" s="302"/>
      <c r="D9" s="302"/>
      <c r="E9" s="302"/>
      <c r="F9" s="302"/>
      <c r="G9" s="322"/>
      <c r="H9" s="322"/>
      <c r="I9" s="304"/>
    </row>
    <row r="10" spans="1:9" ht="26.25" thickBot="1">
      <c r="A10" s="317" t="s">
        <v>10046</v>
      </c>
      <c r="B10" s="310" t="s">
        <v>9608</v>
      </c>
      <c r="C10" s="302" t="s">
        <v>16</v>
      </c>
      <c r="D10" s="302"/>
      <c r="E10" s="302" t="s">
        <v>9592</v>
      </c>
      <c r="F10" s="302" t="s">
        <v>3768</v>
      </c>
      <c r="G10" s="322">
        <v>1</v>
      </c>
      <c r="H10" s="322" t="s">
        <v>477</v>
      </c>
      <c r="I10" s="304" t="s">
        <v>9559</v>
      </c>
    </row>
    <row r="11" spans="1:9" ht="15.75" thickBot="1">
      <c r="A11" s="317"/>
      <c r="B11" s="310"/>
      <c r="C11" s="302"/>
      <c r="D11" s="302"/>
      <c r="E11" s="302"/>
      <c r="F11" s="302"/>
      <c r="G11" s="322"/>
      <c r="H11" s="322"/>
      <c r="I11" s="304"/>
    </row>
    <row r="12" spans="1:9" ht="26.25" thickBot="1">
      <c r="A12" s="317" t="s">
        <v>10046</v>
      </c>
      <c r="B12" s="310" t="s">
        <v>9609</v>
      </c>
      <c r="C12" s="302" t="s">
        <v>16</v>
      </c>
      <c r="D12" s="302"/>
      <c r="E12" s="302" t="s">
        <v>9592</v>
      </c>
      <c r="F12" s="302" t="s">
        <v>3768</v>
      </c>
      <c r="G12" s="322">
        <v>4</v>
      </c>
      <c r="H12" s="322" t="s">
        <v>9565</v>
      </c>
      <c r="I12" s="304" t="s">
        <v>9566</v>
      </c>
    </row>
    <row r="13" spans="1:9" ht="15.75" thickBot="1">
      <c r="A13" s="317"/>
      <c r="B13" s="310"/>
      <c r="C13" s="302"/>
      <c r="D13" s="302"/>
      <c r="E13" s="302"/>
      <c r="F13" s="302"/>
      <c r="G13" s="322"/>
      <c r="H13" s="322"/>
      <c r="I13" s="304"/>
    </row>
    <row r="14" spans="1:9" ht="26.25" thickBot="1">
      <c r="A14" s="317" t="s">
        <v>10046</v>
      </c>
      <c r="B14" s="310" t="s">
        <v>9610</v>
      </c>
      <c r="C14" s="302" t="s">
        <v>9611</v>
      </c>
      <c r="D14" s="302"/>
      <c r="E14" s="302" t="s">
        <v>9612</v>
      </c>
      <c r="F14" s="302" t="s">
        <v>3768</v>
      </c>
      <c r="G14" s="322">
        <v>1</v>
      </c>
      <c r="H14" s="322">
        <v>9.1</v>
      </c>
      <c r="I14" s="304" t="s">
        <v>9570</v>
      </c>
    </row>
    <row r="15" spans="1:9" ht="15.75" thickBot="1">
      <c r="A15" s="317"/>
      <c r="B15" s="310"/>
      <c r="C15" s="302"/>
      <c r="D15" s="302"/>
      <c r="E15" s="302"/>
      <c r="F15" s="302"/>
      <c r="G15" s="322"/>
      <c r="H15" s="322"/>
      <c r="I15" s="304"/>
    </row>
    <row r="16" spans="1:9" ht="26.25" thickBot="1">
      <c r="A16" s="317" t="s">
        <v>10046</v>
      </c>
      <c r="B16" s="310" t="s">
        <v>9613</v>
      </c>
      <c r="C16" s="302" t="s">
        <v>62</v>
      </c>
      <c r="D16" s="302"/>
      <c r="E16" s="302" t="s">
        <v>9612</v>
      </c>
      <c r="F16" s="302" t="s">
        <v>3768</v>
      </c>
      <c r="G16" s="322">
        <v>6</v>
      </c>
      <c r="H16" s="322">
        <v>9.1</v>
      </c>
      <c r="I16" s="304" t="s">
        <v>9570</v>
      </c>
    </row>
    <row r="17" spans="1:9" ht="15.75" thickBot="1">
      <c r="A17" s="317"/>
      <c r="B17" s="310"/>
      <c r="C17" s="302"/>
      <c r="D17" s="302"/>
      <c r="E17" s="302"/>
      <c r="F17" s="302"/>
      <c r="G17" s="322"/>
      <c r="H17" s="322"/>
      <c r="I17" s="304"/>
    </row>
    <row r="18" spans="1:9" ht="26.25" thickBot="1">
      <c r="A18" s="317" t="s">
        <v>10046</v>
      </c>
      <c r="B18" s="310" t="s">
        <v>9614</v>
      </c>
      <c r="C18" s="302" t="s">
        <v>604</v>
      </c>
      <c r="D18" s="302"/>
      <c r="E18" s="302" t="s">
        <v>9615</v>
      </c>
      <c r="F18" s="302" t="s">
        <v>3768</v>
      </c>
      <c r="G18" s="322">
        <v>1</v>
      </c>
      <c r="H18" s="322">
        <v>6.88</v>
      </c>
      <c r="I18" s="304" t="s">
        <v>9616</v>
      </c>
    </row>
    <row r="19" spans="1:9" ht="15.75" thickBot="1">
      <c r="A19" s="326"/>
      <c r="B19" s="310"/>
      <c r="C19" s="302"/>
      <c r="D19" s="302"/>
      <c r="E19" s="302"/>
      <c r="F19" s="302"/>
      <c r="G19" s="322"/>
      <c r="H19" s="322"/>
      <c r="I19" s="304"/>
    </row>
    <row r="20" spans="1:9" ht="15.75" thickBot="1">
      <c r="A20" s="317"/>
      <c r="B20" s="310"/>
      <c r="C20" s="302"/>
      <c r="D20" s="302"/>
      <c r="E20" s="302"/>
      <c r="F20" s="302"/>
      <c r="G20" s="322"/>
      <c r="H20" s="322"/>
      <c r="I20" s="321"/>
    </row>
    <row r="21" spans="1:9" ht="26.25" thickBot="1">
      <c r="A21" s="317" t="s">
        <v>10046</v>
      </c>
      <c r="B21" s="310" t="s">
        <v>9617</v>
      </c>
      <c r="C21" s="302" t="s">
        <v>9618</v>
      </c>
      <c r="D21" s="302"/>
      <c r="E21" s="302" t="s">
        <v>9592</v>
      </c>
      <c r="F21" s="302" t="s">
        <v>3768</v>
      </c>
      <c r="G21" s="322">
        <v>1</v>
      </c>
      <c r="H21" s="322" t="s">
        <v>385</v>
      </c>
      <c r="I21" s="304" t="s">
        <v>9566</v>
      </c>
    </row>
    <row r="22" spans="1:9" ht="15.75" thickBot="1">
      <c r="A22" s="317"/>
      <c r="B22" s="310"/>
      <c r="C22" s="302"/>
      <c r="D22" s="302"/>
      <c r="E22" s="302"/>
      <c r="F22" s="302"/>
      <c r="G22" s="322"/>
      <c r="H22" s="322"/>
      <c r="I22" s="304"/>
    </row>
    <row r="23" spans="1:9" ht="15.75" thickBot="1">
      <c r="A23" s="317"/>
      <c r="B23" s="310"/>
      <c r="C23" s="302"/>
      <c r="D23" s="302"/>
      <c r="E23" s="302"/>
      <c r="F23" s="302"/>
      <c r="G23" s="322"/>
      <c r="H23" s="322"/>
      <c r="I23" s="304"/>
    </row>
    <row r="24" spans="1:9" ht="15.75" thickBot="1">
      <c r="A24" s="317"/>
      <c r="B24" s="302" t="s">
        <v>9619</v>
      </c>
      <c r="C24" s="302"/>
      <c r="D24" s="302"/>
      <c r="E24" s="302"/>
      <c r="F24" s="302"/>
      <c r="G24" s="322"/>
      <c r="H24" s="322"/>
      <c r="I24" s="304"/>
    </row>
    <row r="25" spans="1:9" ht="15.75" thickBot="1">
      <c r="A25" s="317"/>
      <c r="B25" s="310"/>
      <c r="C25" s="302"/>
      <c r="D25" s="302"/>
      <c r="E25" s="302"/>
      <c r="F25" s="302"/>
      <c r="G25" s="322"/>
      <c r="H25" s="322"/>
      <c r="I25" s="304"/>
    </row>
    <row r="26" spans="1:9" ht="15.75" thickBot="1">
      <c r="A26" s="317"/>
      <c r="B26" s="310" t="s">
        <v>9620</v>
      </c>
      <c r="C26" s="302" t="s">
        <v>599</v>
      </c>
      <c r="D26" s="302"/>
      <c r="E26" s="302"/>
      <c r="F26" s="302" t="s">
        <v>2182</v>
      </c>
      <c r="G26" s="322">
        <v>2.1</v>
      </c>
      <c r="H26" s="322">
        <v>1.84</v>
      </c>
      <c r="I26" s="304"/>
    </row>
    <row r="27" spans="1:9" ht="15.75" thickBot="1">
      <c r="A27" s="317"/>
      <c r="B27" s="310"/>
      <c r="C27" s="302"/>
      <c r="D27" s="302"/>
      <c r="E27" s="302"/>
      <c r="F27" s="302"/>
      <c r="G27" s="322"/>
      <c r="H27" s="322"/>
      <c r="I27" s="304"/>
    </row>
    <row r="28" spans="1:9" ht="15.75" thickBot="1">
      <c r="A28" s="317"/>
      <c r="B28" s="310" t="s">
        <v>9621</v>
      </c>
      <c r="C28" s="302" t="s">
        <v>599</v>
      </c>
      <c r="D28" s="302"/>
      <c r="E28" s="302"/>
      <c r="F28" s="302" t="s">
        <v>2182</v>
      </c>
      <c r="G28" s="322">
        <v>15.8</v>
      </c>
      <c r="H28" s="322">
        <v>3.15</v>
      </c>
      <c r="I28" s="304"/>
    </row>
    <row r="29" spans="1:9" ht="15.75" thickBot="1">
      <c r="A29" s="317"/>
      <c r="B29" s="310"/>
      <c r="C29" s="302"/>
      <c r="D29" s="302"/>
      <c r="E29" s="302"/>
      <c r="F29" s="302"/>
      <c r="G29" s="322"/>
      <c r="H29" s="322"/>
      <c r="I29" s="304"/>
    </row>
    <row r="30" spans="1:9" ht="15.75" thickBot="1">
      <c r="A30" s="317"/>
      <c r="B30" s="310" t="s">
        <v>9622</v>
      </c>
      <c r="C30" s="302" t="s">
        <v>599</v>
      </c>
      <c r="D30" s="302"/>
      <c r="E30" s="302"/>
      <c r="F30" s="302" t="s">
        <v>2182</v>
      </c>
      <c r="G30" s="322">
        <v>12.1</v>
      </c>
      <c r="H30" s="322">
        <v>4.05</v>
      </c>
      <c r="I30" s="304"/>
    </row>
    <row r="31" spans="1:9" ht="15.75" thickBot="1">
      <c r="A31" s="317"/>
      <c r="B31" s="310"/>
      <c r="C31" s="302"/>
      <c r="D31" s="302"/>
      <c r="E31" s="302"/>
      <c r="F31" s="302"/>
      <c r="G31" s="322"/>
      <c r="H31" s="322"/>
      <c r="I31" s="304"/>
    </row>
    <row r="32" spans="1:9" ht="15.75" thickBot="1">
      <c r="A32" s="317"/>
      <c r="B32" s="310"/>
      <c r="C32" s="302"/>
      <c r="D32" s="302"/>
      <c r="E32" s="302"/>
      <c r="F32" s="302"/>
      <c r="G32" s="322"/>
      <c r="H32" s="322"/>
      <c r="I32" s="304"/>
    </row>
    <row r="33" spans="1:9" ht="15.75" thickBot="1">
      <c r="A33" s="317"/>
      <c r="B33" s="302" t="s">
        <v>9623</v>
      </c>
      <c r="C33" s="302"/>
      <c r="D33" s="302"/>
      <c r="E33" s="302"/>
      <c r="F33" s="302"/>
      <c r="G33" s="322"/>
      <c r="H33" s="322"/>
      <c r="I33" s="304"/>
    </row>
    <row r="34" spans="1:9" ht="15.75" thickBot="1">
      <c r="A34" s="317"/>
      <c r="B34" s="310"/>
      <c r="C34" s="302"/>
      <c r="D34" s="302"/>
      <c r="E34" s="302"/>
      <c r="F34" s="302"/>
      <c r="G34" s="322"/>
      <c r="H34" s="322"/>
      <c r="I34" s="304"/>
    </row>
    <row r="35" spans="1:9" ht="15.75" thickBot="1">
      <c r="A35" s="317"/>
      <c r="B35" s="310" t="s">
        <v>9624</v>
      </c>
      <c r="C35" s="302" t="s">
        <v>597</v>
      </c>
      <c r="D35" s="302"/>
      <c r="E35" s="302"/>
      <c r="F35" s="302" t="s">
        <v>3768</v>
      </c>
      <c r="G35" s="322">
        <v>5</v>
      </c>
      <c r="H35" s="322">
        <v>0.2</v>
      </c>
      <c r="I35" s="304"/>
    </row>
    <row r="36" spans="1:9" ht="15.75" thickBot="1">
      <c r="A36" s="317"/>
      <c r="B36" s="310"/>
      <c r="C36" s="302"/>
      <c r="D36" s="302"/>
      <c r="E36" s="302"/>
      <c r="F36" s="302"/>
      <c r="G36" s="322"/>
      <c r="H36" s="322"/>
      <c r="I36" s="304"/>
    </row>
    <row r="37" spans="1:9" ht="15.75" thickBot="1">
      <c r="A37" s="317"/>
      <c r="B37" s="310" t="s">
        <v>9625</v>
      </c>
      <c r="C37" s="302" t="s">
        <v>597</v>
      </c>
      <c r="D37" s="302"/>
      <c r="E37" s="302"/>
      <c r="F37" s="302" t="s">
        <v>3768</v>
      </c>
      <c r="G37" s="322">
        <v>6</v>
      </c>
      <c r="H37" s="322">
        <v>0.3</v>
      </c>
      <c r="I37" s="304"/>
    </row>
    <row r="38" spans="1:9" ht="15.75" thickBot="1">
      <c r="A38" s="317"/>
      <c r="B38" s="310"/>
      <c r="C38" s="302"/>
      <c r="D38" s="302"/>
      <c r="E38" s="302"/>
      <c r="F38" s="302"/>
      <c r="G38" s="322"/>
      <c r="H38" s="322"/>
      <c r="I38" s="304"/>
    </row>
    <row r="39" spans="1:9" ht="15.75" thickBot="1">
      <c r="A39" s="317"/>
      <c r="B39" s="310" t="s">
        <v>9626</v>
      </c>
      <c r="C39" s="302" t="s">
        <v>597</v>
      </c>
      <c r="D39" s="302"/>
      <c r="E39" s="302"/>
      <c r="F39" s="302" t="s">
        <v>3768</v>
      </c>
      <c r="G39" s="322">
        <v>5</v>
      </c>
      <c r="H39" s="322">
        <v>0.5</v>
      </c>
      <c r="I39" s="304"/>
    </row>
    <row r="40" spans="1:9" ht="15.75" thickBot="1">
      <c r="A40" s="317"/>
      <c r="B40" s="310"/>
      <c r="C40" s="302"/>
      <c r="D40" s="302"/>
      <c r="E40" s="302"/>
      <c r="F40" s="302"/>
      <c r="G40" s="322"/>
      <c r="H40" s="322"/>
      <c r="I40" s="304"/>
    </row>
    <row r="41" spans="1:9" ht="15.75" thickBot="1">
      <c r="A41" s="317"/>
      <c r="B41" s="310"/>
      <c r="C41" s="302"/>
      <c r="D41" s="302"/>
      <c r="E41" s="302"/>
      <c r="F41" s="302"/>
      <c r="G41" s="322"/>
      <c r="H41" s="322"/>
      <c r="I41" s="304"/>
    </row>
    <row r="42" spans="1:9" ht="15.75" thickBot="1">
      <c r="A42" s="317"/>
      <c r="B42" s="302" t="s">
        <v>9571</v>
      </c>
      <c r="C42" s="302"/>
      <c r="D42" s="302"/>
      <c r="E42" s="302"/>
      <c r="F42" s="302"/>
      <c r="G42" s="322"/>
      <c r="H42" s="322"/>
      <c r="I42" s="304"/>
    </row>
    <row r="43" spans="1:9" ht="15.75" thickBot="1">
      <c r="A43" s="317"/>
      <c r="B43" s="310"/>
      <c r="C43" s="302"/>
      <c r="D43" s="310"/>
      <c r="E43" s="302"/>
      <c r="F43" s="302"/>
      <c r="G43" s="322"/>
      <c r="H43" s="322"/>
      <c r="I43" s="304"/>
    </row>
    <row r="44" spans="1:9" ht="15.75" thickBot="1">
      <c r="A44" s="317"/>
      <c r="B44" s="310" t="s">
        <v>9572</v>
      </c>
      <c r="C44" s="302" t="s">
        <v>30</v>
      </c>
      <c r="D44" s="302"/>
      <c r="E44" s="302"/>
      <c r="F44" s="302" t="s">
        <v>2182</v>
      </c>
      <c r="G44" s="322">
        <v>112.7</v>
      </c>
      <c r="H44" s="322">
        <v>5.23</v>
      </c>
      <c r="I44" s="304"/>
    </row>
    <row r="45" spans="1:9" ht="15.75" thickBot="1">
      <c r="A45" s="317"/>
      <c r="B45" s="310"/>
      <c r="C45" s="302"/>
      <c r="D45" s="302"/>
      <c r="E45" s="302"/>
      <c r="F45" s="302"/>
      <c r="G45" s="322"/>
      <c r="H45" s="322"/>
      <c r="I45" s="304"/>
    </row>
    <row r="46" spans="1:9" ht="15.75" thickBot="1">
      <c r="A46" s="317"/>
      <c r="B46" s="310" t="s">
        <v>336</v>
      </c>
      <c r="C46" s="302" t="s">
        <v>25</v>
      </c>
      <c r="D46" s="302"/>
      <c r="E46" s="302"/>
      <c r="F46" s="302" t="s">
        <v>2182</v>
      </c>
      <c r="G46" s="322">
        <v>6</v>
      </c>
      <c r="H46" s="322">
        <v>1.1100000000000001</v>
      </c>
      <c r="I46" s="304"/>
    </row>
    <row r="47" spans="1:9" ht="15.75" thickBot="1">
      <c r="A47" s="317"/>
      <c r="B47" s="310"/>
      <c r="C47" s="302"/>
      <c r="D47" s="302"/>
      <c r="E47" s="302"/>
      <c r="F47" s="302"/>
      <c r="G47" s="322"/>
      <c r="H47" s="322"/>
      <c r="I47" s="304"/>
    </row>
    <row r="48" spans="1:9" ht="15.75" thickBot="1">
      <c r="A48" s="317"/>
      <c r="B48" s="310" t="s">
        <v>38</v>
      </c>
      <c r="C48" s="302" t="s">
        <v>25</v>
      </c>
      <c r="D48" s="302"/>
      <c r="E48" s="302"/>
      <c r="F48" s="302" t="s">
        <v>2182</v>
      </c>
      <c r="G48" s="322">
        <v>1.8</v>
      </c>
      <c r="H48" s="322">
        <v>1.63</v>
      </c>
      <c r="I48" s="304"/>
    </row>
    <row r="49" spans="1:9" ht="15.75" thickBot="1">
      <c r="A49" s="317"/>
      <c r="B49" s="310"/>
      <c r="C49" s="302"/>
      <c r="D49" s="302"/>
      <c r="E49" s="302"/>
      <c r="F49" s="302"/>
      <c r="G49" s="322"/>
      <c r="H49" s="322"/>
      <c r="I49" s="304"/>
    </row>
    <row r="50" spans="1:9" ht="15.75" thickBot="1">
      <c r="A50" s="317"/>
      <c r="B50" s="310" t="s">
        <v>39</v>
      </c>
      <c r="C50" s="302" t="s">
        <v>25</v>
      </c>
      <c r="D50" s="302"/>
      <c r="E50" s="302"/>
      <c r="F50" s="302" t="s">
        <v>2182</v>
      </c>
      <c r="G50" s="322">
        <v>25.6</v>
      </c>
      <c r="H50" s="322">
        <v>2.46</v>
      </c>
      <c r="I50" s="304"/>
    </row>
    <row r="51" spans="1:9" ht="15.75" thickBot="1">
      <c r="A51" s="317"/>
      <c r="B51" s="310"/>
      <c r="C51" s="302"/>
      <c r="D51" s="302"/>
      <c r="E51" s="302"/>
      <c r="F51" s="302"/>
      <c r="G51" s="322"/>
      <c r="H51" s="322"/>
      <c r="I51" s="304"/>
    </row>
    <row r="52" spans="1:9" ht="15.75" thickBot="1">
      <c r="A52" s="317"/>
      <c r="B52" s="310" t="s">
        <v>563</v>
      </c>
      <c r="C52" s="302" t="s">
        <v>25</v>
      </c>
      <c r="D52" s="302"/>
      <c r="E52" s="302"/>
      <c r="F52" s="302" t="s">
        <v>2182</v>
      </c>
      <c r="G52" s="322">
        <v>38.6</v>
      </c>
      <c r="H52" s="322">
        <v>3.58</v>
      </c>
      <c r="I52" s="304"/>
    </row>
    <row r="53" spans="1:9" ht="15.75" thickBot="1">
      <c r="A53" s="317"/>
      <c r="B53" s="310"/>
      <c r="C53" s="302"/>
      <c r="D53" s="302"/>
      <c r="E53" s="302"/>
      <c r="F53" s="302"/>
      <c r="G53" s="322"/>
      <c r="H53" s="322"/>
      <c r="I53" s="304"/>
    </row>
    <row r="54" spans="1:9" ht="15.75" thickBot="1">
      <c r="A54" s="317"/>
      <c r="B54" s="310" t="s">
        <v>9627</v>
      </c>
      <c r="C54" s="302" t="s">
        <v>25</v>
      </c>
      <c r="D54" s="302"/>
      <c r="E54" s="302"/>
      <c r="F54" s="302" t="s">
        <v>2182</v>
      </c>
      <c r="G54" s="322">
        <v>0.8</v>
      </c>
      <c r="H54" s="322">
        <v>3.05</v>
      </c>
      <c r="I54" s="304"/>
    </row>
    <row r="55" spans="1:9" ht="15.75" thickBot="1">
      <c r="A55" s="317"/>
      <c r="B55" s="310"/>
      <c r="C55" s="302"/>
      <c r="D55" s="302"/>
      <c r="E55" s="302"/>
      <c r="F55" s="302"/>
      <c r="G55" s="322"/>
      <c r="H55" s="322"/>
      <c r="I55" s="304"/>
    </row>
    <row r="56" spans="1:9" ht="15.75" thickBot="1">
      <c r="A56" s="317"/>
      <c r="B56" s="310" t="s">
        <v>9628</v>
      </c>
      <c r="C56" s="302" t="s">
        <v>25</v>
      </c>
      <c r="D56" s="302"/>
      <c r="E56" s="302"/>
      <c r="F56" s="302" t="s">
        <v>2182</v>
      </c>
      <c r="G56" s="322">
        <v>0.4</v>
      </c>
      <c r="H56" s="322">
        <v>5.83</v>
      </c>
      <c r="I56" s="304"/>
    </row>
    <row r="57" spans="1:9" ht="15.75" thickBot="1">
      <c r="A57" s="317"/>
      <c r="B57" s="310"/>
      <c r="C57" s="302"/>
      <c r="D57" s="302"/>
      <c r="E57" s="302"/>
      <c r="F57" s="302"/>
      <c r="G57" s="322"/>
      <c r="H57" s="322"/>
      <c r="I57" s="304"/>
    </row>
    <row r="58" spans="1:9" ht="15.75" thickBot="1">
      <c r="A58" s="317"/>
      <c r="B58" s="310" t="s">
        <v>9629</v>
      </c>
      <c r="C58" s="302" t="s">
        <v>30</v>
      </c>
      <c r="D58" s="302"/>
      <c r="E58" s="302"/>
      <c r="F58" s="302" t="s">
        <v>2182</v>
      </c>
      <c r="G58" s="322">
        <v>4.0999999999999996</v>
      </c>
      <c r="H58" s="322">
        <v>31.52</v>
      </c>
      <c r="I58" s="304"/>
    </row>
    <row r="59" spans="1:9" ht="15.75" thickBot="1">
      <c r="A59" s="317"/>
      <c r="B59" s="310"/>
      <c r="C59" s="302"/>
      <c r="D59" s="302"/>
      <c r="E59" s="302"/>
      <c r="F59" s="302"/>
      <c r="G59" s="322"/>
      <c r="H59" s="322"/>
      <c r="I59" s="304"/>
    </row>
    <row r="60" spans="1:9" ht="15.75" thickBot="1">
      <c r="A60" s="317"/>
      <c r="B60" s="310" t="s">
        <v>9630</v>
      </c>
      <c r="C60" s="302" t="s">
        <v>30</v>
      </c>
      <c r="D60" s="302"/>
      <c r="E60" s="302"/>
      <c r="F60" s="302" t="s">
        <v>2182</v>
      </c>
      <c r="G60" s="322">
        <v>13.3</v>
      </c>
      <c r="H60" s="322">
        <v>52.28</v>
      </c>
      <c r="I60" s="304"/>
    </row>
    <row r="61" spans="1:9" ht="15.75" thickBot="1">
      <c r="A61" s="317"/>
      <c r="B61" s="310"/>
      <c r="C61" s="302"/>
      <c r="D61" s="302"/>
      <c r="E61" s="302"/>
      <c r="F61" s="302"/>
      <c r="G61" s="322"/>
      <c r="H61" s="322"/>
      <c r="I61" s="304"/>
    </row>
    <row r="62" spans="1:9" ht="15.75" thickBot="1">
      <c r="A62" s="317"/>
      <c r="B62" s="310" t="s">
        <v>9631</v>
      </c>
      <c r="C62" s="302" t="s">
        <v>30</v>
      </c>
      <c r="D62" s="302"/>
      <c r="E62" s="302"/>
      <c r="F62" s="302" t="s">
        <v>2182</v>
      </c>
      <c r="G62" s="322">
        <v>11.2</v>
      </c>
      <c r="H62" s="322">
        <v>81.680000000000007</v>
      </c>
      <c r="I62" s="304"/>
    </row>
    <row r="63" spans="1:9" ht="15.75" thickBot="1">
      <c r="A63" s="317"/>
      <c r="B63" s="310"/>
      <c r="C63" s="302"/>
      <c r="D63" s="302"/>
      <c r="E63" s="302"/>
      <c r="F63" s="302"/>
      <c r="G63" s="322"/>
      <c r="H63" s="322"/>
      <c r="I63" s="304"/>
    </row>
    <row r="64" spans="1:9" ht="15.75" thickBot="1">
      <c r="A64" s="317"/>
      <c r="B64" s="310" t="s">
        <v>9574</v>
      </c>
      <c r="C64" s="302" t="s">
        <v>30</v>
      </c>
      <c r="D64" s="302"/>
      <c r="E64" s="302"/>
      <c r="F64" s="302" t="s">
        <v>2182</v>
      </c>
      <c r="G64" s="322">
        <v>46.2</v>
      </c>
      <c r="H64" s="322">
        <v>12.7</v>
      </c>
      <c r="I64" s="304"/>
    </row>
    <row r="65" spans="1:9" ht="15.75" thickBot="1">
      <c r="A65" s="317"/>
      <c r="B65" s="310"/>
      <c r="C65" s="302"/>
      <c r="D65" s="302"/>
      <c r="E65" s="302"/>
      <c r="F65" s="302"/>
      <c r="G65" s="322"/>
      <c r="H65" s="322"/>
      <c r="I65" s="304"/>
    </row>
    <row r="66" spans="1:9" ht="15.75" thickBot="1">
      <c r="A66" s="317"/>
      <c r="B66" s="310" t="s">
        <v>38</v>
      </c>
      <c r="C66" s="302" t="s">
        <v>25</v>
      </c>
      <c r="D66" s="302"/>
      <c r="E66" s="302"/>
      <c r="F66" s="302" t="s">
        <v>2182</v>
      </c>
      <c r="G66" s="322">
        <v>0.2</v>
      </c>
      <c r="H66" s="322"/>
      <c r="I66" s="304"/>
    </row>
    <row r="67" spans="1:9" ht="15.75" thickBot="1">
      <c r="A67" s="317"/>
      <c r="B67" s="310"/>
      <c r="C67" s="302"/>
      <c r="D67" s="302"/>
      <c r="E67" s="302"/>
      <c r="F67" s="302"/>
      <c r="G67" s="322"/>
      <c r="H67" s="322"/>
      <c r="I67" s="304"/>
    </row>
    <row r="68" spans="1:9" ht="15.75" thickBot="1">
      <c r="A68" s="317"/>
      <c r="B68" s="310" t="s">
        <v>336</v>
      </c>
      <c r="C68" s="302" t="s">
        <v>25</v>
      </c>
      <c r="D68" s="302"/>
      <c r="E68" s="302"/>
      <c r="F68" s="302" t="s">
        <v>2182</v>
      </c>
      <c r="G68" s="322">
        <v>0.6</v>
      </c>
      <c r="H68" s="322"/>
      <c r="I68" s="304"/>
    </row>
    <row r="69" spans="1:9" ht="15.75" thickBot="1">
      <c r="A69" s="317"/>
      <c r="B69" s="310"/>
      <c r="C69" s="302"/>
      <c r="D69" s="302"/>
      <c r="E69" s="302"/>
      <c r="F69" s="302"/>
      <c r="G69" s="322"/>
      <c r="H69" s="322"/>
      <c r="I69" s="304"/>
    </row>
    <row r="70" spans="1:9" ht="15.75" thickBot="1">
      <c r="A70" s="317"/>
      <c r="B70" s="310"/>
      <c r="C70" s="302"/>
      <c r="D70" s="302"/>
      <c r="E70" s="302"/>
      <c r="F70" s="302"/>
      <c r="G70" s="322"/>
      <c r="H70" s="322"/>
      <c r="I70" s="304"/>
    </row>
    <row r="71" spans="1:9" ht="15.75" thickBot="1">
      <c r="A71" s="317"/>
      <c r="B71" s="302" t="s">
        <v>9576</v>
      </c>
      <c r="C71" s="302"/>
      <c r="D71" s="302"/>
      <c r="E71" s="302"/>
      <c r="F71" s="302"/>
      <c r="G71" s="322"/>
      <c r="H71" s="322"/>
      <c r="I71" s="304"/>
    </row>
    <row r="72" spans="1:9" ht="15.75" thickBot="1">
      <c r="A72" s="317"/>
      <c r="B72" s="310"/>
      <c r="C72" s="302"/>
      <c r="D72" s="302"/>
      <c r="E72" s="302"/>
      <c r="F72" s="302"/>
      <c r="G72" s="322"/>
      <c r="H72" s="322"/>
      <c r="I72" s="304"/>
    </row>
    <row r="73" spans="1:9" ht="15.75" thickBot="1">
      <c r="A73" s="317"/>
      <c r="B73" s="310" t="s">
        <v>40</v>
      </c>
      <c r="C73" s="302" t="s">
        <v>18</v>
      </c>
      <c r="D73" s="302"/>
      <c r="E73" s="302"/>
      <c r="F73" s="302" t="s">
        <v>3768</v>
      </c>
      <c r="G73" s="322">
        <v>17</v>
      </c>
      <c r="H73" s="322">
        <v>0.2</v>
      </c>
      <c r="I73" s="304"/>
    </row>
    <row r="74" spans="1:9" ht="15.75" thickBot="1">
      <c r="A74" s="317"/>
      <c r="B74" s="310"/>
      <c r="C74" s="302"/>
      <c r="D74" s="302"/>
      <c r="E74" s="302"/>
      <c r="F74" s="302"/>
      <c r="G74" s="322"/>
      <c r="H74" s="322"/>
      <c r="I74" s="304"/>
    </row>
    <row r="75" spans="1:9" ht="15.75" thickBot="1">
      <c r="A75" s="317"/>
      <c r="B75" s="310" t="s">
        <v>9632</v>
      </c>
      <c r="C75" s="302" t="s">
        <v>18</v>
      </c>
      <c r="D75" s="302"/>
      <c r="E75" s="302"/>
      <c r="F75" s="302" t="s">
        <v>3768</v>
      </c>
      <c r="G75" s="322">
        <v>2</v>
      </c>
      <c r="H75" s="322">
        <v>3.1</v>
      </c>
      <c r="I75" s="304"/>
    </row>
    <row r="76" spans="1:9" ht="15.75" thickBot="1">
      <c r="A76" s="317"/>
      <c r="B76" s="310"/>
      <c r="C76" s="302"/>
      <c r="D76" s="302"/>
      <c r="E76" s="302"/>
      <c r="F76" s="302"/>
      <c r="G76" s="322"/>
      <c r="H76" s="322"/>
      <c r="I76" s="304"/>
    </row>
    <row r="77" spans="1:9" ht="15.75" thickBot="1">
      <c r="A77" s="317"/>
      <c r="B77" s="310" t="s">
        <v>9633</v>
      </c>
      <c r="C77" s="302" t="s">
        <v>18</v>
      </c>
      <c r="D77" s="302"/>
      <c r="E77" s="302"/>
      <c r="F77" s="302" t="s">
        <v>3768</v>
      </c>
      <c r="G77" s="322">
        <v>14</v>
      </c>
      <c r="H77" s="322">
        <v>0.4</v>
      </c>
      <c r="I77" s="304"/>
    </row>
    <row r="78" spans="1:9" ht="15.75" thickBot="1">
      <c r="A78" s="317"/>
      <c r="B78" s="310"/>
      <c r="C78" s="302"/>
      <c r="D78" s="302"/>
      <c r="E78" s="302"/>
      <c r="F78" s="302"/>
      <c r="G78" s="322"/>
      <c r="H78" s="322"/>
      <c r="I78" s="304"/>
    </row>
    <row r="79" spans="1:9" ht="15.75" thickBot="1">
      <c r="A79" s="317"/>
      <c r="B79" s="310" t="s">
        <v>41</v>
      </c>
      <c r="C79" s="302" t="s">
        <v>18</v>
      </c>
      <c r="D79" s="302"/>
      <c r="E79" s="302"/>
      <c r="F79" s="302" t="s">
        <v>3768</v>
      </c>
      <c r="G79" s="322">
        <v>29</v>
      </c>
      <c r="H79" s="322">
        <v>0.7</v>
      </c>
      <c r="I79" s="304"/>
    </row>
    <row r="80" spans="1:9" ht="15.75" thickBot="1">
      <c r="A80" s="317"/>
      <c r="B80" s="310"/>
      <c r="C80" s="302"/>
      <c r="D80" s="302"/>
      <c r="E80" s="302"/>
      <c r="F80" s="302"/>
      <c r="G80" s="322"/>
      <c r="H80" s="322"/>
      <c r="I80" s="304"/>
    </row>
    <row r="81" spans="1:9" ht="15.75" thickBot="1">
      <c r="A81" s="317"/>
      <c r="B81" s="310" t="s">
        <v>9634</v>
      </c>
      <c r="C81" s="302" t="s">
        <v>18</v>
      </c>
      <c r="D81" s="302"/>
      <c r="E81" s="302"/>
      <c r="F81" s="302" t="s">
        <v>3768</v>
      </c>
      <c r="G81" s="322">
        <v>1</v>
      </c>
      <c r="H81" s="322">
        <v>15.5</v>
      </c>
      <c r="I81" s="304"/>
    </row>
    <row r="82" spans="1:9" ht="15.75" thickBot="1">
      <c r="A82" s="317"/>
      <c r="B82" s="310"/>
      <c r="C82" s="302"/>
      <c r="D82" s="302"/>
      <c r="E82" s="302"/>
      <c r="F82" s="302"/>
      <c r="G82" s="322"/>
      <c r="H82" s="322"/>
      <c r="I82" s="304"/>
    </row>
    <row r="83" spans="1:9" ht="15.75" thickBot="1">
      <c r="A83" s="317"/>
      <c r="B83" s="310" t="s">
        <v>9635</v>
      </c>
      <c r="C83" s="302" t="s">
        <v>18</v>
      </c>
      <c r="D83" s="302"/>
      <c r="E83" s="302"/>
      <c r="F83" s="302" t="s">
        <v>3768</v>
      </c>
      <c r="G83" s="322">
        <v>1</v>
      </c>
      <c r="H83" s="322" t="s">
        <v>437</v>
      </c>
      <c r="I83" s="304"/>
    </row>
    <row r="84" spans="1:9" ht="15.75" thickBot="1">
      <c r="A84" s="317"/>
      <c r="B84" s="310"/>
      <c r="C84" s="302"/>
      <c r="D84" s="302"/>
      <c r="E84" s="302"/>
      <c r="F84" s="302"/>
      <c r="G84" s="322"/>
      <c r="H84" s="322"/>
      <c r="I84" s="304"/>
    </row>
    <row r="85" spans="1:9" ht="15.75" thickBot="1">
      <c r="A85" s="317"/>
      <c r="B85" s="310" t="s">
        <v>9636</v>
      </c>
      <c r="C85" s="302" t="s">
        <v>18</v>
      </c>
      <c r="D85" s="302"/>
      <c r="E85" s="302"/>
      <c r="F85" s="302" t="s">
        <v>3768</v>
      </c>
      <c r="G85" s="322">
        <v>5</v>
      </c>
      <c r="H85" s="322" t="s">
        <v>9637</v>
      </c>
      <c r="I85" s="304"/>
    </row>
    <row r="86" spans="1:9" ht="15.75" thickBot="1">
      <c r="A86" s="317"/>
      <c r="B86" s="310"/>
      <c r="C86" s="302"/>
      <c r="D86" s="302"/>
      <c r="E86" s="302"/>
      <c r="F86" s="302"/>
      <c r="G86" s="322"/>
      <c r="H86" s="322"/>
      <c r="I86" s="304"/>
    </row>
    <row r="87" spans="1:9" ht="15.75" thickBot="1">
      <c r="A87" s="317"/>
      <c r="B87" s="310" t="s">
        <v>340</v>
      </c>
      <c r="C87" s="302" t="s">
        <v>18</v>
      </c>
      <c r="D87" s="302"/>
      <c r="E87" s="302"/>
      <c r="F87" s="302" t="s">
        <v>3768</v>
      </c>
      <c r="G87" s="322">
        <v>2</v>
      </c>
      <c r="H87" s="322" t="s">
        <v>9638</v>
      </c>
      <c r="I87" s="304"/>
    </row>
    <row r="88" spans="1:9" ht="15.75" thickBot="1">
      <c r="A88" s="317"/>
      <c r="B88" s="310"/>
      <c r="C88" s="302"/>
      <c r="D88" s="302"/>
      <c r="E88" s="302"/>
      <c r="F88" s="302"/>
      <c r="G88" s="322"/>
      <c r="H88" s="322"/>
      <c r="I88" s="304"/>
    </row>
    <row r="89" spans="1:9" ht="15.75" thickBot="1">
      <c r="A89" s="317"/>
      <c r="B89" s="310" t="s">
        <v>9639</v>
      </c>
      <c r="C89" s="302" t="s">
        <v>18</v>
      </c>
      <c r="D89" s="302"/>
      <c r="E89" s="302"/>
      <c r="F89" s="302" t="s">
        <v>3768</v>
      </c>
      <c r="G89" s="322">
        <v>1</v>
      </c>
      <c r="H89" s="322">
        <v>0.8</v>
      </c>
      <c r="I89" s="304"/>
    </row>
    <row r="90" spans="1:9" ht="15.75" thickBot="1">
      <c r="A90" s="317"/>
      <c r="B90" s="310"/>
      <c r="C90" s="302"/>
      <c r="D90" s="302"/>
      <c r="E90" s="302"/>
      <c r="F90" s="302"/>
      <c r="G90" s="322"/>
      <c r="H90" s="322"/>
      <c r="I90" s="304"/>
    </row>
    <row r="91" spans="1:9" ht="15.75" thickBot="1">
      <c r="A91" s="317"/>
      <c r="B91" s="310" t="s">
        <v>9640</v>
      </c>
      <c r="C91" s="302" t="s">
        <v>18</v>
      </c>
      <c r="D91" s="302"/>
      <c r="E91" s="302"/>
      <c r="F91" s="302" t="s">
        <v>3768</v>
      </c>
      <c r="G91" s="322">
        <v>2</v>
      </c>
      <c r="H91" s="322">
        <v>1.55</v>
      </c>
      <c r="I91" s="304"/>
    </row>
    <row r="92" spans="1:9" ht="15.75" thickBot="1">
      <c r="A92" s="317"/>
      <c r="B92" s="310"/>
      <c r="C92" s="302"/>
      <c r="D92" s="302"/>
      <c r="E92" s="302"/>
      <c r="F92" s="302"/>
      <c r="G92" s="322"/>
      <c r="H92" s="322"/>
      <c r="I92" s="304"/>
    </row>
    <row r="93" spans="1:9" ht="15.75" thickBot="1">
      <c r="A93" s="317"/>
      <c r="B93" s="310" t="s">
        <v>9632</v>
      </c>
      <c r="C93" s="302" t="s">
        <v>18</v>
      </c>
      <c r="D93" s="302"/>
      <c r="E93" s="302"/>
      <c r="F93" s="302" t="s">
        <v>3768</v>
      </c>
      <c r="G93" s="322">
        <v>20</v>
      </c>
      <c r="H93" s="322">
        <v>3.1</v>
      </c>
      <c r="I93" s="304"/>
    </row>
    <row r="94" spans="1:9" ht="15.75" thickBot="1">
      <c r="A94" s="317"/>
      <c r="B94" s="310"/>
      <c r="C94" s="302"/>
      <c r="D94" s="302"/>
      <c r="E94" s="302"/>
      <c r="F94" s="302"/>
      <c r="G94" s="322"/>
      <c r="H94" s="322"/>
      <c r="I94" s="304"/>
    </row>
    <row r="95" spans="1:9" ht="15.75" thickBot="1">
      <c r="A95" s="317"/>
      <c r="B95" s="310" t="s">
        <v>9641</v>
      </c>
      <c r="C95" s="302" t="s">
        <v>609</v>
      </c>
      <c r="D95" s="302"/>
      <c r="E95" s="302"/>
      <c r="F95" s="302" t="s">
        <v>3768</v>
      </c>
      <c r="G95" s="322">
        <v>2</v>
      </c>
      <c r="H95" s="322">
        <v>0.18</v>
      </c>
      <c r="I95" s="304"/>
    </row>
    <row r="96" spans="1:9" ht="15.75" thickBot="1">
      <c r="A96" s="317"/>
      <c r="B96" s="310"/>
      <c r="C96" s="302"/>
      <c r="D96" s="302"/>
      <c r="E96" s="302"/>
      <c r="F96" s="302"/>
      <c r="G96" s="322"/>
      <c r="H96" s="322"/>
      <c r="I96" s="304"/>
    </row>
    <row r="97" spans="1:9" ht="15.75" thickBot="1">
      <c r="A97" s="317"/>
      <c r="B97" s="310" t="s">
        <v>94</v>
      </c>
      <c r="C97" s="302" t="s">
        <v>17</v>
      </c>
      <c r="D97" s="302"/>
      <c r="E97" s="302"/>
      <c r="F97" s="302" t="s">
        <v>3768</v>
      </c>
      <c r="G97" s="322">
        <v>1</v>
      </c>
      <c r="H97" s="322">
        <v>0.4</v>
      </c>
      <c r="I97" s="304"/>
    </row>
    <row r="98" spans="1:9" ht="15.75" thickBot="1">
      <c r="A98" s="317"/>
      <c r="B98" s="310"/>
      <c r="C98" s="302"/>
      <c r="D98" s="302"/>
      <c r="E98" s="302"/>
      <c r="F98" s="302"/>
      <c r="G98" s="322"/>
      <c r="H98" s="322"/>
      <c r="I98" s="304"/>
    </row>
    <row r="99" spans="1:9" ht="15.75" thickBot="1">
      <c r="A99" s="317"/>
      <c r="B99" s="310" t="s">
        <v>55</v>
      </c>
      <c r="C99" s="302" t="s">
        <v>17</v>
      </c>
      <c r="D99" s="302"/>
      <c r="E99" s="302"/>
      <c r="F99" s="302" t="s">
        <v>3768</v>
      </c>
      <c r="G99" s="322">
        <v>1</v>
      </c>
      <c r="H99" s="322">
        <v>7.2</v>
      </c>
      <c r="I99" s="304"/>
    </row>
    <row r="100" spans="1:9" ht="15.75" thickBot="1">
      <c r="A100" s="317"/>
      <c r="B100" s="310"/>
      <c r="C100" s="302"/>
      <c r="D100" s="302"/>
      <c r="E100" s="302"/>
      <c r="F100" s="302"/>
      <c r="G100" s="322"/>
      <c r="H100" s="322"/>
      <c r="I100" s="304"/>
    </row>
    <row r="101" spans="1:9" ht="15.75" thickBot="1">
      <c r="A101" s="317"/>
      <c r="B101" s="310" t="s">
        <v>9642</v>
      </c>
      <c r="C101" s="302" t="s">
        <v>17</v>
      </c>
      <c r="D101" s="302"/>
      <c r="E101" s="302"/>
      <c r="F101" s="302" t="s">
        <v>3768</v>
      </c>
      <c r="G101" s="322">
        <v>1</v>
      </c>
      <c r="H101" s="322" t="s">
        <v>481</v>
      </c>
      <c r="I101" s="304"/>
    </row>
    <row r="102" spans="1:9" ht="15.75" thickBot="1">
      <c r="A102" s="317"/>
      <c r="B102" s="310"/>
      <c r="C102" s="302"/>
      <c r="D102" s="302"/>
      <c r="E102" s="302"/>
      <c r="F102" s="302"/>
      <c r="G102" s="322"/>
      <c r="H102" s="322"/>
      <c r="I102" s="304"/>
    </row>
    <row r="103" spans="1:9" ht="15.75" thickBot="1">
      <c r="A103" s="317"/>
      <c r="B103" s="310" t="s">
        <v>9643</v>
      </c>
      <c r="C103" s="302" t="s">
        <v>17</v>
      </c>
      <c r="D103" s="302"/>
      <c r="E103" s="302"/>
      <c r="F103" s="302" t="s">
        <v>3768</v>
      </c>
      <c r="G103" s="322">
        <v>2</v>
      </c>
      <c r="H103" s="322" t="s">
        <v>9644</v>
      </c>
      <c r="I103" s="304"/>
    </row>
    <row r="104" spans="1:9" ht="15.75" thickBot="1">
      <c r="A104" s="317"/>
      <c r="B104" s="310"/>
      <c r="C104" s="302"/>
      <c r="D104" s="302"/>
      <c r="E104" s="302"/>
      <c r="F104" s="302"/>
      <c r="G104" s="322"/>
      <c r="H104" s="322"/>
      <c r="I104" s="304"/>
    </row>
    <row r="105" spans="1:9" ht="15.75" thickBot="1">
      <c r="A105" s="317"/>
      <c r="B105" s="310" t="s">
        <v>372</v>
      </c>
      <c r="C105" s="302" t="s">
        <v>19</v>
      </c>
      <c r="D105" s="302"/>
      <c r="E105" s="302"/>
      <c r="F105" s="302" t="s">
        <v>3768</v>
      </c>
      <c r="G105" s="322">
        <v>1</v>
      </c>
      <c r="H105" s="322">
        <v>0.4</v>
      </c>
      <c r="I105" s="304"/>
    </row>
    <row r="106" spans="1:9" ht="15.75" thickBot="1">
      <c r="A106" s="317"/>
      <c r="B106" s="310"/>
      <c r="C106" s="302"/>
      <c r="D106" s="302"/>
      <c r="E106" s="302"/>
      <c r="F106" s="302"/>
      <c r="G106" s="322"/>
      <c r="H106" s="322"/>
      <c r="I106" s="304"/>
    </row>
    <row r="107" spans="1:9" ht="15.75" thickBot="1">
      <c r="A107" s="317"/>
      <c r="B107" s="310" t="s">
        <v>52</v>
      </c>
      <c r="C107" s="302" t="s">
        <v>19</v>
      </c>
      <c r="D107" s="302"/>
      <c r="E107" s="302"/>
      <c r="F107" s="302" t="s">
        <v>3768</v>
      </c>
      <c r="G107" s="322">
        <v>2</v>
      </c>
      <c r="H107" s="322">
        <v>0.6</v>
      </c>
      <c r="I107" s="304"/>
    </row>
    <row r="108" spans="1:9" ht="15.75" thickBot="1">
      <c r="A108" s="317"/>
      <c r="B108" s="310"/>
      <c r="C108" s="302"/>
      <c r="D108" s="302"/>
      <c r="E108" s="302"/>
      <c r="F108" s="302"/>
      <c r="G108" s="322"/>
      <c r="H108" s="322"/>
      <c r="I108" s="304"/>
    </row>
    <row r="109" spans="1:9" ht="15.75" thickBot="1">
      <c r="A109" s="317"/>
      <c r="B109" s="310" t="s">
        <v>9645</v>
      </c>
      <c r="C109" s="302" t="s">
        <v>19</v>
      </c>
      <c r="D109" s="302"/>
      <c r="E109" s="302"/>
      <c r="F109" s="302" t="s">
        <v>3768</v>
      </c>
      <c r="G109" s="322">
        <v>1</v>
      </c>
      <c r="H109" s="322" t="s">
        <v>9646</v>
      </c>
      <c r="I109" s="304"/>
    </row>
    <row r="110" spans="1:9" ht="15.75" thickBot="1">
      <c r="A110" s="317"/>
      <c r="B110" s="310"/>
      <c r="C110" s="302"/>
      <c r="D110" s="302"/>
      <c r="E110" s="302"/>
      <c r="F110" s="302"/>
      <c r="G110" s="322"/>
      <c r="H110" s="322"/>
      <c r="I110" s="304"/>
    </row>
    <row r="111" spans="1:9" ht="15.75" thickBot="1">
      <c r="A111" s="317"/>
      <c r="B111" s="310" t="s">
        <v>9647</v>
      </c>
      <c r="C111" s="302" t="s">
        <v>19</v>
      </c>
      <c r="D111" s="302"/>
      <c r="E111" s="302"/>
      <c r="F111" s="302" t="s">
        <v>3768</v>
      </c>
      <c r="G111" s="322">
        <v>2</v>
      </c>
      <c r="H111" s="322">
        <v>3.3</v>
      </c>
      <c r="I111" s="304"/>
    </row>
    <row r="112" spans="1:9" ht="15.75" thickBot="1">
      <c r="A112" s="317"/>
      <c r="B112" s="310"/>
      <c r="C112" s="302"/>
      <c r="D112" s="302"/>
      <c r="E112" s="302"/>
      <c r="F112" s="302"/>
      <c r="G112" s="322"/>
      <c r="H112" s="322"/>
      <c r="I112" s="304"/>
    </row>
    <row r="113" spans="1:9" ht="15.75" thickBot="1">
      <c r="A113" s="317"/>
      <c r="B113" s="310" t="s">
        <v>9648</v>
      </c>
      <c r="C113" s="302" t="s">
        <v>22</v>
      </c>
      <c r="D113" s="302"/>
      <c r="E113" s="302"/>
      <c r="F113" s="302" t="s">
        <v>3768</v>
      </c>
      <c r="G113" s="322">
        <v>1</v>
      </c>
      <c r="H113" s="322" t="s">
        <v>361</v>
      </c>
      <c r="I113" s="304"/>
    </row>
    <row r="114" spans="1:9" ht="15.75" thickBot="1">
      <c r="A114" s="317"/>
      <c r="B114" s="310"/>
      <c r="C114" s="302"/>
      <c r="D114" s="302"/>
      <c r="E114" s="302"/>
      <c r="F114" s="302"/>
      <c r="G114" s="322"/>
      <c r="H114" s="322"/>
      <c r="I114" s="304"/>
    </row>
    <row r="115" spans="1:9" ht="15.75" thickBot="1">
      <c r="A115" s="317"/>
      <c r="B115" s="310" t="s">
        <v>9649</v>
      </c>
      <c r="C115" s="302" t="s">
        <v>22</v>
      </c>
      <c r="D115" s="302"/>
      <c r="E115" s="302"/>
      <c r="F115" s="302" t="s">
        <v>3768</v>
      </c>
      <c r="G115" s="322">
        <v>1</v>
      </c>
      <c r="H115" s="322">
        <v>2.2000000000000002</v>
      </c>
      <c r="I115" s="304"/>
    </row>
    <row r="116" spans="1:9" ht="15.75" thickBot="1">
      <c r="A116" s="317"/>
      <c r="B116" s="310"/>
      <c r="C116" s="302"/>
      <c r="D116" s="302"/>
      <c r="E116" s="302"/>
      <c r="F116" s="302"/>
      <c r="G116" s="322"/>
      <c r="H116" s="322"/>
      <c r="I116" s="304"/>
    </row>
    <row r="117" spans="1:9" ht="15.75" thickBot="1">
      <c r="A117" s="317"/>
      <c r="B117" s="310" t="s">
        <v>9650</v>
      </c>
      <c r="C117" s="302" t="s">
        <v>22</v>
      </c>
      <c r="D117" s="302"/>
      <c r="E117" s="302"/>
      <c r="F117" s="302" t="s">
        <v>3768</v>
      </c>
      <c r="G117" s="322">
        <v>6</v>
      </c>
      <c r="H117" s="322" t="s">
        <v>361</v>
      </c>
      <c r="I117" s="304"/>
    </row>
    <row r="118" spans="1:9" ht="15.75" thickBot="1">
      <c r="A118" s="317"/>
      <c r="B118" s="310"/>
      <c r="C118" s="302"/>
      <c r="D118" s="302"/>
      <c r="E118" s="302"/>
      <c r="F118" s="302"/>
      <c r="G118" s="322"/>
      <c r="H118" s="322"/>
      <c r="I118" s="304"/>
    </row>
    <row r="119" spans="1:9" ht="15.75" thickBot="1">
      <c r="A119" s="317"/>
      <c r="B119" s="310" t="s">
        <v>9651</v>
      </c>
      <c r="C119" s="302" t="s">
        <v>9601</v>
      </c>
      <c r="D119" s="302"/>
      <c r="E119" s="302"/>
      <c r="F119" s="302" t="s">
        <v>3768</v>
      </c>
      <c r="G119" s="322">
        <v>1</v>
      </c>
      <c r="H119" s="322">
        <v>0.19</v>
      </c>
      <c r="I119" s="321"/>
    </row>
    <row r="120" spans="1:9" ht="15.75" thickBot="1">
      <c r="A120" s="317"/>
      <c r="B120" s="310"/>
      <c r="C120" s="302"/>
      <c r="D120" s="302"/>
      <c r="E120" s="302"/>
      <c r="F120" s="302"/>
      <c r="G120" s="322"/>
      <c r="H120" s="322"/>
      <c r="I120" s="304"/>
    </row>
    <row r="121" spans="1:9" ht="15.75" thickBot="1">
      <c r="A121" s="317"/>
      <c r="B121" s="310" t="s">
        <v>9652</v>
      </c>
      <c r="C121" s="302" t="s">
        <v>9601</v>
      </c>
      <c r="D121" s="302"/>
      <c r="E121" s="302"/>
      <c r="F121" s="302" t="s">
        <v>3768</v>
      </c>
      <c r="G121" s="322">
        <v>1</v>
      </c>
      <c r="H121" s="322">
        <v>0.23</v>
      </c>
      <c r="I121" s="304"/>
    </row>
    <row r="122" spans="1:9" ht="15.75" thickBot="1">
      <c r="A122" s="317"/>
      <c r="B122" s="310"/>
      <c r="C122" s="302"/>
      <c r="D122" s="302"/>
      <c r="E122" s="302"/>
      <c r="F122" s="302"/>
      <c r="G122" s="322"/>
      <c r="H122" s="322"/>
      <c r="I122" s="304"/>
    </row>
    <row r="123" spans="1:9" ht="15.75" thickBot="1">
      <c r="A123" s="317"/>
      <c r="B123" s="302" t="s">
        <v>9577</v>
      </c>
      <c r="C123" s="302"/>
      <c r="D123" s="302"/>
      <c r="E123" s="302"/>
      <c r="F123" s="302"/>
      <c r="G123" s="322"/>
      <c r="H123" s="322"/>
      <c r="I123" s="304"/>
    </row>
    <row r="124" spans="1:9" ht="15.75" thickBot="1">
      <c r="A124" s="317"/>
      <c r="B124" s="310"/>
      <c r="C124" s="302"/>
      <c r="D124" s="310"/>
      <c r="E124" s="302"/>
      <c r="F124" s="302"/>
      <c r="G124" s="322"/>
      <c r="H124" s="322"/>
      <c r="I124" s="304"/>
    </row>
    <row r="125" spans="1:9" ht="15.75" thickBot="1">
      <c r="A125" s="317"/>
      <c r="B125" s="310" t="s">
        <v>43</v>
      </c>
      <c r="C125" s="302" t="s">
        <v>26</v>
      </c>
      <c r="D125" s="302"/>
      <c r="E125" s="302"/>
      <c r="F125" s="302" t="s">
        <v>3768</v>
      </c>
      <c r="G125" s="322">
        <v>1</v>
      </c>
      <c r="H125" s="322" t="s">
        <v>9653</v>
      </c>
      <c r="I125" s="304"/>
    </row>
    <row r="126" spans="1:9" ht="15.75" thickBot="1">
      <c r="A126" s="317"/>
      <c r="B126" s="310"/>
      <c r="C126" s="302"/>
      <c r="D126" s="302"/>
      <c r="E126" s="302"/>
      <c r="F126" s="302"/>
      <c r="G126" s="322"/>
      <c r="H126" s="322"/>
      <c r="I126" s="304"/>
    </row>
    <row r="127" spans="1:9" ht="26.25" thickBot="1">
      <c r="A127" s="317"/>
      <c r="B127" s="310" t="s">
        <v>9586</v>
      </c>
      <c r="C127" s="302"/>
      <c r="D127" s="302" t="s">
        <v>29</v>
      </c>
      <c r="E127" s="302"/>
      <c r="F127" s="302" t="s">
        <v>6441</v>
      </c>
      <c r="G127" s="322">
        <v>1</v>
      </c>
      <c r="H127" s="322">
        <v>0.79</v>
      </c>
      <c r="I127" s="304"/>
    </row>
    <row r="128" spans="1:9" ht="15.75" thickBot="1">
      <c r="A128" s="317"/>
      <c r="B128" s="310"/>
      <c r="C128" s="302"/>
      <c r="D128" s="302"/>
      <c r="E128" s="302"/>
      <c r="F128" s="302"/>
      <c r="G128" s="322"/>
      <c r="H128" s="322"/>
      <c r="I128" s="304"/>
    </row>
    <row r="129" spans="1:9" ht="15.75" thickBot="1">
      <c r="A129" s="317"/>
      <c r="B129" s="310" t="s">
        <v>344</v>
      </c>
      <c r="C129" s="302" t="s">
        <v>20</v>
      </c>
      <c r="D129" s="302"/>
      <c r="E129" s="302"/>
      <c r="F129" s="302" t="s">
        <v>3768</v>
      </c>
      <c r="G129" s="322">
        <v>1</v>
      </c>
      <c r="H129" s="322">
        <v>1.5</v>
      </c>
      <c r="I129" s="304"/>
    </row>
    <row r="130" spans="1:9" ht="15.75" thickBot="1">
      <c r="A130" s="317"/>
      <c r="B130" s="310"/>
      <c r="C130" s="302"/>
      <c r="D130" s="302"/>
      <c r="E130" s="302"/>
      <c r="F130" s="302"/>
      <c r="G130" s="322"/>
      <c r="H130" s="322"/>
      <c r="I130" s="304"/>
    </row>
    <row r="131" spans="1:9" ht="15.75" thickBot="1">
      <c r="A131" s="317"/>
      <c r="B131" s="310" t="s">
        <v>9654</v>
      </c>
      <c r="C131" s="302" t="s">
        <v>9424</v>
      </c>
      <c r="D131" s="302"/>
      <c r="E131" s="302"/>
      <c r="F131" s="302" t="s">
        <v>3768</v>
      </c>
      <c r="G131" s="322">
        <v>2</v>
      </c>
      <c r="H131" s="322">
        <v>0.2</v>
      </c>
      <c r="I131" s="304"/>
    </row>
    <row r="132" spans="1:9" ht="15.75" thickBot="1">
      <c r="A132" s="317"/>
      <c r="B132" s="310"/>
      <c r="C132" s="302"/>
      <c r="D132" s="302"/>
      <c r="E132" s="302"/>
      <c r="F132" s="302"/>
      <c r="G132" s="322"/>
      <c r="H132" s="322"/>
      <c r="I132" s="304"/>
    </row>
    <row r="133" spans="1:9" ht="15.75" thickBot="1">
      <c r="A133" s="317"/>
      <c r="B133" s="310"/>
      <c r="C133" s="302"/>
      <c r="D133" s="302"/>
      <c r="E133" s="302"/>
      <c r="F133" s="302"/>
      <c r="G133" s="322"/>
      <c r="H133" s="322"/>
      <c r="I133" s="304"/>
    </row>
    <row r="134" spans="1:9" ht="15.75" thickBot="1">
      <c r="A134" s="317"/>
      <c r="B134" s="302" t="s">
        <v>9605</v>
      </c>
      <c r="C134" s="302"/>
      <c r="D134" s="302"/>
      <c r="E134" s="302"/>
      <c r="F134" s="302"/>
      <c r="G134" s="322"/>
      <c r="H134" s="322"/>
      <c r="I134" s="304"/>
    </row>
    <row r="135" spans="1:9" ht="15.75" thickBot="1">
      <c r="A135" s="317"/>
      <c r="B135" s="310"/>
      <c r="C135" s="302"/>
      <c r="D135" s="302"/>
      <c r="E135" s="302"/>
      <c r="F135" s="302"/>
      <c r="G135" s="322"/>
      <c r="H135" s="322"/>
      <c r="I135" s="304"/>
    </row>
    <row r="136" spans="1:9" ht="15.75" thickBot="1">
      <c r="A136" s="317"/>
      <c r="B136" s="310" t="s">
        <v>9655</v>
      </c>
      <c r="C136" s="302" t="s">
        <v>23</v>
      </c>
      <c r="D136" s="302"/>
      <c r="E136" s="302"/>
      <c r="F136" s="302" t="s">
        <v>3768</v>
      </c>
      <c r="G136" s="322">
        <v>4</v>
      </c>
      <c r="H136" s="322">
        <v>0.3</v>
      </c>
      <c r="I136" s="304"/>
    </row>
    <row r="137" spans="1:9" ht="15.75" thickBot="1">
      <c r="A137" s="317"/>
      <c r="B137" s="310"/>
      <c r="C137" s="302"/>
      <c r="D137" s="302"/>
      <c r="E137" s="302"/>
      <c r="F137" s="302"/>
      <c r="G137" s="322"/>
      <c r="H137" s="322"/>
      <c r="I137" s="304"/>
    </row>
    <row r="138" spans="1:9" ht="15.75" thickBot="1">
      <c r="A138" s="317"/>
      <c r="B138" s="310" t="s">
        <v>99</v>
      </c>
      <c r="C138" s="302" t="s">
        <v>23</v>
      </c>
      <c r="D138" s="302"/>
      <c r="E138" s="302"/>
      <c r="F138" s="302" t="s">
        <v>3768</v>
      </c>
      <c r="G138" s="322">
        <v>1</v>
      </c>
      <c r="H138" s="322">
        <v>0.4</v>
      </c>
      <c r="I138" s="304"/>
    </row>
    <row r="139" spans="1:9" ht="15.75" thickBot="1">
      <c r="A139" s="317"/>
      <c r="B139" s="310"/>
      <c r="C139" s="302"/>
      <c r="D139" s="302"/>
      <c r="E139" s="302"/>
      <c r="F139" s="302"/>
      <c r="G139" s="322"/>
      <c r="H139" s="322"/>
      <c r="I139" s="304"/>
    </row>
    <row r="140" spans="1:9" ht="15.75" thickBot="1">
      <c r="A140" s="317"/>
      <c r="B140" s="310" t="s">
        <v>9656</v>
      </c>
      <c r="C140" s="302" t="s">
        <v>23</v>
      </c>
      <c r="D140" s="302"/>
      <c r="E140" s="302"/>
      <c r="F140" s="302" t="s">
        <v>3768</v>
      </c>
      <c r="G140" s="322">
        <v>7</v>
      </c>
      <c r="H140" s="322">
        <v>0.6</v>
      </c>
      <c r="I140" s="304"/>
    </row>
    <row r="141" spans="1:9" ht="15.75" thickBot="1">
      <c r="A141" s="317"/>
      <c r="B141" s="310"/>
      <c r="C141" s="302"/>
      <c r="D141" s="302"/>
      <c r="E141" s="302"/>
      <c r="F141" s="302"/>
      <c r="G141" s="322"/>
      <c r="H141" s="322"/>
      <c r="I141" s="304"/>
    </row>
    <row r="142" spans="1:9" ht="15.75" thickBot="1">
      <c r="A142" s="317"/>
      <c r="B142" s="310" t="s">
        <v>93</v>
      </c>
      <c r="C142" s="302" t="s">
        <v>23</v>
      </c>
      <c r="D142" s="302"/>
      <c r="E142" s="302"/>
      <c r="F142" s="302" t="s">
        <v>3768</v>
      </c>
      <c r="G142" s="322">
        <v>1</v>
      </c>
      <c r="H142" s="322">
        <v>0.6</v>
      </c>
      <c r="I142" s="304"/>
    </row>
    <row r="143" spans="1:9" ht="15.75" thickBot="1">
      <c r="A143" s="317"/>
      <c r="B143" s="310"/>
      <c r="C143" s="302"/>
      <c r="D143" s="302"/>
      <c r="E143" s="302"/>
      <c r="F143" s="302"/>
      <c r="G143" s="322"/>
      <c r="H143" s="322"/>
      <c r="I143" s="304"/>
    </row>
    <row r="144" spans="1:9" ht="15.75" thickBot="1">
      <c r="A144" s="317"/>
      <c r="B144" s="310" t="s">
        <v>9657</v>
      </c>
      <c r="C144" s="302" t="s">
        <v>23</v>
      </c>
      <c r="D144" s="302"/>
      <c r="E144" s="302"/>
      <c r="F144" s="302" t="s">
        <v>3768</v>
      </c>
      <c r="G144" s="322">
        <v>3</v>
      </c>
      <c r="H144" s="322">
        <v>0.7</v>
      </c>
      <c r="I144" s="304"/>
    </row>
    <row r="145" spans="1:9" ht="15.75" thickBot="1">
      <c r="A145" s="317"/>
      <c r="B145" s="310"/>
      <c r="C145" s="302"/>
      <c r="D145" s="302"/>
      <c r="E145" s="302"/>
      <c r="F145" s="302"/>
      <c r="G145" s="322"/>
      <c r="H145" s="322"/>
      <c r="I145" s="304"/>
    </row>
    <row r="146" spans="1:9" ht="15.75" thickBot="1">
      <c r="A146" s="317"/>
      <c r="B146" s="310" t="s">
        <v>9658</v>
      </c>
      <c r="C146" s="302" t="s">
        <v>23</v>
      </c>
      <c r="D146" s="302"/>
      <c r="E146" s="302"/>
      <c r="F146" s="302" t="s">
        <v>3768</v>
      </c>
      <c r="G146" s="322">
        <v>2</v>
      </c>
      <c r="H146" s="322">
        <v>0.7</v>
      </c>
      <c r="I146" s="304"/>
    </row>
    <row r="147" spans="1:9" ht="15.75" thickBot="1">
      <c r="A147" s="317"/>
      <c r="B147" s="310"/>
      <c r="C147" s="302"/>
      <c r="D147" s="302"/>
      <c r="E147" s="302"/>
      <c r="F147" s="302"/>
      <c r="G147" s="322"/>
      <c r="H147" s="322"/>
      <c r="I147" s="304"/>
    </row>
    <row r="148" spans="1:9" ht="15.75" thickBot="1">
      <c r="A148" s="317"/>
      <c r="B148" s="310" t="s">
        <v>9659</v>
      </c>
      <c r="C148" s="302" t="s">
        <v>23</v>
      </c>
      <c r="D148" s="302"/>
      <c r="E148" s="302"/>
      <c r="F148" s="302" t="s">
        <v>3768</v>
      </c>
      <c r="G148" s="322">
        <v>3</v>
      </c>
      <c r="H148" s="322">
        <v>1.1000000000000001</v>
      </c>
      <c r="I148" s="304"/>
    </row>
    <row r="149" spans="1:9" ht="15.75" thickBot="1">
      <c r="A149" s="317"/>
      <c r="B149" s="310"/>
      <c r="C149" s="302"/>
      <c r="D149" s="302"/>
      <c r="E149" s="302"/>
      <c r="F149" s="302"/>
      <c r="G149" s="322"/>
      <c r="H149" s="322"/>
      <c r="I149" s="304"/>
    </row>
    <row r="150" spans="1:9" ht="15.75" thickBot="1">
      <c r="A150" s="317"/>
      <c r="B150" s="310" t="s">
        <v>14</v>
      </c>
      <c r="C150" s="302" t="s">
        <v>23</v>
      </c>
      <c r="D150" s="302"/>
      <c r="E150" s="302"/>
      <c r="F150" s="302" t="s">
        <v>3768</v>
      </c>
      <c r="G150" s="322">
        <v>18</v>
      </c>
      <c r="H150" s="322">
        <v>1.3</v>
      </c>
      <c r="I150" s="304"/>
    </row>
    <row r="151" spans="1:9" ht="15.75" thickBot="1">
      <c r="A151" s="317"/>
      <c r="B151" s="310"/>
      <c r="C151" s="302"/>
      <c r="D151" s="302"/>
      <c r="E151" s="302"/>
      <c r="F151" s="302"/>
      <c r="G151" s="322"/>
      <c r="H151" s="322"/>
      <c r="I151" s="304"/>
    </row>
    <row r="152" spans="1:9" ht="15.75" thickBot="1">
      <c r="A152" s="317"/>
      <c r="B152" s="310" t="s">
        <v>35</v>
      </c>
      <c r="C152" s="302" t="s">
        <v>23</v>
      </c>
      <c r="D152" s="302"/>
      <c r="E152" s="302"/>
      <c r="F152" s="302" t="s">
        <v>3768</v>
      </c>
      <c r="G152" s="322">
        <v>14</v>
      </c>
      <c r="H152" s="322">
        <v>1.5</v>
      </c>
      <c r="I152" s="304"/>
    </row>
    <row r="153" spans="1:9" ht="15.75" thickBot="1">
      <c r="A153" s="317"/>
      <c r="B153" s="310"/>
      <c r="C153" s="302"/>
      <c r="D153" s="302"/>
      <c r="E153" s="302"/>
      <c r="F153" s="302"/>
      <c r="G153" s="322"/>
      <c r="H153" s="322"/>
      <c r="I153" s="304"/>
    </row>
    <row r="154" spans="1:9" ht="15.75" thickBot="1">
      <c r="A154" s="317"/>
      <c r="B154" s="310" t="s">
        <v>9660</v>
      </c>
      <c r="C154" s="302" t="s">
        <v>23</v>
      </c>
      <c r="D154" s="302"/>
      <c r="E154" s="302"/>
      <c r="F154" s="302" t="s">
        <v>3768</v>
      </c>
      <c r="G154" s="322">
        <v>3</v>
      </c>
      <c r="H154" s="322">
        <v>2.1</v>
      </c>
      <c r="I154" s="304"/>
    </row>
    <row r="155" spans="1:9" ht="15.75" thickBot="1">
      <c r="A155" s="317"/>
      <c r="B155" s="310"/>
      <c r="C155" s="302"/>
      <c r="D155" s="302"/>
      <c r="E155" s="302"/>
      <c r="F155" s="302"/>
      <c r="G155" s="322"/>
      <c r="H155" s="322"/>
      <c r="I155" s="304"/>
    </row>
    <row r="156" spans="1:9" ht="15.75" thickBot="1">
      <c r="A156" s="317"/>
      <c r="B156" s="310" t="s">
        <v>66</v>
      </c>
      <c r="C156" s="302" t="s">
        <v>23</v>
      </c>
      <c r="D156" s="302"/>
      <c r="E156" s="302"/>
      <c r="F156" s="302" t="s">
        <v>3768</v>
      </c>
      <c r="G156" s="322">
        <v>2</v>
      </c>
      <c r="H156" s="322">
        <v>2.6</v>
      </c>
      <c r="I156" s="304"/>
    </row>
    <row r="157" spans="1:9" ht="15.75" thickBot="1">
      <c r="A157" s="317"/>
      <c r="B157" s="310"/>
      <c r="C157" s="302"/>
      <c r="D157" s="302"/>
      <c r="E157" s="302"/>
      <c r="F157" s="302"/>
      <c r="G157" s="322"/>
      <c r="H157" s="322"/>
      <c r="I157" s="304"/>
    </row>
    <row r="158" spans="1:9" ht="15.75" thickBot="1">
      <c r="A158" s="317"/>
      <c r="B158" s="310" t="s">
        <v>53</v>
      </c>
      <c r="C158" s="302" t="s">
        <v>23</v>
      </c>
      <c r="D158" s="302"/>
      <c r="E158" s="302"/>
      <c r="F158" s="302" t="s">
        <v>3768</v>
      </c>
      <c r="G158" s="322">
        <v>1</v>
      </c>
      <c r="H158" s="322">
        <v>2.7</v>
      </c>
      <c r="I158" s="304"/>
    </row>
    <row r="159" spans="1:9" ht="15.75" thickBot="1">
      <c r="A159" s="317"/>
      <c r="B159" s="310"/>
      <c r="C159" s="302"/>
      <c r="D159" s="302"/>
      <c r="E159" s="302"/>
      <c r="F159" s="302"/>
      <c r="G159" s="322"/>
      <c r="H159" s="322"/>
      <c r="I159" s="304"/>
    </row>
    <row r="160" spans="1:9" ht="15.75" thickBot="1">
      <c r="A160" s="317"/>
      <c r="B160" s="310" t="s">
        <v>84</v>
      </c>
      <c r="C160" s="302" t="s">
        <v>23</v>
      </c>
      <c r="D160" s="302"/>
      <c r="E160" s="302"/>
      <c r="F160" s="302" t="s">
        <v>3768</v>
      </c>
      <c r="G160" s="322">
        <v>2</v>
      </c>
      <c r="H160" s="322">
        <v>3.2</v>
      </c>
      <c r="I160" s="304"/>
    </row>
    <row r="161" spans="1:1">
      <c r="A161" s="347"/>
    </row>
    <row r="162" spans="1:1" ht="15.75">
      <c r="A162" s="348"/>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K12"/>
  <sheetViews>
    <sheetView workbookViewId="0">
      <selection activeCell="C21" sqref="C21"/>
    </sheetView>
  </sheetViews>
  <sheetFormatPr defaultRowHeight="15"/>
  <cols>
    <col min="1" max="1" width="17.7109375" bestFit="1" customWidth="1"/>
    <col min="2" max="2" width="19.28515625" customWidth="1"/>
    <col min="3" max="3" width="28.5703125" customWidth="1"/>
  </cols>
  <sheetData>
    <row r="3" spans="1:11">
      <c r="A3" s="391" t="s">
        <v>10013</v>
      </c>
      <c r="B3" t="s">
        <v>10024</v>
      </c>
      <c r="C3" t="s">
        <v>10054</v>
      </c>
    </row>
    <row r="4" spans="1:11">
      <c r="A4" s="387" t="s">
        <v>10049</v>
      </c>
      <c r="B4" s="22"/>
      <c r="C4" s="22">
        <v>11000</v>
      </c>
    </row>
    <row r="5" spans="1:11">
      <c r="A5" s="387" t="s">
        <v>10050</v>
      </c>
      <c r="B5" s="22"/>
      <c r="C5" s="22">
        <v>2500</v>
      </c>
    </row>
    <row r="6" spans="1:11">
      <c r="A6" s="387" t="s">
        <v>10048</v>
      </c>
      <c r="B6" s="22"/>
      <c r="C6" s="22">
        <v>6300</v>
      </c>
    </row>
    <row r="7" spans="1:11">
      <c r="A7" s="387" t="s">
        <v>10046</v>
      </c>
      <c r="B7" s="22">
        <v>3</v>
      </c>
      <c r="C7" s="22">
        <v>27.7</v>
      </c>
    </row>
    <row r="8" spans="1:11">
      <c r="A8" s="387" t="s">
        <v>10047</v>
      </c>
      <c r="B8" s="22">
        <v>1.4610000000000001</v>
      </c>
      <c r="C8" s="22"/>
      <c r="D8">
        <f>B8/0.1</f>
        <v>14.61</v>
      </c>
    </row>
    <row r="9" spans="1:11">
      <c r="A9" s="387" t="s">
        <v>10000</v>
      </c>
      <c r="B9" s="22">
        <v>288.09399999999988</v>
      </c>
      <c r="C9" s="22">
        <v>36.41200000000002</v>
      </c>
    </row>
    <row r="10" spans="1:11">
      <c r="A10" s="387" t="s">
        <v>10014</v>
      </c>
      <c r="B10" s="22">
        <v>292.55499999999989</v>
      </c>
      <c r="C10" s="22">
        <v>19864.112000000001</v>
      </c>
    </row>
    <row r="11" spans="1:11">
      <c r="H11">
        <v>10</v>
      </c>
      <c r="I11">
        <v>20</v>
      </c>
      <c r="J11">
        <v>30</v>
      </c>
      <c r="K11">
        <f>H11*I11*J11</f>
        <v>6000</v>
      </c>
    </row>
    <row r="12" spans="1:11">
      <c r="K12">
        <f>I11*J11</f>
        <v>600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I266"/>
  <sheetViews>
    <sheetView topLeftCell="A2" workbookViewId="0">
      <selection activeCell="C21" sqref="C21"/>
    </sheetView>
  </sheetViews>
  <sheetFormatPr defaultColWidth="9.140625" defaultRowHeight="15"/>
  <cols>
    <col min="1" max="1" width="14.85546875" style="196" customWidth="1"/>
    <col min="2" max="2" width="66.5703125" style="196" customWidth="1"/>
    <col min="3" max="3" width="34.85546875" style="196" customWidth="1"/>
    <col min="4" max="4" width="25.140625" style="196" customWidth="1"/>
    <col min="5" max="5" width="22.7109375" style="196" customWidth="1"/>
    <col min="6" max="6" width="18.42578125" style="196" customWidth="1"/>
    <col min="7" max="8" width="14.28515625" style="289" customWidth="1"/>
    <col min="9" max="9" width="31.28515625" style="196" customWidth="1"/>
    <col min="10" max="16384" width="9.140625" style="196"/>
  </cols>
  <sheetData>
    <row r="1" spans="1:9" ht="32.25" thickBot="1">
      <c r="A1" s="290" t="s">
        <v>9</v>
      </c>
      <c r="B1" s="290" t="s">
        <v>6169</v>
      </c>
      <c r="C1" s="290" t="s">
        <v>6170</v>
      </c>
      <c r="D1" s="290" t="s">
        <v>6171</v>
      </c>
      <c r="E1" s="290" t="s">
        <v>5488</v>
      </c>
      <c r="F1" s="290" t="s">
        <v>6172</v>
      </c>
      <c r="G1" s="349" t="s">
        <v>6905</v>
      </c>
      <c r="H1" s="349" t="s">
        <v>6906</v>
      </c>
      <c r="I1" s="263" t="s">
        <v>2175</v>
      </c>
    </row>
    <row r="2" spans="1:9">
      <c r="A2" s="346"/>
    </row>
    <row r="3" spans="1:9">
      <c r="B3" s="196" t="s">
        <v>9661</v>
      </c>
    </row>
    <row r="4" spans="1:9">
      <c r="A4" s="448"/>
      <c r="B4" s="350" t="s">
        <v>9662</v>
      </c>
      <c r="C4" s="510" t="s">
        <v>9663</v>
      </c>
      <c r="D4" s="510"/>
      <c r="E4" s="510" t="s">
        <v>9664</v>
      </c>
      <c r="F4" s="510" t="s">
        <v>3768</v>
      </c>
      <c r="G4" s="501">
        <v>1</v>
      </c>
      <c r="H4" s="351"/>
      <c r="I4" s="504"/>
    </row>
    <row r="5" spans="1:9">
      <c r="A5" s="448" t="s">
        <v>10048</v>
      </c>
      <c r="B5" s="350" t="s">
        <v>9665</v>
      </c>
      <c r="C5" s="510"/>
      <c r="D5" s="510"/>
      <c r="E5" s="510"/>
      <c r="F5" s="510"/>
      <c r="G5" s="501"/>
      <c r="H5" s="352">
        <v>6300</v>
      </c>
      <c r="I5" s="504"/>
    </row>
    <row r="6" spans="1:9">
      <c r="A6" s="448"/>
      <c r="B6" s="350" t="s">
        <v>9663</v>
      </c>
      <c r="C6" s="510"/>
      <c r="D6" s="510"/>
      <c r="E6" s="510"/>
      <c r="F6" s="510"/>
      <c r="G6" s="501"/>
      <c r="H6" s="352"/>
      <c r="I6" s="504"/>
    </row>
    <row r="7" spans="1:9">
      <c r="A7" s="448"/>
      <c r="B7" s="350" t="s">
        <v>9666</v>
      </c>
      <c r="C7" s="510"/>
      <c r="D7" s="510"/>
      <c r="E7" s="510"/>
      <c r="F7" s="510"/>
      <c r="G7" s="501"/>
      <c r="H7" s="352"/>
      <c r="I7" s="504"/>
    </row>
    <row r="8" spans="1:9">
      <c r="A8" s="448"/>
      <c r="B8" s="350" t="s">
        <v>9667</v>
      </c>
      <c r="C8" s="510"/>
      <c r="D8" s="510"/>
      <c r="E8" s="510"/>
      <c r="F8" s="510"/>
      <c r="G8" s="501"/>
      <c r="H8" s="352"/>
      <c r="I8" s="504"/>
    </row>
    <row r="9" spans="1:9" ht="15.75">
      <c r="A9" s="448"/>
      <c r="B9" s="350" t="s">
        <v>9668</v>
      </c>
      <c r="C9" s="510"/>
      <c r="D9" s="510"/>
      <c r="E9" s="510"/>
      <c r="F9" s="510"/>
      <c r="G9" s="501"/>
      <c r="H9" s="352"/>
      <c r="I9" s="504"/>
    </row>
    <row r="10" spans="1:9">
      <c r="A10" s="448"/>
      <c r="B10" s="350" t="s">
        <v>9669</v>
      </c>
      <c r="C10" s="510"/>
      <c r="D10" s="510"/>
      <c r="E10" s="510"/>
      <c r="F10" s="510"/>
      <c r="G10" s="501"/>
      <c r="H10" s="352"/>
      <c r="I10" s="504"/>
    </row>
    <row r="11" spans="1:9" ht="15.75">
      <c r="A11" s="448"/>
      <c r="B11" s="350" t="s">
        <v>9670</v>
      </c>
      <c r="C11" s="510"/>
      <c r="D11" s="510"/>
      <c r="E11" s="510"/>
      <c r="F11" s="510"/>
      <c r="G11" s="501"/>
      <c r="H11" s="352"/>
      <c r="I11" s="504"/>
    </row>
    <row r="12" spans="1:9">
      <c r="A12" s="448"/>
      <c r="B12" s="350" t="s">
        <v>9671</v>
      </c>
      <c r="C12" s="510"/>
      <c r="D12" s="510"/>
      <c r="E12" s="510"/>
      <c r="F12" s="510"/>
      <c r="G12" s="501"/>
      <c r="H12" s="353"/>
      <c r="I12" s="504"/>
    </row>
    <row r="13" spans="1:9">
      <c r="A13" s="448"/>
      <c r="B13" s="350" t="s">
        <v>7585</v>
      </c>
      <c r="C13" s="510"/>
      <c r="D13" s="510"/>
      <c r="E13" s="510"/>
      <c r="F13" s="510"/>
      <c r="G13" s="501"/>
      <c r="H13" s="353"/>
      <c r="I13" s="504"/>
    </row>
    <row r="14" spans="1:9" ht="15.75">
      <c r="A14" s="448"/>
      <c r="B14" s="204"/>
      <c r="C14" s="510"/>
      <c r="D14" s="510"/>
      <c r="E14" s="510"/>
      <c r="F14" s="510"/>
      <c r="G14" s="501"/>
      <c r="H14" s="352"/>
      <c r="I14" s="504"/>
    </row>
    <row r="15" spans="1:9">
      <c r="A15" s="448" t="s">
        <v>10049</v>
      </c>
      <c r="B15" s="350" t="s">
        <v>9672</v>
      </c>
      <c r="C15" s="510"/>
      <c r="D15" s="510"/>
      <c r="E15" s="510"/>
      <c r="F15" s="510"/>
      <c r="G15" s="501"/>
      <c r="H15" s="352">
        <v>11000</v>
      </c>
      <c r="I15" s="504"/>
    </row>
    <row r="16" spans="1:9">
      <c r="A16" s="448"/>
      <c r="B16" s="350" t="s">
        <v>9673</v>
      </c>
      <c r="C16" s="510"/>
      <c r="D16" s="510"/>
      <c r="E16" s="510"/>
      <c r="F16" s="510"/>
      <c r="G16" s="501"/>
      <c r="H16" s="352"/>
      <c r="I16" s="504"/>
    </row>
    <row r="17" spans="1:9">
      <c r="A17" s="448"/>
      <c r="B17" s="350" t="s">
        <v>9674</v>
      </c>
      <c r="C17" s="510"/>
      <c r="D17" s="510"/>
      <c r="E17" s="510"/>
      <c r="F17" s="510"/>
      <c r="G17" s="501"/>
      <c r="H17" s="352"/>
      <c r="I17" s="504"/>
    </row>
    <row r="18" spans="1:9">
      <c r="A18" s="448"/>
      <c r="B18" s="350" t="s">
        <v>9675</v>
      </c>
      <c r="C18" s="510"/>
      <c r="D18" s="510"/>
      <c r="E18" s="510"/>
      <c r="F18" s="510"/>
      <c r="G18" s="501"/>
      <c r="H18" s="352"/>
      <c r="I18" s="504"/>
    </row>
    <row r="19" spans="1:9">
      <c r="A19" s="448"/>
      <c r="B19" s="350" t="s">
        <v>9676</v>
      </c>
      <c r="C19" s="510"/>
      <c r="D19" s="510"/>
      <c r="E19" s="510"/>
      <c r="F19" s="510"/>
      <c r="G19" s="501"/>
      <c r="H19" s="352"/>
      <c r="I19" s="504"/>
    </row>
    <row r="20" spans="1:9">
      <c r="A20" s="448"/>
      <c r="B20" s="350" t="s">
        <v>9677</v>
      </c>
      <c r="C20" s="510"/>
      <c r="D20" s="510"/>
      <c r="E20" s="510"/>
      <c r="F20" s="510"/>
      <c r="G20" s="501"/>
      <c r="H20" s="352"/>
      <c r="I20" s="504"/>
    </row>
    <row r="21" spans="1:9">
      <c r="A21" s="448"/>
      <c r="B21" s="350"/>
      <c r="C21" s="510"/>
      <c r="D21" s="510"/>
      <c r="E21" s="510"/>
      <c r="F21" s="510"/>
      <c r="G21" s="501"/>
      <c r="H21" s="352"/>
      <c r="I21" s="504"/>
    </row>
    <row r="22" spans="1:9">
      <c r="A22" s="448" t="s">
        <v>10050</v>
      </c>
      <c r="B22" s="350" t="s">
        <v>9678</v>
      </c>
      <c r="C22" s="510"/>
      <c r="D22" s="510"/>
      <c r="E22" s="510"/>
      <c r="F22" s="510"/>
      <c r="G22" s="501"/>
      <c r="H22" s="352">
        <v>2500</v>
      </c>
      <c r="I22" s="504"/>
    </row>
    <row r="23" spans="1:9">
      <c r="A23" s="448"/>
      <c r="B23" s="350" t="s">
        <v>9679</v>
      </c>
      <c r="C23" s="510"/>
      <c r="D23" s="510"/>
      <c r="E23" s="510"/>
      <c r="F23" s="510"/>
      <c r="G23" s="501"/>
      <c r="H23" s="352"/>
      <c r="I23" s="504"/>
    </row>
    <row r="24" spans="1:9">
      <c r="A24" s="448"/>
      <c r="B24" s="350" t="s">
        <v>9674</v>
      </c>
      <c r="C24" s="510"/>
      <c r="D24" s="510"/>
      <c r="E24" s="510"/>
      <c r="F24" s="510"/>
      <c r="G24" s="501"/>
      <c r="H24" s="352"/>
      <c r="I24" s="504"/>
    </row>
    <row r="25" spans="1:9">
      <c r="A25" s="448"/>
      <c r="B25" s="350" t="s">
        <v>9680</v>
      </c>
      <c r="C25" s="510"/>
      <c r="D25" s="510"/>
      <c r="E25" s="510"/>
      <c r="F25" s="510"/>
      <c r="G25" s="501"/>
      <c r="H25" s="352"/>
      <c r="I25" s="504"/>
    </row>
    <row r="26" spans="1:9">
      <c r="A26" s="448"/>
      <c r="B26" s="350" t="s">
        <v>9681</v>
      </c>
      <c r="C26" s="510"/>
      <c r="D26" s="510"/>
      <c r="E26" s="510"/>
      <c r="F26" s="510"/>
      <c r="G26" s="501"/>
      <c r="I26" s="504"/>
    </row>
    <row r="27" spans="1:9">
      <c r="A27" s="448"/>
      <c r="B27" s="350" t="s">
        <v>9682</v>
      </c>
      <c r="C27" s="510"/>
      <c r="D27" s="510"/>
      <c r="E27" s="510"/>
      <c r="F27" s="510"/>
      <c r="G27" s="501"/>
      <c r="H27" s="352"/>
      <c r="I27" s="504"/>
    </row>
    <row r="28" spans="1:9">
      <c r="A28" s="448"/>
      <c r="B28" s="350" t="s">
        <v>9683</v>
      </c>
      <c r="C28" s="510"/>
      <c r="D28" s="510"/>
      <c r="E28" s="510"/>
      <c r="F28" s="510"/>
      <c r="G28" s="501"/>
      <c r="H28" s="352"/>
      <c r="I28" s="504"/>
    </row>
    <row r="29" spans="1:9">
      <c r="A29" s="448"/>
      <c r="B29" s="350"/>
      <c r="C29" s="510"/>
      <c r="D29" s="510"/>
      <c r="E29" s="510"/>
      <c r="F29" s="510"/>
      <c r="G29" s="501"/>
      <c r="H29" s="352"/>
      <c r="I29" s="504"/>
    </row>
    <row r="30" spans="1:9" ht="51">
      <c r="A30" s="448"/>
      <c r="B30" s="350" t="s">
        <v>9684</v>
      </c>
      <c r="C30" s="510"/>
      <c r="D30" s="510"/>
      <c r="E30" s="510"/>
      <c r="F30" s="510"/>
      <c r="G30" s="501"/>
      <c r="H30" s="352"/>
      <c r="I30" s="504"/>
    </row>
    <row r="31" spans="1:9">
      <c r="A31" s="448"/>
      <c r="B31" s="307"/>
      <c r="C31" s="510"/>
      <c r="D31" s="510"/>
      <c r="E31" s="510"/>
      <c r="F31" s="510"/>
      <c r="G31" s="501"/>
      <c r="H31" s="352"/>
      <c r="I31" s="504"/>
    </row>
    <row r="32" spans="1:9" ht="15.75" thickBot="1">
      <c r="A32" s="326"/>
      <c r="B32" s="206"/>
      <c r="C32" s="511"/>
      <c r="D32" s="511"/>
      <c r="E32" s="511"/>
      <c r="F32" s="511"/>
      <c r="G32" s="502"/>
      <c r="H32" s="354"/>
      <c r="I32" s="505"/>
    </row>
    <row r="33" spans="1:9" ht="16.5" thickBot="1">
      <c r="A33" s="317"/>
      <c r="B33" s="303"/>
      <c r="C33" s="302"/>
      <c r="D33" s="302"/>
      <c r="E33" s="302"/>
      <c r="F33" s="302"/>
      <c r="G33" s="354"/>
      <c r="H33" s="354"/>
      <c r="I33" s="304"/>
    </row>
    <row r="34" spans="1:9" ht="16.5" thickBot="1">
      <c r="A34" s="317"/>
      <c r="B34" s="318" t="s">
        <v>9555</v>
      </c>
      <c r="C34" s="302"/>
      <c r="D34" s="302"/>
      <c r="E34" s="302"/>
      <c r="F34" s="302"/>
      <c r="G34" s="354"/>
      <c r="H34" s="354"/>
      <c r="I34" s="304"/>
    </row>
    <row r="35" spans="1:9" ht="15.75" thickBot="1">
      <c r="A35" s="317"/>
      <c r="B35" s="310"/>
      <c r="C35" s="302"/>
      <c r="D35" s="302"/>
      <c r="E35" s="302"/>
      <c r="F35" s="302"/>
      <c r="G35" s="354"/>
      <c r="H35" s="354"/>
      <c r="I35" s="304"/>
    </row>
    <row r="36" spans="1:9" ht="39" thickBot="1">
      <c r="A36" s="390" t="s">
        <v>10046</v>
      </c>
      <c r="B36" s="310" t="s">
        <v>9610</v>
      </c>
      <c r="C36" s="302" t="s">
        <v>9611</v>
      </c>
      <c r="D36" s="302"/>
      <c r="E36" s="302" t="s">
        <v>9612</v>
      </c>
      <c r="F36" s="302" t="s">
        <v>3768</v>
      </c>
      <c r="G36" s="354">
        <v>1</v>
      </c>
      <c r="H36" s="354">
        <v>9.1</v>
      </c>
      <c r="I36" s="304" t="s">
        <v>9570</v>
      </c>
    </row>
    <row r="37" spans="1:9" ht="15.75" thickBot="1">
      <c r="A37" s="317"/>
      <c r="B37" s="310"/>
      <c r="C37" s="302"/>
      <c r="D37" s="302"/>
      <c r="E37" s="302"/>
      <c r="F37" s="302"/>
      <c r="G37" s="354"/>
      <c r="H37" s="354"/>
      <c r="I37" s="304"/>
    </row>
    <row r="38" spans="1:9" ht="39" thickBot="1">
      <c r="A38" s="390" t="s">
        <v>10046</v>
      </c>
      <c r="B38" s="310" t="s">
        <v>9685</v>
      </c>
      <c r="C38" s="302" t="s">
        <v>622</v>
      </c>
      <c r="D38" s="302"/>
      <c r="E38" s="302" t="s">
        <v>9612</v>
      </c>
      <c r="F38" s="302" t="s">
        <v>3768</v>
      </c>
      <c r="G38" s="354">
        <v>1</v>
      </c>
      <c r="H38" s="354">
        <v>5.8</v>
      </c>
      <c r="I38" s="304" t="s">
        <v>9568</v>
      </c>
    </row>
    <row r="39" spans="1:9" ht="15.75" thickBot="1">
      <c r="A39" s="317"/>
      <c r="B39" s="310"/>
      <c r="C39" s="302"/>
      <c r="D39" s="302"/>
      <c r="E39" s="302"/>
      <c r="F39" s="302"/>
      <c r="G39" s="354"/>
      <c r="H39" s="354"/>
      <c r="I39" s="304"/>
    </row>
    <row r="40" spans="1:9" ht="26.25" thickBot="1">
      <c r="A40" s="390" t="s">
        <v>10046</v>
      </c>
      <c r="B40" s="310" t="s">
        <v>9686</v>
      </c>
      <c r="C40" s="302" t="s">
        <v>606</v>
      </c>
      <c r="D40" s="302"/>
      <c r="E40" s="302" t="s">
        <v>9615</v>
      </c>
      <c r="F40" s="302" t="s">
        <v>3768</v>
      </c>
      <c r="G40" s="354">
        <v>1</v>
      </c>
      <c r="H40" s="354">
        <v>12.8</v>
      </c>
      <c r="I40" s="304" t="s">
        <v>9616</v>
      </c>
    </row>
    <row r="41" spans="1:9" ht="15.75" thickBot="1">
      <c r="A41" s="355"/>
      <c r="B41" s="356"/>
      <c r="C41" s="357"/>
      <c r="D41" s="357"/>
      <c r="E41" s="357"/>
      <c r="F41" s="357"/>
      <c r="G41" s="358"/>
      <c r="H41" s="358"/>
      <c r="I41" s="304"/>
    </row>
    <row r="42" spans="1:9" ht="16.5" thickBot="1">
      <c r="A42" s="317"/>
      <c r="B42" s="318" t="s">
        <v>9571</v>
      </c>
      <c r="C42" s="302"/>
      <c r="D42" s="302"/>
      <c r="E42" s="302"/>
      <c r="F42" s="302"/>
      <c r="G42" s="354"/>
      <c r="H42" s="354"/>
      <c r="I42" s="304"/>
    </row>
    <row r="43" spans="1:9" ht="15.75" thickBot="1">
      <c r="A43" s="317"/>
      <c r="B43" s="310"/>
      <c r="C43" s="302"/>
      <c r="D43" s="302"/>
      <c r="E43" s="302"/>
      <c r="F43" s="302"/>
      <c r="G43" s="354"/>
      <c r="H43" s="354"/>
      <c r="I43" s="304"/>
    </row>
    <row r="44" spans="1:9" ht="15.75" thickBot="1">
      <c r="A44" s="317"/>
      <c r="B44" s="310" t="s">
        <v>9572</v>
      </c>
      <c r="C44" s="302" t="s">
        <v>30</v>
      </c>
      <c r="D44" s="302"/>
      <c r="E44" s="302"/>
      <c r="F44" s="302" t="s">
        <v>2182</v>
      </c>
      <c r="G44" s="354">
        <v>3.9</v>
      </c>
      <c r="H44" s="354">
        <v>5.23</v>
      </c>
      <c r="I44" s="304"/>
    </row>
    <row r="45" spans="1:9" ht="15.75" thickBot="1">
      <c r="A45" s="317"/>
      <c r="B45" s="310"/>
      <c r="C45" s="302"/>
      <c r="D45" s="302"/>
      <c r="E45" s="302"/>
      <c r="F45" s="302"/>
      <c r="G45" s="354"/>
      <c r="H45" s="354"/>
      <c r="I45" s="304"/>
    </row>
    <row r="46" spans="1:9" ht="15.75" thickBot="1">
      <c r="A46" s="317"/>
      <c r="B46" s="310" t="s">
        <v>9573</v>
      </c>
      <c r="C46" s="302" t="s">
        <v>30</v>
      </c>
      <c r="D46" s="302"/>
      <c r="E46" s="302"/>
      <c r="F46" s="302" t="s">
        <v>2182</v>
      </c>
      <c r="G46" s="354">
        <v>26.8</v>
      </c>
      <c r="H46" s="354">
        <v>8.39</v>
      </c>
      <c r="I46" s="304"/>
    </row>
    <row r="47" spans="1:9" ht="15.75" thickBot="1">
      <c r="A47" s="317"/>
      <c r="B47" s="310"/>
      <c r="C47" s="302"/>
      <c r="D47" s="302"/>
      <c r="E47" s="302"/>
      <c r="F47" s="302"/>
      <c r="G47" s="354"/>
      <c r="H47" s="354"/>
      <c r="I47" s="304"/>
    </row>
    <row r="48" spans="1:9" ht="15.75" thickBot="1">
      <c r="A48" s="317"/>
      <c r="B48" s="310" t="s">
        <v>336</v>
      </c>
      <c r="C48" s="302" t="s">
        <v>25</v>
      </c>
      <c r="D48" s="302"/>
      <c r="E48" s="302"/>
      <c r="F48" s="302" t="s">
        <v>2182</v>
      </c>
      <c r="G48" s="354">
        <v>5</v>
      </c>
      <c r="H48" s="354">
        <v>1.1100000000000001</v>
      </c>
      <c r="I48" s="304"/>
    </row>
    <row r="49" spans="1:9" ht="15.75" thickBot="1">
      <c r="A49" s="317"/>
      <c r="B49" s="310"/>
      <c r="C49" s="302"/>
      <c r="D49" s="302"/>
      <c r="E49" s="302"/>
      <c r="F49" s="302"/>
      <c r="G49" s="354"/>
      <c r="H49" s="354"/>
      <c r="I49" s="304"/>
    </row>
    <row r="50" spans="1:9" ht="15.75" thickBot="1">
      <c r="A50" s="317"/>
      <c r="B50" s="310" t="s">
        <v>39</v>
      </c>
      <c r="C50" s="302" t="s">
        <v>25</v>
      </c>
      <c r="D50" s="302"/>
      <c r="E50" s="302"/>
      <c r="F50" s="302" t="s">
        <v>2182</v>
      </c>
      <c r="G50" s="354">
        <v>14.6</v>
      </c>
      <c r="H50" s="354">
        <v>2.46</v>
      </c>
      <c r="I50" s="304"/>
    </row>
    <row r="51" spans="1:9" ht="15.75" thickBot="1">
      <c r="A51" s="326"/>
      <c r="B51" s="310"/>
      <c r="C51" s="302"/>
      <c r="D51" s="302"/>
      <c r="E51" s="302"/>
      <c r="F51" s="302"/>
      <c r="G51" s="354"/>
      <c r="H51" s="354"/>
      <c r="I51" s="304"/>
    </row>
    <row r="52" spans="1:9" ht="15.75" thickBot="1">
      <c r="A52" s="317"/>
      <c r="B52" s="310" t="s">
        <v>563</v>
      </c>
      <c r="C52" s="302" t="s">
        <v>25</v>
      </c>
      <c r="D52" s="302"/>
      <c r="E52" s="302"/>
      <c r="F52" s="302" t="s">
        <v>2182</v>
      </c>
      <c r="G52" s="359">
        <v>4.6500000000000004</v>
      </c>
      <c r="H52" s="354">
        <v>3.58</v>
      </c>
      <c r="I52" s="321"/>
    </row>
    <row r="53" spans="1:9" ht="15.75" thickBot="1">
      <c r="A53" s="317"/>
      <c r="B53" s="310"/>
      <c r="C53" s="302"/>
      <c r="D53" s="302"/>
      <c r="E53" s="302"/>
      <c r="F53" s="302"/>
      <c r="G53" s="354"/>
      <c r="H53" s="354"/>
      <c r="I53" s="321"/>
    </row>
    <row r="54" spans="1:9" ht="15.75" thickBot="1">
      <c r="A54" s="317"/>
      <c r="B54" s="310" t="s">
        <v>38</v>
      </c>
      <c r="C54" s="302" t="s">
        <v>25</v>
      </c>
      <c r="D54" s="302"/>
      <c r="E54" s="302"/>
      <c r="F54" s="302" t="s">
        <v>2182</v>
      </c>
      <c r="G54" s="354">
        <v>10.07</v>
      </c>
      <c r="H54" s="354">
        <v>1.63</v>
      </c>
      <c r="I54" s="304"/>
    </row>
    <row r="55" spans="1:9" ht="15.75" thickBot="1">
      <c r="A55" s="317"/>
      <c r="B55" s="310"/>
      <c r="C55" s="302"/>
      <c r="D55" s="302"/>
      <c r="E55" s="302"/>
      <c r="F55" s="302"/>
      <c r="G55" s="354"/>
      <c r="H55" s="354"/>
      <c r="I55" s="304"/>
    </row>
    <row r="56" spans="1:9" ht="16.5" thickBot="1">
      <c r="A56" s="317"/>
      <c r="B56" s="318" t="s">
        <v>9576</v>
      </c>
      <c r="C56" s="302"/>
      <c r="D56" s="302"/>
      <c r="E56" s="302"/>
      <c r="F56" s="302"/>
      <c r="G56" s="354"/>
      <c r="H56" s="354"/>
      <c r="I56" s="304"/>
    </row>
    <row r="57" spans="1:9" ht="15.75" thickBot="1">
      <c r="A57" s="317"/>
      <c r="B57" s="310"/>
      <c r="C57" s="302"/>
      <c r="D57" s="302"/>
      <c r="E57" s="302"/>
      <c r="F57" s="302"/>
      <c r="G57" s="354"/>
      <c r="H57" s="354"/>
      <c r="I57" s="304"/>
    </row>
    <row r="58" spans="1:9" ht="15.75" thickBot="1">
      <c r="A58" s="317"/>
      <c r="B58" s="310" t="s">
        <v>40</v>
      </c>
      <c r="C58" s="302" t="s">
        <v>18</v>
      </c>
      <c r="D58" s="302"/>
      <c r="E58" s="302"/>
      <c r="F58" s="302" t="s">
        <v>3768</v>
      </c>
      <c r="G58" s="354">
        <v>8</v>
      </c>
      <c r="H58" s="354">
        <v>0.2</v>
      </c>
      <c r="I58" s="304"/>
    </row>
    <row r="59" spans="1:9" ht="15.75" thickBot="1">
      <c r="A59" s="317"/>
      <c r="B59" s="310"/>
      <c r="C59" s="302"/>
      <c r="D59" s="302"/>
      <c r="E59" s="302"/>
      <c r="F59" s="302"/>
      <c r="G59" s="354"/>
      <c r="H59" s="354"/>
      <c r="I59" s="304"/>
    </row>
    <row r="60" spans="1:9" ht="15.75" thickBot="1">
      <c r="A60" s="317"/>
      <c r="B60" s="310" t="s">
        <v>9633</v>
      </c>
      <c r="C60" s="302" t="s">
        <v>18</v>
      </c>
      <c r="D60" s="302"/>
      <c r="E60" s="302"/>
      <c r="F60" s="302" t="s">
        <v>3768</v>
      </c>
      <c r="G60" s="359">
        <v>2</v>
      </c>
      <c r="H60" s="354">
        <v>0.4</v>
      </c>
      <c r="I60" s="321"/>
    </row>
    <row r="61" spans="1:9" ht="15.75" thickBot="1">
      <c r="A61" s="317"/>
      <c r="B61" s="310"/>
      <c r="C61" s="302"/>
      <c r="D61" s="302"/>
      <c r="E61" s="302"/>
      <c r="F61" s="302"/>
      <c r="G61" s="354"/>
      <c r="H61" s="354"/>
      <c r="I61" s="321"/>
    </row>
    <row r="62" spans="1:9" ht="15.75" thickBot="1">
      <c r="A62" s="317"/>
      <c r="B62" s="310" t="s">
        <v>41</v>
      </c>
      <c r="C62" s="302" t="s">
        <v>18</v>
      </c>
      <c r="D62" s="302"/>
      <c r="E62" s="302"/>
      <c r="F62" s="302" t="s">
        <v>3768</v>
      </c>
      <c r="G62" s="354">
        <v>1</v>
      </c>
      <c r="H62" s="354">
        <v>0.7</v>
      </c>
      <c r="I62" s="304"/>
    </row>
    <row r="63" spans="1:9" ht="15.75" thickBot="1">
      <c r="A63" s="317"/>
      <c r="B63" s="310"/>
      <c r="C63" s="302"/>
      <c r="D63" s="302"/>
      <c r="E63" s="302"/>
      <c r="F63" s="302"/>
      <c r="G63" s="354"/>
      <c r="H63" s="354"/>
      <c r="I63" s="304"/>
    </row>
    <row r="64" spans="1:9" ht="15.75" thickBot="1">
      <c r="A64" s="317"/>
      <c r="B64" s="310" t="s">
        <v>9687</v>
      </c>
      <c r="C64" s="302" t="s">
        <v>18</v>
      </c>
      <c r="D64" s="302"/>
      <c r="E64" s="302"/>
      <c r="F64" s="302" t="s">
        <v>3768</v>
      </c>
      <c r="G64" s="354">
        <v>8</v>
      </c>
      <c r="H64" s="354">
        <v>1.5</v>
      </c>
      <c r="I64" s="304"/>
    </row>
    <row r="65" spans="1:9" ht="15.75" thickBot="1">
      <c r="A65" s="317"/>
      <c r="B65" s="310"/>
      <c r="C65" s="302"/>
      <c r="D65" s="302"/>
      <c r="E65" s="302"/>
      <c r="F65" s="302"/>
      <c r="G65" s="354"/>
      <c r="H65" s="354"/>
      <c r="I65" s="304"/>
    </row>
    <row r="66" spans="1:9" ht="15.75" thickBot="1">
      <c r="A66" s="317"/>
      <c r="B66" s="310" t="s">
        <v>9688</v>
      </c>
      <c r="C66" s="302" t="s">
        <v>22</v>
      </c>
      <c r="D66" s="302"/>
      <c r="E66" s="302"/>
      <c r="F66" s="302" t="s">
        <v>3768</v>
      </c>
      <c r="G66" s="354">
        <v>1</v>
      </c>
      <c r="H66" s="354">
        <v>1</v>
      </c>
      <c r="I66" s="304"/>
    </row>
    <row r="67" spans="1:9" ht="15.75" thickBot="1">
      <c r="A67" s="317"/>
      <c r="B67" s="310"/>
      <c r="C67" s="302"/>
      <c r="D67" s="302"/>
      <c r="E67" s="302"/>
      <c r="F67" s="302"/>
      <c r="G67" s="354"/>
      <c r="H67" s="354"/>
      <c r="I67" s="304"/>
    </row>
    <row r="68" spans="1:9" ht="15.75" thickBot="1">
      <c r="A68" s="317"/>
      <c r="B68" s="310" t="s">
        <v>9689</v>
      </c>
      <c r="C68" s="302" t="s">
        <v>21</v>
      </c>
      <c r="D68" s="302"/>
      <c r="E68" s="302"/>
      <c r="F68" s="302" t="s">
        <v>3768</v>
      </c>
      <c r="G68" s="354">
        <v>1</v>
      </c>
      <c r="H68" s="354">
        <v>1.05</v>
      </c>
      <c r="I68" s="304"/>
    </row>
    <row r="69" spans="1:9" ht="15.75" thickBot="1">
      <c r="A69" s="317"/>
      <c r="B69" s="310"/>
      <c r="C69" s="302"/>
      <c r="D69" s="302"/>
      <c r="E69" s="302"/>
      <c r="F69" s="302"/>
      <c r="G69" s="354"/>
      <c r="H69" s="354"/>
      <c r="I69" s="304"/>
    </row>
    <row r="70" spans="1:9" ht="15.75" thickBot="1">
      <c r="A70" s="355"/>
      <c r="B70" s="356" t="s">
        <v>9690</v>
      </c>
      <c r="C70" s="357" t="s">
        <v>21</v>
      </c>
      <c r="D70" s="357"/>
      <c r="E70" s="357"/>
      <c r="F70" s="357" t="s">
        <v>3768</v>
      </c>
      <c r="G70" s="358">
        <v>1</v>
      </c>
      <c r="H70" s="358">
        <v>1.19</v>
      </c>
      <c r="I70" s="304"/>
    </row>
    <row r="71" spans="1:9" ht="15.75" thickBot="1">
      <c r="A71" s="355"/>
      <c r="B71" s="356"/>
      <c r="C71" s="357"/>
      <c r="D71" s="357"/>
      <c r="E71" s="357"/>
      <c r="F71" s="357"/>
      <c r="G71" s="358"/>
      <c r="H71" s="358"/>
      <c r="I71" s="304"/>
    </row>
    <row r="72" spans="1:9" ht="15.75" thickBot="1">
      <c r="A72" s="317"/>
      <c r="B72" s="310" t="s">
        <v>9691</v>
      </c>
      <c r="C72" s="302" t="s">
        <v>9692</v>
      </c>
      <c r="D72" s="302"/>
      <c r="E72" s="302"/>
      <c r="F72" s="302" t="s">
        <v>3768</v>
      </c>
      <c r="G72" s="354">
        <v>2</v>
      </c>
      <c r="H72" s="354">
        <v>1.2</v>
      </c>
      <c r="I72" s="304"/>
    </row>
    <row r="73" spans="1:9" ht="15.75" thickBot="1">
      <c r="A73" s="317"/>
      <c r="B73" s="310"/>
      <c r="C73" s="302"/>
      <c r="D73" s="302"/>
      <c r="E73" s="302"/>
      <c r="F73" s="302"/>
      <c r="G73" s="354"/>
      <c r="H73" s="354"/>
      <c r="I73" s="304"/>
    </row>
    <row r="74" spans="1:9" ht="15.75" thickBot="1">
      <c r="A74" s="317"/>
      <c r="B74" s="310" t="s">
        <v>548</v>
      </c>
      <c r="C74" s="302" t="s">
        <v>17</v>
      </c>
      <c r="D74" s="302"/>
      <c r="E74" s="302"/>
      <c r="F74" s="302" t="s">
        <v>3768</v>
      </c>
      <c r="G74" s="354">
        <v>1</v>
      </c>
      <c r="H74" s="354">
        <v>0.2</v>
      </c>
      <c r="I74" s="304"/>
    </row>
    <row r="75" spans="1:9" ht="15.75" thickBot="1">
      <c r="A75" s="317"/>
      <c r="B75" s="310"/>
      <c r="C75" s="302"/>
      <c r="D75" s="302"/>
      <c r="E75" s="302"/>
      <c r="F75" s="302"/>
      <c r="G75" s="354"/>
      <c r="H75" s="354"/>
      <c r="I75" s="304"/>
    </row>
    <row r="76" spans="1:9" ht="16.5" thickBot="1">
      <c r="A76" s="317"/>
      <c r="B76" s="318" t="s">
        <v>9577</v>
      </c>
      <c r="C76" s="302"/>
      <c r="D76" s="302"/>
      <c r="E76" s="302"/>
      <c r="F76" s="302"/>
      <c r="G76" s="354"/>
      <c r="H76" s="354"/>
      <c r="I76" s="304"/>
    </row>
    <row r="77" spans="1:9" ht="15.75" thickBot="1">
      <c r="A77" s="317"/>
      <c r="B77" s="310" t="s">
        <v>509</v>
      </c>
      <c r="C77" s="302" t="s">
        <v>26</v>
      </c>
      <c r="D77" s="302"/>
      <c r="E77" s="302"/>
      <c r="F77" s="302" t="s">
        <v>3768</v>
      </c>
      <c r="G77" s="354">
        <v>1</v>
      </c>
      <c r="H77" s="354">
        <v>0</v>
      </c>
      <c r="I77" s="304"/>
    </row>
    <row r="78" spans="1:9" ht="15.75" thickBot="1">
      <c r="A78" s="317"/>
      <c r="B78" s="310"/>
      <c r="C78" s="302"/>
      <c r="D78" s="302"/>
      <c r="E78" s="302"/>
      <c r="F78" s="302"/>
      <c r="G78" s="354"/>
      <c r="H78" s="354"/>
      <c r="I78" s="304"/>
    </row>
    <row r="79" spans="1:9" ht="26.25" thickBot="1">
      <c r="A79" s="317"/>
      <c r="B79" s="310" t="s">
        <v>9693</v>
      </c>
      <c r="C79" s="302"/>
      <c r="D79" s="302"/>
      <c r="E79" s="302"/>
      <c r="F79" s="302" t="s">
        <v>6441</v>
      </c>
      <c r="G79" s="354">
        <v>1</v>
      </c>
      <c r="H79" s="354">
        <v>0.39</v>
      </c>
      <c r="I79" s="304"/>
    </row>
    <row r="80" spans="1:9" ht="15.75" thickBot="1">
      <c r="A80" s="317"/>
      <c r="B80" s="310"/>
      <c r="C80" s="302"/>
      <c r="D80" s="302"/>
      <c r="E80" s="302"/>
      <c r="F80" s="302"/>
      <c r="G80" s="354"/>
      <c r="H80" s="354"/>
      <c r="I80" s="304"/>
    </row>
    <row r="81" spans="1:9" ht="16.5" thickBot="1">
      <c r="A81" s="317"/>
      <c r="B81" s="310" t="s">
        <v>9694</v>
      </c>
      <c r="C81" s="302" t="s">
        <v>8219</v>
      </c>
      <c r="D81" s="302"/>
      <c r="E81" s="302"/>
      <c r="F81" s="302" t="s">
        <v>9695</v>
      </c>
      <c r="G81" s="354">
        <v>0.4</v>
      </c>
      <c r="H81" s="354"/>
      <c r="I81" s="304"/>
    </row>
    <row r="82" spans="1:9" ht="15.75" thickBot="1">
      <c r="A82" s="317"/>
      <c r="B82" s="310"/>
      <c r="C82" s="302"/>
      <c r="D82" s="302"/>
      <c r="E82" s="302"/>
      <c r="F82" s="302"/>
      <c r="G82" s="354"/>
      <c r="H82" s="354"/>
      <c r="I82" s="304"/>
    </row>
    <row r="83" spans="1:9" ht="16.5" thickBot="1">
      <c r="A83" s="317"/>
      <c r="B83" s="318" t="s">
        <v>9605</v>
      </c>
      <c r="C83" s="302"/>
      <c r="D83" s="302"/>
      <c r="E83" s="302"/>
      <c r="F83" s="302"/>
      <c r="G83" s="354"/>
      <c r="H83" s="354"/>
      <c r="I83" s="304"/>
    </row>
    <row r="84" spans="1:9" ht="15.75" thickBot="1">
      <c r="A84" s="317"/>
      <c r="B84" s="310"/>
      <c r="C84" s="302"/>
      <c r="D84" s="302"/>
      <c r="E84" s="302"/>
      <c r="F84" s="302"/>
      <c r="G84" s="354"/>
      <c r="H84" s="354"/>
      <c r="I84" s="304"/>
    </row>
    <row r="85" spans="1:9" ht="15.75" thickBot="1">
      <c r="A85" s="317"/>
      <c r="B85" s="310" t="s">
        <v>9696</v>
      </c>
      <c r="C85" s="302" t="s">
        <v>23</v>
      </c>
      <c r="D85" s="302"/>
      <c r="E85" s="302"/>
      <c r="F85" s="302" t="s">
        <v>3768</v>
      </c>
      <c r="G85" s="359">
        <v>2</v>
      </c>
      <c r="H85" s="354">
        <v>0.1</v>
      </c>
      <c r="I85" s="304"/>
    </row>
    <row r="86" spans="1:9" ht="15.75" thickBot="1">
      <c r="A86" s="317"/>
      <c r="B86" s="310"/>
      <c r="C86" s="302"/>
      <c r="D86" s="302"/>
      <c r="E86" s="302"/>
      <c r="F86" s="302"/>
      <c r="G86" s="354"/>
      <c r="H86" s="354"/>
      <c r="I86" s="321"/>
    </row>
    <row r="87" spans="1:9" ht="15.75" thickBot="1">
      <c r="A87" s="317"/>
      <c r="B87" s="310" t="s">
        <v>32</v>
      </c>
      <c r="C87" s="302" t="s">
        <v>23</v>
      </c>
      <c r="D87" s="302"/>
      <c r="E87" s="302"/>
      <c r="F87" s="302" t="s">
        <v>3768</v>
      </c>
      <c r="G87" s="354">
        <v>7</v>
      </c>
      <c r="H87" s="354">
        <v>0.1</v>
      </c>
      <c r="I87" s="304"/>
    </row>
    <row r="88" spans="1:9" ht="15.75" thickBot="1">
      <c r="A88" s="317"/>
      <c r="B88" s="310"/>
      <c r="C88" s="302"/>
      <c r="D88" s="302"/>
      <c r="E88" s="302"/>
      <c r="F88" s="302"/>
      <c r="G88" s="354"/>
      <c r="H88" s="354"/>
      <c r="I88" s="304"/>
    </row>
    <row r="89" spans="1:9" ht="15.75" thickBot="1">
      <c r="A89" s="317"/>
      <c r="B89" s="310" t="s">
        <v>9697</v>
      </c>
      <c r="C89" s="302" t="s">
        <v>23</v>
      </c>
      <c r="D89" s="302"/>
      <c r="E89" s="302"/>
      <c r="F89" s="302" t="s">
        <v>3768</v>
      </c>
      <c r="G89" s="354">
        <v>2</v>
      </c>
      <c r="H89" s="354">
        <v>0.1</v>
      </c>
      <c r="I89" s="321"/>
    </row>
    <row r="90" spans="1:9" ht="15.75" thickBot="1">
      <c r="A90" s="317"/>
      <c r="B90" s="310"/>
      <c r="C90" s="302"/>
      <c r="D90" s="302"/>
      <c r="E90" s="302"/>
      <c r="F90" s="302"/>
      <c r="G90" s="354"/>
      <c r="H90" s="354"/>
      <c r="I90" s="304"/>
    </row>
    <row r="91" spans="1:9" ht="15.75" thickBot="1">
      <c r="A91" s="317"/>
      <c r="B91" s="310" t="s">
        <v>9655</v>
      </c>
      <c r="C91" s="302" t="s">
        <v>23</v>
      </c>
      <c r="D91" s="302"/>
      <c r="E91" s="302"/>
      <c r="F91" s="302" t="s">
        <v>3768</v>
      </c>
      <c r="G91" s="354">
        <v>3</v>
      </c>
      <c r="H91" s="354">
        <v>0.3</v>
      </c>
      <c r="I91" s="304"/>
    </row>
    <row r="92" spans="1:9" ht="15.75" thickBot="1">
      <c r="A92" s="317"/>
      <c r="B92" s="310"/>
      <c r="C92" s="302"/>
      <c r="D92" s="302"/>
      <c r="E92" s="302"/>
      <c r="F92" s="302"/>
      <c r="G92" s="354"/>
      <c r="H92" s="354"/>
      <c r="I92" s="304"/>
    </row>
    <row r="93" spans="1:9" ht="15.75" thickBot="1">
      <c r="A93" s="317"/>
      <c r="B93" s="310" t="s">
        <v>9698</v>
      </c>
      <c r="C93" s="302" t="s">
        <v>23</v>
      </c>
      <c r="D93" s="302"/>
      <c r="E93" s="302"/>
      <c r="F93" s="302" t="s">
        <v>3768</v>
      </c>
      <c r="G93" s="354">
        <v>1</v>
      </c>
      <c r="H93" s="354">
        <v>0.4</v>
      </c>
      <c r="I93" s="304"/>
    </row>
    <row r="94" spans="1:9" ht="15.75" thickBot="1">
      <c r="A94" s="317"/>
      <c r="B94" s="310"/>
      <c r="C94" s="310"/>
      <c r="D94" s="302"/>
      <c r="E94" s="302"/>
      <c r="F94" s="302"/>
      <c r="G94" s="354"/>
      <c r="H94" s="354"/>
      <c r="I94" s="304"/>
    </row>
    <row r="95" spans="1:9" ht="15.75" thickBot="1">
      <c r="A95" s="317"/>
      <c r="B95" s="310" t="s">
        <v>9699</v>
      </c>
      <c r="C95" s="302" t="s">
        <v>23</v>
      </c>
      <c r="D95" s="302"/>
      <c r="E95" s="302"/>
      <c r="F95" s="302" t="s">
        <v>3768</v>
      </c>
      <c r="G95" s="354">
        <v>2</v>
      </c>
      <c r="H95" s="354">
        <v>0.4</v>
      </c>
      <c r="I95" s="304"/>
    </row>
    <row r="96" spans="1:9" ht="15.75" thickBot="1">
      <c r="A96" s="317"/>
      <c r="B96" s="310"/>
      <c r="C96" s="302"/>
      <c r="D96" s="302"/>
      <c r="E96" s="302"/>
      <c r="F96" s="302"/>
      <c r="G96" s="354"/>
      <c r="H96" s="354"/>
      <c r="I96" s="304"/>
    </row>
    <row r="97" spans="1:9" ht="15.75" thickBot="1">
      <c r="A97" s="317"/>
      <c r="B97" s="310" t="s">
        <v>9658</v>
      </c>
      <c r="C97" s="302" t="s">
        <v>23</v>
      </c>
      <c r="D97" s="302"/>
      <c r="E97" s="302"/>
      <c r="F97" s="302" t="s">
        <v>3768</v>
      </c>
      <c r="G97" s="354">
        <v>1</v>
      </c>
      <c r="H97" s="354">
        <v>0.7</v>
      </c>
      <c r="I97" s="304"/>
    </row>
    <row r="98" spans="1:9" ht="15.75" thickBot="1">
      <c r="A98" s="317"/>
      <c r="B98" s="310"/>
      <c r="C98" s="302"/>
      <c r="D98" s="302"/>
      <c r="E98" s="302"/>
      <c r="F98" s="302"/>
      <c r="G98" s="354"/>
      <c r="H98" s="354"/>
      <c r="I98" s="304"/>
    </row>
    <row r="99" spans="1:9" ht="15.75" thickBot="1">
      <c r="A99" s="317"/>
      <c r="B99" s="310" t="s">
        <v>9657</v>
      </c>
      <c r="C99" s="302" t="s">
        <v>23</v>
      </c>
      <c r="D99" s="302"/>
      <c r="E99" s="302"/>
      <c r="F99" s="302" t="s">
        <v>3768</v>
      </c>
      <c r="G99" s="354">
        <v>7</v>
      </c>
      <c r="H99" s="354">
        <v>0.7</v>
      </c>
      <c r="I99" s="304"/>
    </row>
    <row r="100" spans="1:9" ht="15.75" thickBot="1">
      <c r="A100" s="317"/>
      <c r="B100" s="310"/>
      <c r="C100" s="302"/>
      <c r="D100" s="302"/>
      <c r="E100" s="302"/>
      <c r="F100" s="302"/>
      <c r="G100" s="354"/>
      <c r="H100" s="354"/>
      <c r="I100" s="304"/>
    </row>
    <row r="101" spans="1:9" ht="15.75" thickBot="1">
      <c r="A101" s="317"/>
      <c r="B101" s="310" t="s">
        <v>9700</v>
      </c>
      <c r="C101" s="302" t="s">
        <v>23</v>
      </c>
      <c r="D101" s="302"/>
      <c r="E101" s="302"/>
      <c r="F101" s="302" t="s">
        <v>3768</v>
      </c>
      <c r="G101" s="354">
        <v>4</v>
      </c>
      <c r="H101" s="354">
        <v>1.2</v>
      </c>
      <c r="I101" s="304"/>
    </row>
    <row r="102" spans="1:9" ht="15.75" thickBot="1">
      <c r="A102" s="317"/>
      <c r="B102" s="310"/>
      <c r="C102" s="302"/>
      <c r="D102" s="302"/>
      <c r="E102" s="302"/>
      <c r="F102" s="302"/>
      <c r="G102" s="354"/>
      <c r="H102" s="354"/>
      <c r="I102" s="304"/>
    </row>
    <row r="103" spans="1:9" ht="16.5" thickBot="1">
      <c r="A103" s="317"/>
      <c r="B103" s="318" t="s">
        <v>9701</v>
      </c>
      <c r="C103" s="302"/>
      <c r="D103" s="302"/>
      <c r="E103" s="302"/>
      <c r="F103" s="302"/>
      <c r="G103" s="360"/>
      <c r="H103" s="354"/>
      <c r="I103" s="304"/>
    </row>
    <row r="104" spans="1:9" ht="16.5" thickBot="1">
      <c r="A104" s="317"/>
      <c r="B104" s="303"/>
      <c r="C104" s="302"/>
      <c r="D104" s="302"/>
      <c r="E104" s="302"/>
      <c r="F104" s="302"/>
      <c r="G104" s="360"/>
      <c r="H104" s="354"/>
      <c r="I104" s="304"/>
    </row>
    <row r="105" spans="1:9">
      <c r="A105" s="518"/>
      <c r="B105" s="361" t="s">
        <v>9702</v>
      </c>
      <c r="C105" s="509" t="s">
        <v>9703</v>
      </c>
      <c r="D105" s="509"/>
      <c r="E105" s="509"/>
      <c r="F105" s="509" t="s">
        <v>3768</v>
      </c>
      <c r="G105" s="500">
        <v>4</v>
      </c>
      <c r="H105" s="500"/>
      <c r="I105" s="503" t="s">
        <v>9704</v>
      </c>
    </row>
    <row r="106" spans="1:9">
      <c r="A106" s="519"/>
      <c r="B106" s="361" t="s">
        <v>9705</v>
      </c>
      <c r="C106" s="510"/>
      <c r="D106" s="510"/>
      <c r="E106" s="510"/>
      <c r="F106" s="510"/>
      <c r="G106" s="501"/>
      <c r="H106" s="501"/>
      <c r="I106" s="504"/>
    </row>
    <row r="107" spans="1:9" ht="15.75" thickBot="1">
      <c r="A107" s="520"/>
      <c r="B107" s="362" t="s">
        <v>9706</v>
      </c>
      <c r="C107" s="511"/>
      <c r="D107" s="511"/>
      <c r="E107" s="511"/>
      <c r="F107" s="511"/>
      <c r="G107" s="502"/>
      <c r="H107" s="502"/>
      <c r="I107" s="505"/>
    </row>
    <row r="108" spans="1:9" ht="15.75" thickBot="1">
      <c r="A108" s="363"/>
      <c r="B108" s="362"/>
      <c r="C108" s="302"/>
      <c r="D108" s="302"/>
      <c r="E108" s="302"/>
      <c r="F108" s="302"/>
      <c r="G108" s="354"/>
      <c r="H108" s="354"/>
      <c r="I108" s="304"/>
    </row>
    <row r="109" spans="1:9">
      <c r="A109" s="518"/>
      <c r="B109" s="361" t="s">
        <v>9707</v>
      </c>
      <c r="C109" s="509" t="s">
        <v>9703</v>
      </c>
      <c r="D109" s="509"/>
      <c r="E109" s="509"/>
      <c r="F109" s="509" t="s">
        <v>3768</v>
      </c>
      <c r="G109" s="500">
        <v>6</v>
      </c>
      <c r="H109" s="500"/>
      <c r="I109" s="503" t="s">
        <v>9708</v>
      </c>
    </row>
    <row r="110" spans="1:9">
      <c r="A110" s="519"/>
      <c r="B110" s="361" t="s">
        <v>9709</v>
      </c>
      <c r="C110" s="510"/>
      <c r="D110" s="510"/>
      <c r="E110" s="510"/>
      <c r="F110" s="510"/>
      <c r="G110" s="501"/>
      <c r="H110" s="501"/>
      <c r="I110" s="504"/>
    </row>
    <row r="111" spans="1:9" ht="15.75" thickBot="1">
      <c r="A111" s="520"/>
      <c r="B111" s="362" t="s">
        <v>9710</v>
      </c>
      <c r="C111" s="511"/>
      <c r="D111" s="511"/>
      <c r="E111" s="511"/>
      <c r="F111" s="511"/>
      <c r="G111" s="502"/>
      <c r="H111" s="502"/>
      <c r="I111" s="505"/>
    </row>
    <row r="112" spans="1:9" ht="15.75" thickBot="1">
      <c r="A112" s="363"/>
      <c r="B112" s="362"/>
      <c r="C112" s="302"/>
      <c r="D112" s="302"/>
      <c r="E112" s="302"/>
      <c r="F112" s="302"/>
      <c r="G112" s="354"/>
      <c r="H112" s="354"/>
      <c r="I112" s="304"/>
    </row>
    <row r="113" spans="1:9">
      <c r="A113" s="518"/>
      <c r="B113" s="361" t="s">
        <v>9711</v>
      </c>
      <c r="C113" s="509" t="s">
        <v>9703</v>
      </c>
      <c r="D113" s="509"/>
      <c r="E113" s="509"/>
      <c r="F113" s="509" t="s">
        <v>3768</v>
      </c>
      <c r="G113" s="500">
        <v>1</v>
      </c>
      <c r="H113" s="500"/>
      <c r="I113" s="503" t="s">
        <v>9712</v>
      </c>
    </row>
    <row r="114" spans="1:9">
      <c r="A114" s="519"/>
      <c r="B114" s="361" t="s">
        <v>9713</v>
      </c>
      <c r="C114" s="510"/>
      <c r="D114" s="510"/>
      <c r="E114" s="510"/>
      <c r="F114" s="510"/>
      <c r="G114" s="501"/>
      <c r="H114" s="501"/>
      <c r="I114" s="504"/>
    </row>
    <row r="115" spans="1:9" ht="15.75" thickBot="1">
      <c r="A115" s="520"/>
      <c r="B115" s="362" t="s">
        <v>9714</v>
      </c>
      <c r="C115" s="511"/>
      <c r="D115" s="511"/>
      <c r="E115" s="511"/>
      <c r="F115" s="511"/>
      <c r="G115" s="502"/>
      <c r="H115" s="502"/>
      <c r="I115" s="505"/>
    </row>
    <row r="116" spans="1:9" ht="15.75" thickBot="1">
      <c r="A116" s="363"/>
      <c r="B116" s="362"/>
      <c r="C116" s="302"/>
      <c r="D116" s="302"/>
      <c r="E116" s="302"/>
      <c r="F116" s="302"/>
      <c r="G116" s="354"/>
      <c r="H116" s="354"/>
      <c r="I116" s="304"/>
    </row>
    <row r="117" spans="1:9">
      <c r="A117" s="518"/>
      <c r="B117" s="361" t="s">
        <v>9715</v>
      </c>
      <c r="C117" s="509" t="s">
        <v>9703</v>
      </c>
      <c r="D117" s="509"/>
      <c r="E117" s="509"/>
      <c r="F117" s="509" t="s">
        <v>3768</v>
      </c>
      <c r="G117" s="500">
        <v>4</v>
      </c>
      <c r="H117" s="500"/>
      <c r="I117" s="503" t="s">
        <v>9716</v>
      </c>
    </row>
    <row r="118" spans="1:9">
      <c r="A118" s="519"/>
      <c r="B118" s="361" t="s">
        <v>9717</v>
      </c>
      <c r="C118" s="510"/>
      <c r="D118" s="510"/>
      <c r="E118" s="510"/>
      <c r="F118" s="510"/>
      <c r="G118" s="501"/>
      <c r="H118" s="501"/>
      <c r="I118" s="504"/>
    </row>
    <row r="119" spans="1:9" ht="15.75" thickBot="1">
      <c r="A119" s="520"/>
      <c r="B119" s="362" t="s">
        <v>9718</v>
      </c>
      <c r="C119" s="511"/>
      <c r="D119" s="511"/>
      <c r="E119" s="511"/>
      <c r="F119" s="511"/>
      <c r="G119" s="502"/>
      <c r="H119" s="502"/>
      <c r="I119" s="505"/>
    </row>
    <row r="120" spans="1:9" ht="15.75" thickBot="1">
      <c r="A120" s="363"/>
      <c r="B120" s="362"/>
      <c r="C120" s="302"/>
      <c r="D120" s="302"/>
      <c r="E120" s="302"/>
      <c r="F120" s="302"/>
      <c r="G120" s="354"/>
      <c r="H120" s="354"/>
      <c r="I120" s="304"/>
    </row>
    <row r="121" spans="1:9">
      <c r="A121" s="518"/>
      <c r="B121" s="361" t="s">
        <v>9719</v>
      </c>
      <c r="C121" s="509" t="s">
        <v>9703</v>
      </c>
      <c r="D121" s="509"/>
      <c r="E121" s="509"/>
      <c r="F121" s="509" t="s">
        <v>3768</v>
      </c>
      <c r="G121" s="500">
        <v>1</v>
      </c>
      <c r="H121" s="500"/>
      <c r="I121" s="503" t="s">
        <v>9720</v>
      </c>
    </row>
    <row r="122" spans="1:9">
      <c r="A122" s="519"/>
      <c r="B122" s="361" t="s">
        <v>9717</v>
      </c>
      <c r="C122" s="510"/>
      <c r="D122" s="510"/>
      <c r="E122" s="510"/>
      <c r="F122" s="510"/>
      <c r="G122" s="501"/>
      <c r="H122" s="501"/>
      <c r="I122" s="504"/>
    </row>
    <row r="123" spans="1:9" ht="15.75" thickBot="1">
      <c r="A123" s="520"/>
      <c r="B123" s="362" t="s">
        <v>9718</v>
      </c>
      <c r="C123" s="511"/>
      <c r="D123" s="511"/>
      <c r="E123" s="511"/>
      <c r="F123" s="511"/>
      <c r="G123" s="502"/>
      <c r="H123" s="502"/>
      <c r="I123" s="505"/>
    </row>
    <row r="124" spans="1:9" ht="15.75" thickBot="1">
      <c r="A124" s="363"/>
      <c r="B124" s="362"/>
      <c r="C124" s="302"/>
      <c r="D124" s="302"/>
      <c r="E124" s="302"/>
      <c r="F124" s="302"/>
      <c r="G124" s="354"/>
      <c r="H124" s="354"/>
      <c r="I124" s="304"/>
    </row>
    <row r="125" spans="1:9">
      <c r="A125" s="518"/>
      <c r="B125" s="361" t="s">
        <v>9721</v>
      </c>
      <c r="C125" s="509" t="s">
        <v>9703</v>
      </c>
      <c r="D125" s="509"/>
      <c r="E125" s="509"/>
      <c r="F125" s="509" t="s">
        <v>3768</v>
      </c>
      <c r="G125" s="500">
        <v>2</v>
      </c>
      <c r="H125" s="500"/>
      <c r="I125" s="503" t="s">
        <v>9722</v>
      </c>
    </row>
    <row r="126" spans="1:9">
      <c r="A126" s="519"/>
      <c r="B126" s="361" t="s">
        <v>9723</v>
      </c>
      <c r="C126" s="510"/>
      <c r="D126" s="510"/>
      <c r="E126" s="510"/>
      <c r="F126" s="510"/>
      <c r="G126" s="501"/>
      <c r="H126" s="501"/>
      <c r="I126" s="504"/>
    </row>
    <row r="127" spans="1:9" ht="15.75" thickBot="1">
      <c r="A127" s="520"/>
      <c r="B127" s="362" t="s">
        <v>9724</v>
      </c>
      <c r="C127" s="511"/>
      <c r="D127" s="511"/>
      <c r="E127" s="511"/>
      <c r="F127" s="511"/>
      <c r="G127" s="502"/>
      <c r="H127" s="502"/>
      <c r="I127" s="505"/>
    </row>
    <row r="128" spans="1:9" ht="15.75" thickBot="1">
      <c r="A128" s="363"/>
      <c r="B128" s="362"/>
      <c r="C128" s="302"/>
      <c r="D128" s="302"/>
      <c r="E128" s="302"/>
      <c r="F128" s="302"/>
      <c r="G128" s="354"/>
      <c r="H128" s="354"/>
      <c r="I128" s="304"/>
    </row>
    <row r="129" spans="1:9">
      <c r="A129" s="518"/>
      <c r="B129" s="361" t="s">
        <v>9725</v>
      </c>
      <c r="C129" s="509" t="s">
        <v>9703</v>
      </c>
      <c r="D129" s="509"/>
      <c r="E129" s="509"/>
      <c r="F129" s="509" t="s">
        <v>3768</v>
      </c>
      <c r="G129" s="500">
        <v>1</v>
      </c>
      <c r="H129" s="500"/>
      <c r="I129" s="503" t="s">
        <v>9726</v>
      </c>
    </row>
    <row r="130" spans="1:9">
      <c r="A130" s="519"/>
      <c r="B130" s="361" t="s">
        <v>9727</v>
      </c>
      <c r="C130" s="510"/>
      <c r="D130" s="510"/>
      <c r="E130" s="510"/>
      <c r="F130" s="510"/>
      <c r="G130" s="501"/>
      <c r="H130" s="501"/>
      <c r="I130" s="504"/>
    </row>
    <row r="131" spans="1:9" ht="15.75" thickBot="1">
      <c r="A131" s="520"/>
      <c r="B131" s="362" t="s">
        <v>9714</v>
      </c>
      <c r="C131" s="511"/>
      <c r="D131" s="511"/>
      <c r="E131" s="511"/>
      <c r="F131" s="511"/>
      <c r="G131" s="502"/>
      <c r="H131" s="502"/>
      <c r="I131" s="505"/>
    </row>
    <row r="132" spans="1:9" ht="15.75" thickBot="1">
      <c r="A132" s="363"/>
      <c r="B132" s="362"/>
      <c r="C132" s="302"/>
      <c r="D132" s="302"/>
      <c r="E132" s="302"/>
      <c r="F132" s="302"/>
      <c r="G132" s="354"/>
      <c r="H132" s="354"/>
      <c r="I132" s="304"/>
    </row>
    <row r="133" spans="1:9" ht="16.5" thickBot="1">
      <c r="A133" s="363"/>
      <c r="B133" s="318" t="s">
        <v>9728</v>
      </c>
      <c r="C133" s="302"/>
      <c r="D133" s="302"/>
      <c r="E133" s="302"/>
      <c r="F133" s="302"/>
      <c r="G133" s="354"/>
      <c r="H133" s="354"/>
      <c r="I133" s="304"/>
    </row>
    <row r="134" spans="1:9" ht="15.75" thickBot="1">
      <c r="A134" s="363"/>
      <c r="B134" s="302"/>
      <c r="C134" s="302"/>
      <c r="D134" s="302"/>
      <c r="E134" s="302"/>
      <c r="F134" s="302"/>
      <c r="G134" s="354"/>
      <c r="H134" s="354"/>
      <c r="I134" s="304"/>
    </row>
    <row r="135" spans="1:9">
      <c r="A135" s="518"/>
      <c r="B135" s="350" t="s">
        <v>9729</v>
      </c>
      <c r="C135" s="509"/>
      <c r="D135" s="509"/>
      <c r="E135" s="509"/>
      <c r="F135" s="509" t="s">
        <v>3768</v>
      </c>
      <c r="G135" s="500">
        <v>9</v>
      </c>
      <c r="H135" s="500">
        <v>0.122</v>
      </c>
      <c r="I135" s="503"/>
    </row>
    <row r="136" spans="1:9">
      <c r="A136" s="519"/>
      <c r="B136" s="350"/>
      <c r="C136" s="510"/>
      <c r="D136" s="510"/>
      <c r="E136" s="510"/>
      <c r="F136" s="510"/>
      <c r="G136" s="501"/>
      <c r="H136" s="501"/>
      <c r="I136" s="504"/>
    </row>
    <row r="137" spans="1:9">
      <c r="A137" s="519"/>
      <c r="B137" s="350" t="s">
        <v>9730</v>
      </c>
      <c r="C137" s="510"/>
      <c r="D137" s="510"/>
      <c r="E137" s="510"/>
      <c r="F137" s="510"/>
      <c r="G137" s="501"/>
      <c r="H137" s="501"/>
      <c r="I137" s="504"/>
    </row>
    <row r="138" spans="1:9" ht="15.75" thickBot="1">
      <c r="A138" s="520"/>
      <c r="B138" s="310" t="s">
        <v>9731</v>
      </c>
      <c r="C138" s="511"/>
      <c r="D138" s="511"/>
      <c r="E138" s="511"/>
      <c r="F138" s="511"/>
      <c r="G138" s="502"/>
      <c r="H138" s="502"/>
      <c r="I138" s="505"/>
    </row>
    <row r="139" spans="1:9" ht="15.75" thickBot="1">
      <c r="A139" s="363"/>
      <c r="B139" s="310"/>
      <c r="C139" s="302"/>
      <c r="D139" s="302"/>
      <c r="E139" s="302"/>
      <c r="F139" s="302"/>
      <c r="G139" s="354"/>
      <c r="H139" s="354"/>
      <c r="I139" s="304"/>
    </row>
    <row r="140" spans="1:9">
      <c r="A140" s="518"/>
      <c r="B140" s="350" t="s">
        <v>9729</v>
      </c>
      <c r="C140" s="509"/>
      <c r="D140" s="509"/>
      <c r="E140" s="509"/>
      <c r="F140" s="509" t="s">
        <v>3768</v>
      </c>
      <c r="G140" s="500">
        <v>1</v>
      </c>
      <c r="H140" s="500">
        <v>0.122</v>
      </c>
      <c r="I140" s="503"/>
    </row>
    <row r="141" spans="1:9">
      <c r="A141" s="519"/>
      <c r="B141" s="350"/>
      <c r="C141" s="510"/>
      <c r="D141" s="510"/>
      <c r="E141" s="510"/>
      <c r="F141" s="510"/>
      <c r="G141" s="501"/>
      <c r="H141" s="501"/>
      <c r="I141" s="504"/>
    </row>
    <row r="142" spans="1:9">
      <c r="A142" s="519"/>
      <c r="B142" s="350" t="s">
        <v>9730</v>
      </c>
      <c r="C142" s="510"/>
      <c r="D142" s="510"/>
      <c r="E142" s="510"/>
      <c r="F142" s="510"/>
      <c r="G142" s="501"/>
      <c r="H142" s="501"/>
      <c r="I142" s="504"/>
    </row>
    <row r="143" spans="1:9" ht="15.75" thickBot="1">
      <c r="A143" s="520"/>
      <c r="B143" s="310" t="s">
        <v>9732</v>
      </c>
      <c r="C143" s="511"/>
      <c r="D143" s="511"/>
      <c r="E143" s="511"/>
      <c r="F143" s="511"/>
      <c r="G143" s="502"/>
      <c r="H143" s="502"/>
      <c r="I143" s="505"/>
    </row>
    <row r="144" spans="1:9" ht="15.75" thickBot="1">
      <c r="A144" s="363"/>
      <c r="B144" s="310"/>
      <c r="C144" s="302"/>
      <c r="D144" s="302"/>
      <c r="E144" s="302"/>
      <c r="F144" s="302"/>
      <c r="G144" s="354"/>
      <c r="H144" s="354"/>
      <c r="I144" s="304"/>
    </row>
    <row r="145" spans="1:9">
      <c r="A145" s="518"/>
      <c r="B145" s="350" t="s">
        <v>9729</v>
      </c>
      <c r="C145" s="509"/>
      <c r="D145" s="509"/>
      <c r="E145" s="509"/>
      <c r="F145" s="509" t="s">
        <v>3768</v>
      </c>
      <c r="G145" s="500">
        <v>1</v>
      </c>
      <c r="H145" s="500">
        <v>0.122</v>
      </c>
      <c r="I145" s="503"/>
    </row>
    <row r="146" spans="1:9">
      <c r="A146" s="519"/>
      <c r="B146" s="350"/>
      <c r="C146" s="510"/>
      <c r="D146" s="510"/>
      <c r="E146" s="510"/>
      <c r="F146" s="510"/>
      <c r="G146" s="501"/>
      <c r="H146" s="501"/>
      <c r="I146" s="504"/>
    </row>
    <row r="147" spans="1:9">
      <c r="A147" s="519"/>
      <c r="B147" s="350" t="s">
        <v>9733</v>
      </c>
      <c r="C147" s="510"/>
      <c r="D147" s="510"/>
      <c r="E147" s="510"/>
      <c r="F147" s="510"/>
      <c r="G147" s="501"/>
      <c r="H147" s="501"/>
      <c r="I147" s="504"/>
    </row>
    <row r="148" spans="1:9" ht="15.75" thickBot="1">
      <c r="A148" s="520"/>
      <c r="B148" s="310" t="s">
        <v>9732</v>
      </c>
      <c r="C148" s="511"/>
      <c r="D148" s="511"/>
      <c r="E148" s="511"/>
      <c r="F148" s="511"/>
      <c r="G148" s="502"/>
      <c r="H148" s="502"/>
      <c r="I148" s="505"/>
    </row>
    <row r="149" spans="1:9" ht="15.75" thickBot="1">
      <c r="A149" s="363"/>
      <c r="B149" s="310"/>
      <c r="C149" s="302"/>
      <c r="D149" s="302"/>
      <c r="E149" s="302"/>
      <c r="F149" s="302"/>
      <c r="G149" s="354"/>
      <c r="H149" s="354"/>
      <c r="I149" s="304"/>
    </row>
    <row r="150" spans="1:9">
      <c r="A150" s="518"/>
      <c r="B150" s="350" t="s">
        <v>9734</v>
      </c>
      <c r="C150" s="509"/>
      <c r="D150" s="509"/>
      <c r="E150" s="509"/>
      <c r="F150" s="509" t="s">
        <v>3768</v>
      </c>
      <c r="G150" s="500">
        <v>1</v>
      </c>
      <c r="H150" s="500">
        <v>7.4999999999999997E-2</v>
      </c>
      <c r="I150" s="503"/>
    </row>
    <row r="151" spans="1:9">
      <c r="A151" s="519"/>
      <c r="B151" s="350"/>
      <c r="C151" s="510"/>
      <c r="D151" s="510"/>
      <c r="E151" s="510"/>
      <c r="F151" s="510"/>
      <c r="G151" s="501"/>
      <c r="H151" s="501"/>
      <c r="I151" s="504"/>
    </row>
    <row r="152" spans="1:9">
      <c r="A152" s="519"/>
      <c r="B152" s="350" t="s">
        <v>9735</v>
      </c>
      <c r="C152" s="510"/>
      <c r="D152" s="510"/>
      <c r="E152" s="510"/>
      <c r="F152" s="510"/>
      <c r="G152" s="501"/>
      <c r="H152" s="501"/>
      <c r="I152" s="504"/>
    </row>
    <row r="153" spans="1:9" ht="15.75" thickBot="1">
      <c r="A153" s="520"/>
      <c r="B153" s="310" t="s">
        <v>9731</v>
      </c>
      <c r="C153" s="511"/>
      <c r="D153" s="511"/>
      <c r="E153" s="511"/>
      <c r="F153" s="511"/>
      <c r="G153" s="502"/>
      <c r="H153" s="502"/>
      <c r="I153" s="505"/>
    </row>
    <row r="154" spans="1:9" ht="15.75" thickBot="1">
      <c r="A154" s="363"/>
      <c r="B154" s="310"/>
      <c r="C154" s="302"/>
      <c r="D154" s="302"/>
      <c r="E154" s="302"/>
      <c r="F154" s="302"/>
      <c r="G154" s="354"/>
      <c r="H154" s="354"/>
      <c r="I154" s="304"/>
    </row>
    <row r="155" spans="1:9">
      <c r="A155" s="518"/>
      <c r="B155" s="350" t="s">
        <v>9736</v>
      </c>
      <c r="C155" s="509"/>
      <c r="D155" s="509"/>
      <c r="E155" s="509"/>
      <c r="F155" s="509" t="s">
        <v>3768</v>
      </c>
      <c r="G155" s="500">
        <v>1</v>
      </c>
      <c r="H155" s="500">
        <v>0.14099999999999999</v>
      </c>
      <c r="I155" s="503"/>
    </row>
    <row r="156" spans="1:9">
      <c r="A156" s="519"/>
      <c r="B156" s="350"/>
      <c r="C156" s="510"/>
      <c r="D156" s="510"/>
      <c r="E156" s="510"/>
      <c r="F156" s="510"/>
      <c r="G156" s="501"/>
      <c r="H156" s="501"/>
      <c r="I156" s="504"/>
    </row>
    <row r="157" spans="1:9">
      <c r="A157" s="519"/>
      <c r="B157" s="350" t="s">
        <v>9737</v>
      </c>
      <c r="C157" s="510"/>
      <c r="D157" s="510"/>
      <c r="E157" s="510"/>
      <c r="F157" s="510"/>
      <c r="G157" s="501"/>
      <c r="H157" s="501"/>
      <c r="I157" s="504"/>
    </row>
    <row r="158" spans="1:9" ht="15.75" thickBot="1">
      <c r="A158" s="520"/>
      <c r="B158" s="310" t="s">
        <v>9731</v>
      </c>
      <c r="C158" s="511"/>
      <c r="D158" s="511"/>
      <c r="E158" s="511"/>
      <c r="F158" s="511"/>
      <c r="G158" s="502"/>
      <c r="H158" s="502"/>
      <c r="I158" s="505"/>
    </row>
    <row r="159" spans="1:9" ht="15.75" thickBot="1">
      <c r="A159" s="363"/>
      <c r="B159" s="310"/>
      <c r="C159" s="302"/>
      <c r="D159" s="302"/>
      <c r="E159" s="302"/>
      <c r="F159" s="302"/>
      <c r="G159" s="354"/>
      <c r="H159" s="354"/>
      <c r="I159" s="304"/>
    </row>
    <row r="160" spans="1:9" ht="15.75" thickBot="1">
      <c r="A160" s="363"/>
      <c r="B160" s="310" t="s">
        <v>9738</v>
      </c>
      <c r="C160" s="302"/>
      <c r="D160" s="302"/>
      <c r="E160" s="302"/>
      <c r="F160" s="302" t="s">
        <v>3768</v>
      </c>
      <c r="G160" s="354">
        <v>2</v>
      </c>
      <c r="H160" s="354"/>
      <c r="I160" s="304"/>
    </row>
    <row r="161" spans="1:9" ht="15.75" thickBot="1">
      <c r="A161" s="363"/>
      <c r="B161" s="310"/>
      <c r="C161" s="302"/>
      <c r="D161" s="302"/>
      <c r="E161" s="302"/>
      <c r="F161" s="302"/>
      <c r="G161" s="354"/>
      <c r="H161" s="354"/>
      <c r="I161" s="304"/>
    </row>
    <row r="162" spans="1:9" ht="15.75" thickBot="1">
      <c r="A162" s="363"/>
      <c r="B162" s="310" t="s">
        <v>9739</v>
      </c>
      <c r="C162" s="302"/>
      <c r="D162" s="302"/>
      <c r="E162" s="302"/>
      <c r="F162" s="302" t="s">
        <v>3768</v>
      </c>
      <c r="G162" s="354">
        <v>2</v>
      </c>
      <c r="H162" s="354"/>
      <c r="I162" s="304"/>
    </row>
    <row r="163" spans="1:9" ht="15.75" thickBot="1">
      <c r="A163" s="363"/>
      <c r="B163" s="310"/>
      <c r="C163" s="302"/>
      <c r="D163" s="302"/>
      <c r="E163" s="302"/>
      <c r="F163" s="302"/>
      <c r="G163" s="354"/>
      <c r="H163" s="354"/>
      <c r="I163" s="304"/>
    </row>
    <row r="164" spans="1:9" ht="15.75" thickBot="1">
      <c r="A164" s="363"/>
      <c r="B164" s="310" t="s">
        <v>9740</v>
      </c>
      <c r="C164" s="302"/>
      <c r="D164" s="302"/>
      <c r="E164" s="302"/>
      <c r="F164" s="302" t="s">
        <v>3768</v>
      </c>
      <c r="G164" s="354">
        <v>10</v>
      </c>
      <c r="H164" s="354"/>
      <c r="I164" s="304"/>
    </row>
    <row r="165" spans="1:9" ht="15.75" thickBot="1">
      <c r="A165" s="363"/>
      <c r="B165" s="310"/>
      <c r="C165" s="302"/>
      <c r="D165" s="302"/>
      <c r="E165" s="302"/>
      <c r="F165" s="302"/>
      <c r="G165" s="354"/>
      <c r="H165" s="354"/>
      <c r="I165" s="304"/>
    </row>
    <row r="166" spans="1:9" ht="15.75" thickBot="1">
      <c r="A166" s="363"/>
      <c r="B166" s="310" t="s">
        <v>9741</v>
      </c>
      <c r="C166" s="302"/>
      <c r="D166" s="302"/>
      <c r="E166" s="302"/>
      <c r="F166" s="302" t="s">
        <v>3768</v>
      </c>
      <c r="G166" s="354">
        <v>20</v>
      </c>
      <c r="H166" s="354"/>
      <c r="I166" s="304"/>
    </row>
    <row r="167" spans="1:9" ht="15.75" thickBot="1">
      <c r="A167" s="363"/>
      <c r="B167" s="310"/>
      <c r="C167" s="302"/>
      <c r="D167" s="302"/>
      <c r="E167" s="302"/>
      <c r="F167" s="302"/>
      <c r="G167" s="354"/>
      <c r="H167" s="354"/>
      <c r="I167" s="304"/>
    </row>
    <row r="168" spans="1:9" ht="16.5" thickBot="1">
      <c r="A168" s="317"/>
      <c r="B168" s="318" t="s">
        <v>9742</v>
      </c>
      <c r="C168" s="302"/>
      <c r="D168" s="302"/>
      <c r="E168" s="302"/>
      <c r="F168" s="302"/>
      <c r="G168" s="354"/>
      <c r="H168" s="354"/>
      <c r="I168" s="304"/>
    </row>
    <row r="169" spans="1:9" ht="16.5" thickBot="1">
      <c r="A169" s="317"/>
      <c r="B169" s="303"/>
      <c r="C169" s="302"/>
      <c r="D169" s="302"/>
      <c r="E169" s="302"/>
      <c r="F169" s="302"/>
      <c r="G169" s="354"/>
      <c r="H169" s="354"/>
      <c r="I169" s="304"/>
    </row>
    <row r="170" spans="1:9" ht="25.5">
      <c r="A170" s="506" t="s">
        <v>10047</v>
      </c>
      <c r="B170" s="350" t="s">
        <v>9743</v>
      </c>
      <c r="C170" s="509" t="s">
        <v>9744</v>
      </c>
      <c r="D170" s="509">
        <v>576210</v>
      </c>
      <c r="E170" s="509"/>
      <c r="F170" s="509" t="s">
        <v>9745</v>
      </c>
      <c r="G170" s="500">
        <v>1.353</v>
      </c>
      <c r="H170" s="500"/>
      <c r="I170" s="503"/>
    </row>
    <row r="171" spans="1:9" ht="15.75" thickBot="1">
      <c r="A171" s="508"/>
      <c r="B171" s="310" t="s">
        <v>9746</v>
      </c>
      <c r="C171" s="511"/>
      <c r="D171" s="511"/>
      <c r="E171" s="511"/>
      <c r="F171" s="511"/>
      <c r="G171" s="502"/>
      <c r="H171" s="502"/>
      <c r="I171" s="505"/>
    </row>
    <row r="172" spans="1:9" ht="15.75" thickBot="1">
      <c r="A172" s="317"/>
      <c r="B172" s="310"/>
      <c r="C172" s="302"/>
      <c r="D172" s="302"/>
      <c r="E172" s="302"/>
      <c r="F172" s="302"/>
      <c r="G172" s="360"/>
      <c r="H172" s="354"/>
      <c r="I172" s="304"/>
    </row>
    <row r="173" spans="1:9">
      <c r="A173" s="506" t="s">
        <v>10047</v>
      </c>
      <c r="B173" s="350" t="s">
        <v>9747</v>
      </c>
      <c r="C173" s="509" t="s">
        <v>9744</v>
      </c>
      <c r="D173" s="509">
        <v>576210</v>
      </c>
      <c r="E173" s="509"/>
      <c r="F173" s="509" t="s">
        <v>9745</v>
      </c>
      <c r="G173" s="512">
        <v>0.108</v>
      </c>
      <c r="H173" s="500"/>
      <c r="I173" s="503"/>
    </row>
    <row r="174" spans="1:9" ht="15.75" thickBot="1">
      <c r="A174" s="508"/>
      <c r="B174" s="310" t="s">
        <v>9748</v>
      </c>
      <c r="C174" s="511"/>
      <c r="D174" s="511"/>
      <c r="E174" s="511"/>
      <c r="F174" s="511"/>
      <c r="G174" s="514"/>
      <c r="H174" s="502"/>
      <c r="I174" s="505"/>
    </row>
    <row r="175" spans="1:9" ht="15.75" thickBot="1">
      <c r="A175" s="317"/>
      <c r="B175" s="310"/>
      <c r="C175" s="302"/>
      <c r="D175" s="302"/>
      <c r="E175" s="302"/>
      <c r="F175" s="302"/>
      <c r="G175" s="360"/>
      <c r="H175" s="354"/>
      <c r="I175" s="304"/>
    </row>
    <row r="176" spans="1:9">
      <c r="A176" s="506"/>
      <c r="B176" s="350" t="s">
        <v>9749</v>
      </c>
      <c r="C176" s="509" t="s">
        <v>9750</v>
      </c>
      <c r="D176" s="515">
        <v>595222</v>
      </c>
      <c r="E176" s="509"/>
      <c r="F176" s="509" t="s">
        <v>3509</v>
      </c>
      <c r="G176" s="512">
        <v>4.8000000000000001E-2</v>
      </c>
      <c r="H176" s="500"/>
      <c r="I176" s="503"/>
    </row>
    <row r="177" spans="1:9" ht="15.75" thickBot="1">
      <c r="A177" s="508"/>
      <c r="B177" s="310" t="s">
        <v>9751</v>
      </c>
      <c r="C177" s="511"/>
      <c r="D177" s="517"/>
      <c r="E177" s="511"/>
      <c r="F177" s="511"/>
      <c r="G177" s="514"/>
      <c r="H177" s="502"/>
      <c r="I177" s="505"/>
    </row>
    <row r="178" spans="1:9" ht="15.75" thickBot="1">
      <c r="A178" s="317"/>
      <c r="B178" s="310"/>
      <c r="C178" s="302"/>
      <c r="D178" s="302"/>
      <c r="E178" s="302"/>
      <c r="F178" s="302"/>
      <c r="G178" s="360"/>
      <c r="H178" s="354"/>
      <c r="I178" s="304"/>
    </row>
    <row r="179" spans="1:9">
      <c r="A179" s="506"/>
      <c r="B179" s="350" t="s">
        <v>9752</v>
      </c>
      <c r="C179" s="509" t="s">
        <v>9753</v>
      </c>
      <c r="D179" s="509"/>
      <c r="E179" s="509"/>
      <c r="F179" s="509" t="s">
        <v>6859</v>
      </c>
      <c r="G179" s="512">
        <v>4.8010000000000002</v>
      </c>
      <c r="H179" s="500"/>
      <c r="I179" s="503"/>
    </row>
    <row r="180" spans="1:9" ht="15.75" thickBot="1">
      <c r="A180" s="508"/>
      <c r="B180" s="310" t="s">
        <v>9754</v>
      </c>
      <c r="C180" s="511"/>
      <c r="D180" s="511"/>
      <c r="E180" s="511"/>
      <c r="F180" s="511"/>
      <c r="G180" s="514"/>
      <c r="H180" s="502"/>
      <c r="I180" s="505"/>
    </row>
    <row r="181" spans="1:9" ht="15.75" thickBot="1">
      <c r="A181" s="317"/>
      <c r="B181" s="310"/>
      <c r="C181" s="302"/>
      <c r="D181" s="302"/>
      <c r="E181" s="302"/>
      <c r="F181" s="302"/>
      <c r="G181" s="360"/>
      <c r="H181" s="354"/>
      <c r="I181" s="304"/>
    </row>
    <row r="182" spans="1:9">
      <c r="A182" s="506"/>
      <c r="B182" s="350" t="s">
        <v>9755</v>
      </c>
      <c r="C182" s="509" t="s">
        <v>8280</v>
      </c>
      <c r="D182" s="515">
        <v>111110</v>
      </c>
      <c r="E182" s="509"/>
      <c r="F182" s="509" t="s">
        <v>6859</v>
      </c>
      <c r="G182" s="364">
        <v>26.82</v>
      </c>
      <c r="H182" s="500"/>
      <c r="I182" s="503"/>
    </row>
    <row r="183" spans="1:9">
      <c r="A183" s="507"/>
      <c r="B183" s="350" t="s">
        <v>9756</v>
      </c>
      <c r="C183" s="510"/>
      <c r="D183" s="516"/>
      <c r="E183" s="510"/>
      <c r="F183" s="510"/>
      <c r="G183" s="364"/>
      <c r="H183" s="501"/>
      <c r="I183" s="504"/>
    </row>
    <row r="184" spans="1:9">
      <c r="A184" s="507"/>
      <c r="B184" s="350" t="s">
        <v>9757</v>
      </c>
      <c r="C184" s="510"/>
      <c r="D184" s="516"/>
      <c r="E184" s="510"/>
      <c r="F184" s="510"/>
      <c r="G184" s="364">
        <v>26.789000000000001</v>
      </c>
      <c r="H184" s="501"/>
      <c r="I184" s="504"/>
    </row>
    <row r="185" spans="1:9" ht="15.75" thickBot="1">
      <c r="A185" s="508"/>
      <c r="B185" s="310" t="s">
        <v>9758</v>
      </c>
      <c r="C185" s="511"/>
      <c r="D185" s="517"/>
      <c r="E185" s="511"/>
      <c r="F185" s="511"/>
      <c r="G185" s="360">
        <v>3.1E-2</v>
      </c>
      <c r="H185" s="502"/>
      <c r="I185" s="505"/>
    </row>
    <row r="186" spans="1:9" ht="15.75" thickBot="1">
      <c r="A186" s="317"/>
      <c r="B186" s="310"/>
      <c r="C186" s="302"/>
      <c r="D186" s="302"/>
      <c r="E186" s="302"/>
      <c r="F186" s="302"/>
      <c r="G186" s="360"/>
      <c r="H186" s="354"/>
      <c r="I186" s="304"/>
    </row>
    <row r="187" spans="1:9">
      <c r="A187" s="506"/>
      <c r="B187" s="350" t="s">
        <v>9759</v>
      </c>
      <c r="C187" s="509" t="s">
        <v>9760</v>
      </c>
      <c r="D187" s="509"/>
      <c r="E187" s="509"/>
      <c r="F187" s="509" t="s">
        <v>6859</v>
      </c>
      <c r="G187" s="512">
        <v>2.1960000000000002</v>
      </c>
      <c r="H187" s="500"/>
      <c r="I187" s="503"/>
    </row>
    <row r="188" spans="1:9" ht="15.75" thickBot="1">
      <c r="A188" s="508"/>
      <c r="B188" s="310" t="s">
        <v>9761</v>
      </c>
      <c r="C188" s="511"/>
      <c r="D188" s="511"/>
      <c r="E188" s="511"/>
      <c r="F188" s="511"/>
      <c r="G188" s="514"/>
      <c r="H188" s="502"/>
      <c r="I188" s="505"/>
    </row>
    <row r="189" spans="1:9" ht="15.75" thickBot="1">
      <c r="A189" s="317"/>
      <c r="B189" s="310"/>
      <c r="C189" s="302"/>
      <c r="D189" s="302"/>
      <c r="E189" s="302"/>
      <c r="F189" s="302"/>
      <c r="G189" s="360"/>
      <c r="H189" s="354"/>
      <c r="I189" s="304"/>
    </row>
    <row r="190" spans="1:9">
      <c r="A190" s="506"/>
      <c r="B190" s="350" t="s">
        <v>9762</v>
      </c>
      <c r="C190" s="509" t="s">
        <v>4199</v>
      </c>
      <c r="D190" s="509"/>
      <c r="E190" s="509"/>
      <c r="F190" s="509" t="s">
        <v>3509</v>
      </c>
      <c r="G190" s="512">
        <v>0.153</v>
      </c>
      <c r="H190" s="500"/>
      <c r="I190" s="503"/>
    </row>
    <row r="191" spans="1:9" ht="15.75" thickBot="1">
      <c r="A191" s="508"/>
      <c r="B191" s="310" t="s">
        <v>9763</v>
      </c>
      <c r="C191" s="511"/>
      <c r="D191" s="511"/>
      <c r="E191" s="511"/>
      <c r="F191" s="511"/>
      <c r="G191" s="514"/>
      <c r="H191" s="502"/>
      <c r="I191" s="505"/>
    </row>
    <row r="192" spans="1:9" ht="15.75" thickBot="1">
      <c r="A192" s="317"/>
      <c r="B192" s="310"/>
      <c r="C192" s="302"/>
      <c r="D192" s="302"/>
      <c r="E192" s="302"/>
      <c r="F192" s="302"/>
      <c r="G192" s="360"/>
      <c r="H192" s="354"/>
      <c r="I192" s="304"/>
    </row>
    <row r="193" spans="1:9" ht="15.75" thickBot="1">
      <c r="A193" s="317"/>
      <c r="B193" s="310" t="s">
        <v>9764</v>
      </c>
      <c r="C193" s="302" t="s">
        <v>9765</v>
      </c>
      <c r="D193" s="365">
        <v>231712</v>
      </c>
      <c r="E193" s="302"/>
      <c r="F193" s="302" t="s">
        <v>3509</v>
      </c>
      <c r="G193" s="360">
        <v>2.8000000000000001E-2</v>
      </c>
      <c r="H193" s="354"/>
      <c r="I193" s="304"/>
    </row>
    <row r="194" spans="1:9" ht="15.75" thickBot="1">
      <c r="A194" s="317"/>
      <c r="B194" s="310"/>
      <c r="C194" s="302"/>
      <c r="D194" s="302"/>
      <c r="E194" s="302"/>
      <c r="F194" s="302"/>
      <c r="G194" s="360"/>
      <c r="H194" s="354"/>
      <c r="I194" s="304"/>
    </row>
    <row r="195" spans="1:9">
      <c r="A195" s="506"/>
      <c r="B195" s="350" t="s">
        <v>9766</v>
      </c>
      <c r="C195" s="509" t="s">
        <v>9767</v>
      </c>
      <c r="D195" s="515">
        <v>574314</v>
      </c>
      <c r="E195" s="509"/>
      <c r="F195" s="509" t="s">
        <v>3509</v>
      </c>
      <c r="G195" s="512">
        <v>0.01</v>
      </c>
      <c r="H195" s="500"/>
      <c r="I195" s="503"/>
    </row>
    <row r="196" spans="1:9" ht="15.75" thickBot="1">
      <c r="A196" s="508"/>
      <c r="B196" s="310" t="s">
        <v>9768</v>
      </c>
      <c r="C196" s="511"/>
      <c r="D196" s="517"/>
      <c r="E196" s="511"/>
      <c r="F196" s="511"/>
      <c r="G196" s="514"/>
      <c r="H196" s="502"/>
      <c r="I196" s="505"/>
    </row>
    <row r="197" spans="1:9" ht="15.75" thickBot="1">
      <c r="A197" s="317"/>
      <c r="B197" s="310"/>
      <c r="C197" s="302"/>
      <c r="D197" s="302"/>
      <c r="E197" s="302"/>
      <c r="F197" s="302"/>
      <c r="G197" s="360"/>
      <c r="H197" s="354"/>
      <c r="I197" s="304"/>
    </row>
    <row r="198" spans="1:9" ht="15.75" thickBot="1">
      <c r="A198" s="317"/>
      <c r="B198" s="310" t="s">
        <v>9769</v>
      </c>
      <c r="C198" s="302" t="s">
        <v>9770</v>
      </c>
      <c r="D198" s="365">
        <v>2318310100</v>
      </c>
      <c r="E198" s="302"/>
      <c r="F198" s="302" t="s">
        <v>3509</v>
      </c>
      <c r="G198" s="360">
        <v>0.188</v>
      </c>
      <c r="H198" s="354"/>
      <c r="I198" s="304"/>
    </row>
    <row r="199" spans="1:9" ht="15.75" thickBot="1">
      <c r="A199" s="317"/>
      <c r="B199" s="310"/>
      <c r="C199" s="302"/>
      <c r="D199" s="302"/>
      <c r="E199" s="302"/>
      <c r="F199" s="302"/>
      <c r="G199" s="360"/>
      <c r="H199" s="354"/>
      <c r="I199" s="304"/>
    </row>
    <row r="200" spans="1:9">
      <c r="A200" s="506"/>
      <c r="B200" s="350" t="s">
        <v>9771</v>
      </c>
      <c r="C200" s="509" t="s">
        <v>9772</v>
      </c>
      <c r="D200" s="515">
        <v>921943</v>
      </c>
      <c r="E200" s="509"/>
      <c r="F200" s="509" t="s">
        <v>3509</v>
      </c>
      <c r="G200" s="512">
        <v>5.0000000000000001E-3</v>
      </c>
      <c r="H200" s="500"/>
      <c r="I200" s="503"/>
    </row>
    <row r="201" spans="1:9" ht="15.75" thickBot="1">
      <c r="A201" s="508"/>
      <c r="B201" s="310" t="s">
        <v>9773</v>
      </c>
      <c r="C201" s="511"/>
      <c r="D201" s="517"/>
      <c r="E201" s="511"/>
      <c r="F201" s="511"/>
      <c r="G201" s="514"/>
      <c r="H201" s="502"/>
      <c r="I201" s="505"/>
    </row>
    <row r="202" spans="1:9" ht="15.75" thickBot="1">
      <c r="A202" s="317"/>
      <c r="B202" s="310"/>
      <c r="C202" s="302"/>
      <c r="D202" s="302"/>
      <c r="E202" s="302"/>
      <c r="F202" s="302"/>
      <c r="G202" s="360"/>
      <c r="H202" s="354"/>
      <c r="I202" s="304"/>
    </row>
    <row r="203" spans="1:9">
      <c r="A203" s="506"/>
      <c r="B203" s="350" t="s">
        <v>9774</v>
      </c>
      <c r="C203" s="509" t="s">
        <v>9775</v>
      </c>
      <c r="D203" s="515">
        <v>231711</v>
      </c>
      <c r="E203" s="509"/>
      <c r="F203" s="509" t="s">
        <v>3509</v>
      </c>
      <c r="G203" s="512">
        <v>0.20899999999999999</v>
      </c>
      <c r="H203" s="500"/>
      <c r="I203" s="503"/>
    </row>
    <row r="204" spans="1:9" ht="15.75" thickBot="1">
      <c r="A204" s="508"/>
      <c r="B204" s="310" t="s">
        <v>9776</v>
      </c>
      <c r="C204" s="511"/>
      <c r="D204" s="517"/>
      <c r="E204" s="511"/>
      <c r="F204" s="511"/>
      <c r="G204" s="514"/>
      <c r="H204" s="502"/>
      <c r="I204" s="505"/>
    </row>
    <row r="205" spans="1:9" ht="15.75" thickBot="1">
      <c r="A205" s="317"/>
      <c r="B205" s="310"/>
      <c r="C205" s="302"/>
      <c r="D205" s="302"/>
      <c r="E205" s="302"/>
      <c r="F205" s="302"/>
      <c r="G205" s="360"/>
      <c r="H205" s="354"/>
      <c r="I205" s="304"/>
    </row>
    <row r="206" spans="1:9">
      <c r="A206" s="506"/>
      <c r="B206" s="350" t="s">
        <v>9777</v>
      </c>
      <c r="C206" s="509" t="s">
        <v>9778</v>
      </c>
      <c r="D206" s="515">
        <v>159300</v>
      </c>
      <c r="E206" s="509"/>
      <c r="F206" s="509" t="s">
        <v>3509</v>
      </c>
      <c r="G206" s="512">
        <v>3.2000000000000001E-2</v>
      </c>
      <c r="H206" s="500"/>
      <c r="I206" s="503"/>
    </row>
    <row r="207" spans="1:9" ht="15.75" thickBot="1">
      <c r="A207" s="508"/>
      <c r="B207" s="310" t="s">
        <v>9779</v>
      </c>
      <c r="C207" s="511"/>
      <c r="D207" s="517"/>
      <c r="E207" s="511"/>
      <c r="F207" s="511"/>
      <c r="G207" s="514"/>
      <c r="H207" s="502"/>
      <c r="I207" s="505"/>
    </row>
    <row r="208" spans="1:9" ht="15.75" thickBot="1">
      <c r="A208" s="317"/>
      <c r="B208" s="310"/>
      <c r="C208" s="302"/>
      <c r="D208" s="302"/>
      <c r="E208" s="302"/>
      <c r="F208" s="302"/>
      <c r="G208" s="360"/>
      <c r="H208" s="354"/>
      <c r="I208" s="304"/>
    </row>
    <row r="209" spans="1:9">
      <c r="A209" s="506"/>
      <c r="B209" s="350" t="s">
        <v>9780</v>
      </c>
      <c r="C209" s="509" t="s">
        <v>9781</v>
      </c>
      <c r="D209" s="515">
        <v>93500</v>
      </c>
      <c r="E209" s="509"/>
      <c r="F209" s="509" t="s">
        <v>3509</v>
      </c>
      <c r="G209" s="364">
        <v>5.4640000000000004</v>
      </c>
      <c r="H209" s="500"/>
      <c r="I209" s="503"/>
    </row>
    <row r="210" spans="1:9">
      <c r="A210" s="507"/>
      <c r="B210" s="350" t="s">
        <v>9756</v>
      </c>
      <c r="C210" s="510"/>
      <c r="D210" s="516"/>
      <c r="E210" s="510"/>
      <c r="F210" s="510"/>
      <c r="G210" s="364"/>
      <c r="H210" s="501"/>
      <c r="I210" s="504"/>
    </row>
    <row r="211" spans="1:9">
      <c r="A211" s="507"/>
      <c r="B211" s="350" t="s">
        <v>9782</v>
      </c>
      <c r="C211" s="510"/>
      <c r="D211" s="516"/>
      <c r="E211" s="510"/>
      <c r="F211" s="510"/>
      <c r="G211" s="364">
        <v>3.7280000000000002</v>
      </c>
      <c r="H211" s="501"/>
      <c r="I211" s="504"/>
    </row>
    <row r="212" spans="1:9" ht="15.75" thickBot="1">
      <c r="A212" s="508"/>
      <c r="B212" s="310" t="s">
        <v>9783</v>
      </c>
      <c r="C212" s="511"/>
      <c r="D212" s="517"/>
      <c r="E212" s="511"/>
      <c r="F212" s="511"/>
      <c r="G212" s="360">
        <v>1.7370000000000001</v>
      </c>
      <c r="H212" s="502"/>
      <c r="I212" s="505"/>
    </row>
    <row r="213" spans="1:9" ht="15.75" thickBot="1">
      <c r="A213" s="317"/>
      <c r="B213" s="310"/>
      <c r="C213" s="302"/>
      <c r="D213" s="302"/>
      <c r="E213" s="302"/>
      <c r="F213" s="302"/>
      <c r="G213" s="360"/>
      <c r="H213" s="354"/>
      <c r="I213" s="304"/>
    </row>
    <row r="214" spans="1:9">
      <c r="A214" s="506"/>
      <c r="B214" s="350" t="s">
        <v>9784</v>
      </c>
      <c r="C214" s="509" t="s">
        <v>9785</v>
      </c>
      <c r="D214" s="509"/>
      <c r="E214" s="509"/>
      <c r="F214" s="509" t="s">
        <v>3509</v>
      </c>
      <c r="G214" s="512">
        <v>0.30199999999999999</v>
      </c>
      <c r="H214" s="500"/>
      <c r="I214" s="503"/>
    </row>
    <row r="215" spans="1:9" ht="15.75" thickBot="1">
      <c r="A215" s="508"/>
      <c r="B215" s="310" t="s">
        <v>9786</v>
      </c>
      <c r="C215" s="511"/>
      <c r="D215" s="511"/>
      <c r="E215" s="511"/>
      <c r="F215" s="511"/>
      <c r="G215" s="514"/>
      <c r="H215" s="502"/>
      <c r="I215" s="505"/>
    </row>
    <row r="216" spans="1:9" ht="15.75" thickBot="1">
      <c r="A216" s="317"/>
      <c r="B216" s="310"/>
      <c r="C216" s="302"/>
      <c r="D216" s="302"/>
      <c r="E216" s="302"/>
      <c r="F216" s="302"/>
      <c r="G216" s="360"/>
      <c r="H216" s="354"/>
      <c r="I216" s="304"/>
    </row>
    <row r="217" spans="1:9">
      <c r="A217" s="506"/>
      <c r="B217" s="350" t="s">
        <v>9787</v>
      </c>
      <c r="C217" s="509" t="s">
        <v>8215</v>
      </c>
      <c r="D217" s="515">
        <v>121100</v>
      </c>
      <c r="E217" s="509"/>
      <c r="F217" s="509" t="s">
        <v>3509</v>
      </c>
      <c r="G217" s="364">
        <v>1.3420000000000001</v>
      </c>
      <c r="H217" s="500"/>
      <c r="I217" s="503"/>
    </row>
    <row r="218" spans="1:9">
      <c r="A218" s="507"/>
      <c r="B218" s="350" t="s">
        <v>9756</v>
      </c>
      <c r="C218" s="510"/>
      <c r="D218" s="516"/>
      <c r="E218" s="510"/>
      <c r="F218" s="510"/>
      <c r="G218" s="364"/>
      <c r="H218" s="501"/>
      <c r="I218" s="504"/>
    </row>
    <row r="219" spans="1:9">
      <c r="A219" s="507"/>
      <c r="B219" s="350" t="s">
        <v>9788</v>
      </c>
      <c r="C219" s="510"/>
      <c r="D219" s="516"/>
      <c r="E219" s="510"/>
      <c r="F219" s="510"/>
      <c r="G219" s="364">
        <v>0.60399999999999998</v>
      </c>
      <c r="H219" s="501"/>
      <c r="I219" s="504"/>
    </row>
    <row r="220" spans="1:9">
      <c r="A220" s="507"/>
      <c r="B220" s="350" t="s">
        <v>9789</v>
      </c>
      <c r="C220" s="510"/>
      <c r="D220" s="516"/>
      <c r="E220" s="510"/>
      <c r="F220" s="510"/>
      <c r="G220" s="364">
        <v>0.70499999999999996</v>
      </c>
      <c r="H220" s="501"/>
      <c r="I220" s="504"/>
    </row>
    <row r="221" spans="1:9" ht="15.75" thickBot="1">
      <c r="A221" s="508"/>
      <c r="B221" s="310" t="s">
        <v>9790</v>
      </c>
      <c r="C221" s="511"/>
      <c r="D221" s="517"/>
      <c r="E221" s="511"/>
      <c r="F221" s="511"/>
      <c r="G221" s="360">
        <v>3.4000000000000002E-2</v>
      </c>
      <c r="H221" s="502"/>
      <c r="I221" s="505"/>
    </row>
    <row r="222" spans="1:9" ht="15.75" thickBot="1">
      <c r="A222" s="317"/>
      <c r="B222" s="310"/>
      <c r="C222" s="302"/>
      <c r="D222" s="302"/>
      <c r="E222" s="302"/>
      <c r="F222" s="302"/>
      <c r="G222" s="360"/>
      <c r="H222" s="354"/>
      <c r="I222" s="304"/>
    </row>
    <row r="223" spans="1:9">
      <c r="A223" s="506"/>
      <c r="B223" s="350" t="s">
        <v>9791</v>
      </c>
      <c r="C223" s="509" t="s">
        <v>8103</v>
      </c>
      <c r="D223" s="515">
        <v>123100</v>
      </c>
      <c r="E223" s="509"/>
      <c r="F223" s="509" t="s">
        <v>3509</v>
      </c>
      <c r="G223" s="512">
        <v>7.5179999999999998</v>
      </c>
      <c r="H223" s="500"/>
      <c r="I223" s="503"/>
    </row>
    <row r="224" spans="1:9" ht="15.75" thickBot="1">
      <c r="A224" s="508"/>
      <c r="B224" s="310" t="s">
        <v>9792</v>
      </c>
      <c r="C224" s="511"/>
      <c r="D224" s="517"/>
      <c r="E224" s="511"/>
      <c r="F224" s="511"/>
      <c r="G224" s="514"/>
      <c r="H224" s="502"/>
      <c r="I224" s="505"/>
    </row>
    <row r="225" spans="1:9" ht="15.75" thickBot="1">
      <c r="A225" s="317"/>
      <c r="B225" s="310"/>
      <c r="C225" s="302"/>
      <c r="D225" s="302"/>
      <c r="E225" s="302"/>
      <c r="F225" s="302"/>
      <c r="G225" s="360"/>
      <c r="H225" s="354"/>
      <c r="I225" s="304"/>
    </row>
    <row r="226" spans="1:9">
      <c r="A226" s="506"/>
      <c r="B226" s="350" t="s">
        <v>9793</v>
      </c>
      <c r="C226" s="509" t="s">
        <v>8215</v>
      </c>
      <c r="D226" s="515">
        <v>121100</v>
      </c>
      <c r="E226" s="509"/>
      <c r="F226" s="509" t="s">
        <v>3509</v>
      </c>
      <c r="G226" s="512">
        <v>1.08</v>
      </c>
      <c r="H226" s="500"/>
      <c r="I226" s="503"/>
    </row>
    <row r="227" spans="1:9" ht="15.75" thickBot="1">
      <c r="A227" s="508"/>
      <c r="B227" s="310" t="s">
        <v>9789</v>
      </c>
      <c r="C227" s="511"/>
      <c r="D227" s="517"/>
      <c r="E227" s="511"/>
      <c r="F227" s="511"/>
      <c r="G227" s="514"/>
      <c r="H227" s="502"/>
      <c r="I227" s="505"/>
    </row>
    <row r="228" spans="1:9" ht="15.75" thickBot="1">
      <c r="A228" s="317"/>
      <c r="B228" s="310"/>
      <c r="C228" s="302"/>
      <c r="D228" s="302"/>
      <c r="E228" s="302"/>
      <c r="F228" s="302"/>
      <c r="G228" s="360"/>
      <c r="H228" s="354"/>
      <c r="I228" s="304"/>
    </row>
    <row r="229" spans="1:9" ht="15.75" thickBot="1">
      <c r="A229" s="317"/>
      <c r="B229" s="310" t="s">
        <v>9794</v>
      </c>
      <c r="C229" s="302" t="s">
        <v>8109</v>
      </c>
      <c r="D229" s="365">
        <v>128400</v>
      </c>
      <c r="E229" s="302"/>
      <c r="F229" s="302" t="s">
        <v>3509</v>
      </c>
      <c r="G229" s="360">
        <v>0.45</v>
      </c>
      <c r="H229" s="354"/>
      <c r="I229" s="304"/>
    </row>
    <row r="230" spans="1:9" ht="15.75" thickBot="1">
      <c r="A230" s="317"/>
      <c r="B230" s="310"/>
      <c r="C230" s="302"/>
      <c r="D230" s="302"/>
      <c r="E230" s="302"/>
      <c r="F230" s="302"/>
      <c r="G230" s="360"/>
      <c r="H230" s="354"/>
      <c r="I230" s="304"/>
    </row>
    <row r="231" spans="1:9">
      <c r="A231" s="506"/>
      <c r="B231" s="350" t="s">
        <v>9795</v>
      </c>
      <c r="C231" s="509" t="s">
        <v>9796</v>
      </c>
      <c r="D231" s="515">
        <v>128200</v>
      </c>
      <c r="E231" s="509"/>
      <c r="F231" s="509" t="s">
        <v>3509</v>
      </c>
      <c r="G231" s="364">
        <v>1.877</v>
      </c>
      <c r="H231" s="500"/>
      <c r="I231" s="503"/>
    </row>
    <row r="232" spans="1:9">
      <c r="A232" s="507"/>
      <c r="B232" s="350" t="s">
        <v>9756</v>
      </c>
      <c r="C232" s="510"/>
      <c r="D232" s="516"/>
      <c r="E232" s="510"/>
      <c r="F232" s="510"/>
      <c r="G232" s="364"/>
      <c r="H232" s="501"/>
      <c r="I232" s="504"/>
    </row>
    <row r="233" spans="1:9">
      <c r="A233" s="507"/>
      <c r="B233" s="350" t="s">
        <v>9797</v>
      </c>
      <c r="C233" s="510"/>
      <c r="D233" s="516"/>
      <c r="E233" s="510"/>
      <c r="F233" s="510"/>
      <c r="G233" s="364">
        <v>0.32900000000000001</v>
      </c>
      <c r="H233" s="501"/>
      <c r="I233" s="504"/>
    </row>
    <row r="234" spans="1:9" ht="15.75" thickBot="1">
      <c r="A234" s="508"/>
      <c r="B234" s="310" t="s">
        <v>9798</v>
      </c>
      <c r="C234" s="511"/>
      <c r="D234" s="517"/>
      <c r="E234" s="511"/>
      <c r="F234" s="511"/>
      <c r="G234" s="360">
        <v>0.54800000000000004</v>
      </c>
      <c r="H234" s="502"/>
      <c r="I234" s="505"/>
    </row>
    <row r="235" spans="1:9" ht="15.75" thickBot="1">
      <c r="A235" s="317"/>
      <c r="B235" s="310"/>
      <c r="C235" s="302"/>
      <c r="D235" s="302"/>
      <c r="E235" s="302"/>
      <c r="F235" s="302"/>
      <c r="G235" s="360"/>
      <c r="H235" s="354"/>
      <c r="I235" s="304"/>
    </row>
    <row r="236" spans="1:9">
      <c r="A236" s="506"/>
      <c r="B236" s="350" t="s">
        <v>9799</v>
      </c>
      <c r="C236" s="509" t="s">
        <v>9800</v>
      </c>
      <c r="D236" s="509"/>
      <c r="E236" s="509"/>
      <c r="F236" s="509" t="s">
        <v>6859</v>
      </c>
      <c r="G236" s="512">
        <v>2.0129999999999999</v>
      </c>
      <c r="H236" s="500"/>
      <c r="I236" s="503"/>
    </row>
    <row r="237" spans="1:9" ht="15.75" thickBot="1">
      <c r="A237" s="508"/>
      <c r="B237" s="310" t="s">
        <v>9801</v>
      </c>
      <c r="C237" s="511"/>
      <c r="D237" s="511"/>
      <c r="E237" s="511"/>
      <c r="F237" s="511"/>
      <c r="G237" s="514"/>
      <c r="H237" s="502"/>
      <c r="I237" s="505"/>
    </row>
    <row r="238" spans="1:9" ht="15.75" thickBot="1">
      <c r="A238" s="317"/>
      <c r="B238" s="310"/>
      <c r="C238" s="302"/>
      <c r="D238" s="302"/>
      <c r="E238" s="302"/>
      <c r="F238" s="302"/>
      <c r="G238" s="360"/>
      <c r="H238" s="354"/>
      <c r="I238" s="304"/>
    </row>
    <row r="239" spans="1:9">
      <c r="A239" s="506"/>
      <c r="B239" s="350" t="s">
        <v>9802</v>
      </c>
      <c r="C239" s="509" t="s">
        <v>8407</v>
      </c>
      <c r="D239" s="509"/>
      <c r="E239" s="509"/>
      <c r="F239" s="509" t="s">
        <v>3509</v>
      </c>
      <c r="G239" s="364">
        <v>5.2999999999999999E-2</v>
      </c>
      <c r="H239" s="500"/>
      <c r="I239" s="503"/>
    </row>
    <row r="240" spans="1:9">
      <c r="A240" s="507"/>
      <c r="B240" s="350" t="s">
        <v>9803</v>
      </c>
      <c r="C240" s="510"/>
      <c r="D240" s="510"/>
      <c r="E240" s="510"/>
      <c r="F240" s="510"/>
      <c r="G240" s="364">
        <v>0.02</v>
      </c>
      <c r="H240" s="501"/>
      <c r="I240" s="504"/>
    </row>
    <row r="241" spans="1:9" ht="15.75" thickBot="1">
      <c r="A241" s="508"/>
      <c r="B241" s="310" t="s">
        <v>9804</v>
      </c>
      <c r="C241" s="511"/>
      <c r="D241" s="511"/>
      <c r="E241" s="511"/>
      <c r="F241" s="511"/>
      <c r="G241" s="360">
        <v>3.3000000000000002E-2</v>
      </c>
      <c r="H241" s="502"/>
      <c r="I241" s="505"/>
    </row>
    <row r="242" spans="1:9" ht="15.75" thickBot="1">
      <c r="A242" s="317"/>
      <c r="B242" s="310"/>
      <c r="C242" s="302"/>
      <c r="D242" s="302"/>
      <c r="E242" s="302"/>
      <c r="F242" s="302"/>
      <c r="G242" s="360"/>
      <c r="H242" s="354"/>
      <c r="I242" s="304"/>
    </row>
    <row r="243" spans="1:9">
      <c r="A243" s="506"/>
      <c r="B243" s="350" t="s">
        <v>9805</v>
      </c>
      <c r="C243" s="509" t="s">
        <v>9806</v>
      </c>
      <c r="D243" s="515">
        <v>128300</v>
      </c>
      <c r="E243" s="509"/>
      <c r="F243" s="509" t="s">
        <v>3509</v>
      </c>
      <c r="G243" s="364">
        <v>0.26300000000000001</v>
      </c>
      <c r="H243" s="500"/>
      <c r="I243" s="503"/>
    </row>
    <row r="244" spans="1:9">
      <c r="A244" s="507"/>
      <c r="B244" s="350" t="s">
        <v>7363</v>
      </c>
      <c r="C244" s="510"/>
      <c r="D244" s="516"/>
      <c r="E244" s="510"/>
      <c r="F244" s="510"/>
      <c r="G244" s="364">
        <v>9.9000000000000005E-2</v>
      </c>
      <c r="H244" s="501"/>
      <c r="I244" s="504"/>
    </row>
    <row r="245" spans="1:9" ht="15.75" thickBot="1">
      <c r="A245" s="508"/>
      <c r="B245" s="310" t="s">
        <v>9807</v>
      </c>
      <c r="C245" s="511"/>
      <c r="D245" s="517"/>
      <c r="E245" s="511"/>
      <c r="F245" s="511"/>
      <c r="G245" s="360">
        <v>0.16500000000000001</v>
      </c>
      <c r="H245" s="502"/>
      <c r="I245" s="505"/>
    </row>
    <row r="246" spans="1:9" ht="15.75" thickBot="1">
      <c r="A246" s="317"/>
      <c r="B246" s="310"/>
      <c r="C246" s="302"/>
      <c r="D246" s="302"/>
      <c r="E246" s="302"/>
      <c r="F246" s="302"/>
      <c r="G246" s="360"/>
      <c r="H246" s="354"/>
      <c r="I246" s="304"/>
    </row>
    <row r="247" spans="1:9">
      <c r="A247" s="506"/>
      <c r="B247" s="350" t="s">
        <v>9808</v>
      </c>
      <c r="C247" s="509" t="s">
        <v>9809</v>
      </c>
      <c r="D247" s="509" t="s">
        <v>2679</v>
      </c>
      <c r="E247" s="509"/>
      <c r="F247" s="509" t="s">
        <v>3768</v>
      </c>
      <c r="G247" s="512">
        <v>4</v>
      </c>
      <c r="H247" s="500">
        <v>0.7</v>
      </c>
      <c r="I247" s="503" t="s">
        <v>9810</v>
      </c>
    </row>
    <row r="248" spans="1:9">
      <c r="A248" s="507"/>
      <c r="B248" s="350" t="s">
        <v>9811</v>
      </c>
      <c r="C248" s="510"/>
      <c r="D248" s="510"/>
      <c r="E248" s="510"/>
      <c r="F248" s="510"/>
      <c r="G248" s="513"/>
      <c r="H248" s="501"/>
      <c r="I248" s="504"/>
    </row>
    <row r="249" spans="1:9">
      <c r="A249" s="507"/>
      <c r="B249" s="350" t="s">
        <v>9812</v>
      </c>
      <c r="C249" s="510"/>
      <c r="D249" s="510"/>
      <c r="E249" s="510"/>
      <c r="F249" s="510"/>
      <c r="G249" s="513"/>
      <c r="H249" s="501"/>
      <c r="I249" s="504"/>
    </row>
    <row r="250" spans="1:9" ht="15.75" thickBot="1">
      <c r="A250" s="508"/>
      <c r="B250" s="310" t="s">
        <v>9813</v>
      </c>
      <c r="C250" s="511"/>
      <c r="D250" s="511"/>
      <c r="E250" s="511"/>
      <c r="F250" s="511"/>
      <c r="G250" s="514"/>
      <c r="H250" s="502"/>
      <c r="I250" s="505"/>
    </row>
    <row r="251" spans="1:9" ht="15.75" thickBot="1">
      <c r="A251" s="317"/>
      <c r="B251" s="366"/>
      <c r="C251" s="302"/>
      <c r="D251" s="302"/>
      <c r="E251" s="302"/>
      <c r="F251" s="302"/>
      <c r="G251" s="360"/>
      <c r="H251" s="354"/>
      <c r="I251" s="304"/>
    </row>
    <row r="252" spans="1:9">
      <c r="A252" s="506"/>
      <c r="B252" s="350" t="s">
        <v>9814</v>
      </c>
      <c r="C252" s="509" t="s">
        <v>98</v>
      </c>
      <c r="D252" s="509" t="s">
        <v>2679</v>
      </c>
      <c r="E252" s="509"/>
      <c r="F252" s="509" t="s">
        <v>3768</v>
      </c>
      <c r="G252" s="512">
        <v>2</v>
      </c>
      <c r="H252" s="500">
        <v>0.45</v>
      </c>
      <c r="I252" s="503" t="s">
        <v>9815</v>
      </c>
    </row>
    <row r="253" spans="1:9">
      <c r="A253" s="507"/>
      <c r="B253" s="350" t="s">
        <v>9816</v>
      </c>
      <c r="C253" s="510"/>
      <c r="D253" s="510"/>
      <c r="E253" s="510"/>
      <c r="F253" s="510"/>
      <c r="G253" s="513"/>
      <c r="H253" s="501"/>
      <c r="I253" s="504"/>
    </row>
    <row r="254" spans="1:9">
      <c r="A254" s="507"/>
      <c r="B254" s="350" t="s">
        <v>9817</v>
      </c>
      <c r="C254" s="510"/>
      <c r="D254" s="510"/>
      <c r="E254" s="510"/>
      <c r="F254" s="510"/>
      <c r="G254" s="513"/>
      <c r="H254" s="501"/>
      <c r="I254" s="504"/>
    </row>
    <row r="255" spans="1:9" ht="15.75" thickBot="1">
      <c r="A255" s="508"/>
      <c r="B255" s="310" t="s">
        <v>9818</v>
      </c>
      <c r="C255" s="511"/>
      <c r="D255" s="511"/>
      <c r="E255" s="511"/>
      <c r="F255" s="511"/>
      <c r="G255" s="514"/>
      <c r="H255" s="502"/>
      <c r="I255" s="505"/>
    </row>
    <row r="256" spans="1:9" ht="15.75" thickBot="1">
      <c r="A256" s="317"/>
      <c r="B256" s="310"/>
      <c r="C256" s="302"/>
      <c r="D256" s="302"/>
      <c r="E256" s="302"/>
      <c r="F256" s="302"/>
      <c r="G256" s="360"/>
      <c r="H256" s="354"/>
      <c r="I256" s="304"/>
    </row>
    <row r="257" spans="1:9">
      <c r="A257" s="506"/>
      <c r="B257" s="350" t="s">
        <v>9814</v>
      </c>
      <c r="C257" s="509" t="s">
        <v>98</v>
      </c>
      <c r="D257" s="509" t="s">
        <v>2679</v>
      </c>
      <c r="E257" s="509"/>
      <c r="F257" s="509" t="s">
        <v>3768</v>
      </c>
      <c r="G257" s="512">
        <v>4</v>
      </c>
      <c r="H257" s="500">
        <v>0.45</v>
      </c>
      <c r="I257" s="503" t="s">
        <v>9819</v>
      </c>
    </row>
    <row r="258" spans="1:9">
      <c r="A258" s="507"/>
      <c r="B258" s="350" t="s">
        <v>9816</v>
      </c>
      <c r="C258" s="510"/>
      <c r="D258" s="510"/>
      <c r="E258" s="510"/>
      <c r="F258" s="510"/>
      <c r="G258" s="513"/>
      <c r="H258" s="501"/>
      <c r="I258" s="504"/>
    </row>
    <row r="259" spans="1:9">
      <c r="A259" s="507"/>
      <c r="B259" s="350" t="s">
        <v>9820</v>
      </c>
      <c r="C259" s="510"/>
      <c r="D259" s="510"/>
      <c r="E259" s="510"/>
      <c r="F259" s="510"/>
      <c r="G259" s="513"/>
      <c r="H259" s="501"/>
      <c r="I259" s="504"/>
    </row>
    <row r="260" spans="1:9" ht="15.75" thickBot="1">
      <c r="A260" s="508"/>
      <c r="B260" s="310" t="s">
        <v>9821</v>
      </c>
      <c r="C260" s="511"/>
      <c r="D260" s="511"/>
      <c r="E260" s="511"/>
      <c r="F260" s="511"/>
      <c r="G260" s="514"/>
      <c r="H260" s="502"/>
      <c r="I260" s="505"/>
    </row>
    <row r="261" spans="1:9" ht="15.75" thickBot="1">
      <c r="A261" s="317"/>
      <c r="B261" s="310"/>
      <c r="C261" s="302"/>
      <c r="D261" s="302"/>
      <c r="E261" s="366"/>
      <c r="F261" s="302"/>
      <c r="G261" s="360"/>
      <c r="H261" s="354"/>
      <c r="I261" s="304"/>
    </row>
    <row r="262" spans="1:9" ht="15.75" thickBot="1">
      <c r="A262" s="317"/>
      <c r="B262" s="310"/>
      <c r="C262" s="302"/>
      <c r="D262" s="302"/>
      <c r="E262" s="302"/>
      <c r="F262" s="302"/>
      <c r="G262" s="360"/>
      <c r="H262" s="354"/>
      <c r="I262" s="304"/>
    </row>
    <row r="263" spans="1:9" ht="15.75" thickBot="1">
      <c r="A263" s="317"/>
      <c r="B263" s="310"/>
      <c r="C263" s="302"/>
      <c r="D263" s="302"/>
      <c r="E263" s="302"/>
      <c r="F263" s="302"/>
      <c r="G263" s="360"/>
      <c r="H263" s="354"/>
      <c r="I263" s="304"/>
    </row>
    <row r="264" spans="1:9">
      <c r="A264" s="347"/>
    </row>
    <row r="265" spans="1:9">
      <c r="A265" s="308"/>
    </row>
    <row r="266" spans="1:9" ht="15.75">
      <c r="A266" s="348"/>
    </row>
  </sheetData>
  <mergeCells count="280">
    <mergeCell ref="I4:I32"/>
    <mergeCell ref="A105:A107"/>
    <mergeCell ref="C105:C107"/>
    <mergeCell ref="D105:D107"/>
    <mergeCell ref="E105:E107"/>
    <mergeCell ref="F105:F107"/>
    <mergeCell ref="G105:G107"/>
    <mergeCell ref="H105:H107"/>
    <mergeCell ref="I105:I107"/>
    <mergeCell ref="C4:C32"/>
    <mergeCell ref="D4:D32"/>
    <mergeCell ref="E4:E32"/>
    <mergeCell ref="F4:F32"/>
    <mergeCell ref="G4:G32"/>
    <mergeCell ref="H109:H111"/>
    <mergeCell ref="I109:I111"/>
    <mergeCell ref="A113:A115"/>
    <mergeCell ref="C113:C115"/>
    <mergeCell ref="D113:D115"/>
    <mergeCell ref="E113:E115"/>
    <mergeCell ref="F113:F115"/>
    <mergeCell ref="G113:G115"/>
    <mergeCell ref="H113:H115"/>
    <mergeCell ref="I113:I115"/>
    <mergeCell ref="A109:A111"/>
    <mergeCell ref="C109:C111"/>
    <mergeCell ref="D109:D111"/>
    <mergeCell ref="E109:E111"/>
    <mergeCell ref="F109:F111"/>
    <mergeCell ref="G109:G111"/>
    <mergeCell ref="H117:H119"/>
    <mergeCell ref="I117:I119"/>
    <mergeCell ref="A121:A123"/>
    <mergeCell ref="C121:C123"/>
    <mergeCell ref="D121:D123"/>
    <mergeCell ref="E121:E123"/>
    <mergeCell ref="F121:F123"/>
    <mergeCell ref="G121:G123"/>
    <mergeCell ref="H121:H123"/>
    <mergeCell ref="I121:I123"/>
    <mergeCell ref="A117:A119"/>
    <mergeCell ref="C117:C119"/>
    <mergeCell ref="D117:D119"/>
    <mergeCell ref="E117:E119"/>
    <mergeCell ref="F117:F119"/>
    <mergeCell ref="G117:G119"/>
    <mergeCell ref="H125:H127"/>
    <mergeCell ref="I125:I127"/>
    <mergeCell ref="A129:A131"/>
    <mergeCell ref="C129:C131"/>
    <mergeCell ref="D129:D131"/>
    <mergeCell ref="E129:E131"/>
    <mergeCell ref="F129:F131"/>
    <mergeCell ref="G129:G131"/>
    <mergeCell ref="H129:H131"/>
    <mergeCell ref="I129:I131"/>
    <mergeCell ref="A125:A127"/>
    <mergeCell ref="C125:C127"/>
    <mergeCell ref="D125:D127"/>
    <mergeCell ref="E125:E127"/>
    <mergeCell ref="F125:F127"/>
    <mergeCell ref="G125:G127"/>
    <mergeCell ref="H135:H138"/>
    <mergeCell ref="I135:I138"/>
    <mergeCell ref="A140:A143"/>
    <mergeCell ref="C140:C143"/>
    <mergeCell ref="D140:D143"/>
    <mergeCell ref="E140:E143"/>
    <mergeCell ref="F140:F143"/>
    <mergeCell ref="G140:G143"/>
    <mergeCell ref="H140:H143"/>
    <mergeCell ref="I140:I143"/>
    <mergeCell ref="A135:A138"/>
    <mergeCell ref="C135:C138"/>
    <mergeCell ref="D135:D138"/>
    <mergeCell ref="E135:E138"/>
    <mergeCell ref="F135:F138"/>
    <mergeCell ref="G135:G138"/>
    <mergeCell ref="H145:H148"/>
    <mergeCell ref="I145:I148"/>
    <mergeCell ref="A150:A153"/>
    <mergeCell ref="C150:C153"/>
    <mergeCell ref="D150:D153"/>
    <mergeCell ref="E150:E153"/>
    <mergeCell ref="F150:F153"/>
    <mergeCell ref="G150:G153"/>
    <mergeCell ref="H150:H153"/>
    <mergeCell ref="I150:I153"/>
    <mergeCell ref="A145:A148"/>
    <mergeCell ref="C145:C148"/>
    <mergeCell ref="D145:D148"/>
    <mergeCell ref="E145:E148"/>
    <mergeCell ref="F145:F148"/>
    <mergeCell ref="G145:G148"/>
    <mergeCell ref="H155:H158"/>
    <mergeCell ref="I155:I158"/>
    <mergeCell ref="A170:A171"/>
    <mergeCell ref="C170:C171"/>
    <mergeCell ref="D170:D171"/>
    <mergeCell ref="E170:E171"/>
    <mergeCell ref="F170:F171"/>
    <mergeCell ref="G170:G171"/>
    <mergeCell ref="H170:H171"/>
    <mergeCell ref="I170:I171"/>
    <mergeCell ref="A155:A158"/>
    <mergeCell ref="C155:C158"/>
    <mergeCell ref="D155:D158"/>
    <mergeCell ref="E155:E158"/>
    <mergeCell ref="F155:F158"/>
    <mergeCell ref="G155:G158"/>
    <mergeCell ref="H173:H174"/>
    <mergeCell ref="I173:I174"/>
    <mergeCell ref="A176:A177"/>
    <mergeCell ref="C176:C177"/>
    <mergeCell ref="D176:D177"/>
    <mergeCell ref="E176:E177"/>
    <mergeCell ref="F176:F177"/>
    <mergeCell ref="G176:G177"/>
    <mergeCell ref="H176:H177"/>
    <mergeCell ref="I176:I177"/>
    <mergeCell ref="A173:A174"/>
    <mergeCell ref="C173:C174"/>
    <mergeCell ref="D173:D174"/>
    <mergeCell ref="E173:E174"/>
    <mergeCell ref="F173:F174"/>
    <mergeCell ref="G173:G174"/>
    <mergeCell ref="H179:H180"/>
    <mergeCell ref="I179:I180"/>
    <mergeCell ref="A182:A185"/>
    <mergeCell ref="C182:C185"/>
    <mergeCell ref="D182:D185"/>
    <mergeCell ref="E182:E185"/>
    <mergeCell ref="F182:F185"/>
    <mergeCell ref="H182:H185"/>
    <mergeCell ref="I182:I185"/>
    <mergeCell ref="A179:A180"/>
    <mergeCell ref="C179:C180"/>
    <mergeCell ref="D179:D180"/>
    <mergeCell ref="E179:E180"/>
    <mergeCell ref="F179:F180"/>
    <mergeCell ref="G179:G180"/>
    <mergeCell ref="H187:H188"/>
    <mergeCell ref="I187:I188"/>
    <mergeCell ref="A190:A191"/>
    <mergeCell ref="C190:C191"/>
    <mergeCell ref="D190:D191"/>
    <mergeCell ref="E190:E191"/>
    <mergeCell ref="F190:F191"/>
    <mergeCell ref="G190:G191"/>
    <mergeCell ref="H190:H191"/>
    <mergeCell ref="I190:I191"/>
    <mergeCell ref="A187:A188"/>
    <mergeCell ref="C187:C188"/>
    <mergeCell ref="D187:D188"/>
    <mergeCell ref="E187:E188"/>
    <mergeCell ref="F187:F188"/>
    <mergeCell ref="G187:G188"/>
    <mergeCell ref="H195:H196"/>
    <mergeCell ref="I195:I196"/>
    <mergeCell ref="A200:A201"/>
    <mergeCell ref="C200:C201"/>
    <mergeCell ref="D200:D201"/>
    <mergeCell ref="E200:E201"/>
    <mergeCell ref="F200:F201"/>
    <mergeCell ref="G200:G201"/>
    <mergeCell ref="H200:H201"/>
    <mergeCell ref="I200:I201"/>
    <mergeCell ref="A195:A196"/>
    <mergeCell ref="C195:C196"/>
    <mergeCell ref="D195:D196"/>
    <mergeCell ref="E195:E196"/>
    <mergeCell ref="F195:F196"/>
    <mergeCell ref="G195:G196"/>
    <mergeCell ref="H203:H204"/>
    <mergeCell ref="I203:I204"/>
    <mergeCell ref="A206:A207"/>
    <mergeCell ref="C206:C207"/>
    <mergeCell ref="D206:D207"/>
    <mergeCell ref="E206:E207"/>
    <mergeCell ref="F206:F207"/>
    <mergeCell ref="G206:G207"/>
    <mergeCell ref="H206:H207"/>
    <mergeCell ref="I206:I207"/>
    <mergeCell ref="A203:A204"/>
    <mergeCell ref="C203:C204"/>
    <mergeCell ref="D203:D204"/>
    <mergeCell ref="E203:E204"/>
    <mergeCell ref="F203:F204"/>
    <mergeCell ref="G203:G204"/>
    <mergeCell ref="I209:I212"/>
    <mergeCell ref="A214:A215"/>
    <mergeCell ref="C214:C215"/>
    <mergeCell ref="D214:D215"/>
    <mergeCell ref="E214:E215"/>
    <mergeCell ref="F214:F215"/>
    <mergeCell ref="G214:G215"/>
    <mergeCell ref="H214:H215"/>
    <mergeCell ref="I214:I215"/>
    <mergeCell ref="A209:A212"/>
    <mergeCell ref="C209:C212"/>
    <mergeCell ref="D209:D212"/>
    <mergeCell ref="E209:E212"/>
    <mergeCell ref="F209:F212"/>
    <mergeCell ref="H209:H212"/>
    <mergeCell ref="I217:I221"/>
    <mergeCell ref="A223:A224"/>
    <mergeCell ref="C223:C224"/>
    <mergeCell ref="D223:D224"/>
    <mergeCell ref="E223:E224"/>
    <mergeCell ref="F223:F224"/>
    <mergeCell ref="G223:G224"/>
    <mergeCell ref="H223:H224"/>
    <mergeCell ref="I223:I224"/>
    <mergeCell ref="A217:A221"/>
    <mergeCell ref="C217:C221"/>
    <mergeCell ref="D217:D221"/>
    <mergeCell ref="E217:E221"/>
    <mergeCell ref="F217:F221"/>
    <mergeCell ref="H217:H221"/>
    <mergeCell ref="H226:H227"/>
    <mergeCell ref="I226:I227"/>
    <mergeCell ref="A231:A234"/>
    <mergeCell ref="C231:C234"/>
    <mergeCell ref="D231:D234"/>
    <mergeCell ref="E231:E234"/>
    <mergeCell ref="F231:F234"/>
    <mergeCell ref="H231:H234"/>
    <mergeCell ref="I231:I234"/>
    <mergeCell ref="A226:A227"/>
    <mergeCell ref="C226:C227"/>
    <mergeCell ref="D226:D227"/>
    <mergeCell ref="E226:E227"/>
    <mergeCell ref="F226:F227"/>
    <mergeCell ref="G226:G227"/>
    <mergeCell ref="H236:H237"/>
    <mergeCell ref="I236:I237"/>
    <mergeCell ref="A239:A241"/>
    <mergeCell ref="C239:C241"/>
    <mergeCell ref="D239:D241"/>
    <mergeCell ref="E239:E241"/>
    <mergeCell ref="F239:F241"/>
    <mergeCell ref="H239:H241"/>
    <mergeCell ref="I239:I241"/>
    <mergeCell ref="A236:A237"/>
    <mergeCell ref="C236:C237"/>
    <mergeCell ref="D236:D237"/>
    <mergeCell ref="E236:E237"/>
    <mergeCell ref="F236:F237"/>
    <mergeCell ref="G236:G237"/>
    <mergeCell ref="I243:I245"/>
    <mergeCell ref="A247:A250"/>
    <mergeCell ref="C247:C250"/>
    <mergeCell ref="D247:D250"/>
    <mergeCell ref="E247:E250"/>
    <mergeCell ref="F247:F250"/>
    <mergeCell ref="G247:G250"/>
    <mergeCell ref="H247:H250"/>
    <mergeCell ref="I247:I250"/>
    <mergeCell ref="A243:A245"/>
    <mergeCell ref="C243:C245"/>
    <mergeCell ref="D243:D245"/>
    <mergeCell ref="E243:E245"/>
    <mergeCell ref="F243:F245"/>
    <mergeCell ref="H243:H245"/>
    <mergeCell ref="H252:H255"/>
    <mergeCell ref="I252:I255"/>
    <mergeCell ref="A257:A260"/>
    <mergeCell ref="C257:C260"/>
    <mergeCell ref="D257:D260"/>
    <mergeCell ref="E257:E260"/>
    <mergeCell ref="F257:F260"/>
    <mergeCell ref="G257:G260"/>
    <mergeCell ref="H257:H260"/>
    <mergeCell ref="I257:I260"/>
    <mergeCell ref="A252:A255"/>
    <mergeCell ref="C252:C255"/>
    <mergeCell ref="D252:D255"/>
    <mergeCell ref="E252:E255"/>
    <mergeCell ref="F252:F255"/>
    <mergeCell ref="G252:G255"/>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1"/>
  <sheetViews>
    <sheetView topLeftCell="A4" workbookViewId="0">
      <selection activeCell="C21" sqref="C21"/>
    </sheetView>
  </sheetViews>
  <sheetFormatPr defaultRowHeight="15"/>
  <cols>
    <col min="1" max="1" width="16.7109375" bestFit="1" customWidth="1"/>
    <col min="3" max="3" width="42.28515625" bestFit="1" customWidth="1"/>
    <col min="4" max="4" width="15.42578125" bestFit="1" customWidth="1"/>
    <col min="5" max="5" width="10.28515625" bestFit="1" customWidth="1"/>
    <col min="6" max="6" width="15.28515625" bestFit="1" customWidth="1"/>
    <col min="12" max="12" width="13.140625" bestFit="1" customWidth="1"/>
  </cols>
  <sheetData>
    <row r="1" spans="1:15">
      <c r="B1" s="451" t="s">
        <v>9</v>
      </c>
      <c r="C1" s="451" t="s">
        <v>6169</v>
      </c>
      <c r="D1" s="451" t="s">
        <v>10076</v>
      </c>
      <c r="E1" s="451" t="s">
        <v>10080</v>
      </c>
      <c r="F1" s="451" t="s">
        <v>5488</v>
      </c>
      <c r="G1" s="451" t="s">
        <v>10082</v>
      </c>
      <c r="H1" s="451" t="s">
        <v>6173</v>
      </c>
      <c r="I1" s="451" t="s">
        <v>10085</v>
      </c>
      <c r="J1" s="451" t="s">
        <v>2175</v>
      </c>
    </row>
    <row r="2" spans="1:15">
      <c r="B2" s="452"/>
      <c r="C2" s="452"/>
      <c r="D2" s="452" t="s">
        <v>10077</v>
      </c>
      <c r="E2" s="452" t="s">
        <v>10081</v>
      </c>
      <c r="F2" s="452"/>
      <c r="G2" s="452" t="s">
        <v>10083</v>
      </c>
      <c r="H2" s="452"/>
      <c r="I2" s="452" t="s">
        <v>10086</v>
      </c>
      <c r="J2" s="452"/>
    </row>
    <row r="3" spans="1:15">
      <c r="B3" s="452"/>
      <c r="C3" s="452"/>
      <c r="D3" s="452" t="s">
        <v>10078</v>
      </c>
      <c r="E3" s="452"/>
      <c r="F3" s="452"/>
      <c r="G3" s="452" t="s">
        <v>10084</v>
      </c>
      <c r="H3" s="452"/>
      <c r="I3" s="452" t="s">
        <v>3509</v>
      </c>
      <c r="J3" s="452"/>
    </row>
    <row r="4" spans="1:15">
      <c r="B4" s="453"/>
      <c r="C4" s="453"/>
      <c r="D4" s="453" t="s">
        <v>10079</v>
      </c>
      <c r="E4" s="453"/>
      <c r="F4" s="453"/>
      <c r="G4" s="453"/>
      <c r="H4" s="453"/>
      <c r="I4" s="453"/>
      <c r="J4" s="453"/>
    </row>
    <row r="5" spans="1:15">
      <c r="C5" s="450" t="s">
        <v>10071</v>
      </c>
    </row>
    <row r="6" spans="1:15">
      <c r="A6" t="s">
        <v>10102</v>
      </c>
      <c r="B6" s="454" t="s">
        <v>10072</v>
      </c>
      <c r="C6" s="455" t="s">
        <v>10073</v>
      </c>
      <c r="D6" s="455" t="s">
        <v>10087</v>
      </c>
      <c r="E6" s="455"/>
      <c r="F6" s="455" t="s">
        <v>10088</v>
      </c>
      <c r="G6" s="455" t="s">
        <v>3768</v>
      </c>
      <c r="H6" s="455">
        <v>1</v>
      </c>
      <c r="I6" s="455">
        <v>7600</v>
      </c>
      <c r="J6" s="456"/>
      <c r="K6">
        <f>I6/1000</f>
        <v>7.6</v>
      </c>
      <c r="L6" s="193" t="s">
        <v>10109</v>
      </c>
      <c r="M6" t="str">
        <f>VLOOKUP(L6,'[1]Приложение №5'!$E:$Q,11,)</f>
        <v>KQ-27-02</v>
      </c>
      <c r="N6">
        <f>VLOOKUP(L6,'[1]Приложение №5'!$E:$Q,13,)*K6</f>
        <v>7.6</v>
      </c>
      <c r="O6">
        <f>VLOOKUP(L6,'[1]Приложение №5'!$E:$Q,6,)*N6</f>
        <v>131.0413680380255</v>
      </c>
    </row>
    <row r="7" spans="1:15">
      <c r="B7" s="457"/>
      <c r="C7" s="458" t="s">
        <v>10074</v>
      </c>
      <c r="D7" s="458"/>
      <c r="E7" s="458"/>
      <c r="F7" s="458"/>
      <c r="G7" s="458"/>
      <c r="H7" s="458"/>
      <c r="I7" s="458"/>
      <c r="J7" s="459"/>
    </row>
    <row r="8" spans="1:15">
      <c r="B8" s="460"/>
      <c r="C8" s="461" t="s">
        <v>10075</v>
      </c>
      <c r="D8" s="461"/>
      <c r="E8" s="461"/>
      <c r="F8" s="461"/>
      <c r="G8" s="461"/>
      <c r="H8" s="461"/>
      <c r="I8" s="461"/>
      <c r="J8" s="462"/>
    </row>
    <row r="9" spans="1:15">
      <c r="A9" t="s">
        <v>10105</v>
      </c>
      <c r="B9" s="454" t="s">
        <v>10089</v>
      </c>
      <c r="C9" s="455" t="s">
        <v>10073</v>
      </c>
      <c r="D9" s="455" t="s">
        <v>10091</v>
      </c>
      <c r="E9" s="455"/>
      <c r="F9" s="455" t="s">
        <v>10088</v>
      </c>
      <c r="G9" s="455" t="s">
        <v>3768</v>
      </c>
      <c r="H9" s="455">
        <v>1</v>
      </c>
      <c r="I9" s="455">
        <v>7600</v>
      </c>
      <c r="J9" s="456"/>
      <c r="K9">
        <f>I9/1000</f>
        <v>7.6</v>
      </c>
      <c r="L9" s="193" t="s">
        <v>10109</v>
      </c>
      <c r="M9" t="str">
        <f>VLOOKUP(L9,'[1]Приложение №5'!$E:$Q,11,)</f>
        <v>KQ-27-02</v>
      </c>
      <c r="N9">
        <f>VLOOKUP(L9,'[1]Приложение №5'!$E:$Q,13,)*K9</f>
        <v>7.6</v>
      </c>
      <c r="O9">
        <f>VLOOKUP(L9,'[1]Приложение №5'!$E:$Q,6,)*N9</f>
        <v>131.0413680380255</v>
      </c>
    </row>
    <row r="10" spans="1:15">
      <c r="B10" s="457"/>
      <c r="C10" s="458" t="s">
        <v>10090</v>
      </c>
      <c r="D10" s="458"/>
      <c r="E10" s="458"/>
      <c r="F10" s="458"/>
      <c r="G10" s="458"/>
      <c r="H10" s="458"/>
      <c r="I10" s="458"/>
      <c r="J10" s="459"/>
    </row>
    <row r="11" spans="1:15">
      <c r="B11" s="460"/>
      <c r="C11" s="461" t="s">
        <v>10075</v>
      </c>
      <c r="D11" s="461"/>
      <c r="E11" s="461"/>
      <c r="F11" s="461"/>
      <c r="G11" s="461"/>
      <c r="H11" s="461"/>
      <c r="I11" s="461"/>
      <c r="J11" s="462"/>
    </row>
    <row r="12" spans="1:15">
      <c r="C12" s="450" t="s">
        <v>10092</v>
      </c>
    </row>
    <row r="13" spans="1:15">
      <c r="A13" t="s">
        <v>10103</v>
      </c>
      <c r="B13" s="454" t="s">
        <v>10093</v>
      </c>
      <c r="C13" s="455" t="s">
        <v>10094</v>
      </c>
      <c r="D13" s="455" t="s">
        <v>10098</v>
      </c>
      <c r="E13" s="455"/>
      <c r="F13" s="455" t="s">
        <v>10100</v>
      </c>
      <c r="G13" s="455"/>
      <c r="H13" s="455">
        <v>1</v>
      </c>
      <c r="I13" s="455">
        <v>3350</v>
      </c>
      <c r="J13" s="456"/>
      <c r="K13">
        <f>I13/1000</f>
        <v>3.35</v>
      </c>
      <c r="L13" s="193" t="s">
        <v>10110</v>
      </c>
      <c r="M13" t="str">
        <f>VLOOKUP(L13,'[1]Приложение №5'!$E:$Q,11,)</f>
        <v>KQ-27-04</v>
      </c>
      <c r="N13">
        <f>VLOOKUP(L13,'[1]Приложение №5'!$E:$Q,13,)*K13</f>
        <v>3.35</v>
      </c>
      <c r="O13">
        <f>VLOOKUP(L13,'[1]Приложение №5'!$E:$Q,6,)*N13</f>
        <v>51.985490083506171</v>
      </c>
    </row>
    <row r="14" spans="1:15">
      <c r="B14" s="457"/>
      <c r="C14" s="458" t="s">
        <v>10074</v>
      </c>
      <c r="D14" s="458"/>
      <c r="E14" s="458"/>
      <c r="F14" s="458" t="s">
        <v>10101</v>
      </c>
      <c r="G14" s="458"/>
      <c r="H14" s="458"/>
      <c r="I14" s="458"/>
      <c r="J14" s="459"/>
    </row>
    <row r="15" spans="1:15">
      <c r="B15" s="460"/>
      <c r="C15" s="461" t="s">
        <v>10075</v>
      </c>
      <c r="D15" s="461"/>
      <c r="E15" s="461"/>
      <c r="F15" s="461"/>
      <c r="G15" s="461"/>
      <c r="H15" s="461"/>
      <c r="I15" s="461"/>
      <c r="J15" s="462"/>
    </row>
    <row r="16" spans="1:15">
      <c r="A16" t="s">
        <v>10104</v>
      </c>
      <c r="B16" s="454" t="s">
        <v>10095</v>
      </c>
      <c r="C16" s="455" t="s">
        <v>10096</v>
      </c>
      <c r="D16" s="455" t="s">
        <v>10099</v>
      </c>
      <c r="E16" s="455"/>
      <c r="F16" s="455" t="s">
        <v>10100</v>
      </c>
      <c r="G16" s="455"/>
      <c r="H16" s="455">
        <v>1</v>
      </c>
      <c r="I16" s="455">
        <v>16500</v>
      </c>
      <c r="J16" s="456"/>
      <c r="K16">
        <f>I16/1000</f>
        <v>16.5</v>
      </c>
      <c r="L16" s="193" t="s">
        <v>10111</v>
      </c>
      <c r="M16" t="str">
        <f>VLOOKUP(L16,'[1]Приложение №5'!$E:$Q,11,)</f>
        <v>KQ-27-04</v>
      </c>
      <c r="N16">
        <f>VLOOKUP(L16,'[1]Приложение №5'!$E:$Q,13,)*K16</f>
        <v>16.5</v>
      </c>
      <c r="O16">
        <f>VLOOKUP(L16,'[1]Приложение №5'!$E:$Q,6,)*N16</f>
        <v>131.39719703950792</v>
      </c>
    </row>
    <row r="17" spans="1:15">
      <c r="B17" s="457"/>
      <c r="C17" s="458" t="s">
        <v>10097</v>
      </c>
      <c r="D17" s="458"/>
      <c r="E17" s="458"/>
      <c r="F17" s="458" t="s">
        <v>10101</v>
      </c>
      <c r="G17" s="458"/>
      <c r="H17" s="458"/>
      <c r="I17" s="458"/>
      <c r="J17" s="459"/>
    </row>
    <row r="18" spans="1:15">
      <c r="B18" s="460"/>
      <c r="C18" s="461" t="s">
        <v>10075</v>
      </c>
      <c r="D18" s="461"/>
      <c r="E18" s="461"/>
      <c r="F18" s="461"/>
      <c r="G18" s="461"/>
      <c r="H18" s="461"/>
      <c r="I18" s="461"/>
      <c r="J18" s="462"/>
    </row>
    <row r="19" spans="1:15">
      <c r="A19" t="s">
        <v>10106</v>
      </c>
      <c r="B19" s="454" t="s">
        <v>10107</v>
      </c>
      <c r="C19" s="455" t="s">
        <v>10096</v>
      </c>
      <c r="D19" s="455" t="s">
        <v>10108</v>
      </c>
      <c r="E19" s="455"/>
      <c r="F19" s="455" t="s">
        <v>10100</v>
      </c>
      <c r="G19" s="455"/>
      <c r="H19" s="455">
        <v>1</v>
      </c>
      <c r="I19" s="455">
        <v>19200</v>
      </c>
      <c r="J19" s="456"/>
      <c r="K19">
        <f>I19/1000</f>
        <v>19.2</v>
      </c>
      <c r="L19" s="193" t="s">
        <v>10111</v>
      </c>
      <c r="M19" t="str">
        <f>VLOOKUP(L19,'[1]Приложение №5'!$E:$Q,11,)</f>
        <v>KQ-27-04</v>
      </c>
      <c r="N19">
        <f>VLOOKUP(L19,'[1]Приложение №5'!$E:$Q,13,)*K19</f>
        <v>19.2</v>
      </c>
      <c r="O19">
        <f>VLOOKUP(L19,'[1]Приложение №5'!$E:$Q,6,)*N19</f>
        <v>152.89855655506375</v>
      </c>
    </row>
    <row r="20" spans="1:15">
      <c r="B20" s="457"/>
      <c r="C20" s="458" t="s">
        <v>10097</v>
      </c>
      <c r="D20" s="458"/>
      <c r="E20" s="458"/>
      <c r="F20" s="458" t="s">
        <v>10101</v>
      </c>
      <c r="G20" s="458"/>
      <c r="H20" s="458"/>
      <c r="I20" s="458"/>
      <c r="J20" s="459"/>
    </row>
    <row r="21" spans="1:15">
      <c r="B21" s="460"/>
      <c r="C21" s="461" t="s">
        <v>10075</v>
      </c>
      <c r="D21" s="461"/>
      <c r="E21" s="461"/>
      <c r="F21" s="461"/>
      <c r="G21" s="461"/>
      <c r="H21" s="461"/>
      <c r="I21" s="461"/>
      <c r="J21" s="46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3"/>
  <dimension ref="B1:U330"/>
  <sheetViews>
    <sheetView topLeftCell="F1" zoomScale="70" zoomScaleNormal="70" workbookViewId="0">
      <pane ySplit="2" topLeftCell="A3" activePane="bottomLeft" state="frozen"/>
      <selection activeCell="C21" sqref="C21"/>
      <selection pane="bottomLeft" activeCell="C21" sqref="C21"/>
    </sheetView>
  </sheetViews>
  <sheetFormatPr defaultRowHeight="15"/>
  <cols>
    <col min="1" max="1" width="9.140625" customWidth="1"/>
    <col min="2" max="2" width="30.5703125" customWidth="1"/>
    <col min="3" max="3" width="17.42578125" customWidth="1"/>
    <col min="4" max="4" width="25.42578125" customWidth="1"/>
    <col min="5" max="5" width="33.140625" customWidth="1"/>
    <col min="6" max="6" width="14" customWidth="1"/>
    <col min="7" max="7" width="15.140625" customWidth="1"/>
    <col min="8" max="8" width="14" customWidth="1"/>
    <col min="9" max="9" width="75.28515625" customWidth="1"/>
    <col min="10" max="10" width="18" customWidth="1"/>
    <col min="11" max="11" width="90" customWidth="1"/>
    <col min="12" max="13" width="16.42578125" customWidth="1"/>
    <col min="14" max="14" width="16.7109375" customWidth="1"/>
    <col min="15" max="15" width="18" customWidth="1"/>
    <col min="16" max="17" width="16.28515625" customWidth="1"/>
    <col min="20" max="20" width="17" customWidth="1"/>
    <col min="21" max="21" width="14.85546875" customWidth="1"/>
  </cols>
  <sheetData>
    <row r="1" spans="2:21">
      <c r="B1" s="69" t="s">
        <v>5525</v>
      </c>
      <c r="U1" s="69" t="s">
        <v>5525</v>
      </c>
    </row>
    <row r="2" spans="2:21" ht="39" customHeight="1">
      <c r="B2" s="3" t="s">
        <v>2</v>
      </c>
      <c r="C2" s="3" t="s">
        <v>3</v>
      </c>
      <c r="D2" s="3" t="s">
        <v>0</v>
      </c>
      <c r="E2" s="3" t="s">
        <v>6</v>
      </c>
      <c r="F2" s="3" t="s">
        <v>1</v>
      </c>
      <c r="G2" s="3" t="s">
        <v>7</v>
      </c>
      <c r="H2" s="3" t="s">
        <v>4</v>
      </c>
      <c r="I2" s="6" t="s">
        <v>2122</v>
      </c>
      <c r="J2" s="6" t="s">
        <v>2123</v>
      </c>
      <c r="K2" s="6" t="s">
        <v>2124</v>
      </c>
      <c r="L2" s="3" t="s">
        <v>2125</v>
      </c>
      <c r="M2" s="3" t="s">
        <v>2200</v>
      </c>
      <c r="N2" s="3" t="s">
        <v>2126</v>
      </c>
      <c r="O2" s="3" t="s">
        <v>2127</v>
      </c>
      <c r="P2" s="3" t="s">
        <v>2128</v>
      </c>
      <c r="Q2" s="3" t="s">
        <v>2175</v>
      </c>
      <c r="R2" s="3" t="s">
        <v>2141</v>
      </c>
      <c r="S2" s="3" t="s">
        <v>2142</v>
      </c>
      <c r="T2" s="3" t="s">
        <v>2143</v>
      </c>
      <c r="U2" s="66" t="s">
        <v>5508</v>
      </c>
    </row>
    <row r="3" spans="2:21">
      <c r="B3" t="s">
        <v>2119</v>
      </c>
      <c r="C3">
        <v>0</v>
      </c>
      <c r="D3" t="s">
        <v>2120</v>
      </c>
      <c r="E3" t="s">
        <v>2121</v>
      </c>
      <c r="F3">
        <v>0</v>
      </c>
      <c r="G3" s="20">
        <v>45620</v>
      </c>
      <c r="H3">
        <v>3</v>
      </c>
      <c r="I3" t="s">
        <v>2145</v>
      </c>
      <c r="J3" t="s">
        <v>2129</v>
      </c>
      <c r="K3" t="s">
        <v>2130</v>
      </c>
      <c r="L3" t="s">
        <v>2131</v>
      </c>
      <c r="N3" t="s">
        <v>2132</v>
      </c>
      <c r="O3" t="s">
        <v>2133</v>
      </c>
      <c r="P3" t="s">
        <v>2134</v>
      </c>
      <c r="S3" t="s">
        <v>2144</v>
      </c>
      <c r="U3">
        <v>0</v>
      </c>
    </row>
    <row r="4" spans="2:21">
      <c r="B4" t="s">
        <v>2119</v>
      </c>
      <c r="C4">
        <v>0</v>
      </c>
      <c r="D4" t="s">
        <v>2120</v>
      </c>
      <c r="E4" t="s">
        <v>2121</v>
      </c>
      <c r="F4">
        <v>0</v>
      </c>
      <c r="G4" s="20">
        <v>45620</v>
      </c>
      <c r="H4">
        <v>3</v>
      </c>
      <c r="I4" t="s">
        <v>2145</v>
      </c>
      <c r="K4" t="s">
        <v>2139</v>
      </c>
      <c r="Q4" t="s">
        <v>2177</v>
      </c>
      <c r="R4">
        <v>1</v>
      </c>
      <c r="S4" t="s">
        <v>2144</v>
      </c>
      <c r="U4">
        <v>1</v>
      </c>
    </row>
    <row r="5" spans="2:21">
      <c r="B5" t="s">
        <v>2119</v>
      </c>
      <c r="C5">
        <v>0</v>
      </c>
      <c r="D5" t="s">
        <v>2120</v>
      </c>
      <c r="E5" t="s">
        <v>2121</v>
      </c>
      <c r="F5">
        <v>0</v>
      </c>
      <c r="G5" s="20">
        <v>45620</v>
      </c>
      <c r="H5">
        <v>3</v>
      </c>
      <c r="I5" t="s">
        <v>2145</v>
      </c>
      <c r="K5" t="s">
        <v>2140</v>
      </c>
      <c r="R5">
        <v>1</v>
      </c>
      <c r="S5" t="s">
        <v>2144</v>
      </c>
      <c r="U5">
        <v>1</v>
      </c>
    </row>
    <row r="6" spans="2:21">
      <c r="B6" t="s">
        <v>2119</v>
      </c>
      <c r="C6">
        <v>0</v>
      </c>
      <c r="D6" t="s">
        <v>2120</v>
      </c>
      <c r="E6" t="s">
        <v>2121</v>
      </c>
      <c r="F6">
        <v>0</v>
      </c>
      <c r="G6" s="20">
        <v>45620</v>
      </c>
      <c r="H6">
        <v>3</v>
      </c>
      <c r="I6" t="s">
        <v>2145</v>
      </c>
      <c r="J6" t="s">
        <v>2135</v>
      </c>
      <c r="K6" t="s">
        <v>2130</v>
      </c>
      <c r="L6" t="s">
        <v>2131</v>
      </c>
      <c r="N6" t="s">
        <v>2132</v>
      </c>
      <c r="O6" t="s">
        <v>2133</v>
      </c>
      <c r="P6" t="s">
        <v>2134</v>
      </c>
      <c r="S6" t="s">
        <v>2144</v>
      </c>
      <c r="U6">
        <v>0</v>
      </c>
    </row>
    <row r="7" spans="2:21">
      <c r="B7" t="s">
        <v>2119</v>
      </c>
      <c r="C7">
        <v>0</v>
      </c>
      <c r="D7" t="s">
        <v>2120</v>
      </c>
      <c r="E7" t="s">
        <v>2121</v>
      </c>
      <c r="F7">
        <v>0</v>
      </c>
      <c r="G7" s="20">
        <v>45620</v>
      </c>
      <c r="H7">
        <v>3</v>
      </c>
      <c r="I7" t="s">
        <v>2145</v>
      </c>
      <c r="K7" t="s">
        <v>2139</v>
      </c>
      <c r="Q7" t="s">
        <v>2177</v>
      </c>
      <c r="R7">
        <v>1</v>
      </c>
      <c r="S7" t="s">
        <v>2144</v>
      </c>
      <c r="U7">
        <v>1</v>
      </c>
    </row>
    <row r="8" spans="2:21">
      <c r="B8" t="s">
        <v>2119</v>
      </c>
      <c r="C8">
        <v>0</v>
      </c>
      <c r="D8" t="s">
        <v>2120</v>
      </c>
      <c r="E8" t="s">
        <v>2121</v>
      </c>
      <c r="F8">
        <v>0</v>
      </c>
      <c r="G8" s="20">
        <v>45620</v>
      </c>
      <c r="H8">
        <v>3</v>
      </c>
      <c r="I8" t="s">
        <v>2145</v>
      </c>
      <c r="K8" t="s">
        <v>2140</v>
      </c>
      <c r="R8">
        <v>1</v>
      </c>
      <c r="S8" t="s">
        <v>2144</v>
      </c>
      <c r="U8">
        <v>1</v>
      </c>
    </row>
    <row r="9" spans="2:21">
      <c r="B9" t="s">
        <v>2119</v>
      </c>
      <c r="C9">
        <v>0</v>
      </c>
      <c r="D9" t="s">
        <v>2120</v>
      </c>
      <c r="E9" t="s">
        <v>2121</v>
      </c>
      <c r="F9">
        <v>0</v>
      </c>
      <c r="G9" s="20">
        <v>45620</v>
      </c>
      <c r="H9">
        <v>3</v>
      </c>
      <c r="I9" t="s">
        <v>2145</v>
      </c>
      <c r="J9" t="s">
        <v>2136</v>
      </c>
      <c r="K9" t="s">
        <v>2137</v>
      </c>
      <c r="L9" t="s">
        <v>2131</v>
      </c>
      <c r="N9" t="s">
        <v>2132</v>
      </c>
      <c r="O9" t="s">
        <v>2133</v>
      </c>
      <c r="P9" t="s">
        <v>2134</v>
      </c>
      <c r="S9" t="s">
        <v>2144</v>
      </c>
      <c r="U9">
        <v>0</v>
      </c>
    </row>
    <row r="10" spans="2:21">
      <c r="B10" t="s">
        <v>2119</v>
      </c>
      <c r="C10">
        <v>0</v>
      </c>
      <c r="D10" t="s">
        <v>2120</v>
      </c>
      <c r="E10" t="s">
        <v>2121</v>
      </c>
      <c r="F10">
        <v>0</v>
      </c>
      <c r="G10" s="20">
        <v>45620</v>
      </c>
      <c r="H10">
        <v>3</v>
      </c>
      <c r="I10" t="s">
        <v>2145</v>
      </c>
      <c r="K10" t="s">
        <v>2139</v>
      </c>
      <c r="Q10" t="s">
        <v>2177</v>
      </c>
      <c r="R10">
        <v>1</v>
      </c>
      <c r="S10" t="s">
        <v>2144</v>
      </c>
      <c r="U10">
        <v>1</v>
      </c>
    </row>
    <row r="11" spans="2:21">
      <c r="B11" t="s">
        <v>2119</v>
      </c>
      <c r="C11">
        <v>0</v>
      </c>
      <c r="D11" t="s">
        <v>2120</v>
      </c>
      <c r="E11" t="s">
        <v>2121</v>
      </c>
      <c r="F11">
        <v>0</v>
      </c>
      <c r="G11" s="20">
        <v>45620</v>
      </c>
      <c r="H11">
        <v>3</v>
      </c>
      <c r="I11" t="s">
        <v>2145</v>
      </c>
      <c r="K11" t="s">
        <v>2140</v>
      </c>
      <c r="R11">
        <v>1</v>
      </c>
      <c r="S11" t="s">
        <v>2144</v>
      </c>
      <c r="U11">
        <v>1</v>
      </c>
    </row>
    <row r="12" spans="2:21">
      <c r="B12" t="s">
        <v>2119</v>
      </c>
      <c r="C12">
        <v>0</v>
      </c>
      <c r="D12" t="s">
        <v>2120</v>
      </c>
      <c r="E12" t="s">
        <v>2121</v>
      </c>
      <c r="F12">
        <v>0</v>
      </c>
      <c r="G12" s="20">
        <v>45620</v>
      </c>
      <c r="H12">
        <v>3</v>
      </c>
      <c r="I12" t="s">
        <v>2145</v>
      </c>
      <c r="J12" t="s">
        <v>2138</v>
      </c>
      <c r="K12" t="s">
        <v>2137</v>
      </c>
      <c r="L12" t="s">
        <v>2131</v>
      </c>
      <c r="N12" t="s">
        <v>2132</v>
      </c>
      <c r="O12" t="s">
        <v>2133</v>
      </c>
      <c r="P12" t="s">
        <v>2134</v>
      </c>
      <c r="S12" t="s">
        <v>2144</v>
      </c>
      <c r="U12">
        <v>0</v>
      </c>
    </row>
    <row r="13" spans="2:21">
      <c r="B13" t="s">
        <v>2119</v>
      </c>
      <c r="C13">
        <v>0</v>
      </c>
      <c r="D13" t="s">
        <v>2120</v>
      </c>
      <c r="E13" t="s">
        <v>2121</v>
      </c>
      <c r="F13">
        <v>0</v>
      </c>
      <c r="G13" s="20">
        <v>45620</v>
      </c>
      <c r="H13">
        <v>3</v>
      </c>
      <c r="I13" t="s">
        <v>2145</v>
      </c>
      <c r="K13" t="s">
        <v>2139</v>
      </c>
      <c r="Q13" t="s">
        <v>2177</v>
      </c>
      <c r="R13">
        <v>1</v>
      </c>
      <c r="S13" t="s">
        <v>2144</v>
      </c>
      <c r="U13">
        <v>1</v>
      </c>
    </row>
    <row r="14" spans="2:21">
      <c r="B14" t="s">
        <v>2119</v>
      </c>
      <c r="C14">
        <v>0</v>
      </c>
      <c r="D14" t="s">
        <v>2120</v>
      </c>
      <c r="E14" t="s">
        <v>2121</v>
      </c>
      <c r="F14">
        <v>0</v>
      </c>
      <c r="G14" s="20">
        <v>45620</v>
      </c>
      <c r="H14">
        <v>3</v>
      </c>
      <c r="I14" t="s">
        <v>2145</v>
      </c>
      <c r="K14" t="s">
        <v>2140</v>
      </c>
      <c r="R14">
        <v>1</v>
      </c>
      <c r="S14" t="s">
        <v>2144</v>
      </c>
      <c r="U14">
        <v>1</v>
      </c>
    </row>
    <row r="15" spans="2:21">
      <c r="B15" t="s">
        <v>2119</v>
      </c>
      <c r="C15">
        <v>0</v>
      </c>
      <c r="D15" t="s">
        <v>2120</v>
      </c>
      <c r="E15" t="s">
        <v>2121</v>
      </c>
      <c r="F15">
        <v>0</v>
      </c>
      <c r="G15" s="20">
        <v>45620</v>
      </c>
      <c r="H15">
        <v>4</v>
      </c>
      <c r="I15" t="s">
        <v>2156</v>
      </c>
      <c r="J15" t="s">
        <v>2146</v>
      </c>
      <c r="K15" t="s">
        <v>2137</v>
      </c>
      <c r="L15" t="s">
        <v>2147</v>
      </c>
      <c r="N15" t="s">
        <v>2132</v>
      </c>
      <c r="O15" t="s">
        <v>2133</v>
      </c>
      <c r="P15" t="s">
        <v>2134</v>
      </c>
      <c r="S15" t="s">
        <v>2144</v>
      </c>
      <c r="U15">
        <v>0</v>
      </c>
    </row>
    <row r="16" spans="2:21">
      <c r="B16" t="s">
        <v>2119</v>
      </c>
      <c r="C16">
        <v>0</v>
      </c>
      <c r="D16" t="s">
        <v>2120</v>
      </c>
      <c r="E16" t="s">
        <v>2121</v>
      </c>
      <c r="F16">
        <v>0</v>
      </c>
      <c r="G16" s="20">
        <v>45620</v>
      </c>
      <c r="H16">
        <v>4</v>
      </c>
      <c r="I16" t="s">
        <v>2156</v>
      </c>
      <c r="K16" t="s">
        <v>2139</v>
      </c>
      <c r="Q16" t="s">
        <v>2176</v>
      </c>
      <c r="R16">
        <v>1</v>
      </c>
      <c r="S16" t="s">
        <v>2144</v>
      </c>
      <c r="U16">
        <v>1</v>
      </c>
    </row>
    <row r="17" spans="2:21">
      <c r="B17" t="s">
        <v>2119</v>
      </c>
      <c r="C17">
        <v>0</v>
      </c>
      <c r="D17" t="s">
        <v>2120</v>
      </c>
      <c r="E17" t="s">
        <v>2121</v>
      </c>
      <c r="F17">
        <v>0</v>
      </c>
      <c r="G17" s="20">
        <v>45620</v>
      </c>
      <c r="H17">
        <v>4</v>
      </c>
      <c r="I17" t="s">
        <v>2156</v>
      </c>
      <c r="K17" t="s">
        <v>2140</v>
      </c>
      <c r="R17">
        <v>1</v>
      </c>
      <c r="S17" t="s">
        <v>2144</v>
      </c>
      <c r="U17">
        <v>1</v>
      </c>
    </row>
    <row r="18" spans="2:21">
      <c r="B18" t="s">
        <v>2119</v>
      </c>
      <c r="C18">
        <v>0</v>
      </c>
      <c r="D18" t="s">
        <v>2120</v>
      </c>
      <c r="E18" t="s">
        <v>2121</v>
      </c>
      <c r="F18">
        <v>0</v>
      </c>
      <c r="G18" s="20">
        <v>45620</v>
      </c>
      <c r="H18">
        <v>4</v>
      </c>
      <c r="I18" t="s">
        <v>2156</v>
      </c>
      <c r="J18" t="s">
        <v>2148</v>
      </c>
      <c r="K18" t="s">
        <v>2149</v>
      </c>
      <c r="L18" t="s">
        <v>2150</v>
      </c>
      <c r="N18" t="s">
        <v>2151</v>
      </c>
      <c r="O18" t="s">
        <v>2152</v>
      </c>
      <c r="P18" t="s">
        <v>2153</v>
      </c>
      <c r="S18" t="s">
        <v>2144</v>
      </c>
      <c r="U18">
        <v>0</v>
      </c>
    </row>
    <row r="19" spans="2:21">
      <c r="B19" t="s">
        <v>2119</v>
      </c>
      <c r="C19">
        <v>0</v>
      </c>
      <c r="D19" t="s">
        <v>2120</v>
      </c>
      <c r="E19" t="s">
        <v>2121</v>
      </c>
      <c r="F19">
        <v>0</v>
      </c>
      <c r="G19" s="20">
        <v>45620</v>
      </c>
      <c r="H19">
        <v>4</v>
      </c>
      <c r="I19" t="s">
        <v>2156</v>
      </c>
      <c r="K19" t="s">
        <v>2139</v>
      </c>
      <c r="Q19" t="s">
        <v>2176</v>
      </c>
      <c r="R19">
        <v>1</v>
      </c>
      <c r="S19" t="s">
        <v>2144</v>
      </c>
      <c r="U19">
        <v>1</v>
      </c>
    </row>
    <row r="20" spans="2:21">
      <c r="B20" t="s">
        <v>2119</v>
      </c>
      <c r="C20">
        <v>0</v>
      </c>
      <c r="D20" t="s">
        <v>2120</v>
      </c>
      <c r="E20" t="s">
        <v>2121</v>
      </c>
      <c r="F20">
        <v>0</v>
      </c>
      <c r="G20" s="20">
        <v>45620</v>
      </c>
      <c r="H20">
        <v>4</v>
      </c>
      <c r="I20" t="s">
        <v>2156</v>
      </c>
      <c r="K20" t="s">
        <v>2140</v>
      </c>
      <c r="R20">
        <v>1</v>
      </c>
      <c r="S20" t="s">
        <v>2144</v>
      </c>
      <c r="U20">
        <v>1</v>
      </c>
    </row>
    <row r="21" spans="2:21">
      <c r="B21" t="s">
        <v>2119</v>
      </c>
      <c r="C21">
        <v>0</v>
      </c>
      <c r="D21" t="s">
        <v>2120</v>
      </c>
      <c r="E21" t="s">
        <v>2121</v>
      </c>
      <c r="F21">
        <v>0</v>
      </c>
      <c r="G21" s="20">
        <v>45620</v>
      </c>
      <c r="H21">
        <v>4</v>
      </c>
      <c r="I21" t="s">
        <v>2156</v>
      </c>
      <c r="J21" t="s">
        <v>2154</v>
      </c>
      <c r="K21" t="s">
        <v>2155</v>
      </c>
      <c r="L21" t="s">
        <v>2150</v>
      </c>
      <c r="N21" t="s">
        <v>2151</v>
      </c>
      <c r="O21" t="s">
        <v>2152</v>
      </c>
      <c r="P21" t="s">
        <v>2153</v>
      </c>
      <c r="S21" t="s">
        <v>2144</v>
      </c>
      <c r="U21">
        <v>0</v>
      </c>
    </row>
    <row r="22" spans="2:21">
      <c r="B22" t="s">
        <v>2119</v>
      </c>
      <c r="C22">
        <v>0</v>
      </c>
      <c r="D22" t="s">
        <v>2120</v>
      </c>
      <c r="E22" t="s">
        <v>2121</v>
      </c>
      <c r="F22">
        <v>0</v>
      </c>
      <c r="G22" s="20">
        <v>45620</v>
      </c>
      <c r="H22">
        <v>4</v>
      </c>
      <c r="I22" t="s">
        <v>2156</v>
      </c>
      <c r="K22" t="s">
        <v>2139</v>
      </c>
      <c r="Q22" t="s">
        <v>2176</v>
      </c>
      <c r="R22">
        <v>1</v>
      </c>
      <c r="S22" t="s">
        <v>2144</v>
      </c>
      <c r="U22">
        <v>1</v>
      </c>
    </row>
    <row r="23" spans="2:21">
      <c r="B23" t="s">
        <v>2119</v>
      </c>
      <c r="C23">
        <v>0</v>
      </c>
      <c r="D23" t="s">
        <v>2120</v>
      </c>
      <c r="E23" t="s">
        <v>2121</v>
      </c>
      <c r="F23">
        <v>0</v>
      </c>
      <c r="G23" s="20">
        <v>45620</v>
      </c>
      <c r="H23">
        <v>4</v>
      </c>
      <c r="I23" t="s">
        <v>2156</v>
      </c>
      <c r="K23" t="s">
        <v>2140</v>
      </c>
      <c r="R23">
        <v>1</v>
      </c>
      <c r="S23" t="s">
        <v>2144</v>
      </c>
      <c r="U23">
        <v>1</v>
      </c>
    </row>
    <row r="24" spans="2:21">
      <c r="B24" t="s">
        <v>2119</v>
      </c>
      <c r="C24">
        <v>0</v>
      </c>
      <c r="D24" t="s">
        <v>2120</v>
      </c>
      <c r="E24" t="s">
        <v>2121</v>
      </c>
      <c r="F24">
        <v>0</v>
      </c>
      <c r="G24" s="20">
        <v>45620</v>
      </c>
      <c r="H24">
        <v>5</v>
      </c>
      <c r="I24" t="s">
        <v>2157</v>
      </c>
      <c r="J24" t="s">
        <v>2158</v>
      </c>
      <c r="K24" t="s">
        <v>2130</v>
      </c>
      <c r="N24" t="s">
        <v>2168</v>
      </c>
      <c r="O24" t="s">
        <v>2169</v>
      </c>
      <c r="P24" t="s">
        <v>2170</v>
      </c>
      <c r="U24">
        <v>0</v>
      </c>
    </row>
    <row r="25" spans="2:21">
      <c r="B25" t="s">
        <v>2119</v>
      </c>
      <c r="C25">
        <v>0</v>
      </c>
      <c r="D25" t="s">
        <v>2120</v>
      </c>
      <c r="E25" t="s">
        <v>2121</v>
      </c>
      <c r="F25">
        <v>0</v>
      </c>
      <c r="G25" s="20">
        <v>45620</v>
      </c>
      <c r="H25">
        <v>5</v>
      </c>
      <c r="I25" t="s">
        <v>2157</v>
      </c>
      <c r="K25" t="s">
        <v>2162</v>
      </c>
      <c r="U25">
        <v>0</v>
      </c>
    </row>
    <row r="26" spans="2:21">
      <c r="B26" t="s">
        <v>2119</v>
      </c>
      <c r="C26">
        <v>0</v>
      </c>
      <c r="D26" t="s">
        <v>2120</v>
      </c>
      <c r="E26" t="s">
        <v>2121</v>
      </c>
      <c r="F26">
        <v>0</v>
      </c>
      <c r="G26" s="20">
        <v>45620</v>
      </c>
      <c r="H26">
        <v>5</v>
      </c>
      <c r="I26" t="s">
        <v>2157</v>
      </c>
      <c r="K26" t="s">
        <v>2163</v>
      </c>
      <c r="Q26" t="s">
        <v>2174</v>
      </c>
      <c r="U26">
        <v>0</v>
      </c>
    </row>
    <row r="27" spans="2:21">
      <c r="B27" t="s">
        <v>2119</v>
      </c>
      <c r="C27">
        <v>0</v>
      </c>
      <c r="D27" t="s">
        <v>2120</v>
      </c>
      <c r="E27" t="s">
        <v>2121</v>
      </c>
      <c r="F27">
        <v>0</v>
      </c>
      <c r="G27" s="20">
        <v>45620</v>
      </c>
      <c r="H27">
        <v>5</v>
      </c>
      <c r="I27" t="s">
        <v>2157</v>
      </c>
      <c r="K27" t="s">
        <v>2164</v>
      </c>
      <c r="Q27" t="s">
        <v>2178</v>
      </c>
      <c r="R27">
        <v>6</v>
      </c>
      <c r="S27" t="s">
        <v>2182</v>
      </c>
      <c r="U27">
        <v>6</v>
      </c>
    </row>
    <row r="28" spans="2:21">
      <c r="B28" t="s">
        <v>2119</v>
      </c>
      <c r="C28">
        <v>0</v>
      </c>
      <c r="D28" t="s">
        <v>2120</v>
      </c>
      <c r="E28" t="s">
        <v>2121</v>
      </c>
      <c r="F28">
        <v>0</v>
      </c>
      <c r="G28" s="20">
        <v>45620</v>
      </c>
      <c r="H28">
        <v>5</v>
      </c>
      <c r="I28" t="s">
        <v>2157</v>
      </c>
      <c r="K28" t="s">
        <v>2165</v>
      </c>
      <c r="Q28" t="s">
        <v>2179</v>
      </c>
      <c r="R28">
        <v>1</v>
      </c>
      <c r="S28" t="s">
        <v>2144</v>
      </c>
      <c r="U28">
        <v>1</v>
      </c>
    </row>
    <row r="29" spans="2:21" ht="16.5">
      <c r="B29" t="s">
        <v>2119</v>
      </c>
      <c r="C29">
        <v>0</v>
      </c>
      <c r="D29" t="s">
        <v>2120</v>
      </c>
      <c r="E29" t="s">
        <v>2121</v>
      </c>
      <c r="F29">
        <v>0</v>
      </c>
      <c r="G29" s="20">
        <v>45620</v>
      </c>
      <c r="H29">
        <v>5</v>
      </c>
      <c r="I29" t="s">
        <v>2157</v>
      </c>
      <c r="K29" t="s">
        <v>2166</v>
      </c>
      <c r="Q29" t="s">
        <v>2180</v>
      </c>
      <c r="R29">
        <v>1</v>
      </c>
      <c r="S29" t="s">
        <v>2144</v>
      </c>
      <c r="U29">
        <v>1</v>
      </c>
    </row>
    <row r="30" spans="2:21">
      <c r="B30" t="s">
        <v>2119</v>
      </c>
      <c r="C30">
        <v>0</v>
      </c>
      <c r="D30" t="s">
        <v>2120</v>
      </c>
      <c r="E30" t="s">
        <v>2121</v>
      </c>
      <c r="F30">
        <v>0</v>
      </c>
      <c r="G30" s="20">
        <v>45620</v>
      </c>
      <c r="H30">
        <v>5</v>
      </c>
      <c r="I30" t="s">
        <v>2157</v>
      </c>
      <c r="K30" t="s">
        <v>2167</v>
      </c>
      <c r="Q30" t="s">
        <v>2181</v>
      </c>
      <c r="R30">
        <v>1</v>
      </c>
      <c r="S30" t="s">
        <v>2144</v>
      </c>
      <c r="U30">
        <v>1</v>
      </c>
    </row>
    <row r="31" spans="2:21">
      <c r="B31" t="s">
        <v>2119</v>
      </c>
      <c r="C31">
        <v>0</v>
      </c>
      <c r="D31" t="s">
        <v>2120</v>
      </c>
      <c r="E31" t="s">
        <v>2121</v>
      </c>
      <c r="F31">
        <v>0</v>
      </c>
      <c r="G31" s="20">
        <v>45620</v>
      </c>
      <c r="H31">
        <v>5</v>
      </c>
      <c r="I31" t="s">
        <v>2157</v>
      </c>
      <c r="J31" t="s">
        <v>2159</v>
      </c>
      <c r="K31" t="s">
        <v>2160</v>
      </c>
      <c r="N31" t="s">
        <v>2171</v>
      </c>
      <c r="O31" t="s">
        <v>2172</v>
      </c>
      <c r="P31" t="s">
        <v>2173</v>
      </c>
      <c r="U31">
        <v>0</v>
      </c>
    </row>
    <row r="32" spans="2:21">
      <c r="B32" t="s">
        <v>2119</v>
      </c>
      <c r="C32">
        <v>0</v>
      </c>
      <c r="D32" t="s">
        <v>2120</v>
      </c>
      <c r="E32" t="s">
        <v>2121</v>
      </c>
      <c r="F32">
        <v>0</v>
      </c>
      <c r="G32" s="20">
        <v>45620</v>
      </c>
      <c r="H32">
        <v>5</v>
      </c>
      <c r="I32" t="s">
        <v>2157</v>
      </c>
      <c r="K32" t="s">
        <v>2162</v>
      </c>
      <c r="U32">
        <v>0</v>
      </c>
    </row>
    <row r="33" spans="2:21">
      <c r="B33" t="s">
        <v>2119</v>
      </c>
      <c r="C33">
        <v>0</v>
      </c>
      <c r="D33" t="s">
        <v>2120</v>
      </c>
      <c r="E33" t="s">
        <v>2121</v>
      </c>
      <c r="F33">
        <v>0</v>
      </c>
      <c r="G33" s="20">
        <v>45620</v>
      </c>
      <c r="H33">
        <v>5</v>
      </c>
      <c r="I33" t="s">
        <v>2157</v>
      </c>
      <c r="K33" t="s">
        <v>2163</v>
      </c>
      <c r="Q33" t="s">
        <v>2174</v>
      </c>
      <c r="U33">
        <v>0</v>
      </c>
    </row>
    <row r="34" spans="2:21">
      <c r="B34" t="s">
        <v>2119</v>
      </c>
      <c r="C34">
        <v>0</v>
      </c>
      <c r="D34" t="s">
        <v>2120</v>
      </c>
      <c r="E34" t="s">
        <v>2121</v>
      </c>
      <c r="F34">
        <v>0</v>
      </c>
      <c r="G34" s="20">
        <v>45620</v>
      </c>
      <c r="H34">
        <v>5</v>
      </c>
      <c r="I34" t="s">
        <v>2157</v>
      </c>
      <c r="K34" t="s">
        <v>2164</v>
      </c>
      <c r="Q34" t="s">
        <v>2178</v>
      </c>
      <c r="R34">
        <v>6</v>
      </c>
      <c r="S34" t="s">
        <v>2182</v>
      </c>
      <c r="U34">
        <v>6</v>
      </c>
    </row>
    <row r="35" spans="2:21">
      <c r="B35" t="s">
        <v>2119</v>
      </c>
      <c r="C35">
        <v>0</v>
      </c>
      <c r="D35" t="s">
        <v>2120</v>
      </c>
      <c r="E35" t="s">
        <v>2121</v>
      </c>
      <c r="F35">
        <v>0</v>
      </c>
      <c r="G35" s="20">
        <v>45620</v>
      </c>
      <c r="H35">
        <v>5</v>
      </c>
      <c r="I35" t="s">
        <v>2157</v>
      </c>
      <c r="K35" t="s">
        <v>2165</v>
      </c>
      <c r="Q35" t="s">
        <v>2179</v>
      </c>
      <c r="R35">
        <v>1</v>
      </c>
      <c r="S35" t="s">
        <v>2144</v>
      </c>
      <c r="U35">
        <v>1</v>
      </c>
    </row>
    <row r="36" spans="2:21" ht="16.5">
      <c r="B36" t="s">
        <v>2119</v>
      </c>
      <c r="C36">
        <v>0</v>
      </c>
      <c r="D36" t="s">
        <v>2120</v>
      </c>
      <c r="E36" t="s">
        <v>2121</v>
      </c>
      <c r="F36">
        <v>0</v>
      </c>
      <c r="G36" s="20">
        <v>45620</v>
      </c>
      <c r="H36">
        <v>5</v>
      </c>
      <c r="I36" t="s">
        <v>2157</v>
      </c>
      <c r="K36" t="s">
        <v>2166</v>
      </c>
      <c r="Q36" t="s">
        <v>2180</v>
      </c>
      <c r="R36">
        <v>1</v>
      </c>
      <c r="S36" t="s">
        <v>2144</v>
      </c>
      <c r="U36">
        <v>1</v>
      </c>
    </row>
    <row r="37" spans="2:21">
      <c r="B37" t="s">
        <v>2119</v>
      </c>
      <c r="C37">
        <v>0</v>
      </c>
      <c r="D37" t="s">
        <v>2120</v>
      </c>
      <c r="E37" t="s">
        <v>2121</v>
      </c>
      <c r="F37">
        <v>0</v>
      </c>
      <c r="G37" s="20">
        <v>45620</v>
      </c>
      <c r="H37">
        <v>5</v>
      </c>
      <c r="I37" t="s">
        <v>2157</v>
      </c>
      <c r="K37" t="s">
        <v>2167</v>
      </c>
      <c r="Q37" t="s">
        <v>2181</v>
      </c>
      <c r="R37">
        <v>1</v>
      </c>
      <c r="S37" t="s">
        <v>2144</v>
      </c>
      <c r="U37">
        <v>1</v>
      </c>
    </row>
    <row r="38" spans="2:21">
      <c r="B38" t="s">
        <v>2119</v>
      </c>
      <c r="C38">
        <v>0</v>
      </c>
      <c r="D38" t="s">
        <v>2120</v>
      </c>
      <c r="E38" t="s">
        <v>2121</v>
      </c>
      <c r="F38">
        <v>0</v>
      </c>
      <c r="G38" s="20">
        <v>45620</v>
      </c>
      <c r="H38">
        <v>5</v>
      </c>
      <c r="I38" t="s">
        <v>2157</v>
      </c>
      <c r="J38" t="s">
        <v>2161</v>
      </c>
      <c r="K38" t="s">
        <v>2137</v>
      </c>
      <c r="N38" t="s">
        <v>2168</v>
      </c>
      <c r="O38" t="s">
        <v>2169</v>
      </c>
      <c r="P38" t="s">
        <v>2170</v>
      </c>
      <c r="U38">
        <v>0</v>
      </c>
    </row>
    <row r="39" spans="2:21">
      <c r="B39" t="s">
        <v>2119</v>
      </c>
      <c r="C39">
        <v>0</v>
      </c>
      <c r="D39" t="s">
        <v>2120</v>
      </c>
      <c r="E39" t="s">
        <v>2121</v>
      </c>
      <c r="F39">
        <v>0</v>
      </c>
      <c r="G39" s="20">
        <v>45620</v>
      </c>
      <c r="H39">
        <v>5</v>
      </c>
      <c r="I39" t="s">
        <v>2157</v>
      </c>
      <c r="K39" t="s">
        <v>2162</v>
      </c>
      <c r="U39">
        <v>0</v>
      </c>
    </row>
    <row r="40" spans="2:21">
      <c r="B40" t="s">
        <v>2119</v>
      </c>
      <c r="C40">
        <v>0</v>
      </c>
      <c r="D40" t="s">
        <v>2120</v>
      </c>
      <c r="E40" t="s">
        <v>2121</v>
      </c>
      <c r="F40">
        <v>0</v>
      </c>
      <c r="G40" s="20">
        <v>45620</v>
      </c>
      <c r="H40">
        <v>5</v>
      </c>
      <c r="I40" t="s">
        <v>2157</v>
      </c>
      <c r="K40" t="s">
        <v>2163</v>
      </c>
      <c r="Q40" t="s">
        <v>2174</v>
      </c>
      <c r="U40">
        <v>0</v>
      </c>
    </row>
    <row r="41" spans="2:21">
      <c r="B41" t="s">
        <v>2119</v>
      </c>
      <c r="C41">
        <v>0</v>
      </c>
      <c r="D41" t="s">
        <v>2120</v>
      </c>
      <c r="E41" t="s">
        <v>2121</v>
      </c>
      <c r="F41">
        <v>0</v>
      </c>
      <c r="G41" s="20">
        <v>45620</v>
      </c>
      <c r="H41">
        <v>5</v>
      </c>
      <c r="I41" t="s">
        <v>2157</v>
      </c>
      <c r="K41" t="s">
        <v>2164</v>
      </c>
      <c r="Q41" t="s">
        <v>2178</v>
      </c>
      <c r="R41">
        <v>6</v>
      </c>
      <c r="S41" t="s">
        <v>2182</v>
      </c>
      <c r="U41">
        <v>6</v>
      </c>
    </row>
    <row r="42" spans="2:21">
      <c r="B42" t="s">
        <v>2119</v>
      </c>
      <c r="C42">
        <v>0</v>
      </c>
      <c r="D42" t="s">
        <v>2120</v>
      </c>
      <c r="E42" t="s">
        <v>2121</v>
      </c>
      <c r="F42">
        <v>0</v>
      </c>
      <c r="G42" s="20">
        <v>45620</v>
      </c>
      <c r="H42">
        <v>5</v>
      </c>
      <c r="I42" t="s">
        <v>2157</v>
      </c>
      <c r="K42" t="s">
        <v>2165</v>
      </c>
      <c r="Q42" t="s">
        <v>2179</v>
      </c>
      <c r="R42">
        <v>1</v>
      </c>
      <c r="S42" t="s">
        <v>2144</v>
      </c>
      <c r="U42">
        <v>1</v>
      </c>
    </row>
    <row r="43" spans="2:21" ht="16.5">
      <c r="B43" t="s">
        <v>2119</v>
      </c>
      <c r="C43">
        <v>0</v>
      </c>
      <c r="D43" t="s">
        <v>2120</v>
      </c>
      <c r="E43" t="s">
        <v>2121</v>
      </c>
      <c r="F43">
        <v>0</v>
      </c>
      <c r="G43" s="20">
        <v>45620</v>
      </c>
      <c r="H43">
        <v>5</v>
      </c>
      <c r="I43" t="s">
        <v>2157</v>
      </c>
      <c r="K43" t="s">
        <v>2166</v>
      </c>
      <c r="Q43" t="s">
        <v>2180</v>
      </c>
      <c r="R43">
        <v>1</v>
      </c>
      <c r="S43" t="s">
        <v>2144</v>
      </c>
      <c r="U43">
        <v>1</v>
      </c>
    </row>
    <row r="44" spans="2:21">
      <c r="B44" t="s">
        <v>2119</v>
      </c>
      <c r="C44">
        <v>0</v>
      </c>
      <c r="D44" t="s">
        <v>2120</v>
      </c>
      <c r="E44" t="s">
        <v>2121</v>
      </c>
      <c r="F44">
        <v>0</v>
      </c>
      <c r="G44" s="20">
        <v>45620</v>
      </c>
      <c r="H44">
        <v>5</v>
      </c>
      <c r="I44" t="s">
        <v>2157</v>
      </c>
      <c r="K44" t="s">
        <v>2167</v>
      </c>
      <c r="Q44" t="s">
        <v>2181</v>
      </c>
      <c r="R44">
        <v>1</v>
      </c>
      <c r="S44" t="s">
        <v>2144</v>
      </c>
      <c r="U44">
        <v>1</v>
      </c>
    </row>
    <row r="45" spans="2:21">
      <c r="B45" t="s">
        <v>2119</v>
      </c>
      <c r="C45">
        <v>0</v>
      </c>
      <c r="D45" t="s">
        <v>2120</v>
      </c>
      <c r="E45" t="s">
        <v>2121</v>
      </c>
      <c r="F45">
        <v>0</v>
      </c>
      <c r="G45" s="20">
        <v>45620</v>
      </c>
      <c r="H45">
        <v>6</v>
      </c>
      <c r="I45" t="s">
        <v>2190</v>
      </c>
      <c r="J45" t="s">
        <v>2183</v>
      </c>
      <c r="K45" t="s">
        <v>2130</v>
      </c>
      <c r="N45" t="s">
        <v>2168</v>
      </c>
      <c r="O45" t="s">
        <v>2187</v>
      </c>
      <c r="P45" t="s">
        <v>2170</v>
      </c>
      <c r="U45">
        <v>0</v>
      </c>
    </row>
    <row r="46" spans="2:21">
      <c r="B46" t="s">
        <v>2119</v>
      </c>
      <c r="C46">
        <v>0</v>
      </c>
      <c r="D46" t="s">
        <v>2120</v>
      </c>
      <c r="E46" t="s">
        <v>2121</v>
      </c>
      <c r="F46">
        <v>0</v>
      </c>
      <c r="G46" s="20">
        <v>45620</v>
      </c>
      <c r="H46">
        <v>6</v>
      </c>
      <c r="I46" t="s">
        <v>2190</v>
      </c>
      <c r="K46" t="s">
        <v>2188</v>
      </c>
      <c r="U46">
        <v>0</v>
      </c>
    </row>
    <row r="47" spans="2:21">
      <c r="B47" t="s">
        <v>2119</v>
      </c>
      <c r="C47">
        <v>0</v>
      </c>
      <c r="D47" t="s">
        <v>2120</v>
      </c>
      <c r="E47" t="s">
        <v>2121</v>
      </c>
      <c r="F47">
        <v>0</v>
      </c>
      <c r="G47" s="20">
        <v>45620</v>
      </c>
      <c r="H47">
        <v>6</v>
      </c>
      <c r="I47" t="s">
        <v>2190</v>
      </c>
      <c r="J47" t="s">
        <v>2184</v>
      </c>
      <c r="K47" t="s">
        <v>2130</v>
      </c>
      <c r="N47" t="s">
        <v>2168</v>
      </c>
      <c r="O47" t="s">
        <v>2187</v>
      </c>
      <c r="P47" t="s">
        <v>2170</v>
      </c>
      <c r="U47">
        <v>0</v>
      </c>
    </row>
    <row r="48" spans="2:21">
      <c r="B48" t="s">
        <v>2119</v>
      </c>
      <c r="C48">
        <v>0</v>
      </c>
      <c r="D48" t="s">
        <v>2120</v>
      </c>
      <c r="E48" t="s">
        <v>2121</v>
      </c>
      <c r="F48">
        <v>0</v>
      </c>
      <c r="G48" s="20">
        <v>45620</v>
      </c>
      <c r="H48">
        <v>6</v>
      </c>
      <c r="I48" t="s">
        <v>2190</v>
      </c>
      <c r="K48" t="s">
        <v>2188</v>
      </c>
      <c r="U48">
        <v>0</v>
      </c>
    </row>
    <row r="49" spans="2:21">
      <c r="B49" t="s">
        <v>2119</v>
      </c>
      <c r="C49">
        <v>0</v>
      </c>
      <c r="D49" t="s">
        <v>2120</v>
      </c>
      <c r="E49" t="s">
        <v>2121</v>
      </c>
      <c r="F49">
        <v>0</v>
      </c>
      <c r="G49" s="20">
        <v>45620</v>
      </c>
      <c r="H49">
        <v>6</v>
      </c>
      <c r="I49" t="s">
        <v>2190</v>
      </c>
      <c r="J49" t="s">
        <v>2185</v>
      </c>
      <c r="K49" t="s">
        <v>2137</v>
      </c>
      <c r="N49" t="s">
        <v>2168</v>
      </c>
      <c r="O49" t="s">
        <v>2187</v>
      </c>
      <c r="P49" t="s">
        <v>2170</v>
      </c>
      <c r="U49">
        <v>0</v>
      </c>
    </row>
    <row r="50" spans="2:21">
      <c r="B50" t="s">
        <v>2119</v>
      </c>
      <c r="C50">
        <v>0</v>
      </c>
      <c r="D50" t="s">
        <v>2120</v>
      </c>
      <c r="E50" t="s">
        <v>2121</v>
      </c>
      <c r="F50">
        <v>0</v>
      </c>
      <c r="G50" s="20">
        <v>45620</v>
      </c>
      <c r="H50">
        <v>6</v>
      </c>
      <c r="I50" t="s">
        <v>2190</v>
      </c>
      <c r="K50" t="s">
        <v>2188</v>
      </c>
      <c r="U50">
        <v>0</v>
      </c>
    </row>
    <row r="51" spans="2:21">
      <c r="B51" t="s">
        <v>2119</v>
      </c>
      <c r="C51">
        <v>0</v>
      </c>
      <c r="D51" t="s">
        <v>2120</v>
      </c>
      <c r="E51" t="s">
        <v>2121</v>
      </c>
      <c r="F51">
        <v>0</v>
      </c>
      <c r="G51" s="20">
        <v>45620</v>
      </c>
      <c r="H51">
        <v>6</v>
      </c>
      <c r="I51" t="s">
        <v>2190</v>
      </c>
      <c r="J51" t="s">
        <v>2186</v>
      </c>
      <c r="K51" t="s">
        <v>2137</v>
      </c>
      <c r="N51" t="s">
        <v>2168</v>
      </c>
      <c r="O51" t="s">
        <v>2187</v>
      </c>
      <c r="P51" t="s">
        <v>2170</v>
      </c>
      <c r="U51">
        <v>0</v>
      </c>
    </row>
    <row r="52" spans="2:21">
      <c r="B52" t="s">
        <v>2119</v>
      </c>
      <c r="C52">
        <v>0</v>
      </c>
      <c r="D52" t="s">
        <v>2120</v>
      </c>
      <c r="E52" t="s">
        <v>2121</v>
      </c>
      <c r="F52">
        <v>0</v>
      </c>
      <c r="G52" s="20">
        <v>45620</v>
      </c>
      <c r="H52">
        <v>6</v>
      </c>
      <c r="I52" t="s">
        <v>2190</v>
      </c>
      <c r="K52" t="s">
        <v>2188</v>
      </c>
      <c r="Q52" t="s">
        <v>2189</v>
      </c>
      <c r="U52">
        <v>0</v>
      </c>
    </row>
    <row r="53" spans="2:21">
      <c r="B53" t="s">
        <v>2119</v>
      </c>
      <c r="C53">
        <v>0</v>
      </c>
      <c r="D53" t="s">
        <v>2120</v>
      </c>
      <c r="E53" t="s">
        <v>2121</v>
      </c>
      <c r="F53">
        <v>0</v>
      </c>
      <c r="G53" s="20">
        <v>45620</v>
      </c>
      <c r="H53">
        <v>7</v>
      </c>
      <c r="I53" t="s">
        <v>2204</v>
      </c>
      <c r="J53" t="s">
        <v>2191</v>
      </c>
      <c r="K53" t="s">
        <v>2192</v>
      </c>
      <c r="M53" t="s">
        <v>2201</v>
      </c>
      <c r="N53" t="s">
        <v>2197</v>
      </c>
      <c r="O53" t="s">
        <v>2198</v>
      </c>
      <c r="P53" t="s">
        <v>2199</v>
      </c>
      <c r="U53">
        <v>0</v>
      </c>
    </row>
    <row r="54" spans="2:21">
      <c r="B54" t="s">
        <v>2119</v>
      </c>
      <c r="C54">
        <v>0</v>
      </c>
      <c r="D54" t="s">
        <v>2120</v>
      </c>
      <c r="E54" t="s">
        <v>2121</v>
      </c>
      <c r="F54">
        <v>0</v>
      </c>
      <c r="G54" s="20">
        <v>45620</v>
      </c>
      <c r="H54">
        <v>7</v>
      </c>
      <c r="I54" t="s">
        <v>2204</v>
      </c>
      <c r="K54" t="s">
        <v>2203</v>
      </c>
      <c r="Q54" t="s">
        <v>2176</v>
      </c>
      <c r="R54">
        <v>1</v>
      </c>
      <c r="S54" t="s">
        <v>2144</v>
      </c>
      <c r="U54">
        <v>0</v>
      </c>
    </row>
    <row r="55" spans="2:21">
      <c r="B55" t="s">
        <v>2119</v>
      </c>
      <c r="C55">
        <v>0</v>
      </c>
      <c r="D55" t="s">
        <v>2120</v>
      </c>
      <c r="E55" t="s">
        <v>2121</v>
      </c>
      <c r="F55">
        <v>0</v>
      </c>
      <c r="G55" s="20">
        <v>45620</v>
      </c>
      <c r="H55">
        <v>7</v>
      </c>
      <c r="I55" t="s">
        <v>2204</v>
      </c>
      <c r="J55" t="s">
        <v>2193</v>
      </c>
      <c r="K55" t="s">
        <v>2192</v>
      </c>
      <c r="M55" t="s">
        <v>2202</v>
      </c>
      <c r="N55" t="s">
        <v>2197</v>
      </c>
      <c r="O55" t="s">
        <v>2198</v>
      </c>
      <c r="P55" t="s">
        <v>2199</v>
      </c>
      <c r="U55">
        <v>0</v>
      </c>
    </row>
    <row r="56" spans="2:21">
      <c r="B56" t="s">
        <v>2119</v>
      </c>
      <c r="C56">
        <v>0</v>
      </c>
      <c r="D56" t="s">
        <v>2120</v>
      </c>
      <c r="E56" t="s">
        <v>2121</v>
      </c>
      <c r="F56">
        <v>0</v>
      </c>
      <c r="G56" s="20">
        <v>45620</v>
      </c>
      <c r="H56">
        <v>7</v>
      </c>
      <c r="I56" t="s">
        <v>2204</v>
      </c>
      <c r="K56" t="s">
        <v>2203</v>
      </c>
      <c r="Q56" t="s">
        <v>2176</v>
      </c>
      <c r="R56">
        <v>1</v>
      </c>
      <c r="S56" t="s">
        <v>2144</v>
      </c>
      <c r="U56">
        <v>0</v>
      </c>
    </row>
    <row r="57" spans="2:21">
      <c r="B57" t="s">
        <v>2119</v>
      </c>
      <c r="C57">
        <v>0</v>
      </c>
      <c r="D57" t="s">
        <v>2120</v>
      </c>
      <c r="E57" t="s">
        <v>2121</v>
      </c>
      <c r="F57">
        <v>0</v>
      </c>
      <c r="G57" s="20">
        <v>45620</v>
      </c>
      <c r="H57">
        <v>7</v>
      </c>
      <c r="I57" t="s">
        <v>2204</v>
      </c>
      <c r="J57" t="s">
        <v>2194</v>
      </c>
      <c r="K57" t="s">
        <v>2195</v>
      </c>
      <c r="M57" t="s">
        <v>2201</v>
      </c>
      <c r="N57" t="s">
        <v>2197</v>
      </c>
      <c r="O57" t="s">
        <v>2198</v>
      </c>
      <c r="P57" t="s">
        <v>2199</v>
      </c>
      <c r="U57">
        <v>0</v>
      </c>
    </row>
    <row r="58" spans="2:21">
      <c r="B58" t="s">
        <v>2119</v>
      </c>
      <c r="C58">
        <v>0</v>
      </c>
      <c r="D58" t="s">
        <v>2120</v>
      </c>
      <c r="E58" t="s">
        <v>2121</v>
      </c>
      <c r="F58">
        <v>0</v>
      </c>
      <c r="G58" s="20">
        <v>45620</v>
      </c>
      <c r="H58">
        <v>7</v>
      </c>
      <c r="I58" t="s">
        <v>2204</v>
      </c>
      <c r="K58" t="s">
        <v>2203</v>
      </c>
      <c r="Q58" t="s">
        <v>2176</v>
      </c>
      <c r="R58">
        <v>1</v>
      </c>
      <c r="S58" t="s">
        <v>2144</v>
      </c>
      <c r="U58">
        <v>0</v>
      </c>
    </row>
    <row r="59" spans="2:21">
      <c r="B59" t="s">
        <v>2119</v>
      </c>
      <c r="C59">
        <v>0</v>
      </c>
      <c r="D59" t="s">
        <v>2120</v>
      </c>
      <c r="E59" t="s">
        <v>2121</v>
      </c>
      <c r="F59">
        <v>0</v>
      </c>
      <c r="G59" s="20">
        <v>45620</v>
      </c>
      <c r="H59">
        <v>7</v>
      </c>
      <c r="I59" t="s">
        <v>2204</v>
      </c>
      <c r="J59" t="s">
        <v>2196</v>
      </c>
      <c r="K59" t="s">
        <v>2195</v>
      </c>
      <c r="M59" t="s">
        <v>2202</v>
      </c>
      <c r="N59" t="s">
        <v>2197</v>
      </c>
      <c r="O59" t="s">
        <v>2198</v>
      </c>
      <c r="P59" t="s">
        <v>2199</v>
      </c>
      <c r="U59">
        <v>0</v>
      </c>
    </row>
    <row r="60" spans="2:21">
      <c r="B60" t="s">
        <v>2119</v>
      </c>
      <c r="C60">
        <v>0</v>
      </c>
      <c r="D60" t="s">
        <v>2120</v>
      </c>
      <c r="E60" t="s">
        <v>2121</v>
      </c>
      <c r="F60">
        <v>0</v>
      </c>
      <c r="G60" s="20">
        <v>45620</v>
      </c>
      <c r="H60">
        <v>7</v>
      </c>
      <c r="I60" t="s">
        <v>2204</v>
      </c>
      <c r="K60" t="s">
        <v>2203</v>
      </c>
      <c r="Q60" t="s">
        <v>2176</v>
      </c>
      <c r="R60">
        <v>1</v>
      </c>
      <c r="S60" t="s">
        <v>2144</v>
      </c>
      <c r="U60">
        <v>1</v>
      </c>
    </row>
    <row r="61" spans="2:21">
      <c r="B61" t="s">
        <v>2119</v>
      </c>
      <c r="C61">
        <v>0</v>
      </c>
      <c r="D61" t="s">
        <v>2120</v>
      </c>
      <c r="E61" t="s">
        <v>2121</v>
      </c>
      <c r="F61">
        <v>0</v>
      </c>
      <c r="G61" s="20">
        <v>45620</v>
      </c>
      <c r="H61">
        <v>8</v>
      </c>
      <c r="I61" t="s">
        <v>2212</v>
      </c>
      <c r="J61" t="s">
        <v>2205</v>
      </c>
      <c r="K61" t="s">
        <v>2192</v>
      </c>
      <c r="N61" t="s">
        <v>2197</v>
      </c>
      <c r="O61" t="s">
        <v>2198</v>
      </c>
      <c r="P61" t="s">
        <v>2207</v>
      </c>
      <c r="U61">
        <v>0</v>
      </c>
    </row>
    <row r="62" spans="2:21">
      <c r="B62" t="s">
        <v>2119</v>
      </c>
      <c r="C62">
        <v>0</v>
      </c>
      <c r="D62" t="s">
        <v>2120</v>
      </c>
      <c r="E62" t="s">
        <v>2121</v>
      </c>
      <c r="F62">
        <v>0</v>
      </c>
      <c r="G62" s="20">
        <v>45620</v>
      </c>
      <c r="H62">
        <v>8</v>
      </c>
      <c r="I62" t="s">
        <v>2212</v>
      </c>
      <c r="K62" t="s">
        <v>2208</v>
      </c>
      <c r="Q62" t="s">
        <v>2176</v>
      </c>
      <c r="R62">
        <v>2</v>
      </c>
      <c r="S62" t="s">
        <v>2144</v>
      </c>
      <c r="U62">
        <v>2</v>
      </c>
    </row>
    <row r="63" spans="2:21">
      <c r="B63" t="s">
        <v>2119</v>
      </c>
      <c r="C63">
        <v>0</v>
      </c>
      <c r="D63" t="s">
        <v>2120</v>
      </c>
      <c r="E63" t="s">
        <v>2121</v>
      </c>
      <c r="F63">
        <v>0</v>
      </c>
      <c r="G63" s="20">
        <v>45620</v>
      </c>
      <c r="H63">
        <v>8</v>
      </c>
      <c r="I63" t="s">
        <v>2212</v>
      </c>
      <c r="K63" t="s">
        <v>2209</v>
      </c>
      <c r="Q63" s="21" t="s">
        <v>2211</v>
      </c>
      <c r="R63">
        <v>2</v>
      </c>
      <c r="S63" t="s">
        <v>2144</v>
      </c>
      <c r="U63">
        <v>2</v>
      </c>
    </row>
    <row r="64" spans="2:21">
      <c r="B64" t="s">
        <v>2119</v>
      </c>
      <c r="C64">
        <v>0</v>
      </c>
      <c r="D64" t="s">
        <v>2120</v>
      </c>
      <c r="E64" t="s">
        <v>2121</v>
      </c>
      <c r="F64">
        <v>0</v>
      </c>
      <c r="G64" s="20">
        <v>45620</v>
      </c>
      <c r="H64">
        <v>8</v>
      </c>
      <c r="I64" t="s">
        <v>2212</v>
      </c>
      <c r="K64" t="s">
        <v>2210</v>
      </c>
      <c r="Q64" s="21" t="s">
        <v>2211</v>
      </c>
      <c r="R64">
        <v>2</v>
      </c>
      <c r="S64" t="s">
        <v>2144</v>
      </c>
      <c r="U64">
        <v>2</v>
      </c>
    </row>
    <row r="65" spans="2:21">
      <c r="B65" t="s">
        <v>2119</v>
      </c>
      <c r="C65">
        <v>0</v>
      </c>
      <c r="D65" t="s">
        <v>2120</v>
      </c>
      <c r="E65" t="s">
        <v>2121</v>
      </c>
      <c r="F65">
        <v>0</v>
      </c>
      <c r="G65" s="20">
        <v>45620</v>
      </c>
      <c r="H65">
        <v>8</v>
      </c>
      <c r="I65" t="s">
        <v>2212</v>
      </c>
      <c r="J65" t="s">
        <v>2206</v>
      </c>
      <c r="K65" t="s">
        <v>2195</v>
      </c>
      <c r="N65" t="s">
        <v>2197</v>
      </c>
      <c r="O65" t="s">
        <v>2198</v>
      </c>
      <c r="P65" t="s">
        <v>2207</v>
      </c>
      <c r="U65">
        <v>0</v>
      </c>
    </row>
    <row r="66" spans="2:21">
      <c r="B66" t="s">
        <v>2119</v>
      </c>
      <c r="C66">
        <v>0</v>
      </c>
      <c r="D66" t="s">
        <v>2120</v>
      </c>
      <c r="E66" t="s">
        <v>2121</v>
      </c>
      <c r="F66">
        <v>0</v>
      </c>
      <c r="G66" s="20">
        <v>45620</v>
      </c>
      <c r="H66">
        <v>8</v>
      </c>
      <c r="I66" t="s">
        <v>2212</v>
      </c>
      <c r="K66" t="s">
        <v>2208</v>
      </c>
      <c r="Q66" t="s">
        <v>2176</v>
      </c>
      <c r="R66">
        <v>2</v>
      </c>
      <c r="S66" t="s">
        <v>2144</v>
      </c>
      <c r="U66">
        <v>2</v>
      </c>
    </row>
    <row r="67" spans="2:21">
      <c r="B67" t="s">
        <v>2119</v>
      </c>
      <c r="C67">
        <v>0</v>
      </c>
      <c r="D67" t="s">
        <v>2120</v>
      </c>
      <c r="E67" t="s">
        <v>2121</v>
      </c>
      <c r="F67">
        <v>0</v>
      </c>
      <c r="G67" s="20">
        <v>45620</v>
      </c>
      <c r="H67">
        <v>8</v>
      </c>
      <c r="I67" t="s">
        <v>2212</v>
      </c>
      <c r="K67" t="s">
        <v>2209</v>
      </c>
      <c r="Q67" s="21" t="s">
        <v>2211</v>
      </c>
      <c r="R67">
        <v>2</v>
      </c>
      <c r="S67" t="s">
        <v>2144</v>
      </c>
      <c r="U67">
        <v>2</v>
      </c>
    </row>
    <row r="68" spans="2:21">
      <c r="B68" t="s">
        <v>2119</v>
      </c>
      <c r="C68">
        <v>0</v>
      </c>
      <c r="D68" t="s">
        <v>2120</v>
      </c>
      <c r="E68" t="s">
        <v>2121</v>
      </c>
      <c r="F68">
        <v>0</v>
      </c>
      <c r="G68" s="20">
        <v>45620</v>
      </c>
      <c r="H68">
        <v>8</v>
      </c>
      <c r="I68" t="s">
        <v>2212</v>
      </c>
      <c r="K68" t="s">
        <v>2210</v>
      </c>
      <c r="Q68" s="21" t="s">
        <v>2211</v>
      </c>
      <c r="R68">
        <v>2</v>
      </c>
      <c r="S68" t="s">
        <v>2144</v>
      </c>
      <c r="U68">
        <v>2</v>
      </c>
    </row>
    <row r="69" spans="2:21">
      <c r="B69" t="s">
        <v>2119</v>
      </c>
      <c r="C69">
        <v>0</v>
      </c>
      <c r="D69" t="s">
        <v>2120</v>
      </c>
      <c r="E69" t="s">
        <v>2121</v>
      </c>
      <c r="F69">
        <v>0</v>
      </c>
      <c r="G69" s="20">
        <v>45620</v>
      </c>
      <c r="H69">
        <v>9</v>
      </c>
      <c r="I69" t="s">
        <v>2225</v>
      </c>
      <c r="J69" t="s">
        <v>2213</v>
      </c>
      <c r="K69" t="s">
        <v>2214</v>
      </c>
      <c r="N69" t="s">
        <v>2216</v>
      </c>
      <c r="O69" t="s">
        <v>2217</v>
      </c>
      <c r="P69" t="s">
        <v>2218</v>
      </c>
      <c r="U69">
        <v>0</v>
      </c>
    </row>
    <row r="70" spans="2:21">
      <c r="B70" t="s">
        <v>2119</v>
      </c>
      <c r="C70">
        <v>0</v>
      </c>
      <c r="D70" t="s">
        <v>2120</v>
      </c>
      <c r="E70" t="s">
        <v>2121</v>
      </c>
      <c r="F70">
        <v>0</v>
      </c>
      <c r="G70" s="20">
        <v>45620</v>
      </c>
      <c r="H70">
        <v>9</v>
      </c>
      <c r="I70" t="s">
        <v>2225</v>
      </c>
      <c r="K70" t="s">
        <v>2162</v>
      </c>
      <c r="U70">
        <v>0</v>
      </c>
    </row>
    <row r="71" spans="2:21">
      <c r="B71" t="s">
        <v>2119</v>
      </c>
      <c r="C71">
        <v>0</v>
      </c>
      <c r="D71" t="s">
        <v>2120</v>
      </c>
      <c r="E71" t="s">
        <v>2121</v>
      </c>
      <c r="F71">
        <v>0</v>
      </c>
      <c r="G71" s="20">
        <v>45620</v>
      </c>
      <c r="H71">
        <v>9</v>
      </c>
      <c r="I71" t="s">
        <v>2225</v>
      </c>
      <c r="K71" t="s">
        <v>2219</v>
      </c>
      <c r="Q71" t="s">
        <v>2174</v>
      </c>
      <c r="R71">
        <v>12</v>
      </c>
      <c r="S71" t="s">
        <v>2182</v>
      </c>
      <c r="U71">
        <v>12</v>
      </c>
    </row>
    <row r="72" spans="2:21">
      <c r="B72" t="s">
        <v>2119</v>
      </c>
      <c r="C72">
        <v>0</v>
      </c>
      <c r="D72" t="s">
        <v>2120</v>
      </c>
      <c r="E72" t="s">
        <v>2121</v>
      </c>
      <c r="F72">
        <v>0</v>
      </c>
      <c r="G72" s="20">
        <v>45620</v>
      </c>
      <c r="H72">
        <v>9</v>
      </c>
      <c r="I72" t="s">
        <v>2225</v>
      </c>
      <c r="K72" t="s">
        <v>2220</v>
      </c>
      <c r="Q72" t="s">
        <v>2178</v>
      </c>
      <c r="R72">
        <v>2</v>
      </c>
      <c r="S72" t="s">
        <v>2144</v>
      </c>
      <c r="U72">
        <v>2</v>
      </c>
    </row>
    <row r="73" spans="2:21">
      <c r="B73" t="s">
        <v>2119</v>
      </c>
      <c r="C73">
        <v>0</v>
      </c>
      <c r="D73" t="s">
        <v>2120</v>
      </c>
      <c r="E73" t="s">
        <v>2121</v>
      </c>
      <c r="F73">
        <v>0</v>
      </c>
      <c r="G73" s="20">
        <v>45620</v>
      </c>
      <c r="H73">
        <v>9</v>
      </c>
      <c r="I73" t="s">
        <v>2225</v>
      </c>
      <c r="K73" t="s">
        <v>2165</v>
      </c>
      <c r="Q73" t="s">
        <v>2179</v>
      </c>
      <c r="R73">
        <v>2</v>
      </c>
      <c r="S73" t="s">
        <v>2144</v>
      </c>
      <c r="U73">
        <v>2</v>
      </c>
    </row>
    <row r="74" spans="2:21">
      <c r="B74" t="s">
        <v>2119</v>
      </c>
      <c r="C74">
        <v>0</v>
      </c>
      <c r="D74" t="s">
        <v>2120</v>
      </c>
      <c r="E74" t="s">
        <v>2121</v>
      </c>
      <c r="F74">
        <v>0</v>
      </c>
      <c r="G74" s="20">
        <v>45620</v>
      </c>
      <c r="H74">
        <v>9</v>
      </c>
      <c r="I74" t="s">
        <v>2225</v>
      </c>
      <c r="K74" t="s">
        <v>2221</v>
      </c>
      <c r="Q74" t="s">
        <v>2180</v>
      </c>
      <c r="R74">
        <v>2</v>
      </c>
      <c r="S74" t="s">
        <v>2144</v>
      </c>
      <c r="U74">
        <v>2</v>
      </c>
    </row>
    <row r="75" spans="2:21">
      <c r="B75" t="s">
        <v>2119</v>
      </c>
      <c r="C75">
        <v>0</v>
      </c>
      <c r="D75" t="s">
        <v>2120</v>
      </c>
      <c r="E75" t="s">
        <v>2121</v>
      </c>
      <c r="F75">
        <v>0</v>
      </c>
      <c r="G75" s="20">
        <v>45620</v>
      </c>
      <c r="H75">
        <v>9</v>
      </c>
      <c r="I75" t="s">
        <v>2225</v>
      </c>
      <c r="K75" t="s">
        <v>2222</v>
      </c>
      <c r="Q75" t="s">
        <v>2224</v>
      </c>
      <c r="U75">
        <v>0</v>
      </c>
    </row>
    <row r="76" spans="2:21">
      <c r="B76" t="s">
        <v>2119</v>
      </c>
      <c r="C76">
        <v>0</v>
      </c>
      <c r="D76" t="s">
        <v>2120</v>
      </c>
      <c r="E76" t="s">
        <v>2121</v>
      </c>
      <c r="F76">
        <v>0</v>
      </c>
      <c r="G76" s="20">
        <v>45620</v>
      </c>
      <c r="H76">
        <v>9</v>
      </c>
      <c r="I76" t="s">
        <v>2225</v>
      </c>
      <c r="K76" t="s">
        <v>2223</v>
      </c>
      <c r="U76">
        <v>0</v>
      </c>
    </row>
    <row r="77" spans="2:21">
      <c r="B77" t="s">
        <v>2119</v>
      </c>
      <c r="C77">
        <v>0</v>
      </c>
      <c r="D77" t="s">
        <v>2120</v>
      </c>
      <c r="E77" t="s">
        <v>2121</v>
      </c>
      <c r="F77">
        <v>0</v>
      </c>
      <c r="G77" s="20">
        <v>45620</v>
      </c>
      <c r="H77">
        <v>9</v>
      </c>
      <c r="I77" t="s">
        <v>2225</v>
      </c>
      <c r="J77" t="s">
        <v>2215</v>
      </c>
      <c r="K77" t="s">
        <v>2214</v>
      </c>
      <c r="N77" t="s">
        <v>2216</v>
      </c>
      <c r="O77" t="s">
        <v>2217</v>
      </c>
      <c r="P77" t="s">
        <v>2218</v>
      </c>
      <c r="U77">
        <v>0</v>
      </c>
    </row>
    <row r="78" spans="2:21">
      <c r="B78" t="s">
        <v>2119</v>
      </c>
      <c r="C78">
        <v>0</v>
      </c>
      <c r="D78" t="s">
        <v>2120</v>
      </c>
      <c r="E78" t="s">
        <v>2121</v>
      </c>
      <c r="F78">
        <v>0</v>
      </c>
      <c r="G78" s="20">
        <v>45620</v>
      </c>
      <c r="H78">
        <v>9</v>
      </c>
      <c r="I78" t="s">
        <v>2225</v>
      </c>
      <c r="K78" t="s">
        <v>2162</v>
      </c>
      <c r="U78">
        <v>0</v>
      </c>
    </row>
    <row r="79" spans="2:21">
      <c r="B79" t="s">
        <v>2119</v>
      </c>
      <c r="C79">
        <v>0</v>
      </c>
      <c r="D79" t="s">
        <v>2120</v>
      </c>
      <c r="E79" t="s">
        <v>2121</v>
      </c>
      <c r="F79">
        <v>0</v>
      </c>
      <c r="G79" s="20">
        <v>45620</v>
      </c>
      <c r="H79">
        <v>9</v>
      </c>
      <c r="I79" t="s">
        <v>2225</v>
      </c>
      <c r="K79" t="s">
        <v>2219</v>
      </c>
      <c r="Q79" t="s">
        <v>2174</v>
      </c>
      <c r="R79">
        <v>12</v>
      </c>
      <c r="S79" t="s">
        <v>2182</v>
      </c>
      <c r="U79">
        <v>12</v>
      </c>
    </row>
    <row r="80" spans="2:21">
      <c r="B80" t="s">
        <v>2119</v>
      </c>
      <c r="C80">
        <v>0</v>
      </c>
      <c r="D80" t="s">
        <v>2120</v>
      </c>
      <c r="E80" t="s">
        <v>2121</v>
      </c>
      <c r="F80">
        <v>0</v>
      </c>
      <c r="G80" s="20">
        <v>45620</v>
      </c>
      <c r="H80">
        <v>9</v>
      </c>
      <c r="I80" t="s">
        <v>2225</v>
      </c>
      <c r="K80" t="s">
        <v>2220</v>
      </c>
      <c r="Q80" t="s">
        <v>2178</v>
      </c>
      <c r="R80">
        <v>2</v>
      </c>
      <c r="S80" t="s">
        <v>2144</v>
      </c>
      <c r="U80">
        <v>2</v>
      </c>
    </row>
    <row r="81" spans="2:21">
      <c r="B81" t="s">
        <v>2119</v>
      </c>
      <c r="C81">
        <v>0</v>
      </c>
      <c r="D81" t="s">
        <v>2120</v>
      </c>
      <c r="E81" t="s">
        <v>2121</v>
      </c>
      <c r="F81">
        <v>0</v>
      </c>
      <c r="G81" s="20">
        <v>45620</v>
      </c>
      <c r="H81">
        <v>9</v>
      </c>
      <c r="I81" t="s">
        <v>2225</v>
      </c>
      <c r="K81" t="s">
        <v>2165</v>
      </c>
      <c r="Q81" t="s">
        <v>2179</v>
      </c>
      <c r="R81">
        <v>2</v>
      </c>
      <c r="S81" t="s">
        <v>2144</v>
      </c>
      <c r="U81">
        <v>2</v>
      </c>
    </row>
    <row r="82" spans="2:21">
      <c r="B82" t="s">
        <v>2119</v>
      </c>
      <c r="C82">
        <v>0</v>
      </c>
      <c r="D82" t="s">
        <v>2120</v>
      </c>
      <c r="E82" t="s">
        <v>2121</v>
      </c>
      <c r="F82">
        <v>0</v>
      </c>
      <c r="G82" s="20">
        <v>45620</v>
      </c>
      <c r="H82">
        <v>9</v>
      </c>
      <c r="I82" t="s">
        <v>2225</v>
      </c>
      <c r="K82" t="s">
        <v>2221</v>
      </c>
      <c r="Q82" t="s">
        <v>2180</v>
      </c>
      <c r="R82">
        <v>2</v>
      </c>
      <c r="S82" t="s">
        <v>2144</v>
      </c>
      <c r="U82">
        <v>2</v>
      </c>
    </row>
    <row r="83" spans="2:21">
      <c r="B83" t="s">
        <v>2119</v>
      </c>
      <c r="C83">
        <v>0</v>
      </c>
      <c r="D83" t="s">
        <v>2120</v>
      </c>
      <c r="E83" t="s">
        <v>2121</v>
      </c>
      <c r="F83">
        <v>0</v>
      </c>
      <c r="G83" s="20">
        <v>45620</v>
      </c>
      <c r="H83">
        <v>9</v>
      </c>
      <c r="I83" t="s">
        <v>2225</v>
      </c>
      <c r="K83" t="s">
        <v>2222</v>
      </c>
      <c r="Q83" t="s">
        <v>2224</v>
      </c>
      <c r="U83">
        <v>0</v>
      </c>
    </row>
    <row r="84" spans="2:21">
      <c r="B84" t="s">
        <v>2119</v>
      </c>
      <c r="C84">
        <v>0</v>
      </c>
      <c r="D84" t="s">
        <v>2120</v>
      </c>
      <c r="E84" t="s">
        <v>2121</v>
      </c>
      <c r="F84">
        <v>0</v>
      </c>
      <c r="G84" s="20">
        <v>45620</v>
      </c>
      <c r="H84">
        <v>9</v>
      </c>
      <c r="I84" t="s">
        <v>2225</v>
      </c>
      <c r="K84" t="s">
        <v>2223</v>
      </c>
      <c r="U84">
        <v>0</v>
      </c>
    </row>
    <row r="85" spans="2:21">
      <c r="B85" t="s">
        <v>2119</v>
      </c>
      <c r="C85">
        <v>0</v>
      </c>
      <c r="D85" t="s">
        <v>2120</v>
      </c>
      <c r="E85" t="s">
        <v>2121</v>
      </c>
      <c r="F85">
        <v>0</v>
      </c>
      <c r="G85" s="20">
        <v>45620</v>
      </c>
      <c r="H85">
        <v>10</v>
      </c>
      <c r="I85" t="s">
        <v>2252</v>
      </c>
      <c r="J85" t="s">
        <v>2226</v>
      </c>
      <c r="K85" t="s">
        <v>2227</v>
      </c>
      <c r="N85" t="s">
        <v>2232</v>
      </c>
      <c r="O85" t="s">
        <v>2233</v>
      </c>
      <c r="P85" t="s">
        <v>2234</v>
      </c>
      <c r="U85">
        <v>0</v>
      </c>
    </row>
    <row r="86" spans="2:21">
      <c r="B86" t="s">
        <v>2119</v>
      </c>
      <c r="C86">
        <v>0</v>
      </c>
      <c r="D86" t="s">
        <v>2120</v>
      </c>
      <c r="E86" t="s">
        <v>2121</v>
      </c>
      <c r="F86">
        <v>0</v>
      </c>
      <c r="G86" s="20">
        <v>45620</v>
      </c>
      <c r="H86">
        <v>10</v>
      </c>
      <c r="I86" t="s">
        <v>2252</v>
      </c>
      <c r="K86" t="s">
        <v>2242</v>
      </c>
      <c r="Q86" t="s">
        <v>2243</v>
      </c>
      <c r="U86">
        <v>0</v>
      </c>
    </row>
    <row r="87" spans="2:21">
      <c r="B87" t="s">
        <v>2119</v>
      </c>
      <c r="C87">
        <v>0</v>
      </c>
      <c r="D87" t="s">
        <v>2120</v>
      </c>
      <c r="E87" t="s">
        <v>2121</v>
      </c>
      <c r="F87">
        <v>0</v>
      </c>
      <c r="G87" s="20">
        <v>45620</v>
      </c>
      <c r="H87">
        <v>10</v>
      </c>
      <c r="I87" t="s">
        <v>2252</v>
      </c>
      <c r="K87" t="s">
        <v>2244</v>
      </c>
      <c r="Q87" t="s">
        <v>2245</v>
      </c>
      <c r="R87">
        <v>2</v>
      </c>
      <c r="S87" t="s">
        <v>2182</v>
      </c>
      <c r="U87">
        <v>2</v>
      </c>
    </row>
    <row r="88" spans="2:21">
      <c r="B88" t="s">
        <v>2119</v>
      </c>
      <c r="C88">
        <v>0</v>
      </c>
      <c r="D88" t="s">
        <v>2120</v>
      </c>
      <c r="E88" t="s">
        <v>2121</v>
      </c>
      <c r="F88">
        <v>0</v>
      </c>
      <c r="G88" s="20">
        <v>45620</v>
      </c>
      <c r="H88">
        <v>10</v>
      </c>
      <c r="I88" t="s">
        <v>2252</v>
      </c>
      <c r="K88" t="s">
        <v>2246</v>
      </c>
      <c r="Q88" t="s">
        <v>2249</v>
      </c>
      <c r="R88">
        <v>1</v>
      </c>
      <c r="S88" t="s">
        <v>2144</v>
      </c>
      <c r="U88">
        <v>1</v>
      </c>
    </row>
    <row r="89" spans="2:21">
      <c r="B89" t="s">
        <v>2119</v>
      </c>
      <c r="C89">
        <v>0</v>
      </c>
      <c r="D89" t="s">
        <v>2120</v>
      </c>
      <c r="E89" t="s">
        <v>2121</v>
      </c>
      <c r="F89">
        <v>0</v>
      </c>
      <c r="G89" s="20">
        <v>45620</v>
      </c>
      <c r="H89">
        <v>10</v>
      </c>
      <c r="I89" t="s">
        <v>2252</v>
      </c>
      <c r="K89" t="s">
        <v>2248</v>
      </c>
      <c r="Q89" t="s">
        <v>2250</v>
      </c>
      <c r="R89">
        <v>1</v>
      </c>
      <c r="S89" t="s">
        <v>2144</v>
      </c>
      <c r="U89">
        <v>1</v>
      </c>
    </row>
    <row r="90" spans="2:21">
      <c r="B90" t="s">
        <v>2119</v>
      </c>
      <c r="C90">
        <v>0</v>
      </c>
      <c r="D90" t="s">
        <v>2120</v>
      </c>
      <c r="E90" t="s">
        <v>2121</v>
      </c>
      <c r="F90">
        <v>0</v>
      </c>
      <c r="G90" s="20">
        <v>45620</v>
      </c>
      <c r="H90">
        <v>10</v>
      </c>
      <c r="I90" t="s">
        <v>2252</v>
      </c>
      <c r="K90" t="s">
        <v>2247</v>
      </c>
      <c r="Q90" t="s">
        <v>2251</v>
      </c>
      <c r="R90">
        <v>1</v>
      </c>
      <c r="S90" t="s">
        <v>2144</v>
      </c>
      <c r="U90">
        <v>1</v>
      </c>
    </row>
    <row r="91" spans="2:21">
      <c r="B91" t="s">
        <v>2119</v>
      </c>
      <c r="C91">
        <v>0</v>
      </c>
      <c r="D91" t="s">
        <v>2120</v>
      </c>
      <c r="E91" t="s">
        <v>2121</v>
      </c>
      <c r="F91">
        <v>0</v>
      </c>
      <c r="G91" s="20">
        <v>45620</v>
      </c>
      <c r="H91">
        <v>10</v>
      </c>
      <c r="I91" t="s">
        <v>2252</v>
      </c>
      <c r="J91" t="s">
        <v>2228</v>
      </c>
      <c r="K91" t="s">
        <v>2229</v>
      </c>
      <c r="N91" t="s">
        <v>2235</v>
      </c>
      <c r="O91" t="s">
        <v>2236</v>
      </c>
      <c r="P91" t="s">
        <v>2237</v>
      </c>
      <c r="U91">
        <v>0</v>
      </c>
    </row>
    <row r="92" spans="2:21">
      <c r="B92" t="s">
        <v>2119</v>
      </c>
      <c r="C92">
        <v>0</v>
      </c>
      <c r="D92" t="s">
        <v>2120</v>
      </c>
      <c r="E92" t="s">
        <v>2121</v>
      </c>
      <c r="F92">
        <v>0</v>
      </c>
      <c r="G92" s="20">
        <v>45620</v>
      </c>
      <c r="H92">
        <v>10</v>
      </c>
      <c r="I92" t="s">
        <v>2252</v>
      </c>
      <c r="K92" t="s">
        <v>2242</v>
      </c>
      <c r="Q92" t="s">
        <v>2243</v>
      </c>
      <c r="U92">
        <v>0</v>
      </c>
    </row>
    <row r="93" spans="2:21">
      <c r="B93" t="s">
        <v>2119</v>
      </c>
      <c r="C93">
        <v>0</v>
      </c>
      <c r="D93" t="s">
        <v>2120</v>
      </c>
      <c r="E93" t="s">
        <v>2121</v>
      </c>
      <c r="F93">
        <v>0</v>
      </c>
      <c r="G93" s="20">
        <v>45620</v>
      </c>
      <c r="H93">
        <v>10</v>
      </c>
      <c r="I93" t="s">
        <v>2252</v>
      </c>
      <c r="K93" t="s">
        <v>2244</v>
      </c>
      <c r="Q93" t="s">
        <v>2245</v>
      </c>
      <c r="R93">
        <v>2</v>
      </c>
      <c r="S93" t="s">
        <v>2182</v>
      </c>
      <c r="U93">
        <v>0</v>
      </c>
    </row>
    <row r="94" spans="2:21">
      <c r="B94" t="s">
        <v>2119</v>
      </c>
      <c r="C94">
        <v>0</v>
      </c>
      <c r="D94" t="s">
        <v>2120</v>
      </c>
      <c r="E94" t="s">
        <v>2121</v>
      </c>
      <c r="F94">
        <v>0</v>
      </c>
      <c r="G94" s="20">
        <v>45620</v>
      </c>
      <c r="H94">
        <v>10</v>
      </c>
      <c r="I94" t="s">
        <v>2252</v>
      </c>
      <c r="K94" t="s">
        <v>2246</v>
      </c>
      <c r="Q94" t="s">
        <v>2249</v>
      </c>
      <c r="R94">
        <v>1</v>
      </c>
      <c r="S94" t="s">
        <v>2144</v>
      </c>
      <c r="U94">
        <v>0</v>
      </c>
    </row>
    <row r="95" spans="2:21">
      <c r="B95" t="s">
        <v>2119</v>
      </c>
      <c r="C95">
        <v>0</v>
      </c>
      <c r="D95" t="s">
        <v>2120</v>
      </c>
      <c r="E95" t="s">
        <v>2121</v>
      </c>
      <c r="F95">
        <v>0</v>
      </c>
      <c r="G95" s="20">
        <v>45620</v>
      </c>
      <c r="H95">
        <v>10</v>
      </c>
      <c r="I95" t="s">
        <v>2252</v>
      </c>
      <c r="K95" t="s">
        <v>2248</v>
      </c>
      <c r="Q95" t="s">
        <v>2250</v>
      </c>
      <c r="R95">
        <v>1</v>
      </c>
      <c r="S95" t="s">
        <v>2144</v>
      </c>
      <c r="U95">
        <v>0</v>
      </c>
    </row>
    <row r="96" spans="2:21">
      <c r="B96" t="s">
        <v>2119</v>
      </c>
      <c r="C96">
        <v>0</v>
      </c>
      <c r="D96" t="s">
        <v>2120</v>
      </c>
      <c r="E96" t="s">
        <v>2121</v>
      </c>
      <c r="F96">
        <v>0</v>
      </c>
      <c r="G96" s="20">
        <v>45620</v>
      </c>
      <c r="H96">
        <v>10</v>
      </c>
      <c r="I96" t="s">
        <v>2252</v>
      </c>
      <c r="K96" t="s">
        <v>2247</v>
      </c>
      <c r="Q96" t="s">
        <v>2251</v>
      </c>
      <c r="R96">
        <v>1</v>
      </c>
      <c r="S96" t="s">
        <v>2144</v>
      </c>
      <c r="U96">
        <v>0</v>
      </c>
    </row>
    <row r="97" spans="2:21">
      <c r="B97" t="s">
        <v>2119</v>
      </c>
      <c r="C97">
        <v>0</v>
      </c>
      <c r="D97" t="s">
        <v>2120</v>
      </c>
      <c r="E97" t="s">
        <v>2121</v>
      </c>
      <c r="F97">
        <v>0</v>
      </c>
      <c r="G97" s="20">
        <v>45620</v>
      </c>
      <c r="H97">
        <v>10</v>
      </c>
      <c r="I97" t="s">
        <v>2252</v>
      </c>
      <c r="J97" t="s">
        <v>2230</v>
      </c>
      <c r="K97" t="s">
        <v>2229</v>
      </c>
      <c r="N97" t="s">
        <v>2235</v>
      </c>
      <c r="O97" t="s">
        <v>2238</v>
      </c>
      <c r="P97" t="s">
        <v>2239</v>
      </c>
      <c r="U97">
        <v>0</v>
      </c>
    </row>
    <row r="98" spans="2:21">
      <c r="B98" t="s">
        <v>2119</v>
      </c>
      <c r="C98">
        <v>0</v>
      </c>
      <c r="D98" t="s">
        <v>2120</v>
      </c>
      <c r="E98" t="s">
        <v>2121</v>
      </c>
      <c r="F98">
        <v>0</v>
      </c>
      <c r="G98" s="20">
        <v>45620</v>
      </c>
      <c r="H98">
        <v>10</v>
      </c>
      <c r="I98" t="s">
        <v>2252</v>
      </c>
      <c r="K98" t="s">
        <v>2242</v>
      </c>
      <c r="Q98" t="s">
        <v>2243</v>
      </c>
      <c r="U98">
        <v>0</v>
      </c>
    </row>
    <row r="99" spans="2:21">
      <c r="B99" t="s">
        <v>2119</v>
      </c>
      <c r="C99">
        <v>0</v>
      </c>
      <c r="D99" t="s">
        <v>2120</v>
      </c>
      <c r="E99" t="s">
        <v>2121</v>
      </c>
      <c r="F99">
        <v>0</v>
      </c>
      <c r="G99" s="20">
        <v>45620</v>
      </c>
      <c r="H99">
        <v>10</v>
      </c>
      <c r="I99" t="s">
        <v>2252</v>
      </c>
      <c r="K99" t="s">
        <v>2244</v>
      </c>
      <c r="Q99" t="s">
        <v>2245</v>
      </c>
      <c r="R99">
        <v>2</v>
      </c>
      <c r="S99" t="s">
        <v>2182</v>
      </c>
      <c r="U99">
        <v>0</v>
      </c>
    </row>
    <row r="100" spans="2:21">
      <c r="B100" t="s">
        <v>2119</v>
      </c>
      <c r="C100">
        <v>0</v>
      </c>
      <c r="D100" t="s">
        <v>2120</v>
      </c>
      <c r="E100" t="s">
        <v>2121</v>
      </c>
      <c r="F100">
        <v>0</v>
      </c>
      <c r="G100" s="20">
        <v>45620</v>
      </c>
      <c r="H100">
        <v>10</v>
      </c>
      <c r="I100" t="s">
        <v>2252</v>
      </c>
      <c r="K100" t="s">
        <v>2246</v>
      </c>
      <c r="Q100" t="s">
        <v>2249</v>
      </c>
      <c r="R100">
        <v>1</v>
      </c>
      <c r="S100" t="s">
        <v>2144</v>
      </c>
      <c r="U100">
        <v>0</v>
      </c>
    </row>
    <row r="101" spans="2:21">
      <c r="B101" t="s">
        <v>2119</v>
      </c>
      <c r="C101">
        <v>0</v>
      </c>
      <c r="D101" t="s">
        <v>2120</v>
      </c>
      <c r="E101" t="s">
        <v>2121</v>
      </c>
      <c r="F101">
        <v>0</v>
      </c>
      <c r="G101" s="20">
        <v>45620</v>
      </c>
      <c r="H101">
        <v>10</v>
      </c>
      <c r="I101" t="s">
        <v>2252</v>
      </c>
      <c r="K101" t="s">
        <v>2248</v>
      </c>
      <c r="Q101" t="s">
        <v>2250</v>
      </c>
      <c r="R101">
        <v>1</v>
      </c>
      <c r="S101" t="s">
        <v>2144</v>
      </c>
      <c r="U101">
        <v>0</v>
      </c>
    </row>
    <row r="102" spans="2:21">
      <c r="B102" t="s">
        <v>2119</v>
      </c>
      <c r="C102">
        <v>0</v>
      </c>
      <c r="D102" t="s">
        <v>2120</v>
      </c>
      <c r="E102" t="s">
        <v>2121</v>
      </c>
      <c r="F102">
        <v>0</v>
      </c>
      <c r="G102" s="20">
        <v>45620</v>
      </c>
      <c r="H102">
        <v>10</v>
      </c>
      <c r="I102" t="s">
        <v>2252</v>
      </c>
      <c r="K102" t="s">
        <v>2247</v>
      </c>
      <c r="Q102" t="s">
        <v>2251</v>
      </c>
      <c r="R102">
        <v>1</v>
      </c>
      <c r="S102" t="s">
        <v>2144</v>
      </c>
      <c r="U102">
        <v>0</v>
      </c>
    </row>
    <row r="103" spans="2:21">
      <c r="B103" t="s">
        <v>2119</v>
      </c>
      <c r="C103">
        <v>0</v>
      </c>
      <c r="D103" t="s">
        <v>2120</v>
      </c>
      <c r="E103" t="s">
        <v>2121</v>
      </c>
      <c r="F103">
        <v>0</v>
      </c>
      <c r="G103" s="20">
        <v>45620</v>
      </c>
      <c r="H103">
        <v>10</v>
      </c>
      <c r="I103" t="s">
        <v>2252</v>
      </c>
      <c r="J103" t="s">
        <v>2231</v>
      </c>
      <c r="K103" t="s">
        <v>2227</v>
      </c>
      <c r="N103" t="s">
        <v>2232</v>
      </c>
      <c r="O103" t="s">
        <v>2240</v>
      </c>
      <c r="P103" t="s">
        <v>2241</v>
      </c>
      <c r="U103">
        <v>0</v>
      </c>
    </row>
    <row r="104" spans="2:21">
      <c r="B104" t="s">
        <v>2119</v>
      </c>
      <c r="C104">
        <v>0</v>
      </c>
      <c r="D104" t="s">
        <v>2120</v>
      </c>
      <c r="E104" t="s">
        <v>2121</v>
      </c>
      <c r="F104">
        <v>0</v>
      </c>
      <c r="G104" s="20">
        <v>45620</v>
      </c>
      <c r="H104">
        <v>10</v>
      </c>
      <c r="I104" t="s">
        <v>2252</v>
      </c>
      <c r="K104" t="s">
        <v>2242</v>
      </c>
      <c r="Q104" t="s">
        <v>2243</v>
      </c>
      <c r="U104">
        <v>0</v>
      </c>
    </row>
    <row r="105" spans="2:21">
      <c r="B105" t="s">
        <v>2119</v>
      </c>
      <c r="C105">
        <v>0</v>
      </c>
      <c r="D105" t="s">
        <v>2120</v>
      </c>
      <c r="E105" t="s">
        <v>2121</v>
      </c>
      <c r="F105">
        <v>0</v>
      </c>
      <c r="G105" s="20">
        <v>45620</v>
      </c>
      <c r="H105">
        <v>10</v>
      </c>
      <c r="I105" t="s">
        <v>2252</v>
      </c>
      <c r="K105" t="s">
        <v>2244</v>
      </c>
      <c r="Q105" t="s">
        <v>2245</v>
      </c>
      <c r="R105">
        <v>2</v>
      </c>
      <c r="S105" t="s">
        <v>2182</v>
      </c>
      <c r="U105">
        <v>2</v>
      </c>
    </row>
    <row r="106" spans="2:21">
      <c r="B106" t="s">
        <v>2119</v>
      </c>
      <c r="C106">
        <v>0</v>
      </c>
      <c r="D106" t="s">
        <v>2120</v>
      </c>
      <c r="E106" t="s">
        <v>2121</v>
      </c>
      <c r="F106">
        <v>0</v>
      </c>
      <c r="G106" s="20">
        <v>45620</v>
      </c>
      <c r="H106">
        <v>10</v>
      </c>
      <c r="I106" t="s">
        <v>2252</v>
      </c>
      <c r="K106" t="s">
        <v>2246</v>
      </c>
      <c r="Q106" t="s">
        <v>2249</v>
      </c>
      <c r="R106">
        <v>1</v>
      </c>
      <c r="S106" t="s">
        <v>2144</v>
      </c>
      <c r="U106">
        <v>1</v>
      </c>
    </row>
    <row r="107" spans="2:21">
      <c r="B107" t="s">
        <v>2119</v>
      </c>
      <c r="C107">
        <v>0</v>
      </c>
      <c r="D107" t="s">
        <v>2120</v>
      </c>
      <c r="E107" t="s">
        <v>2121</v>
      </c>
      <c r="F107">
        <v>0</v>
      </c>
      <c r="G107" s="20">
        <v>45620</v>
      </c>
      <c r="H107">
        <v>10</v>
      </c>
      <c r="I107" t="s">
        <v>2252</v>
      </c>
      <c r="K107" t="s">
        <v>2248</v>
      </c>
      <c r="Q107" t="s">
        <v>2250</v>
      </c>
      <c r="R107">
        <v>1</v>
      </c>
      <c r="S107" t="s">
        <v>2144</v>
      </c>
      <c r="U107">
        <v>1</v>
      </c>
    </row>
    <row r="108" spans="2:21">
      <c r="B108" t="s">
        <v>2119</v>
      </c>
      <c r="C108">
        <v>0</v>
      </c>
      <c r="D108" t="s">
        <v>2120</v>
      </c>
      <c r="E108" t="s">
        <v>2121</v>
      </c>
      <c r="F108">
        <v>0</v>
      </c>
      <c r="G108" s="20">
        <v>45620</v>
      </c>
      <c r="H108">
        <v>10</v>
      </c>
      <c r="I108" t="s">
        <v>2252</v>
      </c>
      <c r="K108" t="s">
        <v>2247</v>
      </c>
      <c r="Q108" t="s">
        <v>2251</v>
      </c>
      <c r="R108">
        <v>1</v>
      </c>
      <c r="S108" t="s">
        <v>2144</v>
      </c>
      <c r="U108">
        <v>1</v>
      </c>
    </row>
    <row r="109" spans="2:21">
      <c r="B109" t="s">
        <v>2119</v>
      </c>
      <c r="C109">
        <v>0</v>
      </c>
      <c r="D109" t="s">
        <v>2120</v>
      </c>
      <c r="E109" t="s">
        <v>2121</v>
      </c>
      <c r="F109">
        <v>0</v>
      </c>
      <c r="G109" s="20">
        <v>45620</v>
      </c>
      <c r="H109">
        <v>11</v>
      </c>
      <c r="I109" t="s">
        <v>2261</v>
      </c>
      <c r="J109" t="s">
        <v>2253</v>
      </c>
      <c r="K109" t="s">
        <v>2254</v>
      </c>
      <c r="N109" t="s">
        <v>2255</v>
      </c>
      <c r="O109" t="s">
        <v>2256</v>
      </c>
      <c r="P109" t="s">
        <v>2257</v>
      </c>
      <c r="U109">
        <v>0</v>
      </c>
    </row>
    <row r="110" spans="2:21">
      <c r="B110" t="s">
        <v>2119</v>
      </c>
      <c r="C110">
        <v>0</v>
      </c>
      <c r="D110" t="s">
        <v>2120</v>
      </c>
      <c r="E110" t="s">
        <v>2121</v>
      </c>
      <c r="F110">
        <v>0</v>
      </c>
      <c r="G110" s="20">
        <v>45620</v>
      </c>
      <c r="H110">
        <v>11</v>
      </c>
      <c r="I110" t="s">
        <v>2261</v>
      </c>
      <c r="K110" t="s">
        <v>2242</v>
      </c>
      <c r="Q110" t="s">
        <v>2258</v>
      </c>
      <c r="U110">
        <v>0</v>
      </c>
    </row>
    <row r="111" spans="2:21">
      <c r="B111" t="s">
        <v>2119</v>
      </c>
      <c r="C111">
        <v>0</v>
      </c>
      <c r="D111" t="s">
        <v>2120</v>
      </c>
      <c r="E111" t="s">
        <v>2121</v>
      </c>
      <c r="F111">
        <v>0</v>
      </c>
      <c r="G111" s="20">
        <v>45620</v>
      </c>
      <c r="H111">
        <v>11</v>
      </c>
      <c r="I111" t="s">
        <v>2261</v>
      </c>
      <c r="K111" t="s">
        <v>2244</v>
      </c>
      <c r="Q111" t="s">
        <v>2245</v>
      </c>
      <c r="R111">
        <v>2</v>
      </c>
      <c r="S111" t="s">
        <v>2182</v>
      </c>
      <c r="U111">
        <v>2</v>
      </c>
    </row>
    <row r="112" spans="2:21">
      <c r="B112" t="s">
        <v>2119</v>
      </c>
      <c r="C112">
        <v>0</v>
      </c>
      <c r="D112" t="s">
        <v>2120</v>
      </c>
      <c r="E112" t="s">
        <v>2121</v>
      </c>
      <c r="F112">
        <v>0</v>
      </c>
      <c r="G112" s="20">
        <v>45620</v>
      </c>
      <c r="H112">
        <v>11</v>
      </c>
      <c r="I112" t="s">
        <v>2261</v>
      </c>
      <c r="K112" t="s">
        <v>2246</v>
      </c>
      <c r="Q112" t="s">
        <v>2249</v>
      </c>
      <c r="R112">
        <v>1</v>
      </c>
      <c r="S112" t="s">
        <v>2144</v>
      </c>
      <c r="U112">
        <v>1</v>
      </c>
    </row>
    <row r="113" spans="2:21">
      <c r="B113" t="s">
        <v>2119</v>
      </c>
      <c r="C113">
        <v>0</v>
      </c>
      <c r="D113" t="s">
        <v>2120</v>
      </c>
      <c r="E113" t="s">
        <v>2121</v>
      </c>
      <c r="F113">
        <v>0</v>
      </c>
      <c r="G113" s="20">
        <v>45620</v>
      </c>
      <c r="H113">
        <v>11</v>
      </c>
      <c r="I113" t="s">
        <v>2261</v>
      </c>
      <c r="K113" t="s">
        <v>2248</v>
      </c>
      <c r="Q113" t="s">
        <v>2260</v>
      </c>
      <c r="R113">
        <v>1</v>
      </c>
      <c r="S113" t="s">
        <v>2144</v>
      </c>
      <c r="U113">
        <v>1</v>
      </c>
    </row>
    <row r="114" spans="2:21">
      <c r="B114" t="s">
        <v>2119</v>
      </c>
      <c r="C114">
        <v>0</v>
      </c>
      <c r="D114" t="s">
        <v>2120</v>
      </c>
      <c r="E114" t="s">
        <v>2121</v>
      </c>
      <c r="F114">
        <v>0</v>
      </c>
      <c r="G114" s="20">
        <v>45620</v>
      </c>
      <c r="H114">
        <v>11</v>
      </c>
      <c r="I114" t="s">
        <v>2261</v>
      </c>
      <c r="K114" t="s">
        <v>2247</v>
      </c>
      <c r="Q114" t="s">
        <v>2251</v>
      </c>
      <c r="R114">
        <v>1</v>
      </c>
      <c r="S114" t="s">
        <v>2144</v>
      </c>
      <c r="U114">
        <v>1</v>
      </c>
    </row>
    <row r="115" spans="2:21">
      <c r="B115" t="s">
        <v>2119</v>
      </c>
      <c r="C115">
        <v>0</v>
      </c>
      <c r="D115" t="s">
        <v>2120</v>
      </c>
      <c r="E115" t="s">
        <v>2121</v>
      </c>
      <c r="F115">
        <v>0</v>
      </c>
      <c r="G115" s="20">
        <v>45620</v>
      </c>
      <c r="H115">
        <v>12</v>
      </c>
      <c r="I115" t="s">
        <v>2261</v>
      </c>
      <c r="J115" t="s">
        <v>2262</v>
      </c>
      <c r="K115" t="s">
        <v>2263</v>
      </c>
      <c r="N115" t="s">
        <v>2264</v>
      </c>
      <c r="O115" t="s">
        <v>367</v>
      </c>
      <c r="U115">
        <v>0</v>
      </c>
    </row>
    <row r="116" spans="2:21">
      <c r="B116" t="s">
        <v>2119</v>
      </c>
      <c r="C116">
        <v>0</v>
      </c>
      <c r="D116" t="s">
        <v>2120</v>
      </c>
      <c r="E116" t="s">
        <v>2121</v>
      </c>
      <c r="F116">
        <v>0</v>
      </c>
      <c r="G116" s="20">
        <v>45620</v>
      </c>
      <c r="H116">
        <v>12</v>
      </c>
      <c r="I116" t="s">
        <v>2261</v>
      </c>
      <c r="K116" t="s">
        <v>2242</v>
      </c>
      <c r="U116">
        <v>0</v>
      </c>
    </row>
    <row r="117" spans="2:21">
      <c r="B117" t="s">
        <v>2119</v>
      </c>
      <c r="C117">
        <v>0</v>
      </c>
      <c r="D117" t="s">
        <v>2120</v>
      </c>
      <c r="E117" t="s">
        <v>2121</v>
      </c>
      <c r="F117">
        <v>0</v>
      </c>
      <c r="G117" s="20">
        <v>45620</v>
      </c>
      <c r="H117">
        <v>12</v>
      </c>
      <c r="I117" t="s">
        <v>2261</v>
      </c>
      <c r="K117" t="s">
        <v>2244</v>
      </c>
      <c r="U117">
        <v>0</v>
      </c>
    </row>
    <row r="118" spans="2:21">
      <c r="B118" t="s">
        <v>2119</v>
      </c>
      <c r="C118">
        <v>0</v>
      </c>
      <c r="D118" t="s">
        <v>2120</v>
      </c>
      <c r="E118" t="s">
        <v>2121</v>
      </c>
      <c r="F118">
        <v>0</v>
      </c>
      <c r="G118" s="20">
        <v>45620</v>
      </c>
      <c r="H118">
        <v>12</v>
      </c>
      <c r="I118" t="s">
        <v>2261</v>
      </c>
      <c r="K118" t="s">
        <v>2246</v>
      </c>
      <c r="U118">
        <v>0</v>
      </c>
    </row>
    <row r="119" spans="2:21">
      <c r="B119" t="s">
        <v>2119</v>
      </c>
      <c r="C119">
        <v>0</v>
      </c>
      <c r="D119" t="s">
        <v>2120</v>
      </c>
      <c r="E119" t="s">
        <v>2121</v>
      </c>
      <c r="F119">
        <v>0</v>
      </c>
      <c r="G119" s="20">
        <v>45620</v>
      </c>
      <c r="H119">
        <v>12</v>
      </c>
      <c r="I119" t="s">
        <v>2261</v>
      </c>
      <c r="K119" t="s">
        <v>2248</v>
      </c>
      <c r="U119">
        <v>0</v>
      </c>
    </row>
    <row r="120" spans="2:21">
      <c r="B120" t="s">
        <v>2119</v>
      </c>
      <c r="C120">
        <v>0</v>
      </c>
      <c r="D120" t="s">
        <v>2120</v>
      </c>
      <c r="E120" t="s">
        <v>2121</v>
      </c>
      <c r="F120">
        <v>0</v>
      </c>
      <c r="G120" s="20">
        <v>45620</v>
      </c>
      <c r="H120">
        <v>12</v>
      </c>
      <c r="I120" t="s">
        <v>2261</v>
      </c>
      <c r="K120" t="s">
        <v>2247</v>
      </c>
      <c r="U120">
        <v>0</v>
      </c>
    </row>
    <row r="121" spans="2:21">
      <c r="B121" t="s">
        <v>2119</v>
      </c>
      <c r="C121">
        <v>0</v>
      </c>
      <c r="D121" t="s">
        <v>2120</v>
      </c>
      <c r="E121" t="s">
        <v>2121</v>
      </c>
      <c r="F121">
        <v>0</v>
      </c>
      <c r="G121" s="20">
        <v>45620</v>
      </c>
      <c r="H121">
        <v>13</v>
      </c>
      <c r="I121" t="s">
        <v>2261</v>
      </c>
      <c r="J121" t="s">
        <v>2265</v>
      </c>
      <c r="K121" t="s">
        <v>2266</v>
      </c>
      <c r="N121" t="s">
        <v>2273</v>
      </c>
      <c r="O121" t="s">
        <v>2238</v>
      </c>
      <c r="P121" t="s">
        <v>2239</v>
      </c>
      <c r="U121">
        <v>0</v>
      </c>
    </row>
    <row r="122" spans="2:21">
      <c r="B122" t="s">
        <v>2119</v>
      </c>
      <c r="C122">
        <v>0</v>
      </c>
      <c r="D122" t="s">
        <v>2120</v>
      </c>
      <c r="E122" t="s">
        <v>2121</v>
      </c>
      <c r="F122">
        <v>0</v>
      </c>
      <c r="G122" s="20">
        <v>45620</v>
      </c>
      <c r="H122">
        <v>13</v>
      </c>
      <c r="I122" t="s">
        <v>2261</v>
      </c>
      <c r="K122" t="s">
        <v>2275</v>
      </c>
      <c r="Q122" t="s">
        <v>2258</v>
      </c>
      <c r="U122">
        <v>0</v>
      </c>
    </row>
    <row r="123" spans="2:21">
      <c r="B123" t="s">
        <v>2119</v>
      </c>
      <c r="C123">
        <v>0</v>
      </c>
      <c r="D123" t="s">
        <v>2120</v>
      </c>
      <c r="E123" t="s">
        <v>2121</v>
      </c>
      <c r="F123">
        <v>0</v>
      </c>
      <c r="G123" s="20">
        <v>45620</v>
      </c>
      <c r="H123">
        <v>13</v>
      </c>
      <c r="I123" t="s">
        <v>2261</v>
      </c>
      <c r="K123" t="s">
        <v>2276</v>
      </c>
      <c r="Q123" t="s">
        <v>2280</v>
      </c>
      <c r="R123">
        <v>2</v>
      </c>
      <c r="S123" t="s">
        <v>2182</v>
      </c>
      <c r="U123">
        <v>2</v>
      </c>
    </row>
    <row r="124" spans="2:21">
      <c r="B124" t="s">
        <v>2119</v>
      </c>
      <c r="C124">
        <v>0</v>
      </c>
      <c r="D124" t="s">
        <v>2120</v>
      </c>
      <c r="E124" t="s">
        <v>2121</v>
      </c>
      <c r="F124">
        <v>0</v>
      </c>
      <c r="G124" s="20">
        <v>45620</v>
      </c>
      <c r="H124">
        <v>13</v>
      </c>
      <c r="I124" t="s">
        <v>2261</v>
      </c>
      <c r="K124" t="s">
        <v>2277</v>
      </c>
      <c r="Q124" t="s">
        <v>2281</v>
      </c>
      <c r="R124">
        <v>1</v>
      </c>
      <c r="S124" t="s">
        <v>2144</v>
      </c>
      <c r="U124">
        <v>1</v>
      </c>
    </row>
    <row r="125" spans="2:21">
      <c r="B125" t="s">
        <v>2119</v>
      </c>
      <c r="C125">
        <v>0</v>
      </c>
      <c r="D125" t="s">
        <v>2120</v>
      </c>
      <c r="E125" t="s">
        <v>2121</v>
      </c>
      <c r="F125">
        <v>0</v>
      </c>
      <c r="G125" s="20">
        <v>45620</v>
      </c>
      <c r="H125">
        <v>13</v>
      </c>
      <c r="I125" t="s">
        <v>2261</v>
      </c>
      <c r="K125" t="s">
        <v>2278</v>
      </c>
      <c r="Q125" t="s">
        <v>2282</v>
      </c>
      <c r="R125">
        <v>1</v>
      </c>
      <c r="S125" t="s">
        <v>2144</v>
      </c>
      <c r="U125">
        <v>1</v>
      </c>
    </row>
    <row r="126" spans="2:21">
      <c r="B126" t="s">
        <v>2119</v>
      </c>
      <c r="C126">
        <v>0</v>
      </c>
      <c r="D126" t="s">
        <v>2120</v>
      </c>
      <c r="E126" t="s">
        <v>2121</v>
      </c>
      <c r="F126">
        <v>0</v>
      </c>
      <c r="G126" s="20">
        <v>45620</v>
      </c>
      <c r="H126">
        <v>13</v>
      </c>
      <c r="I126" t="s">
        <v>2261</v>
      </c>
      <c r="K126" t="s">
        <v>2279</v>
      </c>
      <c r="Q126" t="s">
        <v>2283</v>
      </c>
      <c r="R126">
        <v>1</v>
      </c>
      <c r="S126" t="s">
        <v>2144</v>
      </c>
      <c r="U126">
        <v>1</v>
      </c>
    </row>
    <row r="127" spans="2:21">
      <c r="B127" t="s">
        <v>2119</v>
      </c>
      <c r="C127">
        <v>0</v>
      </c>
      <c r="D127" t="s">
        <v>2120</v>
      </c>
      <c r="E127" t="s">
        <v>2121</v>
      </c>
      <c r="F127">
        <v>0</v>
      </c>
      <c r="G127" s="20">
        <v>45620</v>
      </c>
      <c r="H127">
        <v>13</v>
      </c>
      <c r="I127" t="s">
        <v>2261</v>
      </c>
      <c r="J127" t="s">
        <v>2267</v>
      </c>
      <c r="K127" t="s">
        <v>2268</v>
      </c>
      <c r="N127" t="s">
        <v>2274</v>
      </c>
      <c r="O127" t="s">
        <v>2240</v>
      </c>
      <c r="P127" t="s">
        <v>2237</v>
      </c>
      <c r="U127">
        <v>0</v>
      </c>
    </row>
    <row r="128" spans="2:21">
      <c r="B128" t="s">
        <v>2119</v>
      </c>
      <c r="C128">
        <v>0</v>
      </c>
      <c r="D128" t="s">
        <v>2120</v>
      </c>
      <c r="E128" t="s">
        <v>2121</v>
      </c>
      <c r="F128">
        <v>0</v>
      </c>
      <c r="G128" s="20">
        <v>45620</v>
      </c>
      <c r="H128">
        <v>13</v>
      </c>
      <c r="I128" t="s">
        <v>2261</v>
      </c>
      <c r="K128" t="s">
        <v>2275</v>
      </c>
      <c r="Q128" t="s">
        <v>2258</v>
      </c>
      <c r="U128">
        <v>0</v>
      </c>
    </row>
    <row r="129" spans="2:21">
      <c r="B129" t="s">
        <v>2119</v>
      </c>
      <c r="C129">
        <v>0</v>
      </c>
      <c r="D129" t="s">
        <v>2120</v>
      </c>
      <c r="E129" t="s">
        <v>2121</v>
      </c>
      <c r="F129">
        <v>0</v>
      </c>
      <c r="G129" s="20">
        <v>45620</v>
      </c>
      <c r="H129">
        <v>13</v>
      </c>
      <c r="I129" t="s">
        <v>2261</v>
      </c>
      <c r="K129" t="s">
        <v>2276</v>
      </c>
      <c r="Q129" t="s">
        <v>2280</v>
      </c>
      <c r="R129">
        <v>2</v>
      </c>
      <c r="S129" t="s">
        <v>2182</v>
      </c>
      <c r="U129">
        <v>2</v>
      </c>
    </row>
    <row r="130" spans="2:21">
      <c r="B130" t="s">
        <v>2119</v>
      </c>
      <c r="C130">
        <v>0</v>
      </c>
      <c r="D130" t="s">
        <v>2120</v>
      </c>
      <c r="E130" t="s">
        <v>2121</v>
      </c>
      <c r="F130">
        <v>0</v>
      </c>
      <c r="G130" s="20">
        <v>45620</v>
      </c>
      <c r="H130">
        <v>13</v>
      </c>
      <c r="I130" t="s">
        <v>2261</v>
      </c>
      <c r="K130" t="s">
        <v>2277</v>
      </c>
      <c r="Q130" t="s">
        <v>2281</v>
      </c>
      <c r="R130">
        <v>1</v>
      </c>
      <c r="S130" t="s">
        <v>2144</v>
      </c>
      <c r="U130">
        <v>1</v>
      </c>
    </row>
    <row r="131" spans="2:21">
      <c r="B131" t="s">
        <v>2119</v>
      </c>
      <c r="C131">
        <v>0</v>
      </c>
      <c r="D131" t="s">
        <v>2120</v>
      </c>
      <c r="E131" t="s">
        <v>2121</v>
      </c>
      <c r="F131">
        <v>0</v>
      </c>
      <c r="G131" s="20">
        <v>45620</v>
      </c>
      <c r="H131">
        <v>13</v>
      </c>
      <c r="I131" t="s">
        <v>2261</v>
      </c>
      <c r="K131" t="s">
        <v>2278</v>
      </c>
      <c r="Q131" t="s">
        <v>2282</v>
      </c>
      <c r="R131">
        <v>1</v>
      </c>
      <c r="S131" t="s">
        <v>2144</v>
      </c>
      <c r="U131">
        <v>1</v>
      </c>
    </row>
    <row r="132" spans="2:21">
      <c r="B132" t="s">
        <v>2119</v>
      </c>
      <c r="C132">
        <v>0</v>
      </c>
      <c r="D132" t="s">
        <v>2120</v>
      </c>
      <c r="E132" t="s">
        <v>2121</v>
      </c>
      <c r="F132">
        <v>0</v>
      </c>
      <c r="G132" s="20">
        <v>45620</v>
      </c>
      <c r="H132">
        <v>13</v>
      </c>
      <c r="I132" t="s">
        <v>2261</v>
      </c>
      <c r="K132" t="s">
        <v>2279</v>
      </c>
      <c r="Q132" t="s">
        <v>2283</v>
      </c>
      <c r="R132">
        <v>1</v>
      </c>
      <c r="S132" t="s">
        <v>2144</v>
      </c>
      <c r="U132">
        <v>1</v>
      </c>
    </row>
    <row r="133" spans="2:21">
      <c r="B133" t="s">
        <v>2119</v>
      </c>
      <c r="C133">
        <v>0</v>
      </c>
      <c r="D133" t="s">
        <v>2120</v>
      </c>
      <c r="E133" t="s">
        <v>2121</v>
      </c>
      <c r="F133">
        <v>0</v>
      </c>
      <c r="G133" s="20">
        <v>45620</v>
      </c>
      <c r="H133">
        <v>13</v>
      </c>
      <c r="I133" t="s">
        <v>2261</v>
      </c>
      <c r="J133" t="s">
        <v>2269</v>
      </c>
      <c r="K133" t="s">
        <v>2270</v>
      </c>
      <c r="N133" t="s">
        <v>2273</v>
      </c>
      <c r="O133" t="s">
        <v>2238</v>
      </c>
      <c r="P133" t="s">
        <v>2239</v>
      </c>
      <c r="U133">
        <v>0</v>
      </c>
    </row>
    <row r="134" spans="2:21">
      <c r="B134" t="s">
        <v>2119</v>
      </c>
      <c r="C134">
        <v>0</v>
      </c>
      <c r="D134" t="s">
        <v>2120</v>
      </c>
      <c r="E134" t="s">
        <v>2121</v>
      </c>
      <c r="F134">
        <v>0</v>
      </c>
      <c r="G134" s="20">
        <v>45620</v>
      </c>
      <c r="H134">
        <v>13</v>
      </c>
      <c r="I134" t="s">
        <v>2261</v>
      </c>
      <c r="K134" t="s">
        <v>2275</v>
      </c>
      <c r="Q134" t="s">
        <v>2258</v>
      </c>
      <c r="U134">
        <v>0</v>
      </c>
    </row>
    <row r="135" spans="2:21">
      <c r="B135" t="s">
        <v>2119</v>
      </c>
      <c r="C135">
        <v>0</v>
      </c>
      <c r="D135" t="s">
        <v>2120</v>
      </c>
      <c r="E135" t="s">
        <v>2121</v>
      </c>
      <c r="F135">
        <v>0</v>
      </c>
      <c r="G135" s="20">
        <v>45620</v>
      </c>
      <c r="H135">
        <v>13</v>
      </c>
      <c r="I135" t="s">
        <v>2261</v>
      </c>
      <c r="K135" t="s">
        <v>2276</v>
      </c>
      <c r="Q135" t="s">
        <v>2280</v>
      </c>
      <c r="R135">
        <v>2</v>
      </c>
      <c r="S135" t="s">
        <v>2182</v>
      </c>
      <c r="U135">
        <v>2</v>
      </c>
    </row>
    <row r="136" spans="2:21">
      <c r="B136" t="s">
        <v>2119</v>
      </c>
      <c r="C136">
        <v>0</v>
      </c>
      <c r="D136" t="s">
        <v>2120</v>
      </c>
      <c r="E136" t="s">
        <v>2121</v>
      </c>
      <c r="F136">
        <v>0</v>
      </c>
      <c r="G136" s="20">
        <v>45620</v>
      </c>
      <c r="H136">
        <v>13</v>
      </c>
      <c r="I136" t="s">
        <v>2261</v>
      </c>
      <c r="K136" t="s">
        <v>2277</v>
      </c>
      <c r="Q136" t="s">
        <v>2281</v>
      </c>
      <c r="R136">
        <v>1</v>
      </c>
      <c r="S136" t="s">
        <v>2144</v>
      </c>
      <c r="U136">
        <v>1</v>
      </c>
    </row>
    <row r="137" spans="2:21">
      <c r="B137" t="s">
        <v>2119</v>
      </c>
      <c r="C137">
        <v>0</v>
      </c>
      <c r="D137" t="s">
        <v>2120</v>
      </c>
      <c r="E137" t="s">
        <v>2121</v>
      </c>
      <c r="F137">
        <v>0</v>
      </c>
      <c r="G137" s="20">
        <v>45620</v>
      </c>
      <c r="H137">
        <v>13</v>
      </c>
      <c r="I137" t="s">
        <v>2261</v>
      </c>
      <c r="K137" t="s">
        <v>2278</v>
      </c>
      <c r="Q137" t="s">
        <v>2282</v>
      </c>
      <c r="R137">
        <v>1</v>
      </c>
      <c r="S137" t="s">
        <v>2144</v>
      </c>
      <c r="U137">
        <v>1</v>
      </c>
    </row>
    <row r="138" spans="2:21">
      <c r="B138" t="s">
        <v>2119</v>
      </c>
      <c r="C138">
        <v>0</v>
      </c>
      <c r="D138" t="s">
        <v>2120</v>
      </c>
      <c r="E138" t="s">
        <v>2121</v>
      </c>
      <c r="F138">
        <v>0</v>
      </c>
      <c r="G138" s="20">
        <v>45620</v>
      </c>
      <c r="H138">
        <v>13</v>
      </c>
      <c r="I138" t="s">
        <v>2261</v>
      </c>
      <c r="K138" t="s">
        <v>2279</v>
      </c>
      <c r="Q138" t="s">
        <v>2283</v>
      </c>
      <c r="R138">
        <v>1</v>
      </c>
      <c r="S138" t="s">
        <v>2144</v>
      </c>
      <c r="U138">
        <v>1</v>
      </c>
    </row>
    <row r="139" spans="2:21">
      <c r="B139" t="s">
        <v>2119</v>
      </c>
      <c r="C139">
        <v>0</v>
      </c>
      <c r="D139" t="s">
        <v>2120</v>
      </c>
      <c r="E139" t="s">
        <v>2121</v>
      </c>
      <c r="F139">
        <v>0</v>
      </c>
      <c r="G139" s="20">
        <v>45620</v>
      </c>
      <c r="H139">
        <v>13</v>
      </c>
      <c r="I139" t="s">
        <v>2261</v>
      </c>
      <c r="J139" t="s">
        <v>2271</v>
      </c>
      <c r="K139" t="s">
        <v>2272</v>
      </c>
      <c r="N139" t="s">
        <v>2274</v>
      </c>
      <c r="O139" t="s">
        <v>2240</v>
      </c>
      <c r="P139" t="s">
        <v>2237</v>
      </c>
      <c r="U139">
        <v>0</v>
      </c>
    </row>
    <row r="140" spans="2:21">
      <c r="B140" t="s">
        <v>2119</v>
      </c>
      <c r="C140">
        <v>0</v>
      </c>
      <c r="D140" t="s">
        <v>2120</v>
      </c>
      <c r="E140" t="s">
        <v>2121</v>
      </c>
      <c r="F140">
        <v>0</v>
      </c>
      <c r="G140" s="20">
        <v>45620</v>
      </c>
      <c r="H140">
        <v>13</v>
      </c>
      <c r="I140" t="s">
        <v>2261</v>
      </c>
      <c r="K140" t="s">
        <v>2275</v>
      </c>
      <c r="Q140" t="s">
        <v>2258</v>
      </c>
      <c r="U140">
        <v>0</v>
      </c>
    </row>
    <row r="141" spans="2:21">
      <c r="B141" t="s">
        <v>2119</v>
      </c>
      <c r="C141">
        <v>0</v>
      </c>
      <c r="D141" t="s">
        <v>2120</v>
      </c>
      <c r="E141" t="s">
        <v>2121</v>
      </c>
      <c r="F141">
        <v>0</v>
      </c>
      <c r="G141" s="20">
        <v>45620</v>
      </c>
      <c r="H141">
        <v>13</v>
      </c>
      <c r="I141" t="s">
        <v>2261</v>
      </c>
      <c r="K141" t="s">
        <v>2276</v>
      </c>
      <c r="Q141" t="s">
        <v>2280</v>
      </c>
      <c r="R141">
        <v>2</v>
      </c>
      <c r="S141" t="s">
        <v>2182</v>
      </c>
      <c r="U141">
        <v>2</v>
      </c>
    </row>
    <row r="142" spans="2:21">
      <c r="B142" t="s">
        <v>2119</v>
      </c>
      <c r="C142">
        <v>0</v>
      </c>
      <c r="D142" t="s">
        <v>2120</v>
      </c>
      <c r="E142" t="s">
        <v>2121</v>
      </c>
      <c r="F142">
        <v>0</v>
      </c>
      <c r="G142" s="20">
        <v>45620</v>
      </c>
      <c r="H142">
        <v>13</v>
      </c>
      <c r="I142" t="s">
        <v>2261</v>
      </c>
      <c r="K142" t="s">
        <v>2277</v>
      </c>
      <c r="Q142" t="s">
        <v>2281</v>
      </c>
      <c r="R142">
        <v>1</v>
      </c>
      <c r="S142" t="s">
        <v>2144</v>
      </c>
      <c r="U142">
        <v>1</v>
      </c>
    </row>
    <row r="143" spans="2:21">
      <c r="B143" t="s">
        <v>2119</v>
      </c>
      <c r="C143">
        <v>0</v>
      </c>
      <c r="D143" t="s">
        <v>2120</v>
      </c>
      <c r="E143" t="s">
        <v>2121</v>
      </c>
      <c r="F143">
        <v>0</v>
      </c>
      <c r="G143" s="20">
        <v>45620</v>
      </c>
      <c r="H143">
        <v>13</v>
      </c>
      <c r="I143" t="s">
        <v>2261</v>
      </c>
      <c r="K143" t="s">
        <v>2278</v>
      </c>
      <c r="Q143" t="s">
        <v>2282</v>
      </c>
      <c r="R143">
        <v>1</v>
      </c>
      <c r="S143" t="s">
        <v>2144</v>
      </c>
      <c r="U143">
        <v>1</v>
      </c>
    </row>
    <row r="144" spans="2:21">
      <c r="B144" t="s">
        <v>2119</v>
      </c>
      <c r="C144">
        <v>0</v>
      </c>
      <c r="D144" t="s">
        <v>2120</v>
      </c>
      <c r="E144" t="s">
        <v>2121</v>
      </c>
      <c r="F144">
        <v>0</v>
      </c>
      <c r="G144" s="20">
        <v>45620</v>
      </c>
      <c r="H144">
        <v>13</v>
      </c>
      <c r="I144" t="s">
        <v>2261</v>
      </c>
      <c r="K144" t="s">
        <v>2279</v>
      </c>
      <c r="Q144" t="s">
        <v>2283</v>
      </c>
      <c r="R144">
        <v>1</v>
      </c>
      <c r="S144" t="s">
        <v>2144</v>
      </c>
      <c r="U144">
        <v>1</v>
      </c>
    </row>
    <row r="145" spans="2:21">
      <c r="B145" t="s">
        <v>2119</v>
      </c>
      <c r="C145">
        <v>0</v>
      </c>
      <c r="D145" t="s">
        <v>2120</v>
      </c>
      <c r="E145" t="s">
        <v>2121</v>
      </c>
      <c r="F145">
        <v>0</v>
      </c>
      <c r="G145" s="20">
        <v>45620</v>
      </c>
      <c r="H145">
        <v>14</v>
      </c>
      <c r="I145" t="s">
        <v>2284</v>
      </c>
      <c r="J145" t="s">
        <v>2285</v>
      </c>
      <c r="K145" t="s">
        <v>2286</v>
      </c>
      <c r="N145" t="s">
        <v>2274</v>
      </c>
      <c r="O145" t="s">
        <v>2240</v>
      </c>
      <c r="P145" t="s">
        <v>2287</v>
      </c>
      <c r="U145">
        <v>0</v>
      </c>
    </row>
    <row r="146" spans="2:21">
      <c r="B146" t="s">
        <v>2119</v>
      </c>
      <c r="C146">
        <v>0</v>
      </c>
      <c r="D146" t="s">
        <v>2120</v>
      </c>
      <c r="E146" t="s">
        <v>2121</v>
      </c>
      <c r="F146">
        <v>0</v>
      </c>
      <c r="G146" s="20">
        <v>45620</v>
      </c>
      <c r="H146">
        <v>14</v>
      </c>
      <c r="I146" t="s">
        <v>2284</v>
      </c>
      <c r="K146" t="s">
        <v>2288</v>
      </c>
      <c r="Q146" t="s">
        <v>2258</v>
      </c>
      <c r="U146">
        <v>0</v>
      </c>
    </row>
    <row r="147" spans="2:21">
      <c r="B147" t="s">
        <v>2119</v>
      </c>
      <c r="C147">
        <v>0</v>
      </c>
      <c r="D147" t="s">
        <v>2120</v>
      </c>
      <c r="E147" t="s">
        <v>2121</v>
      </c>
      <c r="F147">
        <v>0</v>
      </c>
      <c r="G147" s="20">
        <v>45620</v>
      </c>
      <c r="H147">
        <v>14</v>
      </c>
      <c r="I147" t="s">
        <v>2284</v>
      </c>
      <c r="K147" t="s">
        <v>2289</v>
      </c>
      <c r="Q147" t="s">
        <v>2291</v>
      </c>
      <c r="R147">
        <v>2</v>
      </c>
      <c r="S147" t="s">
        <v>2182</v>
      </c>
      <c r="U147">
        <v>2</v>
      </c>
    </row>
    <row r="148" spans="2:21">
      <c r="B148" t="s">
        <v>2119</v>
      </c>
      <c r="C148">
        <v>0</v>
      </c>
      <c r="D148" t="s">
        <v>2120</v>
      </c>
      <c r="E148" t="s">
        <v>2121</v>
      </c>
      <c r="F148">
        <v>0</v>
      </c>
      <c r="G148" s="20">
        <v>45620</v>
      </c>
      <c r="H148">
        <v>14</v>
      </c>
      <c r="I148" t="s">
        <v>2284</v>
      </c>
      <c r="K148" t="s">
        <v>2290</v>
      </c>
      <c r="Q148" t="s">
        <v>2292</v>
      </c>
      <c r="R148">
        <v>1</v>
      </c>
      <c r="S148" t="s">
        <v>2144</v>
      </c>
      <c r="U148">
        <v>1</v>
      </c>
    </row>
    <row r="149" spans="2:21">
      <c r="B149" t="s">
        <v>2119</v>
      </c>
      <c r="C149">
        <v>0</v>
      </c>
      <c r="D149" t="s">
        <v>2120</v>
      </c>
      <c r="E149" t="s">
        <v>2121</v>
      </c>
      <c r="F149">
        <v>0</v>
      </c>
      <c r="G149" s="20">
        <v>45620</v>
      </c>
      <c r="H149">
        <v>14</v>
      </c>
      <c r="I149" t="s">
        <v>2284</v>
      </c>
      <c r="K149" t="s">
        <v>2248</v>
      </c>
      <c r="Q149" t="s">
        <v>2259</v>
      </c>
      <c r="R149">
        <v>1</v>
      </c>
      <c r="S149" t="s">
        <v>2144</v>
      </c>
      <c r="U149">
        <v>1</v>
      </c>
    </row>
    <row r="150" spans="2:21">
      <c r="B150" t="s">
        <v>2119</v>
      </c>
      <c r="C150">
        <v>0</v>
      </c>
      <c r="D150" t="s">
        <v>2120</v>
      </c>
      <c r="E150" t="s">
        <v>2121</v>
      </c>
      <c r="F150">
        <v>0</v>
      </c>
      <c r="G150" s="20">
        <v>45620</v>
      </c>
      <c r="H150">
        <v>14</v>
      </c>
      <c r="I150" t="s">
        <v>2284</v>
      </c>
      <c r="K150" t="s">
        <v>2247</v>
      </c>
      <c r="Q150" t="s">
        <v>2293</v>
      </c>
      <c r="R150">
        <v>1</v>
      </c>
      <c r="S150" t="s">
        <v>2144</v>
      </c>
      <c r="U150">
        <v>1</v>
      </c>
    </row>
    <row r="151" spans="2:21">
      <c r="B151" t="s">
        <v>2119</v>
      </c>
      <c r="C151">
        <v>0</v>
      </c>
      <c r="D151" t="s">
        <v>2120</v>
      </c>
      <c r="E151" t="s">
        <v>2121</v>
      </c>
      <c r="F151">
        <v>0</v>
      </c>
      <c r="G151" s="20">
        <v>45620</v>
      </c>
      <c r="H151">
        <v>15</v>
      </c>
      <c r="I151" t="s">
        <v>2308</v>
      </c>
      <c r="J151" t="s">
        <v>2294</v>
      </c>
      <c r="U151">
        <v>0</v>
      </c>
    </row>
    <row r="152" spans="2:21">
      <c r="B152" t="s">
        <v>2119</v>
      </c>
      <c r="C152">
        <v>0</v>
      </c>
      <c r="D152" t="s">
        <v>2120</v>
      </c>
      <c r="E152" t="s">
        <v>2121</v>
      </c>
      <c r="F152">
        <v>0</v>
      </c>
      <c r="G152" s="20">
        <v>45620</v>
      </c>
      <c r="H152">
        <v>15</v>
      </c>
      <c r="I152" t="s">
        <v>2308</v>
      </c>
      <c r="K152" t="s">
        <v>2297</v>
      </c>
      <c r="Q152" t="s">
        <v>2303</v>
      </c>
      <c r="R152">
        <v>2</v>
      </c>
      <c r="S152" t="s">
        <v>2144</v>
      </c>
      <c r="U152">
        <v>2</v>
      </c>
    </row>
    <row r="153" spans="2:21">
      <c r="B153" t="s">
        <v>2119</v>
      </c>
      <c r="C153">
        <v>0</v>
      </c>
      <c r="D153" t="s">
        <v>2120</v>
      </c>
      <c r="E153" t="s">
        <v>2121</v>
      </c>
      <c r="F153">
        <v>0</v>
      </c>
      <c r="G153" s="20">
        <v>45620</v>
      </c>
      <c r="H153">
        <v>15</v>
      </c>
      <c r="I153" t="s">
        <v>2308</v>
      </c>
      <c r="K153" t="s">
        <v>2298</v>
      </c>
      <c r="Q153" t="s">
        <v>2304</v>
      </c>
      <c r="R153">
        <v>4</v>
      </c>
      <c r="S153" t="s">
        <v>2144</v>
      </c>
      <c r="U153">
        <v>4</v>
      </c>
    </row>
    <row r="154" spans="2:21">
      <c r="B154" t="s">
        <v>2119</v>
      </c>
      <c r="C154">
        <v>0</v>
      </c>
      <c r="D154" t="s">
        <v>2120</v>
      </c>
      <c r="E154" t="s">
        <v>2121</v>
      </c>
      <c r="F154">
        <v>0</v>
      </c>
      <c r="G154" s="20">
        <v>45620</v>
      </c>
      <c r="H154">
        <v>15</v>
      </c>
      <c r="I154" t="s">
        <v>2308</v>
      </c>
      <c r="K154" t="s">
        <v>2299</v>
      </c>
      <c r="Q154" t="s">
        <v>2305</v>
      </c>
      <c r="R154">
        <v>1</v>
      </c>
      <c r="S154" t="s">
        <v>2144</v>
      </c>
      <c r="U154">
        <v>1</v>
      </c>
    </row>
    <row r="155" spans="2:21">
      <c r="B155" t="s">
        <v>2119</v>
      </c>
      <c r="C155">
        <v>0</v>
      </c>
      <c r="D155" t="s">
        <v>2120</v>
      </c>
      <c r="E155" t="s">
        <v>2121</v>
      </c>
      <c r="F155">
        <v>0</v>
      </c>
      <c r="G155" s="20">
        <v>45620</v>
      </c>
      <c r="H155">
        <v>15</v>
      </c>
      <c r="I155" t="s">
        <v>2308</v>
      </c>
      <c r="K155" t="s">
        <v>2300</v>
      </c>
      <c r="Q155" t="s">
        <v>2306</v>
      </c>
      <c r="R155">
        <v>1</v>
      </c>
      <c r="S155" t="s">
        <v>2144</v>
      </c>
      <c r="U155">
        <v>1</v>
      </c>
    </row>
    <row r="156" spans="2:21">
      <c r="B156" t="s">
        <v>2119</v>
      </c>
      <c r="C156">
        <v>0</v>
      </c>
      <c r="D156" t="s">
        <v>2120</v>
      </c>
      <c r="E156" t="s">
        <v>2121</v>
      </c>
      <c r="F156">
        <v>0</v>
      </c>
      <c r="G156" s="20">
        <v>45620</v>
      </c>
      <c r="H156">
        <v>15</v>
      </c>
      <c r="I156" t="s">
        <v>2308</v>
      </c>
      <c r="K156" t="s">
        <v>2301</v>
      </c>
      <c r="Q156" t="s">
        <v>2307</v>
      </c>
      <c r="R156">
        <v>1</v>
      </c>
      <c r="S156" t="s">
        <v>2144</v>
      </c>
      <c r="U156">
        <v>1</v>
      </c>
    </row>
    <row r="157" spans="2:21">
      <c r="B157" t="s">
        <v>2119</v>
      </c>
      <c r="C157">
        <v>0</v>
      </c>
      <c r="D157" t="s">
        <v>2120</v>
      </c>
      <c r="E157" t="s">
        <v>2121</v>
      </c>
      <c r="F157">
        <v>0</v>
      </c>
      <c r="G157" s="20">
        <v>45620</v>
      </c>
      <c r="H157">
        <v>15</v>
      </c>
      <c r="I157" t="s">
        <v>2308</v>
      </c>
      <c r="K157" t="s">
        <v>2302</v>
      </c>
      <c r="Q157" t="s">
        <v>2307</v>
      </c>
      <c r="R157">
        <v>2</v>
      </c>
      <c r="S157" t="s">
        <v>2144</v>
      </c>
      <c r="U157">
        <v>2</v>
      </c>
    </row>
    <row r="158" spans="2:21">
      <c r="B158" t="s">
        <v>2119</v>
      </c>
      <c r="C158">
        <v>0</v>
      </c>
      <c r="D158" t="s">
        <v>2120</v>
      </c>
      <c r="E158" t="s">
        <v>2121</v>
      </c>
      <c r="F158">
        <v>0</v>
      </c>
      <c r="G158" s="20">
        <v>45620</v>
      </c>
      <c r="H158">
        <v>15</v>
      </c>
      <c r="I158" t="s">
        <v>2308</v>
      </c>
      <c r="J158" t="s">
        <v>2295</v>
      </c>
      <c r="U158">
        <v>0</v>
      </c>
    </row>
    <row r="159" spans="2:21">
      <c r="B159" t="s">
        <v>2119</v>
      </c>
      <c r="C159">
        <v>0</v>
      </c>
      <c r="D159" t="s">
        <v>2120</v>
      </c>
      <c r="E159" t="s">
        <v>2121</v>
      </c>
      <c r="F159">
        <v>0</v>
      </c>
      <c r="G159" s="20">
        <v>45620</v>
      </c>
      <c r="H159">
        <v>15</v>
      </c>
      <c r="I159" t="s">
        <v>2308</v>
      </c>
      <c r="K159" t="s">
        <v>2297</v>
      </c>
      <c r="Q159" t="s">
        <v>2303</v>
      </c>
      <c r="R159">
        <v>2</v>
      </c>
      <c r="S159" t="s">
        <v>2144</v>
      </c>
      <c r="U159">
        <v>2</v>
      </c>
    </row>
    <row r="160" spans="2:21">
      <c r="B160" t="s">
        <v>2119</v>
      </c>
      <c r="C160">
        <v>0</v>
      </c>
      <c r="D160" t="s">
        <v>2120</v>
      </c>
      <c r="E160" t="s">
        <v>2121</v>
      </c>
      <c r="F160">
        <v>0</v>
      </c>
      <c r="G160" s="20">
        <v>45620</v>
      </c>
      <c r="H160">
        <v>15</v>
      </c>
      <c r="I160" t="s">
        <v>2308</v>
      </c>
      <c r="K160" t="s">
        <v>2298</v>
      </c>
      <c r="Q160" t="s">
        <v>2304</v>
      </c>
      <c r="R160">
        <v>4</v>
      </c>
      <c r="S160" t="s">
        <v>2144</v>
      </c>
      <c r="U160">
        <v>4</v>
      </c>
    </row>
    <row r="161" spans="2:21">
      <c r="B161" t="s">
        <v>2119</v>
      </c>
      <c r="C161">
        <v>0</v>
      </c>
      <c r="D161" t="s">
        <v>2120</v>
      </c>
      <c r="E161" t="s">
        <v>2121</v>
      </c>
      <c r="F161">
        <v>0</v>
      </c>
      <c r="G161" s="20">
        <v>45620</v>
      </c>
      <c r="H161">
        <v>15</v>
      </c>
      <c r="I161" t="s">
        <v>2308</v>
      </c>
      <c r="K161" t="s">
        <v>2299</v>
      </c>
      <c r="Q161" t="s">
        <v>2305</v>
      </c>
      <c r="R161">
        <v>1</v>
      </c>
      <c r="S161" t="s">
        <v>2144</v>
      </c>
      <c r="U161">
        <v>1</v>
      </c>
    </row>
    <row r="162" spans="2:21">
      <c r="B162" t="s">
        <v>2119</v>
      </c>
      <c r="C162">
        <v>0</v>
      </c>
      <c r="D162" t="s">
        <v>2120</v>
      </c>
      <c r="E162" t="s">
        <v>2121</v>
      </c>
      <c r="F162">
        <v>0</v>
      </c>
      <c r="G162" s="20">
        <v>45620</v>
      </c>
      <c r="H162">
        <v>15</v>
      </c>
      <c r="I162" t="s">
        <v>2308</v>
      </c>
      <c r="K162" t="s">
        <v>2300</v>
      </c>
      <c r="Q162" t="s">
        <v>2306</v>
      </c>
      <c r="R162">
        <v>1</v>
      </c>
      <c r="S162" t="s">
        <v>2144</v>
      </c>
      <c r="U162">
        <v>1</v>
      </c>
    </row>
    <row r="163" spans="2:21">
      <c r="B163" t="s">
        <v>2119</v>
      </c>
      <c r="C163">
        <v>0</v>
      </c>
      <c r="D163" t="s">
        <v>2120</v>
      </c>
      <c r="E163" t="s">
        <v>2121</v>
      </c>
      <c r="F163">
        <v>0</v>
      </c>
      <c r="G163" s="20">
        <v>45620</v>
      </c>
      <c r="H163">
        <v>15</v>
      </c>
      <c r="I163" t="s">
        <v>2308</v>
      </c>
      <c r="K163" t="s">
        <v>2301</v>
      </c>
      <c r="Q163" t="s">
        <v>2307</v>
      </c>
      <c r="R163">
        <v>1</v>
      </c>
      <c r="S163" t="s">
        <v>2144</v>
      </c>
      <c r="U163">
        <v>1</v>
      </c>
    </row>
    <row r="164" spans="2:21">
      <c r="B164" t="s">
        <v>2119</v>
      </c>
      <c r="C164">
        <v>0</v>
      </c>
      <c r="D164" t="s">
        <v>2120</v>
      </c>
      <c r="E164" t="s">
        <v>2121</v>
      </c>
      <c r="F164">
        <v>0</v>
      </c>
      <c r="G164" s="20">
        <v>45620</v>
      </c>
      <c r="H164">
        <v>15</v>
      </c>
      <c r="I164" t="s">
        <v>2308</v>
      </c>
      <c r="K164" t="s">
        <v>2302</v>
      </c>
      <c r="Q164" t="s">
        <v>2307</v>
      </c>
      <c r="R164">
        <v>2</v>
      </c>
      <c r="S164" t="s">
        <v>2144</v>
      </c>
      <c r="U164">
        <v>2</v>
      </c>
    </row>
    <row r="165" spans="2:21">
      <c r="B165" t="s">
        <v>2119</v>
      </c>
      <c r="C165">
        <v>0</v>
      </c>
      <c r="D165" t="s">
        <v>2120</v>
      </c>
      <c r="E165" t="s">
        <v>2121</v>
      </c>
      <c r="F165">
        <v>0</v>
      </c>
      <c r="G165" s="20">
        <v>45620</v>
      </c>
      <c r="H165">
        <v>15</v>
      </c>
      <c r="I165" t="s">
        <v>2308</v>
      </c>
      <c r="J165" t="s">
        <v>2296</v>
      </c>
      <c r="U165">
        <v>0</v>
      </c>
    </row>
    <row r="166" spans="2:21">
      <c r="B166" t="s">
        <v>2119</v>
      </c>
      <c r="C166">
        <v>0</v>
      </c>
      <c r="D166" t="s">
        <v>2120</v>
      </c>
      <c r="E166" t="s">
        <v>2121</v>
      </c>
      <c r="F166">
        <v>0</v>
      </c>
      <c r="G166" s="20">
        <v>45620</v>
      </c>
      <c r="H166">
        <v>15</v>
      </c>
      <c r="I166" t="s">
        <v>2308</v>
      </c>
      <c r="K166" t="s">
        <v>2297</v>
      </c>
      <c r="Q166" t="s">
        <v>2303</v>
      </c>
      <c r="R166">
        <v>2</v>
      </c>
      <c r="S166" t="s">
        <v>2144</v>
      </c>
      <c r="U166">
        <v>2</v>
      </c>
    </row>
    <row r="167" spans="2:21">
      <c r="B167" t="s">
        <v>2119</v>
      </c>
      <c r="C167">
        <v>0</v>
      </c>
      <c r="D167" t="s">
        <v>2120</v>
      </c>
      <c r="E167" t="s">
        <v>2121</v>
      </c>
      <c r="F167">
        <v>0</v>
      </c>
      <c r="G167" s="20">
        <v>45620</v>
      </c>
      <c r="H167">
        <v>15</v>
      </c>
      <c r="I167" t="s">
        <v>2308</v>
      </c>
      <c r="K167" t="s">
        <v>2298</v>
      </c>
      <c r="Q167" t="s">
        <v>2304</v>
      </c>
      <c r="R167">
        <v>4</v>
      </c>
      <c r="S167" t="s">
        <v>2144</v>
      </c>
      <c r="U167">
        <v>4</v>
      </c>
    </row>
    <row r="168" spans="2:21">
      <c r="B168" t="s">
        <v>2119</v>
      </c>
      <c r="C168">
        <v>0</v>
      </c>
      <c r="D168" t="s">
        <v>2120</v>
      </c>
      <c r="E168" t="s">
        <v>2121</v>
      </c>
      <c r="F168">
        <v>0</v>
      </c>
      <c r="G168" s="20">
        <v>45620</v>
      </c>
      <c r="H168">
        <v>15</v>
      </c>
      <c r="I168" t="s">
        <v>2308</v>
      </c>
      <c r="K168" t="s">
        <v>2299</v>
      </c>
      <c r="Q168" t="s">
        <v>2305</v>
      </c>
      <c r="R168">
        <v>1</v>
      </c>
      <c r="S168" t="s">
        <v>2144</v>
      </c>
      <c r="U168">
        <v>1</v>
      </c>
    </row>
    <row r="169" spans="2:21">
      <c r="B169" t="s">
        <v>2119</v>
      </c>
      <c r="C169">
        <v>0</v>
      </c>
      <c r="D169" t="s">
        <v>2120</v>
      </c>
      <c r="E169" t="s">
        <v>2121</v>
      </c>
      <c r="F169">
        <v>0</v>
      </c>
      <c r="G169" s="20">
        <v>45620</v>
      </c>
      <c r="H169">
        <v>15</v>
      </c>
      <c r="I169" t="s">
        <v>2308</v>
      </c>
      <c r="K169" t="s">
        <v>2300</v>
      </c>
      <c r="Q169" t="s">
        <v>2306</v>
      </c>
      <c r="R169">
        <v>1</v>
      </c>
      <c r="S169" t="s">
        <v>2144</v>
      </c>
      <c r="U169">
        <v>1</v>
      </c>
    </row>
    <row r="170" spans="2:21">
      <c r="B170" t="s">
        <v>2119</v>
      </c>
      <c r="C170">
        <v>0</v>
      </c>
      <c r="D170" t="s">
        <v>2120</v>
      </c>
      <c r="E170" t="s">
        <v>2121</v>
      </c>
      <c r="F170">
        <v>0</v>
      </c>
      <c r="G170" s="20">
        <v>45620</v>
      </c>
      <c r="H170">
        <v>15</v>
      </c>
      <c r="I170" t="s">
        <v>2308</v>
      </c>
      <c r="K170" t="s">
        <v>2301</v>
      </c>
      <c r="Q170" t="s">
        <v>2307</v>
      </c>
      <c r="R170">
        <v>1</v>
      </c>
      <c r="S170" t="s">
        <v>2144</v>
      </c>
      <c r="U170">
        <v>1</v>
      </c>
    </row>
    <row r="171" spans="2:21">
      <c r="B171" t="s">
        <v>2119</v>
      </c>
      <c r="C171">
        <v>0</v>
      </c>
      <c r="D171" t="s">
        <v>2120</v>
      </c>
      <c r="E171" t="s">
        <v>2121</v>
      </c>
      <c r="F171">
        <v>0</v>
      </c>
      <c r="G171" s="20">
        <v>45620</v>
      </c>
      <c r="H171">
        <v>15</v>
      </c>
      <c r="I171" t="s">
        <v>2308</v>
      </c>
      <c r="K171" t="s">
        <v>2302</v>
      </c>
      <c r="Q171" t="s">
        <v>2307</v>
      </c>
      <c r="R171">
        <v>2</v>
      </c>
      <c r="S171" t="s">
        <v>2144</v>
      </c>
      <c r="U171">
        <v>2</v>
      </c>
    </row>
    <row r="172" spans="2:21">
      <c r="B172" t="s">
        <v>2119</v>
      </c>
      <c r="C172">
        <v>0</v>
      </c>
      <c r="D172" t="s">
        <v>2120</v>
      </c>
      <c r="E172" t="s">
        <v>2121</v>
      </c>
      <c r="F172">
        <v>0</v>
      </c>
      <c r="G172" s="20">
        <v>45620</v>
      </c>
      <c r="H172">
        <v>16</v>
      </c>
      <c r="I172" t="s">
        <v>2315</v>
      </c>
      <c r="J172" t="s">
        <v>2159</v>
      </c>
      <c r="U172">
        <v>0</v>
      </c>
    </row>
    <row r="173" spans="2:21">
      <c r="B173" t="s">
        <v>2119</v>
      </c>
      <c r="C173">
        <v>0</v>
      </c>
      <c r="D173" t="s">
        <v>2120</v>
      </c>
      <c r="E173" t="s">
        <v>2121</v>
      </c>
      <c r="F173">
        <v>0</v>
      </c>
      <c r="G173" s="20">
        <v>45620</v>
      </c>
      <c r="H173">
        <v>16</v>
      </c>
      <c r="I173" t="s">
        <v>2315</v>
      </c>
      <c r="K173" t="s">
        <v>2309</v>
      </c>
      <c r="Q173" t="s">
        <v>2312</v>
      </c>
      <c r="U173">
        <v>0</v>
      </c>
    </row>
    <row r="174" spans="2:21">
      <c r="B174" t="s">
        <v>2119</v>
      </c>
      <c r="C174">
        <v>0</v>
      </c>
      <c r="D174" t="s">
        <v>2120</v>
      </c>
      <c r="E174" t="s">
        <v>2121</v>
      </c>
      <c r="F174">
        <v>0</v>
      </c>
      <c r="G174" s="20">
        <v>45620</v>
      </c>
      <c r="H174">
        <v>16</v>
      </c>
      <c r="I174" t="s">
        <v>2315</v>
      </c>
      <c r="K174" t="s">
        <v>2310</v>
      </c>
      <c r="Q174" t="s">
        <v>2313</v>
      </c>
      <c r="U174">
        <v>0</v>
      </c>
    </row>
    <row r="175" spans="2:21">
      <c r="B175" t="s">
        <v>2119</v>
      </c>
      <c r="C175">
        <v>0</v>
      </c>
      <c r="D175" t="s">
        <v>2120</v>
      </c>
      <c r="E175" t="s">
        <v>2121</v>
      </c>
      <c r="F175">
        <v>0</v>
      </c>
      <c r="G175" s="20">
        <v>45620</v>
      </c>
      <c r="H175">
        <v>16</v>
      </c>
      <c r="I175" t="s">
        <v>2315</v>
      </c>
      <c r="K175" t="s">
        <v>2311</v>
      </c>
      <c r="Q175" t="s">
        <v>2314</v>
      </c>
      <c r="R175">
        <v>1</v>
      </c>
      <c r="S175" t="s">
        <v>2144</v>
      </c>
      <c r="U175">
        <v>1</v>
      </c>
    </row>
    <row r="176" spans="2:21">
      <c r="B176" t="s">
        <v>2119</v>
      </c>
      <c r="C176">
        <v>0</v>
      </c>
      <c r="D176" t="s">
        <v>2120</v>
      </c>
      <c r="E176" t="s">
        <v>2121</v>
      </c>
      <c r="F176">
        <v>0</v>
      </c>
      <c r="G176" s="20">
        <v>45620</v>
      </c>
      <c r="H176">
        <v>16</v>
      </c>
      <c r="I176" t="s">
        <v>2315</v>
      </c>
      <c r="J176" t="s">
        <v>2213</v>
      </c>
      <c r="U176">
        <v>0</v>
      </c>
    </row>
    <row r="177" spans="2:21">
      <c r="B177" t="s">
        <v>2119</v>
      </c>
      <c r="C177">
        <v>0</v>
      </c>
      <c r="D177" t="s">
        <v>2120</v>
      </c>
      <c r="E177" t="s">
        <v>2121</v>
      </c>
      <c r="F177">
        <v>0</v>
      </c>
      <c r="G177" s="20">
        <v>45620</v>
      </c>
      <c r="H177">
        <v>16</v>
      </c>
      <c r="I177" t="s">
        <v>2315</v>
      </c>
      <c r="K177" t="s">
        <v>2309</v>
      </c>
      <c r="Q177" t="s">
        <v>2312</v>
      </c>
      <c r="U177">
        <v>0</v>
      </c>
    </row>
    <row r="178" spans="2:21">
      <c r="B178" t="s">
        <v>2119</v>
      </c>
      <c r="C178">
        <v>0</v>
      </c>
      <c r="D178" t="s">
        <v>2120</v>
      </c>
      <c r="E178" t="s">
        <v>2121</v>
      </c>
      <c r="F178">
        <v>0</v>
      </c>
      <c r="G178" s="20">
        <v>45620</v>
      </c>
      <c r="H178">
        <v>16</v>
      </c>
      <c r="I178" t="s">
        <v>2315</v>
      </c>
      <c r="K178" t="s">
        <v>2310</v>
      </c>
      <c r="Q178" t="s">
        <v>2313</v>
      </c>
      <c r="U178">
        <v>0</v>
      </c>
    </row>
    <row r="179" spans="2:21">
      <c r="B179" t="s">
        <v>2119</v>
      </c>
      <c r="C179">
        <v>0</v>
      </c>
      <c r="D179" t="s">
        <v>2120</v>
      </c>
      <c r="E179" t="s">
        <v>2121</v>
      </c>
      <c r="F179">
        <v>0</v>
      </c>
      <c r="G179" s="20">
        <v>45620</v>
      </c>
      <c r="H179">
        <v>16</v>
      </c>
      <c r="I179" t="s">
        <v>2315</v>
      </c>
      <c r="K179" t="s">
        <v>2311</v>
      </c>
      <c r="Q179" t="s">
        <v>2314</v>
      </c>
      <c r="R179">
        <v>1</v>
      </c>
      <c r="S179" t="s">
        <v>2144</v>
      </c>
      <c r="U179">
        <v>1</v>
      </c>
    </row>
    <row r="180" spans="2:21">
      <c r="B180" t="s">
        <v>2119</v>
      </c>
      <c r="C180">
        <v>0</v>
      </c>
      <c r="D180" t="s">
        <v>2120</v>
      </c>
      <c r="E180" t="s">
        <v>2121</v>
      </c>
      <c r="F180">
        <v>0</v>
      </c>
      <c r="G180" s="20">
        <v>45620</v>
      </c>
      <c r="H180">
        <v>17</v>
      </c>
      <c r="I180" t="s">
        <v>2318</v>
      </c>
      <c r="J180" t="s">
        <v>2158</v>
      </c>
      <c r="U180">
        <v>0</v>
      </c>
    </row>
    <row r="181" spans="2:21">
      <c r="B181" t="s">
        <v>2119</v>
      </c>
      <c r="C181">
        <v>0</v>
      </c>
      <c r="D181" t="s">
        <v>2120</v>
      </c>
      <c r="E181" t="s">
        <v>2121</v>
      </c>
      <c r="F181">
        <v>0</v>
      </c>
      <c r="G181" s="20">
        <v>45620</v>
      </c>
      <c r="H181">
        <v>17</v>
      </c>
      <c r="I181" t="s">
        <v>2318</v>
      </c>
      <c r="K181" t="s">
        <v>2309</v>
      </c>
      <c r="Q181" t="s">
        <v>2312</v>
      </c>
      <c r="U181">
        <v>0</v>
      </c>
    </row>
    <row r="182" spans="2:21">
      <c r="B182" t="s">
        <v>2119</v>
      </c>
      <c r="C182">
        <v>0</v>
      </c>
      <c r="D182" t="s">
        <v>2120</v>
      </c>
      <c r="E182" t="s">
        <v>2121</v>
      </c>
      <c r="F182">
        <v>0</v>
      </c>
      <c r="G182" s="20">
        <v>45620</v>
      </c>
      <c r="H182">
        <v>17</v>
      </c>
      <c r="I182" t="s">
        <v>2318</v>
      </c>
      <c r="K182" t="s">
        <v>2310</v>
      </c>
      <c r="Q182" t="s">
        <v>2313</v>
      </c>
      <c r="U182">
        <v>0</v>
      </c>
    </row>
    <row r="183" spans="2:21">
      <c r="B183" t="s">
        <v>2119</v>
      </c>
      <c r="C183">
        <v>0</v>
      </c>
      <c r="D183" t="s">
        <v>2120</v>
      </c>
      <c r="E183" t="s">
        <v>2121</v>
      </c>
      <c r="F183">
        <v>0</v>
      </c>
      <c r="G183" s="20">
        <v>45620</v>
      </c>
      <c r="H183">
        <v>17</v>
      </c>
      <c r="I183" t="s">
        <v>2318</v>
      </c>
      <c r="K183" t="s">
        <v>2316</v>
      </c>
      <c r="Q183" t="s">
        <v>2306</v>
      </c>
      <c r="R183">
        <v>1</v>
      </c>
      <c r="S183" t="s">
        <v>2144</v>
      </c>
      <c r="U183">
        <v>1</v>
      </c>
    </row>
    <row r="184" spans="2:21">
      <c r="B184" t="s">
        <v>2119</v>
      </c>
      <c r="C184">
        <v>0</v>
      </c>
      <c r="D184" t="s">
        <v>2120</v>
      </c>
      <c r="E184" t="s">
        <v>2121</v>
      </c>
      <c r="F184">
        <v>0</v>
      </c>
      <c r="G184" s="20">
        <v>45620</v>
      </c>
      <c r="H184">
        <v>17</v>
      </c>
      <c r="I184" t="s">
        <v>2318</v>
      </c>
      <c r="K184" t="s">
        <v>2311</v>
      </c>
      <c r="Q184" t="s">
        <v>2317</v>
      </c>
      <c r="R184">
        <v>1</v>
      </c>
      <c r="S184" t="s">
        <v>2144</v>
      </c>
      <c r="U184">
        <v>1</v>
      </c>
    </row>
    <row r="185" spans="2:21">
      <c r="B185" t="s">
        <v>2119</v>
      </c>
      <c r="C185">
        <v>0</v>
      </c>
      <c r="D185" t="s">
        <v>2120</v>
      </c>
      <c r="E185" t="s">
        <v>2121</v>
      </c>
      <c r="F185">
        <v>0</v>
      </c>
      <c r="G185" s="20">
        <v>45620</v>
      </c>
      <c r="H185">
        <v>17</v>
      </c>
      <c r="I185" t="s">
        <v>2318</v>
      </c>
      <c r="J185" t="s">
        <v>2161</v>
      </c>
      <c r="U185">
        <v>0</v>
      </c>
    </row>
    <row r="186" spans="2:21">
      <c r="B186" t="s">
        <v>2119</v>
      </c>
      <c r="C186">
        <v>0</v>
      </c>
      <c r="D186" t="s">
        <v>2120</v>
      </c>
      <c r="E186" t="s">
        <v>2121</v>
      </c>
      <c r="F186">
        <v>0</v>
      </c>
      <c r="G186" s="20">
        <v>45620</v>
      </c>
      <c r="H186">
        <v>17</v>
      </c>
      <c r="I186" t="s">
        <v>2318</v>
      </c>
      <c r="K186" t="s">
        <v>2309</v>
      </c>
      <c r="Q186" t="s">
        <v>2312</v>
      </c>
      <c r="U186">
        <v>0</v>
      </c>
    </row>
    <row r="187" spans="2:21">
      <c r="B187" t="s">
        <v>2119</v>
      </c>
      <c r="C187">
        <v>0</v>
      </c>
      <c r="D187" t="s">
        <v>2120</v>
      </c>
      <c r="E187" t="s">
        <v>2121</v>
      </c>
      <c r="F187">
        <v>0</v>
      </c>
      <c r="G187" s="20">
        <v>45620</v>
      </c>
      <c r="H187">
        <v>17</v>
      </c>
      <c r="I187" t="s">
        <v>2318</v>
      </c>
      <c r="K187" t="s">
        <v>2310</v>
      </c>
      <c r="Q187" t="s">
        <v>2313</v>
      </c>
      <c r="U187">
        <v>0</v>
      </c>
    </row>
    <row r="188" spans="2:21">
      <c r="B188" t="s">
        <v>2119</v>
      </c>
      <c r="C188">
        <v>0</v>
      </c>
      <c r="D188" t="s">
        <v>2120</v>
      </c>
      <c r="E188" t="s">
        <v>2121</v>
      </c>
      <c r="F188">
        <v>0</v>
      </c>
      <c r="G188" s="20">
        <v>45620</v>
      </c>
      <c r="H188">
        <v>17</v>
      </c>
      <c r="I188" t="s">
        <v>2318</v>
      </c>
      <c r="K188" t="s">
        <v>2316</v>
      </c>
      <c r="Q188" t="s">
        <v>2306</v>
      </c>
      <c r="R188">
        <v>1</v>
      </c>
      <c r="S188" t="s">
        <v>2144</v>
      </c>
      <c r="U188">
        <v>1</v>
      </c>
    </row>
    <row r="189" spans="2:21">
      <c r="B189" t="s">
        <v>2119</v>
      </c>
      <c r="C189">
        <v>0</v>
      </c>
      <c r="D189" t="s">
        <v>2120</v>
      </c>
      <c r="E189" t="s">
        <v>2121</v>
      </c>
      <c r="F189">
        <v>0</v>
      </c>
      <c r="G189" s="20">
        <v>45620</v>
      </c>
      <c r="H189">
        <v>17</v>
      </c>
      <c r="I189" t="s">
        <v>2318</v>
      </c>
      <c r="K189" t="s">
        <v>2311</v>
      </c>
      <c r="Q189" t="s">
        <v>2317</v>
      </c>
      <c r="R189">
        <v>1</v>
      </c>
      <c r="S189" t="s">
        <v>2144</v>
      </c>
      <c r="U189">
        <v>1</v>
      </c>
    </row>
    <row r="190" spans="2:21">
      <c r="B190" t="s">
        <v>2119</v>
      </c>
      <c r="C190">
        <v>0</v>
      </c>
      <c r="D190" t="s">
        <v>2120</v>
      </c>
      <c r="E190" t="s">
        <v>2121</v>
      </c>
      <c r="F190">
        <v>0</v>
      </c>
      <c r="G190" s="20">
        <v>45620</v>
      </c>
      <c r="H190">
        <v>18</v>
      </c>
      <c r="I190" t="s">
        <v>2319</v>
      </c>
      <c r="J190" t="s">
        <v>2320</v>
      </c>
      <c r="U190">
        <v>0</v>
      </c>
    </row>
    <row r="191" spans="2:21">
      <c r="B191" t="s">
        <v>2119</v>
      </c>
      <c r="C191">
        <v>0</v>
      </c>
      <c r="D191" t="s">
        <v>2120</v>
      </c>
      <c r="E191" t="s">
        <v>2121</v>
      </c>
      <c r="F191">
        <v>0</v>
      </c>
      <c r="G191" s="20">
        <v>45620</v>
      </c>
      <c r="H191">
        <v>18</v>
      </c>
      <c r="I191" t="s">
        <v>2319</v>
      </c>
      <c r="K191" t="s">
        <v>2334</v>
      </c>
      <c r="Q191" t="s">
        <v>2339</v>
      </c>
      <c r="R191" s="22">
        <v>16</v>
      </c>
      <c r="S191" t="s">
        <v>2144</v>
      </c>
      <c r="U191">
        <v>0</v>
      </c>
    </row>
    <row r="192" spans="2:21">
      <c r="B192" t="s">
        <v>2119</v>
      </c>
      <c r="C192">
        <v>0</v>
      </c>
      <c r="D192" t="s">
        <v>2120</v>
      </c>
      <c r="E192" t="s">
        <v>2121</v>
      </c>
      <c r="F192">
        <v>0</v>
      </c>
      <c r="G192" s="20">
        <v>45620</v>
      </c>
      <c r="H192">
        <v>18</v>
      </c>
      <c r="I192" t="s">
        <v>2319</v>
      </c>
      <c r="K192" t="s">
        <v>2335</v>
      </c>
      <c r="Q192" t="s">
        <v>2340</v>
      </c>
      <c r="R192" s="22">
        <v>8</v>
      </c>
      <c r="S192" t="s">
        <v>2144</v>
      </c>
      <c r="U192">
        <v>0</v>
      </c>
    </row>
    <row r="193" spans="2:21">
      <c r="B193" t="s">
        <v>2119</v>
      </c>
      <c r="C193">
        <v>0</v>
      </c>
      <c r="D193" t="s">
        <v>2120</v>
      </c>
      <c r="E193" t="s">
        <v>2121</v>
      </c>
      <c r="F193">
        <v>0</v>
      </c>
      <c r="G193" s="20">
        <v>45620</v>
      </c>
      <c r="H193">
        <v>18</v>
      </c>
      <c r="I193" t="s">
        <v>2319</v>
      </c>
      <c r="K193" t="s">
        <v>2336</v>
      </c>
      <c r="Q193" t="s">
        <v>2341</v>
      </c>
      <c r="R193" s="22">
        <v>8</v>
      </c>
      <c r="S193" t="s">
        <v>2144</v>
      </c>
      <c r="U193">
        <v>0</v>
      </c>
    </row>
    <row r="194" spans="2:21">
      <c r="B194" t="s">
        <v>2119</v>
      </c>
      <c r="C194">
        <v>0</v>
      </c>
      <c r="D194" t="s">
        <v>2120</v>
      </c>
      <c r="E194" t="s">
        <v>2121</v>
      </c>
      <c r="F194">
        <v>0</v>
      </c>
      <c r="G194" s="20">
        <v>45620</v>
      </c>
      <c r="H194">
        <v>18</v>
      </c>
      <c r="I194" t="s">
        <v>2319</v>
      </c>
      <c r="K194" t="s">
        <v>2337</v>
      </c>
      <c r="Q194" t="s">
        <v>2342</v>
      </c>
      <c r="R194" s="22">
        <v>4</v>
      </c>
      <c r="S194" t="s">
        <v>2144</v>
      </c>
      <c r="U194">
        <v>0</v>
      </c>
    </row>
    <row r="195" spans="2:21">
      <c r="B195" t="s">
        <v>2119</v>
      </c>
      <c r="C195">
        <v>0</v>
      </c>
      <c r="D195" t="s">
        <v>2120</v>
      </c>
      <c r="E195" t="s">
        <v>2121</v>
      </c>
      <c r="F195">
        <v>0</v>
      </c>
      <c r="G195" s="20">
        <v>45620</v>
      </c>
      <c r="H195">
        <v>18</v>
      </c>
      <c r="I195" t="s">
        <v>2319</v>
      </c>
      <c r="K195" t="s">
        <v>2338</v>
      </c>
      <c r="Q195" t="s">
        <v>2343</v>
      </c>
      <c r="R195" s="22">
        <v>2</v>
      </c>
      <c r="S195" t="s">
        <v>2144</v>
      </c>
      <c r="U195">
        <v>0</v>
      </c>
    </row>
    <row r="196" spans="2:21">
      <c r="B196" t="s">
        <v>2119</v>
      </c>
      <c r="C196">
        <v>0</v>
      </c>
      <c r="D196" t="s">
        <v>2120</v>
      </c>
      <c r="E196" t="s">
        <v>2121</v>
      </c>
      <c r="F196">
        <v>0</v>
      </c>
      <c r="G196" s="20">
        <v>45620</v>
      </c>
      <c r="H196">
        <v>18</v>
      </c>
      <c r="I196" t="s">
        <v>2319</v>
      </c>
      <c r="J196" t="s">
        <v>2321</v>
      </c>
      <c r="U196">
        <v>0</v>
      </c>
    </row>
    <row r="197" spans="2:21">
      <c r="B197" t="s">
        <v>2119</v>
      </c>
      <c r="C197">
        <v>0</v>
      </c>
      <c r="D197" t="s">
        <v>2120</v>
      </c>
      <c r="E197" t="s">
        <v>2121</v>
      </c>
      <c r="F197">
        <v>0</v>
      </c>
      <c r="G197" s="20">
        <v>45620</v>
      </c>
      <c r="H197">
        <v>18</v>
      </c>
      <c r="I197" t="s">
        <v>2319</v>
      </c>
      <c r="K197" t="s">
        <v>2334</v>
      </c>
      <c r="Q197" t="s">
        <v>2339</v>
      </c>
      <c r="R197" s="22">
        <v>16</v>
      </c>
      <c r="S197" t="s">
        <v>2144</v>
      </c>
      <c r="U197">
        <v>0</v>
      </c>
    </row>
    <row r="198" spans="2:21">
      <c r="B198" t="s">
        <v>2119</v>
      </c>
      <c r="C198">
        <v>0</v>
      </c>
      <c r="D198" t="s">
        <v>2120</v>
      </c>
      <c r="E198" t="s">
        <v>2121</v>
      </c>
      <c r="F198">
        <v>0</v>
      </c>
      <c r="G198" s="20">
        <v>45620</v>
      </c>
      <c r="H198">
        <v>18</v>
      </c>
      <c r="I198" t="s">
        <v>2319</v>
      </c>
      <c r="K198" t="s">
        <v>2335</v>
      </c>
      <c r="Q198" t="s">
        <v>2340</v>
      </c>
      <c r="R198" s="22">
        <v>8</v>
      </c>
      <c r="S198" t="s">
        <v>2144</v>
      </c>
      <c r="U198">
        <v>0</v>
      </c>
    </row>
    <row r="199" spans="2:21">
      <c r="B199" t="s">
        <v>2119</v>
      </c>
      <c r="C199">
        <v>0</v>
      </c>
      <c r="D199" t="s">
        <v>2120</v>
      </c>
      <c r="E199" t="s">
        <v>2121</v>
      </c>
      <c r="F199">
        <v>0</v>
      </c>
      <c r="G199" s="20">
        <v>45620</v>
      </c>
      <c r="H199">
        <v>18</v>
      </c>
      <c r="I199" t="s">
        <v>2319</v>
      </c>
      <c r="K199" t="s">
        <v>2336</v>
      </c>
      <c r="Q199" t="s">
        <v>2341</v>
      </c>
      <c r="R199" s="22">
        <v>8</v>
      </c>
      <c r="S199" t="s">
        <v>2144</v>
      </c>
      <c r="U199">
        <v>0</v>
      </c>
    </row>
    <row r="200" spans="2:21">
      <c r="B200" t="s">
        <v>2119</v>
      </c>
      <c r="C200">
        <v>0</v>
      </c>
      <c r="D200" t="s">
        <v>2120</v>
      </c>
      <c r="E200" t="s">
        <v>2121</v>
      </c>
      <c r="F200">
        <v>0</v>
      </c>
      <c r="G200" s="20">
        <v>45620</v>
      </c>
      <c r="H200">
        <v>18</v>
      </c>
      <c r="I200" t="s">
        <v>2319</v>
      </c>
      <c r="K200" t="s">
        <v>2337</v>
      </c>
      <c r="Q200" t="s">
        <v>2342</v>
      </c>
      <c r="R200" s="22">
        <v>4</v>
      </c>
      <c r="S200" t="s">
        <v>2144</v>
      </c>
      <c r="U200">
        <v>0</v>
      </c>
    </row>
    <row r="201" spans="2:21">
      <c r="B201" t="s">
        <v>2119</v>
      </c>
      <c r="C201">
        <v>0</v>
      </c>
      <c r="D201" t="s">
        <v>2120</v>
      </c>
      <c r="E201" t="s">
        <v>2121</v>
      </c>
      <c r="F201">
        <v>0</v>
      </c>
      <c r="G201" s="20">
        <v>45620</v>
      </c>
      <c r="H201">
        <v>18</v>
      </c>
      <c r="I201" t="s">
        <v>2319</v>
      </c>
      <c r="K201" t="s">
        <v>2338</v>
      </c>
      <c r="Q201" t="s">
        <v>2343</v>
      </c>
      <c r="R201" s="22">
        <v>2</v>
      </c>
      <c r="S201" t="s">
        <v>2144</v>
      </c>
      <c r="U201">
        <v>0</v>
      </c>
    </row>
    <row r="202" spans="2:21">
      <c r="B202" t="s">
        <v>2119</v>
      </c>
      <c r="C202">
        <v>0</v>
      </c>
      <c r="D202" t="s">
        <v>2120</v>
      </c>
      <c r="E202" t="s">
        <v>2121</v>
      </c>
      <c r="F202">
        <v>0</v>
      </c>
      <c r="G202" s="20">
        <v>45620</v>
      </c>
      <c r="H202">
        <v>18</v>
      </c>
      <c r="I202" t="s">
        <v>2319</v>
      </c>
      <c r="J202" t="s">
        <v>2322</v>
      </c>
      <c r="U202">
        <v>0</v>
      </c>
    </row>
    <row r="203" spans="2:21">
      <c r="B203" t="s">
        <v>2119</v>
      </c>
      <c r="C203">
        <v>0</v>
      </c>
      <c r="D203" t="s">
        <v>2120</v>
      </c>
      <c r="E203" t="s">
        <v>2121</v>
      </c>
      <c r="F203">
        <v>0</v>
      </c>
      <c r="G203" s="20">
        <v>45620</v>
      </c>
      <c r="H203">
        <v>18</v>
      </c>
      <c r="I203" t="s">
        <v>2319</v>
      </c>
      <c r="K203" t="s">
        <v>2334</v>
      </c>
      <c r="Q203" t="s">
        <v>2339</v>
      </c>
      <c r="R203" s="22">
        <v>16</v>
      </c>
      <c r="S203" t="s">
        <v>2144</v>
      </c>
      <c r="U203">
        <v>0</v>
      </c>
    </row>
    <row r="204" spans="2:21">
      <c r="B204" t="s">
        <v>2119</v>
      </c>
      <c r="C204">
        <v>0</v>
      </c>
      <c r="D204" t="s">
        <v>2120</v>
      </c>
      <c r="E204" t="s">
        <v>2121</v>
      </c>
      <c r="F204">
        <v>0</v>
      </c>
      <c r="G204" s="20">
        <v>45620</v>
      </c>
      <c r="H204">
        <v>18</v>
      </c>
      <c r="I204" t="s">
        <v>2319</v>
      </c>
      <c r="K204" t="s">
        <v>2335</v>
      </c>
      <c r="Q204" t="s">
        <v>2340</v>
      </c>
      <c r="R204" s="22">
        <v>8</v>
      </c>
      <c r="S204" t="s">
        <v>2144</v>
      </c>
      <c r="U204">
        <v>0</v>
      </c>
    </row>
    <row r="205" spans="2:21">
      <c r="B205" t="s">
        <v>2119</v>
      </c>
      <c r="C205">
        <v>0</v>
      </c>
      <c r="D205" t="s">
        <v>2120</v>
      </c>
      <c r="E205" t="s">
        <v>2121</v>
      </c>
      <c r="F205">
        <v>0</v>
      </c>
      <c r="G205" s="20">
        <v>45620</v>
      </c>
      <c r="H205">
        <v>18</v>
      </c>
      <c r="I205" t="s">
        <v>2319</v>
      </c>
      <c r="K205" t="s">
        <v>2336</v>
      </c>
      <c r="Q205" t="s">
        <v>2341</v>
      </c>
      <c r="R205" s="22">
        <v>8</v>
      </c>
      <c r="S205" t="s">
        <v>2144</v>
      </c>
      <c r="U205">
        <v>0</v>
      </c>
    </row>
    <row r="206" spans="2:21">
      <c r="B206" t="s">
        <v>2119</v>
      </c>
      <c r="C206">
        <v>0</v>
      </c>
      <c r="D206" t="s">
        <v>2120</v>
      </c>
      <c r="E206" t="s">
        <v>2121</v>
      </c>
      <c r="F206">
        <v>0</v>
      </c>
      <c r="G206" s="20">
        <v>45620</v>
      </c>
      <c r="H206">
        <v>18</v>
      </c>
      <c r="I206" t="s">
        <v>2319</v>
      </c>
      <c r="K206" t="s">
        <v>2337</v>
      </c>
      <c r="Q206" t="s">
        <v>2342</v>
      </c>
      <c r="R206" s="22">
        <v>4</v>
      </c>
      <c r="S206" t="s">
        <v>2144</v>
      </c>
      <c r="U206">
        <v>0</v>
      </c>
    </row>
    <row r="207" spans="2:21">
      <c r="B207" t="s">
        <v>2119</v>
      </c>
      <c r="C207">
        <v>0</v>
      </c>
      <c r="D207" t="s">
        <v>2120</v>
      </c>
      <c r="E207" t="s">
        <v>2121</v>
      </c>
      <c r="F207">
        <v>0</v>
      </c>
      <c r="G207" s="20">
        <v>45620</v>
      </c>
      <c r="H207">
        <v>18</v>
      </c>
      <c r="I207" t="s">
        <v>2319</v>
      </c>
      <c r="K207" t="s">
        <v>2338</v>
      </c>
      <c r="Q207" t="s">
        <v>2343</v>
      </c>
      <c r="R207" s="22">
        <v>2</v>
      </c>
      <c r="S207" t="s">
        <v>2144</v>
      </c>
      <c r="U207">
        <v>0</v>
      </c>
    </row>
    <row r="208" spans="2:21">
      <c r="B208" t="s">
        <v>2119</v>
      </c>
      <c r="C208">
        <v>0</v>
      </c>
      <c r="D208" t="s">
        <v>2120</v>
      </c>
      <c r="E208" t="s">
        <v>2121</v>
      </c>
      <c r="F208">
        <v>0</v>
      </c>
      <c r="G208" s="20">
        <v>45620</v>
      </c>
      <c r="H208">
        <v>18</v>
      </c>
      <c r="I208" t="s">
        <v>2319</v>
      </c>
      <c r="J208" t="s">
        <v>2323</v>
      </c>
      <c r="U208">
        <v>0</v>
      </c>
    </row>
    <row r="209" spans="2:21">
      <c r="B209" t="s">
        <v>2119</v>
      </c>
      <c r="C209">
        <v>0</v>
      </c>
      <c r="D209" t="s">
        <v>2120</v>
      </c>
      <c r="E209" t="s">
        <v>2121</v>
      </c>
      <c r="F209">
        <v>0</v>
      </c>
      <c r="G209" s="20">
        <v>45620</v>
      </c>
      <c r="H209">
        <v>18</v>
      </c>
      <c r="I209" t="s">
        <v>2319</v>
      </c>
      <c r="K209" t="s">
        <v>2334</v>
      </c>
      <c r="Q209" t="s">
        <v>2339</v>
      </c>
      <c r="R209" s="22">
        <v>16</v>
      </c>
      <c r="S209" t="s">
        <v>2144</v>
      </c>
      <c r="U209">
        <v>0</v>
      </c>
    </row>
    <row r="210" spans="2:21">
      <c r="B210" t="s">
        <v>2119</v>
      </c>
      <c r="C210">
        <v>0</v>
      </c>
      <c r="D210" t="s">
        <v>2120</v>
      </c>
      <c r="E210" t="s">
        <v>2121</v>
      </c>
      <c r="F210">
        <v>0</v>
      </c>
      <c r="G210" s="20">
        <v>45620</v>
      </c>
      <c r="H210">
        <v>18</v>
      </c>
      <c r="I210" t="s">
        <v>2319</v>
      </c>
      <c r="K210" t="s">
        <v>2335</v>
      </c>
      <c r="Q210" t="s">
        <v>2340</v>
      </c>
      <c r="R210" s="22">
        <v>8</v>
      </c>
      <c r="S210" t="s">
        <v>2144</v>
      </c>
      <c r="U210">
        <v>0</v>
      </c>
    </row>
    <row r="211" spans="2:21">
      <c r="B211" t="s">
        <v>2119</v>
      </c>
      <c r="C211">
        <v>0</v>
      </c>
      <c r="D211" t="s">
        <v>2120</v>
      </c>
      <c r="E211" t="s">
        <v>2121</v>
      </c>
      <c r="F211">
        <v>0</v>
      </c>
      <c r="G211" s="20">
        <v>45620</v>
      </c>
      <c r="H211">
        <v>18</v>
      </c>
      <c r="I211" t="s">
        <v>2319</v>
      </c>
      <c r="K211" t="s">
        <v>2336</v>
      </c>
      <c r="Q211" t="s">
        <v>2341</v>
      </c>
      <c r="R211" s="22">
        <v>8</v>
      </c>
      <c r="S211" t="s">
        <v>2144</v>
      </c>
      <c r="U211">
        <v>0</v>
      </c>
    </row>
    <row r="212" spans="2:21">
      <c r="B212" t="s">
        <v>2119</v>
      </c>
      <c r="C212">
        <v>0</v>
      </c>
      <c r="D212" t="s">
        <v>2120</v>
      </c>
      <c r="E212" t="s">
        <v>2121</v>
      </c>
      <c r="F212">
        <v>0</v>
      </c>
      <c r="G212" s="20">
        <v>45620</v>
      </c>
      <c r="H212">
        <v>18</v>
      </c>
      <c r="I212" t="s">
        <v>2319</v>
      </c>
      <c r="K212" t="s">
        <v>2337</v>
      </c>
      <c r="Q212" t="s">
        <v>2342</v>
      </c>
      <c r="R212" s="22">
        <v>4</v>
      </c>
      <c r="S212" t="s">
        <v>2144</v>
      </c>
      <c r="U212">
        <v>0</v>
      </c>
    </row>
    <row r="213" spans="2:21">
      <c r="B213" t="s">
        <v>2119</v>
      </c>
      <c r="C213">
        <v>0</v>
      </c>
      <c r="D213" t="s">
        <v>2120</v>
      </c>
      <c r="E213" t="s">
        <v>2121</v>
      </c>
      <c r="F213">
        <v>0</v>
      </c>
      <c r="G213" s="20">
        <v>45620</v>
      </c>
      <c r="H213">
        <v>18</v>
      </c>
      <c r="I213" t="s">
        <v>2319</v>
      </c>
      <c r="K213" t="s">
        <v>2338</v>
      </c>
      <c r="Q213" t="s">
        <v>2343</v>
      </c>
      <c r="R213" s="22">
        <v>2</v>
      </c>
      <c r="S213" t="s">
        <v>2144</v>
      </c>
      <c r="U213">
        <v>0</v>
      </c>
    </row>
    <row r="214" spans="2:21">
      <c r="B214" t="s">
        <v>2119</v>
      </c>
      <c r="C214">
        <v>0</v>
      </c>
      <c r="D214" t="s">
        <v>2120</v>
      </c>
      <c r="E214" t="s">
        <v>2121</v>
      </c>
      <c r="F214">
        <v>0</v>
      </c>
      <c r="G214" s="20">
        <v>45620</v>
      </c>
      <c r="H214">
        <v>18</v>
      </c>
      <c r="I214" t="s">
        <v>2319</v>
      </c>
      <c r="J214" t="s">
        <v>2324</v>
      </c>
      <c r="U214">
        <v>0</v>
      </c>
    </row>
    <row r="215" spans="2:21">
      <c r="B215" t="s">
        <v>2119</v>
      </c>
      <c r="C215">
        <v>0</v>
      </c>
      <c r="D215" t="s">
        <v>2120</v>
      </c>
      <c r="E215" t="s">
        <v>2121</v>
      </c>
      <c r="F215">
        <v>0</v>
      </c>
      <c r="G215" s="20">
        <v>45620</v>
      </c>
      <c r="H215">
        <v>18</v>
      </c>
      <c r="I215" t="s">
        <v>2319</v>
      </c>
      <c r="K215" t="s">
        <v>2334</v>
      </c>
      <c r="Q215" t="s">
        <v>2339</v>
      </c>
      <c r="R215" s="22">
        <v>16</v>
      </c>
      <c r="S215" t="s">
        <v>2144</v>
      </c>
      <c r="U215">
        <v>0</v>
      </c>
    </row>
    <row r="216" spans="2:21">
      <c r="B216" t="s">
        <v>2119</v>
      </c>
      <c r="C216">
        <v>0</v>
      </c>
      <c r="D216" t="s">
        <v>2120</v>
      </c>
      <c r="E216" t="s">
        <v>2121</v>
      </c>
      <c r="F216">
        <v>0</v>
      </c>
      <c r="G216" s="20">
        <v>45620</v>
      </c>
      <c r="H216">
        <v>18</v>
      </c>
      <c r="I216" t="s">
        <v>2319</v>
      </c>
      <c r="K216" t="s">
        <v>2335</v>
      </c>
      <c r="Q216" t="s">
        <v>2340</v>
      </c>
      <c r="R216" s="22">
        <v>8</v>
      </c>
      <c r="S216" t="s">
        <v>2144</v>
      </c>
      <c r="U216">
        <v>0</v>
      </c>
    </row>
    <row r="217" spans="2:21">
      <c r="B217" t="s">
        <v>2119</v>
      </c>
      <c r="C217">
        <v>0</v>
      </c>
      <c r="D217" t="s">
        <v>2120</v>
      </c>
      <c r="E217" t="s">
        <v>2121</v>
      </c>
      <c r="F217">
        <v>0</v>
      </c>
      <c r="G217" s="20">
        <v>45620</v>
      </c>
      <c r="H217">
        <v>18</v>
      </c>
      <c r="I217" t="s">
        <v>2319</v>
      </c>
      <c r="K217" t="s">
        <v>2336</v>
      </c>
      <c r="Q217" t="s">
        <v>2341</v>
      </c>
      <c r="R217" s="22">
        <v>8</v>
      </c>
      <c r="S217" t="s">
        <v>2144</v>
      </c>
      <c r="U217">
        <v>0</v>
      </c>
    </row>
    <row r="218" spans="2:21">
      <c r="B218" t="s">
        <v>2119</v>
      </c>
      <c r="C218">
        <v>0</v>
      </c>
      <c r="D218" t="s">
        <v>2120</v>
      </c>
      <c r="E218" t="s">
        <v>2121</v>
      </c>
      <c r="F218">
        <v>0</v>
      </c>
      <c r="G218" s="20">
        <v>45620</v>
      </c>
      <c r="H218">
        <v>18</v>
      </c>
      <c r="I218" t="s">
        <v>2319</v>
      </c>
      <c r="K218" t="s">
        <v>2337</v>
      </c>
      <c r="Q218" t="s">
        <v>2342</v>
      </c>
      <c r="R218" s="22">
        <v>4</v>
      </c>
      <c r="S218" t="s">
        <v>2144</v>
      </c>
      <c r="U218">
        <v>0</v>
      </c>
    </row>
    <row r="219" spans="2:21">
      <c r="B219" t="s">
        <v>2119</v>
      </c>
      <c r="C219">
        <v>0</v>
      </c>
      <c r="D219" t="s">
        <v>2120</v>
      </c>
      <c r="E219" t="s">
        <v>2121</v>
      </c>
      <c r="F219">
        <v>0</v>
      </c>
      <c r="G219" s="20">
        <v>45620</v>
      </c>
      <c r="H219">
        <v>18</v>
      </c>
      <c r="I219" t="s">
        <v>2319</v>
      </c>
      <c r="K219" t="s">
        <v>2338</v>
      </c>
      <c r="Q219" t="s">
        <v>2343</v>
      </c>
      <c r="R219" s="22">
        <v>2</v>
      </c>
      <c r="S219" t="s">
        <v>2144</v>
      </c>
      <c r="U219">
        <v>0</v>
      </c>
    </row>
    <row r="220" spans="2:21">
      <c r="B220" t="s">
        <v>2119</v>
      </c>
      <c r="C220">
        <v>0</v>
      </c>
      <c r="D220" t="s">
        <v>2120</v>
      </c>
      <c r="E220" t="s">
        <v>2121</v>
      </c>
      <c r="F220">
        <v>0</v>
      </c>
      <c r="G220" s="20">
        <v>45620</v>
      </c>
      <c r="H220">
        <v>18</v>
      </c>
      <c r="I220" t="s">
        <v>2319</v>
      </c>
      <c r="J220" t="s">
        <v>2325</v>
      </c>
      <c r="U220">
        <v>0</v>
      </c>
    </row>
    <row r="221" spans="2:21">
      <c r="B221" t="s">
        <v>2119</v>
      </c>
      <c r="C221">
        <v>0</v>
      </c>
      <c r="D221" t="s">
        <v>2120</v>
      </c>
      <c r="E221" t="s">
        <v>2121</v>
      </c>
      <c r="F221">
        <v>0</v>
      </c>
      <c r="G221" s="20">
        <v>45620</v>
      </c>
      <c r="H221">
        <v>18</v>
      </c>
      <c r="I221" t="s">
        <v>2319</v>
      </c>
      <c r="K221" t="s">
        <v>2334</v>
      </c>
      <c r="Q221" t="s">
        <v>2339</v>
      </c>
      <c r="R221" s="22">
        <v>16</v>
      </c>
      <c r="S221" t="s">
        <v>2144</v>
      </c>
      <c r="U221">
        <v>0</v>
      </c>
    </row>
    <row r="222" spans="2:21">
      <c r="B222" t="s">
        <v>2119</v>
      </c>
      <c r="C222">
        <v>0</v>
      </c>
      <c r="D222" t="s">
        <v>2120</v>
      </c>
      <c r="E222" t="s">
        <v>2121</v>
      </c>
      <c r="F222">
        <v>0</v>
      </c>
      <c r="G222" s="20">
        <v>45620</v>
      </c>
      <c r="H222">
        <v>18</v>
      </c>
      <c r="I222" t="s">
        <v>2319</v>
      </c>
      <c r="K222" t="s">
        <v>2335</v>
      </c>
      <c r="Q222" t="s">
        <v>2340</v>
      </c>
      <c r="R222" s="22">
        <v>8</v>
      </c>
      <c r="S222" t="s">
        <v>2144</v>
      </c>
      <c r="U222">
        <v>0</v>
      </c>
    </row>
    <row r="223" spans="2:21">
      <c r="B223" t="s">
        <v>2119</v>
      </c>
      <c r="C223">
        <v>0</v>
      </c>
      <c r="D223" t="s">
        <v>2120</v>
      </c>
      <c r="E223" t="s">
        <v>2121</v>
      </c>
      <c r="F223">
        <v>0</v>
      </c>
      <c r="G223" s="20">
        <v>45620</v>
      </c>
      <c r="H223">
        <v>18</v>
      </c>
      <c r="I223" t="s">
        <v>2319</v>
      </c>
      <c r="K223" t="s">
        <v>2336</v>
      </c>
      <c r="Q223" t="s">
        <v>2341</v>
      </c>
      <c r="R223" s="22">
        <v>8</v>
      </c>
      <c r="S223" t="s">
        <v>2144</v>
      </c>
      <c r="U223">
        <v>0</v>
      </c>
    </row>
    <row r="224" spans="2:21">
      <c r="B224" t="s">
        <v>2119</v>
      </c>
      <c r="C224">
        <v>0</v>
      </c>
      <c r="D224" t="s">
        <v>2120</v>
      </c>
      <c r="E224" t="s">
        <v>2121</v>
      </c>
      <c r="F224">
        <v>0</v>
      </c>
      <c r="G224" s="20">
        <v>45620</v>
      </c>
      <c r="H224">
        <v>18</v>
      </c>
      <c r="I224" t="s">
        <v>2319</v>
      </c>
      <c r="K224" t="s">
        <v>2337</v>
      </c>
      <c r="Q224" t="s">
        <v>2342</v>
      </c>
      <c r="R224" s="22">
        <v>4</v>
      </c>
      <c r="S224" t="s">
        <v>2144</v>
      </c>
      <c r="U224">
        <v>0</v>
      </c>
    </row>
    <row r="225" spans="2:21">
      <c r="B225" t="s">
        <v>2119</v>
      </c>
      <c r="C225">
        <v>0</v>
      </c>
      <c r="D225" t="s">
        <v>2120</v>
      </c>
      <c r="E225" t="s">
        <v>2121</v>
      </c>
      <c r="F225">
        <v>0</v>
      </c>
      <c r="G225" s="20">
        <v>45620</v>
      </c>
      <c r="H225">
        <v>18</v>
      </c>
      <c r="I225" t="s">
        <v>2319</v>
      </c>
      <c r="K225" t="s">
        <v>2338</v>
      </c>
      <c r="Q225" t="s">
        <v>2343</v>
      </c>
      <c r="R225" s="22">
        <v>2</v>
      </c>
      <c r="S225" t="s">
        <v>2144</v>
      </c>
      <c r="U225">
        <v>0</v>
      </c>
    </row>
    <row r="226" spans="2:21">
      <c r="B226" t="s">
        <v>2119</v>
      </c>
      <c r="C226">
        <v>0</v>
      </c>
      <c r="D226" t="s">
        <v>2120</v>
      </c>
      <c r="E226" t="s">
        <v>2121</v>
      </c>
      <c r="F226">
        <v>0</v>
      </c>
      <c r="G226" s="20">
        <v>45620</v>
      </c>
      <c r="H226">
        <v>18</v>
      </c>
      <c r="I226" t="s">
        <v>2319</v>
      </c>
      <c r="J226" t="s">
        <v>2326</v>
      </c>
      <c r="U226">
        <v>0</v>
      </c>
    </row>
    <row r="227" spans="2:21">
      <c r="B227" t="s">
        <v>2119</v>
      </c>
      <c r="C227">
        <v>0</v>
      </c>
      <c r="D227" t="s">
        <v>2120</v>
      </c>
      <c r="E227" t="s">
        <v>2121</v>
      </c>
      <c r="F227">
        <v>0</v>
      </c>
      <c r="G227" s="20">
        <v>45620</v>
      </c>
      <c r="H227">
        <v>18</v>
      </c>
      <c r="I227" t="s">
        <v>2319</v>
      </c>
      <c r="K227" t="s">
        <v>2334</v>
      </c>
      <c r="Q227" t="s">
        <v>2339</v>
      </c>
      <c r="R227" s="22">
        <v>16</v>
      </c>
      <c r="S227" t="s">
        <v>2144</v>
      </c>
      <c r="U227">
        <v>0</v>
      </c>
    </row>
    <row r="228" spans="2:21">
      <c r="B228" t="s">
        <v>2119</v>
      </c>
      <c r="C228">
        <v>0</v>
      </c>
      <c r="D228" t="s">
        <v>2120</v>
      </c>
      <c r="E228" t="s">
        <v>2121</v>
      </c>
      <c r="F228">
        <v>0</v>
      </c>
      <c r="G228" s="20">
        <v>45620</v>
      </c>
      <c r="H228">
        <v>18</v>
      </c>
      <c r="I228" t="s">
        <v>2319</v>
      </c>
      <c r="K228" t="s">
        <v>2335</v>
      </c>
      <c r="Q228" t="s">
        <v>2340</v>
      </c>
      <c r="R228" s="22">
        <v>8</v>
      </c>
      <c r="S228" t="s">
        <v>2144</v>
      </c>
      <c r="U228">
        <v>0</v>
      </c>
    </row>
    <row r="229" spans="2:21">
      <c r="B229" t="s">
        <v>2119</v>
      </c>
      <c r="C229">
        <v>0</v>
      </c>
      <c r="D229" t="s">
        <v>2120</v>
      </c>
      <c r="E229" t="s">
        <v>2121</v>
      </c>
      <c r="F229">
        <v>0</v>
      </c>
      <c r="G229" s="20">
        <v>45620</v>
      </c>
      <c r="H229">
        <v>18</v>
      </c>
      <c r="I229" t="s">
        <v>2319</v>
      </c>
      <c r="K229" t="s">
        <v>2336</v>
      </c>
      <c r="Q229" t="s">
        <v>2341</v>
      </c>
      <c r="R229" s="22">
        <v>8</v>
      </c>
      <c r="S229" t="s">
        <v>2144</v>
      </c>
      <c r="U229">
        <v>0</v>
      </c>
    </row>
    <row r="230" spans="2:21">
      <c r="B230" t="s">
        <v>2119</v>
      </c>
      <c r="C230">
        <v>0</v>
      </c>
      <c r="D230" t="s">
        <v>2120</v>
      </c>
      <c r="E230" t="s">
        <v>2121</v>
      </c>
      <c r="F230">
        <v>0</v>
      </c>
      <c r="G230" s="20">
        <v>45620</v>
      </c>
      <c r="H230">
        <v>18</v>
      </c>
      <c r="I230" t="s">
        <v>2319</v>
      </c>
      <c r="K230" t="s">
        <v>2337</v>
      </c>
      <c r="Q230" t="s">
        <v>2342</v>
      </c>
      <c r="R230" s="22">
        <v>4</v>
      </c>
      <c r="S230" t="s">
        <v>2144</v>
      </c>
      <c r="U230">
        <v>0</v>
      </c>
    </row>
    <row r="231" spans="2:21">
      <c r="B231" t="s">
        <v>2119</v>
      </c>
      <c r="C231">
        <v>0</v>
      </c>
      <c r="D231" t="s">
        <v>2120</v>
      </c>
      <c r="E231" t="s">
        <v>2121</v>
      </c>
      <c r="F231">
        <v>0</v>
      </c>
      <c r="G231" s="20">
        <v>45620</v>
      </c>
      <c r="H231">
        <v>18</v>
      </c>
      <c r="I231" t="s">
        <v>2319</v>
      </c>
      <c r="K231" t="s">
        <v>2338</v>
      </c>
      <c r="Q231" t="s">
        <v>2343</v>
      </c>
      <c r="R231" s="22">
        <v>2</v>
      </c>
      <c r="S231" t="s">
        <v>2144</v>
      </c>
      <c r="U231">
        <v>0</v>
      </c>
    </row>
    <row r="232" spans="2:21">
      <c r="B232" t="s">
        <v>2119</v>
      </c>
      <c r="C232">
        <v>0</v>
      </c>
      <c r="D232" t="s">
        <v>2120</v>
      </c>
      <c r="E232" t="s">
        <v>2121</v>
      </c>
      <c r="F232">
        <v>0</v>
      </c>
      <c r="G232" s="20">
        <v>45620</v>
      </c>
      <c r="H232">
        <v>18</v>
      </c>
      <c r="I232" t="s">
        <v>2319</v>
      </c>
      <c r="J232" t="s">
        <v>2327</v>
      </c>
      <c r="U232">
        <v>0</v>
      </c>
    </row>
    <row r="233" spans="2:21">
      <c r="B233" t="s">
        <v>2119</v>
      </c>
      <c r="C233">
        <v>0</v>
      </c>
      <c r="D233" t="s">
        <v>2120</v>
      </c>
      <c r="E233" t="s">
        <v>2121</v>
      </c>
      <c r="F233">
        <v>0</v>
      </c>
      <c r="G233" s="20">
        <v>45620</v>
      </c>
      <c r="H233">
        <v>18</v>
      </c>
      <c r="I233" t="s">
        <v>2319</v>
      </c>
      <c r="K233" t="s">
        <v>2334</v>
      </c>
      <c r="Q233" t="s">
        <v>2339</v>
      </c>
      <c r="R233" s="22">
        <v>16</v>
      </c>
      <c r="S233" t="s">
        <v>2144</v>
      </c>
      <c r="U233">
        <v>0</v>
      </c>
    </row>
    <row r="234" spans="2:21">
      <c r="B234" t="s">
        <v>2119</v>
      </c>
      <c r="C234">
        <v>0</v>
      </c>
      <c r="D234" t="s">
        <v>2120</v>
      </c>
      <c r="E234" t="s">
        <v>2121</v>
      </c>
      <c r="F234">
        <v>0</v>
      </c>
      <c r="G234" s="20">
        <v>45620</v>
      </c>
      <c r="H234">
        <v>18</v>
      </c>
      <c r="I234" t="s">
        <v>2319</v>
      </c>
      <c r="K234" t="s">
        <v>2335</v>
      </c>
      <c r="Q234" t="s">
        <v>2340</v>
      </c>
      <c r="R234" s="22">
        <v>8</v>
      </c>
      <c r="S234" t="s">
        <v>2144</v>
      </c>
      <c r="U234">
        <v>0</v>
      </c>
    </row>
    <row r="235" spans="2:21">
      <c r="B235" t="s">
        <v>2119</v>
      </c>
      <c r="C235">
        <v>0</v>
      </c>
      <c r="D235" t="s">
        <v>2120</v>
      </c>
      <c r="E235" t="s">
        <v>2121</v>
      </c>
      <c r="F235">
        <v>0</v>
      </c>
      <c r="G235" s="20">
        <v>45620</v>
      </c>
      <c r="H235">
        <v>18</v>
      </c>
      <c r="I235" t="s">
        <v>2319</v>
      </c>
      <c r="K235" t="s">
        <v>2336</v>
      </c>
      <c r="Q235" t="s">
        <v>2341</v>
      </c>
      <c r="R235" s="22">
        <v>8</v>
      </c>
      <c r="S235" t="s">
        <v>2144</v>
      </c>
      <c r="U235">
        <v>0</v>
      </c>
    </row>
    <row r="236" spans="2:21">
      <c r="B236" t="s">
        <v>2119</v>
      </c>
      <c r="C236">
        <v>0</v>
      </c>
      <c r="D236" t="s">
        <v>2120</v>
      </c>
      <c r="E236" t="s">
        <v>2121</v>
      </c>
      <c r="F236">
        <v>0</v>
      </c>
      <c r="G236" s="20">
        <v>45620</v>
      </c>
      <c r="H236">
        <v>18</v>
      </c>
      <c r="I236" t="s">
        <v>2319</v>
      </c>
      <c r="K236" t="s">
        <v>2337</v>
      </c>
      <c r="Q236" t="s">
        <v>2342</v>
      </c>
      <c r="R236" s="22">
        <v>4</v>
      </c>
      <c r="S236" t="s">
        <v>2144</v>
      </c>
      <c r="U236">
        <v>0</v>
      </c>
    </row>
    <row r="237" spans="2:21">
      <c r="B237" t="s">
        <v>2119</v>
      </c>
      <c r="C237">
        <v>0</v>
      </c>
      <c r="D237" t="s">
        <v>2120</v>
      </c>
      <c r="E237" t="s">
        <v>2121</v>
      </c>
      <c r="F237">
        <v>0</v>
      </c>
      <c r="G237" s="20">
        <v>45620</v>
      </c>
      <c r="H237">
        <v>18</v>
      </c>
      <c r="I237" t="s">
        <v>2319</v>
      </c>
      <c r="K237" t="s">
        <v>2338</v>
      </c>
      <c r="Q237" t="s">
        <v>2343</v>
      </c>
      <c r="R237" s="22">
        <v>2</v>
      </c>
      <c r="S237" t="s">
        <v>2144</v>
      </c>
      <c r="U237">
        <v>0</v>
      </c>
    </row>
    <row r="238" spans="2:21">
      <c r="B238" t="s">
        <v>2119</v>
      </c>
      <c r="C238">
        <v>0</v>
      </c>
      <c r="D238" t="s">
        <v>2120</v>
      </c>
      <c r="E238" t="s">
        <v>2121</v>
      </c>
      <c r="F238">
        <v>0</v>
      </c>
      <c r="G238" s="20">
        <v>45620</v>
      </c>
      <c r="H238">
        <v>18</v>
      </c>
      <c r="I238" t="s">
        <v>2319</v>
      </c>
      <c r="J238" t="s">
        <v>2328</v>
      </c>
      <c r="U238">
        <v>0</v>
      </c>
    </row>
    <row r="239" spans="2:21">
      <c r="B239" t="s">
        <v>2119</v>
      </c>
      <c r="C239">
        <v>0</v>
      </c>
      <c r="D239" t="s">
        <v>2120</v>
      </c>
      <c r="E239" t="s">
        <v>2121</v>
      </c>
      <c r="F239">
        <v>0</v>
      </c>
      <c r="G239" s="20">
        <v>45620</v>
      </c>
      <c r="H239">
        <v>18</v>
      </c>
      <c r="I239" t="s">
        <v>2319</v>
      </c>
      <c r="K239" t="s">
        <v>2334</v>
      </c>
      <c r="Q239" t="s">
        <v>2339</v>
      </c>
      <c r="R239" s="22">
        <v>16</v>
      </c>
      <c r="S239" t="s">
        <v>2144</v>
      </c>
      <c r="U239">
        <v>0</v>
      </c>
    </row>
    <row r="240" spans="2:21">
      <c r="B240" t="s">
        <v>2119</v>
      </c>
      <c r="C240">
        <v>0</v>
      </c>
      <c r="D240" t="s">
        <v>2120</v>
      </c>
      <c r="E240" t="s">
        <v>2121</v>
      </c>
      <c r="F240">
        <v>0</v>
      </c>
      <c r="G240" s="20">
        <v>45620</v>
      </c>
      <c r="H240">
        <v>18</v>
      </c>
      <c r="I240" t="s">
        <v>2319</v>
      </c>
      <c r="K240" t="s">
        <v>2335</v>
      </c>
      <c r="Q240" t="s">
        <v>2340</v>
      </c>
      <c r="R240" s="22">
        <v>8</v>
      </c>
      <c r="S240" t="s">
        <v>2144</v>
      </c>
      <c r="U240">
        <v>0</v>
      </c>
    </row>
    <row r="241" spans="2:21">
      <c r="B241" t="s">
        <v>2119</v>
      </c>
      <c r="C241">
        <v>0</v>
      </c>
      <c r="D241" t="s">
        <v>2120</v>
      </c>
      <c r="E241" t="s">
        <v>2121</v>
      </c>
      <c r="F241">
        <v>0</v>
      </c>
      <c r="G241" s="20">
        <v>45620</v>
      </c>
      <c r="H241">
        <v>18</v>
      </c>
      <c r="I241" t="s">
        <v>2319</v>
      </c>
      <c r="K241" t="s">
        <v>2336</v>
      </c>
      <c r="Q241" t="s">
        <v>2341</v>
      </c>
      <c r="R241" s="22">
        <v>8</v>
      </c>
      <c r="S241" t="s">
        <v>2144</v>
      </c>
      <c r="U241">
        <v>0</v>
      </c>
    </row>
    <row r="242" spans="2:21">
      <c r="B242" t="s">
        <v>2119</v>
      </c>
      <c r="C242">
        <v>0</v>
      </c>
      <c r="D242" t="s">
        <v>2120</v>
      </c>
      <c r="E242" t="s">
        <v>2121</v>
      </c>
      <c r="F242">
        <v>0</v>
      </c>
      <c r="G242" s="20">
        <v>45620</v>
      </c>
      <c r="H242">
        <v>18</v>
      </c>
      <c r="I242" t="s">
        <v>2319</v>
      </c>
      <c r="K242" t="s">
        <v>2337</v>
      </c>
      <c r="Q242" t="s">
        <v>2342</v>
      </c>
      <c r="R242" s="22">
        <v>4</v>
      </c>
      <c r="S242" t="s">
        <v>2144</v>
      </c>
      <c r="U242">
        <v>0</v>
      </c>
    </row>
    <row r="243" spans="2:21">
      <c r="B243" t="s">
        <v>2119</v>
      </c>
      <c r="C243">
        <v>0</v>
      </c>
      <c r="D243" t="s">
        <v>2120</v>
      </c>
      <c r="E243" t="s">
        <v>2121</v>
      </c>
      <c r="F243">
        <v>0</v>
      </c>
      <c r="G243" s="20">
        <v>45620</v>
      </c>
      <c r="H243">
        <v>18</v>
      </c>
      <c r="I243" t="s">
        <v>2319</v>
      </c>
      <c r="K243" t="s">
        <v>2338</v>
      </c>
      <c r="Q243" t="s">
        <v>2343</v>
      </c>
      <c r="R243" s="22">
        <v>2</v>
      </c>
      <c r="S243" t="s">
        <v>2144</v>
      </c>
      <c r="U243">
        <v>0</v>
      </c>
    </row>
    <row r="244" spans="2:21">
      <c r="B244" t="s">
        <v>2119</v>
      </c>
      <c r="C244">
        <v>0</v>
      </c>
      <c r="D244" t="s">
        <v>2120</v>
      </c>
      <c r="E244" t="s">
        <v>2121</v>
      </c>
      <c r="F244">
        <v>0</v>
      </c>
      <c r="G244" s="20">
        <v>45620</v>
      </c>
      <c r="H244">
        <v>18</v>
      </c>
      <c r="I244" t="s">
        <v>2319</v>
      </c>
      <c r="J244" t="s">
        <v>2329</v>
      </c>
      <c r="U244">
        <v>0</v>
      </c>
    </row>
    <row r="245" spans="2:21">
      <c r="B245" t="s">
        <v>2119</v>
      </c>
      <c r="C245">
        <v>0</v>
      </c>
      <c r="D245" t="s">
        <v>2120</v>
      </c>
      <c r="E245" t="s">
        <v>2121</v>
      </c>
      <c r="F245">
        <v>0</v>
      </c>
      <c r="G245" s="20">
        <v>45620</v>
      </c>
      <c r="H245">
        <v>18</v>
      </c>
      <c r="I245" t="s">
        <v>2319</v>
      </c>
      <c r="K245" t="s">
        <v>2334</v>
      </c>
      <c r="Q245" t="s">
        <v>2339</v>
      </c>
      <c r="R245" s="22">
        <v>16</v>
      </c>
      <c r="S245" t="s">
        <v>2144</v>
      </c>
      <c r="U245">
        <v>0</v>
      </c>
    </row>
    <row r="246" spans="2:21">
      <c r="B246" t="s">
        <v>2119</v>
      </c>
      <c r="C246">
        <v>0</v>
      </c>
      <c r="D246" t="s">
        <v>2120</v>
      </c>
      <c r="E246" t="s">
        <v>2121</v>
      </c>
      <c r="F246">
        <v>0</v>
      </c>
      <c r="G246" s="20">
        <v>45620</v>
      </c>
      <c r="H246">
        <v>18</v>
      </c>
      <c r="I246" t="s">
        <v>2319</v>
      </c>
      <c r="K246" t="s">
        <v>2335</v>
      </c>
      <c r="Q246" t="s">
        <v>2340</v>
      </c>
      <c r="R246" s="22">
        <v>8</v>
      </c>
      <c r="S246" t="s">
        <v>2144</v>
      </c>
      <c r="U246">
        <v>0</v>
      </c>
    </row>
    <row r="247" spans="2:21">
      <c r="B247" t="s">
        <v>2119</v>
      </c>
      <c r="C247">
        <v>0</v>
      </c>
      <c r="D247" t="s">
        <v>2120</v>
      </c>
      <c r="E247" t="s">
        <v>2121</v>
      </c>
      <c r="F247">
        <v>0</v>
      </c>
      <c r="G247" s="20">
        <v>45620</v>
      </c>
      <c r="H247">
        <v>18</v>
      </c>
      <c r="I247" t="s">
        <v>2319</v>
      </c>
      <c r="K247" t="s">
        <v>2336</v>
      </c>
      <c r="Q247" t="s">
        <v>2341</v>
      </c>
      <c r="R247" s="22">
        <v>8</v>
      </c>
      <c r="S247" t="s">
        <v>2144</v>
      </c>
      <c r="U247">
        <v>0</v>
      </c>
    </row>
    <row r="248" spans="2:21">
      <c r="B248" t="s">
        <v>2119</v>
      </c>
      <c r="C248">
        <v>0</v>
      </c>
      <c r="D248" t="s">
        <v>2120</v>
      </c>
      <c r="E248" t="s">
        <v>2121</v>
      </c>
      <c r="F248">
        <v>0</v>
      </c>
      <c r="G248" s="20">
        <v>45620</v>
      </c>
      <c r="H248">
        <v>18</v>
      </c>
      <c r="I248" t="s">
        <v>2319</v>
      </c>
      <c r="K248" t="s">
        <v>2337</v>
      </c>
      <c r="Q248" t="s">
        <v>2342</v>
      </c>
      <c r="R248" s="22">
        <v>4</v>
      </c>
      <c r="S248" t="s">
        <v>2144</v>
      </c>
      <c r="U248">
        <v>0</v>
      </c>
    </row>
    <row r="249" spans="2:21">
      <c r="B249" t="s">
        <v>2119</v>
      </c>
      <c r="C249">
        <v>0</v>
      </c>
      <c r="D249" t="s">
        <v>2120</v>
      </c>
      <c r="E249" t="s">
        <v>2121</v>
      </c>
      <c r="F249">
        <v>0</v>
      </c>
      <c r="G249" s="20">
        <v>45620</v>
      </c>
      <c r="H249">
        <v>18</v>
      </c>
      <c r="I249" t="s">
        <v>2319</v>
      </c>
      <c r="K249" t="s">
        <v>2338</v>
      </c>
      <c r="Q249" t="s">
        <v>2343</v>
      </c>
      <c r="R249" s="22">
        <v>2</v>
      </c>
      <c r="S249" t="s">
        <v>2144</v>
      </c>
      <c r="U249">
        <v>0</v>
      </c>
    </row>
    <row r="250" spans="2:21">
      <c r="B250" t="s">
        <v>2119</v>
      </c>
      <c r="C250">
        <v>0</v>
      </c>
      <c r="D250" t="s">
        <v>2120</v>
      </c>
      <c r="E250" t="s">
        <v>2121</v>
      </c>
      <c r="F250">
        <v>0</v>
      </c>
      <c r="G250" s="20">
        <v>45620</v>
      </c>
      <c r="H250">
        <v>18</v>
      </c>
      <c r="I250" t="s">
        <v>2319</v>
      </c>
      <c r="J250" t="s">
        <v>2330</v>
      </c>
      <c r="U250">
        <v>0</v>
      </c>
    </row>
    <row r="251" spans="2:21">
      <c r="B251" t="s">
        <v>2119</v>
      </c>
      <c r="C251">
        <v>0</v>
      </c>
      <c r="D251" t="s">
        <v>2120</v>
      </c>
      <c r="E251" t="s">
        <v>2121</v>
      </c>
      <c r="F251">
        <v>0</v>
      </c>
      <c r="G251" s="20">
        <v>45620</v>
      </c>
      <c r="H251">
        <v>18</v>
      </c>
      <c r="I251" t="s">
        <v>2319</v>
      </c>
      <c r="K251" t="s">
        <v>2334</v>
      </c>
      <c r="Q251" t="s">
        <v>2339</v>
      </c>
      <c r="R251" s="22">
        <v>16</v>
      </c>
      <c r="S251" t="s">
        <v>2144</v>
      </c>
      <c r="U251">
        <v>0</v>
      </c>
    </row>
    <row r="252" spans="2:21">
      <c r="B252" t="s">
        <v>2119</v>
      </c>
      <c r="C252">
        <v>0</v>
      </c>
      <c r="D252" t="s">
        <v>2120</v>
      </c>
      <c r="E252" t="s">
        <v>2121</v>
      </c>
      <c r="F252">
        <v>0</v>
      </c>
      <c r="G252" s="20">
        <v>45620</v>
      </c>
      <c r="H252">
        <v>18</v>
      </c>
      <c r="I252" t="s">
        <v>2319</v>
      </c>
      <c r="K252" t="s">
        <v>2335</v>
      </c>
      <c r="Q252" t="s">
        <v>2340</v>
      </c>
      <c r="R252" s="22">
        <v>8</v>
      </c>
      <c r="S252" t="s">
        <v>2144</v>
      </c>
      <c r="U252">
        <v>0</v>
      </c>
    </row>
    <row r="253" spans="2:21">
      <c r="B253" t="s">
        <v>2119</v>
      </c>
      <c r="C253">
        <v>0</v>
      </c>
      <c r="D253" t="s">
        <v>2120</v>
      </c>
      <c r="E253" t="s">
        <v>2121</v>
      </c>
      <c r="F253">
        <v>0</v>
      </c>
      <c r="G253" s="20">
        <v>45620</v>
      </c>
      <c r="H253">
        <v>18</v>
      </c>
      <c r="I253" t="s">
        <v>2319</v>
      </c>
      <c r="K253" t="s">
        <v>2336</v>
      </c>
      <c r="Q253" t="s">
        <v>2341</v>
      </c>
      <c r="R253" s="22">
        <v>8</v>
      </c>
      <c r="S253" t="s">
        <v>2144</v>
      </c>
      <c r="U253">
        <v>0</v>
      </c>
    </row>
    <row r="254" spans="2:21">
      <c r="B254" t="s">
        <v>2119</v>
      </c>
      <c r="C254">
        <v>0</v>
      </c>
      <c r="D254" t="s">
        <v>2120</v>
      </c>
      <c r="E254" t="s">
        <v>2121</v>
      </c>
      <c r="F254">
        <v>0</v>
      </c>
      <c r="G254" s="20">
        <v>45620</v>
      </c>
      <c r="H254">
        <v>18</v>
      </c>
      <c r="I254" t="s">
        <v>2319</v>
      </c>
      <c r="K254" t="s">
        <v>2337</v>
      </c>
      <c r="Q254" t="s">
        <v>2342</v>
      </c>
      <c r="R254" s="22">
        <v>4</v>
      </c>
      <c r="S254" t="s">
        <v>2144</v>
      </c>
      <c r="U254">
        <v>0</v>
      </c>
    </row>
    <row r="255" spans="2:21">
      <c r="B255" t="s">
        <v>2119</v>
      </c>
      <c r="C255">
        <v>0</v>
      </c>
      <c r="D255" t="s">
        <v>2120</v>
      </c>
      <c r="E255" t="s">
        <v>2121</v>
      </c>
      <c r="F255">
        <v>0</v>
      </c>
      <c r="G255" s="20">
        <v>45620</v>
      </c>
      <c r="H255">
        <v>18</v>
      </c>
      <c r="I255" t="s">
        <v>2319</v>
      </c>
      <c r="K255" t="s">
        <v>2338</v>
      </c>
      <c r="Q255" t="s">
        <v>2343</v>
      </c>
      <c r="R255" s="22">
        <v>2</v>
      </c>
      <c r="S255" t="s">
        <v>2144</v>
      </c>
      <c r="U255">
        <v>0</v>
      </c>
    </row>
    <row r="256" spans="2:21">
      <c r="B256" t="s">
        <v>2119</v>
      </c>
      <c r="C256">
        <v>0</v>
      </c>
      <c r="D256" t="s">
        <v>2120</v>
      </c>
      <c r="E256" t="s">
        <v>2121</v>
      </c>
      <c r="F256">
        <v>0</v>
      </c>
      <c r="G256" s="20">
        <v>45620</v>
      </c>
      <c r="H256">
        <v>18</v>
      </c>
      <c r="I256" t="s">
        <v>2319</v>
      </c>
      <c r="J256" t="s">
        <v>2331</v>
      </c>
      <c r="U256">
        <v>0</v>
      </c>
    </row>
    <row r="257" spans="2:21">
      <c r="B257" t="s">
        <v>2119</v>
      </c>
      <c r="C257">
        <v>0</v>
      </c>
      <c r="D257" t="s">
        <v>2120</v>
      </c>
      <c r="E257" t="s">
        <v>2121</v>
      </c>
      <c r="F257">
        <v>0</v>
      </c>
      <c r="G257" s="20">
        <v>45620</v>
      </c>
      <c r="H257">
        <v>18</v>
      </c>
      <c r="I257" t="s">
        <v>2319</v>
      </c>
      <c r="K257" t="s">
        <v>2334</v>
      </c>
      <c r="Q257" t="s">
        <v>2339</v>
      </c>
      <c r="R257" s="22">
        <v>16</v>
      </c>
      <c r="S257" t="s">
        <v>2144</v>
      </c>
      <c r="U257">
        <v>0</v>
      </c>
    </row>
    <row r="258" spans="2:21">
      <c r="B258" t="s">
        <v>2119</v>
      </c>
      <c r="C258">
        <v>0</v>
      </c>
      <c r="D258" t="s">
        <v>2120</v>
      </c>
      <c r="E258" t="s">
        <v>2121</v>
      </c>
      <c r="F258">
        <v>0</v>
      </c>
      <c r="G258" s="20">
        <v>45620</v>
      </c>
      <c r="H258">
        <v>18</v>
      </c>
      <c r="I258" t="s">
        <v>2319</v>
      </c>
      <c r="K258" t="s">
        <v>2335</v>
      </c>
      <c r="Q258" t="s">
        <v>2340</v>
      </c>
      <c r="R258" s="22">
        <v>8</v>
      </c>
      <c r="S258" t="s">
        <v>2144</v>
      </c>
      <c r="U258">
        <v>0</v>
      </c>
    </row>
    <row r="259" spans="2:21">
      <c r="B259" t="s">
        <v>2119</v>
      </c>
      <c r="C259">
        <v>0</v>
      </c>
      <c r="D259" t="s">
        <v>2120</v>
      </c>
      <c r="E259" t="s">
        <v>2121</v>
      </c>
      <c r="F259">
        <v>0</v>
      </c>
      <c r="G259" s="20">
        <v>45620</v>
      </c>
      <c r="H259">
        <v>18</v>
      </c>
      <c r="I259" t="s">
        <v>2319</v>
      </c>
      <c r="K259" t="s">
        <v>2336</v>
      </c>
      <c r="Q259" t="s">
        <v>2341</v>
      </c>
      <c r="R259" s="22">
        <v>8</v>
      </c>
      <c r="S259" t="s">
        <v>2144</v>
      </c>
      <c r="U259">
        <v>0</v>
      </c>
    </row>
    <row r="260" spans="2:21">
      <c r="B260" t="s">
        <v>2119</v>
      </c>
      <c r="C260">
        <v>0</v>
      </c>
      <c r="D260" t="s">
        <v>2120</v>
      </c>
      <c r="E260" t="s">
        <v>2121</v>
      </c>
      <c r="F260">
        <v>0</v>
      </c>
      <c r="G260" s="20">
        <v>45620</v>
      </c>
      <c r="H260">
        <v>18</v>
      </c>
      <c r="I260" t="s">
        <v>2319</v>
      </c>
      <c r="K260" t="s">
        <v>2337</v>
      </c>
      <c r="Q260" t="s">
        <v>2342</v>
      </c>
      <c r="R260" s="22">
        <v>4</v>
      </c>
      <c r="S260" t="s">
        <v>2144</v>
      </c>
      <c r="U260">
        <v>0</v>
      </c>
    </row>
    <row r="261" spans="2:21">
      <c r="B261" t="s">
        <v>2119</v>
      </c>
      <c r="C261">
        <v>0</v>
      </c>
      <c r="D261" t="s">
        <v>2120</v>
      </c>
      <c r="E261" t="s">
        <v>2121</v>
      </c>
      <c r="F261">
        <v>0</v>
      </c>
      <c r="G261" s="20">
        <v>45620</v>
      </c>
      <c r="H261">
        <v>18</v>
      </c>
      <c r="I261" t="s">
        <v>2319</v>
      </c>
      <c r="K261" t="s">
        <v>2338</v>
      </c>
      <c r="Q261" t="s">
        <v>2343</v>
      </c>
      <c r="R261" s="22">
        <v>2</v>
      </c>
      <c r="S261" t="s">
        <v>2144</v>
      </c>
      <c r="U261">
        <v>0</v>
      </c>
    </row>
    <row r="262" spans="2:21">
      <c r="B262" t="s">
        <v>2119</v>
      </c>
      <c r="C262">
        <v>0</v>
      </c>
      <c r="D262" t="s">
        <v>2120</v>
      </c>
      <c r="E262" t="s">
        <v>2121</v>
      </c>
      <c r="F262">
        <v>0</v>
      </c>
      <c r="G262" s="20">
        <v>45620</v>
      </c>
      <c r="H262">
        <v>18</v>
      </c>
      <c r="I262" t="s">
        <v>2319</v>
      </c>
      <c r="J262" t="s">
        <v>2332</v>
      </c>
      <c r="U262">
        <v>0</v>
      </c>
    </row>
    <row r="263" spans="2:21">
      <c r="B263" t="s">
        <v>2119</v>
      </c>
      <c r="C263">
        <v>0</v>
      </c>
      <c r="D263" t="s">
        <v>2120</v>
      </c>
      <c r="E263" t="s">
        <v>2121</v>
      </c>
      <c r="F263">
        <v>0</v>
      </c>
      <c r="G263" s="20">
        <v>45620</v>
      </c>
      <c r="H263">
        <v>18</v>
      </c>
      <c r="I263" t="s">
        <v>2319</v>
      </c>
      <c r="K263" t="s">
        <v>2334</v>
      </c>
      <c r="Q263" t="s">
        <v>2339</v>
      </c>
      <c r="R263" s="22">
        <v>16</v>
      </c>
      <c r="S263" t="s">
        <v>2144</v>
      </c>
      <c r="U263">
        <v>0</v>
      </c>
    </row>
    <row r="264" spans="2:21">
      <c r="B264" t="s">
        <v>2119</v>
      </c>
      <c r="C264">
        <v>0</v>
      </c>
      <c r="D264" t="s">
        <v>2120</v>
      </c>
      <c r="E264" t="s">
        <v>2121</v>
      </c>
      <c r="F264">
        <v>0</v>
      </c>
      <c r="G264" s="20">
        <v>45620</v>
      </c>
      <c r="H264">
        <v>18</v>
      </c>
      <c r="I264" t="s">
        <v>2319</v>
      </c>
      <c r="K264" t="s">
        <v>2335</v>
      </c>
      <c r="Q264" t="s">
        <v>2340</v>
      </c>
      <c r="R264" s="22">
        <v>8</v>
      </c>
      <c r="S264" t="s">
        <v>2144</v>
      </c>
      <c r="U264">
        <v>0</v>
      </c>
    </row>
    <row r="265" spans="2:21">
      <c r="B265" t="s">
        <v>2119</v>
      </c>
      <c r="C265">
        <v>0</v>
      </c>
      <c r="D265" t="s">
        <v>2120</v>
      </c>
      <c r="E265" t="s">
        <v>2121</v>
      </c>
      <c r="F265">
        <v>0</v>
      </c>
      <c r="G265" s="20">
        <v>45620</v>
      </c>
      <c r="H265">
        <v>18</v>
      </c>
      <c r="I265" t="s">
        <v>2319</v>
      </c>
      <c r="K265" t="s">
        <v>2336</v>
      </c>
      <c r="Q265" t="s">
        <v>2341</v>
      </c>
      <c r="R265" s="22">
        <v>8</v>
      </c>
      <c r="S265" t="s">
        <v>2144</v>
      </c>
      <c r="U265">
        <v>0</v>
      </c>
    </row>
    <row r="266" spans="2:21">
      <c r="B266" t="s">
        <v>2119</v>
      </c>
      <c r="C266">
        <v>0</v>
      </c>
      <c r="D266" t="s">
        <v>2120</v>
      </c>
      <c r="E266" t="s">
        <v>2121</v>
      </c>
      <c r="F266">
        <v>0</v>
      </c>
      <c r="G266" s="20">
        <v>45620</v>
      </c>
      <c r="H266">
        <v>18</v>
      </c>
      <c r="I266" t="s">
        <v>2319</v>
      </c>
      <c r="K266" t="s">
        <v>2337</v>
      </c>
      <c r="Q266" t="s">
        <v>2342</v>
      </c>
      <c r="R266" s="22">
        <v>4</v>
      </c>
      <c r="S266" t="s">
        <v>2144</v>
      </c>
      <c r="U266">
        <v>0</v>
      </c>
    </row>
    <row r="267" spans="2:21">
      <c r="B267" t="s">
        <v>2119</v>
      </c>
      <c r="C267">
        <v>0</v>
      </c>
      <c r="D267" t="s">
        <v>2120</v>
      </c>
      <c r="E267" t="s">
        <v>2121</v>
      </c>
      <c r="F267">
        <v>0</v>
      </c>
      <c r="G267" s="20">
        <v>45620</v>
      </c>
      <c r="H267">
        <v>18</v>
      </c>
      <c r="I267" t="s">
        <v>2319</v>
      </c>
      <c r="K267" t="s">
        <v>2338</v>
      </c>
      <c r="Q267" t="s">
        <v>2343</v>
      </c>
      <c r="R267" s="22">
        <v>2</v>
      </c>
      <c r="S267" t="s">
        <v>2144</v>
      </c>
      <c r="U267">
        <v>0</v>
      </c>
    </row>
    <row r="268" spans="2:21">
      <c r="B268" t="s">
        <v>2119</v>
      </c>
      <c r="C268">
        <v>0</v>
      </c>
      <c r="D268" t="s">
        <v>2120</v>
      </c>
      <c r="E268" t="s">
        <v>2121</v>
      </c>
      <c r="F268">
        <v>0</v>
      </c>
      <c r="G268" s="20">
        <v>45620</v>
      </c>
      <c r="H268">
        <v>18</v>
      </c>
      <c r="I268" t="s">
        <v>2319</v>
      </c>
      <c r="J268" t="s">
        <v>2333</v>
      </c>
      <c r="U268">
        <v>0</v>
      </c>
    </row>
    <row r="269" spans="2:21">
      <c r="B269" t="s">
        <v>2119</v>
      </c>
      <c r="C269">
        <v>0</v>
      </c>
      <c r="D269" t="s">
        <v>2120</v>
      </c>
      <c r="E269" t="s">
        <v>2121</v>
      </c>
      <c r="F269">
        <v>0</v>
      </c>
      <c r="G269" s="20">
        <v>45620</v>
      </c>
      <c r="H269">
        <v>18</v>
      </c>
      <c r="I269" t="s">
        <v>2319</v>
      </c>
      <c r="K269" t="s">
        <v>2334</v>
      </c>
      <c r="Q269" t="s">
        <v>2339</v>
      </c>
      <c r="R269" s="22">
        <v>16</v>
      </c>
      <c r="S269" t="s">
        <v>2144</v>
      </c>
      <c r="U269">
        <v>0</v>
      </c>
    </row>
    <row r="270" spans="2:21">
      <c r="B270" t="s">
        <v>2119</v>
      </c>
      <c r="C270">
        <v>0</v>
      </c>
      <c r="D270" t="s">
        <v>2120</v>
      </c>
      <c r="E270" t="s">
        <v>2121</v>
      </c>
      <c r="F270">
        <v>0</v>
      </c>
      <c r="G270" s="20">
        <v>45620</v>
      </c>
      <c r="H270">
        <v>18</v>
      </c>
      <c r="I270" t="s">
        <v>2319</v>
      </c>
      <c r="K270" t="s">
        <v>2335</v>
      </c>
      <c r="Q270" t="s">
        <v>2340</v>
      </c>
      <c r="R270" s="22">
        <v>8</v>
      </c>
      <c r="S270" t="s">
        <v>2144</v>
      </c>
      <c r="U270">
        <v>0</v>
      </c>
    </row>
    <row r="271" spans="2:21">
      <c r="B271" t="s">
        <v>2119</v>
      </c>
      <c r="C271">
        <v>0</v>
      </c>
      <c r="D271" t="s">
        <v>2120</v>
      </c>
      <c r="E271" t="s">
        <v>2121</v>
      </c>
      <c r="F271">
        <v>0</v>
      </c>
      <c r="G271" s="20">
        <v>45620</v>
      </c>
      <c r="H271">
        <v>18</v>
      </c>
      <c r="I271" t="s">
        <v>2319</v>
      </c>
      <c r="K271" t="s">
        <v>2336</v>
      </c>
      <c r="Q271" t="s">
        <v>2341</v>
      </c>
      <c r="R271" s="22">
        <v>8</v>
      </c>
      <c r="S271" t="s">
        <v>2144</v>
      </c>
      <c r="U271">
        <v>0</v>
      </c>
    </row>
    <row r="272" spans="2:21">
      <c r="B272" t="s">
        <v>2119</v>
      </c>
      <c r="C272">
        <v>0</v>
      </c>
      <c r="D272" t="s">
        <v>2120</v>
      </c>
      <c r="E272" t="s">
        <v>2121</v>
      </c>
      <c r="F272">
        <v>0</v>
      </c>
      <c r="G272" s="20">
        <v>45620</v>
      </c>
      <c r="H272">
        <v>18</v>
      </c>
      <c r="I272" t="s">
        <v>2319</v>
      </c>
      <c r="K272" t="s">
        <v>2337</v>
      </c>
      <c r="Q272" t="s">
        <v>2342</v>
      </c>
      <c r="R272" s="22">
        <v>4</v>
      </c>
      <c r="S272" t="s">
        <v>2144</v>
      </c>
      <c r="U272">
        <v>0</v>
      </c>
    </row>
    <row r="273" spans="2:21">
      <c r="B273" t="s">
        <v>2119</v>
      </c>
      <c r="C273">
        <v>0</v>
      </c>
      <c r="D273" t="s">
        <v>2120</v>
      </c>
      <c r="E273" t="s">
        <v>2121</v>
      </c>
      <c r="F273">
        <v>0</v>
      </c>
      <c r="G273" s="20">
        <v>45620</v>
      </c>
      <c r="H273">
        <v>18</v>
      </c>
      <c r="I273" t="s">
        <v>2319</v>
      </c>
      <c r="K273" t="s">
        <v>2338</v>
      </c>
      <c r="Q273" t="s">
        <v>2343</v>
      </c>
      <c r="R273" s="22">
        <v>2</v>
      </c>
      <c r="S273" t="s">
        <v>2144</v>
      </c>
      <c r="U273">
        <v>0</v>
      </c>
    </row>
    <row r="274" spans="2:21">
      <c r="B274" t="s">
        <v>2119</v>
      </c>
      <c r="C274">
        <v>0</v>
      </c>
      <c r="D274" t="s">
        <v>2120</v>
      </c>
      <c r="E274" t="s">
        <v>2121</v>
      </c>
      <c r="F274">
        <v>0</v>
      </c>
      <c r="G274" s="20">
        <v>45620</v>
      </c>
      <c r="H274">
        <v>19</v>
      </c>
      <c r="I274" t="s">
        <v>2344</v>
      </c>
      <c r="J274" t="s">
        <v>2345</v>
      </c>
      <c r="U274">
        <v>0</v>
      </c>
    </row>
    <row r="275" spans="2:21">
      <c r="B275" t="s">
        <v>2119</v>
      </c>
      <c r="C275">
        <v>0</v>
      </c>
      <c r="D275" t="s">
        <v>2120</v>
      </c>
      <c r="E275" t="s">
        <v>2121</v>
      </c>
      <c r="F275">
        <v>0</v>
      </c>
      <c r="G275" s="20">
        <v>45620</v>
      </c>
      <c r="H275">
        <v>19</v>
      </c>
      <c r="I275" t="s">
        <v>2344</v>
      </c>
      <c r="K275" t="s">
        <v>2347</v>
      </c>
      <c r="Q275" t="s">
        <v>2351</v>
      </c>
      <c r="R275" s="22">
        <v>4</v>
      </c>
      <c r="S275" t="s">
        <v>2144</v>
      </c>
      <c r="U275">
        <v>0</v>
      </c>
    </row>
    <row r="276" spans="2:21">
      <c r="B276" t="s">
        <v>2119</v>
      </c>
      <c r="C276">
        <v>0</v>
      </c>
      <c r="D276" t="s">
        <v>2120</v>
      </c>
      <c r="E276" t="s">
        <v>2121</v>
      </c>
      <c r="F276">
        <v>0</v>
      </c>
      <c r="G276" s="20">
        <v>45620</v>
      </c>
      <c r="H276">
        <v>19</v>
      </c>
      <c r="I276" t="s">
        <v>2344</v>
      </c>
      <c r="K276" t="s">
        <v>2348</v>
      </c>
      <c r="Q276" t="s">
        <v>2352</v>
      </c>
      <c r="R276" s="22">
        <v>4</v>
      </c>
      <c r="S276" t="s">
        <v>2144</v>
      </c>
      <c r="U276">
        <v>0</v>
      </c>
    </row>
    <row r="277" spans="2:21">
      <c r="B277" t="s">
        <v>2119</v>
      </c>
      <c r="C277">
        <v>0</v>
      </c>
      <c r="D277" t="s">
        <v>2120</v>
      </c>
      <c r="E277" t="s">
        <v>2121</v>
      </c>
      <c r="F277">
        <v>0</v>
      </c>
      <c r="G277" s="20">
        <v>45620</v>
      </c>
      <c r="H277">
        <v>19</v>
      </c>
      <c r="I277" t="s">
        <v>2344</v>
      </c>
      <c r="K277" t="s">
        <v>2349</v>
      </c>
      <c r="Q277" t="s">
        <v>2353</v>
      </c>
      <c r="R277" s="22">
        <v>4</v>
      </c>
      <c r="S277" t="s">
        <v>2144</v>
      </c>
      <c r="U277">
        <v>0</v>
      </c>
    </row>
    <row r="278" spans="2:21">
      <c r="B278" t="s">
        <v>2119</v>
      </c>
      <c r="C278">
        <v>0</v>
      </c>
      <c r="D278" t="s">
        <v>2120</v>
      </c>
      <c r="E278" t="s">
        <v>2121</v>
      </c>
      <c r="F278">
        <v>0</v>
      </c>
      <c r="G278" s="20">
        <v>45620</v>
      </c>
      <c r="H278">
        <v>19</v>
      </c>
      <c r="I278" t="s">
        <v>2344</v>
      </c>
      <c r="K278" t="s">
        <v>2350</v>
      </c>
      <c r="Q278" t="s">
        <v>2354</v>
      </c>
      <c r="U278">
        <v>0</v>
      </c>
    </row>
    <row r="279" spans="2:21">
      <c r="B279" t="s">
        <v>2119</v>
      </c>
      <c r="C279">
        <v>0</v>
      </c>
      <c r="D279" t="s">
        <v>2120</v>
      </c>
      <c r="E279" t="s">
        <v>2121</v>
      </c>
      <c r="F279">
        <v>0</v>
      </c>
      <c r="G279" s="20">
        <v>45620</v>
      </c>
      <c r="H279">
        <v>19</v>
      </c>
      <c r="I279" t="s">
        <v>2344</v>
      </c>
      <c r="J279" t="s">
        <v>2346</v>
      </c>
      <c r="U279">
        <v>0</v>
      </c>
    </row>
    <row r="280" spans="2:21">
      <c r="B280" t="s">
        <v>2119</v>
      </c>
      <c r="C280">
        <v>0</v>
      </c>
      <c r="D280" t="s">
        <v>2120</v>
      </c>
      <c r="E280" t="s">
        <v>2121</v>
      </c>
      <c r="F280">
        <v>0</v>
      </c>
      <c r="G280" s="20">
        <v>45620</v>
      </c>
      <c r="H280">
        <v>19</v>
      </c>
      <c r="I280" t="s">
        <v>2344</v>
      </c>
      <c r="K280" t="s">
        <v>2347</v>
      </c>
      <c r="Q280" t="s">
        <v>2351</v>
      </c>
      <c r="R280" s="22">
        <v>4</v>
      </c>
      <c r="S280" t="s">
        <v>2144</v>
      </c>
      <c r="U280">
        <v>0</v>
      </c>
    </row>
    <row r="281" spans="2:21">
      <c r="B281" t="s">
        <v>2119</v>
      </c>
      <c r="C281">
        <v>0</v>
      </c>
      <c r="D281" t="s">
        <v>2120</v>
      </c>
      <c r="E281" t="s">
        <v>2121</v>
      </c>
      <c r="F281">
        <v>0</v>
      </c>
      <c r="G281" s="20">
        <v>45620</v>
      </c>
      <c r="H281">
        <v>19</v>
      </c>
      <c r="I281" t="s">
        <v>2344</v>
      </c>
      <c r="K281" t="s">
        <v>2348</v>
      </c>
      <c r="Q281" t="s">
        <v>2352</v>
      </c>
      <c r="R281" s="22">
        <v>4</v>
      </c>
      <c r="S281" t="s">
        <v>2144</v>
      </c>
      <c r="U281">
        <v>0</v>
      </c>
    </row>
    <row r="282" spans="2:21">
      <c r="B282" t="s">
        <v>2119</v>
      </c>
      <c r="C282">
        <v>0</v>
      </c>
      <c r="D282" t="s">
        <v>2120</v>
      </c>
      <c r="E282" t="s">
        <v>2121</v>
      </c>
      <c r="F282">
        <v>0</v>
      </c>
      <c r="G282" s="20">
        <v>45620</v>
      </c>
      <c r="H282">
        <v>19</v>
      </c>
      <c r="I282" t="s">
        <v>2344</v>
      </c>
      <c r="K282" t="s">
        <v>2349</v>
      </c>
      <c r="Q282" t="s">
        <v>2353</v>
      </c>
      <c r="R282" s="22">
        <v>4</v>
      </c>
      <c r="S282" t="s">
        <v>2144</v>
      </c>
      <c r="U282">
        <v>0</v>
      </c>
    </row>
    <row r="283" spans="2:21">
      <c r="B283" t="s">
        <v>2119</v>
      </c>
      <c r="C283">
        <v>0</v>
      </c>
      <c r="D283" t="s">
        <v>2120</v>
      </c>
      <c r="E283" t="s">
        <v>2121</v>
      </c>
      <c r="F283">
        <v>0</v>
      </c>
      <c r="G283" s="20">
        <v>45620</v>
      </c>
      <c r="H283">
        <v>19</v>
      </c>
      <c r="I283" t="s">
        <v>2344</v>
      </c>
      <c r="K283" t="s">
        <v>2350</v>
      </c>
      <c r="Q283" t="s">
        <v>2354</v>
      </c>
      <c r="U283">
        <v>0</v>
      </c>
    </row>
    <row r="284" spans="2:21">
      <c r="B284" t="s">
        <v>2119</v>
      </c>
      <c r="C284">
        <v>0</v>
      </c>
      <c r="D284" t="s">
        <v>2120</v>
      </c>
      <c r="E284" t="s">
        <v>2121</v>
      </c>
      <c r="F284">
        <v>0</v>
      </c>
      <c r="G284" s="20">
        <v>45620</v>
      </c>
      <c r="H284">
        <v>20</v>
      </c>
      <c r="I284" t="s">
        <v>2344</v>
      </c>
      <c r="J284" t="s">
        <v>2355</v>
      </c>
      <c r="U284">
        <v>0</v>
      </c>
    </row>
    <row r="285" spans="2:21">
      <c r="B285" t="s">
        <v>2119</v>
      </c>
      <c r="C285">
        <v>0</v>
      </c>
      <c r="D285" t="s">
        <v>2120</v>
      </c>
      <c r="E285" t="s">
        <v>2121</v>
      </c>
      <c r="F285">
        <v>0</v>
      </c>
      <c r="G285" s="20">
        <v>45620</v>
      </c>
      <c r="H285">
        <v>20</v>
      </c>
      <c r="I285" t="s">
        <v>2344</v>
      </c>
      <c r="K285" t="s">
        <v>2298</v>
      </c>
      <c r="Q285" t="s">
        <v>2304</v>
      </c>
      <c r="R285" s="22">
        <v>4</v>
      </c>
      <c r="S285" t="s">
        <v>2144</v>
      </c>
      <c r="U285">
        <v>0</v>
      </c>
    </row>
    <row r="286" spans="2:21">
      <c r="B286" t="s">
        <v>2119</v>
      </c>
      <c r="C286">
        <v>0</v>
      </c>
      <c r="D286" t="s">
        <v>2120</v>
      </c>
      <c r="E286" t="s">
        <v>2121</v>
      </c>
      <c r="F286">
        <v>0</v>
      </c>
      <c r="G286" s="20">
        <v>45620</v>
      </c>
      <c r="H286">
        <v>20</v>
      </c>
      <c r="I286" t="s">
        <v>2344</v>
      </c>
      <c r="K286" t="s">
        <v>2347</v>
      </c>
      <c r="Q286" t="s">
        <v>2351</v>
      </c>
      <c r="R286" s="22">
        <v>4</v>
      </c>
      <c r="S286" t="s">
        <v>2144</v>
      </c>
      <c r="U286">
        <v>0</v>
      </c>
    </row>
    <row r="287" spans="2:21">
      <c r="B287" t="s">
        <v>2119</v>
      </c>
      <c r="C287">
        <v>0</v>
      </c>
      <c r="D287" t="s">
        <v>2120</v>
      </c>
      <c r="E287" t="s">
        <v>2121</v>
      </c>
      <c r="F287">
        <v>0</v>
      </c>
      <c r="G287" s="20">
        <v>45620</v>
      </c>
      <c r="H287">
        <v>20</v>
      </c>
      <c r="I287" t="s">
        <v>2344</v>
      </c>
      <c r="K287" t="s">
        <v>2348</v>
      </c>
      <c r="Q287" t="s">
        <v>2352</v>
      </c>
      <c r="R287" s="22">
        <v>4</v>
      </c>
      <c r="S287" t="s">
        <v>2144</v>
      </c>
      <c r="U287">
        <v>0</v>
      </c>
    </row>
    <row r="288" spans="2:21">
      <c r="B288" t="s">
        <v>2119</v>
      </c>
      <c r="C288">
        <v>0</v>
      </c>
      <c r="D288" t="s">
        <v>2120</v>
      </c>
      <c r="E288" t="s">
        <v>2121</v>
      </c>
      <c r="F288">
        <v>0</v>
      </c>
      <c r="G288" s="20">
        <v>45620</v>
      </c>
      <c r="H288">
        <v>20</v>
      </c>
      <c r="I288" t="s">
        <v>2344</v>
      </c>
      <c r="K288" t="s">
        <v>2349</v>
      </c>
      <c r="Q288" t="s">
        <v>2353</v>
      </c>
      <c r="R288" s="22">
        <v>4</v>
      </c>
      <c r="S288" t="s">
        <v>2144</v>
      </c>
      <c r="U288">
        <v>0</v>
      </c>
    </row>
    <row r="289" spans="2:21">
      <c r="B289" t="s">
        <v>2119</v>
      </c>
      <c r="C289">
        <v>0</v>
      </c>
      <c r="D289" t="s">
        <v>2120</v>
      </c>
      <c r="E289" t="s">
        <v>2121</v>
      </c>
      <c r="F289">
        <v>0</v>
      </c>
      <c r="G289" s="20">
        <v>45620</v>
      </c>
      <c r="H289">
        <v>20</v>
      </c>
      <c r="I289" t="s">
        <v>2344</v>
      </c>
      <c r="K289" t="s">
        <v>2350</v>
      </c>
      <c r="Q289" t="s">
        <v>2354</v>
      </c>
      <c r="U289">
        <v>0</v>
      </c>
    </row>
    <row r="290" spans="2:21">
      <c r="B290" t="s">
        <v>2119</v>
      </c>
      <c r="C290">
        <v>0</v>
      </c>
      <c r="D290" t="s">
        <v>2120</v>
      </c>
      <c r="E290" t="s">
        <v>2121</v>
      </c>
      <c r="F290">
        <v>0</v>
      </c>
      <c r="G290" s="20">
        <v>45620</v>
      </c>
      <c r="H290">
        <v>20</v>
      </c>
      <c r="I290" t="s">
        <v>2344</v>
      </c>
      <c r="J290" t="s">
        <v>2356</v>
      </c>
      <c r="U290">
        <v>0</v>
      </c>
    </row>
    <row r="291" spans="2:21">
      <c r="B291" t="s">
        <v>2119</v>
      </c>
      <c r="C291">
        <v>0</v>
      </c>
      <c r="D291" t="s">
        <v>2120</v>
      </c>
      <c r="E291" t="s">
        <v>2121</v>
      </c>
      <c r="F291">
        <v>0</v>
      </c>
      <c r="G291" s="20">
        <v>45620</v>
      </c>
      <c r="H291">
        <v>20</v>
      </c>
      <c r="I291" t="s">
        <v>2344</v>
      </c>
      <c r="K291" t="s">
        <v>2298</v>
      </c>
      <c r="Q291" t="s">
        <v>2304</v>
      </c>
      <c r="R291" s="22">
        <v>4</v>
      </c>
      <c r="S291" t="s">
        <v>2144</v>
      </c>
      <c r="U291">
        <v>0</v>
      </c>
    </row>
    <row r="292" spans="2:21">
      <c r="B292" t="s">
        <v>2119</v>
      </c>
      <c r="C292">
        <v>0</v>
      </c>
      <c r="D292" t="s">
        <v>2120</v>
      </c>
      <c r="E292" t="s">
        <v>2121</v>
      </c>
      <c r="F292">
        <v>0</v>
      </c>
      <c r="G292" s="20">
        <v>45620</v>
      </c>
      <c r="H292">
        <v>20</v>
      </c>
      <c r="I292" t="s">
        <v>2344</v>
      </c>
      <c r="K292" t="s">
        <v>2347</v>
      </c>
      <c r="Q292" t="s">
        <v>2351</v>
      </c>
      <c r="R292" s="22">
        <v>4</v>
      </c>
      <c r="S292" t="s">
        <v>2144</v>
      </c>
      <c r="U292">
        <v>0</v>
      </c>
    </row>
    <row r="293" spans="2:21">
      <c r="B293" t="s">
        <v>2119</v>
      </c>
      <c r="C293">
        <v>0</v>
      </c>
      <c r="D293" t="s">
        <v>2120</v>
      </c>
      <c r="E293" t="s">
        <v>2121</v>
      </c>
      <c r="F293">
        <v>0</v>
      </c>
      <c r="G293" s="20">
        <v>45620</v>
      </c>
      <c r="H293">
        <v>20</v>
      </c>
      <c r="I293" t="s">
        <v>2344</v>
      </c>
      <c r="K293" t="s">
        <v>2348</v>
      </c>
      <c r="Q293" t="s">
        <v>2352</v>
      </c>
      <c r="R293" s="22">
        <v>4</v>
      </c>
      <c r="S293" t="s">
        <v>2144</v>
      </c>
      <c r="U293">
        <v>0</v>
      </c>
    </row>
    <row r="294" spans="2:21">
      <c r="B294" t="s">
        <v>2119</v>
      </c>
      <c r="C294">
        <v>0</v>
      </c>
      <c r="D294" t="s">
        <v>2120</v>
      </c>
      <c r="E294" t="s">
        <v>2121</v>
      </c>
      <c r="F294">
        <v>0</v>
      </c>
      <c r="G294" s="20">
        <v>45620</v>
      </c>
      <c r="H294">
        <v>20</v>
      </c>
      <c r="I294" t="s">
        <v>2344</v>
      </c>
      <c r="K294" t="s">
        <v>2349</v>
      </c>
      <c r="Q294" t="s">
        <v>2353</v>
      </c>
      <c r="R294" s="22">
        <v>4</v>
      </c>
      <c r="S294" t="s">
        <v>2144</v>
      </c>
      <c r="U294">
        <v>0</v>
      </c>
    </row>
    <row r="295" spans="2:21">
      <c r="B295" t="s">
        <v>2119</v>
      </c>
      <c r="C295">
        <v>0</v>
      </c>
      <c r="D295" t="s">
        <v>2120</v>
      </c>
      <c r="E295" t="s">
        <v>2121</v>
      </c>
      <c r="F295">
        <v>0</v>
      </c>
      <c r="G295" s="20">
        <v>45620</v>
      </c>
      <c r="H295">
        <v>20</v>
      </c>
      <c r="I295" t="s">
        <v>2344</v>
      </c>
      <c r="K295" t="s">
        <v>2350</v>
      </c>
      <c r="Q295" t="s">
        <v>2354</v>
      </c>
      <c r="U295">
        <v>0</v>
      </c>
    </row>
    <row r="296" spans="2:21">
      <c r="B296" t="s">
        <v>2119</v>
      </c>
      <c r="C296">
        <v>0</v>
      </c>
      <c r="D296" t="s">
        <v>2120</v>
      </c>
      <c r="E296" t="s">
        <v>2121</v>
      </c>
      <c r="F296">
        <v>0</v>
      </c>
      <c r="G296" s="20">
        <v>45620</v>
      </c>
      <c r="H296">
        <v>20</v>
      </c>
      <c r="I296" t="s">
        <v>2344</v>
      </c>
      <c r="J296" t="s">
        <v>2357</v>
      </c>
      <c r="U296">
        <v>0</v>
      </c>
    </row>
    <row r="297" spans="2:21">
      <c r="B297" t="s">
        <v>2119</v>
      </c>
      <c r="C297">
        <v>0</v>
      </c>
      <c r="D297" t="s">
        <v>2120</v>
      </c>
      <c r="E297" t="s">
        <v>2121</v>
      </c>
      <c r="F297">
        <v>0</v>
      </c>
      <c r="G297" s="20">
        <v>45620</v>
      </c>
      <c r="H297">
        <v>20</v>
      </c>
      <c r="I297" t="s">
        <v>2344</v>
      </c>
      <c r="K297" t="s">
        <v>2298</v>
      </c>
      <c r="Q297" t="s">
        <v>2304</v>
      </c>
      <c r="R297" s="22">
        <v>4</v>
      </c>
      <c r="S297" t="s">
        <v>2144</v>
      </c>
      <c r="U297">
        <v>0</v>
      </c>
    </row>
    <row r="298" spans="2:21">
      <c r="B298" t="s">
        <v>2119</v>
      </c>
      <c r="C298">
        <v>0</v>
      </c>
      <c r="D298" t="s">
        <v>2120</v>
      </c>
      <c r="E298" t="s">
        <v>2121</v>
      </c>
      <c r="F298">
        <v>0</v>
      </c>
      <c r="G298" s="20">
        <v>45620</v>
      </c>
      <c r="H298">
        <v>20</v>
      </c>
      <c r="I298" t="s">
        <v>2344</v>
      </c>
      <c r="K298" t="s">
        <v>2347</v>
      </c>
      <c r="Q298" t="s">
        <v>2351</v>
      </c>
      <c r="R298" s="22">
        <v>4</v>
      </c>
      <c r="S298" t="s">
        <v>2144</v>
      </c>
      <c r="U298">
        <v>0</v>
      </c>
    </row>
    <row r="299" spans="2:21">
      <c r="B299" t="s">
        <v>2119</v>
      </c>
      <c r="C299">
        <v>0</v>
      </c>
      <c r="D299" t="s">
        <v>2120</v>
      </c>
      <c r="E299" t="s">
        <v>2121</v>
      </c>
      <c r="F299">
        <v>0</v>
      </c>
      <c r="G299" s="20">
        <v>45620</v>
      </c>
      <c r="H299">
        <v>20</v>
      </c>
      <c r="I299" t="s">
        <v>2344</v>
      </c>
      <c r="K299" t="s">
        <v>2348</v>
      </c>
      <c r="Q299" t="s">
        <v>2352</v>
      </c>
      <c r="R299" s="22">
        <v>4</v>
      </c>
      <c r="S299" t="s">
        <v>2144</v>
      </c>
      <c r="U299">
        <v>0</v>
      </c>
    </row>
    <row r="300" spans="2:21">
      <c r="B300" t="s">
        <v>2119</v>
      </c>
      <c r="C300">
        <v>0</v>
      </c>
      <c r="D300" t="s">
        <v>2120</v>
      </c>
      <c r="E300" t="s">
        <v>2121</v>
      </c>
      <c r="F300">
        <v>0</v>
      </c>
      <c r="G300" s="20">
        <v>45620</v>
      </c>
      <c r="H300">
        <v>20</v>
      </c>
      <c r="I300" t="s">
        <v>2344</v>
      </c>
      <c r="K300" t="s">
        <v>2349</v>
      </c>
      <c r="Q300" t="s">
        <v>2353</v>
      </c>
      <c r="R300" s="22">
        <v>4</v>
      </c>
      <c r="S300" t="s">
        <v>2144</v>
      </c>
      <c r="U300">
        <v>0</v>
      </c>
    </row>
    <row r="301" spans="2:21">
      <c r="B301" t="s">
        <v>2119</v>
      </c>
      <c r="C301">
        <v>0</v>
      </c>
      <c r="D301" t="s">
        <v>2120</v>
      </c>
      <c r="E301" t="s">
        <v>2121</v>
      </c>
      <c r="F301">
        <v>0</v>
      </c>
      <c r="G301" s="20">
        <v>45620</v>
      </c>
      <c r="H301">
        <v>20</v>
      </c>
      <c r="I301" t="s">
        <v>2344</v>
      </c>
      <c r="K301" t="s">
        <v>2350</v>
      </c>
      <c r="Q301" t="s">
        <v>2354</v>
      </c>
      <c r="U301">
        <v>0</v>
      </c>
    </row>
    <row r="302" spans="2:21">
      <c r="B302" t="s">
        <v>2119</v>
      </c>
      <c r="C302">
        <v>0</v>
      </c>
      <c r="D302" t="s">
        <v>2120</v>
      </c>
      <c r="E302" t="s">
        <v>2121</v>
      </c>
      <c r="F302">
        <v>0</v>
      </c>
      <c r="G302" s="20">
        <v>45620</v>
      </c>
      <c r="H302">
        <v>20</v>
      </c>
      <c r="I302" t="s">
        <v>2344</v>
      </c>
      <c r="J302" t="s">
        <v>2358</v>
      </c>
      <c r="U302">
        <v>0</v>
      </c>
    </row>
    <row r="303" spans="2:21">
      <c r="B303" t="s">
        <v>2119</v>
      </c>
      <c r="C303">
        <v>0</v>
      </c>
      <c r="D303" t="s">
        <v>2120</v>
      </c>
      <c r="E303" t="s">
        <v>2121</v>
      </c>
      <c r="F303">
        <v>0</v>
      </c>
      <c r="G303" s="20">
        <v>45620</v>
      </c>
      <c r="H303">
        <v>20</v>
      </c>
      <c r="I303" t="s">
        <v>2344</v>
      </c>
      <c r="K303" t="s">
        <v>2298</v>
      </c>
      <c r="Q303" t="s">
        <v>2304</v>
      </c>
      <c r="R303" s="22">
        <v>4</v>
      </c>
      <c r="S303" t="s">
        <v>2144</v>
      </c>
      <c r="U303">
        <v>0</v>
      </c>
    </row>
    <row r="304" spans="2:21">
      <c r="B304" t="s">
        <v>2119</v>
      </c>
      <c r="C304">
        <v>0</v>
      </c>
      <c r="D304" t="s">
        <v>2120</v>
      </c>
      <c r="E304" t="s">
        <v>2121</v>
      </c>
      <c r="F304">
        <v>0</v>
      </c>
      <c r="G304" s="20">
        <v>45620</v>
      </c>
      <c r="H304">
        <v>20</v>
      </c>
      <c r="I304" t="s">
        <v>2344</v>
      </c>
      <c r="K304" t="s">
        <v>2347</v>
      </c>
      <c r="Q304" t="s">
        <v>2351</v>
      </c>
      <c r="R304" s="22">
        <v>4</v>
      </c>
      <c r="S304" t="s">
        <v>2144</v>
      </c>
      <c r="U304">
        <v>0</v>
      </c>
    </row>
    <row r="305" spans="2:21">
      <c r="B305" t="s">
        <v>2119</v>
      </c>
      <c r="C305">
        <v>0</v>
      </c>
      <c r="D305" t="s">
        <v>2120</v>
      </c>
      <c r="E305" t="s">
        <v>2121</v>
      </c>
      <c r="F305">
        <v>0</v>
      </c>
      <c r="G305" s="20">
        <v>45620</v>
      </c>
      <c r="H305">
        <v>20</v>
      </c>
      <c r="I305" t="s">
        <v>2344</v>
      </c>
      <c r="K305" t="s">
        <v>2348</v>
      </c>
      <c r="Q305" t="s">
        <v>2352</v>
      </c>
      <c r="R305" s="22">
        <v>4</v>
      </c>
      <c r="S305" t="s">
        <v>2144</v>
      </c>
      <c r="U305">
        <v>0</v>
      </c>
    </row>
    <row r="306" spans="2:21">
      <c r="B306" t="s">
        <v>2119</v>
      </c>
      <c r="C306">
        <v>0</v>
      </c>
      <c r="D306" t="s">
        <v>2120</v>
      </c>
      <c r="E306" t="s">
        <v>2121</v>
      </c>
      <c r="F306">
        <v>0</v>
      </c>
      <c r="G306" s="20">
        <v>45620</v>
      </c>
      <c r="H306">
        <v>20</v>
      </c>
      <c r="I306" t="s">
        <v>2344</v>
      </c>
      <c r="K306" t="s">
        <v>2349</v>
      </c>
      <c r="Q306" t="s">
        <v>2353</v>
      </c>
      <c r="R306" s="22">
        <v>4</v>
      </c>
      <c r="S306" t="s">
        <v>2144</v>
      </c>
      <c r="U306">
        <v>0</v>
      </c>
    </row>
    <row r="307" spans="2:21">
      <c r="B307" t="s">
        <v>2119</v>
      </c>
      <c r="C307">
        <v>0</v>
      </c>
      <c r="D307" t="s">
        <v>2120</v>
      </c>
      <c r="E307" t="s">
        <v>2121</v>
      </c>
      <c r="F307">
        <v>0</v>
      </c>
      <c r="G307" s="20">
        <v>45620</v>
      </c>
      <c r="H307">
        <v>20</v>
      </c>
      <c r="I307" t="s">
        <v>2344</v>
      </c>
      <c r="K307" t="s">
        <v>2350</v>
      </c>
      <c r="Q307" t="s">
        <v>2354</v>
      </c>
      <c r="U307">
        <v>0</v>
      </c>
    </row>
    <row r="308" spans="2:21">
      <c r="B308" t="s">
        <v>2119</v>
      </c>
      <c r="C308">
        <v>0</v>
      </c>
      <c r="D308" t="s">
        <v>2120</v>
      </c>
      <c r="E308" t="s">
        <v>2121</v>
      </c>
      <c r="F308">
        <v>0</v>
      </c>
      <c r="G308" s="20">
        <v>45620</v>
      </c>
      <c r="H308">
        <v>21</v>
      </c>
      <c r="I308" t="s">
        <v>2359</v>
      </c>
      <c r="K308" t="s">
        <v>2360</v>
      </c>
      <c r="R308" s="22">
        <v>2</v>
      </c>
      <c r="S308" t="s">
        <v>2144</v>
      </c>
      <c r="U308">
        <v>0</v>
      </c>
    </row>
    <row r="309" spans="2:21">
      <c r="B309" t="s">
        <v>2119</v>
      </c>
      <c r="C309">
        <v>0</v>
      </c>
      <c r="D309" t="s">
        <v>2120</v>
      </c>
      <c r="E309" t="s">
        <v>2121</v>
      </c>
      <c r="F309">
        <v>0</v>
      </c>
      <c r="G309" s="20">
        <v>45620</v>
      </c>
      <c r="H309">
        <v>21</v>
      </c>
      <c r="I309" t="s">
        <v>2370</v>
      </c>
      <c r="K309" t="s">
        <v>2361</v>
      </c>
      <c r="R309" s="22">
        <v>13</v>
      </c>
      <c r="S309" t="s">
        <v>2144</v>
      </c>
      <c r="U309">
        <v>0</v>
      </c>
    </row>
    <row r="310" spans="2:21">
      <c r="B310" t="s">
        <v>2119</v>
      </c>
      <c r="C310">
        <v>0</v>
      </c>
      <c r="D310" t="s">
        <v>2120</v>
      </c>
      <c r="E310" t="s">
        <v>2121</v>
      </c>
      <c r="F310">
        <v>0</v>
      </c>
      <c r="G310" s="20">
        <v>45620</v>
      </c>
      <c r="H310">
        <v>21</v>
      </c>
      <c r="I310" t="s">
        <v>2371</v>
      </c>
      <c r="K310" t="s">
        <v>2362</v>
      </c>
      <c r="R310" s="22">
        <v>8</v>
      </c>
      <c r="S310" t="s">
        <v>2144</v>
      </c>
      <c r="U310">
        <v>0</v>
      </c>
    </row>
    <row r="311" spans="2:21">
      <c r="B311" t="s">
        <v>2119</v>
      </c>
      <c r="C311">
        <v>0</v>
      </c>
      <c r="D311" t="s">
        <v>2120</v>
      </c>
      <c r="E311" t="s">
        <v>2121</v>
      </c>
      <c r="F311">
        <v>0</v>
      </c>
      <c r="G311" s="20">
        <v>45620</v>
      </c>
      <c r="H311">
        <v>21</v>
      </c>
      <c r="I311" t="s">
        <v>2372</v>
      </c>
      <c r="K311" t="s">
        <v>2363</v>
      </c>
      <c r="R311" s="22">
        <v>2</v>
      </c>
      <c r="S311" t="s">
        <v>2144</v>
      </c>
      <c r="U311">
        <v>0</v>
      </c>
    </row>
    <row r="312" spans="2:21">
      <c r="B312" t="s">
        <v>2119</v>
      </c>
      <c r="C312">
        <v>0</v>
      </c>
      <c r="D312" t="s">
        <v>2120</v>
      </c>
      <c r="E312" t="s">
        <v>2121</v>
      </c>
      <c r="F312">
        <v>0</v>
      </c>
      <c r="G312" s="20">
        <v>45620</v>
      </c>
      <c r="H312">
        <v>21</v>
      </c>
      <c r="I312" t="s">
        <v>2373</v>
      </c>
      <c r="K312" t="s">
        <v>2364</v>
      </c>
      <c r="R312" s="22">
        <v>12</v>
      </c>
      <c r="S312" t="s">
        <v>2144</v>
      </c>
      <c r="U312">
        <v>0</v>
      </c>
    </row>
    <row r="313" spans="2:21">
      <c r="B313" t="s">
        <v>2119</v>
      </c>
      <c r="C313">
        <v>0</v>
      </c>
      <c r="D313" t="s">
        <v>2120</v>
      </c>
      <c r="E313" t="s">
        <v>2121</v>
      </c>
      <c r="F313">
        <v>0</v>
      </c>
      <c r="G313" s="20">
        <v>45620</v>
      </c>
      <c r="H313">
        <v>21</v>
      </c>
      <c r="I313" t="s">
        <v>2374</v>
      </c>
      <c r="K313" t="s">
        <v>2365</v>
      </c>
      <c r="R313" s="22">
        <v>1</v>
      </c>
      <c r="S313" t="s">
        <v>2144</v>
      </c>
      <c r="U313">
        <v>0</v>
      </c>
    </row>
    <row r="314" spans="2:21">
      <c r="B314" t="s">
        <v>2119</v>
      </c>
      <c r="C314">
        <v>0</v>
      </c>
      <c r="D314" t="s">
        <v>2120</v>
      </c>
      <c r="E314" t="s">
        <v>2121</v>
      </c>
      <c r="F314">
        <v>0</v>
      </c>
      <c r="G314" s="20">
        <v>45620</v>
      </c>
      <c r="H314">
        <v>21</v>
      </c>
      <c r="I314" t="s">
        <v>2375</v>
      </c>
      <c r="K314" t="s">
        <v>2366</v>
      </c>
      <c r="R314" s="22">
        <v>3</v>
      </c>
      <c r="S314" t="s">
        <v>2144</v>
      </c>
      <c r="U314">
        <v>0</v>
      </c>
    </row>
    <row r="315" spans="2:21">
      <c r="B315" t="s">
        <v>2119</v>
      </c>
      <c r="C315">
        <v>0</v>
      </c>
      <c r="D315" t="s">
        <v>2120</v>
      </c>
      <c r="E315" t="s">
        <v>2121</v>
      </c>
      <c r="F315">
        <v>0</v>
      </c>
      <c r="G315" s="20">
        <v>45620</v>
      </c>
      <c r="H315">
        <v>21</v>
      </c>
      <c r="I315" t="s">
        <v>2376</v>
      </c>
      <c r="K315" t="s">
        <v>2367</v>
      </c>
      <c r="R315" s="22">
        <v>12</v>
      </c>
      <c r="S315" t="s">
        <v>2144</v>
      </c>
      <c r="U315">
        <v>0</v>
      </c>
    </row>
    <row r="316" spans="2:21">
      <c r="B316" t="s">
        <v>2119</v>
      </c>
      <c r="C316">
        <v>0</v>
      </c>
      <c r="D316" t="s">
        <v>2120</v>
      </c>
      <c r="E316" t="s">
        <v>2121</v>
      </c>
      <c r="F316">
        <v>0</v>
      </c>
      <c r="G316" s="20">
        <v>45620</v>
      </c>
      <c r="H316">
        <v>21</v>
      </c>
      <c r="I316" t="s">
        <v>2377</v>
      </c>
      <c r="K316" t="s">
        <v>2368</v>
      </c>
      <c r="R316" s="22">
        <v>1</v>
      </c>
      <c r="S316" t="s">
        <v>2144</v>
      </c>
      <c r="U316">
        <v>0</v>
      </c>
    </row>
    <row r="317" spans="2:21">
      <c r="B317" t="s">
        <v>2119</v>
      </c>
      <c r="C317">
        <v>0</v>
      </c>
      <c r="D317" t="s">
        <v>2120</v>
      </c>
      <c r="E317" t="s">
        <v>2121</v>
      </c>
      <c r="F317">
        <v>0</v>
      </c>
      <c r="G317" s="20">
        <v>45620</v>
      </c>
      <c r="H317">
        <v>21</v>
      </c>
      <c r="I317" t="s">
        <v>2378</v>
      </c>
      <c r="K317" t="s">
        <v>2369</v>
      </c>
      <c r="R317" s="22">
        <v>1</v>
      </c>
      <c r="S317" t="s">
        <v>2144</v>
      </c>
      <c r="U317">
        <v>0</v>
      </c>
    </row>
    <row r="318" spans="2:21">
      <c r="B318" t="s">
        <v>2119</v>
      </c>
      <c r="C318">
        <v>0</v>
      </c>
      <c r="D318" t="s">
        <v>2120</v>
      </c>
      <c r="E318" t="s">
        <v>2121</v>
      </c>
      <c r="F318">
        <v>0</v>
      </c>
      <c r="G318" s="20">
        <v>45620</v>
      </c>
      <c r="H318">
        <v>22</v>
      </c>
      <c r="I318" t="s">
        <v>2379</v>
      </c>
      <c r="K318" t="s">
        <v>2380</v>
      </c>
      <c r="Q318" t="s">
        <v>2306</v>
      </c>
      <c r="U318">
        <v>0</v>
      </c>
    </row>
    <row r="319" spans="2:21">
      <c r="B319" t="s">
        <v>2119</v>
      </c>
      <c r="C319">
        <v>0</v>
      </c>
      <c r="D319" t="s">
        <v>2120</v>
      </c>
      <c r="E319" t="s">
        <v>2121</v>
      </c>
      <c r="F319">
        <v>0</v>
      </c>
      <c r="G319" s="20">
        <v>45620</v>
      </c>
      <c r="H319">
        <v>22</v>
      </c>
      <c r="I319" t="s">
        <v>2379</v>
      </c>
      <c r="K319" t="s">
        <v>2276</v>
      </c>
      <c r="Q319" t="s">
        <v>2280</v>
      </c>
      <c r="U319">
        <v>0</v>
      </c>
    </row>
    <row r="320" spans="2:21">
      <c r="B320" t="s">
        <v>2119</v>
      </c>
      <c r="C320">
        <v>0</v>
      </c>
      <c r="D320" t="s">
        <v>2120</v>
      </c>
      <c r="E320" t="s">
        <v>2121</v>
      </c>
      <c r="F320">
        <v>0</v>
      </c>
      <c r="G320" s="20">
        <v>45620</v>
      </c>
      <c r="H320">
        <v>22</v>
      </c>
      <c r="I320" t="s">
        <v>2379</v>
      </c>
      <c r="K320" t="s">
        <v>2381</v>
      </c>
      <c r="Q320" t="s">
        <v>2383</v>
      </c>
      <c r="U320">
        <v>0</v>
      </c>
    </row>
    <row r="321" spans="2:21">
      <c r="B321" t="s">
        <v>2119</v>
      </c>
      <c r="C321">
        <v>0</v>
      </c>
      <c r="D321" t="s">
        <v>2120</v>
      </c>
      <c r="E321" t="s">
        <v>2121</v>
      </c>
      <c r="F321">
        <v>0</v>
      </c>
      <c r="G321" s="20">
        <v>45620</v>
      </c>
      <c r="H321">
        <v>22</v>
      </c>
      <c r="I321" t="s">
        <v>2379</v>
      </c>
      <c r="K321" t="s">
        <v>2382</v>
      </c>
      <c r="Q321" t="s">
        <v>2354</v>
      </c>
      <c r="U321">
        <v>0</v>
      </c>
    </row>
    <row r="322" spans="2:21">
      <c r="B322" t="s">
        <v>2119</v>
      </c>
      <c r="C322">
        <v>0</v>
      </c>
      <c r="D322" t="s">
        <v>2120</v>
      </c>
      <c r="E322" t="s">
        <v>2121</v>
      </c>
      <c r="F322">
        <v>0</v>
      </c>
      <c r="G322" s="20">
        <v>45620</v>
      </c>
      <c r="H322">
        <v>23</v>
      </c>
      <c r="I322" t="s">
        <v>2379</v>
      </c>
      <c r="K322" t="s">
        <v>2384</v>
      </c>
      <c r="Q322" t="s">
        <v>2178</v>
      </c>
      <c r="U322">
        <v>0</v>
      </c>
    </row>
    <row r="323" spans="2:21">
      <c r="B323" t="s">
        <v>2119</v>
      </c>
      <c r="C323">
        <v>0</v>
      </c>
      <c r="D323" t="s">
        <v>2120</v>
      </c>
      <c r="E323" t="s">
        <v>2121</v>
      </c>
      <c r="F323">
        <v>0</v>
      </c>
      <c r="G323" s="20">
        <v>45620</v>
      </c>
      <c r="H323">
        <v>23</v>
      </c>
      <c r="I323" t="s">
        <v>2379</v>
      </c>
      <c r="K323" t="s">
        <v>2289</v>
      </c>
      <c r="Q323" t="s">
        <v>2291</v>
      </c>
      <c r="U323">
        <v>0</v>
      </c>
    </row>
    <row r="324" spans="2:21">
      <c r="B324" t="s">
        <v>2119</v>
      </c>
      <c r="C324">
        <v>0</v>
      </c>
      <c r="D324" t="s">
        <v>2120</v>
      </c>
      <c r="E324" t="s">
        <v>2121</v>
      </c>
      <c r="F324">
        <v>0</v>
      </c>
      <c r="G324" s="20">
        <v>45620</v>
      </c>
      <c r="H324">
        <v>23</v>
      </c>
      <c r="I324" t="s">
        <v>2379</v>
      </c>
      <c r="K324" t="s">
        <v>2244</v>
      </c>
      <c r="Q324" t="s">
        <v>2245</v>
      </c>
      <c r="U324">
        <v>0</v>
      </c>
    </row>
    <row r="325" spans="2:21">
      <c r="B325" t="s">
        <v>2119</v>
      </c>
      <c r="C325">
        <v>0</v>
      </c>
      <c r="D325" t="s">
        <v>2120</v>
      </c>
      <c r="E325" t="s">
        <v>2121</v>
      </c>
      <c r="F325">
        <v>0</v>
      </c>
      <c r="G325" s="20">
        <v>45620</v>
      </c>
      <c r="H325">
        <v>23</v>
      </c>
      <c r="I325" t="s">
        <v>2379</v>
      </c>
      <c r="K325" t="s">
        <v>2385</v>
      </c>
      <c r="Q325" t="s">
        <v>2388</v>
      </c>
      <c r="U325">
        <v>0</v>
      </c>
    </row>
    <row r="326" spans="2:21">
      <c r="B326" t="s">
        <v>2119</v>
      </c>
      <c r="C326">
        <v>0</v>
      </c>
      <c r="D326" t="s">
        <v>2120</v>
      </c>
      <c r="E326" t="s">
        <v>2121</v>
      </c>
      <c r="F326">
        <v>0</v>
      </c>
      <c r="G326" s="20">
        <v>45620</v>
      </c>
      <c r="H326">
        <v>23</v>
      </c>
      <c r="I326" t="s">
        <v>2379</v>
      </c>
      <c r="K326" t="s">
        <v>2386</v>
      </c>
      <c r="Q326" t="s">
        <v>2389</v>
      </c>
      <c r="U326">
        <v>0</v>
      </c>
    </row>
    <row r="327" spans="2:21">
      <c r="B327" t="s">
        <v>2119</v>
      </c>
      <c r="C327">
        <v>0</v>
      </c>
      <c r="D327" t="s">
        <v>2120</v>
      </c>
      <c r="E327" t="s">
        <v>2121</v>
      </c>
      <c r="F327">
        <v>0</v>
      </c>
      <c r="G327" s="20">
        <v>45620</v>
      </c>
      <c r="H327">
        <v>23</v>
      </c>
      <c r="I327" t="s">
        <v>2379</v>
      </c>
      <c r="K327" t="s">
        <v>2387</v>
      </c>
      <c r="Q327" t="s">
        <v>2354</v>
      </c>
      <c r="U327">
        <v>0</v>
      </c>
    </row>
    <row r="328" spans="2:21">
      <c r="B328" t="s">
        <v>2119</v>
      </c>
      <c r="C328">
        <v>0</v>
      </c>
      <c r="D328" t="s">
        <v>2120</v>
      </c>
      <c r="E328" t="s">
        <v>2121</v>
      </c>
      <c r="F328">
        <v>0</v>
      </c>
      <c r="G328" s="20">
        <v>45620</v>
      </c>
      <c r="H328">
        <v>24</v>
      </c>
      <c r="I328" t="s">
        <v>2391</v>
      </c>
      <c r="J328" t="s">
        <v>2390</v>
      </c>
      <c r="Q328" t="s">
        <v>2304</v>
      </c>
      <c r="R328">
        <v>4</v>
      </c>
      <c r="S328" t="s">
        <v>2144</v>
      </c>
      <c r="U328">
        <v>0</v>
      </c>
    </row>
    <row r="329" spans="2:21">
      <c r="B329" t="s">
        <v>2119</v>
      </c>
      <c r="C329">
        <v>0</v>
      </c>
      <c r="D329" t="s">
        <v>2120</v>
      </c>
      <c r="E329" t="s">
        <v>2121</v>
      </c>
      <c r="F329">
        <v>0</v>
      </c>
      <c r="G329" s="20">
        <v>45620</v>
      </c>
      <c r="H329">
        <v>24</v>
      </c>
      <c r="I329" t="s">
        <v>2391</v>
      </c>
      <c r="K329" t="s">
        <v>2298</v>
      </c>
      <c r="Q329" t="s">
        <v>2354</v>
      </c>
      <c r="U329">
        <v>0</v>
      </c>
    </row>
    <row r="330" spans="2:21">
      <c r="B330" t="s">
        <v>2119</v>
      </c>
      <c r="C330">
        <v>0</v>
      </c>
      <c r="D330" t="s">
        <v>2120</v>
      </c>
      <c r="E330" t="s">
        <v>2121</v>
      </c>
      <c r="F330">
        <v>0</v>
      </c>
      <c r="G330" s="20">
        <v>45620</v>
      </c>
      <c r="H330">
        <v>24</v>
      </c>
      <c r="I330" t="s">
        <v>2391</v>
      </c>
      <c r="K330" t="s">
        <v>2350</v>
      </c>
    </row>
  </sheetData>
  <autoFilter ref="B2:U330"/>
  <hyperlinks>
    <hyperlink ref="B1" location="'Common list'!A1" display="&lt;--назад"/>
    <hyperlink ref="U1" location="'Common list'!A1" display="&lt;--назад"/>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B18"/>
  <sheetViews>
    <sheetView workbookViewId="0">
      <selection activeCell="C21" sqref="C21"/>
    </sheetView>
  </sheetViews>
  <sheetFormatPr defaultRowHeight="15"/>
  <cols>
    <col min="1" max="1" width="17" bestFit="1" customWidth="1"/>
    <col min="2" max="2" width="19.28515625" customWidth="1"/>
  </cols>
  <sheetData>
    <row r="3" spans="1:2">
      <c r="A3" s="391" t="s">
        <v>10013</v>
      </c>
      <c r="B3" t="s">
        <v>10015</v>
      </c>
    </row>
    <row r="4" spans="1:2">
      <c r="A4" s="387" t="s">
        <v>9865</v>
      </c>
      <c r="B4" s="22">
        <v>232</v>
      </c>
    </row>
    <row r="5" spans="1:2">
      <c r="A5" s="387" t="s">
        <v>9864</v>
      </c>
      <c r="B5" s="22">
        <v>432</v>
      </c>
    </row>
    <row r="6" spans="1:2">
      <c r="A6" s="387" t="s">
        <v>9863</v>
      </c>
      <c r="B6" s="22">
        <v>365</v>
      </c>
    </row>
    <row r="7" spans="1:2">
      <c r="A7" s="387" t="s">
        <v>9862</v>
      </c>
      <c r="B7" s="22">
        <v>185</v>
      </c>
    </row>
    <row r="8" spans="1:2">
      <c r="A8" s="387" t="s">
        <v>9868</v>
      </c>
      <c r="B8" s="22">
        <v>16072</v>
      </c>
    </row>
    <row r="9" spans="1:2">
      <c r="A9" s="387" t="s">
        <v>9861</v>
      </c>
      <c r="B9" s="22">
        <v>64</v>
      </c>
    </row>
    <row r="10" spans="1:2">
      <c r="A10" s="387" t="s">
        <v>9860</v>
      </c>
      <c r="B10" s="22">
        <v>12</v>
      </c>
    </row>
    <row r="11" spans="1:2">
      <c r="A11" s="387" t="s">
        <v>9866</v>
      </c>
      <c r="B11" s="22">
        <v>41</v>
      </c>
    </row>
    <row r="12" spans="1:2">
      <c r="A12" s="387" t="s">
        <v>9867</v>
      </c>
      <c r="B12" s="22">
        <v>500</v>
      </c>
    </row>
    <row r="13" spans="1:2">
      <c r="A13" s="387" t="s">
        <v>9859</v>
      </c>
      <c r="B13" s="22">
        <v>6</v>
      </c>
    </row>
    <row r="14" spans="1:2">
      <c r="A14" s="387" t="s">
        <v>9858</v>
      </c>
      <c r="B14" s="22">
        <v>15</v>
      </c>
    </row>
    <row r="15" spans="1:2">
      <c r="A15" s="387" t="s">
        <v>9851</v>
      </c>
      <c r="B15" s="22">
        <v>185</v>
      </c>
    </row>
    <row r="16" spans="1:2">
      <c r="A16" s="387" t="s">
        <v>9833</v>
      </c>
      <c r="B16" s="22">
        <v>3</v>
      </c>
    </row>
    <row r="17" spans="1:2">
      <c r="A17" s="387" t="s">
        <v>10000</v>
      </c>
      <c r="B17" s="22">
        <v>26766</v>
      </c>
    </row>
    <row r="18" spans="1:2">
      <c r="A18" s="387" t="s">
        <v>10014</v>
      </c>
      <c r="B18" s="22">
        <v>44878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K1365"/>
  <sheetViews>
    <sheetView topLeftCell="A29" zoomScale="70" zoomScaleNormal="70" workbookViewId="0">
      <selection activeCell="C21" sqref="C21"/>
    </sheetView>
  </sheetViews>
  <sheetFormatPr defaultColWidth="9.140625" defaultRowHeight="15"/>
  <cols>
    <col min="1" max="1" width="22.85546875" style="196" customWidth="1"/>
    <col min="2" max="2" width="9.140625" style="196"/>
    <col min="3" max="3" width="72.7109375" style="196" customWidth="1"/>
    <col min="4" max="4" width="53.85546875" style="196" customWidth="1"/>
    <col min="5" max="5" width="27.42578125" style="196" customWidth="1"/>
    <col min="6" max="6" width="27.5703125" style="196" customWidth="1"/>
    <col min="7" max="7" width="12.7109375" style="196" customWidth="1"/>
    <col min="8" max="8" width="13.42578125" style="196" customWidth="1"/>
    <col min="9" max="9" width="18.85546875" style="196" customWidth="1"/>
    <col min="10" max="10" width="27.42578125" style="196" customWidth="1"/>
    <col min="11" max="16384" width="9.140625" style="196"/>
  </cols>
  <sheetData>
    <row r="1" spans="1:10" ht="32.25" thickBot="1">
      <c r="A1" s="393" t="s">
        <v>9999</v>
      </c>
      <c r="B1" s="194" t="s">
        <v>9</v>
      </c>
      <c r="C1" s="194" t="s">
        <v>6169</v>
      </c>
      <c r="D1" s="194" t="s">
        <v>6170</v>
      </c>
      <c r="E1" s="194" t="s">
        <v>6171</v>
      </c>
      <c r="F1" s="194" t="s">
        <v>5488</v>
      </c>
      <c r="G1" s="194" t="s">
        <v>6172</v>
      </c>
      <c r="H1" s="194" t="s">
        <v>6173</v>
      </c>
      <c r="I1" s="194" t="s">
        <v>6174</v>
      </c>
      <c r="J1" s="195" t="s">
        <v>2175</v>
      </c>
    </row>
    <row r="2" spans="1:10" ht="17.25" thickTop="1" thickBot="1">
      <c r="B2" s="197"/>
      <c r="C2" s="521" t="s">
        <v>7426</v>
      </c>
      <c r="D2" s="522"/>
      <c r="E2" s="522"/>
      <c r="F2" s="522"/>
      <c r="G2" s="522"/>
      <c r="H2" s="522"/>
      <c r="I2" s="522"/>
      <c r="J2" s="522"/>
    </row>
    <row r="3" spans="1:10" ht="16.5" thickBot="1">
      <c r="B3" s="197"/>
      <c r="C3" s="523" t="s">
        <v>7427</v>
      </c>
      <c r="D3" s="524"/>
      <c r="E3" s="524"/>
      <c r="F3" s="524"/>
      <c r="G3" s="524"/>
      <c r="H3" s="524"/>
      <c r="I3" s="524"/>
      <c r="J3" s="524"/>
    </row>
    <row r="4" spans="1:10" ht="16.5" thickBot="1">
      <c r="B4" s="197"/>
      <c r="C4" s="295" t="s">
        <v>7428</v>
      </c>
      <c r="D4" s="199"/>
      <c r="E4" s="199"/>
      <c r="F4" s="199"/>
      <c r="G4" s="296"/>
      <c r="H4" s="296"/>
      <c r="I4" s="199"/>
      <c r="J4" s="200"/>
    </row>
    <row r="5" spans="1:10" ht="16.5" thickBot="1">
      <c r="B5" s="197"/>
      <c r="C5" s="199" t="s">
        <v>2130</v>
      </c>
      <c r="D5" s="199"/>
      <c r="E5" s="199"/>
      <c r="F5" s="199"/>
      <c r="G5" s="296"/>
      <c r="H5" s="296"/>
      <c r="I5" s="199"/>
      <c r="J5" s="200"/>
    </row>
    <row r="6" spans="1:10" ht="16.5" thickBot="1">
      <c r="B6" s="197"/>
      <c r="C6" s="199"/>
      <c r="D6" s="199"/>
      <c r="E6" s="199"/>
      <c r="F6" s="199"/>
      <c r="G6" s="296"/>
      <c r="H6" s="296"/>
      <c r="I6" s="199"/>
      <c r="J6" s="200"/>
    </row>
    <row r="7" spans="1:10" ht="16.5" thickBot="1">
      <c r="B7" s="197"/>
      <c r="C7" s="199" t="s">
        <v>7429</v>
      </c>
      <c r="D7" s="199"/>
      <c r="E7" s="199"/>
      <c r="F7" s="199"/>
      <c r="G7" s="296"/>
      <c r="H7" s="296"/>
      <c r="I7" s="199"/>
      <c r="J7" s="200"/>
    </row>
    <row r="8" spans="1:10" ht="16.5" thickBot="1">
      <c r="B8" s="197"/>
      <c r="C8" s="199" t="s">
        <v>7430</v>
      </c>
      <c r="D8" s="199"/>
      <c r="E8" s="199"/>
      <c r="F8" s="199"/>
      <c r="G8" s="296"/>
      <c r="H8" s="296"/>
      <c r="I8" s="199"/>
      <c r="J8" s="200"/>
    </row>
    <row r="9" spans="1:10" ht="16.5" thickBot="1">
      <c r="B9" s="197"/>
      <c r="C9" s="199" t="s">
        <v>7431</v>
      </c>
      <c r="D9" s="199"/>
      <c r="E9" s="199"/>
      <c r="F9" s="199"/>
      <c r="G9" s="199"/>
      <c r="H9" s="199"/>
      <c r="I9" s="199"/>
      <c r="J9" s="200"/>
    </row>
    <row r="10" spans="1:10" ht="16.5" thickBot="1">
      <c r="B10" s="197"/>
      <c r="C10" s="199"/>
      <c r="D10" s="199"/>
      <c r="E10" s="199"/>
      <c r="F10" s="199"/>
      <c r="G10" s="199"/>
      <c r="H10" s="199"/>
      <c r="I10" s="199"/>
      <c r="J10" s="200"/>
    </row>
    <row r="11" spans="1:10" ht="16.5" thickBot="1">
      <c r="B11" s="197"/>
      <c r="C11" s="199" t="s">
        <v>7432</v>
      </c>
      <c r="D11" s="199"/>
      <c r="E11" s="199"/>
      <c r="F11" s="199"/>
      <c r="G11" s="199"/>
      <c r="H11" s="199"/>
      <c r="I11" s="199"/>
      <c r="J11" s="200"/>
    </row>
    <row r="12" spans="1:10" ht="16.5" thickBot="1">
      <c r="B12" s="197"/>
      <c r="C12" s="199" t="s">
        <v>7433</v>
      </c>
      <c r="D12" s="199"/>
      <c r="E12" s="199"/>
      <c r="F12" s="199"/>
      <c r="G12" s="199"/>
      <c r="H12" s="199"/>
      <c r="I12" s="199"/>
      <c r="J12" s="200"/>
    </row>
    <row r="13" spans="1:10" ht="16.5" thickBot="1">
      <c r="B13" s="197"/>
      <c r="C13" s="199" t="s">
        <v>7434</v>
      </c>
      <c r="D13" s="199"/>
      <c r="E13" s="199"/>
      <c r="F13" s="199"/>
      <c r="G13" s="199"/>
      <c r="H13" s="199"/>
      <c r="I13" s="199"/>
      <c r="J13" s="200"/>
    </row>
    <row r="14" spans="1:10" ht="16.5" thickBot="1">
      <c r="B14" s="197"/>
      <c r="C14" s="199" t="s">
        <v>7435</v>
      </c>
      <c r="D14" s="199"/>
      <c r="E14" s="199"/>
      <c r="F14" s="199"/>
      <c r="G14" s="199"/>
      <c r="H14" s="199"/>
      <c r="I14" s="199"/>
      <c r="J14" s="200"/>
    </row>
    <row r="15" spans="1:10" ht="16.5" thickBot="1">
      <c r="B15" s="197"/>
      <c r="C15" s="199" t="s">
        <v>7436</v>
      </c>
      <c r="D15" s="199"/>
      <c r="E15" s="199"/>
      <c r="F15" s="199"/>
      <c r="G15" s="199"/>
      <c r="H15" s="199"/>
      <c r="I15" s="199"/>
      <c r="J15" s="200"/>
    </row>
    <row r="16" spans="1:10" ht="16.5" thickBot="1">
      <c r="B16" s="197"/>
      <c r="C16" s="199"/>
      <c r="D16" s="199"/>
      <c r="E16" s="199"/>
      <c r="F16" s="199"/>
      <c r="G16" s="199"/>
      <c r="H16" s="199"/>
      <c r="I16" s="199"/>
      <c r="J16" s="200"/>
    </row>
    <row r="17" spans="1:10" ht="16.5" thickBot="1">
      <c r="A17" s="371" t="s">
        <v>9866</v>
      </c>
      <c r="B17" s="197" t="s">
        <v>7437</v>
      </c>
      <c r="C17" s="199" t="s">
        <v>7438</v>
      </c>
      <c r="D17" s="197" t="s">
        <v>7439</v>
      </c>
      <c r="E17" s="199"/>
      <c r="F17" s="199"/>
      <c r="G17" s="197" t="s">
        <v>2144</v>
      </c>
      <c r="H17" s="197">
        <v>1</v>
      </c>
      <c r="I17" s="199"/>
      <c r="J17" s="200"/>
    </row>
    <row r="18" spans="1:10" ht="16.5" thickBot="1">
      <c r="B18" s="197" t="s">
        <v>7440</v>
      </c>
      <c r="C18" s="199" t="s">
        <v>7441</v>
      </c>
      <c r="D18" s="199"/>
      <c r="E18" s="199"/>
      <c r="F18" s="199"/>
      <c r="G18" s="199"/>
      <c r="H18" s="199"/>
      <c r="I18" s="199"/>
      <c r="J18" s="200"/>
    </row>
    <row r="19" spans="1:10" ht="16.5" thickBot="1">
      <c r="B19" s="197"/>
      <c r="C19" s="199" t="s">
        <v>7442</v>
      </c>
      <c r="D19" s="199"/>
      <c r="E19" s="199"/>
      <c r="F19" s="199"/>
      <c r="G19" s="197"/>
      <c r="H19" s="197"/>
      <c r="I19" s="199"/>
      <c r="J19" s="200"/>
    </row>
    <row r="20" spans="1:10" ht="16.5" thickBot="1">
      <c r="B20" s="197"/>
      <c r="C20" s="199" t="s">
        <v>7443</v>
      </c>
      <c r="D20" s="199"/>
      <c r="E20" s="199"/>
      <c r="F20" s="199"/>
      <c r="G20" s="197"/>
      <c r="H20" s="197"/>
      <c r="I20" s="199"/>
      <c r="J20" s="200"/>
    </row>
    <row r="21" spans="1:10" ht="16.5" thickBot="1">
      <c r="B21" s="197"/>
      <c r="C21" s="199" t="s">
        <v>7444</v>
      </c>
      <c r="D21" s="199"/>
      <c r="E21" s="199"/>
      <c r="F21" s="199"/>
      <c r="G21" s="197"/>
      <c r="H21" s="197"/>
      <c r="I21" s="199"/>
      <c r="J21" s="200"/>
    </row>
    <row r="22" spans="1:10" ht="16.5" thickBot="1">
      <c r="B22" s="197"/>
      <c r="C22" s="199" t="s">
        <v>7445</v>
      </c>
      <c r="D22" s="199"/>
      <c r="E22" s="199"/>
      <c r="F22" s="199"/>
      <c r="G22" s="199"/>
      <c r="H22" s="199"/>
      <c r="I22" s="199"/>
      <c r="J22" s="200"/>
    </row>
    <row r="23" spans="1:10" ht="16.5" thickBot="1">
      <c r="B23" s="197"/>
      <c r="C23" s="199" t="s">
        <v>7446</v>
      </c>
      <c r="D23" s="199"/>
      <c r="E23" s="199"/>
      <c r="F23" s="199"/>
      <c r="G23" s="199"/>
      <c r="H23" s="199"/>
      <c r="I23" s="199"/>
      <c r="J23" s="200"/>
    </row>
    <row r="24" spans="1:10" ht="16.5" thickBot="1">
      <c r="B24" s="197"/>
      <c r="C24" s="199" t="s">
        <v>7447</v>
      </c>
      <c r="D24" s="199"/>
      <c r="E24" s="199"/>
      <c r="F24" s="199"/>
      <c r="G24" s="199"/>
      <c r="H24" s="199"/>
      <c r="I24" s="199"/>
      <c r="J24" s="200"/>
    </row>
    <row r="25" spans="1:10" ht="16.5" thickBot="1">
      <c r="B25" s="197"/>
      <c r="C25" s="199" t="s">
        <v>7448</v>
      </c>
      <c r="D25" s="199"/>
      <c r="E25" s="199"/>
      <c r="F25" s="199"/>
      <c r="G25" s="199"/>
      <c r="H25" s="199"/>
      <c r="I25" s="199"/>
      <c r="J25" s="200"/>
    </row>
    <row r="26" spans="1:10" ht="16.5" thickBot="1">
      <c r="B26" s="197"/>
      <c r="C26" s="199" t="s">
        <v>7449</v>
      </c>
      <c r="D26" s="199"/>
      <c r="E26" s="199"/>
      <c r="F26" s="199"/>
      <c r="G26" s="199"/>
      <c r="H26" s="199"/>
      <c r="I26" s="199"/>
      <c r="J26" s="200"/>
    </row>
    <row r="27" spans="1:10" ht="16.5" thickBot="1">
      <c r="B27" s="197"/>
      <c r="C27" s="199"/>
      <c r="D27" s="199"/>
      <c r="E27" s="199"/>
      <c r="F27" s="199"/>
      <c r="G27" s="199"/>
      <c r="H27" s="199"/>
      <c r="I27" s="199"/>
      <c r="J27" s="200"/>
    </row>
    <row r="28" spans="1:10" ht="16.5" thickBot="1">
      <c r="B28" s="197"/>
      <c r="C28" s="199" t="s">
        <v>7450</v>
      </c>
      <c r="D28" s="199"/>
      <c r="E28" s="199"/>
      <c r="F28" s="199"/>
      <c r="G28" s="199"/>
      <c r="H28" s="199"/>
      <c r="I28" s="199"/>
      <c r="J28" s="200"/>
    </row>
    <row r="29" spans="1:10" ht="16.5" thickBot="1">
      <c r="B29" s="197"/>
      <c r="C29" s="199" t="s">
        <v>7451</v>
      </c>
      <c r="D29" s="199"/>
      <c r="E29" s="199"/>
      <c r="F29" s="199"/>
      <c r="G29" s="197" t="s">
        <v>3768</v>
      </c>
      <c r="H29" s="197">
        <v>1</v>
      </c>
      <c r="I29" s="199"/>
      <c r="J29" s="200"/>
    </row>
    <row r="30" spans="1:10" ht="16.5" thickBot="1">
      <c r="B30" s="197"/>
      <c r="C30" s="199" t="s">
        <v>7452</v>
      </c>
      <c r="D30" s="199"/>
      <c r="E30" s="199"/>
      <c r="F30" s="199"/>
      <c r="G30" s="199"/>
      <c r="H30" s="199"/>
      <c r="I30" s="199"/>
      <c r="J30" s="200"/>
    </row>
    <row r="31" spans="1:10" ht="16.5" thickBot="1">
      <c r="B31" s="197"/>
      <c r="C31" s="199" t="s">
        <v>7453</v>
      </c>
      <c r="D31" s="199"/>
      <c r="E31" s="199"/>
      <c r="F31" s="199"/>
      <c r="G31" s="199"/>
      <c r="H31" s="199"/>
      <c r="I31" s="199"/>
      <c r="J31" s="200"/>
    </row>
    <row r="32" spans="1:10" ht="16.5" thickBot="1">
      <c r="B32" s="197"/>
      <c r="C32" s="199" t="s">
        <v>7454</v>
      </c>
      <c r="D32" s="199"/>
      <c r="E32" s="199"/>
      <c r="F32" s="199"/>
      <c r="G32" s="199"/>
      <c r="H32" s="199"/>
      <c r="I32" s="199"/>
      <c r="J32" s="200"/>
    </row>
    <row r="33" spans="1:10" ht="16.5" thickBot="1">
      <c r="B33" s="197"/>
      <c r="C33" s="199"/>
      <c r="D33" s="199"/>
      <c r="E33" s="199"/>
      <c r="F33" s="199"/>
      <c r="G33" s="199"/>
      <c r="H33" s="199"/>
      <c r="I33" s="199"/>
      <c r="J33" s="200"/>
    </row>
    <row r="34" spans="1:10" ht="16.5" thickBot="1">
      <c r="B34" s="197" t="s">
        <v>7455</v>
      </c>
      <c r="C34" s="199" t="s">
        <v>7456</v>
      </c>
      <c r="D34" s="199"/>
      <c r="E34" s="199"/>
      <c r="F34" s="199"/>
      <c r="G34" s="197" t="s">
        <v>3768</v>
      </c>
      <c r="H34" s="197">
        <v>1</v>
      </c>
      <c r="I34" s="199"/>
      <c r="J34" s="200"/>
    </row>
    <row r="35" spans="1:10" ht="16.5" thickBot="1">
      <c r="B35" s="197" t="s">
        <v>7440</v>
      </c>
      <c r="C35" s="199" t="s">
        <v>7457</v>
      </c>
      <c r="D35" s="199"/>
      <c r="E35" s="199"/>
      <c r="F35" s="199"/>
      <c r="G35" s="199"/>
      <c r="H35" s="199"/>
      <c r="I35" s="199"/>
      <c r="J35" s="200"/>
    </row>
    <row r="36" spans="1:10" ht="16.5" thickBot="1">
      <c r="B36" s="197"/>
      <c r="C36" s="199"/>
      <c r="D36" s="199"/>
      <c r="E36" s="199"/>
      <c r="F36" s="199"/>
      <c r="G36" s="199"/>
      <c r="H36" s="199"/>
      <c r="I36" s="199"/>
      <c r="J36" s="200"/>
    </row>
    <row r="37" spans="1:10" ht="16.5" thickBot="1">
      <c r="B37" s="197"/>
      <c r="C37" s="199"/>
      <c r="D37" s="199"/>
      <c r="E37" s="199"/>
      <c r="F37" s="199"/>
      <c r="G37" s="199"/>
      <c r="H37" s="199"/>
      <c r="I37" s="199"/>
      <c r="J37" s="200"/>
    </row>
    <row r="38" spans="1:10" ht="16.5" thickBot="1">
      <c r="A38" s="371" t="s">
        <v>9859</v>
      </c>
      <c r="B38" s="197" t="s">
        <v>7458</v>
      </c>
      <c r="C38" s="199" t="s">
        <v>7459</v>
      </c>
      <c r="D38" s="197" t="s">
        <v>7460</v>
      </c>
      <c r="E38" s="199"/>
      <c r="F38" s="199"/>
      <c r="G38" s="197" t="s">
        <v>3768</v>
      </c>
      <c r="H38" s="197">
        <v>1</v>
      </c>
      <c r="I38" s="199"/>
      <c r="J38" s="200"/>
    </row>
    <row r="39" spans="1:10" ht="16.5" thickBot="1">
      <c r="B39" s="197" t="s">
        <v>7440</v>
      </c>
      <c r="C39" s="199" t="s">
        <v>7461</v>
      </c>
      <c r="D39" s="199"/>
      <c r="E39" s="199"/>
      <c r="F39" s="199"/>
      <c r="G39" s="199"/>
      <c r="H39" s="199"/>
      <c r="I39" s="199"/>
      <c r="J39" s="200"/>
    </row>
    <row r="40" spans="1:10" ht="16.5" thickBot="1">
      <c r="B40" s="197"/>
      <c r="C40" s="199" t="s">
        <v>7462</v>
      </c>
      <c r="D40" s="199"/>
      <c r="E40" s="199"/>
      <c r="F40" s="199"/>
      <c r="G40" s="199"/>
      <c r="H40" s="199"/>
      <c r="I40" s="199"/>
      <c r="J40" s="200"/>
    </row>
    <row r="41" spans="1:10" ht="16.5" thickBot="1">
      <c r="B41" s="197"/>
      <c r="C41" s="199" t="s">
        <v>7463</v>
      </c>
      <c r="D41" s="199"/>
      <c r="E41" s="199"/>
      <c r="F41" s="199"/>
      <c r="G41" s="199"/>
      <c r="H41" s="199"/>
      <c r="I41" s="199"/>
      <c r="J41" s="200"/>
    </row>
    <row r="42" spans="1:10" ht="16.5" thickBot="1">
      <c r="B42" s="197"/>
      <c r="C42" s="199" t="s">
        <v>7464</v>
      </c>
      <c r="D42" s="199"/>
      <c r="E42" s="199"/>
      <c r="F42" s="199"/>
      <c r="G42" s="199"/>
      <c r="H42" s="199"/>
      <c r="I42" s="199"/>
      <c r="J42" s="200"/>
    </row>
    <row r="43" spans="1:10" ht="16.5" thickBot="1">
      <c r="B43" s="197"/>
      <c r="C43" s="199" t="s">
        <v>7465</v>
      </c>
      <c r="D43" s="199"/>
      <c r="E43" s="199"/>
      <c r="F43" s="199"/>
      <c r="G43" s="199"/>
      <c r="H43" s="199"/>
      <c r="I43" s="199"/>
      <c r="J43" s="200"/>
    </row>
    <row r="44" spans="1:10" ht="16.5" thickBot="1">
      <c r="B44" s="197"/>
      <c r="C44" s="199"/>
      <c r="D44" s="199"/>
      <c r="E44" s="199"/>
      <c r="F44" s="199"/>
      <c r="G44" s="199"/>
      <c r="H44" s="199"/>
      <c r="I44" s="199"/>
      <c r="J44" s="200"/>
    </row>
    <row r="45" spans="1:10" ht="16.5" thickBot="1">
      <c r="B45" s="197" t="s">
        <v>7466</v>
      </c>
      <c r="C45" s="199" t="s">
        <v>7450</v>
      </c>
      <c r="D45" s="199"/>
      <c r="E45" s="199"/>
      <c r="F45" s="199"/>
      <c r="G45" s="199"/>
      <c r="H45" s="199"/>
      <c r="I45" s="199"/>
      <c r="J45" s="200"/>
    </row>
    <row r="46" spans="1:10" ht="16.5" thickBot="1">
      <c r="A46" s="371" t="s">
        <v>9866</v>
      </c>
      <c r="B46" s="197" t="s">
        <v>7440</v>
      </c>
      <c r="C46" s="199" t="s">
        <v>7467</v>
      </c>
      <c r="D46" s="199"/>
      <c r="E46" s="199"/>
      <c r="F46" s="199"/>
      <c r="G46" s="197" t="s">
        <v>3768</v>
      </c>
      <c r="H46" s="197">
        <v>1</v>
      </c>
      <c r="I46" s="199"/>
      <c r="J46" s="200"/>
    </row>
    <row r="47" spans="1:10" ht="16.5" thickBot="1">
      <c r="B47" s="197"/>
      <c r="C47" s="199" t="s">
        <v>7468</v>
      </c>
      <c r="D47" s="199"/>
      <c r="E47" s="199"/>
      <c r="F47" s="199"/>
      <c r="G47" s="199"/>
      <c r="H47" s="199"/>
      <c r="I47" s="199"/>
      <c r="J47" s="200"/>
    </row>
    <row r="48" spans="1:10" ht="16.5" thickBot="1">
      <c r="B48" s="197"/>
      <c r="C48" s="199" t="s">
        <v>7469</v>
      </c>
      <c r="D48" s="199"/>
      <c r="E48" s="199"/>
      <c r="F48" s="199"/>
      <c r="G48" s="199"/>
      <c r="H48" s="199"/>
      <c r="I48" s="199"/>
      <c r="J48" s="200"/>
    </row>
    <row r="49" spans="1:10" ht="16.5" thickBot="1">
      <c r="B49" s="197"/>
      <c r="C49" s="199" t="s">
        <v>7470</v>
      </c>
      <c r="D49" s="199"/>
      <c r="E49" s="199"/>
      <c r="F49" s="199"/>
      <c r="G49" s="199"/>
      <c r="H49" s="199"/>
      <c r="I49" s="199"/>
      <c r="J49" s="200"/>
    </row>
    <row r="50" spans="1:10" ht="16.5" thickBot="1">
      <c r="B50" s="197"/>
      <c r="C50" s="199" t="s">
        <v>7471</v>
      </c>
      <c r="D50" s="199"/>
      <c r="E50" s="199"/>
      <c r="F50" s="199"/>
      <c r="G50" s="199"/>
      <c r="H50" s="199"/>
      <c r="I50" s="199"/>
      <c r="J50" s="200"/>
    </row>
    <row r="51" spans="1:10" ht="16.5" thickBot="1">
      <c r="B51" s="197"/>
      <c r="C51" s="199" t="s">
        <v>7472</v>
      </c>
      <c r="D51" s="199"/>
      <c r="E51" s="199"/>
      <c r="F51" s="199"/>
      <c r="G51" s="199"/>
      <c r="H51" s="199"/>
      <c r="I51" s="199"/>
      <c r="J51" s="200"/>
    </row>
    <row r="52" spans="1:10" ht="16.5" thickBot="1">
      <c r="B52" s="197"/>
      <c r="C52" s="199"/>
      <c r="D52" s="199"/>
      <c r="E52" s="199"/>
      <c r="F52" s="199"/>
      <c r="G52" s="199"/>
      <c r="H52" s="199"/>
      <c r="I52" s="199"/>
      <c r="J52" s="200"/>
    </row>
    <row r="53" spans="1:10" ht="16.5" thickBot="1">
      <c r="B53" s="197" t="s">
        <v>7473</v>
      </c>
      <c r="C53" s="199" t="s">
        <v>7474</v>
      </c>
      <c r="D53" s="199"/>
      <c r="E53" s="199"/>
      <c r="F53" s="199"/>
      <c r="G53" s="199"/>
      <c r="H53" s="199"/>
      <c r="I53" s="199"/>
      <c r="J53" s="200"/>
    </row>
    <row r="54" spans="1:10" ht="16.5" thickBot="1">
      <c r="B54" s="197" t="s">
        <v>7440</v>
      </c>
      <c r="C54" s="199" t="s">
        <v>7475</v>
      </c>
      <c r="D54" s="197" t="s">
        <v>7476</v>
      </c>
      <c r="E54" s="197"/>
      <c r="F54" s="197"/>
      <c r="G54" s="197" t="s">
        <v>2144</v>
      </c>
      <c r="H54" s="197">
        <v>1</v>
      </c>
      <c r="I54" s="199"/>
      <c r="J54" s="200"/>
    </row>
    <row r="55" spans="1:10" ht="16.5" thickBot="1">
      <c r="A55" s="371" t="s">
        <v>9860</v>
      </c>
      <c r="B55" s="197"/>
      <c r="C55" s="199" t="s">
        <v>7477</v>
      </c>
      <c r="D55" s="197" t="s">
        <v>7478</v>
      </c>
      <c r="E55" s="197"/>
      <c r="F55" s="197"/>
      <c r="G55" s="197" t="s">
        <v>2144</v>
      </c>
      <c r="H55" s="197">
        <v>1</v>
      </c>
      <c r="I55" s="199"/>
      <c r="J55" s="200"/>
    </row>
    <row r="56" spans="1:10" ht="16.5" thickBot="1">
      <c r="B56" s="197"/>
      <c r="C56" s="199"/>
      <c r="D56" s="197"/>
      <c r="E56" s="197"/>
      <c r="F56" s="197"/>
      <c r="G56" s="197"/>
      <c r="H56" s="197"/>
      <c r="I56" s="199"/>
      <c r="J56" s="200"/>
    </row>
    <row r="57" spans="1:10" ht="16.5" thickBot="1">
      <c r="B57" s="197"/>
      <c r="C57" s="295" t="s">
        <v>7479</v>
      </c>
      <c r="D57" s="199"/>
      <c r="E57" s="199"/>
      <c r="F57" s="199"/>
      <c r="G57" s="199"/>
      <c r="H57" s="199"/>
      <c r="I57" s="199"/>
      <c r="J57" s="200"/>
    </row>
    <row r="58" spans="1:10" ht="16.5" thickBot="1">
      <c r="B58" s="197"/>
      <c r="C58" s="199" t="s">
        <v>2130</v>
      </c>
      <c r="D58" s="199"/>
      <c r="E58" s="199"/>
      <c r="F58" s="199"/>
      <c r="G58" s="199"/>
      <c r="H58" s="199"/>
      <c r="I58" s="199"/>
      <c r="J58" s="200"/>
    </row>
    <row r="59" spans="1:10" ht="16.5" thickBot="1">
      <c r="B59" s="197"/>
      <c r="C59" s="199"/>
      <c r="D59" s="199"/>
      <c r="E59" s="199"/>
      <c r="F59" s="199"/>
      <c r="G59" s="199"/>
      <c r="H59" s="199"/>
      <c r="I59" s="199"/>
      <c r="J59" s="200"/>
    </row>
    <row r="60" spans="1:10" ht="16.5" thickBot="1">
      <c r="B60" s="197"/>
      <c r="C60" s="199" t="s">
        <v>7480</v>
      </c>
      <c r="D60" s="199"/>
      <c r="E60" s="199"/>
      <c r="F60" s="199"/>
      <c r="G60" s="199"/>
      <c r="H60" s="199"/>
      <c r="I60" s="199"/>
      <c r="J60" s="200"/>
    </row>
    <row r="61" spans="1:10" ht="16.5" thickBot="1">
      <c r="B61" s="197"/>
      <c r="C61" s="199" t="s">
        <v>7430</v>
      </c>
      <c r="D61" s="199"/>
      <c r="E61" s="199"/>
      <c r="F61" s="199"/>
      <c r="G61" s="199"/>
      <c r="H61" s="199"/>
      <c r="I61" s="199"/>
      <c r="J61" s="200"/>
    </row>
    <row r="62" spans="1:10" ht="16.5" thickBot="1">
      <c r="B62" s="197"/>
      <c r="C62" s="199" t="s">
        <v>7431</v>
      </c>
      <c r="D62" s="199"/>
      <c r="E62" s="199"/>
      <c r="F62" s="199"/>
      <c r="G62" s="199"/>
      <c r="H62" s="199"/>
      <c r="I62" s="199"/>
      <c r="J62" s="200"/>
    </row>
    <row r="63" spans="1:10" ht="16.5" thickBot="1">
      <c r="B63" s="197"/>
      <c r="C63" s="199"/>
      <c r="D63" s="199"/>
      <c r="E63" s="199"/>
      <c r="F63" s="199"/>
      <c r="G63" s="199"/>
      <c r="H63" s="199"/>
      <c r="I63" s="199"/>
      <c r="J63" s="200"/>
    </row>
    <row r="64" spans="1:10" ht="16.5" thickBot="1">
      <c r="A64" s="371" t="s">
        <v>9866</v>
      </c>
      <c r="B64" s="197" t="s">
        <v>7481</v>
      </c>
      <c r="C64" s="199" t="s">
        <v>7438</v>
      </c>
      <c r="D64" s="197" t="s">
        <v>7482</v>
      </c>
      <c r="E64" s="199"/>
      <c r="F64" s="199"/>
      <c r="G64" s="197" t="s">
        <v>2144</v>
      </c>
      <c r="H64" s="197">
        <v>1</v>
      </c>
      <c r="I64" s="199"/>
      <c r="J64" s="200"/>
    </row>
    <row r="65" spans="2:10" ht="16.5" thickBot="1">
      <c r="B65" s="197" t="s">
        <v>7483</v>
      </c>
      <c r="C65" s="199" t="s">
        <v>7441</v>
      </c>
      <c r="D65" s="199"/>
      <c r="E65" s="199"/>
      <c r="F65" s="199"/>
      <c r="G65" s="199"/>
      <c r="H65" s="199"/>
      <c r="I65" s="199"/>
      <c r="J65" s="200"/>
    </row>
    <row r="66" spans="2:10" ht="16.5" thickBot="1">
      <c r="B66" s="197"/>
      <c r="C66" s="199" t="s">
        <v>7442</v>
      </c>
      <c r="D66" s="199"/>
      <c r="E66" s="199"/>
      <c r="F66" s="199"/>
      <c r="G66" s="199"/>
      <c r="H66" s="199"/>
      <c r="I66" s="199"/>
      <c r="J66" s="200"/>
    </row>
    <row r="67" spans="2:10" ht="16.5" thickBot="1">
      <c r="B67" s="197"/>
      <c r="C67" s="199" t="s">
        <v>7484</v>
      </c>
      <c r="D67" s="199"/>
      <c r="E67" s="199"/>
      <c r="F67" s="199"/>
      <c r="G67" s="199"/>
      <c r="H67" s="199"/>
      <c r="I67" s="199"/>
      <c r="J67" s="200"/>
    </row>
    <row r="68" spans="2:10" ht="16.5" thickBot="1">
      <c r="B68" s="197"/>
      <c r="C68" s="199" t="s">
        <v>7445</v>
      </c>
      <c r="D68" s="199"/>
      <c r="E68" s="199"/>
      <c r="F68" s="199"/>
      <c r="G68" s="199"/>
      <c r="H68" s="199"/>
      <c r="I68" s="199"/>
      <c r="J68" s="200"/>
    </row>
    <row r="69" spans="2:10" ht="16.5" thickBot="1">
      <c r="B69" s="197"/>
      <c r="C69" s="199" t="s">
        <v>7444</v>
      </c>
      <c r="D69" s="199"/>
      <c r="E69" s="199"/>
      <c r="F69" s="199"/>
      <c r="G69" s="199"/>
      <c r="H69" s="199"/>
      <c r="I69" s="199"/>
      <c r="J69" s="200"/>
    </row>
    <row r="70" spans="2:10" ht="16.5" thickBot="1">
      <c r="B70" s="197"/>
      <c r="C70" s="199" t="s">
        <v>7446</v>
      </c>
      <c r="D70" s="197"/>
      <c r="E70" s="199"/>
      <c r="F70" s="199"/>
      <c r="G70" s="197"/>
      <c r="H70" s="197"/>
      <c r="I70" s="199"/>
      <c r="J70" s="200"/>
    </row>
    <row r="71" spans="2:10" ht="16.5" thickBot="1">
      <c r="B71" s="197"/>
      <c r="C71" s="199" t="s">
        <v>7485</v>
      </c>
      <c r="D71" s="197"/>
      <c r="E71" s="199"/>
      <c r="F71" s="199"/>
      <c r="G71" s="197"/>
      <c r="H71" s="197"/>
      <c r="I71" s="199"/>
      <c r="J71" s="200"/>
    </row>
    <row r="72" spans="2:10" ht="16.5" thickBot="1">
      <c r="B72" s="197"/>
      <c r="C72" s="199" t="s">
        <v>7448</v>
      </c>
      <c r="D72" s="199"/>
      <c r="E72" s="199"/>
      <c r="F72" s="199"/>
      <c r="G72" s="199"/>
      <c r="H72" s="199"/>
      <c r="I72" s="199"/>
      <c r="J72" s="200"/>
    </row>
    <row r="73" spans="2:10" ht="16.5" thickBot="1">
      <c r="B73" s="197"/>
      <c r="C73" s="199" t="s">
        <v>7449</v>
      </c>
      <c r="D73" s="199"/>
      <c r="E73" s="199"/>
      <c r="F73" s="199"/>
      <c r="G73" s="199"/>
      <c r="H73" s="199"/>
      <c r="I73" s="199"/>
      <c r="J73" s="200"/>
    </row>
    <row r="74" spans="2:10" ht="16.5" thickBot="1">
      <c r="B74" s="197"/>
      <c r="C74" s="199"/>
      <c r="D74" s="199"/>
      <c r="E74" s="199"/>
      <c r="F74" s="199"/>
      <c r="G74" s="199"/>
      <c r="H74" s="199"/>
      <c r="I74" s="199"/>
      <c r="J74" s="200"/>
    </row>
    <row r="75" spans="2:10" ht="16.5" thickBot="1">
      <c r="B75" s="197"/>
      <c r="C75" s="199" t="s">
        <v>7450</v>
      </c>
      <c r="D75" s="199"/>
      <c r="E75" s="199"/>
      <c r="F75" s="199"/>
      <c r="G75" s="199"/>
      <c r="H75" s="199"/>
      <c r="I75" s="199"/>
      <c r="J75" s="200"/>
    </row>
    <row r="76" spans="2:10" ht="16.5" thickBot="1">
      <c r="B76" s="197"/>
      <c r="C76" s="199" t="s">
        <v>7451</v>
      </c>
      <c r="D76" s="199"/>
      <c r="E76" s="199"/>
      <c r="F76" s="199"/>
      <c r="G76" s="197" t="s">
        <v>3768</v>
      </c>
      <c r="H76" s="197">
        <v>1</v>
      </c>
      <c r="I76" s="199"/>
      <c r="J76" s="200"/>
    </row>
    <row r="77" spans="2:10" ht="16.5" thickBot="1">
      <c r="B77" s="197"/>
      <c r="C77" s="199" t="s">
        <v>7452</v>
      </c>
      <c r="D77" s="199"/>
      <c r="E77" s="199"/>
      <c r="F77" s="199"/>
      <c r="G77" s="199"/>
      <c r="H77" s="199"/>
      <c r="I77" s="199"/>
      <c r="J77" s="200"/>
    </row>
    <row r="78" spans="2:10" ht="16.5" thickBot="1">
      <c r="B78" s="197"/>
      <c r="C78" s="199" t="s">
        <v>7486</v>
      </c>
      <c r="D78" s="199"/>
      <c r="E78" s="199"/>
      <c r="F78" s="199"/>
      <c r="G78" s="199"/>
      <c r="H78" s="199"/>
      <c r="I78" s="199"/>
      <c r="J78" s="200"/>
    </row>
    <row r="79" spans="2:10" ht="16.5" thickBot="1">
      <c r="B79" s="197"/>
      <c r="C79" s="199" t="s">
        <v>21</v>
      </c>
      <c r="D79" s="199"/>
      <c r="E79" s="199"/>
      <c r="F79" s="199"/>
      <c r="G79" s="199"/>
      <c r="H79" s="199"/>
      <c r="I79" s="199"/>
      <c r="J79" s="200"/>
    </row>
    <row r="80" spans="2:10" ht="16.5" thickBot="1">
      <c r="B80" s="197"/>
      <c r="C80" s="199"/>
      <c r="D80" s="199"/>
      <c r="E80" s="199"/>
      <c r="F80" s="199"/>
      <c r="G80" s="199"/>
      <c r="H80" s="199"/>
      <c r="I80" s="199"/>
      <c r="J80" s="200"/>
    </row>
    <row r="81" spans="2:10" ht="16.5" thickBot="1">
      <c r="B81" s="197" t="s">
        <v>7487</v>
      </c>
      <c r="C81" s="199" t="s">
        <v>7456</v>
      </c>
      <c r="D81" s="199"/>
      <c r="E81" s="199"/>
      <c r="F81" s="199"/>
      <c r="G81" s="197" t="s">
        <v>3768</v>
      </c>
      <c r="H81" s="197">
        <v>1</v>
      </c>
      <c r="I81" s="199"/>
      <c r="J81" s="200"/>
    </row>
    <row r="82" spans="2:10" ht="16.5" thickBot="1">
      <c r="B82" s="197" t="s">
        <v>7483</v>
      </c>
      <c r="C82" s="199" t="s">
        <v>7457</v>
      </c>
      <c r="D82" s="199"/>
      <c r="E82" s="199"/>
      <c r="F82" s="199"/>
      <c r="G82" s="199"/>
      <c r="H82" s="199"/>
      <c r="I82" s="199"/>
      <c r="J82" s="200"/>
    </row>
    <row r="83" spans="2:10" ht="16.5" thickBot="1">
      <c r="B83" s="197"/>
      <c r="C83" s="199"/>
      <c r="D83" s="199"/>
      <c r="E83" s="199"/>
      <c r="F83" s="199"/>
      <c r="G83" s="199"/>
      <c r="H83" s="199"/>
      <c r="I83" s="199"/>
      <c r="J83" s="200"/>
    </row>
    <row r="84" spans="2:10" ht="16.5" thickBot="1">
      <c r="B84" s="197"/>
      <c r="C84" s="295" t="s">
        <v>7488</v>
      </c>
      <c r="D84" s="199"/>
      <c r="E84" s="199"/>
      <c r="F84" s="199"/>
      <c r="G84" s="199"/>
      <c r="H84" s="199"/>
      <c r="I84" s="199"/>
      <c r="J84" s="200"/>
    </row>
    <row r="85" spans="2:10" ht="16.5" thickBot="1">
      <c r="B85" s="197"/>
      <c r="C85" s="199" t="s">
        <v>2137</v>
      </c>
      <c r="D85" s="199"/>
      <c r="E85" s="199"/>
      <c r="F85" s="199"/>
      <c r="G85" s="199"/>
      <c r="H85" s="199"/>
      <c r="I85" s="199"/>
      <c r="J85" s="200"/>
    </row>
    <row r="86" spans="2:10" ht="16.5" thickBot="1">
      <c r="B86" s="197"/>
      <c r="C86" s="199"/>
      <c r="D86" s="199"/>
      <c r="E86" s="199"/>
      <c r="F86" s="199"/>
      <c r="G86" s="199"/>
      <c r="H86" s="199"/>
      <c r="I86" s="199"/>
      <c r="J86" s="200"/>
    </row>
    <row r="87" spans="2:10" ht="16.5" thickBot="1">
      <c r="B87" s="197"/>
      <c r="C87" s="199" t="s">
        <v>7429</v>
      </c>
      <c r="D87" s="199"/>
      <c r="E87" s="199"/>
      <c r="F87" s="199"/>
      <c r="G87" s="199"/>
      <c r="H87" s="199"/>
      <c r="I87" s="199"/>
      <c r="J87" s="200"/>
    </row>
    <row r="88" spans="2:10" ht="16.5" thickBot="1">
      <c r="B88" s="197"/>
      <c r="C88" s="199" t="s">
        <v>7430</v>
      </c>
      <c r="D88" s="199"/>
      <c r="E88" s="199"/>
      <c r="F88" s="199"/>
      <c r="G88" s="199"/>
      <c r="H88" s="199"/>
      <c r="I88" s="199"/>
      <c r="J88" s="200"/>
    </row>
    <row r="89" spans="2:10" ht="16.5" thickBot="1">
      <c r="B89" s="197"/>
      <c r="C89" s="199" t="s">
        <v>7431</v>
      </c>
      <c r="D89" s="199"/>
      <c r="E89" s="199"/>
      <c r="F89" s="199"/>
      <c r="G89" s="199"/>
      <c r="H89" s="199"/>
      <c r="I89" s="199"/>
      <c r="J89" s="200"/>
    </row>
    <row r="90" spans="2:10" ht="16.5" thickBot="1">
      <c r="B90" s="197"/>
      <c r="C90" s="199"/>
      <c r="D90" s="199"/>
      <c r="E90" s="199"/>
      <c r="F90" s="199"/>
      <c r="G90" s="199"/>
      <c r="H90" s="199"/>
      <c r="I90" s="199"/>
      <c r="J90" s="200"/>
    </row>
    <row r="91" spans="2:10" ht="16.5" thickBot="1">
      <c r="B91" s="197"/>
      <c r="C91" s="199" t="s">
        <v>7432</v>
      </c>
      <c r="D91" s="199"/>
      <c r="E91" s="199"/>
      <c r="F91" s="199"/>
      <c r="G91" s="199"/>
      <c r="H91" s="199"/>
      <c r="I91" s="199"/>
      <c r="J91" s="200"/>
    </row>
    <row r="92" spans="2:10" ht="16.5" thickBot="1">
      <c r="B92" s="197"/>
      <c r="C92" s="199" t="s">
        <v>7433</v>
      </c>
      <c r="D92" s="199"/>
      <c r="E92" s="199"/>
      <c r="F92" s="199"/>
      <c r="G92" s="199"/>
      <c r="H92" s="199"/>
      <c r="I92" s="199"/>
      <c r="J92" s="200"/>
    </row>
    <row r="93" spans="2:10" ht="16.5" thickBot="1">
      <c r="B93" s="197"/>
      <c r="C93" s="199" t="s">
        <v>7434</v>
      </c>
      <c r="D93" s="199"/>
      <c r="E93" s="199"/>
      <c r="F93" s="199"/>
      <c r="G93" s="199"/>
      <c r="H93" s="199"/>
      <c r="I93" s="199"/>
      <c r="J93" s="200"/>
    </row>
    <row r="94" spans="2:10" ht="16.5" thickBot="1">
      <c r="B94" s="197"/>
      <c r="C94" s="199" t="s">
        <v>7435</v>
      </c>
      <c r="D94" s="199"/>
      <c r="E94" s="199"/>
      <c r="F94" s="199"/>
      <c r="G94" s="199"/>
      <c r="H94" s="199"/>
      <c r="I94" s="199"/>
      <c r="J94" s="200"/>
    </row>
    <row r="95" spans="2:10" ht="16.5" thickBot="1">
      <c r="B95" s="197"/>
      <c r="C95" s="199" t="s">
        <v>7436</v>
      </c>
      <c r="D95" s="199"/>
      <c r="E95" s="199"/>
      <c r="F95" s="199"/>
      <c r="G95" s="199"/>
      <c r="H95" s="199"/>
      <c r="I95" s="199"/>
      <c r="J95" s="200"/>
    </row>
    <row r="96" spans="2:10" ht="16.5" thickBot="1">
      <c r="B96" s="197"/>
      <c r="C96" s="199"/>
      <c r="D96" s="199"/>
      <c r="E96" s="199"/>
      <c r="F96" s="199"/>
      <c r="G96" s="199"/>
      <c r="H96" s="199"/>
      <c r="I96" s="199"/>
      <c r="J96" s="200"/>
    </row>
    <row r="97" spans="1:10" ht="16.5" thickBot="1">
      <c r="A97" s="371" t="s">
        <v>9866</v>
      </c>
      <c r="B97" s="197" t="s">
        <v>7437</v>
      </c>
      <c r="C97" s="199" t="s">
        <v>7438</v>
      </c>
      <c r="D97" s="197" t="s">
        <v>7489</v>
      </c>
      <c r="E97" s="199"/>
      <c r="F97" s="199"/>
      <c r="G97" s="197" t="s">
        <v>2144</v>
      </c>
      <c r="H97" s="197">
        <v>1</v>
      </c>
      <c r="I97" s="199"/>
      <c r="J97" s="200"/>
    </row>
    <row r="98" spans="1:10" ht="16.5" thickBot="1">
      <c r="B98" s="197" t="s">
        <v>7490</v>
      </c>
      <c r="C98" s="199" t="s">
        <v>7441</v>
      </c>
      <c r="D98" s="199"/>
      <c r="E98" s="199"/>
      <c r="F98" s="199"/>
      <c r="G98" s="199"/>
      <c r="H98" s="199"/>
      <c r="I98" s="199"/>
      <c r="J98" s="200"/>
    </row>
    <row r="99" spans="1:10" ht="16.5" thickBot="1">
      <c r="B99" s="197"/>
      <c r="C99" s="199" t="s">
        <v>7442</v>
      </c>
      <c r="D99" s="199"/>
      <c r="E99" s="199"/>
      <c r="F99" s="199"/>
      <c r="G99" s="199"/>
      <c r="H99" s="199"/>
      <c r="I99" s="199"/>
      <c r="J99" s="200"/>
    </row>
    <row r="100" spans="1:10" ht="16.5" thickBot="1">
      <c r="B100" s="197"/>
      <c r="C100" s="199" t="s">
        <v>7484</v>
      </c>
      <c r="D100" s="199"/>
      <c r="E100" s="199"/>
      <c r="F100" s="199"/>
      <c r="G100" s="199"/>
      <c r="H100" s="199"/>
      <c r="I100" s="199"/>
      <c r="J100" s="200"/>
    </row>
    <row r="101" spans="1:10" ht="16.5" thickBot="1">
      <c r="B101" s="197"/>
      <c r="C101" s="199" t="s">
        <v>7445</v>
      </c>
      <c r="D101" s="199"/>
      <c r="E101" s="199"/>
      <c r="F101" s="199"/>
      <c r="G101" s="199"/>
      <c r="H101" s="199"/>
      <c r="I101" s="199"/>
      <c r="J101" s="200"/>
    </row>
    <row r="102" spans="1:10" ht="16.5" thickBot="1">
      <c r="B102" s="197"/>
      <c r="C102" s="199" t="s">
        <v>7444</v>
      </c>
      <c r="D102" s="199"/>
      <c r="E102" s="199"/>
      <c r="F102" s="199"/>
      <c r="G102" s="199"/>
      <c r="H102" s="199"/>
      <c r="I102" s="199"/>
      <c r="J102" s="200"/>
    </row>
    <row r="103" spans="1:10" ht="16.5" thickBot="1">
      <c r="B103" s="197"/>
      <c r="C103" s="199" t="s">
        <v>7446</v>
      </c>
      <c r="D103" s="199"/>
      <c r="E103" s="199"/>
      <c r="F103" s="199"/>
      <c r="G103" s="199"/>
      <c r="H103" s="199"/>
      <c r="I103" s="199"/>
      <c r="J103" s="200"/>
    </row>
    <row r="104" spans="1:10" ht="16.5" thickBot="1">
      <c r="B104" s="197"/>
      <c r="C104" s="199" t="s">
        <v>7485</v>
      </c>
      <c r="D104" s="199"/>
      <c r="E104" s="199"/>
      <c r="F104" s="199"/>
      <c r="G104" s="199"/>
      <c r="H104" s="199"/>
      <c r="I104" s="199"/>
      <c r="J104" s="200"/>
    </row>
    <row r="105" spans="1:10" ht="16.5" thickBot="1">
      <c r="B105" s="197"/>
      <c r="C105" s="199" t="s">
        <v>7448</v>
      </c>
      <c r="D105" s="199"/>
      <c r="E105" s="199"/>
      <c r="F105" s="199"/>
      <c r="G105" s="199"/>
      <c r="H105" s="199"/>
      <c r="I105" s="199"/>
      <c r="J105" s="200"/>
    </row>
    <row r="106" spans="1:10" ht="16.5" thickBot="1">
      <c r="B106" s="197"/>
      <c r="C106" s="199" t="s">
        <v>7491</v>
      </c>
      <c r="D106" s="199"/>
      <c r="E106" s="199"/>
      <c r="F106" s="199"/>
      <c r="G106" s="199"/>
      <c r="H106" s="199"/>
      <c r="I106" s="199"/>
      <c r="J106" s="200"/>
    </row>
    <row r="107" spans="1:10" ht="16.5" thickBot="1">
      <c r="B107" s="197"/>
      <c r="C107" s="199"/>
      <c r="D107" s="199"/>
      <c r="E107" s="199"/>
      <c r="F107" s="199"/>
      <c r="G107" s="199"/>
      <c r="H107" s="199"/>
      <c r="I107" s="199"/>
      <c r="J107" s="200"/>
    </row>
    <row r="108" spans="1:10" ht="16.5" thickBot="1">
      <c r="B108" s="197"/>
      <c r="C108" s="199" t="s">
        <v>7450</v>
      </c>
      <c r="D108" s="199"/>
      <c r="E108" s="199"/>
      <c r="F108" s="199"/>
      <c r="G108" s="199"/>
      <c r="H108" s="199"/>
      <c r="I108" s="199"/>
      <c r="J108" s="200"/>
    </row>
    <row r="109" spans="1:10" ht="16.5" thickBot="1">
      <c r="B109" s="197"/>
      <c r="C109" s="199" t="s">
        <v>7451</v>
      </c>
      <c r="D109" s="199"/>
      <c r="E109" s="199"/>
      <c r="F109" s="199"/>
      <c r="G109" s="197" t="s">
        <v>3768</v>
      </c>
      <c r="H109" s="197">
        <v>1</v>
      </c>
      <c r="I109" s="199"/>
      <c r="J109" s="200"/>
    </row>
    <row r="110" spans="1:10" ht="16.5" thickBot="1">
      <c r="B110" s="197"/>
      <c r="C110" s="199" t="s">
        <v>7452</v>
      </c>
      <c r="D110" s="199"/>
      <c r="E110" s="199"/>
      <c r="F110" s="199"/>
      <c r="G110" s="199"/>
      <c r="H110" s="199"/>
      <c r="I110" s="199"/>
      <c r="J110" s="200"/>
    </row>
    <row r="111" spans="1:10" ht="16.5" thickBot="1">
      <c r="B111" s="197"/>
      <c r="C111" s="199" t="s">
        <v>7492</v>
      </c>
      <c r="D111" s="199"/>
      <c r="E111" s="199"/>
      <c r="F111" s="199"/>
      <c r="G111" s="199"/>
      <c r="H111" s="199"/>
      <c r="I111" s="199"/>
      <c r="J111" s="200"/>
    </row>
    <row r="112" spans="1:10" ht="16.5" thickBot="1">
      <c r="B112" s="197"/>
      <c r="C112" s="199" t="s">
        <v>7454</v>
      </c>
      <c r="D112" s="199"/>
      <c r="E112" s="199"/>
      <c r="F112" s="199"/>
      <c r="G112" s="199"/>
      <c r="H112" s="199"/>
      <c r="I112" s="199"/>
      <c r="J112" s="200"/>
    </row>
    <row r="113" spans="1:10" ht="16.5" thickBot="1">
      <c r="B113" s="197"/>
      <c r="C113" s="199"/>
      <c r="D113" s="199"/>
      <c r="E113" s="199"/>
      <c r="F113" s="199"/>
      <c r="G113" s="199"/>
      <c r="H113" s="199"/>
      <c r="I113" s="199"/>
      <c r="J113" s="200"/>
    </row>
    <row r="114" spans="1:10" ht="16.5" thickBot="1">
      <c r="B114" s="197" t="s">
        <v>7487</v>
      </c>
      <c r="C114" s="199" t="s">
        <v>7456</v>
      </c>
      <c r="D114" s="199"/>
      <c r="E114" s="199"/>
      <c r="F114" s="199"/>
      <c r="G114" s="197" t="s">
        <v>3768</v>
      </c>
      <c r="H114" s="197">
        <v>1</v>
      </c>
      <c r="I114" s="199"/>
      <c r="J114" s="200"/>
    </row>
    <row r="115" spans="1:10" ht="16.5" thickBot="1">
      <c r="B115" s="197" t="s">
        <v>7490</v>
      </c>
      <c r="C115" s="199" t="s">
        <v>7457</v>
      </c>
      <c r="D115" s="199"/>
      <c r="E115" s="199"/>
      <c r="F115" s="199"/>
      <c r="G115" s="199"/>
      <c r="H115" s="199"/>
      <c r="I115" s="199"/>
      <c r="J115" s="200"/>
    </row>
    <row r="116" spans="1:10" ht="16.5" thickBot="1">
      <c r="B116" s="197"/>
      <c r="C116" s="199"/>
      <c r="D116" s="199"/>
      <c r="E116" s="199"/>
      <c r="F116" s="199"/>
      <c r="G116" s="199"/>
      <c r="H116" s="199"/>
      <c r="I116" s="199"/>
      <c r="J116" s="200"/>
    </row>
    <row r="117" spans="1:10" ht="16.5" thickBot="1">
      <c r="A117" s="371" t="s">
        <v>9859</v>
      </c>
      <c r="B117" s="197" t="s">
        <v>7458</v>
      </c>
      <c r="C117" s="199" t="s">
        <v>7459</v>
      </c>
      <c r="D117" s="197" t="s">
        <v>7493</v>
      </c>
      <c r="E117" s="199"/>
      <c r="F117" s="199"/>
      <c r="G117" s="197" t="s">
        <v>2144</v>
      </c>
      <c r="H117" s="197">
        <v>1</v>
      </c>
      <c r="I117" s="199"/>
      <c r="J117" s="200"/>
    </row>
    <row r="118" spans="1:10" ht="16.5" thickBot="1">
      <c r="B118" s="197" t="s">
        <v>7490</v>
      </c>
      <c r="C118" s="199" t="s">
        <v>7461</v>
      </c>
      <c r="D118" s="199"/>
      <c r="E118" s="199"/>
      <c r="F118" s="199"/>
      <c r="G118" s="199"/>
      <c r="H118" s="199"/>
      <c r="I118" s="199"/>
      <c r="J118" s="200"/>
    </row>
    <row r="119" spans="1:10" ht="16.5" thickBot="1">
      <c r="B119" s="197"/>
      <c r="C119" s="199" t="s">
        <v>7462</v>
      </c>
      <c r="D119" s="199"/>
      <c r="E119" s="199"/>
      <c r="F119" s="199"/>
      <c r="G119" s="199"/>
      <c r="H119" s="199"/>
      <c r="I119" s="199"/>
      <c r="J119" s="200"/>
    </row>
    <row r="120" spans="1:10" ht="16.5" thickBot="1">
      <c r="B120" s="197"/>
      <c r="C120" s="199" t="s">
        <v>7463</v>
      </c>
      <c r="D120" s="199"/>
      <c r="E120" s="199"/>
      <c r="F120" s="199"/>
      <c r="G120" s="199"/>
      <c r="H120" s="199"/>
      <c r="I120" s="199"/>
      <c r="J120" s="200"/>
    </row>
    <row r="121" spans="1:10" ht="16.5" thickBot="1">
      <c r="B121" s="197"/>
      <c r="C121" s="199" t="s">
        <v>7464</v>
      </c>
      <c r="D121" s="199"/>
      <c r="E121" s="199"/>
      <c r="F121" s="199"/>
      <c r="G121" s="199"/>
      <c r="H121" s="199"/>
      <c r="I121" s="199"/>
      <c r="J121" s="200"/>
    </row>
    <row r="122" spans="1:10" ht="16.5" thickBot="1">
      <c r="B122" s="197"/>
      <c r="C122" s="199" t="s">
        <v>7465</v>
      </c>
      <c r="D122" s="199"/>
      <c r="E122" s="199"/>
      <c r="F122" s="199"/>
      <c r="G122" s="199"/>
      <c r="H122" s="199"/>
      <c r="I122" s="199"/>
      <c r="J122" s="200"/>
    </row>
    <row r="123" spans="1:10" ht="16.5" thickBot="1">
      <c r="B123" s="197"/>
      <c r="C123" s="199"/>
      <c r="D123" s="199"/>
      <c r="E123" s="199"/>
      <c r="F123" s="199"/>
      <c r="G123" s="199"/>
      <c r="H123" s="199"/>
      <c r="I123" s="199"/>
      <c r="J123" s="200"/>
    </row>
    <row r="124" spans="1:10" ht="16.5" thickBot="1">
      <c r="B124" s="197" t="s">
        <v>7466</v>
      </c>
      <c r="C124" s="199" t="s">
        <v>7450</v>
      </c>
      <c r="D124" s="199"/>
      <c r="E124" s="199"/>
      <c r="F124" s="199"/>
      <c r="G124" s="199"/>
      <c r="H124" s="199"/>
      <c r="I124" s="199"/>
      <c r="J124" s="200"/>
    </row>
    <row r="125" spans="1:10" ht="16.5" thickBot="1">
      <c r="A125" s="371" t="s">
        <v>9866</v>
      </c>
      <c r="B125" s="197" t="s">
        <v>7490</v>
      </c>
      <c r="C125" s="199" t="s">
        <v>7467</v>
      </c>
      <c r="D125" s="199"/>
      <c r="E125" s="199"/>
      <c r="F125" s="199"/>
      <c r="G125" s="197" t="s">
        <v>2144</v>
      </c>
      <c r="H125" s="197">
        <v>1</v>
      </c>
      <c r="I125" s="199"/>
      <c r="J125" s="200"/>
    </row>
    <row r="126" spans="1:10" ht="16.5" thickBot="1">
      <c r="B126" s="197"/>
      <c r="C126" s="199" t="s">
        <v>7468</v>
      </c>
      <c r="D126" s="199"/>
      <c r="E126" s="199"/>
      <c r="F126" s="199"/>
      <c r="G126" s="199"/>
      <c r="H126" s="199"/>
      <c r="I126" s="199"/>
      <c r="J126" s="200"/>
    </row>
    <row r="127" spans="1:10" ht="16.5" thickBot="1">
      <c r="B127" s="197"/>
      <c r="C127" s="199" t="s">
        <v>7469</v>
      </c>
      <c r="D127" s="199"/>
      <c r="E127" s="199"/>
      <c r="F127" s="199"/>
      <c r="G127" s="199"/>
      <c r="H127" s="199"/>
      <c r="I127" s="199"/>
      <c r="J127" s="200"/>
    </row>
    <row r="128" spans="1:10" ht="16.5" thickBot="1">
      <c r="B128" s="197"/>
      <c r="C128" s="199" t="s">
        <v>7470</v>
      </c>
      <c r="D128" s="199"/>
      <c r="E128" s="199"/>
      <c r="F128" s="199"/>
      <c r="G128" s="199"/>
      <c r="H128" s="199"/>
      <c r="I128" s="199"/>
      <c r="J128" s="200"/>
    </row>
    <row r="129" spans="1:10" ht="16.5" thickBot="1">
      <c r="B129" s="197"/>
      <c r="C129" s="199" t="s">
        <v>7471</v>
      </c>
      <c r="D129" s="199"/>
      <c r="E129" s="199"/>
      <c r="F129" s="199"/>
      <c r="G129" s="199"/>
      <c r="H129" s="199"/>
      <c r="I129" s="199"/>
      <c r="J129" s="200"/>
    </row>
    <row r="130" spans="1:10" ht="16.5" thickBot="1">
      <c r="B130" s="197"/>
      <c r="C130" s="199" t="s">
        <v>7472</v>
      </c>
      <c r="D130" s="199"/>
      <c r="E130" s="199"/>
      <c r="F130" s="199"/>
      <c r="G130" s="199"/>
      <c r="H130" s="199"/>
      <c r="I130" s="199"/>
      <c r="J130" s="200"/>
    </row>
    <row r="131" spans="1:10" ht="16.5" thickBot="1">
      <c r="B131" s="197"/>
      <c r="C131" s="199"/>
      <c r="D131" s="199"/>
      <c r="E131" s="199"/>
      <c r="F131" s="199"/>
      <c r="G131" s="199"/>
      <c r="H131" s="199"/>
      <c r="I131" s="199"/>
      <c r="J131" s="200"/>
    </row>
    <row r="132" spans="1:10" ht="16.5" thickBot="1">
      <c r="B132" s="197" t="s">
        <v>7473</v>
      </c>
      <c r="C132" s="199" t="s">
        <v>7474</v>
      </c>
      <c r="D132" s="199"/>
      <c r="E132" s="199"/>
      <c r="F132" s="199"/>
      <c r="G132" s="199"/>
      <c r="H132" s="199"/>
      <c r="I132" s="199"/>
      <c r="J132" s="200"/>
    </row>
    <row r="133" spans="1:10" ht="16.5" thickBot="1">
      <c r="B133" s="197" t="s">
        <v>7490</v>
      </c>
      <c r="C133" s="199" t="s">
        <v>7475</v>
      </c>
      <c r="D133" s="197" t="s">
        <v>7476</v>
      </c>
      <c r="E133" s="197"/>
      <c r="F133" s="197"/>
      <c r="G133" s="197" t="s">
        <v>2144</v>
      </c>
      <c r="H133" s="197">
        <v>1</v>
      </c>
      <c r="I133" s="199"/>
      <c r="J133" s="200"/>
    </row>
    <row r="134" spans="1:10" ht="16.5" thickBot="1">
      <c r="A134" s="371" t="s">
        <v>9860</v>
      </c>
      <c r="B134" s="197"/>
      <c r="C134" s="199" t="s">
        <v>7477</v>
      </c>
      <c r="D134" s="197" t="s">
        <v>7478</v>
      </c>
      <c r="E134" s="197"/>
      <c r="F134" s="197"/>
      <c r="G134" s="197" t="s">
        <v>2144</v>
      </c>
      <c r="H134" s="197">
        <v>1</v>
      </c>
      <c r="I134" s="199"/>
      <c r="J134" s="200"/>
    </row>
    <row r="135" spans="1:10" ht="16.5" thickBot="1">
      <c r="B135" s="197"/>
      <c r="C135" s="199"/>
      <c r="D135" s="199"/>
      <c r="E135" s="199"/>
      <c r="F135" s="199"/>
      <c r="G135" s="199"/>
      <c r="H135" s="199"/>
      <c r="I135" s="199"/>
      <c r="J135" s="200"/>
    </row>
    <row r="136" spans="1:10" ht="16.5" thickBot="1">
      <c r="B136" s="197"/>
      <c r="C136" s="295" t="s">
        <v>7494</v>
      </c>
      <c r="D136" s="199"/>
      <c r="E136" s="199"/>
      <c r="F136" s="199"/>
      <c r="G136" s="199"/>
      <c r="H136" s="199"/>
      <c r="I136" s="199"/>
      <c r="J136" s="200"/>
    </row>
    <row r="137" spans="1:10" ht="16.5" thickBot="1">
      <c r="B137" s="197"/>
      <c r="C137" s="199" t="s">
        <v>2137</v>
      </c>
      <c r="D137" s="199"/>
      <c r="E137" s="199"/>
      <c r="F137" s="199"/>
      <c r="G137" s="199"/>
      <c r="H137" s="199"/>
      <c r="I137" s="199"/>
      <c r="J137" s="200"/>
    </row>
    <row r="138" spans="1:10" ht="16.5" thickBot="1">
      <c r="B138" s="197"/>
      <c r="C138" s="199"/>
      <c r="D138" s="199"/>
      <c r="E138" s="199"/>
      <c r="F138" s="199"/>
      <c r="G138" s="199"/>
      <c r="H138" s="199"/>
      <c r="I138" s="199"/>
      <c r="J138" s="200"/>
    </row>
    <row r="139" spans="1:10" ht="16.5" thickBot="1">
      <c r="B139" s="197"/>
      <c r="C139" s="199" t="s">
        <v>7429</v>
      </c>
      <c r="D139" s="199"/>
      <c r="E139" s="199"/>
      <c r="F139" s="199"/>
      <c r="G139" s="199"/>
      <c r="H139" s="199"/>
      <c r="I139" s="199"/>
      <c r="J139" s="200"/>
    </row>
    <row r="140" spans="1:10" ht="16.5" thickBot="1">
      <c r="B140" s="197"/>
      <c r="C140" s="199" t="s">
        <v>7430</v>
      </c>
      <c r="D140" s="199"/>
      <c r="E140" s="199"/>
      <c r="F140" s="199"/>
      <c r="G140" s="199"/>
      <c r="H140" s="199"/>
      <c r="I140" s="199"/>
      <c r="J140" s="200"/>
    </row>
    <row r="141" spans="1:10" ht="16.5" thickBot="1">
      <c r="B141" s="197"/>
      <c r="C141" s="199" t="s">
        <v>7431</v>
      </c>
      <c r="D141" s="199"/>
      <c r="E141" s="199"/>
      <c r="F141" s="199"/>
      <c r="G141" s="199"/>
      <c r="H141" s="199"/>
      <c r="I141" s="199"/>
      <c r="J141" s="200"/>
    </row>
    <row r="142" spans="1:10" ht="16.5" thickBot="1">
      <c r="B142" s="197"/>
      <c r="C142" s="199"/>
      <c r="D142" s="199"/>
      <c r="E142" s="199"/>
      <c r="F142" s="199"/>
      <c r="G142" s="199"/>
      <c r="H142" s="199"/>
      <c r="I142" s="199"/>
      <c r="J142" s="200"/>
    </row>
    <row r="143" spans="1:10" ht="16.5" thickBot="1">
      <c r="A143" s="371" t="s">
        <v>9866</v>
      </c>
      <c r="B143" s="197" t="s">
        <v>7437</v>
      </c>
      <c r="C143" s="199" t="s">
        <v>7438</v>
      </c>
      <c r="D143" s="197" t="s">
        <v>7495</v>
      </c>
      <c r="E143" s="199"/>
      <c r="F143" s="199"/>
      <c r="G143" s="197" t="s">
        <v>2144</v>
      </c>
      <c r="H143" s="197">
        <v>1</v>
      </c>
      <c r="I143" s="199"/>
      <c r="J143" s="200"/>
    </row>
    <row r="144" spans="1:10" ht="16.5" thickBot="1">
      <c r="B144" s="197" t="s">
        <v>7496</v>
      </c>
      <c r="C144" s="199" t="s">
        <v>7441</v>
      </c>
      <c r="D144" s="199"/>
      <c r="E144" s="199"/>
      <c r="F144" s="199"/>
      <c r="G144" s="199"/>
      <c r="H144" s="199"/>
      <c r="I144" s="199"/>
      <c r="J144" s="200"/>
    </row>
    <row r="145" spans="2:10" ht="16.5" thickBot="1">
      <c r="B145" s="197"/>
      <c r="C145" s="199" t="s">
        <v>7442</v>
      </c>
      <c r="D145" s="199"/>
      <c r="E145" s="199"/>
      <c r="F145" s="199"/>
      <c r="G145" s="199"/>
      <c r="H145" s="199"/>
      <c r="I145" s="199"/>
      <c r="J145" s="200"/>
    </row>
    <row r="146" spans="2:10" ht="16.5" thickBot="1">
      <c r="B146" s="197"/>
      <c r="C146" s="199" t="s">
        <v>7484</v>
      </c>
      <c r="D146" s="199"/>
      <c r="E146" s="199"/>
      <c r="F146" s="199"/>
      <c r="G146" s="199"/>
      <c r="H146" s="199"/>
      <c r="I146" s="199"/>
      <c r="J146" s="200"/>
    </row>
    <row r="147" spans="2:10" ht="16.5" thickBot="1">
      <c r="B147" s="197"/>
      <c r="C147" s="199" t="s">
        <v>7445</v>
      </c>
      <c r="D147" s="199"/>
      <c r="E147" s="199"/>
      <c r="F147" s="199"/>
      <c r="G147" s="199"/>
      <c r="H147" s="199"/>
      <c r="I147" s="199"/>
      <c r="J147" s="200"/>
    </row>
    <row r="148" spans="2:10" ht="16.5" thickBot="1">
      <c r="B148" s="197"/>
      <c r="C148" s="199" t="s">
        <v>7444</v>
      </c>
      <c r="D148" s="199"/>
      <c r="E148" s="199"/>
      <c r="F148" s="199"/>
      <c r="G148" s="199"/>
      <c r="H148" s="199"/>
      <c r="I148" s="199"/>
      <c r="J148" s="200"/>
    </row>
    <row r="149" spans="2:10" ht="16.5" thickBot="1">
      <c r="B149" s="197"/>
      <c r="C149" s="199" t="s">
        <v>7446</v>
      </c>
      <c r="D149" s="199"/>
      <c r="E149" s="199"/>
      <c r="F149" s="199"/>
      <c r="G149" s="199"/>
      <c r="H149" s="199"/>
      <c r="I149" s="199"/>
      <c r="J149" s="200"/>
    </row>
    <row r="150" spans="2:10" ht="16.5" thickBot="1">
      <c r="B150" s="197"/>
      <c r="C150" s="199" t="s">
        <v>7485</v>
      </c>
      <c r="D150" s="199"/>
      <c r="E150" s="199"/>
      <c r="F150" s="199"/>
      <c r="G150" s="199"/>
      <c r="H150" s="199"/>
      <c r="I150" s="199"/>
      <c r="J150" s="200"/>
    </row>
    <row r="151" spans="2:10" ht="16.5" thickBot="1">
      <c r="B151" s="197"/>
      <c r="C151" s="199" t="s">
        <v>7448</v>
      </c>
      <c r="D151" s="199"/>
      <c r="E151" s="199"/>
      <c r="F151" s="199"/>
      <c r="G151" s="199"/>
      <c r="H151" s="199"/>
      <c r="I151" s="199"/>
      <c r="J151" s="200"/>
    </row>
    <row r="152" spans="2:10" ht="16.5" thickBot="1">
      <c r="B152" s="197"/>
      <c r="C152" s="199" t="s">
        <v>7491</v>
      </c>
      <c r="D152" s="199"/>
      <c r="E152" s="199"/>
      <c r="F152" s="199"/>
      <c r="G152" s="199"/>
      <c r="H152" s="199"/>
      <c r="I152" s="199"/>
      <c r="J152" s="200"/>
    </row>
    <row r="153" spans="2:10" ht="16.5" thickBot="1">
      <c r="B153" s="197"/>
      <c r="C153" s="199"/>
      <c r="D153" s="199"/>
      <c r="E153" s="199"/>
      <c r="F153" s="199"/>
      <c r="G153" s="199"/>
      <c r="H153" s="199"/>
      <c r="I153" s="199"/>
      <c r="J153" s="200"/>
    </row>
    <row r="154" spans="2:10" ht="16.5" thickBot="1">
      <c r="B154" s="197"/>
      <c r="C154" s="199" t="s">
        <v>7450</v>
      </c>
      <c r="D154" s="199"/>
      <c r="E154" s="199"/>
      <c r="F154" s="199"/>
      <c r="G154" s="199"/>
      <c r="H154" s="199"/>
      <c r="I154" s="199"/>
      <c r="J154" s="200"/>
    </row>
    <row r="155" spans="2:10" ht="16.5" thickBot="1">
      <c r="B155" s="197"/>
      <c r="C155" s="199" t="s">
        <v>7451</v>
      </c>
      <c r="D155" s="199"/>
      <c r="E155" s="199"/>
      <c r="F155" s="199"/>
      <c r="G155" s="197" t="s">
        <v>2144</v>
      </c>
      <c r="H155" s="197">
        <v>1</v>
      </c>
      <c r="I155" s="199"/>
      <c r="J155" s="200"/>
    </row>
    <row r="156" spans="2:10" ht="16.5" thickBot="1">
      <c r="B156" s="197"/>
      <c r="C156" s="199" t="s">
        <v>7452</v>
      </c>
      <c r="D156" s="199"/>
      <c r="E156" s="199"/>
      <c r="F156" s="199"/>
      <c r="G156" s="199"/>
      <c r="H156" s="199"/>
      <c r="I156" s="199"/>
      <c r="J156" s="200"/>
    </row>
    <row r="157" spans="2:10" ht="16.5" thickBot="1">
      <c r="B157" s="197"/>
      <c r="C157" s="199" t="s">
        <v>7497</v>
      </c>
      <c r="D157" s="199"/>
      <c r="E157" s="199"/>
      <c r="F157" s="199"/>
      <c r="G157" s="199"/>
      <c r="H157" s="199"/>
      <c r="I157" s="199"/>
      <c r="J157" s="200"/>
    </row>
    <row r="158" spans="2:10" ht="16.5" thickBot="1">
      <c r="B158" s="197"/>
      <c r="C158" s="199" t="s">
        <v>21</v>
      </c>
      <c r="D158" s="199"/>
      <c r="E158" s="199"/>
      <c r="F158" s="199"/>
      <c r="G158" s="199"/>
      <c r="H158" s="199"/>
      <c r="I158" s="199"/>
      <c r="J158" s="200"/>
    </row>
    <row r="159" spans="2:10" ht="16.5" thickBot="1">
      <c r="B159" s="197"/>
      <c r="C159" s="199"/>
      <c r="D159" s="199"/>
      <c r="E159" s="199"/>
      <c r="F159" s="199"/>
      <c r="G159" s="199"/>
      <c r="H159" s="199"/>
      <c r="I159" s="199"/>
      <c r="J159" s="200"/>
    </row>
    <row r="160" spans="2:10" ht="16.5" thickBot="1">
      <c r="B160" s="197" t="s">
        <v>7487</v>
      </c>
      <c r="C160" s="199" t="s">
        <v>7456</v>
      </c>
      <c r="D160" s="199"/>
      <c r="E160" s="199"/>
      <c r="F160" s="199"/>
      <c r="G160" s="197" t="s">
        <v>2144</v>
      </c>
      <c r="H160" s="197">
        <v>1</v>
      </c>
      <c r="I160" s="199"/>
      <c r="J160" s="200"/>
    </row>
    <row r="161" spans="1:10" ht="16.5" thickBot="1">
      <c r="B161" s="197" t="s">
        <v>7496</v>
      </c>
      <c r="C161" s="199" t="s">
        <v>7457</v>
      </c>
      <c r="D161" s="199"/>
      <c r="E161" s="199"/>
      <c r="F161" s="199"/>
      <c r="G161" s="199"/>
      <c r="H161" s="199"/>
      <c r="I161" s="199"/>
      <c r="J161" s="200"/>
    </row>
    <row r="162" spans="1:10" ht="16.5" thickBot="1">
      <c r="B162" s="197"/>
      <c r="C162" s="199"/>
      <c r="D162" s="199"/>
      <c r="E162" s="199"/>
      <c r="F162" s="199"/>
      <c r="G162" s="199"/>
      <c r="H162" s="199"/>
      <c r="I162" s="199"/>
      <c r="J162" s="200"/>
    </row>
    <row r="163" spans="1:10" ht="16.5" thickBot="1">
      <c r="B163" s="197"/>
      <c r="C163" s="295" t="s">
        <v>2146</v>
      </c>
      <c r="D163" s="199"/>
      <c r="E163" s="199"/>
      <c r="F163" s="199"/>
      <c r="G163" s="199"/>
      <c r="H163" s="199"/>
      <c r="I163" s="199"/>
      <c r="J163" s="200"/>
    </row>
    <row r="164" spans="1:10" ht="16.5" thickBot="1">
      <c r="B164" s="197"/>
      <c r="C164" s="199" t="s">
        <v>2137</v>
      </c>
      <c r="D164" s="199"/>
      <c r="E164" s="199"/>
      <c r="F164" s="199"/>
      <c r="G164" s="199"/>
      <c r="H164" s="199"/>
      <c r="I164" s="199"/>
      <c r="J164" s="200"/>
    </row>
    <row r="165" spans="1:10" ht="16.5" thickBot="1">
      <c r="B165" s="197"/>
      <c r="C165" s="199"/>
      <c r="D165" s="199"/>
      <c r="E165" s="199"/>
      <c r="F165" s="199"/>
      <c r="G165" s="199"/>
      <c r="H165" s="199"/>
      <c r="I165" s="199"/>
      <c r="J165" s="200"/>
    </row>
    <row r="166" spans="1:10" ht="16.5" thickBot="1">
      <c r="B166" s="197"/>
      <c r="C166" s="199" t="s">
        <v>7498</v>
      </c>
      <c r="D166" s="199"/>
      <c r="E166" s="199"/>
      <c r="F166" s="199"/>
      <c r="G166" s="199"/>
      <c r="H166" s="199"/>
      <c r="I166" s="199"/>
      <c r="J166" s="200"/>
    </row>
    <row r="167" spans="1:10" ht="16.5" thickBot="1">
      <c r="B167" s="197"/>
      <c r="C167" s="199" t="s">
        <v>7499</v>
      </c>
      <c r="D167" s="199"/>
      <c r="E167" s="199"/>
      <c r="F167" s="199"/>
      <c r="G167" s="199"/>
      <c r="H167" s="199"/>
      <c r="I167" s="199"/>
      <c r="J167" s="200"/>
    </row>
    <row r="168" spans="1:10" ht="16.5" thickBot="1">
      <c r="B168" s="197"/>
      <c r="C168" s="199" t="s">
        <v>7431</v>
      </c>
      <c r="D168" s="199"/>
      <c r="E168" s="199"/>
      <c r="F168" s="199"/>
      <c r="G168" s="199"/>
      <c r="H168" s="199"/>
      <c r="I168" s="199"/>
      <c r="J168" s="200"/>
    </row>
    <row r="169" spans="1:10" ht="16.5" thickBot="1">
      <c r="B169" s="197"/>
      <c r="C169" s="199"/>
      <c r="D169" s="199"/>
      <c r="E169" s="199"/>
      <c r="F169" s="199"/>
      <c r="G169" s="199"/>
      <c r="H169" s="199"/>
      <c r="I169" s="199"/>
      <c r="J169" s="200"/>
    </row>
    <row r="170" spans="1:10" ht="16.5" thickBot="1">
      <c r="A170" s="371" t="s">
        <v>9866</v>
      </c>
      <c r="B170" s="197" t="s">
        <v>7500</v>
      </c>
      <c r="C170" s="199" t="s">
        <v>7501</v>
      </c>
      <c r="D170" s="197" t="s">
        <v>7502</v>
      </c>
      <c r="E170" s="199"/>
      <c r="F170" s="199"/>
      <c r="G170" s="197" t="s">
        <v>2144</v>
      </c>
      <c r="H170" s="197">
        <v>1</v>
      </c>
      <c r="I170" s="199"/>
      <c r="J170" s="200"/>
    </row>
    <row r="171" spans="1:10" ht="16.5" thickBot="1">
      <c r="B171" s="197" t="s">
        <v>7503</v>
      </c>
      <c r="C171" s="199" t="s">
        <v>7504</v>
      </c>
      <c r="D171" s="199"/>
      <c r="E171" s="199"/>
      <c r="F171" s="199"/>
      <c r="G171" s="199"/>
      <c r="H171" s="199"/>
      <c r="I171" s="199"/>
      <c r="J171" s="200"/>
    </row>
    <row r="172" spans="1:10" ht="16.5" thickBot="1">
      <c r="B172" s="197"/>
      <c r="C172" s="199" t="s">
        <v>7505</v>
      </c>
      <c r="D172" s="199"/>
      <c r="E172" s="199"/>
      <c r="F172" s="199"/>
      <c r="G172" s="199"/>
      <c r="H172" s="199"/>
      <c r="I172" s="199"/>
      <c r="J172" s="200"/>
    </row>
    <row r="173" spans="1:10" ht="16.5" thickBot="1">
      <c r="B173" s="197"/>
      <c r="C173" s="199" t="s">
        <v>7506</v>
      </c>
      <c r="D173" s="199"/>
      <c r="E173" s="199"/>
      <c r="F173" s="199"/>
      <c r="G173" s="199"/>
      <c r="H173" s="199"/>
      <c r="I173" s="199"/>
      <c r="J173" s="200"/>
    </row>
    <row r="174" spans="1:10" ht="16.5" thickBot="1">
      <c r="B174" s="197"/>
      <c r="C174" s="199" t="s">
        <v>7507</v>
      </c>
      <c r="D174" s="199"/>
      <c r="E174" s="199"/>
      <c r="F174" s="199"/>
      <c r="G174" s="199"/>
      <c r="H174" s="199"/>
      <c r="I174" s="199"/>
      <c r="J174" s="200"/>
    </row>
    <row r="175" spans="1:10" ht="16.5" thickBot="1">
      <c r="B175" s="197"/>
      <c r="C175" s="199" t="s">
        <v>7491</v>
      </c>
      <c r="D175" s="199"/>
      <c r="E175" s="199"/>
      <c r="F175" s="199"/>
      <c r="G175" s="199"/>
      <c r="H175" s="199"/>
      <c r="I175" s="199"/>
      <c r="J175" s="200"/>
    </row>
    <row r="176" spans="1:10" ht="16.5" thickBot="1">
      <c r="B176" s="197"/>
      <c r="C176" s="199" t="s">
        <v>7508</v>
      </c>
      <c r="D176" s="199"/>
      <c r="E176" s="199"/>
      <c r="F176" s="199"/>
      <c r="G176" s="199"/>
      <c r="H176" s="199"/>
      <c r="I176" s="199"/>
      <c r="J176" s="200"/>
    </row>
    <row r="177" spans="2:10" ht="16.5" thickBot="1">
      <c r="B177" s="197"/>
      <c r="C177" s="199" t="s">
        <v>7509</v>
      </c>
      <c r="D177" s="199"/>
      <c r="E177" s="199"/>
      <c r="F177" s="199"/>
      <c r="G177" s="199"/>
      <c r="H177" s="199"/>
      <c r="I177" s="199"/>
      <c r="J177" s="200"/>
    </row>
    <row r="178" spans="2:10" ht="16.5" thickBot="1">
      <c r="B178" s="197"/>
      <c r="C178" s="199"/>
      <c r="D178" s="199"/>
      <c r="E178" s="199"/>
      <c r="F178" s="199"/>
      <c r="G178" s="199"/>
      <c r="H178" s="199"/>
      <c r="I178" s="199"/>
      <c r="J178" s="200"/>
    </row>
    <row r="179" spans="2:10" ht="16.5" thickBot="1">
      <c r="B179" s="197"/>
      <c r="C179" s="199" t="s">
        <v>7450</v>
      </c>
      <c r="D179" s="199"/>
      <c r="E179" s="199"/>
      <c r="F179" s="199"/>
      <c r="G179" s="199"/>
      <c r="H179" s="199"/>
      <c r="I179" s="199"/>
      <c r="J179" s="200"/>
    </row>
    <row r="180" spans="2:10" ht="16.5" thickBot="1">
      <c r="B180" s="197"/>
      <c r="C180" s="199" t="s">
        <v>7451</v>
      </c>
      <c r="D180" s="199"/>
      <c r="E180" s="199"/>
      <c r="F180" s="199"/>
      <c r="G180" s="197" t="s">
        <v>2144</v>
      </c>
      <c r="H180" s="197">
        <v>1</v>
      </c>
      <c r="I180" s="199"/>
      <c r="J180" s="200"/>
    </row>
    <row r="181" spans="2:10" ht="16.5" thickBot="1">
      <c r="B181" s="197"/>
      <c r="C181" s="199" t="s">
        <v>7510</v>
      </c>
      <c r="D181" s="199"/>
      <c r="E181" s="199"/>
      <c r="F181" s="199"/>
      <c r="G181" s="199"/>
      <c r="H181" s="199"/>
      <c r="I181" s="199"/>
      <c r="J181" s="200"/>
    </row>
    <row r="182" spans="2:10" ht="16.5" thickBot="1">
      <c r="B182" s="197"/>
      <c r="C182" s="199" t="s">
        <v>7486</v>
      </c>
      <c r="D182" s="199"/>
      <c r="E182" s="199"/>
      <c r="F182" s="199"/>
      <c r="G182" s="199"/>
      <c r="H182" s="199"/>
      <c r="I182" s="199"/>
      <c r="J182" s="200"/>
    </row>
    <row r="183" spans="2:10" ht="16.5" thickBot="1">
      <c r="B183" s="197"/>
      <c r="C183" s="199" t="s">
        <v>21</v>
      </c>
      <c r="D183" s="199"/>
      <c r="E183" s="199"/>
      <c r="F183" s="199"/>
      <c r="G183" s="199"/>
      <c r="H183" s="199"/>
      <c r="I183" s="199"/>
      <c r="J183" s="200"/>
    </row>
    <row r="184" spans="2:10" ht="16.5" thickBot="1">
      <c r="B184" s="197"/>
      <c r="C184" s="199"/>
      <c r="D184" s="199"/>
      <c r="E184" s="199"/>
      <c r="F184" s="199"/>
      <c r="G184" s="199"/>
      <c r="H184" s="199"/>
      <c r="I184" s="199"/>
      <c r="J184" s="200"/>
    </row>
    <row r="185" spans="2:10" ht="16.5" thickBot="1">
      <c r="B185" s="197" t="s">
        <v>7487</v>
      </c>
      <c r="C185" s="199" t="s">
        <v>7456</v>
      </c>
      <c r="D185" s="199"/>
      <c r="E185" s="199"/>
      <c r="F185" s="199"/>
      <c r="G185" s="197" t="s">
        <v>2144</v>
      </c>
      <c r="H185" s="197">
        <v>1</v>
      </c>
      <c r="I185" s="199"/>
      <c r="J185" s="200"/>
    </row>
    <row r="186" spans="2:10" ht="16.5" thickBot="1">
      <c r="B186" s="197" t="s">
        <v>7503</v>
      </c>
      <c r="C186" s="199" t="s">
        <v>7457</v>
      </c>
      <c r="D186" s="199"/>
      <c r="E186" s="199"/>
      <c r="F186" s="199"/>
      <c r="G186" s="199"/>
      <c r="H186" s="199"/>
      <c r="I186" s="199"/>
      <c r="J186" s="200"/>
    </row>
    <row r="187" spans="2:10" ht="16.5" thickBot="1">
      <c r="B187" s="197"/>
      <c r="C187" s="199"/>
      <c r="D187" s="199"/>
      <c r="E187" s="199"/>
      <c r="F187" s="199"/>
      <c r="G187" s="199"/>
      <c r="H187" s="199"/>
      <c r="I187" s="199"/>
      <c r="J187" s="200"/>
    </row>
    <row r="188" spans="2:10" ht="16.5" thickBot="1">
      <c r="B188" s="197"/>
      <c r="C188" s="295" t="s">
        <v>7511</v>
      </c>
      <c r="D188" s="199"/>
      <c r="E188" s="199"/>
      <c r="F188" s="199"/>
      <c r="G188" s="199"/>
      <c r="H188" s="199"/>
      <c r="I188" s="199"/>
      <c r="J188" s="200"/>
    </row>
    <row r="189" spans="2:10" ht="16.5" thickBot="1">
      <c r="B189" s="197"/>
      <c r="C189" s="199" t="s">
        <v>7512</v>
      </c>
      <c r="D189" s="199"/>
      <c r="E189" s="199"/>
      <c r="F189" s="199"/>
      <c r="G189" s="199"/>
      <c r="H189" s="199"/>
      <c r="I189" s="199"/>
      <c r="J189" s="200"/>
    </row>
    <row r="190" spans="2:10" ht="16.5" thickBot="1">
      <c r="B190" s="197"/>
      <c r="C190" s="199"/>
      <c r="D190" s="199"/>
      <c r="E190" s="199"/>
      <c r="F190" s="199"/>
      <c r="G190" s="199"/>
      <c r="H190" s="199"/>
      <c r="I190" s="199"/>
      <c r="J190" s="200"/>
    </row>
    <row r="191" spans="2:10" ht="16.5" thickBot="1">
      <c r="B191" s="197"/>
      <c r="C191" s="199" t="s">
        <v>7513</v>
      </c>
      <c r="D191" s="199"/>
      <c r="E191" s="199"/>
      <c r="F191" s="199"/>
      <c r="G191" s="199"/>
      <c r="H191" s="199"/>
      <c r="I191" s="199"/>
      <c r="J191" s="200"/>
    </row>
    <row r="192" spans="2:10" ht="16.5" thickBot="1">
      <c r="B192" s="197"/>
      <c r="C192" s="199" t="s">
        <v>7514</v>
      </c>
      <c r="D192" s="199"/>
      <c r="E192" s="199"/>
      <c r="F192" s="199"/>
      <c r="G192" s="199"/>
      <c r="H192" s="199"/>
      <c r="I192" s="199"/>
      <c r="J192" s="200"/>
    </row>
    <row r="193" spans="1:10" ht="16.5" thickBot="1">
      <c r="B193" s="197"/>
      <c r="C193" s="199" t="s">
        <v>7515</v>
      </c>
      <c r="D193" s="199"/>
      <c r="E193" s="199"/>
      <c r="F193" s="199"/>
      <c r="G193" s="199"/>
      <c r="H193" s="199"/>
      <c r="I193" s="199"/>
      <c r="J193" s="200"/>
    </row>
    <row r="194" spans="1:10" ht="16.5" thickBot="1">
      <c r="B194" s="197"/>
      <c r="C194" s="199"/>
      <c r="D194" s="199"/>
      <c r="E194" s="199"/>
      <c r="F194" s="199"/>
      <c r="G194" s="199"/>
      <c r="H194" s="199"/>
      <c r="I194" s="199"/>
      <c r="J194" s="200"/>
    </row>
    <row r="195" spans="1:10" ht="16.5" thickBot="1">
      <c r="A195" s="371" t="s">
        <v>9866</v>
      </c>
      <c r="B195" s="197" t="s">
        <v>7516</v>
      </c>
      <c r="C195" s="199" t="s">
        <v>7501</v>
      </c>
      <c r="D195" s="197" t="s">
        <v>7517</v>
      </c>
      <c r="E195" s="199"/>
      <c r="F195" s="199"/>
      <c r="G195" s="197" t="s">
        <v>2144</v>
      </c>
      <c r="H195" s="197">
        <v>2</v>
      </c>
      <c r="I195" s="199"/>
      <c r="J195" s="200"/>
    </row>
    <row r="196" spans="1:10" ht="16.5" thickBot="1">
      <c r="B196" s="197">
        <v>2005</v>
      </c>
      <c r="C196" s="199" t="s">
        <v>7518</v>
      </c>
      <c r="D196" s="199"/>
      <c r="E196" s="199"/>
      <c r="F196" s="199"/>
      <c r="G196" s="199"/>
      <c r="H196" s="199"/>
      <c r="I196" s="199"/>
      <c r="J196" s="200"/>
    </row>
    <row r="197" spans="1:10" ht="16.5" thickBot="1">
      <c r="B197" s="197" t="s">
        <v>7519</v>
      </c>
      <c r="C197" s="199" t="s">
        <v>7505</v>
      </c>
      <c r="D197" s="199"/>
      <c r="E197" s="199"/>
      <c r="F197" s="199"/>
      <c r="G197" s="199"/>
      <c r="H197" s="199"/>
      <c r="I197" s="199"/>
      <c r="J197" s="200"/>
    </row>
    <row r="198" spans="1:10" ht="16.5" thickBot="1">
      <c r="B198" s="197"/>
      <c r="C198" s="199" t="s">
        <v>7506</v>
      </c>
      <c r="D198" s="199"/>
      <c r="E198" s="199"/>
      <c r="F198" s="199"/>
      <c r="G198" s="199"/>
      <c r="H198" s="199"/>
      <c r="I198" s="199"/>
      <c r="J198" s="200"/>
    </row>
    <row r="199" spans="1:10" ht="16.5" thickBot="1">
      <c r="B199" s="197"/>
      <c r="C199" s="199" t="s">
        <v>7507</v>
      </c>
      <c r="D199" s="199"/>
      <c r="E199" s="199"/>
      <c r="F199" s="199"/>
      <c r="G199" s="199"/>
      <c r="H199" s="199"/>
      <c r="I199" s="199"/>
      <c r="J199" s="200"/>
    </row>
    <row r="200" spans="1:10" ht="16.5" thickBot="1">
      <c r="B200" s="197"/>
      <c r="C200" s="199" t="s">
        <v>7449</v>
      </c>
      <c r="D200" s="199"/>
      <c r="E200" s="199"/>
      <c r="F200" s="199"/>
      <c r="G200" s="199"/>
      <c r="H200" s="199"/>
      <c r="I200" s="199"/>
      <c r="J200" s="200"/>
    </row>
    <row r="201" spans="1:10" ht="16.5" thickBot="1">
      <c r="B201" s="197"/>
      <c r="C201" s="199" t="s">
        <v>7520</v>
      </c>
      <c r="D201" s="199"/>
      <c r="E201" s="199"/>
      <c r="F201" s="199"/>
      <c r="G201" s="199"/>
      <c r="H201" s="199"/>
      <c r="I201" s="199"/>
      <c r="J201" s="200"/>
    </row>
    <row r="202" spans="1:10" ht="16.5" thickBot="1">
      <c r="B202" s="197"/>
      <c r="C202" s="199" t="s">
        <v>7509</v>
      </c>
      <c r="D202" s="199"/>
      <c r="E202" s="199"/>
      <c r="F202" s="199"/>
      <c r="G202" s="199"/>
      <c r="H202" s="199"/>
      <c r="I202" s="199"/>
      <c r="J202" s="200"/>
    </row>
    <row r="203" spans="1:10" ht="16.5" thickBot="1">
      <c r="B203" s="197"/>
      <c r="C203" s="199"/>
      <c r="D203" s="199"/>
      <c r="E203" s="199"/>
      <c r="F203" s="199"/>
      <c r="G203" s="199"/>
      <c r="H203" s="199"/>
      <c r="I203" s="199"/>
      <c r="J203" s="200"/>
    </row>
    <row r="204" spans="1:10" ht="16.5" thickBot="1">
      <c r="B204" s="197"/>
      <c r="C204" s="199" t="s">
        <v>7450</v>
      </c>
      <c r="D204" s="199"/>
      <c r="E204" s="199"/>
      <c r="F204" s="199"/>
      <c r="G204" s="199"/>
      <c r="H204" s="199"/>
      <c r="I204" s="199"/>
      <c r="J204" s="200"/>
    </row>
    <row r="205" spans="1:10" ht="16.5" thickBot="1">
      <c r="B205" s="197"/>
      <c r="C205" s="199" t="s">
        <v>7451</v>
      </c>
      <c r="D205" s="199"/>
      <c r="E205" s="199"/>
      <c r="F205" s="199"/>
      <c r="G205" s="197" t="s">
        <v>2144</v>
      </c>
      <c r="H205" s="197">
        <v>2</v>
      </c>
      <c r="I205" s="199"/>
      <c r="J205" s="200"/>
    </row>
    <row r="206" spans="1:10" ht="16.5" thickBot="1">
      <c r="B206" s="197"/>
      <c r="C206" s="199" t="s">
        <v>7510</v>
      </c>
      <c r="D206" s="199"/>
      <c r="E206" s="199"/>
      <c r="F206" s="199"/>
      <c r="G206" s="199"/>
      <c r="H206" s="199"/>
      <c r="I206" s="199"/>
      <c r="J206" s="200"/>
    </row>
    <row r="207" spans="1:10" ht="16.5" thickBot="1">
      <c r="B207" s="197"/>
      <c r="C207" s="199" t="s">
        <v>7492</v>
      </c>
      <c r="D207" s="199"/>
      <c r="E207" s="199"/>
      <c r="F207" s="199"/>
      <c r="G207" s="199"/>
      <c r="H207" s="199"/>
      <c r="I207" s="199"/>
      <c r="J207" s="200"/>
    </row>
    <row r="208" spans="1:10" ht="16.5" thickBot="1">
      <c r="B208" s="197"/>
      <c r="C208" s="199" t="s">
        <v>7454</v>
      </c>
      <c r="D208" s="199"/>
      <c r="E208" s="199"/>
      <c r="F208" s="199"/>
      <c r="G208" s="199"/>
      <c r="H208" s="199"/>
      <c r="I208" s="199"/>
      <c r="J208" s="200"/>
    </row>
    <row r="209" spans="2:10" ht="16.5" thickBot="1">
      <c r="B209" s="197"/>
      <c r="C209" s="199"/>
      <c r="D209" s="199"/>
      <c r="E209" s="199"/>
      <c r="F209" s="199"/>
      <c r="G209" s="199"/>
      <c r="H209" s="199"/>
      <c r="I209" s="199"/>
      <c r="J209" s="200"/>
    </row>
    <row r="210" spans="2:10" ht="16.5" thickBot="1">
      <c r="B210" s="197" t="s">
        <v>7487</v>
      </c>
      <c r="C210" s="199" t="s">
        <v>7456</v>
      </c>
      <c r="D210" s="199"/>
      <c r="E210" s="199"/>
      <c r="F210" s="199"/>
      <c r="G210" s="197" t="s">
        <v>2144</v>
      </c>
      <c r="H210" s="197">
        <v>2</v>
      </c>
      <c r="I210" s="199"/>
      <c r="J210" s="200"/>
    </row>
    <row r="211" spans="2:10" ht="16.5" thickBot="1">
      <c r="B211" s="197">
        <v>2005</v>
      </c>
      <c r="C211" s="199" t="s">
        <v>7457</v>
      </c>
      <c r="D211" s="199"/>
      <c r="E211" s="199"/>
      <c r="F211" s="199"/>
      <c r="G211" s="199"/>
      <c r="H211" s="199"/>
      <c r="I211" s="199"/>
      <c r="J211" s="200"/>
    </row>
    <row r="212" spans="2:10" ht="16.5" thickBot="1">
      <c r="B212" s="197" t="s">
        <v>7519</v>
      </c>
      <c r="C212" s="199"/>
      <c r="D212" s="199"/>
      <c r="E212" s="199"/>
      <c r="F212" s="199"/>
      <c r="G212" s="199"/>
      <c r="H212" s="199"/>
      <c r="I212" s="199"/>
      <c r="J212" s="200"/>
    </row>
    <row r="213" spans="2:10" ht="16.5" thickBot="1">
      <c r="B213" s="197"/>
      <c r="C213" s="199"/>
      <c r="D213" s="199"/>
      <c r="E213" s="199"/>
      <c r="F213" s="199"/>
      <c r="G213" s="199"/>
      <c r="H213" s="199"/>
      <c r="I213" s="199"/>
      <c r="J213" s="200"/>
    </row>
    <row r="214" spans="2:10" ht="16.5" thickBot="1">
      <c r="B214" s="197"/>
      <c r="C214" s="199"/>
      <c r="D214" s="199"/>
      <c r="E214" s="199"/>
      <c r="F214" s="199"/>
      <c r="G214" s="199"/>
      <c r="H214" s="199"/>
      <c r="I214" s="199"/>
      <c r="J214" s="200"/>
    </row>
    <row r="215" spans="2:10" ht="16.5" thickBot="1">
      <c r="B215" s="197"/>
      <c r="C215" s="199"/>
      <c r="D215" s="199"/>
      <c r="E215" s="199"/>
      <c r="F215" s="199"/>
      <c r="G215" s="199"/>
      <c r="H215" s="199"/>
      <c r="I215" s="199"/>
      <c r="J215" s="200"/>
    </row>
    <row r="216" spans="2:10" ht="16.5" thickBot="1">
      <c r="B216" s="197"/>
      <c r="C216" s="199"/>
      <c r="D216" s="199"/>
      <c r="E216" s="199"/>
      <c r="F216" s="199"/>
      <c r="G216" s="199"/>
      <c r="H216" s="199"/>
      <c r="I216" s="199"/>
      <c r="J216" s="200"/>
    </row>
    <row r="217" spans="2:10" ht="16.5" thickBot="1">
      <c r="B217" s="197"/>
      <c r="C217" s="199"/>
      <c r="D217" s="199"/>
      <c r="E217" s="199"/>
      <c r="F217" s="199"/>
      <c r="G217" s="199"/>
      <c r="H217" s="199"/>
      <c r="I217" s="199"/>
      <c r="J217" s="200"/>
    </row>
    <row r="218" spans="2:10" ht="16.5" thickBot="1">
      <c r="B218" s="197"/>
      <c r="C218" s="199"/>
      <c r="D218" s="199"/>
      <c r="E218" s="199"/>
      <c r="F218" s="199"/>
      <c r="G218" s="199"/>
      <c r="H218" s="199"/>
      <c r="I218" s="199"/>
      <c r="J218" s="200"/>
    </row>
    <row r="219" spans="2:10" ht="16.5" thickBot="1">
      <c r="B219" s="197"/>
      <c r="C219" s="199"/>
      <c r="D219" s="199"/>
      <c r="E219" s="199"/>
      <c r="F219" s="199"/>
      <c r="G219" s="199"/>
      <c r="H219" s="199"/>
      <c r="I219" s="199"/>
      <c r="J219" s="200"/>
    </row>
    <row r="220" spans="2:10" ht="16.5" thickBot="1">
      <c r="B220" s="197"/>
      <c r="C220" s="199"/>
      <c r="D220" s="199"/>
      <c r="E220" s="199"/>
      <c r="F220" s="199"/>
      <c r="G220" s="199"/>
      <c r="H220" s="199"/>
      <c r="I220" s="199"/>
      <c r="J220" s="200"/>
    </row>
    <row r="221" spans="2:10" ht="16.5" thickBot="1">
      <c r="B221" s="197"/>
      <c r="C221" s="199"/>
      <c r="D221" s="199"/>
      <c r="E221" s="199"/>
      <c r="F221" s="199"/>
      <c r="G221" s="199"/>
      <c r="H221" s="199"/>
      <c r="I221" s="199"/>
      <c r="J221" s="200"/>
    </row>
    <row r="222" spans="2:10" ht="16.5" thickBot="1">
      <c r="B222" s="197"/>
      <c r="C222" s="297" t="s">
        <v>7521</v>
      </c>
      <c r="D222" s="199"/>
      <c r="E222" s="199"/>
      <c r="F222" s="199"/>
      <c r="G222" s="199"/>
      <c r="H222" s="199"/>
      <c r="I222" s="199"/>
      <c r="J222" s="200"/>
    </row>
    <row r="223" spans="2:10" ht="16.5" thickBot="1">
      <c r="B223" s="197"/>
      <c r="C223" s="295" t="s">
        <v>7522</v>
      </c>
      <c r="D223" s="199"/>
      <c r="E223" s="199"/>
      <c r="F223" s="199"/>
      <c r="G223" s="199"/>
      <c r="H223" s="199"/>
      <c r="I223" s="199"/>
      <c r="J223" s="200"/>
    </row>
    <row r="224" spans="2:10" ht="16.5" thickBot="1">
      <c r="B224" s="197"/>
      <c r="C224" s="199" t="s">
        <v>2130</v>
      </c>
      <c r="D224" s="199"/>
      <c r="E224" s="199"/>
      <c r="F224" s="199"/>
      <c r="G224" s="199"/>
      <c r="H224" s="199"/>
      <c r="I224" s="199"/>
      <c r="J224" s="200"/>
    </row>
    <row r="225" spans="1:10" ht="16.5" thickBot="1">
      <c r="B225" s="197"/>
      <c r="C225" s="199"/>
      <c r="D225" s="199"/>
      <c r="E225" s="199"/>
      <c r="F225" s="199"/>
      <c r="G225" s="199"/>
      <c r="H225" s="199"/>
      <c r="I225" s="199"/>
      <c r="J225" s="200"/>
    </row>
    <row r="226" spans="1:10" ht="16.5" thickBot="1">
      <c r="B226" s="197"/>
      <c r="C226" s="199" t="s">
        <v>7498</v>
      </c>
      <c r="D226" s="199"/>
      <c r="E226" s="199"/>
      <c r="F226" s="199"/>
      <c r="G226" s="199"/>
      <c r="H226" s="199"/>
      <c r="I226" s="199"/>
      <c r="J226" s="200"/>
    </row>
    <row r="227" spans="1:10" ht="16.5" thickBot="1">
      <c r="B227" s="197"/>
      <c r="C227" s="199" t="s">
        <v>7430</v>
      </c>
      <c r="D227" s="199"/>
      <c r="E227" s="199"/>
      <c r="F227" s="199"/>
      <c r="G227" s="199"/>
      <c r="H227" s="199"/>
      <c r="I227" s="199"/>
      <c r="J227" s="200"/>
    </row>
    <row r="228" spans="1:10" ht="16.5" thickBot="1">
      <c r="B228" s="197"/>
      <c r="C228" s="199" t="s">
        <v>7523</v>
      </c>
      <c r="D228" s="199"/>
      <c r="E228" s="199"/>
      <c r="F228" s="199"/>
      <c r="G228" s="199"/>
      <c r="H228" s="199"/>
      <c r="I228" s="199"/>
      <c r="J228" s="200"/>
    </row>
    <row r="229" spans="1:10" ht="16.5" thickBot="1">
      <c r="B229" s="197"/>
      <c r="C229" s="199"/>
      <c r="D229" s="199"/>
      <c r="E229" s="199"/>
      <c r="F229" s="199"/>
      <c r="G229" s="199"/>
      <c r="H229" s="199"/>
      <c r="I229" s="199"/>
      <c r="J229" s="200"/>
    </row>
    <row r="230" spans="1:10" ht="16.5" thickBot="1">
      <c r="A230" s="371" t="s">
        <v>9866</v>
      </c>
      <c r="B230" s="197" t="s">
        <v>4026</v>
      </c>
      <c r="C230" s="199" t="s">
        <v>7524</v>
      </c>
      <c r="D230" s="197" t="s">
        <v>7525</v>
      </c>
      <c r="E230" s="199"/>
      <c r="F230" s="199"/>
      <c r="G230" s="197" t="s">
        <v>2144</v>
      </c>
      <c r="H230" s="197">
        <v>1</v>
      </c>
      <c r="I230" s="199"/>
      <c r="J230" s="200"/>
    </row>
    <row r="231" spans="1:10" ht="16.5" thickBot="1">
      <c r="B231" s="197" t="s">
        <v>7526</v>
      </c>
      <c r="C231" s="199" t="s">
        <v>7527</v>
      </c>
      <c r="D231" s="199"/>
      <c r="E231" s="199"/>
      <c r="F231" s="199"/>
      <c r="G231" s="199"/>
      <c r="H231" s="199"/>
      <c r="I231" s="199"/>
      <c r="J231" s="200"/>
    </row>
    <row r="232" spans="1:10" ht="16.5" thickBot="1">
      <c r="B232" s="197"/>
      <c r="C232" s="199" t="s">
        <v>7442</v>
      </c>
      <c r="D232" s="199"/>
      <c r="E232" s="199"/>
      <c r="F232" s="199"/>
      <c r="G232" s="199"/>
      <c r="H232" s="199"/>
      <c r="I232" s="199"/>
      <c r="J232" s="200"/>
    </row>
    <row r="233" spans="1:10" ht="16.5" thickBot="1">
      <c r="B233" s="197"/>
      <c r="C233" s="199" t="s">
        <v>7528</v>
      </c>
      <c r="D233" s="199"/>
      <c r="E233" s="199"/>
      <c r="F233" s="199"/>
      <c r="G233" s="199"/>
      <c r="H233" s="199"/>
      <c r="I233" s="199"/>
      <c r="J233" s="200"/>
    </row>
    <row r="234" spans="1:10" ht="16.5" thickBot="1">
      <c r="B234" s="197"/>
      <c r="C234" s="199" t="s">
        <v>7529</v>
      </c>
      <c r="D234" s="199"/>
      <c r="E234" s="199"/>
      <c r="F234" s="199"/>
      <c r="G234" s="199"/>
      <c r="H234" s="199"/>
      <c r="I234" s="199"/>
      <c r="J234" s="200"/>
    </row>
    <row r="235" spans="1:10" ht="16.5" thickBot="1">
      <c r="B235" s="197"/>
      <c r="C235" s="199" t="s">
        <v>7448</v>
      </c>
      <c r="D235" s="199"/>
      <c r="E235" s="199"/>
      <c r="F235" s="199"/>
      <c r="G235" s="199"/>
      <c r="H235" s="199"/>
      <c r="I235" s="199"/>
      <c r="J235" s="200"/>
    </row>
    <row r="236" spans="1:10" ht="16.5" thickBot="1">
      <c r="B236" s="197"/>
      <c r="C236" s="199" t="s">
        <v>7491</v>
      </c>
      <c r="D236" s="199"/>
      <c r="E236" s="199"/>
      <c r="F236" s="199"/>
      <c r="G236" s="199"/>
      <c r="H236" s="199"/>
      <c r="I236" s="199"/>
      <c r="J236" s="200"/>
    </row>
    <row r="237" spans="1:10" ht="16.5" thickBot="1">
      <c r="B237" s="197"/>
      <c r="C237" s="199"/>
      <c r="D237" s="199"/>
      <c r="E237" s="199"/>
      <c r="F237" s="199"/>
      <c r="G237" s="199"/>
      <c r="H237" s="199"/>
      <c r="I237" s="199"/>
      <c r="J237" s="200"/>
    </row>
    <row r="238" spans="1:10" ht="16.5" thickBot="1">
      <c r="B238" s="197"/>
      <c r="C238" s="199" t="s">
        <v>7450</v>
      </c>
      <c r="D238" s="199"/>
      <c r="E238" s="199"/>
      <c r="F238" s="199"/>
      <c r="G238" s="199"/>
      <c r="H238" s="199"/>
      <c r="I238" s="199"/>
      <c r="J238" s="200"/>
    </row>
    <row r="239" spans="1:10" ht="16.5" thickBot="1">
      <c r="B239" s="197"/>
      <c r="C239" s="199" t="s">
        <v>7530</v>
      </c>
      <c r="D239" s="199"/>
      <c r="E239" s="199"/>
      <c r="F239" s="199"/>
      <c r="G239" s="197" t="s">
        <v>2144</v>
      </c>
      <c r="H239" s="197">
        <v>1</v>
      </c>
      <c r="I239" s="199"/>
      <c r="J239" s="200"/>
    </row>
    <row r="240" spans="1:10" ht="16.5" thickBot="1">
      <c r="B240" s="197"/>
      <c r="C240" s="199" t="s">
        <v>7531</v>
      </c>
      <c r="D240" s="199"/>
      <c r="E240" s="199"/>
      <c r="F240" s="199"/>
      <c r="G240" s="197" t="s">
        <v>2144</v>
      </c>
      <c r="H240" s="197">
        <v>1</v>
      </c>
      <c r="I240" s="199"/>
      <c r="J240" s="200"/>
    </row>
    <row r="241" spans="1:10" ht="16.5" thickBot="1">
      <c r="B241" s="197"/>
      <c r="C241" s="199" t="s">
        <v>7532</v>
      </c>
      <c r="D241" s="199"/>
      <c r="E241" s="199"/>
      <c r="F241" s="199"/>
      <c r="G241" s="199"/>
      <c r="H241" s="199"/>
      <c r="I241" s="199"/>
      <c r="J241" s="200"/>
    </row>
    <row r="242" spans="1:10" ht="16.5" thickBot="1">
      <c r="B242" s="197"/>
      <c r="C242" s="199" t="s">
        <v>7533</v>
      </c>
      <c r="D242" s="199"/>
      <c r="E242" s="199"/>
      <c r="F242" s="199"/>
      <c r="G242" s="199"/>
      <c r="H242" s="199"/>
      <c r="I242" s="199"/>
      <c r="J242" s="200"/>
    </row>
    <row r="243" spans="1:10" ht="16.5" thickBot="1">
      <c r="B243" s="197"/>
      <c r="C243" s="199"/>
      <c r="D243" s="199"/>
      <c r="E243" s="199"/>
      <c r="F243" s="199"/>
      <c r="G243" s="199"/>
      <c r="H243" s="199"/>
      <c r="I243" s="199"/>
      <c r="J243" s="200"/>
    </row>
    <row r="244" spans="1:10" ht="16.5" thickBot="1">
      <c r="B244" s="197" t="s">
        <v>7534</v>
      </c>
      <c r="C244" s="199" t="s">
        <v>7535</v>
      </c>
      <c r="D244" s="199"/>
      <c r="E244" s="199"/>
      <c r="F244" s="199"/>
      <c r="G244" s="199"/>
      <c r="H244" s="199"/>
      <c r="I244" s="199"/>
      <c r="J244" s="200"/>
    </row>
    <row r="245" spans="1:10" ht="16.5" thickBot="1">
      <c r="B245" s="197" t="s">
        <v>7536</v>
      </c>
      <c r="C245" s="199" t="s">
        <v>7537</v>
      </c>
      <c r="D245" s="197" t="s">
        <v>7538</v>
      </c>
      <c r="E245" s="197"/>
      <c r="F245" s="197"/>
      <c r="G245" s="197" t="s">
        <v>3768</v>
      </c>
      <c r="H245" s="197">
        <v>1</v>
      </c>
      <c r="I245" s="199"/>
      <c r="J245" s="200"/>
    </row>
    <row r="246" spans="1:10" ht="16.5" thickBot="1">
      <c r="A246" s="371" t="s">
        <v>9860</v>
      </c>
      <c r="B246" s="197"/>
      <c r="C246" s="199" t="s">
        <v>2221</v>
      </c>
      <c r="D246" s="197" t="s">
        <v>2180</v>
      </c>
      <c r="E246" s="197"/>
      <c r="F246" s="197"/>
      <c r="G246" s="197" t="s">
        <v>3768</v>
      </c>
      <c r="H246" s="197">
        <v>1</v>
      </c>
      <c r="I246" s="199"/>
      <c r="J246" s="200"/>
    </row>
    <row r="247" spans="1:10" ht="16.5" thickBot="1">
      <c r="B247" s="197"/>
      <c r="C247" s="199"/>
      <c r="D247" s="199"/>
      <c r="E247" s="199"/>
      <c r="F247" s="199"/>
      <c r="G247" s="199"/>
      <c r="H247" s="199"/>
      <c r="I247" s="199"/>
      <c r="J247" s="200"/>
    </row>
    <row r="248" spans="1:10" ht="16.5" thickBot="1">
      <c r="B248" s="197"/>
      <c r="C248" s="295" t="s">
        <v>4007</v>
      </c>
      <c r="D248" s="199"/>
      <c r="E248" s="199"/>
      <c r="F248" s="199"/>
      <c r="G248" s="199"/>
      <c r="H248" s="199"/>
      <c r="I248" s="199"/>
      <c r="J248" s="200"/>
    </row>
    <row r="249" spans="1:10" ht="16.5" thickBot="1">
      <c r="B249" s="197"/>
      <c r="C249" s="199" t="s">
        <v>2160</v>
      </c>
      <c r="D249" s="199"/>
      <c r="E249" s="199"/>
      <c r="F249" s="199"/>
      <c r="G249" s="199"/>
      <c r="H249" s="199"/>
      <c r="I249" s="199"/>
      <c r="J249" s="200"/>
    </row>
    <row r="250" spans="1:10" ht="16.5" thickBot="1">
      <c r="B250" s="197"/>
      <c r="C250" s="199"/>
      <c r="D250" s="199"/>
      <c r="E250" s="199"/>
      <c r="F250" s="199"/>
      <c r="G250" s="199"/>
      <c r="H250" s="199"/>
      <c r="I250" s="199"/>
      <c r="J250" s="200"/>
    </row>
    <row r="251" spans="1:10" ht="16.5" thickBot="1">
      <c r="B251" s="197"/>
      <c r="C251" s="199" t="s">
        <v>7539</v>
      </c>
      <c r="D251" s="199"/>
      <c r="E251" s="199"/>
      <c r="F251" s="199"/>
      <c r="G251" s="199"/>
      <c r="H251" s="199"/>
      <c r="I251" s="199"/>
      <c r="J251" s="200"/>
    </row>
    <row r="252" spans="1:10" ht="16.5" thickBot="1">
      <c r="B252" s="197"/>
      <c r="C252" s="199" t="s">
        <v>7540</v>
      </c>
      <c r="D252" s="199"/>
      <c r="E252" s="199"/>
      <c r="F252" s="199"/>
      <c r="G252" s="199"/>
      <c r="H252" s="199"/>
      <c r="I252" s="199"/>
      <c r="J252" s="200"/>
    </row>
    <row r="253" spans="1:10" ht="16.5" thickBot="1">
      <c r="B253" s="197"/>
      <c r="C253" s="199" t="s">
        <v>7541</v>
      </c>
      <c r="D253" s="199"/>
      <c r="E253" s="199"/>
      <c r="F253" s="199"/>
      <c r="G253" s="199"/>
      <c r="H253" s="199"/>
      <c r="I253" s="199"/>
      <c r="J253" s="200"/>
    </row>
    <row r="254" spans="1:10" ht="16.5" thickBot="1">
      <c r="B254" s="197"/>
      <c r="C254" s="199"/>
      <c r="D254" s="199"/>
      <c r="E254" s="199"/>
      <c r="F254" s="199"/>
      <c r="G254" s="199"/>
      <c r="H254" s="199"/>
      <c r="I254" s="199"/>
      <c r="J254" s="200"/>
    </row>
    <row r="255" spans="1:10" ht="16.5" thickBot="1">
      <c r="B255" s="197"/>
      <c r="C255" s="199" t="s">
        <v>7432</v>
      </c>
      <c r="D255" s="199"/>
      <c r="E255" s="199"/>
      <c r="F255" s="199"/>
      <c r="G255" s="199"/>
      <c r="H255" s="199"/>
      <c r="I255" s="199"/>
      <c r="J255" s="200"/>
    </row>
    <row r="256" spans="1:10" ht="16.5" thickBot="1">
      <c r="B256" s="197"/>
      <c r="C256" s="199" t="s">
        <v>7542</v>
      </c>
      <c r="D256" s="199"/>
      <c r="E256" s="199"/>
      <c r="F256" s="199"/>
      <c r="G256" s="199"/>
      <c r="H256" s="199"/>
      <c r="I256" s="199"/>
      <c r="J256" s="200"/>
    </row>
    <row r="257" spans="1:10" ht="16.5" thickBot="1">
      <c r="B257" s="197"/>
      <c r="C257" s="199" t="s">
        <v>7543</v>
      </c>
      <c r="D257" s="199"/>
      <c r="E257" s="199"/>
      <c r="F257" s="199"/>
      <c r="G257" s="199"/>
      <c r="H257" s="199"/>
      <c r="I257" s="199"/>
      <c r="J257" s="200"/>
    </row>
    <row r="258" spans="1:10" ht="16.5" thickBot="1">
      <c r="B258" s="197"/>
      <c r="C258" s="199" t="s">
        <v>7544</v>
      </c>
      <c r="D258" s="199"/>
      <c r="E258" s="199"/>
      <c r="F258" s="199"/>
      <c r="G258" s="199"/>
      <c r="H258" s="199"/>
      <c r="I258" s="199"/>
      <c r="J258" s="200"/>
    </row>
    <row r="259" spans="1:10" ht="16.5" thickBot="1">
      <c r="B259" s="197"/>
      <c r="C259" s="199" t="s">
        <v>7545</v>
      </c>
      <c r="D259" s="199"/>
      <c r="E259" s="199"/>
      <c r="F259" s="199"/>
      <c r="G259" s="199"/>
      <c r="H259" s="199"/>
      <c r="I259" s="199"/>
      <c r="J259" s="200"/>
    </row>
    <row r="260" spans="1:10" ht="16.5" thickBot="1">
      <c r="B260" s="197"/>
      <c r="C260" s="199"/>
      <c r="D260" s="199"/>
      <c r="E260" s="199"/>
      <c r="F260" s="199"/>
      <c r="G260" s="199"/>
      <c r="H260" s="199"/>
      <c r="I260" s="199"/>
      <c r="J260" s="200"/>
    </row>
    <row r="261" spans="1:10" ht="16.5" thickBot="1">
      <c r="B261" s="197"/>
      <c r="C261" s="199" t="s">
        <v>7432</v>
      </c>
      <c r="D261" s="199"/>
      <c r="E261" s="199"/>
      <c r="F261" s="199"/>
      <c r="G261" s="199"/>
      <c r="H261" s="199"/>
      <c r="I261" s="199"/>
      <c r="J261" s="200"/>
    </row>
    <row r="262" spans="1:10" ht="16.5" thickBot="1">
      <c r="B262" s="197"/>
      <c r="C262" s="199" t="s">
        <v>7542</v>
      </c>
      <c r="D262" s="199"/>
      <c r="E262" s="199"/>
      <c r="F262" s="199"/>
      <c r="G262" s="199"/>
      <c r="H262" s="199"/>
      <c r="I262" s="199"/>
      <c r="J262" s="200"/>
    </row>
    <row r="263" spans="1:10" ht="16.5" thickBot="1">
      <c r="B263" s="197"/>
      <c r="C263" s="199" t="s">
        <v>7543</v>
      </c>
      <c r="D263" s="199"/>
      <c r="E263" s="199"/>
      <c r="F263" s="199"/>
      <c r="G263" s="199"/>
      <c r="H263" s="199"/>
      <c r="I263" s="199"/>
      <c r="J263" s="200"/>
    </row>
    <row r="264" spans="1:10" ht="16.5" thickBot="1">
      <c r="B264" s="197"/>
      <c r="C264" s="199" t="s">
        <v>7544</v>
      </c>
      <c r="D264" s="199"/>
      <c r="E264" s="199"/>
      <c r="F264" s="199"/>
      <c r="G264" s="199"/>
      <c r="H264" s="199"/>
      <c r="I264" s="199"/>
      <c r="J264" s="200"/>
    </row>
    <row r="265" spans="1:10" ht="16.5" thickBot="1">
      <c r="B265" s="197"/>
      <c r="C265" s="199" t="s">
        <v>7545</v>
      </c>
      <c r="D265" s="199"/>
      <c r="E265" s="199"/>
      <c r="F265" s="199"/>
      <c r="G265" s="199"/>
      <c r="H265" s="199"/>
      <c r="I265" s="199"/>
      <c r="J265" s="200"/>
    </row>
    <row r="266" spans="1:10" ht="16.5" thickBot="1">
      <c r="B266" s="197"/>
      <c r="C266" s="199"/>
      <c r="D266" s="199"/>
      <c r="E266" s="199"/>
      <c r="F266" s="199"/>
      <c r="G266" s="199"/>
      <c r="H266" s="199"/>
      <c r="I266" s="199"/>
      <c r="J266" s="200"/>
    </row>
    <row r="267" spans="1:10" ht="16.5" thickBot="1">
      <c r="A267" s="371" t="s">
        <v>9866</v>
      </c>
      <c r="B267" s="197" t="s">
        <v>4026</v>
      </c>
      <c r="C267" s="199" t="s">
        <v>7524</v>
      </c>
      <c r="D267" s="197" t="s">
        <v>7546</v>
      </c>
      <c r="E267" s="197"/>
      <c r="F267" s="197"/>
      <c r="G267" s="197" t="s">
        <v>2144</v>
      </c>
      <c r="H267" s="197">
        <v>1</v>
      </c>
      <c r="I267" s="199"/>
      <c r="J267" s="200"/>
    </row>
    <row r="268" spans="1:10" ht="16.5" thickBot="1">
      <c r="B268" s="197" t="s">
        <v>7547</v>
      </c>
      <c r="C268" s="199" t="s">
        <v>7527</v>
      </c>
      <c r="D268" s="199"/>
      <c r="E268" s="199"/>
      <c r="F268" s="199"/>
      <c r="G268" s="197"/>
      <c r="H268" s="197"/>
      <c r="I268" s="199"/>
      <c r="J268" s="200"/>
    </row>
    <row r="269" spans="1:10" ht="16.5" thickBot="1">
      <c r="B269" s="197"/>
      <c r="C269" s="199" t="s">
        <v>7442</v>
      </c>
      <c r="D269" s="199"/>
      <c r="E269" s="199"/>
      <c r="F269" s="199"/>
      <c r="G269" s="199"/>
      <c r="H269" s="199"/>
      <c r="I269" s="199"/>
      <c r="J269" s="200"/>
    </row>
    <row r="270" spans="1:10" ht="16.5" thickBot="1">
      <c r="B270" s="197"/>
      <c r="C270" s="199" t="s">
        <v>7528</v>
      </c>
      <c r="D270" s="199"/>
      <c r="E270" s="199"/>
      <c r="F270" s="199"/>
      <c r="G270" s="199"/>
      <c r="H270" s="199"/>
      <c r="I270" s="199"/>
      <c r="J270" s="200"/>
    </row>
    <row r="271" spans="1:10" ht="16.5" thickBot="1">
      <c r="B271" s="197"/>
      <c r="C271" s="199" t="s">
        <v>7529</v>
      </c>
      <c r="D271" s="199"/>
      <c r="E271" s="199"/>
      <c r="F271" s="199"/>
      <c r="G271" s="199"/>
      <c r="H271" s="199"/>
      <c r="I271" s="199"/>
      <c r="J271" s="200"/>
    </row>
    <row r="272" spans="1:10" ht="16.5" thickBot="1">
      <c r="B272" s="197"/>
      <c r="C272" s="199" t="s">
        <v>7448</v>
      </c>
      <c r="D272" s="199"/>
      <c r="E272" s="199"/>
      <c r="F272" s="199"/>
      <c r="G272" s="199"/>
      <c r="H272" s="199"/>
      <c r="I272" s="199"/>
      <c r="J272" s="200"/>
    </row>
    <row r="273" spans="1:10" ht="16.5" thickBot="1">
      <c r="B273" s="197"/>
      <c r="C273" s="199" t="s">
        <v>7491</v>
      </c>
      <c r="D273" s="199"/>
      <c r="E273" s="199"/>
      <c r="F273" s="199"/>
      <c r="G273" s="199"/>
      <c r="H273" s="199"/>
      <c r="I273" s="199"/>
      <c r="J273" s="200"/>
    </row>
    <row r="274" spans="1:10" ht="16.5" thickBot="1">
      <c r="B274" s="197"/>
      <c r="C274" s="199"/>
      <c r="D274" s="199"/>
      <c r="E274" s="199"/>
      <c r="F274" s="199"/>
      <c r="G274" s="199"/>
      <c r="H274" s="199"/>
      <c r="I274" s="199"/>
      <c r="J274" s="200"/>
    </row>
    <row r="275" spans="1:10" ht="16.5" thickBot="1">
      <c r="B275" s="197"/>
      <c r="C275" s="199" t="s">
        <v>7450</v>
      </c>
      <c r="D275" s="199"/>
      <c r="E275" s="199"/>
      <c r="F275" s="199"/>
      <c r="G275" s="199"/>
      <c r="H275" s="199"/>
      <c r="I275" s="199"/>
      <c r="J275" s="200"/>
    </row>
    <row r="276" spans="1:10" ht="16.5" thickBot="1">
      <c r="B276" s="197"/>
      <c r="C276" s="199" t="s">
        <v>7530</v>
      </c>
      <c r="D276" s="199"/>
      <c r="E276" s="199"/>
      <c r="F276" s="199"/>
      <c r="G276" s="197" t="s">
        <v>2144</v>
      </c>
      <c r="H276" s="197">
        <v>1</v>
      </c>
      <c r="I276" s="199"/>
      <c r="J276" s="200"/>
    </row>
    <row r="277" spans="1:10" ht="16.5" thickBot="1">
      <c r="B277" s="197"/>
      <c r="C277" s="199" t="s">
        <v>7531</v>
      </c>
      <c r="D277" s="199"/>
      <c r="E277" s="199"/>
      <c r="F277" s="199"/>
      <c r="G277" s="197" t="s">
        <v>2144</v>
      </c>
      <c r="H277" s="197">
        <v>1</v>
      </c>
      <c r="I277" s="199"/>
      <c r="J277" s="200"/>
    </row>
    <row r="278" spans="1:10" ht="16.5" thickBot="1">
      <c r="B278" s="197"/>
      <c r="C278" s="199" t="s">
        <v>7532</v>
      </c>
      <c r="D278" s="199"/>
      <c r="E278" s="199"/>
      <c r="F278" s="199"/>
      <c r="G278" s="199"/>
      <c r="H278" s="199"/>
      <c r="I278" s="199"/>
      <c r="J278" s="200"/>
    </row>
    <row r="279" spans="1:10" ht="16.5" thickBot="1">
      <c r="B279" s="197"/>
      <c r="C279" s="199" t="s">
        <v>7548</v>
      </c>
      <c r="D279" s="199"/>
      <c r="E279" s="199"/>
      <c r="F279" s="199"/>
      <c r="G279" s="199"/>
      <c r="H279" s="199"/>
      <c r="I279" s="199"/>
      <c r="J279" s="200"/>
    </row>
    <row r="280" spans="1:10" ht="16.5" thickBot="1">
      <c r="B280" s="197"/>
      <c r="C280" s="199"/>
      <c r="D280" s="199"/>
      <c r="E280" s="199"/>
      <c r="F280" s="199"/>
      <c r="G280" s="199"/>
      <c r="H280" s="199"/>
      <c r="I280" s="199"/>
      <c r="J280" s="200"/>
    </row>
    <row r="281" spans="1:10" ht="16.5" thickBot="1">
      <c r="B281" s="197" t="s">
        <v>7534</v>
      </c>
      <c r="C281" s="199" t="s">
        <v>7535</v>
      </c>
      <c r="D281" s="199"/>
      <c r="E281" s="199"/>
      <c r="F281" s="199"/>
      <c r="G281" s="199"/>
      <c r="H281" s="199"/>
      <c r="I281" s="199"/>
      <c r="J281" s="200"/>
    </row>
    <row r="282" spans="1:10" ht="16.5" thickBot="1">
      <c r="B282" s="197" t="s">
        <v>7547</v>
      </c>
      <c r="C282" s="199" t="s">
        <v>7549</v>
      </c>
      <c r="D282" s="197" t="s">
        <v>7538</v>
      </c>
      <c r="E282" s="197"/>
      <c r="F282" s="197"/>
      <c r="G282" s="197" t="s">
        <v>3768</v>
      </c>
      <c r="H282" s="197">
        <v>1</v>
      </c>
      <c r="I282" s="199"/>
      <c r="J282" s="200"/>
    </row>
    <row r="283" spans="1:10" ht="16.5" thickBot="1">
      <c r="A283" s="371" t="s">
        <v>9860</v>
      </c>
      <c r="B283" s="197"/>
      <c r="C283" s="199" t="s">
        <v>2221</v>
      </c>
      <c r="D283" s="197" t="s">
        <v>2180</v>
      </c>
      <c r="E283" s="197"/>
      <c r="F283" s="197"/>
      <c r="G283" s="197" t="s">
        <v>3768</v>
      </c>
      <c r="H283" s="197">
        <v>1</v>
      </c>
      <c r="I283" s="199"/>
      <c r="J283" s="200"/>
    </row>
    <row r="284" spans="1:10" ht="16.5" thickBot="1">
      <c r="B284" s="197"/>
      <c r="C284" s="199"/>
      <c r="D284" s="199"/>
      <c r="E284" s="199"/>
      <c r="F284" s="199"/>
      <c r="G284" s="199"/>
      <c r="H284" s="199"/>
      <c r="I284" s="199"/>
      <c r="J284" s="200"/>
    </row>
    <row r="285" spans="1:10" ht="16.5" thickBot="1">
      <c r="A285" s="371" t="s">
        <v>9859</v>
      </c>
      <c r="B285" s="197" t="s">
        <v>7550</v>
      </c>
      <c r="C285" s="199" t="s">
        <v>7459</v>
      </c>
      <c r="D285" s="197" t="s">
        <v>7551</v>
      </c>
      <c r="E285" s="199"/>
      <c r="F285" s="199"/>
      <c r="G285" s="197" t="s">
        <v>2144</v>
      </c>
      <c r="H285" s="197">
        <v>1</v>
      </c>
      <c r="I285" s="199"/>
      <c r="J285" s="200"/>
    </row>
    <row r="286" spans="1:10" ht="32.25" thickBot="1">
      <c r="B286" s="197" t="s">
        <v>7552</v>
      </c>
      <c r="C286" s="199" t="s">
        <v>7461</v>
      </c>
      <c r="D286" s="199"/>
      <c r="E286" s="199"/>
      <c r="F286" s="199"/>
      <c r="G286" s="199"/>
      <c r="H286" s="199"/>
      <c r="I286" s="199"/>
      <c r="J286" s="200"/>
    </row>
    <row r="287" spans="1:10" ht="16.5" thickBot="1">
      <c r="B287" s="197"/>
      <c r="C287" s="199" t="s">
        <v>7462</v>
      </c>
      <c r="D287" s="199"/>
      <c r="E287" s="199"/>
      <c r="F287" s="199"/>
      <c r="G287" s="199"/>
      <c r="H287" s="199"/>
      <c r="I287" s="199"/>
      <c r="J287" s="200"/>
    </row>
    <row r="288" spans="1:10" ht="16.5" thickBot="1">
      <c r="B288" s="197"/>
      <c r="C288" s="199" t="s">
        <v>7463</v>
      </c>
      <c r="D288" s="199"/>
      <c r="E288" s="199"/>
      <c r="F288" s="199"/>
      <c r="G288" s="199"/>
      <c r="H288" s="199"/>
      <c r="I288" s="199"/>
      <c r="J288" s="200"/>
    </row>
    <row r="289" spans="1:10" ht="16.5" thickBot="1">
      <c r="B289" s="197"/>
      <c r="C289" s="199" t="s">
        <v>7464</v>
      </c>
      <c r="D289" s="199"/>
      <c r="E289" s="199"/>
      <c r="F289" s="199"/>
      <c r="G289" s="199"/>
      <c r="H289" s="199"/>
      <c r="I289" s="199"/>
      <c r="J289" s="200"/>
    </row>
    <row r="290" spans="1:10" ht="16.5" thickBot="1">
      <c r="B290" s="197"/>
      <c r="C290" s="199" t="s">
        <v>7465</v>
      </c>
      <c r="D290" s="199"/>
      <c r="E290" s="199"/>
      <c r="F290" s="199"/>
      <c r="G290" s="199"/>
      <c r="H290" s="199"/>
      <c r="I290" s="199"/>
      <c r="J290" s="200"/>
    </row>
    <row r="291" spans="1:10" ht="16.5" thickBot="1">
      <c r="B291" s="197"/>
      <c r="C291" s="199"/>
      <c r="D291" s="199"/>
      <c r="E291" s="199"/>
      <c r="F291" s="199"/>
      <c r="G291" s="199"/>
      <c r="H291" s="199"/>
      <c r="I291" s="199"/>
      <c r="J291" s="200"/>
    </row>
    <row r="292" spans="1:10" ht="16.5" thickBot="1">
      <c r="B292" s="197" t="s">
        <v>7553</v>
      </c>
      <c r="C292" s="199" t="s">
        <v>7450</v>
      </c>
      <c r="D292" s="199"/>
      <c r="E292" s="199"/>
      <c r="F292" s="199"/>
      <c r="G292" s="199"/>
      <c r="H292" s="199"/>
      <c r="I292" s="199"/>
      <c r="J292" s="200"/>
    </row>
    <row r="293" spans="1:10" ht="32.25" thickBot="1">
      <c r="A293" s="371" t="s">
        <v>9866</v>
      </c>
      <c r="B293" s="197" t="s">
        <v>7552</v>
      </c>
      <c r="C293" s="199" t="s">
        <v>7467</v>
      </c>
      <c r="D293" s="199"/>
      <c r="E293" s="199"/>
      <c r="F293" s="199"/>
      <c r="G293" s="197" t="s">
        <v>2144</v>
      </c>
      <c r="H293" s="197">
        <v>1</v>
      </c>
      <c r="I293" s="199"/>
      <c r="J293" s="200"/>
    </row>
    <row r="294" spans="1:10" ht="16.5" thickBot="1">
      <c r="B294" s="197"/>
      <c r="C294" s="199" t="s">
        <v>7468</v>
      </c>
      <c r="D294" s="199"/>
      <c r="E294" s="199"/>
      <c r="F294" s="199"/>
      <c r="G294" s="199"/>
      <c r="H294" s="199"/>
      <c r="I294" s="199"/>
      <c r="J294" s="200"/>
    </row>
    <row r="295" spans="1:10" ht="16.5" thickBot="1">
      <c r="B295" s="197"/>
      <c r="C295" s="199" t="s">
        <v>7469</v>
      </c>
      <c r="D295" s="199"/>
      <c r="E295" s="199"/>
      <c r="F295" s="199"/>
      <c r="G295" s="199"/>
      <c r="H295" s="199"/>
      <c r="I295" s="199"/>
      <c r="J295" s="200"/>
    </row>
    <row r="296" spans="1:10" ht="16.5" thickBot="1">
      <c r="B296" s="197"/>
      <c r="C296" s="199" t="s">
        <v>7470</v>
      </c>
      <c r="D296" s="199"/>
      <c r="E296" s="199"/>
      <c r="F296" s="199"/>
      <c r="G296" s="199"/>
      <c r="H296" s="199"/>
      <c r="I296" s="199"/>
      <c r="J296" s="200"/>
    </row>
    <row r="297" spans="1:10" ht="16.5" thickBot="1">
      <c r="B297" s="197"/>
      <c r="C297" s="199" t="s">
        <v>7471</v>
      </c>
      <c r="D297" s="199"/>
      <c r="E297" s="199"/>
      <c r="F297" s="199"/>
      <c r="G297" s="199"/>
      <c r="H297" s="199"/>
      <c r="I297" s="199"/>
      <c r="J297" s="200"/>
    </row>
    <row r="298" spans="1:10" ht="16.5" thickBot="1">
      <c r="B298" s="197"/>
      <c r="C298" s="199" t="s">
        <v>7472</v>
      </c>
      <c r="D298" s="199"/>
      <c r="E298" s="199"/>
      <c r="F298" s="199"/>
      <c r="G298" s="199"/>
      <c r="H298" s="199"/>
      <c r="I298" s="199"/>
      <c r="J298" s="200"/>
    </row>
    <row r="299" spans="1:10" ht="16.5" thickBot="1">
      <c r="B299" s="197"/>
      <c r="C299" s="199" t="s">
        <v>7554</v>
      </c>
      <c r="D299" s="199"/>
      <c r="E299" s="199"/>
      <c r="F299" s="199"/>
      <c r="G299" s="199"/>
      <c r="H299" s="199"/>
      <c r="I299" s="199"/>
      <c r="J299" s="200"/>
    </row>
    <row r="300" spans="1:10" ht="16.5" thickBot="1">
      <c r="B300" s="197"/>
      <c r="C300" s="199"/>
      <c r="D300" s="199"/>
      <c r="E300" s="199"/>
      <c r="F300" s="199"/>
      <c r="G300" s="199"/>
      <c r="H300" s="199"/>
      <c r="I300" s="199"/>
      <c r="J300" s="200"/>
    </row>
    <row r="301" spans="1:10" ht="16.5" thickBot="1">
      <c r="B301" s="197" t="s">
        <v>7555</v>
      </c>
      <c r="C301" s="199" t="s">
        <v>7474</v>
      </c>
      <c r="D301" s="199"/>
      <c r="E301" s="199"/>
      <c r="F301" s="199"/>
      <c r="G301" s="199"/>
      <c r="H301" s="199"/>
      <c r="I301" s="199"/>
      <c r="J301" s="200"/>
    </row>
    <row r="302" spans="1:10" ht="32.25" thickBot="1">
      <c r="B302" s="197" t="s">
        <v>7552</v>
      </c>
      <c r="C302" s="199" t="s">
        <v>7475</v>
      </c>
      <c r="D302" s="197" t="s">
        <v>7476</v>
      </c>
      <c r="E302" s="197"/>
      <c r="F302" s="197"/>
      <c r="G302" s="197" t="s">
        <v>2144</v>
      </c>
      <c r="H302" s="197">
        <v>1</v>
      </c>
      <c r="I302" s="199"/>
      <c r="J302" s="200"/>
    </row>
    <row r="303" spans="1:10" ht="16.5" thickBot="1">
      <c r="A303" s="371" t="s">
        <v>9860</v>
      </c>
      <c r="B303" s="197"/>
      <c r="C303" s="199" t="s">
        <v>7477</v>
      </c>
      <c r="D303" s="197" t="s">
        <v>7478</v>
      </c>
      <c r="E303" s="197"/>
      <c r="F303" s="197"/>
      <c r="G303" s="197" t="s">
        <v>2144</v>
      </c>
      <c r="H303" s="197">
        <v>1</v>
      </c>
      <c r="I303" s="199"/>
      <c r="J303" s="200"/>
    </row>
    <row r="304" spans="1:10" ht="16.5" thickBot="1">
      <c r="B304" s="197"/>
      <c r="C304" s="199"/>
      <c r="D304" s="199"/>
      <c r="E304" s="199"/>
      <c r="F304" s="199"/>
      <c r="G304" s="199"/>
      <c r="H304" s="199"/>
      <c r="I304" s="199"/>
      <c r="J304" s="200"/>
    </row>
    <row r="305" spans="1:10" ht="16.5" thickBot="1">
      <c r="A305" s="371" t="s">
        <v>9859</v>
      </c>
      <c r="B305" s="197" t="s">
        <v>7550</v>
      </c>
      <c r="C305" s="199" t="s">
        <v>7459</v>
      </c>
      <c r="D305" s="197" t="s">
        <v>7556</v>
      </c>
      <c r="E305" s="199"/>
      <c r="F305" s="199"/>
      <c r="G305" s="197" t="s">
        <v>2144</v>
      </c>
      <c r="H305" s="197">
        <v>1</v>
      </c>
      <c r="I305" s="199"/>
      <c r="J305" s="200"/>
    </row>
    <row r="306" spans="1:10" ht="32.25" thickBot="1">
      <c r="B306" s="197" t="s">
        <v>7557</v>
      </c>
      <c r="C306" s="199" t="s">
        <v>7461</v>
      </c>
      <c r="D306" s="199"/>
      <c r="E306" s="199"/>
      <c r="F306" s="199"/>
      <c r="G306" s="199"/>
      <c r="H306" s="199"/>
      <c r="I306" s="199"/>
      <c r="J306" s="200"/>
    </row>
    <row r="307" spans="1:10" ht="16.5" thickBot="1">
      <c r="B307" s="197"/>
      <c r="C307" s="199" t="s">
        <v>7462</v>
      </c>
      <c r="D307" s="199"/>
      <c r="E307" s="199"/>
      <c r="F307" s="199"/>
      <c r="G307" s="199"/>
      <c r="H307" s="199"/>
      <c r="I307" s="199"/>
      <c r="J307" s="200"/>
    </row>
    <row r="308" spans="1:10" ht="16.5" thickBot="1">
      <c r="B308" s="197"/>
      <c r="C308" s="199" t="s">
        <v>7463</v>
      </c>
      <c r="D308" s="199"/>
      <c r="E308" s="199"/>
      <c r="F308" s="199"/>
      <c r="G308" s="199"/>
      <c r="H308" s="199"/>
      <c r="I308" s="199"/>
      <c r="J308" s="200"/>
    </row>
    <row r="309" spans="1:10" ht="16.5" thickBot="1">
      <c r="B309" s="197"/>
      <c r="C309" s="199" t="s">
        <v>7464</v>
      </c>
      <c r="D309" s="199"/>
      <c r="E309" s="199"/>
      <c r="F309" s="199"/>
      <c r="G309" s="199"/>
      <c r="H309" s="199"/>
      <c r="I309" s="199"/>
      <c r="J309" s="200"/>
    </row>
    <row r="310" spans="1:10" ht="16.5" thickBot="1">
      <c r="B310" s="197"/>
      <c r="C310" s="199" t="s">
        <v>7465</v>
      </c>
      <c r="D310" s="199"/>
      <c r="E310" s="199"/>
      <c r="F310" s="199"/>
      <c r="G310" s="199"/>
      <c r="H310" s="199"/>
      <c r="I310" s="199"/>
      <c r="J310" s="200"/>
    </row>
    <row r="311" spans="1:10" ht="16.5" thickBot="1">
      <c r="B311" s="197"/>
      <c r="C311" s="199"/>
      <c r="D311" s="199"/>
      <c r="E311" s="199"/>
      <c r="F311" s="199"/>
      <c r="G311" s="199"/>
      <c r="H311" s="199"/>
      <c r="I311" s="199"/>
      <c r="J311" s="200"/>
    </row>
    <row r="312" spans="1:10" ht="16.5" thickBot="1">
      <c r="B312" s="197" t="s">
        <v>7553</v>
      </c>
      <c r="C312" s="199" t="s">
        <v>7450</v>
      </c>
      <c r="D312" s="199"/>
      <c r="E312" s="199"/>
      <c r="F312" s="199"/>
      <c r="G312" s="199"/>
      <c r="H312" s="199"/>
      <c r="I312" s="199"/>
      <c r="J312" s="200"/>
    </row>
    <row r="313" spans="1:10" ht="32.25" thickBot="1">
      <c r="A313" s="371" t="s">
        <v>9866</v>
      </c>
      <c r="B313" s="197" t="s">
        <v>7557</v>
      </c>
      <c r="C313" s="199" t="s">
        <v>7467</v>
      </c>
      <c r="D313" s="199"/>
      <c r="E313" s="199"/>
      <c r="F313" s="199"/>
      <c r="G313" s="197" t="s">
        <v>2144</v>
      </c>
      <c r="H313" s="197">
        <v>1</v>
      </c>
      <c r="I313" s="199"/>
      <c r="J313" s="200"/>
    </row>
    <row r="314" spans="1:10" ht="16.5" thickBot="1">
      <c r="B314" s="197"/>
      <c r="C314" s="199" t="s">
        <v>7468</v>
      </c>
      <c r="D314" s="199"/>
      <c r="E314" s="199"/>
      <c r="F314" s="199"/>
      <c r="G314" s="199"/>
      <c r="H314" s="199"/>
      <c r="I314" s="199"/>
      <c r="J314" s="200"/>
    </row>
    <row r="315" spans="1:10" ht="16.5" thickBot="1">
      <c r="B315" s="197"/>
      <c r="C315" s="199" t="s">
        <v>7469</v>
      </c>
      <c r="D315" s="199"/>
      <c r="E315" s="199"/>
      <c r="F315" s="199"/>
      <c r="G315" s="199"/>
      <c r="H315" s="199"/>
      <c r="I315" s="199"/>
      <c r="J315" s="200"/>
    </row>
    <row r="316" spans="1:10" ht="16.5" thickBot="1">
      <c r="B316" s="197"/>
      <c r="C316" s="199" t="s">
        <v>7470</v>
      </c>
      <c r="D316" s="199"/>
      <c r="E316" s="199"/>
      <c r="F316" s="199"/>
      <c r="G316" s="199"/>
      <c r="H316" s="199"/>
      <c r="I316" s="199"/>
      <c r="J316" s="200"/>
    </row>
    <row r="317" spans="1:10" ht="16.5" thickBot="1">
      <c r="B317" s="197"/>
      <c r="C317" s="199" t="s">
        <v>7471</v>
      </c>
      <c r="D317" s="199"/>
      <c r="E317" s="199"/>
      <c r="F317" s="199"/>
      <c r="G317" s="199"/>
      <c r="H317" s="199"/>
      <c r="I317" s="199"/>
      <c r="J317" s="200"/>
    </row>
    <row r="318" spans="1:10" ht="16.5" thickBot="1">
      <c r="B318" s="197"/>
      <c r="C318" s="199" t="s">
        <v>7472</v>
      </c>
      <c r="D318" s="199"/>
      <c r="E318" s="199"/>
      <c r="F318" s="199"/>
      <c r="G318" s="199"/>
      <c r="H318" s="199"/>
      <c r="I318" s="199"/>
      <c r="J318" s="200"/>
    </row>
    <row r="319" spans="1:10" ht="16.5" thickBot="1">
      <c r="B319" s="197"/>
      <c r="C319" s="199" t="s">
        <v>7554</v>
      </c>
      <c r="D319" s="199"/>
      <c r="E319" s="199"/>
      <c r="F319" s="199"/>
      <c r="G319" s="199"/>
      <c r="H319" s="199"/>
      <c r="I319" s="199"/>
      <c r="J319" s="200"/>
    </row>
    <row r="320" spans="1:10" ht="16.5" thickBot="1">
      <c r="B320" s="197"/>
      <c r="C320" s="199"/>
      <c r="D320" s="199"/>
      <c r="E320" s="199"/>
      <c r="F320" s="199"/>
      <c r="G320" s="199"/>
      <c r="H320" s="199"/>
      <c r="I320" s="199"/>
      <c r="J320" s="200"/>
    </row>
    <row r="321" spans="1:10" ht="16.5" thickBot="1">
      <c r="B321" s="197" t="s">
        <v>7555</v>
      </c>
      <c r="C321" s="199" t="s">
        <v>7474</v>
      </c>
      <c r="D321" s="199"/>
      <c r="E321" s="199"/>
      <c r="F321" s="199"/>
      <c r="G321" s="199"/>
      <c r="H321" s="199"/>
      <c r="I321" s="199"/>
      <c r="J321" s="200"/>
    </row>
    <row r="322" spans="1:10" ht="32.25" thickBot="1">
      <c r="B322" s="197" t="s">
        <v>7557</v>
      </c>
      <c r="C322" s="199" t="s">
        <v>7475</v>
      </c>
      <c r="D322" s="197" t="s">
        <v>7476</v>
      </c>
      <c r="E322" s="197"/>
      <c r="F322" s="197"/>
      <c r="G322" s="197" t="s">
        <v>2144</v>
      </c>
      <c r="H322" s="197">
        <v>1</v>
      </c>
      <c r="I322" s="199"/>
      <c r="J322" s="200"/>
    </row>
    <row r="323" spans="1:10" ht="16.5" thickBot="1">
      <c r="A323" s="371" t="s">
        <v>9860</v>
      </c>
      <c r="B323" s="197"/>
      <c r="C323" s="199" t="s">
        <v>7477</v>
      </c>
      <c r="D323" s="197" t="s">
        <v>7478</v>
      </c>
      <c r="E323" s="197"/>
      <c r="F323" s="197"/>
      <c r="G323" s="197" t="s">
        <v>2144</v>
      </c>
      <c r="H323" s="197">
        <v>1</v>
      </c>
      <c r="I323" s="199"/>
      <c r="J323" s="200"/>
    </row>
    <row r="324" spans="1:10" ht="16.5" thickBot="1">
      <c r="B324" s="197"/>
      <c r="C324" s="199"/>
      <c r="D324" s="199"/>
      <c r="E324" s="199"/>
      <c r="F324" s="199"/>
      <c r="G324" s="199"/>
      <c r="H324" s="199"/>
      <c r="I324" s="199"/>
      <c r="J324" s="200"/>
    </row>
    <row r="325" spans="1:10" ht="16.5" thickBot="1">
      <c r="B325" s="197"/>
      <c r="C325" s="295" t="s">
        <v>2754</v>
      </c>
      <c r="D325" s="199"/>
      <c r="E325" s="199"/>
      <c r="F325" s="199"/>
      <c r="G325" s="199"/>
      <c r="H325" s="199"/>
      <c r="I325" s="199"/>
      <c r="J325" s="200"/>
    </row>
    <row r="326" spans="1:10" ht="16.5" thickBot="1">
      <c r="B326" s="197"/>
      <c r="C326" s="199" t="s">
        <v>7558</v>
      </c>
      <c r="D326" s="199"/>
      <c r="E326" s="199"/>
      <c r="F326" s="199"/>
      <c r="G326" s="199"/>
      <c r="H326" s="199"/>
      <c r="I326" s="199"/>
      <c r="J326" s="200"/>
    </row>
    <row r="327" spans="1:10" ht="16.5" thickBot="1">
      <c r="B327" s="197"/>
      <c r="C327" s="199"/>
      <c r="D327" s="199"/>
      <c r="E327" s="199"/>
      <c r="F327" s="199"/>
      <c r="G327" s="199"/>
      <c r="H327" s="199"/>
      <c r="I327" s="199"/>
      <c r="J327" s="200"/>
    </row>
    <row r="328" spans="1:10" ht="16.5" thickBot="1">
      <c r="B328" s="197"/>
      <c r="C328" s="199" t="s">
        <v>7559</v>
      </c>
      <c r="D328" s="199"/>
      <c r="E328" s="199"/>
      <c r="F328" s="199"/>
      <c r="G328" s="199"/>
      <c r="H328" s="199"/>
      <c r="I328" s="199"/>
      <c r="J328" s="200"/>
    </row>
    <row r="329" spans="1:10" ht="16.5" thickBot="1">
      <c r="B329" s="197"/>
      <c r="C329" s="199" t="s">
        <v>7560</v>
      </c>
      <c r="D329" s="199"/>
      <c r="E329" s="199"/>
      <c r="F329" s="199"/>
      <c r="G329" s="199"/>
      <c r="H329" s="199"/>
      <c r="I329" s="199"/>
      <c r="J329" s="200"/>
    </row>
    <row r="330" spans="1:10" ht="16.5" thickBot="1">
      <c r="B330" s="197"/>
      <c r="C330" s="199" t="s">
        <v>7523</v>
      </c>
      <c r="D330" s="199"/>
      <c r="E330" s="199"/>
      <c r="F330" s="199"/>
      <c r="G330" s="199"/>
      <c r="H330" s="199"/>
      <c r="I330" s="199"/>
      <c r="J330" s="200"/>
    </row>
    <row r="331" spans="1:10" ht="16.5" thickBot="1">
      <c r="B331" s="197"/>
      <c r="C331" s="199"/>
      <c r="D331" s="199"/>
      <c r="E331" s="199"/>
      <c r="F331" s="199"/>
      <c r="G331" s="199"/>
      <c r="H331" s="199"/>
      <c r="I331" s="199"/>
      <c r="J331" s="200"/>
    </row>
    <row r="332" spans="1:10" ht="16.5" thickBot="1">
      <c r="A332" s="371" t="s">
        <v>9866</v>
      </c>
      <c r="B332" s="197" t="s">
        <v>4026</v>
      </c>
      <c r="C332" s="199" t="s">
        <v>7524</v>
      </c>
      <c r="D332" s="197" t="s">
        <v>7561</v>
      </c>
      <c r="E332" s="199"/>
      <c r="F332" s="199"/>
      <c r="G332" s="197" t="s">
        <v>2144</v>
      </c>
      <c r="H332" s="197">
        <v>1</v>
      </c>
      <c r="I332" s="199"/>
      <c r="J332" s="200"/>
    </row>
    <row r="333" spans="1:10" ht="16.5" thickBot="1">
      <c r="B333" s="197" t="s">
        <v>7562</v>
      </c>
      <c r="C333" s="199" t="s">
        <v>7527</v>
      </c>
      <c r="D333" s="199"/>
      <c r="E333" s="199"/>
      <c r="F333" s="199"/>
      <c r="G333" s="199"/>
      <c r="H333" s="199"/>
      <c r="I333" s="199"/>
      <c r="J333" s="200"/>
    </row>
    <row r="334" spans="1:10" ht="16.5" thickBot="1">
      <c r="B334" s="197"/>
      <c r="C334" s="199" t="s">
        <v>7442</v>
      </c>
      <c r="D334" s="199"/>
      <c r="E334" s="199"/>
      <c r="F334" s="199"/>
      <c r="G334" s="199"/>
      <c r="H334" s="199"/>
      <c r="I334" s="199"/>
      <c r="J334" s="200"/>
    </row>
    <row r="335" spans="1:10" ht="16.5" thickBot="1">
      <c r="B335" s="197"/>
      <c r="C335" s="199" t="s">
        <v>7528</v>
      </c>
      <c r="D335" s="199"/>
      <c r="E335" s="199"/>
      <c r="F335" s="199"/>
      <c r="G335" s="199"/>
      <c r="H335" s="199"/>
      <c r="I335" s="199"/>
      <c r="J335" s="200"/>
    </row>
    <row r="336" spans="1:10" ht="16.5" thickBot="1">
      <c r="B336" s="197"/>
      <c r="C336" s="199" t="s">
        <v>7529</v>
      </c>
      <c r="D336" s="199"/>
      <c r="E336" s="199"/>
      <c r="F336" s="199"/>
      <c r="G336" s="199"/>
      <c r="H336" s="199"/>
      <c r="I336" s="199"/>
      <c r="J336" s="200"/>
    </row>
    <row r="337" spans="1:10" ht="16.5" thickBot="1">
      <c r="B337" s="197"/>
      <c r="C337" s="199" t="s">
        <v>7448</v>
      </c>
      <c r="D337" s="199"/>
      <c r="E337" s="199"/>
      <c r="F337" s="199"/>
      <c r="G337" s="199"/>
      <c r="H337" s="199"/>
      <c r="I337" s="199"/>
      <c r="J337" s="200"/>
    </row>
    <row r="338" spans="1:10" ht="16.5" thickBot="1">
      <c r="B338" s="197"/>
      <c r="C338" s="199" t="s">
        <v>7491</v>
      </c>
      <c r="D338" s="199"/>
      <c r="E338" s="199"/>
      <c r="F338" s="199"/>
      <c r="G338" s="199"/>
      <c r="H338" s="199"/>
      <c r="I338" s="199"/>
      <c r="J338" s="200"/>
    </row>
    <row r="339" spans="1:10" ht="16.5" thickBot="1">
      <c r="B339" s="197"/>
      <c r="C339" s="199"/>
      <c r="D339" s="199"/>
      <c r="E339" s="199"/>
      <c r="F339" s="199"/>
      <c r="G339" s="199"/>
      <c r="H339" s="199"/>
      <c r="I339" s="199"/>
      <c r="J339" s="200"/>
    </row>
    <row r="340" spans="1:10" ht="16.5" thickBot="1">
      <c r="B340" s="197"/>
      <c r="C340" s="199" t="s">
        <v>7450</v>
      </c>
      <c r="D340" s="199"/>
      <c r="E340" s="199"/>
      <c r="F340" s="199"/>
      <c r="G340" s="199"/>
      <c r="H340" s="199"/>
      <c r="I340" s="199"/>
      <c r="J340" s="200"/>
    </row>
    <row r="341" spans="1:10" ht="16.5" thickBot="1">
      <c r="B341" s="197"/>
      <c r="C341" s="199" t="s">
        <v>7530</v>
      </c>
      <c r="D341" s="197"/>
      <c r="E341" s="199"/>
      <c r="F341" s="199"/>
      <c r="G341" s="197" t="s">
        <v>2144</v>
      </c>
      <c r="H341" s="197">
        <v>1</v>
      </c>
      <c r="I341" s="199"/>
      <c r="J341" s="200"/>
    </row>
    <row r="342" spans="1:10" ht="16.5" thickBot="1">
      <c r="B342" s="197"/>
      <c r="C342" s="199" t="s">
        <v>7531</v>
      </c>
      <c r="D342" s="199"/>
      <c r="E342" s="199"/>
      <c r="F342" s="199"/>
      <c r="G342" s="197" t="s">
        <v>2144</v>
      </c>
      <c r="H342" s="197">
        <v>1</v>
      </c>
      <c r="I342" s="199"/>
      <c r="J342" s="200"/>
    </row>
    <row r="343" spans="1:10" ht="16.5" thickBot="1">
      <c r="B343" s="197"/>
      <c r="C343" s="199" t="s">
        <v>7532</v>
      </c>
      <c r="D343" s="199"/>
      <c r="E343" s="199"/>
      <c r="F343" s="199"/>
      <c r="G343" s="199"/>
      <c r="H343" s="199"/>
      <c r="I343" s="199"/>
      <c r="J343" s="200"/>
    </row>
    <row r="344" spans="1:10" ht="16.5" thickBot="1">
      <c r="B344" s="197"/>
      <c r="C344" s="199" t="s">
        <v>7548</v>
      </c>
      <c r="D344" s="199"/>
      <c r="E344" s="199"/>
      <c r="F344" s="199"/>
      <c r="G344" s="199"/>
      <c r="H344" s="199"/>
      <c r="I344" s="199"/>
      <c r="J344" s="200"/>
    </row>
    <row r="345" spans="1:10" ht="16.5" thickBot="1">
      <c r="B345" s="197"/>
      <c r="C345" s="199"/>
      <c r="D345" s="199"/>
      <c r="E345" s="199"/>
      <c r="F345" s="199"/>
      <c r="G345" s="199"/>
      <c r="H345" s="199"/>
      <c r="I345" s="199"/>
      <c r="J345" s="200"/>
    </row>
    <row r="346" spans="1:10" ht="16.5" thickBot="1">
      <c r="B346" s="197" t="s">
        <v>7563</v>
      </c>
      <c r="C346" s="199" t="s">
        <v>7535</v>
      </c>
      <c r="D346" s="199"/>
      <c r="E346" s="199"/>
      <c r="F346" s="199"/>
      <c r="G346" s="199"/>
      <c r="H346" s="199"/>
      <c r="I346" s="199"/>
      <c r="J346" s="200"/>
    </row>
    <row r="347" spans="1:10" ht="16.5" thickBot="1">
      <c r="B347" s="197" t="s">
        <v>7562</v>
      </c>
      <c r="C347" s="199" t="s">
        <v>7549</v>
      </c>
      <c r="D347" s="197" t="s">
        <v>7538</v>
      </c>
      <c r="E347" s="197"/>
      <c r="F347" s="197"/>
      <c r="G347" s="197" t="s">
        <v>3768</v>
      </c>
      <c r="H347" s="197">
        <v>1</v>
      </c>
      <c r="I347" s="199"/>
      <c r="J347" s="200"/>
    </row>
    <row r="348" spans="1:10" ht="16.5" thickBot="1">
      <c r="A348" s="371" t="s">
        <v>9860</v>
      </c>
      <c r="B348" s="197"/>
      <c r="C348" s="199" t="s">
        <v>2221</v>
      </c>
      <c r="D348" s="197" t="s">
        <v>2180</v>
      </c>
      <c r="E348" s="197"/>
      <c r="F348" s="197"/>
      <c r="G348" s="197" t="s">
        <v>3768</v>
      </c>
      <c r="H348" s="197">
        <v>1</v>
      </c>
      <c r="I348" s="199"/>
      <c r="J348" s="200"/>
    </row>
    <row r="349" spans="1:10" ht="16.5" thickBot="1">
      <c r="B349" s="197"/>
      <c r="C349" s="199"/>
      <c r="D349" s="197"/>
      <c r="E349" s="199"/>
      <c r="F349" s="199"/>
      <c r="G349" s="199"/>
      <c r="H349" s="199"/>
      <c r="I349" s="199"/>
      <c r="J349" s="200"/>
    </row>
    <row r="350" spans="1:10" ht="16.5" thickBot="1">
      <c r="B350" s="197"/>
      <c r="C350" s="295" t="s">
        <v>2183</v>
      </c>
      <c r="D350" s="199"/>
      <c r="E350" s="199"/>
      <c r="F350" s="199"/>
      <c r="G350" s="199"/>
      <c r="H350" s="199"/>
      <c r="I350" s="199"/>
      <c r="J350" s="200"/>
    </row>
    <row r="351" spans="1:10" ht="16.5" thickBot="1">
      <c r="B351" s="197"/>
      <c r="C351" s="199" t="s">
        <v>2130</v>
      </c>
      <c r="D351" s="199"/>
      <c r="E351" s="199"/>
      <c r="F351" s="199"/>
      <c r="G351" s="199"/>
      <c r="H351" s="199"/>
      <c r="I351" s="199"/>
      <c r="J351" s="200"/>
    </row>
    <row r="352" spans="1:10" ht="16.5" thickBot="1">
      <c r="B352" s="197"/>
      <c r="C352" s="199"/>
      <c r="D352" s="199"/>
      <c r="E352" s="199"/>
      <c r="F352" s="199"/>
      <c r="G352" s="199"/>
      <c r="H352" s="199"/>
      <c r="I352" s="199"/>
      <c r="J352" s="200"/>
    </row>
    <row r="353" spans="1:10" ht="16.5" thickBot="1">
      <c r="B353" s="197"/>
      <c r="C353" s="199" t="s">
        <v>7429</v>
      </c>
      <c r="D353" s="199"/>
      <c r="E353" s="199"/>
      <c r="F353" s="199"/>
      <c r="G353" s="199"/>
      <c r="H353" s="199"/>
      <c r="I353" s="199"/>
      <c r="J353" s="200"/>
    </row>
    <row r="354" spans="1:10" ht="16.5" thickBot="1">
      <c r="B354" s="197"/>
      <c r="C354" s="199" t="s">
        <v>7564</v>
      </c>
      <c r="D354" s="199"/>
      <c r="E354" s="199"/>
      <c r="F354" s="199"/>
      <c r="G354" s="199"/>
      <c r="H354" s="199"/>
      <c r="I354" s="199"/>
      <c r="J354" s="200"/>
    </row>
    <row r="355" spans="1:10" ht="16.5" thickBot="1">
      <c r="B355" s="197"/>
      <c r="C355" s="199" t="s">
        <v>7523</v>
      </c>
      <c r="D355" s="199"/>
      <c r="E355" s="199"/>
      <c r="F355" s="199"/>
      <c r="G355" s="199"/>
      <c r="H355" s="199"/>
      <c r="I355" s="199"/>
      <c r="J355" s="200"/>
    </row>
    <row r="356" spans="1:10" ht="16.5" thickBot="1">
      <c r="B356" s="197"/>
      <c r="C356" s="199"/>
      <c r="D356" s="199"/>
      <c r="E356" s="199"/>
      <c r="F356" s="199"/>
      <c r="G356" s="199"/>
      <c r="H356" s="199"/>
      <c r="I356" s="199"/>
      <c r="J356" s="200"/>
    </row>
    <row r="357" spans="1:10" ht="16.5" thickBot="1">
      <c r="A357" s="371" t="s">
        <v>9866</v>
      </c>
      <c r="B357" s="197" t="s">
        <v>7565</v>
      </c>
      <c r="C357" s="199" t="s">
        <v>7566</v>
      </c>
      <c r="D357" s="197" t="s">
        <v>7567</v>
      </c>
      <c r="E357" s="199"/>
      <c r="F357" s="199"/>
      <c r="G357" s="197" t="s">
        <v>2144</v>
      </c>
      <c r="H357" s="197">
        <v>1</v>
      </c>
      <c r="I357" s="199"/>
      <c r="J357" s="200"/>
    </row>
    <row r="358" spans="1:10" ht="16.5" thickBot="1">
      <c r="B358" s="197" t="s">
        <v>7568</v>
      </c>
      <c r="C358" s="199" t="s">
        <v>7569</v>
      </c>
      <c r="D358" s="199"/>
      <c r="E358" s="199"/>
      <c r="F358" s="199"/>
      <c r="G358" s="199"/>
      <c r="H358" s="199"/>
      <c r="I358" s="199"/>
      <c r="J358" s="200"/>
    </row>
    <row r="359" spans="1:10" ht="16.5" thickBot="1">
      <c r="B359" s="197"/>
      <c r="C359" s="199" t="s">
        <v>7570</v>
      </c>
      <c r="D359" s="199"/>
      <c r="E359" s="199"/>
      <c r="F359" s="199"/>
      <c r="G359" s="199"/>
      <c r="H359" s="199"/>
      <c r="I359" s="199"/>
      <c r="J359" s="200"/>
    </row>
    <row r="360" spans="1:10" ht="16.5" thickBot="1">
      <c r="B360" s="197"/>
      <c r="C360" s="199" t="s">
        <v>7507</v>
      </c>
      <c r="D360" s="199"/>
      <c r="E360" s="199"/>
      <c r="F360" s="199"/>
      <c r="G360" s="199"/>
      <c r="H360" s="199"/>
      <c r="I360" s="199"/>
      <c r="J360" s="200"/>
    </row>
    <row r="361" spans="1:10" ht="16.5" thickBot="1">
      <c r="B361" s="197"/>
      <c r="C361" s="199" t="s">
        <v>7571</v>
      </c>
      <c r="D361" s="199"/>
      <c r="E361" s="199"/>
      <c r="F361" s="199"/>
      <c r="G361" s="199"/>
      <c r="H361" s="199"/>
      <c r="I361" s="199"/>
      <c r="J361" s="200"/>
    </row>
    <row r="362" spans="1:10" ht="16.5" thickBot="1">
      <c r="B362" s="197"/>
      <c r="C362" s="199" t="s">
        <v>7572</v>
      </c>
      <c r="D362" s="199"/>
      <c r="E362" s="199"/>
      <c r="F362" s="199"/>
      <c r="G362" s="199"/>
      <c r="H362" s="199"/>
      <c r="I362" s="199"/>
      <c r="J362" s="200"/>
    </row>
    <row r="363" spans="1:10" ht="16.5" thickBot="1">
      <c r="B363" s="197"/>
      <c r="C363" s="199" t="s">
        <v>7573</v>
      </c>
      <c r="D363" s="199"/>
      <c r="E363" s="199"/>
      <c r="F363" s="199"/>
      <c r="G363" s="199"/>
      <c r="H363" s="199"/>
      <c r="I363" s="199"/>
      <c r="J363" s="200"/>
    </row>
    <row r="364" spans="1:10" ht="16.5" thickBot="1">
      <c r="B364" s="197"/>
      <c r="C364" s="199"/>
      <c r="D364" s="199"/>
      <c r="E364" s="199"/>
      <c r="F364" s="199"/>
      <c r="G364" s="199"/>
      <c r="H364" s="199"/>
      <c r="I364" s="199"/>
      <c r="J364" s="200"/>
    </row>
    <row r="365" spans="1:10" ht="16.5" thickBot="1">
      <c r="A365" s="371" t="s">
        <v>9866</v>
      </c>
      <c r="B365" s="197" t="s">
        <v>7534</v>
      </c>
      <c r="C365" s="199" t="s">
        <v>7574</v>
      </c>
      <c r="D365" s="197" t="s">
        <v>7575</v>
      </c>
      <c r="E365" s="199"/>
      <c r="F365" s="197"/>
      <c r="G365" s="197" t="s">
        <v>3768</v>
      </c>
      <c r="H365" s="197">
        <v>1</v>
      </c>
      <c r="I365" s="199"/>
      <c r="J365" s="200"/>
    </row>
    <row r="366" spans="1:10" ht="16.5" thickBot="1">
      <c r="B366" s="197" t="s">
        <v>7568</v>
      </c>
      <c r="C366" s="199"/>
      <c r="D366" s="197" t="s">
        <v>7576</v>
      </c>
      <c r="E366" s="199"/>
      <c r="F366" s="199"/>
      <c r="G366" s="199"/>
      <c r="H366" s="199"/>
      <c r="I366" s="199"/>
      <c r="J366" s="200"/>
    </row>
    <row r="367" spans="1:10" ht="16.5" thickBot="1">
      <c r="B367" s="197"/>
      <c r="C367" s="199"/>
      <c r="D367" s="197" t="s">
        <v>7577</v>
      </c>
      <c r="E367" s="199"/>
      <c r="F367" s="199"/>
      <c r="G367" s="199"/>
      <c r="H367" s="199"/>
      <c r="I367" s="199"/>
      <c r="J367" s="200"/>
    </row>
    <row r="368" spans="1:10" ht="16.5" thickBot="1">
      <c r="B368" s="197"/>
      <c r="C368" s="199"/>
      <c r="D368" s="298" t="s">
        <v>7578</v>
      </c>
      <c r="E368" s="199"/>
      <c r="F368" s="199"/>
      <c r="G368" s="199"/>
      <c r="H368" s="199"/>
      <c r="I368" s="199"/>
      <c r="J368" s="200"/>
    </row>
    <row r="369" spans="1:10" ht="16.5" thickBot="1">
      <c r="B369" s="197"/>
      <c r="C369" s="199"/>
      <c r="D369" s="298"/>
      <c r="E369" s="199"/>
      <c r="F369" s="199"/>
      <c r="G369" s="199"/>
      <c r="H369" s="199"/>
      <c r="I369" s="199"/>
      <c r="J369" s="200"/>
    </row>
    <row r="370" spans="1:10" ht="16.5" thickBot="1">
      <c r="B370" s="197"/>
      <c r="C370" s="295" t="s">
        <v>2185</v>
      </c>
      <c r="D370" s="199"/>
      <c r="E370" s="199"/>
      <c r="F370" s="199"/>
      <c r="G370" s="199"/>
      <c r="H370" s="199"/>
      <c r="I370" s="199"/>
      <c r="J370" s="200"/>
    </row>
    <row r="371" spans="1:10" ht="16.5" thickBot="1">
      <c r="B371" s="197"/>
      <c r="C371" s="199" t="s">
        <v>2137</v>
      </c>
      <c r="D371" s="199"/>
      <c r="E371" s="199"/>
      <c r="F371" s="199"/>
      <c r="G371" s="199"/>
      <c r="H371" s="199"/>
      <c r="I371" s="199"/>
      <c r="J371" s="200"/>
    </row>
    <row r="372" spans="1:10" ht="16.5" thickBot="1">
      <c r="B372" s="197"/>
      <c r="C372" s="199"/>
      <c r="D372" s="199"/>
      <c r="E372" s="199"/>
      <c r="F372" s="199"/>
      <c r="G372" s="199"/>
      <c r="H372" s="199"/>
      <c r="I372" s="199"/>
      <c r="J372" s="200"/>
    </row>
    <row r="373" spans="1:10" ht="16.5" thickBot="1">
      <c r="B373" s="197"/>
      <c r="C373" s="199" t="s">
        <v>7429</v>
      </c>
      <c r="D373" s="199"/>
      <c r="E373" s="199"/>
      <c r="F373" s="199"/>
      <c r="G373" s="199"/>
      <c r="H373" s="199"/>
      <c r="I373" s="199"/>
      <c r="J373" s="200"/>
    </row>
    <row r="374" spans="1:10" ht="16.5" thickBot="1">
      <c r="B374" s="197"/>
      <c r="C374" s="199" t="s">
        <v>7564</v>
      </c>
      <c r="D374" s="199"/>
      <c r="E374" s="199"/>
      <c r="F374" s="199"/>
      <c r="G374" s="199"/>
      <c r="H374" s="199"/>
      <c r="I374" s="199"/>
      <c r="J374" s="200"/>
    </row>
    <row r="375" spans="1:10" ht="16.5" thickBot="1">
      <c r="B375" s="197"/>
      <c r="C375" s="199" t="s">
        <v>7523</v>
      </c>
      <c r="D375" s="199"/>
      <c r="E375" s="199"/>
      <c r="F375" s="199"/>
      <c r="G375" s="199"/>
      <c r="H375" s="199"/>
      <c r="I375" s="199"/>
      <c r="J375" s="200"/>
    </row>
    <row r="376" spans="1:10" ht="16.5" thickBot="1">
      <c r="B376" s="197"/>
      <c r="C376" s="199"/>
      <c r="D376" s="199"/>
      <c r="E376" s="199"/>
      <c r="F376" s="199"/>
      <c r="G376" s="199"/>
      <c r="H376" s="199"/>
      <c r="I376" s="199"/>
      <c r="J376" s="200"/>
    </row>
    <row r="377" spans="1:10" ht="16.5" thickBot="1">
      <c r="A377" s="371" t="s">
        <v>9866</v>
      </c>
      <c r="B377" s="197" t="s">
        <v>7565</v>
      </c>
      <c r="C377" s="199" t="s">
        <v>7566</v>
      </c>
      <c r="D377" s="197" t="s">
        <v>7579</v>
      </c>
      <c r="E377" s="199"/>
      <c r="F377" s="199"/>
      <c r="G377" s="197" t="s">
        <v>2144</v>
      </c>
      <c r="H377" s="197">
        <v>1</v>
      </c>
      <c r="I377" s="199"/>
      <c r="J377" s="200"/>
    </row>
    <row r="378" spans="1:10" ht="16.5" thickBot="1">
      <c r="B378" s="197" t="s">
        <v>7580</v>
      </c>
      <c r="C378" s="199" t="s">
        <v>7569</v>
      </c>
      <c r="D378" s="199"/>
      <c r="E378" s="199"/>
      <c r="F378" s="199"/>
      <c r="G378" s="199"/>
      <c r="H378" s="199"/>
      <c r="I378" s="199"/>
      <c r="J378" s="200"/>
    </row>
    <row r="379" spans="1:10" ht="16.5" thickBot="1">
      <c r="B379" s="197"/>
      <c r="C379" s="199" t="s">
        <v>7570</v>
      </c>
      <c r="D379" s="199"/>
      <c r="E379" s="199"/>
      <c r="F379" s="199"/>
      <c r="G379" s="199"/>
      <c r="H379" s="199"/>
      <c r="I379" s="199"/>
      <c r="J379" s="200"/>
    </row>
    <row r="380" spans="1:10" ht="16.5" thickBot="1">
      <c r="B380" s="197"/>
      <c r="C380" s="199" t="s">
        <v>7507</v>
      </c>
      <c r="D380" s="199"/>
      <c r="E380" s="199"/>
      <c r="F380" s="199"/>
      <c r="G380" s="199"/>
      <c r="H380" s="199"/>
      <c r="I380" s="199"/>
      <c r="J380" s="200"/>
    </row>
    <row r="381" spans="1:10" ht="16.5" thickBot="1">
      <c r="B381" s="197"/>
      <c r="C381" s="199" t="s">
        <v>7571</v>
      </c>
      <c r="D381" s="199"/>
      <c r="E381" s="199"/>
      <c r="F381" s="199"/>
      <c r="G381" s="199"/>
      <c r="H381" s="199"/>
      <c r="I381" s="199"/>
      <c r="J381" s="200"/>
    </row>
    <row r="382" spans="1:10" ht="16.5" thickBot="1">
      <c r="B382" s="197"/>
      <c r="C382" s="199" t="s">
        <v>7572</v>
      </c>
      <c r="D382" s="199"/>
      <c r="E382" s="199"/>
      <c r="F382" s="199"/>
      <c r="G382" s="199"/>
      <c r="H382" s="199"/>
      <c r="I382" s="199"/>
      <c r="J382" s="200"/>
    </row>
    <row r="383" spans="1:10" ht="16.5" thickBot="1">
      <c r="B383" s="197"/>
      <c r="C383" s="199" t="s">
        <v>7573</v>
      </c>
      <c r="D383" s="199"/>
      <c r="E383" s="199"/>
      <c r="F383" s="199"/>
      <c r="G383" s="199"/>
      <c r="H383" s="199"/>
      <c r="I383" s="199"/>
      <c r="J383" s="200"/>
    </row>
    <row r="384" spans="1:10" ht="16.5" thickBot="1">
      <c r="B384" s="197"/>
      <c r="C384" s="199"/>
      <c r="D384" s="199"/>
      <c r="E384" s="199"/>
      <c r="F384" s="199"/>
      <c r="G384" s="199"/>
      <c r="H384" s="199"/>
      <c r="I384" s="199"/>
      <c r="J384" s="200"/>
    </row>
    <row r="385" spans="1:10" ht="16.5" thickBot="1">
      <c r="A385" s="371" t="s">
        <v>9866</v>
      </c>
      <c r="B385" s="197" t="s">
        <v>7534</v>
      </c>
      <c r="C385" s="199" t="s">
        <v>7574</v>
      </c>
      <c r="D385" s="197" t="s">
        <v>7575</v>
      </c>
      <c r="E385" s="199"/>
      <c r="F385" s="197"/>
      <c r="G385" s="197" t="s">
        <v>3768</v>
      </c>
      <c r="H385" s="197">
        <v>1</v>
      </c>
      <c r="I385" s="199"/>
      <c r="J385" s="200"/>
    </row>
    <row r="386" spans="1:10" ht="16.5" thickBot="1">
      <c r="B386" s="197" t="s">
        <v>7580</v>
      </c>
      <c r="C386" s="199"/>
      <c r="D386" s="197" t="s">
        <v>7576</v>
      </c>
      <c r="E386" s="199"/>
      <c r="F386" s="199"/>
      <c r="G386" s="199"/>
      <c r="H386" s="199"/>
      <c r="I386" s="199"/>
      <c r="J386" s="200"/>
    </row>
    <row r="387" spans="1:10" ht="16.5" thickBot="1">
      <c r="B387" s="197"/>
      <c r="C387" s="199"/>
      <c r="D387" s="197" t="s">
        <v>7577</v>
      </c>
      <c r="E387" s="199"/>
      <c r="F387" s="199"/>
      <c r="G387" s="199"/>
      <c r="H387" s="199"/>
      <c r="I387" s="199"/>
      <c r="J387" s="200"/>
    </row>
    <row r="388" spans="1:10" ht="16.5" thickBot="1">
      <c r="B388" s="197"/>
      <c r="C388" s="199"/>
      <c r="D388" s="298" t="s">
        <v>7578</v>
      </c>
      <c r="E388" s="199"/>
      <c r="F388" s="199"/>
      <c r="G388" s="199"/>
      <c r="H388" s="199"/>
      <c r="I388" s="199"/>
      <c r="J388" s="200"/>
    </row>
    <row r="389" spans="1:10" ht="16.5" thickBot="1">
      <c r="B389" s="197"/>
      <c r="C389" s="199"/>
      <c r="D389" s="298"/>
      <c r="E389" s="199"/>
      <c r="F389" s="199"/>
      <c r="G389" s="199"/>
      <c r="H389" s="199"/>
      <c r="I389" s="199"/>
      <c r="J389" s="200"/>
    </row>
    <row r="390" spans="1:10" ht="16.5" thickBot="1">
      <c r="B390" s="197"/>
      <c r="C390" s="295" t="s">
        <v>2184</v>
      </c>
      <c r="D390" s="199"/>
      <c r="E390" s="199"/>
      <c r="F390" s="199"/>
      <c r="G390" s="199"/>
      <c r="H390" s="199"/>
      <c r="I390" s="199"/>
      <c r="J390" s="200"/>
    </row>
    <row r="391" spans="1:10" ht="16.5" thickBot="1">
      <c r="B391" s="197"/>
      <c r="C391" s="199" t="s">
        <v>2130</v>
      </c>
      <c r="D391" s="199"/>
      <c r="E391" s="199"/>
      <c r="F391" s="199"/>
      <c r="G391" s="199"/>
      <c r="H391" s="199"/>
      <c r="I391" s="199"/>
      <c r="J391" s="200"/>
    </row>
    <row r="392" spans="1:10" ht="16.5" thickBot="1">
      <c r="B392" s="197"/>
      <c r="C392" s="199"/>
      <c r="D392" s="199"/>
      <c r="E392" s="199"/>
      <c r="F392" s="199"/>
      <c r="G392" s="199"/>
      <c r="H392" s="199"/>
      <c r="I392" s="199"/>
      <c r="J392" s="200"/>
    </row>
    <row r="393" spans="1:10" ht="16.5" thickBot="1">
      <c r="B393" s="197"/>
      <c r="C393" s="199" t="s">
        <v>7429</v>
      </c>
      <c r="D393" s="199"/>
      <c r="E393" s="199"/>
      <c r="F393" s="199"/>
      <c r="G393" s="199"/>
      <c r="H393" s="199"/>
      <c r="I393" s="199"/>
      <c r="J393" s="200"/>
    </row>
    <row r="394" spans="1:10" ht="16.5" thickBot="1">
      <c r="B394" s="197"/>
      <c r="C394" s="199" t="s">
        <v>7564</v>
      </c>
      <c r="D394" s="199"/>
      <c r="E394" s="199"/>
      <c r="F394" s="199"/>
      <c r="G394" s="199"/>
      <c r="H394" s="199"/>
      <c r="I394" s="199"/>
      <c r="J394" s="200"/>
    </row>
    <row r="395" spans="1:10" ht="16.5" thickBot="1">
      <c r="B395" s="197"/>
      <c r="C395" s="199" t="s">
        <v>7523</v>
      </c>
      <c r="D395" s="199"/>
      <c r="E395" s="199"/>
      <c r="F395" s="199"/>
      <c r="G395" s="199"/>
      <c r="H395" s="199"/>
      <c r="I395" s="199"/>
      <c r="J395" s="200"/>
    </row>
    <row r="396" spans="1:10" ht="16.5" thickBot="1">
      <c r="B396" s="197"/>
      <c r="C396" s="199"/>
      <c r="D396" s="199"/>
      <c r="E396" s="199"/>
      <c r="F396" s="199"/>
      <c r="G396" s="199"/>
      <c r="H396" s="199"/>
      <c r="I396" s="199"/>
      <c r="J396" s="200"/>
    </row>
    <row r="397" spans="1:10" ht="16.5" thickBot="1">
      <c r="A397" s="371" t="s">
        <v>9866</v>
      </c>
      <c r="B397" s="197" t="s">
        <v>7565</v>
      </c>
      <c r="C397" s="199" t="s">
        <v>7566</v>
      </c>
      <c r="D397" s="197" t="s">
        <v>7581</v>
      </c>
      <c r="E397" s="199"/>
      <c r="F397" s="199"/>
      <c r="G397" s="197" t="s">
        <v>2144</v>
      </c>
      <c r="H397" s="197">
        <v>1</v>
      </c>
      <c r="I397" s="199"/>
      <c r="J397" s="200"/>
    </row>
    <row r="398" spans="1:10" ht="16.5" thickBot="1">
      <c r="B398" s="197">
        <v>2902</v>
      </c>
      <c r="C398" s="199" t="s">
        <v>7569</v>
      </c>
      <c r="D398" s="199"/>
      <c r="E398" s="199"/>
      <c r="F398" s="199"/>
      <c r="G398" s="199"/>
      <c r="H398" s="199"/>
      <c r="I398" s="199"/>
      <c r="J398" s="200"/>
    </row>
    <row r="399" spans="1:10" ht="16.5" thickBot="1">
      <c r="B399" s="197"/>
      <c r="C399" s="199" t="s">
        <v>7570</v>
      </c>
      <c r="D399" s="199"/>
      <c r="E399" s="199"/>
      <c r="F399" s="199"/>
      <c r="G399" s="199"/>
      <c r="H399" s="199"/>
      <c r="I399" s="199"/>
      <c r="J399" s="200"/>
    </row>
    <row r="400" spans="1:10" ht="16.5" thickBot="1">
      <c r="B400" s="197"/>
      <c r="C400" s="199" t="s">
        <v>7507</v>
      </c>
      <c r="D400" s="199"/>
      <c r="E400" s="199"/>
      <c r="F400" s="199"/>
      <c r="G400" s="199"/>
      <c r="H400" s="199"/>
      <c r="I400" s="199"/>
      <c r="J400" s="200"/>
    </row>
    <row r="401" spans="1:10" ht="16.5" thickBot="1">
      <c r="B401" s="197"/>
      <c r="C401" s="199" t="s">
        <v>7571</v>
      </c>
      <c r="D401" s="199"/>
      <c r="E401" s="199"/>
      <c r="F401" s="199"/>
      <c r="G401" s="199"/>
      <c r="H401" s="199"/>
      <c r="I401" s="199"/>
      <c r="J401" s="200"/>
    </row>
    <row r="402" spans="1:10" ht="16.5" thickBot="1">
      <c r="B402" s="197"/>
      <c r="C402" s="199" t="s">
        <v>7572</v>
      </c>
      <c r="D402" s="199"/>
      <c r="E402" s="199"/>
      <c r="F402" s="199"/>
      <c r="G402" s="199"/>
      <c r="H402" s="199"/>
      <c r="I402" s="199"/>
      <c r="J402" s="200"/>
    </row>
    <row r="403" spans="1:10" ht="16.5" thickBot="1">
      <c r="B403" s="197"/>
      <c r="C403" s="199" t="s">
        <v>7573</v>
      </c>
      <c r="D403" s="199"/>
      <c r="E403" s="199"/>
      <c r="F403" s="199"/>
      <c r="G403" s="199"/>
      <c r="H403" s="199"/>
      <c r="I403" s="199"/>
      <c r="J403" s="200"/>
    </row>
    <row r="404" spans="1:10" ht="16.5" thickBot="1">
      <c r="B404" s="197"/>
      <c r="C404" s="199"/>
      <c r="D404" s="199"/>
      <c r="E404" s="199"/>
      <c r="F404" s="199"/>
      <c r="G404" s="199"/>
      <c r="H404" s="199"/>
      <c r="I404" s="199"/>
      <c r="J404" s="200"/>
    </row>
    <row r="405" spans="1:10" ht="16.5" thickBot="1">
      <c r="A405" s="371" t="s">
        <v>9866</v>
      </c>
      <c r="B405" s="197" t="s">
        <v>7534</v>
      </c>
      <c r="C405" s="199" t="s">
        <v>7574</v>
      </c>
      <c r="D405" s="197" t="s">
        <v>7575</v>
      </c>
      <c r="E405" s="199"/>
      <c r="F405" s="197"/>
      <c r="G405" s="197" t="s">
        <v>3768</v>
      </c>
      <c r="H405" s="197">
        <v>1</v>
      </c>
      <c r="I405" s="199"/>
      <c r="J405" s="200"/>
    </row>
    <row r="406" spans="1:10" ht="16.5" thickBot="1">
      <c r="B406" s="197">
        <v>2902</v>
      </c>
      <c r="C406" s="199"/>
      <c r="D406" s="197" t="s">
        <v>7576</v>
      </c>
      <c r="E406" s="199"/>
      <c r="F406" s="199"/>
      <c r="G406" s="199"/>
      <c r="H406" s="199"/>
      <c r="I406" s="199"/>
      <c r="J406" s="200"/>
    </row>
    <row r="407" spans="1:10" ht="16.5" thickBot="1">
      <c r="B407" s="197"/>
      <c r="C407" s="199"/>
      <c r="D407" s="197" t="s">
        <v>7577</v>
      </c>
      <c r="E407" s="199"/>
      <c r="F407" s="199"/>
      <c r="G407" s="199"/>
      <c r="H407" s="199"/>
      <c r="I407" s="199"/>
      <c r="J407" s="200"/>
    </row>
    <row r="408" spans="1:10" ht="16.5" thickBot="1">
      <c r="B408" s="197"/>
      <c r="C408" s="199"/>
      <c r="D408" s="298" t="s">
        <v>7578</v>
      </c>
      <c r="E408" s="199"/>
      <c r="F408" s="199"/>
      <c r="G408" s="199"/>
      <c r="H408" s="199"/>
      <c r="I408" s="199"/>
      <c r="J408" s="200"/>
    </row>
    <row r="409" spans="1:10" ht="16.5" thickBot="1">
      <c r="B409" s="197"/>
      <c r="C409" s="199"/>
      <c r="D409" s="298"/>
      <c r="E409" s="199"/>
      <c r="F409" s="199"/>
      <c r="G409" s="199"/>
      <c r="H409" s="199"/>
      <c r="I409" s="199"/>
      <c r="J409" s="200"/>
    </row>
    <row r="410" spans="1:10" ht="16.5" thickBot="1">
      <c r="B410" s="197"/>
      <c r="C410" s="295" t="s">
        <v>2186</v>
      </c>
      <c r="D410" s="199"/>
      <c r="E410" s="199"/>
      <c r="F410" s="199"/>
      <c r="G410" s="199"/>
      <c r="H410" s="199"/>
      <c r="I410" s="199"/>
      <c r="J410" s="200"/>
    </row>
    <row r="411" spans="1:10" ht="16.5" thickBot="1">
      <c r="B411" s="197"/>
      <c r="C411" s="199" t="s">
        <v>2137</v>
      </c>
      <c r="D411" s="199"/>
      <c r="E411" s="199"/>
      <c r="F411" s="199"/>
      <c r="G411" s="199"/>
      <c r="H411" s="199"/>
      <c r="I411" s="199"/>
      <c r="J411" s="200"/>
    </row>
    <row r="412" spans="1:10" ht="16.5" thickBot="1">
      <c r="B412" s="197"/>
      <c r="C412" s="199"/>
      <c r="D412" s="199"/>
      <c r="E412" s="199"/>
      <c r="F412" s="199"/>
      <c r="G412" s="199"/>
      <c r="H412" s="199"/>
      <c r="I412" s="199"/>
      <c r="J412" s="200"/>
    </row>
    <row r="413" spans="1:10" ht="16.5" thickBot="1">
      <c r="B413" s="197"/>
      <c r="C413" s="199" t="s">
        <v>7429</v>
      </c>
      <c r="D413" s="199"/>
      <c r="E413" s="199"/>
      <c r="F413" s="199"/>
      <c r="G413" s="199"/>
      <c r="H413" s="199"/>
      <c r="I413" s="199"/>
      <c r="J413" s="200"/>
    </row>
    <row r="414" spans="1:10" ht="16.5" thickBot="1">
      <c r="B414" s="197"/>
      <c r="C414" s="199" t="s">
        <v>7564</v>
      </c>
      <c r="D414" s="199"/>
      <c r="E414" s="199"/>
      <c r="F414" s="199"/>
      <c r="G414" s="199"/>
      <c r="H414" s="199"/>
      <c r="I414" s="199"/>
      <c r="J414" s="200"/>
    </row>
    <row r="415" spans="1:10" ht="16.5" thickBot="1">
      <c r="B415" s="197"/>
      <c r="C415" s="199" t="s">
        <v>7523</v>
      </c>
      <c r="D415" s="199"/>
      <c r="E415" s="199"/>
      <c r="F415" s="199"/>
      <c r="G415" s="199"/>
      <c r="H415" s="199"/>
      <c r="I415" s="199"/>
      <c r="J415" s="200"/>
    </row>
    <row r="416" spans="1:10" ht="16.5" thickBot="1">
      <c r="B416" s="197"/>
      <c r="C416" s="199"/>
      <c r="D416" s="199"/>
      <c r="E416" s="199"/>
      <c r="F416" s="199"/>
      <c r="G416" s="199"/>
      <c r="H416" s="199"/>
      <c r="I416" s="199"/>
      <c r="J416" s="200"/>
    </row>
    <row r="417" spans="1:10" ht="16.5" thickBot="1">
      <c r="A417" s="371" t="s">
        <v>9866</v>
      </c>
      <c r="B417" s="197" t="s">
        <v>7565</v>
      </c>
      <c r="C417" s="199" t="s">
        <v>7566</v>
      </c>
      <c r="D417" s="197" t="s">
        <v>7582</v>
      </c>
      <c r="E417" s="199"/>
      <c r="F417" s="199"/>
      <c r="G417" s="197" t="s">
        <v>2144</v>
      </c>
      <c r="H417" s="197">
        <v>1</v>
      </c>
      <c r="I417" s="199"/>
      <c r="J417" s="200"/>
    </row>
    <row r="418" spans="1:10" ht="16.5" thickBot="1">
      <c r="B418" s="197">
        <v>2905</v>
      </c>
      <c r="C418" s="199" t="s">
        <v>7569</v>
      </c>
      <c r="D418" s="199"/>
      <c r="E418" s="199"/>
      <c r="F418" s="199"/>
      <c r="G418" s="199"/>
      <c r="H418" s="199"/>
      <c r="I418" s="199"/>
      <c r="J418" s="200"/>
    </row>
    <row r="419" spans="1:10" ht="16.5" thickBot="1">
      <c r="B419" s="197"/>
      <c r="C419" s="199" t="s">
        <v>7570</v>
      </c>
      <c r="D419" s="199"/>
      <c r="E419" s="199"/>
      <c r="F419" s="199"/>
      <c r="G419" s="199"/>
      <c r="H419" s="199"/>
      <c r="I419" s="199"/>
      <c r="J419" s="200"/>
    </row>
    <row r="420" spans="1:10" ht="16.5" thickBot="1">
      <c r="B420" s="197"/>
      <c r="C420" s="199" t="s">
        <v>7507</v>
      </c>
      <c r="D420" s="199"/>
      <c r="E420" s="199"/>
      <c r="F420" s="199"/>
      <c r="G420" s="199"/>
      <c r="H420" s="199"/>
      <c r="I420" s="199"/>
      <c r="J420" s="200"/>
    </row>
    <row r="421" spans="1:10" ht="16.5" thickBot="1">
      <c r="B421" s="197"/>
      <c r="C421" s="199" t="s">
        <v>7571</v>
      </c>
      <c r="D421" s="199"/>
      <c r="E421" s="199"/>
      <c r="F421" s="199"/>
      <c r="G421" s="199"/>
      <c r="H421" s="199"/>
      <c r="I421" s="199"/>
      <c r="J421" s="200"/>
    </row>
    <row r="422" spans="1:10" ht="16.5" thickBot="1">
      <c r="B422" s="197"/>
      <c r="C422" s="199" t="s">
        <v>7572</v>
      </c>
      <c r="D422" s="199"/>
      <c r="E422" s="199"/>
      <c r="F422" s="199"/>
      <c r="G422" s="199"/>
      <c r="H422" s="199"/>
      <c r="I422" s="199"/>
      <c r="J422" s="200"/>
    </row>
    <row r="423" spans="1:10" ht="16.5" thickBot="1">
      <c r="B423" s="197"/>
      <c r="C423" s="199" t="s">
        <v>7573</v>
      </c>
      <c r="D423" s="199"/>
      <c r="E423" s="199"/>
      <c r="F423" s="199"/>
      <c r="G423" s="199"/>
      <c r="H423" s="199"/>
      <c r="I423" s="199"/>
      <c r="J423" s="200"/>
    </row>
    <row r="424" spans="1:10" ht="16.5" thickBot="1">
      <c r="B424" s="197"/>
      <c r="C424" s="199"/>
      <c r="D424" s="199"/>
      <c r="E424" s="199"/>
      <c r="F424" s="199"/>
      <c r="G424" s="199"/>
      <c r="H424" s="199"/>
      <c r="I424" s="199"/>
      <c r="J424" s="200"/>
    </row>
    <row r="425" spans="1:10" ht="16.5" thickBot="1">
      <c r="A425" s="371" t="s">
        <v>9866</v>
      </c>
      <c r="B425" s="197" t="s">
        <v>7534</v>
      </c>
      <c r="C425" s="199" t="s">
        <v>7574</v>
      </c>
      <c r="D425" s="197" t="s">
        <v>7575</v>
      </c>
      <c r="E425" s="197"/>
      <c r="F425" s="197"/>
      <c r="G425" s="197" t="s">
        <v>3768</v>
      </c>
      <c r="H425" s="197">
        <v>1</v>
      </c>
      <c r="I425" s="199"/>
      <c r="J425" s="200"/>
    </row>
    <row r="426" spans="1:10" ht="16.5" thickBot="1">
      <c r="B426" s="197">
        <v>2905</v>
      </c>
      <c r="C426" s="199"/>
      <c r="D426" s="197" t="s">
        <v>7576</v>
      </c>
      <c r="E426" s="197"/>
      <c r="F426" s="197"/>
      <c r="G426" s="197"/>
      <c r="H426" s="197"/>
      <c r="I426" s="199"/>
      <c r="J426" s="200"/>
    </row>
    <row r="427" spans="1:10" ht="16.5" thickBot="1">
      <c r="B427" s="197"/>
      <c r="C427" s="199"/>
      <c r="D427" s="197" t="s">
        <v>7577</v>
      </c>
      <c r="E427" s="197"/>
      <c r="F427" s="197"/>
      <c r="G427" s="197"/>
      <c r="H427" s="197"/>
      <c r="I427" s="199"/>
      <c r="J427" s="200"/>
    </row>
    <row r="428" spans="1:10" ht="16.5" thickBot="1">
      <c r="B428" s="197"/>
      <c r="C428" s="199"/>
      <c r="D428" s="298" t="s">
        <v>7578</v>
      </c>
      <c r="E428" s="197"/>
      <c r="F428" s="197"/>
      <c r="G428" s="197"/>
      <c r="H428" s="197"/>
      <c r="I428" s="199"/>
      <c r="J428" s="200"/>
    </row>
    <row r="429" spans="1:10" ht="16.5" thickBot="1">
      <c r="B429" s="197"/>
      <c r="C429" s="199"/>
      <c r="D429" s="199"/>
      <c r="E429" s="199"/>
      <c r="F429" s="199"/>
      <c r="G429" s="199"/>
      <c r="H429" s="199"/>
      <c r="I429" s="199"/>
      <c r="J429" s="200"/>
    </row>
    <row r="430" spans="1:10" ht="16.5" thickBot="1">
      <c r="B430" s="197"/>
      <c r="C430" s="295" t="s">
        <v>7583</v>
      </c>
      <c r="D430" s="199"/>
      <c r="E430" s="199"/>
      <c r="F430" s="199"/>
      <c r="G430" s="199"/>
      <c r="H430" s="199"/>
      <c r="I430" s="199"/>
      <c r="J430" s="200"/>
    </row>
    <row r="431" spans="1:10" ht="16.5" thickBot="1">
      <c r="B431" s="197"/>
      <c r="C431" s="199" t="s">
        <v>7584</v>
      </c>
      <c r="D431" s="199"/>
      <c r="E431" s="199"/>
      <c r="F431" s="199"/>
      <c r="G431" s="199"/>
      <c r="H431" s="199"/>
      <c r="I431" s="199"/>
      <c r="J431" s="200"/>
    </row>
    <row r="432" spans="1:10" ht="16.5" thickBot="1">
      <c r="B432" s="197"/>
      <c r="C432" s="199"/>
      <c r="D432" s="199"/>
      <c r="E432" s="199"/>
      <c r="F432" s="199"/>
      <c r="G432" s="199"/>
      <c r="H432" s="199"/>
      <c r="I432" s="199"/>
      <c r="J432" s="200"/>
    </row>
    <row r="433" spans="1:10" ht="16.5" thickBot="1">
      <c r="B433" s="197"/>
      <c r="C433" s="199" t="s">
        <v>7585</v>
      </c>
      <c r="D433" s="199"/>
      <c r="E433" s="199"/>
      <c r="F433" s="199"/>
      <c r="G433" s="199"/>
      <c r="H433" s="199"/>
      <c r="I433" s="199"/>
      <c r="J433" s="200"/>
    </row>
    <row r="434" spans="1:10" ht="16.5" thickBot="1">
      <c r="B434" s="197"/>
      <c r="C434" s="199" t="s">
        <v>7586</v>
      </c>
      <c r="D434" s="199"/>
      <c r="E434" s="199"/>
      <c r="F434" s="199"/>
      <c r="G434" s="199"/>
      <c r="H434" s="199"/>
      <c r="I434" s="199"/>
      <c r="J434" s="200"/>
    </row>
    <row r="435" spans="1:10" ht="16.5" thickBot="1">
      <c r="B435" s="197"/>
      <c r="C435" s="199" t="s">
        <v>7587</v>
      </c>
      <c r="D435" s="199"/>
      <c r="E435" s="199"/>
      <c r="F435" s="199"/>
      <c r="G435" s="199"/>
      <c r="H435" s="199"/>
      <c r="I435" s="199"/>
      <c r="J435" s="200"/>
    </row>
    <row r="436" spans="1:10" ht="16.5" thickBot="1">
      <c r="B436" s="197"/>
      <c r="C436" s="199" t="s">
        <v>7588</v>
      </c>
      <c r="D436" s="199"/>
      <c r="E436" s="199"/>
      <c r="F436" s="199"/>
      <c r="G436" s="199"/>
      <c r="H436" s="199"/>
      <c r="I436" s="199"/>
      <c r="J436" s="200"/>
    </row>
    <row r="437" spans="1:10" ht="16.5" thickBot="1">
      <c r="B437" s="197"/>
      <c r="C437" s="199"/>
      <c r="D437" s="199"/>
      <c r="E437" s="199"/>
      <c r="F437" s="199"/>
      <c r="G437" s="199"/>
      <c r="H437" s="199"/>
      <c r="I437" s="199"/>
      <c r="J437" s="200"/>
    </row>
    <row r="438" spans="1:10" ht="16.5" thickBot="1">
      <c r="B438" s="197" t="s">
        <v>7534</v>
      </c>
      <c r="C438" s="199" t="s">
        <v>7535</v>
      </c>
      <c r="D438" s="199"/>
      <c r="E438" s="199"/>
      <c r="F438" s="199"/>
      <c r="G438" s="199"/>
      <c r="H438" s="199"/>
      <c r="I438" s="199"/>
      <c r="J438" s="200"/>
    </row>
    <row r="439" spans="1:10" ht="16.5" thickBot="1">
      <c r="B439" s="197">
        <v>1150</v>
      </c>
      <c r="C439" s="199" t="s">
        <v>7549</v>
      </c>
      <c r="D439" s="197" t="s">
        <v>7538</v>
      </c>
      <c r="E439" s="197"/>
      <c r="F439" s="197"/>
      <c r="G439" s="197" t="s">
        <v>3768</v>
      </c>
      <c r="H439" s="197">
        <v>1</v>
      </c>
      <c r="I439" s="199"/>
      <c r="J439" s="200"/>
    </row>
    <row r="440" spans="1:10" ht="16.5" thickBot="1">
      <c r="A440" s="371" t="s">
        <v>9860</v>
      </c>
      <c r="B440" s="197"/>
      <c r="C440" s="199" t="s">
        <v>2221</v>
      </c>
      <c r="D440" s="197" t="s">
        <v>2180</v>
      </c>
      <c r="E440" s="197"/>
      <c r="F440" s="197"/>
      <c r="G440" s="197" t="s">
        <v>3768</v>
      </c>
      <c r="H440" s="197">
        <v>1</v>
      </c>
      <c r="I440" s="199"/>
      <c r="J440" s="200"/>
    </row>
    <row r="441" spans="1:10" ht="16.5" thickBot="1">
      <c r="B441" s="197"/>
      <c r="C441" s="199"/>
      <c r="D441" s="199"/>
      <c r="E441" s="199"/>
      <c r="F441" s="199"/>
      <c r="G441" s="199"/>
      <c r="H441" s="199"/>
      <c r="I441" s="199"/>
      <c r="J441" s="200"/>
    </row>
    <row r="442" spans="1:10" ht="16.5" thickBot="1">
      <c r="B442" s="197"/>
      <c r="C442" s="297" t="s">
        <v>7589</v>
      </c>
      <c r="D442" s="199"/>
      <c r="E442" s="199"/>
      <c r="F442" s="199"/>
      <c r="G442" s="199"/>
      <c r="H442" s="199"/>
      <c r="I442" s="199"/>
      <c r="J442" s="200"/>
    </row>
    <row r="443" spans="1:10" ht="16.5" thickBot="1">
      <c r="B443" s="197"/>
      <c r="C443" s="295" t="s">
        <v>2757</v>
      </c>
      <c r="D443" s="199"/>
      <c r="E443" s="199"/>
      <c r="F443" s="199"/>
      <c r="G443" s="199"/>
      <c r="H443" s="199"/>
      <c r="I443" s="199"/>
      <c r="J443" s="200"/>
    </row>
    <row r="444" spans="1:10" ht="16.5" thickBot="1">
      <c r="B444" s="197"/>
      <c r="C444" s="199" t="s">
        <v>7590</v>
      </c>
      <c r="D444" s="199"/>
      <c r="E444" s="199"/>
      <c r="F444" s="199"/>
      <c r="G444" s="199"/>
      <c r="H444" s="199"/>
      <c r="I444" s="199"/>
      <c r="J444" s="200"/>
    </row>
    <row r="445" spans="1:10" ht="16.5" thickBot="1">
      <c r="B445" s="197"/>
      <c r="C445" s="199"/>
      <c r="D445" s="199"/>
      <c r="E445" s="199"/>
      <c r="F445" s="199"/>
      <c r="G445" s="199"/>
      <c r="H445" s="199"/>
      <c r="I445" s="199"/>
      <c r="J445" s="200"/>
    </row>
    <row r="446" spans="1:10" ht="16.5" thickBot="1">
      <c r="B446" s="197"/>
      <c r="C446" s="199" t="s">
        <v>7591</v>
      </c>
      <c r="D446" s="199"/>
      <c r="E446" s="199"/>
      <c r="F446" s="199"/>
      <c r="G446" s="199"/>
      <c r="H446" s="199"/>
      <c r="I446" s="199"/>
      <c r="J446" s="200"/>
    </row>
    <row r="447" spans="1:10" ht="16.5" thickBot="1">
      <c r="B447" s="197"/>
      <c r="C447" s="199" t="s">
        <v>7592</v>
      </c>
      <c r="D447" s="199"/>
      <c r="E447" s="199"/>
      <c r="F447" s="199"/>
      <c r="G447" s="199"/>
      <c r="H447" s="199"/>
      <c r="I447" s="199"/>
      <c r="J447" s="200"/>
    </row>
    <row r="448" spans="1:10" ht="16.5" thickBot="1">
      <c r="B448" s="197"/>
      <c r="C448" s="199" t="s">
        <v>7593</v>
      </c>
      <c r="D448" s="199"/>
      <c r="E448" s="199"/>
      <c r="F448" s="199"/>
      <c r="G448" s="199"/>
      <c r="H448" s="199"/>
      <c r="I448" s="199"/>
      <c r="J448" s="200"/>
    </row>
    <row r="449" spans="1:10" ht="16.5" thickBot="1">
      <c r="B449" s="197"/>
      <c r="C449" s="199" t="s">
        <v>7541</v>
      </c>
      <c r="D449" s="199"/>
      <c r="E449" s="199"/>
      <c r="F449" s="199"/>
      <c r="G449" s="199"/>
      <c r="H449" s="199"/>
      <c r="I449" s="199"/>
      <c r="J449" s="200"/>
    </row>
    <row r="450" spans="1:10" ht="16.5" thickBot="1">
      <c r="B450" s="197"/>
      <c r="C450" s="199"/>
      <c r="D450" s="199"/>
      <c r="E450" s="199"/>
      <c r="F450" s="199"/>
      <c r="G450" s="199"/>
      <c r="H450" s="199"/>
      <c r="I450" s="199"/>
      <c r="J450" s="200"/>
    </row>
    <row r="451" spans="1:10" ht="16.5" thickBot="1">
      <c r="A451" s="371" t="s">
        <v>9866</v>
      </c>
      <c r="B451" s="197" t="s">
        <v>7594</v>
      </c>
      <c r="C451" s="199" t="s">
        <v>2223</v>
      </c>
      <c r="D451" s="197" t="s">
        <v>7595</v>
      </c>
      <c r="E451" s="199"/>
      <c r="F451" s="199"/>
      <c r="G451" s="197" t="s">
        <v>2144</v>
      </c>
      <c r="H451" s="197">
        <v>1</v>
      </c>
      <c r="I451" s="199"/>
      <c r="J451" s="200"/>
    </row>
    <row r="452" spans="1:10" ht="16.5" thickBot="1">
      <c r="B452" s="197" t="s">
        <v>7596</v>
      </c>
      <c r="C452" s="199" t="s">
        <v>7597</v>
      </c>
      <c r="D452" s="199"/>
      <c r="E452" s="199"/>
      <c r="F452" s="199"/>
      <c r="G452" s="199"/>
      <c r="H452" s="199"/>
      <c r="I452" s="199"/>
      <c r="J452" s="200"/>
    </row>
    <row r="453" spans="1:10" ht="16.5" thickBot="1">
      <c r="B453" s="197"/>
      <c r="C453" s="199" t="s">
        <v>7598</v>
      </c>
      <c r="D453" s="199"/>
      <c r="E453" s="199"/>
      <c r="F453" s="199"/>
      <c r="G453" s="199"/>
      <c r="H453" s="199"/>
      <c r="I453" s="199"/>
      <c r="J453" s="200"/>
    </row>
    <row r="454" spans="1:10" ht="16.5" thickBot="1">
      <c r="B454" s="197"/>
      <c r="C454" s="199" t="s">
        <v>7599</v>
      </c>
      <c r="D454" s="199"/>
      <c r="E454" s="199"/>
      <c r="F454" s="199"/>
      <c r="G454" s="199"/>
      <c r="H454" s="199"/>
      <c r="I454" s="199"/>
      <c r="J454" s="200"/>
    </row>
    <row r="455" spans="1:10" ht="16.5" thickBot="1">
      <c r="B455" s="197"/>
      <c r="C455" s="199" t="s">
        <v>7600</v>
      </c>
      <c r="D455" s="199"/>
      <c r="E455" s="199"/>
      <c r="F455" s="199"/>
      <c r="G455" s="199"/>
      <c r="H455" s="199"/>
      <c r="I455" s="199"/>
      <c r="J455" s="200"/>
    </row>
    <row r="456" spans="1:10" ht="16.5" thickBot="1">
      <c r="B456" s="197"/>
      <c r="C456" s="199" t="s">
        <v>7601</v>
      </c>
      <c r="D456" s="199"/>
      <c r="E456" s="199"/>
      <c r="F456" s="199"/>
      <c r="G456" s="199"/>
      <c r="H456" s="199"/>
      <c r="I456" s="199"/>
      <c r="J456" s="200"/>
    </row>
    <row r="457" spans="1:10" ht="16.5" thickBot="1">
      <c r="B457" s="197"/>
      <c r="C457" s="199" t="s">
        <v>7602</v>
      </c>
      <c r="D457" s="199"/>
      <c r="E457" s="199"/>
      <c r="F457" s="199"/>
      <c r="G457" s="199"/>
      <c r="H457" s="199"/>
      <c r="I457" s="199"/>
      <c r="J457" s="200"/>
    </row>
    <row r="458" spans="1:10" ht="16.5" thickBot="1">
      <c r="B458" s="197"/>
      <c r="C458" s="199" t="s">
        <v>7600</v>
      </c>
      <c r="D458" s="199"/>
      <c r="E458" s="199"/>
      <c r="F458" s="199"/>
      <c r="G458" s="199"/>
      <c r="H458" s="199"/>
      <c r="I458" s="199"/>
      <c r="J458" s="200"/>
    </row>
    <row r="459" spans="1:10" ht="16.5" thickBot="1">
      <c r="B459" s="197"/>
      <c r="C459" s="199"/>
      <c r="D459" s="199"/>
      <c r="E459" s="199"/>
      <c r="F459" s="199"/>
      <c r="G459" s="199"/>
      <c r="H459" s="199"/>
      <c r="I459" s="199"/>
      <c r="J459" s="200"/>
    </row>
    <row r="460" spans="1:10" ht="16.5" thickBot="1">
      <c r="A460" s="371" t="s">
        <v>9866</v>
      </c>
      <c r="B460" s="197" t="s">
        <v>7603</v>
      </c>
      <c r="C460" s="199" t="s">
        <v>7604</v>
      </c>
      <c r="D460" s="197" t="s">
        <v>7595</v>
      </c>
      <c r="E460" s="199"/>
      <c r="F460" s="199"/>
      <c r="G460" s="197" t="s">
        <v>2144</v>
      </c>
      <c r="H460" s="197">
        <v>1</v>
      </c>
      <c r="I460" s="199"/>
      <c r="J460" s="200"/>
    </row>
    <row r="461" spans="1:10" ht="16.5" thickBot="1">
      <c r="B461" s="197" t="s">
        <v>7596</v>
      </c>
      <c r="C461" s="199" t="s">
        <v>7605</v>
      </c>
      <c r="D461" s="199"/>
      <c r="E461" s="199"/>
      <c r="F461" s="199"/>
      <c r="G461" s="199"/>
      <c r="H461" s="199"/>
      <c r="I461" s="199"/>
      <c r="J461" s="200"/>
    </row>
    <row r="462" spans="1:10" ht="16.5" thickBot="1">
      <c r="B462" s="197"/>
      <c r="C462" s="199" t="s">
        <v>7442</v>
      </c>
      <c r="D462" s="199"/>
      <c r="E462" s="199"/>
      <c r="F462" s="199"/>
      <c r="G462" s="199"/>
      <c r="H462" s="199"/>
      <c r="I462" s="199"/>
      <c r="J462" s="200"/>
    </row>
    <row r="463" spans="1:10" ht="16.5" thickBot="1">
      <c r="B463" s="197"/>
      <c r="C463" s="199" t="s">
        <v>7606</v>
      </c>
      <c r="D463" s="199"/>
      <c r="E463" s="199"/>
      <c r="F463" s="199"/>
      <c r="G463" s="199"/>
      <c r="H463" s="199"/>
      <c r="I463" s="199"/>
      <c r="J463" s="200"/>
    </row>
    <row r="464" spans="1:10" ht="16.5" thickBot="1">
      <c r="B464" s="197"/>
      <c r="C464" s="199" t="s">
        <v>7528</v>
      </c>
      <c r="D464" s="199"/>
      <c r="E464" s="199"/>
      <c r="F464" s="199"/>
      <c r="G464" s="199"/>
      <c r="H464" s="199"/>
      <c r="I464" s="199"/>
      <c r="J464" s="200"/>
    </row>
    <row r="465" spans="2:10" ht="16.5" thickBot="1">
      <c r="B465" s="197"/>
      <c r="C465" s="199" t="s">
        <v>7448</v>
      </c>
      <c r="D465" s="199"/>
      <c r="E465" s="199"/>
      <c r="F465" s="199"/>
      <c r="G465" s="197"/>
      <c r="H465" s="197"/>
      <c r="I465" s="199"/>
      <c r="J465" s="200"/>
    </row>
    <row r="466" spans="2:10" ht="16.5" thickBot="1">
      <c r="B466" s="197"/>
      <c r="C466" s="199" t="s">
        <v>7607</v>
      </c>
      <c r="D466" s="199"/>
      <c r="E466" s="199"/>
      <c r="F466" s="199"/>
      <c r="G466" s="199"/>
      <c r="H466" s="199"/>
      <c r="I466" s="199"/>
      <c r="J466" s="200"/>
    </row>
    <row r="467" spans="2:10" ht="16.5" thickBot="1">
      <c r="B467" s="197"/>
      <c r="C467" s="199"/>
      <c r="D467" s="199"/>
      <c r="E467" s="199"/>
      <c r="F467" s="199"/>
      <c r="G467" s="199"/>
      <c r="H467" s="199"/>
      <c r="I467" s="199"/>
      <c r="J467" s="200"/>
    </row>
    <row r="468" spans="2:10" ht="16.5" thickBot="1">
      <c r="B468" s="197"/>
      <c r="C468" s="199" t="s">
        <v>7450</v>
      </c>
      <c r="D468" s="199"/>
      <c r="E468" s="199"/>
      <c r="F468" s="199"/>
      <c r="G468" s="199"/>
      <c r="H468" s="199"/>
      <c r="I468" s="199"/>
      <c r="J468" s="200"/>
    </row>
    <row r="469" spans="2:10" ht="16.5" thickBot="1">
      <c r="B469" s="197"/>
      <c r="C469" s="199" t="s">
        <v>7530</v>
      </c>
      <c r="D469" s="199"/>
      <c r="E469" s="199"/>
      <c r="F469" s="199"/>
      <c r="G469" s="197" t="s">
        <v>2144</v>
      </c>
      <c r="H469" s="197">
        <v>1</v>
      </c>
      <c r="I469" s="199"/>
      <c r="J469" s="200"/>
    </row>
    <row r="470" spans="2:10" ht="16.5" thickBot="1">
      <c r="B470" s="197"/>
      <c r="C470" s="199" t="s">
        <v>7608</v>
      </c>
      <c r="D470" s="199"/>
      <c r="E470" s="199"/>
      <c r="F470" s="199"/>
      <c r="G470" s="197" t="s">
        <v>2144</v>
      </c>
      <c r="H470" s="197">
        <v>1</v>
      </c>
      <c r="I470" s="199"/>
      <c r="J470" s="200"/>
    </row>
    <row r="471" spans="2:10" ht="16.5" thickBot="1">
      <c r="B471" s="197"/>
      <c r="C471" s="199" t="s">
        <v>7609</v>
      </c>
      <c r="D471" s="199"/>
      <c r="E471" s="199"/>
      <c r="F471" s="199"/>
      <c r="G471" s="199"/>
      <c r="H471" s="199"/>
      <c r="I471" s="199"/>
      <c r="J471" s="200"/>
    </row>
    <row r="472" spans="2:10" ht="16.5" thickBot="1">
      <c r="B472" s="197"/>
      <c r="C472" s="199"/>
      <c r="D472" s="199"/>
      <c r="E472" s="199"/>
      <c r="F472" s="199"/>
      <c r="G472" s="199"/>
      <c r="H472" s="199"/>
      <c r="I472" s="199"/>
      <c r="J472" s="200"/>
    </row>
    <row r="473" spans="2:10" ht="16.5" thickBot="1">
      <c r="B473" s="197"/>
      <c r="C473" s="295" t="s">
        <v>2762</v>
      </c>
      <c r="D473" s="199"/>
      <c r="E473" s="199"/>
      <c r="F473" s="199"/>
      <c r="G473" s="199"/>
      <c r="H473" s="199"/>
      <c r="I473" s="199"/>
      <c r="J473" s="200"/>
    </row>
    <row r="474" spans="2:10" ht="16.5" thickBot="1">
      <c r="B474" s="197"/>
      <c r="C474" s="199" t="s">
        <v>7590</v>
      </c>
      <c r="D474" s="199"/>
      <c r="E474" s="199"/>
      <c r="F474" s="199"/>
      <c r="G474" s="199"/>
      <c r="H474" s="199"/>
      <c r="I474" s="199"/>
      <c r="J474" s="200"/>
    </row>
    <row r="475" spans="2:10" ht="16.5" thickBot="1">
      <c r="B475" s="197"/>
      <c r="C475" s="199"/>
      <c r="D475" s="199"/>
      <c r="E475" s="199"/>
      <c r="F475" s="199"/>
      <c r="G475" s="199"/>
      <c r="H475" s="199"/>
      <c r="I475" s="199"/>
      <c r="J475" s="200"/>
    </row>
    <row r="476" spans="2:10" ht="16.5" thickBot="1">
      <c r="B476" s="197"/>
      <c r="C476" s="199" t="s">
        <v>7591</v>
      </c>
      <c r="D476" s="199"/>
      <c r="E476" s="199"/>
      <c r="F476" s="199"/>
      <c r="G476" s="199"/>
      <c r="H476" s="199"/>
      <c r="I476" s="199"/>
      <c r="J476" s="200"/>
    </row>
    <row r="477" spans="2:10" ht="16.5" thickBot="1">
      <c r="B477" s="197"/>
      <c r="C477" s="199" t="s">
        <v>7592</v>
      </c>
      <c r="D477" s="199"/>
      <c r="E477" s="199"/>
      <c r="F477" s="199"/>
      <c r="G477" s="199"/>
      <c r="H477" s="199"/>
      <c r="I477" s="199"/>
      <c r="J477" s="200"/>
    </row>
    <row r="478" spans="2:10" ht="16.5" thickBot="1">
      <c r="B478" s="197"/>
      <c r="C478" s="199" t="s">
        <v>7593</v>
      </c>
      <c r="D478" s="199"/>
      <c r="E478" s="199"/>
      <c r="F478" s="199"/>
      <c r="G478" s="199"/>
      <c r="H478" s="199"/>
      <c r="I478" s="199"/>
      <c r="J478" s="200"/>
    </row>
    <row r="479" spans="2:10" ht="16.5" thickBot="1">
      <c r="B479" s="197"/>
      <c r="C479" s="199" t="s">
        <v>7541</v>
      </c>
      <c r="D479" s="199"/>
      <c r="E479" s="199"/>
      <c r="F479" s="199"/>
      <c r="G479" s="199"/>
      <c r="H479" s="199"/>
      <c r="I479" s="199"/>
      <c r="J479" s="200"/>
    </row>
    <row r="480" spans="2:10" ht="16.5" thickBot="1">
      <c r="B480" s="197"/>
      <c r="C480" s="199"/>
      <c r="D480" s="199"/>
      <c r="E480" s="199"/>
      <c r="F480" s="199"/>
      <c r="G480" s="199"/>
      <c r="H480" s="199"/>
      <c r="I480" s="199"/>
      <c r="J480" s="200"/>
    </row>
    <row r="481" spans="1:10" ht="16.5" thickBot="1">
      <c r="A481" s="371" t="s">
        <v>9866</v>
      </c>
      <c r="B481" s="197" t="s">
        <v>7594</v>
      </c>
      <c r="C481" s="199" t="s">
        <v>2223</v>
      </c>
      <c r="D481" s="197" t="s">
        <v>7610</v>
      </c>
      <c r="E481" s="199"/>
      <c r="F481" s="199"/>
      <c r="G481" s="197" t="s">
        <v>2144</v>
      </c>
      <c r="H481" s="197">
        <v>1</v>
      </c>
      <c r="I481" s="199"/>
      <c r="J481" s="200"/>
    </row>
    <row r="482" spans="1:10" ht="16.5" thickBot="1">
      <c r="B482" s="197" t="s">
        <v>7611</v>
      </c>
      <c r="C482" s="199" t="s">
        <v>7597</v>
      </c>
      <c r="D482" s="199"/>
      <c r="E482" s="199"/>
      <c r="F482" s="199"/>
      <c r="G482" s="199"/>
      <c r="H482" s="199"/>
      <c r="I482" s="199"/>
      <c r="J482" s="200"/>
    </row>
    <row r="483" spans="1:10" ht="16.5" thickBot="1">
      <c r="B483" s="197"/>
      <c r="C483" s="199" t="s">
        <v>7598</v>
      </c>
      <c r="D483" s="199"/>
      <c r="E483" s="199"/>
      <c r="F483" s="199"/>
      <c r="G483" s="199"/>
      <c r="H483" s="199"/>
      <c r="I483" s="199"/>
      <c r="J483" s="200"/>
    </row>
    <row r="484" spans="1:10" ht="16.5" thickBot="1">
      <c r="B484" s="197"/>
      <c r="C484" s="199" t="s">
        <v>7599</v>
      </c>
      <c r="D484" s="199"/>
      <c r="E484" s="199"/>
      <c r="F484" s="199"/>
      <c r="G484" s="199"/>
      <c r="H484" s="199"/>
      <c r="I484" s="199"/>
      <c r="J484" s="200"/>
    </row>
    <row r="485" spans="1:10" ht="16.5" thickBot="1">
      <c r="B485" s="197"/>
      <c r="C485" s="199" t="s">
        <v>7600</v>
      </c>
      <c r="D485" s="199"/>
      <c r="E485" s="199"/>
      <c r="F485" s="199"/>
      <c r="G485" s="199"/>
      <c r="H485" s="199"/>
      <c r="I485" s="199"/>
      <c r="J485" s="200"/>
    </row>
    <row r="486" spans="1:10" ht="16.5" thickBot="1">
      <c r="B486" s="197"/>
      <c r="C486" s="199" t="s">
        <v>7601</v>
      </c>
      <c r="D486" s="199"/>
      <c r="E486" s="199"/>
      <c r="F486" s="199"/>
      <c r="G486" s="199"/>
      <c r="H486" s="199"/>
      <c r="I486" s="199"/>
      <c r="J486" s="200"/>
    </row>
    <row r="487" spans="1:10" ht="16.5" thickBot="1">
      <c r="B487" s="197"/>
      <c r="C487" s="199" t="s">
        <v>7602</v>
      </c>
      <c r="D487" s="199"/>
      <c r="E487" s="199"/>
      <c r="F487" s="199"/>
      <c r="G487" s="199"/>
      <c r="H487" s="199"/>
      <c r="I487" s="199"/>
      <c r="J487" s="200"/>
    </row>
    <row r="488" spans="1:10" ht="16.5" thickBot="1">
      <c r="B488" s="197"/>
      <c r="C488" s="199" t="s">
        <v>7600</v>
      </c>
      <c r="D488" s="199"/>
      <c r="E488" s="199"/>
      <c r="F488" s="199"/>
      <c r="G488" s="199"/>
      <c r="H488" s="199"/>
      <c r="I488" s="199"/>
      <c r="J488" s="200"/>
    </row>
    <row r="489" spans="1:10" ht="16.5" thickBot="1">
      <c r="B489" s="197"/>
      <c r="C489" s="199"/>
      <c r="D489" s="199"/>
      <c r="E489" s="199"/>
      <c r="F489" s="199"/>
      <c r="G489" s="199"/>
      <c r="H489" s="199"/>
      <c r="I489" s="199"/>
      <c r="J489" s="200"/>
    </row>
    <row r="490" spans="1:10" ht="16.5" thickBot="1">
      <c r="A490" s="371" t="s">
        <v>9866</v>
      </c>
      <c r="B490" s="197" t="s">
        <v>7603</v>
      </c>
      <c r="C490" s="199" t="s">
        <v>7604</v>
      </c>
      <c r="D490" s="197" t="s">
        <v>7610</v>
      </c>
      <c r="E490" s="199"/>
      <c r="F490" s="199"/>
      <c r="G490" s="197" t="s">
        <v>2144</v>
      </c>
      <c r="H490" s="197">
        <v>1</v>
      </c>
      <c r="I490" s="199"/>
      <c r="J490" s="200" t="s">
        <v>7612</v>
      </c>
    </row>
    <row r="491" spans="1:10" ht="16.5" thickBot="1">
      <c r="B491" s="197" t="s">
        <v>7611</v>
      </c>
      <c r="C491" s="199" t="s">
        <v>7605</v>
      </c>
      <c r="D491" s="199"/>
      <c r="E491" s="199"/>
      <c r="F491" s="199"/>
      <c r="G491" s="199"/>
      <c r="H491" s="199"/>
      <c r="I491" s="199"/>
      <c r="J491" s="200"/>
    </row>
    <row r="492" spans="1:10" ht="16.5" thickBot="1">
      <c r="B492" s="197"/>
      <c r="C492" s="199" t="s">
        <v>7442</v>
      </c>
      <c r="D492" s="199"/>
      <c r="E492" s="199"/>
      <c r="F492" s="199"/>
      <c r="G492" s="199"/>
      <c r="H492" s="199"/>
      <c r="I492" s="199"/>
      <c r="J492" s="200"/>
    </row>
    <row r="493" spans="1:10" ht="16.5" thickBot="1">
      <c r="B493" s="197"/>
      <c r="C493" s="199" t="s">
        <v>7606</v>
      </c>
      <c r="D493" s="199"/>
      <c r="E493" s="199"/>
      <c r="F493" s="199"/>
      <c r="G493" s="199"/>
      <c r="H493" s="199"/>
      <c r="I493" s="199"/>
      <c r="J493" s="200"/>
    </row>
    <row r="494" spans="1:10" ht="16.5" thickBot="1">
      <c r="B494" s="197"/>
      <c r="C494" s="199" t="s">
        <v>7528</v>
      </c>
      <c r="D494" s="199"/>
      <c r="E494" s="199"/>
      <c r="F494" s="199"/>
      <c r="G494" s="199"/>
      <c r="H494" s="199"/>
      <c r="I494" s="199"/>
      <c r="J494" s="200"/>
    </row>
    <row r="495" spans="1:10" ht="16.5" thickBot="1">
      <c r="B495" s="197"/>
      <c r="C495" s="199" t="s">
        <v>7448</v>
      </c>
      <c r="D495" s="199"/>
      <c r="E495" s="199"/>
      <c r="F495" s="199"/>
      <c r="G495" s="199"/>
      <c r="H495" s="199"/>
      <c r="I495" s="199"/>
      <c r="J495" s="200"/>
    </row>
    <row r="496" spans="1:10" ht="16.5" thickBot="1">
      <c r="B496" s="197"/>
      <c r="C496" s="199" t="s">
        <v>7491</v>
      </c>
      <c r="D496" s="199"/>
      <c r="E496" s="199"/>
      <c r="F496" s="199"/>
      <c r="G496" s="199"/>
      <c r="H496" s="199"/>
      <c r="I496" s="199"/>
      <c r="J496" s="200"/>
    </row>
    <row r="497" spans="2:10" ht="16.5" thickBot="1">
      <c r="B497" s="197"/>
      <c r="C497" s="199"/>
      <c r="D497" s="199"/>
      <c r="E497" s="199"/>
      <c r="F497" s="199"/>
      <c r="G497" s="199"/>
      <c r="H497" s="199"/>
      <c r="I497" s="199"/>
      <c r="J497" s="200"/>
    </row>
    <row r="498" spans="2:10" ht="16.5" thickBot="1">
      <c r="B498" s="197"/>
      <c r="C498" s="199" t="s">
        <v>7450</v>
      </c>
      <c r="D498" s="199"/>
      <c r="E498" s="199"/>
      <c r="F498" s="199"/>
      <c r="G498" s="199"/>
      <c r="H498" s="199"/>
      <c r="I498" s="199"/>
      <c r="J498" s="200"/>
    </row>
    <row r="499" spans="2:10" ht="16.5" thickBot="1">
      <c r="B499" s="197"/>
      <c r="C499" s="199" t="s">
        <v>7530</v>
      </c>
      <c r="D499" s="199"/>
      <c r="E499" s="199"/>
      <c r="F499" s="199"/>
      <c r="G499" s="197" t="s">
        <v>2144</v>
      </c>
      <c r="H499" s="197">
        <v>1</v>
      </c>
      <c r="I499" s="199"/>
      <c r="J499" s="200"/>
    </row>
    <row r="500" spans="2:10" ht="16.5" thickBot="1">
      <c r="B500" s="197"/>
      <c r="C500" s="199" t="s">
        <v>7608</v>
      </c>
      <c r="D500" s="199"/>
      <c r="E500" s="199"/>
      <c r="F500" s="199"/>
      <c r="G500" s="197" t="s">
        <v>2144</v>
      </c>
      <c r="H500" s="197">
        <v>1</v>
      </c>
      <c r="I500" s="199"/>
      <c r="J500" s="200"/>
    </row>
    <row r="501" spans="2:10" ht="16.5" thickBot="1">
      <c r="B501" s="197"/>
      <c r="C501" s="199" t="s">
        <v>7609</v>
      </c>
      <c r="D501" s="199"/>
      <c r="E501" s="199"/>
      <c r="F501" s="199"/>
      <c r="G501" s="199"/>
      <c r="H501" s="199"/>
      <c r="I501" s="199"/>
      <c r="J501" s="200"/>
    </row>
    <row r="502" spans="2:10" ht="16.5" thickBot="1">
      <c r="B502" s="197"/>
      <c r="C502" s="199"/>
      <c r="D502" s="199"/>
      <c r="E502" s="199"/>
      <c r="F502" s="199"/>
      <c r="G502" s="199"/>
      <c r="H502" s="199"/>
      <c r="I502" s="199"/>
      <c r="J502" s="200"/>
    </row>
    <row r="503" spans="2:10" ht="16.5" thickBot="1">
      <c r="B503" s="197"/>
      <c r="C503" s="199"/>
      <c r="D503" s="199"/>
      <c r="E503" s="199"/>
      <c r="F503" s="199"/>
      <c r="G503" s="199"/>
      <c r="H503" s="199"/>
      <c r="I503" s="199"/>
      <c r="J503" s="200"/>
    </row>
    <row r="504" spans="2:10" ht="16.5" thickBot="1">
      <c r="B504" s="197"/>
      <c r="C504" s="199"/>
      <c r="D504" s="199"/>
      <c r="E504" s="199"/>
      <c r="F504" s="199"/>
      <c r="G504" s="199"/>
      <c r="H504" s="199"/>
      <c r="I504" s="199"/>
      <c r="J504" s="200"/>
    </row>
    <row r="505" spans="2:10" ht="16.5" thickBot="1">
      <c r="B505" s="197"/>
      <c r="C505" s="199"/>
      <c r="D505" s="199"/>
      <c r="E505" s="199"/>
      <c r="F505" s="199"/>
      <c r="G505" s="199"/>
      <c r="H505" s="199"/>
      <c r="I505" s="199"/>
      <c r="J505" s="200"/>
    </row>
    <row r="506" spans="2:10" ht="16.5" thickBot="1">
      <c r="B506" s="197"/>
      <c r="C506" s="199"/>
      <c r="D506" s="199"/>
      <c r="E506" s="199"/>
      <c r="F506" s="199"/>
      <c r="G506" s="199"/>
      <c r="H506" s="199"/>
      <c r="I506" s="199"/>
      <c r="J506" s="200"/>
    </row>
    <row r="507" spans="2:10" ht="16.5" thickBot="1">
      <c r="B507" s="197"/>
      <c r="C507" s="199"/>
      <c r="D507" s="199"/>
      <c r="E507" s="199"/>
      <c r="F507" s="199"/>
      <c r="G507" s="199"/>
      <c r="H507" s="199"/>
      <c r="I507" s="199"/>
      <c r="J507" s="200"/>
    </row>
    <row r="508" spans="2:10" ht="16.5" thickBot="1">
      <c r="B508" s="197"/>
      <c r="C508" s="297" t="s">
        <v>7613</v>
      </c>
      <c r="D508" s="199"/>
      <c r="E508" s="199"/>
      <c r="F508" s="199"/>
      <c r="G508" s="199"/>
      <c r="H508" s="199"/>
      <c r="I508" s="199"/>
      <c r="J508" s="200"/>
    </row>
    <row r="509" spans="2:10" ht="16.5" thickBot="1">
      <c r="B509" s="197"/>
      <c r="C509" s="295" t="s">
        <v>2768</v>
      </c>
      <c r="D509" s="199"/>
      <c r="E509" s="199"/>
      <c r="F509" s="199"/>
      <c r="G509" s="199"/>
      <c r="H509" s="199"/>
      <c r="I509" s="199"/>
      <c r="J509" s="200"/>
    </row>
    <row r="510" spans="2:10" ht="16.5" thickBot="1">
      <c r="B510" s="197"/>
      <c r="C510" s="199" t="s">
        <v>2192</v>
      </c>
      <c r="D510" s="199"/>
      <c r="E510" s="199"/>
      <c r="F510" s="199"/>
      <c r="G510" s="199"/>
      <c r="H510" s="199"/>
      <c r="I510" s="199"/>
      <c r="J510" s="200"/>
    </row>
    <row r="511" spans="2:10" ht="16.5" thickBot="1">
      <c r="B511" s="197"/>
      <c r="C511" s="199"/>
      <c r="D511" s="199"/>
      <c r="E511" s="199"/>
      <c r="F511" s="199"/>
      <c r="G511" s="199"/>
      <c r="H511" s="199"/>
      <c r="I511" s="199"/>
      <c r="J511" s="200"/>
    </row>
    <row r="512" spans="2:10" ht="16.5" thickBot="1">
      <c r="B512" s="197"/>
      <c r="C512" s="199" t="s">
        <v>7539</v>
      </c>
      <c r="D512" s="199"/>
      <c r="E512" s="199"/>
      <c r="F512" s="199"/>
      <c r="G512" s="199"/>
      <c r="H512" s="199"/>
      <c r="I512" s="199"/>
      <c r="J512" s="200"/>
    </row>
    <row r="513" spans="1:10" ht="16.5" thickBot="1">
      <c r="B513" s="197"/>
      <c r="C513" s="199" t="s">
        <v>7540</v>
      </c>
      <c r="D513" s="199"/>
      <c r="E513" s="199"/>
      <c r="F513" s="199"/>
      <c r="G513" s="199"/>
      <c r="H513" s="199"/>
      <c r="I513" s="199"/>
      <c r="J513" s="200"/>
    </row>
    <row r="514" spans="1:10" ht="16.5" thickBot="1">
      <c r="B514" s="197"/>
      <c r="C514" s="199" t="s">
        <v>7614</v>
      </c>
      <c r="D514" s="199"/>
      <c r="E514" s="199"/>
      <c r="F514" s="199"/>
      <c r="G514" s="199"/>
      <c r="H514" s="199"/>
      <c r="I514" s="199"/>
      <c r="J514" s="200"/>
    </row>
    <row r="515" spans="1:10" ht="16.5" thickBot="1">
      <c r="B515" s="197"/>
      <c r="C515" s="199" t="s">
        <v>7615</v>
      </c>
      <c r="D515" s="199"/>
      <c r="E515" s="199"/>
      <c r="F515" s="199"/>
      <c r="G515" s="199"/>
      <c r="H515" s="199"/>
      <c r="I515" s="199"/>
      <c r="J515" s="200"/>
    </row>
    <row r="516" spans="1:10" ht="16.5" thickBot="1">
      <c r="B516" s="197"/>
      <c r="C516" s="199" t="s">
        <v>7616</v>
      </c>
      <c r="D516" s="199"/>
      <c r="E516" s="199"/>
      <c r="F516" s="199"/>
      <c r="G516" s="199"/>
      <c r="H516" s="199"/>
      <c r="I516" s="199"/>
      <c r="J516" s="200"/>
    </row>
    <row r="517" spans="1:10" ht="16.5" thickBot="1">
      <c r="B517" s="197"/>
      <c r="C517" s="199"/>
      <c r="D517" s="199"/>
      <c r="E517" s="199"/>
      <c r="F517" s="199"/>
      <c r="G517" s="199"/>
      <c r="H517" s="199"/>
      <c r="I517" s="199"/>
      <c r="J517" s="200"/>
    </row>
    <row r="518" spans="1:10" ht="16.5" thickBot="1">
      <c r="A518" s="371" t="s">
        <v>9866</v>
      </c>
      <c r="B518" s="197" t="s">
        <v>7617</v>
      </c>
      <c r="C518" s="199" t="s">
        <v>7618</v>
      </c>
      <c r="D518" s="197" t="s">
        <v>7619</v>
      </c>
      <c r="E518" s="199"/>
      <c r="F518" s="199"/>
      <c r="G518" s="197" t="s">
        <v>2144</v>
      </c>
      <c r="H518" s="197">
        <v>1</v>
      </c>
      <c r="I518" s="199"/>
      <c r="J518" s="200"/>
    </row>
    <row r="519" spans="1:10" ht="16.5" thickBot="1">
      <c r="B519" s="197" t="s">
        <v>7620</v>
      </c>
      <c r="C519" s="199" t="s">
        <v>7621</v>
      </c>
      <c r="D519" s="197"/>
      <c r="E519" s="199"/>
      <c r="F519" s="199"/>
      <c r="G519" s="197"/>
      <c r="H519" s="197"/>
      <c r="I519" s="199"/>
      <c r="J519" s="200"/>
    </row>
    <row r="520" spans="1:10" ht="16.5" thickBot="1">
      <c r="B520" s="197"/>
      <c r="C520" s="199" t="s">
        <v>7442</v>
      </c>
      <c r="D520" s="199"/>
      <c r="E520" s="199"/>
      <c r="F520" s="199"/>
      <c r="G520" s="199"/>
      <c r="H520" s="199"/>
      <c r="I520" s="199"/>
      <c r="J520" s="200"/>
    </row>
    <row r="521" spans="1:10" ht="16.5" thickBot="1">
      <c r="B521" s="197"/>
      <c r="C521" s="199" t="s">
        <v>7622</v>
      </c>
      <c r="D521" s="199"/>
      <c r="E521" s="199"/>
      <c r="F521" s="199"/>
      <c r="G521" s="199"/>
      <c r="H521" s="199"/>
      <c r="I521" s="199"/>
      <c r="J521" s="200"/>
    </row>
    <row r="522" spans="1:10" ht="16.5" thickBot="1">
      <c r="B522" s="197"/>
      <c r="C522" s="199" t="s">
        <v>7528</v>
      </c>
      <c r="D522" s="199"/>
      <c r="E522" s="199"/>
      <c r="F522" s="199"/>
      <c r="G522" s="199"/>
      <c r="H522" s="199"/>
      <c r="I522" s="199"/>
      <c r="J522" s="200"/>
    </row>
    <row r="523" spans="1:10" ht="16.5" thickBot="1">
      <c r="B523" s="197"/>
      <c r="C523" s="199" t="s">
        <v>7448</v>
      </c>
      <c r="D523" s="199"/>
      <c r="E523" s="199"/>
      <c r="F523" s="199"/>
      <c r="G523" s="199"/>
      <c r="H523" s="199"/>
      <c r="I523" s="199"/>
      <c r="J523" s="200"/>
    </row>
    <row r="524" spans="1:10" ht="16.5" thickBot="1">
      <c r="B524" s="197"/>
      <c r="C524" s="199" t="s">
        <v>7491</v>
      </c>
      <c r="D524" s="199"/>
      <c r="E524" s="199"/>
      <c r="F524" s="199"/>
      <c r="G524" s="199"/>
      <c r="H524" s="199"/>
      <c r="I524" s="199"/>
      <c r="J524" s="200"/>
    </row>
    <row r="525" spans="1:10" ht="16.5" thickBot="1">
      <c r="B525" s="197"/>
      <c r="C525" s="199" t="s">
        <v>7623</v>
      </c>
      <c r="D525" s="199"/>
      <c r="E525" s="199"/>
      <c r="F525" s="199"/>
      <c r="G525" s="199"/>
      <c r="H525" s="199"/>
      <c r="I525" s="199"/>
      <c r="J525" s="200"/>
    </row>
    <row r="526" spans="1:10" ht="16.5" thickBot="1">
      <c r="B526" s="197"/>
      <c r="C526" s="199" t="s">
        <v>7454</v>
      </c>
      <c r="D526" s="199"/>
      <c r="E526" s="199"/>
      <c r="F526" s="199"/>
      <c r="G526" s="199"/>
      <c r="H526" s="199"/>
      <c r="I526" s="199"/>
      <c r="J526" s="200"/>
    </row>
    <row r="527" spans="1:10" ht="16.5" thickBot="1">
      <c r="B527" s="197"/>
      <c r="C527" s="199"/>
      <c r="D527" s="199"/>
      <c r="E527" s="199"/>
      <c r="F527" s="199"/>
      <c r="G527" s="199"/>
      <c r="H527" s="199"/>
      <c r="I527" s="199"/>
      <c r="J527" s="200"/>
    </row>
    <row r="528" spans="1:10" ht="16.5" thickBot="1">
      <c r="B528" s="197"/>
      <c r="C528" s="295" t="s">
        <v>4022</v>
      </c>
      <c r="D528" s="199"/>
      <c r="E528" s="199"/>
      <c r="F528" s="199"/>
      <c r="G528" s="199"/>
      <c r="H528" s="199"/>
      <c r="I528" s="199"/>
      <c r="J528" s="200"/>
    </row>
    <row r="529" spans="1:10" ht="16.5" thickBot="1">
      <c r="B529" s="197"/>
      <c r="C529" s="199" t="s">
        <v>2192</v>
      </c>
      <c r="D529" s="199"/>
      <c r="E529" s="199"/>
      <c r="F529" s="199"/>
      <c r="G529" s="199"/>
      <c r="H529" s="199"/>
      <c r="I529" s="199"/>
      <c r="J529" s="200"/>
    </row>
    <row r="530" spans="1:10" ht="16.5" thickBot="1">
      <c r="B530" s="197"/>
      <c r="C530" s="199"/>
      <c r="D530" s="199"/>
      <c r="E530" s="199"/>
      <c r="F530" s="199"/>
      <c r="G530" s="199"/>
      <c r="H530" s="199"/>
      <c r="I530" s="199"/>
      <c r="J530" s="200"/>
    </row>
    <row r="531" spans="1:10" ht="16.5" thickBot="1">
      <c r="B531" s="197"/>
      <c r="C531" s="199" t="s">
        <v>7539</v>
      </c>
      <c r="D531" s="199"/>
      <c r="E531" s="199"/>
      <c r="F531" s="199"/>
      <c r="G531" s="199"/>
      <c r="H531" s="199"/>
      <c r="I531" s="199"/>
      <c r="J531" s="200"/>
    </row>
    <row r="532" spans="1:10" ht="16.5" thickBot="1">
      <c r="B532" s="197"/>
      <c r="C532" s="199" t="s">
        <v>7540</v>
      </c>
      <c r="D532" s="199"/>
      <c r="E532" s="199"/>
      <c r="F532" s="199"/>
      <c r="G532" s="199"/>
      <c r="H532" s="199"/>
      <c r="I532" s="199"/>
      <c r="J532" s="200"/>
    </row>
    <row r="533" spans="1:10" ht="16.5" thickBot="1">
      <c r="B533" s="197"/>
      <c r="C533" s="199" t="s">
        <v>7614</v>
      </c>
      <c r="D533" s="199"/>
      <c r="E533" s="199"/>
      <c r="F533" s="199"/>
      <c r="G533" s="199"/>
      <c r="H533" s="199"/>
      <c r="I533" s="199"/>
      <c r="J533" s="200"/>
    </row>
    <row r="534" spans="1:10" ht="16.5" thickBot="1">
      <c r="B534" s="197"/>
      <c r="C534" s="199" t="s">
        <v>7624</v>
      </c>
      <c r="D534" s="199"/>
      <c r="E534" s="199"/>
      <c r="F534" s="199"/>
      <c r="G534" s="199"/>
      <c r="H534" s="199"/>
      <c r="I534" s="199"/>
      <c r="J534" s="200"/>
    </row>
    <row r="535" spans="1:10" ht="16.5" thickBot="1">
      <c r="B535" s="197"/>
      <c r="C535" s="199" t="s">
        <v>7616</v>
      </c>
      <c r="D535" s="199"/>
      <c r="E535" s="199"/>
      <c r="F535" s="199"/>
      <c r="G535" s="199"/>
      <c r="H535" s="199"/>
      <c r="I535" s="199"/>
      <c r="J535" s="200"/>
    </row>
    <row r="536" spans="1:10" ht="16.5" thickBot="1">
      <c r="B536" s="197"/>
      <c r="C536" s="199"/>
      <c r="D536" s="199"/>
      <c r="E536" s="199"/>
      <c r="F536" s="199"/>
      <c r="G536" s="199"/>
      <c r="H536" s="199"/>
      <c r="I536" s="199"/>
      <c r="J536" s="200"/>
    </row>
    <row r="537" spans="1:10" ht="16.5" thickBot="1">
      <c r="A537" s="371" t="s">
        <v>9866</v>
      </c>
      <c r="B537" s="197" t="s">
        <v>7617</v>
      </c>
      <c r="C537" s="199" t="s">
        <v>7618</v>
      </c>
      <c r="D537" s="197" t="s">
        <v>7625</v>
      </c>
      <c r="E537" s="199"/>
      <c r="F537" s="199"/>
      <c r="G537" s="197" t="s">
        <v>2144</v>
      </c>
      <c r="H537" s="197">
        <v>1</v>
      </c>
      <c r="I537" s="199"/>
      <c r="J537" s="200"/>
    </row>
    <row r="538" spans="1:10" ht="16.5" thickBot="1">
      <c r="B538" s="197" t="s">
        <v>7626</v>
      </c>
      <c r="C538" s="199" t="s">
        <v>7621</v>
      </c>
      <c r="D538" s="197"/>
      <c r="E538" s="199"/>
      <c r="F538" s="199"/>
      <c r="G538" s="199"/>
      <c r="H538" s="199"/>
      <c r="I538" s="199"/>
      <c r="J538" s="200"/>
    </row>
    <row r="539" spans="1:10" ht="16.5" thickBot="1">
      <c r="B539" s="197"/>
      <c r="C539" s="199" t="s">
        <v>7442</v>
      </c>
      <c r="D539" s="199"/>
      <c r="E539" s="199"/>
      <c r="F539" s="199"/>
      <c r="G539" s="199"/>
      <c r="H539" s="199"/>
      <c r="I539" s="199"/>
      <c r="J539" s="200"/>
    </row>
    <row r="540" spans="1:10" ht="16.5" thickBot="1">
      <c r="B540" s="197"/>
      <c r="C540" s="199" t="s">
        <v>7606</v>
      </c>
      <c r="D540" s="199"/>
      <c r="E540" s="199"/>
      <c r="F540" s="199"/>
      <c r="G540" s="199"/>
      <c r="H540" s="199"/>
      <c r="I540" s="199"/>
      <c r="J540" s="200"/>
    </row>
    <row r="541" spans="1:10" ht="16.5" thickBot="1">
      <c r="B541" s="197"/>
      <c r="C541" s="199" t="s">
        <v>7528</v>
      </c>
      <c r="D541" s="199"/>
      <c r="E541" s="199"/>
      <c r="F541" s="199"/>
      <c r="G541" s="197"/>
      <c r="H541" s="197"/>
      <c r="I541" s="199"/>
      <c r="J541" s="200"/>
    </row>
    <row r="542" spans="1:10" ht="16.5" thickBot="1">
      <c r="B542" s="197"/>
      <c r="C542" s="199" t="s">
        <v>7448</v>
      </c>
      <c r="D542" s="199"/>
      <c r="E542" s="199"/>
      <c r="F542" s="199"/>
      <c r="G542" s="199"/>
      <c r="H542" s="199"/>
      <c r="I542" s="199"/>
      <c r="J542" s="200"/>
    </row>
    <row r="543" spans="1:10" ht="16.5" thickBot="1">
      <c r="B543" s="197"/>
      <c r="C543" s="199" t="s">
        <v>7491</v>
      </c>
      <c r="D543" s="199"/>
      <c r="E543" s="199"/>
      <c r="F543" s="199"/>
      <c r="G543" s="199"/>
      <c r="H543" s="199"/>
      <c r="I543" s="199"/>
      <c r="J543" s="200"/>
    </row>
    <row r="544" spans="1:10" ht="16.5" thickBot="1">
      <c r="B544" s="197"/>
      <c r="C544" s="199" t="s">
        <v>7623</v>
      </c>
      <c r="D544" s="199"/>
      <c r="E544" s="199"/>
      <c r="F544" s="199"/>
      <c r="G544" s="199"/>
      <c r="H544" s="199"/>
      <c r="I544" s="199"/>
      <c r="J544" s="200"/>
    </row>
    <row r="545" spans="1:10" ht="16.5" thickBot="1">
      <c r="B545" s="197"/>
      <c r="C545" s="199" t="s">
        <v>7454</v>
      </c>
      <c r="D545" s="199"/>
      <c r="E545" s="199"/>
      <c r="F545" s="199"/>
      <c r="G545" s="199"/>
      <c r="H545" s="199"/>
      <c r="I545" s="199"/>
      <c r="J545" s="200"/>
    </row>
    <row r="546" spans="1:10" ht="16.5" thickBot="1">
      <c r="B546" s="197"/>
      <c r="C546" s="199"/>
      <c r="D546" s="199"/>
      <c r="E546" s="199"/>
      <c r="F546" s="199"/>
      <c r="G546" s="199"/>
      <c r="H546" s="199"/>
      <c r="I546" s="199"/>
      <c r="J546" s="200"/>
    </row>
    <row r="547" spans="1:10" ht="16.5" thickBot="1">
      <c r="B547" s="197"/>
      <c r="C547" s="295" t="s">
        <v>7627</v>
      </c>
      <c r="D547" s="199"/>
      <c r="E547" s="199"/>
      <c r="F547" s="199"/>
      <c r="G547" s="199"/>
      <c r="H547" s="199"/>
      <c r="I547" s="199"/>
      <c r="J547" s="200"/>
    </row>
    <row r="548" spans="1:10" ht="16.5" thickBot="1">
      <c r="B548" s="197"/>
      <c r="C548" s="199" t="s">
        <v>2192</v>
      </c>
      <c r="D548" s="199"/>
      <c r="E548" s="199"/>
      <c r="F548" s="199"/>
      <c r="G548" s="199"/>
      <c r="H548" s="199"/>
      <c r="I548" s="199"/>
      <c r="J548" s="200"/>
    </row>
    <row r="549" spans="1:10" ht="16.5" thickBot="1">
      <c r="B549" s="197"/>
      <c r="C549" s="199"/>
      <c r="D549" s="199"/>
      <c r="E549" s="199"/>
      <c r="F549" s="199"/>
      <c r="G549" s="199"/>
      <c r="H549" s="199"/>
      <c r="I549" s="199"/>
      <c r="J549" s="200"/>
    </row>
    <row r="550" spans="1:10" ht="16.5" thickBot="1">
      <c r="B550" s="197"/>
      <c r="C550" s="199" t="s">
        <v>7539</v>
      </c>
      <c r="D550" s="199"/>
      <c r="E550" s="199"/>
      <c r="F550" s="199"/>
      <c r="G550" s="199"/>
      <c r="H550" s="199"/>
      <c r="I550" s="199"/>
      <c r="J550" s="200"/>
    </row>
    <row r="551" spans="1:10" ht="16.5" thickBot="1">
      <c r="B551" s="197"/>
      <c r="C551" s="199" t="s">
        <v>7540</v>
      </c>
      <c r="D551" s="199"/>
      <c r="E551" s="199"/>
      <c r="F551" s="199"/>
      <c r="G551" s="199"/>
      <c r="H551" s="199"/>
      <c r="I551" s="199"/>
      <c r="J551" s="200"/>
    </row>
    <row r="552" spans="1:10" ht="16.5" thickBot="1">
      <c r="B552" s="197"/>
      <c r="C552" s="199" t="s">
        <v>7628</v>
      </c>
      <c r="D552" s="199"/>
      <c r="E552" s="199"/>
      <c r="F552" s="199"/>
      <c r="G552" s="199"/>
      <c r="H552" s="199"/>
      <c r="I552" s="199"/>
      <c r="J552" s="200"/>
    </row>
    <row r="553" spans="1:10" ht="16.5" thickBot="1">
      <c r="B553" s="197"/>
      <c r="C553" s="199" t="s">
        <v>7629</v>
      </c>
      <c r="D553" s="199"/>
      <c r="E553" s="199"/>
      <c r="F553" s="199"/>
      <c r="G553" s="199"/>
      <c r="H553" s="199"/>
      <c r="I553" s="199"/>
      <c r="J553" s="200"/>
    </row>
    <row r="554" spans="1:10" ht="16.5" thickBot="1">
      <c r="B554" s="197"/>
      <c r="C554" s="199" t="s">
        <v>7630</v>
      </c>
      <c r="D554" s="199"/>
      <c r="E554" s="199"/>
      <c r="F554" s="199"/>
      <c r="G554" s="199"/>
      <c r="H554" s="199"/>
      <c r="I554" s="199"/>
      <c r="J554" s="200"/>
    </row>
    <row r="555" spans="1:10" ht="16.5" thickBot="1">
      <c r="B555" s="197"/>
      <c r="C555" s="199"/>
      <c r="D555" s="199"/>
      <c r="E555" s="199"/>
      <c r="F555" s="199"/>
      <c r="G555" s="199"/>
      <c r="H555" s="199"/>
      <c r="I555" s="199"/>
      <c r="J555" s="200"/>
    </row>
    <row r="556" spans="1:10" ht="16.5" thickBot="1">
      <c r="A556" s="371" t="s">
        <v>9866</v>
      </c>
      <c r="B556" s="197" t="s">
        <v>2205</v>
      </c>
      <c r="C556" s="199" t="s">
        <v>7631</v>
      </c>
      <c r="D556" s="197" t="s">
        <v>7632</v>
      </c>
      <c r="E556" s="199"/>
      <c r="F556" s="199"/>
      <c r="G556" s="197" t="s">
        <v>2144</v>
      </c>
      <c r="H556" s="197">
        <v>1</v>
      </c>
      <c r="I556" s="199"/>
      <c r="J556" s="200"/>
    </row>
    <row r="557" spans="1:10" ht="16.5" thickBot="1">
      <c r="B557" s="197"/>
      <c r="C557" s="199" t="s">
        <v>7633</v>
      </c>
      <c r="D557" s="197"/>
      <c r="E557" s="199"/>
      <c r="F557" s="199"/>
      <c r="G557" s="197"/>
      <c r="H557" s="197"/>
      <c r="I557" s="199"/>
      <c r="J557" s="200"/>
    </row>
    <row r="558" spans="1:10" ht="16.5" thickBot="1">
      <c r="B558" s="197"/>
      <c r="C558" s="199" t="s">
        <v>7634</v>
      </c>
      <c r="D558" s="199"/>
      <c r="E558" s="199"/>
      <c r="F558" s="199"/>
      <c r="G558" s="199"/>
      <c r="H558" s="199"/>
      <c r="I558" s="199"/>
      <c r="J558" s="200"/>
    </row>
    <row r="559" spans="1:10" ht="16.5" thickBot="1">
      <c r="B559" s="197"/>
      <c r="C559" s="199" t="s">
        <v>7454</v>
      </c>
      <c r="D559" s="199"/>
      <c r="E559" s="199"/>
      <c r="F559" s="199"/>
      <c r="G559" s="199"/>
      <c r="H559" s="199"/>
      <c r="I559" s="199"/>
      <c r="J559" s="200"/>
    </row>
    <row r="560" spans="1:10" ht="16.5" thickBot="1">
      <c r="B560" s="197"/>
      <c r="C560" s="199"/>
      <c r="D560" s="199"/>
      <c r="E560" s="199"/>
      <c r="F560" s="199"/>
      <c r="G560" s="199"/>
      <c r="H560" s="199"/>
      <c r="I560" s="199"/>
      <c r="J560" s="200"/>
    </row>
    <row r="561" spans="1:10" ht="16.5" thickBot="1">
      <c r="B561" s="197" t="s">
        <v>7635</v>
      </c>
      <c r="C561" s="199" t="s">
        <v>7636</v>
      </c>
      <c r="D561" s="199"/>
      <c r="E561" s="199"/>
      <c r="F561" s="199"/>
      <c r="G561" s="199"/>
      <c r="H561" s="199"/>
      <c r="I561" s="199"/>
      <c r="J561" s="200"/>
    </row>
    <row r="562" spans="1:10" ht="16.5" thickBot="1">
      <c r="B562" s="197"/>
      <c r="C562" s="199" t="s">
        <v>7637</v>
      </c>
      <c r="D562" s="197" t="s">
        <v>7638</v>
      </c>
      <c r="E562" s="197"/>
      <c r="F562" s="197"/>
      <c r="G562" s="197" t="s">
        <v>2144</v>
      </c>
      <c r="H562" s="197">
        <v>1</v>
      </c>
      <c r="I562" s="199"/>
      <c r="J562" s="200"/>
    </row>
    <row r="563" spans="1:10" ht="16.5" thickBot="1">
      <c r="B563" s="197"/>
      <c r="C563" s="199"/>
      <c r="D563" s="197" t="s">
        <v>7639</v>
      </c>
      <c r="E563" s="197"/>
      <c r="F563" s="197"/>
      <c r="G563" s="197"/>
      <c r="H563" s="197"/>
      <c r="I563" s="199"/>
      <c r="J563" s="200"/>
    </row>
    <row r="564" spans="1:10" ht="16.5" thickBot="1">
      <c r="A564" s="371" t="s">
        <v>9859</v>
      </c>
      <c r="B564" s="197"/>
      <c r="C564" s="199" t="s">
        <v>7640</v>
      </c>
      <c r="D564" s="197" t="s">
        <v>7641</v>
      </c>
      <c r="E564" s="197"/>
      <c r="F564" s="197"/>
      <c r="G564" s="197" t="s">
        <v>2144</v>
      </c>
      <c r="H564" s="197">
        <v>1</v>
      </c>
      <c r="I564" s="199"/>
      <c r="J564" s="200"/>
    </row>
    <row r="565" spans="1:10" ht="16.5" thickBot="1">
      <c r="B565" s="197"/>
      <c r="C565" s="199"/>
      <c r="D565" s="197" t="s">
        <v>21</v>
      </c>
      <c r="E565" s="199"/>
      <c r="F565" s="199"/>
      <c r="G565" s="199"/>
      <c r="H565" s="199"/>
      <c r="I565" s="199"/>
      <c r="J565" s="200"/>
    </row>
    <row r="566" spans="1:10" ht="16.5" thickBot="1">
      <c r="B566" s="197"/>
      <c r="C566" s="199"/>
      <c r="D566" s="197"/>
      <c r="E566" s="199"/>
      <c r="F566" s="199"/>
      <c r="G566" s="199"/>
      <c r="H566" s="199"/>
      <c r="I566" s="199"/>
      <c r="J566" s="200"/>
    </row>
    <row r="567" spans="1:10" ht="16.5" thickBot="1">
      <c r="B567" s="197"/>
      <c r="C567" s="295" t="s">
        <v>2779</v>
      </c>
      <c r="D567" s="199"/>
      <c r="E567" s="199"/>
      <c r="F567" s="199"/>
      <c r="G567" s="199"/>
      <c r="H567" s="199"/>
      <c r="I567" s="199"/>
      <c r="J567" s="200"/>
    </row>
    <row r="568" spans="1:10" ht="16.5" thickBot="1">
      <c r="B568" s="197"/>
      <c r="C568" s="199" t="s">
        <v>2195</v>
      </c>
      <c r="D568" s="199"/>
      <c r="E568" s="199"/>
      <c r="F568" s="199"/>
      <c r="G568" s="199"/>
      <c r="H568" s="199"/>
      <c r="I568" s="199"/>
      <c r="J568" s="200"/>
    </row>
    <row r="569" spans="1:10" ht="16.5" thickBot="1">
      <c r="B569" s="197"/>
      <c r="C569" s="199"/>
      <c r="D569" s="199"/>
      <c r="E569" s="199"/>
      <c r="F569" s="199"/>
      <c r="G569" s="199"/>
      <c r="H569" s="199"/>
      <c r="I569" s="199"/>
      <c r="J569" s="200"/>
    </row>
    <row r="570" spans="1:10" ht="16.5" thickBot="1">
      <c r="B570" s="197"/>
      <c r="C570" s="199" t="s">
        <v>7642</v>
      </c>
      <c r="D570" s="199"/>
      <c r="E570" s="199"/>
      <c r="F570" s="199"/>
      <c r="G570" s="199"/>
      <c r="H570" s="199"/>
      <c r="I570" s="199"/>
      <c r="J570" s="200"/>
    </row>
    <row r="571" spans="1:10" ht="16.5" thickBot="1">
      <c r="B571" s="197"/>
      <c r="C571" s="199" t="s">
        <v>7540</v>
      </c>
      <c r="D571" s="199"/>
      <c r="E571" s="199"/>
      <c r="F571" s="199"/>
      <c r="G571" s="199"/>
      <c r="H571" s="199"/>
      <c r="I571" s="199"/>
      <c r="J571" s="200"/>
    </row>
    <row r="572" spans="1:10" ht="16.5" thickBot="1">
      <c r="B572" s="197"/>
      <c r="C572" s="199" t="s">
        <v>7614</v>
      </c>
      <c r="D572" s="199"/>
      <c r="E572" s="199"/>
      <c r="F572" s="199"/>
      <c r="G572" s="199"/>
      <c r="H572" s="199"/>
      <c r="I572" s="199"/>
      <c r="J572" s="200"/>
    </row>
    <row r="573" spans="1:10" ht="16.5" thickBot="1">
      <c r="B573" s="197"/>
      <c r="C573" s="199" t="s">
        <v>7643</v>
      </c>
      <c r="D573" s="199"/>
      <c r="E573" s="199"/>
      <c r="F573" s="199"/>
      <c r="G573" s="199"/>
      <c r="H573" s="199"/>
      <c r="I573" s="199"/>
      <c r="J573" s="200"/>
    </row>
    <row r="574" spans="1:10" ht="16.5" thickBot="1">
      <c r="B574" s="197"/>
      <c r="C574" s="199" t="s">
        <v>7630</v>
      </c>
      <c r="D574" s="199"/>
      <c r="E574" s="199"/>
      <c r="F574" s="199"/>
      <c r="G574" s="199"/>
      <c r="H574" s="199"/>
      <c r="I574" s="199"/>
      <c r="J574" s="200"/>
    </row>
    <row r="575" spans="1:10" ht="16.5" thickBot="1">
      <c r="B575" s="197"/>
      <c r="C575" s="199"/>
      <c r="D575" s="199"/>
      <c r="E575" s="199"/>
      <c r="F575" s="199"/>
      <c r="G575" s="199"/>
      <c r="H575" s="199"/>
      <c r="I575" s="199"/>
      <c r="J575" s="200"/>
    </row>
    <row r="576" spans="1:10" ht="16.5" thickBot="1">
      <c r="A576" s="371" t="s">
        <v>9866</v>
      </c>
      <c r="B576" s="197" t="s">
        <v>7644</v>
      </c>
      <c r="C576" s="199" t="s">
        <v>7618</v>
      </c>
      <c r="D576" s="197" t="s">
        <v>7645</v>
      </c>
      <c r="E576" s="199"/>
      <c r="F576" s="199"/>
      <c r="G576" s="197" t="s">
        <v>2144</v>
      </c>
      <c r="H576" s="197">
        <v>1</v>
      </c>
      <c r="I576" s="199"/>
      <c r="J576" s="200"/>
    </row>
    <row r="577" spans="2:10" ht="16.5" thickBot="1">
      <c r="B577" s="197" t="s">
        <v>7646</v>
      </c>
      <c r="C577" s="199" t="s">
        <v>7621</v>
      </c>
      <c r="D577" s="199"/>
      <c r="E577" s="199"/>
      <c r="F577" s="199"/>
      <c r="G577" s="197"/>
      <c r="H577" s="197"/>
      <c r="I577" s="199"/>
      <c r="J577" s="200"/>
    </row>
    <row r="578" spans="2:10" ht="16.5" thickBot="1">
      <c r="B578" s="197"/>
      <c r="C578" s="199" t="s">
        <v>7442</v>
      </c>
      <c r="D578" s="199"/>
      <c r="E578" s="199"/>
      <c r="F578" s="199"/>
      <c r="G578" s="199"/>
      <c r="H578" s="199"/>
      <c r="I578" s="199"/>
      <c r="J578" s="200"/>
    </row>
    <row r="579" spans="2:10" ht="16.5" thickBot="1">
      <c r="B579" s="197"/>
      <c r="C579" s="199" t="s">
        <v>7606</v>
      </c>
      <c r="D579" s="199"/>
      <c r="E579" s="199"/>
      <c r="F579" s="199"/>
      <c r="G579" s="199"/>
      <c r="H579" s="199"/>
      <c r="I579" s="199"/>
      <c r="J579" s="200"/>
    </row>
    <row r="580" spans="2:10" ht="16.5" thickBot="1">
      <c r="B580" s="197"/>
      <c r="C580" s="199" t="s">
        <v>7528</v>
      </c>
      <c r="D580" s="199"/>
      <c r="E580" s="199"/>
      <c r="F580" s="199"/>
      <c r="G580" s="199"/>
      <c r="H580" s="199"/>
      <c r="I580" s="199"/>
      <c r="J580" s="200"/>
    </row>
    <row r="581" spans="2:10" ht="16.5" thickBot="1">
      <c r="B581" s="197"/>
      <c r="C581" s="199" t="s">
        <v>7448</v>
      </c>
      <c r="D581" s="199"/>
      <c r="E581" s="199"/>
      <c r="F581" s="199"/>
      <c r="G581" s="199"/>
      <c r="H581" s="199"/>
      <c r="I581" s="199"/>
      <c r="J581" s="200"/>
    </row>
    <row r="582" spans="2:10" ht="16.5" thickBot="1">
      <c r="B582" s="197"/>
      <c r="C582" s="199" t="s">
        <v>7491</v>
      </c>
      <c r="D582" s="199"/>
      <c r="E582" s="199"/>
      <c r="F582" s="199"/>
      <c r="G582" s="199"/>
      <c r="H582" s="199"/>
      <c r="I582" s="199"/>
      <c r="J582" s="200"/>
    </row>
    <row r="583" spans="2:10" ht="16.5" thickBot="1">
      <c r="B583" s="197"/>
      <c r="C583" s="199" t="s">
        <v>7623</v>
      </c>
      <c r="D583" s="199"/>
      <c r="E583" s="199"/>
      <c r="F583" s="199"/>
      <c r="G583" s="199"/>
      <c r="H583" s="199"/>
      <c r="I583" s="199"/>
      <c r="J583" s="200"/>
    </row>
    <row r="584" spans="2:10" ht="16.5" thickBot="1">
      <c r="B584" s="197"/>
      <c r="C584" s="199" t="s">
        <v>7454</v>
      </c>
      <c r="D584" s="199"/>
      <c r="E584" s="199"/>
      <c r="F584" s="199"/>
      <c r="G584" s="199"/>
      <c r="H584" s="199"/>
      <c r="I584" s="199"/>
      <c r="J584" s="200"/>
    </row>
    <row r="585" spans="2:10" ht="16.5" thickBot="1">
      <c r="B585" s="197"/>
      <c r="C585" s="199"/>
      <c r="D585" s="199"/>
      <c r="E585" s="199"/>
      <c r="F585" s="199"/>
      <c r="G585" s="199"/>
      <c r="H585" s="199"/>
      <c r="I585" s="199"/>
      <c r="J585" s="200"/>
    </row>
    <row r="586" spans="2:10" ht="16.5" thickBot="1">
      <c r="B586" s="197"/>
      <c r="C586" s="295" t="s">
        <v>4093</v>
      </c>
      <c r="D586" s="199"/>
      <c r="E586" s="199"/>
      <c r="F586" s="199"/>
      <c r="G586" s="199"/>
      <c r="H586" s="199"/>
      <c r="I586" s="199"/>
      <c r="J586" s="200"/>
    </row>
    <row r="587" spans="2:10" ht="16.5" thickBot="1">
      <c r="B587" s="197"/>
      <c r="C587" s="199" t="s">
        <v>2195</v>
      </c>
      <c r="D587" s="199"/>
      <c r="E587" s="199"/>
      <c r="F587" s="199"/>
      <c r="G587" s="199"/>
      <c r="H587" s="199"/>
      <c r="I587" s="199"/>
      <c r="J587" s="200"/>
    </row>
    <row r="588" spans="2:10" ht="16.5" thickBot="1">
      <c r="B588" s="197"/>
      <c r="C588" s="199"/>
      <c r="D588" s="199"/>
      <c r="E588" s="199"/>
      <c r="F588" s="199"/>
      <c r="G588" s="199"/>
      <c r="H588" s="199"/>
      <c r="I588" s="199"/>
      <c r="J588" s="200"/>
    </row>
    <row r="589" spans="2:10" ht="16.5" thickBot="1">
      <c r="B589" s="197"/>
      <c r="C589" s="199" t="s">
        <v>7539</v>
      </c>
      <c r="D589" s="199"/>
      <c r="E589" s="199"/>
      <c r="F589" s="199"/>
      <c r="G589" s="199"/>
      <c r="H589" s="199"/>
      <c r="I589" s="199"/>
      <c r="J589" s="200"/>
    </row>
    <row r="590" spans="2:10" ht="16.5" thickBot="1">
      <c r="B590" s="197"/>
      <c r="C590" s="199" t="s">
        <v>7540</v>
      </c>
      <c r="D590" s="199"/>
      <c r="E590" s="199"/>
      <c r="F590" s="199"/>
      <c r="G590" s="199"/>
      <c r="H590" s="199"/>
      <c r="I590" s="199"/>
      <c r="J590" s="200"/>
    </row>
    <row r="591" spans="2:10" ht="16.5" thickBot="1">
      <c r="B591" s="197"/>
      <c r="C591" s="199" t="s">
        <v>7614</v>
      </c>
      <c r="D591" s="199"/>
      <c r="E591" s="199"/>
      <c r="F591" s="199"/>
      <c r="G591" s="199"/>
      <c r="H591" s="199"/>
      <c r="I591" s="199"/>
      <c r="J591" s="200"/>
    </row>
    <row r="592" spans="2:10" ht="16.5" thickBot="1">
      <c r="B592" s="197"/>
      <c r="C592" s="199" t="s">
        <v>7647</v>
      </c>
      <c r="D592" s="199"/>
      <c r="E592" s="199"/>
      <c r="F592" s="199"/>
      <c r="G592" s="199"/>
      <c r="H592" s="199"/>
      <c r="I592" s="199"/>
      <c r="J592" s="200"/>
    </row>
    <row r="593" spans="1:10" ht="16.5" thickBot="1">
      <c r="B593" s="197"/>
      <c r="C593" s="199" t="s">
        <v>7630</v>
      </c>
      <c r="D593" s="199"/>
      <c r="E593" s="199"/>
      <c r="F593" s="199"/>
      <c r="G593" s="199"/>
      <c r="H593" s="199"/>
      <c r="I593" s="199"/>
      <c r="J593" s="200"/>
    </row>
    <row r="594" spans="1:10" ht="16.5" thickBot="1">
      <c r="B594" s="197"/>
      <c r="C594" s="199"/>
      <c r="D594" s="199"/>
      <c r="E594" s="199"/>
      <c r="F594" s="199"/>
      <c r="G594" s="199"/>
      <c r="H594" s="199"/>
      <c r="I594" s="199"/>
      <c r="J594" s="200"/>
    </row>
    <row r="595" spans="1:10" ht="16.5" thickBot="1">
      <c r="A595" s="371" t="s">
        <v>9866</v>
      </c>
      <c r="B595" s="197" t="s">
        <v>7617</v>
      </c>
      <c r="C595" s="199" t="s">
        <v>7648</v>
      </c>
      <c r="D595" s="197" t="s">
        <v>7649</v>
      </c>
      <c r="E595" s="199"/>
      <c r="F595" s="199"/>
      <c r="G595" s="197" t="s">
        <v>2144</v>
      </c>
      <c r="H595" s="197">
        <v>1</v>
      </c>
      <c r="I595" s="199"/>
      <c r="J595" s="200"/>
    </row>
    <row r="596" spans="1:10" ht="16.5" thickBot="1">
      <c r="B596" s="197" t="s">
        <v>7568</v>
      </c>
      <c r="C596" s="199" t="s">
        <v>7621</v>
      </c>
      <c r="D596" s="197"/>
      <c r="E596" s="199"/>
      <c r="F596" s="199"/>
      <c r="G596" s="197"/>
      <c r="H596" s="197"/>
      <c r="I596" s="199"/>
      <c r="J596" s="200"/>
    </row>
    <row r="597" spans="1:10" ht="16.5" thickBot="1">
      <c r="B597" s="197"/>
      <c r="C597" s="199" t="s">
        <v>7442</v>
      </c>
      <c r="D597" s="199"/>
      <c r="E597" s="199"/>
      <c r="F597" s="199"/>
      <c r="G597" s="199"/>
      <c r="H597" s="199"/>
      <c r="I597" s="199"/>
      <c r="J597" s="200"/>
    </row>
    <row r="598" spans="1:10" ht="16.5" thickBot="1">
      <c r="B598" s="197"/>
      <c r="C598" s="199" t="s">
        <v>7622</v>
      </c>
      <c r="D598" s="199"/>
      <c r="E598" s="199"/>
      <c r="F598" s="199"/>
      <c r="G598" s="199"/>
      <c r="H598" s="199"/>
      <c r="I598" s="199"/>
      <c r="J598" s="200"/>
    </row>
    <row r="599" spans="1:10" ht="16.5" thickBot="1">
      <c r="B599" s="197"/>
      <c r="C599" s="199" t="s">
        <v>7528</v>
      </c>
      <c r="D599" s="199"/>
      <c r="E599" s="199"/>
      <c r="F599" s="199"/>
      <c r="G599" s="199"/>
      <c r="H599" s="199"/>
      <c r="I599" s="199"/>
      <c r="J599" s="200"/>
    </row>
    <row r="600" spans="1:10" ht="16.5" thickBot="1">
      <c r="B600" s="197"/>
      <c r="C600" s="199" t="s">
        <v>7448</v>
      </c>
      <c r="D600" s="199"/>
      <c r="E600" s="199"/>
      <c r="F600" s="199"/>
      <c r="G600" s="199"/>
      <c r="H600" s="199"/>
      <c r="I600" s="199"/>
      <c r="J600" s="200"/>
    </row>
    <row r="601" spans="1:10" ht="16.5" thickBot="1">
      <c r="B601" s="197"/>
      <c r="C601" s="199" t="s">
        <v>7491</v>
      </c>
      <c r="D601" s="199"/>
      <c r="E601" s="199"/>
      <c r="F601" s="199"/>
      <c r="G601" s="199"/>
      <c r="H601" s="199"/>
      <c r="I601" s="199"/>
      <c r="J601" s="200"/>
    </row>
    <row r="602" spans="1:10" ht="16.5" thickBot="1">
      <c r="B602" s="197"/>
      <c r="C602" s="199" t="s">
        <v>7623</v>
      </c>
      <c r="D602" s="199"/>
      <c r="E602" s="199"/>
      <c r="F602" s="199"/>
      <c r="G602" s="199"/>
      <c r="H602" s="199"/>
      <c r="I602" s="199"/>
      <c r="J602" s="200"/>
    </row>
    <row r="603" spans="1:10" ht="16.5" thickBot="1">
      <c r="B603" s="197"/>
      <c r="C603" s="199" t="s">
        <v>7454</v>
      </c>
      <c r="D603" s="199"/>
      <c r="E603" s="199"/>
      <c r="F603" s="199"/>
      <c r="G603" s="199"/>
      <c r="H603" s="199"/>
      <c r="I603" s="199"/>
      <c r="J603" s="200"/>
    </row>
    <row r="604" spans="1:10" ht="16.5" thickBot="1">
      <c r="B604" s="197"/>
      <c r="C604" s="199"/>
      <c r="D604" s="199"/>
      <c r="E604" s="199"/>
      <c r="F604" s="199"/>
      <c r="G604" s="199"/>
      <c r="H604" s="199"/>
      <c r="I604" s="199"/>
      <c r="J604" s="200"/>
    </row>
    <row r="605" spans="1:10" ht="16.5" thickBot="1">
      <c r="B605" s="197"/>
      <c r="C605" s="295" t="s">
        <v>2206</v>
      </c>
      <c r="D605" s="199"/>
      <c r="E605" s="199"/>
      <c r="F605" s="199"/>
      <c r="G605" s="199"/>
      <c r="H605" s="199"/>
      <c r="I605" s="199"/>
      <c r="J605" s="200"/>
    </row>
    <row r="606" spans="1:10" ht="16.5" thickBot="1">
      <c r="B606" s="197"/>
      <c r="C606" s="199" t="s">
        <v>2195</v>
      </c>
      <c r="D606" s="199"/>
      <c r="E606" s="199"/>
      <c r="F606" s="199"/>
      <c r="G606" s="199"/>
      <c r="H606" s="199"/>
      <c r="I606" s="199"/>
      <c r="J606" s="200"/>
    </row>
    <row r="607" spans="1:10" ht="16.5" thickBot="1">
      <c r="B607" s="197"/>
      <c r="C607" s="199"/>
      <c r="D607" s="199"/>
      <c r="E607" s="199"/>
      <c r="F607" s="199"/>
      <c r="G607" s="199"/>
      <c r="H607" s="199"/>
      <c r="I607" s="199"/>
      <c r="J607" s="200"/>
    </row>
    <row r="608" spans="1:10" ht="16.5" thickBot="1">
      <c r="B608" s="197"/>
      <c r="C608" s="199" t="s">
        <v>7539</v>
      </c>
      <c r="D608" s="199"/>
      <c r="E608" s="199"/>
      <c r="F608" s="199"/>
      <c r="G608" s="199"/>
      <c r="H608" s="199"/>
      <c r="I608" s="199"/>
      <c r="J608" s="200"/>
    </row>
    <row r="609" spans="1:10" ht="16.5" thickBot="1">
      <c r="B609" s="197"/>
      <c r="C609" s="199" t="s">
        <v>7540</v>
      </c>
      <c r="D609" s="199"/>
      <c r="E609" s="199"/>
      <c r="F609" s="199"/>
      <c r="G609" s="199"/>
      <c r="H609" s="199"/>
      <c r="I609" s="199"/>
      <c r="J609" s="200"/>
    </row>
    <row r="610" spans="1:10" ht="16.5" thickBot="1">
      <c r="B610" s="197"/>
      <c r="C610" s="199" t="s">
        <v>7628</v>
      </c>
      <c r="D610" s="199"/>
      <c r="E610" s="199"/>
      <c r="F610" s="199"/>
      <c r="G610" s="199"/>
      <c r="H610" s="199"/>
      <c r="I610" s="199"/>
      <c r="J610" s="200"/>
    </row>
    <row r="611" spans="1:10" ht="16.5" thickBot="1">
      <c r="B611" s="197"/>
      <c r="C611" s="199" t="s">
        <v>7650</v>
      </c>
      <c r="D611" s="199"/>
      <c r="E611" s="199"/>
      <c r="F611" s="199"/>
      <c r="G611" s="199"/>
      <c r="H611" s="199"/>
      <c r="I611" s="199"/>
      <c r="J611" s="200"/>
    </row>
    <row r="612" spans="1:10" ht="16.5" thickBot="1">
      <c r="B612" s="197"/>
      <c r="C612" s="199" t="s">
        <v>7616</v>
      </c>
      <c r="D612" s="199"/>
      <c r="E612" s="199"/>
      <c r="F612" s="199"/>
      <c r="G612" s="199"/>
      <c r="H612" s="199"/>
      <c r="I612" s="199"/>
      <c r="J612" s="200"/>
    </row>
    <row r="613" spans="1:10" ht="16.5" thickBot="1">
      <c r="B613" s="197"/>
      <c r="C613" s="199"/>
      <c r="D613" s="199"/>
      <c r="E613" s="199"/>
      <c r="F613" s="199"/>
      <c r="G613" s="199"/>
      <c r="H613" s="199"/>
      <c r="I613" s="199"/>
      <c r="J613" s="200"/>
    </row>
    <row r="614" spans="1:10" ht="16.5" thickBot="1">
      <c r="A614" s="371" t="s">
        <v>9866</v>
      </c>
      <c r="B614" s="197" t="s">
        <v>2206</v>
      </c>
      <c r="C614" s="199" t="s">
        <v>7651</v>
      </c>
      <c r="D614" s="197" t="s">
        <v>7652</v>
      </c>
      <c r="E614" s="199"/>
      <c r="F614" s="199"/>
      <c r="G614" s="197" t="s">
        <v>2144</v>
      </c>
      <c r="H614" s="197">
        <v>1</v>
      </c>
      <c r="I614" s="199"/>
      <c r="J614" s="200"/>
    </row>
    <row r="615" spans="1:10" ht="16.5" thickBot="1">
      <c r="B615" s="197"/>
      <c r="C615" s="199" t="s">
        <v>7633</v>
      </c>
      <c r="D615" s="199"/>
      <c r="E615" s="199"/>
      <c r="F615" s="199"/>
      <c r="G615" s="197"/>
      <c r="H615" s="197"/>
      <c r="I615" s="199"/>
      <c r="J615" s="200"/>
    </row>
    <row r="616" spans="1:10" ht="16.5" thickBot="1">
      <c r="B616" s="197"/>
      <c r="C616" s="199" t="s">
        <v>7634</v>
      </c>
      <c r="D616" s="199"/>
      <c r="E616" s="199"/>
      <c r="F616" s="199"/>
      <c r="G616" s="199"/>
      <c r="H616" s="199"/>
      <c r="I616" s="199"/>
      <c r="J616" s="200"/>
    </row>
    <row r="617" spans="1:10" ht="16.5" thickBot="1">
      <c r="B617" s="197"/>
      <c r="C617" s="199" t="s">
        <v>7454</v>
      </c>
      <c r="D617" s="199"/>
      <c r="E617" s="199"/>
      <c r="F617" s="199"/>
      <c r="G617" s="199"/>
      <c r="H617" s="199"/>
      <c r="I617" s="199"/>
      <c r="J617" s="200"/>
    </row>
    <row r="618" spans="1:10" ht="16.5" thickBot="1">
      <c r="B618" s="197"/>
      <c r="C618" s="199"/>
      <c r="D618" s="199"/>
      <c r="E618" s="199"/>
      <c r="F618" s="199"/>
      <c r="G618" s="199"/>
      <c r="H618" s="199"/>
      <c r="I618" s="199"/>
      <c r="J618" s="200"/>
    </row>
    <row r="619" spans="1:10" ht="16.5" thickBot="1">
      <c r="B619" s="197" t="s">
        <v>7653</v>
      </c>
      <c r="C619" s="199" t="s">
        <v>7636</v>
      </c>
      <c r="D619" s="199"/>
      <c r="E619" s="199"/>
      <c r="F619" s="199"/>
      <c r="G619" s="199"/>
      <c r="H619" s="199"/>
      <c r="I619" s="199"/>
      <c r="J619" s="200"/>
    </row>
    <row r="620" spans="1:10" ht="16.5" thickBot="1">
      <c r="B620" s="197"/>
      <c r="C620" s="199" t="s">
        <v>7637</v>
      </c>
      <c r="D620" s="197" t="s">
        <v>7638</v>
      </c>
      <c r="E620" s="197"/>
      <c r="F620" s="197"/>
      <c r="G620" s="197" t="s">
        <v>2144</v>
      </c>
      <c r="H620" s="197">
        <v>1</v>
      </c>
      <c r="I620" s="199"/>
      <c r="J620" s="200"/>
    </row>
    <row r="621" spans="1:10" ht="16.5" thickBot="1">
      <c r="B621" s="197"/>
      <c r="C621" s="199"/>
      <c r="D621" s="197" t="s">
        <v>7639</v>
      </c>
      <c r="E621" s="197"/>
      <c r="F621" s="197"/>
      <c r="G621" s="197"/>
      <c r="H621" s="197"/>
      <c r="I621" s="199"/>
      <c r="J621" s="200"/>
    </row>
    <row r="622" spans="1:10" ht="16.5" thickBot="1">
      <c r="A622" s="371" t="s">
        <v>9859</v>
      </c>
      <c r="B622" s="197"/>
      <c r="C622" s="199" t="s">
        <v>7640</v>
      </c>
      <c r="D622" s="197" t="s">
        <v>7641</v>
      </c>
      <c r="E622" s="197"/>
      <c r="F622" s="197"/>
      <c r="G622" s="197" t="s">
        <v>2144</v>
      </c>
      <c r="H622" s="197">
        <v>1</v>
      </c>
      <c r="I622" s="199"/>
      <c r="J622" s="200"/>
    </row>
    <row r="623" spans="1:10" ht="16.5" thickBot="1">
      <c r="B623" s="197"/>
      <c r="C623" s="199"/>
      <c r="D623" s="197" t="s">
        <v>21</v>
      </c>
      <c r="E623" s="197"/>
      <c r="F623" s="197"/>
      <c r="G623" s="197"/>
      <c r="H623" s="197"/>
      <c r="I623" s="199"/>
      <c r="J623" s="200"/>
    </row>
    <row r="624" spans="1:10" ht="16.5" thickBot="1">
      <c r="B624" s="197"/>
      <c r="C624" s="199"/>
      <c r="D624" s="199"/>
      <c r="E624" s="199"/>
      <c r="F624" s="199"/>
      <c r="G624" s="199"/>
      <c r="H624" s="199"/>
      <c r="I624" s="199"/>
      <c r="J624" s="200"/>
    </row>
    <row r="625" spans="2:10" ht="16.5" thickBot="1">
      <c r="B625" s="197"/>
      <c r="C625" s="199"/>
      <c r="D625" s="199"/>
      <c r="E625" s="199"/>
      <c r="F625" s="199"/>
      <c r="G625" s="199"/>
      <c r="H625" s="199"/>
      <c r="I625" s="199"/>
      <c r="J625" s="200"/>
    </row>
    <row r="626" spans="2:10" ht="16.5" thickBot="1">
      <c r="B626" s="197"/>
      <c r="C626" s="199"/>
      <c r="D626" s="199"/>
      <c r="E626" s="199"/>
      <c r="F626" s="199"/>
      <c r="G626" s="199"/>
      <c r="H626" s="199"/>
      <c r="I626" s="199"/>
      <c r="J626" s="200"/>
    </row>
    <row r="627" spans="2:10" ht="16.5" thickBot="1">
      <c r="B627" s="197"/>
      <c r="C627" s="199"/>
      <c r="D627" s="199"/>
      <c r="E627" s="199"/>
      <c r="F627" s="199"/>
      <c r="G627" s="199"/>
      <c r="H627" s="199"/>
      <c r="I627" s="199"/>
      <c r="J627" s="200"/>
    </row>
    <row r="628" spans="2:10" ht="16.5" thickBot="1">
      <c r="B628" s="197"/>
      <c r="C628" s="199"/>
      <c r="D628" s="199"/>
      <c r="E628" s="199"/>
      <c r="F628" s="199"/>
      <c r="G628" s="199"/>
      <c r="H628" s="199"/>
      <c r="I628" s="199"/>
      <c r="J628" s="200"/>
    </row>
    <row r="629" spans="2:10" ht="16.5" thickBot="1">
      <c r="B629" s="197"/>
      <c r="C629" s="199"/>
      <c r="D629" s="199"/>
      <c r="E629" s="199"/>
      <c r="F629" s="199"/>
      <c r="G629" s="199"/>
      <c r="H629" s="199"/>
      <c r="I629" s="199"/>
      <c r="J629" s="200"/>
    </row>
    <row r="630" spans="2:10" ht="16.5" thickBot="1">
      <c r="B630" s="197"/>
      <c r="C630" s="199"/>
      <c r="D630" s="199"/>
      <c r="E630" s="199"/>
      <c r="F630" s="199"/>
      <c r="G630" s="199"/>
      <c r="H630" s="199"/>
      <c r="I630" s="199"/>
      <c r="J630" s="200"/>
    </row>
    <row r="631" spans="2:10" ht="16.5" thickBot="1">
      <c r="B631" s="197"/>
      <c r="C631" s="199"/>
      <c r="D631" s="199"/>
      <c r="E631" s="199"/>
      <c r="F631" s="199"/>
      <c r="G631" s="199"/>
      <c r="H631" s="199"/>
      <c r="I631" s="199"/>
      <c r="J631" s="200"/>
    </row>
    <row r="632" spans="2:10" ht="16.5" thickBot="1">
      <c r="B632" s="197"/>
      <c r="C632" s="199"/>
      <c r="D632" s="199"/>
      <c r="E632" s="199"/>
      <c r="F632" s="199"/>
      <c r="G632" s="199"/>
      <c r="H632" s="199"/>
      <c r="I632" s="199"/>
      <c r="J632" s="200"/>
    </row>
    <row r="633" spans="2:10" ht="16.5" thickBot="1">
      <c r="B633" s="197"/>
      <c r="C633" s="199"/>
      <c r="D633" s="199"/>
      <c r="E633" s="199"/>
      <c r="F633" s="199"/>
      <c r="G633" s="199"/>
      <c r="H633" s="199"/>
      <c r="I633" s="199"/>
      <c r="J633" s="200"/>
    </row>
    <row r="634" spans="2:10" ht="16.5" thickBot="1">
      <c r="B634" s="197"/>
      <c r="C634" s="199"/>
      <c r="D634" s="199"/>
      <c r="E634" s="199"/>
      <c r="F634" s="199"/>
      <c r="G634" s="199"/>
      <c r="H634" s="199"/>
      <c r="I634" s="199"/>
      <c r="J634" s="200"/>
    </row>
    <row r="635" spans="2:10" ht="16.5" thickBot="1">
      <c r="B635" s="197"/>
      <c r="C635" s="199"/>
      <c r="D635" s="199"/>
      <c r="E635" s="199"/>
      <c r="F635" s="199"/>
      <c r="G635" s="199"/>
      <c r="H635" s="199"/>
      <c r="I635" s="199"/>
      <c r="J635" s="200"/>
    </row>
    <row r="636" spans="2:10" ht="16.5" thickBot="1">
      <c r="B636" s="197"/>
      <c r="C636" s="199"/>
      <c r="D636" s="199"/>
      <c r="E636" s="199"/>
      <c r="F636" s="199"/>
      <c r="G636" s="199"/>
      <c r="H636" s="199"/>
      <c r="I636" s="199"/>
      <c r="J636" s="200"/>
    </row>
    <row r="637" spans="2:10" ht="16.5" thickBot="1">
      <c r="B637" s="197"/>
      <c r="C637" s="199"/>
      <c r="D637" s="199"/>
      <c r="E637" s="199"/>
      <c r="F637" s="199"/>
      <c r="G637" s="199"/>
      <c r="H637" s="199"/>
      <c r="I637" s="199"/>
      <c r="J637" s="200"/>
    </row>
    <row r="638" spans="2:10" ht="16.5" thickBot="1">
      <c r="B638" s="197"/>
      <c r="C638" s="199"/>
      <c r="D638" s="199"/>
      <c r="E638" s="199"/>
      <c r="F638" s="199"/>
      <c r="G638" s="199"/>
      <c r="H638" s="199"/>
      <c r="I638" s="199"/>
      <c r="J638" s="200"/>
    </row>
    <row r="639" spans="2:10" ht="16.5" thickBot="1">
      <c r="B639" s="197"/>
      <c r="C639" s="199"/>
      <c r="D639" s="199"/>
      <c r="E639" s="199"/>
      <c r="F639" s="199"/>
      <c r="G639" s="199"/>
      <c r="H639" s="199"/>
      <c r="I639" s="199"/>
      <c r="J639" s="200"/>
    </row>
    <row r="640" spans="2:10" ht="16.5" thickBot="1">
      <c r="B640" s="197"/>
      <c r="C640" s="297" t="s">
        <v>7654</v>
      </c>
      <c r="D640" s="199"/>
      <c r="E640" s="199"/>
      <c r="F640" s="199"/>
      <c r="G640" s="199"/>
      <c r="H640" s="199"/>
      <c r="I640" s="199"/>
      <c r="J640" s="200"/>
    </row>
    <row r="641" spans="1:10" ht="16.5" thickBot="1">
      <c r="B641" s="197"/>
      <c r="C641" s="295" t="s">
        <v>2798</v>
      </c>
      <c r="D641" s="199"/>
      <c r="E641" s="199"/>
      <c r="F641" s="199"/>
      <c r="G641" s="199"/>
      <c r="H641" s="199"/>
      <c r="I641" s="199"/>
      <c r="J641" s="200"/>
    </row>
    <row r="642" spans="1:10" ht="16.5" thickBot="1">
      <c r="B642" s="197"/>
      <c r="C642" s="199" t="s">
        <v>7655</v>
      </c>
      <c r="D642" s="199"/>
      <c r="E642" s="199"/>
      <c r="F642" s="199"/>
      <c r="G642" s="199"/>
      <c r="H642" s="199"/>
      <c r="I642" s="199"/>
      <c r="J642" s="200"/>
    </row>
    <row r="643" spans="1:10" ht="16.5" thickBot="1">
      <c r="B643" s="197"/>
      <c r="C643" s="199" t="s">
        <v>7656</v>
      </c>
      <c r="D643" s="199"/>
      <c r="E643" s="199"/>
      <c r="F643" s="199"/>
      <c r="G643" s="199"/>
      <c r="H643" s="199"/>
      <c r="I643" s="199"/>
      <c r="J643" s="200"/>
    </row>
    <row r="644" spans="1:10" ht="16.5" thickBot="1">
      <c r="B644" s="197"/>
      <c r="C644" s="199"/>
      <c r="D644" s="199"/>
      <c r="E644" s="199"/>
      <c r="F644" s="199"/>
      <c r="G644" s="199"/>
      <c r="H644" s="199"/>
      <c r="I644" s="199"/>
      <c r="J644" s="200"/>
    </row>
    <row r="645" spans="1:10" ht="16.5" thickBot="1">
      <c r="B645" s="197"/>
      <c r="C645" s="199" t="s">
        <v>7657</v>
      </c>
      <c r="D645" s="199"/>
      <c r="E645" s="199"/>
      <c r="F645" s="199"/>
      <c r="G645" s="199"/>
      <c r="H645" s="199"/>
      <c r="I645" s="199"/>
      <c r="J645" s="200"/>
    </row>
    <row r="646" spans="1:10" ht="16.5" thickBot="1">
      <c r="B646" s="197"/>
      <c r="C646" s="199" t="s">
        <v>7658</v>
      </c>
      <c r="D646" s="199"/>
      <c r="E646" s="199"/>
      <c r="F646" s="199"/>
      <c r="G646" s="199"/>
      <c r="H646" s="199"/>
      <c r="I646" s="199"/>
      <c r="J646" s="200"/>
    </row>
    <row r="647" spans="1:10" ht="16.5" thickBot="1">
      <c r="B647" s="197"/>
      <c r="C647" s="199"/>
      <c r="D647" s="199"/>
      <c r="E647" s="199"/>
      <c r="F647" s="199"/>
      <c r="G647" s="199"/>
      <c r="H647" s="199"/>
      <c r="I647" s="199"/>
      <c r="J647" s="200"/>
    </row>
    <row r="648" spans="1:10" ht="16.5" thickBot="1">
      <c r="A648" s="371" t="s">
        <v>9866</v>
      </c>
      <c r="B648" s="197" t="s">
        <v>7659</v>
      </c>
      <c r="C648" s="199" t="s">
        <v>7660</v>
      </c>
      <c r="D648" s="197" t="s">
        <v>7661</v>
      </c>
      <c r="E648" s="199"/>
      <c r="F648" s="199"/>
      <c r="G648" s="197" t="s">
        <v>2144</v>
      </c>
      <c r="H648" s="197">
        <v>1</v>
      </c>
      <c r="I648" s="199"/>
      <c r="J648" s="200"/>
    </row>
    <row r="649" spans="1:10" ht="16.5" thickBot="1">
      <c r="B649" s="197" t="s">
        <v>7662</v>
      </c>
      <c r="C649" s="199" t="s">
        <v>7663</v>
      </c>
      <c r="D649" s="199"/>
      <c r="E649" s="199"/>
      <c r="F649" s="199"/>
      <c r="G649" s="199"/>
      <c r="H649" s="199"/>
      <c r="I649" s="199"/>
      <c r="J649" s="200"/>
    </row>
    <row r="650" spans="1:10" ht="16.5" thickBot="1">
      <c r="B650" s="197"/>
      <c r="C650" s="199" t="s">
        <v>7664</v>
      </c>
      <c r="D650" s="199"/>
      <c r="E650" s="199"/>
      <c r="F650" s="199"/>
      <c r="G650" s="199"/>
      <c r="H650" s="199"/>
      <c r="I650" s="199"/>
      <c r="J650" s="200"/>
    </row>
    <row r="651" spans="1:10" ht="16.5" thickBot="1">
      <c r="B651" s="197"/>
      <c r="C651" s="199" t="s">
        <v>7528</v>
      </c>
      <c r="D651" s="199"/>
      <c r="E651" s="199"/>
      <c r="F651" s="199"/>
      <c r="G651" s="199"/>
      <c r="H651" s="199"/>
      <c r="I651" s="199"/>
      <c r="J651" s="200"/>
    </row>
    <row r="652" spans="1:10" ht="16.5" thickBot="1">
      <c r="B652" s="197"/>
      <c r="C652" s="199" t="s">
        <v>7665</v>
      </c>
      <c r="D652" s="199"/>
      <c r="E652" s="199"/>
      <c r="F652" s="199"/>
      <c r="G652" s="199"/>
      <c r="H652" s="199"/>
      <c r="I652" s="199"/>
      <c r="J652" s="200"/>
    </row>
    <row r="653" spans="1:10" ht="16.5" thickBot="1">
      <c r="B653" s="197"/>
      <c r="C653" s="199" t="s">
        <v>7491</v>
      </c>
      <c r="D653" s="199"/>
      <c r="E653" s="199"/>
      <c r="F653" s="199"/>
      <c r="G653" s="199"/>
      <c r="H653" s="199"/>
      <c r="I653" s="199"/>
      <c r="J653" s="200"/>
    </row>
    <row r="654" spans="1:10" ht="16.5" thickBot="1">
      <c r="B654" s="197"/>
      <c r="C654" s="199"/>
      <c r="D654" s="199"/>
      <c r="E654" s="199"/>
      <c r="F654" s="199"/>
      <c r="G654" s="199"/>
      <c r="H654" s="199"/>
      <c r="I654" s="199"/>
      <c r="J654" s="200"/>
    </row>
    <row r="655" spans="1:10" ht="16.5" thickBot="1">
      <c r="B655" s="197"/>
      <c r="C655" s="295" t="s">
        <v>2803</v>
      </c>
      <c r="D655" s="199"/>
      <c r="E655" s="199"/>
      <c r="F655" s="199"/>
      <c r="G655" s="199"/>
      <c r="H655" s="199"/>
      <c r="I655" s="199"/>
      <c r="J655" s="200"/>
    </row>
    <row r="656" spans="1:10" ht="16.5" thickBot="1">
      <c r="B656" s="197"/>
      <c r="C656" s="199" t="s">
        <v>7655</v>
      </c>
      <c r="D656" s="199"/>
      <c r="E656" s="199"/>
      <c r="F656" s="199"/>
      <c r="G656" s="199"/>
      <c r="H656" s="199"/>
      <c r="I656" s="199"/>
      <c r="J656" s="200"/>
    </row>
    <row r="657" spans="1:10" ht="16.5" thickBot="1">
      <c r="B657" s="197"/>
      <c r="C657" s="199" t="s">
        <v>7666</v>
      </c>
      <c r="D657" s="199"/>
      <c r="E657" s="199"/>
      <c r="F657" s="199"/>
      <c r="G657" s="199"/>
      <c r="H657" s="199"/>
      <c r="I657" s="199"/>
      <c r="J657" s="200"/>
    </row>
    <row r="658" spans="1:10" ht="16.5" thickBot="1">
      <c r="B658" s="197"/>
      <c r="C658" s="199"/>
      <c r="D658" s="199"/>
      <c r="E658" s="199"/>
      <c r="F658" s="199"/>
      <c r="G658" s="199"/>
      <c r="H658" s="199"/>
      <c r="I658" s="199"/>
      <c r="J658" s="200"/>
    </row>
    <row r="659" spans="1:10" ht="16.5" thickBot="1">
      <c r="B659" s="197"/>
      <c r="C659" s="199" t="s">
        <v>7657</v>
      </c>
      <c r="D659" s="199"/>
      <c r="E659" s="199"/>
      <c r="F659" s="199"/>
      <c r="G659" s="199"/>
      <c r="H659" s="199"/>
      <c r="I659" s="199"/>
      <c r="J659" s="200"/>
    </row>
    <row r="660" spans="1:10" ht="16.5" thickBot="1">
      <c r="B660" s="197"/>
      <c r="C660" s="199" t="s">
        <v>7658</v>
      </c>
      <c r="D660" s="199"/>
      <c r="E660" s="199"/>
      <c r="F660" s="199"/>
      <c r="G660" s="199"/>
      <c r="H660" s="199"/>
      <c r="I660" s="199"/>
      <c r="J660" s="200"/>
    </row>
    <row r="661" spans="1:10" ht="16.5" thickBot="1">
      <c r="B661" s="197"/>
      <c r="C661" s="199"/>
      <c r="D661" s="199"/>
      <c r="E661" s="199"/>
      <c r="F661" s="199"/>
      <c r="G661" s="199"/>
      <c r="H661" s="199"/>
      <c r="I661" s="199"/>
      <c r="J661" s="200"/>
    </row>
    <row r="662" spans="1:10" ht="16.5" thickBot="1">
      <c r="A662" s="371" t="s">
        <v>9866</v>
      </c>
      <c r="B662" s="197" t="s">
        <v>7659</v>
      </c>
      <c r="C662" s="199" t="s">
        <v>7660</v>
      </c>
      <c r="D662" s="197" t="s">
        <v>7667</v>
      </c>
      <c r="E662" s="199"/>
      <c r="F662" s="199"/>
      <c r="G662" s="197" t="s">
        <v>2144</v>
      </c>
      <c r="H662" s="197">
        <v>1</v>
      </c>
      <c r="I662" s="199"/>
      <c r="J662" s="200"/>
    </row>
    <row r="663" spans="1:10" ht="16.5" thickBot="1">
      <c r="B663" s="197" t="s">
        <v>7503</v>
      </c>
      <c r="C663" s="199" t="s">
        <v>7663</v>
      </c>
      <c r="D663" s="199"/>
      <c r="E663" s="199"/>
      <c r="F663" s="199"/>
      <c r="G663" s="199"/>
      <c r="H663" s="199"/>
      <c r="I663" s="199"/>
      <c r="J663" s="200"/>
    </row>
    <row r="664" spans="1:10" ht="16.5" thickBot="1">
      <c r="B664" s="197"/>
      <c r="C664" s="199" t="s">
        <v>7442</v>
      </c>
      <c r="D664" s="199"/>
      <c r="E664" s="199"/>
      <c r="F664" s="199"/>
      <c r="G664" s="199"/>
      <c r="H664" s="199"/>
      <c r="I664" s="199"/>
      <c r="J664" s="200"/>
    </row>
    <row r="665" spans="1:10" ht="16.5" thickBot="1">
      <c r="B665" s="197"/>
      <c r="C665" s="199" t="s">
        <v>7528</v>
      </c>
      <c r="D665" s="199"/>
      <c r="E665" s="199"/>
      <c r="F665" s="199"/>
      <c r="G665" s="199"/>
      <c r="H665" s="199"/>
      <c r="I665" s="199"/>
      <c r="J665" s="200"/>
    </row>
    <row r="666" spans="1:10" ht="16.5" thickBot="1">
      <c r="B666" s="197"/>
      <c r="C666" s="199" t="s">
        <v>7665</v>
      </c>
      <c r="D666" s="199"/>
      <c r="E666" s="199"/>
      <c r="F666" s="199"/>
      <c r="G666" s="199"/>
      <c r="H666" s="199"/>
      <c r="I666" s="199"/>
      <c r="J666" s="200"/>
    </row>
    <row r="667" spans="1:10" ht="16.5" thickBot="1">
      <c r="B667" s="197"/>
      <c r="C667" s="199" t="s">
        <v>7491</v>
      </c>
      <c r="D667" s="199"/>
      <c r="E667" s="199"/>
      <c r="F667" s="199"/>
      <c r="G667" s="199"/>
      <c r="H667" s="199"/>
      <c r="I667" s="199"/>
      <c r="J667" s="200"/>
    </row>
    <row r="668" spans="1:10" ht="16.5" thickBot="1">
      <c r="B668" s="197"/>
      <c r="C668" s="199"/>
      <c r="D668" s="199"/>
      <c r="E668" s="199"/>
      <c r="F668" s="199"/>
      <c r="G668" s="199"/>
      <c r="H668" s="199"/>
      <c r="I668" s="199"/>
      <c r="J668" s="200"/>
    </row>
    <row r="669" spans="1:10" ht="16.5" thickBot="1">
      <c r="B669" s="197"/>
      <c r="C669" s="295" t="s">
        <v>2805</v>
      </c>
      <c r="D669" s="199"/>
      <c r="E669" s="199"/>
      <c r="F669" s="199"/>
      <c r="G669" s="199"/>
      <c r="H669" s="199"/>
      <c r="I669" s="199"/>
      <c r="J669" s="200"/>
    </row>
    <row r="670" spans="1:10" ht="16.5" thickBot="1">
      <c r="B670" s="197"/>
      <c r="C670" s="199" t="s">
        <v>7655</v>
      </c>
      <c r="D670" s="199"/>
      <c r="E670" s="199"/>
      <c r="F670" s="199"/>
      <c r="G670" s="199"/>
      <c r="H670" s="199"/>
      <c r="I670" s="199"/>
      <c r="J670" s="200"/>
    </row>
    <row r="671" spans="1:10" ht="16.5" thickBot="1">
      <c r="B671" s="197"/>
      <c r="C671" s="199" t="s">
        <v>7668</v>
      </c>
      <c r="D671" s="199"/>
      <c r="E671" s="199"/>
      <c r="F671" s="199"/>
      <c r="G671" s="199"/>
      <c r="H671" s="199"/>
      <c r="I671" s="199"/>
      <c r="J671" s="200"/>
    </row>
    <row r="672" spans="1:10" ht="16.5" thickBot="1">
      <c r="B672" s="197"/>
      <c r="C672" s="199"/>
      <c r="D672" s="199"/>
      <c r="E672" s="199"/>
      <c r="F672" s="199"/>
      <c r="G672" s="199"/>
      <c r="H672" s="199"/>
      <c r="I672" s="199"/>
      <c r="J672" s="200"/>
    </row>
    <row r="673" spans="1:10" ht="16.5" thickBot="1">
      <c r="B673" s="197"/>
      <c r="C673" s="199" t="s">
        <v>7669</v>
      </c>
      <c r="D673" s="199"/>
      <c r="E673" s="199"/>
      <c r="F673" s="199"/>
      <c r="G673" s="199"/>
      <c r="H673" s="199"/>
      <c r="I673" s="199"/>
      <c r="J673" s="200"/>
    </row>
    <row r="674" spans="1:10" ht="16.5" thickBot="1">
      <c r="B674" s="197"/>
      <c r="C674" s="199" t="s">
        <v>7658</v>
      </c>
      <c r="D674" s="199"/>
      <c r="E674" s="199"/>
      <c r="F674" s="199"/>
      <c r="G674" s="199"/>
      <c r="H674" s="199"/>
      <c r="I674" s="199"/>
      <c r="J674" s="200"/>
    </row>
    <row r="675" spans="1:10" ht="16.5" thickBot="1">
      <c r="B675" s="197"/>
      <c r="C675" s="199"/>
      <c r="D675" s="199"/>
      <c r="E675" s="199"/>
      <c r="F675" s="199"/>
      <c r="G675" s="199"/>
      <c r="H675" s="199"/>
      <c r="I675" s="199"/>
      <c r="J675" s="200"/>
    </row>
    <row r="676" spans="1:10" ht="16.5" thickBot="1">
      <c r="A676" s="371" t="s">
        <v>9866</v>
      </c>
      <c r="B676" s="197" t="s">
        <v>7659</v>
      </c>
      <c r="C676" s="199" t="s">
        <v>7660</v>
      </c>
      <c r="D676" s="197" t="s">
        <v>7670</v>
      </c>
      <c r="E676" s="199"/>
      <c r="F676" s="199"/>
      <c r="G676" s="197" t="s">
        <v>2144</v>
      </c>
      <c r="H676" s="197">
        <v>1</v>
      </c>
      <c r="I676" s="199"/>
      <c r="J676" s="200"/>
    </row>
    <row r="677" spans="1:10" ht="16.5" thickBot="1">
      <c r="B677" s="197" t="s">
        <v>7671</v>
      </c>
      <c r="C677" s="199" t="s">
        <v>7663</v>
      </c>
      <c r="D677" s="199"/>
      <c r="E677" s="199"/>
      <c r="F677" s="199"/>
      <c r="G677" s="199"/>
      <c r="H677" s="199"/>
      <c r="I677" s="199"/>
      <c r="J677" s="200"/>
    </row>
    <row r="678" spans="1:10" ht="16.5" thickBot="1">
      <c r="B678" s="197"/>
      <c r="C678" s="199" t="s">
        <v>7442</v>
      </c>
      <c r="D678" s="199"/>
      <c r="E678" s="199"/>
      <c r="F678" s="199"/>
      <c r="G678" s="199"/>
      <c r="H678" s="199"/>
      <c r="I678" s="199"/>
      <c r="J678" s="200"/>
    </row>
    <row r="679" spans="1:10" ht="16.5" thickBot="1">
      <c r="B679" s="197"/>
      <c r="C679" s="199" t="s">
        <v>7528</v>
      </c>
      <c r="D679" s="199"/>
      <c r="E679" s="199"/>
      <c r="F679" s="199"/>
      <c r="G679" s="199"/>
      <c r="H679" s="199"/>
      <c r="I679" s="199"/>
      <c r="J679" s="200"/>
    </row>
    <row r="680" spans="1:10" ht="16.5" thickBot="1">
      <c r="B680" s="197"/>
      <c r="C680" s="199" t="s">
        <v>7665</v>
      </c>
      <c r="D680" s="199"/>
      <c r="E680" s="199"/>
      <c r="F680" s="199"/>
      <c r="G680" s="199"/>
      <c r="H680" s="199"/>
      <c r="I680" s="199"/>
      <c r="J680" s="200"/>
    </row>
    <row r="681" spans="1:10" ht="16.5" thickBot="1">
      <c r="B681" s="197"/>
      <c r="C681" s="199" t="s">
        <v>7491</v>
      </c>
      <c r="D681" s="199"/>
      <c r="E681" s="199"/>
      <c r="F681" s="199"/>
      <c r="G681" s="199"/>
      <c r="H681" s="199"/>
      <c r="I681" s="199"/>
      <c r="J681" s="200"/>
    </row>
    <row r="682" spans="1:10" ht="16.5" thickBot="1">
      <c r="B682" s="197"/>
      <c r="C682" s="199"/>
      <c r="D682" s="199"/>
      <c r="E682" s="199"/>
      <c r="F682" s="199"/>
      <c r="G682" s="199"/>
      <c r="H682" s="199"/>
      <c r="I682" s="199"/>
      <c r="J682" s="200"/>
    </row>
    <row r="683" spans="1:10" ht="16.5" thickBot="1">
      <c r="A683" s="371" t="s">
        <v>9866</v>
      </c>
      <c r="B683" s="197" t="s">
        <v>7672</v>
      </c>
      <c r="C683" s="199" t="s">
        <v>7673</v>
      </c>
      <c r="D683" s="199" t="s">
        <v>7674</v>
      </c>
      <c r="E683" s="199"/>
      <c r="F683" s="199"/>
      <c r="G683" s="197" t="s">
        <v>2144</v>
      </c>
      <c r="H683" s="197">
        <v>6</v>
      </c>
      <c r="I683" s="199"/>
      <c r="J683" s="200"/>
    </row>
    <row r="684" spans="1:10" ht="16.5" thickBot="1">
      <c r="B684" s="197" t="s">
        <v>7675</v>
      </c>
      <c r="C684" s="199" t="s">
        <v>7676</v>
      </c>
      <c r="D684" s="199" t="s">
        <v>7677</v>
      </c>
      <c r="E684" s="199"/>
      <c r="F684" s="199"/>
      <c r="G684" s="199"/>
      <c r="H684" s="199"/>
      <c r="I684" s="199"/>
      <c r="J684" s="200"/>
    </row>
    <row r="685" spans="1:10" ht="16.5" thickBot="1">
      <c r="B685" s="197" t="s">
        <v>7678</v>
      </c>
      <c r="C685" s="199" t="s">
        <v>7679</v>
      </c>
      <c r="D685" s="199"/>
      <c r="E685" s="199"/>
      <c r="F685" s="199"/>
      <c r="G685" s="199"/>
      <c r="H685" s="199"/>
      <c r="I685" s="199"/>
      <c r="J685" s="200"/>
    </row>
    <row r="686" spans="1:10" ht="32.25" thickBot="1">
      <c r="B686" s="197" t="s">
        <v>7680</v>
      </c>
      <c r="C686" s="199" t="s">
        <v>7681</v>
      </c>
      <c r="D686" s="199"/>
      <c r="E686" s="199"/>
      <c r="F686" s="199"/>
      <c r="G686" s="199"/>
      <c r="H686" s="199"/>
      <c r="I686" s="199"/>
      <c r="J686" s="200"/>
    </row>
    <row r="687" spans="1:10" ht="32.25" thickBot="1">
      <c r="B687" s="197" t="s">
        <v>7682</v>
      </c>
      <c r="C687" s="199" t="s">
        <v>7683</v>
      </c>
      <c r="D687" s="199"/>
      <c r="E687" s="199"/>
      <c r="F687" s="199"/>
      <c r="G687" s="199"/>
      <c r="H687" s="199"/>
      <c r="I687" s="199"/>
      <c r="J687" s="200"/>
    </row>
    <row r="688" spans="1:10" ht="16.5" thickBot="1">
      <c r="B688" s="299">
        <v>365977</v>
      </c>
      <c r="C688" s="199" t="s">
        <v>7684</v>
      </c>
      <c r="D688" s="199"/>
      <c r="E688" s="199"/>
      <c r="F688" s="199"/>
      <c r="G688" s="199"/>
      <c r="H688" s="199"/>
      <c r="I688" s="199"/>
      <c r="J688" s="200"/>
    </row>
    <row r="689" spans="2:10" ht="16.5" thickBot="1">
      <c r="B689" s="299">
        <v>365978</v>
      </c>
      <c r="C689" s="199" t="s">
        <v>7685</v>
      </c>
      <c r="D689" s="199"/>
      <c r="E689" s="199"/>
      <c r="F689" s="199"/>
      <c r="G689" s="199"/>
      <c r="H689" s="199"/>
      <c r="I689" s="199"/>
      <c r="J689" s="200"/>
    </row>
    <row r="690" spans="2:10" ht="16.5" thickBot="1">
      <c r="B690" s="197"/>
      <c r="C690" s="199" t="s">
        <v>7686</v>
      </c>
      <c r="D690" s="199"/>
      <c r="E690" s="199"/>
      <c r="F690" s="199"/>
      <c r="G690" s="199"/>
      <c r="H690" s="199"/>
      <c r="I690" s="199"/>
      <c r="J690" s="200"/>
    </row>
    <row r="691" spans="2:10" ht="16.5" thickBot="1">
      <c r="B691" s="197"/>
      <c r="C691" s="199" t="s">
        <v>7665</v>
      </c>
      <c r="D691" s="199"/>
      <c r="E691" s="199"/>
      <c r="F691" s="199"/>
      <c r="G691" s="199"/>
      <c r="H691" s="199"/>
      <c r="I691" s="199"/>
      <c r="J691" s="200"/>
    </row>
    <row r="692" spans="2:10" ht="16.5" thickBot="1">
      <c r="B692" s="197"/>
      <c r="C692" s="199"/>
      <c r="D692" s="199"/>
      <c r="E692" s="199"/>
      <c r="F692" s="199"/>
      <c r="G692" s="199"/>
      <c r="H692" s="199"/>
      <c r="I692" s="199"/>
      <c r="J692" s="200"/>
    </row>
    <row r="693" spans="2:10" ht="16.5" thickBot="1">
      <c r="B693" s="197"/>
      <c r="C693" s="199"/>
      <c r="D693" s="199"/>
      <c r="E693" s="199"/>
      <c r="F693" s="199"/>
      <c r="G693" s="199"/>
      <c r="H693" s="199"/>
      <c r="I693" s="199"/>
      <c r="J693" s="200"/>
    </row>
    <row r="694" spans="2:10" ht="16.5" thickBot="1">
      <c r="B694" s="197"/>
      <c r="C694" s="199"/>
      <c r="D694" s="199"/>
      <c r="E694" s="199"/>
      <c r="F694" s="199"/>
      <c r="G694" s="199"/>
      <c r="H694" s="199"/>
      <c r="I694" s="199"/>
      <c r="J694" s="200"/>
    </row>
    <row r="695" spans="2:10" ht="16.5" thickBot="1">
      <c r="B695" s="197"/>
      <c r="C695" s="199"/>
      <c r="D695" s="199"/>
      <c r="E695" s="199"/>
      <c r="F695" s="199"/>
      <c r="G695" s="199"/>
      <c r="H695" s="199"/>
      <c r="I695" s="199"/>
      <c r="J695" s="200"/>
    </row>
    <row r="696" spans="2:10" ht="16.5" thickBot="1">
      <c r="B696" s="197"/>
      <c r="C696" s="199"/>
      <c r="D696" s="199"/>
      <c r="E696" s="199"/>
      <c r="F696" s="199"/>
      <c r="G696" s="199"/>
      <c r="H696" s="199"/>
      <c r="I696" s="199"/>
      <c r="J696" s="200"/>
    </row>
    <row r="697" spans="2:10" ht="16.5" thickBot="1">
      <c r="B697" s="197"/>
      <c r="C697" s="199"/>
      <c r="D697" s="199"/>
      <c r="E697" s="199"/>
      <c r="F697" s="199"/>
      <c r="G697" s="199"/>
      <c r="H697" s="199"/>
      <c r="I697" s="199"/>
      <c r="J697" s="200"/>
    </row>
    <row r="698" spans="2:10" ht="16.5" thickBot="1">
      <c r="B698" s="197"/>
      <c r="C698" s="199"/>
      <c r="D698" s="199"/>
      <c r="E698" s="199"/>
      <c r="F698" s="199"/>
      <c r="G698" s="199"/>
      <c r="H698" s="199"/>
      <c r="I698" s="199"/>
      <c r="J698" s="200"/>
    </row>
    <row r="699" spans="2:10" ht="16.5" thickBot="1">
      <c r="B699" s="197"/>
      <c r="C699" s="199"/>
      <c r="D699" s="199"/>
      <c r="E699" s="199"/>
      <c r="F699" s="199"/>
      <c r="G699" s="199"/>
      <c r="H699" s="199"/>
      <c r="I699" s="199"/>
      <c r="J699" s="200"/>
    </row>
    <row r="700" spans="2:10" ht="16.5" thickBot="1">
      <c r="B700" s="197"/>
      <c r="C700" s="199"/>
      <c r="D700" s="199"/>
      <c r="E700" s="199"/>
      <c r="F700" s="199"/>
      <c r="G700" s="199"/>
      <c r="H700" s="199"/>
      <c r="I700" s="199"/>
      <c r="J700" s="200"/>
    </row>
    <row r="701" spans="2:10" ht="16.5" thickBot="1">
      <c r="B701" s="197"/>
      <c r="C701" s="199"/>
      <c r="D701" s="199"/>
      <c r="E701" s="199"/>
      <c r="F701" s="199"/>
      <c r="G701" s="199"/>
      <c r="H701" s="199"/>
      <c r="I701" s="199"/>
      <c r="J701" s="200"/>
    </row>
    <row r="702" spans="2:10" ht="16.5" thickBot="1">
      <c r="B702" s="197"/>
      <c r="C702" s="199"/>
      <c r="D702" s="199"/>
      <c r="E702" s="199"/>
      <c r="F702" s="199"/>
      <c r="G702" s="199"/>
      <c r="H702" s="199"/>
      <c r="I702" s="199"/>
      <c r="J702" s="200"/>
    </row>
    <row r="703" spans="2:10" ht="16.5" thickBot="1">
      <c r="B703" s="197"/>
      <c r="C703" s="199"/>
      <c r="D703" s="199"/>
      <c r="E703" s="199"/>
      <c r="F703" s="199"/>
      <c r="G703" s="199"/>
      <c r="H703" s="199"/>
      <c r="I703" s="199"/>
      <c r="J703" s="200"/>
    </row>
    <row r="704" spans="2:10" ht="16.5" thickBot="1">
      <c r="B704" s="197"/>
      <c r="C704" s="199"/>
      <c r="D704" s="199"/>
      <c r="E704" s="199"/>
      <c r="F704" s="199"/>
      <c r="G704" s="199"/>
      <c r="H704" s="199"/>
      <c r="I704" s="199"/>
      <c r="J704" s="200"/>
    </row>
    <row r="705" spans="1:10" ht="16.5" thickBot="1">
      <c r="B705" s="197"/>
      <c r="C705" s="199"/>
      <c r="D705" s="199"/>
      <c r="E705" s="199"/>
      <c r="F705" s="199"/>
      <c r="G705" s="199"/>
      <c r="H705" s="199"/>
      <c r="I705" s="199"/>
      <c r="J705" s="200"/>
    </row>
    <row r="706" spans="1:10" ht="16.5" thickBot="1">
      <c r="B706" s="197"/>
      <c r="C706" s="297" t="s">
        <v>7687</v>
      </c>
      <c r="D706" s="199"/>
      <c r="E706" s="199"/>
      <c r="F706" s="199"/>
      <c r="G706" s="199"/>
      <c r="H706" s="199"/>
      <c r="I706" s="199"/>
      <c r="J706" s="200"/>
    </row>
    <row r="707" spans="1:10" ht="16.5" thickBot="1">
      <c r="A707" s="371" t="s">
        <v>9868</v>
      </c>
      <c r="B707" s="197"/>
      <c r="C707" s="300" t="s">
        <v>7688</v>
      </c>
      <c r="D707" s="301" t="s">
        <v>7689</v>
      </c>
      <c r="E707" s="199"/>
      <c r="F707" s="199"/>
      <c r="G707" s="197" t="s">
        <v>2182</v>
      </c>
      <c r="H707" s="197">
        <v>81</v>
      </c>
      <c r="I707" s="199"/>
      <c r="J707" s="200" t="s">
        <v>6303</v>
      </c>
    </row>
    <row r="708" spans="1:10" ht="16.5" thickBot="1">
      <c r="B708" s="197"/>
      <c r="C708" s="300" t="s">
        <v>7690</v>
      </c>
      <c r="D708" s="199"/>
      <c r="E708" s="199"/>
      <c r="F708" s="199"/>
      <c r="G708" s="197"/>
      <c r="H708" s="197"/>
      <c r="I708" s="199"/>
      <c r="J708" s="200" t="s">
        <v>7691</v>
      </c>
    </row>
    <row r="709" spans="1:10" ht="16.5" thickBot="1">
      <c r="B709" s="197"/>
      <c r="C709" s="300" t="s">
        <v>7692</v>
      </c>
      <c r="D709" s="199"/>
      <c r="E709" s="199"/>
      <c r="F709" s="199"/>
      <c r="G709" s="197"/>
      <c r="H709" s="197"/>
      <c r="I709" s="199"/>
      <c r="J709" s="200"/>
    </row>
    <row r="710" spans="1:10" ht="16.5" thickBot="1">
      <c r="A710" s="371"/>
      <c r="B710" s="197"/>
      <c r="C710" s="199" t="s">
        <v>6313</v>
      </c>
      <c r="D710" s="199"/>
      <c r="E710" s="199"/>
      <c r="F710" s="199"/>
      <c r="G710" s="197" t="s">
        <v>2182</v>
      </c>
      <c r="H710" s="197">
        <v>41</v>
      </c>
      <c r="I710" s="199"/>
      <c r="J710" s="200"/>
    </row>
    <row r="711" spans="1:10" ht="16.5" thickBot="1">
      <c r="B711" s="197"/>
      <c r="C711" s="199" t="s">
        <v>6915</v>
      </c>
      <c r="D711" s="199"/>
      <c r="E711" s="199"/>
      <c r="F711" s="199"/>
      <c r="G711" s="197" t="s">
        <v>2182</v>
      </c>
      <c r="H711" s="197" t="s">
        <v>4199</v>
      </c>
      <c r="I711" s="199"/>
      <c r="J711" s="200"/>
    </row>
    <row r="712" spans="1:10" ht="16.5" thickBot="1">
      <c r="A712" s="371"/>
      <c r="B712" s="197"/>
      <c r="C712" s="199" t="s">
        <v>6318</v>
      </c>
      <c r="D712" s="199"/>
      <c r="E712" s="199"/>
      <c r="F712" s="199"/>
      <c r="G712" s="197" t="s">
        <v>2182</v>
      </c>
      <c r="H712" s="197">
        <v>20</v>
      </c>
      <c r="I712" s="199"/>
      <c r="J712" s="200"/>
    </row>
    <row r="713" spans="1:10" ht="16.5" thickBot="1">
      <c r="B713" s="197"/>
      <c r="C713" s="199" t="s">
        <v>6916</v>
      </c>
      <c r="D713" s="199"/>
      <c r="E713" s="199"/>
      <c r="F713" s="199"/>
      <c r="G713" s="197" t="s">
        <v>2182</v>
      </c>
      <c r="H713" s="197" t="s">
        <v>4199</v>
      </c>
      <c r="I713" s="199"/>
      <c r="J713" s="200"/>
    </row>
    <row r="714" spans="1:10" ht="16.5" thickBot="1">
      <c r="A714" s="371"/>
      <c r="B714" s="197"/>
      <c r="C714" s="199" t="s">
        <v>6917</v>
      </c>
      <c r="D714" s="199"/>
      <c r="E714" s="199"/>
      <c r="F714" s="199"/>
      <c r="G714" s="197" t="s">
        <v>2182</v>
      </c>
      <c r="H714" s="197">
        <v>20</v>
      </c>
      <c r="I714" s="199"/>
      <c r="J714" s="200"/>
    </row>
    <row r="715" spans="1:10" ht="16.5" thickBot="1">
      <c r="B715" s="197"/>
      <c r="C715" s="199"/>
      <c r="D715" s="199"/>
      <c r="E715" s="199"/>
      <c r="F715" s="199"/>
      <c r="G715" s="199"/>
      <c r="H715" s="199"/>
      <c r="I715" s="199"/>
      <c r="J715" s="200"/>
    </row>
    <row r="716" spans="1:10" ht="16.5" thickBot="1">
      <c r="A716" s="371" t="s">
        <v>9868</v>
      </c>
      <c r="B716" s="197"/>
      <c r="C716" s="199" t="s">
        <v>7693</v>
      </c>
      <c r="D716" s="197" t="s">
        <v>7300</v>
      </c>
      <c r="E716" s="199"/>
      <c r="F716" s="199"/>
      <c r="G716" s="197" t="s">
        <v>2182</v>
      </c>
      <c r="H716" s="197">
        <v>433</v>
      </c>
      <c r="I716" s="199"/>
      <c r="J716" s="200" t="s">
        <v>6303</v>
      </c>
    </row>
    <row r="717" spans="1:10" ht="16.5" thickBot="1">
      <c r="B717" s="197"/>
      <c r="C717" s="199" t="s">
        <v>7694</v>
      </c>
      <c r="D717" s="199"/>
      <c r="E717" s="199"/>
      <c r="F717" s="199"/>
      <c r="G717" s="197"/>
      <c r="H717" s="197"/>
      <c r="I717" s="199"/>
      <c r="J717" s="200" t="s">
        <v>7695</v>
      </c>
    </row>
    <row r="718" spans="1:10" ht="16.5" thickBot="1">
      <c r="B718" s="197"/>
      <c r="C718" s="199" t="s">
        <v>7696</v>
      </c>
      <c r="D718" s="199"/>
      <c r="E718" s="199"/>
      <c r="F718" s="199"/>
      <c r="G718" s="197"/>
      <c r="H718" s="197"/>
      <c r="I718" s="199"/>
      <c r="J718" s="200"/>
    </row>
    <row r="719" spans="1:10" ht="16.5" thickBot="1">
      <c r="B719" s="197"/>
      <c r="C719" s="199" t="s">
        <v>6313</v>
      </c>
      <c r="D719" s="199"/>
      <c r="E719" s="199"/>
      <c r="F719" s="199"/>
      <c r="G719" s="197" t="s">
        <v>2182</v>
      </c>
      <c r="H719" s="197">
        <v>289</v>
      </c>
      <c r="I719" s="199"/>
      <c r="J719" s="200"/>
    </row>
    <row r="720" spans="1:10" ht="16.5" thickBot="1">
      <c r="B720" s="197"/>
      <c r="C720" s="199" t="s">
        <v>6915</v>
      </c>
      <c r="D720" s="199"/>
      <c r="E720" s="199"/>
      <c r="F720" s="199"/>
      <c r="G720" s="197" t="s">
        <v>2182</v>
      </c>
      <c r="H720" s="197" t="s">
        <v>4199</v>
      </c>
      <c r="I720" s="199"/>
      <c r="J720" s="200"/>
    </row>
    <row r="721" spans="1:10" ht="16.5" thickBot="1">
      <c r="B721" s="197"/>
      <c r="C721" s="199" t="s">
        <v>6318</v>
      </c>
      <c r="D721" s="199"/>
      <c r="E721" s="199"/>
      <c r="F721" s="199"/>
      <c r="G721" s="197" t="s">
        <v>2182</v>
      </c>
      <c r="H721" s="197">
        <v>69</v>
      </c>
      <c r="I721" s="199"/>
      <c r="J721" s="200"/>
    </row>
    <row r="722" spans="1:10" ht="16.5" thickBot="1">
      <c r="B722" s="197"/>
      <c r="C722" s="199" t="s">
        <v>6916</v>
      </c>
      <c r="D722" s="199"/>
      <c r="E722" s="199"/>
      <c r="F722" s="199"/>
      <c r="G722" s="197" t="s">
        <v>2182</v>
      </c>
      <c r="H722" s="197" t="s">
        <v>4199</v>
      </c>
      <c r="I722" s="199"/>
      <c r="J722" s="200"/>
    </row>
    <row r="723" spans="1:10" ht="16.5" thickBot="1">
      <c r="B723" s="197"/>
      <c r="C723" s="199" t="s">
        <v>6917</v>
      </c>
      <c r="D723" s="199"/>
      <c r="E723" s="199"/>
      <c r="F723" s="199"/>
      <c r="G723" s="197" t="s">
        <v>2182</v>
      </c>
      <c r="H723" s="197">
        <v>75</v>
      </c>
      <c r="I723" s="199"/>
      <c r="J723" s="200"/>
    </row>
    <row r="724" spans="1:10" ht="16.5" thickBot="1">
      <c r="B724" s="197"/>
      <c r="C724" s="199"/>
      <c r="D724" s="199"/>
      <c r="E724" s="199"/>
      <c r="F724" s="199"/>
      <c r="G724" s="199"/>
      <c r="H724" s="199"/>
      <c r="I724" s="199"/>
      <c r="J724" s="200"/>
    </row>
    <row r="725" spans="1:10" ht="16.5" thickBot="1">
      <c r="A725" s="371" t="s">
        <v>9868</v>
      </c>
      <c r="B725" s="197"/>
      <c r="C725" s="199" t="s">
        <v>7697</v>
      </c>
      <c r="D725" s="197" t="s">
        <v>7698</v>
      </c>
      <c r="E725" s="199"/>
      <c r="F725" s="199"/>
      <c r="G725" s="197" t="s">
        <v>2182</v>
      </c>
      <c r="H725" s="197">
        <v>167</v>
      </c>
      <c r="I725" s="199"/>
      <c r="J725" s="200" t="s">
        <v>6303</v>
      </c>
    </row>
    <row r="726" spans="1:10" ht="16.5" thickBot="1">
      <c r="B726" s="197"/>
      <c r="C726" s="199" t="s">
        <v>7699</v>
      </c>
      <c r="D726" s="199"/>
      <c r="E726" s="199"/>
      <c r="F726" s="199"/>
      <c r="G726" s="199"/>
      <c r="H726" s="199"/>
      <c r="I726" s="199"/>
      <c r="J726" s="200" t="s">
        <v>7691</v>
      </c>
    </row>
    <row r="727" spans="1:10" ht="16.5" thickBot="1">
      <c r="B727" s="197"/>
      <c r="C727" s="199" t="s">
        <v>7700</v>
      </c>
      <c r="D727" s="199"/>
      <c r="E727" s="199"/>
      <c r="F727" s="199"/>
      <c r="G727" s="199"/>
      <c r="H727" s="199"/>
      <c r="I727" s="199"/>
      <c r="J727" s="200"/>
    </row>
    <row r="728" spans="1:10" ht="16.5" thickBot="1">
      <c r="B728" s="197"/>
      <c r="C728" s="199" t="s">
        <v>7701</v>
      </c>
      <c r="D728" s="199"/>
      <c r="E728" s="199"/>
      <c r="F728" s="199"/>
      <c r="G728" s="199"/>
      <c r="H728" s="199"/>
      <c r="I728" s="199"/>
      <c r="J728" s="200"/>
    </row>
    <row r="729" spans="1:10" ht="16.5" thickBot="1">
      <c r="B729" s="197"/>
      <c r="C729" s="199" t="s">
        <v>6313</v>
      </c>
      <c r="D729" s="199"/>
      <c r="E729" s="199"/>
      <c r="F729" s="199"/>
      <c r="G729" s="197" t="s">
        <v>2182</v>
      </c>
      <c r="H729" s="197">
        <v>112</v>
      </c>
      <c r="I729" s="199"/>
      <c r="J729" s="200"/>
    </row>
    <row r="730" spans="1:10" ht="16.5" thickBot="1">
      <c r="B730" s="197"/>
      <c r="C730" s="199" t="s">
        <v>6915</v>
      </c>
      <c r="D730" s="199"/>
      <c r="E730" s="199"/>
      <c r="F730" s="199"/>
      <c r="G730" s="197" t="s">
        <v>2182</v>
      </c>
      <c r="H730" s="197" t="s">
        <v>4199</v>
      </c>
      <c r="I730" s="199"/>
      <c r="J730" s="200"/>
    </row>
    <row r="731" spans="1:10" ht="16.5" thickBot="1">
      <c r="B731" s="197"/>
      <c r="C731" s="199" t="s">
        <v>6318</v>
      </c>
      <c r="D731" s="199"/>
      <c r="E731" s="199"/>
      <c r="F731" s="199"/>
      <c r="G731" s="197" t="s">
        <v>2182</v>
      </c>
      <c r="H731" s="197">
        <v>33</v>
      </c>
      <c r="I731" s="199"/>
      <c r="J731" s="200"/>
    </row>
    <row r="732" spans="1:10" ht="16.5" thickBot="1">
      <c r="B732" s="197"/>
      <c r="C732" s="199" t="s">
        <v>6916</v>
      </c>
      <c r="D732" s="199"/>
      <c r="E732" s="199"/>
      <c r="F732" s="199"/>
      <c r="G732" s="197" t="s">
        <v>2182</v>
      </c>
      <c r="H732" s="197" t="s">
        <v>4199</v>
      </c>
      <c r="I732" s="199"/>
      <c r="J732" s="200"/>
    </row>
    <row r="733" spans="1:10" ht="16.5" thickBot="1">
      <c r="B733" s="197"/>
      <c r="C733" s="199" t="s">
        <v>6917</v>
      </c>
      <c r="D733" s="199"/>
      <c r="E733" s="199"/>
      <c r="F733" s="199"/>
      <c r="G733" s="197" t="s">
        <v>2182</v>
      </c>
      <c r="H733" s="197">
        <v>25</v>
      </c>
      <c r="I733" s="199"/>
      <c r="J733" s="200"/>
    </row>
    <row r="734" spans="1:10" ht="16.5" thickBot="1">
      <c r="B734" s="197"/>
      <c r="C734" s="199"/>
      <c r="D734" s="199"/>
      <c r="E734" s="199"/>
      <c r="F734" s="199"/>
      <c r="G734" s="199"/>
      <c r="H734" s="199"/>
      <c r="I734" s="199"/>
      <c r="J734" s="200"/>
    </row>
    <row r="735" spans="1:10" ht="16.5" thickBot="1">
      <c r="A735" s="371" t="s">
        <v>9868</v>
      </c>
      <c r="B735" s="197"/>
      <c r="C735" s="199" t="s">
        <v>7693</v>
      </c>
      <c r="D735" s="197" t="s">
        <v>7702</v>
      </c>
      <c r="E735" s="199"/>
      <c r="F735" s="199"/>
      <c r="G735" s="197" t="s">
        <v>2182</v>
      </c>
      <c r="H735" s="197">
        <v>227</v>
      </c>
      <c r="I735" s="199"/>
      <c r="J735" s="200" t="s">
        <v>6303</v>
      </c>
    </row>
    <row r="736" spans="1:10" ht="16.5" thickBot="1">
      <c r="B736" s="197"/>
      <c r="C736" s="199" t="s">
        <v>7703</v>
      </c>
      <c r="D736" s="199"/>
      <c r="E736" s="199"/>
      <c r="F736" s="199"/>
      <c r="G736" s="197"/>
      <c r="H736" s="197"/>
      <c r="I736" s="199"/>
      <c r="J736" s="200" t="s">
        <v>7704</v>
      </c>
    </row>
    <row r="737" spans="1:10" ht="16.5" thickBot="1">
      <c r="B737" s="197"/>
      <c r="C737" s="199" t="s">
        <v>6313</v>
      </c>
      <c r="D737" s="199"/>
      <c r="E737" s="199"/>
      <c r="F737" s="199"/>
      <c r="G737" s="197" t="s">
        <v>2182</v>
      </c>
      <c r="H737" s="197">
        <v>132</v>
      </c>
      <c r="I737" s="199"/>
      <c r="J737" s="200"/>
    </row>
    <row r="738" spans="1:10" ht="16.5" thickBot="1">
      <c r="B738" s="197"/>
      <c r="C738" s="199" t="s">
        <v>6915</v>
      </c>
      <c r="D738" s="199"/>
      <c r="E738" s="199"/>
      <c r="F738" s="199"/>
      <c r="G738" s="197" t="s">
        <v>2182</v>
      </c>
      <c r="H738" s="197" t="s">
        <v>4199</v>
      </c>
      <c r="I738" s="199"/>
      <c r="J738" s="200"/>
    </row>
    <row r="739" spans="1:10" ht="16.5" thickBot="1">
      <c r="B739" s="197"/>
      <c r="C739" s="199" t="s">
        <v>6318</v>
      </c>
      <c r="D739" s="199"/>
      <c r="E739" s="199"/>
      <c r="F739" s="199"/>
      <c r="G739" s="197" t="s">
        <v>2182</v>
      </c>
      <c r="H739" s="197">
        <v>70</v>
      </c>
      <c r="I739" s="199"/>
      <c r="J739" s="200"/>
    </row>
    <row r="740" spans="1:10" ht="16.5" thickBot="1">
      <c r="B740" s="197"/>
      <c r="C740" s="199" t="s">
        <v>6916</v>
      </c>
      <c r="D740" s="199"/>
      <c r="E740" s="199"/>
      <c r="F740" s="199"/>
      <c r="G740" s="197" t="s">
        <v>2182</v>
      </c>
      <c r="H740" s="197" t="s">
        <v>4199</v>
      </c>
      <c r="I740" s="199"/>
      <c r="J740" s="200"/>
    </row>
    <row r="741" spans="1:10" ht="16.5" thickBot="1">
      <c r="B741" s="197"/>
      <c r="C741" s="199" t="s">
        <v>6917</v>
      </c>
      <c r="D741" s="199"/>
      <c r="E741" s="199"/>
      <c r="F741" s="199"/>
      <c r="G741" s="197" t="s">
        <v>2182</v>
      </c>
      <c r="H741" s="197">
        <v>35</v>
      </c>
      <c r="I741" s="199"/>
      <c r="J741" s="200"/>
    </row>
    <row r="742" spans="1:10" ht="16.5" thickBot="1">
      <c r="B742" s="197"/>
      <c r="C742" s="199"/>
      <c r="D742" s="199"/>
      <c r="E742" s="199"/>
      <c r="F742" s="199"/>
      <c r="G742" s="199"/>
      <c r="H742" s="199"/>
      <c r="I742" s="199"/>
      <c r="J742" s="200"/>
    </row>
    <row r="743" spans="1:10" ht="16.5" thickBot="1">
      <c r="A743" s="371" t="s">
        <v>9868</v>
      </c>
      <c r="B743" s="197"/>
      <c r="C743" s="199" t="s">
        <v>7693</v>
      </c>
      <c r="D743" s="197" t="s">
        <v>7705</v>
      </c>
      <c r="E743" s="199"/>
      <c r="F743" s="199"/>
      <c r="G743" s="197" t="s">
        <v>2182</v>
      </c>
      <c r="H743" s="197">
        <v>70</v>
      </c>
      <c r="I743" s="199"/>
      <c r="J743" s="200" t="s">
        <v>6303</v>
      </c>
    </row>
    <row r="744" spans="1:10" ht="16.5" thickBot="1">
      <c r="B744" s="197"/>
      <c r="C744" s="199" t="s">
        <v>7703</v>
      </c>
      <c r="D744" s="199"/>
      <c r="E744" s="199"/>
      <c r="F744" s="199"/>
      <c r="G744" s="197"/>
      <c r="H744" s="197"/>
      <c r="I744" s="199"/>
      <c r="J744" s="200" t="s">
        <v>7310</v>
      </c>
    </row>
    <row r="745" spans="1:10" ht="16.5" thickBot="1">
      <c r="B745" s="197"/>
      <c r="C745" s="199" t="s">
        <v>6313</v>
      </c>
      <c r="D745" s="199"/>
      <c r="E745" s="199"/>
      <c r="F745" s="199"/>
      <c r="G745" s="197" t="s">
        <v>2182</v>
      </c>
      <c r="H745" s="197">
        <v>47</v>
      </c>
      <c r="I745" s="199"/>
      <c r="J745" s="200"/>
    </row>
    <row r="746" spans="1:10" ht="16.5" thickBot="1">
      <c r="B746" s="197"/>
      <c r="C746" s="199" t="s">
        <v>6915</v>
      </c>
      <c r="D746" s="199"/>
      <c r="E746" s="199"/>
      <c r="F746" s="199"/>
      <c r="G746" s="197" t="s">
        <v>2182</v>
      </c>
      <c r="H746" s="197" t="s">
        <v>4199</v>
      </c>
      <c r="I746" s="199"/>
      <c r="J746" s="200"/>
    </row>
    <row r="747" spans="1:10" ht="16.5" thickBot="1">
      <c r="B747" s="197"/>
      <c r="C747" s="199" t="s">
        <v>6318</v>
      </c>
      <c r="D747" s="199"/>
      <c r="E747" s="199"/>
      <c r="F747" s="199"/>
      <c r="G747" s="197" t="s">
        <v>2182</v>
      </c>
      <c r="H747" s="197">
        <v>13</v>
      </c>
      <c r="I747" s="199"/>
      <c r="J747" s="200"/>
    </row>
    <row r="748" spans="1:10" ht="16.5" thickBot="1">
      <c r="B748" s="197"/>
      <c r="C748" s="199" t="s">
        <v>6916</v>
      </c>
      <c r="D748" s="199"/>
      <c r="E748" s="199"/>
      <c r="F748" s="199"/>
      <c r="G748" s="197" t="s">
        <v>2182</v>
      </c>
      <c r="H748" s="197" t="s">
        <v>4199</v>
      </c>
      <c r="I748" s="199"/>
      <c r="J748" s="200"/>
    </row>
    <row r="749" spans="1:10" ht="16.5" thickBot="1">
      <c r="B749" s="197"/>
      <c r="C749" s="199" t="s">
        <v>6917</v>
      </c>
      <c r="D749" s="199"/>
      <c r="E749" s="199"/>
      <c r="F749" s="199"/>
      <c r="G749" s="197" t="s">
        <v>2182</v>
      </c>
      <c r="H749" s="197">
        <v>10</v>
      </c>
      <c r="I749" s="199"/>
      <c r="J749" s="200"/>
    </row>
    <row r="750" spans="1:10" ht="16.5" thickBot="1">
      <c r="B750" s="197"/>
      <c r="C750" s="199"/>
      <c r="D750" s="197"/>
      <c r="E750" s="199"/>
      <c r="F750" s="199"/>
      <c r="G750" s="197"/>
      <c r="H750" s="197"/>
      <c r="I750" s="199"/>
      <c r="J750" s="200"/>
    </row>
    <row r="751" spans="1:10" ht="16.5" thickBot="1">
      <c r="A751" s="371" t="s">
        <v>9868</v>
      </c>
      <c r="B751" s="197"/>
      <c r="C751" s="199" t="s">
        <v>7697</v>
      </c>
      <c r="D751" s="197" t="s">
        <v>7706</v>
      </c>
      <c r="E751" s="199"/>
      <c r="F751" s="199"/>
      <c r="G751" s="197" t="s">
        <v>2182</v>
      </c>
      <c r="H751" s="197">
        <v>376</v>
      </c>
      <c r="I751" s="199"/>
      <c r="J751" s="200" t="s">
        <v>6303</v>
      </c>
    </row>
    <row r="752" spans="1:10" ht="16.5" thickBot="1">
      <c r="B752" s="197"/>
      <c r="C752" s="199" t="s">
        <v>7699</v>
      </c>
      <c r="D752" s="199"/>
      <c r="E752" s="199"/>
      <c r="F752" s="199"/>
      <c r="G752" s="197"/>
      <c r="H752" s="197"/>
      <c r="I752" s="199"/>
      <c r="J752" s="200" t="s">
        <v>7707</v>
      </c>
    </row>
    <row r="753" spans="1:10" ht="16.5" thickBot="1">
      <c r="B753" s="197"/>
      <c r="C753" s="199" t="s">
        <v>7708</v>
      </c>
      <c r="D753" s="199"/>
      <c r="E753" s="199"/>
      <c r="F753" s="199"/>
      <c r="G753" s="197"/>
      <c r="H753" s="197"/>
      <c r="I753" s="199"/>
      <c r="J753" s="200"/>
    </row>
    <row r="754" spans="1:10" ht="16.5" thickBot="1">
      <c r="B754" s="197"/>
      <c r="C754" s="199" t="s">
        <v>6313</v>
      </c>
      <c r="D754" s="199"/>
      <c r="E754" s="199"/>
      <c r="F754" s="199"/>
      <c r="G754" s="197" t="s">
        <v>2182</v>
      </c>
      <c r="H754" s="197">
        <v>204</v>
      </c>
      <c r="I754" s="199"/>
      <c r="J754" s="200"/>
    </row>
    <row r="755" spans="1:10" ht="16.5" thickBot="1">
      <c r="B755" s="197"/>
      <c r="C755" s="199" t="s">
        <v>6915</v>
      </c>
      <c r="D755" s="199"/>
      <c r="E755" s="199"/>
      <c r="F755" s="199"/>
      <c r="G755" s="197" t="s">
        <v>2182</v>
      </c>
      <c r="H755" s="197" t="s">
        <v>4199</v>
      </c>
      <c r="I755" s="199"/>
      <c r="J755" s="200"/>
    </row>
    <row r="756" spans="1:10" ht="16.5" thickBot="1">
      <c r="B756" s="197"/>
      <c r="C756" s="199" t="s">
        <v>6318</v>
      </c>
      <c r="D756" s="199"/>
      <c r="E756" s="199"/>
      <c r="F756" s="199"/>
      <c r="G756" s="197" t="s">
        <v>2182</v>
      </c>
      <c r="H756" s="197">
        <v>122</v>
      </c>
      <c r="I756" s="199"/>
      <c r="J756" s="200"/>
    </row>
    <row r="757" spans="1:10" ht="16.5" thickBot="1">
      <c r="B757" s="197"/>
      <c r="C757" s="199" t="s">
        <v>6916</v>
      </c>
      <c r="D757" s="199"/>
      <c r="E757" s="199"/>
      <c r="F757" s="199"/>
      <c r="G757" s="197" t="s">
        <v>2182</v>
      </c>
      <c r="H757" s="197" t="s">
        <v>4199</v>
      </c>
      <c r="I757" s="199"/>
      <c r="J757" s="200"/>
    </row>
    <row r="758" spans="1:10" ht="16.5" thickBot="1">
      <c r="B758" s="197"/>
      <c r="C758" s="199" t="s">
        <v>6917</v>
      </c>
      <c r="D758" s="199"/>
      <c r="E758" s="199"/>
      <c r="F758" s="199"/>
      <c r="G758" s="197" t="s">
        <v>2182</v>
      </c>
      <c r="H758" s="197">
        <v>50</v>
      </c>
      <c r="I758" s="199"/>
      <c r="J758" s="200"/>
    </row>
    <row r="759" spans="1:10" ht="16.5" thickBot="1">
      <c r="B759" s="197"/>
      <c r="C759" s="199"/>
      <c r="D759" s="197"/>
      <c r="E759" s="199"/>
      <c r="F759" s="199"/>
      <c r="G759" s="197"/>
      <c r="H759" s="197"/>
      <c r="I759" s="199"/>
      <c r="J759" s="200"/>
    </row>
    <row r="760" spans="1:10" ht="16.5" thickBot="1">
      <c r="A760" s="371" t="s">
        <v>9868</v>
      </c>
      <c r="B760" s="197"/>
      <c r="C760" s="199" t="s">
        <v>7697</v>
      </c>
      <c r="D760" s="197" t="s">
        <v>7709</v>
      </c>
      <c r="E760" s="199"/>
      <c r="F760" s="199"/>
      <c r="G760" s="197" t="s">
        <v>2182</v>
      </c>
      <c r="H760" s="197">
        <v>193</v>
      </c>
      <c r="I760" s="199"/>
      <c r="J760" s="200" t="s">
        <v>6303</v>
      </c>
    </row>
    <row r="761" spans="1:10" ht="16.5" thickBot="1">
      <c r="B761" s="197"/>
      <c r="C761" s="199" t="s">
        <v>7699</v>
      </c>
      <c r="D761" s="199"/>
      <c r="E761" s="199"/>
      <c r="F761" s="199"/>
      <c r="G761" s="197"/>
      <c r="H761" s="197"/>
      <c r="I761" s="199"/>
      <c r="J761" s="200" t="s">
        <v>7710</v>
      </c>
    </row>
    <row r="762" spans="1:10" ht="16.5" thickBot="1">
      <c r="B762" s="197"/>
      <c r="C762" s="199" t="s">
        <v>7708</v>
      </c>
      <c r="D762" s="199"/>
      <c r="E762" s="199"/>
      <c r="F762" s="199"/>
      <c r="G762" s="197"/>
      <c r="H762" s="197"/>
      <c r="I762" s="199"/>
      <c r="J762" s="200"/>
    </row>
    <row r="763" spans="1:10" ht="16.5" thickBot="1">
      <c r="B763" s="197"/>
      <c r="C763" s="199" t="s">
        <v>6313</v>
      </c>
      <c r="D763" s="199"/>
      <c r="E763" s="199"/>
      <c r="F763" s="199"/>
      <c r="G763" s="197" t="s">
        <v>2182</v>
      </c>
      <c r="H763" s="197">
        <v>93</v>
      </c>
      <c r="I763" s="199"/>
      <c r="J763" s="200"/>
    </row>
    <row r="764" spans="1:10" ht="16.5" thickBot="1">
      <c r="B764" s="197"/>
      <c r="C764" s="199" t="s">
        <v>6915</v>
      </c>
      <c r="D764" s="199"/>
      <c r="E764" s="199"/>
      <c r="F764" s="199"/>
      <c r="G764" s="197" t="s">
        <v>2182</v>
      </c>
      <c r="H764" s="197" t="s">
        <v>4199</v>
      </c>
      <c r="I764" s="199"/>
      <c r="J764" s="200"/>
    </row>
    <row r="765" spans="1:10" ht="16.5" thickBot="1">
      <c r="B765" s="197"/>
      <c r="C765" s="199" t="s">
        <v>6318</v>
      </c>
      <c r="D765" s="199"/>
      <c r="E765" s="199"/>
      <c r="F765" s="199"/>
      <c r="G765" s="197" t="s">
        <v>2182</v>
      </c>
      <c r="H765" s="197">
        <v>20</v>
      </c>
      <c r="I765" s="199"/>
      <c r="J765" s="200"/>
    </row>
    <row r="766" spans="1:10" ht="16.5" thickBot="1">
      <c r="B766" s="197"/>
      <c r="C766" s="199" t="s">
        <v>6916</v>
      </c>
      <c r="D766" s="199"/>
      <c r="E766" s="199"/>
      <c r="F766" s="199"/>
      <c r="G766" s="197" t="s">
        <v>2182</v>
      </c>
      <c r="H766" s="197" t="s">
        <v>4199</v>
      </c>
      <c r="I766" s="199"/>
      <c r="J766" s="200"/>
    </row>
    <row r="767" spans="1:10" ht="16.5" thickBot="1">
      <c r="B767" s="197"/>
      <c r="C767" s="199" t="s">
        <v>6917</v>
      </c>
      <c r="D767" s="199"/>
      <c r="E767" s="199"/>
      <c r="F767" s="199"/>
      <c r="G767" s="197" t="s">
        <v>2182</v>
      </c>
      <c r="H767" s="197">
        <v>80</v>
      </c>
      <c r="I767" s="199"/>
      <c r="J767" s="200"/>
    </row>
    <row r="768" spans="1:10" ht="16.5" thickBot="1">
      <c r="B768" s="197"/>
      <c r="C768" s="199"/>
      <c r="D768" s="197"/>
      <c r="E768" s="199"/>
      <c r="F768" s="199"/>
      <c r="G768" s="197"/>
      <c r="H768" s="197"/>
      <c r="I768" s="199"/>
      <c r="J768" s="200"/>
    </row>
    <row r="769" spans="1:10" ht="16.5" thickBot="1">
      <c r="A769" s="371" t="s">
        <v>9868</v>
      </c>
      <c r="B769" s="197"/>
      <c r="C769" s="199" t="s">
        <v>7697</v>
      </c>
      <c r="D769" s="197" t="s">
        <v>7711</v>
      </c>
      <c r="E769" s="199"/>
      <c r="F769" s="199"/>
      <c r="G769" s="197" t="s">
        <v>2182</v>
      </c>
      <c r="H769" s="197">
        <v>940</v>
      </c>
      <c r="I769" s="199"/>
      <c r="J769" s="200" t="s">
        <v>6303</v>
      </c>
    </row>
    <row r="770" spans="1:10" ht="16.5" thickBot="1">
      <c r="B770" s="197"/>
      <c r="C770" s="199" t="s">
        <v>7712</v>
      </c>
      <c r="D770" s="197" t="s">
        <v>4335</v>
      </c>
      <c r="E770" s="199"/>
      <c r="F770" s="199"/>
      <c r="G770" s="197"/>
      <c r="H770" s="197"/>
      <c r="I770" s="199"/>
      <c r="J770" s="200" t="s">
        <v>7310</v>
      </c>
    </row>
    <row r="771" spans="1:10" ht="16.5" thickBot="1">
      <c r="B771" s="197"/>
      <c r="C771" s="199" t="s">
        <v>7713</v>
      </c>
      <c r="D771" s="199"/>
      <c r="E771" s="199"/>
      <c r="F771" s="199"/>
      <c r="G771" s="197"/>
      <c r="H771" s="197"/>
      <c r="I771" s="199"/>
      <c r="J771" s="200"/>
    </row>
    <row r="772" spans="1:10" ht="16.5" thickBot="1">
      <c r="B772" s="197"/>
      <c r="C772" s="199" t="s">
        <v>7714</v>
      </c>
      <c r="D772" s="199"/>
      <c r="E772" s="199"/>
      <c r="F772" s="199"/>
      <c r="G772" s="197"/>
      <c r="H772" s="197"/>
      <c r="I772" s="199"/>
      <c r="J772" s="200"/>
    </row>
    <row r="773" spans="1:10" ht="16.5" thickBot="1">
      <c r="B773" s="197"/>
      <c r="C773" s="199" t="s">
        <v>7715</v>
      </c>
      <c r="D773" s="199"/>
      <c r="E773" s="199"/>
      <c r="F773" s="199"/>
      <c r="G773" s="197"/>
      <c r="H773" s="197"/>
      <c r="I773" s="199"/>
      <c r="J773" s="200"/>
    </row>
    <row r="774" spans="1:10" ht="16.5" thickBot="1">
      <c r="B774" s="197"/>
      <c r="C774" s="199" t="s">
        <v>6313</v>
      </c>
      <c r="D774" s="199"/>
      <c r="E774" s="199"/>
      <c r="F774" s="199"/>
      <c r="G774" s="197" t="s">
        <v>2182</v>
      </c>
      <c r="H774" s="197">
        <v>400</v>
      </c>
      <c r="I774" s="199"/>
      <c r="J774" s="200"/>
    </row>
    <row r="775" spans="1:10" ht="16.5" thickBot="1">
      <c r="B775" s="197"/>
      <c r="C775" s="199" t="s">
        <v>6915</v>
      </c>
      <c r="D775" s="199"/>
      <c r="E775" s="199"/>
      <c r="F775" s="199"/>
      <c r="G775" s="197" t="s">
        <v>2182</v>
      </c>
      <c r="H775" s="197">
        <v>540</v>
      </c>
      <c r="I775" s="199"/>
      <c r="J775" s="200"/>
    </row>
    <row r="776" spans="1:10" ht="16.5" thickBot="1">
      <c r="B776" s="197"/>
      <c r="C776" s="199" t="s">
        <v>6318</v>
      </c>
      <c r="D776" s="199"/>
      <c r="E776" s="199"/>
      <c r="F776" s="199"/>
      <c r="G776" s="197" t="s">
        <v>2182</v>
      </c>
      <c r="H776" s="197" t="s">
        <v>4199</v>
      </c>
      <c r="I776" s="199"/>
      <c r="J776" s="200"/>
    </row>
    <row r="777" spans="1:10" ht="16.5" thickBot="1">
      <c r="B777" s="197"/>
      <c r="C777" s="199" t="s">
        <v>6916</v>
      </c>
      <c r="D777" s="199"/>
      <c r="E777" s="199"/>
      <c r="F777" s="199"/>
      <c r="G777" s="197" t="s">
        <v>2182</v>
      </c>
      <c r="H777" s="197" t="s">
        <v>4199</v>
      </c>
      <c r="I777" s="199"/>
      <c r="J777" s="200"/>
    </row>
    <row r="778" spans="1:10" ht="16.5" thickBot="1">
      <c r="B778" s="197"/>
      <c r="C778" s="199" t="s">
        <v>6917</v>
      </c>
      <c r="D778" s="199"/>
      <c r="E778" s="199"/>
      <c r="F778" s="199"/>
      <c r="G778" s="197" t="s">
        <v>2182</v>
      </c>
      <c r="H778" s="197" t="s">
        <v>4199</v>
      </c>
      <c r="I778" s="199"/>
      <c r="J778" s="200"/>
    </row>
    <row r="779" spans="1:10" ht="16.5" thickBot="1">
      <c r="B779" s="197"/>
      <c r="C779" s="199"/>
      <c r="D779" s="197"/>
      <c r="E779" s="199"/>
      <c r="F779" s="199"/>
      <c r="G779" s="197"/>
      <c r="H779" s="197"/>
      <c r="I779" s="199"/>
      <c r="J779" s="200"/>
    </row>
    <row r="780" spans="1:10" ht="16.5" thickBot="1">
      <c r="A780" s="371" t="s">
        <v>9868</v>
      </c>
      <c r="B780" s="197"/>
      <c r="C780" s="199" t="s">
        <v>7697</v>
      </c>
      <c r="D780" s="197" t="s">
        <v>7711</v>
      </c>
      <c r="E780" s="199"/>
      <c r="F780" s="199"/>
      <c r="G780" s="197" t="s">
        <v>2182</v>
      </c>
      <c r="H780" s="197">
        <v>800</v>
      </c>
      <c r="I780" s="199"/>
      <c r="J780" s="200" t="s">
        <v>6303</v>
      </c>
    </row>
    <row r="781" spans="1:10" ht="16.5" thickBot="1">
      <c r="B781" s="197"/>
      <c r="C781" s="199" t="s">
        <v>7712</v>
      </c>
      <c r="D781" s="197" t="s">
        <v>4381</v>
      </c>
      <c r="E781" s="199"/>
      <c r="F781" s="199"/>
      <c r="G781" s="197"/>
      <c r="H781" s="197"/>
      <c r="I781" s="199"/>
      <c r="J781" s="200" t="s">
        <v>7310</v>
      </c>
    </row>
    <row r="782" spans="1:10" ht="16.5" thickBot="1">
      <c r="B782" s="197"/>
      <c r="C782" s="199" t="s">
        <v>7713</v>
      </c>
      <c r="D782" s="199"/>
      <c r="E782" s="199"/>
      <c r="F782" s="199"/>
      <c r="G782" s="197"/>
      <c r="H782" s="197"/>
      <c r="I782" s="199"/>
      <c r="J782" s="200"/>
    </row>
    <row r="783" spans="1:10" ht="16.5" thickBot="1">
      <c r="B783" s="197"/>
      <c r="C783" s="199" t="s">
        <v>7714</v>
      </c>
      <c r="D783" s="199"/>
      <c r="E783" s="199"/>
      <c r="F783" s="199"/>
      <c r="G783" s="197"/>
      <c r="H783" s="197"/>
      <c r="I783" s="199"/>
      <c r="J783" s="200"/>
    </row>
    <row r="784" spans="1:10" ht="16.5" thickBot="1">
      <c r="B784" s="197"/>
      <c r="C784" s="199" t="s">
        <v>7715</v>
      </c>
      <c r="D784" s="199"/>
      <c r="E784" s="199"/>
      <c r="F784" s="199"/>
      <c r="G784" s="197"/>
      <c r="H784" s="197"/>
      <c r="I784" s="199"/>
      <c r="J784" s="200"/>
    </row>
    <row r="785" spans="1:10" ht="16.5" thickBot="1">
      <c r="B785" s="197"/>
      <c r="C785" s="199" t="s">
        <v>6313</v>
      </c>
      <c r="D785" s="199"/>
      <c r="E785" s="199"/>
      <c r="F785" s="199"/>
      <c r="G785" s="197" t="s">
        <v>2182</v>
      </c>
      <c r="H785" s="197">
        <v>320</v>
      </c>
      <c r="I785" s="199"/>
      <c r="J785" s="200"/>
    </row>
    <row r="786" spans="1:10" ht="16.5" thickBot="1">
      <c r="B786" s="197"/>
      <c r="C786" s="199" t="s">
        <v>6915</v>
      </c>
      <c r="D786" s="199"/>
      <c r="E786" s="199"/>
      <c r="F786" s="199"/>
      <c r="G786" s="197" t="s">
        <v>2182</v>
      </c>
      <c r="H786" s="197">
        <v>480</v>
      </c>
      <c r="I786" s="199"/>
      <c r="J786" s="200"/>
    </row>
    <row r="787" spans="1:10" ht="16.5" thickBot="1">
      <c r="B787" s="197"/>
      <c r="C787" s="199" t="s">
        <v>6318</v>
      </c>
      <c r="D787" s="199"/>
      <c r="E787" s="199"/>
      <c r="F787" s="199"/>
      <c r="G787" s="197" t="s">
        <v>2182</v>
      </c>
      <c r="H787" s="197" t="s">
        <v>4199</v>
      </c>
      <c r="I787" s="199"/>
      <c r="J787" s="200"/>
    </row>
    <row r="788" spans="1:10" ht="16.5" thickBot="1">
      <c r="B788" s="197"/>
      <c r="C788" s="199" t="s">
        <v>6916</v>
      </c>
      <c r="D788" s="199"/>
      <c r="E788" s="199"/>
      <c r="F788" s="199"/>
      <c r="G788" s="197" t="s">
        <v>2182</v>
      </c>
      <c r="H788" s="197" t="s">
        <v>4199</v>
      </c>
      <c r="I788" s="199"/>
      <c r="J788" s="200"/>
    </row>
    <row r="789" spans="1:10" ht="16.5" thickBot="1">
      <c r="B789" s="197"/>
      <c r="C789" s="199" t="s">
        <v>6917</v>
      </c>
      <c r="D789" s="199"/>
      <c r="E789" s="199"/>
      <c r="F789" s="199"/>
      <c r="G789" s="197" t="s">
        <v>2182</v>
      </c>
      <c r="H789" s="197" t="s">
        <v>4199</v>
      </c>
      <c r="I789" s="199"/>
      <c r="J789" s="200"/>
    </row>
    <row r="790" spans="1:10" ht="16.5" thickBot="1">
      <c r="B790" s="197"/>
      <c r="C790" s="199"/>
      <c r="D790" s="197"/>
      <c r="E790" s="199"/>
      <c r="F790" s="199"/>
      <c r="G790" s="197"/>
      <c r="H790" s="197"/>
      <c r="I790" s="199"/>
      <c r="J790" s="200"/>
    </row>
    <row r="791" spans="1:10" ht="16.5" thickBot="1">
      <c r="A791" s="371" t="s">
        <v>9868</v>
      </c>
      <c r="B791" s="197"/>
      <c r="C791" s="199" t="s">
        <v>7697</v>
      </c>
      <c r="D791" s="197" t="s">
        <v>7711</v>
      </c>
      <c r="E791" s="199"/>
      <c r="F791" s="199"/>
      <c r="G791" s="197" t="s">
        <v>2182</v>
      </c>
      <c r="H791" s="197">
        <v>470</v>
      </c>
      <c r="I791" s="199"/>
      <c r="J791" s="200" t="s">
        <v>6303</v>
      </c>
    </row>
    <row r="792" spans="1:10" ht="16.5" thickBot="1">
      <c r="B792" s="197"/>
      <c r="C792" s="199" t="s">
        <v>7712</v>
      </c>
      <c r="D792" s="197" t="s">
        <v>4390</v>
      </c>
      <c r="E792" s="199"/>
      <c r="F792" s="199"/>
      <c r="G792" s="197"/>
      <c r="H792" s="197"/>
      <c r="I792" s="199"/>
      <c r="J792" s="200" t="s">
        <v>7716</v>
      </c>
    </row>
    <row r="793" spans="1:10" ht="16.5" thickBot="1">
      <c r="B793" s="197"/>
      <c r="C793" s="199" t="s">
        <v>7713</v>
      </c>
      <c r="D793" s="199"/>
      <c r="E793" s="199"/>
      <c r="F793" s="199"/>
      <c r="G793" s="197"/>
      <c r="H793" s="197"/>
      <c r="I793" s="199"/>
      <c r="J793" s="200"/>
    </row>
    <row r="794" spans="1:10" ht="16.5" thickBot="1">
      <c r="B794" s="197"/>
      <c r="C794" s="199" t="s">
        <v>7714</v>
      </c>
      <c r="D794" s="199"/>
      <c r="E794" s="199"/>
      <c r="F794" s="199"/>
      <c r="G794" s="197"/>
      <c r="H794" s="197"/>
      <c r="I794" s="199"/>
      <c r="J794" s="200"/>
    </row>
    <row r="795" spans="1:10" ht="16.5" thickBot="1">
      <c r="B795" s="197"/>
      <c r="C795" s="199" t="s">
        <v>7715</v>
      </c>
      <c r="D795" s="199"/>
      <c r="E795" s="199"/>
      <c r="F795" s="199"/>
      <c r="G795" s="197"/>
      <c r="H795" s="197"/>
      <c r="I795" s="199"/>
      <c r="J795" s="200"/>
    </row>
    <row r="796" spans="1:10" ht="16.5" thickBot="1">
      <c r="B796" s="197"/>
      <c r="C796" s="199" t="s">
        <v>6313</v>
      </c>
      <c r="D796" s="199"/>
      <c r="E796" s="199"/>
      <c r="F796" s="199"/>
      <c r="G796" s="197" t="s">
        <v>2182</v>
      </c>
      <c r="H796" s="197">
        <v>200</v>
      </c>
      <c r="I796" s="199"/>
      <c r="J796" s="200"/>
    </row>
    <row r="797" spans="1:10" ht="16.5" thickBot="1">
      <c r="B797" s="197"/>
      <c r="C797" s="199" t="s">
        <v>6915</v>
      </c>
      <c r="D797" s="199"/>
      <c r="E797" s="199"/>
      <c r="F797" s="199"/>
      <c r="G797" s="197" t="s">
        <v>2182</v>
      </c>
      <c r="H797" s="197">
        <v>270</v>
      </c>
      <c r="I797" s="199"/>
      <c r="J797" s="200"/>
    </row>
    <row r="798" spans="1:10" ht="16.5" thickBot="1">
      <c r="B798" s="197"/>
      <c r="C798" s="199" t="s">
        <v>6318</v>
      </c>
      <c r="D798" s="199"/>
      <c r="E798" s="199"/>
      <c r="F798" s="199"/>
      <c r="G798" s="197" t="s">
        <v>2182</v>
      </c>
      <c r="H798" s="197" t="s">
        <v>4199</v>
      </c>
      <c r="I798" s="199"/>
      <c r="J798" s="200"/>
    </row>
    <row r="799" spans="1:10" ht="16.5" thickBot="1">
      <c r="B799" s="197"/>
      <c r="C799" s="199" t="s">
        <v>6916</v>
      </c>
      <c r="D799" s="199"/>
      <c r="E799" s="199"/>
      <c r="F799" s="199"/>
      <c r="G799" s="197" t="s">
        <v>2182</v>
      </c>
      <c r="H799" s="197" t="s">
        <v>4199</v>
      </c>
      <c r="I799" s="199"/>
      <c r="J799" s="200"/>
    </row>
    <row r="800" spans="1:10" ht="16.5" thickBot="1">
      <c r="B800" s="197"/>
      <c r="C800" s="199" t="s">
        <v>6917</v>
      </c>
      <c r="D800" s="199"/>
      <c r="E800" s="199"/>
      <c r="F800" s="199"/>
      <c r="G800" s="197" t="s">
        <v>2182</v>
      </c>
      <c r="H800" s="197" t="s">
        <v>4199</v>
      </c>
      <c r="I800" s="199"/>
      <c r="J800" s="200"/>
    </row>
    <row r="801" spans="1:10" ht="16.5" thickBot="1">
      <c r="B801" s="197"/>
      <c r="C801" s="199"/>
      <c r="D801" s="197"/>
      <c r="E801" s="199"/>
      <c r="F801" s="199"/>
      <c r="G801" s="197"/>
      <c r="H801" s="197"/>
      <c r="I801" s="199"/>
      <c r="J801" s="200"/>
    </row>
    <row r="802" spans="1:10" ht="16.5" thickBot="1">
      <c r="A802" s="371" t="s">
        <v>9868</v>
      </c>
      <c r="B802" s="197"/>
      <c r="C802" s="199" t="s">
        <v>7697</v>
      </c>
      <c r="D802" s="197" t="s">
        <v>7711</v>
      </c>
      <c r="E802" s="199"/>
      <c r="F802" s="199"/>
      <c r="G802" s="197" t="s">
        <v>2182</v>
      </c>
      <c r="H802" s="197">
        <v>800</v>
      </c>
      <c r="I802" s="199"/>
      <c r="J802" s="200" t="s">
        <v>6303</v>
      </c>
    </row>
    <row r="803" spans="1:10" ht="16.5" thickBot="1">
      <c r="B803" s="197"/>
      <c r="C803" s="199" t="s">
        <v>7712</v>
      </c>
      <c r="D803" s="197" t="s">
        <v>4378</v>
      </c>
      <c r="E803" s="199"/>
      <c r="F803" s="199"/>
      <c r="G803" s="197"/>
      <c r="H803" s="197"/>
      <c r="I803" s="199"/>
      <c r="J803" s="200" t="s">
        <v>7310</v>
      </c>
    </row>
    <row r="804" spans="1:10" ht="16.5" thickBot="1">
      <c r="B804" s="197"/>
      <c r="C804" s="199" t="s">
        <v>7713</v>
      </c>
      <c r="D804" s="199"/>
      <c r="E804" s="199"/>
      <c r="F804" s="199"/>
      <c r="G804" s="197"/>
      <c r="H804" s="197"/>
      <c r="I804" s="199"/>
      <c r="J804" s="200"/>
    </row>
    <row r="805" spans="1:10" ht="16.5" thickBot="1">
      <c r="B805" s="197"/>
      <c r="C805" s="199" t="s">
        <v>7714</v>
      </c>
      <c r="D805" s="199"/>
      <c r="E805" s="199"/>
      <c r="F805" s="199"/>
      <c r="G805" s="197"/>
      <c r="H805" s="197"/>
      <c r="I805" s="199"/>
      <c r="J805" s="200"/>
    </row>
    <row r="806" spans="1:10" ht="16.5" thickBot="1">
      <c r="B806" s="197"/>
      <c r="C806" s="199" t="s">
        <v>7715</v>
      </c>
      <c r="D806" s="199"/>
      <c r="E806" s="199"/>
      <c r="F806" s="199"/>
      <c r="G806" s="197"/>
      <c r="H806" s="197"/>
      <c r="I806" s="199"/>
      <c r="J806" s="200"/>
    </row>
    <row r="807" spans="1:10" ht="16.5" thickBot="1">
      <c r="B807" s="197"/>
      <c r="C807" s="199" t="s">
        <v>6313</v>
      </c>
      <c r="D807" s="199"/>
      <c r="E807" s="199"/>
      <c r="F807" s="199"/>
      <c r="G807" s="197" t="s">
        <v>2182</v>
      </c>
      <c r="H807" s="197">
        <v>320</v>
      </c>
      <c r="I807" s="199"/>
      <c r="J807" s="200"/>
    </row>
    <row r="808" spans="1:10" ht="16.5" thickBot="1">
      <c r="B808" s="197"/>
      <c r="C808" s="199" t="s">
        <v>6915</v>
      </c>
      <c r="D808" s="199"/>
      <c r="E808" s="199"/>
      <c r="F808" s="199"/>
      <c r="G808" s="197" t="s">
        <v>2182</v>
      </c>
      <c r="H808" s="197">
        <v>480</v>
      </c>
      <c r="I808" s="199"/>
      <c r="J808" s="200"/>
    </row>
    <row r="809" spans="1:10" ht="16.5" thickBot="1">
      <c r="B809" s="197"/>
      <c r="C809" s="199" t="s">
        <v>6318</v>
      </c>
      <c r="D809" s="199"/>
      <c r="E809" s="199"/>
      <c r="F809" s="199"/>
      <c r="G809" s="197" t="s">
        <v>2182</v>
      </c>
      <c r="H809" s="197" t="s">
        <v>4199</v>
      </c>
      <c r="I809" s="199"/>
      <c r="J809" s="200"/>
    </row>
    <row r="810" spans="1:10" ht="16.5" thickBot="1">
      <c r="B810" s="197"/>
      <c r="C810" s="199" t="s">
        <v>6916</v>
      </c>
      <c r="D810" s="199"/>
      <c r="E810" s="199"/>
      <c r="F810" s="199"/>
      <c r="G810" s="197" t="s">
        <v>2182</v>
      </c>
      <c r="H810" s="197" t="s">
        <v>4199</v>
      </c>
      <c r="I810" s="199"/>
      <c r="J810" s="200"/>
    </row>
    <row r="811" spans="1:10" ht="16.5" thickBot="1">
      <c r="B811" s="197"/>
      <c r="C811" s="199" t="s">
        <v>6917</v>
      </c>
      <c r="D811" s="199"/>
      <c r="E811" s="199"/>
      <c r="F811" s="199"/>
      <c r="G811" s="197" t="s">
        <v>2182</v>
      </c>
      <c r="H811" s="197" t="s">
        <v>4199</v>
      </c>
      <c r="I811" s="199"/>
      <c r="J811" s="200"/>
    </row>
    <row r="812" spans="1:10" ht="16.5" thickBot="1">
      <c r="B812" s="197"/>
      <c r="C812" s="199"/>
      <c r="D812" s="197"/>
      <c r="E812" s="199"/>
      <c r="F812" s="199"/>
      <c r="G812" s="197"/>
      <c r="H812" s="197"/>
      <c r="I812" s="199"/>
      <c r="J812" s="200"/>
    </row>
    <row r="813" spans="1:10" ht="16.5" thickBot="1">
      <c r="A813" s="371" t="s">
        <v>9868</v>
      </c>
      <c r="B813" s="197"/>
      <c r="C813" s="199" t="s">
        <v>7697</v>
      </c>
      <c r="D813" s="197" t="s">
        <v>7717</v>
      </c>
      <c r="E813" s="199"/>
      <c r="F813" s="199"/>
      <c r="G813" s="197" t="s">
        <v>2182</v>
      </c>
      <c r="H813" s="197">
        <v>400</v>
      </c>
      <c r="I813" s="199"/>
      <c r="J813" s="200" t="s">
        <v>6303</v>
      </c>
    </row>
    <row r="814" spans="1:10" ht="16.5" thickBot="1">
      <c r="B814" s="197"/>
      <c r="C814" s="199" t="s">
        <v>7699</v>
      </c>
      <c r="D814" s="197" t="s">
        <v>4381</v>
      </c>
      <c r="E814" s="199"/>
      <c r="F814" s="199"/>
      <c r="G814" s="197"/>
      <c r="H814" s="197"/>
      <c r="I814" s="199"/>
      <c r="J814" s="200" t="s">
        <v>7716</v>
      </c>
    </row>
    <row r="815" spans="1:10" ht="16.5" thickBot="1">
      <c r="B815" s="197"/>
      <c r="C815" s="199" t="s">
        <v>7718</v>
      </c>
      <c r="D815" s="199"/>
      <c r="E815" s="199"/>
      <c r="F815" s="199"/>
      <c r="G815" s="197"/>
      <c r="H815" s="197"/>
      <c r="I815" s="199"/>
      <c r="J815" s="200"/>
    </row>
    <row r="816" spans="1:10" ht="16.5" thickBot="1">
      <c r="B816" s="197"/>
      <c r="C816" s="199" t="s">
        <v>7719</v>
      </c>
      <c r="D816" s="199"/>
      <c r="E816" s="199"/>
      <c r="F816" s="199"/>
      <c r="G816" s="197"/>
      <c r="H816" s="197"/>
      <c r="I816" s="199"/>
      <c r="J816" s="200"/>
    </row>
    <row r="817" spans="1:10" ht="16.5" thickBot="1">
      <c r="B817" s="197"/>
      <c r="C817" s="199" t="s">
        <v>7720</v>
      </c>
      <c r="D817" s="199"/>
      <c r="E817" s="199"/>
      <c r="F817" s="199"/>
      <c r="G817" s="197"/>
      <c r="H817" s="197"/>
      <c r="I817" s="199"/>
      <c r="J817" s="200"/>
    </row>
    <row r="818" spans="1:10" ht="16.5" thickBot="1">
      <c r="B818" s="197"/>
      <c r="C818" s="199" t="s">
        <v>6313</v>
      </c>
      <c r="D818" s="199"/>
      <c r="E818" s="199"/>
      <c r="F818" s="199"/>
      <c r="G818" s="197" t="s">
        <v>2182</v>
      </c>
      <c r="H818" s="197">
        <v>160</v>
      </c>
      <c r="I818" s="199"/>
      <c r="J818" s="200"/>
    </row>
    <row r="819" spans="1:10" ht="16.5" thickBot="1">
      <c r="B819" s="197"/>
      <c r="C819" s="199" t="s">
        <v>6915</v>
      </c>
      <c r="D819" s="199"/>
      <c r="E819" s="199"/>
      <c r="F819" s="199"/>
      <c r="G819" s="197" t="s">
        <v>2182</v>
      </c>
      <c r="H819" s="197">
        <v>240</v>
      </c>
      <c r="I819" s="199"/>
      <c r="J819" s="200"/>
    </row>
    <row r="820" spans="1:10" ht="16.5" thickBot="1">
      <c r="B820" s="197"/>
      <c r="C820" s="199" t="s">
        <v>6318</v>
      </c>
      <c r="D820" s="199"/>
      <c r="E820" s="199"/>
      <c r="F820" s="199"/>
      <c r="G820" s="197" t="s">
        <v>2182</v>
      </c>
      <c r="H820" s="197" t="s">
        <v>4199</v>
      </c>
      <c r="I820" s="199"/>
      <c r="J820" s="200"/>
    </row>
    <row r="821" spans="1:10" ht="16.5" thickBot="1">
      <c r="B821" s="197"/>
      <c r="C821" s="199" t="s">
        <v>6916</v>
      </c>
      <c r="D821" s="199"/>
      <c r="E821" s="199"/>
      <c r="F821" s="199"/>
      <c r="G821" s="197" t="s">
        <v>2182</v>
      </c>
      <c r="H821" s="197" t="s">
        <v>4199</v>
      </c>
      <c r="I821" s="199"/>
      <c r="J821" s="200"/>
    </row>
    <row r="822" spans="1:10" ht="16.5" thickBot="1">
      <c r="B822" s="197"/>
      <c r="C822" s="199" t="s">
        <v>6917</v>
      </c>
      <c r="D822" s="199"/>
      <c r="E822" s="199"/>
      <c r="F822" s="199"/>
      <c r="G822" s="197" t="s">
        <v>2182</v>
      </c>
      <c r="H822" s="197" t="s">
        <v>4199</v>
      </c>
      <c r="I822" s="199"/>
      <c r="J822" s="200"/>
    </row>
    <row r="823" spans="1:10" ht="16.5" thickBot="1">
      <c r="B823" s="197"/>
      <c r="C823" s="199"/>
      <c r="D823" s="197"/>
      <c r="E823" s="199"/>
      <c r="F823" s="199"/>
      <c r="G823" s="197"/>
      <c r="H823" s="197"/>
      <c r="I823" s="199"/>
      <c r="J823" s="200"/>
    </row>
    <row r="824" spans="1:10" ht="16.5" thickBot="1">
      <c r="A824" s="371" t="s">
        <v>9868</v>
      </c>
      <c r="B824" s="197"/>
      <c r="C824" s="199" t="s">
        <v>7697</v>
      </c>
      <c r="D824" s="197" t="s">
        <v>7717</v>
      </c>
      <c r="E824" s="199"/>
      <c r="F824" s="199"/>
      <c r="G824" s="197" t="s">
        <v>2182</v>
      </c>
      <c r="H824" s="197">
        <v>385</v>
      </c>
      <c r="I824" s="199"/>
      <c r="J824" s="200" t="s">
        <v>6303</v>
      </c>
    </row>
    <row r="825" spans="1:10" ht="16.5" thickBot="1">
      <c r="B825" s="197"/>
      <c r="C825" s="199" t="s">
        <v>7699</v>
      </c>
      <c r="D825" s="197" t="s">
        <v>4378</v>
      </c>
      <c r="E825" s="199"/>
      <c r="F825" s="199"/>
      <c r="G825" s="197"/>
      <c r="H825" s="197"/>
      <c r="I825" s="199"/>
      <c r="J825" s="200" t="s">
        <v>7716</v>
      </c>
    </row>
    <row r="826" spans="1:10" ht="16.5" thickBot="1">
      <c r="B826" s="197"/>
      <c r="C826" s="199" t="s">
        <v>7718</v>
      </c>
      <c r="D826" s="199"/>
      <c r="E826" s="199"/>
      <c r="F826" s="199"/>
      <c r="G826" s="197"/>
      <c r="H826" s="197"/>
      <c r="I826" s="199"/>
      <c r="J826" s="200"/>
    </row>
    <row r="827" spans="1:10" ht="16.5" thickBot="1">
      <c r="B827" s="197"/>
      <c r="C827" s="199" t="s">
        <v>7719</v>
      </c>
      <c r="D827" s="199"/>
      <c r="E827" s="199"/>
      <c r="F827" s="199"/>
      <c r="G827" s="197"/>
      <c r="H827" s="197"/>
      <c r="I827" s="199"/>
      <c r="J827" s="200"/>
    </row>
    <row r="828" spans="1:10" ht="16.5" thickBot="1">
      <c r="B828" s="197"/>
      <c r="C828" s="199" t="s">
        <v>7720</v>
      </c>
      <c r="D828" s="199"/>
      <c r="E828" s="199"/>
      <c r="F828" s="199"/>
      <c r="G828" s="197"/>
      <c r="H828" s="197"/>
      <c r="I828" s="199"/>
      <c r="J828" s="200"/>
    </row>
    <row r="829" spans="1:10" ht="16.5" thickBot="1">
      <c r="B829" s="197"/>
      <c r="C829" s="199" t="s">
        <v>6313</v>
      </c>
      <c r="D829" s="199"/>
      <c r="E829" s="199"/>
      <c r="F829" s="199"/>
      <c r="G829" s="197" t="s">
        <v>2182</v>
      </c>
      <c r="H829" s="197">
        <v>154</v>
      </c>
      <c r="I829" s="199"/>
      <c r="J829" s="200"/>
    </row>
    <row r="830" spans="1:10" ht="16.5" thickBot="1">
      <c r="B830" s="197"/>
      <c r="C830" s="199" t="s">
        <v>6915</v>
      </c>
      <c r="D830" s="199"/>
      <c r="E830" s="199"/>
      <c r="F830" s="199"/>
      <c r="G830" s="197" t="s">
        <v>2182</v>
      </c>
      <c r="H830" s="197">
        <v>231</v>
      </c>
      <c r="I830" s="199"/>
      <c r="J830" s="200"/>
    </row>
    <row r="831" spans="1:10" ht="16.5" thickBot="1">
      <c r="B831" s="197"/>
      <c r="C831" s="199" t="s">
        <v>6318</v>
      </c>
      <c r="D831" s="199"/>
      <c r="E831" s="199"/>
      <c r="F831" s="199"/>
      <c r="G831" s="197" t="s">
        <v>2182</v>
      </c>
      <c r="H831" s="197" t="s">
        <v>4199</v>
      </c>
      <c r="I831" s="199"/>
      <c r="J831" s="200"/>
    </row>
    <row r="832" spans="1:10" ht="16.5" thickBot="1">
      <c r="B832" s="197"/>
      <c r="C832" s="199" t="s">
        <v>6916</v>
      </c>
      <c r="D832" s="199"/>
      <c r="E832" s="199"/>
      <c r="F832" s="199"/>
      <c r="G832" s="197" t="s">
        <v>2182</v>
      </c>
      <c r="H832" s="197" t="s">
        <v>4199</v>
      </c>
      <c r="I832" s="199"/>
      <c r="J832" s="200"/>
    </row>
    <row r="833" spans="1:10" ht="16.5" thickBot="1">
      <c r="B833" s="197"/>
      <c r="C833" s="199" t="s">
        <v>6917</v>
      </c>
      <c r="D833" s="197"/>
      <c r="E833" s="199"/>
      <c r="F833" s="199"/>
      <c r="G833" s="197" t="s">
        <v>2182</v>
      </c>
      <c r="H833" s="197" t="s">
        <v>4199</v>
      </c>
      <c r="I833" s="199"/>
      <c r="J833" s="200"/>
    </row>
    <row r="834" spans="1:10" ht="16.5" thickBot="1">
      <c r="B834" s="197"/>
      <c r="C834" s="199"/>
      <c r="D834" s="199"/>
      <c r="E834" s="199"/>
      <c r="F834" s="199"/>
      <c r="G834" s="199"/>
      <c r="H834" s="199"/>
      <c r="I834" s="199"/>
      <c r="J834" s="200"/>
    </row>
    <row r="835" spans="1:10" ht="16.5" thickBot="1">
      <c r="A835" s="371" t="s">
        <v>9868</v>
      </c>
      <c r="B835" s="197"/>
      <c r="C835" s="199" t="s">
        <v>7697</v>
      </c>
      <c r="D835" s="197" t="s">
        <v>7721</v>
      </c>
      <c r="E835" s="199"/>
      <c r="F835" s="199"/>
      <c r="G835" s="197" t="s">
        <v>2182</v>
      </c>
      <c r="H835" s="197">
        <v>1410</v>
      </c>
      <c r="I835" s="199"/>
      <c r="J835" s="200" t="s">
        <v>6303</v>
      </c>
    </row>
    <row r="836" spans="1:10" ht="16.5" thickBot="1">
      <c r="B836" s="197"/>
      <c r="C836" s="199" t="s">
        <v>7699</v>
      </c>
      <c r="D836" s="199"/>
      <c r="E836" s="199"/>
      <c r="F836" s="199"/>
      <c r="G836" s="197"/>
      <c r="H836" s="197"/>
      <c r="I836" s="199"/>
      <c r="J836" s="200" t="s">
        <v>7306</v>
      </c>
    </row>
    <row r="837" spans="1:10" ht="16.5" thickBot="1">
      <c r="B837" s="197"/>
      <c r="C837" s="199" t="s">
        <v>7722</v>
      </c>
      <c r="D837" s="199"/>
      <c r="E837" s="199"/>
      <c r="F837" s="199"/>
      <c r="G837" s="197"/>
      <c r="H837" s="197"/>
      <c r="I837" s="199"/>
      <c r="J837" s="200"/>
    </row>
    <row r="838" spans="1:10" ht="16.5" thickBot="1">
      <c r="B838" s="197"/>
      <c r="C838" s="199" t="s">
        <v>7723</v>
      </c>
      <c r="D838" s="199"/>
      <c r="E838" s="199"/>
      <c r="F838" s="199"/>
      <c r="G838" s="197"/>
      <c r="H838" s="197"/>
      <c r="I838" s="199"/>
      <c r="J838" s="200"/>
    </row>
    <row r="839" spans="1:10" ht="16.5" thickBot="1">
      <c r="B839" s="197"/>
      <c r="C839" s="199" t="s">
        <v>6313</v>
      </c>
      <c r="D839" s="199"/>
      <c r="E839" s="199"/>
      <c r="F839" s="199"/>
      <c r="G839" s="197" t="s">
        <v>2182</v>
      </c>
      <c r="H839" s="197">
        <v>600</v>
      </c>
      <c r="I839" s="199"/>
      <c r="J839" s="200"/>
    </row>
    <row r="840" spans="1:10" ht="16.5" thickBot="1">
      <c r="B840" s="197"/>
      <c r="C840" s="199" t="s">
        <v>6915</v>
      </c>
      <c r="D840" s="199"/>
      <c r="E840" s="199"/>
      <c r="F840" s="199"/>
      <c r="G840" s="197" t="s">
        <v>2182</v>
      </c>
      <c r="H840" s="197">
        <v>810</v>
      </c>
      <c r="I840" s="199"/>
      <c r="J840" s="200"/>
    </row>
    <row r="841" spans="1:10" ht="16.5" thickBot="1">
      <c r="B841" s="197"/>
      <c r="C841" s="199" t="s">
        <v>6318</v>
      </c>
      <c r="D841" s="199"/>
      <c r="E841" s="199"/>
      <c r="F841" s="199"/>
      <c r="G841" s="197" t="s">
        <v>2182</v>
      </c>
      <c r="H841" s="197" t="s">
        <v>4199</v>
      </c>
      <c r="I841" s="199"/>
      <c r="J841" s="200"/>
    </row>
    <row r="842" spans="1:10" ht="16.5" thickBot="1">
      <c r="B842" s="197"/>
      <c r="C842" s="199" t="s">
        <v>6916</v>
      </c>
      <c r="D842" s="199"/>
      <c r="E842" s="199"/>
      <c r="F842" s="199"/>
      <c r="G842" s="197" t="s">
        <v>2182</v>
      </c>
      <c r="H842" s="197" t="s">
        <v>4199</v>
      </c>
      <c r="I842" s="199"/>
      <c r="J842" s="200"/>
    </row>
    <row r="843" spans="1:10" ht="16.5" thickBot="1">
      <c r="B843" s="197"/>
      <c r="C843" s="199" t="s">
        <v>6917</v>
      </c>
      <c r="D843" s="197"/>
      <c r="E843" s="199"/>
      <c r="F843" s="199"/>
      <c r="G843" s="197" t="s">
        <v>2182</v>
      </c>
      <c r="H843" s="197" t="s">
        <v>4199</v>
      </c>
      <c r="I843" s="199"/>
      <c r="J843" s="200"/>
    </row>
    <row r="844" spans="1:10" ht="16.5" thickBot="1">
      <c r="B844" s="197"/>
      <c r="C844" s="199"/>
      <c r="D844" s="199"/>
      <c r="E844" s="199"/>
      <c r="F844" s="199"/>
      <c r="G844" s="197"/>
      <c r="H844" s="197"/>
      <c r="I844" s="199"/>
      <c r="J844" s="200"/>
    </row>
    <row r="845" spans="1:10" ht="16.5" thickBot="1">
      <c r="A845" s="371" t="s">
        <v>9868</v>
      </c>
      <c r="B845" s="197"/>
      <c r="C845" s="199" t="s">
        <v>7697</v>
      </c>
      <c r="D845" s="197" t="s">
        <v>7724</v>
      </c>
      <c r="E845" s="199"/>
      <c r="F845" s="199"/>
      <c r="G845" s="197" t="s">
        <v>2182</v>
      </c>
      <c r="H845" s="197">
        <v>400</v>
      </c>
      <c r="I845" s="199"/>
      <c r="J845" s="200" t="s">
        <v>6303</v>
      </c>
    </row>
    <row r="846" spans="1:10" ht="16.5" thickBot="1">
      <c r="B846" s="197"/>
      <c r="C846" s="199" t="s">
        <v>7699</v>
      </c>
      <c r="D846" s="199"/>
      <c r="E846" s="199"/>
      <c r="F846" s="199"/>
      <c r="G846" s="197"/>
      <c r="H846" s="197"/>
      <c r="I846" s="199"/>
      <c r="J846" s="200" t="s">
        <v>7716</v>
      </c>
    </row>
    <row r="847" spans="1:10" ht="16.5" thickBot="1">
      <c r="B847" s="197"/>
      <c r="C847" s="199" t="s">
        <v>7722</v>
      </c>
      <c r="D847" s="199"/>
      <c r="E847" s="199"/>
      <c r="F847" s="199"/>
      <c r="G847" s="197"/>
      <c r="H847" s="197"/>
      <c r="I847" s="199"/>
      <c r="J847" s="200"/>
    </row>
    <row r="848" spans="1:10" ht="16.5" thickBot="1">
      <c r="B848" s="197"/>
      <c r="C848" s="199" t="s">
        <v>7723</v>
      </c>
      <c r="D848" s="199"/>
      <c r="E848" s="199"/>
      <c r="F848" s="199"/>
      <c r="G848" s="197"/>
      <c r="H848" s="197"/>
      <c r="I848" s="199"/>
      <c r="J848" s="200"/>
    </row>
    <row r="849" spans="1:10" ht="16.5" thickBot="1">
      <c r="B849" s="197"/>
      <c r="C849" s="199" t="s">
        <v>6313</v>
      </c>
      <c r="D849" s="199"/>
      <c r="E849" s="199"/>
      <c r="F849" s="199"/>
      <c r="G849" s="197" t="s">
        <v>2182</v>
      </c>
      <c r="H849" s="197">
        <v>160</v>
      </c>
      <c r="I849" s="199"/>
      <c r="J849" s="200"/>
    </row>
    <row r="850" spans="1:10" ht="16.5" thickBot="1">
      <c r="B850" s="197"/>
      <c r="C850" s="199" t="s">
        <v>6915</v>
      </c>
      <c r="D850" s="199"/>
      <c r="E850" s="199"/>
      <c r="F850" s="199"/>
      <c r="G850" s="197" t="s">
        <v>2182</v>
      </c>
      <c r="H850" s="197">
        <v>240</v>
      </c>
      <c r="I850" s="199"/>
      <c r="J850" s="200"/>
    </row>
    <row r="851" spans="1:10" ht="16.5" thickBot="1">
      <c r="B851" s="197"/>
      <c r="C851" s="199" t="s">
        <v>6318</v>
      </c>
      <c r="D851" s="199"/>
      <c r="E851" s="199"/>
      <c r="F851" s="199"/>
      <c r="G851" s="197" t="s">
        <v>2182</v>
      </c>
      <c r="H851" s="197" t="s">
        <v>4199</v>
      </c>
      <c r="I851" s="199"/>
      <c r="J851" s="200"/>
    </row>
    <row r="852" spans="1:10" ht="16.5" thickBot="1">
      <c r="B852" s="197"/>
      <c r="C852" s="199" t="s">
        <v>6916</v>
      </c>
      <c r="D852" s="197"/>
      <c r="E852" s="199"/>
      <c r="F852" s="199"/>
      <c r="G852" s="197" t="s">
        <v>2182</v>
      </c>
      <c r="H852" s="197" t="s">
        <v>4199</v>
      </c>
      <c r="I852" s="199"/>
      <c r="J852" s="200"/>
    </row>
    <row r="853" spans="1:10" ht="16.5" thickBot="1">
      <c r="B853" s="197"/>
      <c r="C853" s="199" t="s">
        <v>6917</v>
      </c>
      <c r="D853" s="199"/>
      <c r="E853" s="199"/>
      <c r="F853" s="199"/>
      <c r="G853" s="197" t="s">
        <v>2182</v>
      </c>
      <c r="H853" s="197" t="s">
        <v>4199</v>
      </c>
      <c r="I853" s="199"/>
      <c r="J853" s="200"/>
    </row>
    <row r="854" spans="1:10" ht="16.5" thickBot="1">
      <c r="B854" s="197"/>
      <c r="C854" s="199"/>
      <c r="D854" s="199"/>
      <c r="E854" s="199"/>
      <c r="F854" s="199"/>
      <c r="G854" s="197"/>
      <c r="H854" s="197"/>
      <c r="I854" s="199"/>
      <c r="J854" s="200"/>
    </row>
    <row r="855" spans="1:10" ht="16.5" thickBot="1">
      <c r="A855" s="371" t="s">
        <v>9868</v>
      </c>
      <c r="B855" s="197"/>
      <c r="C855" s="199" t="s">
        <v>7697</v>
      </c>
      <c r="D855" s="197" t="s">
        <v>7725</v>
      </c>
      <c r="E855" s="199"/>
      <c r="F855" s="199"/>
      <c r="G855" s="197" t="s">
        <v>2182</v>
      </c>
      <c r="H855" s="197">
        <v>1340</v>
      </c>
      <c r="I855" s="199"/>
      <c r="J855" s="200" t="s">
        <v>6303</v>
      </c>
    </row>
    <row r="856" spans="1:10" ht="16.5" thickBot="1">
      <c r="B856" s="197"/>
      <c r="C856" s="199" t="s">
        <v>7699</v>
      </c>
      <c r="D856" s="199"/>
      <c r="E856" s="199"/>
      <c r="F856" s="199"/>
      <c r="G856" s="197"/>
      <c r="H856" s="197"/>
      <c r="I856" s="199"/>
      <c r="J856" s="200" t="s">
        <v>7306</v>
      </c>
    </row>
    <row r="857" spans="1:10" ht="16.5" thickBot="1">
      <c r="B857" s="197"/>
      <c r="C857" s="199" t="s">
        <v>7722</v>
      </c>
      <c r="D857" s="199"/>
      <c r="E857" s="199"/>
      <c r="F857" s="199"/>
      <c r="G857" s="197"/>
      <c r="H857" s="197"/>
      <c r="I857" s="199"/>
      <c r="J857" s="200"/>
    </row>
    <row r="858" spans="1:10" ht="16.5" thickBot="1">
      <c r="B858" s="197"/>
      <c r="C858" s="199" t="s">
        <v>7723</v>
      </c>
      <c r="D858" s="199"/>
      <c r="E858" s="199"/>
      <c r="F858" s="199"/>
      <c r="G858" s="197"/>
      <c r="H858" s="197"/>
      <c r="I858" s="199"/>
      <c r="J858" s="200"/>
    </row>
    <row r="859" spans="1:10" ht="16.5" thickBot="1">
      <c r="B859" s="197"/>
      <c r="C859" s="199" t="s">
        <v>6313</v>
      </c>
      <c r="D859" s="199"/>
      <c r="E859" s="199"/>
      <c r="F859" s="199"/>
      <c r="G859" s="197" t="s">
        <v>2182</v>
      </c>
      <c r="H859" s="197">
        <v>540</v>
      </c>
      <c r="I859" s="199"/>
      <c r="J859" s="200"/>
    </row>
    <row r="860" spans="1:10" ht="16.5" thickBot="1">
      <c r="B860" s="197"/>
      <c r="C860" s="199" t="s">
        <v>6915</v>
      </c>
      <c r="D860" s="199"/>
      <c r="E860" s="199"/>
      <c r="F860" s="199"/>
      <c r="G860" s="197" t="s">
        <v>2182</v>
      </c>
      <c r="H860" s="197">
        <v>800</v>
      </c>
      <c r="I860" s="199"/>
      <c r="J860" s="200"/>
    </row>
    <row r="861" spans="1:10" ht="16.5" thickBot="1">
      <c r="B861" s="197"/>
      <c r="C861" s="199" t="s">
        <v>6318</v>
      </c>
      <c r="D861" s="199"/>
      <c r="E861" s="199"/>
      <c r="F861" s="199"/>
      <c r="G861" s="197" t="s">
        <v>2182</v>
      </c>
      <c r="H861" s="197" t="s">
        <v>4199</v>
      </c>
      <c r="I861" s="199"/>
      <c r="J861" s="200"/>
    </row>
    <row r="862" spans="1:10" ht="16.5" thickBot="1">
      <c r="B862" s="197"/>
      <c r="C862" s="199" t="s">
        <v>6916</v>
      </c>
      <c r="D862" s="197"/>
      <c r="E862" s="199"/>
      <c r="F862" s="199"/>
      <c r="G862" s="197" t="s">
        <v>2182</v>
      </c>
      <c r="H862" s="197" t="s">
        <v>4199</v>
      </c>
      <c r="I862" s="199"/>
      <c r="J862" s="200"/>
    </row>
    <row r="863" spans="1:10" ht="16.5" thickBot="1">
      <c r="B863" s="197"/>
      <c r="C863" s="199" t="s">
        <v>6917</v>
      </c>
      <c r="D863" s="199"/>
      <c r="E863" s="199"/>
      <c r="F863" s="199"/>
      <c r="G863" s="197" t="s">
        <v>2182</v>
      </c>
      <c r="H863" s="197" t="s">
        <v>4199</v>
      </c>
      <c r="I863" s="199"/>
      <c r="J863" s="200"/>
    </row>
    <row r="864" spans="1:10" ht="16.5" thickBot="1">
      <c r="B864" s="197"/>
      <c r="C864" s="199"/>
      <c r="D864" s="199"/>
      <c r="E864" s="199"/>
      <c r="F864" s="199"/>
      <c r="G864" s="197"/>
      <c r="H864" s="197"/>
      <c r="I864" s="199"/>
      <c r="J864" s="200"/>
    </row>
    <row r="865" spans="1:10" ht="16.5" thickBot="1">
      <c r="A865" s="371" t="s">
        <v>9868</v>
      </c>
      <c r="B865" s="197"/>
      <c r="C865" s="199" t="s">
        <v>7697</v>
      </c>
      <c r="D865" s="197" t="s">
        <v>7726</v>
      </c>
      <c r="E865" s="197"/>
      <c r="F865" s="197"/>
      <c r="G865" s="197" t="s">
        <v>2182</v>
      </c>
      <c r="H865" s="197">
        <v>400</v>
      </c>
      <c r="I865" s="199"/>
      <c r="J865" s="200" t="s">
        <v>6303</v>
      </c>
    </row>
    <row r="866" spans="1:10" ht="16.5" thickBot="1">
      <c r="B866" s="197"/>
      <c r="C866" s="199" t="s">
        <v>7699</v>
      </c>
      <c r="D866" s="197"/>
      <c r="E866" s="197"/>
      <c r="F866" s="197"/>
      <c r="G866" s="197"/>
      <c r="H866" s="197"/>
      <c r="I866" s="199"/>
      <c r="J866" s="200" t="s">
        <v>7716</v>
      </c>
    </row>
    <row r="867" spans="1:10" ht="16.5" thickBot="1">
      <c r="B867" s="197"/>
      <c r="C867" s="199" t="s">
        <v>7722</v>
      </c>
      <c r="D867" s="197"/>
      <c r="E867" s="197"/>
      <c r="F867" s="197"/>
      <c r="G867" s="197"/>
      <c r="H867" s="197"/>
      <c r="I867" s="199"/>
      <c r="J867" s="200"/>
    </row>
    <row r="868" spans="1:10" ht="16.5" thickBot="1">
      <c r="B868" s="197"/>
      <c r="C868" s="199" t="s">
        <v>7723</v>
      </c>
      <c r="D868" s="197"/>
      <c r="E868" s="197"/>
      <c r="F868" s="197"/>
      <c r="G868" s="197"/>
      <c r="H868" s="197"/>
      <c r="I868" s="199"/>
      <c r="J868" s="200"/>
    </row>
    <row r="869" spans="1:10" ht="16.5" thickBot="1">
      <c r="B869" s="197"/>
      <c r="C869" s="199" t="s">
        <v>6313</v>
      </c>
      <c r="D869" s="197"/>
      <c r="E869" s="197"/>
      <c r="F869" s="197"/>
      <c r="G869" s="197" t="s">
        <v>2182</v>
      </c>
      <c r="H869" s="197">
        <v>160</v>
      </c>
      <c r="I869" s="199"/>
      <c r="J869" s="200"/>
    </row>
    <row r="870" spans="1:10" ht="16.5" thickBot="1">
      <c r="B870" s="197"/>
      <c r="C870" s="199" t="s">
        <v>6915</v>
      </c>
      <c r="D870" s="197"/>
      <c r="E870" s="197"/>
      <c r="F870" s="197"/>
      <c r="G870" s="197" t="s">
        <v>2182</v>
      </c>
      <c r="H870" s="197">
        <v>240</v>
      </c>
      <c r="I870" s="199"/>
      <c r="J870" s="200"/>
    </row>
    <row r="871" spans="1:10" ht="16.5" thickBot="1">
      <c r="B871" s="197"/>
      <c r="C871" s="199" t="s">
        <v>6318</v>
      </c>
      <c r="D871" s="197"/>
      <c r="E871" s="197"/>
      <c r="F871" s="197"/>
      <c r="G871" s="197" t="s">
        <v>2182</v>
      </c>
      <c r="H871" s="197" t="s">
        <v>4199</v>
      </c>
      <c r="I871" s="199"/>
      <c r="J871" s="200"/>
    </row>
    <row r="872" spans="1:10" ht="16.5" thickBot="1">
      <c r="B872" s="197"/>
      <c r="C872" s="199" t="s">
        <v>6916</v>
      </c>
      <c r="D872" s="197"/>
      <c r="E872" s="197"/>
      <c r="F872" s="197"/>
      <c r="G872" s="197" t="s">
        <v>2182</v>
      </c>
      <c r="H872" s="197" t="s">
        <v>4199</v>
      </c>
      <c r="I872" s="199"/>
      <c r="J872" s="200"/>
    </row>
    <row r="873" spans="1:10" ht="16.5" thickBot="1">
      <c r="B873" s="197"/>
      <c r="C873" s="199" t="s">
        <v>6917</v>
      </c>
      <c r="D873" s="197"/>
      <c r="E873" s="197"/>
      <c r="F873" s="197"/>
      <c r="G873" s="197" t="s">
        <v>2182</v>
      </c>
      <c r="H873" s="197" t="s">
        <v>4199</v>
      </c>
      <c r="I873" s="199"/>
      <c r="J873" s="200"/>
    </row>
    <row r="874" spans="1:10" ht="16.5" thickBot="1">
      <c r="B874" s="197"/>
      <c r="C874" s="199"/>
      <c r="D874" s="199"/>
      <c r="E874" s="199"/>
      <c r="F874" s="199"/>
      <c r="G874" s="197"/>
      <c r="H874" s="197"/>
      <c r="I874" s="199"/>
      <c r="J874" s="200"/>
    </row>
    <row r="875" spans="1:10" ht="16.5" thickBot="1">
      <c r="A875" s="371" t="s">
        <v>9868</v>
      </c>
      <c r="B875" s="197"/>
      <c r="C875" s="199" t="s">
        <v>7697</v>
      </c>
      <c r="D875" s="197" t="s">
        <v>7727</v>
      </c>
      <c r="E875" s="197"/>
      <c r="F875" s="197"/>
      <c r="G875" s="197" t="s">
        <v>2182</v>
      </c>
      <c r="H875" s="197">
        <v>400</v>
      </c>
      <c r="I875" s="199"/>
      <c r="J875" s="200" t="s">
        <v>6303</v>
      </c>
    </row>
    <row r="876" spans="1:10" ht="16.5" thickBot="1">
      <c r="B876" s="197"/>
      <c r="C876" s="199" t="s">
        <v>7699</v>
      </c>
      <c r="D876" s="197"/>
      <c r="E876" s="197"/>
      <c r="F876" s="197"/>
      <c r="G876" s="197"/>
      <c r="H876" s="197"/>
      <c r="I876" s="199"/>
      <c r="J876" s="200" t="s">
        <v>7716</v>
      </c>
    </row>
    <row r="877" spans="1:10" ht="16.5" thickBot="1">
      <c r="B877" s="197"/>
      <c r="C877" s="199" t="s">
        <v>7722</v>
      </c>
      <c r="D877" s="197"/>
      <c r="E877" s="197"/>
      <c r="F877" s="197"/>
      <c r="G877" s="197"/>
      <c r="H877" s="197"/>
      <c r="I877" s="199"/>
      <c r="J877" s="200"/>
    </row>
    <row r="878" spans="1:10" ht="16.5" thickBot="1">
      <c r="B878" s="197"/>
      <c r="C878" s="199" t="s">
        <v>7723</v>
      </c>
      <c r="D878" s="197"/>
      <c r="E878" s="197"/>
      <c r="F878" s="197"/>
      <c r="G878" s="197"/>
      <c r="H878" s="197"/>
      <c r="I878" s="199"/>
      <c r="J878" s="200"/>
    </row>
    <row r="879" spans="1:10" ht="16.5" thickBot="1">
      <c r="B879" s="197"/>
      <c r="C879" s="199" t="s">
        <v>6313</v>
      </c>
      <c r="D879" s="197"/>
      <c r="E879" s="197"/>
      <c r="F879" s="197"/>
      <c r="G879" s="197" t="s">
        <v>2182</v>
      </c>
      <c r="H879" s="197">
        <v>160</v>
      </c>
      <c r="I879" s="199"/>
      <c r="J879" s="200"/>
    </row>
    <row r="880" spans="1:10" ht="16.5" thickBot="1">
      <c r="B880" s="197"/>
      <c r="C880" s="199" t="s">
        <v>6915</v>
      </c>
      <c r="D880" s="197"/>
      <c r="E880" s="197"/>
      <c r="F880" s="197"/>
      <c r="G880" s="197" t="s">
        <v>2182</v>
      </c>
      <c r="H880" s="197">
        <v>240</v>
      </c>
      <c r="I880" s="199"/>
      <c r="J880" s="200"/>
    </row>
    <row r="881" spans="1:10" ht="16.5" thickBot="1">
      <c r="B881" s="197"/>
      <c r="C881" s="199" t="s">
        <v>6318</v>
      </c>
      <c r="D881" s="197"/>
      <c r="E881" s="197"/>
      <c r="F881" s="197"/>
      <c r="G881" s="197" t="s">
        <v>2182</v>
      </c>
      <c r="H881" s="197" t="s">
        <v>4199</v>
      </c>
      <c r="I881" s="199"/>
      <c r="J881" s="200"/>
    </row>
    <row r="882" spans="1:10" ht="16.5" thickBot="1">
      <c r="B882" s="197"/>
      <c r="C882" s="199" t="s">
        <v>6916</v>
      </c>
      <c r="D882" s="197"/>
      <c r="E882" s="197"/>
      <c r="F882" s="197"/>
      <c r="G882" s="197" t="s">
        <v>2182</v>
      </c>
      <c r="H882" s="197" t="s">
        <v>4199</v>
      </c>
      <c r="I882" s="199"/>
      <c r="J882" s="200"/>
    </row>
    <row r="883" spans="1:10" ht="16.5" thickBot="1">
      <c r="B883" s="197"/>
      <c r="C883" s="199" t="s">
        <v>6917</v>
      </c>
      <c r="D883" s="197"/>
      <c r="E883" s="197"/>
      <c r="F883" s="197"/>
      <c r="G883" s="197" t="s">
        <v>2182</v>
      </c>
      <c r="H883" s="197" t="s">
        <v>4199</v>
      </c>
      <c r="I883" s="199"/>
      <c r="J883" s="200"/>
    </row>
    <row r="884" spans="1:10" ht="16.5" thickBot="1">
      <c r="B884" s="197"/>
      <c r="C884" s="199"/>
      <c r="D884" s="199"/>
      <c r="E884" s="199"/>
      <c r="F884" s="199"/>
      <c r="G884" s="197"/>
      <c r="H884" s="197"/>
      <c r="I884" s="199"/>
      <c r="J884" s="200"/>
    </row>
    <row r="885" spans="1:10" ht="16.5" thickBot="1">
      <c r="A885" s="371" t="s">
        <v>9868</v>
      </c>
      <c r="B885" s="197"/>
      <c r="C885" s="199" t="s">
        <v>7697</v>
      </c>
      <c r="D885" s="197" t="s">
        <v>7728</v>
      </c>
      <c r="E885" s="199"/>
      <c r="F885" s="199"/>
      <c r="G885" s="197" t="s">
        <v>2182</v>
      </c>
      <c r="H885" s="197">
        <v>400</v>
      </c>
      <c r="I885" s="199"/>
      <c r="J885" s="200" t="s">
        <v>6303</v>
      </c>
    </row>
    <row r="886" spans="1:10" ht="16.5" thickBot="1">
      <c r="B886" s="197"/>
      <c r="C886" s="199" t="s">
        <v>7699</v>
      </c>
      <c r="D886" s="199"/>
      <c r="E886" s="199"/>
      <c r="F886" s="199"/>
      <c r="G886" s="197"/>
      <c r="H886" s="197"/>
      <c r="I886" s="199"/>
      <c r="J886" s="200" t="s">
        <v>7716</v>
      </c>
    </row>
    <row r="887" spans="1:10" ht="16.5" thickBot="1">
      <c r="B887" s="197"/>
      <c r="C887" s="199" t="s">
        <v>7722</v>
      </c>
      <c r="D887" s="199"/>
      <c r="E887" s="199"/>
      <c r="F887" s="199"/>
      <c r="G887" s="197"/>
      <c r="H887" s="197"/>
      <c r="I887" s="199"/>
      <c r="J887" s="200"/>
    </row>
    <row r="888" spans="1:10" ht="16.5" thickBot="1">
      <c r="B888" s="197"/>
      <c r="C888" s="199" t="s">
        <v>7723</v>
      </c>
      <c r="D888" s="199"/>
      <c r="E888" s="199"/>
      <c r="F888" s="199"/>
      <c r="G888" s="197"/>
      <c r="H888" s="197"/>
      <c r="I888" s="199"/>
      <c r="J888" s="200"/>
    </row>
    <row r="889" spans="1:10" ht="16.5" thickBot="1">
      <c r="B889" s="197"/>
      <c r="C889" s="199" t="s">
        <v>6313</v>
      </c>
      <c r="D889" s="199"/>
      <c r="E889" s="199"/>
      <c r="F889" s="199"/>
      <c r="G889" s="197" t="s">
        <v>2182</v>
      </c>
      <c r="H889" s="197">
        <v>160</v>
      </c>
      <c r="I889" s="199"/>
      <c r="J889" s="200"/>
    </row>
    <row r="890" spans="1:10" ht="16.5" thickBot="1">
      <c r="B890" s="197"/>
      <c r="C890" s="199" t="s">
        <v>6915</v>
      </c>
      <c r="D890" s="199"/>
      <c r="E890" s="199"/>
      <c r="F890" s="199"/>
      <c r="G890" s="197" t="s">
        <v>2182</v>
      </c>
      <c r="H890" s="197">
        <v>240</v>
      </c>
      <c r="I890" s="199"/>
      <c r="J890" s="200"/>
    </row>
    <row r="891" spans="1:10" ht="16.5" thickBot="1">
      <c r="B891" s="197"/>
      <c r="C891" s="199" t="s">
        <v>6318</v>
      </c>
      <c r="D891" s="197"/>
      <c r="E891" s="199"/>
      <c r="F891" s="199"/>
      <c r="G891" s="197" t="s">
        <v>2182</v>
      </c>
      <c r="H891" s="197" t="s">
        <v>4199</v>
      </c>
      <c r="I891" s="199"/>
      <c r="J891" s="200"/>
    </row>
    <row r="892" spans="1:10" ht="16.5" thickBot="1">
      <c r="B892" s="197"/>
      <c r="C892" s="199" t="s">
        <v>6916</v>
      </c>
      <c r="D892" s="197"/>
      <c r="E892" s="199"/>
      <c r="F892" s="199"/>
      <c r="G892" s="197" t="s">
        <v>2182</v>
      </c>
      <c r="H892" s="197" t="s">
        <v>4199</v>
      </c>
      <c r="I892" s="199"/>
      <c r="J892" s="200"/>
    </row>
    <row r="893" spans="1:10" ht="16.5" thickBot="1">
      <c r="B893" s="197"/>
      <c r="C893" s="199" t="s">
        <v>6917</v>
      </c>
      <c r="D893" s="199"/>
      <c r="E893" s="199"/>
      <c r="F893" s="199"/>
      <c r="G893" s="197" t="s">
        <v>2182</v>
      </c>
      <c r="H893" s="197" t="s">
        <v>4199</v>
      </c>
      <c r="I893" s="199"/>
      <c r="J893" s="200"/>
    </row>
    <row r="894" spans="1:10" ht="16.5" thickBot="1">
      <c r="B894" s="197"/>
      <c r="C894" s="199"/>
      <c r="D894" s="199"/>
      <c r="E894" s="199"/>
      <c r="F894" s="199"/>
      <c r="G894" s="197"/>
      <c r="H894" s="197"/>
      <c r="I894" s="199"/>
      <c r="J894" s="200"/>
    </row>
    <row r="895" spans="1:10" ht="16.5" thickBot="1">
      <c r="A895" s="371" t="s">
        <v>9868</v>
      </c>
      <c r="B895" s="197"/>
      <c r="C895" s="199" t="s">
        <v>7697</v>
      </c>
      <c r="D895" s="197" t="s">
        <v>7729</v>
      </c>
      <c r="E895" s="199"/>
      <c r="F895" s="199"/>
      <c r="G895" s="197" t="s">
        <v>2182</v>
      </c>
      <c r="H895" s="197">
        <v>785</v>
      </c>
      <c r="I895" s="199"/>
      <c r="J895" s="200" t="s">
        <v>6303</v>
      </c>
    </row>
    <row r="896" spans="1:10" ht="16.5" thickBot="1">
      <c r="B896" s="197"/>
      <c r="C896" s="199" t="s">
        <v>7699</v>
      </c>
      <c r="D896" s="199"/>
      <c r="E896" s="199"/>
      <c r="F896" s="199"/>
      <c r="G896" s="197"/>
      <c r="H896" s="197"/>
      <c r="I896" s="199"/>
      <c r="J896" s="200" t="s">
        <v>7310</v>
      </c>
    </row>
    <row r="897" spans="1:10" ht="16.5" thickBot="1">
      <c r="B897" s="197"/>
      <c r="C897" s="199" t="s">
        <v>7722</v>
      </c>
      <c r="D897" s="199"/>
      <c r="E897" s="199"/>
      <c r="F897" s="199"/>
      <c r="G897" s="197"/>
      <c r="H897" s="197"/>
      <c r="I897" s="199"/>
      <c r="J897" s="200"/>
    </row>
    <row r="898" spans="1:10" ht="16.5" thickBot="1">
      <c r="B898" s="197"/>
      <c r="C898" s="199" t="s">
        <v>7723</v>
      </c>
      <c r="D898" s="199"/>
      <c r="E898" s="199"/>
      <c r="F898" s="199"/>
      <c r="G898" s="197"/>
      <c r="H898" s="197"/>
      <c r="I898" s="199"/>
      <c r="J898" s="200"/>
    </row>
    <row r="899" spans="1:10" ht="16.5" thickBot="1">
      <c r="B899" s="197"/>
      <c r="C899" s="199" t="s">
        <v>6313</v>
      </c>
      <c r="D899" s="199"/>
      <c r="E899" s="199"/>
      <c r="F899" s="199"/>
      <c r="G899" s="197" t="s">
        <v>2182</v>
      </c>
      <c r="H899" s="197">
        <v>315</v>
      </c>
      <c r="I899" s="199"/>
      <c r="J899" s="200"/>
    </row>
    <row r="900" spans="1:10" ht="16.5" thickBot="1">
      <c r="B900" s="197"/>
      <c r="C900" s="199" t="s">
        <v>6915</v>
      </c>
      <c r="D900" s="197"/>
      <c r="E900" s="199"/>
      <c r="F900" s="199"/>
      <c r="G900" s="197" t="s">
        <v>2182</v>
      </c>
      <c r="H900" s="197">
        <v>470</v>
      </c>
      <c r="I900" s="199"/>
      <c r="J900" s="200"/>
    </row>
    <row r="901" spans="1:10" ht="16.5" thickBot="1">
      <c r="B901" s="197"/>
      <c r="C901" s="199" t="s">
        <v>6318</v>
      </c>
      <c r="D901" s="197"/>
      <c r="E901" s="199"/>
      <c r="F901" s="199"/>
      <c r="G901" s="197" t="s">
        <v>2182</v>
      </c>
      <c r="H901" s="197" t="s">
        <v>4199</v>
      </c>
      <c r="I901" s="199"/>
      <c r="J901" s="200"/>
    </row>
    <row r="902" spans="1:10" ht="16.5" thickBot="1">
      <c r="B902" s="197"/>
      <c r="C902" s="199" t="s">
        <v>6916</v>
      </c>
      <c r="D902" s="197"/>
      <c r="E902" s="199"/>
      <c r="F902" s="199"/>
      <c r="G902" s="197" t="s">
        <v>2182</v>
      </c>
      <c r="H902" s="197" t="s">
        <v>4199</v>
      </c>
      <c r="I902" s="199"/>
      <c r="J902" s="200"/>
    </row>
    <row r="903" spans="1:10" ht="16.5" thickBot="1">
      <c r="B903" s="197"/>
      <c r="C903" s="199" t="s">
        <v>6917</v>
      </c>
      <c r="D903" s="197"/>
      <c r="E903" s="199"/>
      <c r="F903" s="199"/>
      <c r="G903" s="197" t="s">
        <v>2182</v>
      </c>
      <c r="H903" s="197" t="s">
        <v>4199</v>
      </c>
      <c r="I903" s="199"/>
      <c r="J903" s="200"/>
    </row>
    <row r="904" spans="1:10" ht="16.5" thickBot="1">
      <c r="B904" s="197"/>
      <c r="C904" s="199"/>
      <c r="D904" s="199"/>
      <c r="E904" s="199"/>
      <c r="F904" s="199"/>
      <c r="G904" s="199"/>
      <c r="H904" s="199"/>
      <c r="I904" s="199"/>
      <c r="J904" s="200"/>
    </row>
    <row r="905" spans="1:10" ht="16.5" thickBot="1">
      <c r="A905" s="371" t="s">
        <v>9868</v>
      </c>
      <c r="B905" s="197"/>
      <c r="C905" s="199" t="s">
        <v>7697</v>
      </c>
      <c r="D905" s="197" t="s">
        <v>7730</v>
      </c>
      <c r="E905" s="197"/>
      <c r="F905" s="197"/>
      <c r="G905" s="197" t="s">
        <v>2182</v>
      </c>
      <c r="H905" s="197">
        <v>825</v>
      </c>
      <c r="I905" s="199"/>
      <c r="J905" s="200" t="s">
        <v>6303</v>
      </c>
    </row>
    <row r="906" spans="1:10" ht="16.5" thickBot="1">
      <c r="B906" s="197"/>
      <c r="C906" s="199" t="s">
        <v>7699</v>
      </c>
      <c r="D906" s="197"/>
      <c r="E906" s="197"/>
      <c r="F906" s="197"/>
      <c r="G906" s="197"/>
      <c r="H906" s="197"/>
      <c r="I906" s="199"/>
      <c r="J906" s="200" t="s">
        <v>7310</v>
      </c>
    </row>
    <row r="907" spans="1:10" ht="16.5" thickBot="1">
      <c r="B907" s="197"/>
      <c r="C907" s="199" t="s">
        <v>7722</v>
      </c>
      <c r="D907" s="197"/>
      <c r="E907" s="197"/>
      <c r="F907" s="197"/>
      <c r="G907" s="197"/>
      <c r="H907" s="197"/>
      <c r="I907" s="199"/>
      <c r="J907" s="200"/>
    </row>
    <row r="908" spans="1:10" ht="16.5" thickBot="1">
      <c r="B908" s="197"/>
      <c r="C908" s="199" t="s">
        <v>7723</v>
      </c>
      <c r="D908" s="197"/>
      <c r="E908" s="197"/>
      <c r="F908" s="197"/>
      <c r="G908" s="197"/>
      <c r="H908" s="197"/>
      <c r="I908" s="199"/>
      <c r="J908" s="200"/>
    </row>
    <row r="909" spans="1:10" ht="16.5" thickBot="1">
      <c r="B909" s="197"/>
      <c r="C909" s="199" t="s">
        <v>6313</v>
      </c>
      <c r="D909" s="197"/>
      <c r="E909" s="197"/>
      <c r="F909" s="197"/>
      <c r="G909" s="197" t="s">
        <v>2182</v>
      </c>
      <c r="H909" s="197">
        <v>330</v>
      </c>
      <c r="I909" s="199"/>
      <c r="J909" s="200"/>
    </row>
    <row r="910" spans="1:10" ht="16.5" thickBot="1">
      <c r="B910" s="197"/>
      <c r="C910" s="199" t="s">
        <v>6915</v>
      </c>
      <c r="D910" s="197"/>
      <c r="E910" s="197"/>
      <c r="F910" s="197"/>
      <c r="G910" s="197" t="s">
        <v>2182</v>
      </c>
      <c r="H910" s="197">
        <v>495</v>
      </c>
      <c r="I910" s="199"/>
      <c r="J910" s="200"/>
    </row>
    <row r="911" spans="1:10" ht="16.5" thickBot="1">
      <c r="B911" s="197"/>
      <c r="C911" s="199" t="s">
        <v>6318</v>
      </c>
      <c r="D911" s="197"/>
      <c r="E911" s="197"/>
      <c r="F911" s="197"/>
      <c r="G911" s="197" t="s">
        <v>2182</v>
      </c>
      <c r="H911" s="197" t="s">
        <v>4199</v>
      </c>
      <c r="I911" s="199"/>
      <c r="J911" s="200"/>
    </row>
    <row r="912" spans="1:10" ht="16.5" thickBot="1">
      <c r="B912" s="197"/>
      <c r="C912" s="199" t="s">
        <v>6916</v>
      </c>
      <c r="D912" s="197"/>
      <c r="E912" s="197"/>
      <c r="F912" s="197"/>
      <c r="G912" s="197" t="s">
        <v>2182</v>
      </c>
      <c r="H912" s="197" t="s">
        <v>4199</v>
      </c>
      <c r="I912" s="199"/>
      <c r="J912" s="200"/>
    </row>
    <row r="913" spans="1:10" ht="16.5" thickBot="1">
      <c r="B913" s="197"/>
      <c r="C913" s="199" t="s">
        <v>6917</v>
      </c>
      <c r="D913" s="197"/>
      <c r="E913" s="197"/>
      <c r="F913" s="197"/>
      <c r="G913" s="197" t="s">
        <v>2182</v>
      </c>
      <c r="H913" s="197" t="s">
        <v>4199</v>
      </c>
      <c r="I913" s="199"/>
      <c r="J913" s="200"/>
    </row>
    <row r="914" spans="1:10" ht="16.5" thickBot="1">
      <c r="B914" s="197"/>
      <c r="C914" s="199"/>
      <c r="D914" s="199"/>
      <c r="E914" s="199"/>
      <c r="F914" s="199"/>
      <c r="G914" s="199"/>
      <c r="H914" s="199"/>
      <c r="I914" s="199"/>
      <c r="J914" s="200"/>
    </row>
    <row r="915" spans="1:10" ht="16.5" thickBot="1">
      <c r="A915" s="371" t="s">
        <v>9868</v>
      </c>
      <c r="B915" s="197"/>
      <c r="C915" s="199" t="s">
        <v>7731</v>
      </c>
      <c r="D915" s="197" t="s">
        <v>7732</v>
      </c>
      <c r="E915" s="199"/>
      <c r="F915" s="199"/>
      <c r="G915" s="197" t="s">
        <v>2182</v>
      </c>
      <c r="H915" s="197">
        <v>1000</v>
      </c>
      <c r="I915" s="199"/>
      <c r="J915" s="200" t="s">
        <v>6303</v>
      </c>
    </row>
    <row r="916" spans="1:10" ht="16.5" thickBot="1">
      <c r="B916" s="197"/>
      <c r="C916" s="199" t="s">
        <v>7733</v>
      </c>
      <c r="D916" s="197" t="s">
        <v>7734</v>
      </c>
      <c r="E916" s="199"/>
      <c r="F916" s="199"/>
      <c r="G916" s="199"/>
      <c r="H916" s="199"/>
      <c r="I916" s="199"/>
      <c r="J916" s="200" t="s">
        <v>7310</v>
      </c>
    </row>
    <row r="917" spans="1:10" ht="16.5" thickBot="1">
      <c r="B917" s="197"/>
      <c r="C917" s="199" t="s">
        <v>7735</v>
      </c>
      <c r="D917" s="199"/>
      <c r="E917" s="199"/>
      <c r="F917" s="199"/>
      <c r="G917" s="199"/>
      <c r="H917" s="199"/>
      <c r="I917" s="199"/>
      <c r="J917" s="200"/>
    </row>
    <row r="918" spans="1:10" ht="16.5" thickBot="1">
      <c r="B918" s="197"/>
      <c r="C918" s="199" t="s">
        <v>7736</v>
      </c>
      <c r="D918" s="199"/>
      <c r="E918" s="199"/>
      <c r="F918" s="199"/>
      <c r="G918" s="199"/>
      <c r="H918" s="199"/>
      <c r="I918" s="199"/>
      <c r="J918" s="200"/>
    </row>
    <row r="919" spans="1:10" ht="16.5" thickBot="1">
      <c r="B919" s="197"/>
      <c r="C919" s="199" t="s">
        <v>7737</v>
      </c>
      <c r="D919" s="199"/>
      <c r="E919" s="199"/>
      <c r="F919" s="199"/>
      <c r="G919" s="199"/>
      <c r="H919" s="199"/>
      <c r="I919" s="199"/>
      <c r="J919" s="200"/>
    </row>
    <row r="920" spans="1:10" ht="16.5" thickBot="1">
      <c r="B920" s="197"/>
      <c r="C920" s="199" t="s">
        <v>7738</v>
      </c>
      <c r="D920" s="199"/>
      <c r="E920" s="199"/>
      <c r="F920" s="199"/>
      <c r="G920" s="199"/>
      <c r="H920" s="199"/>
      <c r="I920" s="199"/>
      <c r="J920" s="200"/>
    </row>
    <row r="921" spans="1:10" ht="16.5" thickBot="1">
      <c r="B921" s="197"/>
      <c r="C921" s="199" t="s">
        <v>7739</v>
      </c>
      <c r="D921" s="199"/>
      <c r="E921" s="199"/>
      <c r="F921" s="199"/>
      <c r="G921" s="199"/>
      <c r="H921" s="199"/>
      <c r="I921" s="199"/>
      <c r="J921" s="200"/>
    </row>
    <row r="922" spans="1:10" ht="16.5" thickBot="1">
      <c r="B922" s="197"/>
      <c r="C922" s="199" t="s">
        <v>6313</v>
      </c>
      <c r="D922" s="199"/>
      <c r="E922" s="199"/>
      <c r="F922" s="199"/>
      <c r="G922" s="197" t="s">
        <v>2182</v>
      </c>
      <c r="H922" s="197">
        <v>400</v>
      </c>
      <c r="I922" s="199"/>
      <c r="J922" s="200"/>
    </row>
    <row r="923" spans="1:10" ht="16.5" thickBot="1">
      <c r="B923" s="197"/>
      <c r="C923" s="199" t="s">
        <v>6915</v>
      </c>
      <c r="D923" s="199"/>
      <c r="E923" s="199"/>
      <c r="F923" s="199"/>
      <c r="G923" s="197" t="s">
        <v>2182</v>
      </c>
      <c r="H923" s="197">
        <v>600</v>
      </c>
      <c r="I923" s="199"/>
      <c r="J923" s="200"/>
    </row>
    <row r="924" spans="1:10" ht="16.5" thickBot="1">
      <c r="B924" s="197"/>
      <c r="C924" s="199" t="s">
        <v>6318</v>
      </c>
      <c r="D924" s="199"/>
      <c r="E924" s="199"/>
      <c r="F924" s="199"/>
      <c r="G924" s="197" t="s">
        <v>2182</v>
      </c>
      <c r="H924" s="197" t="s">
        <v>4199</v>
      </c>
      <c r="I924" s="199"/>
      <c r="J924" s="200"/>
    </row>
    <row r="925" spans="1:10" ht="16.5" thickBot="1">
      <c r="B925" s="197"/>
      <c r="C925" s="199" t="s">
        <v>6916</v>
      </c>
      <c r="D925" s="199"/>
      <c r="E925" s="199"/>
      <c r="F925" s="199"/>
      <c r="G925" s="197" t="s">
        <v>2182</v>
      </c>
      <c r="H925" s="197" t="s">
        <v>4199</v>
      </c>
      <c r="I925" s="199"/>
      <c r="J925" s="200"/>
    </row>
    <row r="926" spans="1:10" ht="16.5" thickBot="1">
      <c r="B926" s="197"/>
      <c r="C926" s="199" t="s">
        <v>6917</v>
      </c>
      <c r="D926" s="199"/>
      <c r="E926" s="199"/>
      <c r="F926" s="199"/>
      <c r="G926" s="197" t="s">
        <v>2182</v>
      </c>
      <c r="H926" s="197" t="s">
        <v>4199</v>
      </c>
      <c r="I926" s="199"/>
      <c r="J926" s="200"/>
    </row>
    <row r="927" spans="1:10" ht="16.5" thickBot="1">
      <c r="B927" s="197"/>
      <c r="C927" s="199"/>
      <c r="D927" s="199"/>
      <c r="E927" s="199"/>
      <c r="F927" s="199"/>
      <c r="G927" s="199"/>
      <c r="H927" s="199"/>
      <c r="I927" s="199"/>
      <c r="J927" s="200"/>
    </row>
    <row r="928" spans="1:10" ht="16.5" thickBot="1">
      <c r="A928" s="371" t="s">
        <v>9868</v>
      </c>
      <c r="B928" s="197"/>
      <c r="C928" s="199" t="s">
        <v>7731</v>
      </c>
      <c r="D928" s="197" t="s">
        <v>7740</v>
      </c>
      <c r="E928" s="199"/>
      <c r="F928" s="199"/>
      <c r="G928" s="197" t="s">
        <v>2182</v>
      </c>
      <c r="H928" s="197">
        <v>624</v>
      </c>
      <c r="I928" s="199"/>
      <c r="J928" s="200" t="s">
        <v>6303</v>
      </c>
    </row>
    <row r="929" spans="1:10" ht="16.5" thickBot="1">
      <c r="B929" s="197"/>
      <c r="C929" s="199" t="s">
        <v>7733</v>
      </c>
      <c r="D929" s="197" t="s">
        <v>7741</v>
      </c>
      <c r="E929" s="199"/>
      <c r="F929" s="199"/>
      <c r="G929" s="199"/>
      <c r="H929" s="199"/>
      <c r="I929" s="199"/>
      <c r="J929" s="200" t="s">
        <v>7707</v>
      </c>
    </row>
    <row r="930" spans="1:10" ht="16.5" thickBot="1">
      <c r="B930" s="197"/>
      <c r="C930" s="199" t="s">
        <v>7735</v>
      </c>
      <c r="D930" s="199"/>
      <c r="E930" s="199"/>
      <c r="F930" s="199"/>
      <c r="G930" s="199"/>
      <c r="H930" s="199"/>
      <c r="I930" s="199"/>
      <c r="J930" s="200"/>
    </row>
    <row r="931" spans="1:10" ht="16.5" thickBot="1">
      <c r="B931" s="197"/>
      <c r="C931" s="199" t="s">
        <v>7742</v>
      </c>
      <c r="D931" s="199"/>
      <c r="E931" s="199"/>
      <c r="F931" s="199"/>
      <c r="G931" s="199"/>
      <c r="H931" s="199"/>
      <c r="I931" s="199"/>
      <c r="J931" s="200"/>
    </row>
    <row r="932" spans="1:10" ht="16.5" thickBot="1">
      <c r="B932" s="197"/>
      <c r="C932" s="199" t="s">
        <v>7743</v>
      </c>
      <c r="D932" s="199"/>
      <c r="E932" s="199"/>
      <c r="F932" s="199"/>
      <c r="G932" s="199"/>
      <c r="H932" s="199"/>
      <c r="I932" s="199"/>
      <c r="J932" s="200"/>
    </row>
    <row r="933" spans="1:10" ht="16.5" thickBot="1">
      <c r="B933" s="197"/>
      <c r="C933" s="199" t="s">
        <v>7744</v>
      </c>
      <c r="D933" s="199"/>
      <c r="E933" s="199"/>
      <c r="F933" s="199"/>
      <c r="G933" s="199"/>
      <c r="H933" s="199"/>
      <c r="I933" s="199"/>
      <c r="J933" s="200"/>
    </row>
    <row r="934" spans="1:10" ht="16.5" thickBot="1">
      <c r="B934" s="197"/>
      <c r="C934" s="199" t="s">
        <v>7745</v>
      </c>
      <c r="D934" s="199"/>
      <c r="E934" s="199"/>
      <c r="F934" s="199"/>
      <c r="G934" s="199"/>
      <c r="H934" s="199"/>
      <c r="I934" s="199"/>
      <c r="J934" s="200"/>
    </row>
    <row r="935" spans="1:10" ht="16.5" thickBot="1">
      <c r="B935" s="197"/>
      <c r="C935" s="199" t="s">
        <v>6313</v>
      </c>
      <c r="D935" s="199"/>
      <c r="E935" s="199"/>
      <c r="F935" s="199"/>
      <c r="G935" s="197" t="s">
        <v>2182</v>
      </c>
      <c r="H935" s="197">
        <v>360</v>
      </c>
      <c r="I935" s="199"/>
      <c r="J935" s="200"/>
    </row>
    <row r="936" spans="1:10" ht="16.5" thickBot="1">
      <c r="B936" s="197"/>
      <c r="C936" s="199" t="s">
        <v>6915</v>
      </c>
      <c r="D936" s="199"/>
      <c r="E936" s="199"/>
      <c r="F936" s="199"/>
      <c r="G936" s="197" t="s">
        <v>2182</v>
      </c>
      <c r="H936" s="197">
        <v>149</v>
      </c>
      <c r="I936" s="199"/>
      <c r="J936" s="200"/>
    </row>
    <row r="937" spans="1:10" ht="16.5" thickBot="1">
      <c r="B937" s="197"/>
      <c r="C937" s="199" t="s">
        <v>6318</v>
      </c>
      <c r="D937" s="199"/>
      <c r="E937" s="199"/>
      <c r="F937" s="199"/>
      <c r="G937" s="197" t="s">
        <v>2182</v>
      </c>
      <c r="H937" s="197">
        <v>65</v>
      </c>
      <c r="I937" s="199"/>
      <c r="J937" s="200"/>
    </row>
    <row r="938" spans="1:10" ht="16.5" thickBot="1">
      <c r="B938" s="197"/>
      <c r="C938" s="199" t="s">
        <v>6916</v>
      </c>
      <c r="D938" s="199"/>
      <c r="E938" s="199"/>
      <c r="F938" s="199"/>
      <c r="G938" s="197" t="s">
        <v>2182</v>
      </c>
      <c r="H938" s="197" t="s">
        <v>4199</v>
      </c>
      <c r="I938" s="199"/>
      <c r="J938" s="200"/>
    </row>
    <row r="939" spans="1:10" ht="16.5" thickBot="1">
      <c r="B939" s="197"/>
      <c r="C939" s="199" t="s">
        <v>6917</v>
      </c>
      <c r="D939" s="199"/>
      <c r="E939" s="199"/>
      <c r="F939" s="199"/>
      <c r="G939" s="197" t="s">
        <v>2182</v>
      </c>
      <c r="H939" s="197">
        <v>50</v>
      </c>
      <c r="I939" s="199"/>
      <c r="J939" s="200"/>
    </row>
    <row r="940" spans="1:10" ht="16.5" thickBot="1">
      <c r="B940" s="197"/>
      <c r="C940" s="199"/>
      <c r="D940" s="199"/>
      <c r="E940" s="199"/>
      <c r="F940" s="199"/>
      <c r="G940" s="199"/>
      <c r="H940" s="199"/>
      <c r="I940" s="199"/>
      <c r="J940" s="200"/>
    </row>
    <row r="941" spans="1:10" ht="16.5" thickBot="1">
      <c r="A941" s="371" t="s">
        <v>9868</v>
      </c>
      <c r="B941" s="197"/>
      <c r="C941" s="199" t="s">
        <v>7731</v>
      </c>
      <c r="D941" s="197" t="s">
        <v>7746</v>
      </c>
      <c r="E941" s="199"/>
      <c r="F941" s="199"/>
      <c r="G941" s="197" t="s">
        <v>2182</v>
      </c>
      <c r="H941" s="197">
        <v>198</v>
      </c>
      <c r="I941" s="199"/>
      <c r="J941" s="200" t="s">
        <v>6303</v>
      </c>
    </row>
    <row r="942" spans="1:10" ht="16.5" thickBot="1">
      <c r="B942" s="197"/>
      <c r="C942" s="199" t="s">
        <v>7747</v>
      </c>
      <c r="D942" s="197" t="s">
        <v>7741</v>
      </c>
      <c r="E942" s="199"/>
      <c r="F942" s="199"/>
      <c r="G942" s="199"/>
      <c r="H942" s="199"/>
      <c r="I942" s="199"/>
      <c r="J942" s="200" t="s">
        <v>7306</v>
      </c>
    </row>
    <row r="943" spans="1:10" ht="16.5" thickBot="1">
      <c r="B943" s="197"/>
      <c r="C943" s="199" t="s">
        <v>7735</v>
      </c>
      <c r="D943" s="199"/>
      <c r="E943" s="199"/>
      <c r="F943" s="199"/>
      <c r="G943" s="199"/>
      <c r="H943" s="199"/>
      <c r="I943" s="199"/>
      <c r="J943" s="200"/>
    </row>
    <row r="944" spans="1:10" ht="16.5" thickBot="1">
      <c r="B944" s="197"/>
      <c r="C944" s="199" t="s">
        <v>7742</v>
      </c>
      <c r="D944" s="199"/>
      <c r="E944" s="199"/>
      <c r="F944" s="199"/>
      <c r="G944" s="199"/>
      <c r="H944" s="199"/>
      <c r="I944" s="199"/>
      <c r="J944" s="200"/>
    </row>
    <row r="945" spans="1:10" ht="16.5" thickBot="1">
      <c r="B945" s="197"/>
      <c r="C945" s="199" t="s">
        <v>7743</v>
      </c>
      <c r="D945" s="199"/>
      <c r="E945" s="199"/>
      <c r="F945" s="199"/>
      <c r="G945" s="199"/>
      <c r="H945" s="199"/>
      <c r="I945" s="199"/>
      <c r="J945" s="200"/>
    </row>
    <row r="946" spans="1:10" ht="16.5" thickBot="1">
      <c r="B946" s="197"/>
      <c r="C946" s="199" t="s">
        <v>7744</v>
      </c>
      <c r="D946" s="199"/>
      <c r="E946" s="199"/>
      <c r="F946" s="199"/>
      <c r="G946" s="199"/>
      <c r="H946" s="199"/>
      <c r="I946" s="199"/>
      <c r="J946" s="200"/>
    </row>
    <row r="947" spans="1:10" ht="16.5" thickBot="1">
      <c r="B947" s="197"/>
      <c r="C947" s="199" t="s">
        <v>7745</v>
      </c>
      <c r="D947" s="199"/>
      <c r="E947" s="199"/>
      <c r="F947" s="199"/>
      <c r="G947" s="199"/>
      <c r="H947" s="199"/>
      <c r="I947" s="199"/>
      <c r="J947" s="200"/>
    </row>
    <row r="948" spans="1:10" ht="16.5" thickBot="1">
      <c r="B948" s="197"/>
      <c r="C948" s="199" t="s">
        <v>6313</v>
      </c>
      <c r="D948" s="199"/>
      <c r="E948" s="199"/>
      <c r="F948" s="199"/>
      <c r="G948" s="197" t="s">
        <v>2182</v>
      </c>
      <c r="H948" s="197">
        <v>110</v>
      </c>
      <c r="I948" s="199"/>
      <c r="J948" s="200"/>
    </row>
    <row r="949" spans="1:10" ht="16.5" thickBot="1">
      <c r="B949" s="197"/>
      <c r="C949" s="199" t="s">
        <v>6915</v>
      </c>
      <c r="D949" s="199"/>
      <c r="E949" s="199"/>
      <c r="F949" s="199"/>
      <c r="G949" s="197" t="s">
        <v>2182</v>
      </c>
      <c r="H949" s="197">
        <v>48</v>
      </c>
      <c r="I949" s="199"/>
      <c r="J949" s="200"/>
    </row>
    <row r="950" spans="1:10" ht="16.5" thickBot="1">
      <c r="B950" s="197"/>
      <c r="C950" s="199" t="s">
        <v>6318</v>
      </c>
      <c r="D950" s="199"/>
      <c r="E950" s="199"/>
      <c r="F950" s="199"/>
      <c r="G950" s="197" t="s">
        <v>2182</v>
      </c>
      <c r="H950" s="197">
        <v>10</v>
      </c>
      <c r="I950" s="199"/>
      <c r="J950" s="200"/>
    </row>
    <row r="951" spans="1:10" ht="16.5" thickBot="1">
      <c r="B951" s="197"/>
      <c r="C951" s="199" t="s">
        <v>6916</v>
      </c>
      <c r="D951" s="199"/>
      <c r="E951" s="199"/>
      <c r="F951" s="199"/>
      <c r="G951" s="197" t="s">
        <v>2182</v>
      </c>
      <c r="H951" s="197" t="s">
        <v>4199</v>
      </c>
      <c r="I951" s="199"/>
      <c r="J951" s="200"/>
    </row>
    <row r="952" spans="1:10" ht="16.5" thickBot="1">
      <c r="B952" s="197"/>
      <c r="C952" s="199" t="s">
        <v>6917</v>
      </c>
      <c r="D952" s="199"/>
      <c r="E952" s="199"/>
      <c r="F952" s="199"/>
      <c r="G952" s="197" t="s">
        <v>2182</v>
      </c>
      <c r="H952" s="197">
        <v>10</v>
      </c>
      <c r="I952" s="199"/>
      <c r="J952" s="200"/>
    </row>
    <row r="953" spans="1:10" ht="16.5" thickBot="1">
      <c r="B953" s="197"/>
      <c r="C953" s="199"/>
      <c r="D953" s="199"/>
      <c r="E953" s="199"/>
      <c r="F953" s="199"/>
      <c r="G953" s="199"/>
      <c r="H953" s="199"/>
      <c r="I953" s="199"/>
      <c r="J953" s="200"/>
    </row>
    <row r="954" spans="1:10" ht="16.5" thickBot="1">
      <c r="A954" s="371" t="s">
        <v>9868</v>
      </c>
      <c r="B954" s="197"/>
      <c r="C954" s="199" t="s">
        <v>7731</v>
      </c>
      <c r="D954" s="197" t="s">
        <v>7748</v>
      </c>
      <c r="E954" s="199"/>
      <c r="F954" s="199"/>
      <c r="G954" s="197" t="s">
        <v>2182</v>
      </c>
      <c r="H954" s="197">
        <v>123</v>
      </c>
      <c r="I954" s="199"/>
      <c r="J954" s="200" t="s">
        <v>6303</v>
      </c>
    </row>
    <row r="955" spans="1:10" ht="16.5" thickBot="1">
      <c r="B955" s="197"/>
      <c r="C955" s="199" t="s">
        <v>7733</v>
      </c>
      <c r="D955" s="197" t="s">
        <v>7741</v>
      </c>
      <c r="E955" s="199"/>
      <c r="F955" s="199"/>
      <c r="G955" s="197"/>
      <c r="H955" s="197"/>
      <c r="I955" s="199"/>
      <c r="J955" s="200" t="s">
        <v>7310</v>
      </c>
    </row>
    <row r="956" spans="1:10" ht="16.5" thickBot="1">
      <c r="B956" s="197"/>
      <c r="C956" s="199" t="s">
        <v>7735</v>
      </c>
      <c r="D956" s="199"/>
      <c r="E956" s="199"/>
      <c r="F956" s="199"/>
      <c r="G956" s="197"/>
      <c r="H956" s="197"/>
      <c r="I956" s="199"/>
      <c r="J956" s="200"/>
    </row>
    <row r="957" spans="1:10" ht="16.5" thickBot="1">
      <c r="B957" s="197"/>
      <c r="C957" s="199" t="s">
        <v>7742</v>
      </c>
      <c r="D957" s="199"/>
      <c r="E957" s="199"/>
      <c r="F957" s="199"/>
      <c r="G957" s="197"/>
      <c r="H957" s="197"/>
      <c r="I957" s="199"/>
      <c r="J957" s="200"/>
    </row>
    <row r="958" spans="1:10" ht="16.5" thickBot="1">
      <c r="B958" s="197"/>
      <c r="C958" s="199" t="s">
        <v>7743</v>
      </c>
      <c r="D958" s="199"/>
      <c r="E958" s="199"/>
      <c r="F958" s="199"/>
      <c r="G958" s="197"/>
      <c r="H958" s="197"/>
      <c r="I958" s="199"/>
      <c r="J958" s="200"/>
    </row>
    <row r="959" spans="1:10" ht="16.5" thickBot="1">
      <c r="B959" s="197"/>
      <c r="C959" s="199" t="s">
        <v>7744</v>
      </c>
      <c r="D959" s="199"/>
      <c r="E959" s="199"/>
      <c r="F959" s="199"/>
      <c r="G959" s="197"/>
      <c r="H959" s="197"/>
      <c r="I959" s="199"/>
      <c r="J959" s="200"/>
    </row>
    <row r="960" spans="1:10" ht="16.5" thickBot="1">
      <c r="B960" s="197"/>
      <c r="C960" s="199" t="s">
        <v>7745</v>
      </c>
      <c r="D960" s="199"/>
      <c r="E960" s="199"/>
      <c r="F960" s="199"/>
      <c r="G960" s="197"/>
      <c r="H960" s="197"/>
      <c r="I960" s="199"/>
      <c r="J960" s="200"/>
    </row>
    <row r="961" spans="1:10" ht="16.5" thickBot="1">
      <c r="B961" s="197"/>
      <c r="C961" s="199" t="s">
        <v>6313</v>
      </c>
      <c r="D961" s="199"/>
      <c r="E961" s="199"/>
      <c r="F961" s="199"/>
      <c r="G961" s="197" t="s">
        <v>2182</v>
      </c>
      <c r="H961" s="197">
        <v>107</v>
      </c>
      <c r="I961" s="199"/>
      <c r="J961" s="200"/>
    </row>
    <row r="962" spans="1:10" ht="16.5" thickBot="1">
      <c r="B962" s="197"/>
      <c r="C962" s="199" t="s">
        <v>6915</v>
      </c>
      <c r="D962" s="199"/>
      <c r="E962" s="199"/>
      <c r="F962" s="199"/>
      <c r="G962" s="197" t="s">
        <v>2182</v>
      </c>
      <c r="H962" s="197">
        <v>46</v>
      </c>
      <c r="I962" s="199"/>
      <c r="J962" s="200"/>
    </row>
    <row r="963" spans="1:10" ht="16.5" thickBot="1">
      <c r="B963" s="197"/>
      <c r="C963" s="199" t="s">
        <v>6318</v>
      </c>
      <c r="D963" s="199"/>
      <c r="E963" s="199"/>
      <c r="F963" s="199"/>
      <c r="G963" s="197" t="s">
        <v>2182</v>
      </c>
      <c r="H963" s="197">
        <v>10</v>
      </c>
      <c r="I963" s="199"/>
      <c r="J963" s="200"/>
    </row>
    <row r="964" spans="1:10" ht="16.5" thickBot="1">
      <c r="B964" s="197"/>
      <c r="C964" s="199" t="s">
        <v>6916</v>
      </c>
      <c r="D964" s="199"/>
      <c r="E964" s="199"/>
      <c r="F964" s="199"/>
      <c r="G964" s="197" t="s">
        <v>2182</v>
      </c>
      <c r="H964" s="197" t="s">
        <v>4199</v>
      </c>
      <c r="I964" s="199"/>
      <c r="J964" s="200"/>
    </row>
    <row r="965" spans="1:10" ht="16.5" thickBot="1">
      <c r="B965" s="197"/>
      <c r="C965" s="199" t="s">
        <v>6917</v>
      </c>
      <c r="D965" s="199"/>
      <c r="E965" s="199"/>
      <c r="F965" s="199"/>
      <c r="G965" s="197" t="s">
        <v>2182</v>
      </c>
      <c r="H965" s="197">
        <v>10</v>
      </c>
      <c r="I965" s="199"/>
      <c r="J965" s="200"/>
    </row>
    <row r="966" spans="1:10" ht="16.5" thickBot="1">
      <c r="B966" s="197"/>
      <c r="C966" s="199"/>
      <c r="D966" s="199"/>
      <c r="E966" s="199"/>
      <c r="F966" s="199"/>
      <c r="G966" s="199"/>
      <c r="H966" s="199"/>
      <c r="I966" s="199"/>
      <c r="J966" s="200"/>
    </row>
    <row r="967" spans="1:10" ht="16.5" thickBot="1">
      <c r="A967" s="371" t="s">
        <v>9868</v>
      </c>
      <c r="B967" s="197"/>
      <c r="C967" s="199" t="s">
        <v>7731</v>
      </c>
      <c r="D967" s="197" t="s">
        <v>7749</v>
      </c>
      <c r="E967" s="199"/>
      <c r="F967" s="199"/>
      <c r="G967" s="197" t="s">
        <v>2182</v>
      </c>
      <c r="H967" s="197">
        <v>150</v>
      </c>
      <c r="I967" s="199"/>
      <c r="J967" s="200" t="s">
        <v>6303</v>
      </c>
    </row>
    <row r="968" spans="1:10" ht="16.5" thickBot="1">
      <c r="B968" s="197"/>
      <c r="C968" s="199" t="s">
        <v>7733</v>
      </c>
      <c r="D968" s="197" t="s">
        <v>7741</v>
      </c>
      <c r="E968" s="199"/>
      <c r="F968" s="199"/>
      <c r="G968" s="197"/>
      <c r="H968" s="197"/>
      <c r="I968" s="199"/>
      <c r="J968" s="200" t="s">
        <v>7310</v>
      </c>
    </row>
    <row r="969" spans="1:10" ht="16.5" thickBot="1">
      <c r="B969" s="197"/>
      <c r="C969" s="199" t="s">
        <v>7735</v>
      </c>
      <c r="D969" s="199"/>
      <c r="E969" s="199"/>
      <c r="F969" s="199"/>
      <c r="G969" s="197"/>
      <c r="H969" s="197"/>
      <c r="I969" s="199"/>
      <c r="J969" s="200"/>
    </row>
    <row r="970" spans="1:10" ht="16.5" thickBot="1">
      <c r="B970" s="197"/>
      <c r="C970" s="199" t="s">
        <v>7742</v>
      </c>
      <c r="D970" s="199"/>
      <c r="E970" s="199"/>
      <c r="F970" s="199"/>
      <c r="G970" s="197"/>
      <c r="H970" s="197"/>
      <c r="I970" s="199"/>
      <c r="J970" s="200"/>
    </row>
    <row r="971" spans="1:10" ht="16.5" thickBot="1">
      <c r="B971" s="197"/>
      <c r="C971" s="199" t="s">
        <v>7743</v>
      </c>
      <c r="D971" s="199"/>
      <c r="E971" s="199"/>
      <c r="F971" s="199"/>
      <c r="G971" s="197"/>
      <c r="H971" s="197"/>
      <c r="I971" s="199"/>
      <c r="J971" s="200"/>
    </row>
    <row r="972" spans="1:10" ht="16.5" thickBot="1">
      <c r="B972" s="197"/>
      <c r="C972" s="199" t="s">
        <v>7744</v>
      </c>
      <c r="D972" s="199"/>
      <c r="E972" s="199"/>
      <c r="F972" s="199"/>
      <c r="G972" s="197"/>
      <c r="H972" s="197"/>
      <c r="I972" s="199"/>
      <c r="J972" s="200"/>
    </row>
    <row r="973" spans="1:10" ht="16.5" thickBot="1">
      <c r="B973" s="197"/>
      <c r="C973" s="199" t="s">
        <v>7745</v>
      </c>
      <c r="D973" s="199"/>
      <c r="E973" s="199"/>
      <c r="F973" s="199"/>
      <c r="G973" s="197"/>
      <c r="H973" s="197"/>
      <c r="I973" s="199"/>
      <c r="J973" s="200"/>
    </row>
    <row r="974" spans="1:10" ht="16.5" thickBot="1">
      <c r="B974" s="197"/>
      <c r="C974" s="199" t="s">
        <v>6313</v>
      </c>
      <c r="D974" s="199"/>
      <c r="E974" s="199"/>
      <c r="F974" s="199"/>
      <c r="G974" s="197" t="s">
        <v>2182</v>
      </c>
      <c r="H974" s="197">
        <v>77</v>
      </c>
      <c r="I974" s="199"/>
      <c r="J974" s="200"/>
    </row>
    <row r="975" spans="1:10" ht="16.5" thickBot="1">
      <c r="B975" s="197"/>
      <c r="C975" s="199" t="s">
        <v>6915</v>
      </c>
      <c r="D975" s="199"/>
      <c r="E975" s="199"/>
      <c r="F975" s="199"/>
      <c r="G975" s="197" t="s">
        <v>2182</v>
      </c>
      <c r="H975" s="197">
        <v>33</v>
      </c>
      <c r="I975" s="199"/>
      <c r="J975" s="200"/>
    </row>
    <row r="976" spans="1:10" ht="16.5" thickBot="1">
      <c r="B976" s="197"/>
      <c r="C976" s="199" t="s">
        <v>6318</v>
      </c>
      <c r="D976" s="199"/>
      <c r="E976" s="199"/>
      <c r="F976" s="199"/>
      <c r="G976" s="197" t="s">
        <v>2182</v>
      </c>
      <c r="H976" s="197" t="s">
        <v>4199</v>
      </c>
      <c r="I976" s="199"/>
      <c r="J976" s="200"/>
    </row>
    <row r="977" spans="1:10" ht="16.5" thickBot="1">
      <c r="B977" s="197"/>
      <c r="C977" s="199" t="s">
        <v>6916</v>
      </c>
      <c r="D977" s="199"/>
      <c r="E977" s="199"/>
      <c r="F977" s="199"/>
      <c r="G977" s="197" t="s">
        <v>2182</v>
      </c>
      <c r="H977" s="197" t="s">
        <v>4199</v>
      </c>
      <c r="I977" s="199"/>
      <c r="J977" s="200"/>
    </row>
    <row r="978" spans="1:10" ht="16.5" thickBot="1">
      <c r="B978" s="197"/>
      <c r="C978" s="199" t="s">
        <v>6917</v>
      </c>
      <c r="D978" s="199"/>
      <c r="E978" s="199"/>
      <c r="F978" s="199"/>
      <c r="G978" s="197" t="s">
        <v>2182</v>
      </c>
      <c r="H978" s="197" t="s">
        <v>4199</v>
      </c>
      <c r="I978" s="199"/>
      <c r="J978" s="200"/>
    </row>
    <row r="979" spans="1:10" ht="16.5" thickBot="1">
      <c r="B979" s="197"/>
      <c r="C979" s="199"/>
      <c r="D979" s="199"/>
      <c r="E979" s="199"/>
      <c r="F979" s="199"/>
      <c r="G979" s="199"/>
      <c r="H979" s="199"/>
      <c r="I979" s="199"/>
      <c r="J979" s="200"/>
    </row>
    <row r="980" spans="1:10" ht="16.5" thickBot="1">
      <c r="A980" s="371" t="s">
        <v>9868</v>
      </c>
      <c r="B980" s="197"/>
      <c r="C980" s="199" t="s">
        <v>7731</v>
      </c>
      <c r="D980" s="197" t="s">
        <v>7750</v>
      </c>
      <c r="E980" s="197"/>
      <c r="F980" s="197"/>
      <c r="G980" s="197" t="s">
        <v>2182</v>
      </c>
      <c r="H980" s="197">
        <v>225</v>
      </c>
      <c r="I980" s="199"/>
      <c r="J980" s="200" t="s">
        <v>6303</v>
      </c>
    </row>
    <row r="981" spans="1:10" ht="16.5" thickBot="1">
      <c r="B981" s="197"/>
      <c r="C981" s="199" t="s">
        <v>7751</v>
      </c>
      <c r="D981" s="197" t="s">
        <v>7741</v>
      </c>
      <c r="E981" s="197"/>
      <c r="F981" s="197"/>
      <c r="G981" s="197"/>
      <c r="H981" s="197"/>
      <c r="I981" s="199"/>
      <c r="J981" s="200" t="s">
        <v>7306</v>
      </c>
    </row>
    <row r="982" spans="1:10" ht="16.5" thickBot="1">
      <c r="B982" s="197"/>
      <c r="C982" s="199" t="s">
        <v>7735</v>
      </c>
      <c r="D982" s="197"/>
      <c r="E982" s="197"/>
      <c r="F982" s="197"/>
      <c r="G982" s="197"/>
      <c r="H982" s="197"/>
      <c r="I982" s="199"/>
      <c r="J982" s="200"/>
    </row>
    <row r="983" spans="1:10" ht="16.5" thickBot="1">
      <c r="B983" s="197"/>
      <c r="C983" s="199" t="s">
        <v>7742</v>
      </c>
      <c r="D983" s="197"/>
      <c r="E983" s="197"/>
      <c r="F983" s="197"/>
      <c r="G983" s="197"/>
      <c r="H983" s="197"/>
      <c r="I983" s="199"/>
      <c r="J983" s="200"/>
    </row>
    <row r="984" spans="1:10" ht="16.5" thickBot="1">
      <c r="B984" s="197"/>
      <c r="C984" s="199" t="s">
        <v>7743</v>
      </c>
      <c r="D984" s="197"/>
      <c r="E984" s="197"/>
      <c r="F984" s="197"/>
      <c r="G984" s="197"/>
      <c r="H984" s="197"/>
      <c r="I984" s="199"/>
      <c r="J984" s="200"/>
    </row>
    <row r="985" spans="1:10" ht="16.5" thickBot="1">
      <c r="B985" s="197"/>
      <c r="C985" s="199" t="s">
        <v>7744</v>
      </c>
      <c r="D985" s="197"/>
      <c r="E985" s="197"/>
      <c r="F985" s="197"/>
      <c r="G985" s="197"/>
      <c r="H985" s="197"/>
      <c r="I985" s="199"/>
      <c r="J985" s="200"/>
    </row>
    <row r="986" spans="1:10" ht="16.5" thickBot="1">
      <c r="B986" s="197"/>
      <c r="C986" s="199" t="s">
        <v>7745</v>
      </c>
      <c r="D986" s="197"/>
      <c r="E986" s="197"/>
      <c r="F986" s="197"/>
      <c r="G986" s="197"/>
      <c r="H986" s="197"/>
      <c r="I986" s="199"/>
      <c r="J986" s="200"/>
    </row>
    <row r="987" spans="1:10" ht="16.5" thickBot="1">
      <c r="B987" s="197"/>
      <c r="C987" s="199" t="s">
        <v>6313</v>
      </c>
      <c r="D987" s="197"/>
      <c r="E987" s="197"/>
      <c r="F987" s="197"/>
      <c r="G987" s="197" t="s">
        <v>2182</v>
      </c>
      <c r="H987" s="197">
        <v>115</v>
      </c>
      <c r="I987" s="199"/>
      <c r="J987" s="200"/>
    </row>
    <row r="988" spans="1:10" ht="16.5" thickBot="1">
      <c r="B988" s="197"/>
      <c r="C988" s="199" t="s">
        <v>6915</v>
      </c>
      <c r="D988" s="197"/>
      <c r="E988" s="197"/>
      <c r="F988" s="197"/>
      <c r="G988" s="197" t="s">
        <v>2182</v>
      </c>
      <c r="H988" s="197">
        <v>50</v>
      </c>
      <c r="I988" s="199"/>
      <c r="J988" s="200"/>
    </row>
    <row r="989" spans="1:10" ht="16.5" thickBot="1">
      <c r="B989" s="197"/>
      <c r="C989" s="199" t="s">
        <v>6318</v>
      </c>
      <c r="D989" s="197"/>
      <c r="E989" s="197"/>
      <c r="F989" s="197"/>
      <c r="G989" s="197" t="s">
        <v>2182</v>
      </c>
      <c r="H989" s="197" t="s">
        <v>4199</v>
      </c>
      <c r="I989" s="199"/>
      <c r="J989" s="200"/>
    </row>
    <row r="990" spans="1:10" ht="16.5" thickBot="1">
      <c r="B990" s="197"/>
      <c r="C990" s="199" t="s">
        <v>6916</v>
      </c>
      <c r="D990" s="197"/>
      <c r="E990" s="197"/>
      <c r="F990" s="197"/>
      <c r="G990" s="197" t="s">
        <v>2182</v>
      </c>
      <c r="H990" s="197" t="s">
        <v>4199</v>
      </c>
      <c r="I990" s="199"/>
      <c r="J990" s="200"/>
    </row>
    <row r="991" spans="1:10" ht="16.5" thickBot="1">
      <c r="B991" s="197"/>
      <c r="C991" s="199" t="s">
        <v>6917</v>
      </c>
      <c r="D991" s="197"/>
      <c r="E991" s="197"/>
      <c r="F991" s="197"/>
      <c r="G991" s="197" t="s">
        <v>2182</v>
      </c>
      <c r="H991" s="197" t="s">
        <v>4199</v>
      </c>
      <c r="I991" s="199"/>
      <c r="J991" s="200"/>
    </row>
    <row r="992" spans="1:10" ht="16.5" thickBot="1">
      <c r="B992" s="197"/>
      <c r="C992" s="199"/>
      <c r="D992" s="199"/>
      <c r="E992" s="199"/>
      <c r="F992" s="199"/>
      <c r="G992" s="199"/>
      <c r="H992" s="199"/>
      <c r="I992" s="199"/>
      <c r="J992" s="200"/>
    </row>
    <row r="993" spans="1:10" ht="16.5" thickBot="1">
      <c r="A993" s="371" t="s">
        <v>9868</v>
      </c>
      <c r="B993" s="197"/>
      <c r="C993" s="199" t="s">
        <v>7731</v>
      </c>
      <c r="D993" s="197" t="s">
        <v>7752</v>
      </c>
      <c r="E993" s="197"/>
      <c r="F993" s="197"/>
      <c r="G993" s="197" t="s">
        <v>2182</v>
      </c>
      <c r="H993" s="197">
        <v>500</v>
      </c>
      <c r="I993" s="199"/>
      <c r="J993" s="200" t="s">
        <v>6303</v>
      </c>
    </row>
    <row r="994" spans="1:10" ht="16.5" thickBot="1">
      <c r="B994" s="197"/>
      <c r="C994" s="199" t="s">
        <v>7733</v>
      </c>
      <c r="D994" s="197" t="s">
        <v>7741</v>
      </c>
      <c r="E994" s="197"/>
      <c r="F994" s="197"/>
      <c r="G994" s="197"/>
      <c r="H994" s="197"/>
      <c r="I994" s="199"/>
      <c r="J994" s="200" t="s">
        <v>7716</v>
      </c>
    </row>
    <row r="995" spans="1:10" ht="16.5" thickBot="1">
      <c r="B995" s="197"/>
      <c r="C995" s="199" t="s">
        <v>7735</v>
      </c>
      <c r="D995" s="197"/>
      <c r="E995" s="197"/>
      <c r="F995" s="197"/>
      <c r="G995" s="197"/>
      <c r="H995" s="197"/>
      <c r="I995" s="199"/>
      <c r="J995" s="200"/>
    </row>
    <row r="996" spans="1:10" ht="16.5" thickBot="1">
      <c r="B996" s="197"/>
      <c r="C996" s="199" t="s">
        <v>7742</v>
      </c>
      <c r="D996" s="197"/>
      <c r="E996" s="197"/>
      <c r="F996" s="197"/>
      <c r="G996" s="197"/>
      <c r="H996" s="197"/>
      <c r="I996" s="199"/>
      <c r="J996" s="200"/>
    </row>
    <row r="997" spans="1:10" ht="16.5" thickBot="1">
      <c r="B997" s="197"/>
      <c r="C997" s="199" t="s">
        <v>7743</v>
      </c>
      <c r="D997" s="197"/>
      <c r="E997" s="197"/>
      <c r="F997" s="197"/>
      <c r="G997" s="197"/>
      <c r="H997" s="197"/>
      <c r="I997" s="199"/>
      <c r="J997" s="200"/>
    </row>
    <row r="998" spans="1:10" ht="16.5" thickBot="1">
      <c r="B998" s="197"/>
      <c r="C998" s="199" t="s">
        <v>7744</v>
      </c>
      <c r="D998" s="197"/>
      <c r="E998" s="197"/>
      <c r="F998" s="197"/>
      <c r="G998" s="197"/>
      <c r="H998" s="197"/>
      <c r="I998" s="199"/>
      <c r="J998" s="200"/>
    </row>
    <row r="999" spans="1:10" ht="16.5" thickBot="1">
      <c r="B999" s="197"/>
      <c r="C999" s="199" t="s">
        <v>7745</v>
      </c>
      <c r="D999" s="197"/>
      <c r="E999" s="197"/>
      <c r="F999" s="197"/>
      <c r="G999" s="197"/>
      <c r="H999" s="197"/>
      <c r="I999" s="199"/>
      <c r="J999" s="200"/>
    </row>
    <row r="1000" spans="1:10" ht="16.5" thickBot="1">
      <c r="B1000" s="197"/>
      <c r="C1000" s="199" t="s">
        <v>6313</v>
      </c>
      <c r="D1000" s="197"/>
      <c r="E1000" s="197"/>
      <c r="F1000" s="197"/>
      <c r="G1000" s="197" t="s">
        <v>2182</v>
      </c>
      <c r="H1000" s="197">
        <v>200</v>
      </c>
      <c r="I1000" s="199"/>
      <c r="J1000" s="200"/>
    </row>
    <row r="1001" spans="1:10" ht="16.5" thickBot="1">
      <c r="B1001" s="197"/>
      <c r="C1001" s="199" t="s">
        <v>6915</v>
      </c>
      <c r="D1001" s="197"/>
      <c r="E1001" s="197"/>
      <c r="F1001" s="197"/>
      <c r="G1001" s="197" t="s">
        <v>2182</v>
      </c>
      <c r="H1001" s="197">
        <v>300</v>
      </c>
      <c r="I1001" s="199"/>
      <c r="J1001" s="200"/>
    </row>
    <row r="1002" spans="1:10" ht="16.5" thickBot="1">
      <c r="B1002" s="197"/>
      <c r="C1002" s="199" t="s">
        <v>6318</v>
      </c>
      <c r="D1002" s="197"/>
      <c r="E1002" s="197"/>
      <c r="F1002" s="197"/>
      <c r="G1002" s="197" t="s">
        <v>2182</v>
      </c>
      <c r="H1002" s="197" t="s">
        <v>4199</v>
      </c>
      <c r="I1002" s="199"/>
      <c r="J1002" s="200"/>
    </row>
    <row r="1003" spans="1:10" ht="16.5" thickBot="1">
      <c r="B1003" s="197"/>
      <c r="C1003" s="199" t="s">
        <v>6916</v>
      </c>
      <c r="D1003" s="197"/>
      <c r="E1003" s="197"/>
      <c r="F1003" s="197"/>
      <c r="G1003" s="197" t="s">
        <v>2182</v>
      </c>
      <c r="H1003" s="197" t="s">
        <v>4199</v>
      </c>
      <c r="I1003" s="199"/>
      <c r="J1003" s="200"/>
    </row>
    <row r="1004" spans="1:10" ht="16.5" thickBot="1">
      <c r="B1004" s="197"/>
      <c r="C1004" s="199" t="s">
        <v>6917</v>
      </c>
      <c r="D1004" s="197"/>
      <c r="E1004" s="197"/>
      <c r="F1004" s="197"/>
      <c r="G1004" s="197" t="s">
        <v>2182</v>
      </c>
      <c r="H1004" s="197" t="s">
        <v>4199</v>
      </c>
      <c r="I1004" s="199"/>
      <c r="J1004" s="200"/>
    </row>
    <row r="1005" spans="1:10" ht="16.5" thickBot="1">
      <c r="B1005" s="197"/>
      <c r="C1005" s="199"/>
      <c r="D1005" s="199"/>
      <c r="E1005" s="199"/>
      <c r="F1005" s="199"/>
      <c r="G1005" s="199"/>
      <c r="H1005" s="199"/>
      <c r="I1005" s="199"/>
      <c r="J1005" s="200"/>
    </row>
    <row r="1006" spans="1:10" ht="16.5" thickBot="1">
      <c r="A1006" s="371" t="s">
        <v>9868</v>
      </c>
      <c r="B1006" s="197"/>
      <c r="C1006" s="199" t="s">
        <v>7731</v>
      </c>
      <c r="D1006" s="197" t="s">
        <v>7753</v>
      </c>
      <c r="E1006" s="197"/>
      <c r="F1006" s="197"/>
      <c r="G1006" s="197" t="s">
        <v>2182</v>
      </c>
      <c r="H1006" s="197">
        <v>650</v>
      </c>
      <c r="I1006" s="199"/>
      <c r="J1006" s="200" t="s">
        <v>6303</v>
      </c>
    </row>
    <row r="1007" spans="1:10" ht="16.5" thickBot="1">
      <c r="B1007" s="197"/>
      <c r="C1007" s="199" t="s">
        <v>7733</v>
      </c>
      <c r="D1007" s="197" t="s">
        <v>7741</v>
      </c>
      <c r="E1007" s="197"/>
      <c r="F1007" s="197"/>
      <c r="G1007" s="197"/>
      <c r="H1007" s="197"/>
      <c r="I1007" s="199"/>
      <c r="J1007" s="200" t="s">
        <v>7306</v>
      </c>
    </row>
    <row r="1008" spans="1:10" ht="16.5" thickBot="1">
      <c r="B1008" s="197"/>
      <c r="C1008" s="199" t="s">
        <v>7735</v>
      </c>
      <c r="D1008" s="197"/>
      <c r="E1008" s="197"/>
      <c r="F1008" s="197"/>
      <c r="G1008" s="197"/>
      <c r="H1008" s="197"/>
      <c r="I1008" s="199"/>
      <c r="J1008" s="200"/>
    </row>
    <row r="1009" spans="1:10" ht="16.5" thickBot="1">
      <c r="B1009" s="197"/>
      <c r="C1009" s="199" t="s">
        <v>7742</v>
      </c>
      <c r="D1009" s="197"/>
      <c r="E1009" s="197"/>
      <c r="F1009" s="197"/>
      <c r="G1009" s="197"/>
      <c r="H1009" s="197"/>
      <c r="I1009" s="199"/>
      <c r="J1009" s="200"/>
    </row>
    <row r="1010" spans="1:10" ht="16.5" thickBot="1">
      <c r="B1010" s="197"/>
      <c r="C1010" s="199" t="s">
        <v>7743</v>
      </c>
      <c r="D1010" s="197"/>
      <c r="E1010" s="197"/>
      <c r="F1010" s="197"/>
      <c r="G1010" s="197"/>
      <c r="H1010" s="197"/>
      <c r="I1010" s="199"/>
      <c r="J1010" s="200"/>
    </row>
    <row r="1011" spans="1:10" ht="16.5" thickBot="1">
      <c r="B1011" s="197"/>
      <c r="C1011" s="199" t="s">
        <v>7744</v>
      </c>
      <c r="D1011" s="197"/>
      <c r="E1011" s="197"/>
      <c r="F1011" s="197"/>
      <c r="G1011" s="197"/>
      <c r="H1011" s="197"/>
      <c r="I1011" s="199"/>
      <c r="J1011" s="200"/>
    </row>
    <row r="1012" spans="1:10" ht="16.5" thickBot="1">
      <c r="B1012" s="197"/>
      <c r="C1012" s="199" t="s">
        <v>7745</v>
      </c>
      <c r="D1012" s="197"/>
      <c r="E1012" s="197"/>
      <c r="F1012" s="197"/>
      <c r="G1012" s="197"/>
      <c r="H1012" s="197"/>
      <c r="I1012" s="199"/>
      <c r="J1012" s="200"/>
    </row>
    <row r="1013" spans="1:10" ht="16.5" thickBot="1">
      <c r="B1013" s="197"/>
      <c r="C1013" s="199" t="s">
        <v>6313</v>
      </c>
      <c r="D1013" s="197"/>
      <c r="E1013" s="197"/>
      <c r="F1013" s="197"/>
      <c r="G1013" s="197" t="s">
        <v>2182</v>
      </c>
      <c r="H1013" s="197">
        <v>277</v>
      </c>
      <c r="I1013" s="199"/>
      <c r="J1013" s="200"/>
    </row>
    <row r="1014" spans="1:10" ht="16.5" thickBot="1">
      <c r="B1014" s="197"/>
      <c r="C1014" s="199" t="s">
        <v>6915</v>
      </c>
      <c r="D1014" s="197"/>
      <c r="E1014" s="197"/>
      <c r="F1014" s="197"/>
      <c r="G1014" s="197" t="s">
        <v>2182</v>
      </c>
      <c r="H1014" s="197">
        <v>333</v>
      </c>
      <c r="I1014" s="199"/>
      <c r="J1014" s="200"/>
    </row>
    <row r="1015" spans="1:10" ht="16.5" thickBot="1">
      <c r="B1015" s="197"/>
      <c r="C1015" s="199" t="s">
        <v>6318</v>
      </c>
      <c r="D1015" s="197"/>
      <c r="E1015" s="197"/>
      <c r="F1015" s="197"/>
      <c r="G1015" s="197" t="s">
        <v>2182</v>
      </c>
      <c r="H1015" s="197" t="s">
        <v>4199</v>
      </c>
      <c r="I1015" s="199"/>
      <c r="J1015" s="200"/>
    </row>
    <row r="1016" spans="1:10" ht="16.5" thickBot="1">
      <c r="B1016" s="197"/>
      <c r="C1016" s="199" t="s">
        <v>6916</v>
      </c>
      <c r="D1016" s="197"/>
      <c r="E1016" s="197"/>
      <c r="F1016" s="197"/>
      <c r="G1016" s="197" t="s">
        <v>2182</v>
      </c>
      <c r="H1016" s="197" t="s">
        <v>4199</v>
      </c>
      <c r="I1016" s="199"/>
      <c r="J1016" s="200"/>
    </row>
    <row r="1017" spans="1:10" ht="16.5" thickBot="1">
      <c r="B1017" s="197"/>
      <c r="C1017" s="199" t="s">
        <v>6917</v>
      </c>
      <c r="D1017" s="197"/>
      <c r="E1017" s="197"/>
      <c r="F1017" s="197"/>
      <c r="G1017" s="197" t="s">
        <v>2182</v>
      </c>
      <c r="H1017" s="197" t="s">
        <v>4199</v>
      </c>
      <c r="I1017" s="199"/>
      <c r="J1017" s="200"/>
    </row>
    <row r="1018" spans="1:10" ht="16.5" thickBot="1">
      <c r="B1018" s="197"/>
      <c r="C1018" s="199"/>
      <c r="D1018" s="199"/>
      <c r="E1018" s="199"/>
      <c r="F1018" s="199"/>
      <c r="G1018" s="199"/>
      <c r="H1018" s="199"/>
      <c r="I1018" s="199"/>
      <c r="J1018" s="200"/>
    </row>
    <row r="1019" spans="1:10" ht="16.5" thickBot="1">
      <c r="A1019" s="371" t="s">
        <v>9868</v>
      </c>
      <c r="B1019" s="197"/>
      <c r="C1019" s="199" t="s">
        <v>7731</v>
      </c>
      <c r="D1019" s="197" t="s">
        <v>7754</v>
      </c>
      <c r="E1019" s="197"/>
      <c r="F1019" s="197"/>
      <c r="G1019" s="197" t="s">
        <v>2182</v>
      </c>
      <c r="H1019" s="197">
        <v>225</v>
      </c>
      <c r="I1019" s="199"/>
      <c r="J1019" s="200" t="s">
        <v>6303</v>
      </c>
    </row>
    <row r="1020" spans="1:10" ht="16.5" thickBot="1">
      <c r="B1020" s="197"/>
      <c r="C1020" s="199" t="s">
        <v>7751</v>
      </c>
      <c r="D1020" s="197" t="s">
        <v>7741</v>
      </c>
      <c r="E1020" s="197"/>
      <c r="F1020" s="197"/>
      <c r="G1020" s="197"/>
      <c r="H1020" s="197"/>
      <c r="I1020" s="199"/>
      <c r="J1020" s="200" t="s">
        <v>7306</v>
      </c>
    </row>
    <row r="1021" spans="1:10" ht="16.5" thickBot="1">
      <c r="B1021" s="197"/>
      <c r="C1021" s="199" t="s">
        <v>7735</v>
      </c>
      <c r="D1021" s="197"/>
      <c r="E1021" s="197"/>
      <c r="F1021" s="197"/>
      <c r="G1021" s="197"/>
      <c r="H1021" s="197"/>
      <c r="I1021" s="199"/>
      <c r="J1021" s="200"/>
    </row>
    <row r="1022" spans="1:10" ht="16.5" thickBot="1">
      <c r="B1022" s="197"/>
      <c r="C1022" s="199" t="s">
        <v>7742</v>
      </c>
      <c r="D1022" s="197"/>
      <c r="E1022" s="197"/>
      <c r="F1022" s="197"/>
      <c r="G1022" s="197"/>
      <c r="H1022" s="197"/>
      <c r="I1022" s="199"/>
      <c r="J1022" s="200"/>
    </row>
    <row r="1023" spans="1:10" ht="16.5" thickBot="1">
      <c r="B1023" s="197"/>
      <c r="C1023" s="199" t="s">
        <v>7743</v>
      </c>
      <c r="D1023" s="197"/>
      <c r="E1023" s="197"/>
      <c r="F1023" s="197"/>
      <c r="G1023" s="197"/>
      <c r="H1023" s="197"/>
      <c r="I1023" s="199"/>
      <c r="J1023" s="200"/>
    </row>
    <row r="1024" spans="1:10" ht="16.5" thickBot="1">
      <c r="B1024" s="197"/>
      <c r="C1024" s="199" t="s">
        <v>7744</v>
      </c>
      <c r="D1024" s="197"/>
      <c r="E1024" s="197"/>
      <c r="F1024" s="197"/>
      <c r="G1024" s="197"/>
      <c r="H1024" s="197"/>
      <c r="I1024" s="199"/>
      <c r="J1024" s="200"/>
    </row>
    <row r="1025" spans="1:10" ht="16.5" thickBot="1">
      <c r="B1025" s="197"/>
      <c r="C1025" s="199" t="s">
        <v>7745</v>
      </c>
      <c r="D1025" s="197"/>
      <c r="E1025" s="197"/>
      <c r="F1025" s="197"/>
      <c r="G1025" s="197"/>
      <c r="H1025" s="197"/>
      <c r="I1025" s="199"/>
      <c r="J1025" s="200"/>
    </row>
    <row r="1026" spans="1:10" ht="16.5" thickBot="1">
      <c r="B1026" s="197"/>
      <c r="C1026" s="199" t="s">
        <v>6313</v>
      </c>
      <c r="D1026" s="197"/>
      <c r="E1026" s="197"/>
      <c r="F1026" s="197"/>
      <c r="G1026" s="197" t="s">
        <v>2182</v>
      </c>
      <c r="H1026" s="197">
        <v>330</v>
      </c>
      <c r="I1026" s="199"/>
      <c r="J1026" s="200"/>
    </row>
    <row r="1027" spans="1:10" ht="16.5" thickBot="1">
      <c r="B1027" s="197"/>
      <c r="C1027" s="199" t="s">
        <v>6915</v>
      </c>
      <c r="D1027" s="197"/>
      <c r="E1027" s="197"/>
      <c r="F1027" s="197"/>
      <c r="G1027" s="197" t="s">
        <v>2182</v>
      </c>
      <c r="H1027" s="197">
        <v>495</v>
      </c>
      <c r="I1027" s="199"/>
      <c r="J1027" s="200"/>
    </row>
    <row r="1028" spans="1:10" ht="16.5" thickBot="1">
      <c r="B1028" s="197"/>
      <c r="C1028" s="199" t="s">
        <v>6318</v>
      </c>
      <c r="D1028" s="197"/>
      <c r="E1028" s="197"/>
      <c r="F1028" s="197"/>
      <c r="G1028" s="197" t="s">
        <v>2182</v>
      </c>
      <c r="H1028" s="197" t="s">
        <v>4199</v>
      </c>
      <c r="I1028" s="199"/>
      <c r="J1028" s="200"/>
    </row>
    <row r="1029" spans="1:10" ht="16.5" thickBot="1">
      <c r="B1029" s="197"/>
      <c r="C1029" s="199" t="s">
        <v>6916</v>
      </c>
      <c r="D1029" s="197"/>
      <c r="E1029" s="197"/>
      <c r="F1029" s="197"/>
      <c r="G1029" s="197" t="s">
        <v>2182</v>
      </c>
      <c r="H1029" s="197" t="s">
        <v>4199</v>
      </c>
      <c r="I1029" s="199"/>
      <c r="J1029" s="200"/>
    </row>
    <row r="1030" spans="1:10" ht="16.5" thickBot="1">
      <c r="B1030" s="197"/>
      <c r="C1030" s="199" t="s">
        <v>6917</v>
      </c>
      <c r="D1030" s="197"/>
      <c r="E1030" s="197"/>
      <c r="F1030" s="197"/>
      <c r="G1030" s="197" t="s">
        <v>2182</v>
      </c>
      <c r="H1030" s="197" t="s">
        <v>4199</v>
      </c>
      <c r="I1030" s="199"/>
      <c r="J1030" s="200"/>
    </row>
    <row r="1031" spans="1:10" ht="16.5" thickBot="1">
      <c r="B1031" s="197"/>
      <c r="C1031" s="199"/>
      <c r="D1031" s="199"/>
      <c r="E1031" s="199"/>
      <c r="F1031" s="199"/>
      <c r="G1031" s="199"/>
      <c r="H1031" s="199"/>
      <c r="I1031" s="199"/>
      <c r="J1031" s="200"/>
    </row>
    <row r="1032" spans="1:10" ht="16.5" thickBot="1">
      <c r="A1032" s="371" t="s">
        <v>9868</v>
      </c>
      <c r="B1032" s="197"/>
      <c r="C1032" s="199" t="s">
        <v>7755</v>
      </c>
      <c r="D1032" s="197" t="s">
        <v>7756</v>
      </c>
      <c r="E1032" s="197">
        <v>509648</v>
      </c>
      <c r="F1032" s="199"/>
      <c r="G1032" s="197" t="s">
        <v>2182</v>
      </c>
      <c r="H1032" s="197">
        <v>1075</v>
      </c>
      <c r="I1032" s="199"/>
      <c r="J1032" s="200"/>
    </row>
    <row r="1033" spans="1:10" ht="16.5" thickBot="1">
      <c r="B1033" s="197"/>
      <c r="C1033" s="199" t="s">
        <v>7757</v>
      </c>
      <c r="D1033" s="197" t="s">
        <v>7758</v>
      </c>
      <c r="E1033" s="199"/>
      <c r="F1033" s="199"/>
      <c r="G1033" s="197"/>
      <c r="H1033" s="197"/>
      <c r="I1033" s="199"/>
      <c r="J1033" s="200"/>
    </row>
    <row r="1034" spans="1:10" ht="16.5" thickBot="1">
      <c r="B1034" s="197"/>
      <c r="C1034" s="199" t="s">
        <v>7759</v>
      </c>
      <c r="D1034" s="199"/>
      <c r="E1034" s="199"/>
      <c r="F1034" s="199"/>
      <c r="G1034" s="197"/>
      <c r="H1034" s="197"/>
      <c r="I1034" s="199"/>
      <c r="J1034" s="200"/>
    </row>
    <row r="1035" spans="1:10" ht="16.5" thickBot="1">
      <c r="B1035" s="197"/>
      <c r="C1035" s="199" t="s">
        <v>6313</v>
      </c>
      <c r="D1035" s="199"/>
      <c r="E1035" s="199"/>
      <c r="F1035" s="199"/>
      <c r="G1035" s="197" t="s">
        <v>2182</v>
      </c>
      <c r="H1035" s="197">
        <v>439</v>
      </c>
      <c r="I1035" s="199"/>
      <c r="J1035" s="200"/>
    </row>
    <row r="1036" spans="1:10" ht="16.5" thickBot="1">
      <c r="B1036" s="197"/>
      <c r="C1036" s="199" t="s">
        <v>6915</v>
      </c>
      <c r="D1036" s="199"/>
      <c r="E1036" s="199"/>
      <c r="F1036" s="199"/>
      <c r="G1036" s="197" t="s">
        <v>2182</v>
      </c>
      <c r="H1036" s="197">
        <v>616</v>
      </c>
      <c r="I1036" s="199"/>
      <c r="J1036" s="200"/>
    </row>
    <row r="1037" spans="1:10" ht="16.5" thickBot="1">
      <c r="B1037" s="197"/>
      <c r="C1037" s="199" t="s">
        <v>6318</v>
      </c>
      <c r="D1037" s="199"/>
      <c r="E1037" s="199"/>
      <c r="F1037" s="199"/>
      <c r="G1037" s="197" t="s">
        <v>2182</v>
      </c>
      <c r="H1037" s="197" t="s">
        <v>4199</v>
      </c>
      <c r="I1037" s="199"/>
      <c r="J1037" s="200"/>
    </row>
    <row r="1038" spans="1:10" ht="16.5" thickBot="1">
      <c r="B1038" s="197"/>
      <c r="C1038" s="199" t="s">
        <v>6916</v>
      </c>
      <c r="D1038" s="199"/>
      <c r="E1038" s="199"/>
      <c r="F1038" s="199"/>
      <c r="G1038" s="197" t="s">
        <v>2182</v>
      </c>
      <c r="H1038" s="197" t="s">
        <v>4199</v>
      </c>
      <c r="I1038" s="199"/>
      <c r="J1038" s="200"/>
    </row>
    <row r="1039" spans="1:10" ht="16.5" thickBot="1">
      <c r="B1039" s="197"/>
      <c r="C1039" s="199" t="s">
        <v>6917</v>
      </c>
      <c r="D1039" s="199"/>
      <c r="E1039" s="199"/>
      <c r="F1039" s="199"/>
      <c r="G1039" s="197" t="s">
        <v>2182</v>
      </c>
      <c r="H1039" s="197" t="s">
        <v>4199</v>
      </c>
      <c r="I1039" s="199"/>
      <c r="J1039" s="200"/>
    </row>
    <row r="1040" spans="1:10" ht="16.5" thickBot="1">
      <c r="B1040" s="197"/>
      <c r="C1040" s="199"/>
      <c r="D1040" s="199"/>
      <c r="E1040" s="199"/>
      <c r="F1040" s="199"/>
      <c r="G1040" s="199"/>
      <c r="H1040" s="199"/>
      <c r="I1040" s="199"/>
      <c r="J1040" s="200"/>
    </row>
    <row r="1041" spans="1:10" ht="16.5" thickBot="1">
      <c r="A1041" s="371" t="s">
        <v>9867</v>
      </c>
      <c r="B1041" s="197"/>
      <c r="C1041" s="199" t="s">
        <v>7760</v>
      </c>
      <c r="D1041" s="197" t="s">
        <v>7761</v>
      </c>
      <c r="E1041" s="197"/>
      <c r="F1041" s="197"/>
      <c r="G1041" s="197" t="s">
        <v>2182</v>
      </c>
      <c r="H1041" s="197">
        <v>500</v>
      </c>
      <c r="I1041" s="199"/>
      <c r="J1041" s="200" t="s">
        <v>6303</v>
      </c>
    </row>
    <row r="1042" spans="1:10" ht="16.5" thickBot="1">
      <c r="B1042" s="197"/>
      <c r="C1042" s="199" t="s">
        <v>7762</v>
      </c>
      <c r="D1042" s="197"/>
      <c r="E1042" s="197"/>
      <c r="F1042" s="197"/>
      <c r="G1042" s="197"/>
      <c r="H1042" s="197"/>
      <c r="I1042" s="199"/>
      <c r="J1042" s="200" t="s">
        <v>7763</v>
      </c>
    </row>
    <row r="1043" spans="1:10" ht="16.5" thickBot="1">
      <c r="B1043" s="197"/>
      <c r="C1043" s="199"/>
      <c r="D1043" s="199"/>
      <c r="E1043" s="199"/>
      <c r="F1043" s="199"/>
      <c r="G1043" s="199"/>
      <c r="H1043" s="199"/>
      <c r="I1043" s="199"/>
      <c r="J1043" s="200"/>
    </row>
    <row r="1044" spans="1:10" ht="16.5" thickBot="1">
      <c r="B1044" s="197"/>
      <c r="C1044" s="199"/>
      <c r="D1044" s="199"/>
      <c r="E1044" s="199"/>
      <c r="F1044" s="199"/>
      <c r="G1044" s="199"/>
      <c r="H1044" s="199"/>
      <c r="I1044" s="199"/>
      <c r="J1044" s="200"/>
    </row>
    <row r="1045" spans="1:10" ht="16.5" thickBot="1">
      <c r="B1045" s="197"/>
      <c r="C1045" s="199"/>
      <c r="D1045" s="199"/>
      <c r="E1045" s="199"/>
      <c r="F1045" s="199"/>
      <c r="G1045" s="199"/>
      <c r="H1045" s="199"/>
      <c r="I1045" s="199"/>
      <c r="J1045" s="200"/>
    </row>
    <row r="1046" spans="1:10" ht="16.5" thickBot="1">
      <c r="B1046" s="197"/>
      <c r="C1046" s="199"/>
      <c r="D1046" s="199"/>
      <c r="E1046" s="199"/>
      <c r="F1046" s="199"/>
      <c r="G1046" s="199"/>
      <c r="H1046" s="199"/>
      <c r="I1046" s="199"/>
      <c r="J1046" s="200"/>
    </row>
    <row r="1047" spans="1:10" ht="16.5" thickBot="1">
      <c r="B1047" s="197"/>
      <c r="C1047" s="199"/>
      <c r="D1047" s="199"/>
      <c r="E1047" s="199"/>
      <c r="F1047" s="199"/>
      <c r="G1047" s="199"/>
      <c r="H1047" s="199"/>
      <c r="I1047" s="199"/>
      <c r="J1047" s="200"/>
    </row>
    <row r="1048" spans="1:10" ht="16.5" thickBot="1">
      <c r="B1048" s="197"/>
      <c r="C1048" s="199"/>
      <c r="D1048" s="199"/>
      <c r="E1048" s="199"/>
      <c r="F1048" s="199"/>
      <c r="G1048" s="199"/>
      <c r="H1048" s="199"/>
      <c r="I1048" s="199"/>
      <c r="J1048" s="200"/>
    </row>
    <row r="1049" spans="1:10" ht="16.5" thickBot="1">
      <c r="B1049" s="197"/>
      <c r="C1049" s="199"/>
      <c r="D1049" s="199"/>
      <c r="E1049" s="199"/>
      <c r="F1049" s="199"/>
      <c r="G1049" s="199"/>
      <c r="H1049" s="199"/>
      <c r="I1049" s="199"/>
      <c r="J1049" s="200"/>
    </row>
    <row r="1050" spans="1:10" ht="16.5" thickBot="1">
      <c r="B1050" s="197"/>
      <c r="C1050" s="199"/>
      <c r="D1050" s="199"/>
      <c r="E1050" s="199"/>
      <c r="F1050" s="199"/>
      <c r="G1050" s="199"/>
      <c r="H1050" s="199"/>
      <c r="I1050" s="199"/>
      <c r="J1050" s="200"/>
    </row>
    <row r="1051" spans="1:10" ht="16.5" thickBot="1">
      <c r="B1051" s="197"/>
      <c r="C1051" s="199"/>
      <c r="D1051" s="199"/>
      <c r="E1051" s="199"/>
      <c r="F1051" s="199"/>
      <c r="G1051" s="199"/>
      <c r="H1051" s="199"/>
      <c r="I1051" s="199"/>
      <c r="J1051" s="200"/>
    </row>
    <row r="1052" spans="1:10" ht="16.5" thickBot="1">
      <c r="B1052" s="197"/>
      <c r="C1052" s="199"/>
      <c r="D1052" s="199"/>
      <c r="E1052" s="199"/>
      <c r="F1052" s="199"/>
      <c r="G1052" s="199"/>
      <c r="H1052" s="199"/>
      <c r="I1052" s="199"/>
      <c r="J1052" s="200"/>
    </row>
    <row r="1053" spans="1:10" ht="16.5" thickBot="1">
      <c r="B1053" s="197"/>
      <c r="C1053" s="199"/>
      <c r="D1053" s="199"/>
      <c r="E1053" s="199"/>
      <c r="F1053" s="199"/>
      <c r="G1053" s="199"/>
      <c r="H1053" s="199"/>
      <c r="I1053" s="199"/>
      <c r="J1053" s="200"/>
    </row>
    <row r="1054" spans="1:10" ht="16.5" thickBot="1">
      <c r="B1054" s="197"/>
      <c r="C1054" s="199"/>
      <c r="D1054" s="199"/>
      <c r="E1054" s="199"/>
      <c r="F1054" s="199"/>
      <c r="G1054" s="199"/>
      <c r="H1054" s="199"/>
      <c r="I1054" s="199"/>
      <c r="J1054" s="200"/>
    </row>
    <row r="1055" spans="1:10" ht="16.5" thickBot="1">
      <c r="B1055" s="197"/>
      <c r="C1055" s="199"/>
      <c r="D1055" s="199"/>
      <c r="E1055" s="199"/>
      <c r="F1055" s="199"/>
      <c r="G1055" s="199"/>
      <c r="H1055" s="199"/>
      <c r="I1055" s="199"/>
      <c r="J1055" s="200"/>
    </row>
    <row r="1056" spans="1:10" ht="16.5" thickBot="1">
      <c r="B1056" s="197"/>
      <c r="C1056" s="199"/>
      <c r="D1056" s="199"/>
      <c r="E1056" s="199"/>
      <c r="F1056" s="199"/>
      <c r="G1056" s="199"/>
      <c r="H1056" s="199"/>
      <c r="I1056" s="199"/>
      <c r="J1056" s="200"/>
    </row>
    <row r="1057" spans="1:10" ht="16.5" thickBot="1">
      <c r="B1057" s="197"/>
      <c r="C1057" s="199"/>
      <c r="D1057" s="199"/>
      <c r="E1057" s="199"/>
      <c r="F1057" s="199"/>
      <c r="G1057" s="199"/>
      <c r="H1057" s="199"/>
      <c r="I1057" s="199"/>
      <c r="J1057" s="200"/>
    </row>
    <row r="1058" spans="1:10" ht="16.5" thickBot="1">
      <c r="B1058" s="197"/>
      <c r="C1058" s="297" t="s">
        <v>7764</v>
      </c>
      <c r="D1058" s="199"/>
      <c r="E1058" s="199"/>
      <c r="F1058" s="199"/>
      <c r="G1058" s="199"/>
      <c r="H1058" s="199"/>
      <c r="I1058" s="199"/>
      <c r="J1058" s="200"/>
    </row>
    <row r="1059" spans="1:10" ht="16.5" thickBot="1">
      <c r="B1059" s="197"/>
      <c r="C1059" s="295" t="s">
        <v>7765</v>
      </c>
      <c r="D1059" s="199"/>
      <c r="E1059" s="199"/>
      <c r="F1059" s="199"/>
      <c r="G1059" s="197"/>
      <c r="H1059" s="197"/>
      <c r="I1059" s="199"/>
      <c r="J1059" s="200"/>
    </row>
    <row r="1060" spans="1:10" ht="16.5" thickBot="1">
      <c r="A1060" s="371" t="s">
        <v>9858</v>
      </c>
      <c r="B1060" s="197" t="s">
        <v>2320</v>
      </c>
      <c r="C1060" s="199" t="s">
        <v>7766</v>
      </c>
      <c r="D1060" s="197" t="s">
        <v>7767</v>
      </c>
      <c r="E1060" s="197"/>
      <c r="F1060" s="197"/>
      <c r="G1060" s="197" t="s">
        <v>2144</v>
      </c>
      <c r="H1060" s="197">
        <v>1</v>
      </c>
      <c r="I1060" s="199"/>
      <c r="J1060" s="200"/>
    </row>
    <row r="1061" spans="1:10" ht="16.5" thickBot="1">
      <c r="B1061" s="197" t="s">
        <v>2321</v>
      </c>
      <c r="C1061" s="199" t="s">
        <v>7768</v>
      </c>
      <c r="D1061" s="197" t="s">
        <v>7769</v>
      </c>
      <c r="E1061" s="197"/>
      <c r="F1061" s="197"/>
      <c r="G1061" s="197"/>
      <c r="H1061" s="197"/>
      <c r="I1061" s="199"/>
      <c r="J1061" s="200"/>
    </row>
    <row r="1062" spans="1:10" ht="16.5" thickBot="1">
      <c r="B1062" s="197"/>
      <c r="C1062" s="199" t="s">
        <v>7770</v>
      </c>
      <c r="D1062" s="197" t="s">
        <v>7771</v>
      </c>
      <c r="E1062" s="197"/>
      <c r="F1062" s="197"/>
      <c r="G1062" s="197"/>
      <c r="H1062" s="197"/>
      <c r="I1062" s="199"/>
      <c r="J1062" s="200"/>
    </row>
    <row r="1063" spans="1:10" ht="16.5" thickBot="1">
      <c r="B1063" s="197"/>
      <c r="C1063" s="199" t="s">
        <v>7772</v>
      </c>
      <c r="D1063" s="197" t="s">
        <v>7773</v>
      </c>
      <c r="E1063" s="197"/>
      <c r="F1063" s="197"/>
      <c r="G1063" s="197"/>
      <c r="H1063" s="197"/>
      <c r="I1063" s="199"/>
      <c r="J1063" s="200"/>
    </row>
    <row r="1064" spans="1:10" ht="16.5" thickBot="1">
      <c r="B1064" s="197"/>
      <c r="C1064" s="199" t="s">
        <v>7774</v>
      </c>
      <c r="D1064" s="197" t="s">
        <v>7775</v>
      </c>
      <c r="E1064" s="197"/>
      <c r="F1064" s="197"/>
      <c r="G1064" s="197"/>
      <c r="H1064" s="197"/>
      <c r="I1064" s="199"/>
      <c r="J1064" s="200"/>
    </row>
    <row r="1065" spans="1:10" ht="16.5" thickBot="1">
      <c r="B1065" s="197"/>
      <c r="C1065" s="199" t="s">
        <v>7776</v>
      </c>
      <c r="D1065" s="197"/>
      <c r="E1065" s="197"/>
      <c r="F1065" s="197"/>
      <c r="G1065" s="197"/>
      <c r="H1065" s="197"/>
      <c r="I1065" s="199"/>
      <c r="J1065" s="200"/>
    </row>
    <row r="1066" spans="1:10" ht="16.5" thickBot="1">
      <c r="B1066" s="197"/>
      <c r="C1066" s="295"/>
      <c r="D1066" s="197"/>
      <c r="E1066" s="197"/>
      <c r="F1066" s="197"/>
      <c r="G1066" s="197"/>
      <c r="H1066" s="197"/>
      <c r="I1066" s="199"/>
      <c r="J1066" s="200"/>
    </row>
    <row r="1067" spans="1:10" ht="16.5" thickBot="1">
      <c r="A1067" s="371" t="s">
        <v>9858</v>
      </c>
      <c r="B1067" s="197" t="s">
        <v>2322</v>
      </c>
      <c r="C1067" s="199" t="s">
        <v>7766</v>
      </c>
      <c r="D1067" s="197" t="s">
        <v>7777</v>
      </c>
      <c r="E1067" s="197"/>
      <c r="F1067" s="197"/>
      <c r="G1067" s="197" t="s">
        <v>2144</v>
      </c>
      <c r="H1067" s="197">
        <v>1</v>
      </c>
      <c r="I1067" s="199"/>
      <c r="J1067" s="200"/>
    </row>
    <row r="1068" spans="1:10" ht="16.5" thickBot="1">
      <c r="B1068" s="197"/>
      <c r="C1068" s="199" t="s">
        <v>7778</v>
      </c>
      <c r="D1068" s="197" t="s">
        <v>7779</v>
      </c>
      <c r="E1068" s="197"/>
      <c r="F1068" s="197"/>
      <c r="G1068" s="197"/>
      <c r="H1068" s="197"/>
      <c r="I1068" s="199"/>
      <c r="J1068" s="200"/>
    </row>
    <row r="1069" spans="1:10" ht="16.5" thickBot="1">
      <c r="B1069" s="197"/>
      <c r="C1069" s="199" t="s">
        <v>7780</v>
      </c>
      <c r="D1069" s="197" t="s">
        <v>7781</v>
      </c>
      <c r="E1069" s="197"/>
      <c r="F1069" s="197"/>
      <c r="G1069" s="197"/>
      <c r="H1069" s="197"/>
      <c r="I1069" s="199"/>
      <c r="J1069" s="200"/>
    </row>
    <row r="1070" spans="1:10" ht="16.5" thickBot="1">
      <c r="B1070" s="197"/>
      <c r="C1070" s="199" t="s">
        <v>7782</v>
      </c>
      <c r="D1070" s="197" t="s">
        <v>7773</v>
      </c>
      <c r="E1070" s="197"/>
      <c r="F1070" s="197"/>
      <c r="G1070" s="197"/>
      <c r="H1070" s="197"/>
      <c r="I1070" s="199"/>
      <c r="J1070" s="200"/>
    </row>
    <row r="1071" spans="1:10" ht="16.5" thickBot="1">
      <c r="B1071" s="197"/>
      <c r="C1071" s="199" t="s">
        <v>7783</v>
      </c>
      <c r="D1071" s="197" t="s">
        <v>7775</v>
      </c>
      <c r="E1071" s="197"/>
      <c r="F1071" s="197"/>
      <c r="G1071" s="197"/>
      <c r="H1071" s="197"/>
      <c r="I1071" s="199"/>
      <c r="J1071" s="200"/>
    </row>
    <row r="1072" spans="1:10" ht="16.5" thickBot="1">
      <c r="B1072" s="197"/>
      <c r="C1072" s="199" t="s">
        <v>7776</v>
      </c>
      <c r="D1072" s="197"/>
      <c r="E1072" s="197"/>
      <c r="F1072" s="197"/>
      <c r="G1072" s="197"/>
      <c r="H1072" s="197"/>
      <c r="I1072" s="199"/>
      <c r="J1072" s="200"/>
    </row>
    <row r="1073" spans="1:10" ht="16.5" thickBot="1">
      <c r="B1073" s="197"/>
      <c r="C1073" s="295"/>
      <c r="D1073" s="197"/>
      <c r="E1073" s="197"/>
      <c r="F1073" s="197"/>
      <c r="G1073" s="197"/>
      <c r="H1073" s="197"/>
      <c r="I1073" s="199"/>
      <c r="J1073" s="200"/>
    </row>
    <row r="1074" spans="1:10" ht="16.5" thickBot="1">
      <c r="A1074" s="371" t="s">
        <v>9858</v>
      </c>
      <c r="B1074" s="197" t="s">
        <v>2323</v>
      </c>
      <c r="C1074" s="199" t="s">
        <v>7766</v>
      </c>
      <c r="D1074" s="197" t="s">
        <v>7784</v>
      </c>
      <c r="E1074" s="197"/>
      <c r="F1074" s="197"/>
      <c r="G1074" s="197"/>
      <c r="H1074" s="197">
        <v>1</v>
      </c>
      <c r="I1074" s="199"/>
      <c r="J1074" s="200"/>
    </row>
    <row r="1075" spans="1:10" ht="16.5" thickBot="1">
      <c r="B1075" s="197"/>
      <c r="C1075" s="199" t="s">
        <v>7768</v>
      </c>
      <c r="D1075" s="197" t="s">
        <v>7769</v>
      </c>
      <c r="E1075" s="197"/>
      <c r="F1075" s="197"/>
      <c r="G1075" s="197"/>
      <c r="H1075" s="197"/>
      <c r="I1075" s="199"/>
      <c r="J1075" s="200"/>
    </row>
    <row r="1076" spans="1:10" ht="16.5" thickBot="1">
      <c r="B1076" s="197"/>
      <c r="C1076" s="199" t="s">
        <v>7785</v>
      </c>
      <c r="D1076" s="197" t="s">
        <v>7771</v>
      </c>
      <c r="E1076" s="197"/>
      <c r="F1076" s="197"/>
      <c r="G1076" s="197"/>
      <c r="H1076" s="197"/>
      <c r="I1076" s="199"/>
      <c r="J1076" s="200"/>
    </row>
    <row r="1077" spans="1:10" ht="16.5" thickBot="1">
      <c r="B1077" s="197"/>
      <c r="C1077" s="199" t="s">
        <v>7786</v>
      </c>
      <c r="D1077" s="197" t="s">
        <v>7787</v>
      </c>
      <c r="E1077" s="197"/>
      <c r="F1077" s="197"/>
      <c r="G1077" s="197"/>
      <c r="H1077" s="197"/>
      <c r="I1077" s="199"/>
      <c r="J1077" s="200"/>
    </row>
    <row r="1078" spans="1:10" ht="16.5" thickBot="1">
      <c r="B1078" s="197"/>
      <c r="C1078" s="199" t="s">
        <v>7783</v>
      </c>
      <c r="D1078" s="197" t="s">
        <v>7775</v>
      </c>
      <c r="E1078" s="197"/>
      <c r="F1078" s="197"/>
      <c r="G1078" s="197"/>
      <c r="H1078" s="197"/>
      <c r="I1078" s="199"/>
      <c r="J1078" s="200"/>
    </row>
    <row r="1079" spans="1:10" ht="16.5" thickBot="1">
      <c r="B1079" s="197"/>
      <c r="C1079" s="199" t="s">
        <v>7776</v>
      </c>
      <c r="D1079" s="197"/>
      <c r="E1079" s="197"/>
      <c r="F1079" s="197"/>
      <c r="G1079" s="197"/>
      <c r="H1079" s="197"/>
      <c r="I1079" s="199"/>
      <c r="J1079" s="200"/>
    </row>
    <row r="1080" spans="1:10" ht="16.5" thickBot="1">
      <c r="B1080" s="197"/>
      <c r="C1080" s="295"/>
      <c r="D1080" s="197"/>
      <c r="E1080" s="197"/>
      <c r="F1080" s="197"/>
      <c r="G1080" s="197"/>
      <c r="H1080" s="197"/>
      <c r="I1080" s="199"/>
      <c r="J1080" s="200"/>
    </row>
    <row r="1081" spans="1:10" ht="16.5" thickBot="1">
      <c r="A1081" s="371" t="s">
        <v>9858</v>
      </c>
      <c r="B1081" s="197" t="s">
        <v>2324</v>
      </c>
      <c r="C1081" s="199" t="s">
        <v>7766</v>
      </c>
      <c r="D1081" s="197" t="s">
        <v>7788</v>
      </c>
      <c r="E1081" s="197"/>
      <c r="F1081" s="197"/>
      <c r="G1081" s="197" t="s">
        <v>2144</v>
      </c>
      <c r="H1081" s="197">
        <v>1</v>
      </c>
      <c r="I1081" s="199"/>
      <c r="J1081" s="200"/>
    </row>
    <row r="1082" spans="1:10" ht="16.5" thickBot="1">
      <c r="B1082" s="197"/>
      <c r="C1082" s="199" t="s">
        <v>7768</v>
      </c>
      <c r="D1082" s="197" t="s">
        <v>7769</v>
      </c>
      <c r="E1082" s="197"/>
      <c r="F1082" s="197"/>
      <c r="G1082" s="197"/>
      <c r="H1082" s="197"/>
      <c r="I1082" s="199"/>
      <c r="J1082" s="200"/>
    </row>
    <row r="1083" spans="1:10" ht="16.5" thickBot="1">
      <c r="B1083" s="197"/>
      <c r="C1083" s="199" t="s">
        <v>7789</v>
      </c>
      <c r="D1083" s="197" t="s">
        <v>7771</v>
      </c>
      <c r="E1083" s="197"/>
      <c r="F1083" s="197"/>
      <c r="G1083" s="197"/>
      <c r="H1083" s="197"/>
      <c r="I1083" s="199"/>
      <c r="J1083" s="200"/>
    </row>
    <row r="1084" spans="1:10" ht="16.5" thickBot="1">
      <c r="B1084" s="197"/>
      <c r="C1084" s="199" t="s">
        <v>7772</v>
      </c>
      <c r="D1084" s="197" t="s">
        <v>7773</v>
      </c>
      <c r="E1084" s="197"/>
      <c r="F1084" s="197"/>
      <c r="G1084" s="197"/>
      <c r="H1084" s="197"/>
      <c r="I1084" s="199"/>
      <c r="J1084" s="200"/>
    </row>
    <row r="1085" spans="1:10" ht="16.5" thickBot="1">
      <c r="B1085" s="197"/>
      <c r="C1085" s="199" t="s">
        <v>7774</v>
      </c>
      <c r="D1085" s="197" t="s">
        <v>7775</v>
      </c>
      <c r="E1085" s="197"/>
      <c r="F1085" s="197"/>
      <c r="G1085" s="197"/>
      <c r="H1085" s="197"/>
      <c r="I1085" s="199"/>
      <c r="J1085" s="200"/>
    </row>
    <row r="1086" spans="1:10" ht="16.5" thickBot="1">
      <c r="B1086" s="197"/>
      <c r="C1086" s="199" t="s">
        <v>7776</v>
      </c>
      <c r="D1086" s="197"/>
      <c r="E1086" s="197"/>
      <c r="F1086" s="197"/>
      <c r="G1086" s="197"/>
      <c r="H1086" s="197"/>
      <c r="I1086" s="199"/>
      <c r="J1086" s="200"/>
    </row>
    <row r="1087" spans="1:10" ht="16.5" thickBot="1">
      <c r="B1087" s="197"/>
      <c r="C1087" s="295"/>
      <c r="D1087" s="197"/>
      <c r="E1087" s="197"/>
      <c r="F1087" s="197"/>
      <c r="G1087" s="197"/>
      <c r="H1087" s="197"/>
      <c r="I1087" s="199"/>
      <c r="J1087" s="200"/>
    </row>
    <row r="1088" spans="1:10" ht="16.5" thickBot="1">
      <c r="A1088" s="371" t="s">
        <v>9858</v>
      </c>
      <c r="B1088" s="197" t="s">
        <v>2327</v>
      </c>
      <c r="C1088" s="199" t="s">
        <v>7766</v>
      </c>
      <c r="D1088" s="197" t="s">
        <v>7777</v>
      </c>
      <c r="E1088" s="197"/>
      <c r="F1088" s="197"/>
      <c r="G1088" s="197" t="s">
        <v>2144</v>
      </c>
      <c r="H1088" s="197">
        <v>2</v>
      </c>
      <c r="I1088" s="199"/>
      <c r="J1088" s="200"/>
    </row>
    <row r="1089" spans="1:10" ht="16.5" thickBot="1">
      <c r="B1089" s="197" t="s">
        <v>2328</v>
      </c>
      <c r="C1089" s="199" t="s">
        <v>7768</v>
      </c>
      <c r="D1089" s="197" t="s">
        <v>7781</v>
      </c>
      <c r="E1089" s="197"/>
      <c r="F1089" s="197"/>
      <c r="G1089" s="197"/>
      <c r="H1089" s="197"/>
      <c r="I1089" s="199"/>
      <c r="J1089" s="200"/>
    </row>
    <row r="1090" spans="1:10" ht="16.5" thickBot="1">
      <c r="B1090" s="197"/>
      <c r="C1090" s="199" t="s">
        <v>7780</v>
      </c>
      <c r="D1090" s="197" t="s">
        <v>7773</v>
      </c>
      <c r="E1090" s="197"/>
      <c r="F1090" s="197"/>
      <c r="G1090" s="197"/>
      <c r="H1090" s="197"/>
      <c r="I1090" s="199"/>
      <c r="J1090" s="200"/>
    </row>
    <row r="1091" spans="1:10" ht="16.5" thickBot="1">
      <c r="B1091" s="197"/>
      <c r="C1091" s="199" t="s">
        <v>7790</v>
      </c>
      <c r="D1091" s="197" t="s">
        <v>7775</v>
      </c>
      <c r="E1091" s="197"/>
      <c r="F1091" s="197"/>
      <c r="G1091" s="197"/>
      <c r="H1091" s="197"/>
      <c r="I1091" s="199"/>
      <c r="J1091" s="200"/>
    </row>
    <row r="1092" spans="1:10" ht="16.5" thickBot="1">
      <c r="B1092" s="197"/>
      <c r="C1092" s="199" t="s">
        <v>7774</v>
      </c>
      <c r="D1092" s="197"/>
      <c r="E1092" s="197"/>
      <c r="F1092" s="197"/>
      <c r="G1092" s="197"/>
      <c r="H1092" s="197"/>
      <c r="I1092" s="199"/>
      <c r="J1092" s="200"/>
    </row>
    <row r="1093" spans="1:10" ht="16.5" thickBot="1">
      <c r="B1093" s="197"/>
      <c r="C1093" s="199" t="s">
        <v>7791</v>
      </c>
      <c r="D1093" s="197"/>
      <c r="E1093" s="197"/>
      <c r="F1093" s="197"/>
      <c r="G1093" s="197"/>
      <c r="H1093" s="197"/>
      <c r="I1093" s="199"/>
      <c r="J1093" s="200"/>
    </row>
    <row r="1094" spans="1:10" ht="16.5" thickBot="1">
      <c r="B1094" s="197"/>
      <c r="C1094" s="295"/>
      <c r="D1094" s="197"/>
      <c r="E1094" s="197"/>
      <c r="F1094" s="197"/>
      <c r="G1094" s="197"/>
      <c r="H1094" s="197"/>
      <c r="I1094" s="199"/>
      <c r="J1094" s="200"/>
    </row>
    <row r="1095" spans="1:10" ht="16.5" thickBot="1">
      <c r="A1095" s="371" t="s">
        <v>9858</v>
      </c>
      <c r="B1095" s="197" t="s">
        <v>2329</v>
      </c>
      <c r="C1095" s="199" t="s">
        <v>7766</v>
      </c>
      <c r="D1095" s="197" t="s">
        <v>7767</v>
      </c>
      <c r="E1095" s="197"/>
      <c r="F1095" s="197"/>
      <c r="G1095" s="197" t="s">
        <v>2144</v>
      </c>
      <c r="H1095" s="197">
        <v>4</v>
      </c>
      <c r="I1095" s="199"/>
      <c r="J1095" s="200"/>
    </row>
    <row r="1096" spans="1:10" ht="16.5" thickBot="1">
      <c r="B1096" s="197" t="s">
        <v>2330</v>
      </c>
      <c r="C1096" s="199" t="s">
        <v>7768</v>
      </c>
      <c r="D1096" s="197" t="s">
        <v>7792</v>
      </c>
      <c r="E1096" s="197"/>
      <c r="F1096" s="197"/>
      <c r="G1096" s="197"/>
      <c r="H1096" s="197"/>
      <c r="I1096" s="199"/>
      <c r="J1096" s="200"/>
    </row>
    <row r="1097" spans="1:10" ht="16.5" thickBot="1">
      <c r="B1097" s="197" t="s">
        <v>2390</v>
      </c>
      <c r="C1097" s="199" t="s">
        <v>7770</v>
      </c>
      <c r="D1097" s="197" t="s">
        <v>7773</v>
      </c>
      <c r="E1097" s="197"/>
      <c r="F1097" s="197"/>
      <c r="G1097" s="197"/>
      <c r="H1097" s="197"/>
      <c r="I1097" s="199"/>
      <c r="J1097" s="200"/>
    </row>
    <row r="1098" spans="1:10" ht="16.5" thickBot="1">
      <c r="B1098" s="197" t="s">
        <v>2331</v>
      </c>
      <c r="C1098" s="199" t="s">
        <v>7772</v>
      </c>
      <c r="D1098" s="197" t="s">
        <v>7775</v>
      </c>
      <c r="E1098" s="197"/>
      <c r="F1098" s="197"/>
      <c r="G1098" s="197"/>
      <c r="H1098" s="197"/>
      <c r="I1098" s="199"/>
      <c r="J1098" s="200"/>
    </row>
    <row r="1099" spans="1:10" ht="16.5" thickBot="1">
      <c r="B1099" s="197"/>
      <c r="C1099" s="199" t="s">
        <v>7793</v>
      </c>
      <c r="D1099" s="197"/>
      <c r="E1099" s="197"/>
      <c r="F1099" s="197"/>
      <c r="G1099" s="197"/>
      <c r="H1099" s="197"/>
      <c r="I1099" s="199"/>
      <c r="J1099" s="200"/>
    </row>
    <row r="1100" spans="1:10" ht="16.5" thickBot="1">
      <c r="B1100" s="197"/>
      <c r="C1100" s="199" t="s">
        <v>7791</v>
      </c>
      <c r="D1100" s="197"/>
      <c r="E1100" s="197"/>
      <c r="F1100" s="197"/>
      <c r="G1100" s="197"/>
      <c r="H1100" s="197"/>
      <c r="I1100" s="199"/>
      <c r="J1100" s="200"/>
    </row>
    <row r="1101" spans="1:10" ht="16.5" thickBot="1">
      <c r="B1101" s="197"/>
      <c r="C1101" s="295"/>
      <c r="D1101" s="197"/>
      <c r="E1101" s="197"/>
      <c r="F1101" s="197"/>
      <c r="G1101" s="197"/>
      <c r="H1101" s="197"/>
      <c r="I1101" s="199"/>
      <c r="J1101" s="200"/>
    </row>
    <row r="1102" spans="1:10" ht="16.5" thickBot="1">
      <c r="A1102" s="371" t="s">
        <v>9858</v>
      </c>
      <c r="B1102" s="197" t="s">
        <v>2332</v>
      </c>
      <c r="C1102" s="199" t="s">
        <v>7766</v>
      </c>
      <c r="D1102" s="197" t="s">
        <v>7794</v>
      </c>
      <c r="E1102" s="197"/>
      <c r="F1102" s="197"/>
      <c r="G1102" s="197" t="s">
        <v>2144</v>
      </c>
      <c r="H1102" s="197">
        <v>2</v>
      </c>
      <c r="I1102" s="199"/>
      <c r="J1102" s="200"/>
    </row>
    <row r="1103" spans="1:10" ht="16.5" thickBot="1">
      <c r="B1103" s="197" t="s">
        <v>2848</v>
      </c>
      <c r="C1103" s="199" t="s">
        <v>7778</v>
      </c>
      <c r="D1103" s="197" t="s">
        <v>7795</v>
      </c>
      <c r="E1103" s="197"/>
      <c r="F1103" s="197"/>
      <c r="G1103" s="197"/>
      <c r="H1103" s="197"/>
      <c r="I1103" s="199"/>
      <c r="J1103" s="200"/>
    </row>
    <row r="1104" spans="1:10" ht="16.5" thickBot="1">
      <c r="B1104" s="197"/>
      <c r="C1104" s="199" t="s">
        <v>7796</v>
      </c>
      <c r="D1104" s="197" t="s">
        <v>7797</v>
      </c>
      <c r="E1104" s="197"/>
      <c r="F1104" s="197"/>
      <c r="G1104" s="197"/>
      <c r="H1104" s="197"/>
      <c r="I1104" s="199"/>
      <c r="J1104" s="200"/>
    </row>
    <row r="1105" spans="1:10" ht="16.5" thickBot="1">
      <c r="B1105" s="197"/>
      <c r="C1105" s="199" t="s">
        <v>7786</v>
      </c>
      <c r="D1105" s="197" t="s">
        <v>7798</v>
      </c>
      <c r="E1105" s="197"/>
      <c r="F1105" s="197"/>
      <c r="G1105" s="197"/>
      <c r="H1105" s="197"/>
      <c r="I1105" s="199"/>
      <c r="J1105" s="200"/>
    </row>
    <row r="1106" spans="1:10" ht="16.5" thickBot="1">
      <c r="B1106" s="197"/>
      <c r="C1106" s="199" t="s">
        <v>7783</v>
      </c>
      <c r="D1106" s="197"/>
      <c r="E1106" s="197"/>
      <c r="F1106" s="197"/>
      <c r="G1106" s="197"/>
      <c r="H1106" s="197"/>
      <c r="I1106" s="199"/>
      <c r="J1106" s="200"/>
    </row>
    <row r="1107" spans="1:10" ht="16.5" thickBot="1">
      <c r="B1107" s="197"/>
      <c r="C1107" s="199" t="s">
        <v>7791</v>
      </c>
      <c r="D1107" s="197"/>
      <c r="E1107" s="197"/>
      <c r="F1107" s="197"/>
      <c r="G1107" s="197"/>
      <c r="H1107" s="197"/>
      <c r="I1107" s="199"/>
      <c r="J1107" s="200"/>
    </row>
    <row r="1108" spans="1:10" ht="16.5" thickBot="1">
      <c r="B1108" s="197"/>
      <c r="C1108" s="295"/>
      <c r="D1108" s="197"/>
      <c r="E1108" s="197"/>
      <c r="F1108" s="197"/>
      <c r="G1108" s="197"/>
      <c r="H1108" s="197"/>
      <c r="I1108" s="199"/>
      <c r="J1108" s="200"/>
    </row>
    <row r="1109" spans="1:10" ht="16.5" thickBot="1">
      <c r="A1109" s="371" t="s">
        <v>9858</v>
      </c>
      <c r="B1109" s="197" t="s">
        <v>2333</v>
      </c>
      <c r="C1109" s="199" t="s">
        <v>7766</v>
      </c>
      <c r="D1109" s="197" t="s">
        <v>7788</v>
      </c>
      <c r="E1109" s="197"/>
      <c r="F1109" s="197"/>
      <c r="G1109" s="197" t="s">
        <v>2144</v>
      </c>
      <c r="H1109" s="197">
        <v>1</v>
      </c>
      <c r="I1109" s="197"/>
      <c r="J1109" s="200"/>
    </row>
    <row r="1110" spans="1:10" ht="16.5" thickBot="1">
      <c r="B1110" s="197"/>
      <c r="C1110" s="199" t="s">
        <v>7778</v>
      </c>
      <c r="D1110" s="197" t="s">
        <v>7771</v>
      </c>
      <c r="E1110" s="197"/>
      <c r="F1110" s="197"/>
      <c r="G1110" s="197"/>
      <c r="H1110" s="197"/>
      <c r="I1110" s="199"/>
      <c r="J1110" s="200"/>
    </row>
    <row r="1111" spans="1:10" ht="16.5" thickBot="1">
      <c r="B1111" s="197"/>
      <c r="C1111" s="199" t="s">
        <v>7799</v>
      </c>
      <c r="D1111" s="197" t="s">
        <v>7800</v>
      </c>
      <c r="E1111" s="197"/>
      <c r="F1111" s="197"/>
      <c r="G1111" s="197"/>
      <c r="H1111" s="197"/>
      <c r="I1111" s="199"/>
      <c r="J1111" s="200"/>
    </row>
    <row r="1112" spans="1:10" ht="16.5" thickBot="1">
      <c r="B1112" s="197"/>
      <c r="C1112" s="199" t="s">
        <v>7786</v>
      </c>
      <c r="D1112" s="197" t="s">
        <v>7798</v>
      </c>
      <c r="E1112" s="197"/>
      <c r="F1112" s="197"/>
      <c r="G1112" s="197"/>
      <c r="H1112" s="197"/>
      <c r="I1112" s="197"/>
      <c r="J1112" s="200"/>
    </row>
    <row r="1113" spans="1:10" ht="16.5" thickBot="1">
      <c r="B1113" s="197"/>
      <c r="C1113" s="199" t="s">
        <v>7783</v>
      </c>
      <c r="D1113" s="197"/>
      <c r="E1113" s="197"/>
      <c r="F1113" s="197"/>
      <c r="G1113" s="197"/>
      <c r="H1113" s="197"/>
      <c r="I1113" s="199"/>
      <c r="J1113" s="200"/>
    </row>
    <row r="1114" spans="1:10" ht="16.5" thickBot="1">
      <c r="B1114" s="197"/>
      <c r="C1114" s="199" t="s">
        <v>7801</v>
      </c>
      <c r="D1114" s="197"/>
      <c r="E1114" s="197"/>
      <c r="F1114" s="197"/>
      <c r="G1114" s="197"/>
      <c r="H1114" s="197"/>
      <c r="I1114" s="199"/>
      <c r="J1114" s="200"/>
    </row>
    <row r="1115" spans="1:10" ht="16.5" thickBot="1">
      <c r="B1115" s="197"/>
      <c r="C1115" s="199"/>
      <c r="D1115" s="197"/>
      <c r="E1115" s="197"/>
      <c r="F1115" s="197"/>
      <c r="G1115" s="197"/>
      <c r="H1115" s="197"/>
      <c r="I1115" s="197"/>
      <c r="J1115" s="200"/>
    </row>
    <row r="1116" spans="1:10" ht="16.5" thickBot="1">
      <c r="A1116" s="371" t="s">
        <v>9858</v>
      </c>
      <c r="B1116" s="197" t="s">
        <v>2325</v>
      </c>
      <c r="C1116" s="199" t="s">
        <v>7766</v>
      </c>
      <c r="D1116" s="197" t="s">
        <v>7802</v>
      </c>
      <c r="E1116" s="197"/>
      <c r="F1116" s="197"/>
      <c r="G1116" s="197" t="s">
        <v>2144</v>
      </c>
      <c r="H1116" s="197">
        <v>1</v>
      </c>
      <c r="I1116" s="199"/>
      <c r="J1116" s="200"/>
    </row>
    <row r="1117" spans="1:10" ht="16.5" thickBot="1">
      <c r="B1117" s="197"/>
      <c r="C1117" s="199" t="s">
        <v>7768</v>
      </c>
      <c r="D1117" s="197" t="s">
        <v>7769</v>
      </c>
      <c r="E1117" s="197"/>
      <c r="F1117" s="197"/>
      <c r="G1117" s="197"/>
      <c r="H1117" s="197"/>
      <c r="I1117" s="199"/>
      <c r="J1117" s="200"/>
    </row>
    <row r="1118" spans="1:10" ht="16.5" thickBot="1">
      <c r="B1118" s="197"/>
      <c r="C1118" s="199" t="s">
        <v>7803</v>
      </c>
      <c r="D1118" s="197" t="s">
        <v>7804</v>
      </c>
      <c r="E1118" s="197"/>
      <c r="F1118" s="197"/>
      <c r="G1118" s="197"/>
      <c r="H1118" s="197"/>
      <c r="I1118" s="197"/>
      <c r="J1118" s="200"/>
    </row>
    <row r="1119" spans="1:10" ht="16.5" thickBot="1">
      <c r="B1119" s="197"/>
      <c r="C1119" s="199" t="s">
        <v>7772</v>
      </c>
      <c r="D1119" s="197" t="s">
        <v>7805</v>
      </c>
      <c r="E1119" s="197"/>
      <c r="F1119" s="197"/>
      <c r="G1119" s="197"/>
      <c r="H1119" s="197"/>
      <c r="I1119" s="199"/>
      <c r="J1119" s="200"/>
    </row>
    <row r="1120" spans="1:10" ht="16.5" thickBot="1">
      <c r="B1120" s="197"/>
      <c r="C1120" s="199" t="s">
        <v>7806</v>
      </c>
      <c r="D1120" s="197" t="s">
        <v>7775</v>
      </c>
      <c r="E1120" s="197"/>
      <c r="F1120" s="197"/>
      <c r="G1120" s="197"/>
      <c r="H1120" s="197"/>
      <c r="I1120" s="199"/>
      <c r="J1120" s="200"/>
    </row>
    <row r="1121" spans="1:10" ht="16.5" thickBot="1">
      <c r="B1121" s="197"/>
      <c r="C1121" s="199"/>
      <c r="D1121" s="197"/>
      <c r="E1121" s="197"/>
      <c r="F1121" s="197"/>
      <c r="G1121" s="197"/>
      <c r="H1121" s="197"/>
      <c r="I1121" s="199"/>
      <c r="J1121" s="200"/>
    </row>
    <row r="1122" spans="1:10" ht="16.5" thickBot="1">
      <c r="A1122" s="371" t="s">
        <v>9858</v>
      </c>
      <c r="B1122" s="197" t="s">
        <v>2326</v>
      </c>
      <c r="C1122" s="199" t="s">
        <v>7766</v>
      </c>
      <c r="D1122" s="197" t="s">
        <v>7802</v>
      </c>
      <c r="E1122" s="197"/>
      <c r="F1122" s="197"/>
      <c r="G1122" s="197" t="s">
        <v>2144</v>
      </c>
      <c r="H1122" s="197">
        <v>1</v>
      </c>
      <c r="I1122" s="199"/>
      <c r="J1122" s="200"/>
    </row>
    <row r="1123" spans="1:10" ht="16.5" thickBot="1">
      <c r="B1123" s="197"/>
      <c r="C1123" s="199" t="s">
        <v>7768</v>
      </c>
      <c r="D1123" s="197" t="s">
        <v>7769</v>
      </c>
      <c r="E1123" s="197"/>
      <c r="F1123" s="197"/>
      <c r="G1123" s="197"/>
      <c r="H1123" s="197"/>
      <c r="I1123" s="199"/>
      <c r="J1123" s="200"/>
    </row>
    <row r="1124" spans="1:10" ht="16.5" thickBot="1">
      <c r="B1124" s="197"/>
      <c r="C1124" s="199" t="s">
        <v>7803</v>
      </c>
      <c r="D1124" s="197" t="s">
        <v>7807</v>
      </c>
      <c r="E1124" s="197"/>
      <c r="F1124" s="197"/>
      <c r="G1124" s="197"/>
      <c r="H1124" s="197"/>
      <c r="I1124" s="199"/>
      <c r="J1124" s="200"/>
    </row>
    <row r="1125" spans="1:10" ht="16.5" thickBot="1">
      <c r="B1125" s="197"/>
      <c r="C1125" s="199" t="s">
        <v>7808</v>
      </c>
      <c r="D1125" s="197" t="s">
        <v>7809</v>
      </c>
      <c r="E1125" s="197"/>
      <c r="F1125" s="197"/>
      <c r="G1125" s="197"/>
      <c r="H1125" s="197"/>
      <c r="I1125" s="199"/>
      <c r="J1125" s="200"/>
    </row>
    <row r="1126" spans="1:10" ht="16.5" thickBot="1">
      <c r="B1126" s="197"/>
      <c r="C1126" s="199" t="s">
        <v>7810</v>
      </c>
      <c r="D1126" s="197" t="s">
        <v>7775</v>
      </c>
      <c r="E1126" s="197"/>
      <c r="F1126" s="197"/>
      <c r="G1126" s="197"/>
      <c r="H1126" s="197"/>
      <c r="I1126" s="197"/>
      <c r="J1126" s="200"/>
    </row>
    <row r="1127" spans="1:10" ht="16.5" thickBot="1">
      <c r="B1127" s="197"/>
      <c r="C1127" s="199"/>
      <c r="D1127" s="199"/>
      <c r="E1127" s="199"/>
      <c r="F1127" s="199"/>
      <c r="G1127" s="199"/>
      <c r="H1127" s="199"/>
      <c r="I1127" s="199"/>
      <c r="J1127" s="200"/>
    </row>
    <row r="1128" spans="1:10" ht="16.5" thickBot="1">
      <c r="B1128" s="197"/>
      <c r="C1128" s="295" t="s">
        <v>7811</v>
      </c>
      <c r="D1128" s="197"/>
      <c r="E1128" s="199"/>
      <c r="F1128" s="199"/>
      <c r="G1128" s="197"/>
      <c r="H1128" s="197"/>
      <c r="I1128" s="197"/>
      <c r="J1128" s="200"/>
    </row>
    <row r="1129" spans="1:10" ht="16.5" thickBot="1">
      <c r="B1129" s="197"/>
      <c r="C1129" s="199" t="s">
        <v>7812</v>
      </c>
      <c r="D1129" s="197" t="s">
        <v>7813</v>
      </c>
      <c r="E1129" s="197"/>
      <c r="F1129" s="197"/>
      <c r="G1129" s="197" t="s">
        <v>2144</v>
      </c>
      <c r="H1129" s="197">
        <v>22</v>
      </c>
      <c r="I1129" s="197">
        <v>3.17</v>
      </c>
      <c r="J1129" s="200"/>
    </row>
    <row r="1130" spans="1:10" ht="16.5" thickBot="1">
      <c r="B1130" s="197"/>
      <c r="C1130" s="199" t="s">
        <v>6544</v>
      </c>
      <c r="D1130" s="197"/>
      <c r="E1130" s="199"/>
      <c r="F1130" s="199"/>
      <c r="G1130" s="197"/>
      <c r="H1130" s="197"/>
      <c r="I1130" s="197"/>
      <c r="J1130" s="200"/>
    </row>
    <row r="1131" spans="1:10" ht="16.5" thickBot="1">
      <c r="B1131" s="197"/>
      <c r="C1131" s="295"/>
      <c r="D1131" s="199"/>
      <c r="E1131" s="199"/>
      <c r="F1131" s="199"/>
      <c r="G1131" s="199"/>
      <c r="H1131" s="199"/>
      <c r="I1131" s="199"/>
      <c r="J1131" s="200"/>
    </row>
    <row r="1132" spans="1:10" ht="16.5" thickBot="1">
      <c r="B1132" s="197"/>
      <c r="C1132" s="199" t="s">
        <v>7814</v>
      </c>
      <c r="D1132" s="197" t="s">
        <v>7815</v>
      </c>
      <c r="E1132" s="199"/>
      <c r="F1132" s="199"/>
      <c r="G1132" s="197" t="s">
        <v>2144</v>
      </c>
      <c r="H1132" s="197">
        <v>32</v>
      </c>
      <c r="I1132" s="197">
        <v>1.28</v>
      </c>
      <c r="J1132" s="200"/>
    </row>
    <row r="1133" spans="1:10" ht="16.5" thickBot="1">
      <c r="B1133" s="197"/>
      <c r="C1133" s="199" t="s">
        <v>6544</v>
      </c>
      <c r="D1133" s="199"/>
      <c r="E1133" s="199"/>
      <c r="F1133" s="199"/>
      <c r="G1133" s="199"/>
      <c r="H1133" s="199"/>
      <c r="I1133" s="199"/>
      <c r="J1133" s="200"/>
    </row>
    <row r="1134" spans="1:10" ht="16.5" thickBot="1">
      <c r="B1134" s="197"/>
      <c r="C1134" s="199"/>
      <c r="D1134" s="197"/>
      <c r="E1134" s="199"/>
      <c r="F1134" s="199"/>
      <c r="G1134" s="197"/>
      <c r="H1134" s="197"/>
      <c r="I1134" s="197"/>
      <c r="J1134" s="200"/>
    </row>
    <row r="1135" spans="1:10" ht="16.5" thickBot="1">
      <c r="B1135" s="197"/>
      <c r="C1135" s="199" t="s">
        <v>7816</v>
      </c>
      <c r="D1135" s="197" t="s">
        <v>7817</v>
      </c>
      <c r="E1135" s="197"/>
      <c r="F1135" s="197"/>
      <c r="G1135" s="197" t="s">
        <v>2144</v>
      </c>
      <c r="H1135" s="197">
        <v>75</v>
      </c>
      <c r="I1135" s="197">
        <v>0.64</v>
      </c>
      <c r="J1135" s="200"/>
    </row>
    <row r="1136" spans="1:10" ht="16.5" thickBot="1">
      <c r="B1136" s="197"/>
      <c r="C1136" s="199" t="s">
        <v>6544</v>
      </c>
      <c r="D1136" s="197"/>
      <c r="E1136" s="197"/>
      <c r="F1136" s="197"/>
      <c r="G1136" s="197"/>
      <c r="H1136" s="197"/>
      <c r="I1136" s="197"/>
      <c r="J1136" s="200"/>
    </row>
    <row r="1137" spans="1:11" ht="16.5" thickBot="1">
      <c r="B1137" s="197"/>
      <c r="C1137" s="199"/>
      <c r="D1137" s="197"/>
      <c r="E1137" s="199"/>
      <c r="F1137" s="199"/>
      <c r="G1137" s="197"/>
      <c r="H1137" s="197"/>
      <c r="I1137" s="197"/>
      <c r="J1137" s="200"/>
    </row>
    <row r="1138" spans="1:11" ht="16.5" thickBot="1">
      <c r="B1138" s="197"/>
      <c r="C1138" s="199" t="s">
        <v>7818</v>
      </c>
      <c r="D1138" s="197" t="s">
        <v>6379</v>
      </c>
      <c r="E1138" s="197"/>
      <c r="F1138" s="197"/>
      <c r="G1138" s="197" t="s">
        <v>2144</v>
      </c>
      <c r="H1138" s="197">
        <v>129</v>
      </c>
      <c r="I1138" s="197">
        <v>0.76</v>
      </c>
      <c r="J1138" s="200"/>
    </row>
    <row r="1139" spans="1:11" ht="16.5" thickBot="1">
      <c r="B1139" s="197"/>
      <c r="C1139" s="199" t="s">
        <v>7819</v>
      </c>
      <c r="D1139" s="197"/>
      <c r="E1139" s="199"/>
      <c r="F1139" s="199"/>
      <c r="G1139" s="197"/>
      <c r="H1139" s="197"/>
      <c r="I1139" s="197"/>
      <c r="J1139" s="200"/>
    </row>
    <row r="1140" spans="1:11" ht="16.5" thickBot="1">
      <c r="B1140" s="197"/>
      <c r="C1140" s="295"/>
      <c r="D1140" s="199"/>
      <c r="E1140" s="199"/>
      <c r="F1140" s="199"/>
      <c r="G1140" s="199"/>
      <c r="H1140" s="199"/>
      <c r="I1140" s="199"/>
      <c r="J1140" s="200"/>
    </row>
    <row r="1141" spans="1:11" ht="16.5" thickBot="1">
      <c r="B1141" s="197"/>
      <c r="C1141" s="199" t="s">
        <v>7820</v>
      </c>
      <c r="D1141" s="197" t="s">
        <v>7821</v>
      </c>
      <c r="E1141" s="197"/>
      <c r="F1141" s="197"/>
      <c r="G1141" s="197" t="s">
        <v>2144</v>
      </c>
      <c r="H1141" s="197">
        <v>258</v>
      </c>
      <c r="I1141" s="197">
        <v>5.3999999999999999E-2</v>
      </c>
      <c r="J1141" s="200"/>
    </row>
    <row r="1142" spans="1:11" ht="16.5" thickBot="1">
      <c r="B1142" s="197"/>
      <c r="C1142" s="199"/>
      <c r="D1142" s="197"/>
      <c r="E1142" s="197"/>
      <c r="F1142" s="197"/>
      <c r="G1142" s="197"/>
      <c r="H1142" s="197"/>
      <c r="I1142" s="199"/>
      <c r="J1142" s="200"/>
    </row>
    <row r="1143" spans="1:11" ht="16.5" thickBot="1">
      <c r="B1143" s="197"/>
      <c r="C1143" s="199" t="s">
        <v>7822</v>
      </c>
      <c r="D1143" s="197" t="s">
        <v>7823</v>
      </c>
      <c r="E1143" s="197"/>
      <c r="F1143" s="197"/>
      <c r="G1143" s="197" t="s">
        <v>2144</v>
      </c>
      <c r="H1143" s="197">
        <v>258</v>
      </c>
      <c r="I1143" s="197">
        <v>0.01</v>
      </c>
      <c r="J1143" s="200"/>
    </row>
    <row r="1144" spans="1:11" ht="16.5" thickBot="1">
      <c r="B1144" s="197"/>
      <c r="C1144" s="199"/>
      <c r="D1144" s="197"/>
      <c r="E1144" s="199"/>
      <c r="F1144" s="199"/>
      <c r="G1144" s="197"/>
      <c r="H1144" s="197"/>
      <c r="I1144" s="199"/>
      <c r="J1144" s="200"/>
    </row>
    <row r="1145" spans="1:11" ht="16.5" thickBot="1">
      <c r="B1145" s="197"/>
      <c r="C1145" s="199" t="s">
        <v>7824</v>
      </c>
      <c r="D1145" s="197" t="s">
        <v>7825</v>
      </c>
      <c r="E1145" s="199"/>
      <c r="F1145" s="199"/>
      <c r="G1145" s="197" t="s">
        <v>2144</v>
      </c>
      <c r="H1145" s="197">
        <v>516</v>
      </c>
      <c r="I1145" s="197">
        <v>3.0000000000000001E-3</v>
      </c>
      <c r="J1145" s="200"/>
    </row>
    <row r="1146" spans="1:11" ht="16.5" thickBot="1">
      <c r="B1146" s="197"/>
      <c r="C1146" s="199"/>
      <c r="D1146" s="197"/>
      <c r="E1146" s="199"/>
      <c r="F1146" s="199"/>
      <c r="G1146" s="197"/>
      <c r="H1146" s="197"/>
      <c r="I1146" s="197"/>
      <c r="J1146" s="200"/>
    </row>
    <row r="1147" spans="1:11" ht="16.5" thickBot="1">
      <c r="A1147" s="196" t="s">
        <v>9865</v>
      </c>
      <c r="B1147" s="197"/>
      <c r="C1147" s="199" t="s">
        <v>7826</v>
      </c>
      <c r="D1147" s="197" t="s">
        <v>6551</v>
      </c>
      <c r="E1147" s="197"/>
      <c r="F1147" s="197"/>
      <c r="G1147" s="197" t="s">
        <v>2144</v>
      </c>
      <c r="H1147" s="197">
        <v>40</v>
      </c>
      <c r="I1147" s="197">
        <v>0.5</v>
      </c>
      <c r="J1147" s="200"/>
      <c r="K1147" s="196">
        <f>H1147*I1147/1000</f>
        <v>0.02</v>
      </c>
    </row>
    <row r="1148" spans="1:11" ht="16.5" thickBot="1">
      <c r="B1148" s="197"/>
      <c r="C1148" s="295"/>
      <c r="D1148" s="197"/>
      <c r="E1148" s="197"/>
      <c r="F1148" s="197"/>
      <c r="G1148" s="197"/>
      <c r="H1148" s="197"/>
      <c r="I1148" s="197"/>
      <c r="J1148" s="200"/>
    </row>
    <row r="1149" spans="1:11" ht="16.5" thickBot="1">
      <c r="A1149" s="196" t="s">
        <v>9865</v>
      </c>
      <c r="B1149" s="197"/>
      <c r="C1149" s="199" t="s">
        <v>7827</v>
      </c>
      <c r="D1149" s="197" t="s">
        <v>6553</v>
      </c>
      <c r="E1149" s="197"/>
      <c r="F1149" s="197"/>
      <c r="G1149" s="197" t="s">
        <v>2144</v>
      </c>
      <c r="H1149" s="197">
        <v>162</v>
      </c>
      <c r="I1149" s="197">
        <v>0.67500000000000004</v>
      </c>
      <c r="J1149" s="200"/>
      <c r="K1149" s="196">
        <f>H1149*I1149/1000</f>
        <v>0.10935</v>
      </c>
    </row>
    <row r="1150" spans="1:11" ht="16.5" thickBot="1">
      <c r="B1150" s="197"/>
      <c r="C1150" s="199"/>
      <c r="D1150" s="197"/>
      <c r="E1150" s="199"/>
      <c r="F1150" s="199"/>
      <c r="G1150" s="197"/>
      <c r="H1150" s="197"/>
      <c r="I1150" s="197"/>
      <c r="J1150" s="200"/>
    </row>
    <row r="1151" spans="1:11" ht="16.5" thickBot="1">
      <c r="A1151" s="196" t="s">
        <v>9865</v>
      </c>
      <c r="B1151" s="197"/>
      <c r="C1151" s="199" t="s">
        <v>7828</v>
      </c>
      <c r="D1151" s="197" t="s">
        <v>6555</v>
      </c>
      <c r="E1151" s="199"/>
      <c r="F1151" s="199"/>
      <c r="G1151" s="197" t="s">
        <v>2144</v>
      </c>
      <c r="H1151" s="197">
        <v>30</v>
      </c>
      <c r="I1151" s="197">
        <v>1.125</v>
      </c>
      <c r="J1151" s="200"/>
      <c r="K1151" s="196">
        <f>H1151*I1151/1000</f>
        <v>3.3750000000000002E-2</v>
      </c>
    </row>
    <row r="1152" spans="1:11" ht="16.5" thickBot="1">
      <c r="B1152" s="197"/>
      <c r="C1152" s="295"/>
      <c r="D1152" s="199"/>
      <c r="E1152" s="199"/>
      <c r="F1152" s="199"/>
      <c r="G1152" s="199"/>
      <c r="H1152" s="199"/>
      <c r="I1152" s="199"/>
      <c r="J1152" s="200"/>
    </row>
    <row r="1153" spans="1:11" ht="16.5" thickBot="1">
      <c r="B1153" s="197"/>
      <c r="C1153" s="199" t="s">
        <v>7829</v>
      </c>
      <c r="D1153" s="197" t="s">
        <v>7830</v>
      </c>
      <c r="E1153" s="199"/>
      <c r="F1153" s="199"/>
      <c r="G1153" s="197" t="s">
        <v>2144</v>
      </c>
      <c r="H1153" s="197">
        <v>464</v>
      </c>
      <c r="I1153" s="197">
        <v>0.04</v>
      </c>
      <c r="J1153" s="200"/>
    </row>
    <row r="1154" spans="1:11" ht="16.5" thickBot="1">
      <c r="B1154" s="197"/>
      <c r="C1154" s="295"/>
      <c r="D1154" s="199"/>
      <c r="E1154" s="199"/>
      <c r="F1154" s="199"/>
      <c r="G1154" s="199"/>
      <c r="H1154" s="199"/>
      <c r="I1154" s="197"/>
      <c r="J1154" s="200"/>
    </row>
    <row r="1155" spans="1:11" ht="16.5" thickBot="1">
      <c r="B1155" s="197"/>
      <c r="C1155" s="199" t="s">
        <v>7831</v>
      </c>
      <c r="D1155" s="197" t="s">
        <v>7832</v>
      </c>
      <c r="E1155" s="199"/>
      <c r="F1155" s="199"/>
      <c r="G1155" s="197" t="s">
        <v>2144</v>
      </c>
      <c r="H1155" s="197">
        <v>464</v>
      </c>
      <c r="I1155" s="197">
        <v>0.01</v>
      </c>
      <c r="J1155" s="200"/>
    </row>
    <row r="1156" spans="1:11" ht="16.5" thickBot="1">
      <c r="B1156" s="197"/>
      <c r="C1156" s="295"/>
      <c r="D1156" s="199"/>
      <c r="E1156" s="199"/>
      <c r="F1156" s="199"/>
      <c r="G1156" s="199"/>
      <c r="H1156" s="199"/>
      <c r="I1156" s="199"/>
      <c r="J1156" s="200"/>
    </row>
    <row r="1157" spans="1:11" ht="16.5" thickBot="1">
      <c r="A1157" s="371" t="s">
        <v>9862</v>
      </c>
      <c r="B1157" s="197"/>
      <c r="C1157" s="199" t="s">
        <v>7833</v>
      </c>
      <c r="D1157" s="197" t="s">
        <v>7328</v>
      </c>
      <c r="E1157" s="199"/>
      <c r="F1157" s="199"/>
      <c r="G1157" s="197" t="s">
        <v>2144</v>
      </c>
      <c r="H1157" s="197">
        <v>165</v>
      </c>
      <c r="I1157" s="197">
        <v>2.33</v>
      </c>
      <c r="J1157" s="200"/>
      <c r="K1157" s="196">
        <f>3*H1157</f>
        <v>495</v>
      </c>
    </row>
    <row r="1158" spans="1:11" ht="16.5" thickBot="1">
      <c r="B1158" s="197"/>
      <c r="C1158" s="199" t="s">
        <v>6544</v>
      </c>
      <c r="D1158" s="197"/>
      <c r="E1158" s="197"/>
      <c r="F1158" s="197"/>
      <c r="G1158" s="197"/>
      <c r="H1158" s="197"/>
      <c r="I1158" s="197"/>
      <c r="J1158" s="200"/>
    </row>
    <row r="1159" spans="1:11" ht="16.5" thickBot="1">
      <c r="B1159" s="197"/>
      <c r="C1159" s="295"/>
      <c r="D1159" s="197"/>
      <c r="E1159" s="197"/>
      <c r="F1159" s="197"/>
      <c r="G1159" s="197"/>
      <c r="H1159" s="197"/>
      <c r="I1159" s="197"/>
      <c r="J1159" s="200"/>
    </row>
    <row r="1160" spans="1:11" ht="16.5" thickBot="1">
      <c r="A1160" s="371" t="s">
        <v>9851</v>
      </c>
      <c r="B1160" s="197"/>
      <c r="C1160" s="199" t="s">
        <v>7834</v>
      </c>
      <c r="D1160" s="197" t="s">
        <v>6499</v>
      </c>
      <c r="E1160" s="197"/>
      <c r="F1160" s="197"/>
      <c r="G1160" s="197" t="s">
        <v>2144</v>
      </c>
      <c r="H1160" s="197">
        <v>165</v>
      </c>
      <c r="I1160" s="197">
        <v>0.82699999999999996</v>
      </c>
      <c r="J1160" s="200"/>
      <c r="K1160" s="196">
        <f>3*H1160</f>
        <v>495</v>
      </c>
    </row>
    <row r="1161" spans="1:11" ht="16.5" thickBot="1">
      <c r="B1161" s="197"/>
      <c r="C1161" s="295"/>
      <c r="D1161" s="197"/>
      <c r="E1161" s="197"/>
      <c r="F1161" s="197"/>
      <c r="G1161" s="197"/>
      <c r="H1161" s="197"/>
      <c r="I1161" s="199"/>
      <c r="J1161" s="200"/>
    </row>
    <row r="1162" spans="1:11" ht="16.5" thickBot="1">
      <c r="A1162" s="371" t="s">
        <v>9862</v>
      </c>
      <c r="B1162" s="197"/>
      <c r="C1162" s="199" t="s">
        <v>7835</v>
      </c>
      <c r="D1162" s="197" t="s">
        <v>7836</v>
      </c>
      <c r="E1162" s="197"/>
      <c r="F1162" s="197"/>
      <c r="G1162" s="197" t="s">
        <v>2144</v>
      </c>
      <c r="H1162" s="197">
        <v>20</v>
      </c>
      <c r="I1162" s="197">
        <v>4.1900000000000004</v>
      </c>
      <c r="J1162" s="200"/>
      <c r="K1162" s="196">
        <f>3*H1162</f>
        <v>60</v>
      </c>
    </row>
    <row r="1163" spans="1:11" ht="16.5" thickBot="1">
      <c r="B1163" s="197"/>
      <c r="C1163" s="199" t="s">
        <v>6544</v>
      </c>
      <c r="D1163" s="197"/>
      <c r="E1163" s="197"/>
      <c r="F1163" s="197"/>
      <c r="G1163" s="197"/>
      <c r="H1163" s="197"/>
      <c r="I1163" s="197"/>
      <c r="J1163" s="200"/>
    </row>
    <row r="1164" spans="1:11" ht="16.5" thickBot="1">
      <c r="B1164" s="197"/>
      <c r="C1164" s="295"/>
      <c r="D1164" s="197"/>
      <c r="E1164" s="197"/>
      <c r="F1164" s="197"/>
      <c r="G1164" s="197"/>
      <c r="H1164" s="197"/>
      <c r="I1164" s="197"/>
      <c r="J1164" s="200"/>
    </row>
    <row r="1165" spans="1:11" ht="16.5" thickBot="1">
      <c r="A1165" s="371" t="s">
        <v>9851</v>
      </c>
      <c r="B1165" s="197"/>
      <c r="C1165" s="199" t="s">
        <v>7837</v>
      </c>
      <c r="D1165" s="197" t="s">
        <v>6503</v>
      </c>
      <c r="E1165" s="197"/>
      <c r="F1165" s="197"/>
      <c r="G1165" s="197" t="s">
        <v>2144</v>
      </c>
      <c r="H1165" s="197">
        <v>20</v>
      </c>
      <c r="I1165" s="197">
        <v>2.2999999999999998</v>
      </c>
      <c r="J1165" s="200"/>
      <c r="K1165" s="196">
        <f>3*H1165</f>
        <v>60</v>
      </c>
    </row>
    <row r="1166" spans="1:11" ht="16.5" thickBot="1">
      <c r="B1166" s="197"/>
      <c r="C1166" s="295"/>
      <c r="D1166" s="197"/>
      <c r="E1166" s="197"/>
      <c r="F1166" s="197"/>
      <c r="G1166" s="197"/>
      <c r="H1166" s="197"/>
      <c r="I1166" s="199"/>
      <c r="J1166" s="200"/>
    </row>
    <row r="1167" spans="1:11" ht="16.5" thickBot="1">
      <c r="B1167" s="197"/>
      <c r="C1167" s="199" t="s">
        <v>7838</v>
      </c>
      <c r="D1167" s="197" t="s">
        <v>7839</v>
      </c>
      <c r="E1167" s="197"/>
      <c r="F1167" s="197"/>
      <c r="G1167" s="197" t="s">
        <v>2144</v>
      </c>
      <c r="H1167" s="197">
        <v>20</v>
      </c>
      <c r="I1167" s="197">
        <v>0.94</v>
      </c>
      <c r="J1167" s="200"/>
    </row>
    <row r="1168" spans="1:11" ht="16.5" thickBot="1">
      <c r="B1168" s="197"/>
      <c r="C1168" s="295"/>
      <c r="D1168" s="197"/>
      <c r="E1168" s="197"/>
      <c r="F1168" s="197"/>
      <c r="G1168" s="197"/>
      <c r="H1168" s="197"/>
      <c r="I1168" s="199"/>
      <c r="J1168" s="200"/>
    </row>
    <row r="1169" spans="2:10" ht="16.5" thickBot="1">
      <c r="B1169" s="197"/>
      <c r="C1169" s="199" t="s">
        <v>7840</v>
      </c>
      <c r="D1169" s="197" t="s">
        <v>7370</v>
      </c>
      <c r="E1169" s="197"/>
      <c r="F1169" s="197"/>
      <c r="G1169" s="197" t="s">
        <v>2144</v>
      </c>
      <c r="H1169" s="197">
        <v>1850</v>
      </c>
      <c r="I1169" s="197">
        <v>3.0000000000000001E-3</v>
      </c>
      <c r="J1169" s="200"/>
    </row>
    <row r="1170" spans="2:10" ht="16.5" thickBot="1">
      <c r="B1170" s="197"/>
      <c r="C1170" s="199" t="s">
        <v>7841</v>
      </c>
      <c r="D1170" s="197"/>
      <c r="E1170" s="197"/>
      <c r="F1170" s="197"/>
      <c r="G1170" s="197"/>
      <c r="H1170" s="197"/>
      <c r="I1170" s="199"/>
      <c r="J1170" s="200"/>
    </row>
    <row r="1171" spans="2:10" ht="16.5" thickBot="1">
      <c r="B1171" s="197"/>
      <c r="C1171" s="295"/>
      <c r="D1171" s="197"/>
      <c r="E1171" s="197"/>
      <c r="F1171" s="197"/>
      <c r="G1171" s="197"/>
      <c r="H1171" s="197"/>
      <c r="I1171" s="199"/>
      <c r="J1171" s="200"/>
    </row>
    <row r="1172" spans="2:10" ht="16.5" thickBot="1">
      <c r="B1172" s="197"/>
      <c r="C1172" s="199" t="s">
        <v>7842</v>
      </c>
      <c r="D1172" s="197" t="s">
        <v>7372</v>
      </c>
      <c r="E1172" s="197"/>
      <c r="F1172" s="197"/>
      <c r="G1172" s="197" t="s">
        <v>2144</v>
      </c>
      <c r="H1172" s="197">
        <v>1850</v>
      </c>
      <c r="I1172" s="197">
        <v>4.0000000000000001E-3</v>
      </c>
      <c r="J1172" s="200"/>
    </row>
    <row r="1173" spans="2:10" ht="16.5" thickBot="1">
      <c r="B1173" s="197"/>
      <c r="C1173" s="295"/>
      <c r="D1173" s="197"/>
      <c r="E1173" s="197"/>
      <c r="F1173" s="197"/>
      <c r="G1173" s="197"/>
      <c r="H1173" s="197"/>
      <c r="I1173" s="199"/>
      <c r="J1173" s="200"/>
    </row>
    <row r="1174" spans="2:10" ht="16.5" thickBot="1">
      <c r="B1174" s="197"/>
      <c r="C1174" s="199" t="s">
        <v>7843</v>
      </c>
      <c r="D1174" s="197" t="s">
        <v>7357</v>
      </c>
      <c r="E1174" s="197"/>
      <c r="F1174" s="197"/>
      <c r="G1174" s="197" t="s">
        <v>2144</v>
      </c>
      <c r="H1174" s="197">
        <v>185</v>
      </c>
      <c r="I1174" s="197">
        <v>3.0000000000000001E-3</v>
      </c>
      <c r="J1174" s="200"/>
    </row>
    <row r="1175" spans="2:10" ht="16.5" thickBot="1">
      <c r="B1175" s="197"/>
      <c r="C1175" s="295"/>
      <c r="D1175" s="197"/>
      <c r="E1175" s="197"/>
      <c r="F1175" s="197"/>
      <c r="G1175" s="197"/>
      <c r="H1175" s="197"/>
      <c r="I1175" s="199"/>
      <c r="J1175" s="200"/>
    </row>
    <row r="1176" spans="2:10" ht="16.5" thickBot="1">
      <c r="B1176" s="197"/>
      <c r="C1176" s="199" t="s">
        <v>7844</v>
      </c>
      <c r="D1176" s="197" t="s">
        <v>6513</v>
      </c>
      <c r="E1176" s="197"/>
      <c r="F1176" s="197"/>
      <c r="G1176" s="197" t="s">
        <v>2144</v>
      </c>
      <c r="H1176" s="197">
        <v>35</v>
      </c>
      <c r="I1176" s="197">
        <v>0.88</v>
      </c>
      <c r="J1176" s="200"/>
    </row>
    <row r="1177" spans="2:10" ht="16.5" thickBot="1">
      <c r="B1177" s="197"/>
      <c r="C1177" s="199" t="s">
        <v>7845</v>
      </c>
      <c r="D1177" s="197"/>
      <c r="E1177" s="197"/>
      <c r="F1177" s="197"/>
      <c r="G1177" s="197"/>
      <c r="H1177" s="197"/>
      <c r="I1177" s="197"/>
      <c r="J1177" s="200"/>
    </row>
    <row r="1178" spans="2:10" ht="16.5" thickBot="1">
      <c r="B1178" s="197"/>
      <c r="C1178" s="199" t="s">
        <v>7846</v>
      </c>
      <c r="D1178" s="197"/>
      <c r="E1178" s="197"/>
      <c r="F1178" s="197"/>
      <c r="G1178" s="197"/>
      <c r="H1178" s="197"/>
      <c r="I1178" s="197"/>
      <c r="J1178" s="200"/>
    </row>
    <row r="1179" spans="2:10" ht="16.5" thickBot="1">
      <c r="B1179" s="197"/>
      <c r="C1179" s="295"/>
      <c r="D1179" s="197"/>
      <c r="E1179" s="197"/>
      <c r="F1179" s="197"/>
      <c r="G1179" s="197"/>
      <c r="H1179" s="197"/>
      <c r="I1179" s="197"/>
      <c r="J1179" s="200"/>
    </row>
    <row r="1180" spans="2:10" ht="16.5" thickBot="1">
      <c r="B1180" s="197"/>
      <c r="C1180" s="199" t="s">
        <v>7847</v>
      </c>
      <c r="D1180" s="197" t="s">
        <v>7848</v>
      </c>
      <c r="E1180" s="197"/>
      <c r="F1180" s="197"/>
      <c r="G1180" s="197" t="s">
        <v>2144</v>
      </c>
      <c r="H1180" s="197">
        <v>35</v>
      </c>
      <c r="I1180" s="197">
        <v>0.28000000000000003</v>
      </c>
      <c r="J1180" s="200"/>
    </row>
    <row r="1181" spans="2:10" ht="16.5" thickBot="1">
      <c r="B1181" s="197"/>
      <c r="C1181" s="199" t="s">
        <v>7841</v>
      </c>
      <c r="D1181" s="197"/>
      <c r="E1181" s="197"/>
      <c r="F1181" s="197"/>
      <c r="G1181" s="197"/>
      <c r="H1181" s="197"/>
      <c r="I1181" s="199"/>
      <c r="J1181" s="200"/>
    </row>
    <row r="1182" spans="2:10" ht="16.5" thickBot="1">
      <c r="B1182" s="197"/>
      <c r="C1182" s="295"/>
      <c r="D1182" s="197"/>
      <c r="E1182" s="197"/>
      <c r="F1182" s="197"/>
      <c r="G1182" s="197"/>
      <c r="H1182" s="197"/>
      <c r="I1182" s="199"/>
      <c r="J1182" s="200"/>
    </row>
    <row r="1183" spans="2:10" ht="16.5" thickBot="1">
      <c r="B1183" s="197"/>
      <c r="C1183" s="199" t="s">
        <v>7849</v>
      </c>
      <c r="D1183" s="197" t="s">
        <v>7850</v>
      </c>
      <c r="E1183" s="197"/>
      <c r="F1183" s="197"/>
      <c r="G1183" s="197" t="s">
        <v>2144</v>
      </c>
      <c r="H1183" s="197">
        <v>4</v>
      </c>
      <c r="I1183" s="197">
        <v>2.15</v>
      </c>
      <c r="J1183" s="200"/>
    </row>
    <row r="1184" spans="2:10" ht="16.5" thickBot="1">
      <c r="B1184" s="197"/>
      <c r="C1184" s="199" t="s">
        <v>7845</v>
      </c>
      <c r="D1184" s="197"/>
      <c r="E1184" s="197"/>
      <c r="F1184" s="197"/>
      <c r="G1184" s="197"/>
      <c r="H1184" s="197"/>
      <c r="I1184" s="197"/>
      <c r="J1184" s="200"/>
    </row>
    <row r="1185" spans="2:10" ht="16.5" thickBot="1">
      <c r="B1185" s="197"/>
      <c r="C1185" s="199" t="s">
        <v>7846</v>
      </c>
      <c r="D1185" s="197"/>
      <c r="E1185" s="197"/>
      <c r="F1185" s="197"/>
      <c r="G1185" s="197"/>
      <c r="H1185" s="197"/>
      <c r="I1185" s="197"/>
      <c r="J1185" s="200"/>
    </row>
    <row r="1186" spans="2:10" ht="16.5" thickBot="1">
      <c r="B1186" s="197"/>
      <c r="C1186" s="295"/>
      <c r="D1186" s="197"/>
      <c r="E1186" s="197"/>
      <c r="F1186" s="197"/>
      <c r="G1186" s="197"/>
      <c r="H1186" s="197"/>
      <c r="I1186" s="197"/>
      <c r="J1186" s="200"/>
    </row>
    <row r="1187" spans="2:10" ht="16.5" thickBot="1">
      <c r="B1187" s="197"/>
      <c r="C1187" s="199" t="s">
        <v>7851</v>
      </c>
      <c r="D1187" s="197" t="s">
        <v>7852</v>
      </c>
      <c r="E1187" s="197"/>
      <c r="F1187" s="197"/>
      <c r="G1187" s="197" t="s">
        <v>2144</v>
      </c>
      <c r="H1187" s="197">
        <v>4</v>
      </c>
      <c r="I1187" s="197">
        <v>1.2</v>
      </c>
      <c r="J1187" s="200"/>
    </row>
    <row r="1188" spans="2:10" ht="16.5" thickBot="1">
      <c r="B1188" s="197"/>
      <c r="C1188" s="199" t="s">
        <v>7841</v>
      </c>
      <c r="D1188" s="197"/>
      <c r="E1188" s="197"/>
      <c r="F1188" s="197"/>
      <c r="G1188" s="197"/>
      <c r="H1188" s="197"/>
      <c r="I1188" s="199"/>
      <c r="J1188" s="200"/>
    </row>
    <row r="1189" spans="2:10" ht="16.5" thickBot="1">
      <c r="B1189" s="197"/>
      <c r="C1189" s="295"/>
      <c r="D1189" s="197"/>
      <c r="E1189" s="197"/>
      <c r="F1189" s="197"/>
      <c r="G1189" s="197"/>
      <c r="H1189" s="197"/>
      <c r="I1189" s="199"/>
      <c r="J1189" s="200"/>
    </row>
    <row r="1190" spans="2:10" ht="16.5" thickBot="1">
      <c r="B1190" s="197"/>
      <c r="C1190" s="199" t="s">
        <v>7853</v>
      </c>
      <c r="D1190" s="197" t="s">
        <v>7854</v>
      </c>
      <c r="E1190" s="197"/>
      <c r="F1190" s="197"/>
      <c r="G1190" s="197" t="s">
        <v>2144</v>
      </c>
      <c r="H1190" s="197">
        <v>1</v>
      </c>
      <c r="I1190" s="197">
        <v>4.66</v>
      </c>
      <c r="J1190" s="200"/>
    </row>
    <row r="1191" spans="2:10" ht="16.5" thickBot="1">
      <c r="B1191" s="197"/>
      <c r="C1191" s="199" t="s">
        <v>7855</v>
      </c>
      <c r="D1191" s="197"/>
      <c r="E1191" s="197"/>
      <c r="F1191" s="197"/>
      <c r="G1191" s="197"/>
      <c r="H1191" s="197"/>
      <c r="I1191" s="197"/>
      <c r="J1191" s="200"/>
    </row>
    <row r="1192" spans="2:10" ht="16.5" thickBot="1">
      <c r="B1192" s="197"/>
      <c r="C1192" s="199" t="s">
        <v>7856</v>
      </c>
      <c r="D1192" s="197"/>
      <c r="E1192" s="197"/>
      <c r="F1192" s="197"/>
      <c r="G1192" s="197"/>
      <c r="H1192" s="197"/>
      <c r="I1192" s="197"/>
      <c r="J1192" s="200"/>
    </row>
    <row r="1193" spans="2:10" ht="16.5" thickBot="1">
      <c r="B1193" s="197"/>
      <c r="C1193" s="199"/>
      <c r="D1193" s="197"/>
      <c r="E1193" s="197"/>
      <c r="F1193" s="197"/>
      <c r="G1193" s="197"/>
      <c r="H1193" s="197"/>
      <c r="I1193" s="197"/>
      <c r="J1193" s="200"/>
    </row>
    <row r="1194" spans="2:10" ht="16.5" thickBot="1">
      <c r="B1194" s="197"/>
      <c r="C1194" s="199" t="s">
        <v>7857</v>
      </c>
      <c r="D1194" s="197" t="s">
        <v>7858</v>
      </c>
      <c r="E1194" s="197"/>
      <c r="F1194" s="197"/>
      <c r="G1194" s="197" t="s">
        <v>2144</v>
      </c>
      <c r="H1194" s="197">
        <v>1</v>
      </c>
      <c r="I1194" s="197">
        <v>3.87</v>
      </c>
      <c r="J1194" s="200"/>
    </row>
    <row r="1195" spans="2:10" ht="16.5" thickBot="1">
      <c r="B1195" s="197"/>
      <c r="C1195" s="199" t="s">
        <v>7859</v>
      </c>
      <c r="D1195" s="197"/>
      <c r="E1195" s="197"/>
      <c r="F1195" s="197"/>
      <c r="G1195" s="197"/>
      <c r="H1195" s="197"/>
      <c r="I1195" s="197"/>
      <c r="J1195" s="200"/>
    </row>
    <row r="1196" spans="2:10" ht="16.5" thickBot="1">
      <c r="B1196" s="197"/>
      <c r="C1196" s="199" t="s">
        <v>7860</v>
      </c>
      <c r="D1196" s="197"/>
      <c r="E1196" s="197"/>
      <c r="F1196" s="197"/>
      <c r="G1196" s="197"/>
      <c r="H1196" s="197"/>
      <c r="I1196" s="197"/>
      <c r="J1196" s="200"/>
    </row>
    <row r="1197" spans="2:10" ht="16.5" thickBot="1">
      <c r="B1197" s="197"/>
      <c r="C1197" s="199"/>
      <c r="D1197" s="197"/>
      <c r="E1197" s="197"/>
      <c r="F1197" s="197"/>
      <c r="G1197" s="197"/>
      <c r="H1197" s="197"/>
      <c r="I1197" s="197"/>
      <c r="J1197" s="200"/>
    </row>
    <row r="1198" spans="2:10" ht="16.5" thickBot="1">
      <c r="B1198" s="197"/>
      <c r="C1198" s="199" t="s">
        <v>7861</v>
      </c>
      <c r="D1198" s="197" t="s">
        <v>7862</v>
      </c>
      <c r="E1198" s="197"/>
      <c r="F1198" s="197"/>
      <c r="G1198" s="197" t="s">
        <v>2144</v>
      </c>
      <c r="H1198" s="197">
        <v>1</v>
      </c>
      <c r="I1198" s="197">
        <v>1.22</v>
      </c>
      <c r="J1198" s="200"/>
    </row>
    <row r="1199" spans="2:10" ht="16.5" thickBot="1">
      <c r="B1199" s="197"/>
      <c r="C1199" s="199" t="s">
        <v>7841</v>
      </c>
      <c r="D1199" s="197"/>
      <c r="E1199" s="197"/>
      <c r="F1199" s="197"/>
      <c r="G1199" s="197"/>
      <c r="H1199" s="197"/>
      <c r="I1199" s="197"/>
      <c r="J1199" s="200"/>
    </row>
    <row r="1200" spans="2:10" ht="16.5" thickBot="1">
      <c r="B1200" s="197"/>
      <c r="C1200" s="199"/>
      <c r="D1200" s="197"/>
      <c r="E1200" s="197"/>
      <c r="F1200" s="197"/>
      <c r="G1200" s="197"/>
      <c r="H1200" s="197"/>
      <c r="I1200" s="197"/>
      <c r="J1200" s="200"/>
    </row>
    <row r="1201" spans="2:10" ht="16.5" thickBot="1">
      <c r="B1201" s="197"/>
      <c r="C1201" s="199" t="s">
        <v>7863</v>
      </c>
      <c r="D1201" s="197" t="s">
        <v>7864</v>
      </c>
      <c r="E1201" s="197"/>
      <c r="F1201" s="197"/>
      <c r="G1201" s="197" t="s">
        <v>2144</v>
      </c>
      <c r="H1201" s="197">
        <v>2</v>
      </c>
      <c r="I1201" s="197">
        <v>0.43</v>
      </c>
      <c r="J1201" s="200"/>
    </row>
    <row r="1202" spans="2:10" ht="16.5" thickBot="1">
      <c r="B1202" s="197"/>
      <c r="C1202" s="199"/>
      <c r="D1202" s="197"/>
      <c r="E1202" s="197"/>
      <c r="F1202" s="197"/>
      <c r="G1202" s="197"/>
      <c r="H1202" s="197"/>
      <c r="I1202" s="197"/>
      <c r="J1202" s="200"/>
    </row>
    <row r="1203" spans="2:10" ht="16.5" thickBot="1">
      <c r="B1203" s="197"/>
      <c r="C1203" s="199" t="s">
        <v>7865</v>
      </c>
      <c r="D1203" s="197" t="s">
        <v>7866</v>
      </c>
      <c r="E1203" s="197"/>
      <c r="F1203" s="197"/>
      <c r="G1203" s="197" t="s">
        <v>2144</v>
      </c>
      <c r="H1203" s="197">
        <v>8</v>
      </c>
      <c r="I1203" s="197">
        <v>0.43</v>
      </c>
      <c r="J1203" s="200"/>
    </row>
    <row r="1204" spans="2:10" ht="16.5" thickBot="1">
      <c r="B1204" s="197"/>
      <c r="C1204" s="199"/>
      <c r="D1204" s="197"/>
      <c r="E1204" s="197"/>
      <c r="F1204" s="197"/>
      <c r="G1204" s="197"/>
      <c r="H1204" s="197"/>
      <c r="I1204" s="197"/>
      <c r="J1204" s="200"/>
    </row>
    <row r="1205" spans="2:10" ht="16.5" thickBot="1">
      <c r="B1205" s="197"/>
      <c r="C1205" s="199" t="s">
        <v>7867</v>
      </c>
      <c r="D1205" s="197" t="s">
        <v>7868</v>
      </c>
      <c r="E1205" s="197"/>
      <c r="F1205" s="197"/>
      <c r="G1205" s="197" t="s">
        <v>2144</v>
      </c>
      <c r="H1205" s="197">
        <v>3</v>
      </c>
      <c r="I1205" s="197">
        <v>1.29</v>
      </c>
      <c r="J1205" s="200"/>
    </row>
    <row r="1206" spans="2:10" ht="16.5" thickBot="1">
      <c r="B1206" s="197"/>
      <c r="C1206" s="199" t="s">
        <v>7869</v>
      </c>
      <c r="D1206" s="197"/>
      <c r="E1206" s="197"/>
      <c r="F1206" s="197"/>
      <c r="G1206" s="197"/>
      <c r="H1206" s="197"/>
      <c r="I1206" s="197"/>
      <c r="J1206" s="200"/>
    </row>
    <row r="1207" spans="2:10" ht="16.5" thickBot="1">
      <c r="B1207" s="197"/>
      <c r="C1207" s="199" t="s">
        <v>7870</v>
      </c>
      <c r="D1207" s="197"/>
      <c r="E1207" s="197"/>
      <c r="F1207" s="197"/>
      <c r="G1207" s="197"/>
      <c r="H1207" s="197"/>
      <c r="I1207" s="197"/>
      <c r="J1207" s="200"/>
    </row>
    <row r="1208" spans="2:10" ht="16.5" thickBot="1">
      <c r="B1208" s="197"/>
      <c r="C1208" s="199"/>
      <c r="D1208" s="197"/>
      <c r="E1208" s="197"/>
      <c r="F1208" s="197"/>
      <c r="G1208" s="197"/>
      <c r="H1208" s="197"/>
      <c r="I1208" s="197"/>
      <c r="J1208" s="200"/>
    </row>
    <row r="1209" spans="2:10" ht="16.5" thickBot="1">
      <c r="B1209" s="197"/>
      <c r="C1209" s="199" t="s">
        <v>7871</v>
      </c>
      <c r="D1209" s="197" t="s">
        <v>7872</v>
      </c>
      <c r="E1209" s="197"/>
      <c r="F1209" s="197"/>
      <c r="G1209" s="197" t="s">
        <v>2144</v>
      </c>
      <c r="H1209" s="197">
        <v>3</v>
      </c>
      <c r="I1209" s="197">
        <v>0.83</v>
      </c>
      <c r="J1209" s="200"/>
    </row>
    <row r="1210" spans="2:10" ht="16.5" thickBot="1">
      <c r="B1210" s="197"/>
      <c r="C1210" s="199" t="s">
        <v>7873</v>
      </c>
      <c r="D1210" s="197"/>
      <c r="E1210" s="197"/>
      <c r="F1210" s="197"/>
      <c r="G1210" s="197"/>
      <c r="H1210" s="197"/>
      <c r="I1210" s="197"/>
      <c r="J1210" s="200"/>
    </row>
    <row r="1211" spans="2:10" ht="16.5" thickBot="1">
      <c r="B1211" s="197"/>
      <c r="C1211" s="199"/>
      <c r="D1211" s="197"/>
      <c r="E1211" s="197"/>
      <c r="F1211" s="197"/>
      <c r="G1211" s="197"/>
      <c r="H1211" s="197"/>
      <c r="I1211" s="197"/>
      <c r="J1211" s="200"/>
    </row>
    <row r="1212" spans="2:10" ht="16.5" thickBot="1">
      <c r="B1212" s="197"/>
      <c r="C1212" s="199"/>
      <c r="D1212" s="197"/>
      <c r="E1212" s="197"/>
      <c r="F1212" s="197"/>
      <c r="G1212" s="197"/>
      <c r="H1212" s="197"/>
      <c r="I1212" s="197"/>
      <c r="J1212" s="200"/>
    </row>
    <row r="1213" spans="2:10" ht="16.5" thickBot="1">
      <c r="B1213" s="197"/>
      <c r="C1213" s="199" t="s">
        <v>7874</v>
      </c>
      <c r="D1213" s="197" t="s">
        <v>7875</v>
      </c>
      <c r="E1213" s="197"/>
      <c r="F1213" s="197"/>
      <c r="G1213" s="197" t="s">
        <v>2144</v>
      </c>
      <c r="H1213" s="197">
        <v>2</v>
      </c>
      <c r="I1213" s="197">
        <v>1.54</v>
      </c>
      <c r="J1213" s="200"/>
    </row>
    <row r="1214" spans="2:10" ht="16.5" thickBot="1">
      <c r="B1214" s="197"/>
      <c r="C1214" s="199" t="s">
        <v>7869</v>
      </c>
      <c r="D1214" s="197"/>
      <c r="E1214" s="197"/>
      <c r="F1214" s="197"/>
      <c r="G1214" s="197"/>
      <c r="H1214" s="197"/>
      <c r="I1214" s="197"/>
      <c r="J1214" s="200"/>
    </row>
    <row r="1215" spans="2:10" ht="16.5" thickBot="1">
      <c r="B1215" s="197"/>
      <c r="C1215" s="199" t="s">
        <v>7870</v>
      </c>
      <c r="D1215" s="197"/>
      <c r="E1215" s="197"/>
      <c r="F1215" s="197"/>
      <c r="G1215" s="197"/>
      <c r="H1215" s="197"/>
      <c r="I1215" s="197"/>
      <c r="J1215" s="200"/>
    </row>
    <row r="1216" spans="2:10" ht="16.5" thickBot="1">
      <c r="B1216" s="197"/>
      <c r="C1216" s="199"/>
      <c r="D1216" s="197"/>
      <c r="E1216" s="197"/>
      <c r="F1216" s="197"/>
      <c r="G1216" s="197"/>
      <c r="H1216" s="197"/>
      <c r="I1216" s="197"/>
      <c r="J1216" s="200"/>
    </row>
    <row r="1217" spans="2:10" ht="16.5" thickBot="1">
      <c r="B1217" s="197"/>
      <c r="C1217" s="199" t="s">
        <v>7876</v>
      </c>
      <c r="D1217" s="197" t="s">
        <v>6531</v>
      </c>
      <c r="E1217" s="197"/>
      <c r="F1217" s="197"/>
      <c r="G1217" s="197" t="s">
        <v>2144</v>
      </c>
      <c r="H1217" s="197">
        <v>2</v>
      </c>
      <c r="I1217" s="197">
        <v>0.49</v>
      </c>
      <c r="J1217" s="200"/>
    </row>
    <row r="1218" spans="2:10" ht="16.5" thickBot="1">
      <c r="B1218" s="197"/>
      <c r="C1218" s="199" t="s">
        <v>7841</v>
      </c>
      <c r="D1218" s="197"/>
      <c r="E1218" s="197"/>
      <c r="F1218" s="197"/>
      <c r="G1218" s="197"/>
      <c r="H1218" s="197"/>
      <c r="I1218" s="197"/>
      <c r="J1218" s="200"/>
    </row>
    <row r="1219" spans="2:10" ht="16.5" thickBot="1">
      <c r="B1219" s="197"/>
      <c r="C1219" s="199"/>
      <c r="D1219" s="197"/>
      <c r="E1219" s="197"/>
      <c r="F1219" s="197"/>
      <c r="G1219" s="197"/>
      <c r="H1219" s="197"/>
      <c r="I1219" s="197"/>
      <c r="J1219" s="200"/>
    </row>
    <row r="1220" spans="2:10" ht="16.5" thickBot="1">
      <c r="B1220" s="197"/>
      <c r="C1220" s="199" t="s">
        <v>7877</v>
      </c>
      <c r="D1220" s="197" t="s">
        <v>2354</v>
      </c>
      <c r="E1220" s="197"/>
      <c r="F1220" s="197"/>
      <c r="G1220" s="197" t="s">
        <v>2144</v>
      </c>
      <c r="H1220" s="197">
        <v>50</v>
      </c>
      <c r="I1220" s="197">
        <v>2.66</v>
      </c>
      <c r="J1220" s="200"/>
    </row>
    <row r="1221" spans="2:10" ht="16.5" thickBot="1">
      <c r="B1221" s="197"/>
      <c r="C1221" s="199"/>
      <c r="D1221" s="197"/>
      <c r="E1221" s="197"/>
      <c r="F1221" s="197"/>
      <c r="G1221" s="197"/>
      <c r="H1221" s="197"/>
      <c r="I1221" s="197"/>
      <c r="J1221" s="200"/>
    </row>
    <row r="1222" spans="2:10" ht="16.5" thickBot="1">
      <c r="B1222" s="197"/>
      <c r="C1222" s="199" t="s">
        <v>7878</v>
      </c>
      <c r="D1222" s="197" t="s">
        <v>6567</v>
      </c>
      <c r="E1222" s="197"/>
      <c r="F1222" s="197"/>
      <c r="G1222" s="197" t="s">
        <v>2144</v>
      </c>
      <c r="H1222" s="197">
        <v>3</v>
      </c>
      <c r="I1222" s="197">
        <v>0.315</v>
      </c>
      <c r="J1222" s="200"/>
    </row>
    <row r="1223" spans="2:10" ht="16.5" thickBot="1">
      <c r="B1223" s="197"/>
      <c r="C1223" s="199"/>
      <c r="D1223" s="197"/>
      <c r="E1223" s="197"/>
      <c r="F1223" s="197"/>
      <c r="G1223" s="197"/>
      <c r="H1223" s="197"/>
      <c r="I1223" s="197"/>
      <c r="J1223" s="200"/>
    </row>
    <row r="1224" spans="2:10" ht="16.5" thickBot="1">
      <c r="B1224" s="197"/>
      <c r="C1224" s="199" t="s">
        <v>7879</v>
      </c>
      <c r="D1224" s="197" t="s">
        <v>2340</v>
      </c>
      <c r="E1224" s="197"/>
      <c r="F1224" s="197"/>
      <c r="G1224" s="197" t="s">
        <v>2144</v>
      </c>
      <c r="H1224" s="197">
        <v>60</v>
      </c>
      <c r="I1224" s="197">
        <v>5.0000000000000001E-3</v>
      </c>
      <c r="J1224" s="200"/>
    </row>
    <row r="1225" spans="2:10" ht="16.5" thickBot="1">
      <c r="B1225" s="197"/>
      <c r="C1225" s="199"/>
      <c r="D1225" s="197"/>
      <c r="E1225" s="197"/>
      <c r="F1225" s="197"/>
      <c r="G1225" s="197"/>
      <c r="H1225" s="197"/>
      <c r="I1225" s="197"/>
      <c r="J1225" s="200"/>
    </row>
    <row r="1226" spans="2:10" ht="16.5" thickBot="1">
      <c r="B1226" s="197"/>
      <c r="C1226" s="199" t="s">
        <v>7880</v>
      </c>
      <c r="D1226" s="197" t="s">
        <v>2339</v>
      </c>
      <c r="E1226" s="197"/>
      <c r="F1226" s="197"/>
      <c r="G1226" s="197" t="s">
        <v>2144</v>
      </c>
      <c r="H1226" s="197">
        <v>100</v>
      </c>
      <c r="I1226" s="197">
        <v>2E-3</v>
      </c>
      <c r="J1226" s="200"/>
    </row>
    <row r="1227" spans="2:10" ht="16.5" thickBot="1">
      <c r="B1227" s="197"/>
      <c r="C1227" s="199"/>
      <c r="D1227" s="197"/>
      <c r="E1227" s="197"/>
      <c r="F1227" s="197"/>
      <c r="G1227" s="197"/>
      <c r="H1227" s="197"/>
      <c r="I1227" s="197"/>
      <c r="J1227" s="200"/>
    </row>
    <row r="1228" spans="2:10" ht="16.5" thickBot="1">
      <c r="B1228" s="197"/>
      <c r="C1228" s="199" t="s">
        <v>2338</v>
      </c>
      <c r="D1228" s="197" t="s">
        <v>2343</v>
      </c>
      <c r="E1228" s="197"/>
      <c r="F1228" s="197"/>
      <c r="G1228" s="197" t="s">
        <v>2144</v>
      </c>
      <c r="H1228" s="197">
        <v>10</v>
      </c>
      <c r="I1228" s="197">
        <v>8.76</v>
      </c>
      <c r="J1228" s="200"/>
    </row>
    <row r="1229" spans="2:10" ht="16.5" thickBot="1">
      <c r="B1229" s="197"/>
      <c r="C1229" s="199"/>
      <c r="D1229" s="197"/>
      <c r="E1229" s="197"/>
      <c r="F1229" s="197"/>
      <c r="G1229" s="197"/>
      <c r="H1229" s="197"/>
      <c r="I1229" s="197"/>
      <c r="J1229" s="200"/>
    </row>
    <row r="1230" spans="2:10" ht="16.5" thickBot="1">
      <c r="B1230" s="197"/>
      <c r="C1230" s="199" t="s">
        <v>7881</v>
      </c>
      <c r="D1230" s="197" t="s">
        <v>2342</v>
      </c>
      <c r="E1230" s="197"/>
      <c r="F1230" s="197"/>
      <c r="G1230" s="197" t="s">
        <v>2144</v>
      </c>
      <c r="H1230" s="197">
        <v>36</v>
      </c>
      <c r="I1230" s="197">
        <v>1.33</v>
      </c>
      <c r="J1230" s="200"/>
    </row>
    <row r="1231" spans="2:10" ht="16.5" thickBot="1">
      <c r="B1231" s="197"/>
      <c r="C1231" s="199"/>
      <c r="D1231" s="197"/>
      <c r="E1231" s="197"/>
      <c r="F1231" s="197"/>
      <c r="G1231" s="197"/>
      <c r="H1231" s="197"/>
      <c r="I1231" s="197"/>
      <c r="J1231" s="200"/>
    </row>
    <row r="1232" spans="2:10" ht="16.5" thickBot="1">
      <c r="B1232" s="197"/>
      <c r="C1232" s="199" t="s">
        <v>2336</v>
      </c>
      <c r="D1232" s="197" t="s">
        <v>2341</v>
      </c>
      <c r="E1232" s="197"/>
      <c r="F1232" s="197"/>
      <c r="G1232" s="197" t="s">
        <v>2144</v>
      </c>
      <c r="H1232" s="197">
        <v>40</v>
      </c>
      <c r="I1232" s="197">
        <v>1.4E-2</v>
      </c>
      <c r="J1232" s="200"/>
    </row>
    <row r="1233" spans="2:10" ht="16.5" thickBot="1">
      <c r="B1233" s="197"/>
      <c r="C1233" s="199"/>
      <c r="D1233" s="197"/>
      <c r="E1233" s="197"/>
      <c r="F1233" s="197"/>
      <c r="G1233" s="197"/>
      <c r="H1233" s="197"/>
      <c r="I1233" s="197"/>
      <c r="J1233" s="200"/>
    </row>
    <row r="1234" spans="2:10" ht="16.5" thickBot="1">
      <c r="B1234" s="197"/>
      <c r="C1234" s="199" t="s">
        <v>7882</v>
      </c>
      <c r="D1234" s="197" t="s">
        <v>2383</v>
      </c>
      <c r="E1234" s="197"/>
      <c r="F1234" s="197"/>
      <c r="G1234" s="197" t="s">
        <v>2144</v>
      </c>
      <c r="H1234" s="197">
        <v>440</v>
      </c>
      <c r="I1234" s="197">
        <v>2.5000000000000001E-2</v>
      </c>
      <c r="J1234" s="200"/>
    </row>
    <row r="1235" spans="2:10" ht="16.5" thickBot="1">
      <c r="B1235" s="197"/>
      <c r="C1235" s="199"/>
      <c r="D1235" s="197"/>
      <c r="E1235" s="197"/>
      <c r="F1235" s="197"/>
      <c r="G1235" s="197"/>
      <c r="H1235" s="197"/>
      <c r="I1235" s="197"/>
      <c r="J1235" s="200"/>
    </row>
    <row r="1236" spans="2:10" ht="16.5" thickBot="1">
      <c r="B1236" s="197"/>
      <c r="C1236" s="199" t="s">
        <v>2349</v>
      </c>
      <c r="D1236" s="197" t="s">
        <v>2353</v>
      </c>
      <c r="E1236" s="197"/>
      <c r="F1236" s="197"/>
      <c r="G1236" s="197" t="s">
        <v>2144</v>
      </c>
      <c r="H1236" s="197">
        <v>24</v>
      </c>
      <c r="I1236" s="197">
        <v>4.0000000000000001E-3</v>
      </c>
      <c r="J1236" s="200"/>
    </row>
    <row r="1237" spans="2:10" ht="16.5" thickBot="1">
      <c r="B1237" s="197"/>
      <c r="C1237" s="199"/>
      <c r="D1237" s="197"/>
      <c r="E1237" s="197"/>
      <c r="F1237" s="197"/>
      <c r="G1237" s="197"/>
      <c r="H1237" s="197"/>
      <c r="I1237" s="197"/>
      <c r="J1237" s="200"/>
    </row>
    <row r="1238" spans="2:10" ht="16.5" thickBot="1">
      <c r="B1238" s="197"/>
      <c r="C1238" s="199" t="s">
        <v>2348</v>
      </c>
      <c r="D1238" s="197" t="s">
        <v>2352</v>
      </c>
      <c r="E1238" s="197"/>
      <c r="F1238" s="197"/>
      <c r="G1238" s="197" t="s">
        <v>2144</v>
      </c>
      <c r="H1238" s="197">
        <v>24</v>
      </c>
      <c r="I1238" s="197">
        <v>3.0000000000000001E-3</v>
      </c>
      <c r="J1238" s="200"/>
    </row>
    <row r="1239" spans="2:10" ht="16.5" thickBot="1">
      <c r="B1239" s="197"/>
      <c r="C1239" s="199"/>
      <c r="D1239" s="197"/>
      <c r="E1239" s="197"/>
      <c r="F1239" s="197"/>
      <c r="G1239" s="197"/>
      <c r="H1239" s="197"/>
      <c r="I1239" s="197"/>
      <c r="J1239" s="200"/>
    </row>
    <row r="1240" spans="2:10" ht="16.5" thickBot="1">
      <c r="B1240" s="197"/>
      <c r="C1240" s="199" t="s">
        <v>2347</v>
      </c>
      <c r="D1240" s="197" t="s">
        <v>2351</v>
      </c>
      <c r="E1240" s="197"/>
      <c r="F1240" s="197"/>
      <c r="G1240" s="197" t="s">
        <v>2144</v>
      </c>
      <c r="H1240" s="197">
        <v>24</v>
      </c>
      <c r="I1240" s="197">
        <v>1E-3</v>
      </c>
      <c r="J1240" s="200"/>
    </row>
    <row r="1241" spans="2:10" ht="16.5" thickBot="1">
      <c r="B1241" s="197"/>
      <c r="C1241" s="199"/>
      <c r="D1241" s="197"/>
      <c r="E1241" s="197"/>
      <c r="F1241" s="197"/>
      <c r="G1241" s="197"/>
      <c r="H1241" s="197"/>
      <c r="I1241" s="197"/>
      <c r="J1241" s="200"/>
    </row>
    <row r="1242" spans="2:10" ht="16.5" thickBot="1">
      <c r="B1242" s="197"/>
      <c r="C1242" s="199" t="s">
        <v>2298</v>
      </c>
      <c r="D1242" s="197" t="s">
        <v>2304</v>
      </c>
      <c r="E1242" s="197"/>
      <c r="F1242" s="197"/>
      <c r="G1242" s="197" t="s">
        <v>2144</v>
      </c>
      <c r="H1242" s="197">
        <v>32</v>
      </c>
      <c r="I1242" s="197">
        <v>0.04</v>
      </c>
      <c r="J1242" s="200"/>
    </row>
    <row r="1243" spans="2:10" ht="16.5" thickBot="1">
      <c r="B1243" s="197"/>
      <c r="C1243" s="199"/>
      <c r="D1243" s="197"/>
      <c r="E1243" s="197"/>
      <c r="F1243" s="197"/>
      <c r="G1243" s="197"/>
      <c r="H1243" s="197"/>
      <c r="I1243" s="197"/>
      <c r="J1243" s="200"/>
    </row>
    <row r="1244" spans="2:10" ht="16.5" thickBot="1">
      <c r="B1244" s="197"/>
      <c r="C1244" s="199" t="s">
        <v>2299</v>
      </c>
      <c r="D1244" s="197" t="s">
        <v>2305</v>
      </c>
      <c r="E1244" s="197"/>
      <c r="F1244" s="197"/>
      <c r="G1244" s="197" t="s">
        <v>2144</v>
      </c>
      <c r="H1244" s="197">
        <v>3</v>
      </c>
      <c r="I1244" s="197">
        <v>2.48</v>
      </c>
      <c r="J1244" s="200"/>
    </row>
    <row r="1245" spans="2:10" ht="16.5" thickBot="1">
      <c r="B1245" s="197"/>
      <c r="C1245" s="199"/>
      <c r="D1245" s="197"/>
      <c r="E1245" s="197"/>
      <c r="F1245" s="197"/>
      <c r="G1245" s="197"/>
      <c r="H1245" s="197"/>
      <c r="I1245" s="197"/>
      <c r="J1245" s="200"/>
    </row>
    <row r="1246" spans="2:10" ht="16.5" thickBot="1">
      <c r="B1246" s="197"/>
      <c r="C1246" s="199" t="s">
        <v>7883</v>
      </c>
      <c r="D1246" s="197" t="s">
        <v>6613</v>
      </c>
      <c r="E1246" s="197"/>
      <c r="F1246" s="197"/>
      <c r="G1246" s="197" t="s">
        <v>2144</v>
      </c>
      <c r="H1246" s="197">
        <v>2</v>
      </c>
      <c r="I1246" s="197"/>
      <c r="J1246" s="200"/>
    </row>
    <row r="1247" spans="2:10" ht="16.5" thickBot="1">
      <c r="B1247" s="197"/>
      <c r="C1247" s="199"/>
      <c r="D1247" s="197"/>
      <c r="E1247" s="197"/>
      <c r="F1247" s="197"/>
      <c r="G1247" s="197"/>
      <c r="H1247" s="197"/>
      <c r="I1247" s="197"/>
      <c r="J1247" s="200"/>
    </row>
    <row r="1248" spans="2:10" ht="16.5" thickBot="1">
      <c r="B1248" s="197"/>
      <c r="C1248" s="199" t="s">
        <v>2564</v>
      </c>
      <c r="D1248" s="197" t="s">
        <v>6329</v>
      </c>
      <c r="E1248" s="197"/>
      <c r="F1248" s="197"/>
      <c r="G1248" s="197" t="s">
        <v>2144</v>
      </c>
      <c r="H1248" s="197">
        <v>5</v>
      </c>
      <c r="I1248" s="197"/>
      <c r="J1248" s="200"/>
    </row>
    <row r="1249" spans="1:10" ht="16.5" thickBot="1">
      <c r="B1249" s="197"/>
      <c r="C1249" s="199"/>
      <c r="D1249" s="197"/>
      <c r="E1249" s="197"/>
      <c r="F1249" s="197"/>
      <c r="G1249" s="197"/>
      <c r="H1249" s="197"/>
      <c r="I1249" s="197"/>
      <c r="J1249" s="200"/>
    </row>
    <row r="1250" spans="1:10" ht="16.5" thickBot="1">
      <c r="B1250" s="197"/>
      <c r="C1250" s="199" t="s">
        <v>7884</v>
      </c>
      <c r="D1250" s="197" t="s">
        <v>7885</v>
      </c>
      <c r="E1250" s="197"/>
      <c r="F1250" s="197"/>
      <c r="G1250" s="197" t="s">
        <v>3768</v>
      </c>
      <c r="H1250" s="197">
        <v>25</v>
      </c>
      <c r="I1250" s="197"/>
      <c r="J1250" s="200"/>
    </row>
    <row r="1251" spans="1:10" ht="16.5" thickBot="1">
      <c r="B1251" s="197"/>
      <c r="C1251" s="199"/>
      <c r="D1251" s="197"/>
      <c r="E1251" s="197"/>
      <c r="F1251" s="197"/>
      <c r="G1251" s="197"/>
      <c r="H1251" s="197"/>
      <c r="I1251" s="197"/>
      <c r="J1251" s="200"/>
    </row>
    <row r="1252" spans="1:10" ht="16.5" thickBot="1">
      <c r="B1252" s="197"/>
      <c r="C1252" s="199" t="s">
        <v>7886</v>
      </c>
      <c r="D1252" s="197" t="s">
        <v>7887</v>
      </c>
      <c r="E1252" s="197"/>
      <c r="F1252" s="197"/>
      <c r="G1252" s="197" t="s">
        <v>3768</v>
      </c>
      <c r="H1252" s="197">
        <v>20</v>
      </c>
      <c r="I1252" s="197"/>
      <c r="J1252" s="200"/>
    </row>
    <row r="1253" spans="1:10" ht="16.5" thickBot="1">
      <c r="B1253" s="197"/>
      <c r="C1253" s="199"/>
      <c r="D1253" s="197"/>
      <c r="E1253" s="197"/>
      <c r="F1253" s="197"/>
      <c r="G1253" s="197"/>
      <c r="H1253" s="197"/>
      <c r="I1253" s="197"/>
      <c r="J1253" s="200"/>
    </row>
    <row r="1254" spans="1:10" ht="16.5" thickBot="1">
      <c r="B1254" s="197"/>
      <c r="C1254" s="199" t="s">
        <v>7888</v>
      </c>
      <c r="D1254" s="197" t="s">
        <v>7889</v>
      </c>
      <c r="E1254" s="197"/>
      <c r="F1254" s="197"/>
      <c r="G1254" s="197" t="s">
        <v>3768</v>
      </c>
      <c r="H1254" s="197">
        <v>1500</v>
      </c>
      <c r="I1254" s="197"/>
      <c r="J1254" s="200"/>
    </row>
    <row r="1255" spans="1:10" ht="16.5" thickBot="1">
      <c r="B1255" s="197"/>
      <c r="C1255" s="199"/>
      <c r="D1255" s="197"/>
      <c r="E1255" s="197"/>
      <c r="F1255" s="197"/>
      <c r="G1255" s="197"/>
      <c r="H1255" s="197"/>
      <c r="I1255" s="197"/>
      <c r="J1255" s="200"/>
    </row>
    <row r="1256" spans="1:10" ht="16.5" thickBot="1">
      <c r="B1256" s="197"/>
      <c r="C1256" s="295" t="s">
        <v>7890</v>
      </c>
      <c r="D1256" s="197"/>
      <c r="E1256" s="197"/>
      <c r="F1256" s="197"/>
      <c r="G1256" s="197"/>
      <c r="H1256" s="197"/>
      <c r="I1256" s="197"/>
      <c r="J1256" s="200"/>
    </row>
    <row r="1257" spans="1:10" ht="16.5" thickBot="1">
      <c r="A1257" s="371" t="s">
        <v>9833</v>
      </c>
      <c r="B1257" s="197"/>
      <c r="C1257" s="199" t="s">
        <v>7891</v>
      </c>
      <c r="D1257" s="197" t="s">
        <v>7892</v>
      </c>
      <c r="E1257" s="197"/>
      <c r="F1257" s="197"/>
      <c r="G1257" s="197" t="s">
        <v>2144</v>
      </c>
      <c r="H1257" s="197">
        <v>3</v>
      </c>
      <c r="I1257" s="197">
        <v>92</v>
      </c>
      <c r="J1257" s="200"/>
    </row>
    <row r="1258" spans="1:10" ht="16.5" thickBot="1">
      <c r="B1258" s="197"/>
      <c r="C1258" s="199" t="s">
        <v>7893</v>
      </c>
      <c r="D1258" s="197" t="s">
        <v>7894</v>
      </c>
      <c r="E1258" s="197"/>
      <c r="F1258" s="197"/>
      <c r="G1258" s="197"/>
      <c r="H1258" s="197"/>
      <c r="I1258" s="197"/>
      <c r="J1258" s="200"/>
    </row>
    <row r="1259" spans="1:10" ht="16.5" thickBot="1">
      <c r="B1259" s="197"/>
      <c r="C1259" s="199"/>
      <c r="D1259" s="197"/>
      <c r="E1259" s="197"/>
      <c r="F1259" s="197"/>
      <c r="G1259" s="197"/>
      <c r="H1259" s="197"/>
      <c r="I1259" s="197"/>
      <c r="J1259" s="200"/>
    </row>
    <row r="1260" spans="1:10" ht="16.5" thickBot="1">
      <c r="B1260" s="197"/>
      <c r="C1260" s="199" t="s">
        <v>2311</v>
      </c>
      <c r="D1260" s="197" t="s">
        <v>7895</v>
      </c>
      <c r="E1260" s="197"/>
      <c r="F1260" s="197"/>
      <c r="G1260" s="197" t="s">
        <v>2144</v>
      </c>
      <c r="H1260" s="197">
        <v>3</v>
      </c>
      <c r="I1260" s="197">
        <v>1.5</v>
      </c>
      <c r="J1260" s="200"/>
    </row>
    <row r="1261" spans="1:10" ht="16.5" thickBot="1">
      <c r="B1261" s="197"/>
      <c r="C1261" s="199"/>
      <c r="D1261" s="197"/>
      <c r="E1261" s="197"/>
      <c r="F1261" s="197"/>
      <c r="G1261" s="197"/>
      <c r="H1261" s="197"/>
      <c r="I1261" s="197"/>
      <c r="J1261" s="200"/>
    </row>
    <row r="1262" spans="1:10" ht="16.5" thickBot="1">
      <c r="B1262" s="197"/>
      <c r="C1262" s="295" t="s">
        <v>7896</v>
      </c>
      <c r="D1262" s="197"/>
      <c r="E1262" s="197"/>
      <c r="F1262" s="197"/>
      <c r="G1262" s="197"/>
      <c r="H1262" s="197"/>
      <c r="I1262" s="197"/>
      <c r="J1262" s="200"/>
    </row>
    <row r="1263" spans="1:10" ht="16.5" thickBot="1">
      <c r="B1263" s="197"/>
      <c r="C1263" s="199" t="s">
        <v>7897</v>
      </c>
      <c r="D1263" s="197"/>
      <c r="E1263" s="197"/>
      <c r="F1263" s="197"/>
      <c r="G1263" s="197"/>
      <c r="H1263" s="197"/>
      <c r="I1263" s="197"/>
      <c r="J1263" s="200"/>
    </row>
    <row r="1264" spans="1:10" ht="16.5" thickBot="1">
      <c r="B1264" s="197"/>
      <c r="C1264" s="199" t="s">
        <v>7898</v>
      </c>
      <c r="D1264" s="197"/>
      <c r="E1264" s="197"/>
      <c r="F1264" s="197"/>
      <c r="G1264" s="197"/>
      <c r="H1264" s="197"/>
      <c r="I1264" s="197"/>
      <c r="J1264" s="200"/>
    </row>
    <row r="1265" spans="2:10" ht="16.5" thickBot="1">
      <c r="B1265" s="197"/>
      <c r="C1265" s="199" t="s">
        <v>7899</v>
      </c>
      <c r="D1265" s="197" t="s">
        <v>7900</v>
      </c>
      <c r="E1265" s="197"/>
      <c r="F1265" s="197"/>
      <c r="G1265" s="197" t="s">
        <v>2144</v>
      </c>
      <c r="H1265" s="197">
        <v>3</v>
      </c>
      <c r="I1265" s="197"/>
      <c r="J1265" s="200"/>
    </row>
    <row r="1266" spans="2:10" ht="16.5" thickBot="1">
      <c r="B1266" s="197"/>
      <c r="C1266" s="199" t="s">
        <v>7901</v>
      </c>
      <c r="D1266" s="197" t="s">
        <v>7902</v>
      </c>
      <c r="E1266" s="197"/>
      <c r="F1266" s="197"/>
      <c r="G1266" s="197" t="s">
        <v>2144</v>
      </c>
      <c r="H1266" s="197">
        <v>3</v>
      </c>
      <c r="I1266" s="197"/>
      <c r="J1266" s="200"/>
    </row>
    <row r="1267" spans="2:10" ht="16.5" thickBot="1">
      <c r="B1267" s="197"/>
      <c r="C1267" s="199"/>
      <c r="D1267" s="197"/>
      <c r="E1267" s="197"/>
      <c r="F1267" s="197"/>
      <c r="G1267" s="197"/>
      <c r="H1267" s="197"/>
      <c r="I1267" s="197"/>
      <c r="J1267" s="200"/>
    </row>
    <row r="1268" spans="2:10" ht="16.5" thickBot="1">
      <c r="B1268" s="197"/>
      <c r="C1268" s="199" t="s">
        <v>7903</v>
      </c>
      <c r="D1268" s="197"/>
      <c r="E1268" s="197"/>
      <c r="F1268" s="197"/>
      <c r="G1268" s="197"/>
      <c r="H1268" s="197"/>
      <c r="I1268" s="197"/>
      <c r="J1268" s="200"/>
    </row>
    <row r="1269" spans="2:10" ht="16.5" thickBot="1">
      <c r="B1269" s="197"/>
      <c r="C1269" s="199" t="s">
        <v>2369</v>
      </c>
      <c r="D1269" s="197"/>
      <c r="E1269" s="197"/>
      <c r="F1269" s="197"/>
      <c r="G1269" s="197" t="s">
        <v>2144</v>
      </c>
      <c r="H1269" s="197">
        <v>1</v>
      </c>
      <c r="I1269" s="197"/>
      <c r="J1269" s="200"/>
    </row>
    <row r="1270" spans="2:10" ht="16.5" thickBot="1">
      <c r="B1270" s="197"/>
      <c r="C1270" s="199" t="s">
        <v>2368</v>
      </c>
      <c r="D1270" s="197"/>
      <c r="E1270" s="197"/>
      <c r="F1270" s="197"/>
      <c r="G1270" s="197" t="s">
        <v>2144</v>
      </c>
      <c r="H1270" s="197">
        <v>1</v>
      </c>
      <c r="I1270" s="197"/>
      <c r="J1270" s="200"/>
    </row>
    <row r="1271" spans="2:10" ht="16.5" thickBot="1">
      <c r="B1271" s="197"/>
      <c r="C1271" s="199" t="s">
        <v>2367</v>
      </c>
      <c r="D1271" s="197" t="s">
        <v>7904</v>
      </c>
      <c r="E1271" s="197"/>
      <c r="F1271" s="197"/>
      <c r="G1271" s="197" t="s">
        <v>2144</v>
      </c>
      <c r="H1271" s="197">
        <v>12</v>
      </c>
      <c r="I1271" s="197"/>
      <c r="J1271" s="200"/>
    </row>
    <row r="1272" spans="2:10" ht="16.5" thickBot="1">
      <c r="B1272" s="197"/>
      <c r="C1272" s="199" t="s">
        <v>2366</v>
      </c>
      <c r="D1272" s="197" t="s">
        <v>7905</v>
      </c>
      <c r="E1272" s="197"/>
      <c r="F1272" s="197"/>
      <c r="G1272" s="197" t="s">
        <v>2144</v>
      </c>
      <c r="H1272" s="197">
        <v>3</v>
      </c>
      <c r="I1272" s="197"/>
      <c r="J1272" s="200"/>
    </row>
    <row r="1273" spans="2:10" ht="16.5" thickBot="1">
      <c r="B1273" s="197"/>
      <c r="C1273" s="199" t="s">
        <v>7906</v>
      </c>
      <c r="D1273" s="197" t="s">
        <v>7907</v>
      </c>
      <c r="E1273" s="197"/>
      <c r="F1273" s="197"/>
      <c r="G1273" s="197" t="s">
        <v>2144</v>
      </c>
      <c r="H1273" s="197">
        <v>1</v>
      </c>
      <c r="I1273" s="197"/>
      <c r="J1273" s="200"/>
    </row>
    <row r="1274" spans="2:10" ht="16.5" thickBot="1">
      <c r="B1274" s="197"/>
      <c r="C1274" s="199" t="s">
        <v>2364</v>
      </c>
      <c r="D1274" s="197" t="s">
        <v>7908</v>
      </c>
      <c r="E1274" s="197"/>
      <c r="F1274" s="197"/>
      <c r="G1274" s="197" t="s">
        <v>2144</v>
      </c>
      <c r="H1274" s="197">
        <v>12</v>
      </c>
      <c r="I1274" s="197"/>
      <c r="J1274" s="200"/>
    </row>
    <row r="1275" spans="2:10" ht="16.5" thickBot="1">
      <c r="B1275" s="197"/>
      <c r="C1275" s="199" t="s">
        <v>2363</v>
      </c>
      <c r="D1275" s="197"/>
      <c r="E1275" s="197"/>
      <c r="F1275" s="197"/>
      <c r="G1275" s="197" t="s">
        <v>2144</v>
      </c>
      <c r="H1275" s="197">
        <v>2</v>
      </c>
      <c r="I1275" s="197"/>
      <c r="J1275" s="200"/>
    </row>
    <row r="1276" spans="2:10" ht="16.5" thickBot="1">
      <c r="B1276" s="197"/>
      <c r="C1276" s="199" t="s">
        <v>7909</v>
      </c>
      <c r="D1276" s="197" t="s">
        <v>2361</v>
      </c>
      <c r="E1276" s="197"/>
      <c r="F1276" s="197"/>
      <c r="G1276" s="197" t="s">
        <v>2144</v>
      </c>
      <c r="H1276" s="197">
        <v>13</v>
      </c>
      <c r="I1276" s="197"/>
      <c r="J1276" s="200"/>
    </row>
    <row r="1277" spans="2:10" ht="16.5" thickBot="1">
      <c r="B1277" s="197"/>
      <c r="C1277" s="199" t="s">
        <v>7910</v>
      </c>
      <c r="D1277" s="197"/>
      <c r="E1277" s="197"/>
      <c r="F1277" s="197"/>
      <c r="G1277" s="197" t="s">
        <v>2144</v>
      </c>
      <c r="H1277" s="197">
        <v>2</v>
      </c>
      <c r="I1277" s="197"/>
      <c r="J1277" s="200"/>
    </row>
    <row r="1278" spans="2:10" ht="16.5" thickBot="1">
      <c r="B1278" s="197"/>
      <c r="C1278" s="199"/>
      <c r="D1278" s="197"/>
      <c r="E1278" s="197"/>
      <c r="F1278" s="197"/>
      <c r="G1278" s="197"/>
      <c r="H1278" s="197"/>
      <c r="I1278" s="197"/>
      <c r="J1278" s="200"/>
    </row>
    <row r="1279" spans="2:10" ht="16.5" thickBot="1">
      <c r="B1279" s="197"/>
      <c r="C1279" s="295" t="s">
        <v>7911</v>
      </c>
      <c r="D1279" s="197"/>
      <c r="E1279" s="197"/>
      <c r="F1279" s="197"/>
      <c r="G1279" s="197"/>
      <c r="H1279" s="197"/>
      <c r="I1279" s="197"/>
      <c r="J1279" s="200"/>
    </row>
    <row r="1280" spans="2:10" ht="16.5" thickBot="1">
      <c r="B1280" s="197"/>
      <c r="C1280" s="199" t="s">
        <v>7912</v>
      </c>
      <c r="D1280" s="197" t="s">
        <v>2179</v>
      </c>
      <c r="E1280" s="197"/>
      <c r="F1280" s="197"/>
      <c r="G1280" s="197" t="s">
        <v>2144</v>
      </c>
      <c r="H1280" s="197">
        <v>7</v>
      </c>
      <c r="I1280" s="197"/>
      <c r="J1280" s="200"/>
    </row>
    <row r="1281" spans="1:10" ht="16.5" thickBot="1">
      <c r="B1281" s="197"/>
      <c r="C1281" s="199" t="s">
        <v>7913</v>
      </c>
      <c r="D1281" s="197"/>
      <c r="E1281" s="197"/>
      <c r="F1281" s="197"/>
      <c r="G1281" s="197"/>
      <c r="H1281" s="197"/>
      <c r="I1281" s="197"/>
      <c r="J1281" s="200"/>
    </row>
    <row r="1282" spans="1:10" ht="16.5" thickBot="1">
      <c r="B1282" s="197"/>
      <c r="C1282" s="199"/>
      <c r="D1282" s="197"/>
      <c r="E1282" s="197"/>
      <c r="F1282" s="197"/>
      <c r="G1282" s="197"/>
      <c r="H1282" s="197"/>
      <c r="I1282" s="197"/>
      <c r="J1282" s="200"/>
    </row>
    <row r="1283" spans="1:10" ht="16.5" thickBot="1">
      <c r="B1283" s="197"/>
      <c r="C1283" s="199" t="s">
        <v>7914</v>
      </c>
      <c r="D1283" s="197" t="s">
        <v>2224</v>
      </c>
      <c r="E1283" s="197"/>
      <c r="F1283" s="197"/>
      <c r="G1283" s="197" t="s">
        <v>2144</v>
      </c>
      <c r="H1283" s="197">
        <v>4</v>
      </c>
      <c r="I1283" s="197"/>
      <c r="J1283" s="200"/>
    </row>
    <row r="1284" spans="1:10" ht="16.5" thickBot="1">
      <c r="B1284" s="197"/>
      <c r="C1284" s="199" t="s">
        <v>7913</v>
      </c>
      <c r="D1284" s="197"/>
      <c r="E1284" s="197"/>
      <c r="F1284" s="197"/>
      <c r="G1284" s="197"/>
      <c r="H1284" s="197"/>
      <c r="I1284" s="197"/>
      <c r="J1284" s="200"/>
    </row>
    <row r="1285" spans="1:10" ht="16.5" thickBot="1">
      <c r="B1285" s="197"/>
      <c r="C1285" s="199"/>
      <c r="D1285" s="197"/>
      <c r="E1285" s="197"/>
      <c r="F1285" s="197"/>
      <c r="G1285" s="197"/>
      <c r="H1285" s="197"/>
      <c r="I1285" s="197"/>
      <c r="J1285" s="200"/>
    </row>
    <row r="1286" spans="1:10" ht="16.5" thickBot="1">
      <c r="A1286" s="371" t="s">
        <v>9860</v>
      </c>
      <c r="B1286" s="197"/>
      <c r="C1286" s="199" t="s">
        <v>2221</v>
      </c>
      <c r="D1286" s="197" t="s">
        <v>2180</v>
      </c>
      <c r="E1286" s="197"/>
      <c r="F1286" s="197"/>
      <c r="G1286" s="197" t="s">
        <v>2144</v>
      </c>
      <c r="H1286" s="197">
        <v>4</v>
      </c>
      <c r="I1286" s="197"/>
      <c r="J1286" s="200"/>
    </row>
    <row r="1287" spans="1:10" ht="16.5" thickBot="1">
      <c r="B1287" s="197"/>
      <c r="C1287" s="199"/>
      <c r="D1287" s="197"/>
      <c r="E1287" s="197"/>
      <c r="F1287" s="197"/>
      <c r="G1287" s="197"/>
      <c r="H1287" s="197"/>
      <c r="I1287" s="197"/>
      <c r="J1287" s="200"/>
    </row>
    <row r="1288" spans="1:10" ht="16.5" thickBot="1">
      <c r="A1288" s="371" t="s">
        <v>9861</v>
      </c>
      <c r="B1288" s="197"/>
      <c r="C1288" s="199" t="s">
        <v>2384</v>
      </c>
      <c r="D1288" s="197" t="s">
        <v>2178</v>
      </c>
      <c r="E1288" s="197"/>
      <c r="F1288" s="197"/>
      <c r="G1288" s="197" t="s">
        <v>2182</v>
      </c>
      <c r="H1288" s="197">
        <v>42</v>
      </c>
      <c r="I1288" s="197"/>
      <c r="J1288" s="200"/>
    </row>
    <row r="1289" spans="1:10" ht="16.5" thickBot="1">
      <c r="B1289" s="197"/>
      <c r="C1289" s="199"/>
      <c r="D1289" s="197"/>
      <c r="E1289" s="197"/>
      <c r="F1289" s="197"/>
      <c r="G1289" s="197"/>
      <c r="H1289" s="197"/>
      <c r="I1289" s="197"/>
      <c r="J1289" s="200"/>
    </row>
    <row r="1290" spans="1:10" ht="16.5" thickBot="1">
      <c r="A1290" s="371" t="s">
        <v>9861</v>
      </c>
      <c r="B1290" s="197"/>
      <c r="C1290" s="199" t="s">
        <v>2244</v>
      </c>
      <c r="D1290" s="197" t="s">
        <v>7915</v>
      </c>
      <c r="E1290" s="197"/>
      <c r="F1290" s="197"/>
      <c r="G1290" s="197" t="s">
        <v>2182</v>
      </c>
      <c r="H1290" s="197">
        <v>12</v>
      </c>
      <c r="I1290" s="197"/>
      <c r="J1290" s="200"/>
    </row>
    <row r="1291" spans="1:10" ht="16.5" thickBot="1">
      <c r="B1291" s="197"/>
      <c r="C1291" s="199"/>
      <c r="D1291" s="197" t="s">
        <v>7916</v>
      </c>
      <c r="E1291" s="197"/>
      <c r="F1291" s="197"/>
      <c r="G1291" s="197"/>
      <c r="H1291" s="197"/>
      <c r="I1291" s="197"/>
      <c r="J1291" s="200"/>
    </row>
    <row r="1292" spans="1:10" ht="16.5" thickBot="1">
      <c r="B1292" s="197"/>
      <c r="C1292" s="199"/>
      <c r="D1292" s="197"/>
      <c r="E1292" s="197"/>
      <c r="F1292" s="197"/>
      <c r="G1292" s="197"/>
      <c r="H1292" s="197"/>
      <c r="I1292" s="197"/>
      <c r="J1292" s="200"/>
    </row>
    <row r="1293" spans="1:10" ht="16.5" thickBot="1">
      <c r="B1293" s="197"/>
      <c r="C1293" s="199" t="s">
        <v>2246</v>
      </c>
      <c r="D1293" s="197" t="s">
        <v>7917</v>
      </c>
      <c r="E1293" s="197"/>
      <c r="F1293" s="197"/>
      <c r="G1293" s="197" t="s">
        <v>2144</v>
      </c>
      <c r="H1293" s="197">
        <v>6</v>
      </c>
      <c r="I1293" s="197"/>
      <c r="J1293" s="200"/>
    </row>
    <row r="1294" spans="1:10" ht="16.5" thickBot="1">
      <c r="B1294" s="197"/>
      <c r="C1294" s="199"/>
      <c r="D1294" s="197"/>
      <c r="E1294" s="197"/>
      <c r="F1294" s="197"/>
      <c r="G1294" s="197"/>
      <c r="H1294" s="197"/>
      <c r="I1294" s="197"/>
      <c r="J1294" s="200"/>
    </row>
    <row r="1295" spans="1:10" ht="16.5" thickBot="1">
      <c r="A1295" s="371" t="s">
        <v>9861</v>
      </c>
      <c r="B1295" s="197"/>
      <c r="C1295" s="199" t="s">
        <v>2289</v>
      </c>
      <c r="D1295" s="197" t="s">
        <v>7918</v>
      </c>
      <c r="E1295" s="197"/>
      <c r="F1295" s="197"/>
      <c r="G1295" s="197" t="s">
        <v>2182</v>
      </c>
      <c r="H1295" s="197">
        <v>2</v>
      </c>
      <c r="I1295" s="197"/>
      <c r="J1295" s="200"/>
    </row>
    <row r="1296" spans="1:10" ht="16.5" thickBot="1">
      <c r="B1296" s="197"/>
      <c r="C1296" s="199"/>
      <c r="D1296" s="197" t="s">
        <v>7916</v>
      </c>
      <c r="E1296" s="197"/>
      <c r="F1296" s="197"/>
      <c r="G1296" s="197"/>
      <c r="H1296" s="197"/>
      <c r="I1296" s="197"/>
      <c r="J1296" s="200"/>
    </row>
    <row r="1297" spans="1:10" ht="16.5" thickBot="1">
      <c r="B1297" s="197"/>
      <c r="C1297" s="199"/>
      <c r="D1297" s="197"/>
      <c r="E1297" s="197"/>
      <c r="F1297" s="197"/>
      <c r="G1297" s="197"/>
      <c r="H1297" s="197"/>
      <c r="I1297" s="197"/>
      <c r="J1297" s="200"/>
    </row>
    <row r="1298" spans="1:10" ht="16.5" thickBot="1">
      <c r="B1298" s="197"/>
      <c r="C1298" s="199" t="s">
        <v>2290</v>
      </c>
      <c r="D1298" s="197" t="s">
        <v>7919</v>
      </c>
      <c r="E1298" s="197"/>
      <c r="F1298" s="197"/>
      <c r="G1298" s="197" t="s">
        <v>2144</v>
      </c>
      <c r="H1298" s="197">
        <v>1</v>
      </c>
      <c r="I1298" s="197"/>
      <c r="J1298" s="200"/>
    </row>
    <row r="1299" spans="1:10" ht="16.5" thickBot="1">
      <c r="B1299" s="197"/>
      <c r="C1299" s="199"/>
      <c r="D1299" s="197"/>
      <c r="E1299" s="197"/>
      <c r="F1299" s="197"/>
      <c r="G1299" s="197"/>
      <c r="H1299" s="197"/>
      <c r="I1299" s="197"/>
      <c r="J1299" s="200"/>
    </row>
    <row r="1300" spans="1:10" ht="16.5" thickBot="1">
      <c r="A1300" s="371" t="s">
        <v>9861</v>
      </c>
      <c r="B1300" s="197"/>
      <c r="C1300" s="199" t="s">
        <v>2276</v>
      </c>
      <c r="D1300" s="197" t="s">
        <v>2280</v>
      </c>
      <c r="E1300" s="197"/>
      <c r="F1300" s="197"/>
      <c r="G1300" s="197" t="s">
        <v>2182</v>
      </c>
      <c r="H1300" s="197">
        <v>8</v>
      </c>
      <c r="I1300" s="197"/>
      <c r="J1300" s="200"/>
    </row>
    <row r="1301" spans="1:10" ht="16.5" thickBot="1">
      <c r="B1301" s="197"/>
      <c r="C1301" s="199"/>
      <c r="D1301" s="197"/>
      <c r="E1301" s="197"/>
      <c r="F1301" s="197"/>
      <c r="G1301" s="197"/>
      <c r="H1301" s="197"/>
      <c r="I1301" s="197"/>
      <c r="J1301" s="200"/>
    </row>
    <row r="1302" spans="1:10" ht="16.5" thickBot="1">
      <c r="B1302" s="197"/>
      <c r="C1302" s="199" t="s">
        <v>2277</v>
      </c>
      <c r="D1302" s="197" t="s">
        <v>2281</v>
      </c>
      <c r="E1302" s="197"/>
      <c r="F1302" s="197"/>
      <c r="G1302" s="197" t="s">
        <v>2144</v>
      </c>
      <c r="H1302" s="197">
        <v>4</v>
      </c>
      <c r="I1302" s="197"/>
      <c r="J1302" s="200"/>
    </row>
    <row r="1303" spans="1:10" ht="16.5" thickBot="1">
      <c r="B1303" s="197"/>
      <c r="C1303" s="199"/>
      <c r="D1303" s="197"/>
      <c r="E1303" s="197"/>
      <c r="F1303" s="197"/>
      <c r="G1303" s="197"/>
      <c r="H1303" s="197"/>
      <c r="I1303" s="197"/>
      <c r="J1303" s="200"/>
    </row>
    <row r="1304" spans="1:10" ht="16.5" thickBot="1">
      <c r="B1304" s="197"/>
      <c r="C1304" s="295" t="s">
        <v>7920</v>
      </c>
      <c r="D1304" s="197"/>
      <c r="E1304" s="197"/>
      <c r="F1304" s="197"/>
      <c r="I1304" s="197"/>
      <c r="J1304" s="200"/>
    </row>
    <row r="1305" spans="1:10" ht="16.5" thickBot="1">
      <c r="A1305" s="371" t="s">
        <v>9863</v>
      </c>
      <c r="B1305" s="197"/>
      <c r="C1305" s="199" t="s">
        <v>4220</v>
      </c>
      <c r="D1305" s="197"/>
      <c r="E1305" s="197"/>
      <c r="F1305" s="197"/>
      <c r="G1305" s="197" t="s">
        <v>2182</v>
      </c>
      <c r="H1305" s="197">
        <v>365</v>
      </c>
      <c r="I1305" s="197"/>
      <c r="J1305" s="200"/>
    </row>
    <row r="1306" spans="1:10" ht="16.5" thickBot="1">
      <c r="B1306" s="197"/>
      <c r="C1306" s="199"/>
      <c r="D1306" s="197"/>
      <c r="E1306" s="197"/>
      <c r="F1306" s="197"/>
      <c r="G1306" s="197"/>
      <c r="H1306" s="197"/>
      <c r="I1306" s="197"/>
      <c r="J1306" s="200"/>
    </row>
    <row r="1307" spans="1:10" ht="16.5" thickBot="1">
      <c r="A1307" s="371" t="s">
        <v>9864</v>
      </c>
      <c r="B1307" s="197"/>
      <c r="C1307" s="199" t="s">
        <v>7921</v>
      </c>
      <c r="D1307" s="197"/>
      <c r="E1307" s="197"/>
      <c r="F1307" s="197"/>
      <c r="G1307" s="197" t="s">
        <v>2182</v>
      </c>
      <c r="H1307" s="197">
        <v>432</v>
      </c>
      <c r="I1307" s="197"/>
      <c r="J1307" s="200"/>
    </row>
    <row r="1308" spans="1:10" ht="16.5" thickBot="1">
      <c r="B1308" s="197"/>
      <c r="C1308" s="199"/>
      <c r="D1308" s="197"/>
      <c r="E1308" s="197"/>
      <c r="F1308" s="197"/>
      <c r="G1308" s="197"/>
      <c r="H1308" s="197"/>
      <c r="I1308" s="197"/>
      <c r="J1308" s="200"/>
    </row>
    <row r="1309" spans="1:10" ht="16.5" thickBot="1">
      <c r="B1309" s="197"/>
      <c r="C1309" s="300" t="s">
        <v>7922</v>
      </c>
      <c r="D1309" s="197">
        <v>24415</v>
      </c>
      <c r="E1309" s="197"/>
      <c r="F1309" s="197"/>
      <c r="G1309" s="197" t="s">
        <v>3768</v>
      </c>
      <c r="H1309" s="197">
        <v>56</v>
      </c>
      <c r="I1309" s="197"/>
      <c r="J1309" s="200"/>
    </row>
    <row r="1310" spans="1:10" ht="16.5" thickBot="1">
      <c r="B1310" s="197"/>
      <c r="C1310" s="300" t="s">
        <v>7923</v>
      </c>
      <c r="D1310" s="197"/>
      <c r="E1310" s="197"/>
      <c r="F1310" s="197"/>
      <c r="G1310" s="197"/>
      <c r="H1310" s="197"/>
      <c r="I1310" s="197"/>
      <c r="J1310" s="200"/>
    </row>
    <row r="1311" spans="1:10" ht="16.5" thickBot="1">
      <c r="B1311" s="197"/>
      <c r="C1311" s="199"/>
      <c r="D1311" s="197"/>
      <c r="E1311" s="197"/>
      <c r="F1311" s="197"/>
      <c r="G1311" s="197"/>
      <c r="H1311" s="197"/>
      <c r="I1311" s="197"/>
      <c r="J1311" s="200"/>
    </row>
    <row r="1312" spans="1:10" ht="16.5" thickBot="1">
      <c r="B1312" s="197"/>
      <c r="C1312" s="199" t="s">
        <v>2385</v>
      </c>
      <c r="D1312" s="197">
        <v>544595</v>
      </c>
      <c r="E1312" s="197"/>
      <c r="F1312" s="197"/>
      <c r="G1312" s="197" t="s">
        <v>3768</v>
      </c>
      <c r="H1312" s="197">
        <v>112</v>
      </c>
      <c r="I1312" s="197"/>
      <c r="J1312" s="200"/>
    </row>
    <row r="1313" spans="2:10" ht="16.5" thickBot="1">
      <c r="B1313" s="197"/>
      <c r="C1313" s="199"/>
      <c r="D1313" s="197"/>
      <c r="E1313" s="197"/>
      <c r="F1313" s="197"/>
      <c r="G1313" s="197"/>
      <c r="H1313" s="197"/>
      <c r="I1313" s="197"/>
      <c r="J1313" s="200"/>
    </row>
    <row r="1314" spans="2:10" ht="16.5" thickBot="1">
      <c r="B1314" s="197"/>
      <c r="C1314" s="199" t="s">
        <v>7924</v>
      </c>
      <c r="D1314" s="197" t="s">
        <v>7925</v>
      </c>
      <c r="E1314" s="197"/>
      <c r="F1314" s="197"/>
      <c r="G1314" s="197" t="s">
        <v>3768</v>
      </c>
      <c r="H1314" s="197">
        <v>216</v>
      </c>
      <c r="I1314" s="197"/>
      <c r="J1314" s="200"/>
    </row>
    <row r="1315" spans="2:10" ht="16.5" thickBot="1">
      <c r="B1315" s="197"/>
      <c r="C1315" s="199"/>
      <c r="D1315" s="197"/>
      <c r="E1315" s="197"/>
      <c r="F1315" s="197"/>
      <c r="G1315" s="197"/>
      <c r="H1315" s="197"/>
      <c r="I1315" s="197"/>
      <c r="J1315" s="200"/>
    </row>
    <row r="1316" spans="2:10" ht="16.5" thickBot="1">
      <c r="B1316" s="197"/>
      <c r="C1316" s="199" t="s">
        <v>7926</v>
      </c>
      <c r="D1316" s="197">
        <v>60095</v>
      </c>
      <c r="E1316" s="197"/>
      <c r="F1316" s="197"/>
      <c r="G1316" s="197" t="s">
        <v>7927</v>
      </c>
      <c r="H1316" s="197">
        <v>30</v>
      </c>
      <c r="I1316" s="197"/>
      <c r="J1316" s="200"/>
    </row>
    <row r="1317" spans="2:10" ht="16.5" thickBot="1">
      <c r="B1317" s="197"/>
      <c r="C1317" s="199" t="s">
        <v>7928</v>
      </c>
      <c r="D1317" s="197"/>
      <c r="E1317" s="197"/>
      <c r="F1317" s="197"/>
      <c r="G1317" s="197"/>
      <c r="H1317" s="197"/>
      <c r="I1317" s="197"/>
      <c r="J1317" s="200"/>
    </row>
    <row r="1318" spans="2:10" ht="16.5" thickBot="1">
      <c r="B1318" s="197"/>
      <c r="C1318" s="199"/>
      <c r="D1318" s="197"/>
      <c r="E1318" s="197"/>
      <c r="F1318" s="197"/>
      <c r="G1318" s="197"/>
      <c r="H1318" s="197"/>
      <c r="I1318" s="197"/>
      <c r="J1318" s="200"/>
    </row>
    <row r="1319" spans="2:10" ht="16.5" thickBot="1">
      <c r="B1319" s="197"/>
      <c r="C1319" s="199" t="s">
        <v>7929</v>
      </c>
      <c r="D1319" s="197" t="s">
        <v>7930</v>
      </c>
      <c r="E1319" s="197"/>
      <c r="F1319" s="197"/>
      <c r="G1319" s="197" t="s">
        <v>3509</v>
      </c>
      <c r="H1319" s="197">
        <v>30</v>
      </c>
      <c r="I1319" s="197"/>
      <c r="J1319" s="200"/>
    </row>
    <row r="1320" spans="2:10" ht="16.5" thickBot="1">
      <c r="B1320" s="197"/>
      <c r="C1320" s="199"/>
      <c r="D1320" s="197"/>
      <c r="E1320" s="197"/>
      <c r="F1320" s="197"/>
      <c r="G1320" s="197"/>
      <c r="H1320" s="197"/>
      <c r="I1320" s="197"/>
      <c r="J1320" s="200"/>
    </row>
    <row r="1321" spans="2:10" ht="16.5" thickBot="1">
      <c r="B1321" s="197"/>
      <c r="C1321" s="199" t="s">
        <v>7931</v>
      </c>
      <c r="D1321" s="197" t="s">
        <v>7932</v>
      </c>
      <c r="E1321" s="197"/>
      <c r="F1321" s="197"/>
      <c r="G1321" s="197" t="s">
        <v>3509</v>
      </c>
      <c r="H1321" s="197">
        <v>12</v>
      </c>
      <c r="I1321" s="197"/>
      <c r="J1321" s="200"/>
    </row>
    <row r="1322" spans="2:10" ht="16.5" thickBot="1">
      <c r="B1322" s="197"/>
      <c r="C1322" s="199"/>
      <c r="D1322" s="197"/>
      <c r="E1322" s="197"/>
      <c r="F1322" s="197"/>
      <c r="G1322" s="197"/>
      <c r="H1322" s="197"/>
      <c r="I1322" s="197"/>
      <c r="J1322" s="200"/>
    </row>
    <row r="1323" spans="2:10" ht="16.5" thickBot="1">
      <c r="B1323" s="197"/>
      <c r="C1323" s="199" t="s">
        <v>7933</v>
      </c>
      <c r="D1323" s="197">
        <v>79435</v>
      </c>
      <c r="E1323" s="197"/>
      <c r="F1323" s="197"/>
      <c r="G1323" s="197" t="s">
        <v>2144</v>
      </c>
      <c r="H1323" s="197">
        <v>16</v>
      </c>
      <c r="I1323" s="197"/>
      <c r="J1323" s="200"/>
    </row>
    <row r="1324" spans="2:10" ht="16.5" thickBot="1">
      <c r="B1324" s="197"/>
      <c r="C1324" s="199" t="s">
        <v>7934</v>
      </c>
      <c r="D1324" s="197"/>
      <c r="E1324" s="197"/>
      <c r="F1324" s="197"/>
      <c r="G1324" s="197"/>
      <c r="H1324" s="197"/>
      <c r="I1324" s="197"/>
      <c r="J1324" s="200"/>
    </row>
    <row r="1325" spans="2:10" ht="16.5" thickBot="1">
      <c r="B1325" s="197"/>
      <c r="C1325" s="199" t="s">
        <v>7935</v>
      </c>
      <c r="D1325" s="197"/>
      <c r="E1325" s="197"/>
      <c r="F1325" s="197"/>
      <c r="G1325" s="197"/>
      <c r="H1325" s="197"/>
      <c r="I1325" s="197"/>
      <c r="J1325" s="200"/>
    </row>
    <row r="1326" spans="2:10" ht="16.5" thickBot="1">
      <c r="B1326" s="197"/>
      <c r="C1326" s="199"/>
      <c r="D1326" s="197"/>
      <c r="E1326" s="197"/>
      <c r="F1326" s="197"/>
      <c r="G1326" s="197"/>
      <c r="H1326" s="197"/>
      <c r="I1326" s="197"/>
      <c r="J1326" s="200"/>
    </row>
    <row r="1327" spans="2:10" ht="16.5" thickBot="1">
      <c r="B1327" s="197"/>
      <c r="C1327" s="199" t="s">
        <v>7933</v>
      </c>
      <c r="D1327" s="197">
        <v>79438</v>
      </c>
      <c r="E1327" s="197"/>
      <c r="F1327" s="197"/>
      <c r="G1327" s="197" t="s">
        <v>2144</v>
      </c>
      <c r="H1327" s="197">
        <v>250</v>
      </c>
      <c r="I1327" s="197"/>
      <c r="J1327" s="200"/>
    </row>
    <row r="1328" spans="2:10" ht="16.5" thickBot="1">
      <c r="B1328" s="197"/>
      <c r="C1328" s="199" t="s">
        <v>7934</v>
      </c>
      <c r="D1328" s="197"/>
      <c r="E1328" s="197"/>
      <c r="F1328" s="197"/>
      <c r="G1328" s="197"/>
      <c r="H1328" s="197"/>
      <c r="I1328" s="197"/>
      <c r="J1328" s="200"/>
    </row>
    <row r="1329" spans="2:10" ht="16.5" thickBot="1">
      <c r="B1329" s="197"/>
      <c r="C1329" s="199" t="s">
        <v>7936</v>
      </c>
      <c r="D1329" s="197"/>
      <c r="E1329" s="197"/>
      <c r="F1329" s="197"/>
      <c r="G1329" s="197"/>
      <c r="H1329" s="197"/>
      <c r="I1329" s="197"/>
      <c r="J1329" s="200"/>
    </row>
    <row r="1330" spans="2:10" ht="16.5" thickBot="1">
      <c r="B1330" s="197"/>
      <c r="C1330" s="199"/>
      <c r="D1330" s="197"/>
      <c r="E1330" s="197"/>
      <c r="F1330" s="197"/>
      <c r="G1330" s="197"/>
      <c r="H1330" s="197"/>
      <c r="I1330" s="197"/>
      <c r="J1330" s="200"/>
    </row>
    <row r="1331" spans="2:10" ht="16.5" thickBot="1">
      <c r="B1331" s="197"/>
      <c r="C1331" s="199" t="s">
        <v>7933</v>
      </c>
      <c r="D1331" s="197">
        <v>79440</v>
      </c>
      <c r="E1331" s="197"/>
      <c r="F1331" s="197"/>
      <c r="G1331" s="197" t="s">
        <v>2144</v>
      </c>
      <c r="H1331" s="197">
        <v>452</v>
      </c>
      <c r="I1331" s="197"/>
      <c r="J1331" s="200"/>
    </row>
    <row r="1332" spans="2:10" ht="16.5" thickBot="1">
      <c r="B1332" s="197"/>
      <c r="C1332" s="199" t="s">
        <v>7934</v>
      </c>
      <c r="D1332" s="197"/>
      <c r="E1332" s="197"/>
      <c r="F1332" s="197"/>
      <c r="G1332" s="197"/>
      <c r="H1332" s="197"/>
      <c r="I1332" s="197"/>
      <c r="J1332" s="200"/>
    </row>
    <row r="1333" spans="2:10" ht="16.5" thickBot="1">
      <c r="B1333" s="197"/>
      <c r="C1333" s="199" t="s">
        <v>7937</v>
      </c>
      <c r="D1333" s="197"/>
      <c r="E1333" s="197"/>
      <c r="F1333" s="197"/>
      <c r="G1333" s="197"/>
      <c r="H1333" s="197"/>
      <c r="I1333" s="197"/>
      <c r="J1333" s="200"/>
    </row>
    <row r="1334" spans="2:10" ht="16.5" thickBot="1">
      <c r="B1334" s="197"/>
      <c r="C1334" s="199"/>
      <c r="D1334" s="197"/>
      <c r="E1334" s="197"/>
      <c r="F1334" s="197"/>
      <c r="G1334" s="197"/>
      <c r="H1334" s="197"/>
      <c r="I1334" s="197"/>
      <c r="J1334" s="200"/>
    </row>
    <row r="1335" spans="2:10" ht="16.5" thickBot="1">
      <c r="B1335" s="197"/>
      <c r="C1335" s="199" t="s">
        <v>7933</v>
      </c>
      <c r="D1335" s="197">
        <v>79443</v>
      </c>
      <c r="E1335" s="197"/>
      <c r="F1335" s="197"/>
      <c r="G1335" s="197" t="s">
        <v>2144</v>
      </c>
      <c r="H1335" s="197">
        <v>40</v>
      </c>
      <c r="I1335" s="197"/>
      <c r="J1335" s="200"/>
    </row>
    <row r="1336" spans="2:10" ht="16.5" thickBot="1">
      <c r="B1336" s="197"/>
      <c r="C1336" s="199" t="s">
        <v>7934</v>
      </c>
      <c r="D1336" s="197"/>
      <c r="E1336" s="197"/>
      <c r="F1336" s="197"/>
      <c r="G1336" s="197"/>
      <c r="H1336" s="197"/>
      <c r="I1336" s="197"/>
      <c r="J1336" s="200"/>
    </row>
    <row r="1337" spans="2:10" ht="16.5" thickBot="1">
      <c r="B1337" s="197"/>
      <c r="C1337" s="199" t="s">
        <v>7938</v>
      </c>
      <c r="D1337" s="197"/>
      <c r="E1337" s="197"/>
      <c r="F1337" s="197"/>
      <c r="G1337" s="197"/>
      <c r="H1337" s="197"/>
      <c r="I1337" s="197"/>
      <c r="J1337" s="200"/>
    </row>
    <row r="1338" spans="2:10" ht="16.5" thickBot="1">
      <c r="B1338" s="197"/>
      <c r="C1338" s="199"/>
      <c r="D1338" s="197"/>
      <c r="E1338" s="197"/>
      <c r="F1338" s="197"/>
      <c r="G1338" s="197"/>
      <c r="H1338" s="197"/>
      <c r="I1338" s="197"/>
      <c r="J1338" s="200"/>
    </row>
    <row r="1339" spans="2:10" ht="16.5" thickBot="1">
      <c r="B1339" s="197"/>
      <c r="C1339" s="199" t="s">
        <v>7939</v>
      </c>
      <c r="D1339" s="197" t="s">
        <v>7940</v>
      </c>
      <c r="E1339" s="197"/>
      <c r="F1339" s="197"/>
      <c r="G1339" s="197" t="s">
        <v>3768</v>
      </c>
      <c r="H1339" s="197">
        <v>250</v>
      </c>
      <c r="I1339" s="197"/>
      <c r="J1339" s="200"/>
    </row>
    <row r="1340" spans="2:10" ht="16.5" thickBot="1">
      <c r="B1340" s="197"/>
      <c r="C1340" s="199"/>
      <c r="D1340" s="197"/>
      <c r="E1340" s="197"/>
      <c r="F1340" s="197"/>
      <c r="G1340" s="197"/>
      <c r="H1340" s="197"/>
      <c r="I1340" s="197"/>
      <c r="J1340" s="200"/>
    </row>
    <row r="1341" spans="2:10" ht="16.5" thickBot="1">
      <c r="B1341" s="197"/>
      <c r="C1341" s="199" t="s">
        <v>7941</v>
      </c>
      <c r="D1341" s="197" t="s">
        <v>2307</v>
      </c>
      <c r="E1341" s="197"/>
      <c r="F1341" s="197"/>
      <c r="G1341" s="197" t="s">
        <v>3768</v>
      </c>
      <c r="H1341" s="197">
        <v>6</v>
      </c>
      <c r="I1341" s="197"/>
      <c r="J1341" s="200"/>
    </row>
    <row r="1342" spans="2:10" ht="16.5" thickBot="1">
      <c r="B1342" s="197"/>
      <c r="C1342" s="199"/>
      <c r="D1342" s="197"/>
      <c r="E1342" s="197"/>
      <c r="F1342" s="197"/>
      <c r="G1342" s="197"/>
      <c r="H1342" s="197"/>
      <c r="I1342" s="197"/>
      <c r="J1342" s="200"/>
    </row>
    <row r="1343" spans="2:10" ht="16.5" thickBot="1">
      <c r="B1343" s="197"/>
      <c r="C1343" s="199" t="s">
        <v>7942</v>
      </c>
      <c r="D1343" s="197" t="s">
        <v>2307</v>
      </c>
      <c r="E1343" s="197"/>
      <c r="F1343" s="197"/>
      <c r="G1343" s="197" t="s">
        <v>3768</v>
      </c>
      <c r="H1343" s="197">
        <v>3</v>
      </c>
      <c r="I1343" s="197"/>
      <c r="J1343" s="200"/>
    </row>
    <row r="1344" spans="2:10" ht="16.5" thickBot="1">
      <c r="B1344" s="197"/>
      <c r="C1344" s="199"/>
      <c r="D1344" s="197"/>
      <c r="E1344" s="197"/>
      <c r="F1344" s="197"/>
      <c r="G1344" s="197"/>
      <c r="H1344" s="197"/>
      <c r="I1344" s="197"/>
      <c r="J1344" s="200"/>
    </row>
    <row r="1345" spans="2:10" ht="16.5" thickBot="1">
      <c r="B1345" s="197"/>
      <c r="C1345" s="199" t="s">
        <v>7943</v>
      </c>
      <c r="D1345" s="197" t="s">
        <v>2306</v>
      </c>
      <c r="E1345" s="197"/>
      <c r="F1345" s="197"/>
      <c r="G1345" s="197" t="s">
        <v>3768</v>
      </c>
      <c r="H1345" s="197">
        <v>4</v>
      </c>
      <c r="I1345" s="197"/>
      <c r="J1345" s="200"/>
    </row>
    <row r="1346" spans="2:10" ht="16.5" thickBot="1">
      <c r="B1346" s="197"/>
      <c r="C1346" s="199"/>
      <c r="D1346" s="197"/>
      <c r="E1346" s="197"/>
      <c r="F1346" s="197"/>
      <c r="G1346" s="197"/>
      <c r="H1346" s="197"/>
      <c r="I1346" s="197"/>
      <c r="J1346" s="200"/>
    </row>
    <row r="1347" spans="2:10" ht="16.5" thickBot="1">
      <c r="B1347" s="197"/>
      <c r="C1347" s="199"/>
      <c r="D1347" s="197"/>
      <c r="E1347" s="197"/>
      <c r="F1347" s="197"/>
      <c r="G1347" s="197"/>
      <c r="H1347" s="197"/>
      <c r="I1347" s="197"/>
      <c r="J1347" s="200"/>
    </row>
    <row r="1348" spans="2:10" ht="16.5" thickBot="1">
      <c r="B1348" s="197"/>
      <c r="C1348" s="199"/>
      <c r="D1348" s="197"/>
      <c r="E1348" s="197"/>
      <c r="F1348" s="197"/>
      <c r="G1348" s="197"/>
      <c r="H1348" s="197"/>
      <c r="I1348" s="197"/>
      <c r="J1348" s="200"/>
    </row>
    <row r="1349" spans="2:10" ht="16.5" thickBot="1">
      <c r="B1349" s="197"/>
      <c r="C1349" s="199"/>
      <c r="D1349" s="197"/>
      <c r="E1349" s="197"/>
      <c r="F1349" s="197"/>
      <c r="G1349" s="197"/>
      <c r="H1349" s="197"/>
      <c r="I1349" s="197"/>
      <c r="J1349" s="200"/>
    </row>
    <row r="1350" spans="2:10" ht="16.5" thickBot="1">
      <c r="B1350" s="197"/>
      <c r="C1350" s="199"/>
      <c r="D1350" s="197"/>
      <c r="E1350" s="197"/>
      <c r="F1350" s="197"/>
      <c r="G1350" s="197"/>
      <c r="H1350" s="197"/>
      <c r="I1350" s="197"/>
      <c r="J1350" s="200"/>
    </row>
    <row r="1351" spans="2:10" ht="16.5" thickBot="1">
      <c r="B1351" s="197"/>
      <c r="C1351" s="199"/>
      <c r="D1351" s="197"/>
      <c r="E1351" s="197"/>
      <c r="F1351" s="197"/>
      <c r="G1351" s="197"/>
      <c r="H1351" s="197"/>
      <c r="I1351" s="197"/>
      <c r="J1351" s="200"/>
    </row>
    <row r="1352" spans="2:10" ht="16.5" thickBot="1">
      <c r="B1352" s="197"/>
      <c r="C1352" s="199"/>
      <c r="D1352" s="197"/>
      <c r="E1352" s="197"/>
      <c r="F1352" s="197"/>
      <c r="G1352" s="197"/>
      <c r="H1352" s="197"/>
      <c r="I1352" s="197"/>
      <c r="J1352" s="200"/>
    </row>
    <row r="1353" spans="2:10" ht="16.5" thickBot="1">
      <c r="B1353" s="197"/>
      <c r="C1353" s="199"/>
      <c r="D1353" s="197"/>
      <c r="E1353" s="197"/>
      <c r="F1353" s="197"/>
      <c r="G1353" s="197"/>
      <c r="H1353" s="197"/>
      <c r="I1353" s="197"/>
      <c r="J1353" s="200"/>
    </row>
    <row r="1354" spans="2:10" ht="16.5" thickBot="1">
      <c r="B1354" s="197"/>
      <c r="C1354" s="199"/>
      <c r="D1354" s="197"/>
      <c r="E1354" s="197"/>
      <c r="F1354" s="197"/>
      <c r="G1354" s="197"/>
      <c r="H1354" s="197"/>
      <c r="I1354" s="197"/>
      <c r="J1354" s="200"/>
    </row>
    <row r="1355" spans="2:10" ht="16.5" thickBot="1">
      <c r="B1355" s="197"/>
      <c r="C1355" s="199"/>
      <c r="D1355" s="197"/>
      <c r="E1355" s="197"/>
      <c r="F1355" s="197"/>
      <c r="G1355" s="197"/>
      <c r="H1355" s="197"/>
      <c r="I1355" s="197"/>
      <c r="J1355" s="200"/>
    </row>
    <row r="1356" spans="2:10" ht="16.5" thickBot="1">
      <c r="B1356" s="197"/>
      <c r="C1356" s="199"/>
      <c r="D1356" s="197"/>
      <c r="E1356" s="197"/>
      <c r="F1356" s="197"/>
      <c r="G1356" s="197"/>
      <c r="H1356" s="197"/>
      <c r="I1356" s="197"/>
      <c r="J1356" s="200"/>
    </row>
    <row r="1357" spans="2:10" ht="16.5" thickBot="1">
      <c r="B1357" s="197"/>
      <c r="C1357" s="199"/>
      <c r="D1357" s="197"/>
      <c r="E1357" s="197"/>
      <c r="F1357" s="197"/>
      <c r="G1357" s="197"/>
      <c r="H1357" s="197"/>
      <c r="I1357" s="197"/>
      <c r="J1357" s="200"/>
    </row>
    <row r="1358" spans="2:10" ht="16.5" thickBot="1">
      <c r="B1358" s="197"/>
      <c r="C1358" s="199"/>
      <c r="D1358" s="197"/>
      <c r="E1358" s="197"/>
      <c r="F1358" s="197"/>
      <c r="G1358" s="197"/>
      <c r="H1358" s="197"/>
      <c r="I1358" s="197"/>
      <c r="J1358" s="200"/>
    </row>
    <row r="1359" spans="2:10" ht="16.5" thickBot="1">
      <c r="B1359" s="197"/>
      <c r="C1359" s="199"/>
      <c r="D1359" s="197"/>
      <c r="E1359" s="197"/>
      <c r="F1359" s="197"/>
      <c r="G1359" s="197"/>
      <c r="H1359" s="197"/>
      <c r="I1359" s="197"/>
      <c r="J1359" s="200"/>
    </row>
    <row r="1360" spans="2:10" ht="16.5" thickBot="1">
      <c r="B1360" s="197"/>
      <c r="C1360" s="199"/>
      <c r="D1360" s="197"/>
      <c r="E1360" s="197"/>
      <c r="F1360" s="197"/>
      <c r="G1360" s="197"/>
      <c r="H1360" s="197"/>
      <c r="I1360" s="197"/>
      <c r="J1360" s="200"/>
    </row>
    <row r="1361" spans="2:10" ht="16.5" thickBot="1">
      <c r="B1361" s="197"/>
      <c r="C1361" s="199"/>
      <c r="D1361" s="197"/>
      <c r="E1361" s="197"/>
      <c r="F1361" s="197"/>
      <c r="G1361" s="197"/>
      <c r="H1361" s="197"/>
      <c r="I1361" s="197"/>
      <c r="J1361" s="200"/>
    </row>
    <row r="1362" spans="2:10" ht="16.5" thickBot="1">
      <c r="B1362" s="197"/>
      <c r="C1362" s="199"/>
      <c r="D1362" s="197"/>
      <c r="E1362" s="197"/>
      <c r="F1362" s="197"/>
      <c r="G1362" s="197"/>
      <c r="H1362" s="197"/>
      <c r="I1362" s="197"/>
      <c r="J1362" s="200"/>
    </row>
    <row r="1363" spans="2:10" ht="16.5" thickBot="1">
      <c r="B1363" s="197"/>
      <c r="C1363" s="199"/>
      <c r="D1363" s="197"/>
      <c r="E1363" s="197"/>
      <c r="F1363" s="197"/>
      <c r="G1363" s="197"/>
      <c r="H1363" s="197"/>
      <c r="I1363" s="197"/>
      <c r="J1363" s="200"/>
    </row>
    <row r="1364" spans="2:10" ht="16.5" thickBot="1">
      <c r="B1364" s="197"/>
      <c r="C1364" s="199"/>
      <c r="D1364" s="197"/>
      <c r="E1364" s="197"/>
      <c r="F1364" s="197"/>
      <c r="G1364" s="197"/>
      <c r="H1364" s="197"/>
      <c r="I1364" s="197"/>
      <c r="J1364" s="200"/>
    </row>
    <row r="1365" spans="2:10" ht="16.5" thickBot="1">
      <c r="B1365" s="197"/>
      <c r="C1365" s="199"/>
      <c r="D1365" s="197"/>
      <c r="E1365" s="197"/>
      <c r="F1365" s="197"/>
      <c r="G1365" s="197"/>
      <c r="H1365" s="197"/>
      <c r="I1365" s="197"/>
      <c r="J1365" s="200"/>
    </row>
  </sheetData>
  <autoFilter ref="A1:J1365"/>
  <mergeCells count="2">
    <mergeCell ref="C2:J2"/>
    <mergeCell ref="C3:J3"/>
  </mergeCell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B7"/>
  <sheetViews>
    <sheetView workbookViewId="0">
      <selection activeCell="C21" sqref="C21"/>
    </sheetView>
  </sheetViews>
  <sheetFormatPr defaultRowHeight="15"/>
  <cols>
    <col min="1" max="1" width="17.28515625" bestFit="1" customWidth="1"/>
    <col min="2" max="2" width="20.7109375" bestFit="1" customWidth="1"/>
  </cols>
  <sheetData>
    <row r="3" spans="1:2">
      <c r="A3" s="391" t="s">
        <v>10013</v>
      </c>
      <c r="B3" t="s">
        <v>10019</v>
      </c>
    </row>
    <row r="4" spans="1:2">
      <c r="A4" s="387" t="s">
        <v>10018</v>
      </c>
      <c r="B4" s="22">
        <v>26</v>
      </c>
    </row>
    <row r="5" spans="1:2">
      <c r="A5" s="387" t="s">
        <v>10016</v>
      </c>
      <c r="B5" s="22">
        <v>66</v>
      </c>
    </row>
    <row r="6" spans="1:2">
      <c r="A6" s="387" t="s">
        <v>10017</v>
      </c>
      <c r="B6" s="22">
        <v>16</v>
      </c>
    </row>
    <row r="7" spans="1:2">
      <c r="A7" s="387" t="s">
        <v>10014</v>
      </c>
      <c r="B7" s="22">
        <v>108</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17"/>
  <sheetViews>
    <sheetView view="pageBreakPreview" zoomScale="60" zoomScaleNormal="55" workbookViewId="0">
      <pane ySplit="4" topLeftCell="A104" activePane="bottomLeft" state="frozen"/>
      <selection activeCell="C21" sqref="C21"/>
      <selection pane="bottomLeft" activeCell="C21" sqref="C21"/>
    </sheetView>
  </sheetViews>
  <sheetFormatPr defaultColWidth="8.85546875" defaultRowHeight="16.5"/>
  <cols>
    <col min="1" max="2" width="8.85546875" style="154"/>
    <col min="3" max="3" width="8.85546875" style="181"/>
    <col min="4" max="4" width="27.28515625" style="181" customWidth="1"/>
    <col min="5" max="5" width="23.7109375" style="181" customWidth="1"/>
    <col min="6" max="9" width="8.85546875" style="181"/>
    <col min="10" max="10" width="21.140625" style="181" customWidth="1"/>
    <col min="11" max="11" width="10.28515625" style="181" customWidth="1"/>
    <col min="12" max="14" width="8.85546875" style="181"/>
    <col min="15" max="16" width="12" style="181" customWidth="1"/>
    <col min="17" max="20" width="8.85546875" style="181"/>
    <col min="21" max="21" width="34.7109375" style="181" bestFit="1" customWidth="1"/>
    <col min="22" max="16384" width="8.85546875" style="170"/>
  </cols>
  <sheetData>
    <row r="1" spans="1:22" ht="20.25">
      <c r="C1" s="472" t="s">
        <v>10295</v>
      </c>
      <c r="V1" s="69"/>
    </row>
    <row r="2" spans="1:22" s="155" customFormat="1" ht="55.15" customHeight="1">
      <c r="A2" s="154" t="s">
        <v>4295</v>
      </c>
      <c r="B2" s="154" t="s">
        <v>4295</v>
      </c>
      <c r="C2" s="471" t="s">
        <v>5918</v>
      </c>
      <c r="D2" s="471" t="s">
        <v>5919</v>
      </c>
      <c r="E2" s="471" t="s">
        <v>5920</v>
      </c>
      <c r="F2" s="471" t="s">
        <v>5921</v>
      </c>
      <c r="G2" s="471" t="s">
        <v>5922</v>
      </c>
      <c r="H2" s="471" t="s">
        <v>5923</v>
      </c>
      <c r="I2" s="471" t="s">
        <v>5924</v>
      </c>
      <c r="J2" s="471" t="s">
        <v>5925</v>
      </c>
      <c r="K2" s="471" t="s">
        <v>5926</v>
      </c>
      <c r="L2" s="499" t="s">
        <v>5927</v>
      </c>
      <c r="M2" s="499"/>
      <c r="N2" s="471" t="s">
        <v>5928</v>
      </c>
      <c r="O2" s="499" t="s">
        <v>5929</v>
      </c>
      <c r="P2" s="499"/>
      <c r="Q2" s="499" t="s">
        <v>5930</v>
      </c>
      <c r="R2" s="499"/>
      <c r="S2" s="471" t="s">
        <v>5931</v>
      </c>
      <c r="T2" s="471" t="s">
        <v>5932</v>
      </c>
      <c r="U2" s="471" t="s">
        <v>2175</v>
      </c>
      <c r="V2" s="66" t="s">
        <v>5508</v>
      </c>
    </row>
    <row r="3" spans="1:22" s="155" customFormat="1" ht="31.9" customHeight="1">
      <c r="A3" s="154" t="s">
        <v>4295</v>
      </c>
      <c r="B3" s="154" t="s">
        <v>4295</v>
      </c>
      <c r="C3" s="463"/>
      <c r="D3" s="463"/>
      <c r="E3" s="464" t="s">
        <v>4295</v>
      </c>
      <c r="F3" s="463"/>
      <c r="G3" s="465"/>
      <c r="H3" s="465"/>
      <c r="I3" s="463"/>
      <c r="J3" s="463"/>
      <c r="K3" s="465"/>
      <c r="L3" s="463" t="s">
        <v>5933</v>
      </c>
      <c r="M3" s="465" t="s">
        <v>5934</v>
      </c>
      <c r="N3" s="156"/>
      <c r="O3" s="463" t="s">
        <v>5935</v>
      </c>
      <c r="P3" s="463" t="s">
        <v>5936</v>
      </c>
      <c r="Q3" s="463" t="s">
        <v>5937</v>
      </c>
      <c r="R3" s="465" t="s">
        <v>5938</v>
      </c>
      <c r="S3" s="157"/>
      <c r="T3" s="157"/>
      <c r="U3" s="156"/>
    </row>
    <row r="4" spans="1:22" s="155" customFormat="1" ht="16.149999999999999" customHeight="1">
      <c r="A4" s="154" t="s">
        <v>4295</v>
      </c>
      <c r="B4" s="154" t="s">
        <v>9999</v>
      </c>
      <c r="C4" s="463">
        <v>1</v>
      </c>
      <c r="D4" s="463">
        <v>2</v>
      </c>
      <c r="E4" s="463">
        <v>3</v>
      </c>
      <c r="F4" s="463">
        <v>4</v>
      </c>
      <c r="G4" s="463">
        <v>5</v>
      </c>
      <c r="H4" s="463">
        <v>6</v>
      </c>
      <c r="I4" s="463">
        <v>7</v>
      </c>
      <c r="J4" s="463">
        <v>8</v>
      </c>
      <c r="K4" s="463">
        <v>9</v>
      </c>
      <c r="L4" s="463">
        <v>10</v>
      </c>
      <c r="M4" s="463">
        <v>11</v>
      </c>
      <c r="N4" s="463">
        <v>12</v>
      </c>
      <c r="O4" s="463">
        <v>13</v>
      </c>
      <c r="P4" s="463">
        <v>14</v>
      </c>
      <c r="Q4" s="463">
        <v>15</v>
      </c>
      <c r="R4" s="463">
        <v>16</v>
      </c>
      <c r="S4" s="463">
        <v>17</v>
      </c>
      <c r="T4" s="463">
        <v>18</v>
      </c>
      <c r="U4" s="463">
        <v>19</v>
      </c>
      <c r="V4" s="463">
        <v>20</v>
      </c>
    </row>
    <row r="5" spans="1:22" s="155" customFormat="1" ht="16.149999999999999" customHeight="1">
      <c r="A5" s="154" t="s">
        <v>4295</v>
      </c>
      <c r="B5" s="154" t="s">
        <v>4295</v>
      </c>
      <c r="C5" s="158" t="s">
        <v>5939</v>
      </c>
      <c r="D5" s="159"/>
      <c r="E5" s="159"/>
      <c r="F5" s="159"/>
      <c r="G5" s="159"/>
      <c r="H5" s="159"/>
      <c r="I5" s="159"/>
      <c r="J5" s="159"/>
      <c r="K5" s="159"/>
      <c r="L5" s="159"/>
      <c r="M5" s="159"/>
      <c r="N5" s="159"/>
      <c r="O5" s="159"/>
      <c r="P5" s="159"/>
      <c r="Q5" s="159"/>
      <c r="R5" s="159"/>
      <c r="S5" s="159"/>
      <c r="T5" s="160"/>
      <c r="U5" s="160"/>
    </row>
    <row r="6" spans="1:22" s="155" customFormat="1" ht="16.149999999999999" customHeight="1">
      <c r="A6" s="154" t="s">
        <v>4295</v>
      </c>
      <c r="B6" s="154" t="s">
        <v>4295</v>
      </c>
      <c r="C6" s="161" t="s">
        <v>5940</v>
      </c>
      <c r="D6" s="162"/>
      <c r="E6" s="162"/>
      <c r="F6" s="162"/>
      <c r="G6" s="162"/>
      <c r="H6" s="162"/>
      <c r="I6" s="162"/>
      <c r="J6" s="162"/>
      <c r="K6" s="162"/>
      <c r="L6" s="162"/>
      <c r="M6" s="162"/>
      <c r="N6" s="162"/>
      <c r="O6" s="162"/>
      <c r="P6" s="162"/>
      <c r="Q6" s="162"/>
      <c r="R6" s="162"/>
      <c r="S6" s="162"/>
      <c r="T6" s="163"/>
      <c r="U6" s="164"/>
    </row>
    <row r="7" spans="1:22" s="155" customFormat="1" ht="213" customHeight="1">
      <c r="A7" s="154" t="s">
        <v>4295</v>
      </c>
      <c r="B7" s="394" t="s">
        <v>10016</v>
      </c>
      <c r="C7" s="463">
        <v>1</v>
      </c>
      <c r="D7" s="466" t="s">
        <v>5941</v>
      </c>
      <c r="E7" s="466" t="s">
        <v>10296</v>
      </c>
      <c r="F7" s="464" t="s">
        <v>4295</v>
      </c>
      <c r="G7" s="466" t="s">
        <v>5942</v>
      </c>
      <c r="H7" s="464" t="s">
        <v>4295</v>
      </c>
      <c r="I7" s="464" t="s">
        <v>4295</v>
      </c>
      <c r="J7" s="463" t="s">
        <v>5943</v>
      </c>
      <c r="K7" s="464" t="s">
        <v>5944</v>
      </c>
      <c r="L7" s="464" t="s">
        <v>5945</v>
      </c>
      <c r="M7" s="464">
        <v>150</v>
      </c>
      <c r="N7" s="464" t="s">
        <v>5946</v>
      </c>
      <c r="O7" s="464" t="s">
        <v>4295</v>
      </c>
      <c r="P7" s="464">
        <v>60</v>
      </c>
      <c r="Q7" s="464" t="s">
        <v>4295</v>
      </c>
      <c r="R7" s="464" t="s">
        <v>4295</v>
      </c>
      <c r="S7" s="464" t="s">
        <v>4295</v>
      </c>
      <c r="T7" s="464" t="s">
        <v>2712</v>
      </c>
      <c r="U7" s="165" t="s">
        <v>5947</v>
      </c>
      <c r="V7" s="165"/>
    </row>
    <row r="8" spans="1:22" s="155" customFormat="1" ht="46.9" customHeight="1">
      <c r="A8" s="154" t="s">
        <v>4295</v>
      </c>
      <c r="B8" s="394" t="s">
        <v>10016</v>
      </c>
      <c r="C8" s="463">
        <v>2</v>
      </c>
      <c r="D8" s="466" t="s">
        <v>5948</v>
      </c>
      <c r="E8" s="466" t="s">
        <v>10297</v>
      </c>
      <c r="F8" s="463" t="s">
        <v>4295</v>
      </c>
      <c r="G8" s="464" t="s">
        <v>4295</v>
      </c>
      <c r="H8" s="465" t="s">
        <v>5949</v>
      </c>
      <c r="I8" s="464" t="s">
        <v>4295</v>
      </c>
      <c r="J8" s="463" t="s">
        <v>5943</v>
      </c>
      <c r="K8" s="464" t="s">
        <v>4295</v>
      </c>
      <c r="L8" s="463" t="s">
        <v>4295</v>
      </c>
      <c r="M8" s="463" t="s">
        <v>4295</v>
      </c>
      <c r="N8" s="464" t="s">
        <v>4295</v>
      </c>
      <c r="O8" s="463" t="s">
        <v>4295</v>
      </c>
      <c r="P8" s="464" t="s">
        <v>4295</v>
      </c>
      <c r="Q8" s="463" t="s">
        <v>4295</v>
      </c>
      <c r="R8" s="463"/>
      <c r="S8" s="463" t="s">
        <v>5950</v>
      </c>
      <c r="T8" s="463" t="s">
        <v>2712</v>
      </c>
      <c r="U8" s="464"/>
      <c r="V8" s="464"/>
    </row>
    <row r="9" spans="1:22" s="155" customFormat="1" ht="123" customHeight="1">
      <c r="A9" s="154" t="s">
        <v>4295</v>
      </c>
      <c r="B9" s="394" t="s">
        <v>10016</v>
      </c>
      <c r="C9" s="463">
        <v>3</v>
      </c>
      <c r="D9" s="466" t="s">
        <v>5951</v>
      </c>
      <c r="E9" s="466" t="s">
        <v>10296</v>
      </c>
      <c r="F9" s="464" t="s">
        <v>4295</v>
      </c>
      <c r="G9" s="465" t="s">
        <v>5942</v>
      </c>
      <c r="H9" s="464" t="s">
        <v>4295</v>
      </c>
      <c r="I9" s="464" t="s">
        <v>4295</v>
      </c>
      <c r="J9" s="463" t="s">
        <v>5943</v>
      </c>
      <c r="K9" s="463" t="s">
        <v>5952</v>
      </c>
      <c r="L9" s="463" t="s">
        <v>5945</v>
      </c>
      <c r="M9" s="463">
        <v>150</v>
      </c>
      <c r="N9" s="463" t="s">
        <v>5946</v>
      </c>
      <c r="O9" s="463" t="s">
        <v>4295</v>
      </c>
      <c r="P9" s="463" t="s">
        <v>5953</v>
      </c>
      <c r="Q9" s="464" t="s">
        <v>4295</v>
      </c>
      <c r="R9" s="463" t="s">
        <v>4295</v>
      </c>
      <c r="S9" s="463" t="s">
        <v>4295</v>
      </c>
      <c r="T9" s="463" t="s">
        <v>2712</v>
      </c>
      <c r="U9" s="165" t="s">
        <v>5954</v>
      </c>
      <c r="V9" s="165"/>
    </row>
    <row r="10" spans="1:22" s="155" customFormat="1" ht="178.9" customHeight="1">
      <c r="A10" s="154" t="s">
        <v>4295</v>
      </c>
      <c r="B10" s="394" t="s">
        <v>10016</v>
      </c>
      <c r="C10" s="463">
        <v>4</v>
      </c>
      <c r="D10" s="466" t="s">
        <v>5955</v>
      </c>
      <c r="E10" s="466" t="s">
        <v>10296</v>
      </c>
      <c r="F10" s="464" t="s">
        <v>4295</v>
      </c>
      <c r="G10" s="465" t="s">
        <v>5942</v>
      </c>
      <c r="H10" s="464" t="s">
        <v>4295</v>
      </c>
      <c r="I10" s="464" t="s">
        <v>4295</v>
      </c>
      <c r="J10" s="463" t="s">
        <v>5943</v>
      </c>
      <c r="K10" s="166" t="s">
        <v>5956</v>
      </c>
      <c r="L10" s="463">
        <v>0</v>
      </c>
      <c r="M10" s="463">
        <v>4</v>
      </c>
      <c r="N10" s="463" t="s">
        <v>5957</v>
      </c>
      <c r="O10" s="463" t="s">
        <v>5958</v>
      </c>
      <c r="P10" s="176" t="s">
        <v>4295</v>
      </c>
      <c r="Q10" s="463" t="s">
        <v>5959</v>
      </c>
      <c r="R10" s="464" t="s">
        <v>4295</v>
      </c>
      <c r="S10" s="463" t="s">
        <v>5960</v>
      </c>
      <c r="T10" s="463" t="s">
        <v>2712</v>
      </c>
      <c r="U10" s="165" t="s">
        <v>5961</v>
      </c>
      <c r="V10" s="165"/>
    </row>
    <row r="11" spans="1:22" s="155" customFormat="1" ht="34.15" customHeight="1">
      <c r="A11" s="167" t="s">
        <v>4295</v>
      </c>
      <c r="B11" s="394" t="s">
        <v>10016</v>
      </c>
      <c r="C11" s="463">
        <v>5</v>
      </c>
      <c r="D11" s="466" t="s">
        <v>5962</v>
      </c>
      <c r="E11" s="466" t="s">
        <v>5963</v>
      </c>
      <c r="F11" s="464" t="s">
        <v>4295</v>
      </c>
      <c r="G11" s="465" t="s">
        <v>5964</v>
      </c>
      <c r="H11" s="464" t="s">
        <v>4295</v>
      </c>
      <c r="I11" s="464" t="s">
        <v>4295</v>
      </c>
      <c r="J11" s="463" t="s">
        <v>5943</v>
      </c>
      <c r="K11" s="166" t="s">
        <v>5965</v>
      </c>
      <c r="L11" s="463">
        <v>0</v>
      </c>
      <c r="M11" s="463">
        <v>4</v>
      </c>
      <c r="N11" s="463" t="s">
        <v>4295</v>
      </c>
      <c r="O11" s="464" t="s">
        <v>4295</v>
      </c>
      <c r="P11" s="464" t="s">
        <v>4295</v>
      </c>
      <c r="Q11" s="464" t="s">
        <v>4295</v>
      </c>
      <c r="R11" s="464" t="s">
        <v>4295</v>
      </c>
      <c r="S11" s="463" t="s">
        <v>5957</v>
      </c>
      <c r="T11" s="463" t="s">
        <v>2712</v>
      </c>
      <c r="U11" s="165" t="s">
        <v>5966</v>
      </c>
      <c r="V11" s="165"/>
    </row>
    <row r="12" spans="1:22" s="155" customFormat="1" ht="49.5">
      <c r="A12" s="168" t="s">
        <v>4295</v>
      </c>
      <c r="B12" s="394" t="s">
        <v>10016</v>
      </c>
      <c r="C12" s="463">
        <v>6</v>
      </c>
      <c r="D12" s="466" t="s">
        <v>5967</v>
      </c>
      <c r="E12" s="466" t="s">
        <v>10298</v>
      </c>
      <c r="F12" s="463" t="s">
        <v>4295</v>
      </c>
      <c r="G12" s="465" t="s">
        <v>5968</v>
      </c>
      <c r="H12" s="465"/>
      <c r="I12" s="464" t="s">
        <v>4295</v>
      </c>
      <c r="J12" s="463" t="s">
        <v>4295</v>
      </c>
      <c r="K12" s="463" t="s">
        <v>4295</v>
      </c>
      <c r="L12" s="463" t="s">
        <v>4295</v>
      </c>
      <c r="M12" s="463" t="s">
        <v>4295</v>
      </c>
      <c r="N12" s="463" t="s">
        <v>4295</v>
      </c>
      <c r="O12" s="463" t="s">
        <v>4295</v>
      </c>
      <c r="P12" s="463"/>
      <c r="Q12" s="463"/>
      <c r="R12" s="463"/>
      <c r="S12" s="463" t="s">
        <v>5950</v>
      </c>
      <c r="T12" s="463" t="s">
        <v>2712</v>
      </c>
      <c r="U12" s="464"/>
      <c r="V12" s="464"/>
    </row>
    <row r="13" spans="1:22" s="155" customFormat="1" ht="49.5">
      <c r="A13" s="168" t="s">
        <v>4295</v>
      </c>
      <c r="B13" s="394" t="s">
        <v>10016</v>
      </c>
      <c r="C13" s="463">
        <v>7</v>
      </c>
      <c r="D13" s="464" t="s">
        <v>5969</v>
      </c>
      <c r="E13" s="466" t="s">
        <v>5970</v>
      </c>
      <c r="F13" s="464" t="s">
        <v>4295</v>
      </c>
      <c r="G13" s="465" t="s">
        <v>5942</v>
      </c>
      <c r="H13" s="463"/>
      <c r="I13" s="464" t="s">
        <v>4295</v>
      </c>
      <c r="J13" s="464" t="s">
        <v>4295</v>
      </c>
      <c r="K13" s="464" t="s">
        <v>4295</v>
      </c>
      <c r="L13" s="464" t="s">
        <v>4295</v>
      </c>
      <c r="M13" s="464" t="s">
        <v>4295</v>
      </c>
      <c r="N13" s="464" t="s">
        <v>4295</v>
      </c>
      <c r="O13" s="464" t="s">
        <v>4295</v>
      </c>
      <c r="P13" s="464" t="s">
        <v>4295</v>
      </c>
      <c r="Q13" s="464" t="s">
        <v>4295</v>
      </c>
      <c r="R13" s="463"/>
      <c r="S13" s="463" t="s">
        <v>5950</v>
      </c>
      <c r="T13" s="463" t="s">
        <v>2712</v>
      </c>
      <c r="U13" s="464"/>
      <c r="V13" s="464"/>
    </row>
    <row r="14" spans="1:22" ht="56.25">
      <c r="A14" s="169"/>
      <c r="B14" s="394" t="s">
        <v>10016</v>
      </c>
      <c r="C14" s="463">
        <v>8</v>
      </c>
      <c r="D14" s="466" t="s">
        <v>5971</v>
      </c>
      <c r="E14" s="466" t="s">
        <v>10299</v>
      </c>
      <c r="F14" s="464" t="s">
        <v>4295</v>
      </c>
      <c r="G14" s="465" t="s">
        <v>5942</v>
      </c>
      <c r="H14" s="464" t="s">
        <v>4295</v>
      </c>
      <c r="I14" s="464" t="s">
        <v>4295</v>
      </c>
      <c r="J14" s="463" t="s">
        <v>5943</v>
      </c>
      <c r="K14" s="463">
        <v>115000</v>
      </c>
      <c r="L14" s="463">
        <v>0</v>
      </c>
      <c r="M14" s="463">
        <v>120000</v>
      </c>
      <c r="N14" s="463" t="s">
        <v>5972</v>
      </c>
      <c r="O14" s="176" t="s">
        <v>4295</v>
      </c>
      <c r="P14" s="464" t="s">
        <v>4295</v>
      </c>
      <c r="Q14" s="464" t="s">
        <v>4295</v>
      </c>
      <c r="R14" s="464" t="s">
        <v>4295</v>
      </c>
      <c r="S14" s="166">
        <v>13900</v>
      </c>
      <c r="T14" s="463" t="s">
        <v>2712</v>
      </c>
      <c r="U14" s="165" t="s">
        <v>5973</v>
      </c>
      <c r="V14" s="165"/>
    </row>
    <row r="15" spans="1:22" ht="49.5">
      <c r="B15" s="394" t="s">
        <v>10016</v>
      </c>
      <c r="C15" s="463">
        <v>9</v>
      </c>
      <c r="D15" s="464" t="s">
        <v>2762</v>
      </c>
      <c r="E15" s="466" t="s">
        <v>10300</v>
      </c>
      <c r="F15" s="463" t="s">
        <v>4295</v>
      </c>
      <c r="G15" s="465" t="s">
        <v>5942</v>
      </c>
      <c r="H15" s="463" t="s">
        <v>4295</v>
      </c>
      <c r="I15" s="463" t="s">
        <v>4295</v>
      </c>
      <c r="J15" s="463" t="s">
        <v>5943</v>
      </c>
      <c r="K15" s="463">
        <v>115000</v>
      </c>
      <c r="L15" s="463">
        <v>0</v>
      </c>
      <c r="M15" s="463">
        <v>120000</v>
      </c>
      <c r="N15" s="463" t="s">
        <v>5972</v>
      </c>
      <c r="O15" s="166" t="s">
        <v>4295</v>
      </c>
      <c r="P15" s="463" t="s">
        <v>4295</v>
      </c>
      <c r="Q15" s="463" t="s">
        <v>4295</v>
      </c>
      <c r="R15" s="463" t="s">
        <v>4295</v>
      </c>
      <c r="S15" s="463" t="s">
        <v>4295</v>
      </c>
      <c r="T15" s="463" t="s">
        <v>2766</v>
      </c>
      <c r="U15" s="165" t="s">
        <v>5974</v>
      </c>
      <c r="V15" s="165"/>
    </row>
    <row r="16" spans="1:22" ht="112.5">
      <c r="B16" s="394" t="s">
        <v>10016</v>
      </c>
      <c r="C16" s="464">
        <v>10</v>
      </c>
      <c r="D16" s="466" t="s">
        <v>5975</v>
      </c>
      <c r="E16" s="466" t="s">
        <v>10301</v>
      </c>
      <c r="F16" s="464" t="s">
        <v>4295</v>
      </c>
      <c r="G16" s="465" t="s">
        <v>5976</v>
      </c>
      <c r="H16" s="464" t="s">
        <v>4295</v>
      </c>
      <c r="I16" s="464" t="s">
        <v>4295</v>
      </c>
      <c r="J16" s="463" t="s">
        <v>5943</v>
      </c>
      <c r="K16" s="464" t="s">
        <v>4295</v>
      </c>
      <c r="L16" s="465" t="s">
        <v>5977</v>
      </c>
      <c r="M16" s="465" t="s">
        <v>5978</v>
      </c>
      <c r="N16" s="176" t="s">
        <v>4295</v>
      </c>
      <c r="O16" s="465" t="s">
        <v>5979</v>
      </c>
      <c r="P16" s="464" t="s">
        <v>4295</v>
      </c>
      <c r="Q16" s="464" t="s">
        <v>4295</v>
      </c>
      <c r="R16" s="464" t="s">
        <v>4295</v>
      </c>
      <c r="S16" s="465" t="s">
        <v>5980</v>
      </c>
      <c r="T16" s="463" t="s">
        <v>2712</v>
      </c>
      <c r="U16" s="165" t="s">
        <v>5981</v>
      </c>
      <c r="V16" s="165"/>
    </row>
    <row r="17" spans="2:22" ht="49.5">
      <c r="B17" s="394" t="s">
        <v>10016</v>
      </c>
      <c r="C17" s="464">
        <v>11</v>
      </c>
      <c r="D17" s="466" t="s">
        <v>5982</v>
      </c>
      <c r="E17" s="466" t="s">
        <v>10301</v>
      </c>
      <c r="F17" s="463" t="s">
        <v>4295</v>
      </c>
      <c r="G17" s="465" t="s">
        <v>5942</v>
      </c>
      <c r="H17" s="463" t="s">
        <v>4295</v>
      </c>
      <c r="I17" s="463" t="s">
        <v>4295</v>
      </c>
      <c r="J17" s="463" t="s">
        <v>5943</v>
      </c>
      <c r="K17" s="463" t="s">
        <v>4295</v>
      </c>
      <c r="L17" s="465" t="s">
        <v>5977</v>
      </c>
      <c r="M17" s="465" t="s">
        <v>5978</v>
      </c>
      <c r="N17" s="465" t="s">
        <v>5979</v>
      </c>
      <c r="O17" s="166" t="s">
        <v>4295</v>
      </c>
      <c r="P17" s="463" t="s">
        <v>4295</v>
      </c>
      <c r="Q17" s="463" t="s">
        <v>4295</v>
      </c>
      <c r="R17" s="465" t="s">
        <v>5983</v>
      </c>
      <c r="S17" s="463" t="s">
        <v>4295</v>
      </c>
      <c r="T17" s="463" t="s">
        <v>2712</v>
      </c>
      <c r="U17" s="165" t="s">
        <v>5984</v>
      </c>
      <c r="V17" s="165"/>
    </row>
    <row r="18" spans="2:22" ht="33">
      <c r="B18" s="394" t="s">
        <v>10016</v>
      </c>
      <c r="C18" s="464">
        <v>12</v>
      </c>
      <c r="D18" s="466" t="s">
        <v>2823</v>
      </c>
      <c r="E18" s="466" t="s">
        <v>5985</v>
      </c>
      <c r="F18" s="464" t="s">
        <v>4295</v>
      </c>
      <c r="G18" s="464" t="s">
        <v>4295</v>
      </c>
      <c r="H18" s="465" t="s">
        <v>5986</v>
      </c>
      <c r="I18" s="464" t="s">
        <v>4295</v>
      </c>
      <c r="J18" s="464" t="s">
        <v>4295</v>
      </c>
      <c r="K18" s="464" t="s">
        <v>4295</v>
      </c>
      <c r="L18" s="464" t="s">
        <v>4295</v>
      </c>
      <c r="M18" s="464" t="s">
        <v>4295</v>
      </c>
      <c r="N18" s="464" t="s">
        <v>4295</v>
      </c>
      <c r="O18" s="464" t="s">
        <v>4295</v>
      </c>
      <c r="P18" s="464" t="s">
        <v>4295</v>
      </c>
      <c r="Q18" s="464" t="s">
        <v>4295</v>
      </c>
      <c r="R18" s="463"/>
      <c r="S18" s="463" t="s">
        <v>5987</v>
      </c>
      <c r="T18" s="463" t="s">
        <v>2712</v>
      </c>
      <c r="U18" s="171" t="s">
        <v>5988</v>
      </c>
      <c r="V18" s="171"/>
    </row>
    <row r="19" spans="2:22" ht="33">
      <c r="B19" s="394" t="s">
        <v>10016</v>
      </c>
      <c r="C19" s="464">
        <v>13</v>
      </c>
      <c r="D19" s="464" t="s">
        <v>5989</v>
      </c>
      <c r="E19" s="466" t="s">
        <v>5985</v>
      </c>
      <c r="F19" s="464" t="s">
        <v>4295</v>
      </c>
      <c r="G19" s="464" t="s">
        <v>4295</v>
      </c>
      <c r="H19" s="463" t="s">
        <v>5990</v>
      </c>
      <c r="I19" s="464" t="s">
        <v>4295</v>
      </c>
      <c r="J19" s="464" t="s">
        <v>4295</v>
      </c>
      <c r="K19" s="464" t="s">
        <v>4295</v>
      </c>
      <c r="L19" s="464" t="s">
        <v>4295</v>
      </c>
      <c r="M19" s="464" t="s">
        <v>4295</v>
      </c>
      <c r="N19" s="464" t="s">
        <v>4295</v>
      </c>
      <c r="O19" s="464" t="s">
        <v>4295</v>
      </c>
      <c r="P19" s="464" t="s">
        <v>4295</v>
      </c>
      <c r="Q19" s="464" t="s">
        <v>4295</v>
      </c>
      <c r="R19" s="463"/>
      <c r="S19" s="463" t="s">
        <v>5987</v>
      </c>
      <c r="T19" s="463" t="s">
        <v>2796</v>
      </c>
      <c r="U19" s="464" t="s">
        <v>4295</v>
      </c>
      <c r="V19" s="464"/>
    </row>
    <row r="20" spans="2:22" ht="66">
      <c r="B20" s="394" t="s">
        <v>10016</v>
      </c>
      <c r="C20" s="464">
        <v>14</v>
      </c>
      <c r="D20" s="466" t="s">
        <v>5991</v>
      </c>
      <c r="E20" s="466" t="s">
        <v>10302</v>
      </c>
      <c r="F20" s="464" t="s">
        <v>4295</v>
      </c>
      <c r="G20" s="463" t="s">
        <v>4295</v>
      </c>
      <c r="H20" s="464" t="s">
        <v>4295</v>
      </c>
      <c r="I20" s="465" t="s">
        <v>5992</v>
      </c>
      <c r="J20" s="172"/>
      <c r="K20" s="464" t="s">
        <v>4295</v>
      </c>
      <c r="L20" s="463" t="s">
        <v>4295</v>
      </c>
      <c r="M20" s="463" t="s">
        <v>4295</v>
      </c>
      <c r="N20" s="463" t="s">
        <v>4295</v>
      </c>
      <c r="O20" s="463" t="s">
        <v>4295</v>
      </c>
      <c r="P20" s="463" t="s">
        <v>4295</v>
      </c>
      <c r="Q20" s="463" t="s">
        <v>4295</v>
      </c>
      <c r="R20" s="464"/>
      <c r="S20" s="464"/>
      <c r="T20" s="463" t="s">
        <v>2796</v>
      </c>
      <c r="U20" s="464"/>
      <c r="V20" s="464"/>
    </row>
    <row r="21" spans="2:22" ht="49.5">
      <c r="B21" s="394" t="s">
        <v>10016</v>
      </c>
      <c r="C21" s="464">
        <v>15</v>
      </c>
      <c r="D21" s="464" t="s">
        <v>5993</v>
      </c>
      <c r="E21" s="466" t="s">
        <v>5994</v>
      </c>
      <c r="F21" s="464" t="s">
        <v>4295</v>
      </c>
      <c r="G21" s="465" t="s">
        <v>5995</v>
      </c>
      <c r="H21" s="464" t="s">
        <v>4295</v>
      </c>
      <c r="I21" s="464" t="s">
        <v>4295</v>
      </c>
      <c r="J21" s="464" t="s">
        <v>4295</v>
      </c>
      <c r="K21" s="464" t="s">
        <v>4295</v>
      </c>
      <c r="L21" s="464" t="s">
        <v>4295</v>
      </c>
      <c r="M21" s="464" t="s">
        <v>4295</v>
      </c>
      <c r="N21" s="464" t="s">
        <v>4295</v>
      </c>
      <c r="O21" s="464" t="s">
        <v>4295</v>
      </c>
      <c r="P21" s="464" t="s">
        <v>4295</v>
      </c>
      <c r="Q21" s="464" t="s">
        <v>4295</v>
      </c>
      <c r="R21" s="464" t="s">
        <v>4295</v>
      </c>
      <c r="S21" s="464" t="s">
        <v>4295</v>
      </c>
      <c r="T21" s="463" t="s">
        <v>2796</v>
      </c>
      <c r="U21" s="464" t="s">
        <v>4295</v>
      </c>
      <c r="V21" s="464"/>
    </row>
    <row r="22" spans="2:22" ht="66">
      <c r="B22" s="394" t="s">
        <v>10016</v>
      </c>
      <c r="C22" s="464">
        <v>16</v>
      </c>
      <c r="D22" s="466" t="s">
        <v>5996</v>
      </c>
      <c r="E22" s="466" t="s">
        <v>10303</v>
      </c>
      <c r="F22" s="464" t="s">
        <v>4295</v>
      </c>
      <c r="G22" s="465" t="s">
        <v>5992</v>
      </c>
      <c r="H22" s="464" t="s">
        <v>4295</v>
      </c>
      <c r="I22" s="464" t="s">
        <v>4295</v>
      </c>
      <c r="J22" s="464" t="s">
        <v>4295</v>
      </c>
      <c r="K22" s="464" t="s">
        <v>4295</v>
      </c>
      <c r="L22" s="464" t="s">
        <v>4295</v>
      </c>
      <c r="M22" s="464" t="s">
        <v>4295</v>
      </c>
      <c r="N22" s="464" t="s">
        <v>4295</v>
      </c>
      <c r="O22" s="464" t="s">
        <v>4295</v>
      </c>
      <c r="P22" s="464" t="s">
        <v>4295</v>
      </c>
      <c r="Q22" s="464" t="s">
        <v>4295</v>
      </c>
      <c r="R22" s="464" t="s">
        <v>4295</v>
      </c>
      <c r="S22" s="172"/>
      <c r="T22" s="463" t="s">
        <v>2712</v>
      </c>
      <c r="U22" s="165" t="s">
        <v>5997</v>
      </c>
      <c r="V22" s="165"/>
    </row>
    <row r="23" spans="2:22" ht="66">
      <c r="B23" s="394" t="s">
        <v>10016</v>
      </c>
      <c r="C23" s="464">
        <v>17</v>
      </c>
      <c r="D23" s="466" t="s">
        <v>5998</v>
      </c>
      <c r="E23" s="466" t="s">
        <v>10304</v>
      </c>
      <c r="F23" s="463" t="s">
        <v>4295</v>
      </c>
      <c r="G23" s="465" t="s">
        <v>5992</v>
      </c>
      <c r="H23" s="463" t="s">
        <v>4295</v>
      </c>
      <c r="I23" s="463" t="s">
        <v>4295</v>
      </c>
      <c r="J23" s="463" t="s">
        <v>4295</v>
      </c>
      <c r="K23" s="463" t="s">
        <v>4295</v>
      </c>
      <c r="L23" s="463" t="s">
        <v>4295</v>
      </c>
      <c r="M23" s="463" t="s">
        <v>4295</v>
      </c>
      <c r="N23" s="463" t="s">
        <v>4295</v>
      </c>
      <c r="O23" s="463" t="s">
        <v>4295</v>
      </c>
      <c r="P23" s="463" t="s">
        <v>4295</v>
      </c>
      <c r="Q23" s="463" t="s">
        <v>4295</v>
      </c>
      <c r="R23" s="463" t="s">
        <v>4295</v>
      </c>
      <c r="S23" s="463" t="s">
        <v>4295</v>
      </c>
      <c r="T23" s="463" t="s">
        <v>2712</v>
      </c>
      <c r="U23" s="165" t="s">
        <v>5999</v>
      </c>
      <c r="V23" s="165"/>
    </row>
    <row r="24" spans="2:22" ht="49.5">
      <c r="B24" s="394" t="s">
        <v>10016</v>
      </c>
      <c r="C24" s="464">
        <v>18</v>
      </c>
      <c r="D24" s="466" t="s">
        <v>6000</v>
      </c>
      <c r="E24" s="466" t="s">
        <v>6001</v>
      </c>
      <c r="F24" s="464" t="s">
        <v>4295</v>
      </c>
      <c r="G24" s="465" t="s">
        <v>5995</v>
      </c>
      <c r="H24" s="464" t="s">
        <v>4295</v>
      </c>
      <c r="I24" s="464" t="s">
        <v>4295</v>
      </c>
      <c r="J24" s="464" t="s">
        <v>4295</v>
      </c>
      <c r="K24" s="464" t="s">
        <v>4295</v>
      </c>
      <c r="L24" s="464" t="s">
        <v>4295</v>
      </c>
      <c r="M24" s="464" t="s">
        <v>4295</v>
      </c>
      <c r="N24" s="464" t="s">
        <v>4295</v>
      </c>
      <c r="O24" s="464" t="s">
        <v>4295</v>
      </c>
      <c r="P24" s="464" t="s">
        <v>4295</v>
      </c>
      <c r="Q24" s="464" t="s">
        <v>4295</v>
      </c>
      <c r="R24" s="464" t="s">
        <v>4295</v>
      </c>
      <c r="S24" s="172"/>
      <c r="T24" s="463" t="s">
        <v>2712</v>
      </c>
      <c r="U24" s="464"/>
      <c r="V24" s="464"/>
    </row>
    <row r="25" spans="2:22" ht="33">
      <c r="B25" s="394" t="s">
        <v>10016</v>
      </c>
      <c r="C25" s="464">
        <v>19</v>
      </c>
      <c r="D25" s="466" t="s">
        <v>2840</v>
      </c>
      <c r="E25" s="466" t="s">
        <v>6004</v>
      </c>
      <c r="F25" s="463" t="s">
        <v>4295</v>
      </c>
      <c r="G25" s="463" t="s">
        <v>4295</v>
      </c>
      <c r="H25" s="465" t="s">
        <v>5986</v>
      </c>
      <c r="I25" s="463" t="s">
        <v>4295</v>
      </c>
      <c r="J25" s="463" t="s">
        <v>4295</v>
      </c>
      <c r="K25" s="463" t="s">
        <v>4295</v>
      </c>
      <c r="L25" s="463" t="s">
        <v>4295</v>
      </c>
      <c r="M25" s="463" t="s">
        <v>4295</v>
      </c>
      <c r="N25" s="463" t="s">
        <v>4295</v>
      </c>
      <c r="O25" s="463" t="s">
        <v>4295</v>
      </c>
      <c r="P25" s="463" t="s">
        <v>4295</v>
      </c>
      <c r="Q25" s="463" t="s">
        <v>4295</v>
      </c>
      <c r="R25" s="463" t="s">
        <v>4295</v>
      </c>
      <c r="S25" s="463" t="s">
        <v>5987</v>
      </c>
      <c r="T25" s="463" t="s">
        <v>2712</v>
      </c>
      <c r="U25" s="171" t="s">
        <v>6002</v>
      </c>
      <c r="V25" s="171"/>
    </row>
    <row r="26" spans="2:22" ht="33">
      <c r="B26" s="394" t="s">
        <v>10016</v>
      </c>
      <c r="C26" s="464">
        <v>20</v>
      </c>
      <c r="D26" s="466" t="s">
        <v>6003</v>
      </c>
      <c r="E26" s="466" t="s">
        <v>6004</v>
      </c>
      <c r="F26" s="464" t="s">
        <v>4295</v>
      </c>
      <c r="G26" s="464" t="s">
        <v>4295</v>
      </c>
      <c r="H26" s="465" t="s">
        <v>5986</v>
      </c>
      <c r="I26" s="464" t="s">
        <v>4295</v>
      </c>
      <c r="J26" s="464" t="s">
        <v>4295</v>
      </c>
      <c r="K26" s="464" t="s">
        <v>4295</v>
      </c>
      <c r="L26" s="464" t="s">
        <v>4295</v>
      </c>
      <c r="M26" s="464" t="s">
        <v>4295</v>
      </c>
      <c r="N26" s="464" t="s">
        <v>4295</v>
      </c>
      <c r="O26" s="464" t="s">
        <v>4295</v>
      </c>
      <c r="P26" s="464" t="s">
        <v>4295</v>
      </c>
      <c r="Q26" s="464" t="s">
        <v>4295</v>
      </c>
      <c r="R26" s="172"/>
      <c r="S26" s="463" t="s">
        <v>5987</v>
      </c>
      <c r="T26" s="463" t="s">
        <v>2796</v>
      </c>
      <c r="U26" s="464"/>
      <c r="V26" s="464"/>
    </row>
    <row r="27" spans="2:22" ht="66">
      <c r="B27" s="394" t="s">
        <v>10016</v>
      </c>
      <c r="C27" s="464">
        <v>21</v>
      </c>
      <c r="D27" s="466" t="s">
        <v>6005</v>
      </c>
      <c r="E27" s="466" t="s">
        <v>10305</v>
      </c>
      <c r="F27" s="463" t="s">
        <v>4295</v>
      </c>
      <c r="G27" s="465" t="s">
        <v>5992</v>
      </c>
      <c r="H27" s="463" t="s">
        <v>4295</v>
      </c>
      <c r="I27" s="463" t="s">
        <v>4295</v>
      </c>
      <c r="J27" s="463" t="s">
        <v>4295</v>
      </c>
      <c r="K27" s="463" t="s">
        <v>4295</v>
      </c>
      <c r="L27" s="463" t="s">
        <v>4295</v>
      </c>
      <c r="M27" s="463" t="s">
        <v>4295</v>
      </c>
      <c r="N27" s="463" t="s">
        <v>4295</v>
      </c>
      <c r="O27" s="463" t="s">
        <v>4295</v>
      </c>
      <c r="P27" s="463" t="s">
        <v>4295</v>
      </c>
      <c r="Q27" s="463" t="s">
        <v>4295</v>
      </c>
      <c r="R27" s="463" t="s">
        <v>4295</v>
      </c>
      <c r="S27" s="463" t="s">
        <v>4295</v>
      </c>
      <c r="T27" s="463" t="s">
        <v>2796</v>
      </c>
      <c r="U27" s="463" t="s">
        <v>4295</v>
      </c>
      <c r="V27" s="463"/>
    </row>
    <row r="28" spans="2:22" ht="66">
      <c r="B28" s="394" t="s">
        <v>10016</v>
      </c>
      <c r="C28" s="464">
        <v>22</v>
      </c>
      <c r="D28" s="466" t="s">
        <v>6006</v>
      </c>
      <c r="E28" s="466" t="s">
        <v>10306</v>
      </c>
      <c r="F28" s="464" t="s">
        <v>4295</v>
      </c>
      <c r="G28" s="465" t="s">
        <v>5992</v>
      </c>
      <c r="H28" s="464" t="s">
        <v>4295</v>
      </c>
      <c r="I28" s="464" t="s">
        <v>4295</v>
      </c>
      <c r="J28" s="464" t="s">
        <v>4295</v>
      </c>
      <c r="K28" s="464" t="s">
        <v>4295</v>
      </c>
      <c r="L28" s="464" t="s">
        <v>4295</v>
      </c>
      <c r="M28" s="464" t="s">
        <v>4295</v>
      </c>
      <c r="N28" s="464" t="s">
        <v>4295</v>
      </c>
      <c r="O28" s="464" t="s">
        <v>4295</v>
      </c>
      <c r="P28" s="464" t="s">
        <v>4295</v>
      </c>
      <c r="Q28" s="464" t="s">
        <v>4295</v>
      </c>
      <c r="R28" s="464" t="s">
        <v>4295</v>
      </c>
      <c r="S28" s="463" t="s">
        <v>2796</v>
      </c>
      <c r="T28" s="464" t="s">
        <v>4295</v>
      </c>
      <c r="U28" s="464"/>
      <c r="V28" s="464"/>
    </row>
    <row r="29" spans="2:22" ht="33">
      <c r="B29" s="394" t="s">
        <v>10016</v>
      </c>
      <c r="C29" s="464">
        <v>23</v>
      </c>
      <c r="D29" s="466" t="s">
        <v>6007</v>
      </c>
      <c r="E29" s="466" t="s">
        <v>10307</v>
      </c>
      <c r="F29" s="463" t="s">
        <v>4295</v>
      </c>
      <c r="G29" s="463" t="s">
        <v>4295</v>
      </c>
      <c r="H29" s="465" t="s">
        <v>5986</v>
      </c>
      <c r="I29" s="463" t="s">
        <v>4295</v>
      </c>
      <c r="J29" s="463" t="s">
        <v>4295</v>
      </c>
      <c r="K29" s="463" t="s">
        <v>4295</v>
      </c>
      <c r="L29" s="463" t="s">
        <v>4295</v>
      </c>
      <c r="M29" s="463" t="s">
        <v>4295</v>
      </c>
      <c r="N29" s="463" t="s">
        <v>4295</v>
      </c>
      <c r="O29" s="463" t="s">
        <v>4295</v>
      </c>
      <c r="P29" s="463" t="s">
        <v>4295</v>
      </c>
      <c r="Q29" s="463" t="s">
        <v>4295</v>
      </c>
      <c r="R29" s="463" t="s">
        <v>4295</v>
      </c>
      <c r="S29" s="463" t="s">
        <v>5987</v>
      </c>
      <c r="T29" s="463" t="s">
        <v>2712</v>
      </c>
      <c r="U29" s="171" t="s">
        <v>6008</v>
      </c>
      <c r="V29" s="171"/>
    </row>
    <row r="30" spans="2:22" ht="33">
      <c r="B30" s="394" t="s">
        <v>10016</v>
      </c>
      <c r="C30" s="464">
        <v>24</v>
      </c>
      <c r="D30" s="466" t="s">
        <v>6009</v>
      </c>
      <c r="E30" s="466" t="s">
        <v>10307</v>
      </c>
      <c r="F30" s="463" t="s">
        <v>4295</v>
      </c>
      <c r="G30" s="464" t="s">
        <v>4295</v>
      </c>
      <c r="H30" s="465" t="s">
        <v>5986</v>
      </c>
      <c r="I30" s="464" t="s">
        <v>4295</v>
      </c>
      <c r="J30" s="463" t="s">
        <v>4295</v>
      </c>
      <c r="K30" s="464" t="s">
        <v>4295</v>
      </c>
      <c r="L30" s="463" t="s">
        <v>4295</v>
      </c>
      <c r="M30" s="463" t="s">
        <v>4295</v>
      </c>
      <c r="N30" s="464" t="s">
        <v>4295</v>
      </c>
      <c r="O30" s="463" t="s">
        <v>4295</v>
      </c>
      <c r="P30" s="464" t="s">
        <v>4295</v>
      </c>
      <c r="Q30" s="463" t="s">
        <v>4295</v>
      </c>
      <c r="R30" s="463" t="s">
        <v>5987</v>
      </c>
      <c r="S30" s="463" t="s">
        <v>2796</v>
      </c>
      <c r="T30" s="464" t="s">
        <v>4295</v>
      </c>
      <c r="U30" s="464"/>
      <c r="V30" s="464"/>
    </row>
    <row r="31" spans="2:22" ht="66">
      <c r="B31" s="394" t="s">
        <v>10016</v>
      </c>
      <c r="C31" s="464">
        <v>25</v>
      </c>
      <c r="D31" s="466" t="s">
        <v>6010</v>
      </c>
      <c r="E31" s="466" t="s">
        <v>6011</v>
      </c>
      <c r="F31" s="464" t="s">
        <v>4295</v>
      </c>
      <c r="G31" s="465" t="s">
        <v>5992</v>
      </c>
      <c r="H31" s="464" t="s">
        <v>4295</v>
      </c>
      <c r="I31" s="464" t="s">
        <v>4295</v>
      </c>
      <c r="J31" s="464" t="s">
        <v>4295</v>
      </c>
      <c r="K31" s="464" t="s">
        <v>4295</v>
      </c>
      <c r="L31" s="464" t="s">
        <v>4295</v>
      </c>
      <c r="M31" s="464" t="s">
        <v>4295</v>
      </c>
      <c r="N31" s="464" t="s">
        <v>4295</v>
      </c>
      <c r="O31" s="464" t="s">
        <v>4295</v>
      </c>
      <c r="P31" s="464" t="s">
        <v>4295</v>
      </c>
      <c r="Q31" s="464" t="s">
        <v>4295</v>
      </c>
      <c r="R31" s="464" t="s">
        <v>4295</v>
      </c>
      <c r="S31" s="463" t="s">
        <v>2796</v>
      </c>
      <c r="T31" s="464" t="s">
        <v>4295</v>
      </c>
      <c r="U31" s="464"/>
      <c r="V31" s="464"/>
    </row>
    <row r="32" spans="2:22" ht="66">
      <c r="B32" s="394" t="s">
        <v>10016</v>
      </c>
      <c r="C32" s="464">
        <v>26</v>
      </c>
      <c r="D32" s="464" t="s">
        <v>6012</v>
      </c>
      <c r="E32" s="466" t="s">
        <v>6013</v>
      </c>
      <c r="F32" s="464" t="s">
        <v>4295</v>
      </c>
      <c r="G32" s="465" t="s">
        <v>5992</v>
      </c>
      <c r="H32" s="464" t="s">
        <v>4295</v>
      </c>
      <c r="I32" s="464" t="s">
        <v>4295</v>
      </c>
      <c r="J32" s="464" t="s">
        <v>4295</v>
      </c>
      <c r="K32" s="464" t="s">
        <v>4295</v>
      </c>
      <c r="L32" s="464" t="s">
        <v>4295</v>
      </c>
      <c r="M32" s="464" t="s">
        <v>4295</v>
      </c>
      <c r="N32" s="464" t="s">
        <v>4295</v>
      </c>
      <c r="O32" s="464" t="s">
        <v>4295</v>
      </c>
      <c r="P32" s="464" t="s">
        <v>4295</v>
      </c>
      <c r="Q32" s="464" t="s">
        <v>4295</v>
      </c>
      <c r="R32" s="464" t="s">
        <v>4295</v>
      </c>
      <c r="S32" s="463" t="s">
        <v>2796</v>
      </c>
      <c r="T32" s="464" t="s">
        <v>4295</v>
      </c>
      <c r="U32" s="464"/>
      <c r="V32" s="464"/>
    </row>
    <row r="33" spans="2:24">
      <c r="C33" s="161" t="s">
        <v>6014</v>
      </c>
      <c r="D33" s="173"/>
      <c r="E33" s="173"/>
      <c r="F33" s="173"/>
      <c r="G33" s="173"/>
      <c r="H33" s="173"/>
      <c r="I33" s="173"/>
      <c r="J33" s="162"/>
      <c r="K33" s="173"/>
      <c r="L33" s="173"/>
      <c r="M33" s="173"/>
      <c r="N33" s="173"/>
      <c r="O33" s="173"/>
      <c r="P33" s="173"/>
      <c r="Q33" s="173"/>
      <c r="R33" s="173"/>
      <c r="S33" s="173"/>
      <c r="T33" s="174"/>
      <c r="U33" s="175"/>
      <c r="V33" s="175"/>
    </row>
    <row r="34" spans="2:24" ht="90">
      <c r="B34" s="394" t="s">
        <v>10016</v>
      </c>
      <c r="C34" s="464">
        <v>27</v>
      </c>
      <c r="D34" s="466" t="s">
        <v>6015</v>
      </c>
      <c r="E34" s="466" t="s">
        <v>10308</v>
      </c>
      <c r="F34" s="464" t="s">
        <v>4295</v>
      </c>
      <c r="G34" s="465" t="s">
        <v>6016</v>
      </c>
      <c r="H34" s="464" t="s">
        <v>4295</v>
      </c>
      <c r="I34" s="464" t="s">
        <v>4295</v>
      </c>
      <c r="J34" s="463" t="s">
        <v>5943</v>
      </c>
      <c r="K34" s="463" t="s">
        <v>5944</v>
      </c>
      <c r="L34" s="463" t="s">
        <v>5945</v>
      </c>
      <c r="M34" s="463">
        <v>150</v>
      </c>
      <c r="N34" s="176" t="s">
        <v>4295</v>
      </c>
      <c r="O34" s="176" t="s">
        <v>5946</v>
      </c>
      <c r="P34" s="176" t="s">
        <v>4295</v>
      </c>
      <c r="Q34" s="464" t="s">
        <v>4295</v>
      </c>
      <c r="R34" s="464" t="s">
        <v>4295</v>
      </c>
      <c r="S34" s="463">
        <v>60</v>
      </c>
      <c r="T34" s="463" t="s">
        <v>2712</v>
      </c>
      <c r="U34" s="165" t="s">
        <v>6017</v>
      </c>
      <c r="V34" s="165"/>
    </row>
    <row r="35" spans="2:24" ht="49.5">
      <c r="B35" s="394" t="s">
        <v>10016</v>
      </c>
      <c r="C35" s="464">
        <v>28</v>
      </c>
      <c r="D35" s="466" t="s">
        <v>6018</v>
      </c>
      <c r="E35" s="466" t="s">
        <v>6019</v>
      </c>
      <c r="F35" s="463" t="s">
        <v>4295</v>
      </c>
      <c r="G35" s="463" t="s">
        <v>4295</v>
      </c>
      <c r="H35" s="465" t="s">
        <v>5949</v>
      </c>
      <c r="I35" s="463" t="s">
        <v>4295</v>
      </c>
      <c r="J35" s="463" t="s">
        <v>5943</v>
      </c>
      <c r="K35" s="463" t="s">
        <v>4295</v>
      </c>
      <c r="L35" s="463" t="s">
        <v>4295</v>
      </c>
      <c r="M35" s="463" t="s">
        <v>4295</v>
      </c>
      <c r="N35" s="463" t="s">
        <v>4295</v>
      </c>
      <c r="O35" s="463" t="s">
        <v>4295</v>
      </c>
      <c r="P35" s="463" t="s">
        <v>4295</v>
      </c>
      <c r="Q35" s="463" t="s">
        <v>4295</v>
      </c>
      <c r="R35" s="463"/>
      <c r="S35" s="463" t="s">
        <v>5950</v>
      </c>
      <c r="T35" s="463" t="s">
        <v>2712</v>
      </c>
      <c r="U35" s="463" t="s">
        <v>4295</v>
      </c>
      <c r="V35" s="463"/>
    </row>
    <row r="36" spans="2:24" ht="49.5">
      <c r="B36" s="394" t="s">
        <v>10016</v>
      </c>
      <c r="C36" s="464">
        <v>29</v>
      </c>
      <c r="D36" s="466" t="s">
        <v>6020</v>
      </c>
      <c r="E36" s="466" t="s">
        <v>10309</v>
      </c>
      <c r="F36" s="464" t="s">
        <v>4295</v>
      </c>
      <c r="G36" s="465" t="s">
        <v>5942</v>
      </c>
      <c r="H36" s="464" t="s">
        <v>4295</v>
      </c>
      <c r="I36" s="464" t="s">
        <v>4295</v>
      </c>
      <c r="J36" s="463" t="s">
        <v>5943</v>
      </c>
      <c r="K36" s="463" t="s">
        <v>5944</v>
      </c>
      <c r="L36" s="463" t="s">
        <v>5945</v>
      </c>
      <c r="M36" s="463">
        <v>150</v>
      </c>
      <c r="N36" s="176" t="s">
        <v>4295</v>
      </c>
      <c r="O36" s="176" t="s">
        <v>5946</v>
      </c>
      <c r="P36" s="176" t="s">
        <v>4295</v>
      </c>
      <c r="Q36" s="464" t="s">
        <v>4295</v>
      </c>
      <c r="R36" s="463"/>
      <c r="S36" s="463" t="s">
        <v>5953</v>
      </c>
      <c r="T36" s="463" t="s">
        <v>2712</v>
      </c>
      <c r="U36" s="165" t="s">
        <v>6021</v>
      </c>
      <c r="V36" s="165"/>
    </row>
    <row r="37" spans="2:24" ht="78.75">
      <c r="B37" s="394" t="s">
        <v>10016</v>
      </c>
      <c r="C37" s="464">
        <v>30</v>
      </c>
      <c r="D37" s="466" t="s">
        <v>6022</v>
      </c>
      <c r="E37" s="466" t="s">
        <v>10310</v>
      </c>
      <c r="F37" s="463" t="s">
        <v>4295</v>
      </c>
      <c r="G37" s="465" t="s">
        <v>5942</v>
      </c>
      <c r="H37" s="463" t="s">
        <v>4295</v>
      </c>
      <c r="I37" s="463" t="s">
        <v>4295</v>
      </c>
      <c r="J37" s="463" t="s">
        <v>5943</v>
      </c>
      <c r="K37" s="463" t="s">
        <v>5956</v>
      </c>
      <c r="L37" s="463">
        <v>0</v>
      </c>
      <c r="M37" s="463">
        <v>4</v>
      </c>
      <c r="N37" s="464" t="s">
        <v>5957</v>
      </c>
      <c r="O37" s="463" t="s">
        <v>5958</v>
      </c>
      <c r="P37" s="463" t="s">
        <v>5959</v>
      </c>
      <c r="Q37" s="463" t="s">
        <v>5960</v>
      </c>
      <c r="R37" s="463"/>
      <c r="S37" s="463" t="s">
        <v>4295</v>
      </c>
      <c r="T37" s="463" t="s">
        <v>2712</v>
      </c>
      <c r="U37" s="165" t="s">
        <v>6023</v>
      </c>
      <c r="V37" s="165"/>
    </row>
    <row r="38" spans="2:24" ht="112.5">
      <c r="B38" s="394" t="s">
        <v>10016</v>
      </c>
      <c r="C38" s="464">
        <v>31</v>
      </c>
      <c r="D38" s="466" t="s">
        <v>6024</v>
      </c>
      <c r="E38" s="466" t="s">
        <v>10311</v>
      </c>
      <c r="F38" s="464" t="s">
        <v>4295</v>
      </c>
      <c r="G38" s="465" t="s">
        <v>6016</v>
      </c>
      <c r="H38" s="464" t="s">
        <v>4295</v>
      </c>
      <c r="I38" s="464" t="s">
        <v>4295</v>
      </c>
      <c r="J38" s="463" t="s">
        <v>5943</v>
      </c>
      <c r="K38" s="464" t="s">
        <v>4295</v>
      </c>
      <c r="L38" s="465" t="s">
        <v>5977</v>
      </c>
      <c r="M38" s="177" t="s">
        <v>5978</v>
      </c>
      <c r="N38" s="176" t="s">
        <v>4295</v>
      </c>
      <c r="O38" s="177" t="s">
        <v>5979</v>
      </c>
      <c r="P38" s="176" t="s">
        <v>4295</v>
      </c>
      <c r="Q38" s="464" t="s">
        <v>4295</v>
      </c>
      <c r="R38" s="465"/>
      <c r="S38" s="465" t="s">
        <v>5980</v>
      </c>
      <c r="T38" s="463" t="s">
        <v>2712</v>
      </c>
      <c r="U38" s="165" t="s">
        <v>6025</v>
      </c>
      <c r="V38" s="165"/>
    </row>
    <row r="39" spans="2:24" ht="33">
      <c r="B39" s="394" t="s">
        <v>10016</v>
      </c>
      <c r="C39" s="464">
        <v>32</v>
      </c>
      <c r="D39" s="464" t="s">
        <v>6026</v>
      </c>
      <c r="E39" s="466" t="s">
        <v>6027</v>
      </c>
      <c r="F39" s="464" t="s">
        <v>4295</v>
      </c>
      <c r="G39" s="464" t="s">
        <v>4295</v>
      </c>
      <c r="H39" s="463" t="s">
        <v>5990</v>
      </c>
      <c r="I39" s="463" t="s">
        <v>4295</v>
      </c>
      <c r="J39" s="463" t="s">
        <v>4295</v>
      </c>
      <c r="K39" s="463" t="s">
        <v>4295</v>
      </c>
      <c r="L39" s="463" t="s">
        <v>4295</v>
      </c>
      <c r="M39" s="463" t="s">
        <v>4295</v>
      </c>
      <c r="N39" s="463" t="s">
        <v>4295</v>
      </c>
      <c r="O39" s="463" t="s">
        <v>4295</v>
      </c>
      <c r="P39" s="463" t="s">
        <v>4295</v>
      </c>
      <c r="Q39" s="463" t="s">
        <v>4295</v>
      </c>
      <c r="R39" s="463"/>
      <c r="S39" s="463" t="s">
        <v>5987</v>
      </c>
      <c r="T39" s="463" t="s">
        <v>2712</v>
      </c>
      <c r="U39" s="464"/>
      <c r="V39" s="464"/>
    </row>
    <row r="40" spans="2:24" ht="49.5">
      <c r="B40" s="394" t="s">
        <v>10016</v>
      </c>
      <c r="C40" s="464">
        <v>33</v>
      </c>
      <c r="D40" s="466" t="s">
        <v>6028</v>
      </c>
      <c r="E40" s="466" t="s">
        <v>10312</v>
      </c>
      <c r="F40" s="463" t="s">
        <v>4295</v>
      </c>
      <c r="G40" s="464" t="s">
        <v>4295</v>
      </c>
      <c r="H40" s="465" t="s">
        <v>6029</v>
      </c>
      <c r="I40" s="464"/>
      <c r="J40" s="464"/>
      <c r="K40" s="464" t="s">
        <v>4295</v>
      </c>
      <c r="L40" s="464" t="s">
        <v>4295</v>
      </c>
      <c r="M40" s="464" t="s">
        <v>4295</v>
      </c>
      <c r="N40" s="464" t="s">
        <v>4295</v>
      </c>
      <c r="O40" s="464" t="s">
        <v>4295</v>
      </c>
      <c r="P40" s="464" t="s">
        <v>4295</v>
      </c>
      <c r="Q40" s="464" t="s">
        <v>4295</v>
      </c>
      <c r="R40" s="464"/>
      <c r="S40" s="464" t="s">
        <v>4295</v>
      </c>
      <c r="T40" s="463" t="s">
        <v>2712</v>
      </c>
      <c r="U40" s="172"/>
      <c r="V40" s="172"/>
    </row>
    <row r="41" spans="2:24" ht="66">
      <c r="B41" s="394" t="s">
        <v>10016</v>
      </c>
      <c r="C41" s="464">
        <v>34</v>
      </c>
      <c r="D41" s="466" t="s">
        <v>6030</v>
      </c>
      <c r="E41" s="466" t="s">
        <v>6031</v>
      </c>
      <c r="F41" s="464" t="s">
        <v>4295</v>
      </c>
      <c r="G41" s="465" t="s">
        <v>5992</v>
      </c>
      <c r="H41" s="464" t="s">
        <v>4295</v>
      </c>
      <c r="I41" s="463" t="s">
        <v>4295</v>
      </c>
      <c r="J41" s="464" t="s">
        <v>4295</v>
      </c>
      <c r="K41" s="463" t="s">
        <v>4295</v>
      </c>
      <c r="L41" s="464" t="s">
        <v>4295</v>
      </c>
      <c r="M41" s="463" t="s">
        <v>4295</v>
      </c>
      <c r="N41" s="463" t="s">
        <v>4295</v>
      </c>
      <c r="O41" s="464" t="s">
        <v>4295</v>
      </c>
      <c r="P41" s="463" t="s">
        <v>4295</v>
      </c>
      <c r="Q41" s="464" t="s">
        <v>4295</v>
      </c>
      <c r="R41" s="463"/>
      <c r="S41" s="463" t="s">
        <v>4295</v>
      </c>
      <c r="T41" s="463" t="s">
        <v>2712</v>
      </c>
      <c r="U41" s="464"/>
      <c r="V41" s="464"/>
      <c r="W41" s="155"/>
      <c r="X41" s="155"/>
    </row>
    <row r="42" spans="2:24" ht="49.5">
      <c r="B42" s="394" t="s">
        <v>10016</v>
      </c>
      <c r="C42" s="464">
        <v>35</v>
      </c>
      <c r="D42" s="466" t="s">
        <v>6032</v>
      </c>
      <c r="E42" s="466" t="s">
        <v>10311</v>
      </c>
      <c r="F42" s="464" t="s">
        <v>4295</v>
      </c>
      <c r="G42" s="465" t="s">
        <v>5942</v>
      </c>
      <c r="H42" s="464" t="s">
        <v>4295</v>
      </c>
      <c r="I42" s="463" t="s">
        <v>4295</v>
      </c>
      <c r="J42" s="463" t="s">
        <v>5943</v>
      </c>
      <c r="K42" s="463" t="s">
        <v>4295</v>
      </c>
      <c r="L42" s="465" t="s">
        <v>5977</v>
      </c>
      <c r="M42" s="465" t="s">
        <v>5978</v>
      </c>
      <c r="N42" s="177" t="s">
        <v>5979</v>
      </c>
      <c r="O42" s="176" t="s">
        <v>4295</v>
      </c>
      <c r="P42" s="463" t="s">
        <v>4295</v>
      </c>
      <c r="Q42" s="465" t="s">
        <v>5983</v>
      </c>
      <c r="R42" s="463" t="s">
        <v>4295</v>
      </c>
      <c r="S42" s="463"/>
      <c r="T42" s="463" t="s">
        <v>2796</v>
      </c>
      <c r="U42" s="178" t="s">
        <v>6033</v>
      </c>
      <c r="V42" s="178"/>
      <c r="W42" s="155"/>
      <c r="X42" s="155"/>
    </row>
    <row r="43" spans="2:24" ht="49.5">
      <c r="B43" s="394" t="s">
        <v>10016</v>
      </c>
      <c r="C43" s="464">
        <v>36</v>
      </c>
      <c r="D43" s="466" t="s">
        <v>6034</v>
      </c>
      <c r="E43" s="466" t="s">
        <v>10313</v>
      </c>
      <c r="F43" s="463" t="s">
        <v>4295</v>
      </c>
      <c r="G43" s="465" t="s">
        <v>5942</v>
      </c>
      <c r="H43" s="463" t="s">
        <v>4295</v>
      </c>
      <c r="I43" s="464" t="s">
        <v>4295</v>
      </c>
      <c r="J43" s="463" t="s">
        <v>4295</v>
      </c>
      <c r="K43" s="463" t="s">
        <v>4199</v>
      </c>
      <c r="L43" s="463">
        <v>0</v>
      </c>
      <c r="M43" s="176">
        <v>50</v>
      </c>
      <c r="N43" s="176" t="s">
        <v>4295</v>
      </c>
      <c r="O43" s="463" t="s">
        <v>6035</v>
      </c>
      <c r="P43" s="464" t="s">
        <v>4295</v>
      </c>
      <c r="Q43" s="463">
        <v>20</v>
      </c>
      <c r="R43" s="463">
        <v>20</v>
      </c>
      <c r="S43" s="463"/>
      <c r="T43" s="463" t="s">
        <v>2796</v>
      </c>
      <c r="U43" s="178" t="s">
        <v>6036</v>
      </c>
      <c r="V43" s="178"/>
      <c r="W43" s="155"/>
      <c r="X43" s="155"/>
    </row>
    <row r="44" spans="2:24" ht="33">
      <c r="B44" s="394" t="s">
        <v>10016</v>
      </c>
      <c r="C44" s="464">
        <v>37</v>
      </c>
      <c r="D44" s="466" t="s">
        <v>6037</v>
      </c>
      <c r="E44" s="466" t="s">
        <v>6038</v>
      </c>
      <c r="F44" s="464" t="s">
        <v>4295</v>
      </c>
      <c r="G44" s="463" t="s">
        <v>4295</v>
      </c>
      <c r="H44" s="465" t="s">
        <v>5986</v>
      </c>
      <c r="I44" s="463" t="s">
        <v>4295</v>
      </c>
      <c r="J44" s="464" t="s">
        <v>4295</v>
      </c>
      <c r="K44" s="463" t="s">
        <v>4295</v>
      </c>
      <c r="L44" s="464" t="s">
        <v>4295</v>
      </c>
      <c r="M44" s="463" t="s">
        <v>4295</v>
      </c>
      <c r="N44" s="463" t="s">
        <v>4295</v>
      </c>
      <c r="O44" s="464" t="s">
        <v>4295</v>
      </c>
      <c r="P44" s="463" t="s">
        <v>4295</v>
      </c>
      <c r="Q44" s="464" t="s">
        <v>4295</v>
      </c>
      <c r="R44" s="463" t="s">
        <v>4295</v>
      </c>
      <c r="S44" s="463"/>
      <c r="T44" s="463" t="s">
        <v>2796</v>
      </c>
      <c r="U44" s="463" t="s">
        <v>4295</v>
      </c>
      <c r="V44" s="463"/>
      <c r="W44" s="155"/>
      <c r="X44" s="155"/>
    </row>
    <row r="45" spans="2:24" ht="49.5">
      <c r="B45" s="394" t="s">
        <v>10016</v>
      </c>
      <c r="C45" s="464">
        <v>38</v>
      </c>
      <c r="D45" s="466" t="s">
        <v>6039</v>
      </c>
      <c r="E45" s="466" t="s">
        <v>10314</v>
      </c>
      <c r="F45" s="463" t="s">
        <v>4295</v>
      </c>
      <c r="G45" s="465" t="s">
        <v>5942</v>
      </c>
      <c r="H45" s="463" t="s">
        <v>4295</v>
      </c>
      <c r="I45" s="464" t="s">
        <v>4295</v>
      </c>
      <c r="J45" s="463" t="s">
        <v>4295</v>
      </c>
      <c r="K45" s="463" t="s">
        <v>4199</v>
      </c>
      <c r="L45" s="463">
        <v>0</v>
      </c>
      <c r="M45" s="176">
        <v>50</v>
      </c>
      <c r="N45" s="176" t="s">
        <v>4295</v>
      </c>
      <c r="O45" s="463" t="s">
        <v>6035</v>
      </c>
      <c r="P45" s="464" t="s">
        <v>4295</v>
      </c>
      <c r="Q45" s="463">
        <v>20</v>
      </c>
      <c r="R45" s="463">
        <v>20</v>
      </c>
      <c r="S45" s="463"/>
      <c r="T45" s="463" t="s">
        <v>2796</v>
      </c>
      <c r="U45" s="178" t="s">
        <v>6036</v>
      </c>
      <c r="V45" s="178"/>
      <c r="W45" s="155"/>
      <c r="X45" s="155"/>
    </row>
    <row r="46" spans="2:24" ht="33">
      <c r="B46" s="394" t="s">
        <v>10016</v>
      </c>
      <c r="C46" s="464">
        <v>39</v>
      </c>
      <c r="D46" s="466" t="s">
        <v>6040</v>
      </c>
      <c r="E46" s="466" t="s">
        <v>6045</v>
      </c>
      <c r="F46" s="464" t="s">
        <v>4295</v>
      </c>
      <c r="G46" s="463" t="s">
        <v>4295</v>
      </c>
      <c r="H46" s="465" t="s">
        <v>5986</v>
      </c>
      <c r="I46" s="463" t="s">
        <v>4295</v>
      </c>
      <c r="J46" s="464" t="s">
        <v>4295</v>
      </c>
      <c r="K46" s="463" t="s">
        <v>4295</v>
      </c>
      <c r="L46" s="464" t="s">
        <v>4295</v>
      </c>
      <c r="M46" s="463" t="s">
        <v>4295</v>
      </c>
      <c r="N46" s="463" t="s">
        <v>4295</v>
      </c>
      <c r="O46" s="464" t="s">
        <v>4295</v>
      </c>
      <c r="P46" s="463" t="s">
        <v>4295</v>
      </c>
      <c r="Q46" s="464" t="s">
        <v>4295</v>
      </c>
      <c r="R46" s="463" t="s">
        <v>4295</v>
      </c>
      <c r="S46" s="463"/>
      <c r="T46" s="463" t="s">
        <v>2796</v>
      </c>
      <c r="U46" s="463" t="s">
        <v>4295</v>
      </c>
      <c r="V46" s="463"/>
      <c r="W46" s="155"/>
      <c r="X46" s="155"/>
    </row>
    <row r="47" spans="2:24" ht="66">
      <c r="B47" s="394" t="s">
        <v>10016</v>
      </c>
      <c r="C47" s="464">
        <v>40</v>
      </c>
      <c r="D47" s="466" t="s">
        <v>6041</v>
      </c>
      <c r="E47" s="466" t="s">
        <v>10315</v>
      </c>
      <c r="F47" s="463" t="s">
        <v>4295</v>
      </c>
      <c r="G47" s="465" t="s">
        <v>5942</v>
      </c>
      <c r="H47" s="463" t="s">
        <v>4295</v>
      </c>
      <c r="I47" s="464" t="s">
        <v>4295</v>
      </c>
      <c r="J47" s="463" t="s">
        <v>4295</v>
      </c>
      <c r="K47" s="463" t="s">
        <v>4199</v>
      </c>
      <c r="L47" s="463">
        <v>0</v>
      </c>
      <c r="M47" s="176">
        <v>50</v>
      </c>
      <c r="N47" s="176" t="s">
        <v>4295</v>
      </c>
      <c r="O47" s="463" t="s">
        <v>6035</v>
      </c>
      <c r="P47" s="464" t="s">
        <v>4295</v>
      </c>
      <c r="Q47" s="463">
        <v>20</v>
      </c>
      <c r="R47" s="463">
        <v>20</v>
      </c>
      <c r="S47" s="463"/>
      <c r="T47" s="463" t="s">
        <v>2796</v>
      </c>
      <c r="U47" s="178" t="s">
        <v>6042</v>
      </c>
      <c r="V47" s="178"/>
      <c r="W47" s="155"/>
      <c r="X47" s="155"/>
    </row>
    <row r="48" spans="2:24" ht="33">
      <c r="B48" s="394" t="s">
        <v>10016</v>
      </c>
      <c r="C48" s="464">
        <v>41</v>
      </c>
      <c r="D48" s="466" t="s">
        <v>6043</v>
      </c>
      <c r="E48" s="466" t="s">
        <v>6045</v>
      </c>
      <c r="F48" s="464" t="s">
        <v>4295</v>
      </c>
      <c r="G48" s="464" t="s">
        <v>4295</v>
      </c>
      <c r="H48" s="465" t="s">
        <v>5986</v>
      </c>
      <c r="I48" s="464" t="s">
        <v>4295</v>
      </c>
      <c r="J48" s="464" t="s">
        <v>4295</v>
      </c>
      <c r="K48" s="464" t="s">
        <v>4295</v>
      </c>
      <c r="L48" s="464" t="s">
        <v>4295</v>
      </c>
      <c r="M48" s="464" t="s">
        <v>4295</v>
      </c>
      <c r="N48" s="464" t="s">
        <v>4295</v>
      </c>
      <c r="O48" s="464" t="s">
        <v>4295</v>
      </c>
      <c r="P48" s="464" t="s">
        <v>4295</v>
      </c>
      <c r="Q48" s="464" t="s">
        <v>4295</v>
      </c>
      <c r="R48" s="464" t="s">
        <v>4295</v>
      </c>
      <c r="S48" s="463"/>
      <c r="T48" s="463" t="s">
        <v>2796</v>
      </c>
      <c r="U48" s="464" t="s">
        <v>4295</v>
      </c>
      <c r="V48" s="464"/>
      <c r="W48" s="155"/>
      <c r="X48" s="155"/>
    </row>
    <row r="49" spans="2:24" ht="33">
      <c r="B49" s="394" t="s">
        <v>10016</v>
      </c>
      <c r="C49" s="464">
        <v>42</v>
      </c>
      <c r="D49" s="464" t="s">
        <v>6044</v>
      </c>
      <c r="E49" s="466" t="s">
        <v>6045</v>
      </c>
      <c r="F49" s="464" t="s">
        <v>4295</v>
      </c>
      <c r="G49" s="464" t="s">
        <v>4295</v>
      </c>
      <c r="H49" s="465" t="s">
        <v>5986</v>
      </c>
      <c r="I49" s="464" t="s">
        <v>4295</v>
      </c>
      <c r="J49" s="464" t="s">
        <v>4295</v>
      </c>
      <c r="K49" s="464" t="s">
        <v>4295</v>
      </c>
      <c r="L49" s="464" t="s">
        <v>4295</v>
      </c>
      <c r="M49" s="464" t="s">
        <v>4295</v>
      </c>
      <c r="N49" s="464" t="s">
        <v>4295</v>
      </c>
      <c r="O49" s="464" t="s">
        <v>4295</v>
      </c>
      <c r="P49" s="464" t="s">
        <v>4295</v>
      </c>
      <c r="Q49" s="464" t="s">
        <v>4295</v>
      </c>
      <c r="R49" s="464" t="s">
        <v>4295</v>
      </c>
      <c r="S49" s="463"/>
      <c r="T49" s="463" t="s">
        <v>2796</v>
      </c>
      <c r="U49" s="464" t="s">
        <v>4295</v>
      </c>
      <c r="V49" s="464"/>
      <c r="W49" s="155"/>
      <c r="X49" s="155"/>
    </row>
    <row r="50" spans="2:24" ht="33">
      <c r="B50" s="394" t="s">
        <v>10016</v>
      </c>
      <c r="C50" s="464">
        <v>43</v>
      </c>
      <c r="D50" s="466" t="s">
        <v>6046</v>
      </c>
      <c r="E50" s="466" t="s">
        <v>6045</v>
      </c>
      <c r="F50" s="172"/>
      <c r="G50" s="464" t="s">
        <v>4295</v>
      </c>
      <c r="H50" s="465" t="s">
        <v>5986</v>
      </c>
      <c r="I50" s="172"/>
      <c r="J50" s="172"/>
      <c r="K50" s="172"/>
      <c r="L50" s="172"/>
      <c r="M50" s="172"/>
      <c r="N50" s="172"/>
      <c r="O50" s="464" t="s">
        <v>4295</v>
      </c>
      <c r="P50" s="463" t="s">
        <v>4295</v>
      </c>
      <c r="Q50" s="463" t="s">
        <v>4295</v>
      </c>
      <c r="R50" s="463" t="s">
        <v>4295</v>
      </c>
      <c r="S50" s="463"/>
      <c r="T50" s="463" t="s">
        <v>2796</v>
      </c>
      <c r="U50" s="463" t="s">
        <v>4295</v>
      </c>
      <c r="V50" s="463"/>
    </row>
    <row r="51" spans="2:24" ht="33">
      <c r="B51" s="394" t="s">
        <v>10016</v>
      </c>
      <c r="C51" s="464">
        <v>44</v>
      </c>
      <c r="D51" s="464" t="s">
        <v>6047</v>
      </c>
      <c r="E51" s="466" t="s">
        <v>6045</v>
      </c>
      <c r="F51" s="464" t="s">
        <v>4295</v>
      </c>
      <c r="G51" s="464" t="s">
        <v>4295</v>
      </c>
      <c r="H51" s="465" t="s">
        <v>5986</v>
      </c>
      <c r="I51" s="464" t="s">
        <v>4295</v>
      </c>
      <c r="J51" s="464" t="s">
        <v>4295</v>
      </c>
      <c r="K51" s="464" t="s">
        <v>4295</v>
      </c>
      <c r="L51" s="464" t="s">
        <v>4295</v>
      </c>
      <c r="M51" s="464" t="s">
        <v>4295</v>
      </c>
      <c r="N51" s="464" t="s">
        <v>4295</v>
      </c>
      <c r="O51" s="464" t="s">
        <v>4295</v>
      </c>
      <c r="P51" s="464" t="s">
        <v>4295</v>
      </c>
      <c r="Q51" s="464" t="s">
        <v>4295</v>
      </c>
      <c r="R51" s="464" t="s">
        <v>4295</v>
      </c>
      <c r="S51" s="463"/>
      <c r="T51" s="463" t="s">
        <v>2796</v>
      </c>
      <c r="U51" s="464" t="s">
        <v>4295</v>
      </c>
      <c r="V51" s="464"/>
      <c r="W51" s="155"/>
      <c r="X51" s="155"/>
    </row>
    <row r="52" spans="2:24" ht="33">
      <c r="B52" s="394" t="s">
        <v>10016</v>
      </c>
      <c r="C52" s="464">
        <v>45</v>
      </c>
      <c r="D52" s="466" t="s">
        <v>6048</v>
      </c>
      <c r="E52" s="466" t="s">
        <v>10316</v>
      </c>
      <c r="F52" s="464" t="s">
        <v>4295</v>
      </c>
      <c r="G52" s="463" t="s">
        <v>4295</v>
      </c>
      <c r="H52" s="464" t="s">
        <v>4295</v>
      </c>
      <c r="I52" s="465" t="s">
        <v>5986</v>
      </c>
      <c r="J52" s="172"/>
      <c r="K52" s="172"/>
      <c r="L52" s="463" t="s">
        <v>4295</v>
      </c>
      <c r="M52" s="464" t="s">
        <v>4295</v>
      </c>
      <c r="N52" s="464" t="s">
        <v>4295</v>
      </c>
      <c r="O52" s="463" t="s">
        <v>4295</v>
      </c>
      <c r="P52" s="464" t="s">
        <v>4295</v>
      </c>
      <c r="Q52" s="464" t="s">
        <v>4295</v>
      </c>
      <c r="R52" s="463" t="s">
        <v>5950</v>
      </c>
      <c r="S52" s="463"/>
      <c r="T52" s="463" t="s">
        <v>2712</v>
      </c>
      <c r="U52" s="165" t="s">
        <v>6049</v>
      </c>
      <c r="V52" s="165"/>
      <c r="W52" s="155"/>
      <c r="X52" s="155"/>
    </row>
    <row r="53" spans="2:24" ht="66">
      <c r="B53" s="394" t="s">
        <v>10016</v>
      </c>
      <c r="C53" s="464">
        <v>46</v>
      </c>
      <c r="D53" s="466" t="s">
        <v>6050</v>
      </c>
      <c r="E53" s="466" t="s">
        <v>10317</v>
      </c>
      <c r="F53" s="463" t="s">
        <v>4295</v>
      </c>
      <c r="G53" s="465" t="s">
        <v>5992</v>
      </c>
      <c r="H53" s="463" t="s">
        <v>4295</v>
      </c>
      <c r="I53" s="463" t="s">
        <v>4295</v>
      </c>
      <c r="J53" s="463" t="s">
        <v>4295</v>
      </c>
      <c r="K53" s="463" t="s">
        <v>4295</v>
      </c>
      <c r="L53" s="463" t="s">
        <v>4295</v>
      </c>
      <c r="M53" s="463" t="s">
        <v>4295</v>
      </c>
      <c r="N53" s="463" t="s">
        <v>4295</v>
      </c>
      <c r="O53" s="463" t="s">
        <v>4295</v>
      </c>
      <c r="P53" s="463" t="s">
        <v>4295</v>
      </c>
      <c r="Q53" s="463" t="s">
        <v>4295</v>
      </c>
      <c r="R53" s="463" t="s">
        <v>4295</v>
      </c>
      <c r="S53" s="463"/>
      <c r="T53" s="463" t="s">
        <v>2712</v>
      </c>
      <c r="U53" s="172"/>
      <c r="V53" s="172"/>
    </row>
    <row r="54" spans="2:24" ht="66">
      <c r="B54" s="394" t="s">
        <v>10016</v>
      </c>
      <c r="C54" s="464">
        <v>47</v>
      </c>
      <c r="D54" s="466" t="s">
        <v>6051</v>
      </c>
      <c r="E54" s="466" t="s">
        <v>10318</v>
      </c>
      <c r="F54" s="464" t="s">
        <v>4295</v>
      </c>
      <c r="G54" s="465" t="s">
        <v>5992</v>
      </c>
      <c r="H54" s="464" t="s">
        <v>4295</v>
      </c>
      <c r="I54" s="464" t="s">
        <v>4295</v>
      </c>
      <c r="J54" s="464" t="s">
        <v>4295</v>
      </c>
      <c r="K54" s="464" t="s">
        <v>4295</v>
      </c>
      <c r="L54" s="464" t="s">
        <v>4295</v>
      </c>
      <c r="M54" s="464" t="s">
        <v>4295</v>
      </c>
      <c r="N54" s="464" t="s">
        <v>4295</v>
      </c>
      <c r="O54" s="464" t="s">
        <v>4295</v>
      </c>
      <c r="P54" s="464" t="s">
        <v>4295</v>
      </c>
      <c r="Q54" s="464" t="s">
        <v>4295</v>
      </c>
      <c r="R54" s="464" t="s">
        <v>4295</v>
      </c>
      <c r="S54" s="463"/>
      <c r="T54" s="463" t="s">
        <v>2712</v>
      </c>
      <c r="U54" s="463" t="s">
        <v>4295</v>
      </c>
      <c r="V54" s="463"/>
    </row>
    <row r="55" spans="2:24" ht="33">
      <c r="B55" s="394" t="s">
        <v>10016</v>
      </c>
      <c r="C55" s="464">
        <v>48</v>
      </c>
      <c r="D55" s="466" t="s">
        <v>6052</v>
      </c>
      <c r="E55" s="466" t="s">
        <v>6054</v>
      </c>
      <c r="F55" s="463" t="s">
        <v>4295</v>
      </c>
      <c r="G55" s="463" t="s">
        <v>4295</v>
      </c>
      <c r="H55" s="465" t="s">
        <v>5986</v>
      </c>
      <c r="I55" s="463" t="s">
        <v>4295</v>
      </c>
      <c r="J55" s="463" t="s">
        <v>4295</v>
      </c>
      <c r="K55" s="463" t="s">
        <v>4295</v>
      </c>
      <c r="L55" s="463" t="s">
        <v>4295</v>
      </c>
      <c r="M55" s="463" t="s">
        <v>4295</v>
      </c>
      <c r="N55" s="463" t="s">
        <v>4295</v>
      </c>
      <c r="O55" s="463" t="s">
        <v>4295</v>
      </c>
      <c r="P55" s="463" t="s">
        <v>4295</v>
      </c>
      <c r="Q55" s="463" t="s">
        <v>4295</v>
      </c>
      <c r="R55" s="463" t="s">
        <v>5987</v>
      </c>
      <c r="S55" s="463"/>
      <c r="T55" s="463" t="s">
        <v>2712</v>
      </c>
      <c r="U55" s="172"/>
      <c r="V55" s="172"/>
    </row>
    <row r="56" spans="2:24" ht="33">
      <c r="B56" s="394" t="s">
        <v>10016</v>
      </c>
      <c r="C56" s="464">
        <v>49</v>
      </c>
      <c r="D56" s="466" t="s">
        <v>6053</v>
      </c>
      <c r="E56" s="466" t="s">
        <v>6054</v>
      </c>
      <c r="F56" s="464" t="s">
        <v>4295</v>
      </c>
      <c r="G56" s="464" t="s">
        <v>4295</v>
      </c>
      <c r="H56" s="465" t="s">
        <v>5986</v>
      </c>
      <c r="I56" s="464" t="s">
        <v>4295</v>
      </c>
      <c r="J56" s="464" t="s">
        <v>4295</v>
      </c>
      <c r="K56" s="464" t="s">
        <v>4295</v>
      </c>
      <c r="L56" s="464" t="s">
        <v>4295</v>
      </c>
      <c r="M56" s="464" t="s">
        <v>4295</v>
      </c>
      <c r="N56" s="464" t="s">
        <v>4295</v>
      </c>
      <c r="O56" s="464" t="s">
        <v>4295</v>
      </c>
      <c r="P56" s="464" t="s">
        <v>4295</v>
      </c>
      <c r="Q56" s="464" t="s">
        <v>4295</v>
      </c>
      <c r="R56" s="463" t="s">
        <v>5987</v>
      </c>
      <c r="S56" s="463"/>
      <c r="T56" s="463" t="s">
        <v>2796</v>
      </c>
      <c r="U56" s="464" t="s">
        <v>4295</v>
      </c>
      <c r="V56" s="464"/>
    </row>
    <row r="57" spans="2:24" ht="66">
      <c r="B57" s="394" t="s">
        <v>10016</v>
      </c>
      <c r="C57" s="464">
        <v>50</v>
      </c>
      <c r="D57" s="466" t="s">
        <v>6055</v>
      </c>
      <c r="E57" s="466" t="s">
        <v>10319</v>
      </c>
      <c r="F57" s="463" t="s">
        <v>4295</v>
      </c>
      <c r="G57" s="465" t="s">
        <v>5992</v>
      </c>
      <c r="H57" s="463" t="s">
        <v>4295</v>
      </c>
      <c r="I57" s="463" t="s">
        <v>4295</v>
      </c>
      <c r="J57" s="463" t="s">
        <v>4295</v>
      </c>
      <c r="K57" s="463" t="s">
        <v>4295</v>
      </c>
      <c r="L57" s="463" t="s">
        <v>4295</v>
      </c>
      <c r="M57" s="463" t="s">
        <v>4295</v>
      </c>
      <c r="N57" s="463" t="s">
        <v>4295</v>
      </c>
      <c r="O57" s="463" t="s">
        <v>4295</v>
      </c>
      <c r="P57" s="463" t="s">
        <v>4295</v>
      </c>
      <c r="Q57" s="463" t="s">
        <v>4295</v>
      </c>
      <c r="R57" s="463" t="s">
        <v>4295</v>
      </c>
      <c r="S57" s="463"/>
      <c r="T57" s="463" t="s">
        <v>2796</v>
      </c>
      <c r="U57" s="172"/>
      <c r="V57" s="172"/>
    </row>
    <row r="58" spans="2:24" ht="66">
      <c r="B58" s="394" t="s">
        <v>10016</v>
      </c>
      <c r="C58" s="464">
        <v>51</v>
      </c>
      <c r="D58" s="466" t="s">
        <v>6056</v>
      </c>
      <c r="E58" s="466" t="s">
        <v>10320</v>
      </c>
      <c r="F58" s="464" t="s">
        <v>4295</v>
      </c>
      <c r="G58" s="465" t="s">
        <v>5992</v>
      </c>
      <c r="H58" s="464" t="s">
        <v>4295</v>
      </c>
      <c r="I58" s="464" t="s">
        <v>4295</v>
      </c>
      <c r="J58" s="464" t="s">
        <v>4295</v>
      </c>
      <c r="K58" s="464" t="s">
        <v>4295</v>
      </c>
      <c r="L58" s="464" t="s">
        <v>4295</v>
      </c>
      <c r="M58" s="464" t="s">
        <v>4295</v>
      </c>
      <c r="N58" s="464" t="s">
        <v>4295</v>
      </c>
      <c r="O58" s="464" t="s">
        <v>4295</v>
      </c>
      <c r="P58" s="464" t="s">
        <v>4295</v>
      </c>
      <c r="Q58" s="464" t="s">
        <v>4295</v>
      </c>
      <c r="R58" s="464" t="s">
        <v>4295</v>
      </c>
      <c r="S58" s="463"/>
      <c r="T58" s="463" t="s">
        <v>2796</v>
      </c>
      <c r="U58" s="464" t="s">
        <v>4295</v>
      </c>
      <c r="V58" s="464"/>
    </row>
    <row r="59" spans="2:24" ht="66">
      <c r="B59" s="394" t="s">
        <v>10016</v>
      </c>
      <c r="C59" s="464">
        <v>52</v>
      </c>
      <c r="D59" s="466" t="s">
        <v>6057</v>
      </c>
      <c r="E59" s="466" t="s">
        <v>10321</v>
      </c>
      <c r="F59" s="463" t="s">
        <v>4295</v>
      </c>
      <c r="G59" s="465" t="s">
        <v>5992</v>
      </c>
      <c r="H59" s="463" t="s">
        <v>4295</v>
      </c>
      <c r="I59" s="463" t="s">
        <v>4295</v>
      </c>
      <c r="J59" s="463" t="s">
        <v>4295</v>
      </c>
      <c r="K59" s="463" t="s">
        <v>4295</v>
      </c>
      <c r="L59" s="463" t="s">
        <v>4295</v>
      </c>
      <c r="M59" s="463" t="s">
        <v>4295</v>
      </c>
      <c r="N59" s="463" t="s">
        <v>4295</v>
      </c>
      <c r="O59" s="463" t="s">
        <v>4295</v>
      </c>
      <c r="P59" s="463" t="s">
        <v>4295</v>
      </c>
      <c r="Q59" s="463" t="s">
        <v>4295</v>
      </c>
      <c r="R59" s="463" t="s">
        <v>4295</v>
      </c>
      <c r="S59" s="463"/>
      <c r="T59" s="463" t="s">
        <v>2712</v>
      </c>
      <c r="U59" s="172"/>
      <c r="V59" s="172"/>
    </row>
    <row r="60" spans="2:24" ht="66">
      <c r="B60" s="394" t="s">
        <v>10016</v>
      </c>
      <c r="C60" s="464">
        <v>53</v>
      </c>
      <c r="D60" s="466" t="s">
        <v>6058</v>
      </c>
      <c r="E60" s="466" t="s">
        <v>6059</v>
      </c>
      <c r="F60" s="464" t="s">
        <v>4295</v>
      </c>
      <c r="G60" s="465" t="s">
        <v>6060</v>
      </c>
      <c r="H60" s="464" t="s">
        <v>4295</v>
      </c>
      <c r="I60" s="464" t="s">
        <v>4295</v>
      </c>
      <c r="J60" s="464" t="s">
        <v>4295</v>
      </c>
      <c r="K60" s="464" t="s">
        <v>4295</v>
      </c>
      <c r="L60" s="464" t="s">
        <v>4295</v>
      </c>
      <c r="M60" s="464" t="s">
        <v>4295</v>
      </c>
      <c r="N60" s="464" t="s">
        <v>4295</v>
      </c>
      <c r="O60" s="464" t="s">
        <v>4295</v>
      </c>
      <c r="P60" s="464" t="s">
        <v>4295</v>
      </c>
      <c r="Q60" s="464" t="s">
        <v>4295</v>
      </c>
      <c r="R60" s="464" t="s">
        <v>4295</v>
      </c>
      <c r="S60" s="463"/>
      <c r="T60" s="463" t="s">
        <v>2712</v>
      </c>
      <c r="U60" s="165" t="s">
        <v>5999</v>
      </c>
      <c r="V60" s="165"/>
    </row>
    <row r="61" spans="2:24" ht="66">
      <c r="B61" s="394" t="s">
        <v>10016</v>
      </c>
      <c r="C61" s="464">
        <v>54</v>
      </c>
      <c r="D61" s="466" t="s">
        <v>6061</v>
      </c>
      <c r="E61" s="466" t="s">
        <v>10322</v>
      </c>
      <c r="F61" s="463" t="s">
        <v>4295</v>
      </c>
      <c r="G61" s="465" t="s">
        <v>5992</v>
      </c>
      <c r="H61" s="463" t="s">
        <v>4295</v>
      </c>
      <c r="I61" s="464" t="s">
        <v>4295</v>
      </c>
      <c r="J61" s="463" t="s">
        <v>4295</v>
      </c>
      <c r="K61" s="464" t="s">
        <v>4295</v>
      </c>
      <c r="L61" s="463" t="s">
        <v>4295</v>
      </c>
      <c r="M61" s="463" t="s">
        <v>4295</v>
      </c>
      <c r="N61" s="464" t="s">
        <v>4295</v>
      </c>
      <c r="O61" s="463" t="s">
        <v>4295</v>
      </c>
      <c r="P61" s="464" t="s">
        <v>4295</v>
      </c>
      <c r="Q61" s="463" t="s">
        <v>4295</v>
      </c>
      <c r="R61" s="464" t="s">
        <v>4295</v>
      </c>
      <c r="S61" s="463"/>
      <c r="T61" s="463" t="s">
        <v>2712</v>
      </c>
      <c r="U61" s="464" t="s">
        <v>4295</v>
      </c>
      <c r="V61" s="464"/>
    </row>
    <row r="62" spans="2:24" ht="33">
      <c r="B62" s="394" t="s">
        <v>10016</v>
      </c>
      <c r="C62" s="464">
        <v>55</v>
      </c>
      <c r="D62" s="466" t="s">
        <v>6062</v>
      </c>
      <c r="E62" s="466" t="s">
        <v>6063</v>
      </c>
      <c r="F62" s="464" t="s">
        <v>4295</v>
      </c>
      <c r="G62" s="464" t="s">
        <v>4295</v>
      </c>
      <c r="H62" s="465" t="s">
        <v>5986</v>
      </c>
      <c r="I62" s="464" t="s">
        <v>4295</v>
      </c>
      <c r="J62" s="464" t="s">
        <v>4295</v>
      </c>
      <c r="K62" s="464" t="s">
        <v>4295</v>
      </c>
      <c r="L62" s="464" t="s">
        <v>4295</v>
      </c>
      <c r="M62" s="464" t="s">
        <v>4295</v>
      </c>
      <c r="N62" s="464" t="s">
        <v>4295</v>
      </c>
      <c r="O62" s="464" t="s">
        <v>4295</v>
      </c>
      <c r="P62" s="464" t="s">
        <v>4295</v>
      </c>
      <c r="Q62" s="464" t="s">
        <v>4295</v>
      </c>
      <c r="R62" s="463" t="s">
        <v>5987</v>
      </c>
      <c r="S62" s="463"/>
      <c r="T62" s="463" t="s">
        <v>2712</v>
      </c>
      <c r="U62" s="165" t="s">
        <v>6064</v>
      </c>
      <c r="V62" s="165"/>
    </row>
    <row r="63" spans="2:24" ht="33">
      <c r="B63" s="394" t="s">
        <v>10016</v>
      </c>
      <c r="C63" s="464">
        <v>56</v>
      </c>
      <c r="D63" s="464" t="s">
        <v>6065</v>
      </c>
      <c r="E63" s="466" t="s">
        <v>6063</v>
      </c>
      <c r="F63" s="464" t="s">
        <v>4295</v>
      </c>
      <c r="G63" s="464" t="s">
        <v>4295</v>
      </c>
      <c r="H63" s="463" t="s">
        <v>6066</v>
      </c>
      <c r="I63" s="464" t="s">
        <v>4295</v>
      </c>
      <c r="J63" s="464" t="s">
        <v>4295</v>
      </c>
      <c r="K63" s="464" t="s">
        <v>4295</v>
      </c>
      <c r="L63" s="464" t="s">
        <v>4295</v>
      </c>
      <c r="M63" s="464" t="s">
        <v>4295</v>
      </c>
      <c r="N63" s="464" t="s">
        <v>4295</v>
      </c>
      <c r="O63" s="464" t="s">
        <v>4295</v>
      </c>
      <c r="P63" s="464" t="s">
        <v>4295</v>
      </c>
      <c r="Q63" s="464" t="s">
        <v>4295</v>
      </c>
      <c r="R63" s="463" t="s">
        <v>5987</v>
      </c>
      <c r="S63" s="463"/>
      <c r="T63" s="463" t="s">
        <v>2796</v>
      </c>
      <c r="U63" s="464" t="s">
        <v>4295</v>
      </c>
      <c r="V63" s="464"/>
    </row>
    <row r="64" spans="2:24" ht="49.5">
      <c r="B64" s="394" t="s">
        <v>10016</v>
      </c>
      <c r="C64" s="464">
        <v>57</v>
      </c>
      <c r="D64" s="464" t="s">
        <v>6067</v>
      </c>
      <c r="E64" s="466" t="s">
        <v>6068</v>
      </c>
      <c r="F64" s="464" t="s">
        <v>4295</v>
      </c>
      <c r="G64" s="465" t="s">
        <v>5995</v>
      </c>
      <c r="H64" s="464" t="s">
        <v>4295</v>
      </c>
      <c r="I64" s="464" t="s">
        <v>4295</v>
      </c>
      <c r="J64" s="464" t="s">
        <v>4295</v>
      </c>
      <c r="K64" s="464" t="s">
        <v>4295</v>
      </c>
      <c r="L64" s="464" t="s">
        <v>4295</v>
      </c>
      <c r="M64" s="464" t="s">
        <v>4295</v>
      </c>
      <c r="N64" s="464" t="s">
        <v>4295</v>
      </c>
      <c r="O64" s="464" t="s">
        <v>4295</v>
      </c>
      <c r="P64" s="464" t="s">
        <v>4295</v>
      </c>
      <c r="Q64" s="464" t="s">
        <v>4295</v>
      </c>
      <c r="R64" s="464" t="s">
        <v>4295</v>
      </c>
      <c r="S64" s="463"/>
      <c r="T64" s="463" t="s">
        <v>2796</v>
      </c>
      <c r="U64" s="464" t="s">
        <v>4295</v>
      </c>
      <c r="V64" s="464"/>
    </row>
    <row r="65" spans="2:22" ht="49.5">
      <c r="B65" s="394" t="s">
        <v>10016</v>
      </c>
      <c r="C65" s="464">
        <v>58</v>
      </c>
      <c r="D65" s="464" t="s">
        <v>6069</v>
      </c>
      <c r="E65" s="466" t="s">
        <v>6070</v>
      </c>
      <c r="F65" s="464" t="s">
        <v>4295</v>
      </c>
      <c r="G65" s="465" t="s">
        <v>5995</v>
      </c>
      <c r="H65" s="464" t="s">
        <v>4295</v>
      </c>
      <c r="I65" s="464" t="s">
        <v>4295</v>
      </c>
      <c r="J65" s="464" t="s">
        <v>4295</v>
      </c>
      <c r="K65" s="464" t="s">
        <v>4295</v>
      </c>
      <c r="L65" s="464" t="s">
        <v>4295</v>
      </c>
      <c r="M65" s="464" t="s">
        <v>4295</v>
      </c>
      <c r="N65" s="464" t="s">
        <v>4295</v>
      </c>
      <c r="O65" s="464" t="s">
        <v>4295</v>
      </c>
      <c r="P65" s="464" t="s">
        <v>4295</v>
      </c>
      <c r="Q65" s="464" t="s">
        <v>4295</v>
      </c>
      <c r="R65" s="464" t="s">
        <v>4295</v>
      </c>
      <c r="S65" s="463"/>
      <c r="T65" s="463" t="s">
        <v>2796</v>
      </c>
      <c r="U65" s="464" t="s">
        <v>4295</v>
      </c>
      <c r="V65" s="464"/>
    </row>
    <row r="66" spans="2:22" ht="49.5">
      <c r="B66" s="394" t="s">
        <v>10016</v>
      </c>
      <c r="C66" s="464">
        <v>59</v>
      </c>
      <c r="D66" s="466" t="s">
        <v>6071</v>
      </c>
      <c r="E66" s="466" t="s">
        <v>10323</v>
      </c>
      <c r="F66" s="464" t="s">
        <v>4295</v>
      </c>
      <c r="G66" s="465" t="s">
        <v>6072</v>
      </c>
      <c r="H66" s="464" t="s">
        <v>4295</v>
      </c>
      <c r="I66" s="463" t="s">
        <v>4295</v>
      </c>
      <c r="J66" s="464" t="s">
        <v>4295</v>
      </c>
      <c r="K66" s="463" t="s">
        <v>4295</v>
      </c>
      <c r="L66" s="464" t="s">
        <v>4295</v>
      </c>
      <c r="M66" s="463" t="s">
        <v>4295</v>
      </c>
      <c r="N66" s="463" t="s">
        <v>4295</v>
      </c>
      <c r="O66" s="464" t="s">
        <v>4295</v>
      </c>
      <c r="P66" s="463" t="s">
        <v>4295</v>
      </c>
      <c r="Q66" s="464" t="s">
        <v>4295</v>
      </c>
      <c r="R66" s="463" t="s">
        <v>4295</v>
      </c>
      <c r="S66" s="463"/>
      <c r="T66" s="463" t="s">
        <v>2712</v>
      </c>
      <c r="U66" s="178" t="s">
        <v>6073</v>
      </c>
      <c r="V66" s="178"/>
    </row>
    <row r="67" spans="2:22" ht="49.5">
      <c r="B67" s="394" t="s">
        <v>10016</v>
      </c>
      <c r="C67" s="464">
        <v>60</v>
      </c>
      <c r="D67" s="466" t="s">
        <v>6074</v>
      </c>
      <c r="E67" s="466" t="s">
        <v>10323</v>
      </c>
      <c r="F67" s="463" t="s">
        <v>4295</v>
      </c>
      <c r="G67" s="465" t="s">
        <v>6072</v>
      </c>
      <c r="H67" s="463" t="s">
        <v>4295</v>
      </c>
      <c r="I67" s="464" t="s">
        <v>4295</v>
      </c>
      <c r="J67" s="463" t="s">
        <v>4295</v>
      </c>
      <c r="K67" s="464" t="s">
        <v>4295</v>
      </c>
      <c r="L67" s="463" t="s">
        <v>4295</v>
      </c>
      <c r="M67" s="463" t="s">
        <v>4295</v>
      </c>
      <c r="N67" s="464" t="s">
        <v>4295</v>
      </c>
      <c r="O67" s="463" t="s">
        <v>4295</v>
      </c>
      <c r="P67" s="464" t="s">
        <v>4295</v>
      </c>
      <c r="Q67" s="463" t="s">
        <v>4295</v>
      </c>
      <c r="R67" s="464" t="s">
        <v>4295</v>
      </c>
      <c r="S67" s="463"/>
      <c r="T67" s="463" t="s">
        <v>2712</v>
      </c>
      <c r="U67" s="464" t="s">
        <v>4295</v>
      </c>
      <c r="V67" s="464"/>
    </row>
    <row r="68" spans="2:22" ht="66">
      <c r="B68" s="394" t="s">
        <v>10016</v>
      </c>
      <c r="C68" s="464">
        <v>61</v>
      </c>
      <c r="D68" s="466" t="s">
        <v>6075</v>
      </c>
      <c r="E68" s="466" t="s">
        <v>10324</v>
      </c>
      <c r="F68" s="464" t="s">
        <v>4295</v>
      </c>
      <c r="G68" s="465" t="s">
        <v>5992</v>
      </c>
      <c r="H68" s="464" t="s">
        <v>4295</v>
      </c>
      <c r="I68" s="463" t="s">
        <v>4295</v>
      </c>
      <c r="J68" s="464" t="s">
        <v>4295</v>
      </c>
      <c r="K68" s="463" t="s">
        <v>4295</v>
      </c>
      <c r="L68" s="464" t="s">
        <v>4295</v>
      </c>
      <c r="M68" s="463" t="s">
        <v>4295</v>
      </c>
      <c r="N68" s="463" t="s">
        <v>4295</v>
      </c>
      <c r="O68" s="464" t="s">
        <v>4295</v>
      </c>
      <c r="P68" s="463" t="s">
        <v>4295</v>
      </c>
      <c r="Q68" s="464" t="s">
        <v>4295</v>
      </c>
      <c r="R68" s="463" t="s">
        <v>4295</v>
      </c>
      <c r="S68" s="463"/>
      <c r="T68" s="463" t="s">
        <v>2796</v>
      </c>
      <c r="U68" s="463" t="s">
        <v>4295</v>
      </c>
      <c r="V68" s="463"/>
    </row>
    <row r="69" spans="2:22" ht="49.5">
      <c r="B69" s="394" t="s">
        <v>10016</v>
      </c>
      <c r="C69" s="464">
        <v>62</v>
      </c>
      <c r="D69" s="466" t="s">
        <v>6077</v>
      </c>
      <c r="E69" s="466" t="s">
        <v>10325</v>
      </c>
      <c r="F69" s="463" t="s">
        <v>4295</v>
      </c>
      <c r="G69" s="464" t="s">
        <v>4295</v>
      </c>
      <c r="H69" s="465" t="s">
        <v>6079</v>
      </c>
      <c r="I69" s="464" t="s">
        <v>4295</v>
      </c>
      <c r="J69" s="463" t="s">
        <v>4295</v>
      </c>
      <c r="K69" s="464" t="s">
        <v>4295</v>
      </c>
      <c r="L69" s="463" t="s">
        <v>4295</v>
      </c>
      <c r="M69" s="463" t="s">
        <v>4295</v>
      </c>
      <c r="N69" s="464" t="s">
        <v>4295</v>
      </c>
      <c r="O69" s="463" t="s">
        <v>4295</v>
      </c>
      <c r="P69" s="464" t="s">
        <v>4295</v>
      </c>
      <c r="Q69" s="463" t="s">
        <v>4295</v>
      </c>
      <c r="R69" s="464" t="s">
        <v>4295</v>
      </c>
      <c r="S69" s="463"/>
      <c r="T69" s="463" t="s">
        <v>2796</v>
      </c>
      <c r="U69" s="464" t="s">
        <v>4295</v>
      </c>
      <c r="V69" s="464"/>
    </row>
    <row r="70" spans="2:22" ht="49.5">
      <c r="B70" s="394" t="s">
        <v>10016</v>
      </c>
      <c r="C70" s="464">
        <v>59</v>
      </c>
      <c r="D70" s="466" t="s">
        <v>6071</v>
      </c>
      <c r="E70" s="466" t="s">
        <v>10323</v>
      </c>
      <c r="F70" s="464" t="s">
        <v>4295</v>
      </c>
      <c r="G70" s="465" t="s">
        <v>6072</v>
      </c>
      <c r="H70" s="464" t="s">
        <v>4295</v>
      </c>
      <c r="I70" s="463" t="s">
        <v>4295</v>
      </c>
      <c r="J70" s="464" t="s">
        <v>4295</v>
      </c>
      <c r="K70" s="463" t="s">
        <v>4295</v>
      </c>
      <c r="L70" s="464" t="s">
        <v>4295</v>
      </c>
      <c r="M70" s="463" t="s">
        <v>4295</v>
      </c>
      <c r="N70" s="463" t="s">
        <v>4295</v>
      </c>
      <c r="O70" s="464" t="s">
        <v>4295</v>
      </c>
      <c r="P70" s="463" t="s">
        <v>4295</v>
      </c>
      <c r="Q70" s="464" t="s">
        <v>4295</v>
      </c>
      <c r="R70" s="463" t="s">
        <v>4295</v>
      </c>
      <c r="S70" s="463"/>
      <c r="T70" s="463" t="s">
        <v>2712</v>
      </c>
      <c r="U70" s="178" t="s">
        <v>6073</v>
      </c>
      <c r="V70" s="178"/>
    </row>
    <row r="71" spans="2:22" ht="49.5">
      <c r="B71" s="394" t="s">
        <v>10016</v>
      </c>
      <c r="C71" s="464">
        <v>60</v>
      </c>
      <c r="D71" s="466" t="s">
        <v>6074</v>
      </c>
      <c r="E71" s="466" t="s">
        <v>10323</v>
      </c>
      <c r="F71" s="463" t="s">
        <v>4295</v>
      </c>
      <c r="G71" s="465" t="s">
        <v>6072</v>
      </c>
      <c r="H71" s="463" t="s">
        <v>4295</v>
      </c>
      <c r="I71" s="464" t="s">
        <v>4295</v>
      </c>
      <c r="J71" s="463" t="s">
        <v>4295</v>
      </c>
      <c r="K71" s="464" t="s">
        <v>4295</v>
      </c>
      <c r="L71" s="463" t="s">
        <v>4295</v>
      </c>
      <c r="M71" s="463" t="s">
        <v>4295</v>
      </c>
      <c r="N71" s="464" t="s">
        <v>4295</v>
      </c>
      <c r="O71" s="463" t="s">
        <v>4295</v>
      </c>
      <c r="P71" s="464" t="s">
        <v>4295</v>
      </c>
      <c r="Q71" s="463" t="s">
        <v>4295</v>
      </c>
      <c r="R71" s="464" t="s">
        <v>4295</v>
      </c>
      <c r="S71" s="463"/>
      <c r="T71" s="463" t="s">
        <v>2712</v>
      </c>
      <c r="U71" s="464" t="s">
        <v>4295</v>
      </c>
      <c r="V71" s="464"/>
    </row>
    <row r="72" spans="2:22" ht="66">
      <c r="B72" s="394" t="s">
        <v>10016</v>
      </c>
      <c r="C72" s="464">
        <v>61</v>
      </c>
      <c r="D72" s="466" t="s">
        <v>6075</v>
      </c>
      <c r="E72" s="466" t="s">
        <v>6076</v>
      </c>
      <c r="F72" s="464" t="s">
        <v>4295</v>
      </c>
      <c r="G72" s="465" t="s">
        <v>5992</v>
      </c>
      <c r="H72" s="464" t="s">
        <v>4295</v>
      </c>
      <c r="I72" s="463" t="s">
        <v>4295</v>
      </c>
      <c r="J72" s="464" t="s">
        <v>4295</v>
      </c>
      <c r="K72" s="463" t="s">
        <v>4295</v>
      </c>
      <c r="L72" s="464" t="s">
        <v>4295</v>
      </c>
      <c r="M72" s="463" t="s">
        <v>4295</v>
      </c>
      <c r="N72" s="463" t="s">
        <v>4295</v>
      </c>
      <c r="O72" s="464" t="s">
        <v>4295</v>
      </c>
      <c r="P72" s="463" t="s">
        <v>4295</v>
      </c>
      <c r="Q72" s="464" t="s">
        <v>4295</v>
      </c>
      <c r="R72" s="463" t="s">
        <v>4295</v>
      </c>
      <c r="S72" s="463"/>
      <c r="T72" s="463" t="s">
        <v>2796</v>
      </c>
      <c r="U72" s="463" t="s">
        <v>4295</v>
      </c>
      <c r="V72" s="463"/>
    </row>
    <row r="73" spans="2:22" ht="49.5">
      <c r="B73" s="394" t="s">
        <v>10016</v>
      </c>
      <c r="C73" s="464">
        <v>62</v>
      </c>
      <c r="D73" s="466" t="s">
        <v>6077</v>
      </c>
      <c r="E73" s="466" t="s">
        <v>6078</v>
      </c>
      <c r="F73" s="463" t="s">
        <v>4295</v>
      </c>
      <c r="G73" s="464" t="s">
        <v>4295</v>
      </c>
      <c r="H73" s="465" t="s">
        <v>6079</v>
      </c>
      <c r="I73" s="464" t="s">
        <v>4295</v>
      </c>
      <c r="J73" s="463" t="s">
        <v>4295</v>
      </c>
      <c r="K73" s="464" t="s">
        <v>4295</v>
      </c>
      <c r="L73" s="463" t="s">
        <v>4295</v>
      </c>
      <c r="M73" s="463" t="s">
        <v>4295</v>
      </c>
      <c r="N73" s="464" t="s">
        <v>4295</v>
      </c>
      <c r="O73" s="463" t="s">
        <v>4295</v>
      </c>
      <c r="P73" s="464" t="s">
        <v>4295</v>
      </c>
      <c r="Q73" s="463" t="s">
        <v>4295</v>
      </c>
      <c r="R73" s="464" t="s">
        <v>4295</v>
      </c>
      <c r="S73" s="463"/>
      <c r="T73" s="463" t="s">
        <v>2796</v>
      </c>
      <c r="U73" s="464" t="s">
        <v>4295</v>
      </c>
      <c r="V73" s="464"/>
    </row>
    <row r="74" spans="2:22">
      <c r="B74" s="394"/>
      <c r="C74" s="179" t="s">
        <v>6080</v>
      </c>
      <c r="D74" s="159"/>
      <c r="E74" s="159"/>
      <c r="F74" s="159"/>
      <c r="G74" s="159"/>
      <c r="H74" s="159"/>
      <c r="I74" s="180"/>
      <c r="J74" s="159"/>
      <c r="K74" s="159"/>
      <c r="L74" s="159"/>
      <c r="M74" s="159"/>
      <c r="N74" s="159"/>
      <c r="O74" s="159"/>
      <c r="P74" s="159"/>
      <c r="Q74" s="159"/>
      <c r="R74" s="159"/>
      <c r="S74" s="159"/>
      <c r="T74" s="159"/>
      <c r="U74" s="160"/>
      <c r="V74" s="160"/>
    </row>
    <row r="75" spans="2:22" ht="66">
      <c r="B75" s="394" t="s">
        <v>10017</v>
      </c>
      <c r="C75" s="464">
        <v>63</v>
      </c>
      <c r="D75" s="464" t="s">
        <v>6081</v>
      </c>
      <c r="E75" s="466" t="s">
        <v>10326</v>
      </c>
      <c r="F75" s="464" t="s">
        <v>4295</v>
      </c>
      <c r="G75" s="465" t="s">
        <v>5992</v>
      </c>
      <c r="H75" s="464" t="s">
        <v>4295</v>
      </c>
      <c r="I75" s="463" t="s">
        <v>6082</v>
      </c>
      <c r="J75" s="464" t="s">
        <v>4295</v>
      </c>
      <c r="K75" s="464" t="s">
        <v>4295</v>
      </c>
      <c r="L75" s="464" t="s">
        <v>4295</v>
      </c>
      <c r="M75" s="464" t="s">
        <v>4295</v>
      </c>
      <c r="N75" s="463" t="s">
        <v>4295</v>
      </c>
      <c r="O75" s="464" t="s">
        <v>4295</v>
      </c>
      <c r="P75" s="463" t="s">
        <v>4295</v>
      </c>
      <c r="Q75" s="464" t="s">
        <v>4295</v>
      </c>
      <c r="R75" s="463" t="s">
        <v>4295</v>
      </c>
      <c r="S75" s="463"/>
      <c r="T75" s="463" t="s">
        <v>2712</v>
      </c>
      <c r="U75" s="463" t="s">
        <v>4295</v>
      </c>
      <c r="V75" s="463"/>
    </row>
    <row r="76" spans="2:22" ht="66">
      <c r="B76" s="394" t="s">
        <v>10017</v>
      </c>
      <c r="C76" s="463">
        <v>1</v>
      </c>
      <c r="D76" s="464" t="s">
        <v>6083</v>
      </c>
      <c r="E76" s="466" t="s">
        <v>10327</v>
      </c>
      <c r="F76" s="463" t="s">
        <v>4295</v>
      </c>
      <c r="G76" s="465" t="s">
        <v>5992</v>
      </c>
      <c r="H76" s="463" t="s">
        <v>4295</v>
      </c>
      <c r="I76" s="463" t="s">
        <v>6082</v>
      </c>
      <c r="J76" s="464" t="s">
        <v>4295</v>
      </c>
      <c r="K76" s="464" t="s">
        <v>4295</v>
      </c>
      <c r="L76" s="464" t="s">
        <v>4295</v>
      </c>
      <c r="M76" s="463" t="s">
        <v>4295</v>
      </c>
      <c r="N76" s="464" t="s">
        <v>4295</v>
      </c>
      <c r="O76" s="463" t="s">
        <v>4295</v>
      </c>
      <c r="P76" s="464" t="s">
        <v>4295</v>
      </c>
      <c r="Q76" s="463" t="s">
        <v>4295</v>
      </c>
      <c r="R76" s="464" t="s">
        <v>4295</v>
      </c>
      <c r="S76" s="463"/>
      <c r="T76" s="463" t="s">
        <v>2712</v>
      </c>
      <c r="U76" s="464" t="s">
        <v>4295</v>
      </c>
      <c r="V76" s="464"/>
    </row>
    <row r="77" spans="2:22" ht="66">
      <c r="B77" s="394" t="s">
        <v>10017</v>
      </c>
      <c r="C77" s="464">
        <v>64</v>
      </c>
      <c r="D77" s="464" t="s">
        <v>6084</v>
      </c>
      <c r="E77" s="466" t="s">
        <v>10328</v>
      </c>
      <c r="F77" s="464" t="s">
        <v>4295</v>
      </c>
      <c r="G77" s="465" t="s">
        <v>5992</v>
      </c>
      <c r="H77" s="464" t="s">
        <v>4295</v>
      </c>
      <c r="I77" s="463" t="s">
        <v>6082</v>
      </c>
      <c r="J77" s="464" t="s">
        <v>4295</v>
      </c>
      <c r="K77" s="464" t="s">
        <v>4295</v>
      </c>
      <c r="L77" s="464" t="s">
        <v>4295</v>
      </c>
      <c r="M77" s="464" t="s">
        <v>4295</v>
      </c>
      <c r="N77" s="463" t="s">
        <v>4295</v>
      </c>
      <c r="O77" s="464" t="s">
        <v>4295</v>
      </c>
      <c r="P77" s="463" t="s">
        <v>4295</v>
      </c>
      <c r="Q77" s="464" t="s">
        <v>4295</v>
      </c>
      <c r="R77" s="463" t="s">
        <v>4295</v>
      </c>
      <c r="S77" s="463"/>
      <c r="T77" s="463" t="s">
        <v>2712</v>
      </c>
      <c r="U77" s="463" t="s">
        <v>4295</v>
      </c>
      <c r="V77" s="463"/>
    </row>
    <row r="78" spans="2:22" ht="66">
      <c r="B78" s="394" t="s">
        <v>10017</v>
      </c>
      <c r="C78" s="464">
        <v>65</v>
      </c>
      <c r="D78" s="464" t="s">
        <v>6085</v>
      </c>
      <c r="E78" s="466" t="s">
        <v>6086</v>
      </c>
      <c r="F78" s="464" t="s">
        <v>4295</v>
      </c>
      <c r="G78" s="465" t="s">
        <v>5995</v>
      </c>
      <c r="H78" s="464" t="s">
        <v>4295</v>
      </c>
      <c r="I78" s="463" t="s">
        <v>6082</v>
      </c>
      <c r="J78" s="464" t="s">
        <v>4295</v>
      </c>
      <c r="K78" s="464" t="s">
        <v>4295</v>
      </c>
      <c r="L78" s="464" t="s">
        <v>4295</v>
      </c>
      <c r="M78" s="464" t="s">
        <v>4295</v>
      </c>
      <c r="N78" s="464" t="s">
        <v>4295</v>
      </c>
      <c r="O78" s="464" t="s">
        <v>4295</v>
      </c>
      <c r="P78" s="464" t="s">
        <v>4295</v>
      </c>
      <c r="Q78" s="464" t="s">
        <v>4295</v>
      </c>
      <c r="R78" s="464" t="s">
        <v>4295</v>
      </c>
      <c r="S78" s="463"/>
      <c r="T78" s="463" t="s">
        <v>2712</v>
      </c>
      <c r="U78" s="464" t="s">
        <v>4295</v>
      </c>
      <c r="V78" s="464"/>
    </row>
    <row r="79" spans="2:22" ht="49.5">
      <c r="B79" s="394" t="s">
        <v>10017</v>
      </c>
      <c r="C79" s="464">
        <v>66</v>
      </c>
      <c r="D79" s="464" t="s">
        <v>6087</v>
      </c>
      <c r="E79" s="464" t="s">
        <v>6088</v>
      </c>
      <c r="F79" s="464" t="s">
        <v>4295</v>
      </c>
      <c r="G79" s="465" t="s">
        <v>5995</v>
      </c>
      <c r="H79" s="464" t="s">
        <v>4295</v>
      </c>
      <c r="I79" s="463" t="s">
        <v>6082</v>
      </c>
      <c r="J79" s="464" t="s">
        <v>4295</v>
      </c>
      <c r="K79" s="464" t="s">
        <v>4295</v>
      </c>
      <c r="L79" s="464" t="s">
        <v>4295</v>
      </c>
      <c r="M79" s="464" t="s">
        <v>4295</v>
      </c>
      <c r="N79" s="464" t="s">
        <v>4295</v>
      </c>
      <c r="O79" s="464" t="s">
        <v>4295</v>
      </c>
      <c r="P79" s="464" t="s">
        <v>4295</v>
      </c>
      <c r="Q79" s="464" t="s">
        <v>4295</v>
      </c>
      <c r="R79" s="464" t="s">
        <v>4295</v>
      </c>
      <c r="S79" s="463"/>
      <c r="T79" s="463" t="s">
        <v>2712</v>
      </c>
      <c r="U79" s="464" t="s">
        <v>4295</v>
      </c>
      <c r="V79" s="464"/>
    </row>
    <row r="80" spans="2:22" ht="66">
      <c r="B80" s="394" t="s">
        <v>10017</v>
      </c>
      <c r="C80" s="464">
        <v>67</v>
      </c>
      <c r="D80" s="464" t="s">
        <v>6089</v>
      </c>
      <c r="E80" s="466" t="s">
        <v>10329</v>
      </c>
      <c r="F80" s="463" t="s">
        <v>4295</v>
      </c>
      <c r="G80" s="465" t="s">
        <v>6029</v>
      </c>
      <c r="H80" s="463" t="s">
        <v>4295</v>
      </c>
      <c r="I80" s="463" t="s">
        <v>6082</v>
      </c>
      <c r="J80" s="464"/>
      <c r="K80" s="464" t="s">
        <v>4295</v>
      </c>
      <c r="L80" s="464" t="s">
        <v>4295</v>
      </c>
      <c r="M80" s="464" t="s">
        <v>4295</v>
      </c>
      <c r="N80" s="464" t="s">
        <v>4295</v>
      </c>
      <c r="O80" s="463" t="s">
        <v>4295</v>
      </c>
      <c r="P80" s="464" t="s">
        <v>4295</v>
      </c>
      <c r="Q80" s="463" t="s">
        <v>4295</v>
      </c>
      <c r="R80" s="463" t="s">
        <v>4295</v>
      </c>
      <c r="S80" s="463"/>
      <c r="T80" s="463" t="s">
        <v>2712</v>
      </c>
      <c r="U80" s="464"/>
      <c r="V80" s="464"/>
    </row>
    <row r="81" spans="2:22" ht="66">
      <c r="B81" s="394" t="s">
        <v>10017</v>
      </c>
      <c r="C81" s="464">
        <v>68</v>
      </c>
      <c r="D81" s="464" t="s">
        <v>6090</v>
      </c>
      <c r="E81" s="466" t="s">
        <v>10330</v>
      </c>
      <c r="F81" s="463" t="s">
        <v>4295</v>
      </c>
      <c r="G81" s="465" t="s">
        <v>5992</v>
      </c>
      <c r="H81" s="463" t="s">
        <v>4295</v>
      </c>
      <c r="I81" s="463" t="s">
        <v>6082</v>
      </c>
      <c r="J81" s="463" t="s">
        <v>4295</v>
      </c>
      <c r="K81" s="464" t="s">
        <v>4295</v>
      </c>
      <c r="L81" s="463" t="s">
        <v>4295</v>
      </c>
      <c r="M81" s="463" t="s">
        <v>4295</v>
      </c>
      <c r="N81" s="464" t="s">
        <v>4295</v>
      </c>
      <c r="O81" s="463" t="s">
        <v>4295</v>
      </c>
      <c r="P81" s="464" t="s">
        <v>4295</v>
      </c>
      <c r="Q81" s="463" t="s">
        <v>4295</v>
      </c>
      <c r="R81" s="464" t="s">
        <v>4295</v>
      </c>
      <c r="S81" s="463"/>
      <c r="T81" s="463" t="s">
        <v>2712</v>
      </c>
      <c r="U81" s="464" t="s">
        <v>4295</v>
      </c>
      <c r="V81" s="464"/>
    </row>
    <row r="82" spans="2:22" ht="66">
      <c r="B82" s="394" t="s">
        <v>10017</v>
      </c>
      <c r="C82" s="464">
        <v>69</v>
      </c>
      <c r="D82" s="464" t="s">
        <v>6091</v>
      </c>
      <c r="E82" s="466" t="s">
        <v>10331</v>
      </c>
      <c r="F82" s="464" t="s">
        <v>4295</v>
      </c>
      <c r="G82" s="465" t="s">
        <v>5992</v>
      </c>
      <c r="H82" s="464" t="s">
        <v>4295</v>
      </c>
      <c r="I82" s="463" t="s">
        <v>6082</v>
      </c>
      <c r="J82" s="464" t="s">
        <v>4295</v>
      </c>
      <c r="K82" s="463" t="s">
        <v>4295</v>
      </c>
      <c r="L82" s="464" t="s">
        <v>4295</v>
      </c>
      <c r="M82" s="463" t="s">
        <v>4295</v>
      </c>
      <c r="N82" s="463" t="s">
        <v>4295</v>
      </c>
      <c r="O82" s="464" t="s">
        <v>4295</v>
      </c>
      <c r="P82" s="463" t="s">
        <v>4295</v>
      </c>
      <c r="Q82" s="464" t="s">
        <v>4295</v>
      </c>
      <c r="R82" s="463" t="s">
        <v>4295</v>
      </c>
      <c r="S82" s="463"/>
      <c r="T82" s="463" t="s">
        <v>2712</v>
      </c>
      <c r="U82" s="463" t="s">
        <v>4295</v>
      </c>
      <c r="V82" s="463"/>
    </row>
    <row r="83" spans="2:22" ht="66">
      <c r="B83" s="394" t="s">
        <v>10017</v>
      </c>
      <c r="C83" s="464">
        <v>70</v>
      </c>
      <c r="D83" s="464" t="s">
        <v>6092</v>
      </c>
      <c r="E83" s="466" t="s">
        <v>10332</v>
      </c>
      <c r="F83" s="463" t="s">
        <v>4295</v>
      </c>
      <c r="G83" s="465" t="s">
        <v>5992</v>
      </c>
      <c r="H83" s="463" t="s">
        <v>4295</v>
      </c>
      <c r="I83" s="463" t="s">
        <v>6082</v>
      </c>
      <c r="J83" s="463" t="s">
        <v>4295</v>
      </c>
      <c r="K83" s="464" t="s">
        <v>4295</v>
      </c>
      <c r="L83" s="463" t="s">
        <v>4295</v>
      </c>
      <c r="M83" s="463" t="s">
        <v>4295</v>
      </c>
      <c r="N83" s="464" t="s">
        <v>4295</v>
      </c>
      <c r="O83" s="463" t="s">
        <v>4295</v>
      </c>
      <c r="P83" s="464" t="s">
        <v>4295</v>
      </c>
      <c r="Q83" s="463" t="s">
        <v>4295</v>
      </c>
      <c r="R83" s="464" t="s">
        <v>4295</v>
      </c>
      <c r="S83" s="463"/>
      <c r="T83" s="463" t="s">
        <v>2712</v>
      </c>
      <c r="U83" s="464" t="s">
        <v>4295</v>
      </c>
      <c r="V83" s="464"/>
    </row>
    <row r="84" spans="2:22" ht="66">
      <c r="B84" s="394" t="s">
        <v>10017</v>
      </c>
      <c r="C84" s="464">
        <v>71</v>
      </c>
      <c r="D84" s="464" t="s">
        <v>6093</v>
      </c>
      <c r="E84" s="466" t="s">
        <v>10333</v>
      </c>
      <c r="F84" s="464" t="s">
        <v>4295</v>
      </c>
      <c r="G84" s="465" t="s">
        <v>5992</v>
      </c>
      <c r="H84" s="464" t="s">
        <v>4295</v>
      </c>
      <c r="I84" s="463" t="s">
        <v>6082</v>
      </c>
      <c r="J84" s="464" t="s">
        <v>4295</v>
      </c>
      <c r="K84" s="463" t="s">
        <v>4295</v>
      </c>
      <c r="L84" s="464" t="s">
        <v>4295</v>
      </c>
      <c r="M84" s="463" t="s">
        <v>4295</v>
      </c>
      <c r="N84" s="463" t="s">
        <v>4295</v>
      </c>
      <c r="O84" s="464" t="s">
        <v>4295</v>
      </c>
      <c r="P84" s="463" t="s">
        <v>4295</v>
      </c>
      <c r="Q84" s="464" t="s">
        <v>4295</v>
      </c>
      <c r="R84" s="463" t="s">
        <v>4295</v>
      </c>
      <c r="S84" s="463"/>
      <c r="T84" s="463" t="s">
        <v>2712</v>
      </c>
      <c r="U84" s="463" t="s">
        <v>4295</v>
      </c>
      <c r="V84" s="463"/>
    </row>
    <row r="85" spans="2:22" ht="49.5">
      <c r="B85" s="394" t="s">
        <v>10017</v>
      </c>
      <c r="C85" s="464">
        <v>72</v>
      </c>
      <c r="D85" s="464" t="s">
        <v>6094</v>
      </c>
      <c r="E85" s="466" t="s">
        <v>6095</v>
      </c>
      <c r="F85" s="463" t="s">
        <v>4295</v>
      </c>
      <c r="G85" s="464" t="s">
        <v>4295</v>
      </c>
      <c r="H85" s="465" t="s">
        <v>6096</v>
      </c>
      <c r="I85" s="463" t="s">
        <v>6082</v>
      </c>
      <c r="J85" s="463" t="s">
        <v>4295</v>
      </c>
      <c r="K85" s="464" t="s">
        <v>4295</v>
      </c>
      <c r="L85" s="463" t="s">
        <v>4295</v>
      </c>
      <c r="M85" s="463" t="s">
        <v>4295</v>
      </c>
      <c r="N85" s="464" t="s">
        <v>4295</v>
      </c>
      <c r="O85" s="463" t="s">
        <v>4295</v>
      </c>
      <c r="P85" s="464" t="s">
        <v>4295</v>
      </c>
      <c r="Q85" s="463" t="s">
        <v>4295</v>
      </c>
      <c r="R85" s="464" t="s">
        <v>4295</v>
      </c>
      <c r="S85" s="463"/>
      <c r="T85" s="463" t="s">
        <v>2796</v>
      </c>
      <c r="U85" s="165" t="s">
        <v>6097</v>
      </c>
      <c r="V85" s="165"/>
    </row>
    <row r="86" spans="2:22" ht="49.5">
      <c r="B86" s="394" t="s">
        <v>10017</v>
      </c>
      <c r="C86" s="464">
        <v>73</v>
      </c>
      <c r="D86" s="464" t="s">
        <v>6098</v>
      </c>
      <c r="E86" s="466" t="s">
        <v>6099</v>
      </c>
      <c r="F86" s="464" t="s">
        <v>4295</v>
      </c>
      <c r="G86" s="463" t="s">
        <v>4295</v>
      </c>
      <c r="H86" s="465" t="s">
        <v>5986</v>
      </c>
      <c r="I86" s="463" t="s">
        <v>6082</v>
      </c>
      <c r="J86" s="464" t="s">
        <v>4295</v>
      </c>
      <c r="K86" s="463" t="s">
        <v>4295</v>
      </c>
      <c r="L86" s="464" t="s">
        <v>4295</v>
      </c>
      <c r="M86" s="463" t="s">
        <v>4295</v>
      </c>
      <c r="N86" s="463" t="s">
        <v>4295</v>
      </c>
      <c r="O86" s="464" t="s">
        <v>4295</v>
      </c>
      <c r="P86" s="463" t="s">
        <v>4295</v>
      </c>
      <c r="Q86" s="464" t="s">
        <v>4295</v>
      </c>
      <c r="R86" s="463" t="s">
        <v>4295</v>
      </c>
      <c r="S86" s="463"/>
      <c r="T86" s="463" t="s">
        <v>2796</v>
      </c>
      <c r="U86" s="171" t="s">
        <v>6100</v>
      </c>
      <c r="V86" s="171"/>
    </row>
    <row r="87" spans="2:22" ht="66">
      <c r="B87" s="394" t="s">
        <v>10017</v>
      </c>
      <c r="C87" s="464">
        <v>74</v>
      </c>
      <c r="D87" s="464" t="s">
        <v>6101</v>
      </c>
      <c r="E87" s="464" t="s">
        <v>6102</v>
      </c>
      <c r="F87" s="464" t="s">
        <v>4295</v>
      </c>
      <c r="G87" s="465" t="s">
        <v>5992</v>
      </c>
      <c r="H87" s="464" t="s">
        <v>4295</v>
      </c>
      <c r="I87" s="463" t="s">
        <v>6082</v>
      </c>
      <c r="J87" s="464" t="s">
        <v>4295</v>
      </c>
      <c r="K87" s="464" t="s">
        <v>4295</v>
      </c>
      <c r="L87" s="464" t="s">
        <v>4295</v>
      </c>
      <c r="M87" s="464" t="s">
        <v>4295</v>
      </c>
      <c r="N87" s="464" t="s">
        <v>4295</v>
      </c>
      <c r="O87" s="464" t="s">
        <v>4295</v>
      </c>
      <c r="P87" s="464" t="s">
        <v>4295</v>
      </c>
      <c r="Q87" s="464" t="s">
        <v>4295</v>
      </c>
      <c r="R87" s="464" t="s">
        <v>4295</v>
      </c>
      <c r="S87" s="463"/>
      <c r="T87" s="463" t="s">
        <v>2712</v>
      </c>
      <c r="U87" s="464" t="s">
        <v>4295</v>
      </c>
      <c r="V87" s="464"/>
    </row>
    <row r="88" spans="2:22" ht="66">
      <c r="B88" s="394" t="s">
        <v>10017</v>
      </c>
      <c r="C88" s="464">
        <v>75</v>
      </c>
      <c r="D88" s="464" t="s">
        <v>6103</v>
      </c>
      <c r="E88" s="466" t="s">
        <v>10334</v>
      </c>
      <c r="F88" s="463" t="s">
        <v>4295</v>
      </c>
      <c r="G88" s="465" t="s">
        <v>5992</v>
      </c>
      <c r="H88" s="464" t="s">
        <v>4295</v>
      </c>
      <c r="I88" s="463" t="s">
        <v>6082</v>
      </c>
      <c r="J88" s="464" t="s">
        <v>4295</v>
      </c>
      <c r="K88" s="463"/>
      <c r="L88" s="463"/>
      <c r="M88" s="463" t="s">
        <v>4295</v>
      </c>
      <c r="N88" s="463" t="s">
        <v>4295</v>
      </c>
      <c r="O88" s="463" t="s">
        <v>4295</v>
      </c>
      <c r="P88" s="463" t="s">
        <v>4295</v>
      </c>
      <c r="Q88" s="463" t="s">
        <v>4295</v>
      </c>
      <c r="R88" s="463" t="s">
        <v>4295</v>
      </c>
      <c r="S88" s="463"/>
      <c r="T88" s="463" t="s">
        <v>2712</v>
      </c>
      <c r="U88" s="464"/>
      <c r="V88" s="464"/>
    </row>
    <row r="89" spans="2:22" ht="66">
      <c r="B89" s="394" t="s">
        <v>10017</v>
      </c>
      <c r="C89" s="464">
        <v>76</v>
      </c>
      <c r="D89" s="464" t="s">
        <v>6104</v>
      </c>
      <c r="E89" s="466" t="s">
        <v>6105</v>
      </c>
      <c r="F89" s="464" t="s">
        <v>4295</v>
      </c>
      <c r="G89" s="465" t="s">
        <v>5992</v>
      </c>
      <c r="H89" s="464" t="s">
        <v>4295</v>
      </c>
      <c r="I89" s="463" t="s">
        <v>6082</v>
      </c>
      <c r="J89" s="464" t="s">
        <v>4295</v>
      </c>
      <c r="K89" s="464" t="s">
        <v>4295</v>
      </c>
      <c r="L89" s="464" t="s">
        <v>4295</v>
      </c>
      <c r="M89" s="464" t="s">
        <v>4295</v>
      </c>
      <c r="N89" s="464" t="s">
        <v>4295</v>
      </c>
      <c r="O89" s="464" t="s">
        <v>4295</v>
      </c>
      <c r="P89" s="464" t="s">
        <v>4295</v>
      </c>
      <c r="Q89" s="464" t="s">
        <v>4295</v>
      </c>
      <c r="R89" s="464" t="s">
        <v>4295</v>
      </c>
      <c r="S89" s="463"/>
      <c r="T89" s="463" t="s">
        <v>2712</v>
      </c>
      <c r="U89" s="464" t="s">
        <v>4295</v>
      </c>
      <c r="V89" s="464"/>
    </row>
    <row r="90" spans="2:22" ht="66">
      <c r="B90" s="394" t="s">
        <v>10017</v>
      </c>
      <c r="C90" s="464">
        <v>77</v>
      </c>
      <c r="D90" s="466" t="s">
        <v>6106</v>
      </c>
      <c r="E90" s="466" t="s">
        <v>10335</v>
      </c>
      <c r="F90" s="463" t="s">
        <v>4295</v>
      </c>
      <c r="G90" s="465" t="s">
        <v>5992</v>
      </c>
      <c r="H90" s="463" t="s">
        <v>4295</v>
      </c>
      <c r="I90" s="463" t="s">
        <v>6082</v>
      </c>
      <c r="J90" s="463" t="s">
        <v>4295</v>
      </c>
      <c r="K90" s="464" t="s">
        <v>4295</v>
      </c>
      <c r="L90" s="463" t="s">
        <v>4295</v>
      </c>
      <c r="M90" s="463" t="s">
        <v>4295</v>
      </c>
      <c r="N90" s="464" t="s">
        <v>4295</v>
      </c>
      <c r="O90" s="463" t="s">
        <v>4295</v>
      </c>
      <c r="P90" s="464" t="s">
        <v>4295</v>
      </c>
      <c r="Q90" s="463" t="s">
        <v>4295</v>
      </c>
      <c r="R90" s="464" t="s">
        <v>4295</v>
      </c>
      <c r="S90" s="463"/>
      <c r="T90" s="463" t="s">
        <v>2712</v>
      </c>
      <c r="U90" s="464" t="s">
        <v>4295</v>
      </c>
      <c r="V90" s="464"/>
    </row>
    <row r="91" spans="2:22">
      <c r="C91" s="180" t="s">
        <v>6107</v>
      </c>
      <c r="D91" s="159"/>
      <c r="E91" s="159"/>
      <c r="F91" s="159"/>
      <c r="G91" s="159"/>
      <c r="H91" s="159"/>
      <c r="I91" s="180"/>
      <c r="J91" s="159"/>
      <c r="K91" s="159"/>
      <c r="L91" s="159"/>
      <c r="M91" s="159"/>
      <c r="N91" s="159"/>
      <c r="O91" s="159"/>
      <c r="P91" s="159"/>
      <c r="Q91" s="159"/>
      <c r="R91" s="159"/>
      <c r="S91" s="159"/>
      <c r="T91" s="159"/>
      <c r="U91" s="160"/>
      <c r="V91" s="160"/>
    </row>
    <row r="92" spans="2:22" ht="33">
      <c r="B92" s="394" t="s">
        <v>10018</v>
      </c>
      <c r="C92" s="464">
        <v>78</v>
      </c>
      <c r="D92" s="464" t="s">
        <v>4295</v>
      </c>
      <c r="E92" s="466" t="s">
        <v>6108</v>
      </c>
      <c r="F92" s="464" t="s">
        <v>4295</v>
      </c>
      <c r="G92" s="465" t="s">
        <v>6016</v>
      </c>
      <c r="H92" s="464" t="s">
        <v>4295</v>
      </c>
      <c r="I92" s="464" t="s">
        <v>4295</v>
      </c>
      <c r="J92" s="464" t="s">
        <v>4295</v>
      </c>
      <c r="K92" s="464" t="s">
        <v>4295</v>
      </c>
      <c r="L92" s="463">
        <v>0</v>
      </c>
      <c r="M92" s="463">
        <v>5</v>
      </c>
      <c r="N92" s="176" t="s">
        <v>6109</v>
      </c>
      <c r="O92" s="176" t="s">
        <v>4295</v>
      </c>
      <c r="P92" s="463" t="s">
        <v>4295</v>
      </c>
      <c r="Q92" s="464" t="s">
        <v>4295</v>
      </c>
      <c r="R92" s="463" t="s">
        <v>4295</v>
      </c>
      <c r="S92" s="463"/>
      <c r="T92" s="463" t="s">
        <v>2712</v>
      </c>
      <c r="U92" s="165" t="s">
        <v>6110</v>
      </c>
      <c r="V92" s="165"/>
    </row>
    <row r="93" spans="2:22" ht="33">
      <c r="B93" s="394" t="s">
        <v>10018</v>
      </c>
      <c r="C93" s="464">
        <v>79</v>
      </c>
      <c r="D93" s="464" t="s">
        <v>4295</v>
      </c>
      <c r="E93" s="466" t="s">
        <v>6111</v>
      </c>
      <c r="F93" s="463" t="s">
        <v>4295</v>
      </c>
      <c r="G93" s="465" t="s">
        <v>6016</v>
      </c>
      <c r="H93" s="463" t="s">
        <v>4295</v>
      </c>
      <c r="I93" s="464" t="s">
        <v>4295</v>
      </c>
      <c r="J93" s="464" t="s">
        <v>4295</v>
      </c>
      <c r="K93" s="464" t="s">
        <v>4295</v>
      </c>
      <c r="L93" s="463">
        <v>0</v>
      </c>
      <c r="M93" s="176">
        <v>5</v>
      </c>
      <c r="N93" s="176" t="s">
        <v>6109</v>
      </c>
      <c r="O93" s="176"/>
      <c r="P93" s="176" t="s">
        <v>4295</v>
      </c>
      <c r="Q93" s="463" t="s">
        <v>4295</v>
      </c>
      <c r="R93" s="464" t="s">
        <v>4295</v>
      </c>
      <c r="S93" s="463"/>
      <c r="T93" s="463" t="s">
        <v>2712</v>
      </c>
      <c r="U93" s="464"/>
      <c r="V93" s="464"/>
    </row>
    <row r="94" spans="2:22" ht="33">
      <c r="B94" s="394" t="s">
        <v>10018</v>
      </c>
      <c r="C94" s="464">
        <v>80</v>
      </c>
      <c r="D94" s="464" t="s">
        <v>4295</v>
      </c>
      <c r="E94" s="466" t="s">
        <v>6112</v>
      </c>
      <c r="F94" s="464" t="s">
        <v>4295</v>
      </c>
      <c r="G94" s="465" t="s">
        <v>6016</v>
      </c>
      <c r="H94" s="464" t="s">
        <v>4295</v>
      </c>
      <c r="I94" s="464" t="s">
        <v>4295</v>
      </c>
      <c r="J94" s="464" t="s">
        <v>4295</v>
      </c>
      <c r="K94" s="464" t="s">
        <v>4295</v>
      </c>
      <c r="L94" s="463">
        <v>0</v>
      </c>
      <c r="M94" s="463">
        <v>10000</v>
      </c>
      <c r="N94" s="176" t="s">
        <v>6109</v>
      </c>
      <c r="O94" s="176" t="s">
        <v>4295</v>
      </c>
      <c r="P94" s="463" t="s">
        <v>4295</v>
      </c>
      <c r="Q94" s="464" t="s">
        <v>4295</v>
      </c>
      <c r="R94" s="463" t="s">
        <v>4295</v>
      </c>
      <c r="S94" s="463"/>
      <c r="T94" s="463" t="s">
        <v>2712</v>
      </c>
      <c r="U94" s="464"/>
      <c r="V94" s="464"/>
    </row>
    <row r="95" spans="2:22" ht="33">
      <c r="B95" s="394" t="s">
        <v>10018</v>
      </c>
      <c r="C95" s="464">
        <v>81</v>
      </c>
      <c r="D95" s="464" t="s">
        <v>4295</v>
      </c>
      <c r="E95" s="466" t="s">
        <v>6113</v>
      </c>
      <c r="F95" s="463" t="s">
        <v>4295</v>
      </c>
      <c r="G95" s="465" t="s">
        <v>6016</v>
      </c>
      <c r="H95" s="463" t="s">
        <v>4295</v>
      </c>
      <c r="I95" s="464" t="s">
        <v>4295</v>
      </c>
      <c r="J95" s="464" t="s">
        <v>4295</v>
      </c>
      <c r="K95" s="464" t="s">
        <v>4295</v>
      </c>
      <c r="L95" s="463">
        <v>0</v>
      </c>
      <c r="M95" s="176">
        <v>15</v>
      </c>
      <c r="N95" s="176" t="s">
        <v>6109</v>
      </c>
      <c r="O95" s="176"/>
      <c r="P95" s="176" t="s">
        <v>4295</v>
      </c>
      <c r="Q95" s="463" t="s">
        <v>4295</v>
      </c>
      <c r="R95" s="464" t="s">
        <v>4295</v>
      </c>
      <c r="S95" s="463"/>
      <c r="T95" s="463" t="s">
        <v>2712</v>
      </c>
      <c r="U95" s="464"/>
      <c r="V95" s="464"/>
    </row>
    <row r="96" spans="2:22" ht="33">
      <c r="B96" s="394" t="s">
        <v>10018</v>
      </c>
      <c r="C96" s="464">
        <v>82</v>
      </c>
      <c r="D96" s="464" t="s">
        <v>4295</v>
      </c>
      <c r="E96" s="466" t="s">
        <v>6114</v>
      </c>
      <c r="F96" s="464" t="s">
        <v>4295</v>
      </c>
      <c r="G96" s="465" t="s">
        <v>6016</v>
      </c>
      <c r="H96" s="464" t="s">
        <v>4295</v>
      </c>
      <c r="I96" s="464" t="s">
        <v>4295</v>
      </c>
      <c r="J96" s="464" t="s">
        <v>4295</v>
      </c>
      <c r="K96" s="464" t="s">
        <v>4295</v>
      </c>
      <c r="L96" s="463">
        <v>0</v>
      </c>
      <c r="M96" s="463">
        <v>10000</v>
      </c>
      <c r="N96" s="176" t="s">
        <v>6109</v>
      </c>
      <c r="O96" s="176" t="s">
        <v>4295</v>
      </c>
      <c r="P96" s="463" t="s">
        <v>4295</v>
      </c>
      <c r="Q96" s="464" t="s">
        <v>4295</v>
      </c>
      <c r="R96" s="463" t="s">
        <v>4295</v>
      </c>
      <c r="S96" s="463"/>
      <c r="T96" s="463" t="s">
        <v>2712</v>
      </c>
      <c r="U96" s="464"/>
      <c r="V96" s="464"/>
    </row>
    <row r="97" spans="2:22" ht="33">
      <c r="B97" s="394" t="s">
        <v>10018</v>
      </c>
      <c r="C97" s="464">
        <v>83</v>
      </c>
      <c r="D97" s="464" t="s">
        <v>4295</v>
      </c>
      <c r="E97" s="466" t="s">
        <v>6115</v>
      </c>
      <c r="F97" s="463" t="s">
        <v>4295</v>
      </c>
      <c r="G97" s="465" t="s">
        <v>6016</v>
      </c>
      <c r="H97" s="463" t="s">
        <v>4295</v>
      </c>
      <c r="I97" s="464" t="s">
        <v>4295</v>
      </c>
      <c r="J97" s="464" t="s">
        <v>4295</v>
      </c>
      <c r="K97" s="464" t="s">
        <v>4295</v>
      </c>
      <c r="L97" s="463">
        <v>0</v>
      </c>
      <c r="M97" s="176">
        <v>10</v>
      </c>
      <c r="N97" s="176" t="s">
        <v>6109</v>
      </c>
      <c r="O97" s="176"/>
      <c r="P97" s="176" t="s">
        <v>4295</v>
      </c>
      <c r="Q97" s="463" t="s">
        <v>4295</v>
      </c>
      <c r="R97" s="464" t="s">
        <v>4295</v>
      </c>
      <c r="S97" s="463"/>
      <c r="T97" s="463" t="s">
        <v>2712</v>
      </c>
      <c r="U97" s="464"/>
      <c r="V97" s="464"/>
    </row>
    <row r="98" spans="2:22" ht="66">
      <c r="B98" s="394" t="s">
        <v>10018</v>
      </c>
      <c r="C98" s="464">
        <v>84</v>
      </c>
      <c r="D98" s="464" t="s">
        <v>4295</v>
      </c>
      <c r="E98" s="466" t="s">
        <v>6116</v>
      </c>
      <c r="F98" s="464" t="s">
        <v>4295</v>
      </c>
      <c r="G98" s="465" t="s">
        <v>5992</v>
      </c>
      <c r="H98" s="464" t="s">
        <v>4295</v>
      </c>
      <c r="I98" s="464" t="s">
        <v>4295</v>
      </c>
      <c r="J98" s="464" t="s">
        <v>4295</v>
      </c>
      <c r="K98" s="464" t="s">
        <v>4295</v>
      </c>
      <c r="L98" s="464" t="s">
        <v>4295</v>
      </c>
      <c r="M98" s="463" t="s">
        <v>4295</v>
      </c>
      <c r="N98" s="463" t="s">
        <v>4295</v>
      </c>
      <c r="O98" s="464" t="s">
        <v>4295</v>
      </c>
      <c r="P98" s="463" t="s">
        <v>4295</v>
      </c>
      <c r="Q98" s="464" t="s">
        <v>4295</v>
      </c>
      <c r="R98" s="463" t="s">
        <v>4295</v>
      </c>
      <c r="S98" s="463"/>
      <c r="T98" s="463" t="s">
        <v>2712</v>
      </c>
      <c r="U98" s="464" t="s">
        <v>4295</v>
      </c>
      <c r="V98" s="464"/>
    </row>
    <row r="99" spans="2:22" ht="66">
      <c r="B99" s="394" t="s">
        <v>10018</v>
      </c>
      <c r="C99" s="464">
        <v>85</v>
      </c>
      <c r="D99" s="464" t="s">
        <v>4295</v>
      </c>
      <c r="E99" s="466" t="s">
        <v>6117</v>
      </c>
      <c r="F99" s="463" t="s">
        <v>4295</v>
      </c>
      <c r="G99" s="465" t="s">
        <v>5992</v>
      </c>
      <c r="H99" s="463" t="s">
        <v>4295</v>
      </c>
      <c r="I99" s="464" t="s">
        <v>4295</v>
      </c>
      <c r="J99" s="464" t="s">
        <v>4295</v>
      </c>
      <c r="K99" s="464" t="s">
        <v>4295</v>
      </c>
      <c r="L99" s="463" t="s">
        <v>4295</v>
      </c>
      <c r="M99" s="464" t="s">
        <v>4295</v>
      </c>
      <c r="N99" s="464" t="s">
        <v>4295</v>
      </c>
      <c r="O99" s="463" t="s">
        <v>4295</v>
      </c>
      <c r="P99" s="464" t="s">
        <v>4295</v>
      </c>
      <c r="Q99" s="463" t="s">
        <v>4295</v>
      </c>
      <c r="R99" s="464" t="s">
        <v>4295</v>
      </c>
      <c r="S99" s="463"/>
      <c r="T99" s="463" t="s">
        <v>2712</v>
      </c>
      <c r="U99" s="464" t="s">
        <v>4295</v>
      </c>
      <c r="V99" s="464"/>
    </row>
    <row r="100" spans="2:22" ht="66">
      <c r="B100" s="394" t="s">
        <v>10018</v>
      </c>
      <c r="C100" s="464">
        <v>86</v>
      </c>
      <c r="D100" s="464" t="s">
        <v>4295</v>
      </c>
      <c r="E100" s="464" t="s">
        <v>6118</v>
      </c>
      <c r="F100" s="464" t="s">
        <v>4295</v>
      </c>
      <c r="G100" s="465" t="s">
        <v>5992</v>
      </c>
      <c r="H100" s="464" t="s">
        <v>4295</v>
      </c>
      <c r="I100" s="464" t="s">
        <v>4295</v>
      </c>
      <c r="J100" s="464" t="s">
        <v>4295</v>
      </c>
      <c r="K100" s="464" t="s">
        <v>4295</v>
      </c>
      <c r="L100" s="464" t="s">
        <v>4295</v>
      </c>
      <c r="M100" s="464" t="s">
        <v>4295</v>
      </c>
      <c r="N100" s="464" t="s">
        <v>4295</v>
      </c>
      <c r="O100" s="464" t="s">
        <v>4295</v>
      </c>
      <c r="P100" s="464" t="s">
        <v>4295</v>
      </c>
      <c r="Q100" s="464" t="s">
        <v>4295</v>
      </c>
      <c r="R100" s="464" t="s">
        <v>4295</v>
      </c>
      <c r="S100" s="463"/>
      <c r="T100" s="463" t="s">
        <v>2712</v>
      </c>
      <c r="U100" s="464" t="s">
        <v>4295</v>
      </c>
      <c r="V100" s="464"/>
    </row>
    <row r="101" spans="2:22" ht="66">
      <c r="B101" s="394" t="s">
        <v>10018</v>
      </c>
      <c r="C101" s="464">
        <v>87</v>
      </c>
      <c r="D101" s="464" t="s">
        <v>4295</v>
      </c>
      <c r="E101" s="466" t="s">
        <v>6119</v>
      </c>
      <c r="F101" s="464" t="s">
        <v>4295</v>
      </c>
      <c r="G101" s="465" t="s">
        <v>5992</v>
      </c>
      <c r="H101" s="464" t="s">
        <v>4295</v>
      </c>
      <c r="I101" s="465"/>
      <c r="J101" s="465"/>
      <c r="K101" s="464" t="s">
        <v>4295</v>
      </c>
      <c r="L101" s="463" t="s">
        <v>4295</v>
      </c>
      <c r="M101" s="464" t="s">
        <v>4295</v>
      </c>
      <c r="N101" s="463" t="s">
        <v>4295</v>
      </c>
      <c r="O101" s="464" t="s">
        <v>4295</v>
      </c>
      <c r="P101" s="463" t="s">
        <v>4295</v>
      </c>
      <c r="Q101" s="463" t="s">
        <v>4295</v>
      </c>
      <c r="R101" s="463"/>
      <c r="S101" s="463"/>
      <c r="T101" s="463" t="s">
        <v>2712</v>
      </c>
      <c r="U101" s="464"/>
      <c r="V101" s="464"/>
    </row>
    <row r="102" spans="2:22" ht="66">
      <c r="B102" s="394" t="s">
        <v>10018</v>
      </c>
      <c r="C102" s="464">
        <v>88</v>
      </c>
      <c r="D102" s="464" t="s">
        <v>4295</v>
      </c>
      <c r="E102" s="464" t="s">
        <v>6120</v>
      </c>
      <c r="F102" s="464" t="s">
        <v>4295</v>
      </c>
      <c r="G102" s="465" t="s">
        <v>5992</v>
      </c>
      <c r="H102" s="464" t="s">
        <v>4295</v>
      </c>
      <c r="I102" s="464" t="s">
        <v>4295</v>
      </c>
      <c r="J102" s="464" t="s">
        <v>4295</v>
      </c>
      <c r="K102" s="464" t="s">
        <v>4295</v>
      </c>
      <c r="L102" s="464" t="s">
        <v>4295</v>
      </c>
      <c r="M102" s="464" t="s">
        <v>4295</v>
      </c>
      <c r="N102" s="464" t="s">
        <v>4295</v>
      </c>
      <c r="O102" s="464" t="s">
        <v>4295</v>
      </c>
      <c r="P102" s="464" t="s">
        <v>4295</v>
      </c>
      <c r="Q102" s="464" t="s">
        <v>4295</v>
      </c>
      <c r="R102" s="464" t="s">
        <v>4295</v>
      </c>
      <c r="S102" s="463"/>
      <c r="T102" s="463" t="s">
        <v>2712</v>
      </c>
      <c r="U102" s="464" t="s">
        <v>4295</v>
      </c>
      <c r="V102" s="464"/>
    </row>
    <row r="103" spans="2:22" ht="66">
      <c r="B103" s="394" t="s">
        <v>10018</v>
      </c>
      <c r="C103" s="464">
        <v>89</v>
      </c>
      <c r="D103" s="463" t="s">
        <v>4295</v>
      </c>
      <c r="E103" s="466" t="s">
        <v>6121</v>
      </c>
      <c r="F103" s="463" t="s">
        <v>4295</v>
      </c>
      <c r="G103" s="465" t="s">
        <v>5992</v>
      </c>
      <c r="H103" s="463" t="s">
        <v>4295</v>
      </c>
      <c r="I103" s="464" t="s">
        <v>4295</v>
      </c>
      <c r="J103" s="463" t="s">
        <v>4295</v>
      </c>
      <c r="K103" s="464" t="s">
        <v>4295</v>
      </c>
      <c r="L103" s="463" t="s">
        <v>4295</v>
      </c>
      <c r="M103" s="463" t="s">
        <v>4295</v>
      </c>
      <c r="N103" s="464" t="s">
        <v>4295</v>
      </c>
      <c r="O103" s="463" t="s">
        <v>4295</v>
      </c>
      <c r="P103" s="464" t="s">
        <v>4295</v>
      </c>
      <c r="Q103" s="463" t="s">
        <v>4295</v>
      </c>
      <c r="R103" s="464" t="s">
        <v>4295</v>
      </c>
      <c r="S103" s="463"/>
      <c r="T103" s="463" t="s">
        <v>2712</v>
      </c>
      <c r="U103" s="464" t="s">
        <v>4295</v>
      </c>
      <c r="V103" s="464"/>
    </row>
    <row r="104" spans="2:22" ht="66">
      <c r="B104" s="394" t="s">
        <v>10018</v>
      </c>
      <c r="C104" s="464">
        <v>90</v>
      </c>
      <c r="D104" s="464" t="s">
        <v>4295</v>
      </c>
      <c r="E104" s="466" t="s">
        <v>6122</v>
      </c>
      <c r="F104" s="464" t="s">
        <v>4295</v>
      </c>
      <c r="G104" s="465" t="s">
        <v>5992</v>
      </c>
      <c r="H104" s="464" t="s">
        <v>4295</v>
      </c>
      <c r="I104" s="463" t="s">
        <v>4295</v>
      </c>
      <c r="J104" s="464" t="s">
        <v>4295</v>
      </c>
      <c r="K104" s="463" t="s">
        <v>4295</v>
      </c>
      <c r="L104" s="464" t="s">
        <v>4295</v>
      </c>
      <c r="M104" s="463" t="s">
        <v>4295</v>
      </c>
      <c r="N104" s="463" t="s">
        <v>4295</v>
      </c>
      <c r="O104" s="464" t="s">
        <v>4295</v>
      </c>
      <c r="P104" s="463" t="s">
        <v>4295</v>
      </c>
      <c r="Q104" s="464" t="s">
        <v>4295</v>
      </c>
      <c r="R104" s="463" t="s">
        <v>4295</v>
      </c>
      <c r="S104" s="463"/>
      <c r="T104" s="463" t="s">
        <v>2712</v>
      </c>
      <c r="U104" s="464" t="s">
        <v>4295</v>
      </c>
      <c r="V104" s="464"/>
    </row>
    <row r="105" spans="2:22" ht="66">
      <c r="B105" s="394" t="s">
        <v>10018</v>
      </c>
      <c r="C105" s="464">
        <v>91</v>
      </c>
      <c r="D105" s="463" t="s">
        <v>4295</v>
      </c>
      <c r="E105" s="466" t="s">
        <v>6123</v>
      </c>
      <c r="F105" s="463" t="s">
        <v>4295</v>
      </c>
      <c r="G105" s="465" t="s">
        <v>5992</v>
      </c>
      <c r="H105" s="463" t="s">
        <v>4295</v>
      </c>
      <c r="I105" s="464" t="s">
        <v>4295</v>
      </c>
      <c r="J105" s="463" t="s">
        <v>4295</v>
      </c>
      <c r="K105" s="464" t="s">
        <v>4295</v>
      </c>
      <c r="L105" s="463" t="s">
        <v>4295</v>
      </c>
      <c r="M105" s="463" t="s">
        <v>4295</v>
      </c>
      <c r="N105" s="464" t="s">
        <v>4295</v>
      </c>
      <c r="O105" s="463" t="s">
        <v>4295</v>
      </c>
      <c r="P105" s="464" t="s">
        <v>4295</v>
      </c>
      <c r="Q105" s="463" t="s">
        <v>4295</v>
      </c>
      <c r="R105" s="464" t="s">
        <v>4295</v>
      </c>
      <c r="S105" s="463"/>
      <c r="T105" s="463" t="s">
        <v>2712</v>
      </c>
      <c r="U105" s="464" t="s">
        <v>4295</v>
      </c>
      <c r="V105" s="464"/>
    </row>
    <row r="106" spans="2:22" ht="66">
      <c r="B106" s="394" t="s">
        <v>10018</v>
      </c>
      <c r="C106" s="464">
        <v>92</v>
      </c>
      <c r="D106" s="464" t="s">
        <v>4295</v>
      </c>
      <c r="E106" s="466" t="s">
        <v>6124</v>
      </c>
      <c r="F106" s="464" t="s">
        <v>4295</v>
      </c>
      <c r="G106" s="465" t="s">
        <v>5992</v>
      </c>
      <c r="H106" s="464" t="s">
        <v>4295</v>
      </c>
      <c r="I106" s="463" t="s">
        <v>4295</v>
      </c>
      <c r="J106" s="464" t="s">
        <v>4295</v>
      </c>
      <c r="K106" s="463" t="s">
        <v>4295</v>
      </c>
      <c r="L106" s="464" t="s">
        <v>4295</v>
      </c>
      <c r="M106" s="463" t="s">
        <v>4295</v>
      </c>
      <c r="N106" s="463" t="s">
        <v>4295</v>
      </c>
      <c r="O106" s="464" t="s">
        <v>4295</v>
      </c>
      <c r="P106" s="463" t="s">
        <v>4295</v>
      </c>
      <c r="Q106" s="464" t="s">
        <v>4295</v>
      </c>
      <c r="R106" s="463" t="s">
        <v>4295</v>
      </c>
      <c r="S106" s="463"/>
      <c r="T106" s="463" t="s">
        <v>2712</v>
      </c>
      <c r="U106" s="464" t="s">
        <v>4295</v>
      </c>
      <c r="V106" s="464"/>
    </row>
    <row r="107" spans="2:22" ht="33">
      <c r="B107" s="394" t="s">
        <v>10018</v>
      </c>
      <c r="C107" s="464">
        <v>93</v>
      </c>
      <c r="D107" s="463" t="s">
        <v>4295</v>
      </c>
      <c r="E107" s="466" t="s">
        <v>6125</v>
      </c>
      <c r="F107" s="463" t="s">
        <v>4295</v>
      </c>
      <c r="G107" s="464" t="s">
        <v>4295</v>
      </c>
      <c r="H107" s="465" t="s">
        <v>6079</v>
      </c>
      <c r="I107" s="464" t="s">
        <v>4295</v>
      </c>
      <c r="J107" s="463" t="s">
        <v>4295</v>
      </c>
      <c r="K107" s="464" t="s">
        <v>4295</v>
      </c>
      <c r="L107" s="463" t="s">
        <v>4295</v>
      </c>
      <c r="M107" s="463" t="s">
        <v>4295</v>
      </c>
      <c r="N107" s="464" t="s">
        <v>4295</v>
      </c>
      <c r="O107" s="463" t="s">
        <v>4295</v>
      </c>
      <c r="P107" s="464" t="s">
        <v>4295</v>
      </c>
      <c r="Q107" s="463" t="s">
        <v>4295</v>
      </c>
      <c r="R107" s="464" t="s">
        <v>4295</v>
      </c>
      <c r="S107" s="463"/>
      <c r="T107" s="463" t="s">
        <v>2712</v>
      </c>
      <c r="U107" s="464" t="s">
        <v>4295</v>
      </c>
      <c r="V107" s="464"/>
    </row>
    <row r="108" spans="2:22" ht="33">
      <c r="B108" s="394" t="s">
        <v>10018</v>
      </c>
      <c r="C108" s="464">
        <v>94</v>
      </c>
      <c r="D108" s="464" t="s">
        <v>4295</v>
      </c>
      <c r="E108" s="466" t="s">
        <v>6126</v>
      </c>
      <c r="F108" s="464" t="s">
        <v>4295</v>
      </c>
      <c r="G108" s="463" t="s">
        <v>4295</v>
      </c>
      <c r="H108" s="465" t="s">
        <v>6079</v>
      </c>
      <c r="I108" s="463" t="s">
        <v>4295</v>
      </c>
      <c r="J108" s="464" t="s">
        <v>4295</v>
      </c>
      <c r="K108" s="463" t="s">
        <v>4295</v>
      </c>
      <c r="L108" s="464" t="s">
        <v>4295</v>
      </c>
      <c r="M108" s="463" t="s">
        <v>4295</v>
      </c>
      <c r="N108" s="463" t="s">
        <v>4295</v>
      </c>
      <c r="O108" s="464" t="s">
        <v>4295</v>
      </c>
      <c r="P108" s="463" t="s">
        <v>4295</v>
      </c>
      <c r="Q108" s="464" t="s">
        <v>4295</v>
      </c>
      <c r="R108" s="463" t="s">
        <v>4295</v>
      </c>
      <c r="S108" s="463"/>
      <c r="T108" s="463" t="s">
        <v>2712</v>
      </c>
      <c r="U108" s="464" t="s">
        <v>4295</v>
      </c>
      <c r="V108" s="464"/>
    </row>
    <row r="109" spans="2:22" ht="33">
      <c r="B109" s="394" t="s">
        <v>10018</v>
      </c>
      <c r="C109" s="464">
        <v>95</v>
      </c>
      <c r="D109" s="463" t="s">
        <v>4295</v>
      </c>
      <c r="E109" s="466" t="s">
        <v>6127</v>
      </c>
      <c r="F109" s="463" t="s">
        <v>4295</v>
      </c>
      <c r="G109" s="464" t="s">
        <v>4295</v>
      </c>
      <c r="H109" s="465" t="s">
        <v>6079</v>
      </c>
      <c r="I109" s="464" t="s">
        <v>4295</v>
      </c>
      <c r="J109" s="463" t="s">
        <v>4295</v>
      </c>
      <c r="K109" s="464" t="s">
        <v>4295</v>
      </c>
      <c r="L109" s="463" t="s">
        <v>4295</v>
      </c>
      <c r="M109" s="463" t="s">
        <v>4295</v>
      </c>
      <c r="N109" s="464" t="s">
        <v>4295</v>
      </c>
      <c r="O109" s="463" t="s">
        <v>4295</v>
      </c>
      <c r="P109" s="464" t="s">
        <v>4295</v>
      </c>
      <c r="Q109" s="463" t="s">
        <v>4295</v>
      </c>
      <c r="R109" s="464" t="s">
        <v>4295</v>
      </c>
      <c r="S109" s="463"/>
      <c r="T109" s="463" t="s">
        <v>2712</v>
      </c>
      <c r="U109" s="464" t="s">
        <v>4295</v>
      </c>
      <c r="V109" s="464"/>
    </row>
    <row r="110" spans="2:22" ht="33">
      <c r="B110" s="394" t="s">
        <v>10018</v>
      </c>
      <c r="C110" s="464">
        <v>96</v>
      </c>
      <c r="D110" s="464" t="s">
        <v>4295</v>
      </c>
      <c r="E110" s="466" t="s">
        <v>6128</v>
      </c>
      <c r="F110" s="464" t="s">
        <v>4295</v>
      </c>
      <c r="G110" s="463" t="s">
        <v>4295</v>
      </c>
      <c r="H110" s="465" t="s">
        <v>6079</v>
      </c>
      <c r="I110" s="463" t="s">
        <v>4295</v>
      </c>
      <c r="J110" s="464" t="s">
        <v>4295</v>
      </c>
      <c r="K110" s="463" t="s">
        <v>4295</v>
      </c>
      <c r="L110" s="464" t="s">
        <v>4295</v>
      </c>
      <c r="M110" s="463" t="s">
        <v>4295</v>
      </c>
      <c r="N110" s="463" t="s">
        <v>4295</v>
      </c>
      <c r="O110" s="464" t="s">
        <v>4295</v>
      </c>
      <c r="P110" s="463" t="s">
        <v>4295</v>
      </c>
      <c r="Q110" s="464" t="s">
        <v>4295</v>
      </c>
      <c r="R110" s="463" t="s">
        <v>4295</v>
      </c>
      <c r="S110" s="463"/>
      <c r="T110" s="463" t="s">
        <v>2712</v>
      </c>
      <c r="U110" s="464" t="s">
        <v>4295</v>
      </c>
      <c r="V110" s="464"/>
    </row>
    <row r="111" spans="2:22" ht="33">
      <c r="B111" s="394" t="s">
        <v>10018</v>
      </c>
      <c r="C111" s="464">
        <v>97</v>
      </c>
      <c r="D111" s="463" t="s">
        <v>4295</v>
      </c>
      <c r="E111" s="466" t="s">
        <v>6129</v>
      </c>
      <c r="F111" s="463" t="s">
        <v>4295</v>
      </c>
      <c r="G111" s="464" t="s">
        <v>4295</v>
      </c>
      <c r="H111" s="465" t="s">
        <v>6079</v>
      </c>
      <c r="I111" s="464" t="s">
        <v>4295</v>
      </c>
      <c r="J111" s="463" t="s">
        <v>4295</v>
      </c>
      <c r="K111" s="464" t="s">
        <v>4295</v>
      </c>
      <c r="L111" s="463" t="s">
        <v>4295</v>
      </c>
      <c r="M111" s="463" t="s">
        <v>4295</v>
      </c>
      <c r="N111" s="464" t="s">
        <v>4295</v>
      </c>
      <c r="O111" s="463" t="s">
        <v>4295</v>
      </c>
      <c r="P111" s="464" t="s">
        <v>4295</v>
      </c>
      <c r="Q111" s="463" t="s">
        <v>4295</v>
      </c>
      <c r="R111" s="464" t="s">
        <v>4295</v>
      </c>
      <c r="S111" s="463"/>
      <c r="T111" s="463" t="s">
        <v>2712</v>
      </c>
      <c r="U111" s="464" t="s">
        <v>4295</v>
      </c>
      <c r="V111" s="464"/>
    </row>
    <row r="112" spans="2:22" ht="33">
      <c r="B112" s="394" t="s">
        <v>10018</v>
      </c>
      <c r="C112" s="464">
        <v>98</v>
      </c>
      <c r="D112" s="464" t="s">
        <v>4295</v>
      </c>
      <c r="E112" s="466" t="s">
        <v>6130</v>
      </c>
      <c r="F112" s="464" t="s">
        <v>4295</v>
      </c>
      <c r="G112" s="464" t="s">
        <v>4295</v>
      </c>
      <c r="H112" s="465" t="s">
        <v>6079</v>
      </c>
      <c r="I112" s="464" t="s">
        <v>4295</v>
      </c>
      <c r="J112" s="464" t="s">
        <v>4295</v>
      </c>
      <c r="K112" s="464" t="s">
        <v>4295</v>
      </c>
      <c r="L112" s="464" t="s">
        <v>4295</v>
      </c>
      <c r="M112" s="464" t="s">
        <v>4295</v>
      </c>
      <c r="N112" s="464" t="s">
        <v>4295</v>
      </c>
      <c r="O112" s="464" t="s">
        <v>4295</v>
      </c>
      <c r="P112" s="464" t="s">
        <v>4295</v>
      </c>
      <c r="Q112" s="464" t="s">
        <v>4295</v>
      </c>
      <c r="R112" s="464" t="s">
        <v>4295</v>
      </c>
      <c r="S112" s="463"/>
      <c r="T112" s="463" t="s">
        <v>2712</v>
      </c>
      <c r="U112" s="464" t="s">
        <v>4295</v>
      </c>
      <c r="V112" s="464"/>
    </row>
    <row r="113" spans="2:22" ht="33">
      <c r="B113" s="394" t="s">
        <v>10018</v>
      </c>
      <c r="C113" s="464">
        <v>99</v>
      </c>
      <c r="D113" s="464" t="s">
        <v>4295</v>
      </c>
      <c r="E113" s="466" t="s">
        <v>6131</v>
      </c>
      <c r="F113" s="464" t="s">
        <v>4295</v>
      </c>
      <c r="G113" s="464" t="s">
        <v>4295</v>
      </c>
      <c r="H113" s="464" t="s">
        <v>4295</v>
      </c>
      <c r="I113" s="464" t="s">
        <v>4295</v>
      </c>
      <c r="J113" s="464" t="s">
        <v>4295</v>
      </c>
      <c r="K113" s="464" t="s">
        <v>4295</v>
      </c>
      <c r="L113" s="464" t="s">
        <v>4295</v>
      </c>
      <c r="M113" s="464" t="s">
        <v>4295</v>
      </c>
      <c r="N113" s="464" t="s">
        <v>4295</v>
      </c>
      <c r="O113" s="464" t="s">
        <v>4295</v>
      </c>
      <c r="P113" s="465" t="s">
        <v>6079</v>
      </c>
      <c r="Q113" s="463" t="s">
        <v>2712</v>
      </c>
      <c r="R113" s="465" t="s">
        <v>6079</v>
      </c>
      <c r="S113" s="463"/>
      <c r="T113" s="463" t="s">
        <v>2712</v>
      </c>
      <c r="U113" s="463"/>
      <c r="V113" s="463"/>
    </row>
    <row r="114" spans="2:22" ht="33">
      <c r="B114" s="394" t="s">
        <v>10018</v>
      </c>
      <c r="C114" s="464">
        <v>100</v>
      </c>
      <c r="D114" s="463" t="s">
        <v>4295</v>
      </c>
      <c r="E114" s="466" t="s">
        <v>6132</v>
      </c>
      <c r="F114" s="463" t="s">
        <v>4295</v>
      </c>
      <c r="G114" s="464" t="s">
        <v>4295</v>
      </c>
      <c r="H114" s="465" t="s">
        <v>6016</v>
      </c>
      <c r="I114" s="464" t="s">
        <v>4295</v>
      </c>
      <c r="J114" s="463" t="s">
        <v>4295</v>
      </c>
      <c r="K114" s="463" t="s">
        <v>4295</v>
      </c>
      <c r="L114" s="463">
        <v>0</v>
      </c>
      <c r="M114" s="464" t="s">
        <v>4295</v>
      </c>
      <c r="N114" s="463">
        <v>5</v>
      </c>
      <c r="O114" s="464" t="s">
        <v>4295</v>
      </c>
      <c r="P114" s="464" t="s">
        <v>6109</v>
      </c>
      <c r="Q114" s="463" t="s">
        <v>4295</v>
      </c>
      <c r="R114" s="463" t="s">
        <v>4295</v>
      </c>
      <c r="S114" s="463"/>
      <c r="T114" s="463" t="s">
        <v>2712</v>
      </c>
      <c r="U114" s="463"/>
      <c r="V114" s="463"/>
    </row>
    <row r="115" spans="2:22" ht="66">
      <c r="B115" s="394" t="s">
        <v>10018</v>
      </c>
      <c r="C115" s="464">
        <v>101</v>
      </c>
      <c r="D115" s="464" t="s">
        <v>4295</v>
      </c>
      <c r="E115" s="464" t="s">
        <v>6133</v>
      </c>
      <c r="F115" s="464" t="s">
        <v>4295</v>
      </c>
      <c r="G115" s="465" t="s">
        <v>5992</v>
      </c>
      <c r="H115" s="464" t="s">
        <v>4295</v>
      </c>
      <c r="I115" s="464" t="s">
        <v>4295</v>
      </c>
      <c r="J115" s="464" t="s">
        <v>4295</v>
      </c>
      <c r="K115" s="464" t="s">
        <v>4295</v>
      </c>
      <c r="L115" s="464" t="s">
        <v>4295</v>
      </c>
      <c r="M115" s="464" t="s">
        <v>4295</v>
      </c>
      <c r="N115" s="464" t="s">
        <v>4295</v>
      </c>
      <c r="O115" s="464" t="s">
        <v>4295</v>
      </c>
      <c r="P115" s="464" t="s">
        <v>4295</v>
      </c>
      <c r="Q115" s="464" t="s">
        <v>4295</v>
      </c>
      <c r="R115" s="464" t="s">
        <v>4295</v>
      </c>
      <c r="S115" s="463"/>
      <c r="T115" s="463" t="s">
        <v>2712</v>
      </c>
      <c r="U115" s="464" t="s">
        <v>4295</v>
      </c>
      <c r="V115" s="464"/>
    </row>
    <row r="116" spans="2:22" ht="33">
      <c r="B116" s="394" t="s">
        <v>10018</v>
      </c>
      <c r="C116" s="464">
        <v>102</v>
      </c>
      <c r="D116" s="463" t="s">
        <v>4295</v>
      </c>
      <c r="E116" s="466" t="s">
        <v>6134</v>
      </c>
      <c r="F116" s="463" t="s">
        <v>4295</v>
      </c>
      <c r="G116" s="465" t="s">
        <v>6016</v>
      </c>
      <c r="H116" s="463" t="s">
        <v>4295</v>
      </c>
      <c r="I116" s="464" t="s">
        <v>4295</v>
      </c>
      <c r="J116" s="463" t="s">
        <v>4295</v>
      </c>
      <c r="K116" s="464" t="s">
        <v>4295</v>
      </c>
      <c r="L116" s="463">
        <v>0</v>
      </c>
      <c r="M116" s="166">
        <v>10</v>
      </c>
      <c r="N116" s="464" t="s">
        <v>6109</v>
      </c>
      <c r="O116" s="464" t="s">
        <v>4295</v>
      </c>
      <c r="P116" s="463" t="s">
        <v>4295</v>
      </c>
      <c r="Q116" s="464" t="s">
        <v>4295</v>
      </c>
      <c r="R116" s="463" t="s">
        <v>4295</v>
      </c>
      <c r="S116" s="463"/>
      <c r="T116" s="463" t="s">
        <v>2712</v>
      </c>
      <c r="U116" s="463"/>
      <c r="V116" s="463"/>
    </row>
    <row r="117" spans="2:22" ht="66">
      <c r="B117" s="394" t="s">
        <v>10018</v>
      </c>
      <c r="C117" s="464">
        <v>103</v>
      </c>
      <c r="D117" s="463" t="s">
        <v>4295</v>
      </c>
      <c r="E117" s="466" t="s">
        <v>6135</v>
      </c>
      <c r="F117" s="463" t="s">
        <v>4295</v>
      </c>
      <c r="G117" s="465" t="s">
        <v>5992</v>
      </c>
      <c r="H117" s="463" t="s">
        <v>4295</v>
      </c>
      <c r="I117" s="464" t="s">
        <v>4295</v>
      </c>
      <c r="J117" s="463" t="s">
        <v>4295</v>
      </c>
      <c r="K117" s="464" t="s">
        <v>4295</v>
      </c>
      <c r="L117" s="463" t="s">
        <v>4295</v>
      </c>
      <c r="M117" s="464" t="s">
        <v>4295</v>
      </c>
      <c r="N117" s="464" t="s">
        <v>4295</v>
      </c>
      <c r="O117" s="464" t="s">
        <v>4295</v>
      </c>
      <c r="P117" s="463" t="s">
        <v>4295</v>
      </c>
      <c r="Q117" s="464" t="s">
        <v>4295</v>
      </c>
      <c r="R117" s="463" t="s">
        <v>4295</v>
      </c>
      <c r="S117" s="463"/>
      <c r="T117" s="463" t="s">
        <v>2712</v>
      </c>
      <c r="U117" s="463"/>
      <c r="V117" s="463"/>
    </row>
  </sheetData>
  <autoFilter ref="A3:X117"/>
  <pageMargins left="0.75" right="0.75" top="1" bottom="1" header="0.5" footer="0.5"/>
  <pageSetup paperSize="9" scale="34" orientation="portrait" horizontalDpi="300" verticalDpi="3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4"/>
  <dimension ref="A1:U54"/>
  <sheetViews>
    <sheetView zoomScale="80" zoomScaleNormal="80" workbookViewId="0">
      <pane ySplit="2" topLeftCell="A3" activePane="bottomLeft" state="frozen"/>
      <selection activeCell="C21" sqref="C21"/>
      <selection pane="bottomLeft" activeCell="C21" sqref="C21"/>
    </sheetView>
  </sheetViews>
  <sheetFormatPr defaultColWidth="8.85546875" defaultRowHeight="16.5"/>
  <cols>
    <col min="1" max="1" width="17" style="23" customWidth="1"/>
    <col min="2" max="2" width="18.140625" style="23" customWidth="1"/>
    <col min="3" max="3" width="5.140625" style="23" customWidth="1"/>
    <col min="4" max="4" width="8" style="23" customWidth="1"/>
    <col min="5" max="5" width="13.140625" style="23" bestFit="1" customWidth="1"/>
    <col min="6" max="6" width="84.42578125" style="23" bestFit="1" customWidth="1"/>
    <col min="7" max="7" width="12.140625" style="23" customWidth="1"/>
    <col min="8" max="8" width="42.7109375" style="23" customWidth="1"/>
    <col min="9" max="9" width="11.140625" style="23" customWidth="1"/>
    <col min="10" max="10" width="19.7109375" style="23" customWidth="1"/>
    <col min="11" max="11" width="12.7109375" style="23" customWidth="1"/>
    <col min="12" max="12" width="15.28515625" style="23" customWidth="1"/>
    <col min="13" max="13" width="34.85546875" style="23" customWidth="1"/>
    <col min="14" max="14" width="11.85546875" style="23" customWidth="1"/>
    <col min="15" max="15" width="12.42578125" style="23" customWidth="1"/>
    <col min="16" max="16" width="14.42578125" style="23" customWidth="1"/>
    <col min="17" max="17" width="9.7109375" style="23" bestFit="1" customWidth="1"/>
    <col min="18" max="18" width="6.7109375" style="23" bestFit="1" customWidth="1"/>
    <col min="19" max="19" width="8.42578125" style="23" bestFit="1" customWidth="1"/>
    <col min="20" max="20" width="53.28515625" style="23" bestFit="1" customWidth="1"/>
    <col min="21" max="16384" width="8.85546875" style="23"/>
  </cols>
  <sheetData>
    <row r="1" spans="1:21">
      <c r="A1" s="69" t="s">
        <v>5525</v>
      </c>
      <c r="D1" s="24"/>
      <c r="E1" s="23" t="s">
        <v>2686</v>
      </c>
      <c r="U1" s="69" t="s">
        <v>5525</v>
      </c>
    </row>
    <row r="2" spans="1:21" ht="74.45" customHeight="1">
      <c r="A2" s="25" t="s">
        <v>2687</v>
      </c>
      <c r="B2" s="25" t="s">
        <v>2688</v>
      </c>
      <c r="C2" s="25" t="s">
        <v>2689</v>
      </c>
      <c r="D2" s="25" t="s">
        <v>2690</v>
      </c>
      <c r="E2" s="25" t="s">
        <v>2691</v>
      </c>
      <c r="F2" s="25" t="s">
        <v>2692</v>
      </c>
      <c r="G2" s="25" t="s">
        <v>2693</v>
      </c>
      <c r="H2" s="25" t="s">
        <v>2692</v>
      </c>
      <c r="I2" s="25" t="s">
        <v>2694</v>
      </c>
      <c r="J2" s="25" t="s">
        <v>2692</v>
      </c>
      <c r="K2" s="25" t="s">
        <v>2695</v>
      </c>
      <c r="L2" s="25" t="s">
        <v>2696</v>
      </c>
      <c r="M2" s="25" t="s">
        <v>2692</v>
      </c>
      <c r="N2" s="25" t="s">
        <v>2695</v>
      </c>
      <c r="O2" s="25" t="s">
        <v>2697</v>
      </c>
      <c r="P2" s="25" t="s">
        <v>2695</v>
      </c>
      <c r="Q2" s="25" t="s">
        <v>2698</v>
      </c>
      <c r="R2" s="25" t="s">
        <v>2699</v>
      </c>
      <c r="S2" s="25" t="s">
        <v>2700</v>
      </c>
      <c r="T2" s="25" t="s">
        <v>2701</v>
      </c>
      <c r="U2" s="188" t="s">
        <v>6141</v>
      </c>
    </row>
    <row r="3" spans="1:21">
      <c r="B3" s="26" t="s">
        <v>2702</v>
      </c>
      <c r="C3" s="26">
        <v>3</v>
      </c>
      <c r="D3" s="26">
        <v>1</v>
      </c>
      <c r="E3" s="26" t="s">
        <v>2703</v>
      </c>
      <c r="F3" s="26" t="s">
        <v>2704</v>
      </c>
      <c r="G3" s="26" t="s">
        <v>2705</v>
      </c>
      <c r="H3" s="26" t="s">
        <v>2706</v>
      </c>
      <c r="I3" s="26"/>
      <c r="J3" s="26"/>
      <c r="K3" s="26" t="s">
        <v>2707</v>
      </c>
      <c r="L3" s="26" t="s">
        <v>2325</v>
      </c>
      <c r="M3" s="26" t="s">
        <v>2708</v>
      </c>
      <c r="N3" s="26" t="s">
        <v>2709</v>
      </c>
      <c r="O3" s="26" t="s">
        <v>2320</v>
      </c>
      <c r="P3" s="26" t="s">
        <v>2710</v>
      </c>
      <c r="Q3" s="26" t="s">
        <v>2711</v>
      </c>
      <c r="R3" s="26">
        <v>153</v>
      </c>
      <c r="S3" s="26" t="s">
        <v>2712</v>
      </c>
      <c r="T3" s="26" t="s">
        <v>2713</v>
      </c>
    </row>
    <row r="4" spans="1:21">
      <c r="B4" s="27" t="s">
        <v>2702</v>
      </c>
      <c r="C4" s="27">
        <v>3</v>
      </c>
      <c r="D4" s="27">
        <v>1</v>
      </c>
      <c r="E4" s="27" t="s">
        <v>2703</v>
      </c>
      <c r="F4" s="27" t="s">
        <v>2704</v>
      </c>
      <c r="G4" s="27" t="s">
        <v>2714</v>
      </c>
      <c r="H4" s="27" t="s">
        <v>2715</v>
      </c>
      <c r="I4" s="27" t="s">
        <v>2716</v>
      </c>
      <c r="J4" s="27" t="s">
        <v>2717</v>
      </c>
      <c r="K4" s="27" t="s">
        <v>2718</v>
      </c>
      <c r="L4" s="27" t="s">
        <v>2320</v>
      </c>
      <c r="M4" s="27"/>
      <c r="N4" s="27"/>
      <c r="O4" s="27"/>
      <c r="P4" s="27" t="s">
        <v>2710</v>
      </c>
      <c r="Q4" s="27" t="s">
        <v>2719</v>
      </c>
      <c r="R4" s="27">
        <v>153</v>
      </c>
      <c r="S4" s="27" t="s">
        <v>2712</v>
      </c>
      <c r="T4" s="27" t="s">
        <v>2713</v>
      </c>
    </row>
    <row r="5" spans="1:21">
      <c r="B5" s="27" t="s">
        <v>2702</v>
      </c>
      <c r="C5" s="27">
        <v>4</v>
      </c>
      <c r="D5" s="27">
        <v>1</v>
      </c>
      <c r="E5" s="27" t="s">
        <v>2720</v>
      </c>
      <c r="F5" s="27" t="s">
        <v>2721</v>
      </c>
      <c r="G5" s="27" t="s">
        <v>2722</v>
      </c>
      <c r="H5" s="27" t="s">
        <v>2706</v>
      </c>
      <c r="I5" s="27"/>
      <c r="J5" s="27"/>
      <c r="K5" s="27" t="s">
        <v>2723</v>
      </c>
      <c r="L5" s="27" t="s">
        <v>2325</v>
      </c>
      <c r="M5" s="27" t="s">
        <v>2708</v>
      </c>
      <c r="N5" s="27" t="s">
        <v>2724</v>
      </c>
      <c r="O5" s="27" t="s">
        <v>2322</v>
      </c>
      <c r="P5" s="27" t="s">
        <v>2725</v>
      </c>
      <c r="Q5" s="27" t="s">
        <v>2726</v>
      </c>
      <c r="R5" s="27">
        <v>153</v>
      </c>
      <c r="S5" s="27" t="s">
        <v>2712</v>
      </c>
      <c r="T5" s="27" t="s">
        <v>2727</v>
      </c>
    </row>
    <row r="6" spans="1:21">
      <c r="B6" s="27" t="s">
        <v>2702</v>
      </c>
      <c r="C6" s="27">
        <v>5</v>
      </c>
      <c r="D6" s="27">
        <v>1</v>
      </c>
      <c r="E6" s="27" t="s">
        <v>2728</v>
      </c>
      <c r="F6" s="27" t="s">
        <v>2729</v>
      </c>
      <c r="G6" s="27" t="s">
        <v>2730</v>
      </c>
      <c r="H6" s="27" t="s">
        <v>2706</v>
      </c>
      <c r="I6" s="27"/>
      <c r="J6" s="27"/>
      <c r="K6" s="27" t="s">
        <v>2731</v>
      </c>
      <c r="L6" s="27" t="s">
        <v>2326</v>
      </c>
      <c r="M6" s="27" t="s">
        <v>2708</v>
      </c>
      <c r="N6" s="27" t="s">
        <v>2732</v>
      </c>
      <c r="O6" s="27" t="s">
        <v>2324</v>
      </c>
      <c r="P6" s="27" t="s">
        <v>2733</v>
      </c>
      <c r="Q6" s="27"/>
      <c r="R6" s="27">
        <v>153</v>
      </c>
      <c r="S6" s="27" t="s">
        <v>2712</v>
      </c>
      <c r="T6" s="27" t="s">
        <v>2734</v>
      </c>
    </row>
    <row r="7" spans="1:21">
      <c r="B7" s="27" t="s">
        <v>2702</v>
      </c>
      <c r="C7" s="27">
        <v>5</v>
      </c>
      <c r="D7" s="27">
        <v>1</v>
      </c>
      <c r="E7" s="27" t="s">
        <v>2728</v>
      </c>
      <c r="F7" s="27" t="s">
        <v>2729</v>
      </c>
      <c r="G7" s="27" t="s">
        <v>2735</v>
      </c>
      <c r="H7" s="27" t="s">
        <v>2715</v>
      </c>
      <c r="I7" s="27" t="s">
        <v>2736</v>
      </c>
      <c r="J7" s="27" t="s">
        <v>2717</v>
      </c>
      <c r="K7" s="27" t="s">
        <v>2737</v>
      </c>
      <c r="L7" s="27" t="s">
        <v>2324</v>
      </c>
      <c r="M7" s="27"/>
      <c r="N7" s="27"/>
      <c r="O7" s="27"/>
      <c r="P7" s="27" t="s">
        <v>2733</v>
      </c>
      <c r="Q7" s="27"/>
      <c r="R7" s="27">
        <v>153</v>
      </c>
      <c r="S7" s="27" t="s">
        <v>2712</v>
      </c>
      <c r="T7" s="27" t="s">
        <v>2734</v>
      </c>
    </row>
    <row r="8" spans="1:21">
      <c r="B8" s="27" t="s">
        <v>2702</v>
      </c>
      <c r="C8" s="27">
        <v>6</v>
      </c>
      <c r="D8" s="27">
        <v>1</v>
      </c>
      <c r="E8" s="27" t="s">
        <v>2738</v>
      </c>
      <c r="F8" s="27" t="s">
        <v>2739</v>
      </c>
      <c r="G8" s="27" t="s">
        <v>2740</v>
      </c>
      <c r="H8" s="27" t="s">
        <v>2706</v>
      </c>
      <c r="I8" s="27"/>
      <c r="J8" s="27"/>
      <c r="K8" s="27" t="s">
        <v>2723</v>
      </c>
      <c r="L8" s="27" t="s">
        <v>2326</v>
      </c>
      <c r="M8" s="27" t="s">
        <v>2708</v>
      </c>
      <c r="N8" s="27" t="s">
        <v>2724</v>
      </c>
      <c r="O8" s="27" t="s">
        <v>2321</v>
      </c>
      <c r="P8" s="27" t="s">
        <v>2741</v>
      </c>
      <c r="Q8" s="27"/>
      <c r="R8" s="27">
        <v>153</v>
      </c>
      <c r="S8" s="27" t="s">
        <v>2712</v>
      </c>
      <c r="T8" s="27" t="s">
        <v>2734</v>
      </c>
    </row>
    <row r="9" spans="1:21">
      <c r="B9" s="27" t="s">
        <v>2702</v>
      </c>
      <c r="C9" s="27">
        <v>7</v>
      </c>
      <c r="D9" s="27">
        <v>1</v>
      </c>
      <c r="E9" s="27" t="s">
        <v>2742</v>
      </c>
      <c r="F9" s="27" t="s">
        <v>2743</v>
      </c>
      <c r="G9" s="27" t="s">
        <v>2158</v>
      </c>
      <c r="H9" s="27" t="s">
        <v>2744</v>
      </c>
      <c r="I9" s="27"/>
      <c r="J9" s="27"/>
      <c r="K9" s="27" t="s">
        <v>2745</v>
      </c>
      <c r="L9" s="27" t="s">
        <v>2322</v>
      </c>
      <c r="M9" s="27"/>
      <c r="N9" s="27"/>
      <c r="O9" s="27"/>
      <c r="P9" s="27" t="s">
        <v>2725</v>
      </c>
      <c r="Q9" s="27" t="s">
        <v>2726</v>
      </c>
      <c r="R9" s="27">
        <v>153</v>
      </c>
      <c r="S9" s="27" t="s">
        <v>2712</v>
      </c>
      <c r="T9" s="27" t="s">
        <v>2727</v>
      </c>
    </row>
    <row r="10" spans="1:21">
      <c r="B10" s="27" t="s">
        <v>2702</v>
      </c>
      <c r="C10" s="27">
        <v>8</v>
      </c>
      <c r="D10" s="27">
        <v>1</v>
      </c>
      <c r="E10" s="27" t="s">
        <v>2746</v>
      </c>
      <c r="F10" s="27" t="s">
        <v>2747</v>
      </c>
      <c r="G10" s="27" t="s">
        <v>2159</v>
      </c>
      <c r="H10" s="27" t="s">
        <v>2744</v>
      </c>
      <c r="I10" s="27"/>
      <c r="J10" s="27"/>
      <c r="K10" s="27" t="s">
        <v>2748</v>
      </c>
      <c r="L10" s="27" t="s">
        <v>2322</v>
      </c>
      <c r="M10" s="27"/>
      <c r="N10" s="27"/>
      <c r="O10" s="27"/>
      <c r="P10" s="27" t="s">
        <v>2725</v>
      </c>
      <c r="Q10" s="27" t="s">
        <v>2726</v>
      </c>
      <c r="R10" s="27">
        <v>153</v>
      </c>
      <c r="S10" s="27" t="s">
        <v>2712</v>
      </c>
      <c r="T10" s="27" t="s">
        <v>2727</v>
      </c>
    </row>
    <row r="11" spans="1:21">
      <c r="B11" s="27" t="s">
        <v>2702</v>
      </c>
      <c r="C11" s="27">
        <v>8</v>
      </c>
      <c r="D11" s="27">
        <v>1</v>
      </c>
      <c r="E11" s="27" t="s">
        <v>2746</v>
      </c>
      <c r="F11" s="27" t="s">
        <v>2747</v>
      </c>
      <c r="G11" s="27" t="s">
        <v>2749</v>
      </c>
      <c r="H11" s="27" t="s">
        <v>2715</v>
      </c>
      <c r="I11" s="27" t="s">
        <v>2228</v>
      </c>
      <c r="J11" s="27" t="s">
        <v>2717</v>
      </c>
      <c r="K11" s="27" t="s">
        <v>2750</v>
      </c>
      <c r="L11" s="27" t="s">
        <v>2322</v>
      </c>
      <c r="M11" s="27"/>
      <c r="N11" s="27"/>
      <c r="O11" s="27"/>
      <c r="P11" s="27" t="s">
        <v>2725</v>
      </c>
      <c r="Q11" s="27" t="s">
        <v>2751</v>
      </c>
      <c r="R11" s="27">
        <v>153</v>
      </c>
      <c r="S11" s="27" t="s">
        <v>2712</v>
      </c>
      <c r="T11" s="27" t="s">
        <v>2727</v>
      </c>
    </row>
    <row r="12" spans="1:21">
      <c r="B12" s="27" t="s">
        <v>2702</v>
      </c>
      <c r="C12" s="27">
        <v>8</v>
      </c>
      <c r="D12" s="27">
        <v>1</v>
      </c>
      <c r="E12" s="27" t="s">
        <v>2746</v>
      </c>
      <c r="F12" s="27" t="s">
        <v>2747</v>
      </c>
      <c r="G12" s="27" t="s">
        <v>2752</v>
      </c>
      <c r="H12" s="27" t="s">
        <v>2715</v>
      </c>
      <c r="I12" s="27" t="s">
        <v>2230</v>
      </c>
      <c r="J12" s="27" t="s">
        <v>2717</v>
      </c>
      <c r="K12" s="27" t="s">
        <v>2753</v>
      </c>
      <c r="L12" s="27" t="s">
        <v>2322</v>
      </c>
      <c r="M12" s="27"/>
      <c r="N12" s="27"/>
      <c r="O12" s="27"/>
      <c r="P12" s="27" t="s">
        <v>2725</v>
      </c>
      <c r="Q12" s="27" t="s">
        <v>2751</v>
      </c>
      <c r="R12" s="27">
        <v>153</v>
      </c>
      <c r="S12" s="27" t="s">
        <v>2712</v>
      </c>
      <c r="T12" s="27" t="s">
        <v>2727</v>
      </c>
    </row>
    <row r="13" spans="1:21">
      <c r="B13" s="27" t="s">
        <v>2702</v>
      </c>
      <c r="C13" s="27">
        <v>9</v>
      </c>
      <c r="D13" s="27">
        <v>1</v>
      </c>
      <c r="E13" s="27" t="s">
        <v>2754</v>
      </c>
      <c r="F13" s="27" t="s">
        <v>2755</v>
      </c>
      <c r="G13" s="27" t="s">
        <v>2161</v>
      </c>
      <c r="H13" s="27" t="s">
        <v>2744</v>
      </c>
      <c r="I13" s="27"/>
      <c r="J13" s="27"/>
      <c r="K13" s="27" t="s">
        <v>2756</v>
      </c>
      <c r="L13" s="27" t="s">
        <v>2321</v>
      </c>
      <c r="M13" s="27"/>
      <c r="N13" s="27"/>
      <c r="O13" s="27"/>
      <c r="P13" s="27" t="s">
        <v>2741</v>
      </c>
      <c r="Q13" s="27"/>
      <c r="R13" s="27">
        <v>153</v>
      </c>
      <c r="S13" s="27" t="s">
        <v>2712</v>
      </c>
      <c r="T13" s="27" t="s">
        <v>2734</v>
      </c>
    </row>
    <row r="14" spans="1:21">
      <c r="B14" s="27" t="s">
        <v>2702</v>
      </c>
      <c r="C14" s="27">
        <v>10</v>
      </c>
      <c r="D14" s="27">
        <v>1</v>
      </c>
      <c r="E14" s="27" t="s">
        <v>2757</v>
      </c>
      <c r="F14" s="27" t="s">
        <v>2758</v>
      </c>
      <c r="G14" s="27" t="s">
        <v>2213</v>
      </c>
      <c r="H14" s="27" t="s">
        <v>2759</v>
      </c>
      <c r="I14" s="27"/>
      <c r="J14" s="27"/>
      <c r="K14" s="27" t="s">
        <v>2760</v>
      </c>
      <c r="L14" s="27" t="s">
        <v>2761</v>
      </c>
      <c r="M14" s="27"/>
      <c r="N14" s="27"/>
      <c r="O14" s="27"/>
      <c r="P14" s="27" t="s">
        <v>2733</v>
      </c>
      <c r="Q14" s="27"/>
      <c r="R14" s="27">
        <v>153</v>
      </c>
      <c r="S14" s="27" t="s">
        <v>2712</v>
      </c>
      <c r="T14" s="27" t="s">
        <v>2734</v>
      </c>
    </row>
    <row r="15" spans="1:21">
      <c r="B15" s="27" t="s">
        <v>2702</v>
      </c>
      <c r="C15" s="27">
        <v>11</v>
      </c>
      <c r="D15" s="27">
        <v>1</v>
      </c>
      <c r="E15" s="27" t="s">
        <v>2762</v>
      </c>
      <c r="F15" s="27" t="s">
        <v>2763</v>
      </c>
      <c r="G15" s="27" t="s">
        <v>2764</v>
      </c>
      <c r="H15" s="27" t="s">
        <v>2759</v>
      </c>
      <c r="I15" s="27"/>
      <c r="J15" s="27"/>
      <c r="K15" s="27" t="s">
        <v>2765</v>
      </c>
      <c r="L15" s="27"/>
      <c r="M15" s="27"/>
      <c r="N15" s="27"/>
      <c r="O15" s="27"/>
      <c r="P15" s="27"/>
      <c r="Q15" s="27"/>
      <c r="R15" s="27"/>
      <c r="S15" s="27" t="s">
        <v>2766</v>
      </c>
      <c r="T15" s="27" t="s">
        <v>2767</v>
      </c>
    </row>
    <row r="16" spans="1:21">
      <c r="B16" s="27" t="s">
        <v>2702</v>
      </c>
      <c r="C16" s="27">
        <v>12</v>
      </c>
      <c r="D16" s="27">
        <v>1</v>
      </c>
      <c r="E16" s="27" t="s">
        <v>2768</v>
      </c>
      <c r="F16" s="27" t="s">
        <v>2769</v>
      </c>
      <c r="G16" s="27" t="s">
        <v>2770</v>
      </c>
      <c r="H16" s="27" t="s">
        <v>2771</v>
      </c>
      <c r="I16" s="27"/>
      <c r="J16" s="27"/>
      <c r="K16" s="27" t="s">
        <v>2772</v>
      </c>
      <c r="L16" s="27" t="s">
        <v>2320</v>
      </c>
      <c r="M16" s="27"/>
      <c r="N16" s="27"/>
      <c r="O16" s="27"/>
      <c r="P16" s="27" t="s">
        <v>2710</v>
      </c>
      <c r="Q16" s="27" t="s">
        <v>2711</v>
      </c>
      <c r="R16" s="27">
        <v>153</v>
      </c>
      <c r="S16" s="27" t="s">
        <v>2712</v>
      </c>
      <c r="T16" s="27" t="s">
        <v>2713</v>
      </c>
    </row>
    <row r="17" spans="2:20">
      <c r="B17" s="27" t="s">
        <v>2702</v>
      </c>
      <c r="C17" s="27">
        <v>13</v>
      </c>
      <c r="D17" s="27">
        <v>1</v>
      </c>
      <c r="E17" s="27" t="s">
        <v>2773</v>
      </c>
      <c r="F17" s="27" t="s">
        <v>2774</v>
      </c>
      <c r="G17" s="27" t="s">
        <v>2775</v>
      </c>
      <c r="H17" s="27" t="s">
        <v>2771</v>
      </c>
      <c r="I17" s="27"/>
      <c r="J17" s="27"/>
      <c r="K17" s="27" t="s">
        <v>2776</v>
      </c>
      <c r="L17" s="27" t="s">
        <v>2322</v>
      </c>
      <c r="M17" s="27"/>
      <c r="N17" s="27"/>
      <c r="O17" s="27"/>
      <c r="P17" s="27" t="s">
        <v>2777</v>
      </c>
      <c r="Q17" s="27"/>
      <c r="R17" s="27">
        <v>151.6</v>
      </c>
      <c r="S17" s="27"/>
      <c r="T17" s="27" t="s">
        <v>2778</v>
      </c>
    </row>
    <row r="18" spans="2:20">
      <c r="B18" s="27" t="s">
        <v>2702</v>
      </c>
      <c r="C18" s="27">
        <v>14</v>
      </c>
      <c r="D18" s="27">
        <v>1</v>
      </c>
      <c r="E18" s="27" t="s">
        <v>2779</v>
      </c>
      <c r="F18" s="27" t="s">
        <v>2769</v>
      </c>
      <c r="G18" s="27" t="s">
        <v>2780</v>
      </c>
      <c r="H18" s="27" t="s">
        <v>2771</v>
      </c>
      <c r="I18" s="27"/>
      <c r="J18" s="27"/>
      <c r="K18" s="27" t="s">
        <v>2781</v>
      </c>
      <c r="L18" s="27" t="s">
        <v>2324</v>
      </c>
      <c r="M18" s="27"/>
      <c r="N18" s="27"/>
      <c r="O18" s="27"/>
      <c r="P18" s="27" t="s">
        <v>2733</v>
      </c>
      <c r="Q18" s="27"/>
      <c r="R18" s="27">
        <v>153</v>
      </c>
      <c r="S18" s="27" t="s">
        <v>2712</v>
      </c>
      <c r="T18" s="27" t="s">
        <v>2734</v>
      </c>
    </row>
    <row r="19" spans="2:20">
      <c r="B19" s="27" t="s">
        <v>2702</v>
      </c>
      <c r="C19" s="27">
        <v>14</v>
      </c>
      <c r="D19" s="27">
        <v>1</v>
      </c>
      <c r="E19" s="27" t="s">
        <v>2779</v>
      </c>
      <c r="F19" s="27" t="s">
        <v>2769</v>
      </c>
      <c r="G19" s="27" t="s">
        <v>2782</v>
      </c>
      <c r="H19" s="27" t="s">
        <v>2783</v>
      </c>
      <c r="I19" s="27" t="s">
        <v>2253</v>
      </c>
      <c r="J19" s="27" t="s">
        <v>2784</v>
      </c>
      <c r="K19" s="27" t="s">
        <v>2785</v>
      </c>
      <c r="L19" s="27" t="s">
        <v>2327</v>
      </c>
      <c r="M19" s="27"/>
      <c r="N19" s="27"/>
      <c r="O19" s="27"/>
      <c r="P19" s="27" t="s">
        <v>2786</v>
      </c>
      <c r="Q19" s="27"/>
      <c r="R19" s="27">
        <v>153</v>
      </c>
      <c r="S19" s="27" t="s">
        <v>2712</v>
      </c>
      <c r="T19" s="27" t="s">
        <v>2734</v>
      </c>
    </row>
    <row r="20" spans="2:20">
      <c r="B20" s="27" t="s">
        <v>2702</v>
      </c>
      <c r="C20" s="27">
        <v>14</v>
      </c>
      <c r="D20" s="27">
        <v>1</v>
      </c>
      <c r="E20" s="27" t="s">
        <v>2779</v>
      </c>
      <c r="F20" s="27" t="s">
        <v>2769</v>
      </c>
      <c r="G20" s="27" t="s">
        <v>2787</v>
      </c>
      <c r="H20" s="27" t="s">
        <v>2788</v>
      </c>
      <c r="I20" s="27" t="s">
        <v>2253</v>
      </c>
      <c r="J20" s="27" t="s">
        <v>2784</v>
      </c>
      <c r="K20" s="27" t="s">
        <v>2789</v>
      </c>
      <c r="L20" s="27" t="s">
        <v>2329</v>
      </c>
      <c r="M20" s="27"/>
      <c r="N20" s="27"/>
      <c r="O20" s="27"/>
      <c r="P20" s="27" t="s">
        <v>2786</v>
      </c>
      <c r="Q20" s="27"/>
      <c r="R20" s="27">
        <v>153</v>
      </c>
      <c r="S20" s="27" t="s">
        <v>2712</v>
      </c>
      <c r="T20" s="27" t="s">
        <v>2734</v>
      </c>
    </row>
    <row r="21" spans="2:20">
      <c r="B21" s="27" t="s">
        <v>2702</v>
      </c>
      <c r="C21" s="27">
        <v>14</v>
      </c>
      <c r="D21" s="27">
        <v>1</v>
      </c>
      <c r="E21" s="27" t="s">
        <v>2779</v>
      </c>
      <c r="F21" s="27" t="s">
        <v>2769</v>
      </c>
      <c r="G21" s="27" t="s">
        <v>2790</v>
      </c>
      <c r="H21" s="27" t="s">
        <v>2788</v>
      </c>
      <c r="I21" s="27" t="s">
        <v>2253</v>
      </c>
      <c r="J21" s="27" t="s">
        <v>2784</v>
      </c>
      <c r="K21" s="27" t="s">
        <v>2789</v>
      </c>
      <c r="L21" s="27" t="s">
        <v>2329</v>
      </c>
      <c r="M21" s="27"/>
      <c r="N21" s="27"/>
      <c r="O21" s="27"/>
      <c r="P21" s="27" t="s">
        <v>2791</v>
      </c>
      <c r="Q21" s="27"/>
      <c r="R21" s="27">
        <v>153</v>
      </c>
      <c r="S21" s="27" t="s">
        <v>2712</v>
      </c>
      <c r="T21" s="27" t="s">
        <v>2734</v>
      </c>
    </row>
    <row r="22" spans="2:20">
      <c r="B22" s="27" t="s">
        <v>2702</v>
      </c>
      <c r="C22" s="27">
        <v>15</v>
      </c>
      <c r="D22" s="27">
        <v>1</v>
      </c>
      <c r="E22" s="27" t="s">
        <v>2792</v>
      </c>
      <c r="F22" s="27" t="s">
        <v>2793</v>
      </c>
      <c r="G22" s="27" t="s">
        <v>2794</v>
      </c>
      <c r="H22" s="27" t="s">
        <v>2771</v>
      </c>
      <c r="I22" s="27"/>
      <c r="J22" s="27"/>
      <c r="K22" s="27" t="s">
        <v>2795</v>
      </c>
      <c r="L22" s="27" t="s">
        <v>2321</v>
      </c>
      <c r="M22" s="27"/>
      <c r="N22" s="27"/>
      <c r="O22" s="27"/>
      <c r="P22" s="27" t="s">
        <v>2741</v>
      </c>
      <c r="Q22" s="27"/>
      <c r="R22" s="27">
        <v>153</v>
      </c>
      <c r="S22" s="27" t="s">
        <v>2796</v>
      </c>
      <c r="T22" s="27" t="s">
        <v>2797</v>
      </c>
    </row>
    <row r="23" spans="2:20">
      <c r="B23" s="27" t="s">
        <v>2702</v>
      </c>
      <c r="C23" s="27">
        <v>16</v>
      </c>
      <c r="D23" s="27">
        <v>1</v>
      </c>
      <c r="E23" s="27" t="s">
        <v>2798</v>
      </c>
      <c r="F23" s="27" t="s">
        <v>2799</v>
      </c>
      <c r="G23" s="27" t="s">
        <v>2294</v>
      </c>
      <c r="H23" s="27" t="s">
        <v>2800</v>
      </c>
      <c r="I23" s="27"/>
      <c r="J23" s="27"/>
      <c r="K23" s="27" t="s">
        <v>2801</v>
      </c>
      <c r="L23" s="27" t="s">
        <v>2323</v>
      </c>
      <c r="M23" s="27"/>
      <c r="N23" s="27"/>
      <c r="O23" s="27"/>
      <c r="P23" s="27" t="s">
        <v>2802</v>
      </c>
      <c r="Q23" s="27"/>
      <c r="R23" s="27">
        <v>153</v>
      </c>
      <c r="S23" s="27" t="s">
        <v>2796</v>
      </c>
      <c r="T23" s="27" t="s">
        <v>2797</v>
      </c>
    </row>
    <row r="24" spans="2:20">
      <c r="B24" s="27" t="s">
        <v>2702</v>
      </c>
      <c r="C24" s="27">
        <v>17</v>
      </c>
      <c r="D24" s="27">
        <v>1</v>
      </c>
      <c r="E24" s="27" t="s">
        <v>2803</v>
      </c>
      <c r="F24" s="27" t="s">
        <v>2804</v>
      </c>
      <c r="G24" s="27" t="s">
        <v>2295</v>
      </c>
      <c r="H24" s="27" t="s">
        <v>2800</v>
      </c>
      <c r="I24" s="27"/>
      <c r="J24" s="27"/>
      <c r="K24" s="27" t="s">
        <v>2801</v>
      </c>
      <c r="L24" s="27" t="s">
        <v>2323</v>
      </c>
      <c r="M24" s="27"/>
      <c r="N24" s="27"/>
      <c r="O24" s="27"/>
      <c r="P24" s="27" t="s">
        <v>2802</v>
      </c>
      <c r="Q24" s="27"/>
      <c r="R24" s="27">
        <v>153</v>
      </c>
      <c r="S24" s="27" t="s">
        <v>2796</v>
      </c>
      <c r="T24" s="27" t="s">
        <v>2797</v>
      </c>
    </row>
    <row r="25" spans="2:20">
      <c r="B25" s="27" t="s">
        <v>2702</v>
      </c>
      <c r="C25" s="27">
        <v>18</v>
      </c>
      <c r="D25" s="27">
        <v>1</v>
      </c>
      <c r="E25" s="27" t="s">
        <v>2805</v>
      </c>
      <c r="F25" s="27" t="s">
        <v>2806</v>
      </c>
      <c r="G25" s="27" t="s">
        <v>2296</v>
      </c>
      <c r="H25" s="27" t="s">
        <v>2800</v>
      </c>
      <c r="I25" s="27"/>
      <c r="J25" s="27"/>
      <c r="K25" s="27" t="s">
        <v>2807</v>
      </c>
      <c r="L25" s="27" t="s">
        <v>2323</v>
      </c>
      <c r="M25" s="27"/>
      <c r="N25" s="27"/>
      <c r="O25" s="27"/>
      <c r="P25" s="27" t="s">
        <v>2802</v>
      </c>
      <c r="Q25" s="27"/>
      <c r="R25" s="27">
        <v>153</v>
      </c>
      <c r="S25" s="27" t="s">
        <v>2796</v>
      </c>
      <c r="T25" s="27" t="s">
        <v>2797</v>
      </c>
    </row>
    <row r="26" spans="2:20">
      <c r="B26" s="27" t="s">
        <v>2702</v>
      </c>
      <c r="C26" s="27">
        <v>19</v>
      </c>
      <c r="D26" s="27">
        <v>1</v>
      </c>
      <c r="E26" s="27" t="s">
        <v>2355</v>
      </c>
      <c r="F26" s="27" t="s">
        <v>2808</v>
      </c>
      <c r="G26" s="27" t="s">
        <v>2355</v>
      </c>
      <c r="H26" s="27" t="s">
        <v>2809</v>
      </c>
      <c r="I26" s="27"/>
      <c r="J26" s="27"/>
      <c r="K26" s="27" t="s">
        <v>2810</v>
      </c>
      <c r="L26" s="27" t="s">
        <v>2390</v>
      </c>
      <c r="M26" s="27"/>
      <c r="N26" s="27"/>
      <c r="O26" s="27"/>
      <c r="P26" s="27" t="s">
        <v>2811</v>
      </c>
      <c r="Q26" s="27"/>
      <c r="R26" s="27">
        <v>153</v>
      </c>
      <c r="S26" s="27" t="s">
        <v>2796</v>
      </c>
      <c r="T26" s="27" t="s">
        <v>2797</v>
      </c>
    </row>
    <row r="27" spans="2:20">
      <c r="B27" s="27" t="s">
        <v>2702</v>
      </c>
      <c r="C27" s="27">
        <v>19</v>
      </c>
      <c r="D27" s="27">
        <v>1</v>
      </c>
      <c r="E27" s="27" t="s">
        <v>2812</v>
      </c>
      <c r="F27" s="27" t="s">
        <v>2808</v>
      </c>
      <c r="G27" s="27" t="s">
        <v>2812</v>
      </c>
      <c r="H27" s="27" t="s">
        <v>2809</v>
      </c>
      <c r="I27" s="27"/>
      <c r="J27" s="27"/>
      <c r="K27" s="27" t="s">
        <v>2813</v>
      </c>
      <c r="L27" s="27" t="s">
        <v>2390</v>
      </c>
      <c r="M27" s="27"/>
      <c r="N27" s="27"/>
      <c r="O27" s="27"/>
      <c r="P27" s="27" t="s">
        <v>2811</v>
      </c>
      <c r="Q27" s="27"/>
      <c r="R27" s="27">
        <v>153</v>
      </c>
      <c r="S27" s="27" t="s">
        <v>2796</v>
      </c>
      <c r="T27" s="27" t="s">
        <v>2797</v>
      </c>
    </row>
    <row r="28" spans="2:20">
      <c r="B28" s="27" t="s">
        <v>2702</v>
      </c>
      <c r="C28" s="27">
        <v>20</v>
      </c>
      <c r="D28" s="27">
        <v>1</v>
      </c>
      <c r="E28" s="27" t="s">
        <v>2357</v>
      </c>
      <c r="F28" s="27" t="s">
        <v>2808</v>
      </c>
      <c r="G28" s="27" t="s">
        <v>2357</v>
      </c>
      <c r="H28" s="27" t="s">
        <v>2809</v>
      </c>
      <c r="I28" s="27"/>
      <c r="J28" s="27"/>
      <c r="K28" s="27" t="s">
        <v>2814</v>
      </c>
      <c r="L28" s="27" t="s">
        <v>2390</v>
      </c>
      <c r="M28" s="27"/>
      <c r="N28" s="27"/>
      <c r="O28" s="27"/>
      <c r="P28" s="27" t="s">
        <v>2811</v>
      </c>
      <c r="Q28" s="27"/>
      <c r="R28" s="27">
        <v>153</v>
      </c>
      <c r="S28" s="27" t="s">
        <v>2796</v>
      </c>
      <c r="T28" s="27" t="s">
        <v>2797</v>
      </c>
    </row>
    <row r="29" spans="2:20">
      <c r="B29" s="27" t="s">
        <v>2702</v>
      </c>
      <c r="C29" s="27">
        <v>20</v>
      </c>
      <c r="D29" s="27">
        <v>1</v>
      </c>
      <c r="E29" s="27" t="s">
        <v>2358</v>
      </c>
      <c r="F29" s="27" t="s">
        <v>2808</v>
      </c>
      <c r="G29" s="27" t="s">
        <v>2358</v>
      </c>
      <c r="H29" s="27" t="s">
        <v>2809</v>
      </c>
      <c r="I29" s="27"/>
      <c r="J29" s="27"/>
      <c r="K29" s="27" t="s">
        <v>2815</v>
      </c>
      <c r="L29" s="27" t="s">
        <v>2390</v>
      </c>
      <c r="M29" s="27"/>
      <c r="N29" s="27"/>
      <c r="O29" s="27"/>
      <c r="P29" s="27" t="s">
        <v>2811</v>
      </c>
      <c r="Q29" s="27"/>
      <c r="R29" s="27">
        <v>153</v>
      </c>
      <c r="S29" s="27" t="s">
        <v>2796</v>
      </c>
      <c r="T29" s="27" t="s">
        <v>2797</v>
      </c>
    </row>
    <row r="30" spans="2:20">
      <c r="B30" s="27" t="s">
        <v>2702</v>
      </c>
      <c r="C30" s="27">
        <v>21</v>
      </c>
      <c r="D30" s="27">
        <v>1</v>
      </c>
      <c r="E30" s="27" t="s">
        <v>2345</v>
      </c>
      <c r="F30" s="27" t="s">
        <v>2816</v>
      </c>
      <c r="G30" s="27" t="s">
        <v>2345</v>
      </c>
      <c r="H30" s="27" t="s">
        <v>2809</v>
      </c>
      <c r="I30" s="27"/>
      <c r="J30" s="27"/>
      <c r="K30" s="27" t="s">
        <v>2817</v>
      </c>
      <c r="L30" s="27" t="s">
        <v>2331</v>
      </c>
      <c r="M30" s="27"/>
      <c r="N30" s="27"/>
      <c r="O30" s="27"/>
      <c r="P30" s="27" t="s">
        <v>2818</v>
      </c>
      <c r="Q30" s="27"/>
      <c r="R30" s="27">
        <v>153</v>
      </c>
      <c r="S30" s="27" t="s">
        <v>2796</v>
      </c>
      <c r="T30" s="27" t="s">
        <v>2797</v>
      </c>
    </row>
    <row r="31" spans="2:20">
      <c r="B31" s="27" t="s">
        <v>2702</v>
      </c>
      <c r="C31" s="27">
        <v>22</v>
      </c>
      <c r="D31" s="27">
        <v>1</v>
      </c>
      <c r="E31" s="27" t="s">
        <v>2346</v>
      </c>
      <c r="F31" s="27" t="s">
        <v>2819</v>
      </c>
      <c r="G31" s="27" t="s">
        <v>2346</v>
      </c>
      <c r="H31" s="27" t="s">
        <v>2809</v>
      </c>
      <c r="I31" s="27"/>
      <c r="J31" s="27"/>
      <c r="K31" s="27" t="s">
        <v>2820</v>
      </c>
      <c r="L31" s="27" t="s">
        <v>2331</v>
      </c>
      <c r="M31" s="27"/>
      <c r="N31" s="27"/>
      <c r="O31" s="27"/>
      <c r="P31" s="27" t="s">
        <v>2818</v>
      </c>
      <c r="Q31" s="27"/>
      <c r="R31" s="27">
        <v>153</v>
      </c>
      <c r="S31" s="27" t="s">
        <v>2796</v>
      </c>
      <c r="T31" s="27" t="s">
        <v>2797</v>
      </c>
    </row>
    <row r="32" spans="2:20">
      <c r="B32" s="27" t="s">
        <v>2702</v>
      </c>
      <c r="C32" s="27">
        <v>23</v>
      </c>
      <c r="D32" s="27">
        <v>1</v>
      </c>
      <c r="E32" s="27" t="s">
        <v>2265</v>
      </c>
      <c r="F32" s="27" t="s">
        <v>2821</v>
      </c>
      <c r="G32" s="27" t="s">
        <v>2822</v>
      </c>
      <c r="H32" s="27" t="s">
        <v>2783</v>
      </c>
      <c r="I32" s="27" t="s">
        <v>2823</v>
      </c>
      <c r="J32" s="27" t="s">
        <v>2784</v>
      </c>
      <c r="K32" s="27" t="s">
        <v>2824</v>
      </c>
      <c r="L32" s="27" t="s">
        <v>2825</v>
      </c>
      <c r="M32" s="27"/>
      <c r="N32" s="27"/>
      <c r="O32" s="27"/>
      <c r="P32" s="27" t="s">
        <v>2825</v>
      </c>
      <c r="Q32" s="27"/>
      <c r="R32" s="27">
        <v>153</v>
      </c>
      <c r="S32" s="27" t="s">
        <v>2712</v>
      </c>
      <c r="T32" s="27" t="s">
        <v>2826</v>
      </c>
    </row>
    <row r="33" spans="2:20">
      <c r="B33" s="27" t="s">
        <v>2702</v>
      </c>
      <c r="C33" s="27">
        <v>23</v>
      </c>
      <c r="D33" s="27">
        <v>1</v>
      </c>
      <c r="E33" s="27" t="s">
        <v>2265</v>
      </c>
      <c r="F33" s="27" t="s">
        <v>2821</v>
      </c>
      <c r="G33" s="27" t="s">
        <v>2827</v>
      </c>
      <c r="H33" s="27" t="s">
        <v>2783</v>
      </c>
      <c r="I33" s="27" t="s">
        <v>2823</v>
      </c>
      <c r="J33" s="27" t="s">
        <v>2784</v>
      </c>
      <c r="K33" s="27" t="s">
        <v>2828</v>
      </c>
      <c r="L33" s="27" t="s">
        <v>2829</v>
      </c>
      <c r="M33" s="27"/>
      <c r="N33" s="27"/>
      <c r="O33" s="27"/>
      <c r="P33" s="27" t="s">
        <v>2829</v>
      </c>
      <c r="Q33" s="27" t="s">
        <v>2830</v>
      </c>
      <c r="R33" s="27">
        <v>153</v>
      </c>
      <c r="S33" s="27" t="s">
        <v>2796</v>
      </c>
      <c r="T33" s="27" t="s">
        <v>2831</v>
      </c>
    </row>
    <row r="34" spans="2:20">
      <c r="B34" s="27" t="s">
        <v>2702</v>
      </c>
      <c r="C34" s="27">
        <v>23</v>
      </c>
      <c r="D34" s="27">
        <v>1</v>
      </c>
      <c r="E34" s="27" t="s">
        <v>2265</v>
      </c>
      <c r="F34" s="27" t="s">
        <v>2821</v>
      </c>
      <c r="G34" s="27" t="s">
        <v>2832</v>
      </c>
      <c r="H34" s="27" t="s">
        <v>2788</v>
      </c>
      <c r="I34" s="27" t="s">
        <v>2823</v>
      </c>
      <c r="J34" s="27" t="s">
        <v>2784</v>
      </c>
      <c r="K34" s="27" t="s">
        <v>2833</v>
      </c>
      <c r="L34" s="27" t="s">
        <v>2834</v>
      </c>
      <c r="M34" s="27"/>
      <c r="N34" s="27"/>
      <c r="O34" s="27"/>
      <c r="P34" s="27" t="s">
        <v>2834</v>
      </c>
      <c r="Q34" s="27" t="s">
        <v>2835</v>
      </c>
      <c r="R34" s="27">
        <v>153</v>
      </c>
      <c r="S34" s="27" t="s">
        <v>2796</v>
      </c>
      <c r="T34" s="27" t="s">
        <v>2836</v>
      </c>
    </row>
    <row r="35" spans="2:20">
      <c r="B35" s="27" t="s">
        <v>2702</v>
      </c>
      <c r="C35" s="27">
        <v>23</v>
      </c>
      <c r="D35" s="27">
        <v>1</v>
      </c>
      <c r="E35" s="27" t="s">
        <v>2265</v>
      </c>
      <c r="F35" s="27" t="s">
        <v>2821</v>
      </c>
      <c r="G35" s="27" t="s">
        <v>2837</v>
      </c>
      <c r="H35" s="27" t="s">
        <v>2788</v>
      </c>
      <c r="I35" s="27" t="s">
        <v>2823</v>
      </c>
      <c r="J35" s="27" t="s">
        <v>2784</v>
      </c>
      <c r="K35" s="27" t="s">
        <v>2833</v>
      </c>
      <c r="L35" s="27" t="s">
        <v>2834</v>
      </c>
      <c r="M35" s="27"/>
      <c r="N35" s="27"/>
      <c r="O35" s="27"/>
      <c r="P35" s="27" t="s">
        <v>2834</v>
      </c>
      <c r="Q35" s="27" t="s">
        <v>2835</v>
      </c>
      <c r="R35" s="27">
        <v>153</v>
      </c>
      <c r="S35" s="27" t="s">
        <v>2796</v>
      </c>
      <c r="T35" s="27" t="s">
        <v>2836</v>
      </c>
    </row>
    <row r="36" spans="2:20">
      <c r="B36" s="27" t="s">
        <v>2702</v>
      </c>
      <c r="C36" s="27">
        <v>24</v>
      </c>
      <c r="D36" s="27">
        <v>1</v>
      </c>
      <c r="E36" s="27" t="s">
        <v>2262</v>
      </c>
      <c r="F36" s="27" t="s">
        <v>2838</v>
      </c>
      <c r="G36" s="27" t="s">
        <v>2839</v>
      </c>
      <c r="H36" s="27" t="s">
        <v>2783</v>
      </c>
      <c r="I36" s="27" t="s">
        <v>2840</v>
      </c>
      <c r="J36" s="27" t="s">
        <v>2784</v>
      </c>
      <c r="K36" s="27" t="s">
        <v>2841</v>
      </c>
      <c r="L36" s="27" t="s">
        <v>2842</v>
      </c>
      <c r="M36" s="27"/>
      <c r="N36" s="27"/>
      <c r="O36" s="27"/>
      <c r="P36" s="27" t="s">
        <v>2842</v>
      </c>
      <c r="Q36" s="27"/>
      <c r="R36" s="27">
        <v>153</v>
      </c>
      <c r="S36" s="27" t="s">
        <v>2712</v>
      </c>
      <c r="T36" s="27" t="s">
        <v>2826</v>
      </c>
    </row>
    <row r="37" spans="2:20">
      <c r="B37" s="27" t="s">
        <v>2702</v>
      </c>
      <c r="C37" s="27">
        <v>24</v>
      </c>
      <c r="D37" s="27">
        <v>1</v>
      </c>
      <c r="E37" s="27" t="s">
        <v>2262</v>
      </c>
      <c r="F37" s="27" t="s">
        <v>2838</v>
      </c>
      <c r="G37" s="27" t="s">
        <v>2843</v>
      </c>
      <c r="H37" s="27" t="s">
        <v>2783</v>
      </c>
      <c r="I37" s="27" t="s">
        <v>2840</v>
      </c>
      <c r="J37" s="27" t="s">
        <v>2784</v>
      </c>
      <c r="K37" s="27" t="s">
        <v>2844</v>
      </c>
      <c r="L37" s="27" t="s">
        <v>2333</v>
      </c>
      <c r="M37" s="27"/>
      <c r="N37" s="27"/>
      <c r="O37" s="27"/>
      <c r="P37" s="27" t="s">
        <v>2845</v>
      </c>
      <c r="Q37" s="27" t="s">
        <v>2830</v>
      </c>
      <c r="R37" s="27">
        <v>153</v>
      </c>
      <c r="S37" s="27" t="s">
        <v>2796</v>
      </c>
      <c r="T37" s="27" t="s">
        <v>2831</v>
      </c>
    </row>
    <row r="38" spans="2:20">
      <c r="B38" s="27" t="s">
        <v>2702</v>
      </c>
      <c r="C38" s="27">
        <v>24</v>
      </c>
      <c r="D38" s="27">
        <v>1</v>
      </c>
      <c r="E38" s="27" t="s">
        <v>2262</v>
      </c>
      <c r="F38" s="27" t="s">
        <v>2838</v>
      </c>
      <c r="G38" s="27" t="s">
        <v>2846</v>
      </c>
      <c r="H38" s="27" t="s">
        <v>2788</v>
      </c>
      <c r="I38" s="27" t="s">
        <v>2840</v>
      </c>
      <c r="J38" s="27" t="s">
        <v>2784</v>
      </c>
      <c r="K38" s="27" t="s">
        <v>2847</v>
      </c>
      <c r="L38" s="27" t="s">
        <v>2848</v>
      </c>
      <c r="M38" s="27"/>
      <c r="N38" s="27"/>
      <c r="O38" s="27"/>
      <c r="P38" s="27" t="s">
        <v>2849</v>
      </c>
      <c r="Q38" s="27" t="s">
        <v>2835</v>
      </c>
      <c r="R38" s="27">
        <v>153</v>
      </c>
      <c r="S38" s="27" t="s">
        <v>2796</v>
      </c>
      <c r="T38" s="27" t="s">
        <v>2836</v>
      </c>
    </row>
    <row r="39" spans="2:20">
      <c r="B39" s="27" t="s">
        <v>2702</v>
      </c>
      <c r="C39" s="27">
        <v>24</v>
      </c>
      <c r="D39" s="27">
        <v>1</v>
      </c>
      <c r="E39" s="27" t="s">
        <v>2262</v>
      </c>
      <c r="F39" s="27" t="s">
        <v>2838</v>
      </c>
      <c r="G39" s="27" t="s">
        <v>2850</v>
      </c>
      <c r="H39" s="27" t="s">
        <v>2788</v>
      </c>
      <c r="I39" s="27" t="s">
        <v>2840</v>
      </c>
      <c r="J39" s="27" t="s">
        <v>2784</v>
      </c>
      <c r="K39" s="27" t="s">
        <v>2847</v>
      </c>
      <c r="L39" s="27" t="s">
        <v>2848</v>
      </c>
      <c r="M39" s="27"/>
      <c r="N39" s="27"/>
      <c r="O39" s="27"/>
      <c r="P39" s="27" t="s">
        <v>2849</v>
      </c>
      <c r="Q39" s="27" t="s">
        <v>2835</v>
      </c>
      <c r="R39" s="27">
        <v>153</v>
      </c>
      <c r="S39" s="27" t="s">
        <v>2796</v>
      </c>
      <c r="T39" s="27" t="s">
        <v>2836</v>
      </c>
    </row>
    <row r="40" spans="2:20">
      <c r="B40" s="27" t="s">
        <v>2702</v>
      </c>
      <c r="C40" s="27">
        <v>25</v>
      </c>
      <c r="D40" s="27">
        <v>1</v>
      </c>
      <c r="E40" s="27" t="s">
        <v>2267</v>
      </c>
      <c r="F40" s="27" t="s">
        <v>2851</v>
      </c>
      <c r="G40" s="27" t="s">
        <v>2852</v>
      </c>
      <c r="H40" s="27" t="s">
        <v>2783</v>
      </c>
      <c r="I40" s="27" t="s">
        <v>2267</v>
      </c>
      <c r="J40" s="27" t="s">
        <v>2784</v>
      </c>
      <c r="K40" s="27" t="s">
        <v>2853</v>
      </c>
      <c r="L40" s="27" t="s">
        <v>2332</v>
      </c>
      <c r="M40" s="27"/>
      <c r="N40" s="27"/>
      <c r="O40" s="27"/>
      <c r="P40" s="27" t="s">
        <v>2854</v>
      </c>
      <c r="Q40" s="27" t="s">
        <v>2855</v>
      </c>
      <c r="R40" s="27">
        <v>153</v>
      </c>
      <c r="S40" s="27" t="s">
        <v>2712</v>
      </c>
      <c r="T40" s="27" t="s">
        <v>2826</v>
      </c>
    </row>
    <row r="41" spans="2:20">
      <c r="B41" s="27" t="s">
        <v>2702</v>
      </c>
      <c r="C41" s="27">
        <v>25</v>
      </c>
      <c r="D41" s="27">
        <v>1</v>
      </c>
      <c r="E41" s="27" t="s">
        <v>2267</v>
      </c>
      <c r="F41" s="27" t="s">
        <v>2851</v>
      </c>
      <c r="G41" s="27" t="s">
        <v>2856</v>
      </c>
      <c r="H41" s="27" t="s">
        <v>2783</v>
      </c>
      <c r="I41" s="27" t="s">
        <v>2267</v>
      </c>
      <c r="J41" s="27" t="s">
        <v>2784</v>
      </c>
      <c r="K41" s="27" t="s">
        <v>2857</v>
      </c>
      <c r="L41" s="27" t="s">
        <v>2333</v>
      </c>
      <c r="M41" s="27"/>
      <c r="N41" s="27"/>
      <c r="O41" s="27"/>
      <c r="P41" s="27" t="s">
        <v>2829</v>
      </c>
      <c r="Q41" s="27" t="s">
        <v>2830</v>
      </c>
      <c r="R41" s="27">
        <v>153</v>
      </c>
      <c r="S41" s="27" t="s">
        <v>2796</v>
      </c>
      <c r="T41" s="27" t="s">
        <v>2831</v>
      </c>
    </row>
    <row r="42" spans="2:20">
      <c r="B42" s="27" t="s">
        <v>2702</v>
      </c>
      <c r="C42" s="27">
        <v>25</v>
      </c>
      <c r="D42" s="27">
        <v>1</v>
      </c>
      <c r="E42" s="27" t="s">
        <v>2267</v>
      </c>
      <c r="F42" s="27" t="s">
        <v>2851</v>
      </c>
      <c r="G42" s="27" t="s">
        <v>2858</v>
      </c>
      <c r="H42" s="27" t="s">
        <v>2788</v>
      </c>
      <c r="I42" s="27" t="s">
        <v>2267</v>
      </c>
      <c r="J42" s="27" t="s">
        <v>2784</v>
      </c>
      <c r="K42" s="27" t="s">
        <v>2859</v>
      </c>
      <c r="L42" s="27" t="s">
        <v>2848</v>
      </c>
      <c r="M42" s="27"/>
      <c r="N42" s="27"/>
      <c r="O42" s="27"/>
      <c r="P42" s="27" t="s">
        <v>2834</v>
      </c>
      <c r="Q42" s="27" t="s">
        <v>2835</v>
      </c>
      <c r="R42" s="27">
        <v>153</v>
      </c>
      <c r="S42" s="27" t="s">
        <v>2796</v>
      </c>
      <c r="T42" s="27" t="s">
        <v>2836</v>
      </c>
    </row>
    <row r="43" spans="2:20">
      <c r="B43" s="27" t="s">
        <v>2702</v>
      </c>
      <c r="C43" s="27">
        <v>25</v>
      </c>
      <c r="D43" s="27">
        <v>1</v>
      </c>
      <c r="E43" s="27" t="s">
        <v>2267</v>
      </c>
      <c r="F43" s="27" t="s">
        <v>2851</v>
      </c>
      <c r="G43" s="27" t="s">
        <v>2860</v>
      </c>
      <c r="H43" s="27" t="s">
        <v>2788</v>
      </c>
      <c r="I43" s="27" t="s">
        <v>2267</v>
      </c>
      <c r="J43" s="27" t="s">
        <v>2784</v>
      </c>
      <c r="K43" s="27" t="s">
        <v>2859</v>
      </c>
      <c r="L43" s="27" t="s">
        <v>2848</v>
      </c>
      <c r="M43" s="27"/>
      <c r="N43" s="27"/>
      <c r="O43" s="27"/>
      <c r="P43" s="27" t="s">
        <v>2834</v>
      </c>
      <c r="Q43" s="27" t="s">
        <v>2835</v>
      </c>
      <c r="R43" s="27">
        <v>153</v>
      </c>
      <c r="S43" s="27" t="s">
        <v>2796</v>
      </c>
      <c r="T43" s="27" t="s">
        <v>2836</v>
      </c>
    </row>
    <row r="44" spans="2:20">
      <c r="B44" s="27" t="s">
        <v>2702</v>
      </c>
      <c r="C44" s="27">
        <v>26</v>
      </c>
      <c r="D44" s="27">
        <v>1</v>
      </c>
      <c r="E44" s="27" t="s">
        <v>2285</v>
      </c>
      <c r="F44" s="27" t="s">
        <v>2861</v>
      </c>
      <c r="G44" s="27" t="s">
        <v>2862</v>
      </c>
      <c r="H44" s="27" t="s">
        <v>2783</v>
      </c>
      <c r="I44" s="27" t="s">
        <v>2285</v>
      </c>
      <c r="J44" s="27" t="s">
        <v>2784</v>
      </c>
      <c r="K44" s="27" t="s">
        <v>2863</v>
      </c>
      <c r="L44" s="27" t="s">
        <v>2327</v>
      </c>
      <c r="M44" s="27"/>
      <c r="N44" s="27"/>
      <c r="O44" s="27"/>
      <c r="P44" s="27" t="s">
        <v>2786</v>
      </c>
      <c r="Q44" s="27"/>
      <c r="R44" s="27">
        <v>153</v>
      </c>
      <c r="S44" s="27" t="s">
        <v>2712</v>
      </c>
      <c r="T44" s="27" t="s">
        <v>2734</v>
      </c>
    </row>
    <row r="45" spans="2:20">
      <c r="B45" s="27" t="s">
        <v>2702</v>
      </c>
      <c r="C45" s="27">
        <v>26</v>
      </c>
      <c r="D45" s="27">
        <v>1</v>
      </c>
      <c r="E45" s="27" t="s">
        <v>2285</v>
      </c>
      <c r="F45" s="27" t="s">
        <v>2861</v>
      </c>
      <c r="G45" s="27" t="s">
        <v>2864</v>
      </c>
      <c r="H45" s="27" t="s">
        <v>2788</v>
      </c>
      <c r="I45" s="27" t="s">
        <v>2285</v>
      </c>
      <c r="J45" s="27" t="s">
        <v>2784</v>
      </c>
      <c r="K45" s="27" t="s">
        <v>2865</v>
      </c>
      <c r="L45" s="27" t="s">
        <v>2329</v>
      </c>
      <c r="M45" s="27"/>
      <c r="N45" s="27"/>
      <c r="O45" s="27"/>
      <c r="P45" s="27" t="s">
        <v>2866</v>
      </c>
      <c r="Q45" s="27"/>
      <c r="R45" s="27">
        <v>153</v>
      </c>
      <c r="S45" s="27" t="s">
        <v>2712</v>
      </c>
      <c r="T45" s="27" t="s">
        <v>2734</v>
      </c>
    </row>
    <row r="46" spans="2:20">
      <c r="B46" s="27" t="s">
        <v>2702</v>
      </c>
      <c r="C46" s="27">
        <v>26</v>
      </c>
      <c r="D46" s="27">
        <v>1</v>
      </c>
      <c r="E46" s="27" t="s">
        <v>2285</v>
      </c>
      <c r="F46" s="27" t="s">
        <v>2861</v>
      </c>
      <c r="G46" s="27" t="s">
        <v>2867</v>
      </c>
      <c r="H46" s="27" t="s">
        <v>2788</v>
      </c>
      <c r="I46" s="27" t="s">
        <v>2285</v>
      </c>
      <c r="J46" s="27" t="s">
        <v>2784</v>
      </c>
      <c r="K46" s="27" t="s">
        <v>2865</v>
      </c>
      <c r="L46" s="27" t="s">
        <v>2329</v>
      </c>
      <c r="M46" s="27"/>
      <c r="N46" s="27"/>
      <c r="O46" s="27"/>
      <c r="P46" s="27" t="s">
        <v>2866</v>
      </c>
      <c r="Q46" s="27"/>
      <c r="R46" s="27">
        <v>153</v>
      </c>
      <c r="S46" s="27" t="s">
        <v>2712</v>
      </c>
      <c r="T46" s="27" t="s">
        <v>2734</v>
      </c>
    </row>
    <row r="47" spans="2:20">
      <c r="B47" s="27" t="s">
        <v>2702</v>
      </c>
      <c r="C47" s="27">
        <v>27</v>
      </c>
      <c r="D47" s="27">
        <v>1</v>
      </c>
      <c r="E47" s="27" t="s">
        <v>2269</v>
      </c>
      <c r="F47" s="27" t="s">
        <v>2868</v>
      </c>
      <c r="G47" s="27" t="s">
        <v>2869</v>
      </c>
      <c r="H47" s="27" t="s">
        <v>2783</v>
      </c>
      <c r="I47" s="27" t="s">
        <v>2269</v>
      </c>
      <c r="J47" s="27" t="s">
        <v>2784</v>
      </c>
      <c r="K47" s="27" t="s">
        <v>2870</v>
      </c>
      <c r="L47" s="27" t="s">
        <v>2327</v>
      </c>
      <c r="M47" s="27"/>
      <c r="N47" s="27"/>
      <c r="O47" s="27"/>
      <c r="P47" s="27" t="s">
        <v>2786</v>
      </c>
      <c r="Q47" s="27"/>
      <c r="R47" s="27">
        <v>153</v>
      </c>
      <c r="S47" s="27" t="s">
        <v>2712</v>
      </c>
      <c r="T47" s="27" t="s">
        <v>2734</v>
      </c>
    </row>
    <row r="48" spans="2:20">
      <c r="B48" s="27" t="s">
        <v>2702</v>
      </c>
      <c r="C48" s="27">
        <v>27</v>
      </c>
      <c r="D48" s="27">
        <v>1</v>
      </c>
      <c r="E48" s="27" t="s">
        <v>2269</v>
      </c>
      <c r="F48" s="27" t="s">
        <v>2868</v>
      </c>
      <c r="G48" s="27" t="s">
        <v>2871</v>
      </c>
      <c r="H48" s="27" t="s">
        <v>2783</v>
      </c>
      <c r="I48" s="27" t="s">
        <v>2269</v>
      </c>
      <c r="J48" s="27" t="s">
        <v>2784</v>
      </c>
      <c r="K48" s="27" t="s">
        <v>2872</v>
      </c>
      <c r="L48" s="27" t="s">
        <v>2328</v>
      </c>
      <c r="M48" s="27"/>
      <c r="N48" s="27"/>
      <c r="O48" s="27"/>
      <c r="P48" s="27" t="s">
        <v>2873</v>
      </c>
      <c r="Q48" s="27"/>
      <c r="R48" s="27">
        <v>153</v>
      </c>
      <c r="S48" s="27" t="s">
        <v>2796</v>
      </c>
      <c r="T48" s="27" t="s">
        <v>2797</v>
      </c>
    </row>
    <row r="49" spans="2:20">
      <c r="B49" s="27" t="s">
        <v>2702</v>
      </c>
      <c r="C49" s="27">
        <v>27</v>
      </c>
      <c r="D49" s="27">
        <v>1</v>
      </c>
      <c r="E49" s="27" t="s">
        <v>2269</v>
      </c>
      <c r="F49" s="27" t="s">
        <v>2868</v>
      </c>
      <c r="G49" s="27" t="s">
        <v>2874</v>
      </c>
      <c r="H49" s="27" t="s">
        <v>2788</v>
      </c>
      <c r="I49" s="27" t="s">
        <v>2269</v>
      </c>
      <c r="J49" s="27" t="s">
        <v>2784</v>
      </c>
      <c r="K49" s="27" t="s">
        <v>2875</v>
      </c>
      <c r="L49" s="27" t="s">
        <v>2330</v>
      </c>
      <c r="M49" s="27"/>
      <c r="N49" s="27"/>
      <c r="O49" s="27"/>
      <c r="P49" s="27" t="s">
        <v>2876</v>
      </c>
      <c r="Q49" s="27"/>
      <c r="R49" s="27">
        <v>153</v>
      </c>
      <c r="S49" s="27" t="s">
        <v>2796</v>
      </c>
      <c r="T49" s="27" t="s">
        <v>2797</v>
      </c>
    </row>
    <row r="50" spans="2:20">
      <c r="B50" s="27" t="s">
        <v>2702</v>
      </c>
      <c r="C50" s="27">
        <v>27</v>
      </c>
      <c r="D50" s="27">
        <v>1</v>
      </c>
      <c r="E50" s="27" t="s">
        <v>2269</v>
      </c>
      <c r="F50" s="27" t="s">
        <v>2868</v>
      </c>
      <c r="G50" s="27" t="s">
        <v>2877</v>
      </c>
      <c r="H50" s="27" t="s">
        <v>2788</v>
      </c>
      <c r="I50" s="27" t="s">
        <v>2269</v>
      </c>
      <c r="J50" s="27" t="s">
        <v>2784</v>
      </c>
      <c r="K50" s="27" t="s">
        <v>2875</v>
      </c>
      <c r="L50" s="27" t="s">
        <v>2330</v>
      </c>
      <c r="M50" s="27"/>
      <c r="N50" s="27"/>
      <c r="O50" s="27"/>
      <c r="P50" s="27" t="s">
        <v>2876</v>
      </c>
      <c r="Q50" s="27"/>
      <c r="R50" s="27">
        <v>153</v>
      </c>
      <c r="S50" s="27" t="s">
        <v>2796</v>
      </c>
      <c r="T50" s="27" t="s">
        <v>2797</v>
      </c>
    </row>
    <row r="51" spans="2:20">
      <c r="B51" s="27" t="s">
        <v>2702</v>
      </c>
      <c r="C51" s="27">
        <v>28</v>
      </c>
      <c r="D51" s="27">
        <v>1</v>
      </c>
      <c r="E51" s="27" t="s">
        <v>2271</v>
      </c>
      <c r="F51" s="27" t="s">
        <v>2878</v>
      </c>
      <c r="G51" s="27" t="s">
        <v>2879</v>
      </c>
      <c r="H51" s="27" t="s">
        <v>2783</v>
      </c>
      <c r="I51" s="27" t="s">
        <v>2271</v>
      </c>
      <c r="J51" s="27" t="s">
        <v>2784</v>
      </c>
      <c r="K51" s="27" t="s">
        <v>2880</v>
      </c>
      <c r="L51" s="27" t="s">
        <v>2327</v>
      </c>
      <c r="M51" s="27"/>
      <c r="N51" s="27"/>
      <c r="O51" s="27"/>
      <c r="P51" s="27" t="s">
        <v>2786</v>
      </c>
      <c r="Q51" s="27"/>
      <c r="R51" s="27">
        <v>153</v>
      </c>
      <c r="S51" s="27" t="s">
        <v>2712</v>
      </c>
      <c r="T51" s="27" t="s">
        <v>2734</v>
      </c>
    </row>
    <row r="52" spans="2:20">
      <c r="B52" s="27" t="s">
        <v>2702</v>
      </c>
      <c r="C52" s="27">
        <v>28</v>
      </c>
      <c r="D52" s="27">
        <v>1</v>
      </c>
      <c r="E52" s="27" t="s">
        <v>2271</v>
      </c>
      <c r="F52" s="27" t="s">
        <v>2878</v>
      </c>
      <c r="G52" s="27" t="s">
        <v>2881</v>
      </c>
      <c r="H52" s="27" t="s">
        <v>2783</v>
      </c>
      <c r="I52" s="27" t="s">
        <v>2271</v>
      </c>
      <c r="J52" s="27" t="s">
        <v>2784</v>
      </c>
      <c r="K52" s="27" t="s">
        <v>2882</v>
      </c>
      <c r="L52" s="27" t="s">
        <v>2328</v>
      </c>
      <c r="M52" s="27"/>
      <c r="N52" s="27"/>
      <c r="O52" s="27"/>
      <c r="P52" s="27" t="s">
        <v>2873</v>
      </c>
      <c r="Q52" s="27"/>
      <c r="R52" s="27">
        <v>153</v>
      </c>
      <c r="S52" s="27" t="s">
        <v>2796</v>
      </c>
      <c r="T52" s="27" t="s">
        <v>2797</v>
      </c>
    </row>
    <row r="53" spans="2:20">
      <c r="B53" s="27" t="s">
        <v>2702</v>
      </c>
      <c r="C53" s="27">
        <v>28</v>
      </c>
      <c r="D53" s="27">
        <v>1</v>
      </c>
      <c r="E53" s="27" t="s">
        <v>2271</v>
      </c>
      <c r="F53" s="27" t="s">
        <v>2878</v>
      </c>
      <c r="G53" s="27" t="s">
        <v>2883</v>
      </c>
      <c r="H53" s="27" t="s">
        <v>2788</v>
      </c>
      <c r="I53" s="27" t="s">
        <v>2271</v>
      </c>
      <c r="J53" s="27" t="s">
        <v>2784</v>
      </c>
      <c r="K53" s="27" t="s">
        <v>2884</v>
      </c>
      <c r="L53" s="27" t="s">
        <v>2330</v>
      </c>
      <c r="M53" s="27"/>
      <c r="N53" s="27"/>
      <c r="O53" s="27"/>
      <c r="P53" s="27" t="s">
        <v>2876</v>
      </c>
      <c r="Q53" s="27"/>
      <c r="R53" s="27">
        <v>153</v>
      </c>
      <c r="S53" s="27" t="s">
        <v>2796</v>
      </c>
      <c r="T53" s="27" t="s">
        <v>2797</v>
      </c>
    </row>
    <row r="54" spans="2:20">
      <c r="B54" s="27" t="s">
        <v>2702</v>
      </c>
      <c r="C54" s="27">
        <v>28</v>
      </c>
      <c r="D54" s="27">
        <v>1</v>
      </c>
      <c r="E54" s="27" t="s">
        <v>2271</v>
      </c>
      <c r="F54" s="27" t="s">
        <v>2878</v>
      </c>
      <c r="G54" s="27" t="s">
        <v>2885</v>
      </c>
      <c r="H54" s="27" t="s">
        <v>2788</v>
      </c>
      <c r="I54" s="27" t="s">
        <v>2271</v>
      </c>
      <c r="J54" s="27" t="s">
        <v>2784</v>
      </c>
      <c r="K54" s="27" t="s">
        <v>2884</v>
      </c>
      <c r="L54" s="27" t="s">
        <v>2330</v>
      </c>
      <c r="M54" s="27"/>
      <c r="N54" s="27"/>
      <c r="O54" s="27"/>
      <c r="P54" s="27" t="s">
        <v>2876</v>
      </c>
      <c r="Q54" s="27"/>
      <c r="R54" s="27">
        <v>153</v>
      </c>
      <c r="S54" s="27" t="s">
        <v>2796</v>
      </c>
      <c r="T54" s="27" t="s">
        <v>2797</v>
      </c>
    </row>
  </sheetData>
  <autoFilter ref="B2:T54"/>
  <hyperlinks>
    <hyperlink ref="A1" location="'Common list'!A1" display="&lt;--назад"/>
    <hyperlink ref="U1" location="'Common list'!A1" display="&lt;--назад"/>
  </hyperlinks>
  <pageMargins left="0.7" right="0.7" top="0.75" bottom="0.75" header="0.3" footer="0.3"/>
  <pageSetup paperSize="9" orientation="portrait" horizontalDpi="300" verticalDpi="3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41"/>
  <sheetViews>
    <sheetView zoomScale="70" zoomScaleNormal="70" workbookViewId="0">
      <pane ySplit="2" topLeftCell="A3" activePane="bottomLeft" state="frozen"/>
      <selection activeCell="C21" sqref="C21"/>
      <selection pane="bottomLeft" activeCell="C21" sqref="C21"/>
    </sheetView>
  </sheetViews>
  <sheetFormatPr defaultRowHeight="15"/>
  <cols>
    <col min="1" max="1" width="27.85546875" customWidth="1"/>
    <col min="2" max="2" width="30.28515625" customWidth="1"/>
    <col min="4" max="4" width="28.140625" customWidth="1"/>
    <col min="5" max="5" width="32.28515625" customWidth="1"/>
    <col min="6" max="6" width="17.5703125" customWidth="1"/>
    <col min="7" max="7" width="10.140625" bestFit="1" customWidth="1"/>
    <col min="9" max="9" width="21.28515625" customWidth="1"/>
    <col min="10" max="10" width="27.140625" customWidth="1"/>
    <col min="11" max="11" width="51.28515625" customWidth="1"/>
    <col min="14" max="14" width="15.7109375" customWidth="1"/>
  </cols>
  <sheetData>
    <row r="1" spans="2:15">
      <c r="B1" s="69" t="s">
        <v>5525</v>
      </c>
      <c r="O1" s="69" t="s">
        <v>5525</v>
      </c>
    </row>
    <row r="2" spans="2:15" ht="57">
      <c r="B2" s="3" t="s">
        <v>2</v>
      </c>
      <c r="C2" s="3" t="s">
        <v>3</v>
      </c>
      <c r="D2" s="3" t="s">
        <v>0</v>
      </c>
      <c r="E2" s="3" t="s">
        <v>6</v>
      </c>
      <c r="F2" s="3" t="s">
        <v>1</v>
      </c>
      <c r="G2" s="3" t="s">
        <v>7</v>
      </c>
      <c r="H2" s="3" t="s">
        <v>4</v>
      </c>
      <c r="I2" s="6" t="s">
        <v>2122</v>
      </c>
      <c r="J2" s="6" t="s">
        <v>2123</v>
      </c>
      <c r="K2" s="6" t="s">
        <v>8</v>
      </c>
      <c r="L2" s="3" t="s">
        <v>2141</v>
      </c>
      <c r="M2" s="3" t="s">
        <v>2142</v>
      </c>
      <c r="N2" s="3" t="s">
        <v>2143</v>
      </c>
      <c r="O2" s="66" t="s">
        <v>5508</v>
      </c>
    </row>
    <row r="3" spans="2:15">
      <c r="B3" t="s">
        <v>2392</v>
      </c>
      <c r="C3">
        <v>1</v>
      </c>
      <c r="D3" t="s">
        <v>2393</v>
      </c>
      <c r="E3" t="s">
        <v>2394</v>
      </c>
      <c r="F3">
        <v>1</v>
      </c>
      <c r="G3" s="20">
        <v>45146</v>
      </c>
      <c r="H3">
        <v>40</v>
      </c>
      <c r="J3" t="s">
        <v>2395</v>
      </c>
      <c r="K3" t="s">
        <v>2405</v>
      </c>
      <c r="L3">
        <v>1</v>
      </c>
      <c r="M3" t="s">
        <v>2144</v>
      </c>
    </row>
    <row r="4" spans="2:15">
      <c r="B4" t="s">
        <v>2392</v>
      </c>
      <c r="C4">
        <v>1</v>
      </c>
      <c r="D4" t="s">
        <v>2393</v>
      </c>
      <c r="E4" t="s">
        <v>2394</v>
      </c>
      <c r="F4">
        <v>1</v>
      </c>
      <c r="G4" s="20">
        <v>45146</v>
      </c>
      <c r="H4">
        <v>40</v>
      </c>
      <c r="J4" t="s">
        <v>2396</v>
      </c>
      <c r="K4" t="s">
        <v>2405</v>
      </c>
      <c r="L4">
        <v>1</v>
      </c>
      <c r="M4" t="s">
        <v>2144</v>
      </c>
    </row>
    <row r="5" spans="2:15">
      <c r="B5" t="s">
        <v>2392</v>
      </c>
      <c r="C5">
        <v>1</v>
      </c>
      <c r="D5" t="s">
        <v>2393</v>
      </c>
      <c r="E5" t="s">
        <v>2394</v>
      </c>
      <c r="F5">
        <v>1</v>
      </c>
      <c r="G5" s="20">
        <v>45146</v>
      </c>
      <c r="H5">
        <v>40</v>
      </c>
      <c r="J5" t="s">
        <v>2397</v>
      </c>
      <c r="K5" t="s">
        <v>2405</v>
      </c>
      <c r="L5">
        <v>1</v>
      </c>
      <c r="M5" t="s">
        <v>2144</v>
      </c>
    </row>
    <row r="6" spans="2:15">
      <c r="B6" t="s">
        <v>2392</v>
      </c>
      <c r="C6">
        <v>1</v>
      </c>
      <c r="D6" t="s">
        <v>2393</v>
      </c>
      <c r="E6" t="s">
        <v>2394</v>
      </c>
      <c r="F6">
        <v>1</v>
      </c>
      <c r="G6" s="20">
        <v>45146</v>
      </c>
      <c r="H6">
        <v>40</v>
      </c>
      <c r="J6" t="s">
        <v>2398</v>
      </c>
      <c r="K6" t="s">
        <v>2405</v>
      </c>
      <c r="L6">
        <v>1</v>
      </c>
      <c r="M6" t="s">
        <v>2144</v>
      </c>
    </row>
    <row r="7" spans="2:15">
      <c r="B7" t="s">
        <v>2392</v>
      </c>
      <c r="C7">
        <v>1</v>
      </c>
      <c r="D7" t="s">
        <v>2393</v>
      </c>
      <c r="E7" t="s">
        <v>2394</v>
      </c>
      <c r="F7">
        <v>1</v>
      </c>
      <c r="G7" s="20">
        <v>45146</v>
      </c>
      <c r="H7">
        <v>40</v>
      </c>
      <c r="J7" t="s">
        <v>2399</v>
      </c>
      <c r="K7" t="s">
        <v>2405</v>
      </c>
      <c r="L7">
        <v>1</v>
      </c>
      <c r="M7" t="s">
        <v>2144</v>
      </c>
    </row>
    <row r="8" spans="2:15">
      <c r="B8" t="s">
        <v>2392</v>
      </c>
      <c r="C8">
        <v>1</v>
      </c>
      <c r="D8" t="s">
        <v>2393</v>
      </c>
      <c r="E8" t="s">
        <v>2394</v>
      </c>
      <c r="F8">
        <v>1</v>
      </c>
      <c r="G8" s="20">
        <v>45146</v>
      </c>
      <c r="H8">
        <v>40</v>
      </c>
      <c r="J8" t="s">
        <v>2400</v>
      </c>
      <c r="K8" t="s">
        <v>2405</v>
      </c>
      <c r="L8">
        <v>1</v>
      </c>
      <c r="M8" t="s">
        <v>2144</v>
      </c>
    </row>
    <row r="9" spans="2:15">
      <c r="B9" t="s">
        <v>2392</v>
      </c>
      <c r="C9">
        <v>1</v>
      </c>
      <c r="D9" t="s">
        <v>2393</v>
      </c>
      <c r="E9" t="s">
        <v>2394</v>
      </c>
      <c r="F9">
        <v>1</v>
      </c>
      <c r="G9" s="20">
        <v>45146</v>
      </c>
      <c r="H9">
        <v>40</v>
      </c>
      <c r="J9" t="s">
        <v>2401</v>
      </c>
      <c r="K9" t="s">
        <v>2405</v>
      </c>
      <c r="L9">
        <v>1</v>
      </c>
      <c r="M9" t="s">
        <v>2144</v>
      </c>
    </row>
    <row r="10" spans="2:15">
      <c r="B10" t="s">
        <v>2392</v>
      </c>
      <c r="C10">
        <v>1</v>
      </c>
      <c r="D10" t="s">
        <v>2393</v>
      </c>
      <c r="E10" t="s">
        <v>2394</v>
      </c>
      <c r="F10">
        <v>1</v>
      </c>
      <c r="G10" s="20">
        <v>45146</v>
      </c>
      <c r="H10">
        <v>40</v>
      </c>
      <c r="J10" t="s">
        <v>2402</v>
      </c>
      <c r="K10" t="s">
        <v>2405</v>
      </c>
      <c r="L10">
        <v>1</v>
      </c>
      <c r="M10" t="s">
        <v>2144</v>
      </c>
    </row>
    <row r="11" spans="2:15">
      <c r="B11" t="s">
        <v>2392</v>
      </c>
      <c r="C11">
        <v>1</v>
      </c>
      <c r="D11" t="s">
        <v>2393</v>
      </c>
      <c r="E11" t="s">
        <v>2394</v>
      </c>
      <c r="F11">
        <v>1</v>
      </c>
      <c r="G11" s="20">
        <v>45146</v>
      </c>
      <c r="H11">
        <v>40</v>
      </c>
      <c r="J11" t="s">
        <v>2403</v>
      </c>
      <c r="K11" t="s">
        <v>2405</v>
      </c>
      <c r="L11">
        <v>1</v>
      </c>
      <c r="M11" t="s">
        <v>2144</v>
      </c>
    </row>
    <row r="12" spans="2:15">
      <c r="B12" t="s">
        <v>2392</v>
      </c>
      <c r="C12">
        <v>1</v>
      </c>
      <c r="D12" t="s">
        <v>2393</v>
      </c>
      <c r="E12" t="s">
        <v>2394</v>
      </c>
      <c r="F12">
        <v>1</v>
      </c>
      <c r="G12" s="20">
        <v>45146</v>
      </c>
      <c r="H12">
        <v>40</v>
      </c>
      <c r="J12" t="s">
        <v>2404</v>
      </c>
      <c r="K12" t="s">
        <v>2405</v>
      </c>
      <c r="L12">
        <v>1</v>
      </c>
      <c r="M12" t="s">
        <v>2144</v>
      </c>
    </row>
    <row r="13" spans="2:15">
      <c r="B13" t="s">
        <v>2392</v>
      </c>
      <c r="C13">
        <v>1</v>
      </c>
      <c r="D13" t="s">
        <v>2393</v>
      </c>
      <c r="E13" t="s">
        <v>2394</v>
      </c>
      <c r="F13">
        <v>1</v>
      </c>
      <c r="G13" s="20">
        <v>45146</v>
      </c>
      <c r="H13">
        <v>40</v>
      </c>
      <c r="J13" t="s">
        <v>2406</v>
      </c>
      <c r="K13" t="s">
        <v>2434</v>
      </c>
      <c r="L13">
        <v>1</v>
      </c>
      <c r="M13" t="s">
        <v>2144</v>
      </c>
    </row>
    <row r="14" spans="2:15">
      <c r="B14" t="s">
        <v>2392</v>
      </c>
      <c r="C14">
        <v>1</v>
      </c>
      <c r="D14" t="s">
        <v>2393</v>
      </c>
      <c r="E14" t="s">
        <v>2394</v>
      </c>
      <c r="F14">
        <v>1</v>
      </c>
      <c r="G14" s="20">
        <v>45146</v>
      </c>
      <c r="H14">
        <v>40</v>
      </c>
      <c r="J14" t="s">
        <v>2407</v>
      </c>
      <c r="K14" t="s">
        <v>2434</v>
      </c>
      <c r="L14">
        <v>1</v>
      </c>
      <c r="M14" t="s">
        <v>2144</v>
      </c>
    </row>
    <row r="15" spans="2:15">
      <c r="B15" t="s">
        <v>2392</v>
      </c>
      <c r="C15">
        <v>1</v>
      </c>
      <c r="D15" t="s">
        <v>2393</v>
      </c>
      <c r="E15" t="s">
        <v>2394</v>
      </c>
      <c r="F15">
        <v>1</v>
      </c>
      <c r="G15" s="20">
        <v>45146</v>
      </c>
      <c r="H15">
        <v>40</v>
      </c>
      <c r="J15" t="s">
        <v>2408</v>
      </c>
      <c r="K15" t="s">
        <v>2434</v>
      </c>
      <c r="L15">
        <v>1</v>
      </c>
      <c r="M15" t="s">
        <v>2144</v>
      </c>
    </row>
    <row r="16" spans="2:15">
      <c r="B16" t="s">
        <v>2392</v>
      </c>
      <c r="C16">
        <v>1</v>
      </c>
      <c r="D16" t="s">
        <v>2393</v>
      </c>
      <c r="E16" t="s">
        <v>2394</v>
      </c>
      <c r="F16">
        <v>1</v>
      </c>
      <c r="G16" s="20">
        <v>45146</v>
      </c>
      <c r="H16">
        <v>40</v>
      </c>
      <c r="J16" t="s">
        <v>2409</v>
      </c>
      <c r="K16" t="s">
        <v>2434</v>
      </c>
      <c r="L16">
        <v>1</v>
      </c>
      <c r="M16" t="s">
        <v>2144</v>
      </c>
    </row>
    <row r="17" spans="2:13">
      <c r="B17" t="s">
        <v>2392</v>
      </c>
      <c r="C17">
        <v>1</v>
      </c>
      <c r="D17" t="s">
        <v>2393</v>
      </c>
      <c r="E17" t="s">
        <v>2394</v>
      </c>
      <c r="F17">
        <v>1</v>
      </c>
      <c r="G17" s="20">
        <v>45146</v>
      </c>
      <c r="H17">
        <v>40</v>
      </c>
      <c r="J17" t="s">
        <v>2410</v>
      </c>
      <c r="K17" t="s">
        <v>2434</v>
      </c>
      <c r="L17">
        <v>1</v>
      </c>
      <c r="M17" t="s">
        <v>2144</v>
      </c>
    </row>
    <row r="18" spans="2:13">
      <c r="B18" t="s">
        <v>2392</v>
      </c>
      <c r="C18">
        <v>1</v>
      </c>
      <c r="D18" t="s">
        <v>2393</v>
      </c>
      <c r="E18" t="s">
        <v>2394</v>
      </c>
      <c r="F18">
        <v>1</v>
      </c>
      <c r="G18" s="20">
        <v>45146</v>
      </c>
      <c r="H18">
        <v>40</v>
      </c>
      <c r="J18" t="s">
        <v>2411</v>
      </c>
      <c r="K18" t="s">
        <v>2434</v>
      </c>
      <c r="L18">
        <v>1</v>
      </c>
      <c r="M18" t="s">
        <v>2144</v>
      </c>
    </row>
    <row r="19" spans="2:13">
      <c r="B19" t="s">
        <v>2392</v>
      </c>
      <c r="C19">
        <v>1</v>
      </c>
      <c r="D19" t="s">
        <v>2393</v>
      </c>
      <c r="E19" t="s">
        <v>2394</v>
      </c>
      <c r="F19">
        <v>1</v>
      </c>
      <c r="G19" s="20">
        <v>45146</v>
      </c>
      <c r="H19">
        <v>40</v>
      </c>
      <c r="J19" t="s">
        <v>2412</v>
      </c>
      <c r="K19" t="s">
        <v>2434</v>
      </c>
      <c r="L19">
        <v>1</v>
      </c>
      <c r="M19" t="s">
        <v>2144</v>
      </c>
    </row>
    <row r="20" spans="2:13">
      <c r="B20" t="s">
        <v>2392</v>
      </c>
      <c r="C20">
        <v>1</v>
      </c>
      <c r="D20" t="s">
        <v>2393</v>
      </c>
      <c r="E20" t="s">
        <v>2394</v>
      </c>
      <c r="F20">
        <v>1</v>
      </c>
      <c r="G20" s="20">
        <v>45146</v>
      </c>
      <c r="H20">
        <v>40</v>
      </c>
      <c r="J20" t="s">
        <v>2413</v>
      </c>
      <c r="K20" t="s">
        <v>2434</v>
      </c>
      <c r="L20">
        <v>1</v>
      </c>
      <c r="M20" t="s">
        <v>2144</v>
      </c>
    </row>
    <row r="21" spans="2:13">
      <c r="B21" t="s">
        <v>2392</v>
      </c>
      <c r="C21">
        <v>1</v>
      </c>
      <c r="D21" t="s">
        <v>2393</v>
      </c>
      <c r="E21" t="s">
        <v>2394</v>
      </c>
      <c r="F21">
        <v>1</v>
      </c>
      <c r="G21" s="20">
        <v>45146</v>
      </c>
      <c r="H21">
        <v>40</v>
      </c>
      <c r="J21" t="s">
        <v>2414</v>
      </c>
      <c r="K21" t="s">
        <v>2434</v>
      </c>
      <c r="L21">
        <v>1</v>
      </c>
      <c r="M21" t="s">
        <v>2144</v>
      </c>
    </row>
    <row r="22" spans="2:13">
      <c r="B22" t="s">
        <v>2392</v>
      </c>
      <c r="C22">
        <v>1</v>
      </c>
      <c r="D22" t="s">
        <v>2393</v>
      </c>
      <c r="E22" t="s">
        <v>2394</v>
      </c>
      <c r="F22">
        <v>1</v>
      </c>
      <c r="G22" s="20">
        <v>45146</v>
      </c>
      <c r="H22">
        <v>40</v>
      </c>
      <c r="J22" t="s">
        <v>2415</v>
      </c>
      <c r="K22" t="s">
        <v>2435</v>
      </c>
      <c r="L22">
        <v>1</v>
      </c>
      <c r="M22" t="s">
        <v>2144</v>
      </c>
    </row>
    <row r="23" spans="2:13">
      <c r="B23" t="s">
        <v>2392</v>
      </c>
      <c r="C23">
        <v>1</v>
      </c>
      <c r="D23" t="s">
        <v>2393</v>
      </c>
      <c r="E23" t="s">
        <v>2394</v>
      </c>
      <c r="F23">
        <v>1</v>
      </c>
      <c r="G23" s="20">
        <v>45146</v>
      </c>
      <c r="H23">
        <v>40</v>
      </c>
      <c r="J23" t="s">
        <v>2416</v>
      </c>
      <c r="K23" t="s">
        <v>2435</v>
      </c>
      <c r="L23">
        <v>1</v>
      </c>
      <c r="M23" t="s">
        <v>2144</v>
      </c>
    </row>
    <row r="24" spans="2:13">
      <c r="B24" t="s">
        <v>2392</v>
      </c>
      <c r="C24">
        <v>1</v>
      </c>
      <c r="D24" t="s">
        <v>2393</v>
      </c>
      <c r="E24" t="s">
        <v>2394</v>
      </c>
      <c r="F24">
        <v>1</v>
      </c>
      <c r="G24" s="20">
        <v>45146</v>
      </c>
      <c r="H24">
        <v>40</v>
      </c>
      <c r="J24" t="s">
        <v>2417</v>
      </c>
      <c r="K24" t="s">
        <v>2435</v>
      </c>
      <c r="L24">
        <v>1</v>
      </c>
      <c r="M24" t="s">
        <v>2144</v>
      </c>
    </row>
    <row r="25" spans="2:13">
      <c r="B25" t="s">
        <v>2392</v>
      </c>
      <c r="C25">
        <v>1</v>
      </c>
      <c r="D25" t="s">
        <v>2393</v>
      </c>
      <c r="E25" t="s">
        <v>2394</v>
      </c>
      <c r="F25">
        <v>1</v>
      </c>
      <c r="G25" s="20">
        <v>45146</v>
      </c>
      <c r="H25">
        <v>40</v>
      </c>
      <c r="J25" t="s">
        <v>2418</v>
      </c>
      <c r="K25" t="s">
        <v>2435</v>
      </c>
      <c r="L25">
        <v>1</v>
      </c>
      <c r="M25" t="s">
        <v>2144</v>
      </c>
    </row>
    <row r="26" spans="2:13">
      <c r="B26" t="s">
        <v>2392</v>
      </c>
      <c r="C26">
        <v>1</v>
      </c>
      <c r="D26" t="s">
        <v>2393</v>
      </c>
      <c r="E26" t="s">
        <v>2394</v>
      </c>
      <c r="F26">
        <v>1</v>
      </c>
      <c r="G26" s="20">
        <v>45146</v>
      </c>
      <c r="H26">
        <v>40</v>
      </c>
      <c r="J26" t="s">
        <v>2419</v>
      </c>
      <c r="K26" t="s">
        <v>2435</v>
      </c>
      <c r="L26">
        <v>1</v>
      </c>
      <c r="M26" t="s">
        <v>2144</v>
      </c>
    </row>
    <row r="27" spans="2:13">
      <c r="B27" t="s">
        <v>2392</v>
      </c>
      <c r="C27">
        <v>1</v>
      </c>
      <c r="D27" t="s">
        <v>2393</v>
      </c>
      <c r="E27" t="s">
        <v>2394</v>
      </c>
      <c r="F27">
        <v>1</v>
      </c>
      <c r="G27" s="20">
        <v>45146</v>
      </c>
      <c r="H27">
        <v>40</v>
      </c>
      <c r="J27" t="s">
        <v>2420</v>
      </c>
      <c r="K27" t="s">
        <v>2435</v>
      </c>
      <c r="L27">
        <v>1</v>
      </c>
      <c r="M27" t="s">
        <v>2144</v>
      </c>
    </row>
    <row r="28" spans="2:13">
      <c r="B28" t="s">
        <v>2392</v>
      </c>
      <c r="C28">
        <v>1</v>
      </c>
      <c r="D28" t="s">
        <v>2393</v>
      </c>
      <c r="E28" t="s">
        <v>2394</v>
      </c>
      <c r="F28">
        <v>1</v>
      </c>
      <c r="G28" s="20">
        <v>45146</v>
      </c>
      <c r="H28">
        <v>40</v>
      </c>
      <c r="J28" t="s">
        <v>2421</v>
      </c>
      <c r="K28" t="s">
        <v>2435</v>
      </c>
      <c r="L28">
        <v>1</v>
      </c>
      <c r="M28" t="s">
        <v>2144</v>
      </c>
    </row>
    <row r="29" spans="2:13">
      <c r="B29" t="s">
        <v>2392</v>
      </c>
      <c r="C29">
        <v>1</v>
      </c>
      <c r="D29" t="s">
        <v>2393</v>
      </c>
      <c r="E29" t="s">
        <v>2394</v>
      </c>
      <c r="F29">
        <v>1</v>
      </c>
      <c r="G29" s="20">
        <v>45146</v>
      </c>
      <c r="H29">
        <v>40</v>
      </c>
      <c r="J29" t="s">
        <v>2422</v>
      </c>
      <c r="K29" t="s">
        <v>2435</v>
      </c>
      <c r="L29">
        <v>1</v>
      </c>
      <c r="M29" t="s">
        <v>2144</v>
      </c>
    </row>
    <row r="30" spans="2:13">
      <c r="B30" t="s">
        <v>2392</v>
      </c>
      <c r="C30">
        <v>1</v>
      </c>
      <c r="D30" t="s">
        <v>2393</v>
      </c>
      <c r="E30" t="s">
        <v>2394</v>
      </c>
      <c r="F30">
        <v>1</v>
      </c>
      <c r="G30" s="20">
        <v>45146</v>
      </c>
      <c r="H30">
        <v>40</v>
      </c>
      <c r="J30" t="s">
        <v>2423</v>
      </c>
      <c r="K30" t="s">
        <v>2435</v>
      </c>
      <c r="L30">
        <v>1</v>
      </c>
      <c r="M30" t="s">
        <v>2144</v>
      </c>
    </row>
    <row r="31" spans="2:13">
      <c r="B31" t="s">
        <v>2392</v>
      </c>
      <c r="C31">
        <v>1</v>
      </c>
      <c r="D31" t="s">
        <v>2393</v>
      </c>
      <c r="E31" t="s">
        <v>2394</v>
      </c>
      <c r="F31">
        <v>1</v>
      </c>
      <c r="G31" s="20">
        <v>45146</v>
      </c>
      <c r="H31">
        <v>40</v>
      </c>
      <c r="J31" t="s">
        <v>2424</v>
      </c>
      <c r="K31" t="s">
        <v>2435</v>
      </c>
      <c r="L31">
        <v>1</v>
      </c>
      <c r="M31" t="s">
        <v>2144</v>
      </c>
    </row>
    <row r="32" spans="2:13">
      <c r="B32" t="s">
        <v>2392</v>
      </c>
      <c r="C32">
        <v>1</v>
      </c>
      <c r="D32" t="s">
        <v>2393</v>
      </c>
      <c r="E32" t="s">
        <v>2394</v>
      </c>
      <c r="F32">
        <v>1</v>
      </c>
      <c r="G32" s="20">
        <v>45146</v>
      </c>
      <c r="H32">
        <v>40</v>
      </c>
      <c r="J32" t="s">
        <v>2425</v>
      </c>
      <c r="K32" t="s">
        <v>2435</v>
      </c>
      <c r="L32">
        <v>1</v>
      </c>
      <c r="M32" t="s">
        <v>2144</v>
      </c>
    </row>
    <row r="33" spans="2:13">
      <c r="B33" t="s">
        <v>2392</v>
      </c>
      <c r="C33">
        <v>1</v>
      </c>
      <c r="D33" t="s">
        <v>2393</v>
      </c>
      <c r="E33" t="s">
        <v>2394</v>
      </c>
      <c r="F33">
        <v>1</v>
      </c>
      <c r="G33" s="20">
        <v>45146</v>
      </c>
      <c r="H33">
        <v>40</v>
      </c>
      <c r="J33" t="s">
        <v>2426</v>
      </c>
      <c r="K33" t="s">
        <v>2435</v>
      </c>
      <c r="L33">
        <v>1</v>
      </c>
      <c r="M33" t="s">
        <v>2144</v>
      </c>
    </row>
    <row r="34" spans="2:13">
      <c r="B34" t="s">
        <v>2392</v>
      </c>
      <c r="C34">
        <v>1</v>
      </c>
      <c r="D34" t="s">
        <v>2393</v>
      </c>
      <c r="E34" t="s">
        <v>2394</v>
      </c>
      <c r="F34">
        <v>1</v>
      </c>
      <c r="G34" s="20">
        <v>45146</v>
      </c>
      <c r="H34">
        <v>40</v>
      </c>
      <c r="J34" t="s">
        <v>2427</v>
      </c>
      <c r="K34" t="s">
        <v>2435</v>
      </c>
      <c r="L34">
        <v>1</v>
      </c>
      <c r="M34" t="s">
        <v>2144</v>
      </c>
    </row>
    <row r="35" spans="2:13">
      <c r="B35" t="s">
        <v>2392</v>
      </c>
      <c r="C35">
        <v>1</v>
      </c>
      <c r="D35" t="s">
        <v>2393</v>
      </c>
      <c r="E35" t="s">
        <v>2394</v>
      </c>
      <c r="F35">
        <v>1</v>
      </c>
      <c r="G35" s="20">
        <v>45146</v>
      </c>
      <c r="H35">
        <v>40</v>
      </c>
      <c r="J35" t="s">
        <v>2428</v>
      </c>
      <c r="K35" t="s">
        <v>2435</v>
      </c>
      <c r="L35">
        <v>1</v>
      </c>
      <c r="M35" t="s">
        <v>2144</v>
      </c>
    </row>
    <row r="36" spans="2:13">
      <c r="B36" t="s">
        <v>2392</v>
      </c>
      <c r="C36">
        <v>1</v>
      </c>
      <c r="D36" t="s">
        <v>2393</v>
      </c>
      <c r="E36" t="s">
        <v>2394</v>
      </c>
      <c r="F36">
        <v>1</v>
      </c>
      <c r="G36" s="20">
        <v>45146</v>
      </c>
      <c r="H36">
        <v>40</v>
      </c>
      <c r="J36" t="s">
        <v>2429</v>
      </c>
      <c r="K36" t="s">
        <v>2435</v>
      </c>
      <c r="L36">
        <v>1</v>
      </c>
      <c r="M36" t="s">
        <v>2144</v>
      </c>
    </row>
    <row r="37" spans="2:13">
      <c r="B37" t="s">
        <v>2392</v>
      </c>
      <c r="C37">
        <v>1</v>
      </c>
      <c r="D37" t="s">
        <v>2393</v>
      </c>
      <c r="E37" t="s">
        <v>2394</v>
      </c>
      <c r="F37">
        <v>1</v>
      </c>
      <c r="G37" s="20">
        <v>45146</v>
      </c>
      <c r="H37">
        <v>40</v>
      </c>
      <c r="J37" t="s">
        <v>2430</v>
      </c>
      <c r="K37" t="s">
        <v>2435</v>
      </c>
      <c r="L37">
        <v>1</v>
      </c>
      <c r="M37" t="s">
        <v>2144</v>
      </c>
    </row>
    <row r="38" spans="2:13">
      <c r="B38" t="s">
        <v>2392</v>
      </c>
      <c r="C38">
        <v>1</v>
      </c>
      <c r="D38" t="s">
        <v>2393</v>
      </c>
      <c r="E38" t="s">
        <v>2394</v>
      </c>
      <c r="F38">
        <v>1</v>
      </c>
      <c r="G38" s="20">
        <v>45146</v>
      </c>
      <c r="H38">
        <v>40</v>
      </c>
      <c r="J38" t="s">
        <v>2431</v>
      </c>
      <c r="K38" t="s">
        <v>2435</v>
      </c>
      <c r="L38">
        <v>1</v>
      </c>
      <c r="M38" t="s">
        <v>2144</v>
      </c>
    </row>
    <row r="39" spans="2:13">
      <c r="B39" t="s">
        <v>2392</v>
      </c>
      <c r="C39">
        <v>1</v>
      </c>
      <c r="D39" t="s">
        <v>2393</v>
      </c>
      <c r="E39" t="s">
        <v>2394</v>
      </c>
      <c r="F39">
        <v>1</v>
      </c>
      <c r="G39" s="20">
        <v>45146</v>
      </c>
      <c r="H39">
        <v>40</v>
      </c>
      <c r="J39" t="s">
        <v>2432</v>
      </c>
      <c r="K39" t="s">
        <v>2435</v>
      </c>
      <c r="L39">
        <v>1</v>
      </c>
      <c r="M39" t="s">
        <v>2144</v>
      </c>
    </row>
    <row r="40" spans="2:13">
      <c r="B40" t="s">
        <v>2392</v>
      </c>
      <c r="C40">
        <v>1</v>
      </c>
      <c r="D40" t="s">
        <v>2393</v>
      </c>
      <c r="E40" t="s">
        <v>2394</v>
      </c>
      <c r="F40">
        <v>1</v>
      </c>
      <c r="G40" s="20">
        <v>45146</v>
      </c>
      <c r="H40">
        <v>40</v>
      </c>
      <c r="J40" t="s">
        <v>2433</v>
      </c>
      <c r="K40" t="s">
        <v>2435</v>
      </c>
      <c r="L40">
        <v>1</v>
      </c>
      <c r="M40" t="s">
        <v>2144</v>
      </c>
    </row>
    <row r="41" spans="2:13">
      <c r="K41" t="s">
        <v>2436</v>
      </c>
      <c r="L41">
        <v>230</v>
      </c>
      <c r="M41" t="s">
        <v>2182</v>
      </c>
    </row>
  </sheetData>
  <autoFilter ref="B2:O40"/>
  <hyperlinks>
    <hyperlink ref="B1" location="'Common list'!A1" display="&lt;--назад"/>
    <hyperlink ref="O1" location="'Common list'!A1" display="&lt;--назад"/>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B13"/>
  <sheetViews>
    <sheetView workbookViewId="0">
      <selection activeCell="C21" sqref="C21"/>
    </sheetView>
  </sheetViews>
  <sheetFormatPr defaultRowHeight="15"/>
  <cols>
    <col min="1" max="1" width="17.42578125" bestFit="1" customWidth="1"/>
    <col min="2" max="2" width="19.28515625" customWidth="1"/>
  </cols>
  <sheetData>
    <row r="3" spans="1:2">
      <c r="A3" s="391" t="s">
        <v>10013</v>
      </c>
      <c r="B3" t="s">
        <v>10015</v>
      </c>
    </row>
    <row r="4" spans="1:2">
      <c r="A4" s="387" t="s">
        <v>9853</v>
      </c>
      <c r="B4" s="22">
        <v>452</v>
      </c>
    </row>
    <row r="5" spans="1:2">
      <c r="A5" s="387" t="s">
        <v>9852</v>
      </c>
      <c r="B5" s="22">
        <v>53</v>
      </c>
    </row>
    <row r="6" spans="1:2">
      <c r="A6" s="387" t="s">
        <v>9854</v>
      </c>
      <c r="B6" s="22">
        <v>60</v>
      </c>
    </row>
    <row r="7" spans="1:2">
      <c r="A7" s="387" t="s">
        <v>9855</v>
      </c>
      <c r="B7" s="22">
        <v>45</v>
      </c>
    </row>
    <row r="8" spans="1:2">
      <c r="A8" s="387" t="s">
        <v>9856</v>
      </c>
      <c r="B8" s="22">
        <v>300</v>
      </c>
    </row>
    <row r="9" spans="1:2">
      <c r="A9" s="387" t="s">
        <v>9857</v>
      </c>
      <c r="B9" s="22">
        <v>54</v>
      </c>
    </row>
    <row r="10" spans="1:2">
      <c r="A10" s="387" t="s">
        <v>4004</v>
      </c>
      <c r="B10" s="22">
        <v>28</v>
      </c>
    </row>
    <row r="11" spans="1:2">
      <c r="A11" s="387" t="s">
        <v>9851</v>
      </c>
      <c r="B11" s="22">
        <v>53</v>
      </c>
    </row>
    <row r="12" spans="1:2">
      <c r="A12" s="387" t="s">
        <v>9850</v>
      </c>
      <c r="B12" s="22">
        <v>17</v>
      </c>
    </row>
    <row r="13" spans="1:2">
      <c r="A13" s="387" t="s">
        <v>10014</v>
      </c>
      <c r="B13" s="22">
        <v>1062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K260"/>
  <sheetViews>
    <sheetView topLeftCell="A189" zoomScale="56" workbookViewId="0">
      <selection activeCell="C21" sqref="C21"/>
    </sheetView>
  </sheetViews>
  <sheetFormatPr defaultColWidth="9.140625" defaultRowHeight="15"/>
  <cols>
    <col min="1" max="1" width="23" style="196" customWidth="1"/>
    <col min="2" max="2" width="19.5703125" style="196" customWidth="1"/>
    <col min="3" max="3" width="65.42578125" style="196" customWidth="1"/>
    <col min="4" max="4" width="35.85546875" style="196" customWidth="1"/>
    <col min="5" max="5" width="22.28515625" style="196" customWidth="1"/>
    <col min="6" max="6" width="24.42578125" style="196" customWidth="1"/>
    <col min="7" max="7" width="16.42578125" style="196" customWidth="1"/>
    <col min="8" max="8" width="13.85546875" style="196" customWidth="1"/>
    <col min="9" max="9" width="13.7109375" style="196" customWidth="1"/>
    <col min="10" max="10" width="23.28515625" style="196" customWidth="1"/>
    <col min="11" max="16384" width="9.140625" style="196"/>
  </cols>
  <sheetData>
    <row r="1" spans="1:10" ht="32.25" thickBot="1">
      <c r="A1" s="393" t="s">
        <v>9999</v>
      </c>
      <c r="B1" s="290" t="s">
        <v>9</v>
      </c>
      <c r="C1" s="290" t="s">
        <v>6169</v>
      </c>
      <c r="D1" s="290" t="s">
        <v>6170</v>
      </c>
      <c r="E1" s="290" t="s">
        <v>6171</v>
      </c>
      <c r="F1" s="290" t="s">
        <v>5488</v>
      </c>
      <c r="G1" s="290" t="s">
        <v>6172</v>
      </c>
      <c r="H1" s="290" t="s">
        <v>6173</v>
      </c>
      <c r="I1" s="290" t="s">
        <v>6174</v>
      </c>
      <c r="J1" s="263" t="s">
        <v>2175</v>
      </c>
    </row>
    <row r="2" spans="1:10" ht="16.5" thickBot="1">
      <c r="B2" s="236"/>
      <c r="C2" s="234"/>
      <c r="D2" s="234"/>
      <c r="E2" s="234"/>
      <c r="F2" s="234"/>
      <c r="G2" s="234"/>
      <c r="H2" s="234"/>
      <c r="I2" s="234"/>
      <c r="J2" s="234"/>
    </row>
    <row r="3" spans="1:10" ht="16.5" thickBot="1">
      <c r="B3" s="236"/>
      <c r="C3" s="291" t="s">
        <v>7206</v>
      </c>
      <c r="D3" s="234"/>
      <c r="E3" s="234"/>
      <c r="F3" s="234"/>
      <c r="G3" s="265"/>
      <c r="H3" s="265"/>
      <c r="I3" s="234"/>
      <c r="J3" s="234"/>
    </row>
    <row r="4" spans="1:10" ht="32.25" thickBot="1">
      <c r="B4" s="236"/>
      <c r="C4" s="291" t="s">
        <v>7207</v>
      </c>
      <c r="D4" s="237"/>
      <c r="E4" s="234"/>
      <c r="F4" s="237"/>
      <c r="G4" s="238"/>
      <c r="H4" s="238"/>
      <c r="I4" s="234"/>
      <c r="J4" s="234"/>
    </row>
    <row r="5" spans="1:10" ht="16.5" thickBot="1">
      <c r="B5" s="236"/>
      <c r="C5" s="234"/>
      <c r="D5" s="237"/>
      <c r="E5" s="234"/>
      <c r="F5" s="237"/>
      <c r="G5" s="238"/>
      <c r="H5" s="238"/>
      <c r="I5" s="234"/>
      <c r="J5" s="234"/>
    </row>
    <row r="6" spans="1:10" ht="15.75">
      <c r="A6" s="371" t="s">
        <v>9854</v>
      </c>
      <c r="B6" s="292" t="s">
        <v>4789</v>
      </c>
      <c r="C6" s="525" t="s">
        <v>7208</v>
      </c>
      <c r="D6" s="527" t="s">
        <v>7209</v>
      </c>
      <c r="E6" s="525"/>
      <c r="F6" s="527"/>
      <c r="G6" s="529" t="s">
        <v>3768</v>
      </c>
      <c r="H6" s="529">
        <v>2</v>
      </c>
      <c r="I6" s="525"/>
      <c r="J6" s="525"/>
    </row>
    <row r="7" spans="1:10" ht="16.5" thickBot="1">
      <c r="B7" s="236" t="s">
        <v>4791</v>
      </c>
      <c r="C7" s="526"/>
      <c r="D7" s="528"/>
      <c r="E7" s="526"/>
      <c r="F7" s="528"/>
      <c r="G7" s="530"/>
      <c r="H7" s="530"/>
      <c r="I7" s="526"/>
      <c r="J7" s="526"/>
    </row>
    <row r="8" spans="1:10" ht="15.75">
      <c r="A8" s="371" t="s">
        <v>9854</v>
      </c>
      <c r="B8" s="292" t="s">
        <v>4793</v>
      </c>
      <c r="C8" s="240" t="s">
        <v>7210</v>
      </c>
      <c r="D8" s="527" t="s">
        <v>7211</v>
      </c>
      <c r="E8" s="525"/>
      <c r="F8" s="527"/>
      <c r="G8" s="529" t="s">
        <v>3768</v>
      </c>
      <c r="H8" s="529">
        <v>2</v>
      </c>
      <c r="I8" s="525"/>
      <c r="J8" s="525"/>
    </row>
    <row r="9" spans="1:10" ht="16.5" thickBot="1">
      <c r="B9" s="236" t="s">
        <v>4797</v>
      </c>
      <c r="C9" s="234" t="s">
        <v>7212</v>
      </c>
      <c r="D9" s="528"/>
      <c r="E9" s="526"/>
      <c r="F9" s="528"/>
      <c r="G9" s="530"/>
      <c r="H9" s="530"/>
      <c r="I9" s="526"/>
      <c r="J9" s="526"/>
    </row>
    <row r="10" spans="1:10" ht="15.75">
      <c r="A10" s="371" t="s">
        <v>9854</v>
      </c>
      <c r="B10" s="292" t="s">
        <v>4800</v>
      </c>
      <c r="C10" s="525" t="s">
        <v>7213</v>
      </c>
      <c r="D10" s="527" t="s">
        <v>7214</v>
      </c>
      <c r="E10" s="525"/>
      <c r="F10" s="527"/>
      <c r="G10" s="529" t="s">
        <v>3768</v>
      </c>
      <c r="H10" s="529">
        <v>2</v>
      </c>
      <c r="I10" s="525"/>
      <c r="J10" s="525"/>
    </row>
    <row r="11" spans="1:10" ht="16.5" thickBot="1">
      <c r="B11" s="236" t="s">
        <v>4802</v>
      </c>
      <c r="C11" s="526"/>
      <c r="D11" s="528"/>
      <c r="E11" s="526"/>
      <c r="F11" s="528"/>
      <c r="G11" s="530"/>
      <c r="H11" s="530"/>
      <c r="I11" s="526"/>
      <c r="J11" s="526"/>
    </row>
    <row r="12" spans="1:10" ht="15.75">
      <c r="A12" s="371" t="s">
        <v>4004</v>
      </c>
      <c r="B12" s="292" t="s">
        <v>4804</v>
      </c>
      <c r="C12" s="525" t="s">
        <v>7215</v>
      </c>
      <c r="D12" s="527"/>
      <c r="E12" s="525"/>
      <c r="F12" s="527"/>
      <c r="G12" s="529" t="s">
        <v>3768</v>
      </c>
      <c r="H12" s="529">
        <v>2</v>
      </c>
      <c r="I12" s="525"/>
      <c r="J12" s="525"/>
    </row>
    <row r="13" spans="1:10" ht="16.5" thickBot="1">
      <c r="B13" s="236" t="s">
        <v>7216</v>
      </c>
      <c r="C13" s="526"/>
      <c r="D13" s="528"/>
      <c r="E13" s="526"/>
      <c r="F13" s="528"/>
      <c r="G13" s="530"/>
      <c r="H13" s="530"/>
      <c r="I13" s="526"/>
      <c r="J13" s="526"/>
    </row>
    <row r="14" spans="1:10" ht="15.75">
      <c r="A14" s="371" t="s">
        <v>4004</v>
      </c>
      <c r="B14" s="292" t="s">
        <v>4812</v>
      </c>
      <c r="C14" s="525" t="s">
        <v>7217</v>
      </c>
      <c r="D14" s="527" t="s">
        <v>7218</v>
      </c>
      <c r="E14" s="525"/>
      <c r="F14" s="527"/>
      <c r="G14" s="529" t="s">
        <v>3768</v>
      </c>
      <c r="H14" s="529">
        <v>2</v>
      </c>
      <c r="I14" s="525"/>
      <c r="J14" s="525"/>
    </row>
    <row r="15" spans="1:10" ht="16.5" thickBot="1">
      <c r="B15" s="236" t="s">
        <v>4821</v>
      </c>
      <c r="C15" s="526"/>
      <c r="D15" s="528"/>
      <c r="E15" s="526"/>
      <c r="F15" s="528"/>
      <c r="G15" s="530"/>
      <c r="H15" s="530"/>
      <c r="I15" s="526"/>
      <c r="J15" s="526"/>
    </row>
    <row r="16" spans="1:10" ht="15.75">
      <c r="A16" s="371" t="s">
        <v>4004</v>
      </c>
      <c r="B16" s="292" t="s">
        <v>4831</v>
      </c>
      <c r="C16" s="525" t="s">
        <v>7217</v>
      </c>
      <c r="D16" s="527" t="s">
        <v>7219</v>
      </c>
      <c r="E16" s="525"/>
      <c r="F16" s="527"/>
      <c r="G16" s="529" t="s">
        <v>3768</v>
      </c>
      <c r="H16" s="529">
        <v>2</v>
      </c>
      <c r="I16" s="525"/>
      <c r="J16" s="525"/>
    </row>
    <row r="17" spans="1:10" ht="16.5" thickBot="1">
      <c r="B17" s="236" t="s">
        <v>7220</v>
      </c>
      <c r="C17" s="526"/>
      <c r="D17" s="528"/>
      <c r="E17" s="526"/>
      <c r="F17" s="528"/>
      <c r="G17" s="530"/>
      <c r="H17" s="530"/>
      <c r="I17" s="526"/>
      <c r="J17" s="526"/>
    </row>
    <row r="18" spans="1:10" ht="15.75">
      <c r="A18" s="371" t="s">
        <v>9854</v>
      </c>
      <c r="B18" s="292" t="s">
        <v>4840</v>
      </c>
      <c r="C18" s="525" t="s">
        <v>7221</v>
      </c>
      <c r="D18" s="527" t="s">
        <v>7222</v>
      </c>
      <c r="E18" s="525"/>
      <c r="F18" s="527"/>
      <c r="G18" s="529" t="s">
        <v>3768</v>
      </c>
      <c r="H18" s="529">
        <v>2</v>
      </c>
      <c r="I18" s="525"/>
      <c r="J18" s="525"/>
    </row>
    <row r="19" spans="1:10" ht="16.5" thickBot="1">
      <c r="B19" s="236" t="s">
        <v>7223</v>
      </c>
      <c r="C19" s="526"/>
      <c r="D19" s="528"/>
      <c r="E19" s="526"/>
      <c r="F19" s="528"/>
      <c r="G19" s="530"/>
      <c r="H19" s="530"/>
      <c r="I19" s="526"/>
      <c r="J19" s="526"/>
    </row>
    <row r="20" spans="1:10" ht="15.75">
      <c r="A20" s="371" t="s">
        <v>9854</v>
      </c>
      <c r="B20" s="292" t="s">
        <v>7224</v>
      </c>
      <c r="C20" s="240" t="s">
        <v>7225</v>
      </c>
      <c r="D20" s="527" t="s">
        <v>7226</v>
      </c>
      <c r="E20" s="525"/>
      <c r="F20" s="527"/>
      <c r="G20" s="529" t="s">
        <v>3768</v>
      </c>
      <c r="H20" s="529">
        <v>2</v>
      </c>
      <c r="I20" s="525"/>
      <c r="J20" s="525"/>
    </row>
    <row r="21" spans="1:10" ht="16.5" thickBot="1">
      <c r="B21" s="236" t="s">
        <v>4846</v>
      </c>
      <c r="C21" s="234" t="s">
        <v>7227</v>
      </c>
      <c r="D21" s="528"/>
      <c r="E21" s="526"/>
      <c r="F21" s="528"/>
      <c r="G21" s="530"/>
      <c r="H21" s="530"/>
      <c r="I21" s="526"/>
      <c r="J21" s="526"/>
    </row>
    <row r="22" spans="1:10" ht="15.75">
      <c r="A22" s="371" t="s">
        <v>9854</v>
      </c>
      <c r="B22" s="292" t="s">
        <v>4848</v>
      </c>
      <c r="C22" s="240" t="s">
        <v>7228</v>
      </c>
      <c r="D22" s="527" t="s">
        <v>7229</v>
      </c>
      <c r="E22" s="525"/>
      <c r="F22" s="527"/>
      <c r="G22" s="529" t="s">
        <v>3768</v>
      </c>
      <c r="H22" s="529">
        <v>2</v>
      </c>
      <c r="I22" s="525"/>
      <c r="J22" s="525"/>
    </row>
    <row r="23" spans="1:10" ht="16.5" thickBot="1">
      <c r="B23" s="236" t="s">
        <v>7230</v>
      </c>
      <c r="C23" s="234" t="s">
        <v>7227</v>
      </c>
      <c r="D23" s="528"/>
      <c r="E23" s="526"/>
      <c r="F23" s="528"/>
      <c r="G23" s="530"/>
      <c r="H23" s="530"/>
      <c r="I23" s="526"/>
      <c r="J23" s="526"/>
    </row>
    <row r="24" spans="1:10" ht="15.75">
      <c r="A24" s="371" t="s">
        <v>9855</v>
      </c>
      <c r="B24" s="292" t="s">
        <v>7231</v>
      </c>
      <c r="C24" s="525" t="s">
        <v>7232</v>
      </c>
      <c r="D24" s="527"/>
      <c r="E24" s="525"/>
      <c r="F24" s="527"/>
      <c r="G24" s="529" t="s">
        <v>3768</v>
      </c>
      <c r="H24" s="529">
        <v>1</v>
      </c>
      <c r="I24" s="525"/>
      <c r="J24" s="525"/>
    </row>
    <row r="25" spans="1:10" ht="16.5" thickBot="1">
      <c r="B25" s="236" t="s">
        <v>7233</v>
      </c>
      <c r="C25" s="526"/>
      <c r="D25" s="528"/>
      <c r="E25" s="526"/>
      <c r="F25" s="528"/>
      <c r="G25" s="530"/>
      <c r="H25" s="530"/>
      <c r="I25" s="526"/>
      <c r="J25" s="526"/>
    </row>
    <row r="26" spans="1:10" ht="16.5" thickBot="1">
      <c r="B26" s="236"/>
      <c r="C26" s="234"/>
      <c r="D26" s="237"/>
      <c r="E26" s="234"/>
      <c r="F26" s="237"/>
      <c r="G26" s="238"/>
      <c r="H26" s="238"/>
      <c r="I26" s="234"/>
      <c r="J26" s="234"/>
    </row>
    <row r="27" spans="1:10" ht="16.5" thickBot="1">
      <c r="B27" s="236"/>
      <c r="C27" s="234"/>
      <c r="D27" s="237"/>
      <c r="E27" s="234"/>
      <c r="F27" s="237"/>
      <c r="G27" s="238"/>
      <c r="H27" s="238"/>
      <c r="I27" s="234"/>
      <c r="J27" s="234"/>
    </row>
    <row r="28" spans="1:10" ht="16.5" thickBot="1">
      <c r="B28" s="236"/>
      <c r="C28" s="234"/>
      <c r="D28" s="237"/>
      <c r="E28" s="234"/>
      <c r="F28" s="237"/>
      <c r="G28" s="238"/>
      <c r="H28" s="238"/>
      <c r="I28" s="234"/>
      <c r="J28" s="234"/>
    </row>
    <row r="29" spans="1:10" ht="32.25" thickBot="1">
      <c r="B29" s="236"/>
      <c r="C29" s="293" t="s">
        <v>7234</v>
      </c>
      <c r="D29" s="237"/>
      <c r="E29" s="234"/>
      <c r="F29" s="237"/>
      <c r="G29" s="238"/>
      <c r="H29" s="238"/>
      <c r="I29" s="234"/>
      <c r="J29" s="234"/>
    </row>
    <row r="30" spans="1:10" ht="16.5" thickBot="1">
      <c r="B30" s="236"/>
      <c r="C30" s="234"/>
      <c r="D30" s="237"/>
      <c r="E30" s="234"/>
      <c r="F30" s="237"/>
      <c r="G30" s="238"/>
      <c r="H30" s="238"/>
      <c r="I30" s="234"/>
      <c r="J30" s="234"/>
    </row>
    <row r="31" spans="1:10" ht="15.75">
      <c r="A31" s="371" t="s">
        <v>9854</v>
      </c>
      <c r="B31" s="292" t="s">
        <v>4852</v>
      </c>
      <c r="C31" s="525" t="s">
        <v>7208</v>
      </c>
      <c r="D31" s="527" t="s">
        <v>7209</v>
      </c>
      <c r="E31" s="525"/>
      <c r="F31" s="527"/>
      <c r="G31" s="529" t="s">
        <v>3768</v>
      </c>
      <c r="H31" s="529">
        <v>2</v>
      </c>
      <c r="I31" s="525"/>
      <c r="J31" s="525"/>
    </row>
    <row r="32" spans="1:10" ht="16.5" thickBot="1">
      <c r="B32" s="272" t="s">
        <v>4854</v>
      </c>
      <c r="C32" s="526"/>
      <c r="D32" s="528"/>
      <c r="E32" s="526"/>
      <c r="F32" s="528"/>
      <c r="G32" s="530"/>
      <c r="H32" s="530"/>
      <c r="I32" s="526"/>
      <c r="J32" s="526"/>
    </row>
    <row r="33" spans="1:10" ht="15.75">
      <c r="A33" s="371" t="s">
        <v>9854</v>
      </c>
      <c r="B33" s="292" t="s">
        <v>4856</v>
      </c>
      <c r="C33" s="240" t="s">
        <v>7210</v>
      </c>
      <c r="D33" s="527" t="s">
        <v>7211</v>
      </c>
      <c r="E33" s="525"/>
      <c r="F33" s="527"/>
      <c r="G33" s="529" t="s">
        <v>3768</v>
      </c>
      <c r="H33" s="529">
        <v>2</v>
      </c>
      <c r="I33" s="525"/>
      <c r="J33" s="525"/>
    </row>
    <row r="34" spans="1:10" ht="16.5" thickBot="1">
      <c r="B34" s="272" t="s">
        <v>7235</v>
      </c>
      <c r="C34" s="234" t="s">
        <v>7212</v>
      </c>
      <c r="D34" s="528"/>
      <c r="E34" s="526"/>
      <c r="F34" s="528"/>
      <c r="G34" s="530"/>
      <c r="H34" s="530"/>
      <c r="I34" s="526"/>
      <c r="J34" s="526"/>
    </row>
    <row r="35" spans="1:10" ht="15.75">
      <c r="A35" s="371" t="s">
        <v>9854</v>
      </c>
      <c r="B35" s="292" t="s">
        <v>7236</v>
      </c>
      <c r="C35" s="525" t="s">
        <v>7213</v>
      </c>
      <c r="D35" s="527" t="s">
        <v>7214</v>
      </c>
      <c r="E35" s="525"/>
      <c r="F35" s="527"/>
      <c r="G35" s="529" t="s">
        <v>3768</v>
      </c>
      <c r="H35" s="529">
        <v>2</v>
      </c>
      <c r="I35" s="525"/>
      <c r="J35" s="525"/>
    </row>
    <row r="36" spans="1:10" ht="16.5" thickBot="1">
      <c r="B36" s="236" t="s">
        <v>4865</v>
      </c>
      <c r="C36" s="526"/>
      <c r="D36" s="528"/>
      <c r="E36" s="526"/>
      <c r="F36" s="528"/>
      <c r="G36" s="530"/>
      <c r="H36" s="530"/>
      <c r="I36" s="526"/>
      <c r="J36" s="526"/>
    </row>
    <row r="37" spans="1:10" ht="15.75">
      <c r="A37" s="371" t="s">
        <v>4004</v>
      </c>
      <c r="B37" s="292" t="s">
        <v>7237</v>
      </c>
      <c r="C37" s="525" t="s">
        <v>7215</v>
      </c>
      <c r="D37" s="527"/>
      <c r="E37" s="525"/>
      <c r="F37" s="527"/>
      <c r="G37" s="529" t="s">
        <v>3768</v>
      </c>
      <c r="H37" s="529">
        <v>2</v>
      </c>
      <c r="I37" s="525"/>
      <c r="J37" s="525"/>
    </row>
    <row r="38" spans="1:10" ht="16.5" thickBot="1">
      <c r="B38" s="236" t="s">
        <v>4870</v>
      </c>
      <c r="C38" s="526"/>
      <c r="D38" s="528"/>
      <c r="E38" s="526"/>
      <c r="F38" s="528"/>
      <c r="G38" s="530"/>
      <c r="H38" s="530"/>
      <c r="I38" s="526"/>
      <c r="J38" s="526"/>
    </row>
    <row r="39" spans="1:10" ht="15.75">
      <c r="A39" s="371" t="s">
        <v>4004</v>
      </c>
      <c r="B39" s="292" t="s">
        <v>4877</v>
      </c>
      <c r="C39" s="525" t="s">
        <v>7217</v>
      </c>
      <c r="D39" s="527" t="s">
        <v>7238</v>
      </c>
      <c r="E39" s="525"/>
      <c r="F39" s="527"/>
      <c r="G39" s="529" t="s">
        <v>3768</v>
      </c>
      <c r="H39" s="529">
        <v>2</v>
      </c>
      <c r="I39" s="525"/>
      <c r="J39" s="525"/>
    </row>
    <row r="40" spans="1:10" ht="16.5" thickBot="1">
      <c r="B40" s="236" t="s">
        <v>4883</v>
      </c>
      <c r="C40" s="526"/>
      <c r="D40" s="528"/>
      <c r="E40" s="526"/>
      <c r="F40" s="528"/>
      <c r="G40" s="530"/>
      <c r="H40" s="530"/>
      <c r="I40" s="526"/>
      <c r="J40" s="526"/>
    </row>
    <row r="41" spans="1:10" ht="15.75">
      <c r="A41" s="371" t="s">
        <v>4004</v>
      </c>
      <c r="B41" s="292" t="s">
        <v>4891</v>
      </c>
      <c r="C41" s="525" t="s">
        <v>7217</v>
      </c>
      <c r="D41" s="527" t="s">
        <v>7239</v>
      </c>
      <c r="E41" s="525"/>
      <c r="F41" s="527"/>
      <c r="G41" s="529" t="s">
        <v>3768</v>
      </c>
      <c r="H41" s="529">
        <v>2</v>
      </c>
      <c r="I41" s="525"/>
      <c r="J41" s="525"/>
    </row>
    <row r="42" spans="1:10" ht="16.5" thickBot="1">
      <c r="B42" s="236" t="s">
        <v>4896</v>
      </c>
      <c r="C42" s="526"/>
      <c r="D42" s="528"/>
      <c r="E42" s="526"/>
      <c r="F42" s="528"/>
      <c r="G42" s="530"/>
      <c r="H42" s="530"/>
      <c r="I42" s="526"/>
      <c r="J42" s="526"/>
    </row>
    <row r="43" spans="1:10" ht="15.75">
      <c r="A43" s="371" t="s">
        <v>9854</v>
      </c>
      <c r="B43" s="292" t="s">
        <v>4901</v>
      </c>
      <c r="C43" s="525" t="s">
        <v>7221</v>
      </c>
      <c r="D43" s="527" t="s">
        <v>7222</v>
      </c>
      <c r="E43" s="525"/>
      <c r="F43" s="527"/>
      <c r="G43" s="529" t="s">
        <v>3768</v>
      </c>
      <c r="H43" s="529">
        <v>2</v>
      </c>
      <c r="I43" s="525"/>
      <c r="J43" s="525"/>
    </row>
    <row r="44" spans="1:10" ht="16.5" thickBot="1">
      <c r="B44" s="236" t="s">
        <v>7240</v>
      </c>
      <c r="C44" s="526"/>
      <c r="D44" s="528"/>
      <c r="E44" s="526"/>
      <c r="F44" s="528"/>
      <c r="G44" s="530"/>
      <c r="H44" s="530"/>
      <c r="I44" s="526"/>
      <c r="J44" s="526"/>
    </row>
    <row r="45" spans="1:10" ht="15.75">
      <c r="A45" s="371" t="s">
        <v>9854</v>
      </c>
      <c r="B45" s="292" t="s">
        <v>7241</v>
      </c>
      <c r="C45" s="240" t="s">
        <v>7225</v>
      </c>
      <c r="D45" s="527" t="s">
        <v>7226</v>
      </c>
      <c r="E45" s="525"/>
      <c r="F45" s="527"/>
      <c r="G45" s="529" t="s">
        <v>3768</v>
      </c>
      <c r="H45" s="529">
        <v>2</v>
      </c>
      <c r="I45" s="525"/>
      <c r="J45" s="525"/>
    </row>
    <row r="46" spans="1:10" ht="16.5" thickBot="1">
      <c r="B46" s="236" t="s">
        <v>7242</v>
      </c>
      <c r="C46" s="234" t="s">
        <v>7227</v>
      </c>
      <c r="D46" s="528"/>
      <c r="E46" s="526"/>
      <c r="F46" s="528"/>
      <c r="G46" s="530"/>
      <c r="H46" s="530"/>
      <c r="I46" s="526"/>
      <c r="J46" s="526"/>
    </row>
    <row r="47" spans="1:10" ht="15.75">
      <c r="A47" s="371" t="s">
        <v>9854</v>
      </c>
      <c r="B47" s="292" t="s">
        <v>4909</v>
      </c>
      <c r="C47" s="240" t="s">
        <v>7228</v>
      </c>
      <c r="D47" s="527" t="s">
        <v>7229</v>
      </c>
      <c r="E47" s="525"/>
      <c r="F47" s="527"/>
      <c r="G47" s="529" t="s">
        <v>3768</v>
      </c>
      <c r="H47" s="529">
        <v>2</v>
      </c>
      <c r="I47" s="525"/>
      <c r="J47" s="527"/>
    </row>
    <row r="48" spans="1:10" ht="16.5" thickBot="1">
      <c r="B48" s="236" t="s">
        <v>7243</v>
      </c>
      <c r="C48" s="234" t="s">
        <v>7227</v>
      </c>
      <c r="D48" s="528"/>
      <c r="E48" s="526"/>
      <c r="F48" s="528"/>
      <c r="G48" s="530"/>
      <c r="H48" s="530"/>
      <c r="I48" s="526"/>
      <c r="J48" s="528"/>
    </row>
    <row r="49" spans="1:10" ht="15.75">
      <c r="A49" s="371" t="s">
        <v>9854</v>
      </c>
      <c r="B49" s="292" t="s">
        <v>7244</v>
      </c>
      <c r="C49" s="525" t="s">
        <v>7245</v>
      </c>
      <c r="D49" s="527" t="s">
        <v>7214</v>
      </c>
      <c r="E49" s="525"/>
      <c r="F49" s="527"/>
      <c r="G49" s="529" t="s">
        <v>3768</v>
      </c>
      <c r="H49" s="529">
        <v>2</v>
      </c>
      <c r="I49" s="525"/>
      <c r="J49" s="527"/>
    </row>
    <row r="50" spans="1:10" ht="16.5" thickBot="1">
      <c r="B50" s="236" t="s">
        <v>7246</v>
      </c>
      <c r="C50" s="526"/>
      <c r="D50" s="528"/>
      <c r="E50" s="526"/>
      <c r="F50" s="528"/>
      <c r="G50" s="530"/>
      <c r="H50" s="530"/>
      <c r="I50" s="526"/>
      <c r="J50" s="528"/>
    </row>
    <row r="51" spans="1:10" ht="15.75">
      <c r="A51" s="371" t="s">
        <v>9855</v>
      </c>
      <c r="B51" s="292" t="s">
        <v>7231</v>
      </c>
      <c r="C51" s="525" t="s">
        <v>7232</v>
      </c>
      <c r="D51" s="527"/>
      <c r="E51" s="525"/>
      <c r="F51" s="527"/>
      <c r="G51" s="529" t="s">
        <v>3768</v>
      </c>
      <c r="H51" s="529">
        <v>1</v>
      </c>
      <c r="I51" s="525"/>
      <c r="J51" s="525"/>
    </row>
    <row r="52" spans="1:10" ht="16.5" thickBot="1">
      <c r="B52" s="236" t="s">
        <v>7247</v>
      </c>
      <c r="C52" s="526"/>
      <c r="D52" s="528"/>
      <c r="E52" s="526"/>
      <c r="F52" s="528"/>
      <c r="G52" s="530"/>
      <c r="H52" s="530"/>
      <c r="I52" s="526"/>
      <c r="J52" s="526"/>
    </row>
    <row r="53" spans="1:10" ht="16.5" thickBot="1">
      <c r="B53" s="236"/>
      <c r="C53" s="229"/>
      <c r="D53" s="237"/>
      <c r="E53" s="234"/>
      <c r="F53" s="237"/>
      <c r="G53" s="238"/>
      <c r="H53" s="238"/>
      <c r="I53" s="234"/>
      <c r="J53" s="234"/>
    </row>
    <row r="54" spans="1:10" ht="32.25" thickBot="1">
      <c r="B54" s="236"/>
      <c r="C54" s="293" t="s">
        <v>7248</v>
      </c>
      <c r="D54" s="237"/>
      <c r="E54" s="234"/>
      <c r="F54" s="237"/>
      <c r="G54" s="238"/>
      <c r="H54" s="238"/>
      <c r="I54" s="234"/>
      <c r="J54" s="234"/>
    </row>
    <row r="55" spans="1:10" ht="16.5" thickBot="1">
      <c r="B55" s="236"/>
      <c r="C55" s="234"/>
      <c r="D55" s="237"/>
      <c r="E55" s="234"/>
      <c r="F55" s="237"/>
      <c r="G55" s="238"/>
      <c r="H55" s="238"/>
      <c r="I55" s="234"/>
      <c r="J55" s="234"/>
    </row>
    <row r="56" spans="1:10" ht="15.75">
      <c r="A56" s="371" t="s">
        <v>9854</v>
      </c>
      <c r="B56" s="292" t="s">
        <v>4913</v>
      </c>
      <c r="C56" s="525" t="s">
        <v>7208</v>
      </c>
      <c r="D56" s="527" t="s">
        <v>7209</v>
      </c>
      <c r="E56" s="525"/>
      <c r="F56" s="527"/>
      <c r="G56" s="529" t="s">
        <v>3768</v>
      </c>
      <c r="H56" s="529">
        <v>2</v>
      </c>
      <c r="I56" s="525"/>
      <c r="J56" s="525"/>
    </row>
    <row r="57" spans="1:10" ht="16.5" thickBot="1">
      <c r="B57" s="236" t="s">
        <v>4916</v>
      </c>
      <c r="C57" s="526"/>
      <c r="D57" s="528"/>
      <c r="E57" s="526"/>
      <c r="F57" s="528"/>
      <c r="G57" s="530"/>
      <c r="H57" s="530"/>
      <c r="I57" s="526"/>
      <c r="J57" s="526"/>
    </row>
    <row r="58" spans="1:10" ht="15.75">
      <c r="A58" s="371" t="s">
        <v>9854</v>
      </c>
      <c r="B58" s="292" t="s">
        <v>4918</v>
      </c>
      <c r="C58" s="240" t="s">
        <v>7210</v>
      </c>
      <c r="D58" s="527" t="s">
        <v>7211</v>
      </c>
      <c r="E58" s="525"/>
      <c r="F58" s="527"/>
      <c r="G58" s="529" t="s">
        <v>3768</v>
      </c>
      <c r="H58" s="529">
        <v>2</v>
      </c>
      <c r="I58" s="525"/>
      <c r="J58" s="525"/>
    </row>
    <row r="59" spans="1:10" ht="16.5" thickBot="1">
      <c r="B59" s="236" t="s">
        <v>7249</v>
      </c>
      <c r="C59" s="234" t="s">
        <v>7212</v>
      </c>
      <c r="D59" s="528"/>
      <c r="E59" s="526"/>
      <c r="F59" s="528"/>
      <c r="G59" s="530"/>
      <c r="H59" s="530"/>
      <c r="I59" s="526"/>
      <c r="J59" s="526"/>
    </row>
    <row r="60" spans="1:10" ht="15.75">
      <c r="A60" s="371" t="s">
        <v>9854</v>
      </c>
      <c r="B60" s="292" t="s">
        <v>7250</v>
      </c>
      <c r="C60" s="525" t="s">
        <v>7213</v>
      </c>
      <c r="D60" s="527" t="s">
        <v>7214</v>
      </c>
      <c r="E60" s="525"/>
      <c r="F60" s="527"/>
      <c r="G60" s="529" t="s">
        <v>3768</v>
      </c>
      <c r="H60" s="529">
        <v>2</v>
      </c>
      <c r="I60" s="525"/>
      <c r="J60" s="525"/>
    </row>
    <row r="61" spans="1:10" ht="16.5" thickBot="1">
      <c r="B61" s="236" t="s">
        <v>4927</v>
      </c>
      <c r="C61" s="526"/>
      <c r="D61" s="528"/>
      <c r="E61" s="526"/>
      <c r="F61" s="528"/>
      <c r="G61" s="530"/>
      <c r="H61" s="530"/>
      <c r="I61" s="526"/>
      <c r="J61" s="526"/>
    </row>
    <row r="62" spans="1:10" ht="15.75">
      <c r="A62" s="371" t="s">
        <v>4004</v>
      </c>
      <c r="B62" s="292" t="s">
        <v>4929</v>
      </c>
      <c r="C62" s="525" t="s">
        <v>7215</v>
      </c>
      <c r="D62" s="527"/>
      <c r="E62" s="525"/>
      <c r="F62" s="527"/>
      <c r="G62" s="529" t="s">
        <v>3768</v>
      </c>
      <c r="H62" s="529">
        <v>2</v>
      </c>
      <c r="I62" s="525"/>
      <c r="J62" s="525"/>
    </row>
    <row r="63" spans="1:10" ht="16.5" thickBot="1">
      <c r="B63" s="236" t="s">
        <v>4933</v>
      </c>
      <c r="C63" s="526"/>
      <c r="D63" s="528"/>
      <c r="E63" s="526"/>
      <c r="F63" s="528"/>
      <c r="G63" s="530"/>
      <c r="H63" s="530"/>
      <c r="I63" s="526"/>
      <c r="J63" s="526"/>
    </row>
    <row r="64" spans="1:10" ht="15.75">
      <c r="A64" s="371" t="s">
        <v>4004</v>
      </c>
      <c r="B64" s="292" t="s">
        <v>7251</v>
      </c>
      <c r="C64" s="525" t="s">
        <v>7217</v>
      </c>
      <c r="D64" s="527" t="s">
        <v>7252</v>
      </c>
      <c r="E64" s="525"/>
      <c r="F64" s="527"/>
      <c r="G64" s="529" t="s">
        <v>3768</v>
      </c>
      <c r="H64" s="529">
        <v>2</v>
      </c>
      <c r="I64" s="525"/>
      <c r="J64" s="525"/>
    </row>
    <row r="65" spans="1:10" ht="16.5" thickBot="1">
      <c r="B65" s="236" t="s">
        <v>4945</v>
      </c>
      <c r="C65" s="526"/>
      <c r="D65" s="528"/>
      <c r="E65" s="526"/>
      <c r="F65" s="528"/>
      <c r="G65" s="530"/>
      <c r="H65" s="530"/>
      <c r="I65" s="526"/>
      <c r="J65" s="526"/>
    </row>
    <row r="66" spans="1:10" ht="15.75">
      <c r="A66" s="371" t="s">
        <v>4004</v>
      </c>
      <c r="B66" s="292" t="s">
        <v>7253</v>
      </c>
      <c r="C66" s="525" t="s">
        <v>7217</v>
      </c>
      <c r="D66" s="527" t="s">
        <v>7254</v>
      </c>
      <c r="E66" s="525"/>
      <c r="F66" s="527"/>
      <c r="G66" s="529" t="s">
        <v>3768</v>
      </c>
      <c r="H66" s="529">
        <v>2</v>
      </c>
      <c r="I66" s="525"/>
      <c r="J66" s="525"/>
    </row>
    <row r="67" spans="1:10" ht="16.5" thickBot="1">
      <c r="B67" s="236" t="s">
        <v>4957</v>
      </c>
      <c r="C67" s="526"/>
      <c r="D67" s="528"/>
      <c r="E67" s="526"/>
      <c r="F67" s="528"/>
      <c r="G67" s="530"/>
      <c r="H67" s="530"/>
      <c r="I67" s="526"/>
      <c r="J67" s="526"/>
    </row>
    <row r="68" spans="1:10" ht="15.75">
      <c r="A68" s="371" t="s">
        <v>4004</v>
      </c>
      <c r="B68" s="292" t="s">
        <v>7255</v>
      </c>
      <c r="C68" s="525" t="s">
        <v>7217</v>
      </c>
      <c r="D68" s="527" t="s">
        <v>7256</v>
      </c>
      <c r="E68" s="525"/>
      <c r="F68" s="527"/>
      <c r="G68" s="529" t="s">
        <v>3768</v>
      </c>
      <c r="H68" s="529">
        <v>2</v>
      </c>
      <c r="I68" s="525"/>
      <c r="J68" s="525"/>
    </row>
    <row r="69" spans="1:10" ht="16.5" thickBot="1">
      <c r="B69" s="236" t="s">
        <v>7257</v>
      </c>
      <c r="C69" s="526"/>
      <c r="D69" s="528"/>
      <c r="E69" s="526"/>
      <c r="F69" s="528"/>
      <c r="G69" s="530"/>
      <c r="H69" s="530"/>
      <c r="I69" s="526"/>
      <c r="J69" s="526"/>
    </row>
    <row r="70" spans="1:10" ht="15.75">
      <c r="A70" s="371" t="s">
        <v>9854</v>
      </c>
      <c r="B70" s="292" t="s">
        <v>7258</v>
      </c>
      <c r="C70" s="525" t="s">
        <v>7221</v>
      </c>
      <c r="D70" s="527" t="s">
        <v>7222</v>
      </c>
      <c r="E70" s="525"/>
      <c r="F70" s="527"/>
      <c r="G70" s="529" t="s">
        <v>3768</v>
      </c>
      <c r="H70" s="529">
        <v>2</v>
      </c>
      <c r="I70" s="525"/>
      <c r="J70" s="525"/>
    </row>
    <row r="71" spans="1:10" ht="16.5" thickBot="1">
      <c r="B71" s="236" t="s">
        <v>4974</v>
      </c>
      <c r="C71" s="526"/>
      <c r="D71" s="528"/>
      <c r="E71" s="526"/>
      <c r="F71" s="528"/>
      <c r="G71" s="530"/>
      <c r="H71" s="530"/>
      <c r="I71" s="526"/>
      <c r="J71" s="526"/>
    </row>
    <row r="72" spans="1:10" ht="15.75">
      <c r="A72" s="371" t="s">
        <v>9854</v>
      </c>
      <c r="B72" s="292" t="s">
        <v>4976</v>
      </c>
      <c r="C72" s="240" t="s">
        <v>7225</v>
      </c>
      <c r="D72" s="527" t="s">
        <v>7226</v>
      </c>
      <c r="E72" s="525"/>
      <c r="F72" s="527"/>
      <c r="G72" s="529" t="s">
        <v>3768</v>
      </c>
      <c r="H72" s="529">
        <v>2</v>
      </c>
      <c r="I72" s="525"/>
      <c r="J72" s="525"/>
    </row>
    <row r="73" spans="1:10" ht="16.5" thickBot="1">
      <c r="B73" s="236" t="s">
        <v>7259</v>
      </c>
      <c r="C73" s="234" t="s">
        <v>7227</v>
      </c>
      <c r="D73" s="528"/>
      <c r="E73" s="526"/>
      <c r="F73" s="528"/>
      <c r="G73" s="530"/>
      <c r="H73" s="530"/>
      <c r="I73" s="526"/>
      <c r="J73" s="526"/>
    </row>
    <row r="74" spans="1:10" ht="15.75">
      <c r="A74" s="371" t="s">
        <v>9854</v>
      </c>
      <c r="B74" s="292" t="s">
        <v>7260</v>
      </c>
      <c r="C74" s="240" t="s">
        <v>7228</v>
      </c>
      <c r="D74" s="527" t="s">
        <v>7229</v>
      </c>
      <c r="E74" s="525"/>
      <c r="F74" s="527"/>
      <c r="G74" s="529" t="s">
        <v>3768</v>
      </c>
      <c r="H74" s="529">
        <v>2</v>
      </c>
      <c r="I74" s="525"/>
      <c r="J74" s="525"/>
    </row>
    <row r="75" spans="1:10" ht="16.5" thickBot="1">
      <c r="B75" s="236" t="s">
        <v>7261</v>
      </c>
      <c r="C75" s="234" t="s">
        <v>7227</v>
      </c>
      <c r="D75" s="528"/>
      <c r="E75" s="526"/>
      <c r="F75" s="528"/>
      <c r="G75" s="530"/>
      <c r="H75" s="530"/>
      <c r="I75" s="526"/>
      <c r="J75" s="526"/>
    </row>
    <row r="76" spans="1:10" ht="15.75">
      <c r="A76" s="371" t="s">
        <v>9855</v>
      </c>
      <c r="B76" s="292" t="s">
        <v>7231</v>
      </c>
      <c r="C76" s="525" t="s">
        <v>7232</v>
      </c>
      <c r="D76" s="527"/>
      <c r="E76" s="525"/>
      <c r="F76" s="527"/>
      <c r="G76" s="529" t="s">
        <v>3768</v>
      </c>
      <c r="H76" s="529">
        <v>1</v>
      </c>
      <c r="I76" s="525"/>
      <c r="J76" s="525"/>
    </row>
    <row r="77" spans="1:10" ht="16.5" thickBot="1">
      <c r="B77" s="236" t="s">
        <v>7262</v>
      </c>
      <c r="C77" s="526"/>
      <c r="D77" s="528"/>
      <c r="E77" s="526"/>
      <c r="F77" s="528"/>
      <c r="G77" s="530"/>
      <c r="H77" s="530"/>
      <c r="I77" s="526"/>
      <c r="J77" s="526"/>
    </row>
    <row r="78" spans="1:10" ht="16.5" thickBot="1">
      <c r="B78" s="236"/>
      <c r="C78" s="234"/>
      <c r="D78" s="237"/>
      <c r="E78" s="234"/>
      <c r="F78" s="237"/>
      <c r="G78" s="238"/>
      <c r="H78" s="238"/>
      <c r="I78" s="234"/>
      <c r="J78" s="234"/>
    </row>
    <row r="79" spans="1:10" ht="32.25" thickBot="1">
      <c r="B79" s="236"/>
      <c r="C79" s="293" t="s">
        <v>7263</v>
      </c>
      <c r="D79" s="237"/>
      <c r="E79" s="234"/>
      <c r="F79" s="237"/>
      <c r="G79" s="238"/>
      <c r="H79" s="238"/>
      <c r="I79" s="234"/>
      <c r="J79" s="234"/>
    </row>
    <row r="80" spans="1:10" ht="16.5" thickBot="1">
      <c r="B80" s="236"/>
      <c r="C80" s="234"/>
      <c r="D80" s="237"/>
      <c r="E80" s="234"/>
      <c r="F80" s="237"/>
      <c r="G80" s="238"/>
      <c r="H80" s="238"/>
      <c r="I80" s="234"/>
      <c r="J80" s="234"/>
    </row>
    <row r="81" spans="1:10" ht="15.75">
      <c r="A81" s="371" t="s">
        <v>9854</v>
      </c>
      <c r="B81" s="292" t="s">
        <v>7264</v>
      </c>
      <c r="C81" s="525" t="s">
        <v>7208</v>
      </c>
      <c r="D81" s="527" t="s">
        <v>7209</v>
      </c>
      <c r="E81" s="525"/>
      <c r="F81" s="527"/>
      <c r="G81" s="529" t="s">
        <v>3768</v>
      </c>
      <c r="H81" s="529">
        <v>2</v>
      </c>
      <c r="I81" s="525"/>
      <c r="J81" s="525"/>
    </row>
    <row r="82" spans="1:10" ht="16.5" thickBot="1">
      <c r="B82" s="236" t="s">
        <v>4987</v>
      </c>
      <c r="C82" s="526"/>
      <c r="D82" s="528"/>
      <c r="E82" s="526"/>
      <c r="F82" s="528"/>
      <c r="G82" s="530"/>
      <c r="H82" s="530"/>
      <c r="I82" s="526"/>
      <c r="J82" s="526"/>
    </row>
    <row r="83" spans="1:10" ht="15.75">
      <c r="A83" s="371" t="s">
        <v>9854</v>
      </c>
      <c r="B83" s="292" t="s">
        <v>4989</v>
      </c>
      <c r="C83" s="240" t="s">
        <v>7210</v>
      </c>
      <c r="D83" s="527" t="s">
        <v>7211</v>
      </c>
      <c r="E83" s="525"/>
      <c r="F83" s="527"/>
      <c r="G83" s="529" t="s">
        <v>3768</v>
      </c>
      <c r="H83" s="529">
        <v>2</v>
      </c>
      <c r="I83" s="525"/>
      <c r="J83" s="525"/>
    </row>
    <row r="84" spans="1:10" ht="16.5" thickBot="1">
      <c r="B84" s="236" t="s">
        <v>7265</v>
      </c>
      <c r="C84" s="234" t="s">
        <v>7212</v>
      </c>
      <c r="D84" s="528"/>
      <c r="E84" s="526"/>
      <c r="F84" s="528"/>
      <c r="G84" s="530"/>
      <c r="H84" s="530"/>
      <c r="I84" s="526"/>
      <c r="J84" s="526"/>
    </row>
    <row r="85" spans="1:10" ht="15.75">
      <c r="A85" s="371" t="s">
        <v>9854</v>
      </c>
      <c r="B85" s="292" t="s">
        <v>7266</v>
      </c>
      <c r="C85" s="525" t="s">
        <v>7213</v>
      </c>
      <c r="D85" s="527" t="s">
        <v>7214</v>
      </c>
      <c r="E85" s="525"/>
      <c r="F85" s="527"/>
      <c r="G85" s="529" t="s">
        <v>3768</v>
      </c>
      <c r="H85" s="529">
        <v>2</v>
      </c>
      <c r="I85" s="525"/>
      <c r="J85" s="525"/>
    </row>
    <row r="86" spans="1:10" ht="16.5" thickBot="1">
      <c r="B86" s="236" t="s">
        <v>7267</v>
      </c>
      <c r="C86" s="526"/>
      <c r="D86" s="528"/>
      <c r="E86" s="526"/>
      <c r="F86" s="528"/>
      <c r="G86" s="530"/>
      <c r="H86" s="530"/>
      <c r="I86" s="526"/>
      <c r="J86" s="526"/>
    </row>
    <row r="87" spans="1:10" ht="15.75">
      <c r="A87" s="371" t="s">
        <v>4004</v>
      </c>
      <c r="B87" s="292" t="s">
        <v>5000</v>
      </c>
      <c r="C87" s="525" t="s">
        <v>7215</v>
      </c>
      <c r="D87" s="527"/>
      <c r="E87" s="525"/>
      <c r="F87" s="527"/>
      <c r="G87" s="529" t="s">
        <v>3768</v>
      </c>
      <c r="H87" s="529">
        <v>2</v>
      </c>
      <c r="I87" s="525"/>
      <c r="J87" s="525"/>
    </row>
    <row r="88" spans="1:10" ht="16.5" thickBot="1">
      <c r="B88" s="236" t="s">
        <v>5003</v>
      </c>
      <c r="C88" s="526"/>
      <c r="D88" s="528"/>
      <c r="E88" s="526"/>
      <c r="F88" s="528"/>
      <c r="G88" s="530"/>
      <c r="H88" s="530"/>
      <c r="I88" s="526"/>
      <c r="J88" s="526"/>
    </row>
    <row r="89" spans="1:10" ht="15.75">
      <c r="A89" s="371" t="s">
        <v>4004</v>
      </c>
      <c r="B89" s="292" t="s">
        <v>7268</v>
      </c>
      <c r="C89" s="525" t="s">
        <v>7217</v>
      </c>
      <c r="D89" s="527" t="s">
        <v>7269</v>
      </c>
      <c r="E89" s="525"/>
      <c r="F89" s="527"/>
      <c r="G89" s="529" t="s">
        <v>3768</v>
      </c>
      <c r="H89" s="529">
        <v>2</v>
      </c>
      <c r="I89" s="525"/>
      <c r="J89" s="525"/>
    </row>
    <row r="90" spans="1:10" ht="16.5" thickBot="1">
      <c r="B90" s="236" t="s">
        <v>5015</v>
      </c>
      <c r="C90" s="526"/>
      <c r="D90" s="528"/>
      <c r="E90" s="526"/>
      <c r="F90" s="528"/>
      <c r="G90" s="530"/>
      <c r="H90" s="530"/>
      <c r="I90" s="526"/>
      <c r="J90" s="526"/>
    </row>
    <row r="91" spans="1:10" ht="15.75">
      <c r="A91" s="371" t="s">
        <v>4004</v>
      </c>
      <c r="B91" s="292" t="s">
        <v>5023</v>
      </c>
      <c r="C91" s="525" t="s">
        <v>7217</v>
      </c>
      <c r="D91" s="527" t="s">
        <v>7270</v>
      </c>
      <c r="E91" s="525"/>
      <c r="F91" s="527"/>
      <c r="G91" s="529" t="s">
        <v>3768</v>
      </c>
      <c r="H91" s="529">
        <v>2</v>
      </c>
      <c r="I91" s="525"/>
      <c r="J91" s="525"/>
    </row>
    <row r="92" spans="1:10" ht="16.5" thickBot="1">
      <c r="B92" s="236" t="s">
        <v>5028</v>
      </c>
      <c r="C92" s="526"/>
      <c r="D92" s="528"/>
      <c r="E92" s="526"/>
      <c r="F92" s="528"/>
      <c r="G92" s="530"/>
      <c r="H92" s="530"/>
      <c r="I92" s="526"/>
      <c r="J92" s="526"/>
    </row>
    <row r="93" spans="1:10" ht="15.75">
      <c r="A93" s="371" t="s">
        <v>9854</v>
      </c>
      <c r="B93" s="292" t="s">
        <v>5033</v>
      </c>
      <c r="C93" s="525" t="s">
        <v>7221</v>
      </c>
      <c r="D93" s="527" t="s">
        <v>7222</v>
      </c>
      <c r="E93" s="525"/>
      <c r="F93" s="527"/>
      <c r="G93" s="529" t="s">
        <v>3768</v>
      </c>
      <c r="H93" s="529">
        <v>2</v>
      </c>
      <c r="I93" s="525"/>
      <c r="J93" s="525"/>
    </row>
    <row r="94" spans="1:10" ht="16.5" thickBot="1">
      <c r="B94" s="236" t="s">
        <v>7271</v>
      </c>
      <c r="C94" s="526"/>
      <c r="D94" s="528"/>
      <c r="E94" s="526"/>
      <c r="F94" s="528"/>
      <c r="G94" s="530"/>
      <c r="H94" s="530"/>
      <c r="I94" s="526"/>
      <c r="J94" s="526"/>
    </row>
    <row r="95" spans="1:10" ht="15.75">
      <c r="A95" s="371" t="s">
        <v>9854</v>
      </c>
      <c r="B95" s="292" t="s">
        <v>7272</v>
      </c>
      <c r="C95" s="240" t="s">
        <v>7225</v>
      </c>
      <c r="D95" s="527" t="s">
        <v>7226</v>
      </c>
      <c r="E95" s="525"/>
      <c r="F95" s="527"/>
      <c r="G95" s="529" t="s">
        <v>3768</v>
      </c>
      <c r="H95" s="529">
        <v>2</v>
      </c>
      <c r="I95" s="525"/>
      <c r="J95" s="525"/>
    </row>
    <row r="96" spans="1:10" ht="16.5" thickBot="1">
      <c r="B96" s="236" t="s">
        <v>7273</v>
      </c>
      <c r="C96" s="234" t="s">
        <v>7227</v>
      </c>
      <c r="D96" s="528"/>
      <c r="E96" s="526"/>
      <c r="F96" s="528"/>
      <c r="G96" s="530"/>
      <c r="H96" s="530"/>
      <c r="I96" s="526"/>
      <c r="J96" s="526"/>
    </row>
    <row r="97" spans="1:10" ht="15.75">
      <c r="A97" s="371" t="s">
        <v>9854</v>
      </c>
      <c r="B97" s="292" t="s">
        <v>5041</v>
      </c>
      <c r="C97" s="240" t="s">
        <v>7228</v>
      </c>
      <c r="D97" s="527" t="s">
        <v>7229</v>
      </c>
      <c r="E97" s="525"/>
      <c r="F97" s="527"/>
      <c r="G97" s="529" t="s">
        <v>3768</v>
      </c>
      <c r="H97" s="529">
        <v>2</v>
      </c>
      <c r="I97" s="525"/>
      <c r="J97" s="525"/>
    </row>
    <row r="98" spans="1:10" ht="16.5" thickBot="1">
      <c r="B98" s="236" t="s">
        <v>5043</v>
      </c>
      <c r="C98" s="234" t="s">
        <v>7227</v>
      </c>
      <c r="D98" s="528"/>
      <c r="E98" s="526"/>
      <c r="F98" s="528"/>
      <c r="G98" s="530"/>
      <c r="H98" s="530"/>
      <c r="I98" s="526"/>
      <c r="J98" s="526"/>
    </row>
    <row r="99" spans="1:10" ht="15.75">
      <c r="A99" s="371" t="s">
        <v>9855</v>
      </c>
      <c r="B99" s="292" t="s">
        <v>7231</v>
      </c>
      <c r="C99" s="525" t="s">
        <v>7232</v>
      </c>
      <c r="D99" s="527"/>
      <c r="E99" s="525"/>
      <c r="F99" s="527"/>
      <c r="G99" s="529" t="s">
        <v>3768</v>
      </c>
      <c r="H99" s="529">
        <v>1</v>
      </c>
      <c r="I99" s="525"/>
      <c r="J99" s="525"/>
    </row>
    <row r="100" spans="1:10" ht="16.5" thickBot="1">
      <c r="B100" s="236" t="s">
        <v>7274</v>
      </c>
      <c r="C100" s="526"/>
      <c r="D100" s="528"/>
      <c r="E100" s="526"/>
      <c r="F100" s="528"/>
      <c r="G100" s="530"/>
      <c r="H100" s="530"/>
      <c r="I100" s="526"/>
      <c r="J100" s="526"/>
    </row>
    <row r="101" spans="1:10" ht="16.5" thickBot="1">
      <c r="B101" s="236"/>
      <c r="C101" s="234"/>
      <c r="D101" s="237"/>
      <c r="E101" s="234"/>
      <c r="F101" s="237"/>
      <c r="G101" s="238"/>
      <c r="H101" s="238"/>
      <c r="I101" s="234"/>
      <c r="J101" s="234"/>
    </row>
    <row r="102" spans="1:10" ht="32.25" thickBot="1">
      <c r="B102" s="236"/>
      <c r="C102" s="293" t="s">
        <v>7275</v>
      </c>
      <c r="D102" s="237"/>
      <c r="E102" s="234"/>
      <c r="F102" s="237"/>
      <c r="G102" s="238"/>
      <c r="H102" s="238"/>
      <c r="I102" s="234"/>
      <c r="J102" s="234"/>
    </row>
    <row r="103" spans="1:10" ht="16.5" thickBot="1">
      <c r="B103" s="236"/>
      <c r="C103" s="234"/>
      <c r="D103" s="237"/>
      <c r="E103" s="234"/>
      <c r="F103" s="237"/>
      <c r="G103" s="238"/>
      <c r="H103" s="238"/>
      <c r="I103" s="234"/>
      <c r="J103" s="234"/>
    </row>
    <row r="104" spans="1:10" ht="16.5" thickBot="1">
      <c r="A104" s="371" t="s">
        <v>4004</v>
      </c>
      <c r="B104" s="236" t="s">
        <v>5045</v>
      </c>
      <c r="C104" s="234" t="s">
        <v>7217</v>
      </c>
      <c r="D104" s="237" t="s">
        <v>7269</v>
      </c>
      <c r="E104" s="234"/>
      <c r="F104" s="237"/>
      <c r="G104" s="238" t="s">
        <v>3768</v>
      </c>
      <c r="H104" s="238">
        <v>1</v>
      </c>
      <c r="I104" s="234"/>
      <c r="J104" s="234"/>
    </row>
    <row r="105" spans="1:10" ht="15.75">
      <c r="A105" s="371" t="s">
        <v>9855</v>
      </c>
      <c r="B105" s="292" t="s">
        <v>7231</v>
      </c>
      <c r="C105" s="525" t="s">
        <v>7232</v>
      </c>
      <c r="D105" s="527"/>
      <c r="E105" s="525"/>
      <c r="F105" s="527"/>
      <c r="G105" s="529" t="s">
        <v>3768</v>
      </c>
      <c r="H105" s="529">
        <v>1</v>
      </c>
      <c r="I105" s="525"/>
      <c r="J105" s="525"/>
    </row>
    <row r="106" spans="1:10" ht="16.5" thickBot="1">
      <c r="B106" s="236" t="s">
        <v>7276</v>
      </c>
      <c r="C106" s="526"/>
      <c r="D106" s="528"/>
      <c r="E106" s="526"/>
      <c r="F106" s="528"/>
      <c r="G106" s="530"/>
      <c r="H106" s="530"/>
      <c r="I106" s="526"/>
      <c r="J106" s="526"/>
    </row>
    <row r="107" spans="1:10" ht="16.5" thickBot="1">
      <c r="B107" s="236"/>
      <c r="C107" s="234"/>
      <c r="D107" s="237"/>
      <c r="E107" s="234"/>
      <c r="F107" s="237"/>
      <c r="G107" s="238"/>
      <c r="H107" s="238"/>
      <c r="I107" s="234"/>
      <c r="J107" s="234"/>
    </row>
    <row r="108" spans="1:10" ht="48" thickBot="1">
      <c r="B108" s="236"/>
      <c r="C108" s="293" t="s">
        <v>7277</v>
      </c>
      <c r="D108" s="237"/>
      <c r="E108" s="234"/>
      <c r="F108" s="237"/>
      <c r="G108" s="238"/>
      <c r="H108" s="238"/>
      <c r="I108" s="234"/>
      <c r="J108" s="234"/>
    </row>
    <row r="109" spans="1:10" ht="16.5" thickBot="1">
      <c r="B109" s="236"/>
      <c r="C109" s="234"/>
      <c r="D109" s="237"/>
      <c r="E109" s="234"/>
      <c r="F109" s="237"/>
      <c r="G109" s="238"/>
      <c r="H109" s="238"/>
      <c r="I109" s="234"/>
      <c r="J109" s="234"/>
    </row>
    <row r="110" spans="1:10" ht="16.5" thickBot="1">
      <c r="A110" s="371" t="s">
        <v>9854</v>
      </c>
      <c r="B110" s="236" t="s">
        <v>7278</v>
      </c>
      <c r="C110" s="234" t="s">
        <v>7279</v>
      </c>
      <c r="D110" s="237"/>
      <c r="E110" s="234"/>
      <c r="F110" s="237"/>
      <c r="G110" s="238" t="s">
        <v>3768</v>
      </c>
      <c r="H110" s="238">
        <v>1</v>
      </c>
      <c r="I110" s="234"/>
      <c r="J110" s="234"/>
    </row>
    <row r="111" spans="1:10" ht="16.5" thickBot="1">
      <c r="A111" s="371" t="s">
        <v>9854</v>
      </c>
      <c r="B111" s="236" t="s">
        <v>4777</v>
      </c>
      <c r="C111" s="234" t="s">
        <v>7280</v>
      </c>
      <c r="D111" s="237"/>
      <c r="E111" s="234"/>
      <c r="F111" s="237"/>
      <c r="G111" s="238" t="s">
        <v>3768</v>
      </c>
      <c r="H111" s="238">
        <v>1</v>
      </c>
      <c r="I111" s="234"/>
      <c r="J111" s="234"/>
    </row>
    <row r="112" spans="1:10" ht="16.5" thickBot="1">
      <c r="A112" s="371" t="s">
        <v>9854</v>
      </c>
      <c r="B112" s="236" t="s">
        <v>4781</v>
      </c>
      <c r="C112" s="234" t="s">
        <v>7213</v>
      </c>
      <c r="D112" s="237" t="s">
        <v>7214</v>
      </c>
      <c r="E112" s="234"/>
      <c r="F112" s="237"/>
      <c r="G112" s="238" t="s">
        <v>3768</v>
      </c>
      <c r="H112" s="238">
        <v>1</v>
      </c>
      <c r="I112" s="234"/>
      <c r="J112" s="234"/>
    </row>
    <row r="113" spans="1:10" ht="32.25" thickBot="1">
      <c r="A113" s="371" t="s">
        <v>4004</v>
      </c>
      <c r="B113" s="236" t="s">
        <v>7281</v>
      </c>
      <c r="C113" s="234" t="s">
        <v>7215</v>
      </c>
      <c r="D113" s="237"/>
      <c r="E113" s="234"/>
      <c r="F113" s="237"/>
      <c r="G113" s="238" t="s">
        <v>3768</v>
      </c>
      <c r="H113" s="238">
        <v>1</v>
      </c>
      <c r="I113" s="234"/>
      <c r="J113" s="234"/>
    </row>
    <row r="114" spans="1:10" ht="32.25" thickBot="1">
      <c r="A114" s="371" t="s">
        <v>9854</v>
      </c>
      <c r="B114" s="236" t="s">
        <v>7282</v>
      </c>
      <c r="C114" s="234" t="s">
        <v>7283</v>
      </c>
      <c r="D114" s="237" t="s">
        <v>7284</v>
      </c>
      <c r="E114" s="234"/>
      <c r="F114" s="237"/>
      <c r="G114" s="238"/>
      <c r="H114" s="238"/>
      <c r="I114" s="234"/>
      <c r="J114" s="234"/>
    </row>
    <row r="115" spans="1:10" ht="15.75">
      <c r="A115" s="371" t="s">
        <v>9855</v>
      </c>
      <c r="B115" s="292" t="s">
        <v>7231</v>
      </c>
      <c r="C115" s="525" t="s">
        <v>7232</v>
      </c>
      <c r="D115" s="527"/>
      <c r="E115" s="525"/>
      <c r="F115" s="527"/>
      <c r="G115" s="529" t="s">
        <v>3768</v>
      </c>
      <c r="H115" s="529">
        <v>1</v>
      </c>
      <c r="I115" s="525"/>
      <c r="J115" s="525"/>
    </row>
    <row r="116" spans="1:10" ht="16.5" thickBot="1">
      <c r="B116" s="236" t="s">
        <v>7285</v>
      </c>
      <c r="C116" s="526"/>
      <c r="D116" s="528"/>
      <c r="E116" s="526"/>
      <c r="F116" s="528"/>
      <c r="G116" s="530"/>
      <c r="H116" s="530"/>
      <c r="I116" s="526"/>
      <c r="J116" s="526"/>
    </row>
    <row r="117" spans="1:10" ht="16.5" thickBot="1">
      <c r="B117" s="236"/>
      <c r="C117" s="234"/>
      <c r="D117" s="237"/>
      <c r="E117" s="234"/>
      <c r="F117" s="237"/>
      <c r="G117" s="238"/>
      <c r="H117" s="238"/>
      <c r="I117" s="234"/>
      <c r="J117" s="234"/>
    </row>
    <row r="118" spans="1:10" ht="48" thickBot="1">
      <c r="B118" s="236"/>
      <c r="C118" s="293" t="s">
        <v>7286</v>
      </c>
      <c r="D118" s="237"/>
      <c r="E118" s="234"/>
      <c r="F118" s="237"/>
      <c r="G118" s="238"/>
      <c r="H118" s="238"/>
      <c r="I118" s="234"/>
      <c r="J118" s="234"/>
    </row>
    <row r="119" spans="1:10" ht="16.5" thickBot="1">
      <c r="B119" s="236"/>
      <c r="C119" s="234"/>
      <c r="D119" s="237"/>
      <c r="E119" s="234"/>
      <c r="F119" s="237"/>
      <c r="G119" s="238"/>
      <c r="H119" s="238"/>
      <c r="I119" s="234"/>
      <c r="J119" s="234"/>
    </row>
    <row r="120" spans="1:10" ht="15.75">
      <c r="A120" s="371" t="s">
        <v>9854</v>
      </c>
      <c r="B120" s="292" t="s">
        <v>5056</v>
      </c>
      <c r="C120" s="525" t="s">
        <v>7287</v>
      </c>
      <c r="D120" s="527"/>
      <c r="E120" s="525"/>
      <c r="F120" s="527"/>
      <c r="G120" s="529" t="s">
        <v>3768</v>
      </c>
      <c r="H120" s="529">
        <v>2</v>
      </c>
      <c r="I120" s="525"/>
      <c r="J120" s="525"/>
    </row>
    <row r="121" spans="1:10" ht="16.5" thickBot="1">
      <c r="B121" s="236" t="s">
        <v>5060</v>
      </c>
      <c r="C121" s="526"/>
      <c r="D121" s="528"/>
      <c r="E121" s="526"/>
      <c r="F121" s="528"/>
      <c r="G121" s="530"/>
      <c r="H121" s="530"/>
      <c r="I121" s="526"/>
      <c r="J121" s="526"/>
    </row>
    <row r="122" spans="1:10" ht="15.75">
      <c r="A122" s="371" t="s">
        <v>9854</v>
      </c>
      <c r="B122" s="292" t="s">
        <v>5062</v>
      </c>
      <c r="C122" s="525" t="s">
        <v>7288</v>
      </c>
      <c r="D122" s="527"/>
      <c r="E122" s="525"/>
      <c r="F122" s="527"/>
      <c r="G122" s="529" t="s">
        <v>3768</v>
      </c>
      <c r="H122" s="529">
        <v>2</v>
      </c>
      <c r="I122" s="525"/>
      <c r="J122" s="525"/>
    </row>
    <row r="123" spans="1:10" ht="16.5" thickBot="1">
      <c r="B123" s="236" t="s">
        <v>7289</v>
      </c>
      <c r="C123" s="526"/>
      <c r="D123" s="528"/>
      <c r="E123" s="526"/>
      <c r="F123" s="528"/>
      <c r="G123" s="530"/>
      <c r="H123" s="530"/>
      <c r="I123" s="526"/>
      <c r="J123" s="526"/>
    </row>
    <row r="124" spans="1:10" ht="15.75">
      <c r="A124" s="371" t="s">
        <v>9854</v>
      </c>
      <c r="B124" s="292" t="s">
        <v>7290</v>
      </c>
      <c r="C124" s="525" t="s">
        <v>7291</v>
      </c>
      <c r="D124" s="527" t="s">
        <v>7292</v>
      </c>
      <c r="E124" s="525"/>
      <c r="F124" s="527" t="s">
        <v>7293</v>
      </c>
      <c r="G124" s="529" t="s">
        <v>3768</v>
      </c>
      <c r="H124" s="529">
        <v>2</v>
      </c>
      <c r="I124" s="525"/>
      <c r="J124" s="525"/>
    </row>
    <row r="125" spans="1:10" ht="16.5" thickBot="1">
      <c r="B125" s="236" t="s">
        <v>7294</v>
      </c>
      <c r="C125" s="526"/>
      <c r="D125" s="528"/>
      <c r="E125" s="526"/>
      <c r="F125" s="528"/>
      <c r="G125" s="530"/>
      <c r="H125" s="530"/>
      <c r="I125" s="526"/>
      <c r="J125" s="526"/>
    </row>
    <row r="126" spans="1:10" ht="16.5" thickBot="1">
      <c r="A126" s="371" t="s">
        <v>9854</v>
      </c>
      <c r="B126" s="236"/>
      <c r="C126" s="234" t="s">
        <v>7295</v>
      </c>
      <c r="D126" s="237" t="s">
        <v>7296</v>
      </c>
      <c r="E126" s="234"/>
      <c r="F126" s="237" t="s">
        <v>7293</v>
      </c>
      <c r="G126" s="238" t="s">
        <v>3768</v>
      </c>
      <c r="H126" s="238">
        <v>1</v>
      </c>
      <c r="I126" s="234"/>
      <c r="J126" s="234"/>
    </row>
    <row r="127" spans="1:10" ht="16.5" thickBot="1">
      <c r="A127" s="371" t="s">
        <v>9855</v>
      </c>
      <c r="B127" s="236" t="s">
        <v>5256</v>
      </c>
      <c r="C127" s="234" t="s">
        <v>7297</v>
      </c>
      <c r="D127" s="237"/>
      <c r="E127" s="234"/>
      <c r="F127" s="237"/>
      <c r="G127" s="238" t="s">
        <v>3768</v>
      </c>
      <c r="H127" s="238">
        <v>1</v>
      </c>
      <c r="I127" s="234"/>
      <c r="J127" s="234"/>
    </row>
    <row r="128" spans="1:10" ht="16.5" thickBot="1">
      <c r="B128" s="236"/>
      <c r="C128" s="234"/>
      <c r="D128" s="237"/>
      <c r="E128" s="234"/>
      <c r="F128" s="237"/>
      <c r="G128" s="238"/>
      <c r="H128" s="238"/>
      <c r="I128" s="234"/>
      <c r="J128" s="234"/>
    </row>
    <row r="129" spans="2:10" ht="16.5" thickBot="1">
      <c r="B129" s="236"/>
      <c r="C129" s="234"/>
      <c r="D129" s="237"/>
      <c r="E129" s="234"/>
      <c r="F129" s="237"/>
      <c r="G129" s="238"/>
      <c r="H129" s="238"/>
      <c r="I129" s="234"/>
      <c r="J129" s="234"/>
    </row>
    <row r="130" spans="2:10" ht="16.5" thickBot="1">
      <c r="B130" s="236"/>
      <c r="C130" s="234"/>
      <c r="D130" s="237"/>
      <c r="E130" s="234"/>
      <c r="F130" s="237"/>
      <c r="G130" s="238"/>
      <c r="H130" s="238"/>
      <c r="I130" s="234"/>
      <c r="J130" s="234"/>
    </row>
    <row r="131" spans="2:10" ht="16.5" thickBot="1">
      <c r="B131" s="236"/>
      <c r="C131" s="234"/>
      <c r="D131" s="237"/>
      <c r="E131" s="234"/>
      <c r="F131" s="237"/>
      <c r="G131" s="238"/>
      <c r="H131" s="238"/>
      <c r="I131" s="234"/>
      <c r="J131" s="234"/>
    </row>
    <row r="132" spans="2:10" ht="16.5" thickBot="1">
      <c r="B132" s="236"/>
      <c r="C132" s="234"/>
      <c r="D132" s="237"/>
      <c r="E132" s="234"/>
      <c r="F132" s="237"/>
      <c r="G132" s="238"/>
      <c r="H132" s="238"/>
      <c r="I132" s="234"/>
      <c r="J132" s="234"/>
    </row>
    <row r="133" spans="2:10" ht="16.5" thickBot="1">
      <c r="B133" s="236"/>
      <c r="C133" s="234"/>
      <c r="D133" s="237"/>
      <c r="E133" s="234"/>
      <c r="F133" s="237"/>
      <c r="G133" s="238"/>
      <c r="H133" s="238"/>
      <c r="I133" s="234"/>
      <c r="J133" s="234"/>
    </row>
    <row r="134" spans="2:10" ht="16.5" thickBot="1">
      <c r="B134" s="236"/>
      <c r="C134" s="234"/>
      <c r="D134" s="237"/>
      <c r="E134" s="234"/>
      <c r="F134" s="237"/>
      <c r="G134" s="238"/>
      <c r="H134" s="238"/>
      <c r="I134" s="234"/>
      <c r="J134" s="234"/>
    </row>
    <row r="135" spans="2:10" ht="16.5" thickBot="1">
      <c r="B135" s="236"/>
      <c r="C135" s="291" t="s">
        <v>7298</v>
      </c>
      <c r="D135" s="237"/>
      <c r="E135" s="234"/>
      <c r="F135" s="237"/>
      <c r="G135" s="238"/>
      <c r="H135" s="238"/>
      <c r="I135" s="234"/>
      <c r="J135" s="234"/>
    </row>
    <row r="136" spans="2:10" ht="16.5" thickBot="1">
      <c r="B136" s="236"/>
      <c r="C136" s="235"/>
      <c r="D136" s="237"/>
      <c r="E136" s="234"/>
      <c r="F136" s="237"/>
      <c r="G136" s="238"/>
      <c r="H136" s="238"/>
      <c r="I136" s="234"/>
      <c r="J136" s="234"/>
    </row>
    <row r="137" spans="2:10" ht="15.75">
      <c r="B137" s="527"/>
      <c r="C137" s="525" t="s">
        <v>7299</v>
      </c>
      <c r="D137" s="527" t="s">
        <v>7300</v>
      </c>
      <c r="E137" s="525"/>
      <c r="F137" s="527"/>
      <c r="G137" s="529" t="s">
        <v>2182</v>
      </c>
      <c r="H137" s="529">
        <v>1400</v>
      </c>
      <c r="I137" s="525"/>
      <c r="J137" s="240" t="s">
        <v>7301</v>
      </c>
    </row>
    <row r="138" spans="2:10" ht="16.5" thickBot="1">
      <c r="B138" s="528"/>
      <c r="C138" s="526"/>
      <c r="D138" s="528"/>
      <c r="E138" s="526"/>
      <c r="F138" s="528"/>
      <c r="G138" s="530"/>
      <c r="H138" s="530"/>
      <c r="I138" s="526"/>
      <c r="J138" s="234" t="s">
        <v>7302</v>
      </c>
    </row>
    <row r="139" spans="2:10" ht="15.75">
      <c r="B139" s="527"/>
      <c r="C139" s="240" t="s">
        <v>6313</v>
      </c>
      <c r="D139" s="527"/>
      <c r="E139" s="525"/>
      <c r="F139" s="527"/>
      <c r="G139" s="294" t="s">
        <v>2182</v>
      </c>
      <c r="H139" s="294">
        <v>913</v>
      </c>
      <c r="I139" s="525"/>
      <c r="J139" s="525"/>
    </row>
    <row r="140" spans="2:10" ht="15.75">
      <c r="B140" s="532"/>
      <c r="C140" s="240" t="s">
        <v>6915</v>
      </c>
      <c r="D140" s="532"/>
      <c r="E140" s="531"/>
      <c r="F140" s="532"/>
      <c r="G140" s="242"/>
      <c r="H140" s="242"/>
      <c r="I140" s="531"/>
      <c r="J140" s="531"/>
    </row>
    <row r="141" spans="2:10" ht="15.75">
      <c r="B141" s="532"/>
      <c r="C141" s="240" t="s">
        <v>6318</v>
      </c>
      <c r="D141" s="532"/>
      <c r="E141" s="531"/>
      <c r="F141" s="532"/>
      <c r="G141" s="242"/>
      <c r="H141" s="242"/>
      <c r="I141" s="531"/>
      <c r="J141" s="531"/>
    </row>
    <row r="142" spans="2:10" ht="15.75">
      <c r="B142" s="532"/>
      <c r="C142" s="240" t="s">
        <v>6916</v>
      </c>
      <c r="D142" s="532"/>
      <c r="E142" s="531"/>
      <c r="F142" s="532"/>
      <c r="G142" s="242"/>
      <c r="H142" s="242"/>
      <c r="I142" s="531"/>
      <c r="J142" s="531"/>
    </row>
    <row r="143" spans="2:10" ht="16.5" thickBot="1">
      <c r="B143" s="528"/>
      <c r="C143" s="234" t="s">
        <v>6917</v>
      </c>
      <c r="D143" s="528"/>
      <c r="E143" s="526"/>
      <c r="F143" s="528"/>
      <c r="G143" s="237" t="s">
        <v>2182</v>
      </c>
      <c r="H143" s="237">
        <v>215</v>
      </c>
      <c r="I143" s="526"/>
      <c r="J143" s="526"/>
    </row>
    <row r="144" spans="2:10" ht="16.5" thickBot="1">
      <c r="B144" s="236"/>
      <c r="C144" s="234"/>
      <c r="D144" s="237"/>
      <c r="E144" s="234"/>
      <c r="F144" s="237"/>
      <c r="G144" s="238"/>
      <c r="H144" s="238"/>
      <c r="I144" s="234"/>
      <c r="J144" s="234"/>
    </row>
    <row r="145" spans="2:10" ht="15.75">
      <c r="B145" s="527"/>
      <c r="C145" s="525" t="s">
        <v>7299</v>
      </c>
      <c r="D145" s="527" t="s">
        <v>7303</v>
      </c>
      <c r="E145" s="525"/>
      <c r="F145" s="527"/>
      <c r="G145" s="529" t="s">
        <v>2182</v>
      </c>
      <c r="H145" s="529">
        <v>700</v>
      </c>
      <c r="I145" s="525"/>
      <c r="J145" s="240" t="s">
        <v>7301</v>
      </c>
    </row>
    <row r="146" spans="2:10" ht="16.5" thickBot="1">
      <c r="B146" s="528"/>
      <c r="C146" s="526"/>
      <c r="D146" s="528"/>
      <c r="E146" s="526"/>
      <c r="F146" s="528"/>
      <c r="G146" s="530"/>
      <c r="H146" s="530"/>
      <c r="I146" s="526"/>
      <c r="J146" s="234" t="s">
        <v>7304</v>
      </c>
    </row>
    <row r="147" spans="2:10" ht="15.75">
      <c r="B147" s="527"/>
      <c r="C147" s="240" t="s">
        <v>6313</v>
      </c>
      <c r="D147" s="527"/>
      <c r="E147" s="525"/>
      <c r="F147" s="527"/>
      <c r="G147" s="294" t="s">
        <v>2182</v>
      </c>
      <c r="H147" s="294">
        <v>423</v>
      </c>
      <c r="I147" s="525"/>
      <c r="J147" s="525"/>
    </row>
    <row r="148" spans="2:10" ht="15.75">
      <c r="B148" s="532"/>
      <c r="C148" s="240" t="s">
        <v>6915</v>
      </c>
      <c r="D148" s="532"/>
      <c r="E148" s="531"/>
      <c r="F148" s="532"/>
      <c r="G148" s="242"/>
      <c r="H148" s="242"/>
      <c r="I148" s="531"/>
      <c r="J148" s="531"/>
    </row>
    <row r="149" spans="2:10" ht="15.75">
      <c r="B149" s="532"/>
      <c r="C149" s="240" t="s">
        <v>6318</v>
      </c>
      <c r="D149" s="532"/>
      <c r="E149" s="531"/>
      <c r="F149" s="532"/>
      <c r="G149" s="242"/>
      <c r="H149" s="242"/>
      <c r="I149" s="531"/>
      <c r="J149" s="531"/>
    </row>
    <row r="150" spans="2:10" ht="15.75">
      <c r="B150" s="532"/>
      <c r="C150" s="240" t="s">
        <v>6916</v>
      </c>
      <c r="D150" s="532"/>
      <c r="E150" s="531"/>
      <c r="F150" s="532"/>
      <c r="G150" s="242"/>
      <c r="H150" s="242"/>
      <c r="I150" s="531"/>
      <c r="J150" s="531"/>
    </row>
    <row r="151" spans="2:10" ht="16.5" thickBot="1">
      <c r="B151" s="528"/>
      <c r="C151" s="234" t="s">
        <v>6917</v>
      </c>
      <c r="D151" s="528"/>
      <c r="E151" s="526"/>
      <c r="F151" s="528"/>
      <c r="G151" s="237" t="s">
        <v>2182</v>
      </c>
      <c r="H151" s="237">
        <v>138</v>
      </c>
      <c r="I151" s="526"/>
      <c r="J151" s="526"/>
    </row>
    <row r="152" spans="2:10" ht="16.5" thickBot="1">
      <c r="B152" s="236"/>
      <c r="C152" s="234"/>
      <c r="D152" s="237"/>
      <c r="E152" s="234"/>
      <c r="F152" s="237"/>
      <c r="G152" s="238"/>
      <c r="H152" s="238"/>
      <c r="I152" s="234"/>
      <c r="J152" s="234"/>
    </row>
    <row r="153" spans="2:10" ht="15.75">
      <c r="B153" s="527"/>
      <c r="C153" s="525" t="s">
        <v>7299</v>
      </c>
      <c r="D153" s="527" t="s">
        <v>7305</v>
      </c>
      <c r="E153" s="525"/>
      <c r="F153" s="527"/>
      <c r="G153" s="529" t="s">
        <v>2182</v>
      </c>
      <c r="H153" s="529">
        <v>50</v>
      </c>
      <c r="I153" s="525"/>
      <c r="J153" s="240" t="s">
        <v>7301</v>
      </c>
    </row>
    <row r="154" spans="2:10" ht="16.5" thickBot="1">
      <c r="B154" s="528"/>
      <c r="C154" s="526"/>
      <c r="D154" s="528"/>
      <c r="E154" s="526"/>
      <c r="F154" s="528"/>
      <c r="G154" s="530"/>
      <c r="H154" s="530"/>
      <c r="I154" s="526"/>
      <c r="J154" s="234" t="s">
        <v>7306</v>
      </c>
    </row>
    <row r="155" spans="2:10" ht="15.75">
      <c r="B155" s="527"/>
      <c r="C155" s="240" t="s">
        <v>6313</v>
      </c>
      <c r="D155" s="527"/>
      <c r="E155" s="525"/>
      <c r="F155" s="527"/>
      <c r="G155" s="294" t="s">
        <v>2182</v>
      </c>
      <c r="H155" s="294">
        <v>39</v>
      </c>
      <c r="I155" s="525"/>
      <c r="J155" s="525"/>
    </row>
    <row r="156" spans="2:10" ht="15.75">
      <c r="B156" s="532"/>
      <c r="C156" s="240" t="s">
        <v>6915</v>
      </c>
      <c r="D156" s="532"/>
      <c r="E156" s="531"/>
      <c r="F156" s="532"/>
      <c r="G156" s="242"/>
      <c r="H156" s="242"/>
      <c r="I156" s="531"/>
      <c r="J156" s="531"/>
    </row>
    <row r="157" spans="2:10" ht="15.75">
      <c r="B157" s="532"/>
      <c r="C157" s="240" t="s">
        <v>6318</v>
      </c>
      <c r="D157" s="532"/>
      <c r="E157" s="531"/>
      <c r="F157" s="532"/>
      <c r="G157" s="242"/>
      <c r="H157" s="242"/>
      <c r="I157" s="531"/>
      <c r="J157" s="531"/>
    </row>
    <row r="158" spans="2:10" ht="15.75">
      <c r="B158" s="532"/>
      <c r="C158" s="240" t="s">
        <v>6916</v>
      </c>
      <c r="D158" s="532"/>
      <c r="E158" s="531"/>
      <c r="F158" s="532"/>
      <c r="G158" s="242"/>
      <c r="H158" s="242"/>
      <c r="I158" s="531"/>
      <c r="J158" s="531"/>
    </row>
    <row r="159" spans="2:10" ht="16.5" thickBot="1">
      <c r="B159" s="528"/>
      <c r="C159" s="234" t="s">
        <v>6917</v>
      </c>
      <c r="D159" s="528"/>
      <c r="E159" s="526"/>
      <c r="F159" s="528"/>
      <c r="G159" s="237" t="s">
        <v>2182</v>
      </c>
      <c r="H159" s="237">
        <v>21</v>
      </c>
      <c r="I159" s="526"/>
      <c r="J159" s="526"/>
    </row>
    <row r="160" spans="2:10" ht="16.5" thickBot="1">
      <c r="B160" s="236"/>
      <c r="C160" s="237"/>
      <c r="D160" s="237"/>
      <c r="E160" s="234"/>
      <c r="F160" s="237"/>
      <c r="G160" s="238"/>
      <c r="H160" s="238"/>
      <c r="I160" s="234"/>
      <c r="J160" s="234"/>
    </row>
    <row r="161" spans="2:10" ht="15.75">
      <c r="B161" s="527"/>
      <c r="C161" s="525" t="s">
        <v>7299</v>
      </c>
      <c r="D161" s="527" t="s">
        <v>7307</v>
      </c>
      <c r="E161" s="525"/>
      <c r="F161" s="527"/>
      <c r="G161" s="529" t="s">
        <v>2182</v>
      </c>
      <c r="H161" s="529">
        <v>400</v>
      </c>
      <c r="I161" s="525"/>
      <c r="J161" s="240" t="s">
        <v>7301</v>
      </c>
    </row>
    <row r="162" spans="2:10" ht="16.5" thickBot="1">
      <c r="B162" s="528"/>
      <c r="C162" s="526"/>
      <c r="D162" s="528"/>
      <c r="E162" s="526"/>
      <c r="F162" s="528"/>
      <c r="G162" s="530"/>
      <c r="H162" s="530"/>
      <c r="I162" s="526"/>
      <c r="J162" s="234" t="s">
        <v>7308</v>
      </c>
    </row>
    <row r="163" spans="2:10" ht="15.75">
      <c r="B163" s="527"/>
      <c r="C163" s="240" t="s">
        <v>6313</v>
      </c>
      <c r="D163" s="527"/>
      <c r="E163" s="525"/>
      <c r="F163" s="527"/>
      <c r="G163" s="294" t="s">
        <v>2182</v>
      </c>
      <c r="H163" s="294">
        <v>276</v>
      </c>
      <c r="I163" s="525"/>
      <c r="J163" s="525"/>
    </row>
    <row r="164" spans="2:10" ht="15.75">
      <c r="B164" s="532"/>
      <c r="C164" s="240" t="s">
        <v>6915</v>
      </c>
      <c r="D164" s="532"/>
      <c r="E164" s="531"/>
      <c r="F164" s="532"/>
      <c r="G164" s="242"/>
      <c r="H164" s="242"/>
      <c r="I164" s="531"/>
      <c r="J164" s="531"/>
    </row>
    <row r="165" spans="2:10" ht="15.75">
      <c r="B165" s="532"/>
      <c r="C165" s="240" t="s">
        <v>6318</v>
      </c>
      <c r="D165" s="532"/>
      <c r="E165" s="531"/>
      <c r="F165" s="532"/>
      <c r="G165" s="242"/>
      <c r="H165" s="242"/>
      <c r="I165" s="531"/>
      <c r="J165" s="531"/>
    </row>
    <row r="166" spans="2:10" ht="15.75">
      <c r="B166" s="532"/>
      <c r="C166" s="240" t="s">
        <v>6916</v>
      </c>
      <c r="D166" s="532"/>
      <c r="E166" s="531"/>
      <c r="F166" s="532"/>
      <c r="G166" s="242"/>
      <c r="H166" s="242"/>
      <c r="I166" s="531"/>
      <c r="J166" s="531"/>
    </row>
    <row r="167" spans="2:10" ht="16.5" thickBot="1">
      <c r="B167" s="528"/>
      <c r="C167" s="234" t="s">
        <v>6917</v>
      </c>
      <c r="D167" s="528"/>
      <c r="E167" s="526"/>
      <c r="F167" s="528"/>
      <c r="G167" s="237" t="s">
        <v>2182</v>
      </c>
      <c r="H167" s="237">
        <v>56</v>
      </c>
      <c r="I167" s="526"/>
      <c r="J167" s="526"/>
    </row>
    <row r="168" spans="2:10" ht="16.5" thickBot="1">
      <c r="B168" s="236"/>
      <c r="C168" s="237"/>
      <c r="D168" s="237"/>
      <c r="E168" s="234"/>
      <c r="F168" s="237"/>
      <c r="G168" s="238"/>
      <c r="H168" s="238"/>
      <c r="I168" s="234"/>
      <c r="J168" s="234"/>
    </row>
    <row r="169" spans="2:10" ht="15.75">
      <c r="B169" s="527"/>
      <c r="C169" s="527" t="s">
        <v>7299</v>
      </c>
      <c r="D169" s="527" t="s">
        <v>7309</v>
      </c>
      <c r="E169" s="525"/>
      <c r="F169" s="527"/>
      <c r="G169" s="529" t="s">
        <v>2182</v>
      </c>
      <c r="H169" s="529">
        <v>980</v>
      </c>
      <c r="I169" s="525"/>
      <c r="J169" s="240" t="s">
        <v>7301</v>
      </c>
    </row>
    <row r="170" spans="2:10" ht="16.5" thickBot="1">
      <c r="B170" s="528"/>
      <c r="C170" s="528"/>
      <c r="D170" s="528"/>
      <c r="E170" s="526"/>
      <c r="F170" s="528"/>
      <c r="G170" s="530"/>
      <c r="H170" s="530"/>
      <c r="I170" s="526"/>
      <c r="J170" s="234" t="s">
        <v>7310</v>
      </c>
    </row>
    <row r="171" spans="2:10" ht="15.75">
      <c r="B171" s="527"/>
      <c r="C171" s="240" t="s">
        <v>6313</v>
      </c>
      <c r="D171" s="527"/>
      <c r="E171" s="525"/>
      <c r="F171" s="527"/>
      <c r="G171" s="294" t="s">
        <v>2182</v>
      </c>
      <c r="H171" s="294">
        <v>276</v>
      </c>
      <c r="I171" s="525"/>
      <c r="J171" s="525"/>
    </row>
    <row r="172" spans="2:10" ht="15.75">
      <c r="B172" s="532"/>
      <c r="C172" s="240" t="s">
        <v>6915</v>
      </c>
      <c r="D172" s="532"/>
      <c r="E172" s="531"/>
      <c r="F172" s="532"/>
      <c r="G172" s="242"/>
      <c r="H172" s="242"/>
      <c r="I172" s="531"/>
      <c r="J172" s="531"/>
    </row>
    <row r="173" spans="2:10" ht="15.75">
      <c r="B173" s="532"/>
      <c r="C173" s="240" t="s">
        <v>6318</v>
      </c>
      <c r="D173" s="532"/>
      <c r="E173" s="531"/>
      <c r="F173" s="532"/>
      <c r="G173" s="242"/>
      <c r="H173" s="242"/>
      <c r="I173" s="531"/>
      <c r="J173" s="531"/>
    </row>
    <row r="174" spans="2:10" ht="15.75">
      <c r="B174" s="532"/>
      <c r="C174" s="240" t="s">
        <v>6916</v>
      </c>
      <c r="D174" s="532"/>
      <c r="E174" s="531"/>
      <c r="F174" s="532"/>
      <c r="G174" s="242" t="s">
        <v>2182</v>
      </c>
      <c r="H174" s="242">
        <v>14</v>
      </c>
      <c r="I174" s="531"/>
      <c r="J174" s="531"/>
    </row>
    <row r="175" spans="2:10" ht="16.5" thickBot="1">
      <c r="B175" s="528"/>
      <c r="C175" s="234" t="s">
        <v>6917</v>
      </c>
      <c r="D175" s="528"/>
      <c r="E175" s="526"/>
      <c r="F175" s="528"/>
      <c r="G175" s="238" t="s">
        <v>2182</v>
      </c>
      <c r="H175" s="238">
        <v>8</v>
      </c>
      <c r="I175" s="526"/>
      <c r="J175" s="526"/>
    </row>
    <row r="176" spans="2:10" ht="16.5" thickBot="1">
      <c r="B176" s="236"/>
      <c r="C176" s="237"/>
      <c r="D176" s="237"/>
      <c r="E176" s="234"/>
      <c r="F176" s="237"/>
      <c r="G176" s="238"/>
      <c r="H176" s="238"/>
      <c r="I176" s="234"/>
      <c r="J176" s="234"/>
    </row>
    <row r="177" spans="1:10" ht="15.75">
      <c r="A177" s="196" t="s">
        <v>9856</v>
      </c>
      <c r="B177" s="527"/>
      <c r="C177" s="525" t="s">
        <v>7311</v>
      </c>
      <c r="D177" s="242" t="s">
        <v>7312</v>
      </c>
      <c r="E177" s="525"/>
      <c r="F177" s="527"/>
      <c r="G177" s="529" t="s">
        <v>2182</v>
      </c>
      <c r="H177" s="529">
        <v>300</v>
      </c>
      <c r="I177" s="525"/>
      <c r="J177" s="240" t="s">
        <v>7301</v>
      </c>
    </row>
    <row r="178" spans="1:10" ht="16.5" thickBot="1">
      <c r="B178" s="528"/>
      <c r="C178" s="526"/>
      <c r="D178" s="237" t="s">
        <v>7313</v>
      </c>
      <c r="E178" s="526"/>
      <c r="F178" s="528"/>
      <c r="G178" s="530"/>
      <c r="H178" s="530"/>
      <c r="I178" s="526"/>
      <c r="J178" s="234" t="s">
        <v>7314</v>
      </c>
    </row>
    <row r="179" spans="1:10" ht="15.75">
      <c r="B179" s="527"/>
      <c r="C179" s="240" t="s">
        <v>6313</v>
      </c>
      <c r="D179" s="527"/>
      <c r="E179" s="525"/>
      <c r="F179" s="527"/>
      <c r="G179" s="242"/>
      <c r="H179" s="242"/>
      <c r="I179" s="525"/>
      <c r="J179" s="525"/>
    </row>
    <row r="180" spans="1:10" ht="15.75">
      <c r="B180" s="532"/>
      <c r="C180" s="240" t="s">
        <v>6915</v>
      </c>
      <c r="D180" s="532"/>
      <c r="E180" s="531"/>
      <c r="F180" s="532"/>
      <c r="G180" s="242"/>
      <c r="H180" s="242"/>
      <c r="I180" s="531"/>
      <c r="J180" s="531"/>
    </row>
    <row r="181" spans="1:10" ht="15.75">
      <c r="B181" s="532"/>
      <c r="C181" s="240" t="s">
        <v>6318</v>
      </c>
      <c r="D181" s="532"/>
      <c r="E181" s="531"/>
      <c r="F181" s="532"/>
      <c r="G181" s="242"/>
      <c r="H181" s="242"/>
      <c r="I181" s="531"/>
      <c r="J181" s="531"/>
    </row>
    <row r="182" spans="1:10" ht="15.75">
      <c r="B182" s="532"/>
      <c r="C182" s="240" t="s">
        <v>6916</v>
      </c>
      <c r="D182" s="532"/>
      <c r="E182" s="531"/>
      <c r="F182" s="532"/>
      <c r="G182" s="242"/>
      <c r="H182" s="242"/>
      <c r="I182" s="531"/>
      <c r="J182" s="531"/>
    </row>
    <row r="183" spans="1:10" ht="16.5" thickBot="1">
      <c r="B183" s="528"/>
      <c r="C183" s="234" t="s">
        <v>6917</v>
      </c>
      <c r="D183" s="528"/>
      <c r="E183" s="526"/>
      <c r="F183" s="528"/>
      <c r="G183" s="237" t="s">
        <v>2182</v>
      </c>
      <c r="H183" s="237">
        <v>300</v>
      </c>
      <c r="I183" s="526"/>
      <c r="J183" s="526"/>
    </row>
    <row r="184" spans="1:10" ht="16.5" thickBot="1">
      <c r="B184" s="236"/>
      <c r="C184" s="234"/>
      <c r="D184" s="237"/>
      <c r="E184" s="234"/>
      <c r="F184" s="237"/>
      <c r="G184" s="238"/>
      <c r="H184" s="238"/>
      <c r="I184" s="234"/>
      <c r="J184" s="234"/>
    </row>
    <row r="185" spans="1:10" ht="16.5" thickBot="1">
      <c r="B185" s="236"/>
      <c r="C185" s="291" t="s">
        <v>7315</v>
      </c>
      <c r="D185" s="237"/>
      <c r="E185" s="234"/>
      <c r="F185" s="237"/>
      <c r="G185" s="238"/>
      <c r="H185" s="238"/>
      <c r="I185" s="234"/>
      <c r="J185" s="234"/>
    </row>
    <row r="186" spans="1:10" ht="16.5" thickBot="1">
      <c r="B186" s="236"/>
      <c r="C186" s="234"/>
      <c r="D186" s="237"/>
      <c r="E186" s="234"/>
      <c r="F186" s="237"/>
      <c r="G186" s="238"/>
      <c r="H186" s="238"/>
      <c r="I186" s="234"/>
      <c r="J186" s="234"/>
    </row>
    <row r="187" spans="1:10" ht="15.75">
      <c r="A187" s="371" t="s">
        <v>9855</v>
      </c>
      <c r="B187" s="527"/>
      <c r="C187" s="525" t="s">
        <v>7316</v>
      </c>
      <c r="D187" s="242" t="s">
        <v>47</v>
      </c>
      <c r="E187" s="525"/>
      <c r="F187" s="527"/>
      <c r="G187" s="529" t="s">
        <v>3768</v>
      </c>
      <c r="H187" s="529">
        <v>38</v>
      </c>
      <c r="I187" s="525"/>
      <c r="J187" s="525"/>
    </row>
    <row r="188" spans="1:10" ht="15.75">
      <c r="B188" s="532"/>
      <c r="C188" s="531"/>
      <c r="D188" s="242" t="s">
        <v>7317</v>
      </c>
      <c r="E188" s="531"/>
      <c r="F188" s="532"/>
      <c r="G188" s="533"/>
      <c r="H188" s="533"/>
      <c r="I188" s="531"/>
      <c r="J188" s="531"/>
    </row>
    <row r="189" spans="1:10" ht="16.5" thickBot="1">
      <c r="B189" s="528"/>
      <c r="C189" s="526"/>
      <c r="D189" s="237" t="s">
        <v>7318</v>
      </c>
      <c r="E189" s="526"/>
      <c r="F189" s="528"/>
      <c r="G189" s="530"/>
      <c r="H189" s="530"/>
      <c r="I189" s="526"/>
      <c r="J189" s="526"/>
    </row>
    <row r="190" spans="1:10" ht="16.5" thickBot="1">
      <c r="B190" s="236"/>
      <c r="C190" s="234"/>
      <c r="D190" s="237"/>
      <c r="E190" s="234"/>
      <c r="F190" s="237"/>
      <c r="G190" s="238"/>
      <c r="H190" s="238"/>
      <c r="I190" s="234"/>
      <c r="J190" s="234"/>
    </row>
    <row r="191" spans="1:10" ht="16.5" thickBot="1">
      <c r="B191" s="236"/>
      <c r="C191" s="291" t="s">
        <v>7319</v>
      </c>
      <c r="D191" s="237"/>
      <c r="E191" s="234"/>
      <c r="F191" s="237"/>
      <c r="G191" s="238"/>
      <c r="H191" s="238"/>
      <c r="I191" s="234"/>
      <c r="J191" s="234"/>
    </row>
    <row r="192" spans="1:10" ht="16.5" thickBot="1">
      <c r="B192" s="236"/>
      <c r="C192" s="234"/>
      <c r="D192" s="237"/>
      <c r="E192" s="234"/>
      <c r="F192" s="237"/>
      <c r="G192" s="238"/>
      <c r="H192" s="238"/>
      <c r="I192" s="234"/>
      <c r="J192" s="234"/>
    </row>
    <row r="193" spans="1:11" ht="15.75">
      <c r="A193" s="371" t="s">
        <v>9853</v>
      </c>
      <c r="B193" s="527"/>
      <c r="C193" s="525" t="s">
        <v>7320</v>
      </c>
      <c r="D193" s="242" t="s">
        <v>7321</v>
      </c>
      <c r="E193" s="525"/>
      <c r="F193" s="527"/>
      <c r="G193" s="529" t="s">
        <v>2182</v>
      </c>
      <c r="H193" s="529">
        <v>452</v>
      </c>
      <c r="I193" s="525"/>
      <c r="J193" s="525"/>
    </row>
    <row r="194" spans="1:11" ht="16.5" thickBot="1">
      <c r="B194" s="528"/>
      <c r="C194" s="526"/>
      <c r="D194" s="237" t="s">
        <v>7322</v>
      </c>
      <c r="E194" s="526"/>
      <c r="F194" s="528"/>
      <c r="G194" s="530"/>
      <c r="H194" s="530"/>
      <c r="I194" s="526"/>
      <c r="J194" s="526"/>
    </row>
    <row r="195" spans="1:11" ht="16.5" thickBot="1">
      <c r="B195" s="236"/>
      <c r="C195" s="234"/>
      <c r="D195" s="237"/>
      <c r="E195" s="234"/>
      <c r="F195" s="237"/>
      <c r="G195" s="238"/>
      <c r="H195" s="238"/>
      <c r="I195" s="234"/>
      <c r="J195" s="234"/>
    </row>
    <row r="196" spans="1:11" ht="16.5" thickBot="1">
      <c r="A196" s="371" t="s">
        <v>9850</v>
      </c>
      <c r="B196" s="236"/>
      <c r="C196" s="234" t="s">
        <v>7323</v>
      </c>
      <c r="D196" s="237" t="s">
        <v>7324</v>
      </c>
      <c r="E196" s="234"/>
      <c r="F196" s="237" t="s">
        <v>6489</v>
      </c>
      <c r="G196" s="238" t="s">
        <v>3768</v>
      </c>
      <c r="H196" s="238">
        <v>16</v>
      </c>
      <c r="I196" s="234"/>
      <c r="J196" s="234"/>
      <c r="K196" s="196">
        <f>H196*2</f>
        <v>32</v>
      </c>
    </row>
    <row r="197" spans="1:11" ht="16.5" thickBot="1">
      <c r="B197" s="236"/>
      <c r="C197" s="234"/>
      <c r="D197" s="237"/>
      <c r="E197" s="234"/>
      <c r="F197" s="237"/>
      <c r="G197" s="238"/>
      <c r="H197" s="238"/>
      <c r="I197" s="234"/>
      <c r="J197" s="234"/>
    </row>
    <row r="198" spans="1:11" ht="32.25" thickBot="1">
      <c r="A198" s="371" t="s">
        <v>9850</v>
      </c>
      <c r="B198" s="236"/>
      <c r="C198" s="234" t="s">
        <v>7325</v>
      </c>
      <c r="D198" s="237" t="s">
        <v>2306</v>
      </c>
      <c r="E198" s="234"/>
      <c r="F198" s="237"/>
      <c r="G198" s="238" t="s">
        <v>3768</v>
      </c>
      <c r="H198" s="238">
        <v>1</v>
      </c>
      <c r="I198" s="234"/>
      <c r="J198" s="234"/>
      <c r="K198" s="196">
        <f>H198*2</f>
        <v>2</v>
      </c>
    </row>
    <row r="199" spans="1:11" ht="16.5" thickBot="1">
      <c r="B199" s="236"/>
      <c r="C199" s="234"/>
      <c r="D199" s="237"/>
      <c r="E199" s="234"/>
      <c r="F199" s="237"/>
      <c r="G199" s="238"/>
      <c r="H199" s="238"/>
      <c r="I199" s="234"/>
      <c r="J199" s="234"/>
    </row>
    <row r="200" spans="1:11" ht="16.5" thickBot="1">
      <c r="B200" s="236"/>
      <c r="C200" s="291" t="s">
        <v>7326</v>
      </c>
      <c r="D200" s="237"/>
      <c r="E200" s="234"/>
      <c r="F200" s="237"/>
      <c r="G200" s="238"/>
      <c r="H200" s="238"/>
      <c r="I200" s="234"/>
      <c r="J200" s="234"/>
    </row>
    <row r="201" spans="1:11" ht="16.5" thickBot="1">
      <c r="B201" s="236"/>
      <c r="C201" s="234"/>
      <c r="D201" s="237"/>
      <c r="E201" s="234"/>
      <c r="F201" s="237"/>
      <c r="G201" s="238"/>
      <c r="H201" s="238"/>
      <c r="I201" s="234"/>
      <c r="J201" s="234"/>
    </row>
    <row r="202" spans="1:11" ht="32.25" thickBot="1">
      <c r="A202" s="371" t="s">
        <v>9852</v>
      </c>
      <c r="B202" s="236"/>
      <c r="C202" s="234" t="s">
        <v>7327</v>
      </c>
      <c r="D202" s="237" t="s">
        <v>7328</v>
      </c>
      <c r="E202" s="234"/>
      <c r="F202" s="237" t="s">
        <v>6489</v>
      </c>
      <c r="G202" s="238" t="s">
        <v>3768</v>
      </c>
      <c r="H202" s="238">
        <v>53</v>
      </c>
      <c r="I202" s="237">
        <v>2.33</v>
      </c>
      <c r="J202" s="234"/>
      <c r="K202" s="196">
        <f>H202*3</f>
        <v>159</v>
      </c>
    </row>
    <row r="203" spans="1:11" ht="32.25" thickBot="1">
      <c r="A203" s="371" t="s">
        <v>9851</v>
      </c>
      <c r="B203" s="236"/>
      <c r="C203" s="234" t="s">
        <v>7329</v>
      </c>
      <c r="D203" s="237" t="s">
        <v>7330</v>
      </c>
      <c r="E203" s="234"/>
      <c r="F203" s="237" t="s">
        <v>6489</v>
      </c>
      <c r="G203" s="238" t="s">
        <v>3768</v>
      </c>
      <c r="H203" s="238">
        <v>53</v>
      </c>
      <c r="I203" s="237">
        <v>1.1499999999999999</v>
      </c>
      <c r="J203" s="234"/>
      <c r="K203" s="196">
        <f>H203*3</f>
        <v>159</v>
      </c>
    </row>
    <row r="204" spans="1:11" ht="16.5" thickBot="1">
      <c r="B204" s="236"/>
      <c r="C204" s="234" t="s">
        <v>7331</v>
      </c>
      <c r="D204" s="237" t="s">
        <v>6505</v>
      </c>
      <c r="E204" s="234"/>
      <c r="F204" s="237" t="s">
        <v>6489</v>
      </c>
      <c r="G204" s="238" t="s">
        <v>3768</v>
      </c>
      <c r="H204" s="238">
        <v>53</v>
      </c>
      <c r="I204" s="237">
        <v>0.8</v>
      </c>
      <c r="J204" s="234"/>
    </row>
    <row r="205" spans="1:11" ht="32.25" thickBot="1">
      <c r="B205" s="236"/>
      <c r="C205" s="234" t="s">
        <v>7332</v>
      </c>
      <c r="D205" s="237" t="s">
        <v>7333</v>
      </c>
      <c r="E205" s="234"/>
      <c r="F205" s="237" t="s">
        <v>6489</v>
      </c>
      <c r="G205" s="238" t="s">
        <v>7334</v>
      </c>
      <c r="H205" s="238">
        <v>3</v>
      </c>
      <c r="I205" s="237">
        <v>0.88</v>
      </c>
      <c r="J205" s="234"/>
    </row>
    <row r="206" spans="1:11" ht="32.25" thickBot="1">
      <c r="B206" s="236"/>
      <c r="C206" s="234" t="s">
        <v>7332</v>
      </c>
      <c r="D206" s="237" t="s">
        <v>7335</v>
      </c>
      <c r="E206" s="234"/>
      <c r="F206" s="237" t="s">
        <v>6489</v>
      </c>
      <c r="G206" s="238" t="s">
        <v>7334</v>
      </c>
      <c r="H206" s="238">
        <v>1</v>
      </c>
      <c r="I206" s="237">
        <v>0.26</v>
      </c>
      <c r="J206" s="234"/>
    </row>
    <row r="207" spans="1:11" ht="32.25" thickBot="1">
      <c r="B207" s="236"/>
      <c r="C207" s="234" t="s">
        <v>7336</v>
      </c>
      <c r="D207" s="237" t="s">
        <v>7337</v>
      </c>
      <c r="E207" s="234"/>
      <c r="F207" s="237" t="s">
        <v>6489</v>
      </c>
      <c r="G207" s="238" t="s">
        <v>7334</v>
      </c>
      <c r="H207" s="238">
        <v>4</v>
      </c>
      <c r="I207" s="237">
        <v>0.26</v>
      </c>
      <c r="J207" s="234"/>
    </row>
    <row r="208" spans="1:11" ht="48" thickBot="1">
      <c r="A208" s="196" t="s">
        <v>9857</v>
      </c>
      <c r="B208" s="236"/>
      <c r="C208" s="234" t="s">
        <v>7338</v>
      </c>
      <c r="D208" s="237" t="s">
        <v>6513</v>
      </c>
      <c r="E208" s="234"/>
      <c r="F208" s="237" t="s">
        <v>6489</v>
      </c>
      <c r="G208" s="238" t="s">
        <v>3768</v>
      </c>
      <c r="H208" s="238">
        <v>19</v>
      </c>
      <c r="I208" s="237">
        <v>0.88</v>
      </c>
      <c r="J208" s="234"/>
      <c r="K208" s="196">
        <f>H208*I208/1000</f>
        <v>1.6719999999999999E-2</v>
      </c>
    </row>
    <row r="209" spans="1:11" ht="32.25" thickBot="1">
      <c r="B209" s="236"/>
      <c r="C209" s="234" t="s">
        <v>7339</v>
      </c>
      <c r="D209" s="237" t="s">
        <v>7340</v>
      </c>
      <c r="E209" s="234"/>
      <c r="F209" s="237" t="s">
        <v>6489</v>
      </c>
      <c r="G209" s="238" t="s">
        <v>3768</v>
      </c>
      <c r="H209" s="238">
        <v>19</v>
      </c>
      <c r="I209" s="237">
        <v>0.26</v>
      </c>
      <c r="J209" s="234"/>
      <c r="K209" s="196">
        <f t="shared" ref="K209:K215" si="0">H209*I209/1000</f>
        <v>4.9400000000000008E-3</v>
      </c>
    </row>
    <row r="210" spans="1:11" ht="48" thickBot="1">
      <c r="A210" s="196" t="s">
        <v>9857</v>
      </c>
      <c r="B210" s="236"/>
      <c r="C210" s="234" t="s">
        <v>7341</v>
      </c>
      <c r="D210" s="237" t="s">
        <v>7342</v>
      </c>
      <c r="E210" s="234"/>
      <c r="F210" s="237" t="s">
        <v>6489</v>
      </c>
      <c r="G210" s="238" t="s">
        <v>3768</v>
      </c>
      <c r="H210" s="238">
        <v>13</v>
      </c>
      <c r="I210" s="237">
        <v>1.34</v>
      </c>
      <c r="J210" s="234"/>
      <c r="K210" s="196">
        <f t="shared" si="0"/>
        <v>1.7420000000000001E-2</v>
      </c>
    </row>
    <row r="211" spans="1:11" ht="32.25" thickBot="1">
      <c r="B211" s="236"/>
      <c r="C211" s="234" t="s">
        <v>7343</v>
      </c>
      <c r="D211" s="237" t="s">
        <v>6588</v>
      </c>
      <c r="E211" s="234"/>
      <c r="F211" s="237" t="s">
        <v>6489</v>
      </c>
      <c r="G211" s="238" t="s">
        <v>3768</v>
      </c>
      <c r="H211" s="238">
        <v>13</v>
      </c>
      <c r="I211" s="237">
        <v>0.55000000000000004</v>
      </c>
      <c r="J211" s="234"/>
      <c r="K211" s="196">
        <f t="shared" si="0"/>
        <v>7.1500000000000001E-3</v>
      </c>
    </row>
    <row r="212" spans="1:11" ht="32.25" thickBot="1">
      <c r="A212" s="196" t="s">
        <v>9857</v>
      </c>
      <c r="B212" s="236"/>
      <c r="C212" s="234" t="s">
        <v>7344</v>
      </c>
      <c r="D212" s="237" t="s">
        <v>7345</v>
      </c>
      <c r="E212" s="234"/>
      <c r="F212" s="237" t="s">
        <v>6489</v>
      </c>
      <c r="G212" s="238" t="s">
        <v>3768</v>
      </c>
      <c r="H212" s="238">
        <v>3</v>
      </c>
      <c r="I212" s="237">
        <v>0.9</v>
      </c>
      <c r="J212" s="234"/>
      <c r="K212" s="196">
        <f t="shared" si="0"/>
        <v>2.7000000000000001E-3</v>
      </c>
    </row>
    <row r="213" spans="1:11" ht="32.25" thickBot="1">
      <c r="B213" s="236"/>
      <c r="C213" s="234" t="s">
        <v>7346</v>
      </c>
      <c r="D213" s="237" t="s">
        <v>6525</v>
      </c>
      <c r="E213" s="234"/>
      <c r="F213" s="237" t="s">
        <v>6489</v>
      </c>
      <c r="G213" s="238" t="s">
        <v>3768</v>
      </c>
      <c r="H213" s="238">
        <v>3</v>
      </c>
      <c r="I213" s="237">
        <v>0.2</v>
      </c>
      <c r="J213" s="234"/>
      <c r="K213" s="196">
        <f t="shared" si="0"/>
        <v>6.0000000000000006E-4</v>
      </c>
    </row>
    <row r="214" spans="1:11" ht="32.25" thickBot="1">
      <c r="A214" s="196" t="s">
        <v>9857</v>
      </c>
      <c r="B214" s="236"/>
      <c r="C214" s="234" t="s">
        <v>7347</v>
      </c>
      <c r="D214" s="237" t="s">
        <v>7348</v>
      </c>
      <c r="E214" s="234"/>
      <c r="F214" s="237" t="s">
        <v>6489</v>
      </c>
      <c r="G214" s="238" t="s">
        <v>3768</v>
      </c>
      <c r="H214" s="238">
        <v>19</v>
      </c>
      <c r="I214" s="237">
        <v>0.87</v>
      </c>
      <c r="J214" s="234"/>
      <c r="K214" s="196">
        <f t="shared" si="0"/>
        <v>1.653E-2</v>
      </c>
    </row>
    <row r="215" spans="1:11" ht="32.25" thickBot="1">
      <c r="B215" s="236"/>
      <c r="C215" s="234" t="s">
        <v>7349</v>
      </c>
      <c r="D215" s="237" t="s">
        <v>6539</v>
      </c>
      <c r="E215" s="234"/>
      <c r="F215" s="237" t="s">
        <v>6489</v>
      </c>
      <c r="G215" s="238" t="s">
        <v>3768</v>
      </c>
      <c r="H215" s="238">
        <v>19</v>
      </c>
      <c r="I215" s="237">
        <v>0.37</v>
      </c>
      <c r="J215" s="234"/>
      <c r="K215" s="196">
        <f t="shared" si="0"/>
        <v>7.0300000000000007E-3</v>
      </c>
    </row>
    <row r="216" spans="1:11" ht="32.25" thickBot="1">
      <c r="B216" s="236"/>
      <c r="C216" s="234" t="s">
        <v>7350</v>
      </c>
      <c r="D216" s="237" t="s">
        <v>7351</v>
      </c>
      <c r="E216" s="234"/>
      <c r="F216" s="237" t="s">
        <v>6489</v>
      </c>
      <c r="G216" s="238" t="s">
        <v>3768</v>
      </c>
      <c r="H216" s="238">
        <v>12</v>
      </c>
      <c r="I216" s="237"/>
      <c r="J216" s="234"/>
    </row>
    <row r="217" spans="1:11" ht="32.25" thickBot="1">
      <c r="B217" s="236"/>
      <c r="C217" s="234" t="s">
        <v>7352</v>
      </c>
      <c r="D217" s="237" t="s">
        <v>7172</v>
      </c>
      <c r="E217" s="234"/>
      <c r="F217" s="237" t="s">
        <v>6489</v>
      </c>
      <c r="G217" s="238" t="s">
        <v>3768</v>
      </c>
      <c r="H217" s="238">
        <v>662</v>
      </c>
      <c r="I217" s="237" t="s">
        <v>7353</v>
      </c>
      <c r="J217" s="234"/>
    </row>
    <row r="218" spans="1:11" ht="32.25" thickBot="1">
      <c r="B218" s="236"/>
      <c r="C218" s="234" t="s">
        <v>7354</v>
      </c>
      <c r="D218" s="237" t="s">
        <v>2352</v>
      </c>
      <c r="E218" s="234"/>
      <c r="F218" s="237" t="s">
        <v>6489</v>
      </c>
      <c r="G218" s="238" t="s">
        <v>3768</v>
      </c>
      <c r="H218" s="238">
        <v>662</v>
      </c>
      <c r="I218" s="237" t="s">
        <v>7355</v>
      </c>
      <c r="J218" s="234"/>
    </row>
    <row r="219" spans="1:11" ht="32.25" thickBot="1">
      <c r="B219" s="236"/>
      <c r="C219" s="234" t="s">
        <v>7356</v>
      </c>
      <c r="D219" s="237" t="s">
        <v>7357</v>
      </c>
      <c r="E219" s="234"/>
      <c r="F219" s="237" t="s">
        <v>6489</v>
      </c>
      <c r="G219" s="238" t="s">
        <v>3768</v>
      </c>
      <c r="H219" s="238">
        <v>63</v>
      </c>
      <c r="I219" s="237" t="s">
        <v>7358</v>
      </c>
      <c r="J219" s="234"/>
    </row>
    <row r="220" spans="1:11" ht="16.5" thickBot="1">
      <c r="B220" s="236"/>
      <c r="C220" s="234" t="s">
        <v>7359</v>
      </c>
      <c r="D220" s="237" t="s">
        <v>7360</v>
      </c>
      <c r="E220" s="234"/>
      <c r="F220" s="237" t="s">
        <v>6489</v>
      </c>
      <c r="G220" s="238" t="s">
        <v>3768</v>
      </c>
      <c r="H220" s="238">
        <v>200</v>
      </c>
      <c r="I220" s="237">
        <v>0.3</v>
      </c>
      <c r="J220" s="234"/>
    </row>
    <row r="221" spans="1:11" ht="16.5" thickBot="1">
      <c r="B221" s="236"/>
      <c r="C221" s="234" t="s">
        <v>7361</v>
      </c>
      <c r="D221" s="237" t="s">
        <v>7362</v>
      </c>
      <c r="E221" s="234"/>
      <c r="F221" s="237" t="s">
        <v>6489</v>
      </c>
      <c r="G221" s="238" t="s">
        <v>3768</v>
      </c>
      <c r="H221" s="238">
        <v>200</v>
      </c>
      <c r="I221" s="234"/>
      <c r="J221" s="234"/>
    </row>
    <row r="222" spans="1:11" ht="16.5" thickBot="1">
      <c r="B222" s="236"/>
      <c r="C222" s="234" t="s">
        <v>7363</v>
      </c>
      <c r="D222" s="237" t="s">
        <v>2340</v>
      </c>
      <c r="E222" s="234"/>
      <c r="F222" s="237" t="s">
        <v>6489</v>
      </c>
      <c r="G222" s="238" t="s">
        <v>3768</v>
      </c>
      <c r="H222" s="238">
        <v>1000</v>
      </c>
      <c r="I222" s="234"/>
      <c r="J222" s="234"/>
    </row>
    <row r="223" spans="1:11" ht="16.5" thickBot="1">
      <c r="B223" s="236"/>
      <c r="C223" s="234" t="s">
        <v>7364</v>
      </c>
      <c r="D223" s="237" t="s">
        <v>7365</v>
      </c>
      <c r="E223" s="234"/>
      <c r="F223" s="237" t="s">
        <v>6489</v>
      </c>
      <c r="G223" s="238" t="s">
        <v>3768</v>
      </c>
      <c r="H223" s="238">
        <v>1000</v>
      </c>
      <c r="I223" s="234"/>
      <c r="J223" s="234"/>
    </row>
    <row r="224" spans="1:11" ht="32.25" thickBot="1">
      <c r="B224" s="236"/>
      <c r="C224" s="234" t="s">
        <v>7366</v>
      </c>
      <c r="D224" s="237" t="s">
        <v>7367</v>
      </c>
      <c r="E224" s="234"/>
      <c r="F224" s="237" t="s">
        <v>6489</v>
      </c>
      <c r="G224" s="238" t="s">
        <v>3768</v>
      </c>
      <c r="H224" s="238">
        <v>70</v>
      </c>
      <c r="I224" s="237">
        <v>0.8</v>
      </c>
      <c r="J224" s="234"/>
      <c r="K224" s="196">
        <f t="shared" ref="K224:K230" si="1">H224*I224/1000</f>
        <v>5.6000000000000001E-2</v>
      </c>
    </row>
    <row r="225" spans="2:11" ht="16.5" thickBot="1">
      <c r="B225" s="236"/>
      <c r="C225" s="234" t="s">
        <v>7368</v>
      </c>
      <c r="D225" s="237" t="s">
        <v>6607</v>
      </c>
      <c r="E225" s="234"/>
      <c r="F225" s="237" t="s">
        <v>6489</v>
      </c>
      <c r="G225" s="238" t="s">
        <v>3768</v>
      </c>
      <c r="H225" s="238">
        <v>80</v>
      </c>
      <c r="I225" s="234"/>
      <c r="J225" s="234"/>
    </row>
    <row r="226" spans="2:11" ht="32.25" thickBot="1">
      <c r="B226" s="236"/>
      <c r="C226" s="234" t="s">
        <v>7369</v>
      </c>
      <c r="D226" s="237" t="s">
        <v>7370</v>
      </c>
      <c r="E226" s="234"/>
      <c r="F226" s="237" t="s">
        <v>6489</v>
      </c>
      <c r="G226" s="238" t="s">
        <v>3768</v>
      </c>
      <c r="H226" s="238">
        <v>400</v>
      </c>
      <c r="I226" s="234"/>
      <c r="J226" s="234"/>
    </row>
    <row r="227" spans="2:11" ht="16.5" thickBot="1">
      <c r="B227" s="236"/>
      <c r="C227" s="234" t="s">
        <v>7371</v>
      </c>
      <c r="D227" s="237" t="s">
        <v>7372</v>
      </c>
      <c r="E227" s="234"/>
      <c r="F227" s="237" t="s">
        <v>6489</v>
      </c>
      <c r="G227" s="238" t="s">
        <v>3768</v>
      </c>
      <c r="H227" s="238">
        <v>200</v>
      </c>
      <c r="I227" s="234"/>
      <c r="J227" s="234"/>
    </row>
    <row r="228" spans="2:11" ht="16.5" thickBot="1">
      <c r="B228" s="236"/>
      <c r="C228" s="234" t="s">
        <v>7373</v>
      </c>
      <c r="D228" s="237" t="s">
        <v>7374</v>
      </c>
      <c r="E228" s="234"/>
      <c r="F228" s="237" t="s">
        <v>6489</v>
      </c>
      <c r="G228" s="238" t="s">
        <v>3768</v>
      </c>
      <c r="H228" s="238">
        <v>400</v>
      </c>
      <c r="I228" s="234"/>
      <c r="J228" s="234"/>
    </row>
    <row r="229" spans="2:11" ht="16.5" thickBot="1">
      <c r="B229" s="236"/>
      <c r="C229" s="234" t="s">
        <v>7375</v>
      </c>
      <c r="D229" s="237" t="s">
        <v>7376</v>
      </c>
      <c r="E229" s="234"/>
      <c r="F229" s="237" t="s">
        <v>6489</v>
      </c>
      <c r="G229" s="238" t="s">
        <v>3768</v>
      </c>
      <c r="H229" s="238">
        <v>400</v>
      </c>
      <c r="I229" s="234"/>
      <c r="J229" s="234"/>
    </row>
    <row r="230" spans="2:11" ht="32.25" thickBot="1">
      <c r="B230" s="236"/>
      <c r="C230" s="234" t="s">
        <v>7377</v>
      </c>
      <c r="D230" s="237" t="s">
        <v>2342</v>
      </c>
      <c r="E230" s="234"/>
      <c r="F230" s="237" t="s">
        <v>6489</v>
      </c>
      <c r="G230" s="238" t="s">
        <v>3768</v>
      </c>
      <c r="H230" s="238">
        <v>15</v>
      </c>
      <c r="I230" s="237">
        <v>2.92</v>
      </c>
      <c r="J230" s="234"/>
      <c r="K230" s="196">
        <f t="shared" si="1"/>
        <v>4.3799999999999999E-2</v>
      </c>
    </row>
    <row r="231" spans="2:11" ht="16.5" thickBot="1">
      <c r="B231" s="236"/>
      <c r="C231" s="234" t="s">
        <v>2298</v>
      </c>
      <c r="D231" s="237" t="s">
        <v>2304</v>
      </c>
      <c r="E231" s="234"/>
      <c r="F231" s="237" t="s">
        <v>6489</v>
      </c>
      <c r="G231" s="238" t="s">
        <v>3768</v>
      </c>
      <c r="H231" s="238">
        <v>120</v>
      </c>
      <c r="I231" s="234"/>
      <c r="J231" s="234"/>
    </row>
    <row r="232" spans="2:11" ht="16.5" thickBot="1">
      <c r="B232" s="236"/>
      <c r="C232" s="234" t="s">
        <v>6361</v>
      </c>
      <c r="D232" s="237">
        <v>53342</v>
      </c>
      <c r="E232" s="234"/>
      <c r="F232" s="237" t="s">
        <v>6489</v>
      </c>
      <c r="G232" s="238" t="s">
        <v>3768</v>
      </c>
      <c r="H232" s="238">
        <v>30</v>
      </c>
      <c r="I232" s="234"/>
      <c r="J232" s="234"/>
    </row>
    <row r="233" spans="2:11" ht="16.5" thickBot="1">
      <c r="B233" s="236"/>
      <c r="C233" s="234" t="s">
        <v>7378</v>
      </c>
      <c r="D233" s="237" t="s">
        <v>7379</v>
      </c>
      <c r="E233" s="234"/>
      <c r="F233" s="237"/>
      <c r="G233" s="238" t="s">
        <v>3768</v>
      </c>
      <c r="H233" s="238">
        <v>30</v>
      </c>
      <c r="I233" s="234"/>
      <c r="J233" s="234"/>
    </row>
    <row r="234" spans="2:11" ht="16.5" thickBot="1">
      <c r="B234" s="236"/>
      <c r="C234" s="234" t="s">
        <v>7380</v>
      </c>
      <c r="D234" s="237" t="s">
        <v>7381</v>
      </c>
      <c r="E234" s="234"/>
      <c r="F234" s="237" t="s">
        <v>6489</v>
      </c>
      <c r="G234" s="238" t="s">
        <v>3768</v>
      </c>
      <c r="H234" s="238">
        <v>25</v>
      </c>
      <c r="I234" s="234"/>
      <c r="J234" s="234"/>
    </row>
    <row r="235" spans="2:11" ht="16.5" thickBot="1">
      <c r="B235" s="272"/>
      <c r="C235" s="234" t="s">
        <v>7382</v>
      </c>
      <c r="D235" s="237" t="s">
        <v>7383</v>
      </c>
      <c r="E235" s="234"/>
      <c r="F235" s="237" t="s">
        <v>6489</v>
      </c>
      <c r="G235" s="238" t="s">
        <v>3768</v>
      </c>
      <c r="H235" s="238">
        <v>6</v>
      </c>
      <c r="I235" s="234"/>
      <c r="J235" s="234"/>
    </row>
    <row r="236" spans="2:11" ht="16.5" thickBot="1">
      <c r="B236" s="272"/>
      <c r="C236" s="234" t="s">
        <v>7384</v>
      </c>
      <c r="D236" s="237"/>
      <c r="E236" s="234"/>
      <c r="F236" s="234"/>
      <c r="G236" s="238" t="s">
        <v>3768</v>
      </c>
      <c r="H236" s="238">
        <v>74</v>
      </c>
      <c r="I236" s="234"/>
      <c r="J236" s="234"/>
    </row>
    <row r="237" spans="2:11" ht="16.5" thickBot="1">
      <c r="B237" s="236"/>
      <c r="C237" s="234" t="s">
        <v>7385</v>
      </c>
      <c r="D237" s="237" t="s">
        <v>7386</v>
      </c>
      <c r="E237" s="234"/>
      <c r="F237" s="237" t="s">
        <v>6489</v>
      </c>
      <c r="G237" s="238" t="s">
        <v>3768</v>
      </c>
      <c r="H237" s="238">
        <v>6</v>
      </c>
      <c r="I237" s="234"/>
      <c r="J237" s="234"/>
    </row>
    <row r="238" spans="2:11" ht="16.5" thickBot="1">
      <c r="B238" s="236"/>
      <c r="C238" s="234" t="s">
        <v>7387</v>
      </c>
      <c r="D238" s="237" t="s">
        <v>7388</v>
      </c>
      <c r="E238" s="234"/>
      <c r="F238" s="237" t="s">
        <v>6489</v>
      </c>
      <c r="G238" s="238" t="s">
        <v>3768</v>
      </c>
      <c r="H238" s="238">
        <v>6</v>
      </c>
      <c r="I238" s="234"/>
      <c r="J238" s="234"/>
    </row>
    <row r="239" spans="2:11" ht="16.5" thickBot="1">
      <c r="B239" s="236"/>
      <c r="C239" s="234" t="s">
        <v>7389</v>
      </c>
      <c r="D239" s="237" t="s">
        <v>7390</v>
      </c>
      <c r="E239" s="234"/>
      <c r="F239" s="237" t="s">
        <v>6489</v>
      </c>
      <c r="G239" s="238" t="s">
        <v>3768</v>
      </c>
      <c r="H239" s="238">
        <v>10</v>
      </c>
      <c r="I239" s="234"/>
      <c r="J239" s="234"/>
    </row>
    <row r="240" spans="2:11" ht="16.5" thickBot="1">
      <c r="B240" s="236"/>
      <c r="C240" s="234" t="s">
        <v>7391</v>
      </c>
      <c r="D240" s="237" t="s">
        <v>7392</v>
      </c>
      <c r="E240" s="234"/>
      <c r="F240" s="237" t="s">
        <v>6489</v>
      </c>
      <c r="G240" s="238" t="s">
        <v>3768</v>
      </c>
      <c r="H240" s="238">
        <v>10</v>
      </c>
      <c r="I240" s="234"/>
      <c r="J240" s="234"/>
    </row>
    <row r="241" spans="2:10" ht="16.5" thickBot="1">
      <c r="B241" s="236"/>
      <c r="C241" s="234" t="s">
        <v>7393</v>
      </c>
      <c r="D241" s="237" t="s">
        <v>7394</v>
      </c>
      <c r="E241" s="234"/>
      <c r="F241" s="237" t="s">
        <v>6489</v>
      </c>
      <c r="G241" s="238" t="s">
        <v>3768</v>
      </c>
      <c r="H241" s="238">
        <v>5</v>
      </c>
      <c r="I241" s="234"/>
      <c r="J241" s="234"/>
    </row>
    <row r="242" spans="2:10" ht="16.5" thickBot="1">
      <c r="B242" s="236"/>
      <c r="C242" s="234" t="s">
        <v>7395</v>
      </c>
      <c r="D242" s="237" t="s">
        <v>7396</v>
      </c>
      <c r="E242" s="234"/>
      <c r="F242" s="237" t="s">
        <v>6489</v>
      </c>
      <c r="G242" s="238" t="s">
        <v>3768</v>
      </c>
      <c r="H242" s="238">
        <v>6</v>
      </c>
      <c r="I242" s="234"/>
      <c r="J242" s="234"/>
    </row>
    <row r="243" spans="2:10" ht="16.5" thickBot="1">
      <c r="B243" s="236"/>
      <c r="C243" s="234" t="s">
        <v>7397</v>
      </c>
      <c r="D243" s="237" t="s">
        <v>7398</v>
      </c>
      <c r="E243" s="234"/>
      <c r="F243" s="237" t="s">
        <v>6489</v>
      </c>
      <c r="G243" s="238" t="s">
        <v>3768</v>
      </c>
      <c r="H243" s="238">
        <v>10</v>
      </c>
      <c r="I243" s="234"/>
      <c r="J243" s="234"/>
    </row>
    <row r="244" spans="2:10" ht="16.5" thickBot="1">
      <c r="B244" s="236"/>
      <c r="C244" s="234" t="s">
        <v>7399</v>
      </c>
      <c r="D244" s="237" t="s">
        <v>7400</v>
      </c>
      <c r="E244" s="234"/>
      <c r="F244" s="237" t="s">
        <v>6489</v>
      </c>
      <c r="G244" s="238" t="s">
        <v>3768</v>
      </c>
      <c r="H244" s="238">
        <v>12</v>
      </c>
      <c r="I244" s="234"/>
      <c r="J244" s="234"/>
    </row>
    <row r="245" spans="2:10" ht="16.5" thickBot="1">
      <c r="B245" s="236"/>
      <c r="C245" s="234" t="s">
        <v>7401</v>
      </c>
      <c r="D245" s="237">
        <v>37262</v>
      </c>
      <c r="E245" s="234"/>
      <c r="F245" s="237" t="s">
        <v>6489</v>
      </c>
      <c r="G245" s="238" t="s">
        <v>3768</v>
      </c>
      <c r="H245" s="238">
        <v>20</v>
      </c>
      <c r="I245" s="234"/>
      <c r="J245" s="234"/>
    </row>
    <row r="246" spans="2:10" ht="32.25" thickBot="1">
      <c r="B246" s="236"/>
      <c r="C246" s="234" t="s">
        <v>7402</v>
      </c>
      <c r="D246" s="237" t="s">
        <v>7403</v>
      </c>
      <c r="E246" s="234"/>
      <c r="F246" s="237" t="s">
        <v>6489</v>
      </c>
      <c r="G246" s="238" t="s">
        <v>3768</v>
      </c>
      <c r="H246" s="238">
        <v>1000</v>
      </c>
      <c r="I246" s="234"/>
      <c r="J246" s="234"/>
    </row>
    <row r="247" spans="2:10" ht="32.25" thickBot="1">
      <c r="B247" s="236"/>
      <c r="C247" s="234" t="s">
        <v>7402</v>
      </c>
      <c r="D247" s="237" t="s">
        <v>7404</v>
      </c>
      <c r="E247" s="234"/>
      <c r="F247" s="237" t="s">
        <v>6489</v>
      </c>
      <c r="G247" s="238" t="s">
        <v>3768</v>
      </c>
      <c r="H247" s="238">
        <v>50</v>
      </c>
      <c r="I247" s="234"/>
      <c r="J247" s="234"/>
    </row>
    <row r="248" spans="2:10">
      <c r="B248" s="527"/>
      <c r="C248" s="525" t="s">
        <v>7405</v>
      </c>
      <c r="D248" s="527" t="s">
        <v>7406</v>
      </c>
      <c r="E248" s="525"/>
      <c r="F248" s="527" t="s">
        <v>6489</v>
      </c>
      <c r="G248" s="529" t="s">
        <v>3768</v>
      </c>
      <c r="H248" s="529">
        <v>100</v>
      </c>
      <c r="I248" s="525"/>
      <c r="J248" s="525"/>
    </row>
    <row r="249" spans="2:10" ht="15.75" thickBot="1">
      <c r="B249" s="528"/>
      <c r="C249" s="526"/>
      <c r="D249" s="528"/>
      <c r="E249" s="526"/>
      <c r="F249" s="528"/>
      <c r="G249" s="530"/>
      <c r="H249" s="530"/>
      <c r="I249" s="526"/>
      <c r="J249" s="526"/>
    </row>
    <row r="250" spans="2:10" ht="16.5" thickBot="1">
      <c r="B250" s="236"/>
      <c r="C250" s="234" t="s">
        <v>7407</v>
      </c>
      <c r="D250" s="237" t="s">
        <v>7408</v>
      </c>
      <c r="E250" s="234"/>
      <c r="F250" s="237" t="s">
        <v>6489</v>
      </c>
      <c r="G250" s="238" t="s">
        <v>3768</v>
      </c>
      <c r="H250" s="238">
        <v>300</v>
      </c>
      <c r="I250" s="234"/>
      <c r="J250" s="234"/>
    </row>
    <row r="251" spans="2:10" ht="16.5" thickBot="1">
      <c r="B251" s="236"/>
      <c r="C251" s="234" t="s">
        <v>7409</v>
      </c>
      <c r="D251" s="237" t="s">
        <v>7410</v>
      </c>
      <c r="E251" s="234"/>
      <c r="F251" s="237" t="s">
        <v>6489</v>
      </c>
      <c r="G251" s="238"/>
      <c r="H251" s="238"/>
      <c r="I251" s="234"/>
      <c r="J251" s="234"/>
    </row>
    <row r="252" spans="2:10" ht="16.5" thickBot="1">
      <c r="B252" s="236"/>
      <c r="C252" s="234" t="s">
        <v>7411</v>
      </c>
      <c r="D252" s="237" t="s">
        <v>7412</v>
      </c>
      <c r="E252" s="234"/>
      <c r="F252" s="237" t="s">
        <v>6489</v>
      </c>
      <c r="G252" s="238" t="s">
        <v>7413</v>
      </c>
      <c r="H252" s="238">
        <v>1</v>
      </c>
      <c r="I252" s="234"/>
      <c r="J252" s="234"/>
    </row>
    <row r="253" spans="2:10" ht="32.25" thickBot="1">
      <c r="B253" s="236"/>
      <c r="C253" s="234" t="s">
        <v>7414</v>
      </c>
      <c r="D253" s="237" t="s">
        <v>7415</v>
      </c>
      <c r="E253" s="234"/>
      <c r="F253" s="237" t="s">
        <v>6489</v>
      </c>
      <c r="G253" s="238" t="s">
        <v>7413</v>
      </c>
      <c r="H253" s="238">
        <v>1</v>
      </c>
      <c r="I253" s="234"/>
      <c r="J253" s="234"/>
    </row>
    <row r="254" spans="2:10" ht="16.5" thickBot="1">
      <c r="B254" s="236"/>
      <c r="C254" s="234" t="s">
        <v>7416</v>
      </c>
      <c r="D254" s="237" t="s">
        <v>7417</v>
      </c>
      <c r="E254" s="234"/>
      <c r="F254" s="237" t="s">
        <v>6489</v>
      </c>
      <c r="G254" s="238" t="s">
        <v>3768</v>
      </c>
      <c r="H254" s="238">
        <v>3</v>
      </c>
      <c r="I254" s="234"/>
      <c r="J254" s="234"/>
    </row>
    <row r="255" spans="2:10" ht="16.5" thickBot="1">
      <c r="B255" s="236"/>
      <c r="C255" s="234" t="s">
        <v>7418</v>
      </c>
      <c r="D255" s="237" t="s">
        <v>7419</v>
      </c>
      <c r="E255" s="234"/>
      <c r="F255" s="237" t="s">
        <v>6489</v>
      </c>
      <c r="G255" s="238" t="s">
        <v>3768</v>
      </c>
      <c r="H255" s="238">
        <v>1</v>
      </c>
      <c r="I255" s="234"/>
      <c r="J255" s="234"/>
    </row>
    <row r="256" spans="2:10" ht="16.5" thickBot="1">
      <c r="B256" s="236"/>
      <c r="C256" s="234" t="s">
        <v>7420</v>
      </c>
      <c r="D256" s="237" t="s">
        <v>6336</v>
      </c>
      <c r="E256" s="234"/>
      <c r="F256" s="237" t="s">
        <v>6489</v>
      </c>
      <c r="G256" s="238" t="s">
        <v>3768</v>
      </c>
      <c r="H256" s="238">
        <v>1</v>
      </c>
      <c r="I256" s="234"/>
      <c r="J256" s="234"/>
    </row>
    <row r="257" spans="2:10" ht="16.5" thickBot="1">
      <c r="B257" s="236"/>
      <c r="C257" s="234" t="s">
        <v>7421</v>
      </c>
      <c r="D257" s="237" t="s">
        <v>7422</v>
      </c>
      <c r="E257" s="234"/>
      <c r="F257" s="237" t="s">
        <v>6489</v>
      </c>
      <c r="G257" s="238" t="s">
        <v>3768</v>
      </c>
      <c r="H257" s="238">
        <v>1</v>
      </c>
      <c r="I257" s="234"/>
      <c r="J257" s="234"/>
    </row>
    <row r="258" spans="2:10" ht="32.25" thickBot="1">
      <c r="B258" s="236"/>
      <c r="C258" s="234" t="s">
        <v>7423</v>
      </c>
      <c r="D258" s="237"/>
      <c r="E258" s="234"/>
      <c r="F258" s="237"/>
      <c r="G258" s="238" t="s">
        <v>3768</v>
      </c>
      <c r="H258" s="238">
        <v>10</v>
      </c>
      <c r="I258" s="234"/>
      <c r="J258" s="234"/>
    </row>
    <row r="259" spans="2:10" ht="16.5" thickBot="1">
      <c r="B259" s="236"/>
      <c r="C259" s="234" t="s">
        <v>7424</v>
      </c>
      <c r="D259" s="237"/>
      <c r="E259" s="234"/>
      <c r="F259" s="237"/>
      <c r="G259" s="238" t="s">
        <v>3768</v>
      </c>
      <c r="H259" s="238">
        <v>74</v>
      </c>
      <c r="I259" s="234"/>
      <c r="J259" s="234"/>
    </row>
    <row r="260" spans="2:10" ht="16.5" thickBot="1">
      <c r="B260" s="236"/>
      <c r="C260" s="234" t="s">
        <v>7425</v>
      </c>
      <c r="D260" s="237"/>
      <c r="E260" s="234"/>
      <c r="F260" s="237"/>
      <c r="G260" s="238" t="s">
        <v>3768</v>
      </c>
      <c r="H260" s="238">
        <v>12</v>
      </c>
      <c r="I260" s="234"/>
      <c r="J260" s="234"/>
    </row>
  </sheetData>
  <autoFilter ref="A1:J260"/>
  <mergeCells count="472">
    <mergeCell ref="C6:C7"/>
    <mergeCell ref="D6:D7"/>
    <mergeCell ref="E6:E7"/>
    <mergeCell ref="F6:F7"/>
    <mergeCell ref="G6:G7"/>
    <mergeCell ref="H6:H7"/>
    <mergeCell ref="I6:I7"/>
    <mergeCell ref="J6:J7"/>
    <mergeCell ref="D8:D9"/>
    <mergeCell ref="E8:E9"/>
    <mergeCell ref="F8:F9"/>
    <mergeCell ref="G8:G9"/>
    <mergeCell ref="H8:H9"/>
    <mergeCell ref="I8:I9"/>
    <mergeCell ref="J8:J9"/>
    <mergeCell ref="I10:I11"/>
    <mergeCell ref="J10:J11"/>
    <mergeCell ref="C12:C13"/>
    <mergeCell ref="D12:D13"/>
    <mergeCell ref="E12:E13"/>
    <mergeCell ref="F12:F13"/>
    <mergeCell ref="G12:G13"/>
    <mergeCell ref="H12:H13"/>
    <mergeCell ref="I12:I13"/>
    <mergeCell ref="J12:J13"/>
    <mergeCell ref="C10:C11"/>
    <mergeCell ref="D10:D11"/>
    <mergeCell ref="E10:E11"/>
    <mergeCell ref="F10:F11"/>
    <mergeCell ref="G10:G11"/>
    <mergeCell ref="H10:H11"/>
    <mergeCell ref="C18:C19"/>
    <mergeCell ref="D18:D19"/>
    <mergeCell ref="E18:E19"/>
    <mergeCell ref="F18:F19"/>
    <mergeCell ref="G18:G19"/>
    <mergeCell ref="H18:H19"/>
    <mergeCell ref="I14:I15"/>
    <mergeCell ref="J14:J15"/>
    <mergeCell ref="C16:C17"/>
    <mergeCell ref="D16:D17"/>
    <mergeCell ref="E16:E17"/>
    <mergeCell ref="F16:F17"/>
    <mergeCell ref="G16:G17"/>
    <mergeCell ref="H16:H17"/>
    <mergeCell ref="I16:I17"/>
    <mergeCell ref="J16:J17"/>
    <mergeCell ref="C14:C15"/>
    <mergeCell ref="D14:D15"/>
    <mergeCell ref="E14:E15"/>
    <mergeCell ref="F14:F15"/>
    <mergeCell ref="G14:G15"/>
    <mergeCell ref="H14:H15"/>
    <mergeCell ref="I18:I19"/>
    <mergeCell ref="J18:J19"/>
    <mergeCell ref="D20:D21"/>
    <mergeCell ref="E20:E21"/>
    <mergeCell ref="F20:F21"/>
    <mergeCell ref="G20:G21"/>
    <mergeCell ref="H20:H21"/>
    <mergeCell ref="I20:I21"/>
    <mergeCell ref="J20:J21"/>
    <mergeCell ref="C31:C32"/>
    <mergeCell ref="D31:D32"/>
    <mergeCell ref="E31:E32"/>
    <mergeCell ref="F31:F32"/>
    <mergeCell ref="G31:G32"/>
    <mergeCell ref="H31:H32"/>
    <mergeCell ref="J22:J23"/>
    <mergeCell ref="C24:C25"/>
    <mergeCell ref="D24:D25"/>
    <mergeCell ref="E24:E25"/>
    <mergeCell ref="F24:F25"/>
    <mergeCell ref="G24:G25"/>
    <mergeCell ref="H24:H25"/>
    <mergeCell ref="I24:I25"/>
    <mergeCell ref="J24:J25"/>
    <mergeCell ref="D22:D23"/>
    <mergeCell ref="E22:E23"/>
    <mergeCell ref="F22:F23"/>
    <mergeCell ref="G22:G23"/>
    <mergeCell ref="H22:H23"/>
    <mergeCell ref="I22:I23"/>
    <mergeCell ref="I31:I32"/>
    <mergeCell ref="J31:J32"/>
    <mergeCell ref="D33:D34"/>
    <mergeCell ref="E33:E34"/>
    <mergeCell ref="F33:F34"/>
    <mergeCell ref="G33:G34"/>
    <mergeCell ref="H33:H34"/>
    <mergeCell ref="I33:I34"/>
    <mergeCell ref="J33:J34"/>
    <mergeCell ref="I35:I36"/>
    <mergeCell ref="J35:J36"/>
    <mergeCell ref="C37:C38"/>
    <mergeCell ref="D37:D38"/>
    <mergeCell ref="E37:E38"/>
    <mergeCell ref="F37:F38"/>
    <mergeCell ref="G37:G38"/>
    <mergeCell ref="H37:H38"/>
    <mergeCell ref="I37:I38"/>
    <mergeCell ref="J37:J38"/>
    <mergeCell ref="C35:C36"/>
    <mergeCell ref="D35:D36"/>
    <mergeCell ref="E35:E36"/>
    <mergeCell ref="F35:F36"/>
    <mergeCell ref="G35:G36"/>
    <mergeCell ref="H35:H36"/>
    <mergeCell ref="C43:C44"/>
    <mergeCell ref="D43:D44"/>
    <mergeCell ref="E43:E44"/>
    <mergeCell ref="F43:F44"/>
    <mergeCell ref="G43:G44"/>
    <mergeCell ref="H43:H44"/>
    <mergeCell ref="I39:I40"/>
    <mergeCell ref="J39:J40"/>
    <mergeCell ref="C41:C42"/>
    <mergeCell ref="D41:D42"/>
    <mergeCell ref="E41:E42"/>
    <mergeCell ref="F41:F42"/>
    <mergeCell ref="G41:G42"/>
    <mergeCell ref="H41:H42"/>
    <mergeCell ref="I41:I42"/>
    <mergeCell ref="J41:J42"/>
    <mergeCell ref="C39:C40"/>
    <mergeCell ref="D39:D40"/>
    <mergeCell ref="E39:E40"/>
    <mergeCell ref="F39:F40"/>
    <mergeCell ref="G39:G40"/>
    <mergeCell ref="H39:H40"/>
    <mergeCell ref="I43:I44"/>
    <mergeCell ref="J43:J44"/>
    <mergeCell ref="D45:D46"/>
    <mergeCell ref="E45:E46"/>
    <mergeCell ref="F45:F46"/>
    <mergeCell ref="G45:G46"/>
    <mergeCell ref="H45:H46"/>
    <mergeCell ref="I45:I46"/>
    <mergeCell ref="J45:J46"/>
    <mergeCell ref="J47:J48"/>
    <mergeCell ref="C49:C50"/>
    <mergeCell ref="D49:D50"/>
    <mergeCell ref="E49:E50"/>
    <mergeCell ref="F49:F50"/>
    <mergeCell ref="G49:G50"/>
    <mergeCell ref="H49:H50"/>
    <mergeCell ref="I49:I50"/>
    <mergeCell ref="J49:J50"/>
    <mergeCell ref="D47:D48"/>
    <mergeCell ref="E47:E48"/>
    <mergeCell ref="F47:F48"/>
    <mergeCell ref="G47:G48"/>
    <mergeCell ref="H47:H48"/>
    <mergeCell ref="I47:I48"/>
    <mergeCell ref="I51:I52"/>
    <mergeCell ref="J51:J52"/>
    <mergeCell ref="C56:C57"/>
    <mergeCell ref="D56:D57"/>
    <mergeCell ref="E56:E57"/>
    <mergeCell ref="F56:F57"/>
    <mergeCell ref="G56:G57"/>
    <mergeCell ref="H56:H57"/>
    <mergeCell ref="I56:I57"/>
    <mergeCell ref="J56:J57"/>
    <mergeCell ref="C51:C52"/>
    <mergeCell ref="D51:D52"/>
    <mergeCell ref="E51:E52"/>
    <mergeCell ref="F51:F52"/>
    <mergeCell ref="G51:G52"/>
    <mergeCell ref="H51:H52"/>
    <mergeCell ref="J58:J59"/>
    <mergeCell ref="C60:C61"/>
    <mergeCell ref="D60:D61"/>
    <mergeCell ref="E60:E61"/>
    <mergeCell ref="F60:F61"/>
    <mergeCell ref="G60:G61"/>
    <mergeCell ref="H60:H61"/>
    <mergeCell ref="I60:I61"/>
    <mergeCell ref="J60:J61"/>
    <mergeCell ref="D58:D59"/>
    <mergeCell ref="E58:E59"/>
    <mergeCell ref="F58:F59"/>
    <mergeCell ref="G58:G59"/>
    <mergeCell ref="H58:H59"/>
    <mergeCell ref="I58:I59"/>
    <mergeCell ref="I62:I63"/>
    <mergeCell ref="J62:J63"/>
    <mergeCell ref="C64:C65"/>
    <mergeCell ref="D64:D65"/>
    <mergeCell ref="E64:E65"/>
    <mergeCell ref="F64:F65"/>
    <mergeCell ref="G64:G65"/>
    <mergeCell ref="H64:H65"/>
    <mergeCell ref="I64:I65"/>
    <mergeCell ref="J64:J65"/>
    <mergeCell ref="C62:C63"/>
    <mergeCell ref="D62:D63"/>
    <mergeCell ref="E62:E63"/>
    <mergeCell ref="F62:F63"/>
    <mergeCell ref="G62:G63"/>
    <mergeCell ref="H62:H63"/>
    <mergeCell ref="C70:C71"/>
    <mergeCell ref="D70:D71"/>
    <mergeCell ref="E70:E71"/>
    <mergeCell ref="F70:F71"/>
    <mergeCell ref="G70:G71"/>
    <mergeCell ref="H70:H71"/>
    <mergeCell ref="I66:I67"/>
    <mergeCell ref="J66:J67"/>
    <mergeCell ref="C68:C69"/>
    <mergeCell ref="D68:D69"/>
    <mergeCell ref="E68:E69"/>
    <mergeCell ref="F68:F69"/>
    <mergeCell ref="G68:G69"/>
    <mergeCell ref="H68:H69"/>
    <mergeCell ref="I68:I69"/>
    <mergeCell ref="J68:J69"/>
    <mergeCell ref="C66:C67"/>
    <mergeCell ref="D66:D67"/>
    <mergeCell ref="E66:E67"/>
    <mergeCell ref="F66:F67"/>
    <mergeCell ref="G66:G67"/>
    <mergeCell ref="H66:H67"/>
    <mergeCell ref="I70:I71"/>
    <mergeCell ref="J70:J71"/>
    <mergeCell ref="D72:D73"/>
    <mergeCell ref="E72:E73"/>
    <mergeCell ref="F72:F73"/>
    <mergeCell ref="G72:G73"/>
    <mergeCell ref="H72:H73"/>
    <mergeCell ref="I72:I73"/>
    <mergeCell ref="J72:J73"/>
    <mergeCell ref="C81:C82"/>
    <mergeCell ref="D81:D82"/>
    <mergeCell ref="E81:E82"/>
    <mergeCell ref="F81:F82"/>
    <mergeCell ref="G81:G82"/>
    <mergeCell ref="H81:H82"/>
    <mergeCell ref="J74:J75"/>
    <mergeCell ref="C76:C77"/>
    <mergeCell ref="D76:D77"/>
    <mergeCell ref="E76:E77"/>
    <mergeCell ref="F76:F77"/>
    <mergeCell ref="G76:G77"/>
    <mergeCell ref="H76:H77"/>
    <mergeCell ref="I76:I77"/>
    <mergeCell ref="J76:J77"/>
    <mergeCell ref="D74:D75"/>
    <mergeCell ref="E74:E75"/>
    <mergeCell ref="F74:F75"/>
    <mergeCell ref="G74:G75"/>
    <mergeCell ref="H74:H75"/>
    <mergeCell ref="I74:I75"/>
    <mergeCell ref="I81:I82"/>
    <mergeCell ref="J81:J82"/>
    <mergeCell ref="D83:D84"/>
    <mergeCell ref="E83:E84"/>
    <mergeCell ref="F83:F84"/>
    <mergeCell ref="G83:G84"/>
    <mergeCell ref="H83:H84"/>
    <mergeCell ref="I83:I84"/>
    <mergeCell ref="J83:J84"/>
    <mergeCell ref="I85:I86"/>
    <mergeCell ref="J85:J86"/>
    <mergeCell ref="C87:C88"/>
    <mergeCell ref="D87:D88"/>
    <mergeCell ref="E87:E88"/>
    <mergeCell ref="F87:F88"/>
    <mergeCell ref="G87:G88"/>
    <mergeCell ref="H87:H88"/>
    <mergeCell ref="I87:I88"/>
    <mergeCell ref="J87:J88"/>
    <mergeCell ref="C85:C86"/>
    <mergeCell ref="D85:D86"/>
    <mergeCell ref="E85:E86"/>
    <mergeCell ref="F85:F86"/>
    <mergeCell ref="G85:G86"/>
    <mergeCell ref="H85:H86"/>
    <mergeCell ref="C93:C94"/>
    <mergeCell ref="D93:D94"/>
    <mergeCell ref="E93:E94"/>
    <mergeCell ref="F93:F94"/>
    <mergeCell ref="G93:G94"/>
    <mergeCell ref="H93:H94"/>
    <mergeCell ref="I89:I90"/>
    <mergeCell ref="J89:J90"/>
    <mergeCell ref="C91:C92"/>
    <mergeCell ref="D91:D92"/>
    <mergeCell ref="E91:E92"/>
    <mergeCell ref="F91:F92"/>
    <mergeCell ref="G91:G92"/>
    <mergeCell ref="H91:H92"/>
    <mergeCell ref="I91:I92"/>
    <mergeCell ref="J91:J92"/>
    <mergeCell ref="C89:C90"/>
    <mergeCell ref="D89:D90"/>
    <mergeCell ref="E89:E90"/>
    <mergeCell ref="F89:F90"/>
    <mergeCell ref="G89:G90"/>
    <mergeCell ref="H89:H90"/>
    <mergeCell ref="I93:I94"/>
    <mergeCell ref="J93:J94"/>
    <mergeCell ref="D95:D96"/>
    <mergeCell ref="E95:E96"/>
    <mergeCell ref="F95:F96"/>
    <mergeCell ref="G95:G96"/>
    <mergeCell ref="H95:H96"/>
    <mergeCell ref="I95:I96"/>
    <mergeCell ref="J95:J96"/>
    <mergeCell ref="J97:J98"/>
    <mergeCell ref="C99:C100"/>
    <mergeCell ref="D99:D100"/>
    <mergeCell ref="E99:E100"/>
    <mergeCell ref="F99:F100"/>
    <mergeCell ref="G99:G100"/>
    <mergeCell ref="H99:H100"/>
    <mergeCell ref="I99:I100"/>
    <mergeCell ref="J99:J100"/>
    <mergeCell ref="D97:D98"/>
    <mergeCell ref="E97:E98"/>
    <mergeCell ref="F97:F98"/>
    <mergeCell ref="G97:G98"/>
    <mergeCell ref="H97:H98"/>
    <mergeCell ref="I97:I98"/>
    <mergeCell ref="I105:I106"/>
    <mergeCell ref="J105:J106"/>
    <mergeCell ref="C115:C116"/>
    <mergeCell ref="D115:D116"/>
    <mergeCell ref="E115:E116"/>
    <mergeCell ref="F115:F116"/>
    <mergeCell ref="G115:G116"/>
    <mergeCell ref="H115:H116"/>
    <mergeCell ref="I115:I116"/>
    <mergeCell ref="J115:J116"/>
    <mergeCell ref="C105:C106"/>
    <mergeCell ref="D105:D106"/>
    <mergeCell ref="E105:E106"/>
    <mergeCell ref="F105:F106"/>
    <mergeCell ref="G105:G106"/>
    <mergeCell ref="H105:H106"/>
    <mergeCell ref="I120:I121"/>
    <mergeCell ref="J120:J121"/>
    <mergeCell ref="C122:C123"/>
    <mergeCell ref="D122:D123"/>
    <mergeCell ref="E122:E123"/>
    <mergeCell ref="F122:F123"/>
    <mergeCell ref="G122:G123"/>
    <mergeCell ref="H122:H123"/>
    <mergeCell ref="I122:I123"/>
    <mergeCell ref="J122:J123"/>
    <mergeCell ref="C120:C121"/>
    <mergeCell ref="D120:D121"/>
    <mergeCell ref="E120:E121"/>
    <mergeCell ref="F120:F121"/>
    <mergeCell ref="G120:G121"/>
    <mergeCell ref="H120:H121"/>
    <mergeCell ref="B139:B143"/>
    <mergeCell ref="D139:D143"/>
    <mergeCell ref="E139:E143"/>
    <mergeCell ref="F139:F143"/>
    <mergeCell ref="I139:I143"/>
    <mergeCell ref="J139:J143"/>
    <mergeCell ref="I124:I125"/>
    <mergeCell ref="J124:J125"/>
    <mergeCell ref="B137:B138"/>
    <mergeCell ref="C137:C138"/>
    <mergeCell ref="D137:D138"/>
    <mergeCell ref="E137:E138"/>
    <mergeCell ref="F137:F138"/>
    <mergeCell ref="G137:G138"/>
    <mergeCell ref="H137:H138"/>
    <mergeCell ref="I137:I138"/>
    <mergeCell ref="C124:C125"/>
    <mergeCell ref="D124:D125"/>
    <mergeCell ref="E124:E125"/>
    <mergeCell ref="F124:F125"/>
    <mergeCell ref="G124:G125"/>
    <mergeCell ref="H124:H125"/>
    <mergeCell ref="H145:H146"/>
    <mergeCell ref="I145:I146"/>
    <mergeCell ref="B147:B151"/>
    <mergeCell ref="D147:D151"/>
    <mergeCell ref="E147:E151"/>
    <mergeCell ref="F147:F151"/>
    <mergeCell ref="I147:I151"/>
    <mergeCell ref="B145:B146"/>
    <mergeCell ref="C145:C146"/>
    <mergeCell ref="D145:D146"/>
    <mergeCell ref="E145:E146"/>
    <mergeCell ref="F145:F146"/>
    <mergeCell ref="G145:G146"/>
    <mergeCell ref="B155:B159"/>
    <mergeCell ref="D155:D159"/>
    <mergeCell ref="E155:E159"/>
    <mergeCell ref="F155:F159"/>
    <mergeCell ref="I155:I159"/>
    <mergeCell ref="J155:J159"/>
    <mergeCell ref="J147:J151"/>
    <mergeCell ref="B153:B154"/>
    <mergeCell ref="C153:C154"/>
    <mergeCell ref="D153:D154"/>
    <mergeCell ref="E153:E154"/>
    <mergeCell ref="F153:F154"/>
    <mergeCell ref="G153:G154"/>
    <mergeCell ref="H153:H154"/>
    <mergeCell ref="I153:I154"/>
    <mergeCell ref="H161:H162"/>
    <mergeCell ref="I161:I162"/>
    <mergeCell ref="B163:B167"/>
    <mergeCell ref="D163:D167"/>
    <mergeCell ref="E163:E167"/>
    <mergeCell ref="F163:F167"/>
    <mergeCell ref="I163:I167"/>
    <mergeCell ref="B161:B162"/>
    <mergeCell ref="C161:C162"/>
    <mergeCell ref="D161:D162"/>
    <mergeCell ref="E161:E162"/>
    <mergeCell ref="F161:F162"/>
    <mergeCell ref="G161:G162"/>
    <mergeCell ref="B171:B175"/>
    <mergeCell ref="D171:D175"/>
    <mergeCell ref="E171:E175"/>
    <mergeCell ref="F171:F175"/>
    <mergeCell ref="I171:I175"/>
    <mergeCell ref="J171:J175"/>
    <mergeCell ref="J163:J167"/>
    <mergeCell ref="B169:B170"/>
    <mergeCell ref="C169:C170"/>
    <mergeCell ref="D169:D170"/>
    <mergeCell ref="E169:E170"/>
    <mergeCell ref="F169:F170"/>
    <mergeCell ref="G169:G170"/>
    <mergeCell ref="H169:H170"/>
    <mergeCell ref="I169:I170"/>
    <mergeCell ref="I177:I178"/>
    <mergeCell ref="B179:B183"/>
    <mergeCell ref="D179:D183"/>
    <mergeCell ref="E179:E183"/>
    <mergeCell ref="F179:F183"/>
    <mergeCell ref="I179:I183"/>
    <mergeCell ref="B177:B178"/>
    <mergeCell ref="C177:C178"/>
    <mergeCell ref="E177:E178"/>
    <mergeCell ref="F177:F178"/>
    <mergeCell ref="G177:G178"/>
    <mergeCell ref="H177:H178"/>
    <mergeCell ref="J179:J183"/>
    <mergeCell ref="B187:B189"/>
    <mergeCell ref="C187:C189"/>
    <mergeCell ref="E187:E189"/>
    <mergeCell ref="F187:F189"/>
    <mergeCell ref="G187:G189"/>
    <mergeCell ref="H187:H189"/>
    <mergeCell ref="I187:I189"/>
    <mergeCell ref="J187:J189"/>
    <mergeCell ref="J248:J249"/>
    <mergeCell ref="I193:I194"/>
    <mergeCell ref="J193:J194"/>
    <mergeCell ref="B248:B249"/>
    <mergeCell ref="C248:C249"/>
    <mergeCell ref="D248:D249"/>
    <mergeCell ref="E248:E249"/>
    <mergeCell ref="F248:F249"/>
    <mergeCell ref="G248:G249"/>
    <mergeCell ref="H248:H249"/>
    <mergeCell ref="I248:I249"/>
    <mergeCell ref="B193:B194"/>
    <mergeCell ref="C193:C194"/>
    <mergeCell ref="E193:E194"/>
    <mergeCell ref="F193:F194"/>
    <mergeCell ref="G193:G194"/>
    <mergeCell ref="H193:H194"/>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C7"/>
  <sheetViews>
    <sheetView workbookViewId="0">
      <selection activeCell="C21" sqref="C21"/>
    </sheetView>
  </sheetViews>
  <sheetFormatPr defaultRowHeight="15"/>
  <cols>
    <col min="1" max="1" width="17.28515625" bestFit="1" customWidth="1"/>
    <col min="2" max="2" width="21.7109375" bestFit="1" customWidth="1"/>
    <col min="3" max="3" width="24" bestFit="1" customWidth="1"/>
  </cols>
  <sheetData>
    <row r="3" spans="1:3">
      <c r="A3" s="391" t="s">
        <v>10013</v>
      </c>
      <c r="B3" t="s">
        <v>10020</v>
      </c>
      <c r="C3" t="s">
        <v>10021</v>
      </c>
    </row>
    <row r="4" spans="1:3">
      <c r="A4" s="387" t="s">
        <v>6182</v>
      </c>
      <c r="B4" s="22">
        <v>13</v>
      </c>
      <c r="C4" s="22"/>
    </row>
    <row r="5" spans="1:3">
      <c r="A5" s="387" t="s">
        <v>6249</v>
      </c>
      <c r="B5" s="22">
        <v>33</v>
      </c>
      <c r="C5" s="22"/>
    </row>
    <row r="6" spans="1:3">
      <c r="A6" s="387" t="s">
        <v>6176</v>
      </c>
      <c r="B6" s="22">
        <v>48</v>
      </c>
      <c r="C6" s="22"/>
    </row>
    <row r="7" spans="1:3">
      <c r="A7" s="387" t="s">
        <v>10014</v>
      </c>
      <c r="B7" s="22">
        <v>94</v>
      </c>
      <c r="C7" s="22"/>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
  <sheetViews>
    <sheetView topLeftCell="G1" zoomScale="70" zoomScaleNormal="70" workbookViewId="0">
      <pane ySplit="2" topLeftCell="A3" activePane="bottomLeft" state="frozen"/>
      <selection activeCell="C21" sqref="C21"/>
      <selection pane="bottomLeft" activeCell="C21" sqref="C21"/>
    </sheetView>
  </sheetViews>
  <sheetFormatPr defaultRowHeight="15"/>
  <cols>
    <col min="1" max="1" width="29" customWidth="1"/>
    <col min="2" max="7" width="20.42578125" customWidth="1"/>
    <col min="8" max="8" width="11.85546875" customWidth="1"/>
    <col min="9" max="9" width="77" customWidth="1"/>
    <col min="10" max="10" width="44" customWidth="1"/>
    <col min="11" max="11" width="51.28515625" customWidth="1"/>
    <col min="12" max="14" width="20.42578125" customWidth="1"/>
  </cols>
  <sheetData>
    <row r="1" spans="1:15">
      <c r="B1" s="69" t="s">
        <v>5525</v>
      </c>
      <c r="O1" s="69" t="s">
        <v>5525</v>
      </c>
    </row>
    <row r="2" spans="1:15" ht="42.75">
      <c r="A2" s="62" t="s">
        <v>9999</v>
      </c>
      <c r="B2" s="3" t="s">
        <v>2</v>
      </c>
      <c r="C2" s="3" t="s">
        <v>3</v>
      </c>
      <c r="D2" s="3" t="s">
        <v>0</v>
      </c>
      <c r="E2" s="3" t="s">
        <v>6</v>
      </c>
      <c r="F2" s="3" t="s">
        <v>1</v>
      </c>
      <c r="G2" s="3" t="s">
        <v>7</v>
      </c>
      <c r="H2" s="3" t="s">
        <v>4</v>
      </c>
      <c r="I2" s="6" t="s">
        <v>2122</v>
      </c>
      <c r="J2" s="6" t="s">
        <v>2123</v>
      </c>
      <c r="K2" s="6" t="s">
        <v>8</v>
      </c>
      <c r="L2" s="3" t="s">
        <v>2141</v>
      </c>
      <c r="M2" s="3" t="s">
        <v>2142</v>
      </c>
      <c r="N2" s="3" t="s">
        <v>2143</v>
      </c>
      <c r="O2" s="66" t="s">
        <v>5508</v>
      </c>
    </row>
    <row r="3" spans="1:15">
      <c r="A3" t="s">
        <v>6176</v>
      </c>
      <c r="B3" t="s">
        <v>2437</v>
      </c>
      <c r="C3">
        <v>0</v>
      </c>
      <c r="D3" t="s">
        <v>2438</v>
      </c>
      <c r="E3" t="s">
        <v>2439</v>
      </c>
      <c r="F3">
        <v>0</v>
      </c>
      <c r="H3">
        <v>1</v>
      </c>
      <c r="I3" t="s">
        <v>2439</v>
      </c>
      <c r="J3" t="s">
        <v>2440</v>
      </c>
      <c r="K3" s="193" t="s">
        <v>2446</v>
      </c>
      <c r="L3" s="22">
        <v>14</v>
      </c>
      <c r="M3" s="22" t="s">
        <v>2144</v>
      </c>
    </row>
    <row r="4" spans="1:15">
      <c r="A4" t="s">
        <v>6182</v>
      </c>
      <c r="B4" t="s">
        <v>2437</v>
      </c>
      <c r="C4">
        <v>0</v>
      </c>
      <c r="D4" t="s">
        <v>2438</v>
      </c>
      <c r="E4" t="s">
        <v>2439</v>
      </c>
      <c r="F4">
        <v>0</v>
      </c>
      <c r="H4">
        <v>1</v>
      </c>
      <c r="I4" t="s">
        <v>2439</v>
      </c>
      <c r="J4" t="s">
        <v>2441</v>
      </c>
      <c r="K4" s="47" t="s">
        <v>2447</v>
      </c>
      <c r="L4" s="22">
        <v>9</v>
      </c>
      <c r="M4" s="22" t="s">
        <v>2144</v>
      </c>
    </row>
    <row r="5" spans="1:15">
      <c r="A5" t="s">
        <v>6176</v>
      </c>
      <c r="B5" t="s">
        <v>2437</v>
      </c>
      <c r="C5">
        <v>0</v>
      </c>
      <c r="D5" t="s">
        <v>2438</v>
      </c>
      <c r="E5" t="s">
        <v>2439</v>
      </c>
      <c r="F5">
        <v>0</v>
      </c>
      <c r="H5">
        <v>1</v>
      </c>
      <c r="I5" t="s">
        <v>2439</v>
      </c>
      <c r="J5" t="s">
        <v>2442</v>
      </c>
      <c r="K5" s="193" t="s">
        <v>2448</v>
      </c>
      <c r="L5" s="22">
        <v>9</v>
      </c>
      <c r="M5" s="22" t="s">
        <v>2144</v>
      </c>
    </row>
    <row r="6" spans="1:15">
      <c r="A6" t="s">
        <v>6176</v>
      </c>
      <c r="B6" t="s">
        <v>2437</v>
      </c>
      <c r="C6">
        <v>0</v>
      </c>
      <c r="D6" t="s">
        <v>2438</v>
      </c>
      <c r="E6" t="s">
        <v>2439</v>
      </c>
      <c r="F6">
        <v>0</v>
      </c>
      <c r="H6">
        <v>1</v>
      </c>
      <c r="I6" t="s">
        <v>2439</v>
      </c>
      <c r="J6" t="s">
        <v>2443</v>
      </c>
      <c r="K6" s="193" t="s">
        <v>2449</v>
      </c>
      <c r="L6" s="22">
        <v>4</v>
      </c>
      <c r="M6" s="22" t="s">
        <v>2144</v>
      </c>
    </row>
    <row r="7" spans="1:15">
      <c r="A7" t="s">
        <v>6176</v>
      </c>
      <c r="B7" t="s">
        <v>2437</v>
      </c>
      <c r="C7">
        <v>0</v>
      </c>
      <c r="D7" t="s">
        <v>2438</v>
      </c>
      <c r="E7" t="s">
        <v>2439</v>
      </c>
      <c r="F7">
        <v>0</v>
      </c>
      <c r="H7">
        <v>1</v>
      </c>
      <c r="I7" t="s">
        <v>2439</v>
      </c>
      <c r="J7" t="s">
        <v>2443</v>
      </c>
      <c r="K7" s="193" t="s">
        <v>2450</v>
      </c>
      <c r="L7" s="22">
        <v>6</v>
      </c>
      <c r="M7" s="22" t="s">
        <v>2144</v>
      </c>
    </row>
    <row r="8" spans="1:15">
      <c r="A8" t="s">
        <v>6249</v>
      </c>
      <c r="B8" t="s">
        <v>2437</v>
      </c>
      <c r="C8">
        <v>0</v>
      </c>
      <c r="D8" t="s">
        <v>2438</v>
      </c>
      <c r="E8" t="s">
        <v>2439</v>
      </c>
      <c r="F8">
        <v>0</v>
      </c>
      <c r="H8">
        <v>1</v>
      </c>
      <c r="I8" t="s">
        <v>2439</v>
      </c>
      <c r="J8" t="s">
        <v>2444</v>
      </c>
      <c r="K8" s="47" t="s">
        <v>2451</v>
      </c>
      <c r="L8" s="22">
        <v>10</v>
      </c>
      <c r="M8" s="22" t="s">
        <v>2144</v>
      </c>
    </row>
    <row r="9" spans="1:15">
      <c r="A9" t="s">
        <v>6249</v>
      </c>
      <c r="B9" t="s">
        <v>2437</v>
      </c>
      <c r="C9">
        <v>0</v>
      </c>
      <c r="D9" t="s">
        <v>2438</v>
      </c>
      <c r="E9" t="s">
        <v>2439</v>
      </c>
      <c r="F9">
        <v>0</v>
      </c>
      <c r="H9">
        <v>1</v>
      </c>
      <c r="I9" t="s">
        <v>2439</v>
      </c>
      <c r="J9" t="s">
        <v>2444</v>
      </c>
      <c r="K9" s="47" t="s">
        <v>2452</v>
      </c>
      <c r="L9" s="22">
        <v>4</v>
      </c>
      <c r="M9" s="22" t="s">
        <v>2144</v>
      </c>
    </row>
    <row r="10" spans="1:15">
      <c r="A10" t="s">
        <v>6249</v>
      </c>
      <c r="B10" t="s">
        <v>2437</v>
      </c>
      <c r="C10">
        <v>0</v>
      </c>
      <c r="D10" t="s">
        <v>2438</v>
      </c>
      <c r="E10" t="s">
        <v>2439</v>
      </c>
      <c r="F10">
        <v>0</v>
      </c>
      <c r="H10">
        <v>1</v>
      </c>
      <c r="I10" t="s">
        <v>2439</v>
      </c>
      <c r="J10" t="s">
        <v>2445</v>
      </c>
      <c r="K10" s="47" t="s">
        <v>2453</v>
      </c>
      <c r="L10" s="22">
        <v>1</v>
      </c>
      <c r="M10" s="22" t="s">
        <v>2144</v>
      </c>
    </row>
    <row r="11" spans="1:15">
      <c r="A11" t="s">
        <v>6176</v>
      </c>
      <c r="B11" t="s">
        <v>2471</v>
      </c>
      <c r="C11">
        <v>0</v>
      </c>
      <c r="D11" t="s">
        <v>2472</v>
      </c>
      <c r="E11" t="s">
        <v>2463</v>
      </c>
      <c r="F11">
        <v>0</v>
      </c>
      <c r="H11">
        <v>1</v>
      </c>
      <c r="I11" t="s">
        <v>2463</v>
      </c>
      <c r="J11" t="s">
        <v>2440</v>
      </c>
      <c r="K11" s="193" t="s">
        <v>2456</v>
      </c>
      <c r="L11" s="22">
        <v>2</v>
      </c>
      <c r="M11" s="22" t="s">
        <v>2144</v>
      </c>
    </row>
    <row r="12" spans="1:15">
      <c r="A12" t="s">
        <v>6182</v>
      </c>
      <c r="B12" t="s">
        <v>2471</v>
      </c>
      <c r="C12">
        <v>0</v>
      </c>
      <c r="D12" t="s">
        <v>2472</v>
      </c>
      <c r="E12" t="s">
        <v>2464</v>
      </c>
      <c r="F12">
        <v>0</v>
      </c>
      <c r="H12">
        <v>1</v>
      </c>
      <c r="I12" t="s">
        <v>2464</v>
      </c>
      <c r="J12" t="s">
        <v>2441</v>
      </c>
      <c r="K12" s="47" t="s">
        <v>2457</v>
      </c>
      <c r="L12" s="22">
        <v>1</v>
      </c>
      <c r="M12" s="22" t="s">
        <v>2144</v>
      </c>
    </row>
    <row r="13" spans="1:15">
      <c r="A13" t="s">
        <v>6176</v>
      </c>
      <c r="B13" t="s">
        <v>2471</v>
      </c>
      <c r="C13">
        <v>0</v>
      </c>
      <c r="D13" t="s">
        <v>2472</v>
      </c>
      <c r="E13" t="s">
        <v>2465</v>
      </c>
      <c r="F13">
        <v>0</v>
      </c>
      <c r="H13">
        <v>1</v>
      </c>
      <c r="I13" t="s">
        <v>2465</v>
      </c>
      <c r="J13" t="s">
        <v>2442</v>
      </c>
      <c r="K13" s="193" t="s">
        <v>2458</v>
      </c>
      <c r="L13" s="22">
        <v>1</v>
      </c>
      <c r="M13" s="22" t="s">
        <v>2144</v>
      </c>
    </row>
    <row r="14" spans="1:15">
      <c r="A14" t="s">
        <v>6176</v>
      </c>
      <c r="B14" t="s">
        <v>2471</v>
      </c>
      <c r="C14">
        <v>0</v>
      </c>
      <c r="D14" t="s">
        <v>2472</v>
      </c>
      <c r="E14" t="s">
        <v>2466</v>
      </c>
      <c r="F14">
        <v>0</v>
      </c>
      <c r="H14">
        <v>1</v>
      </c>
      <c r="I14" t="s">
        <v>2466</v>
      </c>
      <c r="J14" t="s">
        <v>2443</v>
      </c>
      <c r="K14" s="193" t="s">
        <v>2459</v>
      </c>
      <c r="L14" s="22">
        <v>1</v>
      </c>
      <c r="M14" s="22" t="s">
        <v>2144</v>
      </c>
    </row>
    <row r="15" spans="1:15">
      <c r="A15" t="s">
        <v>6249</v>
      </c>
      <c r="B15" t="s">
        <v>2471</v>
      </c>
      <c r="C15">
        <v>0</v>
      </c>
      <c r="D15" t="s">
        <v>2472</v>
      </c>
      <c r="E15" t="s">
        <v>2467</v>
      </c>
      <c r="F15">
        <v>0</v>
      </c>
      <c r="H15">
        <v>1</v>
      </c>
      <c r="I15" t="s">
        <v>2467</v>
      </c>
      <c r="K15" s="47" t="s">
        <v>2460</v>
      </c>
      <c r="L15" s="22">
        <v>1</v>
      </c>
      <c r="M15" s="22" t="s">
        <v>2144</v>
      </c>
    </row>
    <row r="16" spans="1:15">
      <c r="A16" t="s">
        <v>6249</v>
      </c>
      <c r="B16" t="s">
        <v>2471</v>
      </c>
      <c r="C16">
        <v>0</v>
      </c>
      <c r="D16" t="s">
        <v>2472</v>
      </c>
      <c r="E16" t="s">
        <v>2468</v>
      </c>
      <c r="F16">
        <v>0</v>
      </c>
      <c r="H16">
        <v>1</v>
      </c>
      <c r="I16" t="s">
        <v>2468</v>
      </c>
      <c r="K16" s="47" t="s">
        <v>2452</v>
      </c>
      <c r="L16" s="22">
        <v>1</v>
      </c>
      <c r="M16" s="22" t="s">
        <v>2144</v>
      </c>
    </row>
    <row r="17" spans="1:13">
      <c r="A17" t="s">
        <v>6182</v>
      </c>
      <c r="B17" t="s">
        <v>2471</v>
      </c>
      <c r="C17">
        <v>0</v>
      </c>
      <c r="D17" t="s">
        <v>2472</v>
      </c>
      <c r="E17" t="s">
        <v>2469</v>
      </c>
      <c r="F17">
        <v>0</v>
      </c>
      <c r="H17">
        <v>1</v>
      </c>
      <c r="I17" t="s">
        <v>2469</v>
      </c>
      <c r="J17" t="s">
        <v>2454</v>
      </c>
      <c r="K17" s="47" t="s">
        <v>2461</v>
      </c>
      <c r="L17" s="22">
        <v>1</v>
      </c>
      <c r="M17" s="22" t="s">
        <v>2144</v>
      </c>
    </row>
    <row r="18" spans="1:13">
      <c r="A18" t="s">
        <v>6182</v>
      </c>
      <c r="B18" t="s">
        <v>2471</v>
      </c>
      <c r="C18">
        <v>0</v>
      </c>
      <c r="D18" t="s">
        <v>2472</v>
      </c>
      <c r="E18" t="s">
        <v>2470</v>
      </c>
      <c r="F18">
        <v>0</v>
      </c>
      <c r="H18">
        <v>1</v>
      </c>
      <c r="I18" t="s">
        <v>2470</v>
      </c>
      <c r="J18" t="s">
        <v>2455</v>
      </c>
      <c r="K18" s="47" t="s">
        <v>2462</v>
      </c>
      <c r="L18" s="22">
        <v>2</v>
      </c>
      <c r="M18" s="22" t="s">
        <v>2144</v>
      </c>
    </row>
    <row r="19" spans="1:13">
      <c r="A19" t="s">
        <v>6176</v>
      </c>
      <c r="B19" t="s">
        <v>2507</v>
      </c>
      <c r="C19">
        <v>0</v>
      </c>
      <c r="D19" t="s">
        <v>2473</v>
      </c>
      <c r="E19" t="s">
        <v>2508</v>
      </c>
      <c r="F19">
        <v>0</v>
      </c>
      <c r="H19">
        <v>1</v>
      </c>
      <c r="I19" t="s">
        <v>2508</v>
      </c>
      <c r="J19" t="s">
        <v>2476</v>
      </c>
      <c r="K19" s="193" t="s">
        <v>2509</v>
      </c>
      <c r="L19" s="22">
        <v>7</v>
      </c>
      <c r="M19" s="22" t="s">
        <v>2144</v>
      </c>
    </row>
    <row r="20" spans="1:13">
      <c r="A20" t="s">
        <v>6176</v>
      </c>
      <c r="B20" t="s">
        <v>2507</v>
      </c>
      <c r="C20">
        <v>0</v>
      </c>
      <c r="D20" t="s">
        <v>2473</v>
      </c>
      <c r="E20" t="s">
        <v>2508</v>
      </c>
      <c r="F20">
        <v>0</v>
      </c>
      <c r="H20">
        <v>1</v>
      </c>
      <c r="I20" t="s">
        <v>2508</v>
      </c>
      <c r="J20" t="s">
        <v>2476</v>
      </c>
      <c r="K20" s="193" t="s">
        <v>2510</v>
      </c>
      <c r="L20" s="22">
        <v>3</v>
      </c>
      <c r="M20" s="22" t="s">
        <v>2144</v>
      </c>
    </row>
    <row r="21" spans="1:13">
      <c r="A21" t="s">
        <v>6249</v>
      </c>
      <c r="B21" t="s">
        <v>2507</v>
      </c>
      <c r="C21">
        <v>0</v>
      </c>
      <c r="D21" t="s">
        <v>2473</v>
      </c>
      <c r="E21" t="s">
        <v>2508</v>
      </c>
      <c r="F21">
        <v>0</v>
      </c>
      <c r="H21">
        <v>1</v>
      </c>
      <c r="I21" t="s">
        <v>2508</v>
      </c>
      <c r="J21" t="s">
        <v>2444</v>
      </c>
      <c r="K21" s="47" t="s">
        <v>2511</v>
      </c>
      <c r="L21" s="22">
        <v>4</v>
      </c>
      <c r="M21" s="22" t="s">
        <v>2144</v>
      </c>
    </row>
    <row r="22" spans="1:13">
      <c r="A22" t="s">
        <v>6249</v>
      </c>
      <c r="B22" t="s">
        <v>2507</v>
      </c>
      <c r="C22">
        <v>0</v>
      </c>
      <c r="D22" t="s">
        <v>2473</v>
      </c>
      <c r="E22" t="s">
        <v>2508</v>
      </c>
      <c r="F22">
        <v>0</v>
      </c>
      <c r="H22">
        <v>1</v>
      </c>
      <c r="I22" t="s">
        <v>2508</v>
      </c>
      <c r="J22" t="s">
        <v>2444</v>
      </c>
      <c r="K22" s="47" t="s">
        <v>2512</v>
      </c>
      <c r="L22" s="22">
        <v>3</v>
      </c>
      <c r="M22" s="22" t="s">
        <v>2144</v>
      </c>
    </row>
    <row r="23" spans="1:13">
      <c r="A23" t="s">
        <v>6249</v>
      </c>
      <c r="B23" t="s">
        <v>2507</v>
      </c>
      <c r="C23">
        <v>0</v>
      </c>
      <c r="D23" t="s">
        <v>2473</v>
      </c>
      <c r="E23" t="s">
        <v>2508</v>
      </c>
      <c r="F23">
        <v>0</v>
      </c>
      <c r="H23">
        <v>1</v>
      </c>
      <c r="I23" t="s">
        <v>2508</v>
      </c>
      <c r="J23" t="s">
        <v>2444</v>
      </c>
      <c r="K23" s="47" t="s">
        <v>2513</v>
      </c>
      <c r="L23" s="22">
        <v>6</v>
      </c>
      <c r="M23" s="22" t="s">
        <v>2144</v>
      </c>
    </row>
    <row r="24" spans="1:13">
      <c r="A24" t="s">
        <v>6249</v>
      </c>
      <c r="B24" t="s">
        <v>2507</v>
      </c>
      <c r="C24">
        <v>0</v>
      </c>
      <c r="D24" t="s">
        <v>2473</v>
      </c>
      <c r="E24" t="s">
        <v>2508</v>
      </c>
      <c r="F24">
        <v>0</v>
      </c>
      <c r="H24">
        <v>1</v>
      </c>
      <c r="I24" t="s">
        <v>2508</v>
      </c>
      <c r="J24" t="s">
        <v>2444</v>
      </c>
      <c r="K24" s="47" t="s">
        <v>2514</v>
      </c>
      <c r="L24" s="22">
        <v>1</v>
      </c>
      <c r="M24" s="22" t="s">
        <v>2144</v>
      </c>
    </row>
    <row r="25" spans="1:13">
      <c r="A25" t="s">
        <v>6249</v>
      </c>
      <c r="B25" t="s">
        <v>2507</v>
      </c>
      <c r="C25">
        <v>0</v>
      </c>
      <c r="D25" t="s">
        <v>2473</v>
      </c>
      <c r="E25" t="s">
        <v>2508</v>
      </c>
      <c r="F25">
        <v>0</v>
      </c>
      <c r="H25">
        <v>1</v>
      </c>
      <c r="I25" t="s">
        <v>2508</v>
      </c>
      <c r="J25" t="s">
        <v>2444</v>
      </c>
      <c r="K25" s="47" t="s">
        <v>2515</v>
      </c>
      <c r="L25" s="22">
        <v>1</v>
      </c>
      <c r="M25" s="22" t="s">
        <v>2144</v>
      </c>
    </row>
    <row r="26" spans="1:13">
      <c r="A26" t="s">
        <v>6176</v>
      </c>
      <c r="B26" t="s">
        <v>2479</v>
      </c>
      <c r="C26">
        <v>0</v>
      </c>
      <c r="D26" t="s">
        <v>2474</v>
      </c>
      <c r="E26" t="s">
        <v>2478</v>
      </c>
      <c r="F26">
        <v>0</v>
      </c>
      <c r="H26">
        <v>1</v>
      </c>
      <c r="I26" t="s">
        <v>2478</v>
      </c>
      <c r="J26" t="s">
        <v>2476</v>
      </c>
      <c r="K26" s="193" t="s">
        <v>2477</v>
      </c>
      <c r="L26">
        <v>1</v>
      </c>
      <c r="M26" s="22" t="s">
        <v>2144</v>
      </c>
    </row>
    <row r="27" spans="1:13">
      <c r="A27" t="s">
        <v>6249</v>
      </c>
      <c r="B27" t="s">
        <v>2480</v>
      </c>
      <c r="C27">
        <v>0</v>
      </c>
      <c r="D27" t="s">
        <v>2475</v>
      </c>
      <c r="E27" t="s">
        <v>2481</v>
      </c>
      <c r="F27">
        <v>0</v>
      </c>
      <c r="H27">
        <v>2</v>
      </c>
      <c r="I27" t="s">
        <v>2481</v>
      </c>
      <c r="K27" t="s">
        <v>2489</v>
      </c>
      <c r="L27">
        <v>1</v>
      </c>
      <c r="M27" s="22" t="s">
        <v>2144</v>
      </c>
    </row>
    <row r="28" spans="1:13">
      <c r="B28" t="s">
        <v>2480</v>
      </c>
      <c r="C28">
        <v>0</v>
      </c>
      <c r="D28" t="s">
        <v>2475</v>
      </c>
      <c r="E28" t="s">
        <v>2481</v>
      </c>
      <c r="F28">
        <v>0</v>
      </c>
      <c r="H28">
        <v>2</v>
      </c>
      <c r="I28" t="s">
        <v>2481</v>
      </c>
      <c r="K28" t="s">
        <v>2490</v>
      </c>
      <c r="L28">
        <v>2</v>
      </c>
      <c r="M28" s="22" t="s">
        <v>2144</v>
      </c>
    </row>
    <row r="29" spans="1:13">
      <c r="B29" t="s">
        <v>2480</v>
      </c>
      <c r="C29">
        <v>0</v>
      </c>
      <c r="D29" t="s">
        <v>2475</v>
      </c>
      <c r="E29" t="s">
        <v>2481</v>
      </c>
      <c r="F29">
        <v>0</v>
      </c>
      <c r="H29">
        <v>2</v>
      </c>
      <c r="I29" t="s">
        <v>2481</v>
      </c>
      <c r="K29" t="s">
        <v>2491</v>
      </c>
      <c r="L29">
        <v>2</v>
      </c>
      <c r="M29" s="22" t="s">
        <v>2144</v>
      </c>
    </row>
    <row r="30" spans="1:13">
      <c r="B30" t="s">
        <v>2480</v>
      </c>
      <c r="C30">
        <v>0</v>
      </c>
      <c r="D30" t="s">
        <v>2475</v>
      </c>
      <c r="E30" t="s">
        <v>2481</v>
      </c>
      <c r="F30">
        <v>0</v>
      </c>
      <c r="H30">
        <v>2</v>
      </c>
      <c r="I30" t="s">
        <v>2481</v>
      </c>
      <c r="K30" t="s">
        <v>2492</v>
      </c>
      <c r="L30">
        <v>1</v>
      </c>
      <c r="M30" s="22" t="s">
        <v>2506</v>
      </c>
    </row>
    <row r="31" spans="1:13">
      <c r="B31" t="s">
        <v>2480</v>
      </c>
      <c r="C31">
        <v>0</v>
      </c>
      <c r="D31" t="s">
        <v>2475</v>
      </c>
      <c r="E31" t="s">
        <v>2481</v>
      </c>
      <c r="F31">
        <v>0</v>
      </c>
      <c r="H31">
        <v>2</v>
      </c>
      <c r="I31" t="s">
        <v>2481</v>
      </c>
      <c r="K31" t="s">
        <v>2493</v>
      </c>
      <c r="L31">
        <v>3</v>
      </c>
      <c r="M31" s="22" t="s">
        <v>2144</v>
      </c>
    </row>
    <row r="32" spans="1:13">
      <c r="B32" t="s">
        <v>2480</v>
      </c>
      <c r="C32">
        <v>0</v>
      </c>
      <c r="D32" t="s">
        <v>2475</v>
      </c>
      <c r="E32" t="s">
        <v>2481</v>
      </c>
      <c r="F32">
        <v>0</v>
      </c>
      <c r="H32">
        <v>2</v>
      </c>
      <c r="I32" t="s">
        <v>2481</v>
      </c>
      <c r="K32" t="s">
        <v>2494</v>
      </c>
      <c r="L32">
        <v>1</v>
      </c>
      <c r="M32" s="22" t="s">
        <v>2144</v>
      </c>
    </row>
    <row r="33" spans="2:13">
      <c r="B33" t="s">
        <v>2480</v>
      </c>
      <c r="C33">
        <v>0</v>
      </c>
      <c r="D33" t="s">
        <v>2475</v>
      </c>
      <c r="E33" t="s">
        <v>2481</v>
      </c>
      <c r="F33">
        <v>0</v>
      </c>
      <c r="H33">
        <v>2</v>
      </c>
      <c r="I33" t="s">
        <v>2481</v>
      </c>
      <c r="K33" t="s">
        <v>2495</v>
      </c>
      <c r="L33">
        <v>2</v>
      </c>
      <c r="M33" s="22" t="s">
        <v>2144</v>
      </c>
    </row>
    <row r="34" spans="2:13">
      <c r="B34" t="s">
        <v>2480</v>
      </c>
      <c r="C34">
        <v>0</v>
      </c>
      <c r="D34" t="s">
        <v>2475</v>
      </c>
      <c r="E34" t="s">
        <v>2481</v>
      </c>
      <c r="F34">
        <v>0</v>
      </c>
      <c r="H34">
        <v>2</v>
      </c>
      <c r="I34" t="s">
        <v>2481</v>
      </c>
      <c r="K34" t="s">
        <v>2496</v>
      </c>
      <c r="L34">
        <v>1</v>
      </c>
      <c r="M34" s="22" t="s">
        <v>2506</v>
      </c>
    </row>
    <row r="35" spans="2:13">
      <c r="B35" t="s">
        <v>2480</v>
      </c>
      <c r="C35">
        <v>0</v>
      </c>
      <c r="D35" t="s">
        <v>2475</v>
      </c>
      <c r="E35" t="s">
        <v>2481</v>
      </c>
      <c r="F35">
        <v>0</v>
      </c>
      <c r="H35">
        <v>2</v>
      </c>
      <c r="I35" t="s">
        <v>2481</v>
      </c>
      <c r="J35" t="s">
        <v>2482</v>
      </c>
      <c r="K35" t="s">
        <v>2497</v>
      </c>
      <c r="L35">
        <v>74</v>
      </c>
      <c r="M35" s="22" t="s">
        <v>2144</v>
      </c>
    </row>
    <row r="36" spans="2:13">
      <c r="B36" t="s">
        <v>2480</v>
      </c>
      <c r="C36">
        <v>0</v>
      </c>
      <c r="D36" t="s">
        <v>2475</v>
      </c>
      <c r="E36" t="s">
        <v>2481</v>
      </c>
      <c r="F36">
        <v>0</v>
      </c>
      <c r="H36">
        <v>2</v>
      </c>
      <c r="I36" t="s">
        <v>2481</v>
      </c>
      <c r="K36" t="s">
        <v>2498</v>
      </c>
      <c r="L36">
        <v>8</v>
      </c>
      <c r="M36" s="22" t="s">
        <v>2144</v>
      </c>
    </row>
    <row r="37" spans="2:13">
      <c r="B37" t="s">
        <v>2480</v>
      </c>
      <c r="C37">
        <v>0</v>
      </c>
      <c r="D37" t="s">
        <v>2475</v>
      </c>
      <c r="E37" t="s">
        <v>2481</v>
      </c>
      <c r="F37">
        <v>0</v>
      </c>
      <c r="H37">
        <v>2</v>
      </c>
      <c r="I37" t="s">
        <v>2481</v>
      </c>
      <c r="J37" t="s">
        <v>2483</v>
      </c>
      <c r="K37" t="s">
        <v>2499</v>
      </c>
      <c r="L37">
        <v>1</v>
      </c>
      <c r="M37" s="22" t="s">
        <v>2144</v>
      </c>
    </row>
    <row r="38" spans="2:13">
      <c r="B38" t="s">
        <v>2480</v>
      </c>
      <c r="C38">
        <v>0</v>
      </c>
      <c r="D38" t="s">
        <v>2475</v>
      </c>
      <c r="E38" t="s">
        <v>2481</v>
      </c>
      <c r="F38">
        <v>0</v>
      </c>
      <c r="H38">
        <v>2</v>
      </c>
      <c r="I38" t="s">
        <v>2481</v>
      </c>
      <c r="J38" t="s">
        <v>2484</v>
      </c>
      <c r="K38" t="s">
        <v>2500</v>
      </c>
      <c r="L38">
        <v>5</v>
      </c>
      <c r="M38" s="22" t="s">
        <v>2144</v>
      </c>
    </row>
    <row r="39" spans="2:13">
      <c r="B39" t="s">
        <v>2480</v>
      </c>
      <c r="C39">
        <v>0</v>
      </c>
      <c r="D39" t="s">
        <v>2475</v>
      </c>
      <c r="E39" t="s">
        <v>2481</v>
      </c>
      <c r="F39">
        <v>0</v>
      </c>
      <c r="H39">
        <v>2</v>
      </c>
      <c r="I39" t="s">
        <v>2481</v>
      </c>
      <c r="K39" t="s">
        <v>2501</v>
      </c>
      <c r="L39">
        <v>1</v>
      </c>
      <c r="M39" s="22" t="s">
        <v>2144</v>
      </c>
    </row>
    <row r="40" spans="2:13">
      <c r="B40" t="s">
        <v>2480</v>
      </c>
      <c r="C40">
        <v>0</v>
      </c>
      <c r="D40" t="s">
        <v>2475</v>
      </c>
      <c r="E40" t="s">
        <v>2481</v>
      </c>
      <c r="F40">
        <v>0</v>
      </c>
      <c r="H40">
        <v>2</v>
      </c>
      <c r="I40" t="s">
        <v>2481</v>
      </c>
      <c r="J40" t="s">
        <v>2485</v>
      </c>
      <c r="K40" t="s">
        <v>2502</v>
      </c>
      <c r="L40">
        <v>1</v>
      </c>
      <c r="M40" s="22" t="s">
        <v>2144</v>
      </c>
    </row>
    <row r="41" spans="2:13">
      <c r="B41" t="s">
        <v>2480</v>
      </c>
      <c r="C41">
        <v>0</v>
      </c>
      <c r="D41" t="s">
        <v>2475</v>
      </c>
      <c r="E41" t="s">
        <v>2481</v>
      </c>
      <c r="F41">
        <v>0</v>
      </c>
      <c r="H41">
        <v>2</v>
      </c>
      <c r="I41" t="s">
        <v>2481</v>
      </c>
      <c r="J41" t="s">
        <v>2486</v>
      </c>
      <c r="K41" t="s">
        <v>2503</v>
      </c>
      <c r="L41">
        <v>3</v>
      </c>
      <c r="M41" s="22" t="s">
        <v>2144</v>
      </c>
    </row>
    <row r="42" spans="2:13">
      <c r="B42" t="s">
        <v>2480</v>
      </c>
      <c r="C42">
        <v>0</v>
      </c>
      <c r="D42" t="s">
        <v>2475</v>
      </c>
      <c r="E42" t="s">
        <v>2481</v>
      </c>
      <c r="F42">
        <v>0</v>
      </c>
      <c r="H42">
        <v>2</v>
      </c>
      <c r="I42" t="s">
        <v>2481</v>
      </c>
      <c r="J42" t="s">
        <v>2487</v>
      </c>
      <c r="K42" t="s">
        <v>2504</v>
      </c>
      <c r="L42">
        <v>1</v>
      </c>
      <c r="M42" s="22" t="s">
        <v>2144</v>
      </c>
    </row>
    <row r="43" spans="2:13">
      <c r="B43" t="s">
        <v>2480</v>
      </c>
      <c r="C43">
        <v>0</v>
      </c>
      <c r="D43" t="s">
        <v>2475</v>
      </c>
      <c r="E43" t="s">
        <v>2481</v>
      </c>
      <c r="F43">
        <v>0</v>
      </c>
      <c r="H43">
        <v>2</v>
      </c>
      <c r="I43" t="s">
        <v>2481</v>
      </c>
      <c r="J43" t="s">
        <v>2488</v>
      </c>
      <c r="K43" t="s">
        <v>2505</v>
      </c>
      <c r="L43">
        <v>1</v>
      </c>
      <c r="M43" s="22" t="s">
        <v>2144</v>
      </c>
    </row>
  </sheetData>
  <autoFilter ref="A2:O43"/>
  <hyperlinks>
    <hyperlink ref="B1" location="'Common list'!A1" display="&lt;--назад"/>
    <hyperlink ref="O1" location="'Common list'!A1" display="&lt;--назад"/>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C15"/>
  <sheetViews>
    <sheetView workbookViewId="0">
      <selection activeCell="C21" sqref="C21"/>
    </sheetView>
  </sheetViews>
  <sheetFormatPr defaultRowHeight="15"/>
  <cols>
    <col min="1" max="1" width="17.28515625" customWidth="1"/>
    <col min="2" max="2" width="19.28515625" customWidth="1"/>
    <col min="3" max="3" width="19.7109375" customWidth="1"/>
  </cols>
  <sheetData>
    <row r="3" spans="1:3">
      <c r="A3" s="391" t="s">
        <v>10013</v>
      </c>
      <c r="B3" t="s">
        <v>10015</v>
      </c>
      <c r="C3" t="s">
        <v>10023</v>
      </c>
    </row>
    <row r="4" spans="1:3">
      <c r="A4" s="387" t="s">
        <v>6317</v>
      </c>
      <c r="B4" s="22">
        <v>164</v>
      </c>
      <c r="C4" s="22"/>
    </row>
    <row r="5" spans="1:3">
      <c r="A5" s="387" t="s">
        <v>6314</v>
      </c>
      <c r="B5" s="22">
        <v>1911</v>
      </c>
      <c r="C5" s="22"/>
    </row>
    <row r="6" spans="1:3">
      <c r="A6" s="387" t="s">
        <v>6312</v>
      </c>
      <c r="B6" s="22">
        <v>612</v>
      </c>
      <c r="C6" s="22"/>
    </row>
    <row r="7" spans="1:3">
      <c r="A7" s="387" t="s">
        <v>6290</v>
      </c>
      <c r="B7" s="22">
        <v>2951</v>
      </c>
      <c r="C7" s="22"/>
    </row>
    <row r="8" spans="1:3">
      <c r="A8" s="387" t="s">
        <v>6182</v>
      </c>
      <c r="B8" s="22">
        <v>48</v>
      </c>
      <c r="C8" s="22"/>
    </row>
    <row r="9" spans="1:3">
      <c r="A9" s="387" t="s">
        <v>6249</v>
      </c>
      <c r="B9" s="22">
        <v>32</v>
      </c>
      <c r="C9" s="22"/>
    </row>
    <row r="10" spans="1:3">
      <c r="A10" s="387" t="s">
        <v>6176</v>
      </c>
      <c r="B10" s="22">
        <v>42</v>
      </c>
      <c r="C10" s="22"/>
    </row>
    <row r="11" spans="1:3">
      <c r="A11" s="387" t="s">
        <v>6210</v>
      </c>
      <c r="B11" s="22">
        <v>13</v>
      </c>
      <c r="C11" s="22"/>
    </row>
    <row r="12" spans="1:3">
      <c r="A12" s="387" t="s">
        <v>6305</v>
      </c>
      <c r="B12" s="22">
        <v>480</v>
      </c>
      <c r="C12" s="22"/>
    </row>
    <row r="13" spans="1:3">
      <c r="A13" s="387" t="s">
        <v>6360</v>
      </c>
      <c r="B13" s="22">
        <v>6272</v>
      </c>
      <c r="C13" s="22">
        <v>191.54600000000002</v>
      </c>
    </row>
    <row r="14" spans="1:3">
      <c r="A14" s="387" t="s">
        <v>9851</v>
      </c>
      <c r="B14" s="22">
        <v>20</v>
      </c>
      <c r="C14" s="22">
        <v>60</v>
      </c>
    </row>
    <row r="15" spans="1:3">
      <c r="A15" s="387" t="s">
        <v>10014</v>
      </c>
      <c r="B15" s="22">
        <v>12545</v>
      </c>
      <c r="C15" s="22">
        <v>251.54600000000002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K158"/>
  <sheetViews>
    <sheetView zoomScale="60" zoomScaleNormal="60" workbookViewId="0">
      <selection activeCell="C21" sqref="C21"/>
    </sheetView>
  </sheetViews>
  <sheetFormatPr defaultColWidth="9.140625" defaultRowHeight="15"/>
  <cols>
    <col min="1" max="1" width="39.85546875" style="196" customWidth="1"/>
    <col min="2" max="2" width="74.42578125" style="196" customWidth="1"/>
    <col min="3" max="3" width="37" style="196" customWidth="1"/>
    <col min="4" max="4" width="25.7109375" style="196" customWidth="1"/>
    <col min="5" max="5" width="28.85546875" style="196" customWidth="1"/>
    <col min="6" max="6" width="15.7109375" style="196" customWidth="1"/>
    <col min="7" max="8" width="13.42578125" style="196" customWidth="1"/>
    <col min="9" max="9" width="24.140625" style="196" customWidth="1"/>
    <col min="10" max="16384" width="9.140625" style="196"/>
  </cols>
  <sheetData>
    <row r="1" spans="1:10" ht="39" customHeight="1" thickBot="1">
      <c r="A1" s="194" t="s">
        <v>9</v>
      </c>
      <c r="B1" s="194" t="s">
        <v>6169</v>
      </c>
      <c r="C1" s="194" t="s">
        <v>6170</v>
      </c>
      <c r="D1" s="194" t="s">
        <v>6171</v>
      </c>
      <c r="E1" s="194" t="s">
        <v>5488</v>
      </c>
      <c r="F1" s="194" t="s">
        <v>6172</v>
      </c>
      <c r="G1" s="194" t="s">
        <v>6173</v>
      </c>
      <c r="H1" s="194" t="s">
        <v>6174</v>
      </c>
      <c r="I1" s="195" t="s">
        <v>2175</v>
      </c>
      <c r="J1" s="393" t="s">
        <v>10022</v>
      </c>
    </row>
    <row r="2" spans="1:10" ht="39" hidden="1" customHeight="1" thickTop="1" thickBot="1">
      <c r="A2" s="197"/>
      <c r="B2" s="198" t="s">
        <v>6175</v>
      </c>
      <c r="C2" s="199"/>
      <c r="D2" s="199"/>
      <c r="E2" s="199"/>
      <c r="F2" s="199"/>
      <c r="G2" s="199"/>
      <c r="H2" s="199"/>
      <c r="I2" s="200"/>
    </row>
    <row r="3" spans="1:10" ht="39" hidden="1" customHeight="1">
      <c r="A3" s="538" t="s">
        <v>6176</v>
      </c>
      <c r="B3" s="548" t="s">
        <v>6177</v>
      </c>
      <c r="C3" s="534" t="s">
        <v>6178</v>
      </c>
      <c r="D3" s="548"/>
      <c r="E3" s="201" t="s">
        <v>6179</v>
      </c>
      <c r="F3" s="534" t="s">
        <v>6180</v>
      </c>
      <c r="G3" s="534">
        <v>16</v>
      </c>
      <c r="H3" s="534">
        <v>0.4</v>
      </c>
      <c r="I3" s="536"/>
    </row>
    <row r="4" spans="1:10" ht="39" hidden="1" customHeight="1" thickBot="1">
      <c r="A4" s="539"/>
      <c r="B4" s="549"/>
      <c r="C4" s="535"/>
      <c r="D4" s="549"/>
      <c r="E4" s="203" t="s">
        <v>6181</v>
      </c>
      <c r="F4" s="535"/>
      <c r="G4" s="535"/>
      <c r="H4" s="535"/>
      <c r="I4" s="537"/>
    </row>
    <row r="5" spans="1:10" ht="39" hidden="1" customHeight="1">
      <c r="A5" s="538" t="s">
        <v>6182</v>
      </c>
      <c r="B5" s="204" t="s">
        <v>6183</v>
      </c>
      <c r="C5" s="534" t="s">
        <v>6184</v>
      </c>
      <c r="D5" s="548"/>
      <c r="E5" s="205" t="s">
        <v>6185</v>
      </c>
      <c r="F5" s="551" t="s">
        <v>3768</v>
      </c>
      <c r="G5" s="551">
        <v>10</v>
      </c>
      <c r="H5" s="534">
        <v>1.3</v>
      </c>
      <c r="I5" s="536"/>
    </row>
    <row r="6" spans="1:10" ht="39" hidden="1" customHeight="1">
      <c r="A6" s="546"/>
      <c r="B6" s="204" t="s">
        <v>6186</v>
      </c>
      <c r="C6" s="544"/>
      <c r="D6" s="550"/>
      <c r="E6" s="205" t="s">
        <v>6187</v>
      </c>
      <c r="F6" s="552"/>
      <c r="G6" s="552"/>
      <c r="H6" s="544"/>
      <c r="I6" s="545"/>
    </row>
    <row r="7" spans="1:10" ht="39" hidden="1" customHeight="1" thickBot="1">
      <c r="A7" s="539"/>
      <c r="B7" s="199" t="s">
        <v>6186</v>
      </c>
      <c r="C7" s="535"/>
      <c r="D7" s="549"/>
      <c r="E7" s="206"/>
      <c r="F7" s="553"/>
      <c r="G7" s="553"/>
      <c r="H7" s="535"/>
      <c r="I7" s="537"/>
    </row>
    <row r="8" spans="1:10" ht="39" hidden="1" customHeight="1">
      <c r="A8" s="538" t="s">
        <v>6182</v>
      </c>
      <c r="B8" s="204" t="s">
        <v>6188</v>
      </c>
      <c r="C8" s="534" t="s">
        <v>6189</v>
      </c>
      <c r="D8" s="548"/>
      <c r="E8" s="205" t="s">
        <v>6185</v>
      </c>
      <c r="F8" s="551" t="s">
        <v>3768</v>
      </c>
      <c r="G8" s="551">
        <v>6</v>
      </c>
      <c r="H8" s="534">
        <v>1.3</v>
      </c>
      <c r="I8" s="536"/>
    </row>
    <row r="9" spans="1:10" ht="39" hidden="1" customHeight="1">
      <c r="A9" s="546"/>
      <c r="B9" s="204" t="s">
        <v>6186</v>
      </c>
      <c r="C9" s="544"/>
      <c r="D9" s="550"/>
      <c r="E9" s="205" t="s">
        <v>6187</v>
      </c>
      <c r="F9" s="552"/>
      <c r="G9" s="552"/>
      <c r="H9" s="544"/>
      <c r="I9" s="545"/>
    </row>
    <row r="10" spans="1:10" ht="39" hidden="1" customHeight="1" thickBot="1">
      <c r="A10" s="539"/>
      <c r="B10" s="199" t="s">
        <v>6186</v>
      </c>
      <c r="C10" s="535"/>
      <c r="D10" s="549"/>
      <c r="E10" s="206"/>
      <c r="F10" s="553"/>
      <c r="G10" s="553"/>
      <c r="H10" s="535"/>
      <c r="I10" s="537"/>
    </row>
    <row r="11" spans="1:10" ht="39" hidden="1" customHeight="1" thickBot="1">
      <c r="A11" s="197"/>
      <c r="B11" s="199" t="s">
        <v>6190</v>
      </c>
      <c r="C11" s="197" t="s">
        <v>6191</v>
      </c>
      <c r="D11" s="199"/>
      <c r="E11" s="197" t="s">
        <v>6192</v>
      </c>
      <c r="F11" s="207" t="s">
        <v>3768</v>
      </c>
      <c r="G11" s="207">
        <v>10</v>
      </c>
      <c r="H11" s="197"/>
      <c r="I11" s="200"/>
    </row>
    <row r="12" spans="1:10" ht="39" hidden="1" customHeight="1" thickBot="1">
      <c r="A12" s="197"/>
      <c r="B12" s="199" t="s">
        <v>6193</v>
      </c>
      <c r="C12" s="197" t="s">
        <v>6194</v>
      </c>
      <c r="D12" s="199"/>
      <c r="E12" s="197" t="s">
        <v>6192</v>
      </c>
      <c r="F12" s="207" t="s">
        <v>3768</v>
      </c>
      <c r="G12" s="207">
        <v>16</v>
      </c>
      <c r="H12" s="197"/>
      <c r="I12" s="200"/>
    </row>
    <row r="13" spans="1:10" ht="39" hidden="1" customHeight="1" thickBot="1">
      <c r="A13" s="197" t="s">
        <v>6176</v>
      </c>
      <c r="B13" s="199" t="s">
        <v>6195</v>
      </c>
      <c r="C13" s="197" t="s">
        <v>6196</v>
      </c>
      <c r="D13" s="199"/>
      <c r="E13" s="197" t="s">
        <v>6197</v>
      </c>
      <c r="F13" s="207" t="s">
        <v>3768</v>
      </c>
      <c r="G13" s="203">
        <v>10</v>
      </c>
      <c r="H13" s="197">
        <v>0.2</v>
      </c>
      <c r="I13" s="200"/>
    </row>
    <row r="14" spans="1:10" ht="39" hidden="1" customHeight="1" thickBot="1">
      <c r="A14" s="197" t="s">
        <v>6176</v>
      </c>
      <c r="B14" s="199" t="s">
        <v>6198</v>
      </c>
      <c r="C14" s="197" t="s">
        <v>6199</v>
      </c>
      <c r="D14" s="197"/>
      <c r="E14" s="197" t="s">
        <v>6197</v>
      </c>
      <c r="F14" s="197" t="s">
        <v>3768</v>
      </c>
      <c r="G14" s="197">
        <v>5</v>
      </c>
      <c r="H14" s="197">
        <v>0.15</v>
      </c>
      <c r="I14" s="200"/>
    </row>
    <row r="15" spans="1:10" ht="39" hidden="1" customHeight="1" thickBot="1">
      <c r="A15" s="197" t="s">
        <v>6182</v>
      </c>
      <c r="B15" s="199" t="s">
        <v>6200</v>
      </c>
      <c r="C15" s="197" t="s">
        <v>6201</v>
      </c>
      <c r="D15" s="197"/>
      <c r="E15" s="197" t="s">
        <v>6197</v>
      </c>
      <c r="F15" s="197" t="s">
        <v>3768</v>
      </c>
      <c r="G15" s="197">
        <v>5</v>
      </c>
      <c r="H15" s="197">
        <v>0.04</v>
      </c>
      <c r="I15" s="200"/>
    </row>
    <row r="16" spans="1:10" ht="39" hidden="1" customHeight="1" thickBot="1">
      <c r="A16" s="197" t="s">
        <v>6176</v>
      </c>
      <c r="B16" s="199" t="s">
        <v>6202</v>
      </c>
      <c r="C16" s="197" t="s">
        <v>6203</v>
      </c>
      <c r="D16" s="197"/>
      <c r="E16" s="197" t="s">
        <v>6204</v>
      </c>
      <c r="F16" s="197" t="s">
        <v>3768</v>
      </c>
      <c r="G16" s="197">
        <v>8</v>
      </c>
      <c r="H16" s="197">
        <v>5</v>
      </c>
      <c r="I16" s="200"/>
    </row>
    <row r="17" spans="1:9" ht="39" hidden="1" customHeight="1" thickBot="1">
      <c r="A17" s="197" t="s">
        <v>6176</v>
      </c>
      <c r="B17" s="199" t="s">
        <v>6205</v>
      </c>
      <c r="C17" s="197" t="s">
        <v>6206</v>
      </c>
      <c r="D17" s="199"/>
      <c r="E17" s="197" t="s">
        <v>6207</v>
      </c>
      <c r="F17" s="197" t="s">
        <v>3768</v>
      </c>
      <c r="G17" s="197">
        <v>3</v>
      </c>
      <c r="H17" s="197">
        <v>2.5</v>
      </c>
      <c r="I17" s="200"/>
    </row>
    <row r="18" spans="1:9" ht="39" hidden="1" customHeight="1" thickBot="1">
      <c r="A18" s="197" t="s">
        <v>6182</v>
      </c>
      <c r="B18" s="208" t="s">
        <v>6208</v>
      </c>
      <c r="C18" s="203" t="s">
        <v>6209</v>
      </c>
      <c r="D18" s="203"/>
      <c r="E18" s="197" t="s">
        <v>6197</v>
      </c>
      <c r="F18" s="197" t="s">
        <v>3768</v>
      </c>
      <c r="G18" s="203">
        <v>1</v>
      </c>
      <c r="H18" s="197">
        <v>6.5</v>
      </c>
      <c r="I18" s="200"/>
    </row>
    <row r="19" spans="1:9" ht="39" hidden="1" customHeight="1" thickBot="1">
      <c r="A19" s="197" t="s">
        <v>6210</v>
      </c>
      <c r="B19" s="208" t="s">
        <v>6211</v>
      </c>
      <c r="C19" s="203" t="s">
        <v>6212</v>
      </c>
      <c r="D19" s="203"/>
      <c r="E19" s="197" t="s">
        <v>6197</v>
      </c>
      <c r="F19" s="197" t="s">
        <v>3768</v>
      </c>
      <c r="G19" s="203">
        <v>2</v>
      </c>
      <c r="H19" s="197">
        <v>6.15</v>
      </c>
      <c r="I19" s="200"/>
    </row>
    <row r="20" spans="1:9" ht="39" hidden="1" customHeight="1" thickBot="1">
      <c r="A20" s="199" t="s">
        <v>6182</v>
      </c>
      <c r="B20" s="199" t="s">
        <v>6213</v>
      </c>
      <c r="C20" s="197" t="s">
        <v>6214</v>
      </c>
      <c r="D20" s="197"/>
      <c r="E20" s="197" t="s">
        <v>6197</v>
      </c>
      <c r="F20" s="197" t="s">
        <v>3768</v>
      </c>
      <c r="G20" s="197">
        <v>2</v>
      </c>
      <c r="H20" s="197">
        <v>7.0000000000000007E-2</v>
      </c>
      <c r="I20" s="200"/>
    </row>
    <row r="21" spans="1:9" ht="39" hidden="1" customHeight="1" thickBot="1">
      <c r="A21" s="197"/>
      <c r="B21" s="208" t="s">
        <v>6215</v>
      </c>
      <c r="C21" s="203" t="s">
        <v>6216</v>
      </c>
      <c r="D21" s="197"/>
      <c r="E21" s="197" t="s">
        <v>6197</v>
      </c>
      <c r="F21" s="197" t="s">
        <v>3768</v>
      </c>
      <c r="G21" s="197">
        <v>1</v>
      </c>
      <c r="H21" s="197">
        <v>0.5</v>
      </c>
      <c r="I21" s="200"/>
    </row>
    <row r="22" spans="1:9" ht="39" hidden="1" customHeight="1" thickBot="1">
      <c r="A22" s="197" t="s">
        <v>6182</v>
      </c>
      <c r="B22" s="208" t="s">
        <v>6217</v>
      </c>
      <c r="C22" s="203" t="s">
        <v>6218</v>
      </c>
      <c r="D22" s="197"/>
      <c r="E22" s="197" t="s">
        <v>6197</v>
      </c>
      <c r="F22" s="197" t="s">
        <v>3768</v>
      </c>
      <c r="G22" s="197">
        <v>3</v>
      </c>
      <c r="H22" s="197">
        <v>0.3</v>
      </c>
      <c r="I22" s="200"/>
    </row>
    <row r="23" spans="1:9" ht="39" hidden="1" customHeight="1" thickBot="1">
      <c r="A23" s="197" t="s">
        <v>6210</v>
      </c>
      <c r="B23" s="208" t="s">
        <v>6219</v>
      </c>
      <c r="C23" s="203" t="s">
        <v>6220</v>
      </c>
      <c r="D23" s="197"/>
      <c r="E23" s="197" t="s">
        <v>6197</v>
      </c>
      <c r="F23" s="197" t="s">
        <v>3768</v>
      </c>
      <c r="G23" s="197">
        <v>1</v>
      </c>
      <c r="H23" s="197">
        <v>1.5</v>
      </c>
      <c r="I23" s="200"/>
    </row>
    <row r="24" spans="1:9" ht="39" hidden="1" customHeight="1" thickBot="1">
      <c r="A24" s="197" t="s">
        <v>6210</v>
      </c>
      <c r="B24" s="208" t="s">
        <v>6221</v>
      </c>
      <c r="C24" s="203" t="s">
        <v>6222</v>
      </c>
      <c r="D24" s="197"/>
      <c r="E24" s="197" t="s">
        <v>6197</v>
      </c>
      <c r="F24" s="197" t="s">
        <v>3768</v>
      </c>
      <c r="G24" s="197">
        <v>2</v>
      </c>
      <c r="H24" s="197">
        <v>2.54</v>
      </c>
      <c r="I24" s="200"/>
    </row>
    <row r="25" spans="1:9" ht="39" hidden="1" customHeight="1" thickBot="1">
      <c r="A25" s="197" t="s">
        <v>6182</v>
      </c>
      <c r="B25" s="208" t="s">
        <v>6223</v>
      </c>
      <c r="C25" s="203" t="s">
        <v>6224</v>
      </c>
      <c r="D25" s="197"/>
      <c r="E25" s="197" t="s">
        <v>6197</v>
      </c>
      <c r="F25" s="197" t="s">
        <v>3768</v>
      </c>
      <c r="G25" s="197">
        <v>1</v>
      </c>
      <c r="H25" s="197">
        <v>0.2</v>
      </c>
      <c r="I25" s="200"/>
    </row>
    <row r="26" spans="1:9" ht="39" hidden="1" customHeight="1" thickBot="1">
      <c r="A26" s="197" t="s">
        <v>6182</v>
      </c>
      <c r="B26" s="208" t="s">
        <v>6225</v>
      </c>
      <c r="C26" s="203" t="s">
        <v>6226</v>
      </c>
      <c r="D26" s="197"/>
      <c r="E26" s="197" t="s">
        <v>6197</v>
      </c>
      <c r="F26" s="197" t="s">
        <v>3768</v>
      </c>
      <c r="G26" s="197">
        <v>1</v>
      </c>
      <c r="H26" s="197">
        <v>0.2</v>
      </c>
      <c r="I26" s="200"/>
    </row>
    <row r="27" spans="1:9" ht="39" hidden="1" customHeight="1">
      <c r="A27" s="538" t="s">
        <v>6182</v>
      </c>
      <c r="B27" s="209" t="s">
        <v>6227</v>
      </c>
      <c r="C27" s="542" t="s">
        <v>6228</v>
      </c>
      <c r="D27" s="534"/>
      <c r="E27" s="534" t="s">
        <v>6229</v>
      </c>
      <c r="F27" s="534" t="s">
        <v>3768</v>
      </c>
      <c r="G27" s="534">
        <v>4</v>
      </c>
      <c r="H27" s="534">
        <v>1.4</v>
      </c>
      <c r="I27" s="536"/>
    </row>
    <row r="28" spans="1:9" ht="39" hidden="1" customHeight="1" thickBot="1">
      <c r="A28" s="539"/>
      <c r="B28" s="208" t="s">
        <v>6230</v>
      </c>
      <c r="C28" s="543"/>
      <c r="D28" s="535"/>
      <c r="E28" s="535"/>
      <c r="F28" s="535"/>
      <c r="G28" s="535"/>
      <c r="H28" s="535"/>
      <c r="I28" s="537"/>
    </row>
    <row r="29" spans="1:9" ht="39" hidden="1" customHeight="1">
      <c r="A29" s="538" t="s">
        <v>6182</v>
      </c>
      <c r="B29" s="209" t="s">
        <v>6231</v>
      </c>
      <c r="C29" s="534" t="s">
        <v>6232</v>
      </c>
      <c r="D29" s="534"/>
      <c r="E29" s="534" t="s">
        <v>6229</v>
      </c>
      <c r="F29" s="534" t="s">
        <v>3768</v>
      </c>
      <c r="G29" s="534">
        <v>6</v>
      </c>
      <c r="H29" s="534">
        <v>1.4</v>
      </c>
      <c r="I29" s="536"/>
    </row>
    <row r="30" spans="1:9" ht="39" hidden="1" customHeight="1" thickBot="1">
      <c r="A30" s="539"/>
      <c r="B30" s="208" t="s">
        <v>6230</v>
      </c>
      <c r="C30" s="535"/>
      <c r="D30" s="535"/>
      <c r="E30" s="535"/>
      <c r="F30" s="535"/>
      <c r="G30" s="535"/>
      <c r="H30" s="535"/>
      <c r="I30" s="537"/>
    </row>
    <row r="31" spans="1:9" ht="39" hidden="1" customHeight="1">
      <c r="A31" s="538" t="s">
        <v>6182</v>
      </c>
      <c r="B31" s="209" t="s">
        <v>6233</v>
      </c>
      <c r="C31" s="534" t="s">
        <v>6234</v>
      </c>
      <c r="D31" s="548"/>
      <c r="E31" s="534" t="s">
        <v>6229</v>
      </c>
      <c r="F31" s="534" t="s">
        <v>3768</v>
      </c>
      <c r="G31" s="534">
        <v>1</v>
      </c>
      <c r="H31" s="534">
        <v>1.4</v>
      </c>
      <c r="I31" s="536"/>
    </row>
    <row r="32" spans="1:9" ht="39" hidden="1" customHeight="1" thickBot="1">
      <c r="A32" s="539"/>
      <c r="B32" s="208" t="s">
        <v>6230</v>
      </c>
      <c r="C32" s="535"/>
      <c r="D32" s="549"/>
      <c r="E32" s="535"/>
      <c r="F32" s="535"/>
      <c r="G32" s="535"/>
      <c r="H32" s="535"/>
      <c r="I32" s="537"/>
    </row>
    <row r="33" spans="1:9" ht="39" hidden="1" customHeight="1" thickBot="1">
      <c r="A33" s="197" t="s">
        <v>6182</v>
      </c>
      <c r="B33" s="208" t="s">
        <v>6235</v>
      </c>
      <c r="C33" s="197" t="s">
        <v>6236</v>
      </c>
      <c r="D33" s="197"/>
      <c r="E33" s="197" t="s">
        <v>6229</v>
      </c>
      <c r="F33" s="197" t="s">
        <v>3768</v>
      </c>
      <c r="G33" s="197">
        <v>1</v>
      </c>
      <c r="H33" s="197">
        <v>1.7</v>
      </c>
      <c r="I33" s="200"/>
    </row>
    <row r="34" spans="1:9" ht="39" hidden="1" customHeight="1">
      <c r="A34" s="538" t="s">
        <v>6182</v>
      </c>
      <c r="B34" s="540" t="s">
        <v>6237</v>
      </c>
      <c r="C34" s="205" t="s">
        <v>6238</v>
      </c>
      <c r="D34" s="534"/>
      <c r="E34" s="534" t="s">
        <v>6229</v>
      </c>
      <c r="F34" s="534" t="s">
        <v>3768</v>
      </c>
      <c r="G34" s="534">
        <v>1</v>
      </c>
      <c r="H34" s="534">
        <v>16</v>
      </c>
      <c r="I34" s="536"/>
    </row>
    <row r="35" spans="1:9" ht="39" hidden="1" customHeight="1" thickBot="1">
      <c r="A35" s="539"/>
      <c r="B35" s="541"/>
      <c r="C35" s="197" t="s">
        <v>6239</v>
      </c>
      <c r="D35" s="535"/>
      <c r="E35" s="535"/>
      <c r="F35" s="535"/>
      <c r="G35" s="535"/>
      <c r="H35" s="535"/>
      <c r="I35" s="537"/>
    </row>
    <row r="36" spans="1:9" ht="39" hidden="1" customHeight="1" thickBot="1">
      <c r="A36" s="197" t="s">
        <v>6210</v>
      </c>
      <c r="B36" s="208" t="s">
        <v>6240</v>
      </c>
      <c r="C36" s="203" t="s">
        <v>6241</v>
      </c>
      <c r="D36" s="197"/>
      <c r="E36" s="203" t="s">
        <v>6242</v>
      </c>
      <c r="F36" s="197" t="s">
        <v>3768</v>
      </c>
      <c r="G36" s="197">
        <v>2</v>
      </c>
      <c r="H36" s="197">
        <v>2.2999999999999998</v>
      </c>
      <c r="I36" s="200"/>
    </row>
    <row r="37" spans="1:9" ht="39" hidden="1" customHeight="1" thickBot="1">
      <c r="A37" s="197" t="s">
        <v>6210</v>
      </c>
      <c r="B37" s="208" t="s">
        <v>6243</v>
      </c>
      <c r="C37" s="197" t="s">
        <v>6244</v>
      </c>
      <c r="D37" s="197"/>
      <c r="E37" s="197" t="s">
        <v>6229</v>
      </c>
      <c r="F37" s="197" t="s">
        <v>3768</v>
      </c>
      <c r="G37" s="197">
        <v>2</v>
      </c>
      <c r="H37" s="197">
        <v>5.9</v>
      </c>
      <c r="I37" s="200"/>
    </row>
    <row r="38" spans="1:9" ht="39" hidden="1" customHeight="1" thickBot="1">
      <c r="A38" s="197" t="s">
        <v>6210</v>
      </c>
      <c r="B38" s="208" t="s">
        <v>6245</v>
      </c>
      <c r="C38" s="203" t="s">
        <v>6246</v>
      </c>
      <c r="D38" s="197"/>
      <c r="E38" s="203" t="s">
        <v>6242</v>
      </c>
      <c r="F38" s="197" t="s">
        <v>3768</v>
      </c>
      <c r="G38" s="197">
        <v>4</v>
      </c>
      <c r="H38" s="197">
        <v>5.8</v>
      </c>
      <c r="I38" s="200"/>
    </row>
    <row r="39" spans="1:9" ht="39" hidden="1" customHeight="1" thickBot="1">
      <c r="A39" s="197"/>
      <c r="B39" s="208"/>
      <c r="C39" s="197"/>
      <c r="D39" s="197"/>
      <c r="E39" s="197"/>
      <c r="F39" s="203"/>
      <c r="G39" s="197"/>
      <c r="H39" s="199"/>
      <c r="I39" s="200"/>
    </row>
    <row r="40" spans="1:9" ht="39" hidden="1" customHeight="1">
      <c r="A40" s="538"/>
      <c r="B40" s="210" t="s">
        <v>6247</v>
      </c>
      <c r="C40" s="534"/>
      <c r="D40" s="534"/>
      <c r="E40" s="534"/>
      <c r="F40" s="542"/>
      <c r="G40" s="534"/>
      <c r="H40" s="548"/>
      <c r="I40" s="536"/>
    </row>
    <row r="41" spans="1:9" ht="39" hidden="1" customHeight="1" thickBot="1">
      <c r="A41" s="539"/>
      <c r="B41" s="198" t="s">
        <v>6248</v>
      </c>
      <c r="C41" s="535"/>
      <c r="D41" s="535"/>
      <c r="E41" s="535"/>
      <c r="F41" s="543"/>
      <c r="G41" s="535"/>
      <c r="H41" s="549"/>
      <c r="I41" s="537"/>
    </row>
    <row r="42" spans="1:9" ht="39" hidden="1" customHeight="1">
      <c r="A42" s="538" t="s">
        <v>6249</v>
      </c>
      <c r="B42" s="209" t="s">
        <v>6250</v>
      </c>
      <c r="C42" s="542"/>
      <c r="D42" s="542" t="s">
        <v>6251</v>
      </c>
      <c r="E42" s="534" t="s">
        <v>6252</v>
      </c>
      <c r="F42" s="534" t="s">
        <v>3768</v>
      </c>
      <c r="G42" s="534">
        <v>1</v>
      </c>
      <c r="H42" s="534" t="s">
        <v>6253</v>
      </c>
      <c r="I42" s="536"/>
    </row>
    <row r="43" spans="1:9" ht="39" hidden="1" customHeight="1" thickBot="1">
      <c r="A43" s="539"/>
      <c r="B43" s="208" t="s">
        <v>6254</v>
      </c>
      <c r="C43" s="543"/>
      <c r="D43" s="543"/>
      <c r="E43" s="535"/>
      <c r="F43" s="535"/>
      <c r="G43" s="535"/>
      <c r="H43" s="535"/>
      <c r="I43" s="537"/>
    </row>
    <row r="44" spans="1:9" ht="39" hidden="1" customHeight="1" thickBot="1">
      <c r="A44" s="197"/>
      <c r="B44" s="208" t="s">
        <v>6255</v>
      </c>
      <c r="C44" s="197"/>
      <c r="D44" s="203" t="s">
        <v>6256</v>
      </c>
      <c r="E44" s="197" t="s">
        <v>6252</v>
      </c>
      <c r="F44" s="197" t="s">
        <v>3768</v>
      </c>
      <c r="G44" s="197">
        <v>2</v>
      </c>
      <c r="H44" s="197">
        <v>0.4</v>
      </c>
      <c r="I44" s="200"/>
    </row>
    <row r="45" spans="1:9" ht="39" hidden="1" customHeight="1" thickBot="1">
      <c r="A45" s="197"/>
      <c r="B45" s="208" t="s">
        <v>6257</v>
      </c>
      <c r="C45" s="197"/>
      <c r="D45" s="203" t="s">
        <v>6258</v>
      </c>
      <c r="E45" s="197" t="s">
        <v>6252</v>
      </c>
      <c r="F45" s="197" t="s">
        <v>3768</v>
      </c>
      <c r="G45" s="197">
        <v>2</v>
      </c>
      <c r="H45" s="197">
        <v>0.24</v>
      </c>
      <c r="I45" s="200"/>
    </row>
    <row r="46" spans="1:9" ht="39" hidden="1" customHeight="1" thickBot="1">
      <c r="A46" s="197"/>
      <c r="B46" s="208" t="s">
        <v>6259</v>
      </c>
      <c r="C46" s="197"/>
      <c r="D46" s="197" t="s">
        <v>6260</v>
      </c>
      <c r="E46" s="197" t="s">
        <v>6252</v>
      </c>
      <c r="F46" s="203" t="s">
        <v>6261</v>
      </c>
      <c r="G46" s="197">
        <v>1</v>
      </c>
      <c r="H46" s="197">
        <v>0.22</v>
      </c>
      <c r="I46" s="200"/>
    </row>
    <row r="47" spans="1:9" ht="39" hidden="1" customHeight="1" thickBot="1">
      <c r="A47" s="197"/>
      <c r="B47" s="208" t="s">
        <v>6262</v>
      </c>
      <c r="C47" s="203" t="s">
        <v>6263</v>
      </c>
      <c r="D47" s="203" t="s">
        <v>6264</v>
      </c>
      <c r="E47" s="197" t="s">
        <v>6252</v>
      </c>
      <c r="F47" s="197" t="s">
        <v>3768</v>
      </c>
      <c r="G47" s="197">
        <v>3</v>
      </c>
      <c r="H47" s="197">
        <v>0.255</v>
      </c>
      <c r="I47" s="200"/>
    </row>
    <row r="48" spans="1:9" ht="39" hidden="1" customHeight="1" thickBot="1">
      <c r="A48" s="197"/>
      <c r="B48" s="208" t="s">
        <v>6265</v>
      </c>
      <c r="C48" s="197"/>
      <c r="D48" s="203" t="s">
        <v>6266</v>
      </c>
      <c r="E48" s="197" t="s">
        <v>6252</v>
      </c>
      <c r="F48" s="197" t="s">
        <v>3768</v>
      </c>
      <c r="G48" s="197">
        <v>1</v>
      </c>
      <c r="H48" s="197">
        <v>26.7</v>
      </c>
      <c r="I48" s="200"/>
    </row>
    <row r="49" spans="1:9" ht="39" hidden="1" customHeight="1" thickBot="1">
      <c r="A49" s="197"/>
      <c r="B49" s="208" t="s">
        <v>6267</v>
      </c>
      <c r="C49" s="203" t="s">
        <v>6268</v>
      </c>
      <c r="D49" s="203" t="s">
        <v>6269</v>
      </c>
      <c r="E49" s="197" t="s">
        <v>6252</v>
      </c>
      <c r="F49" s="197" t="s">
        <v>3768</v>
      </c>
      <c r="G49" s="197">
        <v>2</v>
      </c>
      <c r="H49" s="197">
        <v>0.28499999999999998</v>
      </c>
      <c r="I49" s="200"/>
    </row>
    <row r="50" spans="1:9" ht="39" hidden="1" customHeight="1" thickBot="1">
      <c r="A50" s="197"/>
      <c r="B50" s="208" t="s">
        <v>6270</v>
      </c>
      <c r="C50" s="203" t="s">
        <v>6271</v>
      </c>
      <c r="D50" s="203" t="s">
        <v>6272</v>
      </c>
      <c r="E50" s="197" t="s">
        <v>6252</v>
      </c>
      <c r="F50" s="203" t="s">
        <v>6273</v>
      </c>
      <c r="G50" s="197">
        <v>1</v>
      </c>
      <c r="H50" s="197">
        <v>0.4</v>
      </c>
      <c r="I50" s="200"/>
    </row>
    <row r="51" spans="1:9" ht="39" hidden="1" customHeight="1" thickBot="1">
      <c r="A51" s="197"/>
      <c r="B51" s="208" t="s">
        <v>6274</v>
      </c>
      <c r="C51" s="203" t="s">
        <v>6275</v>
      </c>
      <c r="D51" s="203" t="s">
        <v>6276</v>
      </c>
      <c r="E51" s="197" t="s">
        <v>6252</v>
      </c>
      <c r="F51" s="197" t="s">
        <v>3768</v>
      </c>
      <c r="G51" s="197">
        <v>74</v>
      </c>
      <c r="H51" s="197">
        <v>8.9999999999999993E-3</v>
      </c>
      <c r="I51" s="200"/>
    </row>
    <row r="52" spans="1:9" ht="39" hidden="1" customHeight="1" thickBot="1">
      <c r="A52" s="197"/>
      <c r="B52" s="208" t="s">
        <v>6277</v>
      </c>
      <c r="C52" s="197"/>
      <c r="D52" s="203" t="s">
        <v>6278</v>
      </c>
      <c r="E52" s="197" t="s">
        <v>6252</v>
      </c>
      <c r="F52" s="197" t="s">
        <v>3768</v>
      </c>
      <c r="G52" s="197">
        <v>8</v>
      </c>
      <c r="H52" s="197">
        <v>1E-3</v>
      </c>
      <c r="I52" s="200"/>
    </row>
    <row r="53" spans="1:9" ht="39" hidden="1" customHeight="1" thickBot="1">
      <c r="A53" s="197"/>
      <c r="B53" s="208" t="s">
        <v>6279</v>
      </c>
      <c r="C53" s="197"/>
      <c r="D53" s="203" t="s">
        <v>6280</v>
      </c>
      <c r="E53" s="197" t="s">
        <v>6252</v>
      </c>
      <c r="F53" s="197" t="s">
        <v>3768</v>
      </c>
      <c r="G53" s="197">
        <v>1</v>
      </c>
      <c r="H53" s="197">
        <v>0.18</v>
      </c>
      <c r="I53" s="200"/>
    </row>
    <row r="54" spans="1:9" ht="39" hidden="1" customHeight="1" thickBot="1">
      <c r="A54" s="197"/>
      <c r="B54" s="208"/>
      <c r="C54" s="197"/>
      <c r="D54" s="197"/>
      <c r="E54" s="197"/>
      <c r="F54" s="203"/>
      <c r="G54" s="197"/>
      <c r="H54" s="199"/>
      <c r="I54" s="200"/>
    </row>
    <row r="55" spans="1:9" ht="39" hidden="1" customHeight="1" thickBot="1">
      <c r="A55" s="197"/>
      <c r="B55" s="211" t="s">
        <v>6281</v>
      </c>
      <c r="C55" s="197"/>
      <c r="D55" s="197"/>
      <c r="E55" s="197"/>
      <c r="F55" s="203"/>
      <c r="G55" s="197"/>
      <c r="H55" s="199"/>
      <c r="I55" s="200"/>
    </row>
    <row r="56" spans="1:9" ht="39" hidden="1" customHeight="1" thickBot="1">
      <c r="A56" s="197" t="s">
        <v>6182</v>
      </c>
      <c r="B56" s="208" t="s">
        <v>6282</v>
      </c>
      <c r="C56" s="203" t="s">
        <v>6283</v>
      </c>
      <c r="D56" s="197" t="s">
        <v>6284</v>
      </c>
      <c r="E56" s="197" t="s">
        <v>6285</v>
      </c>
      <c r="F56" s="197" t="s">
        <v>3768</v>
      </c>
      <c r="G56" s="197">
        <v>1</v>
      </c>
      <c r="H56" s="197">
        <v>0.215</v>
      </c>
      <c r="I56" s="200"/>
    </row>
    <row r="57" spans="1:9" ht="39" hidden="1" customHeight="1" thickBot="1">
      <c r="A57" s="197" t="s">
        <v>6182</v>
      </c>
      <c r="B57" s="208" t="s">
        <v>6286</v>
      </c>
      <c r="C57" s="197" t="s">
        <v>6287</v>
      </c>
      <c r="D57" s="197" t="s">
        <v>6288</v>
      </c>
      <c r="E57" s="197" t="s">
        <v>6285</v>
      </c>
      <c r="F57" s="197" t="s">
        <v>3768</v>
      </c>
      <c r="G57" s="197">
        <v>5</v>
      </c>
      <c r="H57" s="197">
        <v>0.215</v>
      </c>
      <c r="I57" s="200"/>
    </row>
    <row r="58" spans="1:9" ht="39" hidden="1" customHeight="1" thickBot="1">
      <c r="A58" s="197"/>
      <c r="B58" s="208"/>
      <c r="C58" s="197"/>
      <c r="D58" s="197"/>
      <c r="E58" s="197"/>
      <c r="F58" s="203"/>
      <c r="G58" s="197"/>
      <c r="H58" s="199"/>
      <c r="I58" s="200"/>
    </row>
    <row r="59" spans="1:9" ht="39" hidden="1" customHeight="1" thickBot="1">
      <c r="A59" s="197"/>
      <c r="B59" s="211" t="s">
        <v>6289</v>
      </c>
      <c r="C59" s="197"/>
      <c r="D59" s="197"/>
      <c r="E59" s="197"/>
      <c r="F59" s="203"/>
      <c r="G59" s="197"/>
      <c r="H59" s="199"/>
      <c r="I59" s="200"/>
    </row>
    <row r="60" spans="1:9" ht="39" hidden="1" customHeight="1">
      <c r="A60" s="538" t="s">
        <v>6290</v>
      </c>
      <c r="B60" s="209" t="s">
        <v>6291</v>
      </c>
      <c r="C60" s="201" t="s">
        <v>6292</v>
      </c>
      <c r="D60" s="534"/>
      <c r="E60" s="534" t="s">
        <v>6293</v>
      </c>
      <c r="F60" s="201" t="s">
        <v>2182</v>
      </c>
      <c r="G60" s="205">
        <v>20</v>
      </c>
      <c r="H60" s="548"/>
      <c r="I60" s="536" t="s">
        <v>6294</v>
      </c>
    </row>
    <row r="61" spans="1:9" ht="39" hidden="1" customHeight="1">
      <c r="A61" s="546"/>
      <c r="B61" s="209" t="s">
        <v>6295</v>
      </c>
      <c r="C61" s="201" t="s">
        <v>6296</v>
      </c>
      <c r="D61" s="544"/>
      <c r="E61" s="544"/>
      <c r="F61" s="201" t="s">
        <v>2182</v>
      </c>
      <c r="G61" s="205">
        <v>10</v>
      </c>
      <c r="H61" s="550"/>
      <c r="I61" s="545"/>
    </row>
    <row r="62" spans="1:9" ht="39" hidden="1" customHeight="1" thickBot="1">
      <c r="A62" s="539"/>
      <c r="B62" s="206"/>
      <c r="C62" s="203" t="s">
        <v>6297</v>
      </c>
      <c r="D62" s="535"/>
      <c r="E62" s="535"/>
      <c r="F62" s="206"/>
      <c r="G62" s="206"/>
      <c r="H62" s="549"/>
      <c r="I62" s="537"/>
    </row>
    <row r="63" spans="1:9" ht="39" hidden="1" customHeight="1">
      <c r="A63" s="538" t="s">
        <v>6290</v>
      </c>
      <c r="B63" s="209" t="s">
        <v>6298</v>
      </c>
      <c r="C63" s="201" t="s">
        <v>6299</v>
      </c>
      <c r="D63" s="534"/>
      <c r="E63" s="534" t="s">
        <v>6293</v>
      </c>
      <c r="F63" s="542" t="s">
        <v>2182</v>
      </c>
      <c r="G63" s="534">
        <v>10</v>
      </c>
      <c r="H63" s="548"/>
      <c r="I63" s="536" t="s">
        <v>6294</v>
      </c>
    </row>
    <row r="64" spans="1:9" ht="39" hidden="1" customHeight="1" thickBot="1">
      <c r="A64" s="539"/>
      <c r="B64" s="208" t="s">
        <v>6300</v>
      </c>
      <c r="C64" s="203" t="s">
        <v>4694</v>
      </c>
      <c r="D64" s="535"/>
      <c r="E64" s="535"/>
      <c r="F64" s="543"/>
      <c r="G64" s="535"/>
      <c r="H64" s="549"/>
      <c r="I64" s="537"/>
    </row>
    <row r="65" spans="1:9" ht="39" hidden="1" customHeight="1">
      <c r="A65" s="538"/>
      <c r="B65" s="540" t="s">
        <v>6301</v>
      </c>
      <c r="C65" s="542" t="s">
        <v>6302</v>
      </c>
      <c r="D65" s="534"/>
      <c r="E65" s="534"/>
      <c r="F65" s="542"/>
      <c r="G65" s="534"/>
      <c r="H65" s="548"/>
      <c r="I65" s="212" t="s">
        <v>6303</v>
      </c>
    </row>
    <row r="66" spans="1:9" ht="39" hidden="1" customHeight="1" thickBot="1">
      <c r="A66" s="539"/>
      <c r="B66" s="541"/>
      <c r="C66" s="543"/>
      <c r="D66" s="535"/>
      <c r="E66" s="535"/>
      <c r="F66" s="543"/>
      <c r="G66" s="535"/>
      <c r="H66" s="549"/>
      <c r="I66" s="200" t="s">
        <v>6304</v>
      </c>
    </row>
    <row r="67" spans="1:9" ht="39" hidden="1" customHeight="1" thickBot="1">
      <c r="A67" s="197" t="s">
        <v>6305</v>
      </c>
      <c r="B67" s="208" t="s">
        <v>6306</v>
      </c>
      <c r="C67" s="203"/>
      <c r="D67" s="197"/>
      <c r="E67" s="197"/>
      <c r="F67" s="203" t="s">
        <v>2182</v>
      </c>
      <c r="G67" s="197">
        <v>480</v>
      </c>
      <c r="H67" s="199"/>
      <c r="I67" s="200"/>
    </row>
    <row r="68" spans="1:9" ht="39" hidden="1" customHeight="1" thickBot="1">
      <c r="A68" s="197"/>
      <c r="B68" s="208"/>
      <c r="C68" s="203"/>
      <c r="D68" s="197"/>
      <c r="E68" s="197"/>
      <c r="F68" s="203"/>
      <c r="G68" s="197"/>
      <c r="H68" s="199"/>
      <c r="I68" s="200"/>
    </row>
    <row r="69" spans="1:9" ht="39" hidden="1" customHeight="1">
      <c r="A69" s="538"/>
      <c r="B69" s="213" t="s">
        <v>6307</v>
      </c>
      <c r="C69" s="542" t="s">
        <v>6308</v>
      </c>
      <c r="D69" s="534"/>
      <c r="E69" s="534"/>
      <c r="F69" s="542"/>
      <c r="G69" s="534"/>
      <c r="H69" s="548"/>
      <c r="I69" s="536"/>
    </row>
    <row r="70" spans="1:9" ht="39" hidden="1" customHeight="1" thickBot="1">
      <c r="A70" s="539"/>
      <c r="B70" s="214" t="s">
        <v>6309</v>
      </c>
      <c r="C70" s="543"/>
      <c r="D70" s="535"/>
      <c r="E70" s="535"/>
      <c r="F70" s="543"/>
      <c r="G70" s="535"/>
      <c r="H70" s="549"/>
      <c r="I70" s="537"/>
    </row>
    <row r="71" spans="1:9" ht="39" hidden="1" customHeight="1">
      <c r="A71" s="538" t="s">
        <v>6290</v>
      </c>
      <c r="B71" s="548" t="s">
        <v>6310</v>
      </c>
      <c r="C71" s="205" t="s">
        <v>4479</v>
      </c>
      <c r="D71" s="534"/>
      <c r="E71" s="534" t="s">
        <v>6293</v>
      </c>
      <c r="F71" s="542" t="s">
        <v>2182</v>
      </c>
      <c r="G71" s="534">
        <v>2596</v>
      </c>
      <c r="H71" s="548"/>
      <c r="I71" s="212" t="s">
        <v>6303</v>
      </c>
    </row>
    <row r="72" spans="1:9" ht="39" hidden="1" customHeight="1" thickBot="1">
      <c r="A72" s="539"/>
      <c r="B72" s="549"/>
      <c r="C72" s="197" t="s">
        <v>4480</v>
      </c>
      <c r="D72" s="535"/>
      <c r="E72" s="535"/>
      <c r="F72" s="543"/>
      <c r="G72" s="535"/>
      <c r="H72" s="549"/>
      <c r="I72" s="200" t="s">
        <v>6311</v>
      </c>
    </row>
    <row r="73" spans="1:9" ht="39" hidden="1" customHeight="1" thickBot="1">
      <c r="A73" s="197" t="s">
        <v>6312</v>
      </c>
      <c r="B73" s="199" t="s">
        <v>6313</v>
      </c>
      <c r="C73" s="197"/>
      <c r="D73" s="197"/>
      <c r="E73" s="197"/>
      <c r="F73" s="203" t="s">
        <v>2182</v>
      </c>
      <c r="G73" s="197">
        <v>612</v>
      </c>
      <c r="H73" s="199"/>
      <c r="I73" s="200"/>
    </row>
    <row r="74" spans="1:9" ht="39" hidden="1" customHeight="1" thickBot="1">
      <c r="A74" s="197" t="s">
        <v>6314</v>
      </c>
      <c r="B74" s="199" t="s">
        <v>6315</v>
      </c>
      <c r="C74" s="197"/>
      <c r="D74" s="197"/>
      <c r="E74" s="197"/>
      <c r="F74" s="203" t="s">
        <v>2182</v>
      </c>
      <c r="G74" s="197">
        <v>450</v>
      </c>
      <c r="H74" s="199"/>
      <c r="I74" s="200"/>
    </row>
    <row r="75" spans="1:9" ht="39" hidden="1" customHeight="1" thickBot="1">
      <c r="A75" s="197" t="s">
        <v>6314</v>
      </c>
      <c r="B75" s="199" t="s">
        <v>6316</v>
      </c>
      <c r="C75" s="197"/>
      <c r="D75" s="197"/>
      <c r="E75" s="197"/>
      <c r="F75" s="203" t="s">
        <v>2182</v>
      </c>
      <c r="G75" s="197">
        <v>1191</v>
      </c>
      <c r="H75" s="199"/>
      <c r="I75" s="200"/>
    </row>
    <row r="76" spans="1:9" ht="39" hidden="1" customHeight="1" thickBot="1">
      <c r="A76" s="197" t="s">
        <v>6317</v>
      </c>
      <c r="B76" s="199" t="s">
        <v>6318</v>
      </c>
      <c r="C76" s="197"/>
      <c r="D76" s="197"/>
      <c r="E76" s="197"/>
      <c r="F76" s="203" t="s">
        <v>2182</v>
      </c>
      <c r="G76" s="197">
        <v>164</v>
      </c>
      <c r="H76" s="199"/>
      <c r="I76" s="200"/>
    </row>
    <row r="77" spans="1:9" ht="39" hidden="1" customHeight="1" thickBot="1">
      <c r="A77" s="197"/>
      <c r="B77" s="208" t="s">
        <v>6319</v>
      </c>
      <c r="C77" s="197"/>
      <c r="D77" s="197"/>
      <c r="E77" s="197"/>
      <c r="F77" s="203" t="s">
        <v>2182</v>
      </c>
      <c r="G77" s="197">
        <v>179</v>
      </c>
      <c r="H77" s="199"/>
      <c r="I77" s="200"/>
    </row>
    <row r="78" spans="1:9" ht="39" hidden="1" customHeight="1">
      <c r="A78" s="538" t="s">
        <v>6290</v>
      </c>
      <c r="B78" s="548" t="s">
        <v>6310</v>
      </c>
      <c r="C78" s="205" t="s">
        <v>4479</v>
      </c>
      <c r="D78" s="534"/>
      <c r="E78" s="534" t="s">
        <v>6293</v>
      </c>
      <c r="F78" s="542" t="s">
        <v>2182</v>
      </c>
      <c r="G78" s="534">
        <v>270</v>
      </c>
      <c r="H78" s="548"/>
      <c r="I78" s="212" t="s">
        <v>6303</v>
      </c>
    </row>
    <row r="79" spans="1:9" ht="39" hidden="1" customHeight="1" thickBot="1">
      <c r="A79" s="539"/>
      <c r="B79" s="549"/>
      <c r="C79" s="197" t="s">
        <v>4742</v>
      </c>
      <c r="D79" s="535"/>
      <c r="E79" s="535"/>
      <c r="F79" s="543"/>
      <c r="G79" s="535"/>
      <c r="H79" s="549"/>
      <c r="I79" s="200" t="s">
        <v>6320</v>
      </c>
    </row>
    <row r="80" spans="1:9" ht="39" hidden="1" customHeight="1" thickBot="1">
      <c r="A80" s="197" t="s">
        <v>6314</v>
      </c>
      <c r="B80" s="199" t="s">
        <v>6315</v>
      </c>
      <c r="C80" s="197"/>
      <c r="D80" s="197"/>
      <c r="E80" s="197"/>
      <c r="F80" s="203" t="s">
        <v>2182</v>
      </c>
      <c r="G80" s="197">
        <v>50</v>
      </c>
      <c r="H80" s="199"/>
      <c r="I80" s="200"/>
    </row>
    <row r="81" spans="1:9" ht="39" hidden="1" customHeight="1" thickBot="1">
      <c r="A81" s="197" t="s">
        <v>6314</v>
      </c>
      <c r="B81" s="199" t="s">
        <v>6316</v>
      </c>
      <c r="C81" s="197"/>
      <c r="D81" s="197"/>
      <c r="E81" s="197"/>
      <c r="F81" s="203" t="s">
        <v>2182</v>
      </c>
      <c r="G81" s="197">
        <v>220</v>
      </c>
      <c r="H81" s="199"/>
      <c r="I81" s="200"/>
    </row>
    <row r="82" spans="1:9" ht="39" hidden="1" customHeight="1">
      <c r="A82" s="538" t="s">
        <v>6290</v>
      </c>
      <c r="B82" s="548" t="s">
        <v>6321</v>
      </c>
      <c r="C82" s="205" t="s">
        <v>4705</v>
      </c>
      <c r="D82" s="534"/>
      <c r="E82" s="534" t="s">
        <v>6293</v>
      </c>
      <c r="F82" s="542" t="s">
        <v>2182</v>
      </c>
      <c r="G82" s="534">
        <v>55</v>
      </c>
      <c r="H82" s="548"/>
      <c r="I82" s="212" t="s">
        <v>6303</v>
      </c>
    </row>
    <row r="83" spans="1:9" ht="39" hidden="1" customHeight="1" thickBot="1">
      <c r="A83" s="539"/>
      <c r="B83" s="549"/>
      <c r="C83" s="215" t="s">
        <v>4283</v>
      </c>
      <c r="D83" s="535"/>
      <c r="E83" s="535"/>
      <c r="F83" s="543"/>
      <c r="G83" s="535"/>
      <c r="H83" s="549"/>
      <c r="I83" s="200" t="s">
        <v>6322</v>
      </c>
    </row>
    <row r="84" spans="1:9" ht="39" hidden="1" customHeight="1" thickBot="1">
      <c r="A84" s="197"/>
      <c r="B84" s="208" t="s">
        <v>6319</v>
      </c>
      <c r="C84" s="197"/>
      <c r="D84" s="197"/>
      <c r="E84" s="197"/>
      <c r="F84" s="203" t="s">
        <v>2182</v>
      </c>
      <c r="G84" s="197">
        <v>55</v>
      </c>
      <c r="H84" s="199"/>
      <c r="I84" s="200"/>
    </row>
    <row r="85" spans="1:9" ht="39" hidden="1" customHeight="1">
      <c r="A85" s="538" t="s">
        <v>6290</v>
      </c>
      <c r="B85" s="540" t="s">
        <v>6323</v>
      </c>
      <c r="C85" s="201" t="s">
        <v>6299</v>
      </c>
      <c r="D85" s="534"/>
      <c r="E85" s="534" t="s">
        <v>6293</v>
      </c>
      <c r="F85" s="542"/>
      <c r="G85" s="534"/>
      <c r="H85" s="548"/>
      <c r="I85" s="212" t="s">
        <v>6303</v>
      </c>
    </row>
    <row r="86" spans="1:9" ht="39" hidden="1" customHeight="1" thickBot="1">
      <c r="A86" s="539"/>
      <c r="B86" s="541"/>
      <c r="C86" s="203" t="s">
        <v>4694</v>
      </c>
      <c r="D86" s="535"/>
      <c r="E86" s="535"/>
      <c r="F86" s="543"/>
      <c r="G86" s="535"/>
      <c r="H86" s="549"/>
      <c r="I86" s="200" t="s">
        <v>6324</v>
      </c>
    </row>
    <row r="87" spans="1:9" ht="39" hidden="1" customHeight="1" thickBot="1">
      <c r="A87" s="197"/>
      <c r="B87" s="208" t="s">
        <v>6319</v>
      </c>
      <c r="C87" s="203"/>
      <c r="D87" s="197"/>
      <c r="E87" s="197"/>
      <c r="F87" s="203" t="s">
        <v>2182</v>
      </c>
      <c r="G87" s="197">
        <v>20</v>
      </c>
      <c r="H87" s="199"/>
      <c r="I87" s="200"/>
    </row>
    <row r="88" spans="1:9" ht="39" hidden="1" customHeight="1" thickBot="1">
      <c r="A88" s="197"/>
      <c r="B88" s="208"/>
      <c r="C88" s="197"/>
      <c r="D88" s="197"/>
      <c r="E88" s="197"/>
      <c r="F88" s="203"/>
      <c r="G88" s="197"/>
      <c r="H88" s="199"/>
      <c r="I88" s="200"/>
    </row>
    <row r="89" spans="1:9" ht="39" hidden="1" customHeight="1" thickBot="1">
      <c r="A89" s="197"/>
      <c r="B89" s="214" t="s">
        <v>6325</v>
      </c>
      <c r="C89" s="197"/>
      <c r="D89" s="197"/>
      <c r="E89" s="197"/>
      <c r="F89" s="203"/>
      <c r="G89" s="197"/>
      <c r="H89" s="199"/>
      <c r="I89" s="200"/>
    </row>
    <row r="90" spans="1:9" ht="39" hidden="1" customHeight="1" thickBot="1">
      <c r="A90" s="197"/>
      <c r="B90" s="208" t="s">
        <v>6326</v>
      </c>
      <c r="C90" s="203" t="s">
        <v>6327</v>
      </c>
      <c r="D90" s="197" t="s">
        <v>6328</v>
      </c>
      <c r="E90" s="197" t="s">
        <v>6252</v>
      </c>
      <c r="F90" s="197" t="s">
        <v>3768</v>
      </c>
      <c r="G90" s="197">
        <v>15</v>
      </c>
      <c r="H90" s="197">
        <v>2.6</v>
      </c>
      <c r="I90" s="200"/>
    </row>
    <row r="91" spans="1:9" ht="39" hidden="1" customHeight="1" thickBot="1">
      <c r="A91" s="197"/>
      <c r="B91" s="199" t="s">
        <v>2564</v>
      </c>
      <c r="C91" s="197" t="s">
        <v>6329</v>
      </c>
      <c r="D91" s="197"/>
      <c r="E91" s="197"/>
      <c r="F91" s="197" t="s">
        <v>2144</v>
      </c>
      <c r="G91" s="197">
        <v>3</v>
      </c>
      <c r="H91" s="197">
        <v>0.45</v>
      </c>
      <c r="I91" s="200"/>
    </row>
    <row r="92" spans="1:9" ht="39" hidden="1" customHeight="1">
      <c r="A92" s="538" t="s">
        <v>6330</v>
      </c>
      <c r="B92" s="540" t="s">
        <v>6331</v>
      </c>
      <c r="C92" s="201" t="s">
        <v>6332</v>
      </c>
      <c r="D92" s="534"/>
      <c r="E92" s="534"/>
      <c r="F92" s="534" t="s">
        <v>2182</v>
      </c>
      <c r="G92" s="534">
        <v>9</v>
      </c>
      <c r="H92" s="548"/>
      <c r="I92" s="536"/>
    </row>
    <row r="93" spans="1:9" ht="39" hidden="1" customHeight="1" thickBot="1">
      <c r="A93" s="539"/>
      <c r="B93" s="541"/>
      <c r="C93" s="203" t="s">
        <v>6333</v>
      </c>
      <c r="D93" s="535"/>
      <c r="E93" s="535"/>
      <c r="F93" s="535"/>
      <c r="G93" s="535"/>
      <c r="H93" s="549"/>
      <c r="I93" s="537"/>
    </row>
    <row r="94" spans="1:9" ht="39" hidden="1" customHeight="1" thickBot="1">
      <c r="A94" s="197"/>
      <c r="B94" s="208" t="s">
        <v>6334</v>
      </c>
      <c r="C94" s="203"/>
      <c r="D94" s="197"/>
      <c r="E94" s="197"/>
      <c r="F94" s="197">
        <v>10</v>
      </c>
      <c r="G94" s="197" t="s">
        <v>3768</v>
      </c>
      <c r="H94" s="199"/>
      <c r="I94" s="200"/>
    </row>
    <row r="95" spans="1:9" ht="39" hidden="1" customHeight="1" thickBot="1">
      <c r="A95" s="197"/>
      <c r="B95" s="208" t="s">
        <v>6335</v>
      </c>
      <c r="C95" s="203"/>
      <c r="D95" s="197" t="s">
        <v>6336</v>
      </c>
      <c r="E95" s="197" t="s">
        <v>6252</v>
      </c>
      <c r="F95" s="197" t="s">
        <v>3768</v>
      </c>
      <c r="G95" s="197">
        <v>6</v>
      </c>
      <c r="H95" s="199"/>
      <c r="I95" s="200" t="s">
        <v>6337</v>
      </c>
    </row>
    <row r="96" spans="1:9" ht="39" hidden="1" customHeight="1" thickBot="1">
      <c r="A96" s="197"/>
      <c r="B96" s="208" t="s">
        <v>6338</v>
      </c>
      <c r="C96" s="203" t="s">
        <v>6339</v>
      </c>
      <c r="D96" s="203" t="s">
        <v>6340</v>
      </c>
      <c r="E96" s="197" t="s">
        <v>6252</v>
      </c>
      <c r="F96" s="197" t="s">
        <v>3768</v>
      </c>
      <c r="G96" s="197">
        <v>180</v>
      </c>
      <c r="H96" s="199"/>
      <c r="I96" s="200"/>
    </row>
    <row r="97" spans="1:9" ht="39" hidden="1" customHeight="1">
      <c r="A97" s="538" t="s">
        <v>6249</v>
      </c>
      <c r="B97" s="540" t="s">
        <v>6341</v>
      </c>
      <c r="C97" s="201" t="s">
        <v>6342</v>
      </c>
      <c r="D97" s="534"/>
      <c r="E97" s="534" t="s">
        <v>6343</v>
      </c>
      <c r="F97" s="534" t="s">
        <v>3768</v>
      </c>
      <c r="G97" s="534">
        <v>15</v>
      </c>
      <c r="H97" s="534">
        <v>1.4</v>
      </c>
      <c r="I97" s="536"/>
    </row>
    <row r="98" spans="1:9" ht="39" hidden="1" customHeight="1">
      <c r="A98" s="546"/>
      <c r="B98" s="547"/>
      <c r="C98" s="201" t="s">
        <v>6344</v>
      </c>
      <c r="D98" s="544"/>
      <c r="E98" s="544"/>
      <c r="F98" s="544"/>
      <c r="G98" s="544"/>
      <c r="H98" s="544"/>
      <c r="I98" s="545"/>
    </row>
    <row r="99" spans="1:9" ht="39" hidden="1" customHeight="1" thickBot="1">
      <c r="A99" s="539"/>
      <c r="B99" s="541"/>
      <c r="C99" s="197" t="s">
        <v>6345</v>
      </c>
      <c r="D99" s="535"/>
      <c r="E99" s="535"/>
      <c r="F99" s="535"/>
      <c r="G99" s="535"/>
      <c r="H99" s="535"/>
      <c r="I99" s="537"/>
    </row>
    <row r="100" spans="1:9" ht="39" hidden="1" customHeight="1">
      <c r="A100" s="538" t="s">
        <v>6249</v>
      </c>
      <c r="B100" s="540" t="s">
        <v>6346</v>
      </c>
      <c r="C100" s="201" t="s">
        <v>6347</v>
      </c>
      <c r="D100" s="534"/>
      <c r="E100" s="534" t="s">
        <v>6343</v>
      </c>
      <c r="F100" s="534" t="s">
        <v>3768</v>
      </c>
      <c r="G100" s="534">
        <v>5</v>
      </c>
      <c r="H100" s="534">
        <v>1.5</v>
      </c>
      <c r="I100" s="536"/>
    </row>
    <row r="101" spans="1:9" ht="39" hidden="1" customHeight="1" thickBot="1">
      <c r="A101" s="539"/>
      <c r="B101" s="541"/>
      <c r="C101" s="197" t="s">
        <v>6345</v>
      </c>
      <c r="D101" s="535"/>
      <c r="E101" s="535"/>
      <c r="F101" s="535"/>
      <c r="G101" s="535"/>
      <c r="H101" s="535"/>
      <c r="I101" s="537"/>
    </row>
    <row r="102" spans="1:9" ht="39" hidden="1" customHeight="1">
      <c r="A102" s="538" t="s">
        <v>6249</v>
      </c>
      <c r="B102" s="540" t="s">
        <v>6341</v>
      </c>
      <c r="C102" s="201" t="s">
        <v>6342</v>
      </c>
      <c r="D102" s="534"/>
      <c r="E102" s="534" t="s">
        <v>6343</v>
      </c>
      <c r="F102" s="534" t="s">
        <v>3768</v>
      </c>
      <c r="G102" s="534">
        <v>3</v>
      </c>
      <c r="H102" s="534">
        <v>1.4</v>
      </c>
      <c r="I102" s="536"/>
    </row>
    <row r="103" spans="1:9" ht="39" hidden="1" customHeight="1">
      <c r="A103" s="546"/>
      <c r="B103" s="547"/>
      <c r="C103" s="201" t="s">
        <v>6348</v>
      </c>
      <c r="D103" s="544"/>
      <c r="E103" s="544"/>
      <c r="F103" s="544"/>
      <c r="G103" s="544"/>
      <c r="H103" s="544"/>
      <c r="I103" s="545"/>
    </row>
    <row r="104" spans="1:9" ht="39" hidden="1" customHeight="1" thickBot="1">
      <c r="A104" s="539"/>
      <c r="B104" s="541"/>
      <c r="C104" s="197" t="s">
        <v>6345</v>
      </c>
      <c r="D104" s="535"/>
      <c r="E104" s="535"/>
      <c r="F104" s="535"/>
      <c r="G104" s="535"/>
      <c r="H104" s="535"/>
      <c r="I104" s="537"/>
    </row>
    <row r="105" spans="1:9" ht="39" hidden="1" customHeight="1">
      <c r="A105" s="538" t="s">
        <v>6249</v>
      </c>
      <c r="B105" s="540" t="s">
        <v>6341</v>
      </c>
      <c r="C105" s="201" t="s">
        <v>6342</v>
      </c>
      <c r="D105" s="534"/>
      <c r="E105" s="534" t="s">
        <v>6343</v>
      </c>
      <c r="F105" s="534" t="s">
        <v>3768</v>
      </c>
      <c r="G105" s="534">
        <v>6</v>
      </c>
      <c r="H105" s="534">
        <v>1.4</v>
      </c>
      <c r="I105" s="536"/>
    </row>
    <row r="106" spans="1:9" ht="39" hidden="1" customHeight="1">
      <c r="A106" s="546"/>
      <c r="B106" s="547"/>
      <c r="C106" s="201" t="s">
        <v>6349</v>
      </c>
      <c r="D106" s="544"/>
      <c r="E106" s="544"/>
      <c r="F106" s="544"/>
      <c r="G106" s="544"/>
      <c r="H106" s="544"/>
      <c r="I106" s="545"/>
    </row>
    <row r="107" spans="1:9" ht="39" hidden="1" customHeight="1" thickBot="1">
      <c r="A107" s="539"/>
      <c r="B107" s="541"/>
      <c r="C107" s="197" t="s">
        <v>6345</v>
      </c>
      <c r="D107" s="535"/>
      <c r="E107" s="535"/>
      <c r="F107" s="535"/>
      <c r="G107" s="535"/>
      <c r="H107" s="535"/>
      <c r="I107" s="537"/>
    </row>
    <row r="108" spans="1:9" ht="39" hidden="1" customHeight="1">
      <c r="A108" s="538" t="s">
        <v>6249</v>
      </c>
      <c r="B108" s="540" t="s">
        <v>6341</v>
      </c>
      <c r="C108" s="201" t="s">
        <v>6342</v>
      </c>
      <c r="D108" s="534"/>
      <c r="E108" s="534" t="s">
        <v>6343</v>
      </c>
      <c r="F108" s="534" t="s">
        <v>3768</v>
      </c>
      <c r="G108" s="534">
        <v>1</v>
      </c>
      <c r="H108" s="534">
        <v>1.4</v>
      </c>
      <c r="I108" s="536"/>
    </row>
    <row r="109" spans="1:9" ht="39" hidden="1" customHeight="1">
      <c r="A109" s="546"/>
      <c r="B109" s="547"/>
      <c r="C109" s="201" t="s">
        <v>6350</v>
      </c>
      <c r="D109" s="544"/>
      <c r="E109" s="544"/>
      <c r="F109" s="544"/>
      <c r="G109" s="544"/>
      <c r="H109" s="544"/>
      <c r="I109" s="545"/>
    </row>
    <row r="110" spans="1:9" ht="39" hidden="1" customHeight="1" thickBot="1">
      <c r="A110" s="539"/>
      <c r="B110" s="541"/>
      <c r="C110" s="197" t="s">
        <v>6345</v>
      </c>
      <c r="D110" s="535"/>
      <c r="E110" s="535"/>
      <c r="F110" s="535"/>
      <c r="G110" s="535"/>
      <c r="H110" s="535"/>
      <c r="I110" s="537"/>
    </row>
    <row r="111" spans="1:9" ht="39" hidden="1" customHeight="1">
      <c r="A111" s="538" t="s">
        <v>6249</v>
      </c>
      <c r="B111" s="540" t="s">
        <v>6341</v>
      </c>
      <c r="C111" s="201" t="s">
        <v>6342</v>
      </c>
      <c r="D111" s="534"/>
      <c r="E111" s="534" t="s">
        <v>6343</v>
      </c>
      <c r="F111" s="534" t="s">
        <v>3768</v>
      </c>
      <c r="G111" s="534">
        <v>1</v>
      </c>
      <c r="H111" s="534">
        <v>1.4</v>
      </c>
      <c r="I111" s="536"/>
    </row>
    <row r="112" spans="1:9" ht="39" hidden="1" customHeight="1">
      <c r="A112" s="546"/>
      <c r="B112" s="547"/>
      <c r="C112" s="201" t="s">
        <v>6351</v>
      </c>
      <c r="D112" s="544"/>
      <c r="E112" s="544"/>
      <c r="F112" s="544"/>
      <c r="G112" s="544"/>
      <c r="H112" s="544"/>
      <c r="I112" s="545"/>
    </row>
    <row r="113" spans="1:11" ht="39" hidden="1" customHeight="1" thickBot="1">
      <c r="A113" s="539"/>
      <c r="B113" s="541"/>
      <c r="C113" s="197" t="s">
        <v>6345</v>
      </c>
      <c r="D113" s="535"/>
      <c r="E113" s="535"/>
      <c r="F113" s="535"/>
      <c r="G113" s="535"/>
      <c r="H113" s="535"/>
      <c r="I113" s="537"/>
    </row>
    <row r="114" spans="1:11" ht="39" hidden="1" customHeight="1" thickBot="1">
      <c r="A114" s="197"/>
      <c r="B114" s="208" t="s">
        <v>6352</v>
      </c>
      <c r="C114" s="197" t="s">
        <v>6353</v>
      </c>
      <c r="D114" s="216">
        <v>1583875</v>
      </c>
      <c r="E114" s="197" t="s">
        <v>6354</v>
      </c>
      <c r="F114" s="203" t="s">
        <v>3768</v>
      </c>
      <c r="G114" s="197">
        <v>9</v>
      </c>
      <c r="H114" s="197">
        <v>1.1970000000000001</v>
      </c>
      <c r="I114" s="200"/>
    </row>
    <row r="115" spans="1:11" ht="39" hidden="1" customHeight="1" thickBot="1">
      <c r="A115" s="197"/>
      <c r="B115" s="208"/>
      <c r="C115" s="203"/>
      <c r="D115" s="197"/>
      <c r="E115" s="197"/>
      <c r="F115" s="197"/>
      <c r="G115" s="197"/>
      <c r="H115" s="199"/>
      <c r="I115" s="200"/>
    </row>
    <row r="116" spans="1:11" ht="39" hidden="1" customHeight="1" thickBot="1">
      <c r="A116" s="197"/>
      <c r="B116" s="214" t="s">
        <v>6355</v>
      </c>
      <c r="C116" s="197" t="s">
        <v>6308</v>
      </c>
      <c r="D116" s="197"/>
      <c r="E116" s="197"/>
      <c r="F116" s="203"/>
      <c r="G116" s="197"/>
      <c r="H116" s="199"/>
      <c r="I116" s="200"/>
    </row>
    <row r="117" spans="1:11" ht="39" hidden="1" customHeight="1" thickBot="1">
      <c r="A117" s="197" t="s">
        <v>6356</v>
      </c>
      <c r="B117" s="208" t="s">
        <v>6357</v>
      </c>
      <c r="C117" s="203" t="s">
        <v>6358</v>
      </c>
      <c r="D117" s="197" t="s">
        <v>6359</v>
      </c>
      <c r="E117" s="197" t="s">
        <v>6252</v>
      </c>
      <c r="F117" s="203" t="s">
        <v>3768</v>
      </c>
      <c r="G117" s="197">
        <v>40</v>
      </c>
      <c r="H117" s="197">
        <v>7.6</v>
      </c>
      <c r="I117" s="200"/>
      <c r="J117" s="196">
        <f>G117*50</f>
        <v>2000</v>
      </c>
      <c r="K117" s="196" t="s">
        <v>2182</v>
      </c>
    </row>
    <row r="118" spans="1:11" ht="39" hidden="1" customHeight="1" thickBot="1">
      <c r="A118" s="197" t="s">
        <v>6360</v>
      </c>
      <c r="B118" s="208" t="s">
        <v>6361</v>
      </c>
      <c r="C118" s="203" t="s">
        <v>6362</v>
      </c>
      <c r="D118" s="197">
        <v>53332</v>
      </c>
      <c r="E118" s="197" t="s">
        <v>6252</v>
      </c>
      <c r="F118" s="203" t="s">
        <v>6180</v>
      </c>
      <c r="G118" s="197">
        <v>5900</v>
      </c>
      <c r="H118" s="197">
        <v>7.0000000000000001E-3</v>
      </c>
      <c r="I118" s="200"/>
      <c r="J118" s="196">
        <f>G118*H118</f>
        <v>41.300000000000004</v>
      </c>
    </row>
    <row r="119" spans="1:11" ht="39" hidden="1" customHeight="1" thickBot="1">
      <c r="A119" s="197"/>
      <c r="B119" s="208" t="s">
        <v>6363</v>
      </c>
      <c r="C119" s="197"/>
      <c r="D119" s="203" t="s">
        <v>6364</v>
      </c>
      <c r="E119" s="197" t="s">
        <v>6252</v>
      </c>
      <c r="F119" s="203" t="s">
        <v>6180</v>
      </c>
      <c r="G119" s="197">
        <v>3000</v>
      </c>
      <c r="H119" s="197">
        <v>2E-3</v>
      </c>
      <c r="I119" s="200"/>
    </row>
    <row r="120" spans="1:11" ht="39" hidden="1" customHeight="1" thickBot="1">
      <c r="A120" s="197"/>
      <c r="B120" s="208" t="s">
        <v>6365</v>
      </c>
      <c r="C120" s="197"/>
      <c r="D120" s="197" t="s">
        <v>6366</v>
      </c>
      <c r="E120" s="197" t="s">
        <v>6252</v>
      </c>
      <c r="F120" s="203" t="s">
        <v>6180</v>
      </c>
      <c r="G120" s="197">
        <v>2900</v>
      </c>
      <c r="H120" s="197">
        <v>2.1999999999999999E-2</v>
      </c>
      <c r="I120" s="200"/>
    </row>
    <row r="121" spans="1:11" ht="39" hidden="1" customHeight="1" thickBot="1">
      <c r="A121" s="197"/>
      <c r="B121" s="208"/>
      <c r="C121" s="197"/>
      <c r="D121" s="197"/>
      <c r="E121" s="197"/>
      <c r="F121" s="203"/>
      <c r="G121" s="197"/>
      <c r="H121" s="199"/>
      <c r="I121" s="200"/>
    </row>
    <row r="122" spans="1:11" ht="39" hidden="1" customHeight="1" thickBot="1">
      <c r="A122" s="197"/>
      <c r="B122" s="214" t="s">
        <v>6367</v>
      </c>
      <c r="C122" s="197" t="s">
        <v>6308</v>
      </c>
      <c r="D122" s="197"/>
      <c r="E122" s="197"/>
      <c r="F122" s="203"/>
      <c r="G122" s="197"/>
      <c r="H122" s="199"/>
      <c r="I122" s="200"/>
    </row>
    <row r="123" spans="1:11" ht="39" hidden="1" customHeight="1" thickBot="1">
      <c r="A123" s="197" t="s">
        <v>6368</v>
      </c>
      <c r="B123" s="208" t="s">
        <v>6369</v>
      </c>
      <c r="C123" s="203" t="s">
        <v>6370</v>
      </c>
      <c r="D123" s="203">
        <v>35343</v>
      </c>
      <c r="E123" s="197" t="s">
        <v>6252</v>
      </c>
      <c r="F123" s="203" t="s">
        <v>6180</v>
      </c>
      <c r="G123" s="197">
        <v>10</v>
      </c>
      <c r="H123" s="197">
        <v>2.23</v>
      </c>
      <c r="I123" s="200"/>
      <c r="J123" s="196">
        <f>G123*3</f>
        <v>30</v>
      </c>
    </row>
    <row r="124" spans="1:11" ht="39" customHeight="1" thickTop="1" thickBot="1">
      <c r="A124" s="197" t="s">
        <v>9851</v>
      </c>
      <c r="B124" s="208" t="s">
        <v>6371</v>
      </c>
      <c r="C124" s="203" t="s">
        <v>6372</v>
      </c>
      <c r="D124" s="203">
        <v>35522</v>
      </c>
      <c r="E124" s="197" t="s">
        <v>6252</v>
      </c>
      <c r="F124" s="203" t="s">
        <v>6180</v>
      </c>
      <c r="G124" s="197">
        <v>10</v>
      </c>
      <c r="H124" s="197">
        <v>0.63</v>
      </c>
      <c r="I124" s="200"/>
      <c r="J124" s="196">
        <f>3*G124</f>
        <v>30</v>
      </c>
    </row>
    <row r="125" spans="1:11" ht="39" hidden="1" customHeight="1" thickBot="1">
      <c r="A125" s="197" t="s">
        <v>6360</v>
      </c>
      <c r="B125" s="208" t="s">
        <v>6373</v>
      </c>
      <c r="C125" s="203" t="s">
        <v>6374</v>
      </c>
      <c r="D125" s="203">
        <v>36510</v>
      </c>
      <c r="E125" s="197" t="s">
        <v>6252</v>
      </c>
      <c r="F125" s="203" t="s">
        <v>6180</v>
      </c>
      <c r="G125" s="197">
        <v>6</v>
      </c>
      <c r="H125" s="197">
        <v>0.72699999999999998</v>
      </c>
      <c r="I125" s="200"/>
      <c r="J125" s="196">
        <f>G125*H125</f>
        <v>4.3620000000000001</v>
      </c>
    </row>
    <row r="126" spans="1:11" ht="39" hidden="1" customHeight="1" thickBot="1">
      <c r="A126" s="197" t="s">
        <v>6360</v>
      </c>
      <c r="B126" s="208" t="s">
        <v>6375</v>
      </c>
      <c r="C126" s="203" t="s">
        <v>6376</v>
      </c>
      <c r="D126" s="197"/>
      <c r="E126" s="197" t="s">
        <v>6252</v>
      </c>
      <c r="F126" s="203" t="s">
        <v>6180</v>
      </c>
      <c r="G126" s="197">
        <v>17</v>
      </c>
      <c r="H126" s="197">
        <v>1.22</v>
      </c>
      <c r="I126" s="200"/>
      <c r="J126" s="196">
        <f t="shared" ref="J126:J128" si="0">G126*H126</f>
        <v>20.74</v>
      </c>
    </row>
    <row r="127" spans="1:11" ht="39" hidden="1" customHeight="1" thickBot="1">
      <c r="A127" s="197" t="s">
        <v>6360</v>
      </c>
      <c r="B127" s="208" t="s">
        <v>6377</v>
      </c>
      <c r="C127" s="203" t="s">
        <v>6378</v>
      </c>
      <c r="D127" s="203" t="s">
        <v>6379</v>
      </c>
      <c r="E127" s="197" t="s">
        <v>6252</v>
      </c>
      <c r="F127" s="203" t="s">
        <v>6180</v>
      </c>
      <c r="G127" s="197">
        <v>17</v>
      </c>
      <c r="H127" s="197">
        <v>0.76</v>
      </c>
      <c r="I127" s="200"/>
      <c r="J127" s="196">
        <f t="shared" si="0"/>
        <v>12.92</v>
      </c>
    </row>
    <row r="128" spans="1:11" ht="39" hidden="1" customHeight="1" thickBot="1">
      <c r="A128" s="197" t="s">
        <v>6360</v>
      </c>
      <c r="B128" s="208" t="s">
        <v>6380</v>
      </c>
      <c r="C128" s="203" t="s">
        <v>6381</v>
      </c>
      <c r="D128" s="203" t="s">
        <v>6382</v>
      </c>
      <c r="E128" s="197" t="s">
        <v>6252</v>
      </c>
      <c r="F128" s="203" t="s">
        <v>6180</v>
      </c>
      <c r="G128" s="197">
        <v>34</v>
      </c>
      <c r="H128" s="197">
        <v>0.63500000000000001</v>
      </c>
      <c r="I128" s="200"/>
      <c r="J128" s="196">
        <f t="shared" si="0"/>
        <v>21.59</v>
      </c>
    </row>
    <row r="129" spans="1:10" ht="39" hidden="1" customHeight="1" thickBot="1">
      <c r="A129" s="197"/>
      <c r="B129" s="208" t="s">
        <v>6383</v>
      </c>
      <c r="C129" s="203" t="s">
        <v>6384</v>
      </c>
      <c r="D129" s="203" t="s">
        <v>6385</v>
      </c>
      <c r="E129" s="197" t="s">
        <v>6252</v>
      </c>
      <c r="F129" s="203" t="s">
        <v>6180</v>
      </c>
      <c r="G129" s="197">
        <v>34</v>
      </c>
      <c r="H129" s="197">
        <v>0.05</v>
      </c>
      <c r="I129" s="200"/>
    </row>
    <row r="130" spans="1:10" ht="39" hidden="1" customHeight="1" thickBot="1">
      <c r="A130" s="197"/>
      <c r="B130" s="208" t="s">
        <v>6386</v>
      </c>
      <c r="C130" s="217" t="s">
        <v>6387</v>
      </c>
      <c r="D130" s="203" t="s">
        <v>6388</v>
      </c>
      <c r="E130" s="197" t="s">
        <v>6252</v>
      </c>
      <c r="F130" s="203" t="s">
        <v>6180</v>
      </c>
      <c r="G130" s="197">
        <v>34</v>
      </c>
      <c r="H130" s="197">
        <v>4.0000000000000001E-3</v>
      </c>
      <c r="I130" s="200"/>
    </row>
    <row r="131" spans="1:10" ht="39" hidden="1" customHeight="1" thickBot="1">
      <c r="A131" s="197"/>
      <c r="B131" s="208" t="s">
        <v>6389</v>
      </c>
      <c r="C131" s="203" t="s">
        <v>6390</v>
      </c>
      <c r="D131" s="203" t="s">
        <v>6391</v>
      </c>
      <c r="E131" s="197" t="s">
        <v>6252</v>
      </c>
      <c r="F131" s="203" t="s">
        <v>6180</v>
      </c>
      <c r="G131" s="197">
        <v>34</v>
      </c>
      <c r="H131" s="197">
        <v>0.01</v>
      </c>
      <c r="I131" s="200"/>
    </row>
    <row r="132" spans="1:10" ht="39" hidden="1" customHeight="1" thickBot="1">
      <c r="A132" s="197"/>
      <c r="B132" s="208" t="s">
        <v>6392</v>
      </c>
      <c r="C132" s="217"/>
      <c r="D132" s="203" t="s">
        <v>6393</v>
      </c>
      <c r="E132" s="197" t="s">
        <v>6252</v>
      </c>
      <c r="F132" s="203" t="s">
        <v>6180</v>
      </c>
      <c r="G132" s="197">
        <v>34</v>
      </c>
      <c r="H132" s="197">
        <v>0.04</v>
      </c>
      <c r="I132" s="200"/>
    </row>
    <row r="133" spans="1:10" ht="39" hidden="1" customHeight="1" thickBot="1">
      <c r="A133" s="197"/>
      <c r="B133" s="208" t="s">
        <v>6394</v>
      </c>
      <c r="C133" s="203" t="s">
        <v>6390</v>
      </c>
      <c r="D133" s="203" t="s">
        <v>6395</v>
      </c>
      <c r="E133" s="197" t="s">
        <v>6252</v>
      </c>
      <c r="F133" s="203" t="s">
        <v>6180</v>
      </c>
      <c r="G133" s="197">
        <v>34</v>
      </c>
      <c r="H133" s="197">
        <v>0.01</v>
      </c>
      <c r="I133" s="200"/>
    </row>
    <row r="134" spans="1:10" ht="39" hidden="1" customHeight="1" thickBot="1">
      <c r="A134" s="197"/>
      <c r="B134" s="208" t="s">
        <v>6396</v>
      </c>
      <c r="C134" s="203" t="s">
        <v>6397</v>
      </c>
      <c r="D134" s="203" t="s">
        <v>6398</v>
      </c>
      <c r="E134" s="197" t="s">
        <v>6252</v>
      </c>
      <c r="F134" s="203" t="s">
        <v>6180</v>
      </c>
      <c r="G134" s="197">
        <v>34</v>
      </c>
      <c r="H134" s="197">
        <v>0.04</v>
      </c>
      <c r="I134" s="200"/>
    </row>
    <row r="135" spans="1:10" ht="39" hidden="1" customHeight="1" thickBot="1">
      <c r="A135" s="197"/>
      <c r="B135" s="208"/>
      <c r="C135" s="217"/>
      <c r="D135" s="203"/>
      <c r="E135" s="197"/>
      <c r="F135" s="203"/>
      <c r="G135" s="197"/>
      <c r="H135" s="199"/>
      <c r="I135" s="200"/>
    </row>
    <row r="136" spans="1:10" ht="39" hidden="1" customHeight="1" thickBot="1">
      <c r="A136" s="197" t="s">
        <v>6368</v>
      </c>
      <c r="B136" s="208" t="s">
        <v>6399</v>
      </c>
      <c r="C136" s="203" t="s">
        <v>6400</v>
      </c>
      <c r="D136" s="203">
        <v>35260</v>
      </c>
      <c r="E136" s="197" t="s">
        <v>6252</v>
      </c>
      <c r="F136" s="203" t="s">
        <v>6180</v>
      </c>
      <c r="G136" s="197">
        <v>10</v>
      </c>
      <c r="H136" s="197">
        <v>0.86</v>
      </c>
      <c r="I136" s="200"/>
      <c r="J136" s="196">
        <f>G136*3</f>
        <v>30</v>
      </c>
    </row>
    <row r="137" spans="1:10" ht="39" customHeight="1" thickBot="1">
      <c r="A137" s="197" t="s">
        <v>9851</v>
      </c>
      <c r="B137" s="208" t="s">
        <v>6401</v>
      </c>
      <c r="C137" s="203" t="s">
        <v>6402</v>
      </c>
      <c r="D137" s="203">
        <v>35520</v>
      </c>
      <c r="E137" s="197" t="s">
        <v>6252</v>
      </c>
      <c r="F137" s="203" t="s">
        <v>6180</v>
      </c>
      <c r="G137" s="197">
        <v>10</v>
      </c>
      <c r="H137" s="197">
        <v>0.4</v>
      </c>
      <c r="I137" s="200"/>
      <c r="J137" s="196">
        <f>3*G137</f>
        <v>30</v>
      </c>
    </row>
    <row r="138" spans="1:10" ht="39" hidden="1" customHeight="1" thickBot="1">
      <c r="A138" s="197" t="s">
        <v>6360</v>
      </c>
      <c r="B138" s="208" t="s">
        <v>6375</v>
      </c>
      <c r="C138" s="203" t="s">
        <v>6376</v>
      </c>
      <c r="D138" s="203"/>
      <c r="E138" s="197" t="s">
        <v>6252</v>
      </c>
      <c r="F138" s="203" t="s">
        <v>6180</v>
      </c>
      <c r="G138" s="197">
        <v>30</v>
      </c>
      <c r="H138" s="197">
        <v>1.22</v>
      </c>
      <c r="I138" s="200"/>
      <c r="J138" s="196">
        <f>G138*H138</f>
        <v>36.6</v>
      </c>
    </row>
    <row r="139" spans="1:10" ht="39" hidden="1" customHeight="1">
      <c r="A139" s="538"/>
      <c r="B139" s="540" t="s">
        <v>6403</v>
      </c>
      <c r="C139" s="201" t="s">
        <v>6404</v>
      </c>
      <c r="D139" s="542" t="s">
        <v>6405</v>
      </c>
      <c r="E139" s="534" t="s">
        <v>6252</v>
      </c>
      <c r="F139" s="542" t="s">
        <v>6180</v>
      </c>
      <c r="G139" s="534">
        <v>15</v>
      </c>
      <c r="H139" s="534">
        <v>0.35</v>
      </c>
      <c r="I139" s="536"/>
    </row>
    <row r="140" spans="1:10" ht="39" hidden="1" customHeight="1" thickBot="1">
      <c r="A140" s="539"/>
      <c r="B140" s="541"/>
      <c r="C140" s="203" t="s">
        <v>6406</v>
      </c>
      <c r="D140" s="543"/>
      <c r="E140" s="535"/>
      <c r="F140" s="543"/>
      <c r="G140" s="535"/>
      <c r="H140" s="535"/>
      <c r="I140" s="537"/>
    </row>
    <row r="141" spans="1:10" ht="39" hidden="1" customHeight="1" thickBot="1">
      <c r="A141" s="197" t="s">
        <v>6360</v>
      </c>
      <c r="B141" s="208" t="s">
        <v>6407</v>
      </c>
      <c r="C141" s="203" t="s">
        <v>6408</v>
      </c>
      <c r="D141" s="203" t="s">
        <v>6409</v>
      </c>
      <c r="E141" s="197" t="s">
        <v>6252</v>
      </c>
      <c r="F141" s="203" t="s">
        <v>6180</v>
      </c>
      <c r="G141" s="197">
        <v>30</v>
      </c>
      <c r="H141" s="197">
        <v>0.65400000000000003</v>
      </c>
      <c r="I141" s="200"/>
      <c r="J141" s="196">
        <f t="shared" ref="J141:J145" si="1">G141*H141</f>
        <v>19.62</v>
      </c>
    </row>
    <row r="142" spans="1:10" ht="39" hidden="1" customHeight="1" thickBot="1">
      <c r="A142" s="197" t="s">
        <v>6360</v>
      </c>
      <c r="B142" s="208" t="s">
        <v>6410</v>
      </c>
      <c r="C142" s="217"/>
      <c r="D142" s="203" t="s">
        <v>6411</v>
      </c>
      <c r="E142" s="197" t="s">
        <v>6252</v>
      </c>
      <c r="F142" s="203" t="s">
        <v>6180</v>
      </c>
      <c r="G142" s="197">
        <v>60</v>
      </c>
      <c r="H142" s="197">
        <v>0.06</v>
      </c>
      <c r="I142" s="200"/>
      <c r="J142" s="196">
        <f t="shared" si="1"/>
        <v>3.5999999999999996</v>
      </c>
    </row>
    <row r="143" spans="1:10" ht="39" hidden="1" customHeight="1">
      <c r="A143" s="538"/>
      <c r="B143" s="540" t="s">
        <v>6394</v>
      </c>
      <c r="C143" s="201" t="s">
        <v>6397</v>
      </c>
      <c r="D143" s="542" t="s">
        <v>6412</v>
      </c>
      <c r="E143" s="534" t="s">
        <v>6252</v>
      </c>
      <c r="F143" s="542" t="s">
        <v>6180</v>
      </c>
      <c r="G143" s="534">
        <v>120</v>
      </c>
      <c r="H143" s="534">
        <v>7.0000000000000007E-2</v>
      </c>
      <c r="I143" s="536"/>
    </row>
    <row r="144" spans="1:10" ht="39" hidden="1" customHeight="1" thickBot="1">
      <c r="A144" s="539"/>
      <c r="B144" s="541"/>
      <c r="C144" s="203" t="s">
        <v>6413</v>
      </c>
      <c r="D144" s="543"/>
      <c r="E144" s="535"/>
      <c r="F144" s="543"/>
      <c r="G144" s="535"/>
      <c r="H144" s="535"/>
      <c r="I144" s="537"/>
    </row>
    <row r="145" spans="1:10" ht="39" hidden="1" customHeight="1" thickBot="1">
      <c r="A145" s="197" t="s">
        <v>6360</v>
      </c>
      <c r="B145" s="208" t="s">
        <v>6414</v>
      </c>
      <c r="C145" s="203" t="s">
        <v>6415</v>
      </c>
      <c r="D145" s="203" t="s">
        <v>6416</v>
      </c>
      <c r="E145" s="197" t="s">
        <v>6252</v>
      </c>
      <c r="F145" s="203" t="s">
        <v>6180</v>
      </c>
      <c r="G145" s="197">
        <v>60</v>
      </c>
      <c r="H145" s="197">
        <v>0.4</v>
      </c>
      <c r="I145" s="200"/>
      <c r="J145" s="196">
        <f t="shared" si="1"/>
        <v>24</v>
      </c>
    </row>
    <row r="146" spans="1:10" ht="39" hidden="1" customHeight="1" thickBot="1">
      <c r="A146" s="197"/>
      <c r="B146" s="208"/>
      <c r="C146" s="217"/>
      <c r="D146" s="203"/>
      <c r="E146" s="197"/>
      <c r="F146" s="203"/>
      <c r="G146" s="197"/>
      <c r="H146" s="199"/>
      <c r="I146" s="200"/>
    </row>
    <row r="147" spans="1:10" ht="39" hidden="1" customHeight="1" thickBot="1">
      <c r="A147" s="197" t="s">
        <v>6368</v>
      </c>
      <c r="B147" s="208" t="s">
        <v>6417</v>
      </c>
      <c r="C147" s="203" t="s">
        <v>6418</v>
      </c>
      <c r="D147" s="203" t="s">
        <v>6419</v>
      </c>
      <c r="E147" s="197" t="s">
        <v>6252</v>
      </c>
      <c r="F147" s="203" t="s">
        <v>6180</v>
      </c>
      <c r="G147" s="197">
        <v>4</v>
      </c>
      <c r="H147" s="197">
        <v>2.1</v>
      </c>
      <c r="I147" s="200"/>
      <c r="J147" s="196">
        <f>G147*3</f>
        <v>12</v>
      </c>
    </row>
    <row r="148" spans="1:10" ht="39" hidden="1" customHeight="1" thickBot="1">
      <c r="A148" s="197" t="s">
        <v>6360</v>
      </c>
      <c r="B148" s="208" t="s">
        <v>6420</v>
      </c>
      <c r="C148" s="217"/>
      <c r="D148" s="203" t="s">
        <v>6421</v>
      </c>
      <c r="E148" s="197" t="s">
        <v>6252</v>
      </c>
      <c r="F148" s="203" t="s">
        <v>6180</v>
      </c>
      <c r="G148" s="197">
        <v>30</v>
      </c>
      <c r="H148" s="197">
        <v>0.1</v>
      </c>
      <c r="I148" s="200"/>
      <c r="J148" s="196">
        <f>G148*H148</f>
        <v>3</v>
      </c>
    </row>
    <row r="149" spans="1:10" ht="39" hidden="1" customHeight="1" thickBot="1">
      <c r="A149" s="197" t="s">
        <v>6360</v>
      </c>
      <c r="B149" s="208" t="s">
        <v>6422</v>
      </c>
      <c r="C149" s="217"/>
      <c r="D149" s="203" t="s">
        <v>6423</v>
      </c>
      <c r="E149" s="197" t="s">
        <v>6252</v>
      </c>
      <c r="F149" s="203" t="s">
        <v>6180</v>
      </c>
      <c r="G149" s="197">
        <v>48</v>
      </c>
      <c r="H149" s="197">
        <v>3.7999999999999999E-2</v>
      </c>
      <c r="I149" s="200"/>
      <c r="J149" s="196">
        <f>G149*H149</f>
        <v>1.8239999999999998</v>
      </c>
    </row>
    <row r="150" spans="1:10" ht="39" hidden="1" customHeight="1" thickBot="1">
      <c r="A150" s="197"/>
      <c r="B150" s="208"/>
      <c r="C150" s="217"/>
      <c r="D150" s="203"/>
      <c r="E150" s="197"/>
      <c r="F150" s="203"/>
      <c r="G150" s="197"/>
      <c r="H150" s="199"/>
      <c r="I150" s="200"/>
    </row>
    <row r="151" spans="1:10" ht="39" hidden="1" customHeight="1" thickBot="1">
      <c r="A151" s="197"/>
      <c r="B151" s="214" t="s">
        <v>6424</v>
      </c>
      <c r="C151" s="217" t="s">
        <v>6425</v>
      </c>
      <c r="D151" s="203"/>
      <c r="E151" s="197"/>
      <c r="F151" s="203"/>
      <c r="G151" s="197"/>
      <c r="H151" s="199"/>
      <c r="I151" s="200"/>
    </row>
    <row r="152" spans="1:10" ht="39" hidden="1" customHeight="1" thickBot="1">
      <c r="A152" s="197"/>
      <c r="B152" s="208" t="s">
        <v>6426</v>
      </c>
      <c r="C152" s="203" t="s">
        <v>6427</v>
      </c>
      <c r="D152" s="203">
        <v>1780</v>
      </c>
      <c r="E152" s="197" t="s">
        <v>6252</v>
      </c>
      <c r="F152" s="203" t="s">
        <v>6180</v>
      </c>
      <c r="G152" s="197">
        <v>8</v>
      </c>
      <c r="H152" s="197">
        <v>0.624</v>
      </c>
      <c r="I152" s="200"/>
    </row>
    <row r="153" spans="1:10" ht="39" hidden="1" customHeight="1" thickBot="1">
      <c r="A153" s="197" t="s">
        <v>6360</v>
      </c>
      <c r="B153" s="208" t="s">
        <v>6428</v>
      </c>
      <c r="C153" s="217" t="s">
        <v>6429</v>
      </c>
      <c r="D153" s="203">
        <v>1739</v>
      </c>
      <c r="E153" s="197" t="s">
        <v>6252</v>
      </c>
      <c r="F153" s="203" t="s">
        <v>6180</v>
      </c>
      <c r="G153" s="197">
        <v>10</v>
      </c>
      <c r="H153" s="197">
        <v>8.4000000000000005E-2</v>
      </c>
      <c r="I153" s="200"/>
      <c r="J153" s="196">
        <f t="shared" ref="J153:J156" si="2">G153*H153</f>
        <v>0.84000000000000008</v>
      </c>
    </row>
    <row r="154" spans="1:10" ht="39" hidden="1" customHeight="1" thickBot="1">
      <c r="A154" s="197" t="s">
        <v>6360</v>
      </c>
      <c r="B154" s="208" t="s">
        <v>6430</v>
      </c>
      <c r="C154" s="217" t="s">
        <v>6431</v>
      </c>
      <c r="D154" s="203">
        <v>1755</v>
      </c>
      <c r="E154" s="197" t="s">
        <v>6252</v>
      </c>
      <c r="F154" s="203" t="s">
        <v>6180</v>
      </c>
      <c r="G154" s="197">
        <v>10</v>
      </c>
      <c r="H154" s="197">
        <v>0.08</v>
      </c>
      <c r="I154" s="200"/>
      <c r="J154" s="196">
        <f t="shared" si="2"/>
        <v>0.8</v>
      </c>
    </row>
    <row r="155" spans="1:10" ht="39" hidden="1" customHeight="1" thickBot="1">
      <c r="A155" s="197" t="s">
        <v>6360</v>
      </c>
      <c r="B155" s="208" t="s">
        <v>6432</v>
      </c>
      <c r="C155" s="217" t="s">
        <v>6433</v>
      </c>
      <c r="D155" s="203">
        <v>885</v>
      </c>
      <c r="E155" s="197" t="s">
        <v>6252</v>
      </c>
      <c r="F155" s="203" t="s">
        <v>6180</v>
      </c>
      <c r="G155" s="197">
        <v>10</v>
      </c>
      <c r="H155" s="197">
        <v>8.9999999999999993E-3</v>
      </c>
      <c r="I155" s="200"/>
      <c r="J155" s="196">
        <f t="shared" si="2"/>
        <v>0.09</v>
      </c>
    </row>
    <row r="156" spans="1:10" ht="39" hidden="1" customHeight="1" thickBot="1">
      <c r="A156" s="197" t="s">
        <v>6360</v>
      </c>
      <c r="B156" s="208" t="s">
        <v>6434</v>
      </c>
      <c r="C156" s="217" t="s">
        <v>6435</v>
      </c>
      <c r="D156" s="203">
        <v>869</v>
      </c>
      <c r="E156" s="197" t="s">
        <v>6252</v>
      </c>
      <c r="F156" s="203" t="s">
        <v>6180</v>
      </c>
      <c r="G156" s="197">
        <v>10</v>
      </c>
      <c r="H156" s="197">
        <v>2.5999999999999999E-2</v>
      </c>
      <c r="I156" s="200"/>
      <c r="J156" s="196">
        <f t="shared" si="2"/>
        <v>0.26</v>
      </c>
    </row>
    <row r="157" spans="1:10" ht="39" hidden="1" customHeight="1" thickBot="1">
      <c r="A157" s="197"/>
      <c r="B157" s="208" t="s">
        <v>6436</v>
      </c>
      <c r="C157" s="203" t="s">
        <v>6437</v>
      </c>
      <c r="D157" s="203"/>
      <c r="E157" s="197" t="s">
        <v>6343</v>
      </c>
      <c r="F157" s="203" t="s">
        <v>2182</v>
      </c>
      <c r="G157" s="197">
        <v>20</v>
      </c>
      <c r="H157" s="197"/>
      <c r="I157" s="200"/>
    </row>
    <row r="158" spans="1:10" ht="39" hidden="1" customHeight="1" thickBot="1">
      <c r="A158" s="197"/>
      <c r="B158" s="208" t="s">
        <v>6270</v>
      </c>
      <c r="C158" s="203" t="s">
        <v>6271</v>
      </c>
      <c r="D158" s="203" t="s">
        <v>6272</v>
      </c>
      <c r="E158" s="197" t="s">
        <v>6252</v>
      </c>
      <c r="F158" s="203" t="s">
        <v>6273</v>
      </c>
      <c r="G158" s="197">
        <v>1</v>
      </c>
      <c r="H158" s="197">
        <v>0.4</v>
      </c>
      <c r="I158" s="200"/>
    </row>
  </sheetData>
  <autoFilter ref="A1:I158">
    <filterColumn colId="0">
      <filters>
        <filter val="крышка"/>
      </filters>
    </filterColumn>
  </autoFilter>
  <mergeCells count="198">
    <mergeCell ref="H3:H4"/>
    <mergeCell ref="I3:I4"/>
    <mergeCell ref="A5:A7"/>
    <mergeCell ref="C5:C7"/>
    <mergeCell ref="D5:D7"/>
    <mergeCell ref="F5:F7"/>
    <mergeCell ref="G5:G7"/>
    <mergeCell ref="H5:H7"/>
    <mergeCell ref="I5:I7"/>
    <mergeCell ref="A3:A4"/>
    <mergeCell ref="B3:B4"/>
    <mergeCell ref="C3:C4"/>
    <mergeCell ref="D3:D4"/>
    <mergeCell ref="F3:F4"/>
    <mergeCell ref="G3:G4"/>
    <mergeCell ref="I8:I10"/>
    <mergeCell ref="A27:A28"/>
    <mergeCell ref="C27:C28"/>
    <mergeCell ref="D27:D28"/>
    <mergeCell ref="E27:E28"/>
    <mergeCell ref="F27:F28"/>
    <mergeCell ref="G27:G28"/>
    <mergeCell ref="H27:H28"/>
    <mergeCell ref="I27:I28"/>
    <mergeCell ref="A8:A10"/>
    <mergeCell ref="C8:C10"/>
    <mergeCell ref="D8:D10"/>
    <mergeCell ref="F8:F10"/>
    <mergeCell ref="G8:G10"/>
    <mergeCell ref="H8:H10"/>
    <mergeCell ref="H29:H30"/>
    <mergeCell ref="I29:I30"/>
    <mergeCell ref="A31:A32"/>
    <mergeCell ref="C31:C32"/>
    <mergeCell ref="D31:D32"/>
    <mergeCell ref="E31:E32"/>
    <mergeCell ref="F31:F32"/>
    <mergeCell ref="G31:G32"/>
    <mergeCell ref="H31:H32"/>
    <mergeCell ref="I31:I32"/>
    <mergeCell ref="A29:A30"/>
    <mergeCell ref="C29:C30"/>
    <mergeCell ref="D29:D30"/>
    <mergeCell ref="E29:E30"/>
    <mergeCell ref="F29:F30"/>
    <mergeCell ref="G29:G30"/>
    <mergeCell ref="H34:H35"/>
    <mergeCell ref="I34:I35"/>
    <mergeCell ref="A40:A41"/>
    <mergeCell ref="C40:C41"/>
    <mergeCell ref="D40:D41"/>
    <mergeCell ref="E40:E41"/>
    <mergeCell ref="F40:F41"/>
    <mergeCell ref="G40:G41"/>
    <mergeCell ref="H40:H41"/>
    <mergeCell ref="I40:I41"/>
    <mergeCell ref="A34:A35"/>
    <mergeCell ref="B34:B35"/>
    <mergeCell ref="D34:D35"/>
    <mergeCell ref="E34:E35"/>
    <mergeCell ref="F34:F35"/>
    <mergeCell ref="G34:G35"/>
    <mergeCell ref="H42:H43"/>
    <mergeCell ref="I42:I43"/>
    <mergeCell ref="A60:A62"/>
    <mergeCell ref="D60:D62"/>
    <mergeCell ref="E60:E62"/>
    <mergeCell ref="H60:H62"/>
    <mergeCell ref="I60:I62"/>
    <mergeCell ref="A42:A43"/>
    <mergeCell ref="C42:C43"/>
    <mergeCell ref="D42:D43"/>
    <mergeCell ref="E42:E43"/>
    <mergeCell ref="F42:F43"/>
    <mergeCell ref="G42:G43"/>
    <mergeCell ref="I63:I64"/>
    <mergeCell ref="A65:A66"/>
    <mergeCell ref="B65:B66"/>
    <mergeCell ref="C65:C66"/>
    <mergeCell ref="D65:D66"/>
    <mergeCell ref="E65:E66"/>
    <mergeCell ref="F65:F66"/>
    <mergeCell ref="G65:G66"/>
    <mergeCell ref="H65:H66"/>
    <mergeCell ref="A63:A64"/>
    <mergeCell ref="D63:D64"/>
    <mergeCell ref="E63:E64"/>
    <mergeCell ref="F63:F64"/>
    <mergeCell ref="G63:G64"/>
    <mergeCell ref="H63:H64"/>
    <mergeCell ref="H69:H70"/>
    <mergeCell ref="I69:I70"/>
    <mergeCell ref="A71:A72"/>
    <mergeCell ref="B71:B72"/>
    <mergeCell ref="D71:D72"/>
    <mergeCell ref="E71:E72"/>
    <mergeCell ref="F71:F72"/>
    <mergeCell ref="G71:G72"/>
    <mergeCell ref="H71:H72"/>
    <mergeCell ref="A69:A70"/>
    <mergeCell ref="C69:C70"/>
    <mergeCell ref="D69:D70"/>
    <mergeCell ref="E69:E70"/>
    <mergeCell ref="F69:F70"/>
    <mergeCell ref="G69:G70"/>
    <mergeCell ref="H78:H79"/>
    <mergeCell ref="A82:A83"/>
    <mergeCell ref="B82:B83"/>
    <mergeCell ref="D82:D83"/>
    <mergeCell ref="E82:E83"/>
    <mergeCell ref="F82:F83"/>
    <mergeCell ref="G82:G83"/>
    <mergeCell ref="H82:H83"/>
    <mergeCell ref="A78:A79"/>
    <mergeCell ref="B78:B79"/>
    <mergeCell ref="D78:D79"/>
    <mergeCell ref="E78:E79"/>
    <mergeCell ref="F78:F79"/>
    <mergeCell ref="G78:G79"/>
    <mergeCell ref="H85:H86"/>
    <mergeCell ref="A92:A93"/>
    <mergeCell ref="B92:B93"/>
    <mergeCell ref="D92:D93"/>
    <mergeCell ref="E92:E93"/>
    <mergeCell ref="F92:F93"/>
    <mergeCell ref="G92:G93"/>
    <mergeCell ref="H92:H93"/>
    <mergeCell ref="A85:A86"/>
    <mergeCell ref="B85:B86"/>
    <mergeCell ref="D85:D86"/>
    <mergeCell ref="E85:E86"/>
    <mergeCell ref="F85:F86"/>
    <mergeCell ref="G85:G86"/>
    <mergeCell ref="I92:I93"/>
    <mergeCell ref="A97:A99"/>
    <mergeCell ref="B97:B99"/>
    <mergeCell ref="D97:D99"/>
    <mergeCell ref="E97:E99"/>
    <mergeCell ref="F97:F99"/>
    <mergeCell ref="G97:G99"/>
    <mergeCell ref="H97:H99"/>
    <mergeCell ref="I97:I99"/>
    <mergeCell ref="H100:H101"/>
    <mergeCell ref="I100:I101"/>
    <mergeCell ref="A102:A104"/>
    <mergeCell ref="B102:B104"/>
    <mergeCell ref="D102:D104"/>
    <mergeCell ref="E102:E104"/>
    <mergeCell ref="F102:F104"/>
    <mergeCell ref="G102:G104"/>
    <mergeCell ref="H102:H104"/>
    <mergeCell ref="I102:I104"/>
    <mergeCell ref="A100:A101"/>
    <mergeCell ref="B100:B101"/>
    <mergeCell ref="D100:D101"/>
    <mergeCell ref="E100:E101"/>
    <mergeCell ref="F100:F101"/>
    <mergeCell ref="G100:G101"/>
    <mergeCell ref="H105:H107"/>
    <mergeCell ref="I105:I107"/>
    <mergeCell ref="A108:A110"/>
    <mergeCell ref="B108:B110"/>
    <mergeCell ref="D108:D110"/>
    <mergeCell ref="E108:E110"/>
    <mergeCell ref="F108:F110"/>
    <mergeCell ref="G108:G110"/>
    <mergeCell ref="H108:H110"/>
    <mergeCell ref="I108:I110"/>
    <mergeCell ref="A105:A107"/>
    <mergeCell ref="B105:B107"/>
    <mergeCell ref="D105:D107"/>
    <mergeCell ref="E105:E107"/>
    <mergeCell ref="F105:F107"/>
    <mergeCell ref="G105:G107"/>
    <mergeCell ref="H143:H144"/>
    <mergeCell ref="I143:I144"/>
    <mergeCell ref="A143:A144"/>
    <mergeCell ref="B143:B144"/>
    <mergeCell ref="D143:D144"/>
    <mergeCell ref="E143:E144"/>
    <mergeCell ref="F143:F144"/>
    <mergeCell ref="G143:G144"/>
    <mergeCell ref="H111:H113"/>
    <mergeCell ref="I111:I113"/>
    <mergeCell ref="A139:A140"/>
    <mergeCell ref="B139:B140"/>
    <mergeCell ref="D139:D140"/>
    <mergeCell ref="E139:E140"/>
    <mergeCell ref="F139:F140"/>
    <mergeCell ref="G139:G140"/>
    <mergeCell ref="H139:H140"/>
    <mergeCell ref="I139:I140"/>
    <mergeCell ref="A111:A113"/>
    <mergeCell ref="B111:B113"/>
    <mergeCell ref="D111:D113"/>
    <mergeCell ref="E111:E113"/>
    <mergeCell ref="F111:F113"/>
    <mergeCell ref="G111:G113"/>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
  <sheetViews>
    <sheetView zoomScale="70" zoomScaleNormal="70" workbookViewId="0">
      <pane ySplit="2" topLeftCell="A3" activePane="bottomLeft" state="frozen"/>
      <selection activeCell="C21" sqref="C21"/>
      <selection pane="bottomLeft" activeCell="C21" sqref="C21"/>
    </sheetView>
  </sheetViews>
  <sheetFormatPr defaultRowHeight="15"/>
  <cols>
    <col min="1" max="1" width="24.42578125" customWidth="1"/>
    <col min="2" max="8" width="23.7109375" customWidth="1"/>
    <col min="9" max="9" width="36.140625" customWidth="1"/>
    <col min="10" max="10" width="23.7109375" customWidth="1"/>
    <col min="11" max="11" width="77.5703125" customWidth="1"/>
    <col min="12" max="14" width="23.7109375" customWidth="1"/>
    <col min="15" max="15" width="14.85546875" customWidth="1"/>
  </cols>
  <sheetData>
    <row r="1" spans="1:15">
      <c r="B1" s="69" t="s">
        <v>5525</v>
      </c>
      <c r="O1" s="69" t="s">
        <v>5525</v>
      </c>
    </row>
    <row r="2" spans="1:15" ht="28.5">
      <c r="A2" s="62" t="s">
        <v>9999</v>
      </c>
      <c r="B2" s="3" t="s">
        <v>2</v>
      </c>
      <c r="C2" s="3" t="s">
        <v>3</v>
      </c>
      <c r="D2" s="3" t="s">
        <v>0</v>
      </c>
      <c r="E2" s="3" t="s">
        <v>6</v>
      </c>
      <c r="F2" s="3" t="s">
        <v>1</v>
      </c>
      <c r="G2" s="3" t="s">
        <v>7</v>
      </c>
      <c r="H2" s="3" t="s">
        <v>4</v>
      </c>
      <c r="I2" s="6" t="s">
        <v>2122</v>
      </c>
      <c r="J2" s="6" t="s">
        <v>2123</v>
      </c>
      <c r="K2" s="6" t="s">
        <v>8</v>
      </c>
      <c r="L2" s="3" t="s">
        <v>2141</v>
      </c>
      <c r="M2" s="3" t="s">
        <v>2142</v>
      </c>
      <c r="N2" s="3" t="s">
        <v>2143</v>
      </c>
      <c r="O2" s="66" t="s">
        <v>5508</v>
      </c>
    </row>
    <row r="3" spans="1:15">
      <c r="A3" t="s">
        <v>9845</v>
      </c>
      <c r="B3" t="s">
        <v>2516</v>
      </c>
      <c r="C3">
        <v>0</v>
      </c>
      <c r="D3" t="s">
        <v>2517</v>
      </c>
      <c r="E3" t="s">
        <v>2518</v>
      </c>
      <c r="F3">
        <v>0</v>
      </c>
      <c r="H3">
        <v>1</v>
      </c>
      <c r="I3" t="s">
        <v>2518</v>
      </c>
      <c r="J3" t="s">
        <v>2519</v>
      </c>
      <c r="K3" t="s">
        <v>2520</v>
      </c>
      <c r="L3" s="22">
        <v>1</v>
      </c>
      <c r="M3" s="22" t="s">
        <v>2144</v>
      </c>
    </row>
    <row r="4" spans="1:15">
      <c r="A4" t="s">
        <v>9845</v>
      </c>
      <c r="B4" t="s">
        <v>2516</v>
      </c>
      <c r="C4">
        <v>0</v>
      </c>
      <c r="D4" t="s">
        <v>2517</v>
      </c>
      <c r="E4" t="s">
        <v>2518</v>
      </c>
      <c r="F4">
        <v>0</v>
      </c>
      <c r="H4">
        <v>1</v>
      </c>
      <c r="I4" t="s">
        <v>2518</v>
      </c>
      <c r="J4" t="s">
        <v>2521</v>
      </c>
      <c r="K4" t="s">
        <v>2522</v>
      </c>
      <c r="L4" s="22">
        <v>1</v>
      </c>
      <c r="M4" s="22" t="s">
        <v>2144</v>
      </c>
    </row>
    <row r="5" spans="1:15">
      <c r="A5" t="s">
        <v>9845</v>
      </c>
      <c r="B5" t="s">
        <v>2516</v>
      </c>
      <c r="C5">
        <v>0</v>
      </c>
      <c r="D5" t="s">
        <v>2517</v>
      </c>
      <c r="E5" t="s">
        <v>2518</v>
      </c>
      <c r="F5">
        <v>0</v>
      </c>
      <c r="H5">
        <v>1</v>
      </c>
      <c r="I5" t="s">
        <v>2518</v>
      </c>
      <c r="J5" t="s">
        <v>2523</v>
      </c>
      <c r="K5" t="s">
        <v>2524</v>
      </c>
      <c r="L5" s="22">
        <v>4</v>
      </c>
      <c r="M5" s="22" t="s">
        <v>2144</v>
      </c>
    </row>
    <row r="6" spans="1:15">
      <c r="A6" t="s">
        <v>9845</v>
      </c>
      <c r="B6" t="s">
        <v>2516</v>
      </c>
      <c r="C6">
        <v>0</v>
      </c>
      <c r="D6" t="s">
        <v>2517</v>
      </c>
      <c r="E6" t="s">
        <v>2518</v>
      </c>
      <c r="F6">
        <v>0</v>
      </c>
      <c r="H6">
        <v>1</v>
      </c>
      <c r="I6" t="s">
        <v>2518</v>
      </c>
      <c r="J6" t="s">
        <v>2525</v>
      </c>
      <c r="K6" t="s">
        <v>2526</v>
      </c>
      <c r="L6" s="22">
        <v>1</v>
      </c>
      <c r="M6" s="22" t="s">
        <v>2144</v>
      </c>
    </row>
    <row r="7" spans="1:15">
      <c r="A7" t="s">
        <v>9845</v>
      </c>
      <c r="B7" t="s">
        <v>2516</v>
      </c>
      <c r="C7">
        <v>0</v>
      </c>
      <c r="D7" t="s">
        <v>2517</v>
      </c>
      <c r="E7" t="s">
        <v>2518</v>
      </c>
      <c r="F7">
        <v>0</v>
      </c>
      <c r="H7">
        <v>1</v>
      </c>
      <c r="I7" t="s">
        <v>2518</v>
      </c>
      <c r="J7" t="s">
        <v>2527</v>
      </c>
      <c r="K7" t="s">
        <v>2528</v>
      </c>
      <c r="L7" s="22">
        <v>1</v>
      </c>
      <c r="M7" s="22" t="s">
        <v>2144</v>
      </c>
    </row>
    <row r="8" spans="1:15">
      <c r="A8" t="s">
        <v>9845</v>
      </c>
      <c r="B8" t="s">
        <v>2516</v>
      </c>
      <c r="C8">
        <v>0</v>
      </c>
      <c r="D8" t="s">
        <v>2517</v>
      </c>
      <c r="E8" t="s">
        <v>2518</v>
      </c>
      <c r="F8">
        <v>0</v>
      </c>
      <c r="H8">
        <v>1</v>
      </c>
      <c r="I8" t="s">
        <v>2518</v>
      </c>
      <c r="J8" t="s">
        <v>2529</v>
      </c>
      <c r="K8" t="s">
        <v>2530</v>
      </c>
      <c r="L8" s="22">
        <v>5</v>
      </c>
      <c r="M8" s="22" t="s">
        <v>2144</v>
      </c>
    </row>
    <row r="9" spans="1:15">
      <c r="A9" t="s">
        <v>9845</v>
      </c>
      <c r="B9" t="s">
        <v>2516</v>
      </c>
      <c r="C9">
        <v>0</v>
      </c>
      <c r="D9" t="s">
        <v>2517</v>
      </c>
      <c r="E9" t="s">
        <v>2518</v>
      </c>
      <c r="F9">
        <v>0</v>
      </c>
      <c r="H9">
        <v>1</v>
      </c>
      <c r="I9" t="s">
        <v>2518</v>
      </c>
      <c r="J9" t="s">
        <v>2531</v>
      </c>
      <c r="K9" t="s">
        <v>2532</v>
      </c>
      <c r="L9" s="22">
        <v>5</v>
      </c>
      <c r="M9" s="22" t="s">
        <v>2144</v>
      </c>
    </row>
    <row r="10" spans="1:15">
      <c r="A10" t="s">
        <v>9845</v>
      </c>
      <c r="B10" t="s">
        <v>2516</v>
      </c>
      <c r="C10">
        <v>0</v>
      </c>
      <c r="D10" t="s">
        <v>2517</v>
      </c>
      <c r="E10" t="s">
        <v>2518</v>
      </c>
      <c r="F10">
        <v>0</v>
      </c>
      <c r="H10">
        <v>1</v>
      </c>
      <c r="I10" t="s">
        <v>2518</v>
      </c>
      <c r="J10" t="s">
        <v>2533</v>
      </c>
      <c r="K10" t="s">
        <v>2534</v>
      </c>
      <c r="L10" s="22">
        <v>3</v>
      </c>
      <c r="M10" s="22" t="s">
        <v>2144</v>
      </c>
    </row>
  </sheetData>
  <autoFilter ref="B2:O10"/>
  <hyperlinks>
    <hyperlink ref="B1" location="'Common list'!A1" display="&lt;--назад"/>
    <hyperlink ref="O1" location="'Common list'!A1" display="&lt;--назад"/>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E11"/>
  <sheetViews>
    <sheetView workbookViewId="0">
      <selection activeCell="C21" sqref="C21"/>
    </sheetView>
  </sheetViews>
  <sheetFormatPr defaultRowHeight="15"/>
  <cols>
    <col min="1" max="1" width="18" bestFit="1" customWidth="1"/>
    <col min="2" max="2" width="16.28515625" bestFit="1" customWidth="1"/>
    <col min="3" max="3" width="19.28515625" bestFit="1" customWidth="1"/>
    <col min="4" max="4" width="19.7109375" customWidth="1"/>
  </cols>
  <sheetData>
    <row r="3" spans="1:5" ht="31.9" customHeight="1">
      <c r="A3" s="391" t="s">
        <v>9999</v>
      </c>
      <c r="B3" s="391" t="s">
        <v>6172</v>
      </c>
      <c r="C3" t="s">
        <v>10024</v>
      </c>
      <c r="D3" t="s">
        <v>10023</v>
      </c>
    </row>
    <row r="4" spans="1:5">
      <c r="A4" t="s">
        <v>9846</v>
      </c>
      <c r="B4" t="s">
        <v>2182</v>
      </c>
      <c r="C4" s="22">
        <v>34</v>
      </c>
      <c r="D4" s="22"/>
    </row>
    <row r="5" spans="1:5">
      <c r="A5" t="s">
        <v>9843</v>
      </c>
      <c r="B5" t="s">
        <v>2182</v>
      </c>
      <c r="C5" s="22">
        <v>204</v>
      </c>
      <c r="D5" s="22"/>
    </row>
    <row r="6" spans="1:5">
      <c r="A6" t="s">
        <v>9842</v>
      </c>
      <c r="B6" t="s">
        <v>2182</v>
      </c>
      <c r="C6" s="22">
        <v>30</v>
      </c>
      <c r="D6" s="22"/>
    </row>
    <row r="7" spans="1:5">
      <c r="A7" t="s">
        <v>9844</v>
      </c>
      <c r="B7" t="s">
        <v>2144</v>
      </c>
      <c r="C7" s="22">
        <v>32</v>
      </c>
      <c r="D7" s="22"/>
    </row>
    <row r="8" spans="1:5">
      <c r="A8" t="s">
        <v>9847</v>
      </c>
      <c r="B8" t="s">
        <v>2144</v>
      </c>
      <c r="C8" s="22">
        <v>1</v>
      </c>
      <c r="D8" s="22"/>
    </row>
    <row r="9" spans="1:5">
      <c r="A9" t="s">
        <v>9845</v>
      </c>
      <c r="B9" t="s">
        <v>2144</v>
      </c>
      <c r="C9" s="22">
        <v>24</v>
      </c>
      <c r="D9" s="22"/>
    </row>
    <row r="10" spans="1:5">
      <c r="A10" t="s">
        <v>9848</v>
      </c>
      <c r="B10" t="s">
        <v>2182</v>
      </c>
      <c r="C10" s="22">
        <v>8</v>
      </c>
      <c r="D10" s="22"/>
    </row>
    <row r="11" spans="1:5">
      <c r="A11" t="s">
        <v>9849</v>
      </c>
      <c r="B11" t="s">
        <v>2506</v>
      </c>
      <c r="C11" s="22">
        <v>28</v>
      </c>
      <c r="D11" s="22">
        <v>9</v>
      </c>
      <c r="E11">
        <f>D11/1000</f>
        <v>8.9999999999999993E-3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K161"/>
  <sheetViews>
    <sheetView zoomScale="70" zoomScaleNormal="70" workbookViewId="0">
      <selection activeCell="C21" sqref="C21"/>
    </sheetView>
  </sheetViews>
  <sheetFormatPr defaultColWidth="9.140625" defaultRowHeight="15"/>
  <cols>
    <col min="1" max="1" width="29.140625" style="196" customWidth="1"/>
    <col min="2" max="2" width="11.7109375" style="289" customWidth="1"/>
    <col min="3" max="3" width="72.28515625" style="196" customWidth="1"/>
    <col min="4" max="4" width="44.85546875" style="196" customWidth="1"/>
    <col min="5" max="5" width="12.7109375" style="196" customWidth="1"/>
    <col min="6" max="6" width="15.28515625" style="196" customWidth="1"/>
    <col min="7" max="7" width="13.140625" style="196" customWidth="1"/>
    <col min="8" max="8" width="11.140625" style="196" customWidth="1"/>
    <col min="9" max="9" width="12.5703125" style="289" customWidth="1"/>
    <col min="10" max="10" width="14.28515625" style="196" customWidth="1"/>
    <col min="11" max="16384" width="9.140625" style="196"/>
  </cols>
  <sheetData>
    <row r="1" spans="1:11" ht="32.25" thickBot="1">
      <c r="A1" s="395" t="s">
        <v>9999</v>
      </c>
      <c r="B1" s="261" t="s">
        <v>9</v>
      </c>
      <c r="C1" s="231" t="s">
        <v>6169</v>
      </c>
      <c r="D1" s="231" t="s">
        <v>6170</v>
      </c>
      <c r="E1" s="231" t="s">
        <v>6171</v>
      </c>
      <c r="F1" s="231" t="s">
        <v>5488</v>
      </c>
      <c r="G1" s="231" t="s">
        <v>6172</v>
      </c>
      <c r="H1" s="231" t="s">
        <v>6905</v>
      </c>
      <c r="I1" s="262" t="s">
        <v>6906</v>
      </c>
      <c r="J1" s="263" t="s">
        <v>2175</v>
      </c>
      <c r="K1" s="393" t="s">
        <v>10022</v>
      </c>
    </row>
    <row r="2" spans="1:11" ht="16.5" hidden="1" thickBot="1">
      <c r="B2" s="264">
        <v>1</v>
      </c>
      <c r="C2" s="235" t="s">
        <v>6907</v>
      </c>
      <c r="D2" s="234"/>
      <c r="E2" s="234"/>
      <c r="F2" s="234"/>
      <c r="G2" s="265"/>
      <c r="H2" s="265"/>
      <c r="I2" s="264"/>
      <c r="J2" s="200"/>
    </row>
    <row r="3" spans="1:11" ht="16.5" hidden="1" thickBot="1">
      <c r="B3" s="264">
        <v>1.1000000000000001</v>
      </c>
      <c r="C3" s="266" t="s">
        <v>6908</v>
      </c>
      <c r="D3" s="234"/>
      <c r="E3" s="234"/>
      <c r="F3" s="234"/>
      <c r="G3" s="265"/>
      <c r="H3" s="265"/>
      <c r="I3" s="264"/>
      <c r="J3" s="200"/>
    </row>
    <row r="4" spans="1:11" ht="31.5" hidden="1">
      <c r="A4" s="371"/>
      <c r="B4" s="267" t="s">
        <v>6909</v>
      </c>
      <c r="C4" s="240" t="s">
        <v>6910</v>
      </c>
      <c r="D4" s="268" t="s">
        <v>6911</v>
      </c>
      <c r="E4" s="268">
        <v>117207</v>
      </c>
      <c r="F4" s="269" t="s">
        <v>6912</v>
      </c>
      <c r="G4" s="268" t="s">
        <v>2182</v>
      </c>
      <c r="H4" s="268">
        <v>72</v>
      </c>
      <c r="I4" s="270">
        <v>3.2000000000000001E-2</v>
      </c>
      <c r="J4" s="271"/>
    </row>
    <row r="5" spans="1:11" ht="63.75" hidden="1" thickBot="1">
      <c r="B5" s="264"/>
      <c r="C5" s="234" t="s">
        <v>6913</v>
      </c>
      <c r="D5" s="272"/>
      <c r="E5" s="272"/>
      <c r="F5" s="273"/>
      <c r="G5" s="272"/>
      <c r="H5" s="272"/>
      <c r="I5" s="274"/>
      <c r="J5" s="275"/>
    </row>
    <row r="6" spans="1:11" ht="16.5" hidden="1" thickBot="1">
      <c r="B6" s="264"/>
      <c r="C6" s="234" t="s">
        <v>6914</v>
      </c>
      <c r="D6" s="234"/>
      <c r="E6" s="234"/>
      <c r="F6" s="234"/>
      <c r="G6" s="234" t="s">
        <v>2182</v>
      </c>
      <c r="H6" s="234">
        <v>28</v>
      </c>
      <c r="I6" s="264"/>
      <c r="J6" s="200"/>
    </row>
    <row r="7" spans="1:11" ht="16.5" hidden="1" thickBot="1">
      <c r="B7" s="264"/>
      <c r="C7" s="234" t="s">
        <v>6313</v>
      </c>
      <c r="D7" s="234"/>
      <c r="E7" s="234"/>
      <c r="F7" s="234"/>
      <c r="G7" s="234" t="s">
        <v>2182</v>
      </c>
      <c r="H7" s="234">
        <v>49</v>
      </c>
      <c r="I7" s="264"/>
      <c r="J7" s="200"/>
    </row>
    <row r="8" spans="1:11" ht="16.5" hidden="1" thickBot="1">
      <c r="B8" s="264"/>
      <c r="C8" s="234" t="s">
        <v>6915</v>
      </c>
      <c r="D8" s="234"/>
      <c r="E8" s="234"/>
      <c r="F8" s="234"/>
      <c r="G8" s="234" t="s">
        <v>2182</v>
      </c>
      <c r="H8" s="234" t="s">
        <v>4199</v>
      </c>
      <c r="I8" s="264"/>
      <c r="J8" s="200"/>
    </row>
    <row r="9" spans="1:11" ht="16.5" hidden="1" thickBot="1">
      <c r="B9" s="264"/>
      <c r="C9" s="234" t="s">
        <v>6318</v>
      </c>
      <c r="D9" s="234"/>
      <c r="E9" s="234"/>
      <c r="F9" s="234"/>
      <c r="G9" s="234" t="s">
        <v>2182</v>
      </c>
      <c r="H9" s="234" t="s">
        <v>4199</v>
      </c>
      <c r="I9" s="264"/>
      <c r="J9" s="200"/>
    </row>
    <row r="10" spans="1:11" ht="16.5" hidden="1" thickBot="1">
      <c r="B10" s="264"/>
      <c r="C10" s="234" t="s">
        <v>6916</v>
      </c>
      <c r="D10" s="234"/>
      <c r="E10" s="234"/>
      <c r="F10" s="234"/>
      <c r="G10" s="234" t="s">
        <v>2182</v>
      </c>
      <c r="H10" s="234" t="s">
        <v>4199</v>
      </c>
      <c r="I10" s="264"/>
      <c r="J10" s="200"/>
    </row>
    <row r="11" spans="1:11" ht="16.5" hidden="1" thickBot="1">
      <c r="B11" s="264"/>
      <c r="C11" s="234" t="s">
        <v>6917</v>
      </c>
      <c r="D11" s="234"/>
      <c r="E11" s="234"/>
      <c r="F11" s="234"/>
      <c r="G11" s="234" t="s">
        <v>2182</v>
      </c>
      <c r="H11" s="234" t="s">
        <v>4199</v>
      </c>
      <c r="I11" s="264"/>
      <c r="J11" s="200"/>
    </row>
    <row r="12" spans="1:11" ht="16.5" hidden="1" thickBot="1">
      <c r="B12" s="264"/>
      <c r="C12" s="234" t="s">
        <v>6918</v>
      </c>
      <c r="D12" s="234"/>
      <c r="E12" s="234"/>
      <c r="F12" s="234"/>
      <c r="G12" s="234" t="s">
        <v>2144</v>
      </c>
      <c r="H12" s="234">
        <v>14</v>
      </c>
      <c r="I12" s="264"/>
      <c r="J12" s="200"/>
    </row>
    <row r="13" spans="1:11" ht="16.5" hidden="1" thickBot="1">
      <c r="B13" s="264">
        <v>1.2</v>
      </c>
      <c r="C13" s="266" t="s">
        <v>6919</v>
      </c>
      <c r="D13" s="234"/>
      <c r="E13" s="234"/>
      <c r="F13" s="234"/>
      <c r="G13" s="234"/>
      <c r="H13" s="234"/>
      <c r="I13" s="264"/>
      <c r="J13" s="200"/>
    </row>
    <row r="14" spans="1:11" ht="31.5" hidden="1">
      <c r="A14" s="371"/>
      <c r="B14" s="267" t="s">
        <v>6920</v>
      </c>
      <c r="C14" s="240" t="s">
        <v>6921</v>
      </c>
      <c r="D14" s="268" t="s">
        <v>6922</v>
      </c>
      <c r="E14" s="268"/>
      <c r="F14" s="268" t="s">
        <v>6923</v>
      </c>
      <c r="G14" s="276" t="s">
        <v>2182</v>
      </c>
      <c r="H14" s="276">
        <v>72</v>
      </c>
      <c r="I14" s="270">
        <v>5.16E-2</v>
      </c>
      <c r="J14" s="271"/>
    </row>
    <row r="15" spans="1:11" ht="31.5" hidden="1">
      <c r="B15" s="277"/>
      <c r="C15" s="240" t="s">
        <v>6924</v>
      </c>
      <c r="D15" s="278"/>
      <c r="E15" s="278"/>
      <c r="F15" s="278"/>
      <c r="G15" s="279"/>
      <c r="H15" s="279"/>
      <c r="I15" s="280"/>
      <c r="J15" s="281"/>
    </row>
    <row r="16" spans="1:11" ht="78.75" hidden="1">
      <c r="B16" s="277"/>
      <c r="C16" s="240" t="s">
        <v>6925</v>
      </c>
      <c r="D16" s="278"/>
      <c r="E16" s="278"/>
      <c r="F16" s="278"/>
      <c r="G16" s="279"/>
      <c r="H16" s="279"/>
      <c r="I16" s="280"/>
      <c r="J16" s="281"/>
    </row>
    <row r="17" spans="1:10" ht="16.5" hidden="1" thickBot="1">
      <c r="B17" s="264"/>
      <c r="C17" s="234" t="s">
        <v>6926</v>
      </c>
      <c r="D17" s="272"/>
      <c r="E17" s="272"/>
      <c r="F17" s="272"/>
      <c r="G17" s="282"/>
      <c r="H17" s="282"/>
      <c r="I17" s="274"/>
      <c r="J17" s="275"/>
    </row>
    <row r="18" spans="1:10" ht="16.5" hidden="1" thickBot="1">
      <c r="B18" s="264"/>
      <c r="C18" s="234" t="s">
        <v>6313</v>
      </c>
      <c r="D18" s="234"/>
      <c r="E18" s="234"/>
      <c r="F18" s="234"/>
      <c r="G18" s="234" t="s">
        <v>2182</v>
      </c>
      <c r="H18" s="234"/>
      <c r="I18" s="264"/>
      <c r="J18" s="200"/>
    </row>
    <row r="19" spans="1:10" ht="16.5" hidden="1" thickBot="1">
      <c r="B19" s="264"/>
      <c r="C19" s="234" t="s">
        <v>6915</v>
      </c>
      <c r="D19" s="234"/>
      <c r="E19" s="234"/>
      <c r="F19" s="234"/>
      <c r="G19" s="234" t="s">
        <v>2182</v>
      </c>
      <c r="H19" s="234"/>
      <c r="I19" s="264"/>
      <c r="J19" s="200"/>
    </row>
    <row r="20" spans="1:10" ht="16.5" hidden="1" thickBot="1">
      <c r="B20" s="264"/>
      <c r="C20" s="234" t="s">
        <v>6318</v>
      </c>
      <c r="D20" s="234"/>
      <c r="E20" s="234"/>
      <c r="F20" s="234"/>
      <c r="G20" s="234" t="s">
        <v>2182</v>
      </c>
      <c r="H20" s="234"/>
      <c r="I20" s="264"/>
      <c r="J20" s="200"/>
    </row>
    <row r="21" spans="1:10" ht="16.5" hidden="1" thickBot="1">
      <c r="B21" s="264"/>
      <c r="C21" s="234" t="s">
        <v>6916</v>
      </c>
      <c r="D21" s="234"/>
      <c r="E21" s="234"/>
      <c r="F21" s="234"/>
      <c r="G21" s="234" t="s">
        <v>2182</v>
      </c>
      <c r="H21" s="234"/>
      <c r="I21" s="264"/>
      <c r="J21" s="200"/>
    </row>
    <row r="22" spans="1:10" ht="16.5" hidden="1" thickBot="1">
      <c r="B22" s="264"/>
      <c r="C22" s="234" t="s">
        <v>6917</v>
      </c>
      <c r="D22" s="234"/>
      <c r="E22" s="234"/>
      <c r="F22" s="234"/>
      <c r="G22" s="234" t="s">
        <v>2182</v>
      </c>
      <c r="H22" s="234"/>
      <c r="I22" s="264"/>
      <c r="J22" s="200"/>
    </row>
    <row r="23" spans="1:10" ht="16.5" hidden="1" thickBot="1">
      <c r="B23" s="264"/>
      <c r="C23" s="234" t="s">
        <v>6918</v>
      </c>
      <c r="D23" s="234"/>
      <c r="E23" s="234"/>
      <c r="F23" s="234"/>
      <c r="G23" s="234" t="s">
        <v>2144</v>
      </c>
      <c r="H23" s="234"/>
      <c r="I23" s="264"/>
      <c r="J23" s="200"/>
    </row>
    <row r="24" spans="1:10" ht="16.5" hidden="1" thickBot="1">
      <c r="B24" s="264">
        <v>1.3</v>
      </c>
      <c r="C24" s="266" t="s">
        <v>6927</v>
      </c>
      <c r="D24" s="234"/>
      <c r="E24" s="234"/>
      <c r="F24" s="234"/>
      <c r="G24" s="283"/>
      <c r="H24" s="283"/>
      <c r="I24" s="264"/>
      <c r="J24" s="200"/>
    </row>
    <row r="25" spans="1:10" ht="32.25" hidden="1" thickBot="1">
      <c r="B25" s="264" t="s">
        <v>6928</v>
      </c>
      <c r="C25" s="234" t="s">
        <v>6929</v>
      </c>
      <c r="D25" s="234" t="s">
        <v>6930</v>
      </c>
      <c r="E25" s="234">
        <v>9500</v>
      </c>
      <c r="F25" s="234" t="s">
        <v>6931</v>
      </c>
      <c r="G25" s="283" t="s">
        <v>2182</v>
      </c>
      <c r="H25" s="283">
        <v>4</v>
      </c>
      <c r="I25" s="264"/>
      <c r="J25" s="200"/>
    </row>
    <row r="26" spans="1:10" ht="16.5" hidden="1" thickBot="1">
      <c r="B26" s="264" t="s">
        <v>6932</v>
      </c>
      <c r="C26" s="234" t="s">
        <v>6933</v>
      </c>
      <c r="D26" s="234" t="s">
        <v>6930</v>
      </c>
      <c r="E26" s="234">
        <v>9509</v>
      </c>
      <c r="F26" s="234" t="s">
        <v>6931</v>
      </c>
      <c r="G26" s="283" t="s">
        <v>2144</v>
      </c>
      <c r="H26" s="283">
        <v>1</v>
      </c>
      <c r="I26" s="264"/>
      <c r="J26" s="200"/>
    </row>
    <row r="27" spans="1:10" ht="16.5" hidden="1" thickBot="1">
      <c r="B27" s="264" t="s">
        <v>6934</v>
      </c>
      <c r="C27" s="234" t="s">
        <v>6935</v>
      </c>
      <c r="D27" s="234" t="s">
        <v>6930</v>
      </c>
      <c r="E27" s="234">
        <v>9504</v>
      </c>
      <c r="F27" s="234" t="s">
        <v>6931</v>
      </c>
      <c r="G27" s="283" t="s">
        <v>2144</v>
      </c>
      <c r="H27" s="283">
        <v>1</v>
      </c>
      <c r="I27" s="264"/>
      <c r="J27" s="200"/>
    </row>
    <row r="28" spans="1:10" ht="16.5" hidden="1" thickBot="1">
      <c r="B28" s="264" t="s">
        <v>6936</v>
      </c>
      <c r="C28" s="234" t="s">
        <v>6937</v>
      </c>
      <c r="D28" s="234" t="s">
        <v>6930</v>
      </c>
      <c r="E28" s="234">
        <v>9505</v>
      </c>
      <c r="F28" s="234" t="s">
        <v>6931</v>
      </c>
      <c r="G28" s="283" t="s">
        <v>2144</v>
      </c>
      <c r="H28" s="283">
        <v>1</v>
      </c>
      <c r="I28" s="264"/>
      <c r="J28" s="200"/>
    </row>
    <row r="29" spans="1:10" ht="16.5" hidden="1" thickBot="1">
      <c r="B29" s="264" t="s">
        <v>6938</v>
      </c>
      <c r="C29" s="234" t="s">
        <v>6939</v>
      </c>
      <c r="D29" s="234" t="s">
        <v>6930</v>
      </c>
      <c r="E29" s="234">
        <v>9507</v>
      </c>
      <c r="F29" s="234" t="s">
        <v>6931</v>
      </c>
      <c r="G29" s="283" t="s">
        <v>2144</v>
      </c>
      <c r="H29" s="283">
        <v>1</v>
      </c>
      <c r="I29" s="264"/>
      <c r="J29" s="200"/>
    </row>
    <row r="30" spans="1:10" ht="16.5" hidden="1" thickBot="1">
      <c r="B30" s="264" t="s">
        <v>6940</v>
      </c>
      <c r="C30" s="234" t="s">
        <v>6941</v>
      </c>
      <c r="D30" s="234" t="s">
        <v>6930</v>
      </c>
      <c r="E30" s="234">
        <v>9503</v>
      </c>
      <c r="F30" s="234" t="s">
        <v>6931</v>
      </c>
      <c r="G30" s="283" t="s">
        <v>2144</v>
      </c>
      <c r="H30" s="283">
        <v>1</v>
      </c>
      <c r="I30" s="264"/>
      <c r="J30" s="200"/>
    </row>
    <row r="31" spans="1:10" ht="16.5" hidden="1" thickBot="1">
      <c r="B31" s="264">
        <v>1.4</v>
      </c>
      <c r="C31" s="266" t="s">
        <v>6942</v>
      </c>
      <c r="D31" s="234"/>
      <c r="E31" s="234"/>
      <c r="F31" s="234"/>
      <c r="G31" s="283"/>
      <c r="H31" s="283"/>
      <c r="I31" s="264"/>
      <c r="J31" s="200"/>
    </row>
    <row r="32" spans="1:10" ht="32.25" hidden="1" thickBot="1">
      <c r="A32" s="196" t="s">
        <v>9844</v>
      </c>
      <c r="B32" s="264" t="s">
        <v>6943</v>
      </c>
      <c r="C32" s="234" t="s">
        <v>6944</v>
      </c>
      <c r="D32" s="234" t="s">
        <v>6945</v>
      </c>
      <c r="E32" s="234" t="s">
        <v>6946</v>
      </c>
      <c r="F32" s="234" t="s">
        <v>6931</v>
      </c>
      <c r="G32" s="283" t="s">
        <v>2144</v>
      </c>
      <c r="H32" s="283">
        <v>14</v>
      </c>
      <c r="I32" s="264"/>
      <c r="J32" s="200"/>
    </row>
    <row r="33" spans="1:10" ht="32.25" hidden="1" thickBot="1">
      <c r="A33" s="196" t="s">
        <v>9844</v>
      </c>
      <c r="B33" s="264" t="s">
        <v>6947</v>
      </c>
      <c r="C33" s="234" t="s">
        <v>6948</v>
      </c>
      <c r="D33" s="234" t="s">
        <v>6949</v>
      </c>
      <c r="E33" s="234"/>
      <c r="F33" s="234" t="s">
        <v>6950</v>
      </c>
      <c r="G33" s="283" t="s">
        <v>2144</v>
      </c>
      <c r="H33" s="283">
        <v>1</v>
      </c>
      <c r="I33" s="264"/>
      <c r="J33" s="200" t="s">
        <v>4277</v>
      </c>
    </row>
    <row r="34" spans="1:10" ht="32.25" hidden="1" thickBot="1">
      <c r="B34" s="264" t="s">
        <v>6951</v>
      </c>
      <c r="C34" s="234" t="s">
        <v>6952</v>
      </c>
      <c r="D34" s="234" t="s">
        <v>6953</v>
      </c>
      <c r="E34" s="234"/>
      <c r="F34" s="234" t="s">
        <v>6950</v>
      </c>
      <c r="G34" s="283" t="s">
        <v>2144</v>
      </c>
      <c r="H34" s="283">
        <v>2</v>
      </c>
      <c r="I34" s="264"/>
      <c r="J34" s="200"/>
    </row>
    <row r="35" spans="1:10" ht="16.5" hidden="1" thickBot="1">
      <c r="B35" s="264">
        <v>1.5</v>
      </c>
      <c r="C35" s="266" t="s">
        <v>6954</v>
      </c>
      <c r="D35" s="234"/>
      <c r="E35" s="234"/>
      <c r="F35" s="234"/>
      <c r="G35" s="283"/>
      <c r="H35" s="283"/>
      <c r="I35" s="264"/>
      <c r="J35" s="200"/>
    </row>
    <row r="36" spans="1:10" ht="16.5" hidden="1" thickBot="1">
      <c r="B36" s="264">
        <v>37012</v>
      </c>
      <c r="C36" s="234" t="s">
        <v>6955</v>
      </c>
      <c r="D36" s="234" t="s">
        <v>6956</v>
      </c>
      <c r="E36" s="234"/>
      <c r="F36" s="234" t="s">
        <v>6931</v>
      </c>
      <c r="G36" s="283" t="s">
        <v>2144</v>
      </c>
      <c r="H36" s="283">
        <v>1</v>
      </c>
      <c r="I36" s="264"/>
      <c r="J36" s="200"/>
    </row>
    <row r="37" spans="1:10" ht="48" hidden="1" thickBot="1">
      <c r="B37" s="264">
        <v>37377</v>
      </c>
      <c r="C37" s="234" t="s">
        <v>6957</v>
      </c>
      <c r="D37" s="234" t="s">
        <v>6958</v>
      </c>
      <c r="E37" s="234"/>
      <c r="F37" s="234" t="s">
        <v>6931</v>
      </c>
      <c r="G37" s="283" t="s">
        <v>2144</v>
      </c>
      <c r="H37" s="283">
        <v>1</v>
      </c>
      <c r="I37" s="264"/>
      <c r="J37" s="200"/>
    </row>
    <row r="38" spans="1:10" ht="16.5" hidden="1" thickBot="1">
      <c r="B38" s="264">
        <v>1.6</v>
      </c>
      <c r="C38" s="266" t="s">
        <v>6959</v>
      </c>
      <c r="D38" s="234"/>
      <c r="E38" s="234"/>
      <c r="F38" s="234"/>
      <c r="G38" s="265"/>
      <c r="H38" s="265"/>
      <c r="I38" s="264"/>
      <c r="J38" s="200"/>
    </row>
    <row r="39" spans="1:10" ht="16.5" hidden="1" thickBot="1">
      <c r="B39" s="264" t="s">
        <v>6960</v>
      </c>
      <c r="C39" s="234" t="s">
        <v>6961</v>
      </c>
      <c r="D39" s="234" t="s">
        <v>6962</v>
      </c>
      <c r="E39" s="234">
        <v>45037</v>
      </c>
      <c r="F39" s="234" t="s">
        <v>6931</v>
      </c>
      <c r="G39" s="283" t="s">
        <v>2144</v>
      </c>
      <c r="H39" s="283">
        <v>7</v>
      </c>
      <c r="I39" s="264"/>
      <c r="J39" s="200"/>
    </row>
    <row r="40" spans="1:10" ht="16.5" hidden="1" thickBot="1">
      <c r="B40" s="264" t="s">
        <v>6963</v>
      </c>
      <c r="C40" s="234" t="s">
        <v>6964</v>
      </c>
      <c r="D40" s="234" t="s">
        <v>6962</v>
      </c>
      <c r="E40" s="234" t="s">
        <v>6965</v>
      </c>
      <c r="F40" s="234" t="s">
        <v>6931</v>
      </c>
      <c r="G40" s="283" t="s">
        <v>2144</v>
      </c>
      <c r="H40" s="283">
        <v>4</v>
      </c>
      <c r="I40" s="264"/>
      <c r="J40" s="200"/>
    </row>
    <row r="41" spans="1:10" ht="16.5" hidden="1" thickBot="1">
      <c r="B41" s="264" t="s">
        <v>6966</v>
      </c>
      <c r="C41" s="234" t="s">
        <v>6967</v>
      </c>
      <c r="D41" s="234" t="s">
        <v>6962</v>
      </c>
      <c r="E41" s="234">
        <v>45016</v>
      </c>
      <c r="F41" s="234" t="s">
        <v>6489</v>
      </c>
      <c r="G41" s="283" t="s">
        <v>2144</v>
      </c>
      <c r="H41" s="283">
        <v>1</v>
      </c>
      <c r="I41" s="264"/>
      <c r="J41" s="200"/>
    </row>
    <row r="42" spans="1:10" ht="16.5" hidden="1" thickBot="1">
      <c r="B42" s="264">
        <v>2</v>
      </c>
      <c r="C42" s="235" t="s">
        <v>6968</v>
      </c>
      <c r="D42" s="234"/>
      <c r="E42" s="234"/>
      <c r="F42" s="234"/>
      <c r="G42" s="283"/>
      <c r="H42" s="283"/>
      <c r="I42" s="264"/>
      <c r="J42" s="200"/>
    </row>
    <row r="43" spans="1:10" ht="16.5" hidden="1" thickBot="1">
      <c r="B43" s="264">
        <v>2.1</v>
      </c>
      <c r="C43" s="266" t="s">
        <v>6438</v>
      </c>
      <c r="D43" s="234"/>
      <c r="E43" s="234"/>
      <c r="F43" s="234"/>
      <c r="G43" s="283"/>
      <c r="H43" s="283"/>
      <c r="I43" s="264"/>
      <c r="J43" s="200"/>
    </row>
    <row r="44" spans="1:10" ht="16.5" hidden="1" thickBot="1">
      <c r="A44" s="196" t="s">
        <v>9844</v>
      </c>
      <c r="B44" s="264" t="s">
        <v>6969</v>
      </c>
      <c r="C44" s="284" t="s">
        <v>6970</v>
      </c>
      <c r="D44" s="234" t="s">
        <v>6971</v>
      </c>
      <c r="E44" s="234"/>
      <c r="F44" s="234" t="s">
        <v>6972</v>
      </c>
      <c r="G44" s="283" t="s">
        <v>2144</v>
      </c>
      <c r="H44" s="283">
        <v>1</v>
      </c>
      <c r="I44" s="264">
        <v>4.71</v>
      </c>
      <c r="J44" s="200" t="s">
        <v>6973</v>
      </c>
    </row>
    <row r="45" spans="1:10" ht="16.5" hidden="1" thickBot="1">
      <c r="A45" s="196" t="s">
        <v>9844</v>
      </c>
      <c r="B45" s="264" t="s">
        <v>6974</v>
      </c>
      <c r="C45" s="234" t="s">
        <v>6975</v>
      </c>
      <c r="D45" s="234" t="s">
        <v>6976</v>
      </c>
      <c r="E45" s="234"/>
      <c r="F45" s="234" t="s">
        <v>6972</v>
      </c>
      <c r="G45" s="283" t="s">
        <v>2144</v>
      </c>
      <c r="H45" s="283">
        <v>1</v>
      </c>
      <c r="I45" s="264"/>
      <c r="J45" s="200"/>
    </row>
    <row r="46" spans="1:10" ht="16.5" hidden="1" thickBot="1">
      <c r="A46" s="196" t="s">
        <v>9844</v>
      </c>
      <c r="B46" s="264" t="s">
        <v>6977</v>
      </c>
      <c r="C46" s="234" t="s">
        <v>6978</v>
      </c>
      <c r="D46" s="285" t="s">
        <v>6979</v>
      </c>
      <c r="E46" s="286"/>
      <c r="F46" s="272" t="s">
        <v>6972</v>
      </c>
      <c r="G46" s="283" t="s">
        <v>2144</v>
      </c>
      <c r="H46" s="283">
        <v>1</v>
      </c>
      <c r="I46" s="264"/>
      <c r="J46" s="200"/>
    </row>
    <row r="47" spans="1:10" ht="16.5" hidden="1" thickBot="1">
      <c r="A47" s="196" t="s">
        <v>9844</v>
      </c>
      <c r="B47" s="264" t="s">
        <v>6980</v>
      </c>
      <c r="C47" s="234" t="s">
        <v>6981</v>
      </c>
      <c r="D47" s="234" t="s">
        <v>6982</v>
      </c>
      <c r="E47" s="234"/>
      <c r="F47" s="234" t="s">
        <v>6972</v>
      </c>
      <c r="G47" s="283" t="s">
        <v>2144</v>
      </c>
      <c r="H47" s="283">
        <v>1</v>
      </c>
      <c r="I47" s="264"/>
      <c r="J47" s="200"/>
    </row>
    <row r="48" spans="1:10" ht="16.5" hidden="1" thickBot="1">
      <c r="A48" s="196" t="s">
        <v>9844</v>
      </c>
      <c r="B48" s="264" t="s">
        <v>6983</v>
      </c>
      <c r="C48" s="234" t="s">
        <v>6984</v>
      </c>
      <c r="D48" s="234" t="s">
        <v>6985</v>
      </c>
      <c r="E48" s="234"/>
      <c r="F48" s="234" t="s">
        <v>6972</v>
      </c>
      <c r="G48" s="283" t="s">
        <v>2144</v>
      </c>
      <c r="H48" s="283">
        <v>2</v>
      </c>
      <c r="I48" s="264"/>
      <c r="J48" s="200"/>
    </row>
    <row r="49" spans="1:10" ht="16.5" hidden="1" thickBot="1">
      <c r="A49" s="196" t="s">
        <v>9844</v>
      </c>
      <c r="B49" s="264" t="s">
        <v>6986</v>
      </c>
      <c r="C49" s="234" t="s">
        <v>6987</v>
      </c>
      <c r="D49" s="234" t="s">
        <v>6988</v>
      </c>
      <c r="E49" s="234"/>
      <c r="F49" s="234" t="s">
        <v>6972</v>
      </c>
      <c r="G49" s="283" t="s">
        <v>2144</v>
      </c>
      <c r="H49" s="283">
        <v>2</v>
      </c>
      <c r="I49" s="264"/>
      <c r="J49" s="200"/>
    </row>
    <row r="50" spans="1:10" ht="16.5" hidden="1" thickBot="1">
      <c r="A50" s="196" t="s">
        <v>9844</v>
      </c>
      <c r="B50" s="264" t="s">
        <v>6989</v>
      </c>
      <c r="C50" s="234" t="s">
        <v>6990</v>
      </c>
      <c r="D50" s="234" t="s">
        <v>6991</v>
      </c>
      <c r="E50" s="234"/>
      <c r="F50" s="234" t="s">
        <v>6972</v>
      </c>
      <c r="G50" s="283" t="s">
        <v>2144</v>
      </c>
      <c r="H50" s="283">
        <v>1</v>
      </c>
      <c r="I50" s="264"/>
      <c r="J50" s="200"/>
    </row>
    <row r="51" spans="1:10" ht="16.5" hidden="1" thickBot="1">
      <c r="B51" s="264">
        <v>2.2000000000000002</v>
      </c>
      <c r="C51" s="266" t="s">
        <v>6992</v>
      </c>
      <c r="D51" s="234"/>
      <c r="E51" s="234"/>
      <c r="F51" s="234"/>
      <c r="G51" s="283"/>
      <c r="H51" s="283"/>
      <c r="I51" s="264"/>
      <c r="J51" s="200"/>
    </row>
    <row r="52" spans="1:10" ht="48" hidden="1" thickBot="1">
      <c r="A52" s="196" t="s">
        <v>9847</v>
      </c>
      <c r="B52" s="264" t="s">
        <v>6993</v>
      </c>
      <c r="C52" s="234" t="s">
        <v>6994</v>
      </c>
      <c r="D52" s="234"/>
      <c r="E52" s="234" t="s">
        <v>6995</v>
      </c>
      <c r="F52" s="234" t="s">
        <v>6996</v>
      </c>
      <c r="G52" s="283" t="s">
        <v>2144</v>
      </c>
      <c r="H52" s="283">
        <v>1</v>
      </c>
      <c r="I52" s="264"/>
      <c r="J52" s="200" t="s">
        <v>6997</v>
      </c>
    </row>
    <row r="53" spans="1:10" ht="32.25" hidden="1" thickBot="1">
      <c r="A53" s="196" t="s">
        <v>9844</v>
      </c>
      <c r="B53" s="264" t="s">
        <v>6998</v>
      </c>
      <c r="C53" s="234" t="s">
        <v>6999</v>
      </c>
      <c r="D53" s="234"/>
      <c r="E53" s="234" t="s">
        <v>7000</v>
      </c>
      <c r="F53" s="234" t="s">
        <v>6996</v>
      </c>
      <c r="G53" s="283" t="s">
        <v>2144</v>
      </c>
      <c r="H53" s="283">
        <v>1</v>
      </c>
      <c r="I53" s="264"/>
      <c r="J53" s="200"/>
    </row>
    <row r="54" spans="1:10" ht="32.25" hidden="1" thickBot="1">
      <c r="A54" s="196" t="s">
        <v>9844</v>
      </c>
      <c r="B54" s="264" t="s">
        <v>7001</v>
      </c>
      <c r="C54" s="234" t="s">
        <v>7002</v>
      </c>
      <c r="D54" s="234"/>
      <c r="E54" s="234" t="s">
        <v>7003</v>
      </c>
      <c r="F54" s="234" t="s">
        <v>6996</v>
      </c>
      <c r="G54" s="283" t="s">
        <v>2144</v>
      </c>
      <c r="H54" s="283">
        <v>2</v>
      </c>
      <c r="I54" s="264"/>
      <c r="J54" s="200"/>
    </row>
    <row r="55" spans="1:10" ht="32.25" hidden="1" thickBot="1">
      <c r="A55" s="196" t="s">
        <v>9844</v>
      </c>
      <c r="B55" s="264" t="s">
        <v>7004</v>
      </c>
      <c r="C55" s="234" t="s">
        <v>7005</v>
      </c>
      <c r="D55" s="234"/>
      <c r="E55" s="234" t="s">
        <v>7006</v>
      </c>
      <c r="F55" s="234" t="s">
        <v>6996</v>
      </c>
      <c r="G55" s="283" t="s">
        <v>2144</v>
      </c>
      <c r="H55" s="283">
        <v>1</v>
      </c>
      <c r="I55" s="264"/>
      <c r="J55" s="200"/>
    </row>
    <row r="56" spans="1:10" ht="32.25" hidden="1" thickBot="1">
      <c r="A56" s="196" t="s">
        <v>9844</v>
      </c>
      <c r="B56" s="264" t="s">
        <v>7007</v>
      </c>
      <c r="C56" s="234" t="s">
        <v>7008</v>
      </c>
      <c r="D56" s="234"/>
      <c r="E56" s="234" t="s">
        <v>7009</v>
      </c>
      <c r="F56" s="234" t="s">
        <v>6996</v>
      </c>
      <c r="G56" s="283" t="s">
        <v>2144</v>
      </c>
      <c r="H56" s="283">
        <v>1</v>
      </c>
      <c r="I56" s="264"/>
      <c r="J56" s="200" t="s">
        <v>7010</v>
      </c>
    </row>
    <row r="57" spans="1:10" ht="16.5" hidden="1" thickBot="1">
      <c r="B57" s="264">
        <v>2.2999999999999998</v>
      </c>
      <c r="C57" s="266" t="s">
        <v>7011</v>
      </c>
      <c r="D57" s="234"/>
      <c r="E57" s="234"/>
      <c r="F57" s="234"/>
      <c r="G57" s="283"/>
      <c r="H57" s="283"/>
      <c r="I57" s="264"/>
      <c r="J57" s="200"/>
    </row>
    <row r="58" spans="1:10" ht="32.25" hidden="1" thickBot="1">
      <c r="A58" s="196" t="s">
        <v>9844</v>
      </c>
      <c r="B58" s="264" t="s">
        <v>7012</v>
      </c>
      <c r="C58" s="234" t="s">
        <v>7013</v>
      </c>
      <c r="D58" s="234"/>
      <c r="E58" s="234"/>
      <c r="F58" s="234" t="s">
        <v>7014</v>
      </c>
      <c r="G58" s="283" t="s">
        <v>2144</v>
      </c>
      <c r="H58" s="283">
        <v>1</v>
      </c>
      <c r="I58" s="264"/>
      <c r="J58" s="200"/>
    </row>
    <row r="59" spans="1:10" ht="16.5" hidden="1" thickBot="1">
      <c r="A59" s="196" t="s">
        <v>9844</v>
      </c>
      <c r="B59" s="264" t="s">
        <v>7015</v>
      </c>
      <c r="C59" s="234" t="s">
        <v>7016</v>
      </c>
      <c r="D59" s="234"/>
      <c r="E59" s="234"/>
      <c r="F59" s="234" t="s">
        <v>7014</v>
      </c>
      <c r="G59" s="283" t="s">
        <v>2144</v>
      </c>
      <c r="H59" s="283">
        <v>1</v>
      </c>
      <c r="I59" s="264"/>
      <c r="J59" s="200"/>
    </row>
    <row r="60" spans="1:10" ht="32.25" hidden="1" thickBot="1">
      <c r="B60" s="264" t="s">
        <v>7017</v>
      </c>
      <c r="C60" s="234" t="s">
        <v>7018</v>
      </c>
      <c r="D60" s="234" t="s">
        <v>7019</v>
      </c>
      <c r="E60" s="234"/>
      <c r="F60" s="234"/>
      <c r="G60" s="283" t="s">
        <v>2144</v>
      </c>
      <c r="H60" s="283">
        <v>1</v>
      </c>
      <c r="I60" s="264"/>
      <c r="J60" s="200"/>
    </row>
    <row r="61" spans="1:10" ht="32.25" hidden="1" thickBot="1">
      <c r="A61" s="196" t="s">
        <v>9844</v>
      </c>
      <c r="B61" s="264" t="s">
        <v>7020</v>
      </c>
      <c r="C61" s="234" t="s">
        <v>7021</v>
      </c>
      <c r="D61" s="234" t="s">
        <v>7022</v>
      </c>
      <c r="E61" s="234"/>
      <c r="F61" s="234" t="s">
        <v>7023</v>
      </c>
      <c r="G61" s="283" t="s">
        <v>2144</v>
      </c>
      <c r="H61" s="283">
        <v>1</v>
      </c>
      <c r="I61" s="264"/>
      <c r="J61" s="200"/>
    </row>
    <row r="62" spans="1:10" ht="16.5" hidden="1" thickBot="1">
      <c r="B62" s="264" t="s">
        <v>7024</v>
      </c>
      <c r="C62" s="234" t="s">
        <v>7025</v>
      </c>
      <c r="D62" s="234"/>
      <c r="E62" s="234"/>
      <c r="F62" s="234"/>
      <c r="G62" s="283" t="s">
        <v>2144</v>
      </c>
      <c r="H62" s="283">
        <v>1</v>
      </c>
      <c r="I62" s="264"/>
      <c r="J62" s="200"/>
    </row>
    <row r="63" spans="1:10" ht="16.5" hidden="1" thickBot="1">
      <c r="B63" s="264">
        <v>3</v>
      </c>
      <c r="C63" s="235" t="s">
        <v>7026</v>
      </c>
      <c r="D63" s="234"/>
      <c r="E63" s="234"/>
      <c r="F63" s="234"/>
      <c r="G63" s="265"/>
      <c r="H63" s="265"/>
      <c r="I63" s="264"/>
      <c r="J63" s="200"/>
    </row>
    <row r="64" spans="1:10" ht="16.5" hidden="1" thickBot="1">
      <c r="B64" s="264">
        <v>3.1</v>
      </c>
      <c r="C64" s="266" t="s">
        <v>7027</v>
      </c>
      <c r="D64" s="234"/>
      <c r="E64" s="234"/>
      <c r="F64" s="234"/>
      <c r="G64" s="265"/>
      <c r="H64" s="265"/>
      <c r="I64" s="264"/>
      <c r="J64" s="200"/>
    </row>
    <row r="65" spans="1:10" ht="78.75" hidden="1">
      <c r="A65" s="370" t="s">
        <v>9845</v>
      </c>
      <c r="B65" s="267">
        <v>36894</v>
      </c>
      <c r="C65" s="240" t="s">
        <v>7028</v>
      </c>
      <c r="D65" s="268"/>
      <c r="E65" s="268" t="s">
        <v>7029</v>
      </c>
      <c r="F65" s="268" t="s">
        <v>7030</v>
      </c>
      <c r="G65" s="268" t="s">
        <v>2144</v>
      </c>
      <c r="H65" s="268">
        <v>1</v>
      </c>
      <c r="I65" s="270"/>
      <c r="J65" s="271"/>
    </row>
    <row r="66" spans="1:10" ht="16.5" hidden="1" thickBot="1">
      <c r="B66" s="264"/>
      <c r="C66" s="234" t="s">
        <v>7031</v>
      </c>
      <c r="D66" s="272"/>
      <c r="E66" s="272"/>
      <c r="F66" s="272"/>
      <c r="G66" s="272"/>
      <c r="H66" s="272"/>
      <c r="I66" s="274"/>
      <c r="J66" s="275"/>
    </row>
    <row r="67" spans="1:10" ht="32.25" hidden="1" thickBot="1">
      <c r="A67" s="370" t="s">
        <v>9845</v>
      </c>
      <c r="B67" s="264">
        <v>37259</v>
      </c>
      <c r="C67" s="234" t="s">
        <v>2520</v>
      </c>
      <c r="D67" s="234"/>
      <c r="E67" s="234" t="s">
        <v>7032</v>
      </c>
      <c r="F67" s="234" t="s">
        <v>7033</v>
      </c>
      <c r="G67" s="234" t="s">
        <v>2144</v>
      </c>
      <c r="H67" s="234">
        <v>1</v>
      </c>
      <c r="I67" s="264"/>
      <c r="J67" s="200"/>
    </row>
    <row r="68" spans="1:10" ht="16.5" hidden="1" thickBot="1">
      <c r="B68" s="264">
        <v>3.2</v>
      </c>
      <c r="C68" s="266" t="s">
        <v>7034</v>
      </c>
      <c r="D68" s="234"/>
      <c r="E68" s="234"/>
      <c r="F68" s="234"/>
      <c r="G68" s="234"/>
      <c r="H68" s="234"/>
      <c r="I68" s="264"/>
      <c r="J68" s="200"/>
    </row>
    <row r="69" spans="1:10" ht="32.25" hidden="1" thickBot="1">
      <c r="B69" s="264">
        <v>36925</v>
      </c>
      <c r="C69" s="234" t="s">
        <v>7035</v>
      </c>
      <c r="D69" s="234"/>
      <c r="E69" s="234" t="s">
        <v>7036</v>
      </c>
      <c r="F69" s="234"/>
      <c r="G69" s="234" t="s">
        <v>2144</v>
      </c>
      <c r="H69" s="234">
        <v>1</v>
      </c>
      <c r="I69" s="264"/>
      <c r="J69" s="200" t="s">
        <v>7037</v>
      </c>
    </row>
    <row r="70" spans="1:10" ht="31.5" hidden="1">
      <c r="A70" s="370" t="s">
        <v>9845</v>
      </c>
      <c r="B70" s="267">
        <v>37290</v>
      </c>
      <c r="C70" s="240" t="s">
        <v>7038</v>
      </c>
      <c r="D70" s="268" t="s">
        <v>7039</v>
      </c>
      <c r="E70" s="268" t="s">
        <v>7040</v>
      </c>
      <c r="F70" s="268" t="s">
        <v>7041</v>
      </c>
      <c r="G70" s="268" t="s">
        <v>2144</v>
      </c>
      <c r="H70" s="268">
        <v>4</v>
      </c>
      <c r="I70" s="270"/>
      <c r="J70" s="271"/>
    </row>
    <row r="71" spans="1:10" ht="16.5" hidden="1" thickBot="1">
      <c r="B71" s="264"/>
      <c r="C71" s="234" t="s">
        <v>7039</v>
      </c>
      <c r="D71" s="272"/>
      <c r="E71" s="272"/>
      <c r="F71" s="272"/>
      <c r="G71" s="272"/>
      <c r="H71" s="272"/>
      <c r="I71" s="274"/>
      <c r="J71" s="275"/>
    </row>
    <row r="72" spans="1:10" ht="16.5" hidden="1" thickBot="1">
      <c r="B72" s="264">
        <v>4</v>
      </c>
      <c r="C72" s="235" t="s">
        <v>7042</v>
      </c>
      <c r="D72" s="234"/>
      <c r="E72" s="234"/>
      <c r="F72" s="234"/>
      <c r="G72" s="234"/>
      <c r="H72" s="234"/>
      <c r="I72" s="264"/>
      <c r="J72" s="200"/>
    </row>
    <row r="73" spans="1:10" ht="16.5" hidden="1" thickBot="1">
      <c r="B73" s="264">
        <v>4.0999999999999996</v>
      </c>
      <c r="C73" s="266" t="s">
        <v>7043</v>
      </c>
      <c r="D73" s="234"/>
      <c r="E73" s="234"/>
      <c r="F73" s="234"/>
      <c r="G73" s="234"/>
      <c r="H73" s="234"/>
      <c r="I73" s="264"/>
      <c r="J73" s="200"/>
    </row>
    <row r="74" spans="1:10" ht="16.5" hidden="1" thickBot="1">
      <c r="A74" s="370" t="s">
        <v>9845</v>
      </c>
      <c r="B74" s="264" t="s">
        <v>7044</v>
      </c>
      <c r="C74" s="234" t="s">
        <v>7045</v>
      </c>
      <c r="D74" s="234" t="s">
        <v>7046</v>
      </c>
      <c r="E74" s="234" t="s">
        <v>7047</v>
      </c>
      <c r="F74" s="234" t="s">
        <v>7048</v>
      </c>
      <c r="G74" s="234" t="s">
        <v>2144</v>
      </c>
      <c r="H74" s="234">
        <v>4</v>
      </c>
      <c r="I74" s="264"/>
      <c r="J74" s="200"/>
    </row>
    <row r="75" spans="1:10" ht="16.5" hidden="1" thickBot="1">
      <c r="B75" s="264" t="s">
        <v>7049</v>
      </c>
      <c r="C75" s="234" t="s">
        <v>7050</v>
      </c>
      <c r="D75" s="234" t="s">
        <v>7051</v>
      </c>
      <c r="E75" s="234" t="s">
        <v>7052</v>
      </c>
      <c r="F75" s="234" t="s">
        <v>7048</v>
      </c>
      <c r="G75" s="234" t="s">
        <v>2144</v>
      </c>
      <c r="H75" s="234">
        <v>4</v>
      </c>
      <c r="I75" s="264"/>
      <c r="J75" s="200"/>
    </row>
    <row r="76" spans="1:10" ht="31.5" hidden="1">
      <c r="A76" s="370"/>
      <c r="B76" s="267" t="s">
        <v>7053</v>
      </c>
      <c r="C76" s="240" t="s">
        <v>7054</v>
      </c>
      <c r="D76" s="268" t="s">
        <v>7055</v>
      </c>
      <c r="E76" s="268">
        <v>12009</v>
      </c>
      <c r="F76" s="268" t="s">
        <v>7056</v>
      </c>
      <c r="G76" s="268" t="s">
        <v>2144</v>
      </c>
      <c r="H76" s="268">
        <v>4</v>
      </c>
      <c r="I76" s="270"/>
      <c r="J76" s="271"/>
    </row>
    <row r="77" spans="1:10" ht="16.5" hidden="1" thickBot="1">
      <c r="B77" s="264"/>
      <c r="C77" s="234" t="s">
        <v>7057</v>
      </c>
      <c r="D77" s="272"/>
      <c r="E77" s="272"/>
      <c r="F77" s="272"/>
      <c r="G77" s="272"/>
      <c r="H77" s="272"/>
      <c r="I77" s="274"/>
      <c r="J77" s="275"/>
    </row>
    <row r="78" spans="1:10" ht="16.5" hidden="1" thickBot="1">
      <c r="A78" s="370" t="s">
        <v>9845</v>
      </c>
      <c r="B78" s="264" t="s">
        <v>7058</v>
      </c>
      <c r="C78" s="234" t="s">
        <v>7059</v>
      </c>
      <c r="D78" s="234" t="s">
        <v>7060</v>
      </c>
      <c r="E78" s="234" t="s">
        <v>7061</v>
      </c>
      <c r="F78" s="234" t="s">
        <v>7048</v>
      </c>
      <c r="G78" s="234" t="s">
        <v>2144</v>
      </c>
      <c r="H78" s="234">
        <v>1</v>
      </c>
      <c r="I78" s="264"/>
      <c r="J78" s="200"/>
    </row>
    <row r="79" spans="1:10" ht="48" hidden="1" thickBot="1">
      <c r="B79" s="264" t="s">
        <v>7062</v>
      </c>
      <c r="C79" s="234" t="s">
        <v>7063</v>
      </c>
      <c r="D79" s="234" t="s">
        <v>7064</v>
      </c>
      <c r="E79" s="234" t="s">
        <v>7065</v>
      </c>
      <c r="F79" s="234" t="s">
        <v>7048</v>
      </c>
      <c r="G79" s="234" t="s">
        <v>2144</v>
      </c>
      <c r="H79" s="234">
        <v>1</v>
      </c>
      <c r="I79" s="264"/>
      <c r="J79" s="200"/>
    </row>
    <row r="80" spans="1:10" ht="48" hidden="1" thickBot="1">
      <c r="B80" s="264" t="s">
        <v>7066</v>
      </c>
      <c r="C80" s="234" t="s">
        <v>7067</v>
      </c>
      <c r="D80" s="234" t="s">
        <v>7068</v>
      </c>
      <c r="E80" s="234" t="s">
        <v>7069</v>
      </c>
      <c r="F80" s="234" t="s">
        <v>7048</v>
      </c>
      <c r="G80" s="234" t="s">
        <v>2144</v>
      </c>
      <c r="H80" s="234">
        <v>1</v>
      </c>
      <c r="I80" s="264"/>
      <c r="J80" s="200"/>
    </row>
    <row r="81" spans="1:10" ht="16.5" hidden="1" thickBot="1">
      <c r="B81" s="264" t="s">
        <v>7070</v>
      </c>
      <c r="C81" s="234" t="s">
        <v>7050</v>
      </c>
      <c r="D81" s="234" t="s">
        <v>7051</v>
      </c>
      <c r="E81" s="234" t="s">
        <v>7052</v>
      </c>
      <c r="F81" s="234" t="s">
        <v>7048</v>
      </c>
      <c r="G81" s="234" t="s">
        <v>2144</v>
      </c>
      <c r="H81" s="234">
        <v>1</v>
      </c>
      <c r="I81" s="264"/>
      <c r="J81" s="200"/>
    </row>
    <row r="82" spans="1:10" ht="16.5" hidden="1" thickBot="1">
      <c r="B82" s="264">
        <v>4.2</v>
      </c>
      <c r="C82" s="266" t="s">
        <v>7071</v>
      </c>
      <c r="D82" s="234"/>
      <c r="E82" s="234"/>
      <c r="F82" s="234"/>
      <c r="G82" s="234"/>
      <c r="H82" s="234"/>
      <c r="I82" s="264"/>
      <c r="J82" s="200"/>
    </row>
    <row r="83" spans="1:10" ht="31.5" hidden="1">
      <c r="B83" s="267">
        <v>36926</v>
      </c>
      <c r="C83" s="240" t="s">
        <v>6910</v>
      </c>
      <c r="D83" s="268" t="s">
        <v>6911</v>
      </c>
      <c r="E83" s="268">
        <v>117207</v>
      </c>
      <c r="F83" s="268" t="s">
        <v>6912</v>
      </c>
      <c r="G83" s="268" t="s">
        <v>2182</v>
      </c>
      <c r="H83" s="268">
        <v>215</v>
      </c>
      <c r="I83" s="270">
        <v>3.2000000000000001E-2</v>
      </c>
      <c r="J83" s="271"/>
    </row>
    <row r="84" spans="1:10" ht="63.75" hidden="1" thickBot="1">
      <c r="B84" s="264"/>
      <c r="C84" s="234" t="s">
        <v>6913</v>
      </c>
      <c r="D84" s="272"/>
      <c r="E84" s="272"/>
      <c r="F84" s="272"/>
      <c r="G84" s="272"/>
      <c r="H84" s="272"/>
      <c r="I84" s="274"/>
      <c r="J84" s="275"/>
    </row>
    <row r="85" spans="1:10" ht="16.5" hidden="1" thickBot="1">
      <c r="B85" s="264"/>
      <c r="C85" s="234" t="s">
        <v>6313</v>
      </c>
      <c r="D85" s="234"/>
      <c r="E85" s="234"/>
      <c r="F85" s="234"/>
      <c r="G85" s="234" t="s">
        <v>2182</v>
      </c>
      <c r="H85" s="234"/>
      <c r="I85" s="264"/>
      <c r="J85" s="200"/>
    </row>
    <row r="86" spans="1:10" ht="16.5" hidden="1" thickBot="1">
      <c r="B86" s="264"/>
      <c r="C86" s="234" t="s">
        <v>6915</v>
      </c>
      <c r="D86" s="234"/>
      <c r="E86" s="234"/>
      <c r="F86" s="234"/>
      <c r="G86" s="234" t="s">
        <v>2182</v>
      </c>
      <c r="H86" s="234"/>
      <c r="I86" s="264"/>
      <c r="J86" s="200"/>
    </row>
    <row r="87" spans="1:10" ht="16.5" hidden="1" thickBot="1">
      <c r="B87" s="264"/>
      <c r="C87" s="234" t="s">
        <v>6318</v>
      </c>
      <c r="D87" s="234"/>
      <c r="E87" s="234"/>
      <c r="F87" s="234"/>
      <c r="G87" s="234" t="s">
        <v>2182</v>
      </c>
      <c r="H87" s="234"/>
      <c r="I87" s="264"/>
      <c r="J87" s="200"/>
    </row>
    <row r="88" spans="1:10" ht="16.5" hidden="1" thickBot="1">
      <c r="B88" s="264"/>
      <c r="C88" s="234" t="s">
        <v>6916</v>
      </c>
      <c r="D88" s="234"/>
      <c r="E88" s="234"/>
      <c r="F88" s="234"/>
      <c r="G88" s="234" t="s">
        <v>2182</v>
      </c>
      <c r="H88" s="234"/>
      <c r="I88" s="264"/>
      <c r="J88" s="200"/>
    </row>
    <row r="89" spans="1:10" ht="16.5" hidden="1" thickBot="1">
      <c r="B89" s="264"/>
      <c r="C89" s="234" t="s">
        <v>6917</v>
      </c>
      <c r="D89" s="234"/>
      <c r="E89" s="234"/>
      <c r="F89" s="234"/>
      <c r="G89" s="234" t="s">
        <v>2182</v>
      </c>
      <c r="H89" s="234"/>
      <c r="I89" s="264"/>
      <c r="J89" s="200"/>
    </row>
    <row r="90" spans="1:10" ht="16.5" hidden="1" thickBot="1">
      <c r="B90" s="264"/>
      <c r="C90" s="234" t="s">
        <v>6918</v>
      </c>
      <c r="D90" s="234"/>
      <c r="E90" s="234"/>
      <c r="F90" s="234"/>
      <c r="G90" s="234" t="s">
        <v>2144</v>
      </c>
      <c r="H90" s="234"/>
      <c r="I90" s="264"/>
      <c r="J90" s="200"/>
    </row>
    <row r="91" spans="1:10" ht="16.5" hidden="1" thickBot="1">
      <c r="B91" s="264">
        <v>4.3</v>
      </c>
      <c r="C91" s="266" t="s">
        <v>7072</v>
      </c>
      <c r="D91" s="234"/>
      <c r="E91" s="234"/>
      <c r="F91" s="234"/>
      <c r="G91" s="234"/>
      <c r="H91" s="234"/>
      <c r="I91" s="264"/>
      <c r="J91" s="200"/>
    </row>
    <row r="92" spans="1:10" ht="32.25" hidden="1" thickBot="1">
      <c r="A92" s="371" t="s">
        <v>9848</v>
      </c>
      <c r="B92" s="264" t="s">
        <v>7073</v>
      </c>
      <c r="C92" s="234" t="s">
        <v>7074</v>
      </c>
      <c r="D92" s="234" t="s">
        <v>7075</v>
      </c>
      <c r="E92" s="234"/>
      <c r="F92" s="234"/>
      <c r="G92" s="234" t="s">
        <v>2182</v>
      </c>
      <c r="H92" s="234">
        <v>8</v>
      </c>
      <c r="I92" s="264"/>
      <c r="J92" s="200"/>
    </row>
    <row r="93" spans="1:10" ht="16.5" hidden="1" thickBot="1">
      <c r="B93" s="264" t="s">
        <v>7076</v>
      </c>
      <c r="C93" s="234" t="s">
        <v>7077</v>
      </c>
      <c r="D93" s="234" t="s">
        <v>7078</v>
      </c>
      <c r="E93" s="234"/>
      <c r="F93" s="234"/>
      <c r="G93" s="234" t="s">
        <v>2144</v>
      </c>
      <c r="H93" s="234">
        <v>16</v>
      </c>
      <c r="I93" s="264"/>
      <c r="J93" s="200"/>
    </row>
    <row r="94" spans="1:10" ht="16.5" hidden="1" thickBot="1">
      <c r="B94" s="264" t="s">
        <v>7079</v>
      </c>
      <c r="C94" s="234" t="s">
        <v>7080</v>
      </c>
      <c r="D94" s="234"/>
      <c r="E94" s="234"/>
      <c r="F94" s="234"/>
      <c r="G94" s="234" t="s">
        <v>2144</v>
      </c>
      <c r="H94" s="234">
        <v>8</v>
      </c>
      <c r="I94" s="264"/>
      <c r="J94" s="200"/>
    </row>
    <row r="95" spans="1:10" ht="16.5" hidden="1" thickBot="1">
      <c r="B95" s="264" t="s">
        <v>7081</v>
      </c>
      <c r="C95" s="234" t="s">
        <v>7082</v>
      </c>
      <c r="D95" s="234"/>
      <c r="E95" s="234"/>
      <c r="F95" s="234"/>
      <c r="G95" s="234" t="s">
        <v>2144</v>
      </c>
      <c r="H95" s="234">
        <v>8</v>
      </c>
      <c r="I95" s="264"/>
      <c r="J95" s="200"/>
    </row>
    <row r="96" spans="1:10" ht="16.5" hidden="1" thickBot="1">
      <c r="B96" s="264" t="s">
        <v>7083</v>
      </c>
      <c r="C96" s="234" t="s">
        <v>7084</v>
      </c>
      <c r="D96" s="234"/>
      <c r="E96" s="234"/>
      <c r="F96" s="234"/>
      <c r="G96" s="234" t="s">
        <v>2144</v>
      </c>
      <c r="H96" s="234">
        <v>8</v>
      </c>
      <c r="I96" s="264"/>
      <c r="J96" s="200"/>
    </row>
    <row r="97" spans="1:10" ht="16.5" hidden="1" thickBot="1">
      <c r="B97" s="264" t="s">
        <v>7085</v>
      </c>
      <c r="C97" s="234" t="s">
        <v>7086</v>
      </c>
      <c r="D97" s="234"/>
      <c r="E97" s="234"/>
      <c r="F97" s="234"/>
      <c r="G97" s="234" t="s">
        <v>2144</v>
      </c>
      <c r="H97" s="234">
        <v>8</v>
      </c>
      <c r="I97" s="264"/>
      <c r="J97" s="200"/>
    </row>
    <row r="98" spans="1:10" ht="16.5" hidden="1" thickBot="1">
      <c r="B98" s="264">
        <v>5</v>
      </c>
      <c r="C98" s="235" t="s">
        <v>7087</v>
      </c>
      <c r="D98" s="234"/>
      <c r="E98" s="234"/>
      <c r="F98" s="234"/>
      <c r="G98" s="234"/>
      <c r="H98" s="234"/>
      <c r="I98" s="264"/>
      <c r="J98" s="200"/>
    </row>
    <row r="99" spans="1:10" ht="16.5" hidden="1" thickBot="1">
      <c r="B99" s="264">
        <v>5.0999999999999996</v>
      </c>
      <c r="C99" s="266" t="s">
        <v>7027</v>
      </c>
      <c r="D99" s="234"/>
      <c r="E99" s="234"/>
      <c r="F99" s="234"/>
      <c r="G99" s="234"/>
      <c r="H99" s="234"/>
      <c r="I99" s="264"/>
      <c r="J99" s="200"/>
    </row>
    <row r="100" spans="1:10" ht="63" hidden="1">
      <c r="A100" s="370" t="s">
        <v>9845</v>
      </c>
      <c r="B100" s="287" t="s">
        <v>7088</v>
      </c>
      <c r="C100" s="240" t="s">
        <v>7089</v>
      </c>
      <c r="D100" s="268"/>
      <c r="E100" s="268" t="s">
        <v>7090</v>
      </c>
      <c r="F100" s="268" t="s">
        <v>7030</v>
      </c>
      <c r="G100" s="268" t="s">
        <v>2144</v>
      </c>
      <c r="H100" s="268">
        <v>5</v>
      </c>
      <c r="I100" s="270"/>
      <c r="J100" s="271"/>
    </row>
    <row r="101" spans="1:10" ht="16.5" hidden="1" thickBot="1">
      <c r="B101" s="288"/>
      <c r="C101" s="234" t="s">
        <v>7091</v>
      </c>
      <c r="D101" s="272"/>
      <c r="E101" s="272"/>
      <c r="F101" s="272"/>
      <c r="G101" s="272"/>
      <c r="H101" s="272"/>
      <c r="I101" s="274"/>
      <c r="J101" s="275"/>
    </row>
    <row r="102" spans="1:10" ht="63" hidden="1">
      <c r="A102" s="370" t="s">
        <v>9845</v>
      </c>
      <c r="B102" s="287" t="s">
        <v>7092</v>
      </c>
      <c r="C102" s="240" t="s">
        <v>7093</v>
      </c>
      <c r="D102" s="268"/>
      <c r="E102" s="268" t="s">
        <v>7094</v>
      </c>
      <c r="F102" s="268" t="s">
        <v>7030</v>
      </c>
      <c r="G102" s="268" t="s">
        <v>2144</v>
      </c>
      <c r="H102" s="268">
        <v>5</v>
      </c>
      <c r="I102" s="270"/>
      <c r="J102" s="271"/>
    </row>
    <row r="103" spans="1:10" ht="16.5" hidden="1" thickBot="1">
      <c r="B103" s="288"/>
      <c r="C103" s="234" t="s">
        <v>7095</v>
      </c>
      <c r="D103" s="272"/>
      <c r="E103" s="272"/>
      <c r="F103" s="272"/>
      <c r="G103" s="272"/>
      <c r="H103" s="272"/>
      <c r="I103" s="274"/>
      <c r="J103" s="275"/>
    </row>
    <row r="104" spans="1:10" ht="63" hidden="1">
      <c r="A104" s="370" t="s">
        <v>9845</v>
      </c>
      <c r="B104" s="287" t="s">
        <v>7096</v>
      </c>
      <c r="C104" s="240" t="s">
        <v>7097</v>
      </c>
      <c r="D104" s="268"/>
      <c r="E104" s="268" t="s">
        <v>7098</v>
      </c>
      <c r="F104" s="268" t="s">
        <v>7030</v>
      </c>
      <c r="G104" s="268" t="s">
        <v>2144</v>
      </c>
      <c r="H104" s="268">
        <v>3</v>
      </c>
      <c r="I104" s="270"/>
      <c r="J104" s="271"/>
    </row>
    <row r="105" spans="1:10" ht="16.5" hidden="1" thickBot="1">
      <c r="B105" s="288"/>
      <c r="C105" s="234" t="s">
        <v>7099</v>
      </c>
      <c r="D105" s="272"/>
      <c r="E105" s="272"/>
      <c r="F105" s="272"/>
      <c r="G105" s="272"/>
      <c r="H105" s="272"/>
      <c r="I105" s="274"/>
      <c r="J105" s="275"/>
    </row>
    <row r="106" spans="1:10" ht="16.5" hidden="1" thickBot="1">
      <c r="B106" s="264">
        <v>5.2</v>
      </c>
      <c r="C106" s="266" t="s">
        <v>7071</v>
      </c>
      <c r="D106" s="234"/>
      <c r="E106" s="234"/>
      <c r="F106" s="234"/>
      <c r="G106" s="234"/>
      <c r="H106" s="234"/>
      <c r="I106" s="264"/>
      <c r="J106" s="200"/>
    </row>
    <row r="107" spans="1:10" ht="63" hidden="1">
      <c r="B107" s="267" t="s">
        <v>7100</v>
      </c>
      <c r="C107" s="240" t="s">
        <v>7101</v>
      </c>
      <c r="D107" s="240" t="s">
        <v>7101</v>
      </c>
      <c r="E107" s="268"/>
      <c r="F107" s="268" t="s">
        <v>7102</v>
      </c>
      <c r="G107" s="268" t="s">
        <v>2182</v>
      </c>
      <c r="H107" s="268">
        <v>12</v>
      </c>
      <c r="I107" s="270">
        <v>0.27100000000000002</v>
      </c>
      <c r="J107" s="271"/>
    </row>
    <row r="108" spans="1:10" ht="31.5" hidden="1">
      <c r="B108" s="277"/>
      <c r="C108" s="240" t="s">
        <v>7103</v>
      </c>
      <c r="D108" s="240" t="s">
        <v>7104</v>
      </c>
      <c r="E108" s="278"/>
      <c r="F108" s="278"/>
      <c r="G108" s="278"/>
      <c r="H108" s="278"/>
      <c r="I108" s="280"/>
      <c r="J108" s="281"/>
    </row>
    <row r="109" spans="1:10" ht="16.5" hidden="1" thickBot="1">
      <c r="B109" s="264"/>
      <c r="C109" s="234" t="s">
        <v>7105</v>
      </c>
      <c r="D109" s="256"/>
      <c r="E109" s="272"/>
      <c r="F109" s="272"/>
      <c r="G109" s="272"/>
      <c r="H109" s="272"/>
      <c r="I109" s="274"/>
      <c r="J109" s="275"/>
    </row>
    <row r="110" spans="1:10" ht="16.5" hidden="1" thickBot="1">
      <c r="B110" s="288"/>
      <c r="C110" s="234" t="s">
        <v>6313</v>
      </c>
      <c r="D110" s="234"/>
      <c r="E110" s="234"/>
      <c r="F110" s="234"/>
      <c r="G110" s="234" t="s">
        <v>2182</v>
      </c>
      <c r="H110" s="234" t="s">
        <v>4199</v>
      </c>
      <c r="I110" s="264"/>
      <c r="J110" s="200"/>
    </row>
    <row r="111" spans="1:10" ht="16.5" hidden="1" thickBot="1">
      <c r="B111" s="288"/>
      <c r="C111" s="234" t="s">
        <v>6915</v>
      </c>
      <c r="D111" s="234"/>
      <c r="E111" s="234"/>
      <c r="F111" s="234"/>
      <c r="G111" s="234" t="s">
        <v>2182</v>
      </c>
      <c r="H111" s="234" t="s">
        <v>4199</v>
      </c>
      <c r="I111" s="264"/>
      <c r="J111" s="200"/>
    </row>
    <row r="112" spans="1:10" ht="16.5" hidden="1" thickBot="1">
      <c r="B112" s="288"/>
      <c r="C112" s="234" t="s">
        <v>6318</v>
      </c>
      <c r="D112" s="234"/>
      <c r="E112" s="234"/>
      <c r="F112" s="234"/>
      <c r="G112" s="234" t="s">
        <v>2182</v>
      </c>
      <c r="H112" s="234" t="s">
        <v>4199</v>
      </c>
      <c r="I112" s="264"/>
      <c r="J112" s="200"/>
    </row>
    <row r="113" spans="1:10" ht="16.5" hidden="1" thickBot="1">
      <c r="B113" s="288"/>
      <c r="C113" s="234" t="s">
        <v>6916</v>
      </c>
      <c r="D113" s="234"/>
      <c r="E113" s="234"/>
      <c r="F113" s="234"/>
      <c r="G113" s="234" t="s">
        <v>2182</v>
      </c>
      <c r="H113" s="234" t="s">
        <v>4199</v>
      </c>
      <c r="I113" s="264"/>
      <c r="J113" s="200"/>
    </row>
    <row r="114" spans="1:10" ht="16.5" hidden="1" thickBot="1">
      <c r="B114" s="288"/>
      <c r="C114" s="234" t="s">
        <v>6917</v>
      </c>
      <c r="D114" s="234"/>
      <c r="E114" s="234"/>
      <c r="F114" s="234"/>
      <c r="G114" s="234" t="s">
        <v>2182</v>
      </c>
      <c r="H114" s="234">
        <v>12</v>
      </c>
      <c r="I114" s="264"/>
      <c r="J114" s="200"/>
    </row>
    <row r="115" spans="1:10" ht="16.5" hidden="1" thickBot="1">
      <c r="B115" s="288"/>
      <c r="C115" s="234" t="s">
        <v>6918</v>
      </c>
      <c r="D115" s="234"/>
      <c r="E115" s="234"/>
      <c r="F115" s="234"/>
      <c r="G115" s="234" t="s">
        <v>2144</v>
      </c>
      <c r="H115" s="234">
        <v>6</v>
      </c>
      <c r="I115" s="264"/>
      <c r="J115" s="200"/>
    </row>
    <row r="116" spans="1:10" ht="16.5" hidden="1" thickBot="1">
      <c r="B116" s="264">
        <v>5.3</v>
      </c>
      <c r="C116" s="266" t="s">
        <v>7072</v>
      </c>
      <c r="D116" s="234"/>
      <c r="E116" s="234"/>
      <c r="F116" s="234"/>
      <c r="G116" s="234"/>
      <c r="H116" s="234"/>
      <c r="I116" s="264"/>
      <c r="J116" s="200"/>
    </row>
    <row r="117" spans="1:10" ht="32.25" hidden="1" thickBot="1">
      <c r="A117" s="370" t="s">
        <v>9846</v>
      </c>
      <c r="B117" s="288" t="s">
        <v>7106</v>
      </c>
      <c r="C117" s="234" t="s">
        <v>7107</v>
      </c>
      <c r="D117" s="234"/>
      <c r="E117" s="234"/>
      <c r="F117" s="234"/>
      <c r="G117" s="234" t="s">
        <v>2182</v>
      </c>
      <c r="H117" s="234">
        <v>9</v>
      </c>
      <c r="I117" s="264"/>
      <c r="J117" s="200"/>
    </row>
    <row r="118" spans="1:10" ht="32.25" hidden="1" thickBot="1">
      <c r="A118" s="370" t="s">
        <v>9843</v>
      </c>
      <c r="B118" s="288" t="s">
        <v>7108</v>
      </c>
      <c r="C118" s="234" t="s">
        <v>7109</v>
      </c>
      <c r="D118" s="234" t="s">
        <v>7110</v>
      </c>
      <c r="E118" s="234" t="s">
        <v>7111</v>
      </c>
      <c r="F118" s="234" t="s">
        <v>7112</v>
      </c>
      <c r="G118" s="234" t="s">
        <v>2182</v>
      </c>
      <c r="H118" s="234">
        <v>3</v>
      </c>
      <c r="I118" s="264"/>
      <c r="J118" s="200"/>
    </row>
    <row r="119" spans="1:10" ht="32.25" hidden="1" thickBot="1">
      <c r="B119" s="288" t="s">
        <v>7113</v>
      </c>
      <c r="C119" s="234" t="s">
        <v>7114</v>
      </c>
      <c r="D119" s="234"/>
      <c r="E119" s="234" t="s">
        <v>7115</v>
      </c>
      <c r="F119" s="234" t="s">
        <v>7112</v>
      </c>
      <c r="G119" s="234" t="s">
        <v>2144</v>
      </c>
      <c r="H119" s="234">
        <v>6</v>
      </c>
      <c r="I119" s="264"/>
      <c r="J119" s="200"/>
    </row>
    <row r="120" spans="1:10" ht="32.25" hidden="1" thickBot="1">
      <c r="B120" s="288" t="s">
        <v>7116</v>
      </c>
      <c r="C120" s="234" t="s">
        <v>7117</v>
      </c>
      <c r="D120" s="234"/>
      <c r="E120" s="234"/>
      <c r="F120" s="234"/>
      <c r="G120" s="234" t="s">
        <v>2144</v>
      </c>
      <c r="H120" s="234">
        <v>6</v>
      </c>
      <c r="I120" s="264"/>
      <c r="J120" s="200"/>
    </row>
    <row r="121" spans="1:10" ht="32.25" hidden="1" thickBot="1">
      <c r="B121" s="288" t="s">
        <v>7118</v>
      </c>
      <c r="C121" s="234" t="s">
        <v>7119</v>
      </c>
      <c r="D121" s="234"/>
      <c r="E121" s="234" t="s">
        <v>7120</v>
      </c>
      <c r="F121" s="234" t="s">
        <v>6931</v>
      </c>
      <c r="G121" s="234" t="s">
        <v>2144</v>
      </c>
      <c r="H121" s="234">
        <v>1</v>
      </c>
      <c r="I121" s="264"/>
      <c r="J121" s="200"/>
    </row>
    <row r="122" spans="1:10" ht="32.25" hidden="1" thickBot="1">
      <c r="B122" s="288" t="s">
        <v>7121</v>
      </c>
      <c r="C122" s="234" t="s">
        <v>7122</v>
      </c>
      <c r="D122" s="234"/>
      <c r="E122" s="234" t="s">
        <v>7123</v>
      </c>
      <c r="F122" s="234" t="s">
        <v>6931</v>
      </c>
      <c r="G122" s="234" t="s">
        <v>2144</v>
      </c>
      <c r="H122" s="234">
        <v>6</v>
      </c>
      <c r="I122" s="264"/>
      <c r="J122" s="200"/>
    </row>
    <row r="123" spans="1:10" ht="32.25" hidden="1" thickBot="1">
      <c r="B123" s="288" t="s">
        <v>7124</v>
      </c>
      <c r="C123" s="234" t="s">
        <v>7125</v>
      </c>
      <c r="D123" s="234"/>
      <c r="E123" s="234" t="s">
        <v>2354</v>
      </c>
      <c r="F123" s="234" t="s">
        <v>6931</v>
      </c>
      <c r="G123" s="234" t="s">
        <v>2144</v>
      </c>
      <c r="H123" s="234">
        <v>1</v>
      </c>
      <c r="I123" s="264"/>
      <c r="J123" s="200"/>
    </row>
    <row r="124" spans="1:10" ht="32.25" hidden="1" thickBot="1">
      <c r="B124" s="288" t="s">
        <v>7126</v>
      </c>
      <c r="C124" s="234" t="s">
        <v>7127</v>
      </c>
      <c r="D124" s="234"/>
      <c r="E124" s="234"/>
      <c r="F124" s="234"/>
      <c r="G124" s="234" t="s">
        <v>2144</v>
      </c>
      <c r="H124" s="234">
        <v>20</v>
      </c>
      <c r="I124" s="264"/>
      <c r="J124" s="200"/>
    </row>
    <row r="125" spans="1:10" ht="32.25" hidden="1" thickBot="1">
      <c r="B125" s="288" t="s">
        <v>7128</v>
      </c>
      <c r="C125" s="234" t="s">
        <v>7129</v>
      </c>
      <c r="D125" s="234"/>
      <c r="E125" s="234" t="s">
        <v>7130</v>
      </c>
      <c r="F125" s="234" t="s">
        <v>6931</v>
      </c>
      <c r="G125" s="234" t="s">
        <v>2144</v>
      </c>
      <c r="H125" s="234">
        <v>20</v>
      </c>
      <c r="I125" s="264"/>
      <c r="J125" s="200"/>
    </row>
    <row r="126" spans="1:10" ht="32.25" hidden="1" thickBot="1">
      <c r="B126" s="288" t="s">
        <v>7131</v>
      </c>
      <c r="C126" s="234" t="s">
        <v>7132</v>
      </c>
      <c r="D126" s="234"/>
      <c r="E126" s="234" t="s">
        <v>7133</v>
      </c>
      <c r="F126" s="234" t="s">
        <v>6931</v>
      </c>
      <c r="G126" s="234" t="s">
        <v>2144</v>
      </c>
      <c r="H126" s="234">
        <v>20</v>
      </c>
      <c r="I126" s="264"/>
      <c r="J126" s="200"/>
    </row>
    <row r="127" spans="1:10" ht="32.25" hidden="1" thickBot="1">
      <c r="B127" s="288" t="s">
        <v>7134</v>
      </c>
      <c r="C127" s="234" t="s">
        <v>7135</v>
      </c>
      <c r="D127" s="234"/>
      <c r="E127" s="234" t="s">
        <v>7136</v>
      </c>
      <c r="F127" s="234" t="s">
        <v>6931</v>
      </c>
      <c r="G127" s="234" t="s">
        <v>2144</v>
      </c>
      <c r="H127" s="234">
        <v>20</v>
      </c>
      <c r="I127" s="264"/>
      <c r="J127" s="200"/>
    </row>
    <row r="128" spans="1:10" ht="32.25" hidden="1" thickBot="1">
      <c r="B128" s="288" t="s">
        <v>7137</v>
      </c>
      <c r="C128" s="234" t="s">
        <v>7138</v>
      </c>
      <c r="D128" s="234"/>
      <c r="E128" s="234" t="s">
        <v>7139</v>
      </c>
      <c r="F128" s="234" t="s">
        <v>6931</v>
      </c>
      <c r="G128" s="234" t="s">
        <v>2144</v>
      </c>
      <c r="H128" s="234">
        <v>12</v>
      </c>
      <c r="I128" s="264"/>
      <c r="J128" s="200"/>
    </row>
    <row r="129" spans="1:11" ht="32.25" hidden="1" thickBot="1">
      <c r="B129" s="288" t="s">
        <v>7140</v>
      </c>
      <c r="C129" s="234" t="s">
        <v>7074</v>
      </c>
      <c r="D129" s="234" t="s">
        <v>7075</v>
      </c>
      <c r="E129" s="234"/>
      <c r="F129" s="234"/>
      <c r="G129" s="234" t="s">
        <v>2182</v>
      </c>
      <c r="H129" s="234">
        <v>10</v>
      </c>
      <c r="I129" s="264"/>
      <c r="J129" s="200"/>
    </row>
    <row r="130" spans="1:11" ht="32.25" hidden="1" thickBot="1">
      <c r="B130" s="288" t="s">
        <v>7141</v>
      </c>
      <c r="C130" s="234" t="s">
        <v>7077</v>
      </c>
      <c r="D130" s="234" t="s">
        <v>7078</v>
      </c>
      <c r="E130" s="234"/>
      <c r="F130" s="234"/>
      <c r="G130" s="234" t="s">
        <v>2144</v>
      </c>
      <c r="H130" s="234">
        <v>10</v>
      </c>
      <c r="I130" s="264"/>
      <c r="J130" s="200"/>
    </row>
    <row r="131" spans="1:11" ht="32.25" hidden="1" thickBot="1">
      <c r="B131" s="288" t="s">
        <v>7142</v>
      </c>
      <c r="C131" s="234" t="s">
        <v>7080</v>
      </c>
      <c r="D131" s="234"/>
      <c r="E131" s="234"/>
      <c r="F131" s="234"/>
      <c r="G131" s="234" t="s">
        <v>2144</v>
      </c>
      <c r="H131" s="234">
        <v>5</v>
      </c>
      <c r="I131" s="264"/>
      <c r="J131" s="200"/>
    </row>
    <row r="132" spans="1:11" ht="32.25" hidden="1" thickBot="1">
      <c r="B132" s="288" t="s">
        <v>7143</v>
      </c>
      <c r="C132" s="234" t="s">
        <v>7082</v>
      </c>
      <c r="D132" s="234"/>
      <c r="E132" s="234"/>
      <c r="F132" s="234"/>
      <c r="G132" s="234" t="s">
        <v>2144</v>
      </c>
      <c r="H132" s="234">
        <v>5</v>
      </c>
      <c r="I132" s="264"/>
      <c r="J132" s="200"/>
    </row>
    <row r="133" spans="1:11" ht="32.25" hidden="1" thickBot="1">
      <c r="B133" s="288" t="s">
        <v>7144</v>
      </c>
      <c r="C133" s="234" t="s">
        <v>7084</v>
      </c>
      <c r="D133" s="234"/>
      <c r="E133" s="234"/>
      <c r="F133" s="234"/>
      <c r="G133" s="234" t="s">
        <v>2144</v>
      </c>
      <c r="H133" s="234">
        <v>5</v>
      </c>
      <c r="I133" s="264"/>
      <c r="J133" s="200"/>
    </row>
    <row r="134" spans="1:11" ht="32.25" hidden="1" thickBot="1">
      <c r="B134" s="288" t="s">
        <v>7145</v>
      </c>
      <c r="C134" s="234" t="s">
        <v>7086</v>
      </c>
      <c r="D134" s="234"/>
      <c r="E134" s="234"/>
      <c r="F134" s="234"/>
      <c r="G134" s="234" t="s">
        <v>2144</v>
      </c>
      <c r="H134" s="234">
        <v>5</v>
      </c>
      <c r="I134" s="264"/>
      <c r="J134" s="200"/>
    </row>
    <row r="135" spans="1:11" ht="16.5" hidden="1" thickBot="1">
      <c r="B135" s="264">
        <v>6</v>
      </c>
      <c r="C135" s="235" t="s">
        <v>7146</v>
      </c>
      <c r="D135" s="234"/>
      <c r="E135" s="234"/>
      <c r="F135" s="234"/>
      <c r="G135" s="234"/>
      <c r="H135" s="234"/>
      <c r="I135" s="264"/>
      <c r="J135" s="200"/>
    </row>
    <row r="136" spans="1:11" ht="16.5" hidden="1" thickBot="1">
      <c r="B136" s="264">
        <v>6.1</v>
      </c>
      <c r="C136" s="266" t="s">
        <v>7147</v>
      </c>
      <c r="D136" s="234"/>
      <c r="E136" s="234"/>
      <c r="F136" s="234"/>
      <c r="G136" s="234"/>
      <c r="H136" s="234"/>
      <c r="I136" s="264"/>
      <c r="J136" s="200"/>
    </row>
    <row r="137" spans="1:11" ht="32.25" hidden="1" thickBot="1">
      <c r="A137" s="370" t="s">
        <v>9842</v>
      </c>
      <c r="B137" s="288" t="s">
        <v>7148</v>
      </c>
      <c r="C137" s="234" t="s">
        <v>7149</v>
      </c>
      <c r="D137" s="234"/>
      <c r="E137" s="234">
        <v>3501210</v>
      </c>
      <c r="F137" s="234" t="s">
        <v>6931</v>
      </c>
      <c r="G137" s="234" t="s">
        <v>2182</v>
      </c>
      <c r="H137" s="234">
        <v>30</v>
      </c>
      <c r="I137" s="264">
        <v>1.81</v>
      </c>
      <c r="J137" s="234"/>
    </row>
    <row r="138" spans="1:11" ht="32.25" hidden="1" thickBot="1">
      <c r="B138" s="288" t="s">
        <v>7150</v>
      </c>
      <c r="C138" s="234" t="s">
        <v>2348</v>
      </c>
      <c r="D138" s="234"/>
      <c r="E138" s="234" t="s">
        <v>2352</v>
      </c>
      <c r="F138" s="234" t="s">
        <v>6931</v>
      </c>
      <c r="G138" s="234" t="s">
        <v>2144</v>
      </c>
      <c r="H138" s="234">
        <v>40</v>
      </c>
      <c r="I138" s="264">
        <v>3.0000000000000001E-3</v>
      </c>
      <c r="J138" s="234"/>
    </row>
    <row r="139" spans="1:11" ht="32.25" hidden="1" thickBot="1">
      <c r="B139" s="288" t="s">
        <v>7151</v>
      </c>
      <c r="C139" s="234" t="s">
        <v>2298</v>
      </c>
      <c r="D139" s="234"/>
      <c r="E139" s="234" t="s">
        <v>2304</v>
      </c>
      <c r="F139" s="234" t="s">
        <v>6931</v>
      </c>
      <c r="G139" s="234" t="s">
        <v>2144</v>
      </c>
      <c r="H139" s="234">
        <v>40</v>
      </c>
      <c r="I139" s="264">
        <v>0.04</v>
      </c>
      <c r="J139" s="234"/>
    </row>
    <row r="140" spans="1:11" ht="32.25" hidden="1" thickBot="1">
      <c r="B140" s="288" t="s">
        <v>7152</v>
      </c>
      <c r="C140" s="234" t="s">
        <v>7153</v>
      </c>
      <c r="D140" s="234"/>
      <c r="E140" s="234" t="s">
        <v>6878</v>
      </c>
      <c r="F140" s="234" t="s">
        <v>6931</v>
      </c>
      <c r="G140" s="234" t="s">
        <v>2144</v>
      </c>
      <c r="H140" s="234">
        <v>40</v>
      </c>
      <c r="I140" s="264">
        <v>7.0000000000000001E-3</v>
      </c>
      <c r="J140" s="234"/>
    </row>
    <row r="141" spans="1:11" ht="32.25" thickBot="1">
      <c r="A141" s="196" t="s">
        <v>9849</v>
      </c>
      <c r="B141" s="288" t="s">
        <v>7154</v>
      </c>
      <c r="C141" s="234" t="s">
        <v>7155</v>
      </c>
      <c r="D141" s="234"/>
      <c r="E141" s="234" t="s">
        <v>7156</v>
      </c>
      <c r="F141" s="234" t="s">
        <v>6931</v>
      </c>
      <c r="G141" s="234" t="s">
        <v>2506</v>
      </c>
      <c r="H141" s="234">
        <v>20</v>
      </c>
      <c r="I141" s="264">
        <v>0.20300000000000001</v>
      </c>
      <c r="J141" s="234"/>
      <c r="K141" s="196">
        <f t="shared" ref="K141:K145" si="0">H141*I141</f>
        <v>4.0600000000000005</v>
      </c>
    </row>
    <row r="142" spans="1:11" ht="48" thickBot="1">
      <c r="A142" s="196" t="s">
        <v>9849</v>
      </c>
      <c r="B142" s="288" t="s">
        <v>7157</v>
      </c>
      <c r="C142" s="234" t="s">
        <v>7158</v>
      </c>
      <c r="D142" s="234"/>
      <c r="E142" s="234" t="s">
        <v>7159</v>
      </c>
      <c r="F142" s="234" t="s">
        <v>6931</v>
      </c>
      <c r="G142" s="234" t="s">
        <v>2506</v>
      </c>
      <c r="H142" s="234">
        <v>5</v>
      </c>
      <c r="I142" s="264">
        <v>0.63</v>
      </c>
      <c r="J142" s="234"/>
      <c r="K142" s="196">
        <f t="shared" si="0"/>
        <v>3.15</v>
      </c>
    </row>
    <row r="143" spans="1:11" ht="48" thickBot="1">
      <c r="A143" s="196" t="s">
        <v>9849</v>
      </c>
      <c r="B143" s="288" t="s">
        <v>7160</v>
      </c>
      <c r="C143" s="234" t="s">
        <v>7161</v>
      </c>
      <c r="D143" s="234"/>
      <c r="E143" s="234" t="s">
        <v>7162</v>
      </c>
      <c r="F143" s="234" t="s">
        <v>6931</v>
      </c>
      <c r="G143" s="234" t="s">
        <v>2506</v>
      </c>
      <c r="H143" s="234">
        <v>1</v>
      </c>
      <c r="I143" s="264">
        <v>0.56999999999999995</v>
      </c>
      <c r="J143" s="234"/>
      <c r="K143" s="196">
        <f t="shared" si="0"/>
        <v>0.56999999999999995</v>
      </c>
    </row>
    <row r="144" spans="1:11" ht="32.25" thickBot="1">
      <c r="A144" s="196" t="s">
        <v>9849</v>
      </c>
      <c r="B144" s="288" t="s">
        <v>7163</v>
      </c>
      <c r="C144" s="234" t="s">
        <v>7164</v>
      </c>
      <c r="D144" s="234"/>
      <c r="E144" s="234" t="s">
        <v>7165</v>
      </c>
      <c r="F144" s="234" t="s">
        <v>6931</v>
      </c>
      <c r="G144" s="234" t="s">
        <v>2506</v>
      </c>
      <c r="H144" s="234">
        <v>1</v>
      </c>
      <c r="I144" s="264">
        <v>0.56999999999999995</v>
      </c>
      <c r="J144" s="234"/>
      <c r="K144" s="196">
        <f t="shared" si="0"/>
        <v>0.56999999999999995</v>
      </c>
    </row>
    <row r="145" spans="1:11" ht="48" thickBot="1">
      <c r="A145" s="196" t="s">
        <v>9849</v>
      </c>
      <c r="B145" s="288" t="s">
        <v>7166</v>
      </c>
      <c r="C145" s="234" t="s">
        <v>7167</v>
      </c>
      <c r="D145" s="234"/>
      <c r="E145" s="234" t="s">
        <v>7168</v>
      </c>
      <c r="F145" s="234" t="s">
        <v>6931</v>
      </c>
      <c r="G145" s="234" t="s">
        <v>2506</v>
      </c>
      <c r="H145" s="234">
        <v>1</v>
      </c>
      <c r="I145" s="264">
        <v>0.65</v>
      </c>
      <c r="J145" s="234"/>
      <c r="K145" s="196">
        <f t="shared" si="0"/>
        <v>0.65</v>
      </c>
    </row>
    <row r="146" spans="1:11" ht="32.25" hidden="1" thickBot="1">
      <c r="B146" s="288" t="s">
        <v>7169</v>
      </c>
      <c r="C146" s="234" t="s">
        <v>2348</v>
      </c>
      <c r="D146" s="234"/>
      <c r="E146" s="234" t="s">
        <v>2352</v>
      </c>
      <c r="F146" s="234" t="s">
        <v>6931</v>
      </c>
      <c r="G146" s="234" t="s">
        <v>2144</v>
      </c>
      <c r="H146" s="234">
        <v>42</v>
      </c>
      <c r="I146" s="264">
        <v>3.0000000000000001E-3</v>
      </c>
      <c r="J146" s="234"/>
    </row>
    <row r="147" spans="1:11" ht="32.25" hidden="1" thickBot="1">
      <c r="B147" s="288" t="s">
        <v>7170</v>
      </c>
      <c r="C147" s="234" t="s">
        <v>7171</v>
      </c>
      <c r="D147" s="234"/>
      <c r="E147" s="234" t="s">
        <v>7172</v>
      </c>
      <c r="F147" s="234" t="s">
        <v>6931</v>
      </c>
      <c r="G147" s="234" t="s">
        <v>2144</v>
      </c>
      <c r="H147" s="234">
        <v>42</v>
      </c>
      <c r="I147" s="264">
        <v>4.0000000000000001E-3</v>
      </c>
      <c r="J147" s="234"/>
    </row>
    <row r="148" spans="1:11" ht="16.5" hidden="1" thickBot="1">
      <c r="B148" s="264">
        <v>6.2</v>
      </c>
      <c r="C148" s="266" t="s">
        <v>7072</v>
      </c>
      <c r="D148" s="234"/>
      <c r="E148" s="234"/>
      <c r="F148" s="234"/>
      <c r="G148" s="234"/>
      <c r="H148" s="234"/>
      <c r="I148" s="264"/>
      <c r="J148" s="200"/>
    </row>
    <row r="149" spans="1:11" ht="32.25" hidden="1" thickBot="1">
      <c r="A149" s="370" t="s">
        <v>9846</v>
      </c>
      <c r="B149" s="288" t="s">
        <v>7173</v>
      </c>
      <c r="C149" s="234" t="s">
        <v>7107</v>
      </c>
      <c r="D149" s="234"/>
      <c r="E149" s="234"/>
      <c r="F149" s="234"/>
      <c r="G149" s="234" t="s">
        <v>2182</v>
      </c>
      <c r="H149" s="234">
        <v>25</v>
      </c>
      <c r="I149" s="264"/>
      <c r="J149" s="200"/>
    </row>
    <row r="150" spans="1:11" ht="32.25" hidden="1" thickBot="1">
      <c r="B150" s="288" t="s">
        <v>7174</v>
      </c>
      <c r="C150" s="234" t="s">
        <v>7114</v>
      </c>
      <c r="D150" s="234"/>
      <c r="E150" s="234" t="s">
        <v>7115</v>
      </c>
      <c r="F150" s="234" t="s">
        <v>7112</v>
      </c>
      <c r="G150" s="234" t="s">
        <v>2144</v>
      </c>
      <c r="H150" s="234">
        <v>4</v>
      </c>
      <c r="I150" s="264"/>
      <c r="J150" s="200"/>
    </row>
    <row r="151" spans="1:11" ht="32.25" hidden="1" thickBot="1">
      <c r="B151" s="288" t="s">
        <v>7175</v>
      </c>
      <c r="C151" s="234" t="s">
        <v>7176</v>
      </c>
      <c r="D151" s="234" t="s">
        <v>7177</v>
      </c>
      <c r="E151" s="234" t="s">
        <v>7178</v>
      </c>
      <c r="F151" s="234" t="s">
        <v>7112</v>
      </c>
      <c r="G151" s="234" t="s">
        <v>2144</v>
      </c>
      <c r="H151" s="234">
        <v>4</v>
      </c>
      <c r="I151" s="264"/>
      <c r="J151" s="200"/>
    </row>
    <row r="152" spans="1:11" ht="32.25" hidden="1" thickBot="1">
      <c r="B152" s="288" t="s">
        <v>7179</v>
      </c>
      <c r="C152" s="234" t="s">
        <v>7180</v>
      </c>
      <c r="D152" s="234" t="s">
        <v>7181</v>
      </c>
      <c r="E152" s="234" t="s">
        <v>7182</v>
      </c>
      <c r="F152" s="234" t="s">
        <v>7112</v>
      </c>
      <c r="G152" s="234" t="s">
        <v>2144</v>
      </c>
      <c r="H152" s="234">
        <v>2</v>
      </c>
      <c r="I152" s="264"/>
      <c r="J152" s="200"/>
    </row>
    <row r="153" spans="1:11" ht="32.25" hidden="1" thickBot="1">
      <c r="A153" s="370" t="s">
        <v>9843</v>
      </c>
      <c r="B153" s="288" t="s">
        <v>7183</v>
      </c>
      <c r="C153" s="234" t="s">
        <v>7109</v>
      </c>
      <c r="D153" s="234" t="s">
        <v>7110</v>
      </c>
      <c r="E153" s="234" t="s">
        <v>7111</v>
      </c>
      <c r="F153" s="234" t="s">
        <v>7112</v>
      </c>
      <c r="G153" s="234" t="s">
        <v>2182</v>
      </c>
      <c r="H153" s="234">
        <v>129</v>
      </c>
      <c r="I153" s="264"/>
      <c r="J153" s="200"/>
    </row>
    <row r="154" spans="1:11" ht="32.25" hidden="1" thickBot="1">
      <c r="A154" s="370" t="s">
        <v>9843</v>
      </c>
      <c r="B154" s="288" t="s">
        <v>7184</v>
      </c>
      <c r="C154" s="234" t="s">
        <v>7185</v>
      </c>
      <c r="D154" s="234" t="s">
        <v>7110</v>
      </c>
      <c r="E154" s="234" t="s">
        <v>7186</v>
      </c>
      <c r="F154" s="234" t="s">
        <v>7112</v>
      </c>
      <c r="G154" s="234" t="s">
        <v>2182</v>
      </c>
      <c r="H154" s="234">
        <v>72</v>
      </c>
      <c r="I154" s="264"/>
      <c r="J154" s="200"/>
    </row>
    <row r="155" spans="1:11" ht="32.25" hidden="1" thickBot="1">
      <c r="B155" s="288" t="s">
        <v>7187</v>
      </c>
      <c r="C155" s="234" t="s">
        <v>7119</v>
      </c>
      <c r="D155" s="234"/>
      <c r="E155" s="234" t="s">
        <v>7120</v>
      </c>
      <c r="F155" s="234" t="s">
        <v>6931</v>
      </c>
      <c r="G155" s="234" t="s">
        <v>2144</v>
      </c>
      <c r="H155" s="234">
        <v>2</v>
      </c>
      <c r="I155" s="264"/>
      <c r="J155" s="200"/>
    </row>
    <row r="156" spans="1:11" ht="32.25" hidden="1" thickBot="1">
      <c r="B156" s="288" t="s">
        <v>7188</v>
      </c>
      <c r="C156" s="234" t="s">
        <v>7189</v>
      </c>
      <c r="D156" s="234"/>
      <c r="E156" s="234" t="s">
        <v>7190</v>
      </c>
      <c r="F156" s="234" t="s">
        <v>6931</v>
      </c>
      <c r="G156" s="234" t="s">
        <v>2144</v>
      </c>
      <c r="H156" s="234">
        <v>11</v>
      </c>
      <c r="I156" s="264"/>
      <c r="J156" s="200"/>
    </row>
    <row r="157" spans="1:11" ht="32.25" hidden="1" thickBot="1">
      <c r="B157" s="288" t="s">
        <v>7191</v>
      </c>
      <c r="C157" s="234" t="s">
        <v>7117</v>
      </c>
      <c r="D157" s="234"/>
      <c r="E157" s="234"/>
      <c r="F157" s="234"/>
      <c r="G157" s="234" t="s">
        <v>2144</v>
      </c>
      <c r="H157" s="234">
        <v>11</v>
      </c>
      <c r="I157" s="264"/>
      <c r="J157" s="200"/>
    </row>
    <row r="158" spans="1:11" ht="32.25" hidden="1" thickBot="1">
      <c r="B158" s="288" t="s">
        <v>7192</v>
      </c>
      <c r="C158" s="234" t="s">
        <v>7193</v>
      </c>
      <c r="D158" s="234" t="s">
        <v>7194</v>
      </c>
      <c r="E158" s="234" t="s">
        <v>7195</v>
      </c>
      <c r="F158" s="234" t="s">
        <v>7112</v>
      </c>
      <c r="G158" s="234" t="s">
        <v>2144</v>
      </c>
      <c r="H158" s="234">
        <v>258</v>
      </c>
      <c r="I158" s="264"/>
      <c r="J158" s="200"/>
    </row>
    <row r="159" spans="1:11" ht="32.25" hidden="1" thickBot="1">
      <c r="B159" s="288" t="s">
        <v>7196</v>
      </c>
      <c r="C159" s="234" t="s">
        <v>7197</v>
      </c>
      <c r="D159" s="234" t="s">
        <v>7198</v>
      </c>
      <c r="E159" s="234" t="s">
        <v>7199</v>
      </c>
      <c r="F159" s="234" t="s">
        <v>7112</v>
      </c>
      <c r="G159" s="234" t="s">
        <v>2144</v>
      </c>
      <c r="H159" s="234">
        <v>144</v>
      </c>
      <c r="I159" s="264"/>
      <c r="J159" s="200"/>
    </row>
    <row r="160" spans="1:11" ht="32.25" hidden="1" thickBot="1">
      <c r="B160" s="288" t="s">
        <v>7200</v>
      </c>
      <c r="C160" s="234" t="s">
        <v>7201</v>
      </c>
      <c r="D160" s="234"/>
      <c r="E160" s="234" t="s">
        <v>7202</v>
      </c>
      <c r="F160" s="234" t="s">
        <v>6931</v>
      </c>
      <c r="G160" s="234" t="s">
        <v>2144</v>
      </c>
      <c r="H160" s="234">
        <v>516</v>
      </c>
      <c r="I160" s="264"/>
      <c r="J160" s="200"/>
    </row>
    <row r="161" spans="2:10" ht="32.25" hidden="1" thickBot="1">
      <c r="B161" s="288" t="s">
        <v>7203</v>
      </c>
      <c r="C161" s="234" t="s">
        <v>7204</v>
      </c>
      <c r="D161" s="234"/>
      <c r="E161" s="234" t="s">
        <v>7205</v>
      </c>
      <c r="F161" s="234" t="s">
        <v>6931</v>
      </c>
      <c r="G161" s="234" t="s">
        <v>2506</v>
      </c>
      <c r="H161" s="234">
        <v>1</v>
      </c>
      <c r="I161" s="264"/>
      <c r="J161" s="200"/>
    </row>
  </sheetData>
  <autoFilter ref="A1:J161">
    <filterColumn colId="0">
      <filters>
        <filter val="151.6_С_СС_2110"/>
      </filters>
    </filterColumn>
  </autoFilter>
  <pageMargins left="0.7" right="0.7" top="0.75" bottom="0.75" header="0.3" footer="0.3"/>
  <pageSetup paperSize="9"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36"/>
  <sheetViews>
    <sheetView topLeftCell="E1" zoomScale="70" zoomScaleNormal="70" workbookViewId="0">
      <pane ySplit="2" topLeftCell="A3" activePane="bottomLeft" state="frozen"/>
      <selection activeCell="C21" sqref="C21"/>
      <selection pane="bottomLeft" activeCell="C21" sqref="C21"/>
    </sheetView>
  </sheetViews>
  <sheetFormatPr defaultRowHeight="15"/>
  <cols>
    <col min="2" max="2" width="21.85546875" customWidth="1"/>
    <col min="3" max="11" width="19.7109375" customWidth="1"/>
    <col min="12" max="12" width="81.28515625" customWidth="1"/>
    <col min="13" max="16" width="19.7109375" customWidth="1"/>
    <col min="17" max="17" width="17.140625" customWidth="1"/>
  </cols>
  <sheetData>
    <row r="1" spans="2:18">
      <c r="B1" s="69" t="s">
        <v>5525</v>
      </c>
      <c r="Q1" s="69" t="s">
        <v>5525</v>
      </c>
    </row>
    <row r="2" spans="2:18" ht="28.5">
      <c r="B2" s="3" t="s">
        <v>2</v>
      </c>
      <c r="C2" s="3" t="s">
        <v>3</v>
      </c>
      <c r="D2" s="3"/>
      <c r="E2" s="3" t="s">
        <v>0</v>
      </c>
      <c r="F2" s="3" t="s">
        <v>6</v>
      </c>
      <c r="G2" s="3" t="s">
        <v>1</v>
      </c>
      <c r="H2" s="3" t="s">
        <v>7</v>
      </c>
      <c r="I2" s="3" t="s">
        <v>4</v>
      </c>
      <c r="J2" s="6" t="s">
        <v>2122</v>
      </c>
      <c r="K2" s="6" t="s">
        <v>2123</v>
      </c>
      <c r="L2" s="6" t="s">
        <v>8</v>
      </c>
      <c r="M2" s="3" t="s">
        <v>2141</v>
      </c>
      <c r="N2" s="3" t="s">
        <v>2142</v>
      </c>
      <c r="O2" s="3" t="s">
        <v>2175</v>
      </c>
      <c r="P2" s="3" t="s">
        <v>2143</v>
      </c>
      <c r="Q2" s="66" t="s">
        <v>5508</v>
      </c>
    </row>
    <row r="3" spans="2:18">
      <c r="B3" t="s">
        <v>2535</v>
      </c>
      <c r="C3">
        <v>2</v>
      </c>
      <c r="D3" t="s">
        <v>9839</v>
      </c>
      <c r="E3" t="s">
        <v>2536</v>
      </c>
      <c r="F3" t="s">
        <v>2537</v>
      </c>
      <c r="G3">
        <v>2</v>
      </c>
      <c r="I3">
        <v>1</v>
      </c>
      <c r="J3" t="s">
        <v>2537</v>
      </c>
      <c r="L3" t="s">
        <v>2538</v>
      </c>
      <c r="M3" s="22">
        <v>20</v>
      </c>
      <c r="N3" t="s">
        <v>2144</v>
      </c>
      <c r="O3" t="s">
        <v>2578</v>
      </c>
      <c r="R3">
        <f>M3*3</f>
        <v>60</v>
      </c>
    </row>
    <row r="4" spans="2:18">
      <c r="B4" t="s">
        <v>2535</v>
      </c>
      <c r="C4">
        <v>2</v>
      </c>
      <c r="D4" t="s">
        <v>9840</v>
      </c>
      <c r="E4" t="s">
        <v>2536</v>
      </c>
      <c r="F4" t="s">
        <v>2537</v>
      </c>
      <c r="G4">
        <v>2</v>
      </c>
      <c r="I4">
        <v>1</v>
      </c>
      <c r="J4" t="s">
        <v>2537</v>
      </c>
      <c r="L4" t="s">
        <v>2539</v>
      </c>
      <c r="M4" s="22">
        <v>20</v>
      </c>
      <c r="N4" t="s">
        <v>2144</v>
      </c>
      <c r="O4" t="s">
        <v>2595</v>
      </c>
      <c r="R4">
        <f>M4*3</f>
        <v>60</v>
      </c>
    </row>
    <row r="5" spans="2:18">
      <c r="B5" t="s">
        <v>2535</v>
      </c>
      <c r="C5">
        <v>2</v>
      </c>
      <c r="E5" t="s">
        <v>2536</v>
      </c>
      <c r="F5" t="s">
        <v>2537</v>
      </c>
      <c r="G5">
        <v>2</v>
      </c>
      <c r="I5">
        <v>1</v>
      </c>
      <c r="J5" t="s">
        <v>2537</v>
      </c>
      <c r="L5" t="s">
        <v>2540</v>
      </c>
      <c r="M5" s="22">
        <v>2</v>
      </c>
      <c r="N5" t="s">
        <v>2144</v>
      </c>
      <c r="O5" t="s">
        <v>2579</v>
      </c>
    </row>
    <row r="6" spans="2:18">
      <c r="B6" t="s">
        <v>2535</v>
      </c>
      <c r="C6">
        <v>2</v>
      </c>
      <c r="E6" t="s">
        <v>2536</v>
      </c>
      <c r="F6" t="s">
        <v>2537</v>
      </c>
      <c r="G6">
        <v>2</v>
      </c>
      <c r="I6">
        <v>1</v>
      </c>
      <c r="J6" t="s">
        <v>2537</v>
      </c>
      <c r="L6" t="s">
        <v>2541</v>
      </c>
      <c r="M6" s="22">
        <v>2</v>
      </c>
      <c r="N6" t="s">
        <v>2144</v>
      </c>
      <c r="O6" t="s">
        <v>2596</v>
      </c>
    </row>
    <row r="7" spans="2:18">
      <c r="B7" t="s">
        <v>2535</v>
      </c>
      <c r="C7">
        <v>2</v>
      </c>
      <c r="E7" t="s">
        <v>2536</v>
      </c>
      <c r="F7" t="s">
        <v>2537</v>
      </c>
      <c r="G7">
        <v>2</v>
      </c>
      <c r="I7">
        <v>1</v>
      </c>
      <c r="J7" t="s">
        <v>2537</v>
      </c>
      <c r="L7" t="s">
        <v>2542</v>
      </c>
      <c r="M7" s="22">
        <v>2</v>
      </c>
      <c r="N7" t="s">
        <v>2144</v>
      </c>
      <c r="O7" t="s">
        <v>2597</v>
      </c>
    </row>
    <row r="8" spans="2:18">
      <c r="B8" t="s">
        <v>2535</v>
      </c>
      <c r="C8">
        <v>2</v>
      </c>
      <c r="E8" t="s">
        <v>2536</v>
      </c>
      <c r="F8" t="s">
        <v>2537</v>
      </c>
      <c r="G8">
        <v>2</v>
      </c>
      <c r="I8">
        <v>1</v>
      </c>
      <c r="J8" t="s">
        <v>2537</v>
      </c>
      <c r="L8" t="s">
        <v>2543</v>
      </c>
      <c r="M8" s="22">
        <v>2</v>
      </c>
      <c r="N8" t="s">
        <v>2144</v>
      </c>
      <c r="O8" t="s">
        <v>2598</v>
      </c>
    </row>
    <row r="9" spans="2:18">
      <c r="B9" t="s">
        <v>2535</v>
      </c>
      <c r="C9">
        <v>2</v>
      </c>
      <c r="E9" t="s">
        <v>2536</v>
      </c>
      <c r="F9" t="s">
        <v>2537</v>
      </c>
      <c r="G9">
        <v>2</v>
      </c>
      <c r="I9">
        <v>1</v>
      </c>
      <c r="J9" t="s">
        <v>2537</v>
      </c>
      <c r="L9" t="s">
        <v>2544</v>
      </c>
      <c r="M9" s="22">
        <v>2</v>
      </c>
      <c r="N9" t="s">
        <v>2144</v>
      </c>
      <c r="O9" t="s">
        <v>2580</v>
      </c>
    </row>
    <row r="10" spans="2:18">
      <c r="B10" t="s">
        <v>2535</v>
      </c>
      <c r="C10">
        <v>2</v>
      </c>
      <c r="E10" t="s">
        <v>2536</v>
      </c>
      <c r="F10" t="s">
        <v>2537</v>
      </c>
      <c r="G10">
        <v>2</v>
      </c>
      <c r="I10">
        <v>1</v>
      </c>
      <c r="J10" t="s">
        <v>2537</v>
      </c>
      <c r="L10" t="s">
        <v>2545</v>
      </c>
      <c r="M10" s="22">
        <v>2</v>
      </c>
      <c r="N10" t="s">
        <v>2144</v>
      </c>
      <c r="O10" t="s">
        <v>2599</v>
      </c>
    </row>
    <row r="11" spans="2:18">
      <c r="B11" t="s">
        <v>2535</v>
      </c>
      <c r="C11">
        <v>2</v>
      </c>
      <c r="E11" t="s">
        <v>2536</v>
      </c>
      <c r="F11" t="s">
        <v>2537</v>
      </c>
      <c r="G11">
        <v>2</v>
      </c>
      <c r="I11">
        <v>1</v>
      </c>
      <c r="J11" t="s">
        <v>2537</v>
      </c>
      <c r="L11" t="s">
        <v>2546</v>
      </c>
      <c r="M11" s="22">
        <v>20</v>
      </c>
      <c r="N11" t="s">
        <v>2144</v>
      </c>
      <c r="O11" t="s">
        <v>2581</v>
      </c>
    </row>
    <row r="12" spans="2:18">
      <c r="B12" t="s">
        <v>2535</v>
      </c>
      <c r="C12">
        <v>2</v>
      </c>
      <c r="E12" t="s">
        <v>2536</v>
      </c>
      <c r="F12" t="s">
        <v>2537</v>
      </c>
      <c r="G12">
        <v>2</v>
      </c>
      <c r="I12">
        <v>1</v>
      </c>
      <c r="J12" t="s">
        <v>2537</v>
      </c>
      <c r="L12" t="s">
        <v>2547</v>
      </c>
      <c r="M12" s="22">
        <v>20</v>
      </c>
      <c r="N12" t="s">
        <v>2144</v>
      </c>
      <c r="O12" t="s">
        <v>2582</v>
      </c>
    </row>
    <row r="13" spans="2:18">
      <c r="B13" t="s">
        <v>2535</v>
      </c>
      <c r="C13">
        <v>2</v>
      </c>
      <c r="E13" t="s">
        <v>2536</v>
      </c>
      <c r="F13" t="s">
        <v>2537</v>
      </c>
      <c r="G13">
        <v>2</v>
      </c>
      <c r="I13">
        <v>1</v>
      </c>
      <c r="J13" t="s">
        <v>2537</v>
      </c>
      <c r="L13" t="s">
        <v>2548</v>
      </c>
      <c r="M13" s="22">
        <v>40</v>
      </c>
      <c r="N13" t="s">
        <v>2144</v>
      </c>
      <c r="O13" t="s">
        <v>2583</v>
      </c>
    </row>
    <row r="14" spans="2:18">
      <c r="B14" t="s">
        <v>2535</v>
      </c>
      <c r="C14">
        <v>2</v>
      </c>
      <c r="E14" t="s">
        <v>2536</v>
      </c>
      <c r="F14" t="s">
        <v>2537</v>
      </c>
      <c r="G14">
        <v>2</v>
      </c>
      <c r="I14">
        <v>1</v>
      </c>
      <c r="J14" t="s">
        <v>2537</v>
      </c>
      <c r="L14" t="s">
        <v>2549</v>
      </c>
      <c r="M14" s="22">
        <v>60</v>
      </c>
      <c r="N14" t="s">
        <v>2144</v>
      </c>
      <c r="O14" t="s">
        <v>2584</v>
      </c>
    </row>
    <row r="15" spans="2:18">
      <c r="B15" t="s">
        <v>2535</v>
      </c>
      <c r="C15">
        <v>2</v>
      </c>
      <c r="E15" t="s">
        <v>2536</v>
      </c>
      <c r="F15" t="s">
        <v>2537</v>
      </c>
      <c r="G15">
        <v>2</v>
      </c>
      <c r="I15">
        <v>1</v>
      </c>
      <c r="J15" t="s">
        <v>2537</v>
      </c>
      <c r="L15" t="s">
        <v>2550</v>
      </c>
      <c r="M15" s="22">
        <v>80</v>
      </c>
      <c r="N15" t="s">
        <v>2144</v>
      </c>
      <c r="O15" t="s">
        <v>2585</v>
      </c>
    </row>
    <row r="16" spans="2:18">
      <c r="B16" t="s">
        <v>2535</v>
      </c>
      <c r="C16">
        <v>2</v>
      </c>
      <c r="E16" t="s">
        <v>2536</v>
      </c>
      <c r="F16" t="s">
        <v>2537</v>
      </c>
      <c r="G16">
        <v>2</v>
      </c>
      <c r="I16">
        <v>1</v>
      </c>
      <c r="J16" t="s">
        <v>2537</v>
      </c>
      <c r="L16" t="s">
        <v>2551</v>
      </c>
      <c r="M16" s="22">
        <v>80</v>
      </c>
      <c r="N16" t="s">
        <v>2144</v>
      </c>
      <c r="O16" t="s">
        <v>2586</v>
      </c>
    </row>
    <row r="17" spans="2:15">
      <c r="B17" t="s">
        <v>2535</v>
      </c>
      <c r="C17">
        <v>2</v>
      </c>
      <c r="E17" t="s">
        <v>2536</v>
      </c>
      <c r="F17" t="s">
        <v>2537</v>
      </c>
      <c r="G17">
        <v>2</v>
      </c>
      <c r="I17">
        <v>1</v>
      </c>
      <c r="J17" t="s">
        <v>2537</v>
      </c>
      <c r="L17" t="s">
        <v>2552</v>
      </c>
      <c r="M17" s="22">
        <v>80</v>
      </c>
      <c r="N17" t="s">
        <v>2144</v>
      </c>
      <c r="O17" t="s">
        <v>2587</v>
      </c>
    </row>
    <row r="18" spans="2:15">
      <c r="B18" t="s">
        <v>2535</v>
      </c>
      <c r="C18">
        <v>2</v>
      </c>
      <c r="E18" t="s">
        <v>2536</v>
      </c>
      <c r="F18" t="s">
        <v>2537</v>
      </c>
      <c r="G18">
        <v>2</v>
      </c>
      <c r="I18">
        <v>1</v>
      </c>
      <c r="J18" t="s">
        <v>2537</v>
      </c>
      <c r="L18" t="s">
        <v>2553</v>
      </c>
      <c r="M18" s="22">
        <v>120</v>
      </c>
      <c r="N18" t="s">
        <v>2144</v>
      </c>
      <c r="O18" t="s">
        <v>2588</v>
      </c>
    </row>
    <row r="19" spans="2:15">
      <c r="B19" t="s">
        <v>2535</v>
      </c>
      <c r="C19">
        <v>2</v>
      </c>
      <c r="E19" t="s">
        <v>2536</v>
      </c>
      <c r="F19" t="s">
        <v>2537</v>
      </c>
      <c r="G19">
        <v>2</v>
      </c>
      <c r="I19">
        <v>1</v>
      </c>
      <c r="J19" t="s">
        <v>2537</v>
      </c>
      <c r="L19" t="s">
        <v>2554</v>
      </c>
      <c r="M19" s="22">
        <v>120</v>
      </c>
      <c r="N19" t="s">
        <v>2144</v>
      </c>
      <c r="O19" t="s">
        <v>2572</v>
      </c>
    </row>
    <row r="20" spans="2:15">
      <c r="B20" t="s">
        <v>2535</v>
      </c>
      <c r="C20">
        <v>2</v>
      </c>
      <c r="E20" t="s">
        <v>2536</v>
      </c>
      <c r="F20" t="s">
        <v>2537</v>
      </c>
      <c r="G20">
        <v>2</v>
      </c>
      <c r="I20">
        <v>1</v>
      </c>
      <c r="J20" t="s">
        <v>2537</v>
      </c>
      <c r="L20" t="s">
        <v>2555</v>
      </c>
      <c r="M20" s="22">
        <v>80</v>
      </c>
      <c r="N20" t="s">
        <v>2144</v>
      </c>
      <c r="O20" t="s">
        <v>2589</v>
      </c>
    </row>
    <row r="21" spans="2:15">
      <c r="B21" t="s">
        <v>2535</v>
      </c>
      <c r="C21">
        <v>2</v>
      </c>
      <c r="E21" t="s">
        <v>2536</v>
      </c>
      <c r="F21" t="s">
        <v>2537</v>
      </c>
      <c r="G21">
        <v>2</v>
      </c>
      <c r="I21">
        <v>1</v>
      </c>
      <c r="J21" t="s">
        <v>2537</v>
      </c>
      <c r="L21" t="s">
        <v>2556</v>
      </c>
      <c r="M21" s="22">
        <v>80</v>
      </c>
      <c r="N21" t="s">
        <v>2144</v>
      </c>
      <c r="O21" t="s">
        <v>2573</v>
      </c>
    </row>
    <row r="22" spans="2:15">
      <c r="B22" t="s">
        <v>2535</v>
      </c>
      <c r="C22">
        <v>2</v>
      </c>
      <c r="D22" t="s">
        <v>9841</v>
      </c>
      <c r="E22" t="s">
        <v>2536</v>
      </c>
      <c r="F22" t="s">
        <v>2537</v>
      </c>
      <c r="G22">
        <v>2</v>
      </c>
      <c r="I22">
        <v>1</v>
      </c>
      <c r="J22" t="s">
        <v>2537</v>
      </c>
      <c r="L22" t="s">
        <v>2557</v>
      </c>
      <c r="M22" s="193">
        <v>46</v>
      </c>
      <c r="N22" t="s">
        <v>2182</v>
      </c>
      <c r="O22" t="s">
        <v>2590</v>
      </c>
    </row>
    <row r="23" spans="2:15">
      <c r="B23" t="s">
        <v>2535</v>
      </c>
      <c r="C23">
        <v>2</v>
      </c>
      <c r="D23" t="s">
        <v>9841</v>
      </c>
      <c r="E23" t="s">
        <v>2536</v>
      </c>
      <c r="F23" t="s">
        <v>2537</v>
      </c>
      <c r="G23">
        <v>2</v>
      </c>
      <c r="I23">
        <v>1</v>
      </c>
      <c r="J23" t="s">
        <v>2537</v>
      </c>
      <c r="L23" t="s">
        <v>2558</v>
      </c>
      <c r="M23" s="193">
        <v>39</v>
      </c>
      <c r="N23" t="s">
        <v>2182</v>
      </c>
      <c r="O23" t="s">
        <v>2574</v>
      </c>
    </row>
    <row r="24" spans="2:15">
      <c r="B24" t="s">
        <v>2535</v>
      </c>
      <c r="C24">
        <v>2</v>
      </c>
      <c r="D24" t="s">
        <v>9841</v>
      </c>
      <c r="E24" t="s">
        <v>2536</v>
      </c>
      <c r="F24" t="s">
        <v>2537</v>
      </c>
      <c r="G24">
        <v>2</v>
      </c>
      <c r="I24">
        <v>1</v>
      </c>
      <c r="J24" t="s">
        <v>2537</v>
      </c>
      <c r="L24" t="s">
        <v>2559</v>
      </c>
      <c r="M24" s="193">
        <v>5</v>
      </c>
      <c r="N24" t="s">
        <v>2182</v>
      </c>
      <c r="O24" t="s">
        <v>2575</v>
      </c>
    </row>
    <row r="25" spans="2:15">
      <c r="B25" t="s">
        <v>2535</v>
      </c>
      <c r="C25">
        <v>2</v>
      </c>
      <c r="E25" t="s">
        <v>2536</v>
      </c>
      <c r="F25" t="s">
        <v>2537</v>
      </c>
      <c r="G25">
        <v>2</v>
      </c>
      <c r="I25">
        <v>1</v>
      </c>
      <c r="J25" t="s">
        <v>2537</v>
      </c>
      <c r="L25" t="s">
        <v>2560</v>
      </c>
      <c r="M25" s="22">
        <v>14</v>
      </c>
      <c r="N25" t="s">
        <v>2144</v>
      </c>
    </row>
    <row r="26" spans="2:15">
      <c r="B26" t="s">
        <v>2535</v>
      </c>
      <c r="C26">
        <v>2</v>
      </c>
      <c r="E26" t="s">
        <v>2536</v>
      </c>
      <c r="F26" t="s">
        <v>2537</v>
      </c>
      <c r="G26">
        <v>2</v>
      </c>
      <c r="I26">
        <v>1</v>
      </c>
      <c r="J26" t="s">
        <v>2537</v>
      </c>
      <c r="L26" t="s">
        <v>2561</v>
      </c>
      <c r="M26" s="22">
        <v>2</v>
      </c>
      <c r="N26" t="s">
        <v>2144</v>
      </c>
    </row>
    <row r="27" spans="2:15">
      <c r="B27" t="s">
        <v>2535</v>
      </c>
      <c r="C27">
        <v>2</v>
      </c>
      <c r="E27" t="s">
        <v>2536</v>
      </c>
      <c r="F27" t="s">
        <v>2537</v>
      </c>
      <c r="G27">
        <v>2</v>
      </c>
      <c r="I27">
        <v>1</v>
      </c>
      <c r="J27" t="s">
        <v>2537</v>
      </c>
      <c r="L27" t="s">
        <v>2562</v>
      </c>
      <c r="M27" s="22">
        <v>1</v>
      </c>
      <c r="N27" t="s">
        <v>2144</v>
      </c>
      <c r="O27" t="s">
        <v>2591</v>
      </c>
    </row>
    <row r="28" spans="2:15">
      <c r="B28" t="s">
        <v>2535</v>
      </c>
      <c r="C28">
        <v>2</v>
      </c>
      <c r="E28" t="s">
        <v>2536</v>
      </c>
      <c r="F28" t="s">
        <v>2537</v>
      </c>
      <c r="G28">
        <v>2</v>
      </c>
      <c r="I28">
        <v>1</v>
      </c>
      <c r="J28" t="s">
        <v>2537</v>
      </c>
      <c r="L28" t="s">
        <v>2563</v>
      </c>
      <c r="M28" s="22">
        <v>30</v>
      </c>
      <c r="N28" t="s">
        <v>2144</v>
      </c>
      <c r="O28" t="s">
        <v>2592</v>
      </c>
    </row>
    <row r="29" spans="2:15">
      <c r="B29" t="s">
        <v>2535</v>
      </c>
      <c r="C29">
        <v>2</v>
      </c>
      <c r="E29" t="s">
        <v>2536</v>
      </c>
      <c r="F29" t="s">
        <v>2537</v>
      </c>
      <c r="G29">
        <v>2</v>
      </c>
      <c r="I29">
        <v>1</v>
      </c>
      <c r="J29" t="s">
        <v>2537</v>
      </c>
      <c r="L29" t="s">
        <v>2564</v>
      </c>
      <c r="M29" s="22">
        <v>2</v>
      </c>
      <c r="N29" t="s">
        <v>2144</v>
      </c>
      <c r="O29" t="s">
        <v>2593</v>
      </c>
    </row>
    <row r="30" spans="2:15">
      <c r="B30" t="s">
        <v>2535</v>
      </c>
      <c r="C30">
        <v>2</v>
      </c>
      <c r="E30" t="s">
        <v>2536</v>
      </c>
      <c r="F30" t="s">
        <v>2537</v>
      </c>
      <c r="G30">
        <v>2</v>
      </c>
      <c r="I30">
        <v>1</v>
      </c>
      <c r="J30" t="s">
        <v>2537</v>
      </c>
      <c r="L30" t="s">
        <v>2565</v>
      </c>
      <c r="M30" s="22">
        <v>14</v>
      </c>
      <c r="N30" t="s">
        <v>2144</v>
      </c>
    </row>
    <row r="31" spans="2:15">
      <c r="B31" t="s">
        <v>2535</v>
      </c>
      <c r="C31">
        <v>2</v>
      </c>
      <c r="E31" t="s">
        <v>2536</v>
      </c>
      <c r="F31" t="s">
        <v>2537</v>
      </c>
      <c r="G31">
        <v>2</v>
      </c>
      <c r="I31">
        <v>1</v>
      </c>
      <c r="J31" t="s">
        <v>2537</v>
      </c>
      <c r="L31" t="s">
        <v>2566</v>
      </c>
      <c r="M31" s="22">
        <v>2</v>
      </c>
      <c r="N31" t="s">
        <v>2144</v>
      </c>
    </row>
    <row r="32" spans="2:15">
      <c r="B32" t="s">
        <v>2535</v>
      </c>
      <c r="C32">
        <v>2</v>
      </c>
      <c r="E32" t="s">
        <v>2536</v>
      </c>
      <c r="F32" t="s">
        <v>2537</v>
      </c>
      <c r="G32">
        <v>2</v>
      </c>
      <c r="I32">
        <v>1</v>
      </c>
      <c r="J32" t="s">
        <v>2537</v>
      </c>
      <c r="L32" t="s">
        <v>2567</v>
      </c>
      <c r="M32" s="22">
        <v>35</v>
      </c>
      <c r="N32" t="s">
        <v>2144</v>
      </c>
      <c r="O32" t="s">
        <v>2576</v>
      </c>
    </row>
    <row r="33" spans="2:15">
      <c r="B33" t="s">
        <v>2535</v>
      </c>
      <c r="C33">
        <v>2</v>
      </c>
      <c r="E33" t="s">
        <v>2536</v>
      </c>
      <c r="F33" t="s">
        <v>2537</v>
      </c>
      <c r="G33">
        <v>2</v>
      </c>
      <c r="I33">
        <v>1</v>
      </c>
      <c r="J33" t="s">
        <v>2537</v>
      </c>
      <c r="L33" t="s">
        <v>2568</v>
      </c>
      <c r="M33" s="22">
        <v>35</v>
      </c>
      <c r="N33" t="s">
        <v>2144</v>
      </c>
      <c r="O33" t="s">
        <v>2577</v>
      </c>
    </row>
    <row r="34" spans="2:15">
      <c r="B34" t="s">
        <v>2535</v>
      </c>
      <c r="C34">
        <v>2</v>
      </c>
      <c r="E34" t="s">
        <v>2536</v>
      </c>
      <c r="F34" t="s">
        <v>2537</v>
      </c>
      <c r="G34">
        <v>2</v>
      </c>
      <c r="I34">
        <v>1</v>
      </c>
      <c r="J34" t="s">
        <v>2537</v>
      </c>
      <c r="L34" t="s">
        <v>2569</v>
      </c>
      <c r="M34" s="22">
        <v>1</v>
      </c>
      <c r="N34" t="s">
        <v>2144</v>
      </c>
      <c r="O34" t="s">
        <v>2594</v>
      </c>
    </row>
    <row r="35" spans="2:15">
      <c r="B35" t="s">
        <v>2535</v>
      </c>
      <c r="C35">
        <v>2</v>
      </c>
      <c r="E35" t="s">
        <v>2536</v>
      </c>
      <c r="F35" t="s">
        <v>2537</v>
      </c>
      <c r="G35">
        <v>2</v>
      </c>
      <c r="I35">
        <v>1</v>
      </c>
      <c r="J35" t="s">
        <v>2537</v>
      </c>
      <c r="L35" t="s">
        <v>2570</v>
      </c>
      <c r="M35" s="22">
        <v>6</v>
      </c>
      <c r="N35" t="s">
        <v>2144</v>
      </c>
      <c r="O35" t="s">
        <v>2600</v>
      </c>
    </row>
    <row r="36" spans="2:15">
      <c r="B36" t="s">
        <v>2535</v>
      </c>
      <c r="C36">
        <v>2</v>
      </c>
      <c r="E36" t="s">
        <v>2536</v>
      </c>
      <c r="F36" t="s">
        <v>2537</v>
      </c>
      <c r="G36">
        <v>2</v>
      </c>
      <c r="I36">
        <v>1</v>
      </c>
      <c r="J36" t="s">
        <v>2537</v>
      </c>
      <c r="L36" t="s">
        <v>2571</v>
      </c>
      <c r="M36" s="22">
        <v>6</v>
      </c>
      <c r="N36" t="s">
        <v>2144</v>
      </c>
      <c r="O36" t="s">
        <v>2601</v>
      </c>
    </row>
  </sheetData>
  <autoFilter ref="B2:Q36"/>
  <hyperlinks>
    <hyperlink ref="B1" location="'Common list'!A1" display="&lt;--назад"/>
    <hyperlink ref="Q1" location="'Common list'!A1" display="&lt;--назад"/>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D6"/>
  <sheetViews>
    <sheetView workbookViewId="0">
      <selection activeCell="C21" sqref="C21"/>
    </sheetView>
  </sheetViews>
  <sheetFormatPr defaultRowHeight="15"/>
  <cols>
    <col min="1" max="1" width="19" bestFit="1" customWidth="1"/>
    <col min="2" max="2" width="16.28515625" customWidth="1"/>
    <col min="3" max="3" width="19.28515625" customWidth="1"/>
    <col min="4" max="4" width="26.85546875" bestFit="1" customWidth="1"/>
  </cols>
  <sheetData>
    <row r="3" spans="1:4">
      <c r="A3" s="391" t="s">
        <v>9</v>
      </c>
      <c r="B3" s="391" t="s">
        <v>6172</v>
      </c>
      <c r="C3" t="s">
        <v>10015</v>
      </c>
      <c r="D3" t="s">
        <v>10025</v>
      </c>
    </row>
    <row r="4" spans="1:4">
      <c r="A4" t="s">
        <v>9839</v>
      </c>
      <c r="B4" t="s">
        <v>3768</v>
      </c>
      <c r="C4" s="22">
        <v>20</v>
      </c>
      <c r="D4" s="22">
        <v>60</v>
      </c>
    </row>
    <row r="5" spans="1:4">
      <c r="A5" t="s">
        <v>9840</v>
      </c>
      <c r="B5" t="s">
        <v>3768</v>
      </c>
      <c r="C5" s="22">
        <v>20</v>
      </c>
      <c r="D5" s="22">
        <v>60</v>
      </c>
    </row>
    <row r="6" spans="1:4">
      <c r="A6" t="s">
        <v>9841</v>
      </c>
      <c r="B6" t="s">
        <v>2182</v>
      </c>
      <c r="C6" s="22">
        <v>90</v>
      </c>
      <c r="D6" s="22"/>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I41"/>
  <sheetViews>
    <sheetView zoomScale="55" zoomScaleNormal="55" workbookViewId="0">
      <selection activeCell="C21" sqref="C21"/>
    </sheetView>
  </sheetViews>
  <sheetFormatPr defaultColWidth="9.140625" defaultRowHeight="15"/>
  <cols>
    <col min="1" max="1" width="20.5703125" style="196" customWidth="1"/>
    <col min="2" max="2" width="72.7109375" style="196" customWidth="1"/>
    <col min="3" max="3" width="31.5703125" style="196" customWidth="1"/>
    <col min="4" max="4" width="21.5703125" style="196" customWidth="1"/>
    <col min="5" max="5" width="26" style="196" customWidth="1"/>
    <col min="6" max="8" width="13.42578125" style="196" customWidth="1"/>
    <col min="9" max="9" width="51.28515625" style="196" customWidth="1"/>
    <col min="10" max="16384" width="9.140625" style="196"/>
  </cols>
  <sheetData>
    <row r="1" spans="1:9" ht="30.75" thickBot="1">
      <c r="A1" s="218" t="s">
        <v>9</v>
      </c>
      <c r="B1" s="219" t="s">
        <v>6169</v>
      </c>
      <c r="C1" s="219" t="s">
        <v>6170</v>
      </c>
      <c r="D1" s="219" t="s">
        <v>6171</v>
      </c>
      <c r="E1" s="219" t="s">
        <v>5488</v>
      </c>
      <c r="F1" s="219" t="s">
        <v>6172</v>
      </c>
      <c r="G1" s="219" t="s">
        <v>6173</v>
      </c>
      <c r="H1" s="219" t="s">
        <v>6174</v>
      </c>
      <c r="I1" s="219" t="s">
        <v>2175</v>
      </c>
    </row>
    <row r="2" spans="1:9" ht="15.75" thickBot="1">
      <c r="A2" s="227"/>
      <c r="B2" s="221" t="s">
        <v>3482</v>
      </c>
      <c r="C2" s="223"/>
      <c r="D2" s="223"/>
      <c r="E2" s="223"/>
      <c r="F2" s="224"/>
      <c r="G2" s="224"/>
      <c r="H2" s="223"/>
      <c r="I2" s="222"/>
    </row>
    <row r="3" spans="1:9" ht="30.75" thickBot="1">
      <c r="A3" s="220" t="s">
        <v>9839</v>
      </c>
      <c r="B3" s="222" t="s">
        <v>6629</v>
      </c>
      <c r="C3" s="223"/>
      <c r="D3" s="223" t="s">
        <v>6493</v>
      </c>
      <c r="E3" s="223" t="s">
        <v>6489</v>
      </c>
      <c r="F3" s="224" t="s">
        <v>3768</v>
      </c>
      <c r="G3" s="224">
        <v>20</v>
      </c>
      <c r="H3" s="223"/>
      <c r="I3" s="373">
        <f>3*G3</f>
        <v>60</v>
      </c>
    </row>
    <row r="4" spans="1:9" ht="30.75" thickBot="1">
      <c r="A4" s="220" t="s">
        <v>9840</v>
      </c>
      <c r="B4" s="222" t="s">
        <v>6630</v>
      </c>
      <c r="C4" s="223"/>
      <c r="D4" s="223" t="s">
        <v>6501</v>
      </c>
      <c r="E4" s="223" t="s">
        <v>6489</v>
      </c>
      <c r="F4" s="224" t="s">
        <v>3768</v>
      </c>
      <c r="G4" s="224">
        <v>20</v>
      </c>
      <c r="H4" s="223"/>
      <c r="I4" s="373">
        <f>3*G4</f>
        <v>60</v>
      </c>
    </row>
    <row r="5" spans="1:9" ht="30.75" thickBot="1">
      <c r="A5" s="220"/>
      <c r="B5" s="222" t="s">
        <v>6863</v>
      </c>
      <c r="C5" s="223"/>
      <c r="D5" s="223" t="s">
        <v>6509</v>
      </c>
      <c r="E5" s="223" t="s">
        <v>6489</v>
      </c>
      <c r="F5" s="224" t="s">
        <v>3768</v>
      </c>
      <c r="G5" s="224">
        <v>2</v>
      </c>
      <c r="H5" s="223"/>
      <c r="I5" s="222"/>
    </row>
    <row r="6" spans="1:9" ht="30.75" thickBot="1">
      <c r="A6" s="220"/>
      <c r="B6" s="222" t="s">
        <v>6864</v>
      </c>
      <c r="C6" s="223"/>
      <c r="D6" s="223" t="s">
        <v>6515</v>
      </c>
      <c r="E6" s="223" t="s">
        <v>6489</v>
      </c>
      <c r="F6" s="224" t="s">
        <v>3768</v>
      </c>
      <c r="G6" s="224">
        <v>2</v>
      </c>
      <c r="H6" s="223"/>
      <c r="I6" s="222"/>
    </row>
    <row r="7" spans="1:9" ht="30.75" thickBot="1">
      <c r="A7" s="220"/>
      <c r="B7" s="222" t="s">
        <v>6865</v>
      </c>
      <c r="C7" s="223"/>
      <c r="D7" s="223" t="s">
        <v>6521</v>
      </c>
      <c r="E7" s="223" t="s">
        <v>6489</v>
      </c>
      <c r="F7" s="224" t="s">
        <v>3768</v>
      </c>
      <c r="G7" s="224">
        <v>2</v>
      </c>
      <c r="H7" s="223"/>
      <c r="I7" s="222"/>
    </row>
    <row r="8" spans="1:9">
      <c r="A8" s="554"/>
      <c r="B8" s="225" t="s">
        <v>6866</v>
      </c>
      <c r="C8" s="554"/>
      <c r="D8" s="554" t="s">
        <v>6528</v>
      </c>
      <c r="E8" s="554" t="s">
        <v>6489</v>
      </c>
      <c r="F8" s="558" t="s">
        <v>3768</v>
      </c>
      <c r="G8" s="558">
        <v>2</v>
      </c>
      <c r="H8" s="554"/>
      <c r="I8" s="556"/>
    </row>
    <row r="9" spans="1:9" ht="15.75" thickBot="1">
      <c r="A9" s="555"/>
      <c r="B9" s="222" t="s">
        <v>6529</v>
      </c>
      <c r="C9" s="555"/>
      <c r="D9" s="555"/>
      <c r="E9" s="555"/>
      <c r="F9" s="559"/>
      <c r="G9" s="559"/>
      <c r="H9" s="555"/>
      <c r="I9" s="557"/>
    </row>
    <row r="10" spans="1:9">
      <c r="A10" s="554"/>
      <c r="B10" s="225" t="s">
        <v>6867</v>
      </c>
      <c r="C10" s="554"/>
      <c r="D10" s="554" t="s">
        <v>6537</v>
      </c>
      <c r="E10" s="554" t="s">
        <v>6489</v>
      </c>
      <c r="F10" s="558" t="s">
        <v>3768</v>
      </c>
      <c r="G10" s="558">
        <v>2</v>
      </c>
      <c r="H10" s="554"/>
      <c r="I10" s="556"/>
    </row>
    <row r="11" spans="1:9" ht="15.75" thickBot="1">
      <c r="A11" s="555"/>
      <c r="B11" s="222" t="s">
        <v>6535</v>
      </c>
      <c r="C11" s="555"/>
      <c r="D11" s="555"/>
      <c r="E11" s="555"/>
      <c r="F11" s="559"/>
      <c r="G11" s="559"/>
      <c r="H11" s="555"/>
      <c r="I11" s="557"/>
    </row>
    <row r="12" spans="1:9">
      <c r="A12" s="554"/>
      <c r="B12" s="225" t="s">
        <v>6868</v>
      </c>
      <c r="C12" s="554"/>
      <c r="D12" s="554" t="s">
        <v>6541</v>
      </c>
      <c r="E12" s="554" t="s">
        <v>6489</v>
      </c>
      <c r="F12" s="558" t="s">
        <v>3768</v>
      </c>
      <c r="G12" s="558">
        <v>2</v>
      </c>
      <c r="H12" s="554"/>
      <c r="I12" s="556"/>
    </row>
    <row r="13" spans="1:9" ht="15.75" thickBot="1">
      <c r="A13" s="555"/>
      <c r="B13" s="222" t="s">
        <v>6529</v>
      </c>
      <c r="C13" s="555"/>
      <c r="D13" s="555"/>
      <c r="E13" s="555"/>
      <c r="F13" s="559"/>
      <c r="G13" s="559"/>
      <c r="H13" s="555"/>
      <c r="I13" s="557"/>
    </row>
    <row r="14" spans="1:9" ht="15.75" thickBot="1">
      <c r="A14" s="220"/>
      <c r="B14" s="222" t="s">
        <v>6504</v>
      </c>
      <c r="C14" s="223"/>
      <c r="D14" s="223" t="s">
        <v>6505</v>
      </c>
      <c r="E14" s="223" t="s">
        <v>6489</v>
      </c>
      <c r="F14" s="224" t="s">
        <v>3768</v>
      </c>
      <c r="G14" s="224">
        <v>20</v>
      </c>
      <c r="H14" s="223"/>
      <c r="I14" s="222"/>
    </row>
    <row r="15" spans="1:9">
      <c r="A15" s="554"/>
      <c r="B15" s="225" t="s">
        <v>6869</v>
      </c>
      <c r="C15" s="554"/>
      <c r="D15" s="554" t="s">
        <v>6543</v>
      </c>
      <c r="E15" s="554" t="s">
        <v>6489</v>
      </c>
      <c r="F15" s="558" t="s">
        <v>3768</v>
      </c>
      <c r="G15" s="558">
        <v>20</v>
      </c>
      <c r="H15" s="554"/>
      <c r="I15" s="556"/>
    </row>
    <row r="16" spans="1:9" ht="15.75" thickBot="1">
      <c r="A16" s="555"/>
      <c r="B16" s="222" t="s">
        <v>6544</v>
      </c>
      <c r="C16" s="555"/>
      <c r="D16" s="555"/>
      <c r="E16" s="555"/>
      <c r="F16" s="559"/>
      <c r="G16" s="559"/>
      <c r="H16" s="555"/>
      <c r="I16" s="557"/>
    </row>
    <row r="17" spans="1:9" ht="30.75" thickBot="1">
      <c r="A17" s="220"/>
      <c r="B17" s="222" t="s">
        <v>6870</v>
      </c>
      <c r="C17" s="223"/>
      <c r="D17" s="223" t="s">
        <v>6379</v>
      </c>
      <c r="E17" s="223" t="s">
        <v>6489</v>
      </c>
      <c r="F17" s="224" t="s">
        <v>3768</v>
      </c>
      <c r="G17" s="224">
        <v>40</v>
      </c>
      <c r="H17" s="223"/>
      <c r="I17" s="222"/>
    </row>
    <row r="18" spans="1:9" ht="15.75" thickBot="1">
      <c r="A18" s="220"/>
      <c r="B18" s="222" t="s">
        <v>6871</v>
      </c>
      <c r="C18" s="223"/>
      <c r="D18" s="223" t="s">
        <v>6553</v>
      </c>
      <c r="E18" s="223" t="s">
        <v>6489</v>
      </c>
      <c r="F18" s="224" t="s">
        <v>3768</v>
      </c>
      <c r="G18" s="224">
        <v>60</v>
      </c>
      <c r="H18" s="223"/>
      <c r="I18" s="222"/>
    </row>
    <row r="19" spans="1:9" ht="15.75" thickBot="1">
      <c r="A19" s="220"/>
      <c r="B19" s="222" t="s">
        <v>6872</v>
      </c>
      <c r="C19" s="223"/>
      <c r="D19" s="223" t="s">
        <v>6385</v>
      </c>
      <c r="E19" s="223" t="s">
        <v>6489</v>
      </c>
      <c r="F19" s="224" t="s">
        <v>3768</v>
      </c>
      <c r="G19" s="224">
        <v>80</v>
      </c>
      <c r="H19" s="223"/>
      <c r="I19" s="222"/>
    </row>
    <row r="20" spans="1:9" ht="15.75" thickBot="1">
      <c r="A20" s="220"/>
      <c r="B20" s="222" t="s">
        <v>6873</v>
      </c>
      <c r="C20" s="223"/>
      <c r="D20" s="223" t="s">
        <v>6388</v>
      </c>
      <c r="E20" s="223" t="s">
        <v>6489</v>
      </c>
      <c r="F20" s="224" t="s">
        <v>3768</v>
      </c>
      <c r="G20" s="224">
        <v>80</v>
      </c>
      <c r="H20" s="223"/>
      <c r="I20" s="222"/>
    </row>
    <row r="21" spans="1:9" ht="15.75" thickBot="1">
      <c r="A21" s="220"/>
      <c r="B21" s="222" t="s">
        <v>6874</v>
      </c>
      <c r="C21" s="223"/>
      <c r="D21" s="223" t="s">
        <v>6391</v>
      </c>
      <c r="E21" s="223" t="s">
        <v>6489</v>
      </c>
      <c r="F21" s="224" t="s">
        <v>3768</v>
      </c>
      <c r="G21" s="224">
        <v>80</v>
      </c>
      <c r="H21" s="223"/>
      <c r="I21" s="222"/>
    </row>
    <row r="22" spans="1:9" ht="15.75" thickBot="1">
      <c r="A22" s="227"/>
      <c r="B22" s="222" t="s">
        <v>6875</v>
      </c>
      <c r="C22" s="223"/>
      <c r="D22" s="223" t="s">
        <v>6393</v>
      </c>
      <c r="E22" s="223" t="s">
        <v>6489</v>
      </c>
      <c r="F22" s="224" t="s">
        <v>3768</v>
      </c>
      <c r="G22" s="224">
        <v>120</v>
      </c>
      <c r="H22" s="223"/>
      <c r="I22" s="222"/>
    </row>
    <row r="23" spans="1:9" ht="15.75" thickBot="1">
      <c r="A23" s="220"/>
      <c r="B23" s="222" t="s">
        <v>6876</v>
      </c>
      <c r="C23" s="223"/>
      <c r="D23" s="223" t="s">
        <v>6561</v>
      </c>
      <c r="E23" s="223" t="s">
        <v>6489</v>
      </c>
      <c r="F23" s="224" t="s">
        <v>3768</v>
      </c>
      <c r="G23" s="224">
        <v>120</v>
      </c>
      <c r="H23" s="223"/>
      <c r="I23" s="222"/>
    </row>
    <row r="24" spans="1:9" ht="15.75" thickBot="1">
      <c r="A24" s="220"/>
      <c r="B24" s="222" t="s">
        <v>6877</v>
      </c>
      <c r="C24" s="223"/>
      <c r="D24" s="223" t="s">
        <v>6878</v>
      </c>
      <c r="E24" s="223" t="s">
        <v>6489</v>
      </c>
      <c r="F24" s="224" t="s">
        <v>3768</v>
      </c>
      <c r="G24" s="224">
        <v>80</v>
      </c>
      <c r="H24" s="223"/>
      <c r="I24" s="222"/>
    </row>
    <row r="25" spans="1:9" ht="15.75" thickBot="1">
      <c r="A25" s="220"/>
      <c r="B25" s="222" t="s">
        <v>6879</v>
      </c>
      <c r="C25" s="223"/>
      <c r="D25" s="223" t="s">
        <v>6596</v>
      </c>
      <c r="E25" s="223" t="s">
        <v>6489</v>
      </c>
      <c r="F25" s="224" t="s">
        <v>3768</v>
      </c>
      <c r="G25" s="224">
        <v>80</v>
      </c>
      <c r="H25" s="223"/>
      <c r="I25" s="222"/>
    </row>
    <row r="26" spans="1:9" ht="15.75" thickBot="1">
      <c r="A26" s="220" t="s">
        <v>9841</v>
      </c>
      <c r="B26" s="222" t="s">
        <v>6880</v>
      </c>
      <c r="C26" s="223"/>
      <c r="D26" s="223" t="s">
        <v>6881</v>
      </c>
      <c r="E26" s="223" t="s">
        <v>6489</v>
      </c>
      <c r="F26" s="224" t="s">
        <v>2182</v>
      </c>
      <c r="G26" s="372">
        <v>46</v>
      </c>
      <c r="H26" s="223"/>
      <c r="I26" s="222"/>
    </row>
    <row r="27" spans="1:9" ht="15.75" thickBot="1">
      <c r="A27" s="226" t="s">
        <v>9841</v>
      </c>
      <c r="B27" s="222" t="s">
        <v>6882</v>
      </c>
      <c r="C27" s="223"/>
      <c r="D27" s="223" t="s">
        <v>6883</v>
      </c>
      <c r="E27" s="223" t="s">
        <v>6489</v>
      </c>
      <c r="F27" s="224" t="s">
        <v>2182</v>
      </c>
      <c r="G27" s="372">
        <v>39</v>
      </c>
      <c r="H27" s="223"/>
      <c r="I27" s="222"/>
    </row>
    <row r="28" spans="1:9" ht="15.75" thickBot="1">
      <c r="A28" s="226" t="s">
        <v>9841</v>
      </c>
      <c r="B28" s="222" t="s">
        <v>6884</v>
      </c>
      <c r="C28" s="223"/>
      <c r="D28" s="223" t="s">
        <v>6885</v>
      </c>
      <c r="E28" s="223" t="s">
        <v>6886</v>
      </c>
      <c r="F28" s="224" t="s">
        <v>2182</v>
      </c>
      <c r="G28" s="372">
        <v>5</v>
      </c>
      <c r="H28" s="223"/>
      <c r="I28" s="222"/>
    </row>
    <row r="29" spans="1:9" ht="15.75" thickBot="1">
      <c r="A29" s="220"/>
      <c r="B29" s="222" t="s">
        <v>6887</v>
      </c>
      <c r="C29" s="223"/>
      <c r="D29" s="223" t="s">
        <v>6888</v>
      </c>
      <c r="E29" s="223" t="s">
        <v>6886</v>
      </c>
      <c r="F29" s="224" t="s">
        <v>3768</v>
      </c>
      <c r="G29" s="224">
        <v>35</v>
      </c>
      <c r="H29" s="223"/>
      <c r="I29" s="222"/>
    </row>
    <row r="30" spans="1:9" ht="15.75" thickBot="1">
      <c r="A30" s="220"/>
      <c r="B30" s="222" t="s">
        <v>6889</v>
      </c>
      <c r="C30" s="223"/>
      <c r="D30" s="223" t="s">
        <v>6890</v>
      </c>
      <c r="E30" s="223" t="s">
        <v>6886</v>
      </c>
      <c r="F30" s="224" t="s">
        <v>3768</v>
      </c>
      <c r="G30" s="224">
        <v>35</v>
      </c>
      <c r="H30" s="223"/>
      <c r="I30" s="222"/>
    </row>
    <row r="31" spans="1:9" ht="15.75" thickBot="1">
      <c r="A31" s="220"/>
      <c r="B31" s="222" t="s">
        <v>6891</v>
      </c>
      <c r="C31" s="223"/>
      <c r="D31" s="223" t="s">
        <v>6329</v>
      </c>
      <c r="E31" s="223" t="s">
        <v>6489</v>
      </c>
      <c r="F31" s="223" t="s">
        <v>3768</v>
      </c>
      <c r="G31" s="223">
        <v>2</v>
      </c>
      <c r="H31" s="223"/>
      <c r="I31" s="222"/>
    </row>
    <row r="32" spans="1:9" ht="15.75" thickBot="1">
      <c r="A32" s="220"/>
      <c r="B32" s="222" t="s">
        <v>6892</v>
      </c>
      <c r="C32" s="223"/>
      <c r="D32" s="223" t="s">
        <v>6613</v>
      </c>
      <c r="E32" s="223" t="s">
        <v>6489</v>
      </c>
      <c r="F32" s="223" t="s">
        <v>3768</v>
      </c>
      <c r="G32" s="223">
        <v>1</v>
      </c>
      <c r="H32" s="223"/>
      <c r="I32" s="222"/>
    </row>
    <row r="33" spans="1:9" ht="15.75" thickBot="1">
      <c r="A33" s="220"/>
      <c r="B33" s="222" t="s">
        <v>6893</v>
      </c>
      <c r="C33" s="223" t="s">
        <v>6617</v>
      </c>
      <c r="D33" s="223"/>
      <c r="E33" s="223"/>
      <c r="F33" s="223" t="s">
        <v>3768</v>
      </c>
      <c r="G33" s="223">
        <v>14</v>
      </c>
      <c r="H33" s="223"/>
      <c r="I33" s="223"/>
    </row>
    <row r="34" spans="1:9" ht="15.75" thickBot="1">
      <c r="A34" s="220"/>
      <c r="B34" s="222" t="s">
        <v>6894</v>
      </c>
      <c r="C34" s="223" t="s">
        <v>6895</v>
      </c>
      <c r="D34" s="223"/>
      <c r="E34" s="223"/>
      <c r="F34" s="223" t="s">
        <v>3768</v>
      </c>
      <c r="G34" s="223">
        <v>2</v>
      </c>
      <c r="H34" s="223"/>
      <c r="I34" s="223"/>
    </row>
    <row r="35" spans="1:9" ht="15.75" thickBot="1">
      <c r="A35" s="220"/>
      <c r="B35" s="222" t="s">
        <v>6896</v>
      </c>
      <c r="C35" s="223" t="s">
        <v>6897</v>
      </c>
      <c r="D35" s="223"/>
      <c r="E35" s="223"/>
      <c r="F35" s="223" t="s">
        <v>3768</v>
      </c>
      <c r="G35" s="223">
        <v>2</v>
      </c>
      <c r="H35" s="223"/>
      <c r="I35" s="223"/>
    </row>
    <row r="36" spans="1:9" ht="15.75" thickBot="1">
      <c r="A36" s="220"/>
      <c r="B36" s="222" t="s">
        <v>6898</v>
      </c>
      <c r="C36" s="223" t="s">
        <v>6621</v>
      </c>
      <c r="D36" s="223"/>
      <c r="E36" s="223"/>
      <c r="F36" s="223" t="s">
        <v>3768</v>
      </c>
      <c r="G36" s="223">
        <v>14</v>
      </c>
      <c r="H36" s="223"/>
      <c r="I36" s="223"/>
    </row>
    <row r="37" spans="1:9" ht="15.75" thickBot="1">
      <c r="A37" s="220"/>
      <c r="B37" s="222" t="s">
        <v>6899</v>
      </c>
      <c r="C37" s="223"/>
      <c r="D37" s="223">
        <v>25207</v>
      </c>
      <c r="E37" s="223" t="s">
        <v>6489</v>
      </c>
      <c r="F37" s="223" t="s">
        <v>3768</v>
      </c>
      <c r="G37" s="223">
        <v>30</v>
      </c>
      <c r="H37" s="223"/>
      <c r="I37" s="223"/>
    </row>
    <row r="38" spans="1:9" ht="15.75" thickBot="1">
      <c r="A38" s="220"/>
      <c r="B38" s="222" t="s">
        <v>6900</v>
      </c>
      <c r="C38" s="223" t="s">
        <v>6327</v>
      </c>
      <c r="D38" s="223" t="s">
        <v>2354</v>
      </c>
      <c r="E38" s="223" t="s">
        <v>6489</v>
      </c>
      <c r="F38" s="223" t="s">
        <v>3768</v>
      </c>
      <c r="G38" s="223">
        <v>1</v>
      </c>
      <c r="H38" s="223"/>
      <c r="I38" s="223"/>
    </row>
    <row r="39" spans="1:9">
      <c r="A39" s="554"/>
      <c r="B39" s="225" t="s">
        <v>6901</v>
      </c>
      <c r="C39" s="554"/>
      <c r="D39" s="554" t="s">
        <v>6902</v>
      </c>
      <c r="E39" s="554" t="s">
        <v>6489</v>
      </c>
      <c r="F39" s="554" t="s">
        <v>3768</v>
      </c>
      <c r="G39" s="554">
        <v>6</v>
      </c>
      <c r="H39" s="554"/>
      <c r="I39" s="554"/>
    </row>
    <row r="40" spans="1:9" ht="15.75" thickBot="1">
      <c r="A40" s="555"/>
      <c r="B40" s="222" t="s">
        <v>6535</v>
      </c>
      <c r="C40" s="555"/>
      <c r="D40" s="555"/>
      <c r="E40" s="555"/>
      <c r="F40" s="555"/>
      <c r="G40" s="555"/>
      <c r="H40" s="555"/>
      <c r="I40" s="555"/>
    </row>
    <row r="41" spans="1:9" ht="30.75" thickBot="1">
      <c r="A41" s="220"/>
      <c r="B41" s="222" t="s">
        <v>6903</v>
      </c>
      <c r="C41" s="223"/>
      <c r="D41" s="223" t="s">
        <v>6904</v>
      </c>
      <c r="E41" s="223" t="s">
        <v>6489</v>
      </c>
      <c r="F41" s="223" t="s">
        <v>3768</v>
      </c>
      <c r="G41" s="223">
        <v>6</v>
      </c>
      <c r="H41" s="223"/>
      <c r="I41" s="223"/>
    </row>
  </sheetData>
  <autoFilter ref="A1:I41"/>
  <mergeCells count="40">
    <mergeCell ref="H8:H9"/>
    <mergeCell ref="I8:I9"/>
    <mergeCell ref="A10:A11"/>
    <mergeCell ref="C10:C11"/>
    <mergeCell ref="D10:D11"/>
    <mergeCell ref="E10:E11"/>
    <mergeCell ref="F10:F11"/>
    <mergeCell ref="G10:G11"/>
    <mergeCell ref="H10:H11"/>
    <mergeCell ref="I10:I11"/>
    <mergeCell ref="A8:A9"/>
    <mergeCell ref="C8:C9"/>
    <mergeCell ref="D8:D9"/>
    <mergeCell ref="E8:E9"/>
    <mergeCell ref="F8:F9"/>
    <mergeCell ref="G8:G9"/>
    <mergeCell ref="H12:H13"/>
    <mergeCell ref="I12:I13"/>
    <mergeCell ref="A15:A16"/>
    <mergeCell ref="C15:C16"/>
    <mergeCell ref="D15:D16"/>
    <mergeCell ref="E15:E16"/>
    <mergeCell ref="F15:F16"/>
    <mergeCell ref="G15:G16"/>
    <mergeCell ref="H15:H16"/>
    <mergeCell ref="I15:I16"/>
    <mergeCell ref="A12:A13"/>
    <mergeCell ref="C12:C13"/>
    <mergeCell ref="D12:D13"/>
    <mergeCell ref="E12:E13"/>
    <mergeCell ref="F12:F13"/>
    <mergeCell ref="G12:G13"/>
    <mergeCell ref="H39:H40"/>
    <mergeCell ref="I39:I40"/>
    <mergeCell ref="A39:A40"/>
    <mergeCell ref="C39:C40"/>
    <mergeCell ref="D39:D40"/>
    <mergeCell ref="E39:E40"/>
    <mergeCell ref="F39:F40"/>
    <mergeCell ref="G39:G40"/>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
  <sheetViews>
    <sheetView workbookViewId="0">
      <selection activeCell="C21" sqref="C21"/>
    </sheetView>
  </sheetViews>
  <sheetFormatPr defaultRowHeight="15"/>
  <cols>
    <col min="1" max="1" width="20.7109375" customWidth="1"/>
    <col min="3" max="3" width="70.7109375" bestFit="1" customWidth="1"/>
  </cols>
  <sheetData>
    <row r="1" spans="1:5">
      <c r="C1" t="s">
        <v>6169</v>
      </c>
    </row>
    <row r="2" spans="1:5">
      <c r="C2" t="s">
        <v>10112</v>
      </c>
    </row>
    <row r="3" spans="1:5">
      <c r="A3" t="s">
        <v>9974</v>
      </c>
      <c r="B3">
        <v>1</v>
      </c>
      <c r="C3" t="s">
        <v>10113</v>
      </c>
      <c r="D3" t="s">
        <v>2144</v>
      </c>
      <c r="E3">
        <v>1</v>
      </c>
    </row>
    <row r="4" spans="1:5">
      <c r="A4" t="s">
        <v>9974</v>
      </c>
      <c r="B4">
        <v>2</v>
      </c>
      <c r="C4" t="s">
        <v>9969</v>
      </c>
      <c r="D4" t="s">
        <v>2144</v>
      </c>
      <c r="E4">
        <v>3</v>
      </c>
    </row>
    <row r="5" spans="1:5">
      <c r="A5" t="s">
        <v>9974</v>
      </c>
      <c r="B5">
        <v>3</v>
      </c>
      <c r="C5" t="s">
        <v>10114</v>
      </c>
      <c r="D5" t="s">
        <v>2144</v>
      </c>
      <c r="E5">
        <v>1</v>
      </c>
    </row>
    <row r="6" spans="1:5">
      <c r="A6" t="s">
        <v>9974</v>
      </c>
      <c r="B6">
        <v>4</v>
      </c>
      <c r="C6" t="s">
        <v>10115</v>
      </c>
      <c r="D6" t="s">
        <v>2144</v>
      </c>
      <c r="E6">
        <v>2</v>
      </c>
    </row>
    <row r="7" spans="1:5">
      <c r="A7" t="s">
        <v>9973</v>
      </c>
      <c r="B7">
        <v>5</v>
      </c>
      <c r="C7" t="s">
        <v>10116</v>
      </c>
      <c r="D7" t="s">
        <v>2144</v>
      </c>
      <c r="E7">
        <v>1</v>
      </c>
    </row>
    <row r="8" spans="1:5">
      <c r="A8" t="s">
        <v>9974</v>
      </c>
      <c r="B8">
        <v>6</v>
      </c>
      <c r="C8" t="s">
        <v>10117</v>
      </c>
      <c r="D8" t="s">
        <v>2144</v>
      </c>
      <c r="E8">
        <v>1</v>
      </c>
    </row>
    <row r="9" spans="1:5">
      <c r="A9" t="s">
        <v>9974</v>
      </c>
      <c r="B9">
        <v>7</v>
      </c>
      <c r="C9" t="s">
        <v>10118</v>
      </c>
      <c r="D9" t="s">
        <v>2144</v>
      </c>
      <c r="E9">
        <v>1</v>
      </c>
    </row>
    <row r="10" spans="1:5">
      <c r="A10" t="s">
        <v>9974</v>
      </c>
      <c r="B10">
        <v>8</v>
      </c>
      <c r="C10" t="s">
        <v>10119</v>
      </c>
      <c r="D10" t="s">
        <v>2144</v>
      </c>
      <c r="E10">
        <v>20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D5"/>
  <sheetViews>
    <sheetView workbookViewId="0">
      <selection activeCell="C21" sqref="C21"/>
    </sheetView>
  </sheetViews>
  <sheetFormatPr defaultRowHeight="15"/>
  <cols>
    <col min="1" max="1" width="18" bestFit="1" customWidth="1"/>
    <col min="2" max="2" width="9.7109375" customWidth="1"/>
    <col min="3" max="3" width="21.7109375" bestFit="1" customWidth="1"/>
    <col min="4" max="5" width="19.7109375" bestFit="1" customWidth="1"/>
  </cols>
  <sheetData>
    <row r="3" spans="1:4">
      <c r="A3" s="391" t="s">
        <v>9999</v>
      </c>
      <c r="B3" s="391" t="s">
        <v>2142</v>
      </c>
      <c r="C3" t="s">
        <v>10020</v>
      </c>
      <c r="D3" t="s">
        <v>10001</v>
      </c>
    </row>
    <row r="4" spans="1:4">
      <c r="A4" t="s">
        <v>6168</v>
      </c>
      <c r="B4" t="s">
        <v>10000</v>
      </c>
      <c r="C4" s="22">
        <v>26</v>
      </c>
      <c r="D4" s="22">
        <v>0</v>
      </c>
    </row>
    <row r="5" spans="1:4">
      <c r="A5" t="s">
        <v>6167</v>
      </c>
      <c r="B5" t="s">
        <v>2144</v>
      </c>
      <c r="C5" s="22">
        <v>28</v>
      </c>
      <c r="D5" s="22">
        <v>0</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W40"/>
  <sheetViews>
    <sheetView zoomScale="70" zoomScaleNormal="70" workbookViewId="0">
      <pane ySplit="2" topLeftCell="A12" activePane="bottomLeft" state="frozen"/>
      <selection activeCell="C21" sqref="C21"/>
      <selection pane="bottomLeft" activeCell="C21" sqref="C21"/>
    </sheetView>
  </sheetViews>
  <sheetFormatPr defaultRowHeight="15" outlineLevelCol="1"/>
  <cols>
    <col min="1" max="1" width="25.42578125" customWidth="1"/>
    <col min="2" max="2" width="24.28515625" customWidth="1"/>
    <col min="3" max="8" width="24.28515625" hidden="1" customWidth="1"/>
    <col min="9" max="9" width="30.5703125" customWidth="1"/>
    <col min="10" max="10" width="24.28515625" customWidth="1"/>
    <col min="11" max="11" width="24.28515625" customWidth="1" outlineLevel="1"/>
    <col min="12" max="15" width="24.28515625" hidden="1" customWidth="1" outlineLevel="1"/>
    <col min="16" max="16" width="24.28515625" customWidth="1" collapsed="1"/>
    <col min="17" max="17" width="51.42578125" customWidth="1"/>
    <col min="18" max="22" width="24.28515625" customWidth="1"/>
    <col min="23" max="23" width="25.7109375" customWidth="1"/>
  </cols>
  <sheetData>
    <row r="1" spans="1:23">
      <c r="B1" s="69" t="s">
        <v>5525</v>
      </c>
      <c r="W1" s="69" t="s">
        <v>5525</v>
      </c>
    </row>
    <row r="2" spans="1:23" ht="28.5">
      <c r="A2" s="62" t="s">
        <v>9999</v>
      </c>
      <c r="B2" s="3" t="s">
        <v>2</v>
      </c>
      <c r="C2" s="3" t="s">
        <v>3</v>
      </c>
      <c r="D2" s="3" t="s">
        <v>0</v>
      </c>
      <c r="E2" s="3" t="s">
        <v>6</v>
      </c>
      <c r="F2" s="3" t="s">
        <v>1</v>
      </c>
      <c r="G2" s="3" t="s">
        <v>7</v>
      </c>
      <c r="H2" s="3" t="s">
        <v>4</v>
      </c>
      <c r="I2" s="6" t="s">
        <v>2122</v>
      </c>
      <c r="J2" s="6" t="s">
        <v>2123</v>
      </c>
      <c r="K2" s="6" t="s">
        <v>2671</v>
      </c>
      <c r="L2" s="6" t="s">
        <v>2672</v>
      </c>
      <c r="M2" s="6" t="s">
        <v>2673</v>
      </c>
      <c r="N2" s="6" t="s">
        <v>2674</v>
      </c>
      <c r="O2" s="6" t="s">
        <v>2675</v>
      </c>
      <c r="P2" s="6" t="s">
        <v>2603</v>
      </c>
      <c r="Q2" s="6" t="s">
        <v>8</v>
      </c>
      <c r="R2" s="3" t="s">
        <v>2141</v>
      </c>
      <c r="S2" s="3" t="s">
        <v>2142</v>
      </c>
      <c r="T2" s="3" t="s">
        <v>2602</v>
      </c>
      <c r="U2" s="3" t="s">
        <v>2175</v>
      </c>
      <c r="V2" s="3" t="s">
        <v>2143</v>
      </c>
      <c r="W2" s="66" t="s">
        <v>5508</v>
      </c>
    </row>
    <row r="3" spans="1:23" hidden="1">
      <c r="A3" s="192"/>
      <c r="B3" t="s">
        <v>2604</v>
      </c>
      <c r="C3">
        <v>0</v>
      </c>
      <c r="D3" t="s">
        <v>2605</v>
      </c>
      <c r="E3" t="s">
        <v>2606</v>
      </c>
      <c r="F3">
        <v>0</v>
      </c>
      <c r="G3" s="20">
        <v>45233</v>
      </c>
      <c r="H3">
        <v>5</v>
      </c>
      <c r="I3" t="s">
        <v>2606</v>
      </c>
      <c r="J3" t="s">
        <v>2607</v>
      </c>
      <c r="P3" t="s">
        <v>2608</v>
      </c>
      <c r="Q3" t="s">
        <v>2609</v>
      </c>
      <c r="T3" s="22">
        <v>41.36</v>
      </c>
      <c r="U3" t="s">
        <v>2635</v>
      </c>
      <c r="W3">
        <v>41.36</v>
      </c>
    </row>
    <row r="4" spans="1:23" hidden="1">
      <c r="A4" s="192"/>
      <c r="B4" t="s">
        <v>2604</v>
      </c>
      <c r="C4">
        <v>0</v>
      </c>
      <c r="D4" t="s">
        <v>2605</v>
      </c>
      <c r="E4" t="s">
        <v>2606</v>
      </c>
      <c r="F4">
        <v>0</v>
      </c>
      <c r="G4" s="20">
        <v>45233</v>
      </c>
      <c r="H4">
        <v>5</v>
      </c>
      <c r="I4" t="s">
        <v>2606</v>
      </c>
      <c r="J4" t="s">
        <v>2610</v>
      </c>
      <c r="P4" t="s">
        <v>2608</v>
      </c>
      <c r="Q4" t="s">
        <v>2609</v>
      </c>
      <c r="T4" s="22">
        <v>41.36</v>
      </c>
      <c r="U4" t="s">
        <v>2636</v>
      </c>
      <c r="W4">
        <v>41.36</v>
      </c>
    </row>
    <row r="5" spans="1:23" hidden="1">
      <c r="A5" s="192"/>
      <c r="B5" t="s">
        <v>2604</v>
      </c>
      <c r="C5">
        <v>0</v>
      </c>
      <c r="D5" t="s">
        <v>2605</v>
      </c>
      <c r="E5" t="s">
        <v>2606</v>
      </c>
      <c r="F5">
        <v>0</v>
      </c>
      <c r="G5" s="20">
        <v>45233</v>
      </c>
      <c r="H5">
        <v>5</v>
      </c>
      <c r="I5" t="s">
        <v>2606</v>
      </c>
      <c r="J5" t="s">
        <v>2611</v>
      </c>
      <c r="P5" t="s">
        <v>2608</v>
      </c>
      <c r="Q5" t="s">
        <v>2609</v>
      </c>
      <c r="T5" s="22">
        <v>41.36</v>
      </c>
      <c r="U5" t="s">
        <v>2637</v>
      </c>
      <c r="W5">
        <v>41.36</v>
      </c>
    </row>
    <row r="6" spans="1:23" hidden="1">
      <c r="A6" s="192"/>
      <c r="B6" t="s">
        <v>2604</v>
      </c>
      <c r="C6">
        <v>0</v>
      </c>
      <c r="D6" t="s">
        <v>2605</v>
      </c>
      <c r="E6" t="s">
        <v>2606</v>
      </c>
      <c r="F6">
        <v>0</v>
      </c>
      <c r="G6" s="20">
        <v>45233</v>
      </c>
      <c r="H6">
        <v>5</v>
      </c>
      <c r="I6" t="s">
        <v>2606</v>
      </c>
      <c r="J6" t="s">
        <v>2612</v>
      </c>
      <c r="P6" t="s">
        <v>2613</v>
      </c>
      <c r="Q6" t="s">
        <v>2614</v>
      </c>
      <c r="T6" s="22">
        <v>320.86</v>
      </c>
      <c r="U6" t="s">
        <v>2638</v>
      </c>
      <c r="W6">
        <v>320.86</v>
      </c>
    </row>
    <row r="7" spans="1:23" hidden="1">
      <c r="A7" s="192"/>
      <c r="B7" t="s">
        <v>2604</v>
      </c>
      <c r="C7">
        <v>0</v>
      </c>
      <c r="D7" t="s">
        <v>2605</v>
      </c>
      <c r="E7" t="s">
        <v>2606</v>
      </c>
      <c r="F7">
        <v>0</v>
      </c>
      <c r="G7" s="20">
        <v>45233</v>
      </c>
      <c r="H7">
        <v>5</v>
      </c>
      <c r="I7" t="s">
        <v>2606</v>
      </c>
      <c r="J7" t="s">
        <v>2615</v>
      </c>
      <c r="P7" t="s">
        <v>2608</v>
      </c>
      <c r="Q7" t="s">
        <v>2609</v>
      </c>
      <c r="T7" s="22">
        <v>41.36</v>
      </c>
      <c r="U7" t="s">
        <v>2639</v>
      </c>
      <c r="W7">
        <v>41.36</v>
      </c>
    </row>
    <row r="8" spans="1:23" hidden="1">
      <c r="A8" s="192"/>
      <c r="B8" t="s">
        <v>2604</v>
      </c>
      <c r="C8">
        <v>0</v>
      </c>
      <c r="D8" t="s">
        <v>2605</v>
      </c>
      <c r="E8" t="s">
        <v>2606</v>
      </c>
      <c r="F8">
        <v>0</v>
      </c>
      <c r="G8" s="20">
        <v>45233</v>
      </c>
      <c r="H8">
        <v>5</v>
      </c>
      <c r="I8" t="s">
        <v>2606</v>
      </c>
      <c r="J8" t="s">
        <v>2616</v>
      </c>
      <c r="P8" t="s">
        <v>2617</v>
      </c>
      <c r="Q8" t="s">
        <v>2618</v>
      </c>
      <c r="T8" s="22">
        <v>147.86000000000001</v>
      </c>
      <c r="U8" t="s">
        <v>2640</v>
      </c>
      <c r="W8">
        <v>147.86000000000001</v>
      </c>
    </row>
    <row r="9" spans="1:23" hidden="1">
      <c r="A9" s="192"/>
      <c r="B9" t="s">
        <v>2604</v>
      </c>
      <c r="C9">
        <v>0</v>
      </c>
      <c r="D9" t="s">
        <v>2605</v>
      </c>
      <c r="E9" t="s">
        <v>2606</v>
      </c>
      <c r="F9">
        <v>0</v>
      </c>
      <c r="G9" s="20">
        <v>45233</v>
      </c>
      <c r="H9">
        <v>5</v>
      </c>
      <c r="I9" t="s">
        <v>2606</v>
      </c>
      <c r="J9" t="s">
        <v>2619</v>
      </c>
      <c r="P9" t="s">
        <v>2608</v>
      </c>
      <c r="Q9" t="s">
        <v>2609</v>
      </c>
      <c r="T9" s="22">
        <v>41.36</v>
      </c>
      <c r="U9" t="s">
        <v>2641</v>
      </c>
      <c r="W9">
        <v>41.36</v>
      </c>
    </row>
    <row r="10" spans="1:23" hidden="1">
      <c r="A10" s="192"/>
      <c r="B10" t="s">
        <v>2604</v>
      </c>
      <c r="C10">
        <v>0</v>
      </c>
      <c r="D10" t="s">
        <v>2605</v>
      </c>
      <c r="E10" t="s">
        <v>2606</v>
      </c>
      <c r="F10">
        <v>0</v>
      </c>
      <c r="G10" s="20">
        <v>45233</v>
      </c>
      <c r="H10">
        <v>5</v>
      </c>
      <c r="I10" t="s">
        <v>2606</v>
      </c>
      <c r="J10" t="s">
        <v>2620</v>
      </c>
      <c r="P10" t="s">
        <v>2608</v>
      </c>
      <c r="Q10" t="s">
        <v>2609</v>
      </c>
      <c r="T10" s="22">
        <v>41.36</v>
      </c>
      <c r="U10" t="s">
        <v>2642</v>
      </c>
      <c r="W10">
        <v>41.36</v>
      </c>
    </row>
    <row r="11" spans="1:23" hidden="1">
      <c r="A11" s="192"/>
      <c r="B11" t="s">
        <v>2604</v>
      </c>
      <c r="C11">
        <v>0</v>
      </c>
      <c r="D11" t="s">
        <v>2605</v>
      </c>
      <c r="E11" t="s">
        <v>2606</v>
      </c>
      <c r="F11">
        <v>0</v>
      </c>
      <c r="G11" s="20">
        <v>45233</v>
      </c>
      <c r="H11">
        <v>5</v>
      </c>
      <c r="I11" t="s">
        <v>2606</v>
      </c>
      <c r="J11" t="s">
        <v>2621</v>
      </c>
      <c r="P11" t="s">
        <v>2608</v>
      </c>
      <c r="Q11" t="s">
        <v>2609</v>
      </c>
      <c r="T11" s="22">
        <v>41.36</v>
      </c>
      <c r="U11" t="s">
        <v>2643</v>
      </c>
      <c r="W11">
        <v>41.36</v>
      </c>
    </row>
    <row r="12" spans="1:23">
      <c r="A12" t="s">
        <v>6168</v>
      </c>
      <c r="B12" t="s">
        <v>2604</v>
      </c>
      <c r="C12">
        <v>0</v>
      </c>
      <c r="D12" t="s">
        <v>2605</v>
      </c>
      <c r="E12" t="s">
        <v>2606</v>
      </c>
      <c r="F12">
        <v>0</v>
      </c>
      <c r="G12" s="20">
        <v>45233</v>
      </c>
      <c r="H12">
        <v>5</v>
      </c>
      <c r="I12" t="s">
        <v>2606</v>
      </c>
      <c r="J12" t="s">
        <v>2622</v>
      </c>
      <c r="Q12" t="s">
        <v>2623</v>
      </c>
      <c r="R12">
        <v>1</v>
      </c>
      <c r="T12" s="22">
        <v>221</v>
      </c>
      <c r="W12">
        <v>0</v>
      </c>
    </row>
    <row r="13" spans="1:23">
      <c r="A13" t="s">
        <v>6168</v>
      </c>
      <c r="B13" t="s">
        <v>2604</v>
      </c>
      <c r="C13">
        <v>0</v>
      </c>
      <c r="D13" t="s">
        <v>2605</v>
      </c>
      <c r="E13" t="s">
        <v>2606</v>
      </c>
      <c r="F13">
        <v>0</v>
      </c>
      <c r="G13" s="20">
        <v>45233</v>
      </c>
      <c r="H13">
        <v>5</v>
      </c>
      <c r="I13" t="s">
        <v>2606</v>
      </c>
      <c r="J13" t="s">
        <v>2624</v>
      </c>
      <c r="Q13" t="s">
        <v>2623</v>
      </c>
      <c r="R13">
        <v>1</v>
      </c>
      <c r="T13" s="22">
        <v>221</v>
      </c>
      <c r="W13">
        <v>0</v>
      </c>
    </row>
    <row r="14" spans="1:23">
      <c r="A14" t="s">
        <v>6168</v>
      </c>
      <c r="B14" t="s">
        <v>2604</v>
      </c>
      <c r="C14">
        <v>0</v>
      </c>
      <c r="D14" t="s">
        <v>2605</v>
      </c>
      <c r="E14" t="s">
        <v>2606</v>
      </c>
      <c r="F14">
        <v>0</v>
      </c>
      <c r="G14" s="20">
        <v>45233</v>
      </c>
      <c r="H14">
        <v>5</v>
      </c>
      <c r="I14" t="s">
        <v>2606</v>
      </c>
      <c r="J14" t="s">
        <v>2625</v>
      </c>
      <c r="Q14" t="s">
        <v>2623</v>
      </c>
      <c r="R14">
        <v>1</v>
      </c>
      <c r="T14" s="22">
        <v>221</v>
      </c>
      <c r="W14">
        <v>0</v>
      </c>
    </row>
    <row r="15" spans="1:23">
      <c r="A15" t="s">
        <v>6168</v>
      </c>
      <c r="B15" t="s">
        <v>2604</v>
      </c>
      <c r="C15">
        <v>0</v>
      </c>
      <c r="D15" t="s">
        <v>2605</v>
      </c>
      <c r="E15" t="s">
        <v>2606</v>
      </c>
      <c r="F15">
        <v>0</v>
      </c>
      <c r="G15" s="20">
        <v>45233</v>
      </c>
      <c r="H15">
        <v>5</v>
      </c>
      <c r="I15" t="s">
        <v>2606</v>
      </c>
      <c r="J15" t="s">
        <v>2626</v>
      </c>
      <c r="Q15" t="s">
        <v>2623</v>
      </c>
      <c r="R15">
        <v>1</v>
      </c>
      <c r="T15" s="22">
        <v>221</v>
      </c>
      <c r="W15">
        <v>0</v>
      </c>
    </row>
    <row r="16" spans="1:23">
      <c r="A16" t="s">
        <v>6168</v>
      </c>
      <c r="B16" t="s">
        <v>2604</v>
      </c>
      <c r="C16">
        <v>0</v>
      </c>
      <c r="D16" t="s">
        <v>2605</v>
      </c>
      <c r="E16" t="s">
        <v>2606</v>
      </c>
      <c r="F16">
        <v>0</v>
      </c>
      <c r="G16" s="20">
        <v>45233</v>
      </c>
      <c r="H16">
        <v>5</v>
      </c>
      <c r="I16" t="s">
        <v>2606</v>
      </c>
      <c r="J16" t="s">
        <v>2627</v>
      </c>
      <c r="Q16" t="s">
        <v>2623</v>
      </c>
      <c r="R16">
        <v>1</v>
      </c>
      <c r="T16" s="22">
        <v>221</v>
      </c>
      <c r="W16">
        <v>0</v>
      </c>
    </row>
    <row r="17" spans="1:23">
      <c r="A17" t="s">
        <v>6168</v>
      </c>
      <c r="B17" t="s">
        <v>2604</v>
      </c>
      <c r="C17">
        <v>0</v>
      </c>
      <c r="D17" t="s">
        <v>2605</v>
      </c>
      <c r="E17" t="s">
        <v>2606</v>
      </c>
      <c r="F17">
        <v>0</v>
      </c>
      <c r="G17" s="20">
        <v>45233</v>
      </c>
      <c r="H17">
        <v>5</v>
      </c>
      <c r="I17" t="s">
        <v>2606</v>
      </c>
      <c r="J17" t="s">
        <v>2628</v>
      </c>
      <c r="Q17" t="s">
        <v>2629</v>
      </c>
      <c r="R17">
        <v>1</v>
      </c>
      <c r="T17" s="22">
        <v>24.5</v>
      </c>
      <c r="U17" t="s">
        <v>2635</v>
      </c>
      <c r="W17">
        <v>0</v>
      </c>
    </row>
    <row r="18" spans="1:23">
      <c r="A18" t="s">
        <v>6168</v>
      </c>
      <c r="B18" t="s">
        <v>2604</v>
      </c>
      <c r="C18">
        <v>0</v>
      </c>
      <c r="D18" t="s">
        <v>2605</v>
      </c>
      <c r="E18" t="s">
        <v>2606</v>
      </c>
      <c r="F18">
        <v>0</v>
      </c>
      <c r="G18" s="20">
        <v>45233</v>
      </c>
      <c r="H18">
        <v>5</v>
      </c>
      <c r="I18" t="s">
        <v>2606</v>
      </c>
      <c r="J18" t="s">
        <v>2630</v>
      </c>
      <c r="Q18" t="s">
        <v>2629</v>
      </c>
      <c r="R18">
        <v>1</v>
      </c>
      <c r="T18" s="22">
        <v>24.5</v>
      </c>
      <c r="U18" t="s">
        <v>2635</v>
      </c>
      <c r="W18">
        <v>0</v>
      </c>
    </row>
    <row r="19" spans="1:23">
      <c r="A19" t="s">
        <v>6168</v>
      </c>
      <c r="B19" t="s">
        <v>2604</v>
      </c>
      <c r="C19">
        <v>0</v>
      </c>
      <c r="D19" t="s">
        <v>2605</v>
      </c>
      <c r="E19" t="s">
        <v>2606</v>
      </c>
      <c r="F19">
        <v>0</v>
      </c>
      <c r="G19" s="20">
        <v>45233</v>
      </c>
      <c r="H19">
        <v>5</v>
      </c>
      <c r="I19" t="s">
        <v>2606</v>
      </c>
      <c r="J19" t="s">
        <v>2631</v>
      </c>
      <c r="Q19" t="s">
        <v>2629</v>
      </c>
      <c r="R19">
        <v>1</v>
      </c>
      <c r="T19" s="22">
        <v>24.5</v>
      </c>
      <c r="U19" t="s">
        <v>2636</v>
      </c>
      <c r="W19">
        <v>0</v>
      </c>
    </row>
    <row r="20" spans="1:23">
      <c r="A20" t="s">
        <v>6168</v>
      </c>
      <c r="B20" t="s">
        <v>2604</v>
      </c>
      <c r="C20">
        <v>0</v>
      </c>
      <c r="D20" t="s">
        <v>2605</v>
      </c>
      <c r="E20" t="s">
        <v>2606</v>
      </c>
      <c r="F20">
        <v>0</v>
      </c>
      <c r="G20" s="20">
        <v>45233</v>
      </c>
      <c r="H20">
        <v>5</v>
      </c>
      <c r="I20" t="s">
        <v>2606</v>
      </c>
      <c r="J20" t="s">
        <v>2632</v>
      </c>
      <c r="Q20" t="s">
        <v>2629</v>
      </c>
      <c r="R20">
        <v>1</v>
      </c>
      <c r="T20" s="22">
        <v>24.5</v>
      </c>
      <c r="U20" t="s">
        <v>2636</v>
      </c>
      <c r="W20">
        <v>0</v>
      </c>
    </row>
    <row r="21" spans="1:23">
      <c r="A21" t="s">
        <v>6168</v>
      </c>
      <c r="B21" t="s">
        <v>2604</v>
      </c>
      <c r="C21">
        <v>0</v>
      </c>
      <c r="D21" t="s">
        <v>2605</v>
      </c>
      <c r="E21" t="s">
        <v>2606</v>
      </c>
      <c r="F21">
        <v>0</v>
      </c>
      <c r="G21" s="20">
        <v>45233</v>
      </c>
      <c r="H21">
        <v>5</v>
      </c>
      <c r="I21" t="s">
        <v>2606</v>
      </c>
      <c r="J21" t="s">
        <v>2633</v>
      </c>
      <c r="Q21" t="s">
        <v>2629</v>
      </c>
      <c r="R21">
        <v>1</v>
      </c>
      <c r="T21" s="22">
        <v>24.5</v>
      </c>
      <c r="U21" t="s">
        <v>2637</v>
      </c>
      <c r="W21">
        <v>0</v>
      </c>
    </row>
    <row r="22" spans="1:23">
      <c r="A22" t="s">
        <v>6168</v>
      </c>
      <c r="B22" t="s">
        <v>2604</v>
      </c>
      <c r="C22">
        <v>0</v>
      </c>
      <c r="D22" t="s">
        <v>2605</v>
      </c>
      <c r="E22" t="s">
        <v>2606</v>
      </c>
      <c r="F22">
        <v>0</v>
      </c>
      <c r="G22" s="20">
        <v>45233</v>
      </c>
      <c r="H22">
        <v>5</v>
      </c>
      <c r="I22" t="s">
        <v>2606</v>
      </c>
      <c r="J22" t="s">
        <v>2634</v>
      </c>
      <c r="Q22" t="s">
        <v>2629</v>
      </c>
      <c r="R22">
        <v>1</v>
      </c>
      <c r="T22" s="22">
        <v>24.5</v>
      </c>
      <c r="U22" t="s">
        <v>2637</v>
      </c>
      <c r="W22">
        <v>0</v>
      </c>
    </row>
    <row r="23" spans="1:23">
      <c r="A23" t="s">
        <v>6168</v>
      </c>
      <c r="B23" t="s">
        <v>2604</v>
      </c>
      <c r="C23">
        <v>0</v>
      </c>
      <c r="D23" t="s">
        <v>2605</v>
      </c>
      <c r="E23" t="s">
        <v>2606</v>
      </c>
      <c r="F23">
        <v>0</v>
      </c>
      <c r="G23" s="20">
        <v>45233</v>
      </c>
      <c r="H23">
        <v>5</v>
      </c>
      <c r="I23" t="s">
        <v>2606</v>
      </c>
      <c r="J23" t="s">
        <v>2644</v>
      </c>
      <c r="Q23" t="s">
        <v>2645</v>
      </c>
      <c r="R23">
        <v>1</v>
      </c>
      <c r="T23" s="22">
        <v>167</v>
      </c>
      <c r="U23" t="s">
        <v>2638</v>
      </c>
      <c r="W23">
        <v>0</v>
      </c>
    </row>
    <row r="24" spans="1:23">
      <c r="A24" t="s">
        <v>6168</v>
      </c>
      <c r="B24" t="s">
        <v>2604</v>
      </c>
      <c r="C24">
        <v>0</v>
      </c>
      <c r="D24" t="s">
        <v>2605</v>
      </c>
      <c r="E24" t="s">
        <v>2606</v>
      </c>
      <c r="F24">
        <v>0</v>
      </c>
      <c r="G24" s="20">
        <v>45233</v>
      </c>
      <c r="H24">
        <v>5</v>
      </c>
      <c r="I24" t="s">
        <v>2606</v>
      </c>
      <c r="J24" t="s">
        <v>2646</v>
      </c>
      <c r="Q24" t="s">
        <v>2645</v>
      </c>
      <c r="R24">
        <v>1</v>
      </c>
      <c r="T24" s="22">
        <v>167</v>
      </c>
      <c r="U24" t="s">
        <v>2638</v>
      </c>
      <c r="W24">
        <v>0</v>
      </c>
    </row>
    <row r="25" spans="1:23">
      <c r="A25" t="s">
        <v>6168</v>
      </c>
      <c r="B25" t="s">
        <v>2604</v>
      </c>
      <c r="C25">
        <v>0</v>
      </c>
      <c r="D25" t="s">
        <v>2605</v>
      </c>
      <c r="E25" t="s">
        <v>2606</v>
      </c>
      <c r="F25">
        <v>0</v>
      </c>
      <c r="G25" s="20">
        <v>45233</v>
      </c>
      <c r="H25">
        <v>5</v>
      </c>
      <c r="I25" t="s">
        <v>2606</v>
      </c>
      <c r="J25" t="s">
        <v>2647</v>
      </c>
      <c r="Q25" t="s">
        <v>2629</v>
      </c>
      <c r="R25">
        <v>1</v>
      </c>
      <c r="T25" s="22">
        <v>24.5</v>
      </c>
      <c r="U25" t="s">
        <v>2639</v>
      </c>
      <c r="W25">
        <v>0</v>
      </c>
    </row>
    <row r="26" spans="1:23">
      <c r="A26" t="s">
        <v>6168</v>
      </c>
      <c r="B26" t="s">
        <v>2604</v>
      </c>
      <c r="C26">
        <v>0</v>
      </c>
      <c r="D26" t="s">
        <v>2605</v>
      </c>
      <c r="E26" t="s">
        <v>2606</v>
      </c>
      <c r="F26">
        <v>0</v>
      </c>
      <c r="G26" s="20">
        <v>45233</v>
      </c>
      <c r="H26">
        <v>5</v>
      </c>
      <c r="I26" t="s">
        <v>2606</v>
      </c>
      <c r="J26" t="s">
        <v>2648</v>
      </c>
      <c r="Q26" t="s">
        <v>2629</v>
      </c>
      <c r="R26">
        <v>1</v>
      </c>
      <c r="T26" s="22">
        <v>24.5</v>
      </c>
      <c r="U26" t="s">
        <v>2639</v>
      </c>
      <c r="W26">
        <v>0</v>
      </c>
    </row>
    <row r="27" spans="1:23">
      <c r="A27" t="s">
        <v>6168</v>
      </c>
      <c r="B27" t="s">
        <v>2604</v>
      </c>
      <c r="C27">
        <v>0</v>
      </c>
      <c r="D27" t="s">
        <v>2605</v>
      </c>
      <c r="E27" t="s">
        <v>2606</v>
      </c>
      <c r="F27">
        <v>0</v>
      </c>
      <c r="G27" s="20">
        <v>45233</v>
      </c>
      <c r="H27">
        <v>5</v>
      </c>
      <c r="I27" t="s">
        <v>2606</v>
      </c>
      <c r="J27" t="s">
        <v>2649</v>
      </c>
      <c r="Q27" t="s">
        <v>2650</v>
      </c>
      <c r="R27">
        <v>1</v>
      </c>
      <c r="T27" s="22">
        <v>71</v>
      </c>
      <c r="U27" t="s">
        <v>2640</v>
      </c>
      <c r="W27">
        <v>0</v>
      </c>
    </row>
    <row r="28" spans="1:23">
      <c r="A28" t="s">
        <v>6168</v>
      </c>
      <c r="B28" t="s">
        <v>2604</v>
      </c>
      <c r="C28">
        <v>0</v>
      </c>
      <c r="D28" t="s">
        <v>2605</v>
      </c>
      <c r="E28" t="s">
        <v>2606</v>
      </c>
      <c r="F28">
        <v>0</v>
      </c>
      <c r="G28" s="20">
        <v>45233</v>
      </c>
      <c r="H28">
        <v>5</v>
      </c>
      <c r="I28" t="s">
        <v>2606</v>
      </c>
      <c r="J28" t="s">
        <v>2651</v>
      </c>
      <c r="Q28" t="s">
        <v>2650</v>
      </c>
      <c r="R28">
        <v>1</v>
      </c>
      <c r="T28" s="22">
        <v>71</v>
      </c>
      <c r="U28" t="s">
        <v>2640</v>
      </c>
      <c r="W28">
        <v>0</v>
      </c>
    </row>
    <row r="29" spans="1:23">
      <c r="A29" t="s">
        <v>6168</v>
      </c>
      <c r="B29" t="s">
        <v>2604</v>
      </c>
      <c r="C29">
        <v>0</v>
      </c>
      <c r="D29" t="s">
        <v>2605</v>
      </c>
      <c r="E29" t="s">
        <v>2606</v>
      </c>
      <c r="F29">
        <v>0</v>
      </c>
      <c r="G29" s="20">
        <v>45233</v>
      </c>
      <c r="H29">
        <v>5</v>
      </c>
      <c r="I29" t="s">
        <v>2606</v>
      </c>
      <c r="J29" t="s">
        <v>2652</v>
      </c>
      <c r="Q29" t="s">
        <v>2629</v>
      </c>
      <c r="R29">
        <v>1</v>
      </c>
      <c r="T29" s="22">
        <v>24.5</v>
      </c>
      <c r="U29" t="s">
        <v>2641</v>
      </c>
      <c r="W29">
        <v>0</v>
      </c>
    </row>
    <row r="30" spans="1:23">
      <c r="A30" t="s">
        <v>6168</v>
      </c>
      <c r="B30" t="s">
        <v>2604</v>
      </c>
      <c r="C30">
        <v>0</v>
      </c>
      <c r="D30" t="s">
        <v>2605</v>
      </c>
      <c r="E30" t="s">
        <v>2606</v>
      </c>
      <c r="F30">
        <v>0</v>
      </c>
      <c r="G30" s="20">
        <v>45233</v>
      </c>
      <c r="H30">
        <v>5</v>
      </c>
      <c r="I30" t="s">
        <v>2606</v>
      </c>
      <c r="J30" t="s">
        <v>2653</v>
      </c>
      <c r="Q30" t="s">
        <v>2629</v>
      </c>
      <c r="R30">
        <v>1</v>
      </c>
      <c r="T30" s="22">
        <v>24.5</v>
      </c>
      <c r="U30" t="s">
        <v>2641</v>
      </c>
      <c r="W30">
        <v>0</v>
      </c>
    </row>
    <row r="31" spans="1:23">
      <c r="A31" t="s">
        <v>6168</v>
      </c>
      <c r="B31" t="s">
        <v>2604</v>
      </c>
      <c r="C31">
        <v>0</v>
      </c>
      <c r="D31" t="s">
        <v>2605</v>
      </c>
      <c r="E31" t="s">
        <v>2606</v>
      </c>
      <c r="F31">
        <v>0</v>
      </c>
      <c r="G31" s="20">
        <v>45233</v>
      </c>
      <c r="H31">
        <v>5</v>
      </c>
      <c r="I31" t="s">
        <v>2606</v>
      </c>
      <c r="J31" t="s">
        <v>2654</v>
      </c>
      <c r="Q31" t="s">
        <v>2629</v>
      </c>
      <c r="R31">
        <v>1</v>
      </c>
      <c r="T31" s="22">
        <v>24.5</v>
      </c>
      <c r="U31" t="s">
        <v>2642</v>
      </c>
      <c r="W31">
        <v>0</v>
      </c>
    </row>
    <row r="32" spans="1:23">
      <c r="A32" t="s">
        <v>6168</v>
      </c>
      <c r="B32" t="s">
        <v>2604</v>
      </c>
      <c r="C32">
        <v>0</v>
      </c>
      <c r="D32" t="s">
        <v>2605</v>
      </c>
      <c r="E32" t="s">
        <v>2606</v>
      </c>
      <c r="F32">
        <v>0</v>
      </c>
      <c r="G32" s="20">
        <v>45233</v>
      </c>
      <c r="H32">
        <v>5</v>
      </c>
      <c r="I32" t="s">
        <v>2606</v>
      </c>
      <c r="J32" t="s">
        <v>2655</v>
      </c>
      <c r="Q32" t="s">
        <v>2629</v>
      </c>
      <c r="R32">
        <v>1</v>
      </c>
      <c r="T32" s="22">
        <v>24.5</v>
      </c>
      <c r="U32" t="s">
        <v>2642</v>
      </c>
      <c r="W32">
        <v>0</v>
      </c>
    </row>
    <row r="33" spans="1:23">
      <c r="A33" t="s">
        <v>6168</v>
      </c>
      <c r="B33" t="s">
        <v>2604</v>
      </c>
      <c r="C33">
        <v>0</v>
      </c>
      <c r="D33" t="s">
        <v>2605</v>
      </c>
      <c r="E33" t="s">
        <v>2606</v>
      </c>
      <c r="F33">
        <v>0</v>
      </c>
      <c r="G33" s="20">
        <v>45233</v>
      </c>
      <c r="H33">
        <v>5</v>
      </c>
      <c r="I33" t="s">
        <v>2606</v>
      </c>
      <c r="J33" t="s">
        <v>2656</v>
      </c>
      <c r="Q33" t="s">
        <v>2629</v>
      </c>
      <c r="R33">
        <v>1</v>
      </c>
      <c r="T33" s="22">
        <v>24.5</v>
      </c>
      <c r="U33" t="s">
        <v>2643</v>
      </c>
      <c r="W33">
        <v>0</v>
      </c>
    </row>
    <row r="34" spans="1:23">
      <c r="A34" t="s">
        <v>6168</v>
      </c>
      <c r="B34" t="s">
        <v>2604</v>
      </c>
      <c r="C34">
        <v>0</v>
      </c>
      <c r="D34" t="s">
        <v>2605</v>
      </c>
      <c r="E34" t="s">
        <v>2606</v>
      </c>
      <c r="F34">
        <v>0</v>
      </c>
      <c r="G34" s="20">
        <v>45233</v>
      </c>
      <c r="H34">
        <v>5</v>
      </c>
      <c r="I34" t="s">
        <v>2606</v>
      </c>
      <c r="J34" t="s">
        <v>2657</v>
      </c>
      <c r="Q34" t="s">
        <v>2629</v>
      </c>
      <c r="R34">
        <v>1</v>
      </c>
      <c r="T34" s="22">
        <v>24.5</v>
      </c>
      <c r="U34" t="s">
        <v>2643</v>
      </c>
      <c r="W34">
        <v>0</v>
      </c>
    </row>
    <row r="35" spans="1:23">
      <c r="A35" t="s">
        <v>6168</v>
      </c>
      <c r="B35" t="s">
        <v>2604</v>
      </c>
      <c r="C35">
        <v>0</v>
      </c>
      <c r="D35" t="s">
        <v>2605</v>
      </c>
      <c r="E35" t="s">
        <v>2606</v>
      </c>
      <c r="F35">
        <v>0</v>
      </c>
      <c r="G35" s="20">
        <v>45233</v>
      </c>
      <c r="H35">
        <v>5</v>
      </c>
      <c r="I35" t="s">
        <v>2606</v>
      </c>
      <c r="J35" t="s">
        <v>2658</v>
      </c>
      <c r="Q35" t="s">
        <v>2659</v>
      </c>
      <c r="R35">
        <v>1</v>
      </c>
      <c r="T35" s="22">
        <v>24.5</v>
      </c>
      <c r="U35" t="s">
        <v>2664</v>
      </c>
      <c r="W35">
        <v>0</v>
      </c>
    </row>
    <row r="36" spans="1:23">
      <c r="A36" t="s">
        <v>6168</v>
      </c>
      <c r="B36" t="s">
        <v>2604</v>
      </c>
      <c r="C36">
        <v>0</v>
      </c>
      <c r="D36" t="s">
        <v>2605</v>
      </c>
      <c r="E36" t="s">
        <v>2606</v>
      </c>
      <c r="F36">
        <v>0</v>
      </c>
      <c r="G36" s="20">
        <v>45233</v>
      </c>
      <c r="H36">
        <v>5</v>
      </c>
      <c r="I36" t="s">
        <v>2606</v>
      </c>
      <c r="J36" t="s">
        <v>2660</v>
      </c>
      <c r="Q36" t="s">
        <v>2661</v>
      </c>
      <c r="R36">
        <v>1</v>
      </c>
      <c r="T36" s="22">
        <v>221</v>
      </c>
      <c r="U36" t="s">
        <v>2665</v>
      </c>
      <c r="W36">
        <v>0</v>
      </c>
    </row>
    <row r="37" spans="1:23">
      <c r="A37" t="s">
        <v>6168</v>
      </c>
      <c r="B37" t="s">
        <v>2604</v>
      </c>
      <c r="C37">
        <v>0</v>
      </c>
      <c r="D37" t="s">
        <v>2605</v>
      </c>
      <c r="E37" t="s">
        <v>2606</v>
      </c>
      <c r="F37">
        <v>0</v>
      </c>
      <c r="G37" s="20">
        <v>45233</v>
      </c>
      <c r="H37">
        <v>5</v>
      </c>
      <c r="I37" t="s">
        <v>2606</v>
      </c>
      <c r="J37" t="s">
        <v>2662</v>
      </c>
      <c r="Q37" t="s">
        <v>2663</v>
      </c>
      <c r="R37">
        <v>1</v>
      </c>
      <c r="T37" s="22">
        <v>55</v>
      </c>
      <c r="W37">
        <v>0</v>
      </c>
    </row>
    <row r="38" spans="1:23" hidden="1">
      <c r="A38" t="s">
        <v>6167</v>
      </c>
      <c r="B38" t="s">
        <v>2666</v>
      </c>
      <c r="C38">
        <v>1</v>
      </c>
      <c r="D38" t="s">
        <v>2667</v>
      </c>
      <c r="E38" t="s">
        <v>2685</v>
      </c>
      <c r="F38">
        <v>1</v>
      </c>
      <c r="G38" s="20">
        <v>45324</v>
      </c>
      <c r="H38">
        <v>6</v>
      </c>
      <c r="I38" t="s">
        <v>2685</v>
      </c>
      <c r="J38" t="s">
        <v>2668</v>
      </c>
      <c r="K38" t="s">
        <v>2676</v>
      </c>
      <c r="L38" t="s">
        <v>2677</v>
      </c>
      <c r="M38" t="s">
        <v>2678</v>
      </c>
      <c r="N38" t="s">
        <v>2679</v>
      </c>
      <c r="O38" t="s">
        <v>2680</v>
      </c>
      <c r="R38" s="22">
        <v>18</v>
      </c>
      <c r="S38" t="s">
        <v>2144</v>
      </c>
      <c r="T38" s="22">
        <v>0.6</v>
      </c>
      <c r="U38">
        <f>R38*T38</f>
        <v>10.799999999999999</v>
      </c>
      <c r="W38">
        <v>0</v>
      </c>
    </row>
    <row r="39" spans="1:23" hidden="1">
      <c r="A39" t="s">
        <v>6167</v>
      </c>
      <c r="B39" t="s">
        <v>2666</v>
      </c>
      <c r="C39">
        <v>1</v>
      </c>
      <c r="D39" t="s">
        <v>2667</v>
      </c>
      <c r="E39" t="s">
        <v>2685</v>
      </c>
      <c r="F39">
        <v>1</v>
      </c>
      <c r="G39" s="20">
        <v>45324</v>
      </c>
      <c r="H39">
        <v>6</v>
      </c>
      <c r="I39" t="s">
        <v>2685</v>
      </c>
      <c r="J39" t="s">
        <v>2669</v>
      </c>
      <c r="K39" t="s">
        <v>2681</v>
      </c>
      <c r="L39" t="s">
        <v>2682</v>
      </c>
      <c r="M39" t="s">
        <v>2683</v>
      </c>
      <c r="N39" t="s">
        <v>2679</v>
      </c>
      <c r="O39" t="s">
        <v>2680</v>
      </c>
      <c r="R39" s="22">
        <v>3</v>
      </c>
      <c r="S39" t="s">
        <v>2144</v>
      </c>
      <c r="T39" s="22">
        <v>2.2000000000000002</v>
      </c>
      <c r="U39">
        <f t="shared" ref="U39:U40" si="0">R39*T39</f>
        <v>6.6000000000000005</v>
      </c>
      <c r="W39">
        <v>0</v>
      </c>
    </row>
    <row r="40" spans="1:23" hidden="1">
      <c r="A40" t="s">
        <v>6167</v>
      </c>
      <c r="B40" t="s">
        <v>2666</v>
      </c>
      <c r="C40">
        <v>1</v>
      </c>
      <c r="D40" t="s">
        <v>2667</v>
      </c>
      <c r="E40" t="s">
        <v>2685</v>
      </c>
      <c r="F40">
        <v>1</v>
      </c>
      <c r="G40" s="20">
        <v>45324</v>
      </c>
      <c r="H40">
        <v>6</v>
      </c>
      <c r="I40" t="s">
        <v>2685</v>
      </c>
      <c r="J40" t="s">
        <v>2670</v>
      </c>
      <c r="K40" t="s">
        <v>2676</v>
      </c>
      <c r="L40" t="s">
        <v>2682</v>
      </c>
      <c r="M40" t="s">
        <v>2684</v>
      </c>
      <c r="N40" t="s">
        <v>2679</v>
      </c>
      <c r="O40" t="s">
        <v>2680</v>
      </c>
      <c r="R40" s="22">
        <v>7</v>
      </c>
      <c r="S40" t="s">
        <v>2144</v>
      </c>
      <c r="T40" s="22">
        <v>0.9</v>
      </c>
      <c r="U40">
        <f t="shared" si="0"/>
        <v>6.3</v>
      </c>
      <c r="W40">
        <v>0</v>
      </c>
    </row>
  </sheetData>
  <autoFilter ref="A2:W40">
    <filterColumn colId="0">
      <filters>
        <filter val="151.6_С_ПТ_2030"/>
      </filters>
    </filterColumn>
  </autoFilter>
  <hyperlinks>
    <hyperlink ref="B1" location="'Common list'!A1" display="&lt;--назад"/>
    <hyperlink ref="W1" location="'Common list'!A1" display="&lt;--назад"/>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D10"/>
  <sheetViews>
    <sheetView workbookViewId="0">
      <selection activeCell="C21" sqref="C21"/>
    </sheetView>
  </sheetViews>
  <sheetFormatPr defaultRowHeight="15"/>
  <cols>
    <col min="1" max="1" width="18" bestFit="1" customWidth="1"/>
    <col min="2" max="2" width="16.28515625" bestFit="1" customWidth="1"/>
    <col min="3" max="3" width="19.28515625" customWidth="1"/>
    <col min="4" max="4" width="19.7109375" customWidth="1"/>
  </cols>
  <sheetData>
    <row r="3" spans="1:4">
      <c r="A3" s="391" t="s">
        <v>9</v>
      </c>
      <c r="B3" s="391" t="s">
        <v>6172</v>
      </c>
      <c r="C3" t="s">
        <v>10015</v>
      </c>
      <c r="D3" t="s">
        <v>10023</v>
      </c>
    </row>
    <row r="4" spans="1:4">
      <c r="A4" t="s">
        <v>9834</v>
      </c>
      <c r="B4" t="s">
        <v>2182</v>
      </c>
      <c r="C4" s="22">
        <v>274</v>
      </c>
      <c r="D4" s="22">
        <v>1548.13</v>
      </c>
    </row>
    <row r="5" spans="1:4">
      <c r="A5" t="s">
        <v>9838</v>
      </c>
      <c r="B5" t="s">
        <v>2182</v>
      </c>
      <c r="C5" s="22">
        <v>620</v>
      </c>
      <c r="D5" s="22"/>
    </row>
    <row r="6" spans="1:4">
      <c r="A6" t="s">
        <v>9837</v>
      </c>
      <c r="B6" t="s">
        <v>2182</v>
      </c>
      <c r="C6" s="22">
        <v>56</v>
      </c>
      <c r="D6" s="22"/>
    </row>
    <row r="7" spans="1:4">
      <c r="A7" t="s">
        <v>6168</v>
      </c>
      <c r="B7" t="s">
        <v>3768</v>
      </c>
      <c r="C7" s="22">
        <v>39</v>
      </c>
      <c r="D7" s="22"/>
    </row>
    <row r="8" spans="1:4">
      <c r="A8" t="s">
        <v>9836</v>
      </c>
      <c r="B8" t="s">
        <v>3768</v>
      </c>
      <c r="C8" s="22">
        <v>55</v>
      </c>
      <c r="D8" s="22"/>
    </row>
    <row r="9" spans="1:4">
      <c r="A9" t="s">
        <v>6167</v>
      </c>
      <c r="B9" t="s">
        <v>3768</v>
      </c>
      <c r="C9" s="22">
        <v>55</v>
      </c>
      <c r="D9" s="22"/>
    </row>
    <row r="10" spans="1:4">
      <c r="A10" t="s">
        <v>9835</v>
      </c>
      <c r="B10" t="s">
        <v>10026</v>
      </c>
      <c r="C10" s="22">
        <v>0</v>
      </c>
      <c r="D10" s="22">
        <v>1016</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J190"/>
  <sheetViews>
    <sheetView zoomScale="60" zoomScaleNormal="60" workbookViewId="0">
      <selection activeCell="C21" sqref="C21"/>
    </sheetView>
  </sheetViews>
  <sheetFormatPr defaultColWidth="9.140625" defaultRowHeight="15"/>
  <cols>
    <col min="1" max="1" width="24.28515625" style="196" customWidth="1"/>
    <col min="2" max="2" width="74.42578125" style="196" customWidth="1"/>
    <col min="3" max="3" width="35" style="196" customWidth="1"/>
    <col min="4" max="4" width="16.42578125" style="196" customWidth="1"/>
    <col min="5" max="5" width="23.7109375" style="196" customWidth="1"/>
    <col min="6" max="6" width="16" style="196" customWidth="1"/>
    <col min="7" max="7" width="17.140625" style="196" customWidth="1"/>
    <col min="8" max="8" width="27.28515625" style="196" customWidth="1"/>
    <col min="9" max="9" width="35.28515625" style="196" customWidth="1"/>
    <col min="10" max="16384" width="9.140625" style="196"/>
  </cols>
  <sheetData>
    <row r="1" spans="1:10" ht="32.25" thickBot="1">
      <c r="A1" s="290" t="s">
        <v>9</v>
      </c>
      <c r="B1" s="290" t="s">
        <v>6169</v>
      </c>
      <c r="C1" s="290" t="s">
        <v>6170</v>
      </c>
      <c r="D1" s="290" t="s">
        <v>6171</v>
      </c>
      <c r="E1" s="290" t="s">
        <v>5488</v>
      </c>
      <c r="F1" s="290" t="s">
        <v>6172</v>
      </c>
      <c r="G1" s="290" t="s">
        <v>6173</v>
      </c>
      <c r="H1" s="290" t="s">
        <v>6174</v>
      </c>
      <c r="I1" s="263" t="s">
        <v>2175</v>
      </c>
      <c r="J1" s="393" t="s">
        <v>10022</v>
      </c>
    </row>
    <row r="2" spans="1:10" ht="16.5" hidden="1" thickBot="1">
      <c r="A2" s="197"/>
      <c r="B2" s="303" t="s">
        <v>9382</v>
      </c>
      <c r="C2" s="197"/>
      <c r="D2" s="197"/>
      <c r="E2" s="199"/>
      <c r="F2" s="197"/>
      <c r="G2" s="197"/>
      <c r="H2" s="197"/>
      <c r="I2" s="200"/>
    </row>
    <row r="3" spans="1:10" ht="16.5" hidden="1" thickBot="1">
      <c r="A3" s="197"/>
      <c r="B3" s="303"/>
      <c r="C3" s="197"/>
      <c r="D3" s="197"/>
      <c r="E3" s="199"/>
      <c r="F3" s="197"/>
      <c r="G3" s="197"/>
      <c r="H3" s="197"/>
      <c r="I3" s="200"/>
    </row>
    <row r="4" spans="1:10" ht="32.25" hidden="1" thickBot="1">
      <c r="A4" s="197" t="s">
        <v>9836</v>
      </c>
      <c r="B4" s="199" t="s">
        <v>9383</v>
      </c>
      <c r="C4" s="197" t="s">
        <v>9384</v>
      </c>
      <c r="D4" s="197"/>
      <c r="E4" s="199" t="s">
        <v>9385</v>
      </c>
      <c r="F4" s="197" t="s">
        <v>3768</v>
      </c>
      <c r="G4" s="197">
        <v>3</v>
      </c>
      <c r="H4" s="197">
        <v>12</v>
      </c>
      <c r="I4" s="200"/>
    </row>
    <row r="5" spans="1:10" ht="32.25" hidden="1" thickBot="1">
      <c r="A5" s="197" t="s">
        <v>6168</v>
      </c>
      <c r="B5" s="199" t="s">
        <v>9386</v>
      </c>
      <c r="C5" s="197" t="s">
        <v>9387</v>
      </c>
      <c r="D5" s="197"/>
      <c r="E5" s="199"/>
      <c r="F5" s="197" t="s">
        <v>3768</v>
      </c>
      <c r="G5" s="197">
        <v>3</v>
      </c>
      <c r="H5" s="197">
        <v>1.6</v>
      </c>
      <c r="I5" s="200"/>
    </row>
    <row r="6" spans="1:10" ht="16.5" hidden="1" thickBot="1">
      <c r="A6" s="197"/>
      <c r="B6" s="199" t="s">
        <v>9388</v>
      </c>
      <c r="C6" s="197" t="s">
        <v>9389</v>
      </c>
      <c r="D6" s="197"/>
      <c r="E6" s="199" t="s">
        <v>9385</v>
      </c>
      <c r="F6" s="197" t="s">
        <v>3768</v>
      </c>
      <c r="G6" s="197">
        <v>3</v>
      </c>
      <c r="H6" s="197">
        <v>0.17</v>
      </c>
      <c r="I6" s="200"/>
    </row>
    <row r="7" spans="1:10" ht="16.5" hidden="1" thickBot="1">
      <c r="A7" s="197"/>
      <c r="B7" s="199" t="s">
        <v>9390</v>
      </c>
      <c r="C7" s="197" t="s">
        <v>9391</v>
      </c>
      <c r="D7" s="197"/>
      <c r="E7" s="199" t="s">
        <v>9385</v>
      </c>
      <c r="F7" s="197" t="s">
        <v>3768</v>
      </c>
      <c r="G7" s="207">
        <v>6</v>
      </c>
      <c r="H7" s="197">
        <v>0.28999999999999998</v>
      </c>
      <c r="I7" s="200"/>
    </row>
    <row r="8" spans="1:10" ht="16.5" hidden="1" thickBot="1">
      <c r="A8" s="197"/>
      <c r="B8" s="199" t="s">
        <v>9392</v>
      </c>
      <c r="C8" s="197" t="s">
        <v>9393</v>
      </c>
      <c r="D8" s="197"/>
      <c r="E8" s="199" t="s">
        <v>9385</v>
      </c>
      <c r="F8" s="197" t="s">
        <v>3768</v>
      </c>
      <c r="G8" s="207">
        <v>3</v>
      </c>
      <c r="H8" s="197">
        <v>0.7</v>
      </c>
      <c r="I8" s="200"/>
    </row>
    <row r="9" spans="1:10" ht="32.25" hidden="1" thickBot="1">
      <c r="A9" s="197"/>
      <c r="B9" s="199" t="s">
        <v>9394</v>
      </c>
      <c r="C9" s="197"/>
      <c r="D9" s="197"/>
      <c r="E9" s="199" t="s">
        <v>9385</v>
      </c>
      <c r="F9" s="197" t="s">
        <v>3768</v>
      </c>
      <c r="G9" s="207">
        <v>3</v>
      </c>
      <c r="H9" s="197"/>
      <c r="I9" s="200"/>
    </row>
    <row r="10" spans="1:10" ht="16.5" hidden="1" thickBot="1">
      <c r="A10" s="197" t="s">
        <v>9837</v>
      </c>
      <c r="B10" s="199" t="s">
        <v>9395</v>
      </c>
      <c r="C10" s="197" t="s">
        <v>8010</v>
      </c>
      <c r="D10" s="197" t="s">
        <v>2679</v>
      </c>
      <c r="E10" s="199"/>
      <c r="F10" s="197" t="s">
        <v>2182</v>
      </c>
      <c r="G10" s="207">
        <v>35</v>
      </c>
      <c r="H10" s="197">
        <v>10.36</v>
      </c>
      <c r="I10" s="200" t="s">
        <v>9396</v>
      </c>
    </row>
    <row r="11" spans="1:10" ht="16.5" hidden="1" thickBot="1">
      <c r="A11" s="202" t="s">
        <v>9837</v>
      </c>
      <c r="B11" s="199" t="s">
        <v>9397</v>
      </c>
      <c r="C11" s="197" t="s">
        <v>8010</v>
      </c>
      <c r="D11" s="197" t="s">
        <v>2679</v>
      </c>
      <c r="E11" s="310"/>
      <c r="F11" s="207" t="s">
        <v>2182</v>
      </c>
      <c r="G11" s="207">
        <v>21</v>
      </c>
      <c r="H11" s="197">
        <v>4.62</v>
      </c>
      <c r="I11" s="200" t="s">
        <v>9396</v>
      </c>
    </row>
    <row r="12" spans="1:10" ht="16.5" hidden="1" thickBot="1">
      <c r="A12" s="197"/>
      <c r="B12" s="199" t="s">
        <v>9398</v>
      </c>
      <c r="C12" s="197" t="s">
        <v>18</v>
      </c>
      <c r="D12" s="197" t="s">
        <v>2679</v>
      </c>
      <c r="E12" s="310"/>
      <c r="F12" s="207" t="s">
        <v>3768</v>
      </c>
      <c r="G12" s="207">
        <v>10</v>
      </c>
      <c r="H12" s="197">
        <v>1.9</v>
      </c>
      <c r="I12" s="200"/>
    </row>
    <row r="13" spans="1:10" ht="16.5" hidden="1" thickBot="1">
      <c r="A13" s="197"/>
      <c r="B13" s="199" t="s">
        <v>9399</v>
      </c>
      <c r="C13" s="197" t="s">
        <v>18</v>
      </c>
      <c r="D13" s="197" t="s">
        <v>2679</v>
      </c>
      <c r="E13" s="310"/>
      <c r="F13" s="207" t="s">
        <v>3768</v>
      </c>
      <c r="G13" s="207">
        <v>8</v>
      </c>
      <c r="H13" s="197">
        <v>0.6</v>
      </c>
      <c r="I13" s="200"/>
    </row>
    <row r="14" spans="1:10" ht="16.5" hidden="1" thickBot="1">
      <c r="A14" s="197"/>
      <c r="B14" s="199" t="s">
        <v>9400</v>
      </c>
      <c r="C14" s="197" t="s">
        <v>19</v>
      </c>
      <c r="D14" s="197" t="s">
        <v>2679</v>
      </c>
      <c r="E14" s="199"/>
      <c r="F14" s="207" t="s">
        <v>3768</v>
      </c>
      <c r="G14" s="207">
        <v>2</v>
      </c>
      <c r="H14" s="197">
        <v>2</v>
      </c>
      <c r="I14" s="200"/>
    </row>
    <row r="15" spans="1:10" ht="16.5" hidden="1" thickBot="1">
      <c r="A15" s="197"/>
      <c r="B15" s="199" t="s">
        <v>9401</v>
      </c>
      <c r="C15" s="197" t="s">
        <v>19</v>
      </c>
      <c r="D15" s="197" t="s">
        <v>2679</v>
      </c>
      <c r="E15" s="310"/>
      <c r="F15" s="207" t="s">
        <v>3768</v>
      </c>
      <c r="G15" s="207">
        <v>2</v>
      </c>
      <c r="H15" s="197" t="s">
        <v>9402</v>
      </c>
      <c r="I15" s="200"/>
    </row>
    <row r="16" spans="1:10" ht="16.5" thickBot="1">
      <c r="A16" s="197" t="s">
        <v>9835</v>
      </c>
      <c r="B16" s="199" t="s">
        <v>8013</v>
      </c>
      <c r="C16" s="197" t="s">
        <v>8014</v>
      </c>
      <c r="D16" s="197"/>
      <c r="E16" s="199"/>
      <c r="F16" s="207" t="s">
        <v>10026</v>
      </c>
      <c r="G16" s="207" t="s">
        <v>9403</v>
      </c>
      <c r="H16" s="197"/>
      <c r="I16" s="200"/>
      <c r="J16" s="196">
        <v>13.6</v>
      </c>
    </row>
    <row r="17" spans="1:10" ht="16.5" thickBot="1">
      <c r="A17" s="202" t="s">
        <v>9835</v>
      </c>
      <c r="B17" s="199" t="s">
        <v>8019</v>
      </c>
      <c r="C17" s="197" t="s">
        <v>8020</v>
      </c>
      <c r="D17" s="197"/>
      <c r="E17" s="199"/>
      <c r="F17" s="207" t="s">
        <v>10026</v>
      </c>
      <c r="G17" s="207" t="s">
        <v>9403</v>
      </c>
      <c r="H17" s="197"/>
      <c r="I17" s="200"/>
      <c r="J17" s="196">
        <v>13.6</v>
      </c>
    </row>
    <row r="18" spans="1:10" ht="32.25" hidden="1" thickBot="1">
      <c r="A18" s="197" t="s">
        <v>6167</v>
      </c>
      <c r="B18" s="199" t="s">
        <v>9404</v>
      </c>
      <c r="C18" s="197" t="s">
        <v>2680</v>
      </c>
      <c r="D18" s="197"/>
      <c r="E18" s="199"/>
      <c r="F18" s="207" t="s">
        <v>3768</v>
      </c>
      <c r="G18" s="207">
        <v>5</v>
      </c>
      <c r="H18" s="197"/>
      <c r="I18" s="200"/>
    </row>
    <row r="19" spans="1:10" ht="32.25" hidden="1" thickBot="1">
      <c r="A19" s="202" t="s">
        <v>6167</v>
      </c>
      <c r="B19" s="199" t="s">
        <v>9405</v>
      </c>
      <c r="C19" s="197" t="s">
        <v>2680</v>
      </c>
      <c r="D19" s="197"/>
      <c r="E19" s="199"/>
      <c r="F19" s="207" t="s">
        <v>3768</v>
      </c>
      <c r="G19" s="207">
        <v>3</v>
      </c>
      <c r="H19" s="197"/>
      <c r="I19" s="200"/>
    </row>
    <row r="20" spans="1:10" ht="32.25" hidden="1" thickBot="1">
      <c r="A20" s="197"/>
      <c r="B20" s="199" t="s">
        <v>9406</v>
      </c>
      <c r="C20" s="197"/>
      <c r="D20" s="197"/>
      <c r="E20" s="199"/>
      <c r="F20" s="207" t="s">
        <v>3768</v>
      </c>
      <c r="G20" s="207">
        <v>34</v>
      </c>
      <c r="H20" s="197"/>
      <c r="I20" s="200"/>
    </row>
    <row r="21" spans="1:10" ht="32.25" hidden="1" thickBot="1">
      <c r="A21" s="197"/>
      <c r="B21" s="199" t="s">
        <v>9407</v>
      </c>
      <c r="C21" s="197"/>
      <c r="D21" s="197"/>
      <c r="E21" s="199"/>
      <c r="F21" s="207" t="s">
        <v>3768</v>
      </c>
      <c r="G21" s="207">
        <v>33</v>
      </c>
      <c r="H21" s="197"/>
      <c r="I21" s="200"/>
    </row>
    <row r="22" spans="1:10" ht="16.5" hidden="1" thickBot="1">
      <c r="A22" s="197"/>
      <c r="B22" s="199"/>
      <c r="C22" s="197"/>
      <c r="D22" s="197"/>
      <c r="E22" s="199"/>
      <c r="F22" s="311"/>
      <c r="G22" s="311"/>
      <c r="H22" s="197"/>
      <c r="I22" s="200"/>
    </row>
    <row r="23" spans="1:10" ht="16.5" hidden="1" thickBot="1">
      <c r="A23" s="197"/>
      <c r="B23" s="303" t="s">
        <v>9408</v>
      </c>
      <c r="C23" s="197"/>
      <c r="D23" s="197"/>
      <c r="E23" s="199"/>
      <c r="F23" s="207"/>
      <c r="G23" s="207"/>
      <c r="H23" s="197"/>
      <c r="I23" s="200"/>
    </row>
    <row r="24" spans="1:10" ht="16.5" hidden="1" thickBot="1">
      <c r="A24" s="197"/>
      <c r="B24" s="303"/>
      <c r="C24" s="197"/>
      <c r="D24" s="197"/>
      <c r="E24" s="199"/>
      <c r="F24" s="207"/>
      <c r="G24" s="207"/>
      <c r="H24" s="197"/>
      <c r="I24" s="200"/>
    </row>
    <row r="25" spans="1:10" ht="16.5" hidden="1" thickBot="1">
      <c r="A25" s="197"/>
      <c r="B25" s="303" t="s">
        <v>9409</v>
      </c>
      <c r="C25" s="197"/>
      <c r="D25" s="197"/>
      <c r="E25" s="199"/>
      <c r="F25" s="207"/>
      <c r="G25" s="207"/>
      <c r="H25" s="197"/>
      <c r="I25" s="200"/>
    </row>
    <row r="26" spans="1:10" ht="16.5" hidden="1" thickBot="1">
      <c r="A26" s="197"/>
      <c r="B26" s="295" t="s">
        <v>9410</v>
      </c>
      <c r="C26" s="197"/>
      <c r="D26" s="197"/>
      <c r="E26" s="199"/>
      <c r="F26" s="207"/>
      <c r="G26" s="207"/>
      <c r="H26" s="197"/>
      <c r="I26" s="200"/>
    </row>
    <row r="27" spans="1:10" ht="16.5" hidden="1" thickBot="1">
      <c r="A27" s="538" t="s">
        <v>9836</v>
      </c>
      <c r="B27" s="204" t="s">
        <v>9411</v>
      </c>
      <c r="C27" s="534" t="s">
        <v>9412</v>
      </c>
      <c r="D27" s="534" t="s">
        <v>2679</v>
      </c>
      <c r="E27" s="548" t="s">
        <v>9413</v>
      </c>
      <c r="F27" s="551" t="s">
        <v>3768</v>
      </c>
      <c r="G27" s="551">
        <v>8</v>
      </c>
      <c r="H27" s="534">
        <v>6</v>
      </c>
      <c r="I27" s="536"/>
    </row>
    <row r="28" spans="1:10" ht="33" hidden="1" thickBot="1">
      <c r="A28" s="546"/>
      <c r="B28" s="204" t="s">
        <v>9414</v>
      </c>
      <c r="C28" s="544"/>
      <c r="D28" s="544"/>
      <c r="E28" s="550"/>
      <c r="F28" s="552"/>
      <c r="G28" s="552"/>
      <c r="H28" s="544"/>
      <c r="I28" s="545"/>
    </row>
    <row r="29" spans="1:10" ht="16.5" hidden="1" thickBot="1">
      <c r="A29" s="539"/>
      <c r="B29" s="199" t="s">
        <v>9415</v>
      </c>
      <c r="C29" s="535"/>
      <c r="D29" s="535"/>
      <c r="E29" s="549"/>
      <c r="F29" s="553"/>
      <c r="G29" s="553"/>
      <c r="H29" s="535"/>
      <c r="I29" s="537"/>
    </row>
    <row r="30" spans="1:10" ht="16.5" hidden="1" thickBot="1">
      <c r="A30" s="538"/>
      <c r="B30" s="204" t="s">
        <v>9416</v>
      </c>
      <c r="C30" s="534" t="s">
        <v>9417</v>
      </c>
      <c r="D30" s="534" t="s">
        <v>2679</v>
      </c>
      <c r="E30" s="548"/>
      <c r="F30" s="551" t="s">
        <v>3768</v>
      </c>
      <c r="G30" s="551">
        <v>8</v>
      </c>
      <c r="H30" s="534"/>
      <c r="I30" s="536"/>
    </row>
    <row r="31" spans="1:10" ht="16.5" hidden="1" thickBot="1">
      <c r="A31" s="539"/>
      <c r="B31" s="199" t="s">
        <v>9418</v>
      </c>
      <c r="C31" s="535"/>
      <c r="D31" s="535"/>
      <c r="E31" s="549"/>
      <c r="F31" s="553"/>
      <c r="G31" s="553"/>
      <c r="H31" s="535"/>
      <c r="I31" s="537"/>
    </row>
    <row r="32" spans="1:10" ht="16.5" hidden="1" thickBot="1">
      <c r="A32" s="197"/>
      <c r="B32" s="199" t="s">
        <v>9419</v>
      </c>
      <c r="C32" s="197" t="s">
        <v>17</v>
      </c>
      <c r="D32" s="197" t="s">
        <v>2679</v>
      </c>
      <c r="E32" s="199"/>
      <c r="F32" s="207" t="s">
        <v>3768</v>
      </c>
      <c r="G32" s="207">
        <v>3</v>
      </c>
      <c r="H32" s="197"/>
      <c r="I32" s="200"/>
    </row>
    <row r="33" spans="1:10" ht="16.5" hidden="1" thickBot="1">
      <c r="A33" s="197"/>
      <c r="B33" s="199" t="s">
        <v>9420</v>
      </c>
      <c r="C33" s="197" t="s">
        <v>18</v>
      </c>
      <c r="D33" s="197" t="s">
        <v>2679</v>
      </c>
      <c r="E33" s="199"/>
      <c r="F33" s="207" t="s">
        <v>3768</v>
      </c>
      <c r="G33" s="207">
        <v>5</v>
      </c>
      <c r="H33" s="197"/>
      <c r="I33" s="200"/>
    </row>
    <row r="34" spans="1:10" ht="16.5" hidden="1" thickBot="1">
      <c r="A34" s="197"/>
      <c r="B34" s="199" t="s">
        <v>9421</v>
      </c>
      <c r="C34" s="197" t="s">
        <v>18</v>
      </c>
      <c r="D34" s="197" t="s">
        <v>2679</v>
      </c>
      <c r="E34" s="199"/>
      <c r="F34" s="207" t="s">
        <v>3768</v>
      </c>
      <c r="G34" s="207">
        <v>1</v>
      </c>
      <c r="H34" s="197"/>
      <c r="I34" s="200"/>
    </row>
    <row r="35" spans="1:10" ht="16.5" hidden="1" thickBot="1">
      <c r="A35" s="197"/>
      <c r="B35" s="199" t="s">
        <v>9422</v>
      </c>
      <c r="C35" s="197" t="s">
        <v>19</v>
      </c>
      <c r="D35" s="197" t="s">
        <v>2679</v>
      </c>
      <c r="E35" s="199"/>
      <c r="F35" s="207" t="s">
        <v>3768</v>
      </c>
      <c r="G35" s="207">
        <v>1</v>
      </c>
      <c r="H35" s="197"/>
      <c r="I35" s="200"/>
    </row>
    <row r="36" spans="1:10" ht="16.5" hidden="1" thickBot="1">
      <c r="A36" s="197"/>
      <c r="B36" s="199" t="s">
        <v>9423</v>
      </c>
      <c r="C36" s="197" t="s">
        <v>9424</v>
      </c>
      <c r="D36" s="197" t="s">
        <v>2679</v>
      </c>
      <c r="E36" s="199"/>
      <c r="F36" s="207" t="s">
        <v>3768</v>
      </c>
      <c r="G36" s="207">
        <v>3</v>
      </c>
      <c r="H36" s="197"/>
      <c r="I36" s="200"/>
    </row>
    <row r="37" spans="1:10" ht="16.5" hidden="1" thickBot="1">
      <c r="A37" s="202" t="s">
        <v>9838</v>
      </c>
      <c r="B37" s="199" t="s">
        <v>9425</v>
      </c>
      <c r="C37" s="197" t="s">
        <v>8010</v>
      </c>
      <c r="D37" s="197" t="s">
        <v>2679</v>
      </c>
      <c r="E37" s="199"/>
      <c r="F37" s="207" t="s">
        <v>2182</v>
      </c>
      <c r="G37" s="207">
        <v>4</v>
      </c>
      <c r="H37" s="197"/>
      <c r="I37" s="200"/>
    </row>
    <row r="38" spans="1:10" ht="16.5" hidden="1" thickBot="1">
      <c r="A38" s="202" t="s">
        <v>9838</v>
      </c>
      <c r="B38" s="199" t="s">
        <v>8011</v>
      </c>
      <c r="C38" s="197" t="s">
        <v>8010</v>
      </c>
      <c r="D38" s="197" t="s">
        <v>2679</v>
      </c>
      <c r="E38" s="199"/>
      <c r="F38" s="207" t="s">
        <v>2182</v>
      </c>
      <c r="G38" s="207">
        <v>85</v>
      </c>
      <c r="H38" s="197"/>
      <c r="I38" s="200"/>
    </row>
    <row r="39" spans="1:10" ht="16.5" hidden="1" thickBot="1">
      <c r="A39" s="202" t="s">
        <v>9838</v>
      </c>
      <c r="B39" s="199" t="s">
        <v>9426</v>
      </c>
      <c r="C39" s="197" t="s">
        <v>8010</v>
      </c>
      <c r="D39" s="197" t="s">
        <v>2679</v>
      </c>
      <c r="E39" s="199"/>
      <c r="F39" s="207" t="s">
        <v>2182</v>
      </c>
      <c r="G39" s="207">
        <v>15</v>
      </c>
      <c r="H39" s="197"/>
      <c r="I39" s="200"/>
    </row>
    <row r="40" spans="1:10" ht="16.5" thickBot="1">
      <c r="A40" s="538" t="s">
        <v>9835</v>
      </c>
      <c r="B40" s="548" t="s">
        <v>8013</v>
      </c>
      <c r="C40" s="534" t="s">
        <v>8014</v>
      </c>
      <c r="D40" s="534"/>
      <c r="E40" s="548"/>
      <c r="F40" s="551" t="s">
        <v>10026</v>
      </c>
      <c r="G40" s="312" t="s">
        <v>9427</v>
      </c>
      <c r="H40" s="534"/>
      <c r="I40" s="536"/>
      <c r="J40" s="207">
        <v>74.400000000000006</v>
      </c>
    </row>
    <row r="41" spans="1:10" ht="16.5" hidden="1" thickBot="1">
      <c r="A41" s="539"/>
      <c r="B41" s="549"/>
      <c r="C41" s="535"/>
      <c r="D41" s="535"/>
      <c r="E41" s="549"/>
      <c r="F41" s="553"/>
      <c r="G41" s="207">
        <v>74.400000000000006</v>
      </c>
      <c r="H41" s="535"/>
      <c r="I41" s="537"/>
    </row>
    <row r="42" spans="1:10" ht="15" customHeight="1" thickBot="1">
      <c r="A42" s="538" t="s">
        <v>9835</v>
      </c>
      <c r="B42" s="548" t="s">
        <v>8019</v>
      </c>
      <c r="C42" s="534" t="s">
        <v>8020</v>
      </c>
      <c r="D42" s="534"/>
      <c r="E42" s="548"/>
      <c r="F42" s="551" t="s">
        <v>10026</v>
      </c>
      <c r="G42" s="312" t="s">
        <v>9428</v>
      </c>
      <c r="H42" s="534"/>
      <c r="I42" s="536"/>
      <c r="J42" s="207">
        <v>74.400000000000006</v>
      </c>
    </row>
    <row r="43" spans="1:10" ht="16.5" hidden="1" thickBot="1">
      <c r="A43" s="539"/>
      <c r="B43" s="549"/>
      <c r="C43" s="535"/>
      <c r="D43" s="535"/>
      <c r="E43" s="549"/>
      <c r="F43" s="553"/>
      <c r="G43" s="207">
        <v>74.400000000000006</v>
      </c>
      <c r="H43" s="535"/>
      <c r="I43" s="537"/>
    </row>
    <row r="44" spans="1:10" ht="27.75" hidden="1" customHeight="1" thickBot="1">
      <c r="A44" s="197" t="s">
        <v>6167</v>
      </c>
      <c r="B44" s="199" t="s">
        <v>9429</v>
      </c>
      <c r="C44" s="197" t="s">
        <v>2680</v>
      </c>
      <c r="D44" s="197" t="s">
        <v>9430</v>
      </c>
      <c r="E44" s="199"/>
      <c r="F44" s="207" t="s">
        <v>3768</v>
      </c>
      <c r="G44" s="207">
        <v>14</v>
      </c>
      <c r="H44" s="197">
        <v>0.6</v>
      </c>
      <c r="I44" s="200" t="s">
        <v>9431</v>
      </c>
    </row>
    <row r="45" spans="1:10" ht="27.75" hidden="1" customHeight="1" thickBot="1">
      <c r="A45" s="197" t="s">
        <v>6167</v>
      </c>
      <c r="B45" s="199" t="s">
        <v>9432</v>
      </c>
      <c r="C45" s="197" t="s">
        <v>2680</v>
      </c>
      <c r="D45" s="197" t="s">
        <v>9430</v>
      </c>
      <c r="E45" s="199"/>
      <c r="F45" s="207" t="s">
        <v>3768</v>
      </c>
      <c r="G45" s="207">
        <v>2</v>
      </c>
      <c r="H45" s="197">
        <v>0.9</v>
      </c>
      <c r="I45" s="200" t="s">
        <v>9431</v>
      </c>
    </row>
    <row r="46" spans="1:10" ht="27.75" hidden="1" customHeight="1" thickBot="1">
      <c r="A46" s="202" t="s">
        <v>6167</v>
      </c>
      <c r="B46" s="199" t="s">
        <v>9433</v>
      </c>
      <c r="C46" s="197" t="s">
        <v>2680</v>
      </c>
      <c r="D46" s="197" t="s">
        <v>9430</v>
      </c>
      <c r="E46" s="199"/>
      <c r="F46" s="207" t="s">
        <v>3768</v>
      </c>
      <c r="G46" s="207">
        <v>4</v>
      </c>
      <c r="H46" s="197">
        <v>2.2000000000000002</v>
      </c>
      <c r="I46" s="200" t="s">
        <v>9434</v>
      </c>
    </row>
    <row r="47" spans="1:10" ht="16.5" hidden="1" thickBot="1">
      <c r="A47" s="197"/>
      <c r="B47" s="199" t="s">
        <v>9435</v>
      </c>
      <c r="C47" s="197"/>
      <c r="D47" s="197"/>
      <c r="E47" s="199"/>
      <c r="F47" s="207" t="s">
        <v>3768</v>
      </c>
      <c r="G47" s="207">
        <v>16</v>
      </c>
      <c r="H47" s="197"/>
      <c r="I47" s="200"/>
    </row>
    <row r="48" spans="1:10" ht="32.25" hidden="1" thickBot="1">
      <c r="A48" s="197"/>
      <c r="B48" s="199" t="s">
        <v>9436</v>
      </c>
      <c r="C48" s="197"/>
      <c r="D48" s="197"/>
      <c r="E48" s="199"/>
      <c r="F48" s="207" t="s">
        <v>3768</v>
      </c>
      <c r="G48" s="207">
        <v>30</v>
      </c>
      <c r="H48" s="197"/>
      <c r="I48" s="200"/>
    </row>
    <row r="49" spans="1:10" ht="32.25" hidden="1" thickBot="1">
      <c r="A49" s="197"/>
      <c r="B49" s="199" t="s">
        <v>9437</v>
      </c>
      <c r="C49" s="197"/>
      <c r="D49" s="197"/>
      <c r="E49" s="199"/>
      <c r="F49" s="207" t="s">
        <v>3768</v>
      </c>
      <c r="G49" s="207">
        <v>8</v>
      </c>
      <c r="H49" s="197"/>
      <c r="I49" s="200"/>
    </row>
    <row r="50" spans="1:10" ht="16.5" hidden="1" thickBot="1">
      <c r="A50" s="197"/>
      <c r="B50" s="199" t="s">
        <v>9438</v>
      </c>
      <c r="C50" s="197"/>
      <c r="D50" s="197"/>
      <c r="E50" s="199"/>
      <c r="F50" s="207" t="s">
        <v>2182</v>
      </c>
      <c r="G50" s="207">
        <v>104</v>
      </c>
      <c r="H50" s="197"/>
      <c r="I50" s="200"/>
    </row>
    <row r="51" spans="1:10" ht="16.5" hidden="1" thickBot="1">
      <c r="A51" s="197"/>
      <c r="B51" s="199"/>
      <c r="C51" s="197"/>
      <c r="D51" s="197"/>
      <c r="E51" s="199"/>
      <c r="F51" s="207"/>
      <c r="G51" s="207"/>
      <c r="H51" s="197"/>
      <c r="I51" s="200"/>
    </row>
    <row r="52" spans="1:10" ht="16.5" hidden="1" thickBot="1">
      <c r="A52" s="197"/>
      <c r="B52" s="295" t="s">
        <v>9439</v>
      </c>
      <c r="C52" s="197"/>
      <c r="D52" s="197"/>
      <c r="E52" s="199"/>
      <c r="F52" s="207"/>
      <c r="G52" s="207"/>
      <c r="H52" s="197"/>
      <c r="I52" s="200"/>
    </row>
    <row r="53" spans="1:10" ht="15.75" hidden="1">
      <c r="A53" s="538" t="s">
        <v>9836</v>
      </c>
      <c r="B53" s="204" t="s">
        <v>9440</v>
      </c>
      <c r="C53" s="534" t="s">
        <v>9412</v>
      </c>
      <c r="D53" s="534" t="s">
        <v>2679</v>
      </c>
      <c r="E53" s="548" t="s">
        <v>9413</v>
      </c>
      <c r="F53" s="551" t="s">
        <v>3768</v>
      </c>
      <c r="G53" s="551">
        <v>6</v>
      </c>
      <c r="H53" s="534">
        <v>6</v>
      </c>
      <c r="I53" s="536"/>
    </row>
    <row r="54" spans="1:10" ht="32.25" hidden="1">
      <c r="A54" s="546"/>
      <c r="B54" s="204" t="s">
        <v>9414</v>
      </c>
      <c r="C54" s="544"/>
      <c r="D54" s="544"/>
      <c r="E54" s="550"/>
      <c r="F54" s="552"/>
      <c r="G54" s="552"/>
      <c r="H54" s="544"/>
      <c r="I54" s="545"/>
    </row>
    <row r="55" spans="1:10" ht="16.5" hidden="1" thickBot="1">
      <c r="A55" s="539"/>
      <c r="B55" s="199" t="s">
        <v>9441</v>
      </c>
      <c r="C55" s="535"/>
      <c r="D55" s="535"/>
      <c r="E55" s="549"/>
      <c r="F55" s="553"/>
      <c r="G55" s="553"/>
      <c r="H55" s="535"/>
      <c r="I55" s="537"/>
    </row>
    <row r="56" spans="1:10" ht="15.75" hidden="1">
      <c r="A56" s="538"/>
      <c r="B56" s="204" t="s">
        <v>9416</v>
      </c>
      <c r="C56" s="534" t="s">
        <v>9417</v>
      </c>
      <c r="D56" s="534" t="s">
        <v>2679</v>
      </c>
      <c r="E56" s="560"/>
      <c r="F56" s="551" t="s">
        <v>3768</v>
      </c>
      <c r="G56" s="551">
        <v>6</v>
      </c>
      <c r="H56" s="534">
        <v>1.04</v>
      </c>
      <c r="I56" s="536"/>
    </row>
    <row r="57" spans="1:10" ht="16.5" hidden="1" thickBot="1">
      <c r="A57" s="539"/>
      <c r="B57" s="199" t="s">
        <v>9418</v>
      </c>
      <c r="C57" s="535"/>
      <c r="D57" s="535"/>
      <c r="E57" s="561"/>
      <c r="F57" s="553"/>
      <c r="G57" s="553"/>
      <c r="H57" s="535"/>
      <c r="I57" s="537"/>
    </row>
    <row r="58" spans="1:10" ht="16.5" hidden="1" thickBot="1">
      <c r="A58" s="197"/>
      <c r="B58" s="199" t="s">
        <v>9420</v>
      </c>
      <c r="C58" s="197" t="s">
        <v>18</v>
      </c>
      <c r="D58" s="197" t="s">
        <v>2679</v>
      </c>
      <c r="E58" s="310"/>
      <c r="F58" s="207" t="s">
        <v>3768</v>
      </c>
      <c r="G58" s="207">
        <v>4</v>
      </c>
      <c r="H58" s="197"/>
      <c r="I58" s="200"/>
    </row>
    <row r="59" spans="1:10" ht="16.5" hidden="1" thickBot="1">
      <c r="A59" s="197"/>
      <c r="B59" s="199" t="s">
        <v>9422</v>
      </c>
      <c r="C59" s="197" t="s">
        <v>19</v>
      </c>
      <c r="D59" s="197" t="s">
        <v>2679</v>
      </c>
      <c r="E59" s="310"/>
      <c r="F59" s="207" t="s">
        <v>3768</v>
      </c>
      <c r="G59" s="207">
        <v>3</v>
      </c>
      <c r="H59" s="197"/>
      <c r="I59" s="200"/>
    </row>
    <row r="60" spans="1:10" ht="16.5" hidden="1" thickBot="1">
      <c r="A60" s="197"/>
      <c r="B60" s="199" t="s">
        <v>9423</v>
      </c>
      <c r="C60" s="197" t="s">
        <v>9424</v>
      </c>
      <c r="D60" s="197" t="s">
        <v>2679</v>
      </c>
      <c r="E60" s="310"/>
      <c r="F60" s="207" t="s">
        <v>3768</v>
      </c>
      <c r="G60" s="207">
        <v>4</v>
      </c>
      <c r="H60" s="197"/>
      <c r="I60" s="200"/>
    </row>
    <row r="61" spans="1:10" ht="16.5" hidden="1" thickBot="1">
      <c r="A61" s="202" t="s">
        <v>9838</v>
      </c>
      <c r="B61" s="199" t="s">
        <v>9425</v>
      </c>
      <c r="C61" s="197" t="s">
        <v>8010</v>
      </c>
      <c r="D61" s="197" t="s">
        <v>2679</v>
      </c>
      <c r="E61" s="310"/>
      <c r="F61" s="207" t="s">
        <v>2182</v>
      </c>
      <c r="G61" s="207">
        <v>3</v>
      </c>
      <c r="H61" s="197"/>
      <c r="I61" s="200"/>
    </row>
    <row r="62" spans="1:10" ht="16.5" hidden="1" thickBot="1">
      <c r="A62" s="202" t="s">
        <v>9838</v>
      </c>
      <c r="B62" s="199" t="s">
        <v>9442</v>
      </c>
      <c r="C62" s="197" t="s">
        <v>8010</v>
      </c>
      <c r="D62" s="197" t="s">
        <v>2679</v>
      </c>
      <c r="E62" s="310"/>
      <c r="F62" s="207" t="s">
        <v>2182</v>
      </c>
      <c r="G62" s="207">
        <v>55</v>
      </c>
      <c r="H62" s="197"/>
      <c r="I62" s="200"/>
    </row>
    <row r="63" spans="1:10" ht="16.5" thickBot="1">
      <c r="A63" s="202" t="s">
        <v>9835</v>
      </c>
      <c r="B63" s="199" t="s">
        <v>8013</v>
      </c>
      <c r="C63" s="197" t="s">
        <v>8014</v>
      </c>
      <c r="D63" s="197"/>
      <c r="E63" s="310"/>
      <c r="F63" s="207" t="s">
        <v>10026</v>
      </c>
      <c r="G63" s="207" t="s">
        <v>9443</v>
      </c>
      <c r="H63" s="197"/>
      <c r="I63" s="200"/>
      <c r="J63" s="196">
        <v>38</v>
      </c>
    </row>
    <row r="64" spans="1:10" ht="16.5" thickBot="1">
      <c r="A64" s="202" t="s">
        <v>9835</v>
      </c>
      <c r="B64" s="199" t="s">
        <v>8019</v>
      </c>
      <c r="C64" s="197" t="s">
        <v>8020</v>
      </c>
      <c r="D64" s="197"/>
      <c r="E64" s="310"/>
      <c r="F64" s="207" t="s">
        <v>10026</v>
      </c>
      <c r="G64" s="207" t="s">
        <v>9444</v>
      </c>
      <c r="H64" s="197"/>
      <c r="I64" s="200"/>
      <c r="J64" s="196">
        <v>38</v>
      </c>
    </row>
    <row r="65" spans="1:9" ht="93.75" hidden="1" thickBot="1">
      <c r="A65" s="197" t="s">
        <v>6167</v>
      </c>
      <c r="B65" s="199" t="s">
        <v>9429</v>
      </c>
      <c r="C65" s="197" t="s">
        <v>2680</v>
      </c>
      <c r="D65" s="197" t="s">
        <v>9430</v>
      </c>
      <c r="E65" s="310"/>
      <c r="F65" s="207" t="s">
        <v>3768</v>
      </c>
      <c r="G65" s="207">
        <v>4</v>
      </c>
      <c r="H65" s="197">
        <v>0.6</v>
      </c>
      <c r="I65" s="200" t="s">
        <v>9431</v>
      </c>
    </row>
    <row r="66" spans="1:9" ht="93.75" hidden="1" thickBot="1">
      <c r="A66" s="202" t="s">
        <v>6167</v>
      </c>
      <c r="B66" s="199" t="s">
        <v>9432</v>
      </c>
      <c r="C66" s="197" t="s">
        <v>2680</v>
      </c>
      <c r="D66" s="197" t="s">
        <v>9430</v>
      </c>
      <c r="E66" s="310"/>
      <c r="F66" s="207" t="s">
        <v>3768</v>
      </c>
      <c r="G66" s="207">
        <v>5</v>
      </c>
      <c r="H66" s="197">
        <v>0.9</v>
      </c>
      <c r="I66" s="200" t="s">
        <v>9431</v>
      </c>
    </row>
    <row r="67" spans="1:9" ht="16.5" hidden="1" thickBot="1">
      <c r="A67" s="197"/>
      <c r="B67" s="199" t="s">
        <v>9435</v>
      </c>
      <c r="C67" s="197"/>
      <c r="D67" s="197"/>
      <c r="E67" s="310"/>
      <c r="F67" s="207" t="s">
        <v>3768</v>
      </c>
      <c r="G67" s="207">
        <v>12</v>
      </c>
      <c r="H67" s="197"/>
      <c r="I67" s="200"/>
    </row>
    <row r="68" spans="1:9" ht="32.25" hidden="1" thickBot="1">
      <c r="A68" s="197"/>
      <c r="B68" s="199" t="s">
        <v>9436</v>
      </c>
      <c r="C68" s="197"/>
      <c r="D68" s="197"/>
      <c r="E68" s="310"/>
      <c r="F68" s="207" t="s">
        <v>3768</v>
      </c>
      <c r="G68" s="207">
        <v>20</v>
      </c>
      <c r="H68" s="197"/>
      <c r="I68" s="200"/>
    </row>
    <row r="69" spans="1:9" ht="16.5" hidden="1" thickBot="1">
      <c r="A69" s="197"/>
      <c r="B69" s="199" t="s">
        <v>9438</v>
      </c>
      <c r="C69" s="197"/>
      <c r="D69" s="197"/>
      <c r="E69" s="310"/>
      <c r="F69" s="207" t="s">
        <v>2182</v>
      </c>
      <c r="G69" s="207">
        <v>58</v>
      </c>
      <c r="H69" s="197"/>
      <c r="I69" s="200"/>
    </row>
    <row r="70" spans="1:9" ht="16.5" hidden="1" thickBot="1">
      <c r="A70" s="197"/>
      <c r="B70" s="199"/>
      <c r="C70" s="197"/>
      <c r="D70" s="197"/>
      <c r="E70" s="310"/>
      <c r="F70" s="207"/>
      <c r="G70" s="207"/>
      <c r="H70" s="197"/>
      <c r="I70" s="200"/>
    </row>
    <row r="71" spans="1:9" ht="16.5" hidden="1" thickBot="1">
      <c r="A71" s="197"/>
      <c r="B71" s="295" t="s">
        <v>9445</v>
      </c>
      <c r="C71" s="197"/>
      <c r="D71" s="197"/>
      <c r="E71" s="310"/>
      <c r="F71" s="207"/>
      <c r="G71" s="207"/>
      <c r="H71" s="197"/>
      <c r="I71" s="200"/>
    </row>
    <row r="72" spans="1:9" ht="63.75" hidden="1" thickBot="1">
      <c r="A72" s="197" t="s">
        <v>9836</v>
      </c>
      <c r="B72" s="199" t="s">
        <v>9446</v>
      </c>
      <c r="C72" s="197" t="s">
        <v>9447</v>
      </c>
      <c r="D72" s="197"/>
      <c r="E72" s="199" t="s">
        <v>9448</v>
      </c>
      <c r="F72" s="207" t="s">
        <v>3768</v>
      </c>
      <c r="G72" s="207">
        <v>1</v>
      </c>
      <c r="H72" s="197">
        <v>320.86</v>
      </c>
      <c r="I72" s="200"/>
    </row>
    <row r="73" spans="1:9" ht="63.75" hidden="1" thickBot="1">
      <c r="A73" s="202" t="s">
        <v>9836</v>
      </c>
      <c r="B73" s="199" t="s">
        <v>9449</v>
      </c>
      <c r="C73" s="197" t="s">
        <v>9447</v>
      </c>
      <c r="D73" s="197"/>
      <c r="E73" s="199" t="s">
        <v>9448</v>
      </c>
      <c r="F73" s="207" t="s">
        <v>3768</v>
      </c>
      <c r="G73" s="207">
        <v>1</v>
      </c>
      <c r="H73" s="197">
        <v>147.86000000000001</v>
      </c>
      <c r="I73" s="200"/>
    </row>
    <row r="74" spans="1:9" ht="63.75" hidden="1" thickBot="1">
      <c r="A74" s="202" t="s">
        <v>9836</v>
      </c>
      <c r="B74" s="199" t="s">
        <v>9450</v>
      </c>
      <c r="C74" s="197" t="s">
        <v>9447</v>
      </c>
      <c r="D74" s="197"/>
      <c r="E74" s="199" t="s">
        <v>9448</v>
      </c>
      <c r="F74" s="207" t="s">
        <v>3768</v>
      </c>
      <c r="G74" s="207">
        <v>7</v>
      </c>
      <c r="H74" s="197">
        <v>41.36</v>
      </c>
      <c r="I74" s="200"/>
    </row>
    <row r="75" spans="1:9" ht="32.25" hidden="1" thickBot="1">
      <c r="A75" s="202" t="s">
        <v>9836</v>
      </c>
      <c r="B75" s="199" t="s">
        <v>9451</v>
      </c>
      <c r="C75" s="197"/>
      <c r="D75" s="197"/>
      <c r="E75" s="199" t="s">
        <v>9452</v>
      </c>
      <c r="F75" s="207" t="s">
        <v>3768</v>
      </c>
      <c r="G75" s="207">
        <v>23</v>
      </c>
      <c r="H75" s="197"/>
      <c r="I75" s="200"/>
    </row>
    <row r="76" spans="1:9" ht="32.25" hidden="1" thickBot="1">
      <c r="A76" s="197"/>
      <c r="B76" s="199" t="s">
        <v>9453</v>
      </c>
      <c r="C76" s="197" t="s">
        <v>9454</v>
      </c>
      <c r="D76" s="197"/>
      <c r="E76" s="199" t="s">
        <v>9452</v>
      </c>
      <c r="F76" s="207" t="s">
        <v>3768</v>
      </c>
      <c r="G76" s="207">
        <v>23</v>
      </c>
      <c r="H76" s="197"/>
      <c r="I76" s="200"/>
    </row>
    <row r="77" spans="1:9" ht="32.25" hidden="1" thickBot="1">
      <c r="A77" s="197"/>
      <c r="B77" s="199" t="s">
        <v>9455</v>
      </c>
      <c r="C77" s="197" t="s">
        <v>9456</v>
      </c>
      <c r="D77" s="197"/>
      <c r="E77" s="199" t="s">
        <v>9452</v>
      </c>
      <c r="F77" s="207" t="s">
        <v>3768</v>
      </c>
      <c r="G77" s="207">
        <v>1</v>
      </c>
      <c r="H77" s="197">
        <v>55</v>
      </c>
      <c r="I77" s="200"/>
    </row>
    <row r="78" spans="1:9" ht="32.25" hidden="1" thickBot="1">
      <c r="A78" s="202" t="s">
        <v>6168</v>
      </c>
      <c r="B78" s="199" t="s">
        <v>9457</v>
      </c>
      <c r="C78" s="197" t="s">
        <v>9458</v>
      </c>
      <c r="D78" s="197"/>
      <c r="E78" s="199" t="s">
        <v>9452</v>
      </c>
      <c r="F78" s="207" t="s">
        <v>3768</v>
      </c>
      <c r="G78" s="207">
        <v>6</v>
      </c>
      <c r="H78" s="197">
        <v>221</v>
      </c>
      <c r="I78" s="200"/>
    </row>
    <row r="79" spans="1:9" ht="32.25" hidden="1" thickBot="1">
      <c r="A79" s="202" t="s">
        <v>6168</v>
      </c>
      <c r="B79" s="199" t="s">
        <v>9459</v>
      </c>
      <c r="C79" s="197" t="s">
        <v>9458</v>
      </c>
      <c r="D79" s="197"/>
      <c r="E79" s="199" t="s">
        <v>9452</v>
      </c>
      <c r="F79" s="207" t="s">
        <v>3768</v>
      </c>
      <c r="G79" s="207">
        <v>2</v>
      </c>
      <c r="H79" s="197">
        <v>167</v>
      </c>
      <c r="I79" s="200"/>
    </row>
    <row r="80" spans="1:9" ht="32.25" hidden="1" thickBot="1">
      <c r="A80" s="202" t="s">
        <v>6168</v>
      </c>
      <c r="B80" s="199" t="s">
        <v>9460</v>
      </c>
      <c r="C80" s="197" t="s">
        <v>9458</v>
      </c>
      <c r="D80" s="197"/>
      <c r="E80" s="199" t="s">
        <v>9452</v>
      </c>
      <c r="F80" s="207" t="s">
        <v>3768</v>
      </c>
      <c r="G80" s="207">
        <v>2</v>
      </c>
      <c r="H80" s="197">
        <v>71</v>
      </c>
      <c r="I80" s="200"/>
    </row>
    <row r="81" spans="1:9" ht="32.25" hidden="1" thickBot="1">
      <c r="A81" s="202" t="s">
        <v>6168</v>
      </c>
      <c r="B81" s="199" t="s">
        <v>9461</v>
      </c>
      <c r="C81" s="197" t="s">
        <v>9458</v>
      </c>
      <c r="D81" s="197"/>
      <c r="E81" s="199" t="s">
        <v>9452</v>
      </c>
      <c r="F81" s="207" t="s">
        <v>3768</v>
      </c>
      <c r="G81" s="207">
        <v>15</v>
      </c>
      <c r="H81" s="197">
        <v>24.5</v>
      </c>
      <c r="I81" s="200"/>
    </row>
    <row r="82" spans="1:9" ht="32.25" hidden="1" thickBot="1">
      <c r="A82" s="202" t="s">
        <v>6168</v>
      </c>
      <c r="B82" s="199" t="s">
        <v>9462</v>
      </c>
      <c r="C82" s="197" t="s">
        <v>9458</v>
      </c>
      <c r="D82" s="197"/>
      <c r="E82" s="199" t="s">
        <v>9452</v>
      </c>
      <c r="F82" s="207" t="s">
        <v>3768</v>
      </c>
      <c r="G82" s="207">
        <v>3</v>
      </c>
      <c r="H82" s="197">
        <v>12.5</v>
      </c>
      <c r="I82" s="200"/>
    </row>
    <row r="83" spans="1:9" ht="32.25" hidden="1" thickBot="1">
      <c r="A83" s="202" t="s">
        <v>6168</v>
      </c>
      <c r="B83" s="199" t="s">
        <v>9463</v>
      </c>
      <c r="C83" s="197" t="s">
        <v>9464</v>
      </c>
      <c r="D83" s="197"/>
      <c r="E83" s="199" t="s">
        <v>9465</v>
      </c>
      <c r="F83" s="207" t="s">
        <v>3768</v>
      </c>
      <c r="G83" s="207">
        <v>4</v>
      </c>
      <c r="H83" s="197"/>
      <c r="I83" s="200"/>
    </row>
    <row r="84" spans="1:9" ht="16.5" hidden="1" thickBot="1">
      <c r="A84" s="197"/>
      <c r="B84" s="199" t="s">
        <v>9466</v>
      </c>
      <c r="C84" s="197" t="s">
        <v>9467</v>
      </c>
      <c r="D84" s="197"/>
      <c r="E84" s="199" t="s">
        <v>9385</v>
      </c>
      <c r="F84" s="207" t="s">
        <v>3768</v>
      </c>
      <c r="G84" s="207">
        <v>5</v>
      </c>
      <c r="H84" s="197"/>
      <c r="I84" s="200"/>
    </row>
    <row r="85" spans="1:9" ht="16.5" hidden="1" thickBot="1">
      <c r="A85" s="197"/>
      <c r="B85" s="199" t="s">
        <v>9468</v>
      </c>
      <c r="C85" s="197" t="s">
        <v>9467</v>
      </c>
      <c r="D85" s="197"/>
      <c r="E85" s="199" t="s">
        <v>9385</v>
      </c>
      <c r="F85" s="207" t="s">
        <v>3768</v>
      </c>
      <c r="G85" s="207">
        <v>5</v>
      </c>
      <c r="H85" s="197"/>
      <c r="I85" s="200"/>
    </row>
    <row r="86" spans="1:9" ht="16.5" hidden="1" thickBot="1">
      <c r="A86" s="197"/>
      <c r="B86" s="199" t="s">
        <v>9469</v>
      </c>
      <c r="C86" s="197" t="s">
        <v>9467</v>
      </c>
      <c r="D86" s="197"/>
      <c r="E86" s="199" t="s">
        <v>9385</v>
      </c>
      <c r="F86" s="207" t="s">
        <v>3768</v>
      </c>
      <c r="G86" s="207">
        <v>3</v>
      </c>
      <c r="H86" s="197"/>
      <c r="I86" s="200"/>
    </row>
    <row r="87" spans="1:9" ht="16.5" hidden="1" thickBot="1">
      <c r="A87" s="197"/>
      <c r="B87" s="199" t="s">
        <v>9470</v>
      </c>
      <c r="C87" s="197" t="s">
        <v>9467</v>
      </c>
      <c r="D87" s="197"/>
      <c r="E87" s="199" t="s">
        <v>9385</v>
      </c>
      <c r="F87" s="207" t="s">
        <v>3768</v>
      </c>
      <c r="G87" s="207">
        <v>3</v>
      </c>
      <c r="H87" s="197"/>
      <c r="I87" s="200"/>
    </row>
    <row r="88" spans="1:9" ht="32.25" hidden="1" thickBot="1">
      <c r="A88" s="197"/>
      <c r="B88" s="199" t="s">
        <v>9471</v>
      </c>
      <c r="C88" s="197" t="s">
        <v>9472</v>
      </c>
      <c r="D88" s="197"/>
      <c r="E88" s="199" t="s">
        <v>9473</v>
      </c>
      <c r="F88" s="207" t="s">
        <v>3768</v>
      </c>
      <c r="G88" s="207">
        <v>2</v>
      </c>
      <c r="H88" s="197">
        <v>2.7</v>
      </c>
      <c r="I88" s="200"/>
    </row>
    <row r="89" spans="1:9" ht="32.25" hidden="1" thickBot="1">
      <c r="A89" s="197"/>
      <c r="B89" s="199" t="s">
        <v>9474</v>
      </c>
      <c r="C89" s="197" t="s">
        <v>9475</v>
      </c>
      <c r="D89" s="197"/>
      <c r="E89" s="199" t="s">
        <v>9476</v>
      </c>
      <c r="F89" s="207" t="s">
        <v>3768</v>
      </c>
      <c r="G89" s="207">
        <v>24</v>
      </c>
      <c r="H89" s="197"/>
      <c r="I89" s="200"/>
    </row>
    <row r="90" spans="1:9" ht="32.25" hidden="1" thickBot="1">
      <c r="A90" s="197"/>
      <c r="B90" s="199" t="s">
        <v>9477</v>
      </c>
      <c r="C90" s="197"/>
      <c r="D90" s="197"/>
      <c r="E90" s="199" t="s">
        <v>9473</v>
      </c>
      <c r="F90" s="207" t="s">
        <v>3768</v>
      </c>
      <c r="G90" s="207">
        <v>24</v>
      </c>
      <c r="H90" s="197"/>
      <c r="I90" s="200"/>
    </row>
    <row r="91" spans="1:9" ht="32.25" hidden="1" thickBot="1">
      <c r="A91" s="197"/>
      <c r="B91" s="199" t="s">
        <v>9478</v>
      </c>
      <c r="C91" s="197"/>
      <c r="D91" s="197"/>
      <c r="E91" s="199" t="s">
        <v>9473</v>
      </c>
      <c r="F91" s="207" t="s">
        <v>3768</v>
      </c>
      <c r="G91" s="207">
        <v>4</v>
      </c>
      <c r="H91" s="197"/>
      <c r="I91" s="200"/>
    </row>
    <row r="92" spans="1:9" ht="16.5" hidden="1" thickBot="1">
      <c r="A92" s="202" t="s">
        <v>9838</v>
      </c>
      <c r="B92" s="199" t="s">
        <v>9479</v>
      </c>
      <c r="C92" s="197" t="s">
        <v>8010</v>
      </c>
      <c r="D92" s="197" t="s">
        <v>2679</v>
      </c>
      <c r="E92" s="310"/>
      <c r="F92" s="207" t="s">
        <v>2182</v>
      </c>
      <c r="G92" s="207">
        <v>54</v>
      </c>
      <c r="H92" s="197">
        <v>54.9</v>
      </c>
      <c r="I92" s="200"/>
    </row>
    <row r="93" spans="1:9" ht="16.5" hidden="1" thickBot="1">
      <c r="A93" s="202" t="s">
        <v>9838</v>
      </c>
      <c r="B93" s="199" t="s">
        <v>8012</v>
      </c>
      <c r="C93" s="197" t="s">
        <v>8010</v>
      </c>
      <c r="D93" s="197" t="s">
        <v>2679</v>
      </c>
      <c r="E93" s="310"/>
      <c r="F93" s="207" t="s">
        <v>2182</v>
      </c>
      <c r="G93" s="207">
        <v>5</v>
      </c>
      <c r="H93" s="197">
        <v>47.2</v>
      </c>
      <c r="I93" s="200"/>
    </row>
    <row r="94" spans="1:9" ht="16.5" hidden="1" thickBot="1">
      <c r="A94" s="202" t="s">
        <v>9838</v>
      </c>
      <c r="B94" s="199" t="s">
        <v>9480</v>
      </c>
      <c r="C94" s="197" t="s">
        <v>8010</v>
      </c>
      <c r="D94" s="197" t="s">
        <v>2679</v>
      </c>
      <c r="E94" s="310"/>
      <c r="F94" s="207" t="s">
        <v>2182</v>
      </c>
      <c r="G94" s="207">
        <v>5</v>
      </c>
      <c r="H94" s="197">
        <v>31.52</v>
      </c>
      <c r="I94" s="200"/>
    </row>
    <row r="95" spans="1:9" ht="16.5" hidden="1" thickBot="1">
      <c r="A95" s="202" t="s">
        <v>9838</v>
      </c>
      <c r="B95" s="199" t="s">
        <v>9481</v>
      </c>
      <c r="C95" s="197" t="s">
        <v>8010</v>
      </c>
      <c r="D95" s="197" t="s">
        <v>2679</v>
      </c>
      <c r="E95" s="310"/>
      <c r="F95" s="207" t="s">
        <v>2182</v>
      </c>
      <c r="G95" s="207">
        <v>124</v>
      </c>
      <c r="H95" s="197">
        <v>12.7</v>
      </c>
      <c r="I95" s="200"/>
    </row>
    <row r="96" spans="1:9" ht="16.5" hidden="1" thickBot="1">
      <c r="A96" s="202" t="s">
        <v>9838</v>
      </c>
      <c r="B96" s="199" t="s">
        <v>8011</v>
      </c>
      <c r="C96" s="197" t="s">
        <v>8010</v>
      </c>
      <c r="D96" s="197" t="s">
        <v>2679</v>
      </c>
      <c r="E96" s="310"/>
      <c r="F96" s="207" t="s">
        <v>2182</v>
      </c>
      <c r="G96" s="207">
        <v>45</v>
      </c>
      <c r="H96" s="197">
        <v>10.26</v>
      </c>
      <c r="I96" s="200"/>
    </row>
    <row r="97" spans="1:9" ht="16.5" hidden="1" thickBot="1">
      <c r="A97" s="202" t="s">
        <v>9838</v>
      </c>
      <c r="B97" s="199" t="s">
        <v>9482</v>
      </c>
      <c r="C97" s="197" t="s">
        <v>8010</v>
      </c>
      <c r="D97" s="197" t="s">
        <v>2679</v>
      </c>
      <c r="E97" s="310"/>
      <c r="F97" s="207" t="s">
        <v>2182</v>
      </c>
      <c r="G97" s="207">
        <v>160</v>
      </c>
      <c r="H97" s="197">
        <v>7.77</v>
      </c>
      <c r="I97" s="200"/>
    </row>
    <row r="98" spans="1:9" ht="16.5" hidden="1" thickBot="1">
      <c r="A98" s="202" t="s">
        <v>9838</v>
      </c>
      <c r="B98" s="199" t="s">
        <v>9483</v>
      </c>
      <c r="C98" s="197" t="s">
        <v>2306</v>
      </c>
      <c r="D98" s="197" t="s">
        <v>9484</v>
      </c>
      <c r="E98" s="310"/>
      <c r="F98" s="207" t="s">
        <v>2182</v>
      </c>
      <c r="G98" s="207">
        <v>1</v>
      </c>
      <c r="H98" s="197">
        <v>7.05</v>
      </c>
      <c r="I98" s="200"/>
    </row>
    <row r="99" spans="1:9" ht="16.5" hidden="1" thickBot="1">
      <c r="A99" s="202" t="s">
        <v>9838</v>
      </c>
      <c r="B99" s="199" t="s">
        <v>9485</v>
      </c>
      <c r="C99" s="197" t="s">
        <v>8010</v>
      </c>
      <c r="D99" s="197" t="s">
        <v>2679</v>
      </c>
      <c r="E99" s="310"/>
      <c r="F99" s="207" t="s">
        <v>2182</v>
      </c>
      <c r="G99" s="207">
        <v>34</v>
      </c>
      <c r="H99" s="197">
        <v>3.36</v>
      </c>
      <c r="I99" s="200"/>
    </row>
    <row r="100" spans="1:9" ht="16.5" hidden="1" thickBot="1">
      <c r="A100" s="202" t="s">
        <v>9838</v>
      </c>
      <c r="B100" s="199" t="s">
        <v>9486</v>
      </c>
      <c r="C100" s="197" t="s">
        <v>8010</v>
      </c>
      <c r="D100" s="197" t="s">
        <v>2679</v>
      </c>
      <c r="E100" s="310"/>
      <c r="F100" s="207" t="s">
        <v>2182</v>
      </c>
      <c r="G100" s="207">
        <v>3</v>
      </c>
      <c r="H100" s="197">
        <v>1.1299999999999999</v>
      </c>
      <c r="I100" s="200"/>
    </row>
    <row r="101" spans="1:9" ht="32.25" hidden="1" thickBot="1">
      <c r="A101" s="202" t="s">
        <v>9838</v>
      </c>
      <c r="B101" s="199" t="s">
        <v>9487</v>
      </c>
      <c r="C101" s="197" t="s">
        <v>8010</v>
      </c>
      <c r="D101" s="197" t="s">
        <v>2679</v>
      </c>
      <c r="E101" s="310"/>
      <c r="F101" s="207" t="s">
        <v>2182</v>
      </c>
      <c r="G101" s="207">
        <v>27</v>
      </c>
      <c r="H101" s="197">
        <v>54.9</v>
      </c>
      <c r="I101" s="200" t="s">
        <v>9488</v>
      </c>
    </row>
    <row r="102" spans="1:9" ht="16.5" hidden="1" thickBot="1">
      <c r="A102" s="197"/>
      <c r="B102" s="199" t="s">
        <v>9489</v>
      </c>
      <c r="C102" s="197" t="s">
        <v>18</v>
      </c>
      <c r="D102" s="197" t="s">
        <v>2679</v>
      </c>
      <c r="E102" s="310"/>
      <c r="F102" s="207" t="s">
        <v>3768</v>
      </c>
      <c r="G102" s="207">
        <v>17</v>
      </c>
      <c r="H102" s="197">
        <v>68</v>
      </c>
      <c r="I102" s="200"/>
    </row>
    <row r="103" spans="1:9" ht="16.5" hidden="1" thickBot="1">
      <c r="A103" s="197"/>
      <c r="B103" s="199" t="s">
        <v>9490</v>
      </c>
      <c r="C103" s="197" t="s">
        <v>18</v>
      </c>
      <c r="D103" s="197" t="s">
        <v>2679</v>
      </c>
      <c r="E103" s="310"/>
      <c r="F103" s="207" t="s">
        <v>3768</v>
      </c>
      <c r="G103" s="207">
        <v>1</v>
      </c>
      <c r="H103" s="197">
        <v>39</v>
      </c>
      <c r="I103" s="200"/>
    </row>
    <row r="104" spans="1:9" ht="16.5" hidden="1" thickBot="1">
      <c r="A104" s="197"/>
      <c r="B104" s="199" t="s">
        <v>9491</v>
      </c>
      <c r="C104" s="197" t="s">
        <v>18</v>
      </c>
      <c r="D104" s="197" t="s">
        <v>2679</v>
      </c>
      <c r="E104" s="310"/>
      <c r="F104" s="207" t="s">
        <v>3768</v>
      </c>
      <c r="G104" s="207">
        <v>1</v>
      </c>
      <c r="H104" s="197">
        <v>15</v>
      </c>
      <c r="I104" s="200"/>
    </row>
    <row r="105" spans="1:9" ht="16.5" hidden="1" thickBot="1">
      <c r="A105" s="197"/>
      <c r="B105" s="199" t="s">
        <v>9492</v>
      </c>
      <c r="C105" s="197" t="s">
        <v>18</v>
      </c>
      <c r="D105" s="197" t="s">
        <v>2679</v>
      </c>
      <c r="E105" s="310"/>
      <c r="F105" s="207" t="s">
        <v>3768</v>
      </c>
      <c r="G105" s="207">
        <v>68</v>
      </c>
      <c r="H105" s="197">
        <v>3.1</v>
      </c>
      <c r="I105" s="200"/>
    </row>
    <row r="106" spans="1:9" ht="16.5" hidden="1" thickBot="1">
      <c r="A106" s="197"/>
      <c r="B106" s="199" t="s">
        <v>9493</v>
      </c>
      <c r="C106" s="197" t="s">
        <v>18</v>
      </c>
      <c r="D106" s="197" t="s">
        <v>2679</v>
      </c>
      <c r="E106" s="310"/>
      <c r="F106" s="207" t="s">
        <v>3768</v>
      </c>
      <c r="G106" s="207">
        <v>1</v>
      </c>
      <c r="H106" s="197">
        <v>3.1</v>
      </c>
      <c r="I106" s="200"/>
    </row>
    <row r="107" spans="1:9" ht="16.5" hidden="1" thickBot="1">
      <c r="A107" s="197"/>
      <c r="B107" s="199" t="s">
        <v>9399</v>
      </c>
      <c r="C107" s="197" t="s">
        <v>18</v>
      </c>
      <c r="D107" s="197" t="s">
        <v>2679</v>
      </c>
      <c r="E107" s="310"/>
      <c r="F107" s="207" t="s">
        <v>3768</v>
      </c>
      <c r="G107" s="207">
        <v>6</v>
      </c>
      <c r="H107" s="197">
        <v>0.6</v>
      </c>
      <c r="I107" s="200"/>
    </row>
    <row r="108" spans="1:9" ht="16.5" hidden="1" thickBot="1">
      <c r="A108" s="197"/>
      <c r="B108" s="199" t="s">
        <v>9494</v>
      </c>
      <c r="C108" s="197" t="s">
        <v>19</v>
      </c>
      <c r="D108" s="197" t="s">
        <v>2679</v>
      </c>
      <c r="E108" s="310"/>
      <c r="F108" s="207" t="s">
        <v>3768</v>
      </c>
      <c r="G108" s="207">
        <v>3</v>
      </c>
      <c r="H108" s="197">
        <v>46</v>
      </c>
      <c r="I108" s="200"/>
    </row>
    <row r="109" spans="1:9" ht="16.5" hidden="1" thickBot="1">
      <c r="A109" s="197"/>
      <c r="B109" s="199" t="s">
        <v>9495</v>
      </c>
      <c r="C109" s="197" t="s">
        <v>19</v>
      </c>
      <c r="D109" s="197" t="s">
        <v>2679</v>
      </c>
      <c r="E109" s="310"/>
      <c r="F109" s="207" t="s">
        <v>3768</v>
      </c>
      <c r="G109" s="207">
        <v>1</v>
      </c>
      <c r="H109" s="197">
        <v>2.2000000000000002</v>
      </c>
      <c r="I109" s="200"/>
    </row>
    <row r="110" spans="1:9" ht="16.5" hidden="1" thickBot="1">
      <c r="A110" s="197"/>
      <c r="B110" s="199" t="s">
        <v>9496</v>
      </c>
      <c r="C110" s="197" t="s">
        <v>19</v>
      </c>
      <c r="D110" s="197" t="s">
        <v>2679</v>
      </c>
      <c r="E110" s="310"/>
      <c r="F110" s="207" t="s">
        <v>3768</v>
      </c>
      <c r="G110" s="207">
        <v>1</v>
      </c>
      <c r="H110" s="197">
        <v>46</v>
      </c>
      <c r="I110" s="200"/>
    </row>
    <row r="111" spans="1:9" ht="16.5" hidden="1" thickBot="1">
      <c r="A111" s="197"/>
      <c r="B111" s="199" t="s">
        <v>9497</v>
      </c>
      <c r="C111" s="197" t="s">
        <v>19</v>
      </c>
      <c r="D111" s="197" t="s">
        <v>2679</v>
      </c>
      <c r="E111" s="310"/>
      <c r="F111" s="207" t="s">
        <v>3768</v>
      </c>
      <c r="G111" s="207">
        <v>8</v>
      </c>
      <c r="H111" s="197">
        <v>46</v>
      </c>
      <c r="I111" s="200"/>
    </row>
    <row r="112" spans="1:9" ht="16.5" hidden="1" thickBot="1">
      <c r="A112" s="197"/>
      <c r="B112" s="199" t="s">
        <v>9498</v>
      </c>
      <c r="C112" s="197" t="s">
        <v>19</v>
      </c>
      <c r="D112" s="197" t="s">
        <v>2679</v>
      </c>
      <c r="E112" s="310"/>
      <c r="F112" s="207" t="s">
        <v>3768</v>
      </c>
      <c r="G112" s="207">
        <v>1</v>
      </c>
      <c r="H112" s="197">
        <v>10.199999999999999</v>
      </c>
      <c r="I112" s="200"/>
    </row>
    <row r="113" spans="1:10" ht="16.5" hidden="1" thickBot="1">
      <c r="A113" s="197"/>
      <c r="B113" s="199" t="s">
        <v>9499</v>
      </c>
      <c r="C113" s="197" t="s">
        <v>19</v>
      </c>
      <c r="D113" s="197" t="s">
        <v>2679</v>
      </c>
      <c r="E113" s="310"/>
      <c r="F113" s="207" t="s">
        <v>3768</v>
      </c>
      <c r="G113" s="207">
        <v>2</v>
      </c>
      <c r="H113" s="197">
        <v>2.2000000000000002</v>
      </c>
      <c r="I113" s="200"/>
    </row>
    <row r="114" spans="1:10" ht="16.5" hidden="1" thickBot="1">
      <c r="A114" s="197"/>
      <c r="B114" s="199" t="s">
        <v>9500</v>
      </c>
      <c r="C114" s="197" t="s">
        <v>17</v>
      </c>
      <c r="D114" s="197" t="s">
        <v>2679</v>
      </c>
      <c r="E114" s="310"/>
      <c r="F114" s="207" t="s">
        <v>3768</v>
      </c>
      <c r="G114" s="207">
        <v>1</v>
      </c>
      <c r="H114" s="197">
        <v>8.3000000000000007</v>
      </c>
      <c r="I114" s="200"/>
    </row>
    <row r="115" spans="1:10" ht="16.5" hidden="1" thickBot="1">
      <c r="A115" s="197"/>
      <c r="B115" s="199" t="s">
        <v>9501</v>
      </c>
      <c r="C115" s="197" t="s">
        <v>17</v>
      </c>
      <c r="D115" s="197" t="s">
        <v>2679</v>
      </c>
      <c r="E115" s="310"/>
      <c r="F115" s="207" t="s">
        <v>3768</v>
      </c>
      <c r="G115" s="207">
        <v>7</v>
      </c>
      <c r="H115" s="197">
        <v>8.5</v>
      </c>
      <c r="I115" s="200"/>
    </row>
    <row r="116" spans="1:10" ht="16.5" hidden="1" thickBot="1">
      <c r="A116" s="197"/>
      <c r="B116" s="199" t="s">
        <v>9502</v>
      </c>
      <c r="C116" s="197" t="s">
        <v>17</v>
      </c>
      <c r="D116" s="197" t="s">
        <v>2679</v>
      </c>
      <c r="E116" s="310"/>
      <c r="F116" s="207" t="s">
        <v>3768</v>
      </c>
      <c r="G116" s="207">
        <v>1</v>
      </c>
      <c r="H116" s="197">
        <v>4.5999999999999996</v>
      </c>
      <c r="I116" s="200"/>
    </row>
    <row r="117" spans="1:10" ht="16.5" hidden="1" thickBot="1">
      <c r="A117" s="197"/>
      <c r="B117" s="199" t="s">
        <v>9503</v>
      </c>
      <c r="C117" s="197" t="s">
        <v>9424</v>
      </c>
      <c r="D117" s="197" t="s">
        <v>2679</v>
      </c>
      <c r="E117" s="310"/>
      <c r="F117" s="207" t="s">
        <v>3768</v>
      </c>
      <c r="G117" s="207">
        <v>1</v>
      </c>
      <c r="H117" s="197">
        <v>16</v>
      </c>
      <c r="I117" s="200"/>
    </row>
    <row r="118" spans="1:10" ht="16.5" hidden="1" thickBot="1">
      <c r="A118" s="197"/>
      <c r="B118" s="199" t="s">
        <v>9504</v>
      </c>
      <c r="C118" s="197" t="s">
        <v>9424</v>
      </c>
      <c r="D118" s="197" t="s">
        <v>2679</v>
      </c>
      <c r="E118" s="310"/>
      <c r="F118" s="207" t="s">
        <v>3768</v>
      </c>
      <c r="G118" s="207">
        <v>7</v>
      </c>
      <c r="H118" s="197">
        <v>1.3</v>
      </c>
      <c r="I118" s="200"/>
    </row>
    <row r="119" spans="1:10" ht="16.5" hidden="1" thickBot="1">
      <c r="A119" s="197"/>
      <c r="B119" s="199" t="s">
        <v>9505</v>
      </c>
      <c r="C119" s="197" t="s">
        <v>9424</v>
      </c>
      <c r="D119" s="197" t="s">
        <v>2679</v>
      </c>
      <c r="E119" s="310"/>
      <c r="F119" s="207" t="s">
        <v>3768</v>
      </c>
      <c r="G119" s="207">
        <v>8</v>
      </c>
      <c r="H119" s="197">
        <v>0.3</v>
      </c>
      <c r="I119" s="200"/>
    </row>
    <row r="120" spans="1:10" ht="16.5" hidden="1" thickBot="1">
      <c r="A120" s="197"/>
      <c r="B120" s="199" t="s">
        <v>9506</v>
      </c>
      <c r="C120" s="197" t="s">
        <v>9424</v>
      </c>
      <c r="D120" s="197" t="s">
        <v>2679</v>
      </c>
      <c r="E120" s="310"/>
      <c r="F120" s="207" t="s">
        <v>3768</v>
      </c>
      <c r="G120" s="207">
        <v>3</v>
      </c>
      <c r="H120" s="197">
        <v>0.1</v>
      </c>
      <c r="I120" s="200"/>
    </row>
    <row r="121" spans="1:10" ht="32.25" hidden="1" thickBot="1">
      <c r="A121" s="197"/>
      <c r="B121" s="199" t="s">
        <v>9507</v>
      </c>
      <c r="C121" s="197" t="s">
        <v>21</v>
      </c>
      <c r="D121" s="197" t="s">
        <v>2679</v>
      </c>
      <c r="E121" s="310"/>
      <c r="F121" s="207" t="s">
        <v>3768</v>
      </c>
      <c r="G121" s="207">
        <v>14</v>
      </c>
      <c r="H121" s="197"/>
      <c r="I121" s="200"/>
    </row>
    <row r="122" spans="1:10" ht="32.25" hidden="1" thickBot="1">
      <c r="A122" s="197"/>
      <c r="B122" s="199" t="s">
        <v>9508</v>
      </c>
      <c r="C122" s="197" t="s">
        <v>21</v>
      </c>
      <c r="D122" s="197" t="s">
        <v>2679</v>
      </c>
      <c r="E122" s="310"/>
      <c r="F122" s="207" t="s">
        <v>3768</v>
      </c>
      <c r="G122" s="207">
        <v>6</v>
      </c>
      <c r="H122" s="197"/>
      <c r="I122" s="200"/>
    </row>
    <row r="123" spans="1:10" ht="32.25" hidden="1" thickBot="1">
      <c r="A123" s="197"/>
      <c r="B123" s="199" t="s">
        <v>9509</v>
      </c>
      <c r="C123" s="197" t="s">
        <v>21</v>
      </c>
      <c r="D123" s="197" t="s">
        <v>2679</v>
      </c>
      <c r="E123" s="310"/>
      <c r="F123" s="207" t="s">
        <v>3768</v>
      </c>
      <c r="G123" s="207">
        <v>6</v>
      </c>
      <c r="H123" s="197"/>
      <c r="I123" s="200"/>
    </row>
    <row r="124" spans="1:10" ht="32.25" hidden="1" thickBot="1">
      <c r="A124" s="197"/>
      <c r="B124" s="199" t="s">
        <v>9510</v>
      </c>
      <c r="C124" s="197" t="s">
        <v>21</v>
      </c>
      <c r="D124" s="197" t="s">
        <v>2679</v>
      </c>
      <c r="E124" s="310"/>
      <c r="F124" s="207" t="s">
        <v>3768</v>
      </c>
      <c r="G124" s="207">
        <v>43</v>
      </c>
      <c r="H124" s="197"/>
      <c r="I124" s="200"/>
    </row>
    <row r="125" spans="1:10" ht="32.25" hidden="1" thickBot="1">
      <c r="A125" s="197"/>
      <c r="B125" s="199" t="s">
        <v>9511</v>
      </c>
      <c r="C125" s="197" t="s">
        <v>21</v>
      </c>
      <c r="D125" s="197" t="s">
        <v>2679</v>
      </c>
      <c r="E125" s="310"/>
      <c r="F125" s="207" t="s">
        <v>3768</v>
      </c>
      <c r="G125" s="207">
        <v>6</v>
      </c>
      <c r="H125" s="197"/>
      <c r="I125" s="200"/>
    </row>
    <row r="126" spans="1:10" ht="16.5" hidden="1" thickBot="1">
      <c r="A126" s="197"/>
      <c r="B126" s="199" t="s">
        <v>9512</v>
      </c>
      <c r="C126" s="197" t="s">
        <v>9513</v>
      </c>
      <c r="D126" s="197"/>
      <c r="E126" s="310"/>
      <c r="F126" s="207" t="s">
        <v>3768</v>
      </c>
      <c r="G126" s="207">
        <v>1</v>
      </c>
      <c r="H126" s="197">
        <v>0.12</v>
      </c>
      <c r="I126" s="200"/>
    </row>
    <row r="127" spans="1:10" ht="16.5" thickBot="1">
      <c r="A127" s="538" t="s">
        <v>9835</v>
      </c>
      <c r="B127" s="548" t="s">
        <v>8013</v>
      </c>
      <c r="C127" s="534" t="s">
        <v>8014</v>
      </c>
      <c r="D127" s="534"/>
      <c r="E127" s="560"/>
      <c r="F127" s="551" t="s">
        <v>9514</v>
      </c>
      <c r="G127" s="313" t="s">
        <v>9515</v>
      </c>
      <c r="H127" s="534"/>
      <c r="I127" s="305" t="s">
        <v>9516</v>
      </c>
      <c r="J127" s="314">
        <v>382</v>
      </c>
    </row>
    <row r="128" spans="1:10" ht="19.5" hidden="1" thickBot="1">
      <c r="A128" s="539"/>
      <c r="B128" s="549"/>
      <c r="C128" s="535"/>
      <c r="D128" s="535"/>
      <c r="E128" s="561"/>
      <c r="F128" s="553"/>
      <c r="G128" s="314">
        <v>382</v>
      </c>
      <c r="H128" s="535"/>
      <c r="I128" s="306" t="s">
        <v>9517</v>
      </c>
    </row>
    <row r="129" spans="1:10" ht="16.5" thickBot="1">
      <c r="A129" s="538" t="s">
        <v>9835</v>
      </c>
      <c r="B129" s="548" t="s">
        <v>8019</v>
      </c>
      <c r="C129" s="534" t="s">
        <v>8020</v>
      </c>
      <c r="D129" s="534"/>
      <c r="E129" s="560"/>
      <c r="F129" s="551" t="s">
        <v>9514</v>
      </c>
      <c r="G129" s="313" t="s">
        <v>9518</v>
      </c>
      <c r="H129" s="534"/>
      <c r="I129" s="305" t="s">
        <v>9516</v>
      </c>
      <c r="J129" s="314">
        <v>382</v>
      </c>
    </row>
    <row r="130" spans="1:10" ht="19.5" hidden="1" thickBot="1">
      <c r="A130" s="539"/>
      <c r="B130" s="549"/>
      <c r="C130" s="535"/>
      <c r="D130" s="535"/>
      <c r="E130" s="561"/>
      <c r="F130" s="553"/>
      <c r="G130" s="314">
        <v>382</v>
      </c>
      <c r="H130" s="535"/>
      <c r="I130" s="306" t="s">
        <v>9519</v>
      </c>
    </row>
    <row r="131" spans="1:10" ht="16.5" hidden="1" thickBot="1">
      <c r="A131" s="197" t="s">
        <v>9834</v>
      </c>
      <c r="B131" s="199" t="s">
        <v>9520</v>
      </c>
      <c r="C131" s="197" t="s">
        <v>8010</v>
      </c>
      <c r="D131" s="197" t="s">
        <v>2679</v>
      </c>
      <c r="E131" s="310"/>
      <c r="F131" s="207" t="s">
        <v>2182</v>
      </c>
      <c r="G131" s="207">
        <v>28</v>
      </c>
      <c r="H131" s="197">
        <v>12.7</v>
      </c>
      <c r="I131" s="200"/>
      <c r="J131" s="196">
        <f>G131*H131</f>
        <v>355.59999999999997</v>
      </c>
    </row>
    <row r="132" spans="1:10" ht="32.25" hidden="1" thickBot="1">
      <c r="A132" s="197" t="s">
        <v>6167</v>
      </c>
      <c r="B132" s="199" t="s">
        <v>9521</v>
      </c>
      <c r="C132" s="197" t="s">
        <v>2680</v>
      </c>
      <c r="D132" s="197"/>
      <c r="E132" s="310"/>
      <c r="F132" s="207" t="s">
        <v>3768</v>
      </c>
      <c r="G132" s="207">
        <v>16</v>
      </c>
      <c r="H132" s="197"/>
      <c r="I132" s="200"/>
    </row>
    <row r="133" spans="1:10" ht="93.75" hidden="1" thickBot="1">
      <c r="A133" s="202" t="s">
        <v>6167</v>
      </c>
      <c r="B133" s="199" t="s">
        <v>9432</v>
      </c>
      <c r="C133" s="197" t="s">
        <v>2680</v>
      </c>
      <c r="D133" s="197" t="s">
        <v>9430</v>
      </c>
      <c r="E133" s="199"/>
      <c r="F133" s="207" t="s">
        <v>3768</v>
      </c>
      <c r="G133" s="207">
        <v>2</v>
      </c>
      <c r="H133" s="197">
        <v>0.9</v>
      </c>
      <c r="I133" s="200" t="s">
        <v>9431</v>
      </c>
    </row>
    <row r="134" spans="1:10" ht="32.25" hidden="1" thickBot="1">
      <c r="A134" s="197"/>
      <c r="B134" s="199" t="s">
        <v>9522</v>
      </c>
      <c r="C134" s="197"/>
      <c r="D134" s="197"/>
      <c r="E134" s="199" t="s">
        <v>9523</v>
      </c>
      <c r="F134" s="207" t="s">
        <v>3768</v>
      </c>
      <c r="G134" s="207">
        <v>19</v>
      </c>
      <c r="H134" s="197"/>
      <c r="I134" s="200"/>
    </row>
    <row r="135" spans="1:10" ht="32.25" hidden="1" thickBot="1">
      <c r="A135" s="197"/>
      <c r="B135" s="199" t="s">
        <v>9524</v>
      </c>
      <c r="C135" s="197"/>
      <c r="D135" s="197"/>
      <c r="E135" s="199" t="s">
        <v>9523</v>
      </c>
      <c r="F135" s="207" t="s">
        <v>3768</v>
      </c>
      <c r="G135" s="207">
        <v>1</v>
      </c>
      <c r="H135" s="197"/>
      <c r="I135" s="200"/>
    </row>
    <row r="136" spans="1:10" ht="32.25" hidden="1" thickBot="1">
      <c r="A136" s="197"/>
      <c r="B136" s="199" t="s">
        <v>9525</v>
      </c>
      <c r="C136" s="197"/>
      <c r="D136" s="197"/>
      <c r="E136" s="199" t="s">
        <v>9523</v>
      </c>
      <c r="F136" s="207" t="s">
        <v>3768</v>
      </c>
      <c r="G136" s="207">
        <v>1</v>
      </c>
      <c r="H136" s="197"/>
      <c r="I136" s="200"/>
    </row>
    <row r="137" spans="1:10" ht="32.25" hidden="1" thickBot="1">
      <c r="A137" s="197"/>
      <c r="B137" s="199" t="s">
        <v>9526</v>
      </c>
      <c r="C137" s="197"/>
      <c r="D137" s="197"/>
      <c r="E137" s="199" t="s">
        <v>9523</v>
      </c>
      <c r="F137" s="207" t="s">
        <v>3768</v>
      </c>
      <c r="G137" s="207">
        <v>1</v>
      </c>
      <c r="H137" s="197"/>
      <c r="I137" s="200"/>
    </row>
    <row r="138" spans="1:10" ht="32.25" hidden="1" thickBot="1">
      <c r="A138" s="197"/>
      <c r="B138" s="199" t="s">
        <v>9527</v>
      </c>
      <c r="C138" s="197"/>
      <c r="D138" s="197"/>
      <c r="E138" s="199" t="s">
        <v>9523</v>
      </c>
      <c r="F138" s="207" t="s">
        <v>3768</v>
      </c>
      <c r="G138" s="207">
        <v>1</v>
      </c>
      <c r="H138" s="197"/>
      <c r="I138" s="200"/>
    </row>
    <row r="139" spans="1:10" ht="32.25" hidden="1" thickBot="1">
      <c r="A139" s="197"/>
      <c r="B139" s="199" t="s">
        <v>9528</v>
      </c>
      <c r="C139" s="197"/>
      <c r="D139" s="197"/>
      <c r="E139" s="199" t="s">
        <v>9523</v>
      </c>
      <c r="F139" s="207" t="s">
        <v>3768</v>
      </c>
      <c r="G139" s="207">
        <v>1</v>
      </c>
      <c r="H139" s="197"/>
      <c r="I139" s="200"/>
    </row>
    <row r="140" spans="1:10" ht="32.25" hidden="1" thickBot="1">
      <c r="A140" s="197"/>
      <c r="B140" s="199" t="s">
        <v>9529</v>
      </c>
      <c r="C140" s="197"/>
      <c r="D140" s="197"/>
      <c r="E140" s="199" t="s">
        <v>9523</v>
      </c>
      <c r="F140" s="207" t="s">
        <v>3768</v>
      </c>
      <c r="G140" s="207">
        <v>16</v>
      </c>
      <c r="H140" s="197"/>
      <c r="I140" s="200"/>
    </row>
    <row r="141" spans="1:10" ht="32.25" hidden="1" thickBot="1">
      <c r="A141" s="197"/>
      <c r="B141" s="199" t="s">
        <v>9524</v>
      </c>
      <c r="C141" s="197"/>
      <c r="D141" s="197"/>
      <c r="E141" s="199" t="s">
        <v>9523</v>
      </c>
      <c r="F141" s="207" t="s">
        <v>3768</v>
      </c>
      <c r="G141" s="207">
        <v>1</v>
      </c>
      <c r="H141" s="197"/>
      <c r="I141" s="200"/>
    </row>
    <row r="142" spans="1:10" ht="32.25" hidden="1" thickBot="1">
      <c r="A142" s="197"/>
      <c r="B142" s="199" t="s">
        <v>9530</v>
      </c>
      <c r="C142" s="197"/>
      <c r="D142" s="197"/>
      <c r="E142" s="199" t="s">
        <v>9523</v>
      </c>
      <c r="F142" s="207" t="s">
        <v>3768</v>
      </c>
      <c r="G142" s="207">
        <v>1</v>
      </c>
      <c r="H142" s="197"/>
      <c r="I142" s="200"/>
    </row>
    <row r="143" spans="1:10" ht="32.25" hidden="1" thickBot="1">
      <c r="A143" s="197"/>
      <c r="B143" s="199" t="s">
        <v>9526</v>
      </c>
      <c r="C143" s="197"/>
      <c r="D143" s="197"/>
      <c r="E143" s="199" t="s">
        <v>9523</v>
      </c>
      <c r="F143" s="207" t="s">
        <v>3768</v>
      </c>
      <c r="G143" s="207">
        <v>1</v>
      </c>
      <c r="H143" s="197"/>
      <c r="I143" s="200"/>
    </row>
    <row r="144" spans="1:10" ht="32.25" hidden="1" thickBot="1">
      <c r="A144" s="197"/>
      <c r="B144" s="199" t="s">
        <v>9527</v>
      </c>
      <c r="C144" s="197"/>
      <c r="D144" s="197"/>
      <c r="E144" s="199" t="s">
        <v>9523</v>
      </c>
      <c r="F144" s="207" t="s">
        <v>3768</v>
      </c>
      <c r="G144" s="207">
        <v>1</v>
      </c>
      <c r="H144" s="197"/>
      <c r="I144" s="200"/>
    </row>
    <row r="145" spans="1:9" ht="32.25" hidden="1" thickBot="1">
      <c r="A145" s="197"/>
      <c r="B145" s="199" t="s">
        <v>9531</v>
      </c>
      <c r="C145" s="197"/>
      <c r="D145" s="197"/>
      <c r="E145" s="199" t="s">
        <v>9523</v>
      </c>
      <c r="F145" s="207" t="s">
        <v>3768</v>
      </c>
      <c r="G145" s="207">
        <v>1</v>
      </c>
      <c r="H145" s="197"/>
      <c r="I145" s="200"/>
    </row>
    <row r="146" spans="1:9" ht="32.25" hidden="1" thickBot="1">
      <c r="A146" s="197"/>
      <c r="B146" s="199" t="s">
        <v>9532</v>
      </c>
      <c r="C146" s="197"/>
      <c r="D146" s="197"/>
      <c r="E146" s="199" t="s">
        <v>9523</v>
      </c>
      <c r="F146" s="207" t="s">
        <v>3768</v>
      </c>
      <c r="G146" s="207">
        <v>3</v>
      </c>
      <c r="H146" s="197"/>
      <c r="I146" s="200"/>
    </row>
    <row r="147" spans="1:9" ht="32.25" hidden="1" thickBot="1">
      <c r="A147" s="197"/>
      <c r="B147" s="199" t="s">
        <v>9524</v>
      </c>
      <c r="C147" s="197"/>
      <c r="D147" s="197"/>
      <c r="E147" s="199" t="s">
        <v>9523</v>
      </c>
      <c r="F147" s="207" t="s">
        <v>3768</v>
      </c>
      <c r="G147" s="207">
        <v>1</v>
      </c>
      <c r="H147" s="197"/>
      <c r="I147" s="200"/>
    </row>
    <row r="148" spans="1:9" ht="32.25" hidden="1" thickBot="1">
      <c r="A148" s="197"/>
      <c r="B148" s="199" t="s">
        <v>9530</v>
      </c>
      <c r="C148" s="197"/>
      <c r="D148" s="197"/>
      <c r="E148" s="199" t="s">
        <v>9523</v>
      </c>
      <c r="F148" s="207" t="s">
        <v>3768</v>
      </c>
      <c r="G148" s="207">
        <v>1</v>
      </c>
      <c r="H148" s="197"/>
      <c r="I148" s="200"/>
    </row>
    <row r="149" spans="1:9" ht="32.25" hidden="1" thickBot="1">
      <c r="A149" s="197"/>
      <c r="B149" s="199" t="s">
        <v>9526</v>
      </c>
      <c r="C149" s="197"/>
      <c r="D149" s="197"/>
      <c r="E149" s="199" t="s">
        <v>9523</v>
      </c>
      <c r="F149" s="207" t="s">
        <v>3768</v>
      </c>
      <c r="G149" s="207">
        <v>1</v>
      </c>
      <c r="H149" s="197"/>
      <c r="I149" s="200"/>
    </row>
    <row r="150" spans="1:9" ht="32.25" hidden="1" thickBot="1">
      <c r="A150" s="197"/>
      <c r="B150" s="199" t="s">
        <v>9527</v>
      </c>
      <c r="C150" s="197"/>
      <c r="D150" s="197"/>
      <c r="E150" s="199" t="s">
        <v>9523</v>
      </c>
      <c r="F150" s="207" t="s">
        <v>3768</v>
      </c>
      <c r="G150" s="207">
        <v>1</v>
      </c>
      <c r="H150" s="197"/>
      <c r="I150" s="200"/>
    </row>
    <row r="151" spans="1:9" ht="32.25" hidden="1" thickBot="1">
      <c r="A151" s="197"/>
      <c r="B151" s="199" t="s">
        <v>9533</v>
      </c>
      <c r="C151" s="197"/>
      <c r="D151" s="197"/>
      <c r="E151" s="199" t="s">
        <v>9523</v>
      </c>
      <c r="F151" s="207" t="s">
        <v>3768</v>
      </c>
      <c r="G151" s="207">
        <v>1</v>
      </c>
      <c r="H151" s="197"/>
      <c r="I151" s="200"/>
    </row>
    <row r="152" spans="1:9" ht="32.25" hidden="1" thickBot="1">
      <c r="A152" s="197"/>
      <c r="B152" s="199" t="s">
        <v>9534</v>
      </c>
      <c r="C152" s="197"/>
      <c r="D152" s="197"/>
      <c r="E152" s="310"/>
      <c r="F152" s="207" t="s">
        <v>3768</v>
      </c>
      <c r="G152" s="207">
        <v>80</v>
      </c>
      <c r="H152" s="197"/>
      <c r="I152" s="200"/>
    </row>
    <row r="153" spans="1:9" ht="32.25" hidden="1" thickBot="1">
      <c r="A153" s="197"/>
      <c r="B153" s="199" t="s">
        <v>8023</v>
      </c>
      <c r="C153" s="197"/>
      <c r="D153" s="197"/>
      <c r="E153" s="310"/>
      <c r="F153" s="207" t="s">
        <v>3768</v>
      </c>
      <c r="G153" s="207">
        <v>8</v>
      </c>
      <c r="H153" s="197"/>
      <c r="I153" s="200"/>
    </row>
    <row r="154" spans="1:9" ht="32.25" hidden="1" thickBot="1">
      <c r="A154" s="197"/>
      <c r="B154" s="199" t="s">
        <v>9535</v>
      </c>
      <c r="C154" s="197"/>
      <c r="D154" s="197"/>
      <c r="E154" s="310"/>
      <c r="F154" s="207" t="s">
        <v>3768</v>
      </c>
      <c r="G154" s="207">
        <v>8</v>
      </c>
      <c r="H154" s="197"/>
      <c r="I154" s="200"/>
    </row>
    <row r="155" spans="1:9" ht="32.25" hidden="1" thickBot="1">
      <c r="A155" s="197"/>
      <c r="B155" s="199" t="s">
        <v>9536</v>
      </c>
      <c r="C155" s="197"/>
      <c r="D155" s="197"/>
      <c r="E155" s="310"/>
      <c r="F155" s="207" t="s">
        <v>3768</v>
      </c>
      <c r="G155" s="207">
        <v>8</v>
      </c>
      <c r="H155" s="197"/>
      <c r="I155" s="200"/>
    </row>
    <row r="156" spans="1:9" ht="32.25" hidden="1" thickBot="1">
      <c r="A156" s="197"/>
      <c r="B156" s="199" t="s">
        <v>9537</v>
      </c>
      <c r="C156" s="197"/>
      <c r="D156" s="197"/>
      <c r="E156" s="310"/>
      <c r="F156" s="207" t="s">
        <v>3768</v>
      </c>
      <c r="G156" s="207">
        <v>71</v>
      </c>
      <c r="H156" s="197"/>
      <c r="I156" s="200"/>
    </row>
    <row r="157" spans="1:9" ht="32.25" hidden="1" thickBot="1">
      <c r="A157" s="197"/>
      <c r="B157" s="199" t="s">
        <v>8022</v>
      </c>
      <c r="C157" s="197"/>
      <c r="D157" s="197"/>
      <c r="E157" s="310"/>
      <c r="F157" s="207" t="s">
        <v>3768</v>
      </c>
      <c r="G157" s="207">
        <v>44</v>
      </c>
      <c r="H157" s="197"/>
      <c r="I157" s="200"/>
    </row>
    <row r="158" spans="1:9" ht="32.25" hidden="1" thickBot="1">
      <c r="A158" s="197"/>
      <c r="B158" s="199" t="s">
        <v>9538</v>
      </c>
      <c r="C158" s="197"/>
      <c r="D158" s="197"/>
      <c r="E158" s="310"/>
      <c r="F158" s="207" t="s">
        <v>3768</v>
      </c>
      <c r="G158" s="207">
        <v>93</v>
      </c>
      <c r="H158" s="197"/>
      <c r="I158" s="200"/>
    </row>
    <row r="159" spans="1:9" ht="32.25" hidden="1" thickBot="1">
      <c r="A159" s="197"/>
      <c r="B159" s="199" t="s">
        <v>9539</v>
      </c>
      <c r="C159" s="197"/>
      <c r="D159" s="197"/>
      <c r="E159" s="310"/>
      <c r="F159" s="207" t="s">
        <v>3768</v>
      </c>
      <c r="G159" s="207">
        <v>2</v>
      </c>
      <c r="H159" s="197"/>
      <c r="I159" s="200"/>
    </row>
    <row r="160" spans="1:9" ht="32.25" hidden="1" thickBot="1">
      <c r="A160" s="197"/>
      <c r="B160" s="199" t="s">
        <v>9406</v>
      </c>
      <c r="C160" s="197"/>
      <c r="D160" s="197"/>
      <c r="E160" s="310"/>
      <c r="F160" s="207" t="s">
        <v>3768</v>
      </c>
      <c r="G160" s="207">
        <v>14</v>
      </c>
      <c r="H160" s="197"/>
      <c r="I160" s="200"/>
    </row>
    <row r="161" spans="1:10" ht="32.25" hidden="1" thickBot="1">
      <c r="A161" s="197"/>
      <c r="B161" s="199" t="s">
        <v>9540</v>
      </c>
      <c r="C161" s="197"/>
      <c r="D161" s="197"/>
      <c r="E161" s="310"/>
      <c r="F161" s="207" t="s">
        <v>3768</v>
      </c>
      <c r="G161" s="207">
        <v>28</v>
      </c>
      <c r="H161" s="197"/>
      <c r="I161" s="200"/>
    </row>
    <row r="162" spans="1:10" ht="16.5" hidden="1" thickBot="1">
      <c r="A162" s="197"/>
      <c r="B162" s="199" t="s">
        <v>9541</v>
      </c>
      <c r="C162" s="197"/>
      <c r="D162" s="197"/>
      <c r="E162" s="310"/>
      <c r="F162" s="207" t="s">
        <v>2182</v>
      </c>
      <c r="G162" s="207">
        <v>60</v>
      </c>
      <c r="H162" s="197"/>
      <c r="I162" s="200"/>
    </row>
    <row r="163" spans="1:10" ht="16.5" hidden="1" thickBot="1">
      <c r="A163" s="197"/>
      <c r="B163" s="199" t="s">
        <v>9542</v>
      </c>
      <c r="C163" s="197"/>
      <c r="D163" s="197"/>
      <c r="E163" s="310"/>
      <c r="F163" s="207" t="s">
        <v>2182</v>
      </c>
      <c r="G163" s="207">
        <v>100</v>
      </c>
      <c r="H163" s="197"/>
      <c r="I163" s="200"/>
    </row>
    <row r="164" spans="1:10" ht="16.5" hidden="1" thickBot="1">
      <c r="A164" s="197"/>
      <c r="B164" s="199" t="s">
        <v>9543</v>
      </c>
      <c r="C164" s="197"/>
      <c r="D164" s="197"/>
      <c r="E164" s="310"/>
      <c r="F164" s="207" t="s">
        <v>2182</v>
      </c>
      <c r="G164" s="207">
        <v>17</v>
      </c>
      <c r="H164" s="197"/>
      <c r="I164" s="200"/>
    </row>
    <row r="165" spans="1:10" ht="16.5" hidden="1" thickBot="1">
      <c r="A165" s="197"/>
      <c r="B165" s="199"/>
      <c r="C165" s="197"/>
      <c r="D165" s="197"/>
      <c r="E165" s="310"/>
      <c r="F165" s="207"/>
      <c r="G165" s="207"/>
      <c r="H165" s="197"/>
      <c r="I165" s="200"/>
    </row>
    <row r="166" spans="1:10" ht="16.5" hidden="1" thickBot="1">
      <c r="A166" s="197"/>
      <c r="B166" s="295" t="s">
        <v>9544</v>
      </c>
      <c r="C166" s="197"/>
      <c r="D166" s="197"/>
      <c r="E166" s="310"/>
      <c r="F166" s="207"/>
      <c r="G166" s="207"/>
      <c r="H166" s="197"/>
      <c r="I166" s="200"/>
    </row>
    <row r="167" spans="1:10" ht="63.75" hidden="1" thickBot="1">
      <c r="A167" s="202" t="s">
        <v>9836</v>
      </c>
      <c r="B167" s="199" t="s">
        <v>9545</v>
      </c>
      <c r="C167" s="197" t="s">
        <v>9447</v>
      </c>
      <c r="D167" s="197"/>
      <c r="E167" s="199" t="s">
        <v>9448</v>
      </c>
      <c r="F167" s="207" t="s">
        <v>3768</v>
      </c>
      <c r="G167" s="207">
        <v>2</v>
      </c>
      <c r="H167" s="197">
        <v>147.86000000000001</v>
      </c>
      <c r="I167" s="200" t="s">
        <v>9546</v>
      </c>
    </row>
    <row r="168" spans="1:10" ht="32.25" hidden="1" thickBot="1">
      <c r="A168" s="202" t="s">
        <v>6168</v>
      </c>
      <c r="B168" s="199" t="s">
        <v>9547</v>
      </c>
      <c r="C168" s="197" t="s">
        <v>9458</v>
      </c>
      <c r="D168" s="197"/>
      <c r="E168" s="199" t="s">
        <v>9452</v>
      </c>
      <c r="F168" s="207" t="s">
        <v>3768</v>
      </c>
      <c r="G168" s="207">
        <v>4</v>
      </c>
      <c r="H168" s="197">
        <v>71</v>
      </c>
      <c r="I168" s="200"/>
    </row>
    <row r="169" spans="1:10" ht="32.25" hidden="1" thickBot="1">
      <c r="A169" s="202" t="s">
        <v>9836</v>
      </c>
      <c r="B169" s="199" t="s">
        <v>9451</v>
      </c>
      <c r="C169" s="197"/>
      <c r="D169" s="197"/>
      <c r="E169" s="199" t="s">
        <v>9452</v>
      </c>
      <c r="F169" s="207" t="s">
        <v>3768</v>
      </c>
      <c r="G169" s="207">
        <v>4</v>
      </c>
      <c r="H169" s="197"/>
      <c r="I169" s="200" t="s">
        <v>9546</v>
      </c>
    </row>
    <row r="170" spans="1:10" ht="32.25" hidden="1" thickBot="1">
      <c r="A170" s="197"/>
      <c r="B170" s="199" t="s">
        <v>9453</v>
      </c>
      <c r="C170" s="197" t="s">
        <v>9454</v>
      </c>
      <c r="D170" s="197"/>
      <c r="E170" s="199" t="s">
        <v>9452</v>
      </c>
      <c r="F170" s="207" t="s">
        <v>3768</v>
      </c>
      <c r="G170" s="207">
        <v>4</v>
      </c>
      <c r="H170" s="197"/>
      <c r="I170" s="200"/>
    </row>
    <row r="171" spans="1:10" ht="16.5" hidden="1" thickBot="1">
      <c r="A171" s="197"/>
      <c r="B171" s="199" t="s">
        <v>9548</v>
      </c>
      <c r="C171" s="197" t="s">
        <v>9424</v>
      </c>
      <c r="D171" s="197" t="s">
        <v>2679</v>
      </c>
      <c r="E171" s="199"/>
      <c r="F171" s="207" t="s">
        <v>3768</v>
      </c>
      <c r="G171" s="207">
        <v>2</v>
      </c>
      <c r="H171" s="197">
        <v>1.3</v>
      </c>
      <c r="I171" s="200"/>
    </row>
    <row r="172" spans="1:10" ht="16.5" hidden="1" thickBot="1">
      <c r="A172" s="197"/>
      <c r="B172" s="199" t="s">
        <v>9549</v>
      </c>
      <c r="C172" s="197"/>
      <c r="D172" s="197"/>
      <c r="E172" s="310"/>
      <c r="F172" s="207" t="s">
        <v>3768</v>
      </c>
      <c r="G172" s="207">
        <v>2</v>
      </c>
      <c r="H172" s="197">
        <v>36.299999999999997</v>
      </c>
      <c r="I172" s="200"/>
    </row>
    <row r="173" spans="1:10" ht="16.5" hidden="1" thickBot="1">
      <c r="A173" s="197"/>
      <c r="B173" s="199" t="s">
        <v>9550</v>
      </c>
      <c r="C173" s="197"/>
      <c r="D173" s="197"/>
      <c r="E173" s="310"/>
      <c r="F173" s="207" t="s">
        <v>3768</v>
      </c>
      <c r="G173" s="207">
        <v>4</v>
      </c>
      <c r="H173" s="197">
        <v>6.1</v>
      </c>
      <c r="I173" s="200"/>
    </row>
    <row r="174" spans="1:10" ht="16.5" hidden="1" thickBot="1">
      <c r="A174" s="202" t="s">
        <v>9834</v>
      </c>
      <c r="B174" s="199" t="s">
        <v>9551</v>
      </c>
      <c r="C174" s="197" t="s">
        <v>8010</v>
      </c>
      <c r="D174" s="197"/>
      <c r="E174" s="310"/>
      <c r="F174" s="207" t="s">
        <v>2182</v>
      </c>
      <c r="G174" s="207">
        <v>3</v>
      </c>
      <c r="H174" s="197">
        <v>21.21</v>
      </c>
      <c r="I174" s="200"/>
      <c r="J174" s="196">
        <f>G174*H174</f>
        <v>63.63</v>
      </c>
    </row>
    <row r="175" spans="1:10" ht="16.5" hidden="1" thickBot="1">
      <c r="A175" s="202" t="s">
        <v>9834</v>
      </c>
      <c r="B175" s="199" t="s">
        <v>9552</v>
      </c>
      <c r="C175" s="197" t="s">
        <v>8010</v>
      </c>
      <c r="D175" s="197"/>
      <c r="E175" s="310"/>
      <c r="F175" s="207" t="s">
        <v>2182</v>
      </c>
      <c r="G175" s="207">
        <v>53</v>
      </c>
      <c r="H175" s="197">
        <v>12.3</v>
      </c>
      <c r="I175" s="200"/>
      <c r="J175" s="196">
        <f t="shared" ref="J175:J177" si="0">G175*H175</f>
        <v>651.90000000000009</v>
      </c>
    </row>
    <row r="176" spans="1:10" ht="16.5" hidden="1" thickBot="1">
      <c r="A176" s="202" t="s">
        <v>9834</v>
      </c>
      <c r="B176" s="199" t="s">
        <v>9553</v>
      </c>
      <c r="C176" s="197" t="s">
        <v>8010</v>
      </c>
      <c r="D176" s="197"/>
      <c r="E176" s="310"/>
      <c r="F176" s="207" t="s">
        <v>2182</v>
      </c>
      <c r="G176" s="207">
        <v>30</v>
      </c>
      <c r="H176" s="197">
        <v>7.26</v>
      </c>
      <c r="I176" s="200"/>
      <c r="J176" s="196">
        <f t="shared" si="0"/>
        <v>217.79999999999998</v>
      </c>
    </row>
    <row r="177" spans="1:10" ht="16.5" hidden="1" thickBot="1">
      <c r="A177" s="202" t="s">
        <v>9834</v>
      </c>
      <c r="B177" s="199" t="s">
        <v>9554</v>
      </c>
      <c r="C177" s="197" t="s">
        <v>8010</v>
      </c>
      <c r="D177" s="197"/>
      <c r="E177" s="310"/>
      <c r="F177" s="207" t="s">
        <v>2182</v>
      </c>
      <c r="G177" s="207">
        <v>160</v>
      </c>
      <c r="H177" s="197">
        <v>1.62</v>
      </c>
      <c r="I177" s="200"/>
      <c r="J177" s="196">
        <f t="shared" si="0"/>
        <v>259.20000000000005</v>
      </c>
    </row>
    <row r="178" spans="1:10" ht="16.5" hidden="1" thickBot="1">
      <c r="A178" s="197"/>
      <c r="B178" s="199"/>
      <c r="C178" s="197"/>
      <c r="D178" s="197"/>
      <c r="E178" s="310"/>
      <c r="F178" s="207"/>
      <c r="G178" s="207"/>
      <c r="H178" s="197"/>
      <c r="I178" s="200"/>
    </row>
    <row r="179" spans="1:10" ht="16.5" hidden="1" thickBot="1">
      <c r="A179" s="197"/>
      <c r="B179" s="199"/>
      <c r="C179" s="197"/>
      <c r="D179" s="197"/>
      <c r="E179" s="310"/>
      <c r="F179" s="207"/>
      <c r="G179" s="207"/>
      <c r="H179" s="197"/>
      <c r="I179" s="200"/>
    </row>
    <row r="180" spans="1:10" ht="16.5" hidden="1" thickBot="1">
      <c r="A180" s="197"/>
      <c r="B180" s="199"/>
      <c r="C180" s="197"/>
      <c r="D180" s="197"/>
      <c r="E180" s="310"/>
      <c r="F180" s="207"/>
      <c r="G180" s="207"/>
      <c r="H180" s="197"/>
      <c r="I180" s="200"/>
    </row>
    <row r="181" spans="1:10" ht="16.5" hidden="1" thickBot="1">
      <c r="A181" s="197"/>
      <c r="B181" s="199"/>
      <c r="C181" s="197"/>
      <c r="D181" s="197"/>
      <c r="E181" s="310"/>
      <c r="F181" s="207"/>
      <c r="G181" s="207"/>
      <c r="H181" s="197"/>
      <c r="I181" s="200"/>
    </row>
    <row r="182" spans="1:10" ht="16.5" hidden="1" thickBot="1">
      <c r="A182" s="197"/>
      <c r="B182" s="199"/>
      <c r="C182" s="197"/>
      <c r="D182" s="197"/>
      <c r="E182" s="310"/>
      <c r="F182" s="207"/>
      <c r="G182" s="207"/>
      <c r="H182" s="197"/>
      <c r="I182" s="200"/>
    </row>
    <row r="183" spans="1:10" ht="16.5" hidden="1" thickBot="1">
      <c r="A183" s="197"/>
      <c r="B183" s="199"/>
      <c r="C183" s="197"/>
      <c r="D183" s="197"/>
      <c r="E183" s="310"/>
      <c r="F183" s="207"/>
      <c r="G183" s="207"/>
      <c r="H183" s="197"/>
      <c r="I183" s="200"/>
    </row>
    <row r="184" spans="1:10" ht="16.5" hidden="1" thickBot="1">
      <c r="A184" s="197"/>
      <c r="B184" s="199"/>
      <c r="C184" s="197"/>
      <c r="D184" s="197"/>
      <c r="E184" s="310"/>
      <c r="F184" s="207"/>
      <c r="G184" s="207"/>
      <c r="H184" s="197"/>
      <c r="I184" s="200"/>
    </row>
    <row r="185" spans="1:10" ht="16.5" hidden="1" thickBot="1">
      <c r="A185" s="197"/>
      <c r="B185" s="199"/>
      <c r="C185" s="197"/>
      <c r="D185" s="197"/>
      <c r="E185" s="310"/>
      <c r="F185" s="207"/>
      <c r="G185" s="207"/>
      <c r="H185" s="197"/>
      <c r="I185" s="200"/>
    </row>
    <row r="186" spans="1:10" ht="16.5" hidden="1" thickBot="1">
      <c r="A186" s="197"/>
      <c r="B186" s="199"/>
      <c r="C186" s="197"/>
      <c r="D186" s="197"/>
      <c r="E186" s="310"/>
      <c r="F186" s="207"/>
      <c r="G186" s="207"/>
      <c r="H186" s="197"/>
      <c r="I186" s="200"/>
    </row>
    <row r="187" spans="1:10" ht="16.5" hidden="1" thickBot="1">
      <c r="A187" s="197"/>
      <c r="B187" s="199"/>
      <c r="C187" s="197"/>
      <c r="D187" s="197"/>
      <c r="E187" s="310"/>
      <c r="F187" s="207"/>
      <c r="G187" s="207"/>
      <c r="H187" s="197"/>
      <c r="I187" s="200"/>
    </row>
    <row r="188" spans="1:10" ht="16.5" hidden="1" thickBot="1">
      <c r="A188" s="197"/>
      <c r="B188" s="199"/>
      <c r="C188" s="197"/>
      <c r="D188" s="197"/>
      <c r="E188" s="310"/>
      <c r="F188" s="207"/>
      <c r="G188" s="207"/>
      <c r="H188" s="197"/>
      <c r="I188" s="200"/>
    </row>
    <row r="189" spans="1:10" ht="16.5" hidden="1" thickBot="1">
      <c r="A189" s="197"/>
      <c r="B189" s="199"/>
      <c r="C189" s="197"/>
      <c r="D189" s="197"/>
      <c r="E189" s="310"/>
      <c r="F189" s="207"/>
      <c r="G189" s="207"/>
      <c r="H189" s="197"/>
      <c r="I189" s="200"/>
    </row>
    <row r="190" spans="1:10" ht="15.75" hidden="1">
      <c r="A190" s="315"/>
    </row>
  </sheetData>
  <autoFilter ref="A1:I190">
    <filterColumn colId="0">
      <filters>
        <filter val="151.6_С_ПТ_2110"/>
      </filters>
    </filterColumn>
  </autoFilter>
  <mergeCells count="62">
    <mergeCell ref="H27:H29"/>
    <mergeCell ref="I27:I29"/>
    <mergeCell ref="A30:A31"/>
    <mergeCell ref="C30:C31"/>
    <mergeCell ref="D30:D31"/>
    <mergeCell ref="E30:E31"/>
    <mergeCell ref="F30:F31"/>
    <mergeCell ref="G30:G31"/>
    <mergeCell ref="H30:H31"/>
    <mergeCell ref="I30:I31"/>
    <mergeCell ref="A27:A29"/>
    <mergeCell ref="C27:C29"/>
    <mergeCell ref="D27:D29"/>
    <mergeCell ref="E27:E29"/>
    <mergeCell ref="F27:F29"/>
    <mergeCell ref="G27:G29"/>
    <mergeCell ref="H40:H41"/>
    <mergeCell ref="I40:I41"/>
    <mergeCell ref="A42:A43"/>
    <mergeCell ref="B42:B43"/>
    <mergeCell ref="C42:C43"/>
    <mergeCell ref="D42:D43"/>
    <mergeCell ref="E42:E43"/>
    <mergeCell ref="F42:F43"/>
    <mergeCell ref="H42:H43"/>
    <mergeCell ref="I42:I43"/>
    <mergeCell ref="A40:A41"/>
    <mergeCell ref="B40:B41"/>
    <mergeCell ref="C40:C41"/>
    <mergeCell ref="D40:D41"/>
    <mergeCell ref="E40:E41"/>
    <mergeCell ref="F40:F41"/>
    <mergeCell ref="H53:H55"/>
    <mergeCell ref="I53:I55"/>
    <mergeCell ref="A56:A57"/>
    <mergeCell ref="C56:C57"/>
    <mergeCell ref="D56:D57"/>
    <mergeCell ref="E56:E57"/>
    <mergeCell ref="F56:F57"/>
    <mergeCell ref="G56:G57"/>
    <mergeCell ref="H56:H57"/>
    <mergeCell ref="I56:I57"/>
    <mergeCell ref="A53:A55"/>
    <mergeCell ref="C53:C55"/>
    <mergeCell ref="D53:D55"/>
    <mergeCell ref="E53:E55"/>
    <mergeCell ref="F53:F55"/>
    <mergeCell ref="G53:G55"/>
    <mergeCell ref="H127:H128"/>
    <mergeCell ref="A129:A130"/>
    <mergeCell ref="B129:B130"/>
    <mergeCell ref="C129:C130"/>
    <mergeCell ref="D129:D130"/>
    <mergeCell ref="E129:E130"/>
    <mergeCell ref="F129:F130"/>
    <mergeCell ref="H129:H130"/>
    <mergeCell ref="A127:A128"/>
    <mergeCell ref="B127:B128"/>
    <mergeCell ref="C127:C128"/>
    <mergeCell ref="D127:D128"/>
    <mergeCell ref="E127:E128"/>
    <mergeCell ref="F127:F128"/>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E5"/>
  <sheetViews>
    <sheetView workbookViewId="0">
      <selection activeCell="C21" sqref="C21"/>
    </sheetView>
  </sheetViews>
  <sheetFormatPr defaultRowHeight="15"/>
  <cols>
    <col min="1" max="1" width="18.28515625" bestFit="1" customWidth="1"/>
    <col min="2" max="2" width="9.7109375" customWidth="1"/>
    <col min="3" max="3" width="7.42578125" customWidth="1"/>
    <col min="4" max="4" width="5.7109375" customWidth="1"/>
    <col min="5" max="5" width="8.42578125" customWidth="1"/>
  </cols>
  <sheetData>
    <row r="3" spans="1:5">
      <c r="A3" s="391" t="s">
        <v>9999</v>
      </c>
      <c r="B3" s="391" t="s">
        <v>2142</v>
      </c>
      <c r="C3" t="s">
        <v>10028</v>
      </c>
      <c r="D3" t="s">
        <v>10004</v>
      </c>
      <c r="E3" t="s">
        <v>10029</v>
      </c>
    </row>
    <row r="4" spans="1:5">
      <c r="A4" t="s">
        <v>6163</v>
      </c>
      <c r="B4" t="s">
        <v>2144</v>
      </c>
      <c r="C4" s="22">
        <v>86</v>
      </c>
      <c r="D4" s="22">
        <v>0</v>
      </c>
      <c r="E4" s="22">
        <v>7296.9599999999982</v>
      </c>
    </row>
    <row r="5" spans="1:5">
      <c r="A5" t="s">
        <v>6165</v>
      </c>
      <c r="B5" t="s">
        <v>2144</v>
      </c>
      <c r="C5" s="22">
        <v>87</v>
      </c>
      <c r="D5" s="22">
        <v>26</v>
      </c>
      <c r="E5" s="22"/>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93"/>
  <sheetViews>
    <sheetView topLeftCell="J1" zoomScale="70" zoomScaleNormal="70" workbookViewId="0">
      <pane ySplit="2" topLeftCell="A3" activePane="bottomLeft" state="frozen"/>
      <selection activeCell="C21" sqref="C21"/>
      <selection pane="bottomLeft" activeCell="C21" sqref="C21"/>
    </sheetView>
  </sheetViews>
  <sheetFormatPr defaultRowHeight="15"/>
  <cols>
    <col min="1" max="1" width="23.7109375" customWidth="1"/>
    <col min="2" max="8" width="15.7109375" customWidth="1"/>
    <col min="9" max="9" width="26.28515625" customWidth="1"/>
    <col min="10" max="10" width="28.42578125" customWidth="1"/>
    <col min="11" max="11" width="15.7109375" customWidth="1"/>
    <col min="12" max="12" width="34.5703125" customWidth="1"/>
    <col min="13" max="13" width="33.5703125" customWidth="1"/>
    <col min="14" max="18" width="15.7109375" customWidth="1"/>
    <col min="19" max="19" width="18.7109375" customWidth="1"/>
  </cols>
  <sheetData>
    <row r="1" spans="1:20">
      <c r="B1" s="69" t="s">
        <v>5525</v>
      </c>
      <c r="S1" s="69" t="s">
        <v>5525</v>
      </c>
    </row>
    <row r="2" spans="1:20" ht="28.5">
      <c r="A2" s="62" t="s">
        <v>9999</v>
      </c>
      <c r="B2" s="3" t="s">
        <v>2</v>
      </c>
      <c r="C2" s="3" t="s">
        <v>3</v>
      </c>
      <c r="D2" s="3" t="s">
        <v>0</v>
      </c>
      <c r="E2" s="3" t="s">
        <v>6</v>
      </c>
      <c r="F2" s="3" t="s">
        <v>1</v>
      </c>
      <c r="G2" s="3" t="s">
        <v>7</v>
      </c>
      <c r="H2" s="3" t="s">
        <v>4</v>
      </c>
      <c r="I2" s="6" t="s">
        <v>2122</v>
      </c>
      <c r="J2" s="6" t="s">
        <v>2889</v>
      </c>
      <c r="K2" s="6" t="s">
        <v>2123</v>
      </c>
      <c r="L2" s="6" t="s">
        <v>2603</v>
      </c>
      <c r="M2" s="6" t="s">
        <v>8</v>
      </c>
      <c r="N2" s="3" t="s">
        <v>2141</v>
      </c>
      <c r="O2" s="3" t="s">
        <v>2142</v>
      </c>
      <c r="P2" s="3" t="s">
        <v>2890</v>
      </c>
      <c r="Q2" s="3" t="s">
        <v>2175</v>
      </c>
      <c r="R2" s="3" t="s">
        <v>2143</v>
      </c>
      <c r="S2" s="66" t="s">
        <v>5508</v>
      </c>
      <c r="T2" s="3" t="s">
        <v>10027</v>
      </c>
    </row>
    <row r="3" spans="1:20">
      <c r="A3" t="s">
        <v>6165</v>
      </c>
      <c r="B3" t="s">
        <v>2886</v>
      </c>
      <c r="C3">
        <v>1</v>
      </c>
      <c r="D3" t="s">
        <v>2887</v>
      </c>
      <c r="E3" t="s">
        <v>2888</v>
      </c>
      <c r="F3">
        <v>1</v>
      </c>
      <c r="G3" s="20">
        <v>45140</v>
      </c>
      <c r="H3">
        <v>6</v>
      </c>
      <c r="I3" t="s">
        <v>2888</v>
      </c>
      <c r="J3" t="s">
        <v>2932</v>
      </c>
      <c r="K3" t="s">
        <v>2891</v>
      </c>
      <c r="L3" t="s">
        <v>2892</v>
      </c>
      <c r="M3" t="s">
        <v>2920</v>
      </c>
      <c r="N3" s="22">
        <v>1</v>
      </c>
      <c r="O3" s="22" t="s">
        <v>2144</v>
      </c>
      <c r="P3" s="22">
        <v>1294</v>
      </c>
      <c r="Q3" t="s">
        <v>2930</v>
      </c>
      <c r="S3">
        <v>0</v>
      </c>
    </row>
    <row r="4" spans="1:20">
      <c r="A4" t="s">
        <v>6165</v>
      </c>
      <c r="B4" t="s">
        <v>2886</v>
      </c>
      <c r="C4">
        <v>1</v>
      </c>
      <c r="D4" t="s">
        <v>2887</v>
      </c>
      <c r="E4" t="s">
        <v>2888</v>
      </c>
      <c r="F4">
        <v>1</v>
      </c>
      <c r="G4" s="20">
        <v>45140</v>
      </c>
      <c r="H4">
        <v>6</v>
      </c>
      <c r="I4" t="s">
        <v>2888</v>
      </c>
      <c r="J4" t="s">
        <v>2932</v>
      </c>
      <c r="K4" t="s">
        <v>2893</v>
      </c>
      <c r="L4" t="s">
        <v>2894</v>
      </c>
      <c r="M4" t="s">
        <v>2921</v>
      </c>
      <c r="N4" s="22">
        <v>1</v>
      </c>
      <c r="O4" s="22" t="s">
        <v>2144</v>
      </c>
      <c r="S4">
        <v>0</v>
      </c>
    </row>
    <row r="5" spans="1:20">
      <c r="A5" t="s">
        <v>6165</v>
      </c>
      <c r="B5" t="s">
        <v>2886</v>
      </c>
      <c r="C5">
        <v>1</v>
      </c>
      <c r="D5" t="s">
        <v>2887</v>
      </c>
      <c r="E5" t="s">
        <v>2888</v>
      </c>
      <c r="F5">
        <v>1</v>
      </c>
      <c r="G5" s="20">
        <v>45140</v>
      </c>
      <c r="H5">
        <v>6</v>
      </c>
      <c r="I5" t="s">
        <v>2888</v>
      </c>
      <c r="J5" t="s">
        <v>2932</v>
      </c>
      <c r="K5" t="s">
        <v>2895</v>
      </c>
      <c r="L5" t="s">
        <v>2896</v>
      </c>
      <c r="M5" t="s">
        <v>2927</v>
      </c>
      <c r="N5" s="22">
        <v>1</v>
      </c>
      <c r="O5" s="22" t="s">
        <v>2144</v>
      </c>
      <c r="S5">
        <v>0</v>
      </c>
    </row>
    <row r="6" spans="1:20">
      <c r="A6" t="s">
        <v>6165</v>
      </c>
      <c r="B6" t="s">
        <v>2886</v>
      </c>
      <c r="C6">
        <v>1</v>
      </c>
      <c r="D6" t="s">
        <v>2887</v>
      </c>
      <c r="E6" t="s">
        <v>2888</v>
      </c>
      <c r="F6">
        <v>1</v>
      </c>
      <c r="G6" s="20">
        <v>45140</v>
      </c>
      <c r="H6">
        <v>6</v>
      </c>
      <c r="I6" t="s">
        <v>2888</v>
      </c>
      <c r="J6" t="s">
        <v>2932</v>
      </c>
      <c r="K6" t="s">
        <v>2897</v>
      </c>
      <c r="L6" t="s">
        <v>2918</v>
      </c>
      <c r="M6" t="s">
        <v>2922</v>
      </c>
      <c r="N6" s="22">
        <v>6</v>
      </c>
      <c r="O6" s="22" t="s">
        <v>2144</v>
      </c>
      <c r="P6" s="22">
        <v>143</v>
      </c>
      <c r="S6">
        <v>0</v>
      </c>
    </row>
    <row r="7" spans="1:20">
      <c r="A7" t="s">
        <v>6165</v>
      </c>
      <c r="B7" t="s">
        <v>2886</v>
      </c>
      <c r="C7">
        <v>1</v>
      </c>
      <c r="D7" t="s">
        <v>2887</v>
      </c>
      <c r="E7" t="s">
        <v>2888</v>
      </c>
      <c r="F7">
        <v>1</v>
      </c>
      <c r="G7" s="20">
        <v>45140</v>
      </c>
      <c r="H7">
        <v>6</v>
      </c>
      <c r="I7" t="s">
        <v>2888</v>
      </c>
      <c r="J7" t="s">
        <v>2932</v>
      </c>
      <c r="L7" t="s">
        <v>2919</v>
      </c>
      <c r="M7" t="s">
        <v>2923</v>
      </c>
      <c r="N7" s="22">
        <v>3</v>
      </c>
      <c r="O7" s="22" t="s">
        <v>2144</v>
      </c>
      <c r="S7">
        <v>0</v>
      </c>
    </row>
    <row r="8" spans="1:20">
      <c r="A8" t="s">
        <v>6165</v>
      </c>
      <c r="B8" t="s">
        <v>2886</v>
      </c>
      <c r="C8">
        <v>1</v>
      </c>
      <c r="D8" t="s">
        <v>2887</v>
      </c>
      <c r="E8" t="s">
        <v>2888</v>
      </c>
      <c r="F8">
        <v>1</v>
      </c>
      <c r="G8" s="20">
        <v>45140</v>
      </c>
      <c r="H8">
        <v>6</v>
      </c>
      <c r="I8" t="s">
        <v>2888</v>
      </c>
      <c r="J8" t="s">
        <v>2932</v>
      </c>
      <c r="K8" t="s">
        <v>2898</v>
      </c>
      <c r="L8" t="s">
        <v>2899</v>
      </c>
      <c r="M8" t="s">
        <v>2924</v>
      </c>
      <c r="N8" s="22">
        <v>1</v>
      </c>
      <c r="O8" s="22" t="s">
        <v>2144</v>
      </c>
      <c r="P8" s="22">
        <v>235</v>
      </c>
      <c r="S8">
        <v>0</v>
      </c>
    </row>
    <row r="9" spans="1:20">
      <c r="A9" t="s">
        <v>6165</v>
      </c>
      <c r="B9" t="s">
        <v>2886</v>
      </c>
      <c r="C9">
        <v>1</v>
      </c>
      <c r="D9" t="s">
        <v>2887</v>
      </c>
      <c r="E9" t="s">
        <v>2888</v>
      </c>
      <c r="F9">
        <v>1</v>
      </c>
      <c r="G9" s="20">
        <v>45140</v>
      </c>
      <c r="H9">
        <v>6</v>
      </c>
      <c r="I9" t="s">
        <v>2888</v>
      </c>
      <c r="J9" t="s">
        <v>2932</v>
      </c>
      <c r="K9" t="s">
        <v>2900</v>
      </c>
      <c r="M9" t="s">
        <v>2925</v>
      </c>
      <c r="N9" s="22">
        <v>1</v>
      </c>
      <c r="O9" s="22" t="s">
        <v>2144</v>
      </c>
      <c r="P9" s="22">
        <v>116</v>
      </c>
      <c r="S9">
        <v>0</v>
      </c>
    </row>
    <row r="10" spans="1:20">
      <c r="A10" t="s">
        <v>6165</v>
      </c>
      <c r="B10" t="s">
        <v>2886</v>
      </c>
      <c r="C10">
        <v>1</v>
      </c>
      <c r="D10" t="s">
        <v>2887</v>
      </c>
      <c r="E10" t="s">
        <v>2888</v>
      </c>
      <c r="F10">
        <v>1</v>
      </c>
      <c r="G10" s="20">
        <v>45140</v>
      </c>
      <c r="H10">
        <v>6</v>
      </c>
      <c r="I10" t="s">
        <v>2888</v>
      </c>
      <c r="J10" t="s">
        <v>2932</v>
      </c>
      <c r="K10" t="s">
        <v>2901</v>
      </c>
      <c r="L10" t="s">
        <v>2902</v>
      </c>
      <c r="M10" t="s">
        <v>2928</v>
      </c>
      <c r="N10" s="22">
        <v>1</v>
      </c>
      <c r="O10" s="22" t="s">
        <v>2144</v>
      </c>
      <c r="P10" s="22">
        <v>478</v>
      </c>
      <c r="S10">
        <v>0</v>
      </c>
    </row>
    <row r="11" spans="1:20">
      <c r="A11" t="s">
        <v>6165</v>
      </c>
      <c r="B11" t="s">
        <v>2886</v>
      </c>
      <c r="C11">
        <v>1</v>
      </c>
      <c r="D11" t="s">
        <v>2887</v>
      </c>
      <c r="E11" t="s">
        <v>2888</v>
      </c>
      <c r="F11">
        <v>1</v>
      </c>
      <c r="G11" s="20">
        <v>45140</v>
      </c>
      <c r="H11">
        <v>6</v>
      </c>
      <c r="I11" t="s">
        <v>2888</v>
      </c>
      <c r="J11" t="s">
        <v>2932</v>
      </c>
      <c r="K11" t="s">
        <v>2903</v>
      </c>
      <c r="L11" t="s">
        <v>2904</v>
      </c>
      <c r="M11" t="s">
        <v>2929</v>
      </c>
      <c r="N11" s="22">
        <v>1</v>
      </c>
      <c r="O11" s="22" t="s">
        <v>2144</v>
      </c>
      <c r="P11" s="22">
        <v>264</v>
      </c>
      <c r="S11">
        <v>0</v>
      </c>
    </row>
    <row r="12" spans="1:20">
      <c r="A12" t="s">
        <v>6165</v>
      </c>
      <c r="B12" t="s">
        <v>2886</v>
      </c>
      <c r="C12">
        <v>1</v>
      </c>
      <c r="D12" t="s">
        <v>2887</v>
      </c>
      <c r="E12" t="s">
        <v>2888</v>
      </c>
      <c r="F12">
        <v>1</v>
      </c>
      <c r="G12" s="20">
        <v>45140</v>
      </c>
      <c r="H12">
        <v>6</v>
      </c>
      <c r="I12" t="s">
        <v>2888</v>
      </c>
      <c r="J12" t="s">
        <v>2932</v>
      </c>
      <c r="K12" t="s">
        <v>2905</v>
      </c>
      <c r="L12" t="s">
        <v>2906</v>
      </c>
      <c r="M12" t="s">
        <v>2921</v>
      </c>
      <c r="N12" s="22">
        <v>1</v>
      </c>
      <c r="O12" s="22" t="s">
        <v>2144</v>
      </c>
      <c r="S12">
        <v>0</v>
      </c>
    </row>
    <row r="13" spans="1:20">
      <c r="A13" t="s">
        <v>6165</v>
      </c>
      <c r="B13" t="s">
        <v>2886</v>
      </c>
      <c r="C13">
        <v>1</v>
      </c>
      <c r="D13" t="s">
        <v>2887</v>
      </c>
      <c r="E13" t="s">
        <v>2888</v>
      </c>
      <c r="F13">
        <v>1</v>
      </c>
      <c r="G13" s="20">
        <v>45140</v>
      </c>
      <c r="H13">
        <v>6</v>
      </c>
      <c r="I13" t="s">
        <v>2888</v>
      </c>
      <c r="J13" t="s">
        <v>2932</v>
      </c>
      <c r="K13" t="s">
        <v>2907</v>
      </c>
      <c r="L13" t="s">
        <v>2892</v>
      </c>
      <c r="M13" t="s">
        <v>2926</v>
      </c>
      <c r="N13" s="22">
        <v>1</v>
      </c>
      <c r="O13" s="22" t="s">
        <v>2144</v>
      </c>
      <c r="P13" s="22">
        <v>1294</v>
      </c>
      <c r="Q13" t="s">
        <v>2931</v>
      </c>
      <c r="S13">
        <v>0</v>
      </c>
    </row>
    <row r="14" spans="1:20">
      <c r="A14" t="s">
        <v>6165</v>
      </c>
      <c r="B14" t="s">
        <v>2886</v>
      </c>
      <c r="C14">
        <v>1</v>
      </c>
      <c r="D14" t="s">
        <v>2887</v>
      </c>
      <c r="E14" t="s">
        <v>2888</v>
      </c>
      <c r="F14">
        <v>1</v>
      </c>
      <c r="G14" s="20">
        <v>45140</v>
      </c>
      <c r="H14">
        <v>6</v>
      </c>
      <c r="I14" t="s">
        <v>2888</v>
      </c>
      <c r="J14" t="s">
        <v>2932</v>
      </c>
      <c r="K14" t="s">
        <v>2908</v>
      </c>
      <c r="L14" t="s">
        <v>2894</v>
      </c>
      <c r="M14" t="s">
        <v>2921</v>
      </c>
      <c r="N14" s="22">
        <v>1</v>
      </c>
      <c r="O14" s="22" t="s">
        <v>2144</v>
      </c>
      <c r="S14">
        <v>0</v>
      </c>
    </row>
    <row r="15" spans="1:20">
      <c r="A15" t="s">
        <v>6165</v>
      </c>
      <c r="B15" t="s">
        <v>2886</v>
      </c>
      <c r="C15">
        <v>1</v>
      </c>
      <c r="D15" t="s">
        <v>2887</v>
      </c>
      <c r="E15" t="s">
        <v>2888</v>
      </c>
      <c r="F15">
        <v>1</v>
      </c>
      <c r="G15" s="20">
        <v>45140</v>
      </c>
      <c r="H15">
        <v>6</v>
      </c>
      <c r="I15" t="s">
        <v>2888</v>
      </c>
      <c r="J15" t="s">
        <v>2932</v>
      </c>
      <c r="K15" t="s">
        <v>2909</v>
      </c>
      <c r="L15" t="s">
        <v>2896</v>
      </c>
      <c r="M15" t="s">
        <v>2927</v>
      </c>
      <c r="N15" s="22">
        <v>1</v>
      </c>
      <c r="O15" s="22" t="s">
        <v>2144</v>
      </c>
      <c r="S15">
        <v>0</v>
      </c>
    </row>
    <row r="16" spans="1:20">
      <c r="A16" t="s">
        <v>6165</v>
      </c>
      <c r="B16" t="s">
        <v>2886</v>
      </c>
      <c r="C16">
        <v>1</v>
      </c>
      <c r="D16" t="s">
        <v>2887</v>
      </c>
      <c r="E16" t="s">
        <v>2888</v>
      </c>
      <c r="F16">
        <v>1</v>
      </c>
      <c r="G16" s="20">
        <v>45140</v>
      </c>
      <c r="H16">
        <v>6</v>
      </c>
      <c r="I16" t="s">
        <v>2888</v>
      </c>
      <c r="J16" t="s">
        <v>2932</v>
      </c>
      <c r="K16" t="s">
        <v>2910</v>
      </c>
      <c r="L16" t="s">
        <v>2918</v>
      </c>
      <c r="M16" t="s">
        <v>2922</v>
      </c>
      <c r="N16" s="22">
        <v>6</v>
      </c>
      <c r="O16" s="22" t="s">
        <v>2144</v>
      </c>
      <c r="P16" s="22">
        <v>143</v>
      </c>
      <c r="S16">
        <v>0</v>
      </c>
    </row>
    <row r="17" spans="1:19">
      <c r="A17" t="s">
        <v>6165</v>
      </c>
      <c r="B17" t="s">
        <v>2886</v>
      </c>
      <c r="C17">
        <v>1</v>
      </c>
      <c r="D17" t="s">
        <v>2887</v>
      </c>
      <c r="E17" t="s">
        <v>2888</v>
      </c>
      <c r="F17">
        <v>1</v>
      </c>
      <c r="G17" s="20">
        <v>45140</v>
      </c>
      <c r="H17">
        <v>6</v>
      </c>
      <c r="I17" t="s">
        <v>2888</v>
      </c>
      <c r="J17" t="s">
        <v>2932</v>
      </c>
      <c r="L17" t="s">
        <v>2919</v>
      </c>
      <c r="M17" t="s">
        <v>2923</v>
      </c>
      <c r="N17" s="22">
        <v>3</v>
      </c>
      <c r="O17" s="22" t="s">
        <v>2144</v>
      </c>
      <c r="S17">
        <v>0</v>
      </c>
    </row>
    <row r="18" spans="1:19">
      <c r="A18" t="s">
        <v>6165</v>
      </c>
      <c r="B18" t="s">
        <v>2886</v>
      </c>
      <c r="C18">
        <v>1</v>
      </c>
      <c r="D18" t="s">
        <v>2887</v>
      </c>
      <c r="E18" t="s">
        <v>2888</v>
      </c>
      <c r="F18">
        <v>1</v>
      </c>
      <c r="G18" s="20">
        <v>45140</v>
      </c>
      <c r="H18">
        <v>6</v>
      </c>
      <c r="I18" t="s">
        <v>2888</v>
      </c>
      <c r="J18" t="s">
        <v>2932</v>
      </c>
      <c r="K18" t="s">
        <v>2911</v>
      </c>
      <c r="L18" t="s">
        <v>2912</v>
      </c>
      <c r="M18" t="s">
        <v>2924</v>
      </c>
      <c r="N18" s="22">
        <v>1</v>
      </c>
      <c r="O18" s="22" t="s">
        <v>2144</v>
      </c>
      <c r="P18" s="22">
        <v>235</v>
      </c>
      <c r="S18">
        <v>0</v>
      </c>
    </row>
    <row r="19" spans="1:19">
      <c r="A19" t="s">
        <v>6165</v>
      </c>
      <c r="B19" t="s">
        <v>2886</v>
      </c>
      <c r="C19">
        <v>1</v>
      </c>
      <c r="D19" t="s">
        <v>2887</v>
      </c>
      <c r="E19" t="s">
        <v>2888</v>
      </c>
      <c r="F19">
        <v>1</v>
      </c>
      <c r="G19" s="20">
        <v>45140</v>
      </c>
      <c r="H19">
        <v>6</v>
      </c>
      <c r="I19" t="s">
        <v>2888</v>
      </c>
      <c r="J19" t="s">
        <v>2932</v>
      </c>
      <c r="K19" t="s">
        <v>2913</v>
      </c>
      <c r="M19" t="s">
        <v>2925</v>
      </c>
      <c r="N19" s="22">
        <v>1</v>
      </c>
      <c r="O19" s="22" t="s">
        <v>2144</v>
      </c>
      <c r="P19" s="22">
        <v>116</v>
      </c>
      <c r="S19">
        <v>0</v>
      </c>
    </row>
    <row r="20" spans="1:19">
      <c r="A20" t="s">
        <v>6165</v>
      </c>
      <c r="B20" t="s">
        <v>2886</v>
      </c>
      <c r="C20">
        <v>1</v>
      </c>
      <c r="D20" t="s">
        <v>2887</v>
      </c>
      <c r="E20" t="s">
        <v>2888</v>
      </c>
      <c r="F20">
        <v>1</v>
      </c>
      <c r="G20" s="20">
        <v>45140</v>
      </c>
      <c r="H20">
        <v>6</v>
      </c>
      <c r="I20" t="s">
        <v>2888</v>
      </c>
      <c r="J20" t="s">
        <v>2932</v>
      </c>
      <c r="K20" t="s">
        <v>2914</v>
      </c>
      <c r="L20" t="s">
        <v>2902</v>
      </c>
      <c r="M20" t="s">
        <v>2928</v>
      </c>
      <c r="N20" s="22">
        <v>1</v>
      </c>
      <c r="O20" s="22" t="s">
        <v>2144</v>
      </c>
      <c r="P20" s="22">
        <v>478</v>
      </c>
      <c r="S20">
        <v>0</v>
      </c>
    </row>
    <row r="21" spans="1:19">
      <c r="A21" t="s">
        <v>6165</v>
      </c>
      <c r="B21" t="s">
        <v>2886</v>
      </c>
      <c r="C21">
        <v>1</v>
      </c>
      <c r="D21" t="s">
        <v>2887</v>
      </c>
      <c r="E21" t="s">
        <v>2888</v>
      </c>
      <c r="F21">
        <v>1</v>
      </c>
      <c r="G21" s="20">
        <v>45140</v>
      </c>
      <c r="H21">
        <v>6</v>
      </c>
      <c r="I21" t="s">
        <v>2888</v>
      </c>
      <c r="J21" t="s">
        <v>2932</v>
      </c>
      <c r="K21" t="s">
        <v>2915</v>
      </c>
      <c r="L21" t="s">
        <v>2916</v>
      </c>
      <c r="M21" t="s">
        <v>2981</v>
      </c>
      <c r="N21" s="22">
        <v>1</v>
      </c>
      <c r="O21" s="22" t="s">
        <v>2144</v>
      </c>
      <c r="P21" s="22">
        <v>264</v>
      </c>
      <c r="S21">
        <v>0</v>
      </c>
    </row>
    <row r="22" spans="1:19">
      <c r="A22" t="s">
        <v>6165</v>
      </c>
      <c r="B22" t="s">
        <v>2886</v>
      </c>
      <c r="C22">
        <v>1</v>
      </c>
      <c r="D22" t="s">
        <v>2887</v>
      </c>
      <c r="E22" t="s">
        <v>2888</v>
      </c>
      <c r="F22">
        <v>1</v>
      </c>
      <c r="G22" s="20">
        <v>45140</v>
      </c>
      <c r="H22">
        <v>6</v>
      </c>
      <c r="I22" t="s">
        <v>2888</v>
      </c>
      <c r="J22" t="s">
        <v>2932</v>
      </c>
      <c r="K22" t="s">
        <v>2917</v>
      </c>
      <c r="L22" t="s">
        <v>2906</v>
      </c>
      <c r="M22" t="s">
        <v>2921</v>
      </c>
      <c r="N22" s="22">
        <v>1</v>
      </c>
      <c r="O22" s="22" t="s">
        <v>2144</v>
      </c>
      <c r="S22">
        <v>0</v>
      </c>
    </row>
    <row r="23" spans="1:19">
      <c r="A23" t="s">
        <v>6165</v>
      </c>
      <c r="B23" t="s">
        <v>2886</v>
      </c>
      <c r="C23">
        <v>1</v>
      </c>
      <c r="D23" t="s">
        <v>2887</v>
      </c>
      <c r="E23" t="s">
        <v>2888</v>
      </c>
      <c r="F23">
        <v>1</v>
      </c>
      <c r="G23" s="20">
        <v>45140</v>
      </c>
      <c r="H23">
        <v>6</v>
      </c>
      <c r="I23" t="s">
        <v>2888</v>
      </c>
      <c r="J23" t="s">
        <v>2933</v>
      </c>
      <c r="K23" t="s">
        <v>2934</v>
      </c>
      <c r="L23" t="s">
        <v>2943</v>
      </c>
      <c r="M23" t="s">
        <v>2944</v>
      </c>
      <c r="N23" s="22">
        <v>1</v>
      </c>
      <c r="O23" s="22" t="s">
        <v>2144</v>
      </c>
      <c r="P23" s="22">
        <v>421</v>
      </c>
      <c r="Q23" t="s">
        <v>2931</v>
      </c>
      <c r="S23">
        <v>0</v>
      </c>
    </row>
    <row r="24" spans="1:19">
      <c r="A24" t="s">
        <v>6165</v>
      </c>
      <c r="B24" t="s">
        <v>2886</v>
      </c>
      <c r="C24">
        <v>1</v>
      </c>
      <c r="D24" t="s">
        <v>2887</v>
      </c>
      <c r="E24" t="s">
        <v>2888</v>
      </c>
      <c r="F24">
        <v>1</v>
      </c>
      <c r="G24" s="20">
        <v>45140</v>
      </c>
      <c r="H24">
        <v>6</v>
      </c>
      <c r="I24" t="s">
        <v>2888</v>
      </c>
      <c r="J24" t="s">
        <v>2933</v>
      </c>
      <c r="K24" t="s">
        <v>2935</v>
      </c>
      <c r="L24" t="s">
        <v>2945</v>
      </c>
      <c r="M24" t="s">
        <v>2921</v>
      </c>
      <c r="N24" s="22">
        <v>1</v>
      </c>
      <c r="O24" s="22" t="s">
        <v>2144</v>
      </c>
      <c r="S24">
        <v>0</v>
      </c>
    </row>
    <row r="25" spans="1:19">
      <c r="A25" t="s">
        <v>6165</v>
      </c>
      <c r="B25" t="s">
        <v>2886</v>
      </c>
      <c r="C25">
        <v>1</v>
      </c>
      <c r="D25" t="s">
        <v>2887</v>
      </c>
      <c r="E25" t="s">
        <v>2888</v>
      </c>
      <c r="F25">
        <v>1</v>
      </c>
      <c r="G25" s="20">
        <v>45140</v>
      </c>
      <c r="H25">
        <v>6</v>
      </c>
      <c r="I25" t="s">
        <v>2888</v>
      </c>
      <c r="J25" t="s">
        <v>2933</v>
      </c>
      <c r="K25" t="s">
        <v>2936</v>
      </c>
      <c r="L25" t="s">
        <v>2946</v>
      </c>
      <c r="M25" t="s">
        <v>2953</v>
      </c>
      <c r="N25" s="22">
        <v>1</v>
      </c>
      <c r="O25" s="22" t="s">
        <v>2144</v>
      </c>
      <c r="S25">
        <v>0</v>
      </c>
    </row>
    <row r="26" spans="1:19">
      <c r="A26" t="s">
        <v>6165</v>
      </c>
      <c r="B26" t="s">
        <v>2886</v>
      </c>
      <c r="C26">
        <v>1</v>
      </c>
      <c r="D26" t="s">
        <v>2887</v>
      </c>
      <c r="E26" t="s">
        <v>2888</v>
      </c>
      <c r="F26">
        <v>1</v>
      </c>
      <c r="G26" s="20">
        <v>45140</v>
      </c>
      <c r="H26">
        <v>6</v>
      </c>
      <c r="I26" t="s">
        <v>2888</v>
      </c>
      <c r="J26" t="s">
        <v>2933</v>
      </c>
      <c r="K26" t="s">
        <v>2937</v>
      </c>
      <c r="L26" t="s">
        <v>2986</v>
      </c>
      <c r="M26" t="s">
        <v>2922</v>
      </c>
      <c r="N26" s="22">
        <v>2</v>
      </c>
      <c r="O26" s="22" t="s">
        <v>2144</v>
      </c>
      <c r="P26" s="22">
        <v>75</v>
      </c>
      <c r="S26">
        <v>0</v>
      </c>
    </row>
    <row r="27" spans="1:19">
      <c r="A27" t="s">
        <v>6165</v>
      </c>
      <c r="B27" t="s">
        <v>2886</v>
      </c>
      <c r="C27">
        <v>1</v>
      </c>
      <c r="D27" t="s">
        <v>2887</v>
      </c>
      <c r="E27" t="s">
        <v>2888</v>
      </c>
      <c r="F27">
        <v>1</v>
      </c>
      <c r="G27" s="20">
        <v>45140</v>
      </c>
      <c r="H27">
        <v>6</v>
      </c>
      <c r="I27" t="s">
        <v>2888</v>
      </c>
      <c r="J27" t="s">
        <v>2933</v>
      </c>
      <c r="L27" t="s">
        <v>2985</v>
      </c>
      <c r="M27" t="s">
        <v>2923</v>
      </c>
      <c r="N27" s="22">
        <v>2</v>
      </c>
      <c r="O27" s="22" t="s">
        <v>2144</v>
      </c>
      <c r="S27">
        <v>0</v>
      </c>
    </row>
    <row r="28" spans="1:19">
      <c r="A28" t="s">
        <v>6165</v>
      </c>
      <c r="B28" t="s">
        <v>2886</v>
      </c>
      <c r="C28">
        <v>1</v>
      </c>
      <c r="D28" t="s">
        <v>2887</v>
      </c>
      <c r="E28" t="s">
        <v>2888</v>
      </c>
      <c r="F28">
        <v>1</v>
      </c>
      <c r="G28" s="20">
        <v>45140</v>
      </c>
      <c r="H28">
        <v>6</v>
      </c>
      <c r="I28" t="s">
        <v>2888</v>
      </c>
      <c r="J28" t="s">
        <v>2933</v>
      </c>
      <c r="K28" t="s">
        <v>2938</v>
      </c>
      <c r="L28" t="s">
        <v>2947</v>
      </c>
      <c r="M28" t="s">
        <v>2924</v>
      </c>
      <c r="N28" s="22">
        <v>1</v>
      </c>
      <c r="O28" s="22" t="s">
        <v>2144</v>
      </c>
      <c r="P28" s="22">
        <v>86</v>
      </c>
      <c r="S28">
        <v>0</v>
      </c>
    </row>
    <row r="29" spans="1:19">
      <c r="A29" t="s">
        <v>6165</v>
      </c>
      <c r="B29" t="s">
        <v>2886</v>
      </c>
      <c r="C29">
        <v>1</v>
      </c>
      <c r="D29" t="s">
        <v>2887</v>
      </c>
      <c r="E29" t="s">
        <v>2888</v>
      </c>
      <c r="F29">
        <v>1</v>
      </c>
      <c r="G29" s="20">
        <v>45140</v>
      </c>
      <c r="H29">
        <v>6</v>
      </c>
      <c r="I29" t="s">
        <v>2888</v>
      </c>
      <c r="J29" t="s">
        <v>2933</v>
      </c>
      <c r="K29" t="s">
        <v>2939</v>
      </c>
      <c r="M29" t="s">
        <v>2925</v>
      </c>
      <c r="N29" s="22">
        <v>1</v>
      </c>
      <c r="O29" s="22" t="s">
        <v>2144</v>
      </c>
      <c r="P29" s="22">
        <v>44</v>
      </c>
      <c r="S29">
        <v>0</v>
      </c>
    </row>
    <row r="30" spans="1:19">
      <c r="A30" t="s">
        <v>6165</v>
      </c>
      <c r="B30" t="s">
        <v>2886</v>
      </c>
      <c r="C30">
        <v>1</v>
      </c>
      <c r="D30" t="s">
        <v>2887</v>
      </c>
      <c r="E30" t="s">
        <v>2888</v>
      </c>
      <c r="F30">
        <v>1</v>
      </c>
      <c r="G30" s="20">
        <v>45140</v>
      </c>
      <c r="H30">
        <v>6</v>
      </c>
      <c r="I30" t="s">
        <v>2888</v>
      </c>
      <c r="J30" t="s">
        <v>2933</v>
      </c>
      <c r="K30" t="s">
        <v>2940</v>
      </c>
      <c r="L30" t="s">
        <v>2948</v>
      </c>
      <c r="M30" t="s">
        <v>2949</v>
      </c>
      <c r="N30" s="22">
        <v>1</v>
      </c>
      <c r="O30" s="22" t="s">
        <v>2144</v>
      </c>
      <c r="P30" s="22">
        <v>148</v>
      </c>
      <c r="S30">
        <v>0</v>
      </c>
    </row>
    <row r="31" spans="1:19">
      <c r="A31" t="s">
        <v>6165</v>
      </c>
      <c r="B31" t="s">
        <v>2886</v>
      </c>
      <c r="C31">
        <v>1</v>
      </c>
      <c r="D31" t="s">
        <v>2887</v>
      </c>
      <c r="E31" t="s">
        <v>2888</v>
      </c>
      <c r="F31">
        <v>1</v>
      </c>
      <c r="G31" s="20">
        <v>45140</v>
      </c>
      <c r="H31">
        <v>6</v>
      </c>
      <c r="I31" t="s">
        <v>2888</v>
      </c>
      <c r="J31" t="s">
        <v>2933</v>
      </c>
      <c r="K31" t="s">
        <v>2941</v>
      </c>
      <c r="L31" t="s">
        <v>2950</v>
      </c>
      <c r="M31" t="s">
        <v>2952</v>
      </c>
      <c r="N31" s="22">
        <v>1</v>
      </c>
      <c r="O31" s="22" t="s">
        <v>2144</v>
      </c>
      <c r="S31">
        <v>0</v>
      </c>
    </row>
    <row r="32" spans="1:19">
      <c r="A32" t="s">
        <v>6165</v>
      </c>
      <c r="B32" t="s">
        <v>2886</v>
      </c>
      <c r="C32">
        <v>1</v>
      </c>
      <c r="D32" t="s">
        <v>2887</v>
      </c>
      <c r="E32" t="s">
        <v>2888</v>
      </c>
      <c r="F32">
        <v>1</v>
      </c>
      <c r="G32" s="20">
        <v>45140</v>
      </c>
      <c r="H32">
        <v>6</v>
      </c>
      <c r="I32" t="s">
        <v>2888</v>
      </c>
      <c r="J32" t="s">
        <v>2933</v>
      </c>
      <c r="K32" t="s">
        <v>2942</v>
      </c>
      <c r="L32" t="s">
        <v>2951</v>
      </c>
      <c r="M32" t="s">
        <v>2921</v>
      </c>
      <c r="N32" s="22">
        <v>1</v>
      </c>
      <c r="O32" s="22" t="s">
        <v>2144</v>
      </c>
      <c r="S32">
        <v>0</v>
      </c>
    </row>
    <row r="33" spans="1:19">
      <c r="A33" t="s">
        <v>6165</v>
      </c>
      <c r="B33" t="s">
        <v>2954</v>
      </c>
      <c r="C33">
        <v>4</v>
      </c>
      <c r="D33" t="s">
        <v>2955</v>
      </c>
      <c r="E33" t="s">
        <v>2956</v>
      </c>
      <c r="F33">
        <v>4</v>
      </c>
      <c r="G33" s="20">
        <v>45324</v>
      </c>
      <c r="H33">
        <v>7</v>
      </c>
      <c r="I33" t="s">
        <v>2956</v>
      </c>
      <c r="J33" t="s">
        <v>2957</v>
      </c>
      <c r="K33" t="s">
        <v>2958</v>
      </c>
      <c r="L33" t="s">
        <v>2959</v>
      </c>
      <c r="M33" t="s">
        <v>2960</v>
      </c>
      <c r="N33" s="22">
        <v>1</v>
      </c>
      <c r="O33" s="22" t="s">
        <v>2144</v>
      </c>
      <c r="P33" s="22">
        <v>1232</v>
      </c>
      <c r="Q33" t="s">
        <v>2930</v>
      </c>
      <c r="S33">
        <v>1</v>
      </c>
    </row>
    <row r="34" spans="1:19">
      <c r="A34" t="s">
        <v>6165</v>
      </c>
      <c r="B34" t="s">
        <v>2954</v>
      </c>
      <c r="C34">
        <v>4</v>
      </c>
      <c r="D34" t="s">
        <v>2955</v>
      </c>
      <c r="E34" t="s">
        <v>2956</v>
      </c>
      <c r="F34">
        <v>4</v>
      </c>
      <c r="G34" s="20">
        <v>45324</v>
      </c>
      <c r="H34">
        <v>7</v>
      </c>
      <c r="I34" t="s">
        <v>2956</v>
      </c>
      <c r="J34" t="s">
        <v>2957</v>
      </c>
      <c r="K34" t="s">
        <v>2961</v>
      </c>
      <c r="L34" t="s">
        <v>2962</v>
      </c>
      <c r="M34" t="s">
        <v>2921</v>
      </c>
      <c r="N34" s="22">
        <v>1</v>
      </c>
      <c r="O34" s="22" t="s">
        <v>2144</v>
      </c>
      <c r="S34">
        <v>1</v>
      </c>
    </row>
    <row r="35" spans="1:19">
      <c r="A35" t="s">
        <v>6165</v>
      </c>
      <c r="B35" t="s">
        <v>2954</v>
      </c>
      <c r="C35">
        <v>4</v>
      </c>
      <c r="D35" t="s">
        <v>2955</v>
      </c>
      <c r="E35" t="s">
        <v>2956</v>
      </c>
      <c r="F35">
        <v>4</v>
      </c>
      <c r="G35" s="20">
        <v>45324</v>
      </c>
      <c r="H35">
        <v>7</v>
      </c>
      <c r="I35" t="s">
        <v>2956</v>
      </c>
      <c r="J35" t="s">
        <v>2957</v>
      </c>
      <c r="K35" t="s">
        <v>2963</v>
      </c>
      <c r="L35" t="s">
        <v>2964</v>
      </c>
      <c r="M35" t="s">
        <v>2982</v>
      </c>
      <c r="N35" s="22">
        <v>1</v>
      </c>
      <c r="O35" s="22" t="s">
        <v>2144</v>
      </c>
      <c r="P35" s="22">
        <v>135</v>
      </c>
      <c r="S35">
        <v>1</v>
      </c>
    </row>
    <row r="36" spans="1:19">
      <c r="A36" t="s">
        <v>6165</v>
      </c>
      <c r="B36" t="s">
        <v>2954</v>
      </c>
      <c r="C36">
        <v>4</v>
      </c>
      <c r="D36" t="s">
        <v>2955</v>
      </c>
      <c r="E36" t="s">
        <v>2956</v>
      </c>
      <c r="F36">
        <v>4</v>
      </c>
      <c r="G36" s="20">
        <v>45324</v>
      </c>
      <c r="H36">
        <v>7</v>
      </c>
      <c r="I36" t="s">
        <v>2956</v>
      </c>
      <c r="J36" t="s">
        <v>2957</v>
      </c>
      <c r="K36" t="s">
        <v>2965</v>
      </c>
      <c r="L36" t="s">
        <v>2918</v>
      </c>
      <c r="M36" t="s">
        <v>2922</v>
      </c>
      <c r="N36" s="22">
        <v>6</v>
      </c>
      <c r="O36" s="22" t="s">
        <v>2144</v>
      </c>
      <c r="P36" s="22">
        <v>143</v>
      </c>
      <c r="S36">
        <v>6</v>
      </c>
    </row>
    <row r="37" spans="1:19">
      <c r="A37" t="s">
        <v>6165</v>
      </c>
      <c r="B37" t="s">
        <v>2954</v>
      </c>
      <c r="C37">
        <v>4</v>
      </c>
      <c r="D37" t="s">
        <v>2955</v>
      </c>
      <c r="E37" t="s">
        <v>2956</v>
      </c>
      <c r="F37">
        <v>4</v>
      </c>
      <c r="G37" s="20">
        <v>45324</v>
      </c>
      <c r="H37">
        <v>7</v>
      </c>
      <c r="I37" t="s">
        <v>2956</v>
      </c>
      <c r="J37" t="s">
        <v>2957</v>
      </c>
      <c r="L37" t="s">
        <v>2919</v>
      </c>
      <c r="M37" t="s">
        <v>2923</v>
      </c>
      <c r="N37" s="22">
        <v>3</v>
      </c>
      <c r="O37" s="22" t="s">
        <v>2144</v>
      </c>
      <c r="S37">
        <v>0</v>
      </c>
    </row>
    <row r="38" spans="1:19">
      <c r="A38" t="s">
        <v>6165</v>
      </c>
      <c r="B38" t="s">
        <v>2954</v>
      </c>
      <c r="C38">
        <v>4</v>
      </c>
      <c r="D38" t="s">
        <v>2955</v>
      </c>
      <c r="E38" t="s">
        <v>2956</v>
      </c>
      <c r="F38">
        <v>4</v>
      </c>
      <c r="G38" s="20">
        <v>45324</v>
      </c>
      <c r="H38">
        <v>7</v>
      </c>
      <c r="I38" t="s">
        <v>2956</v>
      </c>
      <c r="J38" t="s">
        <v>2957</v>
      </c>
      <c r="K38" t="s">
        <v>2966</v>
      </c>
      <c r="L38" t="s">
        <v>2967</v>
      </c>
      <c r="M38" t="s">
        <v>2924</v>
      </c>
      <c r="N38" s="22">
        <v>1</v>
      </c>
      <c r="O38" s="22" t="s">
        <v>2144</v>
      </c>
      <c r="P38" s="22">
        <v>242</v>
      </c>
      <c r="S38">
        <v>1</v>
      </c>
    </row>
    <row r="39" spans="1:19">
      <c r="A39" t="s">
        <v>6165</v>
      </c>
      <c r="B39" t="s">
        <v>2954</v>
      </c>
      <c r="C39">
        <v>4</v>
      </c>
      <c r="D39" t="s">
        <v>2955</v>
      </c>
      <c r="E39" t="s">
        <v>2956</v>
      </c>
      <c r="F39">
        <v>4</v>
      </c>
      <c r="G39" s="20">
        <v>45324</v>
      </c>
      <c r="H39">
        <v>7</v>
      </c>
      <c r="I39" t="s">
        <v>2956</v>
      </c>
      <c r="J39" t="s">
        <v>2957</v>
      </c>
      <c r="K39" t="s">
        <v>2968</v>
      </c>
      <c r="M39" t="s">
        <v>2925</v>
      </c>
      <c r="N39" s="22">
        <v>1</v>
      </c>
      <c r="O39" s="22" t="s">
        <v>2144</v>
      </c>
      <c r="P39" s="22">
        <v>116</v>
      </c>
      <c r="S39">
        <v>1</v>
      </c>
    </row>
    <row r="40" spans="1:19">
      <c r="A40" t="s">
        <v>6165</v>
      </c>
      <c r="B40" t="s">
        <v>2954</v>
      </c>
      <c r="C40">
        <v>4</v>
      </c>
      <c r="D40" t="s">
        <v>2955</v>
      </c>
      <c r="E40" t="s">
        <v>2956</v>
      </c>
      <c r="F40">
        <v>4</v>
      </c>
      <c r="G40" s="20">
        <v>45324</v>
      </c>
      <c r="H40">
        <v>7</v>
      </c>
      <c r="I40" t="s">
        <v>2956</v>
      </c>
      <c r="J40" t="s">
        <v>2957</v>
      </c>
      <c r="K40" t="s">
        <v>2969</v>
      </c>
      <c r="L40" t="s">
        <v>2902</v>
      </c>
      <c r="M40" t="s">
        <v>2983</v>
      </c>
      <c r="N40" s="22">
        <v>1</v>
      </c>
      <c r="O40" s="22" t="s">
        <v>2144</v>
      </c>
      <c r="P40" s="22">
        <v>478</v>
      </c>
      <c r="S40">
        <v>1</v>
      </c>
    </row>
    <row r="41" spans="1:19">
      <c r="A41" t="s">
        <v>6165</v>
      </c>
      <c r="B41" t="s">
        <v>2954</v>
      </c>
      <c r="C41">
        <v>4</v>
      </c>
      <c r="D41" t="s">
        <v>2955</v>
      </c>
      <c r="E41" t="s">
        <v>2956</v>
      </c>
      <c r="F41">
        <v>4</v>
      </c>
      <c r="G41" s="20">
        <v>45324</v>
      </c>
      <c r="H41">
        <v>7</v>
      </c>
      <c r="I41" t="s">
        <v>2956</v>
      </c>
      <c r="J41" t="s">
        <v>2957</v>
      </c>
      <c r="K41" t="s">
        <v>2970</v>
      </c>
      <c r="M41" t="s">
        <v>2971</v>
      </c>
      <c r="N41" s="22">
        <v>1</v>
      </c>
      <c r="O41" s="22" t="s">
        <v>2144</v>
      </c>
      <c r="P41" s="22">
        <v>264</v>
      </c>
      <c r="S41">
        <v>1</v>
      </c>
    </row>
    <row r="42" spans="1:19">
      <c r="A42" t="s">
        <v>6165</v>
      </c>
      <c r="B42" t="s">
        <v>2954</v>
      </c>
      <c r="C42">
        <v>4</v>
      </c>
      <c r="D42" t="s">
        <v>2955</v>
      </c>
      <c r="E42" t="s">
        <v>2956</v>
      </c>
      <c r="F42">
        <v>4</v>
      </c>
      <c r="G42" s="20">
        <v>45324</v>
      </c>
      <c r="H42">
        <v>7</v>
      </c>
      <c r="I42" t="s">
        <v>2956</v>
      </c>
      <c r="J42" t="s">
        <v>2957</v>
      </c>
      <c r="L42" t="s">
        <v>2904</v>
      </c>
      <c r="M42" t="s">
        <v>2984</v>
      </c>
      <c r="O42" s="22" t="s">
        <v>2144</v>
      </c>
      <c r="S42">
        <v>0</v>
      </c>
    </row>
    <row r="43" spans="1:19">
      <c r="A43" t="s">
        <v>6165</v>
      </c>
      <c r="B43" t="s">
        <v>2954</v>
      </c>
      <c r="C43">
        <v>4</v>
      </c>
      <c r="D43" t="s">
        <v>2955</v>
      </c>
      <c r="E43" t="s">
        <v>2956</v>
      </c>
      <c r="F43">
        <v>4</v>
      </c>
      <c r="G43" s="20">
        <v>45324</v>
      </c>
      <c r="H43">
        <v>7</v>
      </c>
      <c r="I43" t="s">
        <v>2956</v>
      </c>
      <c r="J43" t="s">
        <v>2957</v>
      </c>
      <c r="K43" t="s">
        <v>2972</v>
      </c>
      <c r="L43" t="s">
        <v>2959</v>
      </c>
      <c r="M43" t="s">
        <v>2973</v>
      </c>
      <c r="N43" s="22">
        <v>1</v>
      </c>
      <c r="O43" s="22" t="s">
        <v>2144</v>
      </c>
      <c r="P43" s="22">
        <v>1085</v>
      </c>
      <c r="Q43" t="s">
        <v>2931</v>
      </c>
      <c r="S43">
        <v>1</v>
      </c>
    </row>
    <row r="44" spans="1:19">
      <c r="A44" t="s">
        <v>6165</v>
      </c>
      <c r="B44" t="s">
        <v>2954</v>
      </c>
      <c r="C44">
        <v>4</v>
      </c>
      <c r="D44" t="s">
        <v>2955</v>
      </c>
      <c r="E44" t="s">
        <v>2956</v>
      </c>
      <c r="F44">
        <v>4</v>
      </c>
      <c r="G44" s="20">
        <v>45324</v>
      </c>
      <c r="H44">
        <v>7</v>
      </c>
      <c r="I44" t="s">
        <v>2956</v>
      </c>
      <c r="J44" t="s">
        <v>2957</v>
      </c>
      <c r="K44" t="s">
        <v>2974</v>
      </c>
      <c r="L44" t="s">
        <v>2962</v>
      </c>
      <c r="M44" t="s">
        <v>2921</v>
      </c>
      <c r="N44" s="22">
        <v>1</v>
      </c>
      <c r="O44" s="22" t="s">
        <v>2144</v>
      </c>
      <c r="S44">
        <v>1</v>
      </c>
    </row>
    <row r="45" spans="1:19">
      <c r="A45" t="s">
        <v>6165</v>
      </c>
      <c r="B45" t="s">
        <v>2954</v>
      </c>
      <c r="C45">
        <v>4</v>
      </c>
      <c r="D45" t="s">
        <v>2955</v>
      </c>
      <c r="E45" t="s">
        <v>2956</v>
      </c>
      <c r="F45">
        <v>4</v>
      </c>
      <c r="G45" s="20">
        <v>45324</v>
      </c>
      <c r="H45">
        <v>7</v>
      </c>
      <c r="I45" t="s">
        <v>2956</v>
      </c>
      <c r="J45" t="s">
        <v>2957</v>
      </c>
      <c r="K45" t="s">
        <v>2975</v>
      </c>
      <c r="L45" t="s">
        <v>2964</v>
      </c>
      <c r="M45" t="s">
        <v>2982</v>
      </c>
      <c r="N45" s="22">
        <v>1</v>
      </c>
      <c r="O45" s="22" t="s">
        <v>2144</v>
      </c>
      <c r="P45" s="22">
        <v>109</v>
      </c>
      <c r="S45">
        <v>1</v>
      </c>
    </row>
    <row r="46" spans="1:19">
      <c r="A46" t="s">
        <v>6165</v>
      </c>
      <c r="B46" t="s">
        <v>2954</v>
      </c>
      <c r="C46">
        <v>4</v>
      </c>
      <c r="D46" t="s">
        <v>2955</v>
      </c>
      <c r="E46" t="s">
        <v>2956</v>
      </c>
      <c r="F46">
        <v>4</v>
      </c>
      <c r="G46" s="20">
        <v>45324</v>
      </c>
      <c r="H46">
        <v>7</v>
      </c>
      <c r="I46" t="s">
        <v>2956</v>
      </c>
      <c r="J46" t="s">
        <v>2957</v>
      </c>
      <c r="K46" t="s">
        <v>2976</v>
      </c>
      <c r="L46" t="s">
        <v>2918</v>
      </c>
      <c r="M46" t="s">
        <v>2922</v>
      </c>
      <c r="N46" s="22">
        <v>6</v>
      </c>
      <c r="O46" s="22" t="s">
        <v>2144</v>
      </c>
      <c r="P46" s="22">
        <v>112</v>
      </c>
      <c r="S46">
        <v>6</v>
      </c>
    </row>
    <row r="47" spans="1:19">
      <c r="A47" t="s">
        <v>6165</v>
      </c>
      <c r="B47" t="s">
        <v>2954</v>
      </c>
      <c r="C47">
        <v>4</v>
      </c>
      <c r="D47" t="s">
        <v>2955</v>
      </c>
      <c r="E47" t="s">
        <v>2956</v>
      </c>
      <c r="F47">
        <v>4</v>
      </c>
      <c r="G47" s="20">
        <v>45324</v>
      </c>
      <c r="H47">
        <v>7</v>
      </c>
      <c r="I47" t="s">
        <v>2956</v>
      </c>
      <c r="J47" t="s">
        <v>2957</v>
      </c>
      <c r="L47" t="s">
        <v>2919</v>
      </c>
      <c r="M47" t="s">
        <v>2923</v>
      </c>
      <c r="N47" s="22">
        <v>3</v>
      </c>
      <c r="O47" s="22" t="s">
        <v>2144</v>
      </c>
      <c r="S47">
        <v>0</v>
      </c>
    </row>
    <row r="48" spans="1:19">
      <c r="A48" t="s">
        <v>6165</v>
      </c>
      <c r="B48" t="s">
        <v>2954</v>
      </c>
      <c r="C48">
        <v>4</v>
      </c>
      <c r="D48" t="s">
        <v>2955</v>
      </c>
      <c r="E48" t="s">
        <v>2956</v>
      </c>
      <c r="F48">
        <v>4</v>
      </c>
      <c r="G48" s="20">
        <v>45324</v>
      </c>
      <c r="H48">
        <v>7</v>
      </c>
      <c r="I48" t="s">
        <v>2956</v>
      </c>
      <c r="J48" t="s">
        <v>2957</v>
      </c>
      <c r="K48" t="s">
        <v>2977</v>
      </c>
      <c r="L48" t="s">
        <v>2967</v>
      </c>
      <c r="M48" t="s">
        <v>2924</v>
      </c>
      <c r="N48" s="22">
        <v>1</v>
      </c>
      <c r="O48" s="22" t="s">
        <v>2144</v>
      </c>
      <c r="P48" s="22">
        <v>211</v>
      </c>
      <c r="S48">
        <v>1</v>
      </c>
    </row>
    <row r="49" spans="1:20">
      <c r="A49" t="s">
        <v>6165</v>
      </c>
      <c r="B49" t="s">
        <v>2954</v>
      </c>
      <c r="C49">
        <v>4</v>
      </c>
      <c r="D49" t="s">
        <v>2955</v>
      </c>
      <c r="E49" t="s">
        <v>2956</v>
      </c>
      <c r="F49">
        <v>4</v>
      </c>
      <c r="G49" s="20">
        <v>45324</v>
      </c>
      <c r="H49">
        <v>7</v>
      </c>
      <c r="I49" t="s">
        <v>2956</v>
      </c>
      <c r="J49" t="s">
        <v>2957</v>
      </c>
      <c r="K49" t="s">
        <v>2978</v>
      </c>
      <c r="M49" t="s">
        <v>2925</v>
      </c>
      <c r="N49" s="22">
        <v>1</v>
      </c>
      <c r="O49" s="22" t="s">
        <v>2144</v>
      </c>
      <c r="P49" s="22">
        <v>85</v>
      </c>
      <c r="S49">
        <v>1</v>
      </c>
    </row>
    <row r="50" spans="1:20">
      <c r="A50" t="s">
        <v>6165</v>
      </c>
      <c r="B50" t="s">
        <v>2954</v>
      </c>
      <c r="C50">
        <v>4</v>
      </c>
      <c r="D50" t="s">
        <v>2955</v>
      </c>
      <c r="E50" t="s">
        <v>2956</v>
      </c>
      <c r="F50">
        <v>4</v>
      </c>
      <c r="G50" s="20">
        <v>45324</v>
      </c>
      <c r="H50">
        <v>7</v>
      </c>
      <c r="I50" t="s">
        <v>2956</v>
      </c>
      <c r="J50" t="s">
        <v>2957</v>
      </c>
      <c r="K50" t="s">
        <v>2979</v>
      </c>
      <c r="L50" t="s">
        <v>2902</v>
      </c>
      <c r="M50" t="s">
        <v>2983</v>
      </c>
      <c r="N50" s="22">
        <v>1</v>
      </c>
      <c r="O50" s="22" t="s">
        <v>2144</v>
      </c>
      <c r="P50" s="22">
        <v>478</v>
      </c>
      <c r="S50">
        <v>1</v>
      </c>
    </row>
    <row r="51" spans="1:20">
      <c r="A51" t="s">
        <v>6165</v>
      </c>
      <c r="B51" t="s">
        <v>2954</v>
      </c>
      <c r="C51">
        <v>4</v>
      </c>
      <c r="D51" t="s">
        <v>2955</v>
      </c>
      <c r="E51" t="s">
        <v>2956</v>
      </c>
      <c r="F51">
        <v>4</v>
      </c>
      <c r="G51" s="20">
        <v>45324</v>
      </c>
      <c r="H51">
        <v>7</v>
      </c>
      <c r="I51" t="s">
        <v>2956</v>
      </c>
      <c r="J51" t="s">
        <v>2957</v>
      </c>
      <c r="K51" t="s">
        <v>2980</v>
      </c>
      <c r="M51" t="s">
        <v>2971</v>
      </c>
      <c r="N51" s="22">
        <v>1</v>
      </c>
      <c r="O51" s="22" t="s">
        <v>2144</v>
      </c>
      <c r="P51" s="22">
        <v>226</v>
      </c>
      <c r="S51">
        <v>1</v>
      </c>
    </row>
    <row r="52" spans="1:20">
      <c r="A52" t="s">
        <v>6165</v>
      </c>
      <c r="B52" t="s">
        <v>2954</v>
      </c>
      <c r="C52">
        <v>4</v>
      </c>
      <c r="D52" t="s">
        <v>2955</v>
      </c>
      <c r="E52" t="s">
        <v>2956</v>
      </c>
      <c r="F52">
        <v>4</v>
      </c>
      <c r="G52" s="20">
        <v>45324</v>
      </c>
      <c r="H52">
        <v>7</v>
      </c>
      <c r="I52" t="s">
        <v>2956</v>
      </c>
      <c r="J52" t="s">
        <v>2957</v>
      </c>
      <c r="L52" t="s">
        <v>2904</v>
      </c>
      <c r="M52" t="s">
        <v>2984</v>
      </c>
      <c r="O52" s="22"/>
      <c r="S52">
        <v>0</v>
      </c>
    </row>
    <row r="53" spans="1:20">
      <c r="A53" t="s">
        <v>6165</v>
      </c>
      <c r="B53" t="s">
        <v>2954</v>
      </c>
      <c r="C53">
        <v>4</v>
      </c>
      <c r="D53" t="s">
        <v>2955</v>
      </c>
      <c r="E53" t="s">
        <v>2956</v>
      </c>
      <c r="F53">
        <v>4</v>
      </c>
      <c r="G53" s="20">
        <v>45324</v>
      </c>
      <c r="H53">
        <v>7</v>
      </c>
      <c r="I53" t="s">
        <v>2956</v>
      </c>
      <c r="J53" t="s">
        <v>3008</v>
      </c>
      <c r="K53" t="s">
        <v>2987</v>
      </c>
      <c r="L53" t="s">
        <v>2988</v>
      </c>
      <c r="M53" t="s">
        <v>2989</v>
      </c>
      <c r="N53" s="22">
        <v>1</v>
      </c>
      <c r="O53" s="22" t="s">
        <v>2144</v>
      </c>
      <c r="P53" s="22">
        <v>290</v>
      </c>
      <c r="Q53" t="s">
        <v>2931</v>
      </c>
      <c r="S53">
        <v>0</v>
      </c>
    </row>
    <row r="54" spans="1:20">
      <c r="A54" t="s">
        <v>6165</v>
      </c>
      <c r="B54" t="s">
        <v>2954</v>
      </c>
      <c r="C54">
        <v>4</v>
      </c>
      <c r="D54" t="s">
        <v>2955</v>
      </c>
      <c r="E54" t="s">
        <v>2956</v>
      </c>
      <c r="F54">
        <v>4</v>
      </c>
      <c r="G54" s="20">
        <v>45324</v>
      </c>
      <c r="H54">
        <v>7</v>
      </c>
      <c r="I54" t="s">
        <v>2956</v>
      </c>
      <c r="J54" t="s">
        <v>3008</v>
      </c>
      <c r="K54" t="s">
        <v>2990</v>
      </c>
      <c r="L54" t="s">
        <v>2991</v>
      </c>
      <c r="M54" t="s">
        <v>2921</v>
      </c>
      <c r="N54" s="22">
        <v>1</v>
      </c>
      <c r="O54" s="22" t="s">
        <v>2144</v>
      </c>
      <c r="S54">
        <v>0</v>
      </c>
    </row>
    <row r="55" spans="1:20">
      <c r="A55" t="s">
        <v>6165</v>
      </c>
      <c r="B55" t="s">
        <v>2954</v>
      </c>
      <c r="C55">
        <v>4</v>
      </c>
      <c r="D55" t="s">
        <v>2955</v>
      </c>
      <c r="E55" t="s">
        <v>2956</v>
      </c>
      <c r="F55">
        <v>4</v>
      </c>
      <c r="G55" s="20">
        <v>45324</v>
      </c>
      <c r="H55">
        <v>7</v>
      </c>
      <c r="I55" t="s">
        <v>2956</v>
      </c>
      <c r="J55" t="s">
        <v>3008</v>
      </c>
      <c r="K55" t="s">
        <v>2992</v>
      </c>
      <c r="L55" t="s">
        <v>2993</v>
      </c>
      <c r="M55" t="s">
        <v>3007</v>
      </c>
      <c r="N55" s="22">
        <v>1</v>
      </c>
      <c r="O55" s="22" t="s">
        <v>2144</v>
      </c>
      <c r="S55">
        <v>0</v>
      </c>
    </row>
    <row r="56" spans="1:20">
      <c r="A56" t="s">
        <v>6165</v>
      </c>
      <c r="B56" t="s">
        <v>2954</v>
      </c>
      <c r="C56">
        <v>4</v>
      </c>
      <c r="D56" t="s">
        <v>2955</v>
      </c>
      <c r="E56" t="s">
        <v>2956</v>
      </c>
      <c r="F56">
        <v>4</v>
      </c>
      <c r="G56" s="20">
        <v>45324</v>
      </c>
      <c r="H56">
        <v>7</v>
      </c>
      <c r="I56" t="s">
        <v>2956</v>
      </c>
      <c r="J56" t="s">
        <v>3008</v>
      </c>
      <c r="K56" t="s">
        <v>2994</v>
      </c>
      <c r="L56" t="s">
        <v>2995</v>
      </c>
      <c r="M56" t="s">
        <v>2922</v>
      </c>
      <c r="N56" s="22">
        <v>1</v>
      </c>
      <c r="O56" s="22" t="s">
        <v>2144</v>
      </c>
      <c r="P56" s="22">
        <v>48</v>
      </c>
      <c r="S56">
        <v>0</v>
      </c>
    </row>
    <row r="57" spans="1:20">
      <c r="A57" t="s">
        <v>6165</v>
      </c>
      <c r="B57" t="s">
        <v>2954</v>
      </c>
      <c r="C57">
        <v>4</v>
      </c>
      <c r="D57" t="s">
        <v>2955</v>
      </c>
      <c r="E57" t="s">
        <v>2956</v>
      </c>
      <c r="F57">
        <v>4</v>
      </c>
      <c r="G57" s="20">
        <v>45324</v>
      </c>
      <c r="H57">
        <v>7</v>
      </c>
      <c r="I57" t="s">
        <v>2956</v>
      </c>
      <c r="J57" t="s">
        <v>3008</v>
      </c>
      <c r="K57" t="s">
        <v>2996</v>
      </c>
      <c r="L57" t="s">
        <v>2997</v>
      </c>
      <c r="M57" t="s">
        <v>2924</v>
      </c>
      <c r="N57" s="22">
        <v>1</v>
      </c>
      <c r="O57" s="22" t="s">
        <v>2144</v>
      </c>
      <c r="P57" s="22">
        <v>63</v>
      </c>
      <c r="S57">
        <v>0</v>
      </c>
    </row>
    <row r="58" spans="1:20">
      <c r="A58" t="s">
        <v>6165</v>
      </c>
      <c r="B58" t="s">
        <v>2954</v>
      </c>
      <c r="C58">
        <v>4</v>
      </c>
      <c r="D58" t="s">
        <v>2955</v>
      </c>
      <c r="E58" t="s">
        <v>2956</v>
      </c>
      <c r="F58">
        <v>4</v>
      </c>
      <c r="G58" s="20">
        <v>45324</v>
      </c>
      <c r="H58">
        <v>7</v>
      </c>
      <c r="I58" t="s">
        <v>2956</v>
      </c>
      <c r="J58" t="s">
        <v>3008</v>
      </c>
      <c r="K58" t="s">
        <v>2998</v>
      </c>
      <c r="M58" t="s">
        <v>2925</v>
      </c>
      <c r="N58" s="22">
        <v>1</v>
      </c>
      <c r="O58" s="22" t="s">
        <v>2144</v>
      </c>
      <c r="P58" s="22">
        <v>35</v>
      </c>
      <c r="S58">
        <v>0</v>
      </c>
    </row>
    <row r="59" spans="1:20">
      <c r="A59" t="s">
        <v>6165</v>
      </c>
      <c r="B59" t="s">
        <v>2954</v>
      </c>
      <c r="C59">
        <v>4</v>
      </c>
      <c r="D59" t="s">
        <v>2955</v>
      </c>
      <c r="E59" t="s">
        <v>2956</v>
      </c>
      <c r="F59">
        <v>4</v>
      </c>
      <c r="G59" s="20">
        <v>45324</v>
      </c>
      <c r="H59">
        <v>7</v>
      </c>
      <c r="I59" t="s">
        <v>2956</v>
      </c>
      <c r="J59" t="s">
        <v>3008</v>
      </c>
      <c r="K59" t="s">
        <v>2999</v>
      </c>
      <c r="L59" t="s">
        <v>3000</v>
      </c>
      <c r="M59" t="s">
        <v>3006</v>
      </c>
      <c r="N59" s="22">
        <v>1</v>
      </c>
      <c r="O59" s="22" t="s">
        <v>2144</v>
      </c>
      <c r="P59" s="22">
        <v>101</v>
      </c>
      <c r="S59">
        <v>0</v>
      </c>
    </row>
    <row r="60" spans="1:20">
      <c r="A60" t="s">
        <v>6165</v>
      </c>
      <c r="B60" t="s">
        <v>2954</v>
      </c>
      <c r="C60">
        <v>4</v>
      </c>
      <c r="D60" t="s">
        <v>2955</v>
      </c>
      <c r="E60" t="s">
        <v>2956</v>
      </c>
      <c r="F60">
        <v>4</v>
      </c>
      <c r="G60" s="20">
        <v>45324</v>
      </c>
      <c r="H60">
        <v>7</v>
      </c>
      <c r="I60" t="s">
        <v>2956</v>
      </c>
      <c r="J60" t="s">
        <v>3008</v>
      </c>
      <c r="K60" t="s">
        <v>3001</v>
      </c>
      <c r="L60" t="s">
        <v>3002</v>
      </c>
      <c r="M60" t="s">
        <v>3005</v>
      </c>
      <c r="N60" s="22">
        <v>1</v>
      </c>
      <c r="O60" s="22" t="s">
        <v>2144</v>
      </c>
      <c r="S60">
        <v>0</v>
      </c>
    </row>
    <row r="61" spans="1:20">
      <c r="A61" t="s">
        <v>6165</v>
      </c>
      <c r="B61" t="s">
        <v>2954</v>
      </c>
      <c r="C61">
        <v>4</v>
      </c>
      <c r="D61" t="s">
        <v>2955</v>
      </c>
      <c r="E61" t="s">
        <v>2956</v>
      </c>
      <c r="F61">
        <v>4</v>
      </c>
      <c r="G61" s="20">
        <v>45324</v>
      </c>
      <c r="H61">
        <v>7</v>
      </c>
      <c r="I61" t="s">
        <v>2956</v>
      </c>
      <c r="J61" t="s">
        <v>3008</v>
      </c>
      <c r="K61" t="s">
        <v>3003</v>
      </c>
      <c r="L61" t="s">
        <v>3004</v>
      </c>
      <c r="M61" t="s">
        <v>2921</v>
      </c>
      <c r="N61" s="22">
        <v>1</v>
      </c>
      <c r="O61" s="22" t="s">
        <v>2144</v>
      </c>
      <c r="S61">
        <v>0</v>
      </c>
    </row>
    <row r="62" spans="1:20" hidden="1">
      <c r="A62" t="s">
        <v>6163</v>
      </c>
      <c r="B62" t="s">
        <v>3009</v>
      </c>
      <c r="C62">
        <v>1</v>
      </c>
      <c r="D62" t="s">
        <v>3010</v>
      </c>
      <c r="E62" t="s">
        <v>3011</v>
      </c>
      <c r="F62">
        <v>1</v>
      </c>
      <c r="G62" s="20">
        <v>45140</v>
      </c>
      <c r="H62">
        <v>17</v>
      </c>
      <c r="I62" t="s">
        <v>3011</v>
      </c>
      <c r="M62" t="s">
        <v>3012</v>
      </c>
      <c r="N62" s="22">
        <v>1</v>
      </c>
      <c r="O62" s="22" t="s">
        <v>2144</v>
      </c>
      <c r="P62" s="22">
        <v>1356</v>
      </c>
      <c r="Q62" t="s">
        <v>3028</v>
      </c>
      <c r="S62">
        <v>0</v>
      </c>
      <c r="T62">
        <f>N62*P62</f>
        <v>1356</v>
      </c>
    </row>
    <row r="63" spans="1:20" hidden="1">
      <c r="A63" t="s">
        <v>6163</v>
      </c>
      <c r="B63" t="s">
        <v>3009</v>
      </c>
      <c r="C63">
        <v>1</v>
      </c>
      <c r="D63" t="s">
        <v>3010</v>
      </c>
      <c r="E63" t="s">
        <v>3068</v>
      </c>
      <c r="F63">
        <v>1</v>
      </c>
      <c r="G63" s="20">
        <v>45140</v>
      </c>
      <c r="H63">
        <v>17</v>
      </c>
      <c r="I63" t="s">
        <v>3011</v>
      </c>
      <c r="M63" t="s">
        <v>3013</v>
      </c>
      <c r="N63" s="22">
        <v>1</v>
      </c>
      <c r="O63" s="22" t="s">
        <v>2144</v>
      </c>
      <c r="P63" s="22">
        <v>1085</v>
      </c>
      <c r="Q63" t="s">
        <v>3028</v>
      </c>
      <c r="S63">
        <v>0</v>
      </c>
      <c r="T63">
        <f t="shared" ref="T63:T93" si="0">N63*P63</f>
        <v>1085</v>
      </c>
    </row>
    <row r="64" spans="1:20" hidden="1">
      <c r="A64" t="s">
        <v>6163</v>
      </c>
      <c r="B64" t="s">
        <v>3009</v>
      </c>
      <c r="C64">
        <v>1</v>
      </c>
      <c r="D64" t="s">
        <v>3010</v>
      </c>
      <c r="E64" t="s">
        <v>3069</v>
      </c>
      <c r="F64">
        <v>1</v>
      </c>
      <c r="G64" s="20">
        <v>45140</v>
      </c>
      <c r="H64">
        <v>17</v>
      </c>
      <c r="I64" t="s">
        <v>3011</v>
      </c>
      <c r="M64" t="s">
        <v>3014</v>
      </c>
      <c r="N64" s="22">
        <v>1</v>
      </c>
      <c r="O64" s="22" t="s">
        <v>2144</v>
      </c>
      <c r="P64" s="22">
        <v>283</v>
      </c>
      <c r="Q64" t="s">
        <v>3029</v>
      </c>
      <c r="S64">
        <v>0</v>
      </c>
      <c r="T64">
        <f t="shared" si="0"/>
        <v>283</v>
      </c>
    </row>
    <row r="65" spans="1:20" hidden="1">
      <c r="A65" t="s">
        <v>6163</v>
      </c>
      <c r="B65" t="s">
        <v>3009</v>
      </c>
      <c r="C65">
        <v>1</v>
      </c>
      <c r="D65" t="s">
        <v>3010</v>
      </c>
      <c r="E65" t="s">
        <v>3070</v>
      </c>
      <c r="F65">
        <v>1</v>
      </c>
      <c r="G65" s="20">
        <v>45140</v>
      </c>
      <c r="H65">
        <v>17</v>
      </c>
      <c r="I65" t="s">
        <v>3011</v>
      </c>
      <c r="M65" t="s">
        <v>3015</v>
      </c>
      <c r="N65" s="22">
        <v>6</v>
      </c>
      <c r="O65" s="22" t="s">
        <v>2144</v>
      </c>
      <c r="P65" s="22">
        <v>6.7</v>
      </c>
      <c r="Q65" t="s">
        <v>3030</v>
      </c>
      <c r="S65">
        <v>0</v>
      </c>
      <c r="T65">
        <f t="shared" si="0"/>
        <v>40.200000000000003</v>
      </c>
    </row>
    <row r="66" spans="1:20" hidden="1">
      <c r="A66" t="s">
        <v>6163</v>
      </c>
      <c r="B66" t="s">
        <v>3009</v>
      </c>
      <c r="C66">
        <v>1</v>
      </c>
      <c r="D66" t="s">
        <v>3010</v>
      </c>
      <c r="E66" t="s">
        <v>3071</v>
      </c>
      <c r="F66">
        <v>1</v>
      </c>
      <c r="G66" s="20">
        <v>45140</v>
      </c>
      <c r="H66">
        <v>17</v>
      </c>
      <c r="I66" t="s">
        <v>3011</v>
      </c>
      <c r="M66" t="s">
        <v>3016</v>
      </c>
      <c r="N66" s="22">
        <v>12</v>
      </c>
      <c r="O66" s="22" t="s">
        <v>2144</v>
      </c>
      <c r="P66" s="22">
        <v>5.7</v>
      </c>
      <c r="Q66" t="s">
        <v>3031</v>
      </c>
      <c r="S66">
        <v>0</v>
      </c>
      <c r="T66">
        <f t="shared" si="0"/>
        <v>68.400000000000006</v>
      </c>
    </row>
    <row r="67" spans="1:20" hidden="1">
      <c r="A67" t="s">
        <v>6163</v>
      </c>
      <c r="B67" t="s">
        <v>3009</v>
      </c>
      <c r="C67">
        <v>1</v>
      </c>
      <c r="D67" t="s">
        <v>3010</v>
      </c>
      <c r="E67" t="s">
        <v>3072</v>
      </c>
      <c r="F67">
        <v>1</v>
      </c>
      <c r="G67" s="20">
        <v>45140</v>
      </c>
      <c r="H67">
        <v>17</v>
      </c>
      <c r="I67" t="s">
        <v>3011</v>
      </c>
      <c r="M67" t="s">
        <v>3017</v>
      </c>
      <c r="N67" s="22">
        <v>6</v>
      </c>
      <c r="O67" s="22" t="s">
        <v>2144</v>
      </c>
      <c r="P67" s="22">
        <v>0.9</v>
      </c>
      <c r="Q67" t="s">
        <v>3032</v>
      </c>
      <c r="S67">
        <v>0</v>
      </c>
      <c r="T67">
        <f t="shared" si="0"/>
        <v>5.4</v>
      </c>
    </row>
    <row r="68" spans="1:20" hidden="1">
      <c r="A68" t="s">
        <v>6163</v>
      </c>
      <c r="B68" t="s">
        <v>3009</v>
      </c>
      <c r="C68">
        <v>1</v>
      </c>
      <c r="D68" t="s">
        <v>3010</v>
      </c>
      <c r="E68" t="s">
        <v>3073</v>
      </c>
      <c r="F68">
        <v>1</v>
      </c>
      <c r="G68" s="20">
        <v>45140</v>
      </c>
      <c r="H68">
        <v>17</v>
      </c>
      <c r="I68" t="s">
        <v>3011</v>
      </c>
      <c r="M68" t="s">
        <v>3018</v>
      </c>
      <c r="N68">
        <v>1</v>
      </c>
      <c r="O68" s="22" t="s">
        <v>2144</v>
      </c>
      <c r="P68" s="22">
        <v>7.72</v>
      </c>
      <c r="Q68" t="s">
        <v>3033</v>
      </c>
      <c r="S68">
        <v>0</v>
      </c>
      <c r="T68">
        <f t="shared" si="0"/>
        <v>7.72</v>
      </c>
    </row>
    <row r="69" spans="1:20" hidden="1">
      <c r="A69" t="s">
        <v>6163</v>
      </c>
      <c r="B69" t="s">
        <v>3009</v>
      </c>
      <c r="C69">
        <v>1</v>
      </c>
      <c r="D69" t="s">
        <v>3010</v>
      </c>
      <c r="E69" t="s">
        <v>3074</v>
      </c>
      <c r="F69">
        <v>1</v>
      </c>
      <c r="G69" s="20">
        <v>45140</v>
      </c>
      <c r="H69">
        <v>17</v>
      </c>
      <c r="I69" t="s">
        <v>3011</v>
      </c>
      <c r="M69" t="s">
        <v>3018</v>
      </c>
      <c r="N69">
        <v>1</v>
      </c>
      <c r="O69" s="22" t="s">
        <v>2144</v>
      </c>
      <c r="P69" s="22">
        <v>8.6</v>
      </c>
      <c r="Q69" t="s">
        <v>3034</v>
      </c>
      <c r="S69">
        <v>0</v>
      </c>
      <c r="T69">
        <f>N69*P69</f>
        <v>8.6</v>
      </c>
    </row>
    <row r="70" spans="1:20" hidden="1">
      <c r="A70" t="s">
        <v>6163</v>
      </c>
      <c r="B70" t="s">
        <v>3009</v>
      </c>
      <c r="C70">
        <v>1</v>
      </c>
      <c r="D70" t="s">
        <v>3010</v>
      </c>
      <c r="E70" t="s">
        <v>3075</v>
      </c>
      <c r="F70">
        <v>1</v>
      </c>
      <c r="G70" s="20">
        <v>45140</v>
      </c>
      <c r="H70">
        <v>17</v>
      </c>
      <c r="I70" t="s">
        <v>3011</v>
      </c>
      <c r="M70" t="s">
        <v>3019</v>
      </c>
      <c r="N70" s="22">
        <v>1</v>
      </c>
      <c r="O70" s="22" t="s">
        <v>2144</v>
      </c>
      <c r="P70" s="22">
        <v>50</v>
      </c>
      <c r="Q70" t="s">
        <v>3035</v>
      </c>
      <c r="S70">
        <v>0</v>
      </c>
      <c r="T70">
        <f t="shared" si="0"/>
        <v>50</v>
      </c>
    </row>
    <row r="71" spans="1:20" hidden="1">
      <c r="A71" t="s">
        <v>6163</v>
      </c>
      <c r="B71" t="s">
        <v>3009</v>
      </c>
      <c r="C71">
        <v>1</v>
      </c>
      <c r="D71" t="s">
        <v>3010</v>
      </c>
      <c r="E71" t="s">
        <v>3076</v>
      </c>
      <c r="F71">
        <v>1</v>
      </c>
      <c r="G71" s="20">
        <v>45140</v>
      </c>
      <c r="H71">
        <v>17</v>
      </c>
      <c r="I71" t="s">
        <v>3011</v>
      </c>
      <c r="M71" t="s">
        <v>3020</v>
      </c>
      <c r="N71" s="22">
        <v>1</v>
      </c>
      <c r="O71" s="22" t="s">
        <v>2144</v>
      </c>
      <c r="P71" s="22">
        <v>12.5</v>
      </c>
      <c r="Q71" t="s">
        <v>3036</v>
      </c>
      <c r="S71">
        <v>0</v>
      </c>
      <c r="T71">
        <f t="shared" si="0"/>
        <v>12.5</v>
      </c>
    </row>
    <row r="72" spans="1:20" hidden="1">
      <c r="A72" t="s">
        <v>6163</v>
      </c>
      <c r="B72" t="s">
        <v>3009</v>
      </c>
      <c r="C72">
        <v>1</v>
      </c>
      <c r="D72" t="s">
        <v>3010</v>
      </c>
      <c r="E72" t="s">
        <v>3077</v>
      </c>
      <c r="F72">
        <v>1</v>
      </c>
      <c r="G72" s="20">
        <v>45140</v>
      </c>
      <c r="H72">
        <v>17</v>
      </c>
      <c r="I72" t="s">
        <v>3011</v>
      </c>
      <c r="M72" t="s">
        <v>3021</v>
      </c>
      <c r="N72" s="22">
        <v>1</v>
      </c>
      <c r="O72" s="22" t="s">
        <v>2144</v>
      </c>
      <c r="P72" s="22">
        <v>20</v>
      </c>
      <c r="Q72" t="s">
        <v>3037</v>
      </c>
      <c r="S72">
        <v>0</v>
      </c>
      <c r="T72">
        <f t="shared" si="0"/>
        <v>20</v>
      </c>
    </row>
    <row r="73" spans="1:20" hidden="1">
      <c r="A73" t="s">
        <v>6163</v>
      </c>
      <c r="B73" t="s">
        <v>3009</v>
      </c>
      <c r="C73">
        <v>1</v>
      </c>
      <c r="D73" t="s">
        <v>3010</v>
      </c>
      <c r="E73" t="s">
        <v>3078</v>
      </c>
      <c r="F73">
        <v>1</v>
      </c>
      <c r="G73" s="20">
        <v>45140</v>
      </c>
      <c r="H73">
        <v>17</v>
      </c>
      <c r="I73" t="s">
        <v>3011</v>
      </c>
      <c r="M73" t="s">
        <v>3022</v>
      </c>
      <c r="N73" s="22">
        <v>6</v>
      </c>
      <c r="O73" s="22" t="s">
        <v>2144</v>
      </c>
      <c r="P73" s="22">
        <v>0.9</v>
      </c>
      <c r="Q73" t="s">
        <v>3038</v>
      </c>
      <c r="S73">
        <v>0</v>
      </c>
      <c r="T73">
        <f t="shared" si="0"/>
        <v>5.4</v>
      </c>
    </row>
    <row r="74" spans="1:20" hidden="1">
      <c r="A74" t="s">
        <v>6163</v>
      </c>
      <c r="B74" t="s">
        <v>3009</v>
      </c>
      <c r="C74">
        <v>1</v>
      </c>
      <c r="D74" t="s">
        <v>3010</v>
      </c>
      <c r="E74" t="s">
        <v>3079</v>
      </c>
      <c r="F74">
        <v>1</v>
      </c>
      <c r="G74" s="20">
        <v>45140</v>
      </c>
      <c r="H74">
        <v>17</v>
      </c>
      <c r="I74" t="s">
        <v>3011</v>
      </c>
      <c r="M74" t="s">
        <v>3023</v>
      </c>
      <c r="N74" s="22">
        <v>1</v>
      </c>
      <c r="O74" s="22" t="s">
        <v>2144</v>
      </c>
      <c r="P74" s="22">
        <v>4.9000000000000004</v>
      </c>
      <c r="Q74" t="s">
        <v>3037</v>
      </c>
      <c r="S74">
        <v>0</v>
      </c>
      <c r="T74">
        <f t="shared" si="0"/>
        <v>4.9000000000000004</v>
      </c>
    </row>
    <row r="75" spans="1:20" hidden="1">
      <c r="A75" t="s">
        <v>6163</v>
      </c>
      <c r="B75" t="s">
        <v>3009</v>
      </c>
      <c r="C75">
        <v>1</v>
      </c>
      <c r="D75" t="s">
        <v>3010</v>
      </c>
      <c r="E75" t="s">
        <v>3080</v>
      </c>
      <c r="F75">
        <v>1</v>
      </c>
      <c r="G75" s="20">
        <v>45140</v>
      </c>
      <c r="H75">
        <v>17</v>
      </c>
      <c r="I75" t="s">
        <v>3011</v>
      </c>
      <c r="M75" t="s">
        <v>3024</v>
      </c>
      <c r="N75" s="22">
        <v>1</v>
      </c>
      <c r="O75" s="22" t="s">
        <v>2144</v>
      </c>
      <c r="P75" s="22">
        <v>12.5</v>
      </c>
      <c r="Q75" t="s">
        <v>3039</v>
      </c>
      <c r="S75">
        <v>0</v>
      </c>
      <c r="T75">
        <f t="shared" si="0"/>
        <v>12.5</v>
      </c>
    </row>
    <row r="76" spans="1:20" hidden="1">
      <c r="A76" t="s">
        <v>6163</v>
      </c>
      <c r="B76" t="s">
        <v>3009</v>
      </c>
      <c r="C76">
        <v>1</v>
      </c>
      <c r="D76" t="s">
        <v>3010</v>
      </c>
      <c r="E76" t="s">
        <v>3081</v>
      </c>
      <c r="F76">
        <v>1</v>
      </c>
      <c r="G76" s="20">
        <v>45140</v>
      </c>
      <c r="H76">
        <v>17</v>
      </c>
      <c r="I76" t="s">
        <v>3011</v>
      </c>
      <c r="M76" t="s">
        <v>3025</v>
      </c>
      <c r="N76" s="22">
        <v>1</v>
      </c>
      <c r="O76" s="22" t="s">
        <v>2144</v>
      </c>
      <c r="P76" s="22">
        <v>62</v>
      </c>
      <c r="Q76" t="s">
        <v>3040</v>
      </c>
      <c r="S76">
        <v>0</v>
      </c>
      <c r="T76">
        <f t="shared" si="0"/>
        <v>62</v>
      </c>
    </row>
    <row r="77" spans="1:20" hidden="1">
      <c r="A77" t="s">
        <v>6163</v>
      </c>
      <c r="B77" t="s">
        <v>3009</v>
      </c>
      <c r="C77">
        <v>1</v>
      </c>
      <c r="D77" t="s">
        <v>3010</v>
      </c>
      <c r="E77" t="s">
        <v>3082</v>
      </c>
      <c r="F77">
        <v>1</v>
      </c>
      <c r="G77" s="20">
        <v>45140</v>
      </c>
      <c r="H77">
        <v>17</v>
      </c>
      <c r="I77" t="s">
        <v>3011</v>
      </c>
      <c r="M77" t="s">
        <v>3026</v>
      </c>
      <c r="N77" s="22">
        <v>1</v>
      </c>
      <c r="O77" s="22" t="s">
        <v>2144</v>
      </c>
      <c r="P77" s="22">
        <v>21</v>
      </c>
      <c r="Q77" t="s">
        <v>3041</v>
      </c>
      <c r="S77">
        <v>0</v>
      </c>
      <c r="T77">
        <f t="shared" si="0"/>
        <v>21</v>
      </c>
    </row>
    <row r="78" spans="1:20" hidden="1">
      <c r="A78" t="s">
        <v>6163</v>
      </c>
      <c r="B78" t="s">
        <v>3083</v>
      </c>
      <c r="C78">
        <v>1</v>
      </c>
      <c r="D78" t="s">
        <v>3084</v>
      </c>
      <c r="E78" t="s">
        <v>3067</v>
      </c>
      <c r="F78">
        <v>1</v>
      </c>
      <c r="G78" s="20">
        <v>45140</v>
      </c>
      <c r="H78">
        <v>19</v>
      </c>
      <c r="I78" t="s">
        <v>3067</v>
      </c>
      <c r="M78" t="s">
        <v>3042</v>
      </c>
      <c r="N78" s="22">
        <v>1</v>
      </c>
      <c r="O78" s="22" t="s">
        <v>2144</v>
      </c>
      <c r="P78" s="22">
        <v>1922</v>
      </c>
      <c r="Q78" t="s">
        <v>3056</v>
      </c>
      <c r="S78">
        <v>0</v>
      </c>
      <c r="T78">
        <f t="shared" si="0"/>
        <v>1922</v>
      </c>
    </row>
    <row r="79" spans="1:20" hidden="1">
      <c r="A79" t="s">
        <v>6163</v>
      </c>
      <c r="B79" t="s">
        <v>3083</v>
      </c>
      <c r="C79">
        <v>1</v>
      </c>
      <c r="D79" t="s">
        <v>3084</v>
      </c>
      <c r="E79" t="s">
        <v>3067</v>
      </c>
      <c r="F79">
        <v>1</v>
      </c>
      <c r="G79" s="20">
        <v>45141</v>
      </c>
      <c r="H79">
        <v>19</v>
      </c>
      <c r="I79" t="s">
        <v>3067</v>
      </c>
      <c r="M79" t="s">
        <v>3043</v>
      </c>
      <c r="N79" s="22">
        <v>1</v>
      </c>
      <c r="O79" s="22" t="s">
        <v>2144</v>
      </c>
      <c r="P79" s="22">
        <v>1602</v>
      </c>
      <c r="Q79" t="s">
        <v>3056</v>
      </c>
      <c r="S79">
        <v>0</v>
      </c>
      <c r="T79">
        <f t="shared" si="0"/>
        <v>1602</v>
      </c>
    </row>
    <row r="80" spans="1:20" hidden="1">
      <c r="A80" t="s">
        <v>6163</v>
      </c>
      <c r="B80" t="s">
        <v>3083</v>
      </c>
      <c r="C80">
        <v>1</v>
      </c>
      <c r="D80" t="s">
        <v>3084</v>
      </c>
      <c r="E80" t="s">
        <v>3067</v>
      </c>
      <c r="F80">
        <v>1</v>
      </c>
      <c r="G80" s="20">
        <v>45142</v>
      </c>
      <c r="H80">
        <v>19</v>
      </c>
      <c r="I80" t="s">
        <v>3067</v>
      </c>
      <c r="M80" t="s">
        <v>3044</v>
      </c>
      <c r="N80" s="22">
        <v>1</v>
      </c>
      <c r="O80" s="22" t="s">
        <v>2144</v>
      </c>
      <c r="P80" s="22">
        <v>353</v>
      </c>
      <c r="Q80" t="s">
        <v>3057</v>
      </c>
      <c r="S80">
        <v>0</v>
      </c>
      <c r="T80">
        <f t="shared" si="0"/>
        <v>353</v>
      </c>
    </row>
    <row r="81" spans="1:20" hidden="1">
      <c r="A81" t="s">
        <v>6163</v>
      </c>
      <c r="B81" t="s">
        <v>3083</v>
      </c>
      <c r="C81">
        <v>1</v>
      </c>
      <c r="D81" t="s">
        <v>3084</v>
      </c>
      <c r="E81" t="s">
        <v>3067</v>
      </c>
      <c r="F81">
        <v>1</v>
      </c>
      <c r="G81" s="20">
        <v>45143</v>
      </c>
      <c r="H81">
        <v>19</v>
      </c>
      <c r="I81" t="s">
        <v>3067</v>
      </c>
      <c r="M81" t="s">
        <v>3045</v>
      </c>
      <c r="N81" s="22">
        <v>6</v>
      </c>
      <c r="O81" s="22" t="s">
        <v>2144</v>
      </c>
      <c r="P81" s="22">
        <v>6.7</v>
      </c>
      <c r="Q81" t="s">
        <v>3030</v>
      </c>
      <c r="S81">
        <v>0</v>
      </c>
      <c r="T81">
        <f t="shared" si="0"/>
        <v>40.200000000000003</v>
      </c>
    </row>
    <row r="82" spans="1:20" hidden="1">
      <c r="A82" t="s">
        <v>6163</v>
      </c>
      <c r="B82" t="s">
        <v>3083</v>
      </c>
      <c r="C82">
        <v>1</v>
      </c>
      <c r="D82" t="s">
        <v>3084</v>
      </c>
      <c r="E82" t="s">
        <v>3067</v>
      </c>
      <c r="F82">
        <v>1</v>
      </c>
      <c r="G82" s="20">
        <v>45144</v>
      </c>
      <c r="H82">
        <v>19</v>
      </c>
      <c r="I82" t="s">
        <v>3067</v>
      </c>
      <c r="M82" t="s">
        <v>3046</v>
      </c>
      <c r="N82" s="22">
        <v>12</v>
      </c>
      <c r="O82" s="22" t="s">
        <v>2144</v>
      </c>
      <c r="P82" s="22">
        <v>5.2</v>
      </c>
      <c r="Q82" t="s">
        <v>3031</v>
      </c>
      <c r="S82">
        <v>0</v>
      </c>
      <c r="T82">
        <f t="shared" si="0"/>
        <v>62.400000000000006</v>
      </c>
    </row>
    <row r="83" spans="1:20" hidden="1">
      <c r="A83" t="s">
        <v>6163</v>
      </c>
      <c r="B83" t="s">
        <v>3083</v>
      </c>
      <c r="C83">
        <v>1</v>
      </c>
      <c r="D83" t="s">
        <v>3084</v>
      </c>
      <c r="E83" t="s">
        <v>3067</v>
      </c>
      <c r="F83">
        <v>1</v>
      </c>
      <c r="G83" s="20">
        <v>45145</v>
      </c>
      <c r="H83">
        <v>19</v>
      </c>
      <c r="I83" t="s">
        <v>3067</v>
      </c>
      <c r="M83" t="s">
        <v>3047</v>
      </c>
      <c r="N83" s="22">
        <v>6</v>
      </c>
      <c r="O83" s="22" t="s">
        <v>2144</v>
      </c>
      <c r="P83" s="22">
        <v>0.9</v>
      </c>
      <c r="Q83" t="s">
        <v>3058</v>
      </c>
      <c r="S83">
        <v>0</v>
      </c>
      <c r="T83">
        <f t="shared" si="0"/>
        <v>5.4</v>
      </c>
    </row>
    <row r="84" spans="1:20" hidden="1">
      <c r="A84" t="s">
        <v>6163</v>
      </c>
      <c r="B84" t="s">
        <v>3083</v>
      </c>
      <c r="C84">
        <v>1</v>
      </c>
      <c r="D84" t="s">
        <v>3084</v>
      </c>
      <c r="E84" t="s">
        <v>3067</v>
      </c>
      <c r="F84">
        <v>1</v>
      </c>
      <c r="G84" s="20">
        <v>45146</v>
      </c>
      <c r="H84">
        <v>19</v>
      </c>
      <c r="I84" t="s">
        <v>3067</v>
      </c>
      <c r="M84" t="s">
        <v>3048</v>
      </c>
      <c r="N84" s="22">
        <v>2</v>
      </c>
      <c r="O84" s="22" t="s">
        <v>2144</v>
      </c>
      <c r="P84" s="22">
        <v>7.72</v>
      </c>
      <c r="Q84" t="s">
        <v>3033</v>
      </c>
      <c r="S84">
        <v>0</v>
      </c>
      <c r="T84">
        <f t="shared" si="0"/>
        <v>15.44</v>
      </c>
    </row>
    <row r="85" spans="1:20" hidden="1">
      <c r="A85" t="s">
        <v>6163</v>
      </c>
      <c r="B85" t="s">
        <v>3083</v>
      </c>
      <c r="C85">
        <v>1</v>
      </c>
      <c r="D85" t="s">
        <v>3084</v>
      </c>
      <c r="E85" t="s">
        <v>3067</v>
      </c>
      <c r="F85">
        <v>1</v>
      </c>
      <c r="G85" s="20">
        <v>45147</v>
      </c>
      <c r="H85">
        <v>19</v>
      </c>
      <c r="I85" t="s">
        <v>3067</v>
      </c>
      <c r="M85" t="s">
        <v>3048</v>
      </c>
      <c r="N85" s="22">
        <v>2</v>
      </c>
      <c r="O85" s="22" t="s">
        <v>2144</v>
      </c>
      <c r="P85" s="22">
        <v>8.6</v>
      </c>
      <c r="Q85" t="s">
        <v>3034</v>
      </c>
      <c r="S85">
        <v>0</v>
      </c>
      <c r="T85">
        <f t="shared" si="0"/>
        <v>17.2</v>
      </c>
    </row>
    <row r="86" spans="1:20" hidden="1">
      <c r="A86" t="s">
        <v>6163</v>
      </c>
      <c r="B86" t="s">
        <v>3083</v>
      </c>
      <c r="C86">
        <v>1</v>
      </c>
      <c r="D86" t="s">
        <v>3084</v>
      </c>
      <c r="E86" t="s">
        <v>3067</v>
      </c>
      <c r="F86">
        <v>1</v>
      </c>
      <c r="G86" s="20">
        <v>45148</v>
      </c>
      <c r="H86">
        <v>19</v>
      </c>
      <c r="I86" t="s">
        <v>3067</v>
      </c>
      <c r="M86" t="s">
        <v>3049</v>
      </c>
      <c r="N86" s="22">
        <v>1</v>
      </c>
      <c r="O86" s="22" t="s">
        <v>2144</v>
      </c>
      <c r="P86" s="22">
        <v>55</v>
      </c>
      <c r="Q86" t="s">
        <v>3059</v>
      </c>
      <c r="S86">
        <v>0</v>
      </c>
      <c r="T86">
        <f t="shared" si="0"/>
        <v>55</v>
      </c>
    </row>
    <row r="87" spans="1:20" hidden="1">
      <c r="A87" t="s">
        <v>6163</v>
      </c>
      <c r="B87" t="s">
        <v>3083</v>
      </c>
      <c r="C87">
        <v>1</v>
      </c>
      <c r="D87" t="s">
        <v>3084</v>
      </c>
      <c r="E87" t="s">
        <v>3067</v>
      </c>
      <c r="F87">
        <v>1</v>
      </c>
      <c r="G87" s="20">
        <v>45149</v>
      </c>
      <c r="H87">
        <v>19</v>
      </c>
      <c r="I87" t="s">
        <v>3067</v>
      </c>
      <c r="M87" t="s">
        <v>3050</v>
      </c>
      <c r="N87" s="22">
        <v>1</v>
      </c>
      <c r="O87" s="22" t="s">
        <v>2144</v>
      </c>
      <c r="P87" s="22">
        <v>13.7</v>
      </c>
      <c r="Q87" t="s">
        <v>3060</v>
      </c>
      <c r="S87">
        <v>0</v>
      </c>
      <c r="T87">
        <f t="shared" si="0"/>
        <v>13.7</v>
      </c>
    </row>
    <row r="88" spans="1:20" hidden="1">
      <c r="A88" t="s">
        <v>6163</v>
      </c>
      <c r="B88" t="s">
        <v>3083</v>
      </c>
      <c r="C88">
        <v>1</v>
      </c>
      <c r="D88" t="s">
        <v>3084</v>
      </c>
      <c r="E88" t="s">
        <v>3067</v>
      </c>
      <c r="F88">
        <v>1</v>
      </c>
      <c r="G88" s="20">
        <v>45150</v>
      </c>
      <c r="H88">
        <v>19</v>
      </c>
      <c r="I88" t="s">
        <v>3067</v>
      </c>
      <c r="M88" t="s">
        <v>3051</v>
      </c>
      <c r="N88" s="22">
        <v>1</v>
      </c>
      <c r="O88" s="22" t="s">
        <v>2144</v>
      </c>
      <c r="P88" s="22">
        <v>23.6</v>
      </c>
      <c r="Q88" t="s">
        <v>3061</v>
      </c>
      <c r="S88">
        <v>0</v>
      </c>
      <c r="T88">
        <f t="shared" si="0"/>
        <v>23.6</v>
      </c>
    </row>
    <row r="89" spans="1:20" hidden="1">
      <c r="A89" t="s">
        <v>6163</v>
      </c>
      <c r="B89" t="s">
        <v>3083</v>
      </c>
      <c r="C89">
        <v>1</v>
      </c>
      <c r="D89" t="s">
        <v>3084</v>
      </c>
      <c r="E89" t="s">
        <v>3067</v>
      </c>
      <c r="F89">
        <v>1</v>
      </c>
      <c r="G89" s="20">
        <v>45151</v>
      </c>
      <c r="H89">
        <v>19</v>
      </c>
      <c r="I89" t="s">
        <v>3067</v>
      </c>
      <c r="M89" t="s">
        <v>3052</v>
      </c>
      <c r="N89" s="22">
        <v>6</v>
      </c>
      <c r="O89" s="22" t="s">
        <v>2144</v>
      </c>
      <c r="P89" s="22">
        <v>1</v>
      </c>
      <c r="Q89" t="s">
        <v>3062</v>
      </c>
      <c r="S89">
        <v>0</v>
      </c>
      <c r="T89">
        <f t="shared" si="0"/>
        <v>6</v>
      </c>
    </row>
    <row r="90" spans="1:20" hidden="1">
      <c r="A90" t="s">
        <v>6163</v>
      </c>
      <c r="B90" t="s">
        <v>3083</v>
      </c>
      <c r="C90">
        <v>1</v>
      </c>
      <c r="D90" t="s">
        <v>3084</v>
      </c>
      <c r="E90" t="s">
        <v>3067</v>
      </c>
      <c r="F90">
        <v>1</v>
      </c>
      <c r="G90" s="20">
        <v>45152</v>
      </c>
      <c r="H90">
        <v>19</v>
      </c>
      <c r="I90" t="s">
        <v>3067</v>
      </c>
      <c r="M90" t="s">
        <v>3053</v>
      </c>
      <c r="N90" s="22">
        <v>1</v>
      </c>
      <c r="O90" s="22" t="s">
        <v>2144</v>
      </c>
      <c r="P90" s="22">
        <v>5.8</v>
      </c>
      <c r="Q90" t="s">
        <v>3063</v>
      </c>
      <c r="S90">
        <v>0</v>
      </c>
      <c r="T90">
        <f t="shared" si="0"/>
        <v>5.8</v>
      </c>
    </row>
    <row r="91" spans="1:20" hidden="1">
      <c r="A91" t="s">
        <v>6163</v>
      </c>
      <c r="B91" t="s">
        <v>3083</v>
      </c>
      <c r="C91">
        <v>1</v>
      </c>
      <c r="D91" t="s">
        <v>3084</v>
      </c>
      <c r="E91" t="s">
        <v>3067</v>
      </c>
      <c r="F91">
        <v>1</v>
      </c>
      <c r="G91" s="20">
        <v>45153</v>
      </c>
      <c r="H91">
        <v>19</v>
      </c>
      <c r="I91" t="s">
        <v>3067</v>
      </c>
      <c r="M91" t="s">
        <v>3024</v>
      </c>
      <c r="N91" s="22">
        <v>1</v>
      </c>
      <c r="O91" s="22" t="s">
        <v>2144</v>
      </c>
      <c r="P91" s="22">
        <v>17.899999999999999</v>
      </c>
      <c r="Q91" t="s">
        <v>3064</v>
      </c>
      <c r="S91">
        <v>0</v>
      </c>
      <c r="T91">
        <f t="shared" si="0"/>
        <v>17.899999999999999</v>
      </c>
    </row>
    <row r="92" spans="1:20" hidden="1">
      <c r="A92" t="s">
        <v>6163</v>
      </c>
      <c r="B92" t="s">
        <v>3083</v>
      </c>
      <c r="C92">
        <v>1</v>
      </c>
      <c r="D92" t="s">
        <v>3084</v>
      </c>
      <c r="E92" t="s">
        <v>3067</v>
      </c>
      <c r="F92">
        <v>1</v>
      </c>
      <c r="G92" s="20">
        <v>45154</v>
      </c>
      <c r="H92">
        <v>19</v>
      </c>
      <c r="I92" t="s">
        <v>3067</v>
      </c>
      <c r="M92" t="s">
        <v>3054</v>
      </c>
      <c r="N92" s="22">
        <v>1</v>
      </c>
      <c r="O92" s="22" t="s">
        <v>2144</v>
      </c>
      <c r="P92" s="22">
        <v>86.4</v>
      </c>
      <c r="Q92" t="s">
        <v>3065</v>
      </c>
      <c r="S92">
        <v>0</v>
      </c>
      <c r="T92">
        <f t="shared" si="0"/>
        <v>86.4</v>
      </c>
    </row>
    <row r="93" spans="1:20" hidden="1">
      <c r="A93" t="s">
        <v>6163</v>
      </c>
      <c r="B93" t="s">
        <v>3083</v>
      </c>
      <c r="C93">
        <v>1</v>
      </c>
      <c r="D93" t="s">
        <v>3084</v>
      </c>
      <c r="E93" t="s">
        <v>3067</v>
      </c>
      <c r="F93">
        <v>1</v>
      </c>
      <c r="G93" s="20">
        <v>45155</v>
      </c>
      <c r="H93">
        <v>19</v>
      </c>
      <c r="I93" t="s">
        <v>3067</v>
      </c>
      <c r="M93" t="s">
        <v>3055</v>
      </c>
      <c r="N93" s="22">
        <v>1</v>
      </c>
      <c r="O93" s="22" t="s">
        <v>2144</v>
      </c>
      <c r="P93" s="22">
        <v>28.3</v>
      </c>
      <c r="Q93" t="s">
        <v>3066</v>
      </c>
      <c r="S93">
        <v>0</v>
      </c>
      <c r="T93">
        <f t="shared" si="0"/>
        <v>28.3</v>
      </c>
    </row>
  </sheetData>
  <autoFilter ref="A2:S93">
    <filterColumn colId="0">
      <filters>
        <filter val="151.6_С_ОВ_2050"/>
      </filters>
    </filterColumn>
  </autoFilter>
  <hyperlinks>
    <hyperlink ref="B1" location="'Common list'!A1" display="&lt;--назад"/>
    <hyperlink ref="S1" location="'Common list'!A1" display="&lt;--назад"/>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E9"/>
  <sheetViews>
    <sheetView workbookViewId="0">
      <selection activeCell="C21" sqref="C21"/>
    </sheetView>
  </sheetViews>
  <sheetFormatPr defaultRowHeight="15"/>
  <cols>
    <col min="1" max="1" width="18.28515625" bestFit="1" customWidth="1"/>
    <col min="2" max="2" width="18.42578125" bestFit="1" customWidth="1"/>
    <col min="3" max="3" width="8" bestFit="1" customWidth="1"/>
    <col min="4" max="4" width="14.28515625" bestFit="1" customWidth="1"/>
    <col min="5" max="5" width="11" bestFit="1" customWidth="1"/>
  </cols>
  <sheetData>
    <row r="3" spans="1:5" ht="27" customHeight="1">
      <c r="A3" s="396" t="s">
        <v>9999</v>
      </c>
      <c r="B3" s="396" t="s">
        <v>6172</v>
      </c>
      <c r="C3" s="397" t="s">
        <v>10032</v>
      </c>
      <c r="D3" s="397" t="s">
        <v>10033</v>
      </c>
      <c r="E3" s="397" t="s">
        <v>10034</v>
      </c>
    </row>
    <row r="4" spans="1:5">
      <c r="A4" t="s">
        <v>6164</v>
      </c>
      <c r="B4" t="s">
        <v>2182</v>
      </c>
      <c r="C4" s="22">
        <v>1632.6000000000001</v>
      </c>
      <c r="D4" s="22">
        <v>121.84000000000002</v>
      </c>
      <c r="E4" s="22"/>
    </row>
    <row r="5" spans="1:5">
      <c r="A5" t="s">
        <v>6165</v>
      </c>
      <c r="B5" t="s">
        <v>2144</v>
      </c>
      <c r="C5" s="22">
        <v>90</v>
      </c>
      <c r="D5" s="22">
        <v>3670.01</v>
      </c>
      <c r="E5" s="22"/>
    </row>
    <row r="6" spans="1:5">
      <c r="A6" t="s">
        <v>6166</v>
      </c>
      <c r="B6" t="s">
        <v>2144</v>
      </c>
      <c r="C6" s="22">
        <v>65</v>
      </c>
      <c r="D6" s="22">
        <v>993</v>
      </c>
      <c r="E6" s="22"/>
    </row>
    <row r="7" spans="1:5">
      <c r="A7" t="s">
        <v>9823</v>
      </c>
      <c r="B7" t="s">
        <v>3735</v>
      </c>
      <c r="C7" s="22">
        <v>726.47199999999998</v>
      </c>
      <c r="D7" s="22">
        <v>1397.130000000001</v>
      </c>
      <c r="E7" s="22">
        <v>1124.0334699999996</v>
      </c>
    </row>
    <row r="8" spans="1:5">
      <c r="A8" t="s">
        <v>9824</v>
      </c>
      <c r="B8" t="s">
        <v>3735</v>
      </c>
      <c r="C8" s="22">
        <v>0</v>
      </c>
      <c r="D8" s="22"/>
      <c r="E8" s="22">
        <v>38.700000000000003</v>
      </c>
    </row>
    <row r="9" spans="1:5">
      <c r="A9" t="s">
        <v>9822</v>
      </c>
      <c r="B9" t="s">
        <v>2144</v>
      </c>
      <c r="C9" s="22">
        <v>200</v>
      </c>
      <c r="D9" s="22">
        <v>785.56</v>
      </c>
      <c r="E9" s="22"/>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L2114"/>
  <sheetViews>
    <sheetView topLeftCell="A2050" zoomScale="80" zoomScaleNormal="80" workbookViewId="0">
      <selection activeCell="C21" sqref="C21"/>
    </sheetView>
  </sheetViews>
  <sheetFormatPr defaultColWidth="9.140625" defaultRowHeight="15"/>
  <cols>
    <col min="1" max="1" width="29.140625" style="196" customWidth="1"/>
    <col min="2" max="2" width="24.140625" style="196" customWidth="1"/>
    <col min="3" max="3" width="94.140625" style="196" customWidth="1"/>
    <col min="4" max="4" width="37.140625" style="196" hidden="1" customWidth="1"/>
    <col min="5" max="5" width="20.85546875" style="196" hidden="1" customWidth="1"/>
    <col min="6" max="6" width="26" style="196" hidden="1" customWidth="1"/>
    <col min="7" max="7" width="15" style="196" customWidth="1"/>
    <col min="8" max="8" width="9.140625" style="196"/>
    <col min="9" max="9" width="12.85546875" style="196" customWidth="1"/>
    <col min="10" max="10" width="34.28515625" style="196" customWidth="1"/>
    <col min="11" max="16384" width="9.140625" style="196"/>
  </cols>
  <sheetData>
    <row r="1" spans="1:12" ht="60">
      <c r="A1" s="398" t="s">
        <v>9999</v>
      </c>
      <c r="B1" s="399" t="s">
        <v>9</v>
      </c>
      <c r="C1" s="399" t="s">
        <v>6169</v>
      </c>
      <c r="D1" s="399" t="s">
        <v>6170</v>
      </c>
      <c r="E1" s="399" t="s">
        <v>6171</v>
      </c>
      <c r="F1" s="399" t="s">
        <v>5488</v>
      </c>
      <c r="G1" s="399" t="s">
        <v>6172</v>
      </c>
      <c r="H1" s="399" t="s">
        <v>6173</v>
      </c>
      <c r="I1" s="399" t="s">
        <v>6174</v>
      </c>
      <c r="J1" s="399" t="s">
        <v>2175</v>
      </c>
      <c r="K1" s="400" t="s">
        <v>10031</v>
      </c>
      <c r="L1" s="401" t="s">
        <v>10022</v>
      </c>
    </row>
    <row r="2" spans="1:12" ht="15.75">
      <c r="A2" s="402"/>
      <c r="B2" s="403"/>
      <c r="C2" s="404" t="s">
        <v>8032</v>
      </c>
      <c r="D2" s="399"/>
      <c r="E2" s="399"/>
      <c r="F2" s="399"/>
      <c r="G2" s="399"/>
      <c r="H2" s="399"/>
      <c r="I2" s="399"/>
      <c r="J2" s="403"/>
      <c r="K2" s="402"/>
      <c r="L2" s="402"/>
    </row>
    <row r="3" spans="1:12" ht="31.5">
      <c r="A3" s="402"/>
      <c r="B3" s="403"/>
      <c r="C3" s="405" t="s">
        <v>8033</v>
      </c>
      <c r="D3" s="399" t="s">
        <v>8034</v>
      </c>
      <c r="E3" s="399"/>
      <c r="F3" s="399" t="s">
        <v>8035</v>
      </c>
      <c r="G3" s="399"/>
      <c r="H3" s="399"/>
      <c r="I3" s="406"/>
      <c r="J3" s="407"/>
      <c r="K3" s="402"/>
      <c r="L3" s="402"/>
    </row>
    <row r="4" spans="1:12" ht="15.75">
      <c r="A4" s="402" t="s">
        <v>6166</v>
      </c>
      <c r="B4" s="403"/>
      <c r="C4" s="408" t="s">
        <v>8036</v>
      </c>
      <c r="D4" s="399" t="s">
        <v>8037</v>
      </c>
      <c r="E4" s="399"/>
      <c r="F4" s="399"/>
      <c r="G4" s="399" t="s">
        <v>2144</v>
      </c>
      <c r="H4" s="399">
        <v>1</v>
      </c>
      <c r="I4" s="406"/>
      <c r="J4" s="407"/>
      <c r="K4" s="402"/>
      <c r="L4" s="402"/>
    </row>
    <row r="5" spans="1:12" ht="15.75">
      <c r="A5" s="402" t="s">
        <v>6166</v>
      </c>
      <c r="B5" s="403"/>
      <c r="C5" s="408" t="s">
        <v>8038</v>
      </c>
      <c r="D5" s="399" t="s">
        <v>8039</v>
      </c>
      <c r="E5" s="399"/>
      <c r="F5" s="399"/>
      <c r="G5" s="399" t="s">
        <v>2144</v>
      </c>
      <c r="H5" s="399">
        <v>1</v>
      </c>
      <c r="I5" s="406"/>
      <c r="J5" s="407"/>
      <c r="K5" s="402"/>
      <c r="L5" s="402"/>
    </row>
    <row r="6" spans="1:12" ht="15.75">
      <c r="A6" s="402" t="s">
        <v>6166</v>
      </c>
      <c r="B6" s="403"/>
      <c r="C6" s="408" t="s">
        <v>8040</v>
      </c>
      <c r="D6" s="399" t="s">
        <v>8041</v>
      </c>
      <c r="E6" s="399"/>
      <c r="F6" s="399"/>
      <c r="G6" s="399" t="s">
        <v>2144</v>
      </c>
      <c r="H6" s="399">
        <v>1</v>
      </c>
      <c r="I6" s="406"/>
      <c r="J6" s="407"/>
      <c r="K6" s="402"/>
      <c r="L6" s="402"/>
    </row>
    <row r="7" spans="1:12" ht="15.75">
      <c r="A7" s="402" t="s">
        <v>6166</v>
      </c>
      <c r="B7" s="403"/>
      <c r="C7" s="408" t="s">
        <v>8042</v>
      </c>
      <c r="D7" s="399" t="s">
        <v>8043</v>
      </c>
      <c r="E7" s="399"/>
      <c r="F7" s="399"/>
      <c r="G7" s="399" t="s">
        <v>2144</v>
      </c>
      <c r="H7" s="399">
        <v>4</v>
      </c>
      <c r="I7" s="406"/>
      <c r="J7" s="407"/>
      <c r="K7" s="402"/>
      <c r="L7" s="402"/>
    </row>
    <row r="8" spans="1:12" ht="15.75">
      <c r="A8" s="402" t="s">
        <v>6166</v>
      </c>
      <c r="B8" s="403"/>
      <c r="C8" s="408" t="s">
        <v>8044</v>
      </c>
      <c r="D8" s="399" t="s">
        <v>8045</v>
      </c>
      <c r="E8" s="399"/>
      <c r="F8" s="399"/>
      <c r="G8" s="399" t="s">
        <v>2144</v>
      </c>
      <c r="H8" s="399">
        <v>3</v>
      </c>
      <c r="I8" s="406"/>
      <c r="J8" s="407"/>
      <c r="K8" s="402"/>
      <c r="L8" s="402"/>
    </row>
    <row r="9" spans="1:12" ht="15.75">
      <c r="A9" s="402" t="s">
        <v>6166</v>
      </c>
      <c r="B9" s="403"/>
      <c r="C9" s="408" t="s">
        <v>8046</v>
      </c>
      <c r="D9" s="399" t="s">
        <v>8047</v>
      </c>
      <c r="E9" s="399"/>
      <c r="F9" s="399"/>
      <c r="G9" s="399" t="s">
        <v>2144</v>
      </c>
      <c r="H9" s="399">
        <v>1</v>
      </c>
      <c r="I9" s="406"/>
      <c r="J9" s="407"/>
      <c r="K9" s="402"/>
      <c r="L9" s="402"/>
    </row>
    <row r="10" spans="1:12" ht="15.75">
      <c r="A10" s="402" t="s">
        <v>6166</v>
      </c>
      <c r="B10" s="403"/>
      <c r="C10" s="408" t="s">
        <v>8048</v>
      </c>
      <c r="D10" s="399" t="s">
        <v>8049</v>
      </c>
      <c r="E10" s="399"/>
      <c r="F10" s="399"/>
      <c r="G10" s="399" t="s">
        <v>2144</v>
      </c>
      <c r="H10" s="399">
        <v>2</v>
      </c>
      <c r="I10" s="406"/>
      <c r="J10" s="407"/>
      <c r="K10" s="402"/>
      <c r="L10" s="402"/>
    </row>
    <row r="11" spans="1:12" ht="15.75">
      <c r="A11" s="402"/>
      <c r="B11" s="403"/>
      <c r="C11" s="405" t="s">
        <v>8050</v>
      </c>
      <c r="D11" s="399"/>
      <c r="E11" s="399"/>
      <c r="F11" s="399" t="s">
        <v>8035</v>
      </c>
      <c r="G11" s="399" t="s">
        <v>2144</v>
      </c>
      <c r="H11" s="399">
        <v>13</v>
      </c>
      <c r="I11" s="406"/>
      <c r="J11" s="407"/>
      <c r="K11" s="402"/>
      <c r="L11" s="402"/>
    </row>
    <row r="12" spans="1:12" ht="15.75">
      <c r="A12" s="402"/>
      <c r="B12" s="403"/>
      <c r="C12" s="405" t="s">
        <v>8051</v>
      </c>
      <c r="D12" s="399"/>
      <c r="E12" s="399"/>
      <c r="F12" s="399" t="s">
        <v>8035</v>
      </c>
      <c r="G12" s="399" t="s">
        <v>2144</v>
      </c>
      <c r="H12" s="399">
        <v>13</v>
      </c>
      <c r="I12" s="406"/>
      <c r="J12" s="407"/>
      <c r="K12" s="402"/>
      <c r="L12" s="402"/>
    </row>
    <row r="13" spans="1:12" ht="34.5">
      <c r="A13" s="402" t="s">
        <v>9822</v>
      </c>
      <c r="B13" s="403"/>
      <c r="C13" s="405" t="s">
        <v>8052</v>
      </c>
      <c r="D13" s="399" t="s">
        <v>8053</v>
      </c>
      <c r="E13" s="399" t="s">
        <v>8054</v>
      </c>
      <c r="F13" s="399" t="s">
        <v>8055</v>
      </c>
      <c r="G13" s="399" t="s">
        <v>2144</v>
      </c>
      <c r="H13" s="399">
        <v>11</v>
      </c>
      <c r="I13" s="406"/>
      <c r="J13" s="407"/>
      <c r="K13" s="402"/>
      <c r="L13" s="402"/>
    </row>
    <row r="14" spans="1:12" ht="34.5">
      <c r="A14" s="402" t="s">
        <v>9822</v>
      </c>
      <c r="B14" s="403"/>
      <c r="C14" s="405" t="s">
        <v>8056</v>
      </c>
      <c r="D14" s="399" t="s">
        <v>8057</v>
      </c>
      <c r="E14" s="399" t="s">
        <v>8058</v>
      </c>
      <c r="F14" s="399" t="s">
        <v>8055</v>
      </c>
      <c r="G14" s="399" t="s">
        <v>2144</v>
      </c>
      <c r="H14" s="399">
        <v>1</v>
      </c>
      <c r="I14" s="399"/>
      <c r="J14" s="407"/>
      <c r="K14" s="402"/>
      <c r="L14" s="402"/>
    </row>
    <row r="15" spans="1:12" ht="34.5">
      <c r="A15" s="402" t="s">
        <v>9822</v>
      </c>
      <c r="B15" s="403"/>
      <c r="C15" s="405" t="s">
        <v>8059</v>
      </c>
      <c r="D15" s="399" t="s">
        <v>8060</v>
      </c>
      <c r="E15" s="399" t="s">
        <v>8061</v>
      </c>
      <c r="F15" s="399" t="s">
        <v>8055</v>
      </c>
      <c r="G15" s="399" t="s">
        <v>2144</v>
      </c>
      <c r="H15" s="399">
        <v>1</v>
      </c>
      <c r="I15" s="399"/>
      <c r="J15" s="407"/>
      <c r="K15" s="402"/>
      <c r="L15" s="402"/>
    </row>
    <row r="16" spans="1:12" ht="15.75">
      <c r="A16" s="402" t="s">
        <v>6166</v>
      </c>
      <c r="B16" s="403"/>
      <c r="C16" s="405" t="s">
        <v>8062</v>
      </c>
      <c r="D16" s="399" t="s">
        <v>8063</v>
      </c>
      <c r="E16" s="399" t="s">
        <v>8064</v>
      </c>
      <c r="F16" s="399" t="s">
        <v>8055</v>
      </c>
      <c r="G16" s="399" t="s">
        <v>2144</v>
      </c>
      <c r="H16" s="399">
        <v>13</v>
      </c>
      <c r="I16" s="399"/>
      <c r="J16" s="407"/>
      <c r="K16" s="402"/>
      <c r="L16" s="402"/>
    </row>
    <row r="17" spans="1:12" ht="34.5">
      <c r="A17" s="402" t="s">
        <v>9822</v>
      </c>
      <c r="B17" s="403"/>
      <c r="C17" s="405" t="s">
        <v>8065</v>
      </c>
      <c r="D17" s="399" t="s">
        <v>8066</v>
      </c>
      <c r="E17" s="399" t="s">
        <v>8067</v>
      </c>
      <c r="F17" s="399" t="s">
        <v>8055</v>
      </c>
      <c r="G17" s="399" t="s">
        <v>2144</v>
      </c>
      <c r="H17" s="399">
        <v>2</v>
      </c>
      <c r="I17" s="399"/>
      <c r="J17" s="407"/>
      <c r="K17" s="402"/>
      <c r="L17" s="402"/>
    </row>
    <row r="18" spans="1:12" ht="34.5">
      <c r="A18" s="402" t="s">
        <v>9822</v>
      </c>
      <c r="B18" s="403"/>
      <c r="C18" s="405" t="s">
        <v>8068</v>
      </c>
      <c r="D18" s="399" t="s">
        <v>8069</v>
      </c>
      <c r="E18" s="399" t="s">
        <v>8070</v>
      </c>
      <c r="F18" s="399" t="s">
        <v>8055</v>
      </c>
      <c r="G18" s="399" t="s">
        <v>2144</v>
      </c>
      <c r="H18" s="399">
        <v>11</v>
      </c>
      <c r="I18" s="399"/>
      <c r="J18" s="407"/>
      <c r="K18" s="402"/>
      <c r="L18" s="402"/>
    </row>
    <row r="19" spans="1:12" ht="18.75">
      <c r="A19" s="402" t="s">
        <v>6166</v>
      </c>
      <c r="B19" s="563"/>
      <c r="C19" s="405" t="s">
        <v>8071</v>
      </c>
      <c r="D19" s="562" t="s">
        <v>8072</v>
      </c>
      <c r="E19" s="562" t="s">
        <v>8073</v>
      </c>
      <c r="F19" s="562" t="s">
        <v>8074</v>
      </c>
      <c r="G19" s="562" t="s">
        <v>2144</v>
      </c>
      <c r="H19" s="562">
        <v>10</v>
      </c>
      <c r="I19" s="562"/>
      <c r="J19" s="569"/>
      <c r="K19" s="402"/>
      <c r="L19" s="402"/>
    </row>
    <row r="20" spans="1:12" ht="15.75">
      <c r="A20" s="402"/>
      <c r="B20" s="563"/>
      <c r="C20" s="405" t="s">
        <v>8075</v>
      </c>
      <c r="D20" s="562"/>
      <c r="E20" s="562"/>
      <c r="F20" s="562"/>
      <c r="G20" s="562"/>
      <c r="H20" s="562"/>
      <c r="I20" s="562"/>
      <c r="J20" s="569"/>
      <c r="K20" s="402"/>
      <c r="L20" s="402"/>
    </row>
    <row r="21" spans="1:12" ht="18.75">
      <c r="A21" s="402" t="s">
        <v>9822</v>
      </c>
      <c r="B21" s="403"/>
      <c r="C21" s="405" t="s">
        <v>8076</v>
      </c>
      <c r="D21" s="399"/>
      <c r="E21" s="399" t="s">
        <v>8077</v>
      </c>
      <c r="F21" s="399" t="s">
        <v>8078</v>
      </c>
      <c r="G21" s="399" t="s">
        <v>2144</v>
      </c>
      <c r="H21" s="399">
        <v>18</v>
      </c>
      <c r="I21" s="399"/>
      <c r="J21" s="407"/>
      <c r="K21" s="402"/>
      <c r="L21" s="402"/>
    </row>
    <row r="22" spans="1:12" ht="34.5">
      <c r="A22" s="402" t="s">
        <v>9822</v>
      </c>
      <c r="B22" s="403"/>
      <c r="C22" s="405" t="s">
        <v>8079</v>
      </c>
      <c r="D22" s="399" t="s">
        <v>8080</v>
      </c>
      <c r="E22" s="399" t="s">
        <v>8081</v>
      </c>
      <c r="F22" s="399" t="s">
        <v>8055</v>
      </c>
      <c r="G22" s="399" t="s">
        <v>2144</v>
      </c>
      <c r="H22" s="399">
        <v>1</v>
      </c>
      <c r="I22" s="399"/>
      <c r="J22" s="407"/>
      <c r="K22" s="402"/>
      <c r="L22" s="402"/>
    </row>
    <row r="23" spans="1:12" ht="34.5">
      <c r="A23" s="402" t="s">
        <v>9822</v>
      </c>
      <c r="B23" s="403"/>
      <c r="C23" s="405" t="s">
        <v>8082</v>
      </c>
      <c r="D23" s="399" t="s">
        <v>8080</v>
      </c>
      <c r="E23" s="399" t="s">
        <v>8083</v>
      </c>
      <c r="F23" s="399" t="s">
        <v>8055</v>
      </c>
      <c r="G23" s="399" t="s">
        <v>2144</v>
      </c>
      <c r="H23" s="399">
        <v>1</v>
      </c>
      <c r="I23" s="399"/>
      <c r="J23" s="407"/>
      <c r="K23" s="402"/>
      <c r="L23" s="402"/>
    </row>
    <row r="24" spans="1:12" ht="15.75">
      <c r="A24" s="402"/>
      <c r="B24" s="403"/>
      <c r="C24" s="405" t="s">
        <v>8084</v>
      </c>
      <c r="D24" s="399" t="s">
        <v>2306</v>
      </c>
      <c r="E24" s="399"/>
      <c r="F24" s="399"/>
      <c r="G24" s="399"/>
      <c r="H24" s="399"/>
      <c r="I24" s="399"/>
      <c r="J24" s="407"/>
      <c r="K24" s="402"/>
      <c r="L24" s="402"/>
    </row>
    <row r="25" spans="1:12" ht="15.75">
      <c r="A25" s="402" t="s">
        <v>6164</v>
      </c>
      <c r="B25" s="403"/>
      <c r="C25" s="408" t="s">
        <v>8085</v>
      </c>
      <c r="D25" s="399"/>
      <c r="E25" s="399"/>
      <c r="F25" s="399"/>
      <c r="G25" s="399" t="s">
        <v>2182</v>
      </c>
      <c r="H25" s="399">
        <v>120.1</v>
      </c>
      <c r="I25" s="399">
        <v>1.08</v>
      </c>
      <c r="J25" s="407"/>
      <c r="K25" s="402"/>
      <c r="L25" s="402"/>
    </row>
    <row r="26" spans="1:12" ht="15.75">
      <c r="A26" s="402" t="s">
        <v>6164</v>
      </c>
      <c r="B26" s="403"/>
      <c r="C26" s="408" t="s">
        <v>8086</v>
      </c>
      <c r="D26" s="399"/>
      <c r="E26" s="399"/>
      <c r="F26" s="399"/>
      <c r="G26" s="399" t="s">
        <v>2182</v>
      </c>
      <c r="H26" s="399">
        <v>141.5</v>
      </c>
      <c r="I26" s="399">
        <v>1.45</v>
      </c>
      <c r="J26" s="407"/>
      <c r="K26" s="402"/>
      <c r="L26" s="402"/>
    </row>
    <row r="27" spans="1:12" ht="15.75">
      <c r="A27" s="402" t="s">
        <v>6164</v>
      </c>
      <c r="B27" s="403"/>
      <c r="C27" s="408" t="s">
        <v>8087</v>
      </c>
      <c r="D27" s="399"/>
      <c r="E27" s="399"/>
      <c r="F27" s="399"/>
      <c r="G27" s="399" t="s">
        <v>2182</v>
      </c>
      <c r="H27" s="399">
        <v>17.3</v>
      </c>
      <c r="I27" s="399">
        <v>2.02</v>
      </c>
      <c r="J27" s="407"/>
      <c r="K27" s="402"/>
      <c r="L27" s="402"/>
    </row>
    <row r="28" spans="1:12" ht="15.75">
      <c r="A28" s="402"/>
      <c r="B28" s="403"/>
      <c r="C28" s="409" t="s">
        <v>8088</v>
      </c>
      <c r="D28" s="410" t="s">
        <v>8089</v>
      </c>
      <c r="E28" s="399"/>
      <c r="F28" s="399"/>
      <c r="G28" s="410" t="s">
        <v>3768</v>
      </c>
      <c r="H28" s="410">
        <v>4</v>
      </c>
      <c r="I28" s="399"/>
      <c r="J28" s="407"/>
      <c r="K28" s="402"/>
      <c r="L28" s="402"/>
    </row>
    <row r="29" spans="1:12" ht="15.75">
      <c r="A29" s="402"/>
      <c r="B29" s="403"/>
      <c r="C29" s="409" t="s">
        <v>8090</v>
      </c>
      <c r="D29" s="410" t="s">
        <v>8089</v>
      </c>
      <c r="E29" s="399"/>
      <c r="F29" s="399"/>
      <c r="G29" s="410" t="s">
        <v>3768</v>
      </c>
      <c r="H29" s="410">
        <v>4</v>
      </c>
      <c r="I29" s="399"/>
      <c r="J29" s="407"/>
      <c r="K29" s="402"/>
      <c r="L29" s="402"/>
    </row>
    <row r="30" spans="1:12" ht="15.75">
      <c r="A30" s="402"/>
      <c r="B30" s="563"/>
      <c r="C30" s="405" t="s">
        <v>8091</v>
      </c>
      <c r="D30" s="562" t="s">
        <v>8092</v>
      </c>
      <c r="E30" s="562">
        <v>137042</v>
      </c>
      <c r="F30" s="562" t="s">
        <v>8093</v>
      </c>
      <c r="G30" s="562" t="s">
        <v>8094</v>
      </c>
      <c r="H30" s="585" t="s">
        <v>8095</v>
      </c>
      <c r="I30" s="562"/>
      <c r="J30" s="569"/>
      <c r="K30" s="402"/>
      <c r="L30" s="402"/>
    </row>
    <row r="31" spans="1:12" ht="15.75">
      <c r="A31" s="402"/>
      <c r="B31" s="563"/>
      <c r="C31" s="405" t="s">
        <v>8096</v>
      </c>
      <c r="D31" s="562"/>
      <c r="E31" s="562"/>
      <c r="F31" s="562"/>
      <c r="G31" s="562"/>
      <c r="H31" s="585"/>
      <c r="I31" s="562"/>
      <c r="J31" s="569"/>
      <c r="K31" s="402"/>
      <c r="L31" s="402"/>
    </row>
    <row r="32" spans="1:12" ht="15.75">
      <c r="A32" s="402"/>
      <c r="B32" s="563"/>
      <c r="C32" s="405" t="s">
        <v>8097</v>
      </c>
      <c r="D32" s="562" t="s">
        <v>8092</v>
      </c>
      <c r="E32" s="562">
        <v>137052</v>
      </c>
      <c r="F32" s="562" t="s">
        <v>8093</v>
      </c>
      <c r="G32" s="562" t="s">
        <v>8094</v>
      </c>
      <c r="H32" s="585" t="s">
        <v>8098</v>
      </c>
      <c r="I32" s="562"/>
      <c r="J32" s="569"/>
      <c r="K32" s="402"/>
      <c r="L32" s="402"/>
    </row>
    <row r="33" spans="1:12" ht="15.75">
      <c r="A33" s="402"/>
      <c r="B33" s="563"/>
      <c r="C33" s="405" t="s">
        <v>8099</v>
      </c>
      <c r="D33" s="562"/>
      <c r="E33" s="562"/>
      <c r="F33" s="562"/>
      <c r="G33" s="562"/>
      <c r="H33" s="585"/>
      <c r="I33" s="562"/>
      <c r="J33" s="569"/>
      <c r="K33" s="402"/>
      <c r="L33" s="402"/>
    </row>
    <row r="34" spans="1:12" ht="31.5">
      <c r="A34" s="402"/>
      <c r="B34" s="403"/>
      <c r="C34" s="405" t="s">
        <v>8100</v>
      </c>
      <c r="D34" s="399" t="s">
        <v>8092</v>
      </c>
      <c r="E34" s="399">
        <v>135137</v>
      </c>
      <c r="F34" s="399" t="s">
        <v>8093</v>
      </c>
      <c r="G34" s="399" t="s">
        <v>8094</v>
      </c>
      <c r="H34" s="411" t="s">
        <v>8101</v>
      </c>
      <c r="I34" s="399"/>
      <c r="J34" s="407"/>
      <c r="K34" s="402"/>
      <c r="L34" s="402"/>
    </row>
    <row r="35" spans="1:12">
      <c r="A35" s="402"/>
      <c r="B35" s="563"/>
      <c r="C35" s="567" t="s">
        <v>8102</v>
      </c>
      <c r="D35" s="562" t="s">
        <v>8103</v>
      </c>
      <c r="E35" s="562"/>
      <c r="F35" s="562"/>
      <c r="G35" s="562" t="s">
        <v>3509</v>
      </c>
      <c r="H35" s="562">
        <v>2</v>
      </c>
      <c r="I35" s="562"/>
      <c r="J35" s="569"/>
      <c r="K35" s="402"/>
      <c r="L35" s="402"/>
    </row>
    <row r="36" spans="1:12">
      <c r="A36" s="402"/>
      <c r="B36" s="563"/>
      <c r="C36" s="567"/>
      <c r="D36" s="562"/>
      <c r="E36" s="562"/>
      <c r="F36" s="562"/>
      <c r="G36" s="562"/>
      <c r="H36" s="562"/>
      <c r="I36" s="562"/>
      <c r="J36" s="569"/>
      <c r="K36" s="402"/>
      <c r="L36" s="402"/>
    </row>
    <row r="37" spans="1:12" ht="18.75">
      <c r="A37" s="402"/>
      <c r="B37" s="403"/>
      <c r="C37" s="405" t="s">
        <v>8104</v>
      </c>
      <c r="D37" s="399" t="s">
        <v>8105</v>
      </c>
      <c r="E37" s="399"/>
      <c r="F37" s="399"/>
      <c r="G37" s="399" t="s">
        <v>8106</v>
      </c>
      <c r="H37" s="399">
        <v>6.2E-2</v>
      </c>
      <c r="I37" s="399"/>
      <c r="J37" s="407"/>
      <c r="K37" s="402"/>
      <c r="L37" s="402"/>
    </row>
    <row r="38" spans="1:12" ht="18.75">
      <c r="A38" s="402"/>
      <c r="B38" s="403"/>
      <c r="C38" s="405" t="s">
        <v>8107</v>
      </c>
      <c r="D38" s="399"/>
      <c r="E38" s="399"/>
      <c r="F38" s="399"/>
      <c r="G38" s="399" t="s">
        <v>8106</v>
      </c>
      <c r="H38" s="399">
        <v>6.9</v>
      </c>
      <c r="I38" s="406"/>
      <c r="J38" s="407"/>
      <c r="K38" s="402"/>
      <c r="L38" s="402"/>
    </row>
    <row r="39" spans="1:12" ht="15.75">
      <c r="A39" s="402"/>
      <c r="B39" s="403"/>
      <c r="C39" s="405" t="s">
        <v>8108</v>
      </c>
      <c r="D39" s="399" t="s">
        <v>8109</v>
      </c>
      <c r="E39" s="399"/>
      <c r="F39" s="399"/>
      <c r="G39" s="399" t="s">
        <v>3768</v>
      </c>
      <c r="H39" s="399">
        <v>130</v>
      </c>
      <c r="I39" s="406"/>
      <c r="J39" s="407"/>
      <c r="K39" s="402"/>
      <c r="L39" s="402"/>
    </row>
    <row r="40" spans="1:12" ht="15.75">
      <c r="A40" s="402"/>
      <c r="B40" s="403"/>
      <c r="C40" s="405" t="s">
        <v>8110</v>
      </c>
      <c r="D40" s="399"/>
      <c r="E40" s="399"/>
      <c r="F40" s="399"/>
      <c r="G40" s="399"/>
      <c r="H40" s="399"/>
      <c r="I40" s="406"/>
      <c r="J40" s="407"/>
      <c r="K40" s="402"/>
      <c r="L40" s="402"/>
    </row>
    <row r="41" spans="1:12" ht="18.75">
      <c r="A41" s="402"/>
      <c r="B41" s="403"/>
      <c r="C41" s="412" t="s">
        <v>8111</v>
      </c>
      <c r="D41" s="399"/>
      <c r="E41" s="399"/>
      <c r="F41" s="399"/>
      <c r="G41" s="399" t="s">
        <v>8106</v>
      </c>
      <c r="H41" s="399">
        <v>22</v>
      </c>
      <c r="I41" s="406"/>
      <c r="J41" s="407"/>
      <c r="K41" s="402"/>
      <c r="L41" s="402"/>
    </row>
    <row r="42" spans="1:12" ht="18.75">
      <c r="A42" s="402"/>
      <c r="B42" s="403"/>
      <c r="C42" s="412" t="s">
        <v>8112</v>
      </c>
      <c r="D42" s="399"/>
      <c r="E42" s="399"/>
      <c r="F42" s="399" t="s">
        <v>4009</v>
      </c>
      <c r="G42" s="399" t="s">
        <v>8106</v>
      </c>
      <c r="H42" s="399">
        <v>44</v>
      </c>
      <c r="I42" s="406"/>
      <c r="J42" s="407"/>
      <c r="K42" s="402"/>
      <c r="L42" s="402"/>
    </row>
    <row r="43" spans="1:12" ht="15.75">
      <c r="A43" s="402"/>
      <c r="B43" s="563"/>
      <c r="C43" s="405" t="s">
        <v>8113</v>
      </c>
      <c r="D43" s="562"/>
      <c r="E43" s="562"/>
      <c r="F43" s="562"/>
      <c r="G43" s="562" t="s">
        <v>3509</v>
      </c>
      <c r="H43" s="562">
        <v>100</v>
      </c>
      <c r="I43" s="568"/>
      <c r="J43" s="569"/>
      <c r="K43" s="402"/>
      <c r="L43" s="402"/>
    </row>
    <row r="44" spans="1:12" ht="31.5">
      <c r="A44" s="402"/>
      <c r="B44" s="563"/>
      <c r="C44" s="405" t="s">
        <v>8114</v>
      </c>
      <c r="D44" s="562"/>
      <c r="E44" s="562"/>
      <c r="F44" s="562"/>
      <c r="G44" s="562"/>
      <c r="H44" s="562"/>
      <c r="I44" s="568"/>
      <c r="J44" s="569"/>
      <c r="K44" s="402"/>
      <c r="L44" s="402"/>
    </row>
    <row r="45" spans="1:12" ht="15.75">
      <c r="A45" s="402" t="s">
        <v>6164</v>
      </c>
      <c r="B45" s="403"/>
      <c r="C45" s="405" t="s">
        <v>8115</v>
      </c>
      <c r="D45" s="406"/>
      <c r="E45" s="406"/>
      <c r="F45" s="406"/>
      <c r="G45" s="399" t="s">
        <v>2182</v>
      </c>
      <c r="H45" s="399">
        <v>91</v>
      </c>
      <c r="I45" s="399">
        <v>1.08</v>
      </c>
      <c r="J45" s="399" t="s">
        <v>8116</v>
      </c>
      <c r="K45" s="402"/>
      <c r="L45" s="402"/>
    </row>
    <row r="46" spans="1:12" ht="15.75">
      <c r="A46" s="402" t="s">
        <v>6164</v>
      </c>
      <c r="B46" s="403"/>
      <c r="C46" s="405" t="s">
        <v>8115</v>
      </c>
      <c r="D46" s="406"/>
      <c r="E46" s="406"/>
      <c r="F46" s="406"/>
      <c r="G46" s="399" t="s">
        <v>2182</v>
      </c>
      <c r="H46" s="399">
        <v>29.1</v>
      </c>
      <c r="I46" s="399">
        <v>1.08</v>
      </c>
      <c r="J46" s="399" t="s">
        <v>8117</v>
      </c>
      <c r="K46" s="402"/>
      <c r="L46" s="402"/>
    </row>
    <row r="47" spans="1:12" ht="15.75">
      <c r="A47" s="402" t="s">
        <v>6164</v>
      </c>
      <c r="B47" s="403"/>
      <c r="C47" s="405" t="s">
        <v>8118</v>
      </c>
      <c r="D47" s="406"/>
      <c r="E47" s="406"/>
      <c r="F47" s="406"/>
      <c r="G47" s="399" t="s">
        <v>2182</v>
      </c>
      <c r="H47" s="399">
        <v>57.6</v>
      </c>
      <c r="I47" s="399">
        <v>1.45</v>
      </c>
      <c r="J47" s="399" t="s">
        <v>8116</v>
      </c>
      <c r="K47" s="402"/>
      <c r="L47" s="402"/>
    </row>
    <row r="48" spans="1:12" ht="15.75">
      <c r="A48" s="402" t="s">
        <v>6164</v>
      </c>
      <c r="B48" s="403"/>
      <c r="C48" s="405" t="s">
        <v>8118</v>
      </c>
      <c r="D48" s="406"/>
      <c r="E48" s="406"/>
      <c r="F48" s="406"/>
      <c r="G48" s="399" t="s">
        <v>2182</v>
      </c>
      <c r="H48" s="399">
        <v>83.9</v>
      </c>
      <c r="I48" s="399">
        <v>1.45</v>
      </c>
      <c r="J48" s="399" t="s">
        <v>8117</v>
      </c>
      <c r="K48" s="402"/>
      <c r="L48" s="402"/>
    </row>
    <row r="49" spans="1:12" ht="15.75">
      <c r="A49" s="402" t="s">
        <v>6164</v>
      </c>
      <c r="B49" s="403"/>
      <c r="C49" s="405" t="s">
        <v>8119</v>
      </c>
      <c r="D49" s="406"/>
      <c r="E49" s="406"/>
      <c r="F49" s="406"/>
      <c r="G49" s="399" t="s">
        <v>2182</v>
      </c>
      <c r="H49" s="399">
        <v>17.3</v>
      </c>
      <c r="I49" s="399">
        <v>2.02</v>
      </c>
      <c r="J49" s="399" t="s">
        <v>8116</v>
      </c>
      <c r="K49" s="402"/>
      <c r="L49" s="402"/>
    </row>
    <row r="50" spans="1:12" ht="15.75">
      <c r="A50" s="402"/>
      <c r="B50" s="403"/>
      <c r="C50" s="405" t="s">
        <v>8120</v>
      </c>
      <c r="D50" s="406"/>
      <c r="E50" s="406"/>
      <c r="F50" s="406"/>
      <c r="G50" s="399" t="s">
        <v>2144</v>
      </c>
      <c r="H50" s="399">
        <v>270</v>
      </c>
      <c r="I50" s="406"/>
      <c r="J50" s="407"/>
      <c r="K50" s="402"/>
      <c r="L50" s="402"/>
    </row>
    <row r="51" spans="1:12" ht="15.75">
      <c r="A51" s="402"/>
      <c r="B51" s="403"/>
      <c r="C51" s="405" t="s">
        <v>8121</v>
      </c>
      <c r="D51" s="406"/>
      <c r="E51" s="406"/>
      <c r="F51" s="406"/>
      <c r="G51" s="399" t="s">
        <v>2144</v>
      </c>
      <c r="H51" s="399">
        <v>280</v>
      </c>
      <c r="I51" s="406"/>
      <c r="J51" s="407"/>
      <c r="K51" s="402"/>
      <c r="L51" s="402"/>
    </row>
    <row r="52" spans="1:12" ht="15.75">
      <c r="A52" s="402"/>
      <c r="B52" s="403"/>
      <c r="C52" s="405" t="s">
        <v>8122</v>
      </c>
      <c r="D52" s="406"/>
      <c r="E52" s="406"/>
      <c r="F52" s="406"/>
      <c r="G52" s="399" t="s">
        <v>2144</v>
      </c>
      <c r="H52" s="399">
        <v>40</v>
      </c>
      <c r="I52" s="406"/>
      <c r="J52" s="407"/>
      <c r="K52" s="402"/>
      <c r="L52" s="402"/>
    </row>
    <row r="53" spans="1:12" ht="15.75">
      <c r="A53" s="402"/>
      <c r="B53" s="403"/>
      <c r="C53" s="405"/>
      <c r="D53" s="406"/>
      <c r="E53" s="406"/>
      <c r="F53" s="406"/>
      <c r="G53" s="406"/>
      <c r="H53" s="406"/>
      <c r="I53" s="406"/>
      <c r="J53" s="407"/>
      <c r="K53" s="402"/>
      <c r="L53" s="402"/>
    </row>
    <row r="54" spans="1:12" ht="31.5">
      <c r="A54" s="402"/>
      <c r="B54" s="403"/>
      <c r="C54" s="404" t="s">
        <v>8123</v>
      </c>
      <c r="D54" s="403"/>
      <c r="E54" s="403"/>
      <c r="F54" s="399" t="s">
        <v>8124</v>
      </c>
      <c r="G54" s="413"/>
      <c r="H54" s="399" t="s">
        <v>8125</v>
      </c>
      <c r="I54" s="403"/>
      <c r="J54" s="403"/>
      <c r="K54" s="402"/>
      <c r="L54" s="402"/>
    </row>
    <row r="55" spans="1:12" ht="15.75">
      <c r="A55" s="402" t="s">
        <v>6166</v>
      </c>
      <c r="B55" s="563"/>
      <c r="C55" s="405" t="s">
        <v>8126</v>
      </c>
      <c r="D55" s="562" t="s">
        <v>8127</v>
      </c>
      <c r="E55" s="563"/>
      <c r="F55" s="563"/>
      <c r="G55" s="562" t="s">
        <v>2144</v>
      </c>
      <c r="H55" s="562">
        <v>1</v>
      </c>
      <c r="I55" s="562">
        <v>900</v>
      </c>
      <c r="J55" s="562" t="s">
        <v>8128</v>
      </c>
      <c r="K55" s="402"/>
      <c r="L55" s="402"/>
    </row>
    <row r="56" spans="1:12" ht="18.75">
      <c r="A56" s="402"/>
      <c r="B56" s="563"/>
      <c r="C56" s="405" t="s">
        <v>8129</v>
      </c>
      <c r="D56" s="562"/>
      <c r="E56" s="563"/>
      <c r="F56" s="563"/>
      <c r="G56" s="562"/>
      <c r="H56" s="562"/>
      <c r="I56" s="562"/>
      <c r="J56" s="562"/>
      <c r="K56" s="402"/>
      <c r="L56" s="402"/>
    </row>
    <row r="57" spans="1:12" ht="15.75">
      <c r="A57" s="402"/>
      <c r="B57" s="563"/>
      <c r="C57" s="405" t="s">
        <v>8130</v>
      </c>
      <c r="D57" s="562"/>
      <c r="E57" s="563"/>
      <c r="F57" s="563"/>
      <c r="G57" s="562"/>
      <c r="H57" s="562"/>
      <c r="I57" s="562"/>
      <c r="J57" s="562"/>
      <c r="K57" s="402"/>
      <c r="L57" s="402"/>
    </row>
    <row r="58" spans="1:12" ht="15.75">
      <c r="A58" s="402"/>
      <c r="B58" s="563"/>
      <c r="C58" s="405" t="s">
        <v>8131</v>
      </c>
      <c r="D58" s="562"/>
      <c r="E58" s="563"/>
      <c r="F58" s="563"/>
      <c r="G58" s="562"/>
      <c r="H58" s="562"/>
      <c r="I58" s="562"/>
      <c r="J58" s="562"/>
      <c r="K58" s="402"/>
      <c r="L58" s="402"/>
    </row>
    <row r="59" spans="1:12" ht="31.5">
      <c r="A59" s="402" t="s">
        <v>9822</v>
      </c>
      <c r="B59" s="399" t="s">
        <v>8132</v>
      </c>
      <c r="C59" s="405" t="s">
        <v>8133</v>
      </c>
      <c r="D59" s="399" t="s">
        <v>8124</v>
      </c>
      <c r="E59" s="403"/>
      <c r="F59" s="399" t="s">
        <v>8125</v>
      </c>
      <c r="G59" s="399" t="s">
        <v>2144</v>
      </c>
      <c r="H59" s="399">
        <v>2</v>
      </c>
      <c r="I59" s="399">
        <v>124</v>
      </c>
      <c r="J59" s="399" t="s">
        <v>8128</v>
      </c>
      <c r="K59" s="402"/>
      <c r="L59" s="402"/>
    </row>
    <row r="60" spans="1:12" ht="31.5">
      <c r="A60" s="402"/>
      <c r="B60" s="410" t="s">
        <v>8134</v>
      </c>
      <c r="C60" s="409" t="s">
        <v>8135</v>
      </c>
      <c r="D60" s="410" t="s">
        <v>8136</v>
      </c>
      <c r="E60" s="403"/>
      <c r="F60" s="410" t="s">
        <v>8125</v>
      </c>
      <c r="G60" s="410" t="s">
        <v>3768</v>
      </c>
      <c r="H60" s="410">
        <v>2</v>
      </c>
      <c r="I60" s="410">
        <v>96</v>
      </c>
      <c r="J60" s="410" t="s">
        <v>8128</v>
      </c>
      <c r="K60" s="402"/>
      <c r="L60" s="402"/>
    </row>
    <row r="61" spans="1:12" ht="31.5">
      <c r="A61" s="402" t="s">
        <v>9822</v>
      </c>
      <c r="B61" s="399" t="s">
        <v>8137</v>
      </c>
      <c r="C61" s="405" t="s">
        <v>8133</v>
      </c>
      <c r="D61" s="399" t="s">
        <v>8124</v>
      </c>
      <c r="E61" s="403"/>
      <c r="F61" s="399" t="s">
        <v>8125</v>
      </c>
      <c r="G61" s="399" t="s">
        <v>2144</v>
      </c>
      <c r="H61" s="399">
        <v>2</v>
      </c>
      <c r="I61" s="399">
        <v>124</v>
      </c>
      <c r="J61" s="399" t="s">
        <v>8128</v>
      </c>
      <c r="K61" s="402"/>
      <c r="L61" s="402"/>
    </row>
    <row r="62" spans="1:12" ht="31.5">
      <c r="A62" s="402" t="s">
        <v>9822</v>
      </c>
      <c r="B62" s="399" t="s">
        <v>8138</v>
      </c>
      <c r="C62" s="405" t="s">
        <v>8139</v>
      </c>
      <c r="D62" s="399" t="s">
        <v>8140</v>
      </c>
      <c r="E62" s="403"/>
      <c r="F62" s="399" t="s">
        <v>8125</v>
      </c>
      <c r="G62" s="399" t="s">
        <v>2144</v>
      </c>
      <c r="H62" s="399">
        <v>2</v>
      </c>
      <c r="I62" s="399">
        <v>66</v>
      </c>
      <c r="J62" s="399" t="s">
        <v>8128</v>
      </c>
      <c r="K62" s="402"/>
      <c r="L62" s="402"/>
    </row>
    <row r="63" spans="1:12">
      <c r="A63" s="402" t="s">
        <v>6166</v>
      </c>
      <c r="B63" s="562" t="s">
        <v>8141</v>
      </c>
      <c r="C63" s="567" t="s">
        <v>8142</v>
      </c>
      <c r="D63" s="562" t="s">
        <v>8143</v>
      </c>
      <c r="E63" s="563"/>
      <c r="F63" s="562" t="s">
        <v>8125</v>
      </c>
      <c r="G63" s="562" t="s">
        <v>2144</v>
      </c>
      <c r="H63" s="562">
        <v>1</v>
      </c>
      <c r="I63" s="562">
        <v>93</v>
      </c>
      <c r="J63" s="562" t="s">
        <v>8128</v>
      </c>
      <c r="K63" s="402"/>
      <c r="L63" s="402"/>
    </row>
    <row r="64" spans="1:12">
      <c r="A64" s="402" t="s">
        <v>9822</v>
      </c>
      <c r="B64" s="562"/>
      <c r="C64" s="567"/>
      <c r="D64" s="562"/>
      <c r="E64" s="563"/>
      <c r="F64" s="562"/>
      <c r="G64" s="562"/>
      <c r="H64" s="562"/>
      <c r="I64" s="562"/>
      <c r="J64" s="562"/>
      <c r="K64" s="402"/>
      <c r="L64" s="402"/>
    </row>
    <row r="65" spans="1:12" ht="31.5">
      <c r="A65" s="402" t="s">
        <v>9822</v>
      </c>
      <c r="B65" s="399" t="s">
        <v>2934</v>
      </c>
      <c r="C65" s="405" t="s">
        <v>8144</v>
      </c>
      <c r="D65" s="399" t="s">
        <v>8145</v>
      </c>
      <c r="E65" s="403"/>
      <c r="F65" s="399" t="s">
        <v>8125</v>
      </c>
      <c r="G65" s="399" t="s">
        <v>2144</v>
      </c>
      <c r="H65" s="399">
        <v>1</v>
      </c>
      <c r="I65" s="399">
        <v>93</v>
      </c>
      <c r="J65" s="399" t="s">
        <v>8128</v>
      </c>
      <c r="K65" s="402"/>
      <c r="L65" s="402"/>
    </row>
    <row r="66" spans="1:12" ht="31.5">
      <c r="A66" s="402"/>
      <c r="B66" s="410" t="s">
        <v>8146</v>
      </c>
      <c r="C66" s="409" t="s">
        <v>8147</v>
      </c>
      <c r="D66" s="410" t="s">
        <v>8145</v>
      </c>
      <c r="E66" s="403"/>
      <c r="F66" s="410" t="s">
        <v>8125</v>
      </c>
      <c r="G66" s="410" t="s">
        <v>3768</v>
      </c>
      <c r="H66" s="410">
        <v>2</v>
      </c>
      <c r="I66" s="410">
        <v>69</v>
      </c>
      <c r="J66" s="410" t="s">
        <v>8128</v>
      </c>
      <c r="K66" s="402"/>
      <c r="L66" s="402"/>
    </row>
    <row r="67" spans="1:12">
      <c r="A67" s="402" t="s">
        <v>9822</v>
      </c>
      <c r="B67" s="414" t="s">
        <v>3220</v>
      </c>
      <c r="C67" s="567" t="s">
        <v>8148</v>
      </c>
      <c r="D67" s="562" t="s">
        <v>8149</v>
      </c>
      <c r="E67" s="563"/>
      <c r="F67" s="562" t="s">
        <v>8150</v>
      </c>
      <c r="G67" s="562" t="s">
        <v>2144</v>
      </c>
      <c r="H67" s="562">
        <v>2</v>
      </c>
      <c r="I67" s="562"/>
      <c r="J67" s="562" t="s">
        <v>8128</v>
      </c>
      <c r="K67" s="402"/>
      <c r="L67" s="402"/>
    </row>
    <row r="68" spans="1:12">
      <c r="A68" s="402"/>
      <c r="B68" s="414" t="s">
        <v>3229</v>
      </c>
      <c r="C68" s="567"/>
      <c r="D68" s="562"/>
      <c r="E68" s="563"/>
      <c r="F68" s="562"/>
      <c r="G68" s="562"/>
      <c r="H68" s="562"/>
      <c r="I68" s="562"/>
      <c r="J68" s="562"/>
      <c r="K68" s="402"/>
      <c r="L68" s="402"/>
    </row>
    <row r="69" spans="1:12" ht="15.75">
      <c r="A69" s="402" t="s">
        <v>6166</v>
      </c>
      <c r="B69" s="584"/>
      <c r="C69" s="405" t="s">
        <v>8151</v>
      </c>
      <c r="D69" s="399" t="s">
        <v>8152</v>
      </c>
      <c r="E69" s="563"/>
      <c r="F69" s="562" t="s">
        <v>8150</v>
      </c>
      <c r="G69" s="562" t="s">
        <v>2144</v>
      </c>
      <c r="H69" s="562">
        <v>2</v>
      </c>
      <c r="I69" s="563"/>
      <c r="J69" s="562" t="s">
        <v>8128</v>
      </c>
      <c r="K69" s="402"/>
      <c r="L69" s="402"/>
    </row>
    <row r="70" spans="1:12" ht="15.75">
      <c r="A70" s="402"/>
      <c r="B70" s="584"/>
      <c r="C70" s="405" t="s">
        <v>8153</v>
      </c>
      <c r="D70" s="399" t="s">
        <v>8154</v>
      </c>
      <c r="E70" s="563"/>
      <c r="F70" s="562"/>
      <c r="G70" s="562"/>
      <c r="H70" s="562"/>
      <c r="I70" s="563"/>
      <c r="J70" s="562"/>
      <c r="K70" s="402"/>
      <c r="L70" s="402"/>
    </row>
    <row r="71" spans="1:12" ht="18.75">
      <c r="A71" s="402" t="s">
        <v>9822</v>
      </c>
      <c r="B71" s="414"/>
      <c r="C71" s="405" t="s">
        <v>8076</v>
      </c>
      <c r="D71" s="399"/>
      <c r="E71" s="399" t="s">
        <v>8077</v>
      </c>
      <c r="F71" s="399" t="s">
        <v>8078</v>
      </c>
      <c r="G71" s="399" t="s">
        <v>2144</v>
      </c>
      <c r="H71" s="399">
        <v>49</v>
      </c>
      <c r="I71" s="403"/>
      <c r="J71" s="403"/>
      <c r="K71" s="402"/>
      <c r="L71" s="402"/>
    </row>
    <row r="72" spans="1:12" ht="18.75">
      <c r="A72" s="402" t="s">
        <v>6166</v>
      </c>
      <c r="B72" s="584"/>
      <c r="C72" s="405" t="s">
        <v>8071</v>
      </c>
      <c r="D72" s="562" t="s">
        <v>8072</v>
      </c>
      <c r="E72" s="562" t="s">
        <v>8073</v>
      </c>
      <c r="F72" s="562" t="s">
        <v>8074</v>
      </c>
      <c r="G72" s="562" t="s">
        <v>2144</v>
      </c>
      <c r="H72" s="562">
        <v>25</v>
      </c>
      <c r="I72" s="563"/>
      <c r="J72" s="563"/>
      <c r="K72" s="402"/>
      <c r="L72" s="402"/>
    </row>
    <row r="73" spans="1:12" ht="15.75">
      <c r="A73" s="402"/>
      <c r="B73" s="584"/>
      <c r="C73" s="405" t="s">
        <v>8075</v>
      </c>
      <c r="D73" s="562"/>
      <c r="E73" s="562"/>
      <c r="F73" s="562"/>
      <c r="G73" s="562"/>
      <c r="H73" s="562"/>
      <c r="I73" s="563"/>
      <c r="J73" s="563"/>
      <c r="K73" s="402"/>
      <c r="L73" s="402"/>
    </row>
    <row r="74" spans="1:12" ht="15.75">
      <c r="A74" s="402" t="s">
        <v>9822</v>
      </c>
      <c r="B74" s="414"/>
      <c r="C74" s="405" t="s">
        <v>8155</v>
      </c>
      <c r="D74" s="399"/>
      <c r="E74" s="399" t="s">
        <v>8156</v>
      </c>
      <c r="F74" s="399" t="s">
        <v>8078</v>
      </c>
      <c r="G74" s="399" t="s">
        <v>2144</v>
      </c>
      <c r="H74" s="399">
        <v>4</v>
      </c>
      <c r="I74" s="403"/>
      <c r="J74" s="403"/>
      <c r="K74" s="402"/>
      <c r="L74" s="402"/>
    </row>
    <row r="75" spans="1:12" ht="18.75">
      <c r="A75" s="402"/>
      <c r="B75" s="414"/>
      <c r="C75" s="409" t="s">
        <v>8157</v>
      </c>
      <c r="D75" s="410" t="s">
        <v>8158</v>
      </c>
      <c r="E75" s="410" t="s">
        <v>8159</v>
      </c>
      <c r="F75" s="410" t="s">
        <v>8055</v>
      </c>
      <c r="G75" s="410" t="s">
        <v>3768</v>
      </c>
      <c r="H75" s="410">
        <v>12</v>
      </c>
      <c r="I75" s="403"/>
      <c r="J75" s="403"/>
      <c r="K75" s="402"/>
      <c r="L75" s="402"/>
    </row>
    <row r="76" spans="1:12" ht="34.5">
      <c r="A76" s="402" t="s">
        <v>9822</v>
      </c>
      <c r="B76" s="414"/>
      <c r="C76" s="405" t="s">
        <v>8160</v>
      </c>
      <c r="D76" s="399" t="s">
        <v>8161</v>
      </c>
      <c r="E76" s="399" t="s">
        <v>8162</v>
      </c>
      <c r="F76" s="399" t="s">
        <v>8055</v>
      </c>
      <c r="G76" s="399" t="s">
        <v>2144</v>
      </c>
      <c r="H76" s="399">
        <v>10</v>
      </c>
      <c r="I76" s="403"/>
      <c r="J76" s="403"/>
      <c r="K76" s="402"/>
      <c r="L76" s="402"/>
    </row>
    <row r="77" spans="1:12" ht="34.5">
      <c r="A77" s="402" t="s">
        <v>9822</v>
      </c>
      <c r="B77" s="414"/>
      <c r="C77" s="405" t="s">
        <v>8163</v>
      </c>
      <c r="D77" s="399" t="s">
        <v>8161</v>
      </c>
      <c r="E77" s="399" t="s">
        <v>8164</v>
      </c>
      <c r="F77" s="399" t="s">
        <v>8055</v>
      </c>
      <c r="G77" s="399" t="s">
        <v>2144</v>
      </c>
      <c r="H77" s="399">
        <v>10</v>
      </c>
      <c r="I77" s="403"/>
      <c r="J77" s="403"/>
      <c r="K77" s="402"/>
      <c r="L77" s="402"/>
    </row>
    <row r="78" spans="1:12" ht="18.75">
      <c r="A78" s="402"/>
      <c r="B78" s="414"/>
      <c r="C78" s="409" t="s">
        <v>8165</v>
      </c>
      <c r="D78" s="410" t="s">
        <v>8158</v>
      </c>
      <c r="E78" s="410" t="s">
        <v>8166</v>
      </c>
      <c r="F78" s="410" t="s">
        <v>8055</v>
      </c>
      <c r="G78" s="410" t="s">
        <v>3768</v>
      </c>
      <c r="H78" s="410">
        <v>8</v>
      </c>
      <c r="I78" s="403"/>
      <c r="J78" s="403"/>
      <c r="K78" s="402"/>
      <c r="L78" s="402"/>
    </row>
    <row r="79" spans="1:12" ht="34.5">
      <c r="A79" s="402" t="s">
        <v>9822</v>
      </c>
      <c r="B79" s="414"/>
      <c r="C79" s="405" t="s">
        <v>8167</v>
      </c>
      <c r="D79" s="399" t="s">
        <v>8161</v>
      </c>
      <c r="E79" s="399" t="s">
        <v>8168</v>
      </c>
      <c r="F79" s="399" t="s">
        <v>8055</v>
      </c>
      <c r="G79" s="399" t="s">
        <v>2144</v>
      </c>
      <c r="H79" s="399">
        <v>8</v>
      </c>
      <c r="I79" s="403"/>
      <c r="J79" s="403"/>
      <c r="K79" s="402"/>
      <c r="L79" s="402"/>
    </row>
    <row r="80" spans="1:12" ht="18.75">
      <c r="A80" s="402"/>
      <c r="B80" s="414"/>
      <c r="C80" s="409" t="s">
        <v>8169</v>
      </c>
      <c r="D80" s="410" t="s">
        <v>8158</v>
      </c>
      <c r="E80" s="410" t="s">
        <v>8170</v>
      </c>
      <c r="F80" s="410" t="s">
        <v>8055</v>
      </c>
      <c r="G80" s="410" t="s">
        <v>3768</v>
      </c>
      <c r="H80" s="410">
        <v>2</v>
      </c>
      <c r="I80" s="403"/>
      <c r="J80" s="403"/>
      <c r="K80" s="402"/>
      <c r="L80" s="402"/>
    </row>
    <row r="81" spans="1:12" ht="34.5">
      <c r="A81" s="402" t="s">
        <v>9822</v>
      </c>
      <c r="B81" s="414"/>
      <c r="C81" s="405" t="s">
        <v>8171</v>
      </c>
      <c r="D81" s="399" t="s">
        <v>8161</v>
      </c>
      <c r="E81" s="399" t="s">
        <v>8172</v>
      </c>
      <c r="F81" s="399" t="s">
        <v>8055</v>
      </c>
      <c r="G81" s="399" t="s">
        <v>2144</v>
      </c>
      <c r="H81" s="399">
        <v>2</v>
      </c>
      <c r="I81" s="403"/>
      <c r="J81" s="403"/>
      <c r="K81" s="402"/>
      <c r="L81" s="402"/>
    </row>
    <row r="82" spans="1:12" ht="34.5">
      <c r="A82" s="402"/>
      <c r="B82" s="414"/>
      <c r="C82" s="405" t="s">
        <v>8173</v>
      </c>
      <c r="D82" s="399" t="s">
        <v>8161</v>
      </c>
      <c r="E82" s="399" t="s">
        <v>8174</v>
      </c>
      <c r="F82" s="399" t="s">
        <v>8055</v>
      </c>
      <c r="G82" s="399" t="s">
        <v>3768</v>
      </c>
      <c r="H82" s="399">
        <v>2</v>
      </c>
      <c r="I82" s="407"/>
      <c r="J82" s="407"/>
      <c r="K82" s="402"/>
      <c r="L82" s="402"/>
    </row>
    <row r="83" spans="1:12" ht="15.75">
      <c r="A83" s="402"/>
      <c r="B83" s="414"/>
      <c r="C83" s="405" t="s">
        <v>8084</v>
      </c>
      <c r="D83" s="399" t="s">
        <v>2306</v>
      </c>
      <c r="E83" s="407"/>
      <c r="F83" s="406"/>
      <c r="G83" s="406"/>
      <c r="H83" s="406"/>
      <c r="I83" s="407"/>
      <c r="J83" s="407"/>
      <c r="K83" s="402"/>
      <c r="L83" s="402"/>
    </row>
    <row r="84" spans="1:12" ht="15.75">
      <c r="A84" s="402" t="s">
        <v>6164</v>
      </c>
      <c r="B84" s="414"/>
      <c r="C84" s="415" t="s">
        <v>8085</v>
      </c>
      <c r="D84" s="406"/>
      <c r="E84" s="407"/>
      <c r="F84" s="406"/>
      <c r="G84" s="399" t="s">
        <v>2182</v>
      </c>
      <c r="H84" s="399">
        <v>3</v>
      </c>
      <c r="I84" s="399">
        <v>1.08</v>
      </c>
      <c r="J84" s="407"/>
      <c r="K84" s="402"/>
      <c r="L84" s="402"/>
    </row>
    <row r="85" spans="1:12" ht="15.75">
      <c r="A85" s="402" t="s">
        <v>6164</v>
      </c>
      <c r="B85" s="414"/>
      <c r="C85" s="415" t="s">
        <v>8086</v>
      </c>
      <c r="D85" s="406"/>
      <c r="E85" s="407"/>
      <c r="F85" s="406"/>
      <c r="G85" s="399" t="s">
        <v>2182</v>
      </c>
      <c r="H85" s="399">
        <v>105.4</v>
      </c>
      <c r="I85" s="399">
        <v>1.45</v>
      </c>
      <c r="J85" s="407"/>
      <c r="K85" s="402"/>
      <c r="L85" s="402"/>
    </row>
    <row r="86" spans="1:12" ht="15.75">
      <c r="A86" s="402" t="s">
        <v>6164</v>
      </c>
      <c r="B86" s="414"/>
      <c r="C86" s="415" t="s">
        <v>8087</v>
      </c>
      <c r="D86" s="406"/>
      <c r="E86" s="407"/>
      <c r="F86" s="406"/>
      <c r="G86" s="399" t="s">
        <v>2182</v>
      </c>
      <c r="H86" s="399">
        <v>107.6</v>
      </c>
      <c r="I86" s="399">
        <v>2.02</v>
      </c>
      <c r="J86" s="407"/>
      <c r="K86" s="402"/>
      <c r="L86" s="402"/>
    </row>
    <row r="87" spans="1:12" ht="15.75">
      <c r="A87" s="402" t="s">
        <v>6164</v>
      </c>
      <c r="B87" s="414"/>
      <c r="C87" s="415" t="s">
        <v>8175</v>
      </c>
      <c r="D87" s="406"/>
      <c r="E87" s="407"/>
      <c r="F87" s="406"/>
      <c r="G87" s="399" t="s">
        <v>2182</v>
      </c>
      <c r="H87" s="399">
        <v>6.4</v>
      </c>
      <c r="I87" s="399">
        <v>2.64</v>
      </c>
      <c r="J87" s="407"/>
      <c r="K87" s="402"/>
      <c r="L87" s="402"/>
    </row>
    <row r="88" spans="1:12" ht="15.75">
      <c r="A88" s="402" t="s">
        <v>6164</v>
      </c>
      <c r="B88" s="414"/>
      <c r="C88" s="415" t="s">
        <v>8176</v>
      </c>
      <c r="D88" s="406"/>
      <c r="E88" s="407"/>
      <c r="F88" s="406"/>
      <c r="G88" s="399" t="s">
        <v>2182</v>
      </c>
      <c r="H88" s="399">
        <v>7.2</v>
      </c>
      <c r="I88" s="399">
        <v>3.26</v>
      </c>
      <c r="J88" s="407"/>
      <c r="K88" s="402"/>
      <c r="L88" s="402"/>
    </row>
    <row r="89" spans="1:12" ht="15.75">
      <c r="A89" s="402"/>
      <c r="B89" s="414"/>
      <c r="C89" s="405" t="s">
        <v>8177</v>
      </c>
      <c r="D89" s="399" t="s">
        <v>8010</v>
      </c>
      <c r="E89" s="407"/>
      <c r="F89" s="406"/>
      <c r="G89" s="406"/>
      <c r="H89" s="406"/>
      <c r="I89" s="406"/>
      <c r="J89" s="407"/>
      <c r="K89" s="402"/>
      <c r="L89" s="402"/>
    </row>
    <row r="90" spans="1:12" ht="15.75">
      <c r="A90" s="402"/>
      <c r="B90" s="414"/>
      <c r="C90" s="416" t="s">
        <v>8178</v>
      </c>
      <c r="D90" s="406"/>
      <c r="E90" s="407"/>
      <c r="F90" s="406"/>
      <c r="G90" s="410" t="s">
        <v>2182</v>
      </c>
      <c r="H90" s="410">
        <v>28.4</v>
      </c>
      <c r="I90" s="410">
        <v>0.88800000000000001</v>
      </c>
      <c r="J90" s="407"/>
      <c r="K90" s="402"/>
      <c r="L90" s="402"/>
    </row>
    <row r="91" spans="1:12" ht="15.75">
      <c r="A91" s="402"/>
      <c r="B91" s="414"/>
      <c r="C91" s="416" t="s">
        <v>8179</v>
      </c>
      <c r="D91" s="406"/>
      <c r="E91" s="407"/>
      <c r="F91" s="406"/>
      <c r="G91" s="410" t="s">
        <v>2182</v>
      </c>
      <c r="H91" s="410">
        <v>196</v>
      </c>
      <c r="I91" s="410">
        <v>1.39</v>
      </c>
      <c r="J91" s="407"/>
      <c r="K91" s="402"/>
      <c r="L91" s="402"/>
    </row>
    <row r="92" spans="1:12" ht="15.75">
      <c r="A92" s="402"/>
      <c r="B92" s="414"/>
      <c r="C92" s="416" t="s">
        <v>8180</v>
      </c>
      <c r="D92" s="406"/>
      <c r="E92" s="407"/>
      <c r="F92" s="406"/>
      <c r="G92" s="410" t="s">
        <v>2182</v>
      </c>
      <c r="H92" s="410">
        <v>200</v>
      </c>
      <c r="I92" s="410">
        <v>1.82</v>
      </c>
      <c r="J92" s="407"/>
      <c r="K92" s="402"/>
      <c r="L92" s="402"/>
    </row>
    <row r="93" spans="1:12" ht="15.75">
      <c r="A93" s="402"/>
      <c r="B93" s="414"/>
      <c r="C93" s="416" t="s">
        <v>8181</v>
      </c>
      <c r="D93" s="406"/>
      <c r="E93" s="407"/>
      <c r="F93" s="406"/>
      <c r="G93" s="410" t="s">
        <v>2182</v>
      </c>
      <c r="H93" s="410">
        <v>158.4</v>
      </c>
      <c r="I93" s="410">
        <v>2.62</v>
      </c>
      <c r="J93" s="407"/>
      <c r="K93" s="402"/>
      <c r="L93" s="402"/>
    </row>
    <row r="94" spans="1:12" ht="15.75">
      <c r="A94" s="402" t="s">
        <v>6164</v>
      </c>
      <c r="B94" s="414"/>
      <c r="C94" s="415" t="s">
        <v>8182</v>
      </c>
      <c r="D94" s="406"/>
      <c r="E94" s="407"/>
      <c r="F94" s="406"/>
      <c r="G94" s="399" t="s">
        <v>2182</v>
      </c>
      <c r="H94" s="399">
        <v>119.3</v>
      </c>
      <c r="I94" s="399">
        <v>4.62</v>
      </c>
      <c r="J94" s="407"/>
      <c r="K94" s="402"/>
      <c r="L94" s="402"/>
    </row>
    <row r="95" spans="1:12" ht="15.75">
      <c r="A95" s="402" t="s">
        <v>6164</v>
      </c>
      <c r="B95" s="414"/>
      <c r="C95" s="415" t="s">
        <v>8183</v>
      </c>
      <c r="D95" s="406"/>
      <c r="E95" s="407"/>
      <c r="F95" s="406"/>
      <c r="G95" s="399" t="s">
        <v>2182</v>
      </c>
      <c r="H95" s="399">
        <v>165</v>
      </c>
      <c r="I95" s="399">
        <v>6.26</v>
      </c>
      <c r="J95" s="407"/>
      <c r="K95" s="402"/>
      <c r="L95" s="402"/>
    </row>
    <row r="96" spans="1:12" ht="15.75">
      <c r="A96" s="402" t="s">
        <v>6164</v>
      </c>
      <c r="B96" s="414"/>
      <c r="C96" s="415" t="s">
        <v>8184</v>
      </c>
      <c r="D96" s="406"/>
      <c r="E96" s="407"/>
      <c r="F96" s="406"/>
      <c r="G96" s="399" t="s">
        <v>2182</v>
      </c>
      <c r="H96" s="399">
        <v>12.5</v>
      </c>
      <c r="I96" s="399">
        <v>8.3800000000000008</v>
      </c>
      <c r="J96" s="407"/>
      <c r="K96" s="402"/>
      <c r="L96" s="402"/>
    </row>
    <row r="97" spans="1:12" ht="15.75">
      <c r="A97" s="402" t="s">
        <v>6164</v>
      </c>
      <c r="B97" s="414"/>
      <c r="C97" s="415" t="s">
        <v>8185</v>
      </c>
      <c r="D97" s="406"/>
      <c r="E97" s="407"/>
      <c r="F97" s="406"/>
      <c r="G97" s="399" t="s">
        <v>2182</v>
      </c>
      <c r="H97" s="399">
        <v>12.5</v>
      </c>
      <c r="I97" s="399">
        <v>10.26</v>
      </c>
      <c r="J97" s="407"/>
      <c r="K97" s="402"/>
      <c r="L97" s="402"/>
    </row>
    <row r="98" spans="1:12" ht="15.75">
      <c r="A98" s="402"/>
      <c r="B98" s="414"/>
      <c r="C98" s="405" t="s">
        <v>8186</v>
      </c>
      <c r="D98" s="399" t="s">
        <v>18</v>
      </c>
      <c r="E98" s="407"/>
      <c r="F98" s="406"/>
      <c r="G98" s="399" t="s">
        <v>2144</v>
      </c>
      <c r="H98" s="399">
        <v>5</v>
      </c>
      <c r="I98" s="399"/>
      <c r="J98" s="407"/>
      <c r="K98" s="402"/>
      <c r="L98" s="402"/>
    </row>
    <row r="99" spans="1:12" ht="15.75">
      <c r="A99" s="402"/>
      <c r="B99" s="414"/>
      <c r="C99" s="405" t="s">
        <v>8187</v>
      </c>
      <c r="D99" s="399" t="s">
        <v>18</v>
      </c>
      <c r="E99" s="407"/>
      <c r="F99" s="406"/>
      <c r="G99" s="399" t="s">
        <v>2144</v>
      </c>
      <c r="H99" s="399">
        <v>11</v>
      </c>
      <c r="I99" s="399"/>
      <c r="J99" s="407"/>
      <c r="K99" s="402"/>
      <c r="L99" s="402"/>
    </row>
    <row r="100" spans="1:12" ht="15.75">
      <c r="A100" s="402"/>
      <c r="B100" s="414"/>
      <c r="C100" s="405" t="s">
        <v>8188</v>
      </c>
      <c r="D100" s="399" t="s">
        <v>18</v>
      </c>
      <c r="E100" s="407"/>
      <c r="F100" s="406"/>
      <c r="G100" s="399" t="s">
        <v>2144</v>
      </c>
      <c r="H100" s="399">
        <v>1</v>
      </c>
      <c r="I100" s="399"/>
      <c r="J100" s="407"/>
      <c r="K100" s="402"/>
      <c r="L100" s="402"/>
    </row>
    <row r="101" spans="1:12" ht="15.75">
      <c r="A101" s="402"/>
      <c r="B101" s="414"/>
      <c r="C101" s="405" t="s">
        <v>8189</v>
      </c>
      <c r="D101" s="399" t="s">
        <v>18</v>
      </c>
      <c r="E101" s="403"/>
      <c r="F101" s="399"/>
      <c r="G101" s="399" t="s">
        <v>2144</v>
      </c>
      <c r="H101" s="399">
        <v>79</v>
      </c>
      <c r="I101" s="406"/>
      <c r="J101" s="407"/>
      <c r="K101" s="402"/>
      <c r="L101" s="402"/>
    </row>
    <row r="102" spans="1:12" ht="15.75">
      <c r="A102" s="402"/>
      <c r="B102" s="414"/>
      <c r="C102" s="405" t="s">
        <v>8190</v>
      </c>
      <c r="D102" s="399" t="s">
        <v>18</v>
      </c>
      <c r="E102" s="403"/>
      <c r="F102" s="399"/>
      <c r="G102" s="399" t="s">
        <v>2144</v>
      </c>
      <c r="H102" s="399">
        <v>63</v>
      </c>
      <c r="I102" s="406"/>
      <c r="J102" s="407"/>
      <c r="K102" s="402"/>
      <c r="L102" s="402"/>
    </row>
    <row r="103" spans="1:12" ht="15.75">
      <c r="A103" s="402"/>
      <c r="B103" s="414"/>
      <c r="C103" s="405" t="s">
        <v>8191</v>
      </c>
      <c r="D103" s="399" t="s">
        <v>18</v>
      </c>
      <c r="E103" s="403"/>
      <c r="F103" s="399"/>
      <c r="G103" s="399" t="s">
        <v>2144</v>
      </c>
      <c r="H103" s="399">
        <v>8</v>
      </c>
      <c r="I103" s="406"/>
      <c r="J103" s="407"/>
      <c r="K103" s="402"/>
      <c r="L103" s="402"/>
    </row>
    <row r="104" spans="1:12" ht="15.75">
      <c r="A104" s="402"/>
      <c r="B104" s="414"/>
      <c r="C104" s="405" t="s">
        <v>8192</v>
      </c>
      <c r="D104" s="399" t="s">
        <v>18</v>
      </c>
      <c r="E104" s="403"/>
      <c r="F104" s="399"/>
      <c r="G104" s="399" t="s">
        <v>2144</v>
      </c>
      <c r="H104" s="399">
        <v>2</v>
      </c>
      <c r="I104" s="406"/>
      <c r="J104" s="407"/>
      <c r="K104" s="402"/>
      <c r="L104" s="402"/>
    </row>
    <row r="105" spans="1:12" ht="15.75">
      <c r="A105" s="402"/>
      <c r="B105" s="414"/>
      <c r="C105" s="405" t="s">
        <v>8193</v>
      </c>
      <c r="D105" s="399" t="s">
        <v>8089</v>
      </c>
      <c r="E105" s="403"/>
      <c r="F105" s="399"/>
      <c r="G105" s="399" t="s">
        <v>3768</v>
      </c>
      <c r="H105" s="399">
        <v>2</v>
      </c>
      <c r="I105" s="406"/>
      <c r="J105" s="407"/>
      <c r="K105" s="402"/>
      <c r="L105" s="402"/>
    </row>
    <row r="106" spans="1:12" ht="15.75">
      <c r="A106" s="402"/>
      <c r="B106" s="414"/>
      <c r="C106" s="405" t="s">
        <v>8194</v>
      </c>
      <c r="D106" s="399" t="s">
        <v>8089</v>
      </c>
      <c r="E106" s="403"/>
      <c r="F106" s="399"/>
      <c r="G106" s="399" t="s">
        <v>3768</v>
      </c>
      <c r="H106" s="399">
        <v>2</v>
      </c>
      <c r="I106" s="406"/>
      <c r="J106" s="407"/>
      <c r="K106" s="402"/>
      <c r="L106" s="402"/>
    </row>
    <row r="107" spans="1:12" ht="15.75">
      <c r="A107" s="402"/>
      <c r="B107" s="414"/>
      <c r="C107" s="405" t="s">
        <v>8195</v>
      </c>
      <c r="D107" s="399" t="s">
        <v>8089</v>
      </c>
      <c r="E107" s="403"/>
      <c r="F107" s="399"/>
      <c r="G107" s="399" t="s">
        <v>3768</v>
      </c>
      <c r="H107" s="399">
        <v>1</v>
      </c>
      <c r="I107" s="406"/>
      <c r="J107" s="407"/>
      <c r="K107" s="402"/>
      <c r="L107" s="402"/>
    </row>
    <row r="108" spans="1:12" ht="31.5">
      <c r="A108" s="402"/>
      <c r="B108" s="414"/>
      <c r="C108" s="405" t="s">
        <v>8196</v>
      </c>
      <c r="D108" s="399" t="s">
        <v>8092</v>
      </c>
      <c r="E108" s="399">
        <v>136928</v>
      </c>
      <c r="F108" s="399" t="s">
        <v>8093</v>
      </c>
      <c r="G108" s="399" t="s">
        <v>8094</v>
      </c>
      <c r="H108" s="399" t="s">
        <v>8197</v>
      </c>
      <c r="I108" s="406"/>
      <c r="J108" s="407"/>
      <c r="K108" s="402"/>
      <c r="L108" s="402"/>
    </row>
    <row r="109" spans="1:12" ht="31.5">
      <c r="A109" s="402"/>
      <c r="B109" s="403"/>
      <c r="C109" s="405" t="s">
        <v>8198</v>
      </c>
      <c r="D109" s="399" t="s">
        <v>8092</v>
      </c>
      <c r="E109" s="399">
        <v>136928</v>
      </c>
      <c r="F109" s="399" t="s">
        <v>8093</v>
      </c>
      <c r="G109" s="399" t="s">
        <v>8094</v>
      </c>
      <c r="H109" s="399" t="s">
        <v>8199</v>
      </c>
      <c r="I109" s="407"/>
      <c r="J109" s="407"/>
      <c r="K109" s="402"/>
      <c r="L109" s="402"/>
    </row>
    <row r="110" spans="1:12" ht="31.5">
      <c r="A110" s="402"/>
      <c r="B110" s="403"/>
      <c r="C110" s="405" t="s">
        <v>8200</v>
      </c>
      <c r="D110" s="399" t="s">
        <v>8092</v>
      </c>
      <c r="E110" s="399">
        <v>135137</v>
      </c>
      <c r="F110" s="399" t="s">
        <v>8093</v>
      </c>
      <c r="G110" s="399" t="s">
        <v>8094</v>
      </c>
      <c r="H110" s="399" t="s">
        <v>8201</v>
      </c>
      <c r="I110" s="407"/>
      <c r="J110" s="407"/>
      <c r="K110" s="402"/>
      <c r="L110" s="402"/>
    </row>
    <row r="111" spans="1:12" ht="31.5">
      <c r="A111" s="402"/>
      <c r="B111" s="403"/>
      <c r="C111" s="405" t="s">
        <v>8202</v>
      </c>
      <c r="D111" s="399" t="s">
        <v>8092</v>
      </c>
      <c r="E111" s="399">
        <v>135152</v>
      </c>
      <c r="F111" s="399" t="s">
        <v>8093</v>
      </c>
      <c r="G111" s="399" t="s">
        <v>8094</v>
      </c>
      <c r="H111" s="399" t="s">
        <v>8203</v>
      </c>
      <c r="I111" s="407"/>
      <c r="J111" s="407"/>
      <c r="K111" s="402"/>
      <c r="L111" s="402"/>
    </row>
    <row r="112" spans="1:12" ht="31.5">
      <c r="A112" s="402"/>
      <c r="B112" s="403"/>
      <c r="C112" s="405" t="s">
        <v>8204</v>
      </c>
      <c r="D112" s="399" t="s">
        <v>8092</v>
      </c>
      <c r="E112" s="399">
        <v>135159</v>
      </c>
      <c r="F112" s="399" t="s">
        <v>8093</v>
      </c>
      <c r="G112" s="399" t="s">
        <v>8094</v>
      </c>
      <c r="H112" s="399" t="s">
        <v>8205</v>
      </c>
      <c r="I112" s="407"/>
      <c r="J112" s="407"/>
      <c r="K112" s="402"/>
      <c r="L112" s="402"/>
    </row>
    <row r="113" spans="1:12" ht="31.5">
      <c r="A113" s="402"/>
      <c r="B113" s="403"/>
      <c r="C113" s="405" t="s">
        <v>8206</v>
      </c>
      <c r="D113" s="399" t="s">
        <v>8092</v>
      </c>
      <c r="E113" s="399">
        <v>135177</v>
      </c>
      <c r="F113" s="399" t="s">
        <v>8093</v>
      </c>
      <c r="G113" s="399" t="s">
        <v>8094</v>
      </c>
      <c r="H113" s="399" t="s">
        <v>8207</v>
      </c>
      <c r="I113" s="407"/>
      <c r="J113" s="407"/>
      <c r="K113" s="402"/>
      <c r="L113" s="402"/>
    </row>
    <row r="114" spans="1:12" ht="31.5">
      <c r="A114" s="402"/>
      <c r="B114" s="403"/>
      <c r="C114" s="405" t="s">
        <v>8208</v>
      </c>
      <c r="D114" s="399" t="s">
        <v>8092</v>
      </c>
      <c r="E114" s="399">
        <v>135183</v>
      </c>
      <c r="F114" s="399" t="s">
        <v>8093</v>
      </c>
      <c r="G114" s="399" t="s">
        <v>8094</v>
      </c>
      <c r="H114" s="399" t="s">
        <v>8209</v>
      </c>
      <c r="I114" s="407"/>
      <c r="J114" s="407"/>
      <c r="K114" s="402"/>
      <c r="L114" s="402"/>
    </row>
    <row r="115" spans="1:12" ht="31.5">
      <c r="A115" s="402"/>
      <c r="B115" s="403"/>
      <c r="C115" s="405" t="s">
        <v>8210</v>
      </c>
      <c r="D115" s="399" t="s">
        <v>8092</v>
      </c>
      <c r="E115" s="399">
        <v>135189</v>
      </c>
      <c r="F115" s="399" t="s">
        <v>8093</v>
      </c>
      <c r="G115" s="399" t="s">
        <v>8094</v>
      </c>
      <c r="H115" s="399" t="s">
        <v>8211</v>
      </c>
      <c r="I115" s="407"/>
      <c r="J115" s="407"/>
      <c r="K115" s="402"/>
      <c r="L115" s="402"/>
    </row>
    <row r="116" spans="1:12" ht="15.75">
      <c r="A116" s="402"/>
      <c r="B116" s="403"/>
      <c r="C116" s="405" t="s">
        <v>8102</v>
      </c>
      <c r="D116" s="399" t="s">
        <v>8103</v>
      </c>
      <c r="E116" s="403"/>
      <c r="F116" s="403"/>
      <c r="G116" s="399" t="s">
        <v>3509</v>
      </c>
      <c r="H116" s="399">
        <v>77.400000000000006</v>
      </c>
      <c r="I116" s="407"/>
      <c r="J116" s="407"/>
      <c r="K116" s="402"/>
      <c r="L116" s="402"/>
    </row>
    <row r="117" spans="1:12" ht="18.75">
      <c r="A117" s="402"/>
      <c r="B117" s="403"/>
      <c r="C117" s="405" t="s">
        <v>8104</v>
      </c>
      <c r="D117" s="399" t="s">
        <v>8105</v>
      </c>
      <c r="E117" s="403"/>
      <c r="F117" s="403"/>
      <c r="G117" s="399" t="s">
        <v>8106</v>
      </c>
      <c r="H117" s="399">
        <v>2.5</v>
      </c>
      <c r="I117" s="407"/>
      <c r="J117" s="407"/>
      <c r="K117" s="402"/>
      <c r="L117" s="402"/>
    </row>
    <row r="118" spans="1:12" ht="18.75">
      <c r="A118" s="402"/>
      <c r="B118" s="403"/>
      <c r="C118" s="405" t="s">
        <v>8107</v>
      </c>
      <c r="D118" s="403"/>
      <c r="E118" s="403"/>
      <c r="F118" s="403"/>
      <c r="G118" s="399" t="s">
        <v>8106</v>
      </c>
      <c r="H118" s="399">
        <v>306.7</v>
      </c>
      <c r="I118" s="407"/>
      <c r="J118" s="407"/>
      <c r="K118" s="402"/>
      <c r="L118" s="402"/>
    </row>
    <row r="119" spans="1:12" ht="15.75">
      <c r="A119" s="402"/>
      <c r="B119" s="403"/>
      <c r="C119" s="405" t="s">
        <v>8108</v>
      </c>
      <c r="D119" s="399" t="s">
        <v>8109</v>
      </c>
      <c r="E119" s="403"/>
      <c r="F119" s="403"/>
      <c r="G119" s="399" t="s">
        <v>3768</v>
      </c>
      <c r="H119" s="399">
        <v>6129</v>
      </c>
      <c r="I119" s="407"/>
      <c r="J119" s="407"/>
      <c r="K119" s="402"/>
      <c r="L119" s="402"/>
    </row>
    <row r="120" spans="1:12" ht="15.75">
      <c r="A120" s="402"/>
      <c r="B120" s="563"/>
      <c r="C120" s="405" t="s">
        <v>8212</v>
      </c>
      <c r="D120" s="562" t="s">
        <v>8109</v>
      </c>
      <c r="E120" s="563"/>
      <c r="F120" s="563"/>
      <c r="G120" s="562" t="s">
        <v>3768</v>
      </c>
      <c r="H120" s="562">
        <v>2528</v>
      </c>
      <c r="I120" s="569"/>
      <c r="J120" s="569"/>
      <c r="K120" s="402"/>
      <c r="L120" s="402"/>
    </row>
    <row r="121" spans="1:12" ht="15.75">
      <c r="A121" s="402"/>
      <c r="B121" s="563"/>
      <c r="C121" s="405" t="s">
        <v>8213</v>
      </c>
      <c r="D121" s="562"/>
      <c r="E121" s="563"/>
      <c r="F121" s="563"/>
      <c r="G121" s="562"/>
      <c r="H121" s="562"/>
      <c r="I121" s="569"/>
      <c r="J121" s="569"/>
      <c r="K121" s="402"/>
      <c r="L121" s="402"/>
    </row>
    <row r="122" spans="1:12" ht="15.75">
      <c r="A122" s="402"/>
      <c r="B122" s="563"/>
      <c r="C122" s="405" t="s">
        <v>8214</v>
      </c>
      <c r="D122" s="562" t="s">
        <v>8215</v>
      </c>
      <c r="E122" s="563"/>
      <c r="F122" s="563"/>
      <c r="G122" s="562" t="s">
        <v>3509</v>
      </c>
      <c r="H122" s="562">
        <v>7.5</v>
      </c>
      <c r="I122" s="569"/>
      <c r="J122" s="569"/>
      <c r="K122" s="402"/>
      <c r="L122" s="402"/>
    </row>
    <row r="123" spans="1:12" ht="15.75">
      <c r="A123" s="402"/>
      <c r="B123" s="563"/>
      <c r="C123" s="405" t="s">
        <v>8216</v>
      </c>
      <c r="D123" s="562"/>
      <c r="E123" s="563"/>
      <c r="F123" s="563"/>
      <c r="G123" s="562"/>
      <c r="H123" s="562"/>
      <c r="I123" s="569"/>
      <c r="J123" s="569"/>
      <c r="K123" s="402"/>
      <c r="L123" s="402"/>
    </row>
    <row r="124" spans="1:12" ht="15.75">
      <c r="A124" s="402"/>
      <c r="B124" s="403"/>
      <c r="C124" s="405" t="s">
        <v>8217</v>
      </c>
      <c r="D124" s="399"/>
      <c r="E124" s="403"/>
      <c r="F124" s="403"/>
      <c r="G124" s="399" t="s">
        <v>3768</v>
      </c>
      <c r="H124" s="399">
        <v>81</v>
      </c>
      <c r="I124" s="407"/>
      <c r="J124" s="407"/>
      <c r="K124" s="402"/>
      <c r="L124" s="402"/>
    </row>
    <row r="125" spans="1:12" ht="15.75">
      <c r="A125" s="402"/>
      <c r="B125" s="563"/>
      <c r="C125" s="405" t="s">
        <v>8218</v>
      </c>
      <c r="D125" s="562" t="s">
        <v>8219</v>
      </c>
      <c r="E125" s="563"/>
      <c r="F125" s="563"/>
      <c r="G125" s="562" t="s">
        <v>8106</v>
      </c>
      <c r="H125" s="562">
        <v>0.90400000000000003</v>
      </c>
      <c r="I125" s="569"/>
      <c r="J125" s="569"/>
      <c r="K125" s="402"/>
      <c r="L125" s="402"/>
    </row>
    <row r="126" spans="1:12" ht="15.75">
      <c r="A126" s="402"/>
      <c r="B126" s="563"/>
      <c r="C126" s="405" t="s">
        <v>8220</v>
      </c>
      <c r="D126" s="562"/>
      <c r="E126" s="563"/>
      <c r="F126" s="563"/>
      <c r="G126" s="562"/>
      <c r="H126" s="562"/>
      <c r="I126" s="569"/>
      <c r="J126" s="569"/>
      <c r="K126" s="402"/>
      <c r="L126" s="402"/>
    </row>
    <row r="127" spans="1:12" ht="15.75">
      <c r="A127" s="402"/>
      <c r="B127" s="403"/>
      <c r="C127" s="405" t="s">
        <v>8221</v>
      </c>
      <c r="D127" s="399"/>
      <c r="E127" s="403"/>
      <c r="F127" s="403"/>
      <c r="G127" s="399" t="s">
        <v>3768</v>
      </c>
      <c r="H127" s="399">
        <v>162</v>
      </c>
      <c r="I127" s="407"/>
      <c r="J127" s="407"/>
      <c r="K127" s="402"/>
      <c r="L127" s="402"/>
    </row>
    <row r="128" spans="1:12" ht="15.75">
      <c r="A128" s="402"/>
      <c r="B128" s="403"/>
      <c r="C128" s="405" t="s">
        <v>8222</v>
      </c>
      <c r="D128" s="399"/>
      <c r="E128" s="403"/>
      <c r="F128" s="403"/>
      <c r="G128" s="399"/>
      <c r="H128" s="399"/>
      <c r="I128" s="407"/>
      <c r="J128" s="407"/>
      <c r="K128" s="402"/>
      <c r="L128" s="402"/>
    </row>
    <row r="129" spans="1:12" ht="15.75">
      <c r="A129" s="402"/>
      <c r="B129" s="403"/>
      <c r="C129" s="405" t="s">
        <v>8223</v>
      </c>
      <c r="D129" s="399" t="s">
        <v>8224</v>
      </c>
      <c r="E129" s="403"/>
      <c r="F129" s="403"/>
      <c r="G129" s="399" t="s">
        <v>3768</v>
      </c>
      <c r="H129" s="399">
        <v>81</v>
      </c>
      <c r="I129" s="407"/>
      <c r="J129" s="407"/>
      <c r="K129" s="402"/>
      <c r="L129" s="402"/>
    </row>
    <row r="130" spans="1:12" ht="15.75">
      <c r="A130" s="402"/>
      <c r="B130" s="403"/>
      <c r="C130" s="405" t="s">
        <v>8225</v>
      </c>
      <c r="D130" s="399" t="s">
        <v>8226</v>
      </c>
      <c r="E130" s="403"/>
      <c r="F130" s="403"/>
      <c r="G130" s="399" t="s">
        <v>3768</v>
      </c>
      <c r="H130" s="399">
        <v>81</v>
      </c>
      <c r="I130" s="407"/>
      <c r="J130" s="407"/>
      <c r="K130" s="402"/>
      <c r="L130" s="402"/>
    </row>
    <row r="131" spans="1:12" ht="18">
      <c r="A131" s="402"/>
      <c r="B131" s="403"/>
      <c r="C131" s="405" t="s">
        <v>8110</v>
      </c>
      <c r="D131" s="403"/>
      <c r="E131" s="403"/>
      <c r="F131" s="403"/>
      <c r="G131" s="413"/>
      <c r="H131" s="403"/>
      <c r="I131" s="407"/>
      <c r="J131" s="407"/>
      <c r="K131" s="402"/>
      <c r="L131" s="402"/>
    </row>
    <row r="132" spans="1:12" ht="18.75">
      <c r="A132" s="402"/>
      <c r="B132" s="403"/>
      <c r="C132" s="405" t="s">
        <v>8111</v>
      </c>
      <c r="D132" s="403"/>
      <c r="E132" s="403"/>
      <c r="F132" s="403"/>
      <c r="G132" s="399" t="s">
        <v>8106</v>
      </c>
      <c r="H132" s="399">
        <v>95.7</v>
      </c>
      <c r="I132" s="407"/>
      <c r="J132" s="407"/>
      <c r="K132" s="402"/>
      <c r="L132" s="402"/>
    </row>
    <row r="133" spans="1:12" ht="18.75">
      <c r="A133" s="402"/>
      <c r="B133" s="403"/>
      <c r="C133" s="405" t="s">
        <v>8112</v>
      </c>
      <c r="D133" s="403"/>
      <c r="E133" s="403"/>
      <c r="F133" s="399" t="s">
        <v>4009</v>
      </c>
      <c r="G133" s="399" t="s">
        <v>8106</v>
      </c>
      <c r="H133" s="399">
        <v>191.4</v>
      </c>
      <c r="I133" s="407"/>
      <c r="J133" s="407"/>
      <c r="K133" s="402"/>
      <c r="L133" s="402"/>
    </row>
    <row r="134" spans="1:12" ht="15.75">
      <c r="A134" s="402"/>
      <c r="B134" s="563"/>
      <c r="C134" s="405" t="s">
        <v>8113</v>
      </c>
      <c r="D134" s="563"/>
      <c r="E134" s="563"/>
      <c r="F134" s="563"/>
      <c r="G134" s="562" t="s">
        <v>3509</v>
      </c>
      <c r="H134" s="562">
        <v>240</v>
      </c>
      <c r="I134" s="563"/>
      <c r="J134" s="569"/>
      <c r="K134" s="402"/>
      <c r="L134" s="402"/>
    </row>
    <row r="135" spans="1:12" ht="31.5">
      <c r="A135" s="402"/>
      <c r="B135" s="563"/>
      <c r="C135" s="405" t="s">
        <v>8114</v>
      </c>
      <c r="D135" s="563"/>
      <c r="E135" s="563"/>
      <c r="F135" s="563"/>
      <c r="G135" s="562"/>
      <c r="H135" s="562"/>
      <c r="I135" s="563"/>
      <c r="J135" s="569"/>
      <c r="K135" s="402"/>
      <c r="L135" s="402"/>
    </row>
    <row r="136" spans="1:12" ht="15.75">
      <c r="A136" s="402" t="s">
        <v>6164</v>
      </c>
      <c r="B136" s="403"/>
      <c r="C136" s="405" t="s">
        <v>8227</v>
      </c>
      <c r="D136" s="403"/>
      <c r="E136" s="403"/>
      <c r="F136" s="403"/>
      <c r="G136" s="399" t="s">
        <v>2182</v>
      </c>
      <c r="H136" s="399">
        <v>74.400000000000006</v>
      </c>
      <c r="I136" s="399">
        <v>1.08</v>
      </c>
      <c r="J136" s="399" t="s">
        <v>8116</v>
      </c>
      <c r="K136" s="402"/>
      <c r="L136" s="402"/>
    </row>
    <row r="137" spans="1:12" ht="15.75">
      <c r="A137" s="402" t="s">
        <v>6164</v>
      </c>
      <c r="B137" s="403"/>
      <c r="C137" s="405" t="s">
        <v>8227</v>
      </c>
      <c r="D137" s="407"/>
      <c r="E137" s="407"/>
      <c r="F137" s="407"/>
      <c r="G137" s="399" t="s">
        <v>2182</v>
      </c>
      <c r="H137" s="399">
        <v>31</v>
      </c>
      <c r="I137" s="399">
        <v>1.08</v>
      </c>
      <c r="J137" s="399" t="s">
        <v>8117</v>
      </c>
      <c r="K137" s="402"/>
      <c r="L137" s="402"/>
    </row>
    <row r="138" spans="1:12" ht="15.75">
      <c r="A138" s="402"/>
      <c r="B138" s="403"/>
      <c r="C138" s="409" t="s">
        <v>8227</v>
      </c>
      <c r="D138" s="407"/>
      <c r="E138" s="407"/>
      <c r="F138" s="407"/>
      <c r="G138" s="410" t="s">
        <v>2182</v>
      </c>
      <c r="H138" s="410">
        <v>9.1999999999999993</v>
      </c>
      <c r="I138" s="410">
        <v>1.08</v>
      </c>
      <c r="J138" s="410" t="s">
        <v>8228</v>
      </c>
      <c r="K138" s="402"/>
      <c r="L138" s="402"/>
    </row>
    <row r="139" spans="1:12" ht="15.75">
      <c r="A139" s="402"/>
      <c r="B139" s="403"/>
      <c r="C139" s="409" t="s">
        <v>8227</v>
      </c>
      <c r="D139" s="407"/>
      <c r="E139" s="407"/>
      <c r="F139" s="407"/>
      <c r="G139" s="410" t="s">
        <v>2182</v>
      </c>
      <c r="H139" s="410">
        <v>5.5</v>
      </c>
      <c r="I139" s="410">
        <v>1.08</v>
      </c>
      <c r="J139" s="410" t="s">
        <v>8229</v>
      </c>
      <c r="K139" s="402"/>
      <c r="L139" s="402"/>
    </row>
    <row r="140" spans="1:12" ht="15.75">
      <c r="A140" s="402" t="s">
        <v>6164</v>
      </c>
      <c r="B140" s="403"/>
      <c r="C140" s="405" t="s">
        <v>8230</v>
      </c>
      <c r="D140" s="407"/>
      <c r="E140" s="407"/>
      <c r="F140" s="407"/>
      <c r="G140" s="399" t="s">
        <v>2182</v>
      </c>
      <c r="H140" s="399">
        <v>87.6</v>
      </c>
      <c r="I140" s="399">
        <v>1.39</v>
      </c>
      <c r="J140" s="399" t="s">
        <v>8116</v>
      </c>
      <c r="K140" s="402"/>
      <c r="L140" s="402"/>
    </row>
    <row r="141" spans="1:12" ht="15.75">
      <c r="A141" s="402" t="s">
        <v>6164</v>
      </c>
      <c r="B141" s="403"/>
      <c r="C141" s="405" t="s">
        <v>8230</v>
      </c>
      <c r="D141" s="407"/>
      <c r="E141" s="407"/>
      <c r="F141" s="407"/>
      <c r="G141" s="399" t="s">
        <v>2182</v>
      </c>
      <c r="H141" s="399">
        <v>20</v>
      </c>
      <c r="I141" s="399">
        <v>1.39</v>
      </c>
      <c r="J141" s="399" t="s">
        <v>8117</v>
      </c>
      <c r="K141" s="402"/>
      <c r="L141" s="402"/>
    </row>
    <row r="142" spans="1:12" ht="15.75">
      <c r="A142" s="402"/>
      <c r="B142" s="403"/>
      <c r="C142" s="409" t="s">
        <v>8230</v>
      </c>
      <c r="D142" s="407"/>
      <c r="E142" s="407"/>
      <c r="F142" s="407"/>
      <c r="G142" s="410" t="s">
        <v>2182</v>
      </c>
      <c r="H142" s="410">
        <v>45</v>
      </c>
      <c r="I142" s="410">
        <v>1.39</v>
      </c>
      <c r="J142" s="410" t="s">
        <v>8228</v>
      </c>
      <c r="K142" s="402"/>
      <c r="L142" s="402"/>
    </row>
    <row r="143" spans="1:12" ht="15.75">
      <c r="A143" s="402"/>
      <c r="B143" s="403"/>
      <c r="C143" s="409" t="s">
        <v>8230</v>
      </c>
      <c r="D143" s="417"/>
      <c r="E143" s="407"/>
      <c r="F143" s="407"/>
      <c r="G143" s="410" t="s">
        <v>2182</v>
      </c>
      <c r="H143" s="410">
        <v>32</v>
      </c>
      <c r="I143" s="410">
        <v>1.39</v>
      </c>
      <c r="J143" s="410" t="s">
        <v>8229</v>
      </c>
      <c r="K143" s="402"/>
      <c r="L143" s="402"/>
    </row>
    <row r="144" spans="1:12" ht="15.75">
      <c r="A144" s="402" t="s">
        <v>6164</v>
      </c>
      <c r="B144" s="403"/>
      <c r="C144" s="405" t="s">
        <v>8231</v>
      </c>
      <c r="D144" s="407"/>
      <c r="E144" s="407"/>
      <c r="F144" s="407"/>
      <c r="G144" s="399" t="s">
        <v>2182</v>
      </c>
      <c r="H144" s="399">
        <v>3.4</v>
      </c>
      <c r="I144" s="399">
        <v>1.82</v>
      </c>
      <c r="J144" s="399" t="s">
        <v>8116</v>
      </c>
      <c r="K144" s="402"/>
      <c r="L144" s="402"/>
    </row>
    <row r="145" spans="1:12" ht="15.75">
      <c r="A145" s="402" t="s">
        <v>6164</v>
      </c>
      <c r="B145" s="403"/>
      <c r="C145" s="405" t="s">
        <v>8231</v>
      </c>
      <c r="D145" s="407"/>
      <c r="E145" s="407"/>
      <c r="F145" s="407"/>
      <c r="G145" s="399" t="s">
        <v>2182</v>
      </c>
      <c r="H145" s="399">
        <v>3</v>
      </c>
      <c r="I145" s="399">
        <v>1.82</v>
      </c>
      <c r="J145" s="399" t="s">
        <v>8117</v>
      </c>
      <c r="K145" s="402"/>
      <c r="L145" s="402"/>
    </row>
    <row r="146" spans="1:12" ht="15.75">
      <c r="A146" s="402"/>
      <c r="B146" s="403"/>
      <c r="C146" s="409" t="s">
        <v>8231</v>
      </c>
      <c r="D146" s="407"/>
      <c r="E146" s="407"/>
      <c r="F146" s="407"/>
      <c r="G146" s="410" t="s">
        <v>2182</v>
      </c>
      <c r="H146" s="410">
        <v>55</v>
      </c>
      <c r="I146" s="410">
        <v>1.82</v>
      </c>
      <c r="J146" s="410" t="s">
        <v>8228</v>
      </c>
      <c r="K146" s="402"/>
      <c r="L146" s="402"/>
    </row>
    <row r="147" spans="1:12" ht="15.75">
      <c r="A147" s="402"/>
      <c r="B147" s="403"/>
      <c r="C147" s="409" t="s">
        <v>8231</v>
      </c>
      <c r="D147" s="407"/>
      <c r="E147" s="407"/>
      <c r="F147" s="407"/>
      <c r="G147" s="410" t="s">
        <v>2182</v>
      </c>
      <c r="H147" s="410">
        <v>28</v>
      </c>
      <c r="I147" s="410">
        <v>1.82</v>
      </c>
      <c r="J147" s="410" t="s">
        <v>8229</v>
      </c>
      <c r="K147" s="402"/>
      <c r="L147" s="402"/>
    </row>
    <row r="148" spans="1:12" ht="15.75">
      <c r="A148" s="402" t="s">
        <v>6164</v>
      </c>
      <c r="B148" s="403"/>
      <c r="C148" s="405" t="s">
        <v>8232</v>
      </c>
      <c r="D148" s="407"/>
      <c r="E148" s="407"/>
      <c r="F148" s="407"/>
      <c r="G148" s="399" t="s">
        <v>2182</v>
      </c>
      <c r="H148" s="399">
        <v>7.2</v>
      </c>
      <c r="I148" s="399">
        <v>2.62</v>
      </c>
      <c r="J148" s="399" t="s">
        <v>8116</v>
      </c>
      <c r="K148" s="402"/>
      <c r="L148" s="402"/>
    </row>
    <row r="149" spans="1:12" ht="15.75">
      <c r="A149" s="402"/>
      <c r="B149" s="403"/>
      <c r="C149" s="409" t="s">
        <v>8233</v>
      </c>
      <c r="D149" s="407"/>
      <c r="E149" s="407"/>
      <c r="F149" s="407"/>
      <c r="G149" s="410" t="s">
        <v>2182</v>
      </c>
      <c r="H149" s="410">
        <v>4</v>
      </c>
      <c r="I149" s="410">
        <v>2.62</v>
      </c>
      <c r="J149" s="410" t="s">
        <v>8117</v>
      </c>
      <c r="K149" s="402"/>
      <c r="L149" s="402"/>
    </row>
    <row r="150" spans="1:12" ht="15.75">
      <c r="A150" s="402"/>
      <c r="B150" s="403"/>
      <c r="C150" s="409" t="s">
        <v>8233</v>
      </c>
      <c r="D150" s="407"/>
      <c r="E150" s="407"/>
      <c r="F150" s="407"/>
      <c r="G150" s="410" t="s">
        <v>2182</v>
      </c>
      <c r="H150" s="410">
        <v>52</v>
      </c>
      <c r="I150" s="410">
        <v>2.62</v>
      </c>
      <c r="J150" s="410" t="s">
        <v>8228</v>
      </c>
      <c r="K150" s="402"/>
      <c r="L150" s="402"/>
    </row>
    <row r="151" spans="1:12" ht="15.75">
      <c r="A151" s="402"/>
      <c r="B151" s="403"/>
      <c r="C151" s="409" t="s">
        <v>8233</v>
      </c>
      <c r="D151" s="407"/>
      <c r="E151" s="407"/>
      <c r="F151" s="407"/>
      <c r="G151" s="410" t="s">
        <v>2182</v>
      </c>
      <c r="H151" s="410">
        <v>33.4</v>
      </c>
      <c r="I151" s="410">
        <v>2.62</v>
      </c>
      <c r="J151" s="410" t="s">
        <v>8229</v>
      </c>
      <c r="K151" s="402"/>
      <c r="L151" s="402"/>
    </row>
    <row r="152" spans="1:12" ht="15.75">
      <c r="A152" s="402" t="s">
        <v>6164</v>
      </c>
      <c r="B152" s="403"/>
      <c r="C152" s="405" t="s">
        <v>8234</v>
      </c>
      <c r="D152" s="407"/>
      <c r="E152" s="407"/>
      <c r="F152" s="407"/>
      <c r="G152" s="399" t="s">
        <v>2182</v>
      </c>
      <c r="H152" s="399">
        <v>59.3</v>
      </c>
      <c r="I152" s="399">
        <v>4.62</v>
      </c>
      <c r="J152" s="399" t="s">
        <v>8116</v>
      </c>
      <c r="K152" s="402"/>
      <c r="L152" s="402"/>
    </row>
    <row r="153" spans="1:12" ht="15.75">
      <c r="A153" s="402" t="s">
        <v>6164</v>
      </c>
      <c r="B153" s="403"/>
      <c r="C153" s="405" t="s">
        <v>8234</v>
      </c>
      <c r="D153" s="407"/>
      <c r="E153" s="407"/>
      <c r="F153" s="407"/>
      <c r="G153" s="399" t="s">
        <v>2182</v>
      </c>
      <c r="H153" s="399">
        <v>60</v>
      </c>
      <c r="I153" s="399">
        <v>4.62</v>
      </c>
      <c r="J153" s="399" t="s">
        <v>8117</v>
      </c>
      <c r="K153" s="402"/>
      <c r="L153" s="402"/>
    </row>
    <row r="154" spans="1:12" ht="15.75">
      <c r="A154" s="402" t="s">
        <v>6164</v>
      </c>
      <c r="B154" s="403"/>
      <c r="C154" s="405" t="s">
        <v>8235</v>
      </c>
      <c r="D154" s="407"/>
      <c r="E154" s="407"/>
      <c r="F154" s="407"/>
      <c r="G154" s="399" t="s">
        <v>2182</v>
      </c>
      <c r="H154" s="399">
        <v>56</v>
      </c>
      <c r="I154" s="399">
        <v>6.26</v>
      </c>
      <c r="J154" s="399" t="s">
        <v>8116</v>
      </c>
      <c r="K154" s="402"/>
      <c r="L154" s="402"/>
    </row>
    <row r="155" spans="1:12" ht="15.75">
      <c r="A155" s="402" t="s">
        <v>6164</v>
      </c>
      <c r="B155" s="403"/>
      <c r="C155" s="405" t="s">
        <v>8235</v>
      </c>
      <c r="D155" s="407"/>
      <c r="E155" s="407"/>
      <c r="F155" s="407"/>
      <c r="G155" s="399" t="s">
        <v>2182</v>
      </c>
      <c r="H155" s="399">
        <v>109</v>
      </c>
      <c r="I155" s="399">
        <v>6.26</v>
      </c>
      <c r="J155" s="399" t="s">
        <v>8117</v>
      </c>
      <c r="K155" s="402"/>
      <c r="L155" s="402"/>
    </row>
    <row r="156" spans="1:12" ht="15.75">
      <c r="A156" s="402" t="s">
        <v>6164</v>
      </c>
      <c r="B156" s="403"/>
      <c r="C156" s="405" t="s">
        <v>8236</v>
      </c>
      <c r="D156" s="407"/>
      <c r="E156" s="407"/>
      <c r="F156" s="407"/>
      <c r="G156" s="399" t="s">
        <v>2182</v>
      </c>
      <c r="H156" s="399">
        <v>2</v>
      </c>
      <c r="I156" s="399">
        <v>8.3800000000000008</v>
      </c>
      <c r="J156" s="399" t="s">
        <v>8116</v>
      </c>
      <c r="K156" s="402"/>
      <c r="L156" s="402"/>
    </row>
    <row r="157" spans="1:12" ht="15.75">
      <c r="A157" s="402" t="s">
        <v>6164</v>
      </c>
      <c r="B157" s="403"/>
      <c r="C157" s="405" t="s">
        <v>8236</v>
      </c>
      <c r="D157" s="407"/>
      <c r="E157" s="407"/>
      <c r="F157" s="407"/>
      <c r="G157" s="399" t="s">
        <v>2182</v>
      </c>
      <c r="H157" s="399">
        <v>10.5</v>
      </c>
      <c r="I157" s="399">
        <v>8.3800000000000008</v>
      </c>
      <c r="J157" s="399" t="s">
        <v>8117</v>
      </c>
      <c r="K157" s="402"/>
      <c r="L157" s="402"/>
    </row>
    <row r="158" spans="1:12" ht="15.75">
      <c r="A158" s="402" t="s">
        <v>6164</v>
      </c>
      <c r="B158" s="403"/>
      <c r="C158" s="405" t="s">
        <v>8237</v>
      </c>
      <c r="D158" s="407"/>
      <c r="E158" s="407"/>
      <c r="F158" s="407"/>
      <c r="G158" s="399" t="s">
        <v>2182</v>
      </c>
      <c r="H158" s="399">
        <v>2</v>
      </c>
      <c r="I158" s="399">
        <v>10.26</v>
      </c>
      <c r="J158" s="399" t="s">
        <v>8116</v>
      </c>
      <c r="K158" s="402"/>
      <c r="L158" s="402"/>
    </row>
    <row r="159" spans="1:12" ht="15.75">
      <c r="A159" s="402" t="s">
        <v>6164</v>
      </c>
      <c r="B159" s="403"/>
      <c r="C159" s="405" t="s">
        <v>8237</v>
      </c>
      <c r="D159" s="407"/>
      <c r="E159" s="407"/>
      <c r="F159" s="407"/>
      <c r="G159" s="399" t="s">
        <v>2182</v>
      </c>
      <c r="H159" s="399">
        <v>10.5</v>
      </c>
      <c r="I159" s="399">
        <v>10.26</v>
      </c>
      <c r="J159" s="399" t="s">
        <v>8117</v>
      </c>
      <c r="K159" s="402"/>
      <c r="L159" s="402"/>
    </row>
    <row r="160" spans="1:12" ht="15.75">
      <c r="A160" s="402"/>
      <c r="B160" s="403"/>
      <c r="C160" s="405" t="s">
        <v>8120</v>
      </c>
      <c r="D160" s="407"/>
      <c r="E160" s="407"/>
      <c r="F160" s="407"/>
      <c r="G160" s="399" t="s">
        <v>2144</v>
      </c>
      <c r="H160" s="399">
        <v>50</v>
      </c>
      <c r="I160" s="399"/>
      <c r="J160" s="399"/>
      <c r="K160" s="402"/>
      <c r="L160" s="402"/>
    </row>
    <row r="161" spans="1:12" ht="15.75">
      <c r="A161" s="402"/>
      <c r="B161" s="403"/>
      <c r="C161" s="405" t="s">
        <v>8121</v>
      </c>
      <c r="D161" s="407"/>
      <c r="E161" s="407"/>
      <c r="F161" s="407"/>
      <c r="G161" s="399" t="s">
        <v>2144</v>
      </c>
      <c r="H161" s="399">
        <v>150</v>
      </c>
      <c r="I161" s="418"/>
      <c r="J161" s="407"/>
      <c r="K161" s="402"/>
      <c r="L161" s="402"/>
    </row>
    <row r="162" spans="1:12" ht="15.75">
      <c r="A162" s="402"/>
      <c r="B162" s="403"/>
      <c r="C162" s="405" t="s">
        <v>8122</v>
      </c>
      <c r="D162" s="407"/>
      <c r="E162" s="407"/>
      <c r="F162" s="407"/>
      <c r="G162" s="399" t="s">
        <v>2144</v>
      </c>
      <c r="H162" s="399">
        <v>280</v>
      </c>
      <c r="I162" s="406"/>
      <c r="J162" s="407"/>
      <c r="K162" s="402"/>
      <c r="L162" s="402"/>
    </row>
    <row r="163" spans="1:12" ht="15.75">
      <c r="A163" s="402"/>
      <c r="B163" s="403"/>
      <c r="C163" s="405" t="s">
        <v>8238</v>
      </c>
      <c r="D163" s="417"/>
      <c r="E163" s="407"/>
      <c r="F163" s="407"/>
      <c r="G163" s="399" t="s">
        <v>2144</v>
      </c>
      <c r="H163" s="399">
        <v>40</v>
      </c>
      <c r="I163" s="418"/>
      <c r="J163" s="407"/>
      <c r="K163" s="402"/>
      <c r="L163" s="402"/>
    </row>
    <row r="164" spans="1:12" ht="15.75">
      <c r="A164" s="402"/>
      <c r="B164" s="403"/>
      <c r="C164" s="405" t="s">
        <v>8239</v>
      </c>
      <c r="D164" s="407"/>
      <c r="E164" s="407"/>
      <c r="F164" s="407"/>
      <c r="G164" s="399" t="s">
        <v>2144</v>
      </c>
      <c r="H164" s="399">
        <v>50</v>
      </c>
      <c r="I164" s="406"/>
      <c r="J164" s="407"/>
      <c r="K164" s="402"/>
      <c r="L164" s="402"/>
    </row>
    <row r="165" spans="1:12" ht="15.75">
      <c r="A165" s="402"/>
      <c r="B165" s="403"/>
      <c r="C165" s="405" t="s">
        <v>8240</v>
      </c>
      <c r="D165" s="407"/>
      <c r="E165" s="407"/>
      <c r="F165" s="407"/>
      <c r="G165" s="399" t="s">
        <v>2144</v>
      </c>
      <c r="H165" s="399">
        <v>250</v>
      </c>
      <c r="I165" s="406"/>
      <c r="J165" s="407"/>
      <c r="K165" s="402"/>
      <c r="L165" s="402"/>
    </row>
    <row r="166" spans="1:12" ht="15.75">
      <c r="A166" s="402"/>
      <c r="B166" s="403"/>
      <c r="C166" s="405" t="s">
        <v>8241</v>
      </c>
      <c r="D166" s="407"/>
      <c r="E166" s="407"/>
      <c r="F166" s="407"/>
      <c r="G166" s="399" t="s">
        <v>2144</v>
      </c>
      <c r="H166" s="399">
        <v>210</v>
      </c>
      <c r="I166" s="406"/>
      <c r="J166" s="407"/>
      <c r="K166" s="402"/>
      <c r="L166" s="402"/>
    </row>
    <row r="167" spans="1:12" ht="15.75">
      <c r="A167" s="402"/>
      <c r="B167" s="403"/>
      <c r="C167" s="405" t="s">
        <v>8242</v>
      </c>
      <c r="D167" s="407"/>
      <c r="E167" s="407"/>
      <c r="F167" s="407"/>
      <c r="G167" s="399" t="s">
        <v>2144</v>
      </c>
      <c r="H167" s="399">
        <v>25</v>
      </c>
      <c r="I167" s="406"/>
      <c r="J167" s="407"/>
      <c r="K167" s="402"/>
      <c r="L167" s="402"/>
    </row>
    <row r="168" spans="1:12" ht="15.75">
      <c r="A168" s="402"/>
      <c r="B168" s="403"/>
      <c r="C168" s="405" t="s">
        <v>8243</v>
      </c>
      <c r="D168" s="407"/>
      <c r="E168" s="407"/>
      <c r="F168" s="407"/>
      <c r="G168" s="399" t="s">
        <v>2144</v>
      </c>
      <c r="H168" s="399">
        <v>12</v>
      </c>
      <c r="I168" s="418"/>
      <c r="J168" s="407"/>
      <c r="K168" s="402"/>
      <c r="L168" s="402"/>
    </row>
    <row r="169" spans="1:12" ht="15.75">
      <c r="A169" s="402"/>
      <c r="B169" s="403"/>
      <c r="C169" s="405"/>
      <c r="D169" s="407"/>
      <c r="E169" s="407"/>
      <c r="F169" s="407"/>
      <c r="G169" s="399"/>
      <c r="H169" s="399"/>
      <c r="I169" s="418"/>
      <c r="J169" s="407"/>
      <c r="K169" s="402"/>
      <c r="L169" s="402"/>
    </row>
    <row r="170" spans="1:12" ht="18">
      <c r="A170" s="402"/>
      <c r="B170" s="403"/>
      <c r="C170" s="404" t="s">
        <v>8244</v>
      </c>
      <c r="D170" s="403"/>
      <c r="E170" s="403"/>
      <c r="F170" s="403"/>
      <c r="G170" s="413"/>
      <c r="H170" s="403"/>
      <c r="I170" s="403"/>
      <c r="J170" s="403"/>
      <c r="K170" s="402"/>
      <c r="L170" s="402"/>
    </row>
    <row r="171" spans="1:12" ht="18">
      <c r="A171" s="402"/>
      <c r="B171" s="403"/>
      <c r="C171" s="419" t="s">
        <v>8245</v>
      </c>
      <c r="D171" s="403"/>
      <c r="E171" s="403"/>
      <c r="F171" s="403"/>
      <c r="G171" s="413"/>
      <c r="H171" s="403"/>
      <c r="I171" s="403"/>
      <c r="J171" s="403"/>
      <c r="K171" s="402"/>
      <c r="L171" s="402"/>
    </row>
    <row r="172" spans="1:12" ht="15.75">
      <c r="A172" s="402"/>
      <c r="B172" s="562">
        <v>1</v>
      </c>
      <c r="C172" s="567" t="s">
        <v>8246</v>
      </c>
      <c r="D172" s="562" t="s">
        <v>8247</v>
      </c>
      <c r="E172" s="562"/>
      <c r="F172" s="562" t="s">
        <v>8125</v>
      </c>
      <c r="G172" s="562" t="s">
        <v>8248</v>
      </c>
      <c r="H172" s="562">
        <v>2</v>
      </c>
      <c r="I172" s="562">
        <v>1294</v>
      </c>
      <c r="J172" s="399" t="s">
        <v>8128</v>
      </c>
      <c r="K172" s="402"/>
      <c r="L172" s="402"/>
    </row>
    <row r="173" spans="1:12" ht="31.5">
      <c r="A173" s="402"/>
      <c r="B173" s="562"/>
      <c r="C173" s="567"/>
      <c r="D173" s="562"/>
      <c r="E173" s="562"/>
      <c r="F173" s="562"/>
      <c r="G173" s="562"/>
      <c r="H173" s="562"/>
      <c r="I173" s="562"/>
      <c r="J173" s="399" t="s">
        <v>8249</v>
      </c>
      <c r="K173" s="402"/>
      <c r="L173" s="402"/>
    </row>
    <row r="174" spans="1:12" ht="15.75">
      <c r="A174" s="402" t="s">
        <v>6165</v>
      </c>
      <c r="B174" s="578">
        <v>45292</v>
      </c>
      <c r="C174" s="405" t="s">
        <v>8250</v>
      </c>
      <c r="D174" s="562" t="s">
        <v>2896</v>
      </c>
      <c r="E174" s="562"/>
      <c r="F174" s="562"/>
      <c r="G174" s="562" t="s">
        <v>2144</v>
      </c>
      <c r="H174" s="562">
        <v>1</v>
      </c>
      <c r="I174" s="562">
        <v>222</v>
      </c>
      <c r="J174" s="583"/>
      <c r="K174" s="402"/>
      <c r="L174" s="402"/>
    </row>
    <row r="175" spans="1:12" ht="15.75">
      <c r="A175" s="402"/>
      <c r="B175" s="578"/>
      <c r="C175" s="405" t="s">
        <v>8251</v>
      </c>
      <c r="D175" s="562"/>
      <c r="E175" s="562"/>
      <c r="F175" s="562"/>
      <c r="G175" s="562"/>
      <c r="H175" s="562"/>
      <c r="I175" s="562"/>
      <c r="J175" s="583"/>
      <c r="K175" s="402"/>
      <c r="L175" s="402"/>
    </row>
    <row r="176" spans="1:12" ht="15.75">
      <c r="A176" s="402"/>
      <c r="B176" s="420">
        <v>45323</v>
      </c>
      <c r="C176" s="405" t="s">
        <v>8252</v>
      </c>
      <c r="D176" s="399"/>
      <c r="E176" s="399"/>
      <c r="F176" s="399"/>
      <c r="G176" s="399"/>
      <c r="H176" s="399"/>
      <c r="I176" s="399">
        <v>143</v>
      </c>
      <c r="J176" s="421"/>
      <c r="K176" s="402"/>
      <c r="L176" s="402"/>
    </row>
    <row r="177" spans="1:12" ht="15.75">
      <c r="A177" s="402" t="s">
        <v>6165</v>
      </c>
      <c r="B177" s="403"/>
      <c r="C177" s="415" t="s">
        <v>8253</v>
      </c>
      <c r="D177" s="399" t="s">
        <v>2918</v>
      </c>
      <c r="E177" s="399"/>
      <c r="F177" s="399"/>
      <c r="G177" s="399" t="s">
        <v>2144</v>
      </c>
      <c r="H177" s="399">
        <v>6</v>
      </c>
      <c r="I177" s="399"/>
      <c r="J177" s="421"/>
      <c r="K177" s="402"/>
      <c r="L177" s="402"/>
    </row>
    <row r="178" spans="1:12" ht="15.75">
      <c r="A178" s="402" t="s">
        <v>6165</v>
      </c>
      <c r="B178" s="403"/>
      <c r="C178" s="415" t="s">
        <v>8254</v>
      </c>
      <c r="D178" s="399" t="s">
        <v>2919</v>
      </c>
      <c r="E178" s="399"/>
      <c r="F178" s="399"/>
      <c r="G178" s="399" t="s">
        <v>2144</v>
      </c>
      <c r="H178" s="399">
        <v>3</v>
      </c>
      <c r="I178" s="399"/>
      <c r="J178" s="421"/>
      <c r="K178" s="402"/>
      <c r="L178" s="402"/>
    </row>
    <row r="179" spans="1:12" ht="15.75">
      <c r="A179" s="402"/>
      <c r="B179" s="403"/>
      <c r="C179" s="416" t="s">
        <v>8255</v>
      </c>
      <c r="D179" s="410" t="s">
        <v>8256</v>
      </c>
      <c r="E179" s="399"/>
      <c r="F179" s="399"/>
      <c r="G179" s="410" t="s">
        <v>3768</v>
      </c>
      <c r="H179" s="410">
        <v>2</v>
      </c>
      <c r="I179" s="399"/>
      <c r="J179" s="421"/>
      <c r="K179" s="402"/>
      <c r="L179" s="402"/>
    </row>
    <row r="180" spans="1:12" ht="15.75">
      <c r="A180" s="402"/>
      <c r="B180" s="403"/>
      <c r="C180" s="416" t="s">
        <v>8257</v>
      </c>
      <c r="D180" s="410" t="s">
        <v>8258</v>
      </c>
      <c r="E180" s="399"/>
      <c r="F180" s="399"/>
      <c r="G180" s="410" t="s">
        <v>3768</v>
      </c>
      <c r="H180" s="410">
        <v>2</v>
      </c>
      <c r="I180" s="399"/>
      <c r="J180" s="421"/>
      <c r="K180" s="402"/>
      <c r="L180" s="402"/>
    </row>
    <row r="181" spans="1:12" ht="18.75">
      <c r="A181" s="402" t="s">
        <v>6165</v>
      </c>
      <c r="B181" s="578">
        <v>45352</v>
      </c>
      <c r="C181" s="405" t="s">
        <v>8259</v>
      </c>
      <c r="D181" s="562" t="s">
        <v>8260</v>
      </c>
      <c r="E181" s="562"/>
      <c r="F181" s="562"/>
      <c r="G181" s="562" t="s">
        <v>2144</v>
      </c>
      <c r="H181" s="562">
        <v>1</v>
      </c>
      <c r="I181" s="562">
        <v>235</v>
      </c>
      <c r="J181" s="583"/>
      <c r="K181" s="402"/>
      <c r="L181" s="402"/>
    </row>
    <row r="182" spans="1:12" ht="18.75">
      <c r="A182" s="402"/>
      <c r="B182" s="578"/>
      <c r="C182" s="405" t="s">
        <v>8261</v>
      </c>
      <c r="D182" s="562"/>
      <c r="E182" s="562"/>
      <c r="F182" s="562"/>
      <c r="G182" s="562"/>
      <c r="H182" s="562"/>
      <c r="I182" s="562"/>
      <c r="J182" s="583"/>
      <c r="K182" s="402"/>
      <c r="L182" s="402"/>
    </row>
    <row r="183" spans="1:12" ht="15.75">
      <c r="A183" s="402" t="s">
        <v>6165</v>
      </c>
      <c r="B183" s="420">
        <v>45383</v>
      </c>
      <c r="C183" s="405" t="s">
        <v>2925</v>
      </c>
      <c r="D183" s="399"/>
      <c r="E183" s="399"/>
      <c r="F183" s="399"/>
      <c r="G183" s="399" t="s">
        <v>2144</v>
      </c>
      <c r="H183" s="399">
        <v>1</v>
      </c>
      <c r="I183" s="399">
        <v>116</v>
      </c>
      <c r="J183" s="421"/>
      <c r="K183" s="402"/>
      <c r="L183" s="402"/>
    </row>
    <row r="184" spans="1:12" ht="34.5">
      <c r="A184" s="402" t="s">
        <v>6165</v>
      </c>
      <c r="B184" s="420">
        <v>45413</v>
      </c>
      <c r="C184" s="405" t="s">
        <v>8262</v>
      </c>
      <c r="D184" s="399" t="s">
        <v>2902</v>
      </c>
      <c r="E184" s="399"/>
      <c r="F184" s="399"/>
      <c r="G184" s="399" t="s">
        <v>2144</v>
      </c>
      <c r="H184" s="399">
        <v>1</v>
      </c>
      <c r="I184" s="399">
        <v>478</v>
      </c>
      <c r="J184" s="421"/>
      <c r="K184" s="402"/>
      <c r="L184" s="402"/>
    </row>
    <row r="185" spans="1:12" ht="15.75">
      <c r="A185" s="402" t="s">
        <v>6165</v>
      </c>
      <c r="B185" s="578">
        <v>45444</v>
      </c>
      <c r="C185" s="405" t="s">
        <v>8263</v>
      </c>
      <c r="D185" s="562" t="s">
        <v>2904</v>
      </c>
      <c r="E185" s="562"/>
      <c r="F185" s="562"/>
      <c r="G185" s="562" t="s">
        <v>2144</v>
      </c>
      <c r="H185" s="562">
        <v>1</v>
      </c>
      <c r="I185" s="562">
        <v>264</v>
      </c>
      <c r="J185" s="562"/>
      <c r="K185" s="402"/>
      <c r="L185" s="402"/>
    </row>
    <row r="186" spans="1:12" ht="15.75">
      <c r="A186" s="402"/>
      <c r="B186" s="578"/>
      <c r="C186" s="405" t="s">
        <v>8264</v>
      </c>
      <c r="D186" s="562"/>
      <c r="E186" s="562"/>
      <c r="F186" s="562"/>
      <c r="G186" s="562"/>
      <c r="H186" s="562"/>
      <c r="I186" s="562"/>
      <c r="J186" s="562"/>
      <c r="K186" s="402"/>
      <c r="L186" s="402"/>
    </row>
    <row r="187" spans="1:12" ht="15.75">
      <c r="A187" s="402" t="s">
        <v>6165</v>
      </c>
      <c r="B187" s="420">
        <v>45474</v>
      </c>
      <c r="C187" s="405" t="s">
        <v>8265</v>
      </c>
      <c r="D187" s="399"/>
      <c r="E187" s="399"/>
      <c r="F187" s="399"/>
      <c r="G187" s="399" t="s">
        <v>2144</v>
      </c>
      <c r="H187" s="399">
        <v>2</v>
      </c>
      <c r="I187" s="399"/>
      <c r="J187" s="399"/>
      <c r="K187" s="402"/>
      <c r="L187" s="402"/>
    </row>
    <row r="188" spans="1:12" ht="15.75">
      <c r="A188" s="402" t="s">
        <v>6165</v>
      </c>
      <c r="B188" s="420">
        <v>45505</v>
      </c>
      <c r="C188" s="405" t="s">
        <v>8266</v>
      </c>
      <c r="D188" s="399" t="s">
        <v>8267</v>
      </c>
      <c r="E188" s="399"/>
      <c r="F188" s="399" t="s">
        <v>8125</v>
      </c>
      <c r="G188" s="399" t="s">
        <v>2144</v>
      </c>
      <c r="H188" s="399">
        <v>1</v>
      </c>
      <c r="I188" s="422"/>
      <c r="J188" s="422"/>
      <c r="K188" s="402"/>
      <c r="L188" s="402"/>
    </row>
    <row r="189" spans="1:12" ht="15.75">
      <c r="A189" s="402" t="s">
        <v>6165</v>
      </c>
      <c r="B189" s="403"/>
      <c r="C189" s="405" t="s">
        <v>8268</v>
      </c>
      <c r="D189" s="399" t="s">
        <v>8269</v>
      </c>
      <c r="E189" s="399"/>
      <c r="F189" s="399" t="s">
        <v>8125</v>
      </c>
      <c r="G189" s="399" t="s">
        <v>2144</v>
      </c>
      <c r="H189" s="399">
        <v>1</v>
      </c>
      <c r="I189" s="399">
        <v>27.8</v>
      </c>
      <c r="J189" s="422"/>
      <c r="K189" s="402"/>
      <c r="L189" s="402"/>
    </row>
    <row r="190" spans="1:12" ht="31.5">
      <c r="A190" s="402" t="s">
        <v>6165</v>
      </c>
      <c r="B190" s="403"/>
      <c r="C190" s="405" t="s">
        <v>8270</v>
      </c>
      <c r="D190" s="399" t="s">
        <v>8271</v>
      </c>
      <c r="E190" s="399"/>
      <c r="F190" s="399" t="s">
        <v>8125</v>
      </c>
      <c r="G190" s="399" t="s">
        <v>2144</v>
      </c>
      <c r="H190" s="399">
        <v>1</v>
      </c>
      <c r="I190" s="399">
        <v>30.01</v>
      </c>
      <c r="J190" s="422"/>
      <c r="K190" s="402"/>
      <c r="L190" s="402"/>
    </row>
    <row r="191" spans="1:12" ht="15.75">
      <c r="A191" s="402"/>
      <c r="B191" s="563"/>
      <c r="C191" s="405" t="s">
        <v>8272</v>
      </c>
      <c r="D191" s="565" t="s">
        <v>8273</v>
      </c>
      <c r="E191" s="562"/>
      <c r="F191" s="562" t="s">
        <v>8125</v>
      </c>
      <c r="G191" s="565" t="s">
        <v>3768</v>
      </c>
      <c r="H191" s="565">
        <v>6</v>
      </c>
      <c r="I191" s="583"/>
      <c r="J191" s="582"/>
      <c r="K191" s="402"/>
      <c r="L191" s="402"/>
    </row>
    <row r="192" spans="1:12" ht="15.75">
      <c r="A192" s="402"/>
      <c r="B192" s="563"/>
      <c r="C192" s="415" t="s">
        <v>8274</v>
      </c>
      <c r="D192" s="565"/>
      <c r="E192" s="562"/>
      <c r="F192" s="562"/>
      <c r="G192" s="565"/>
      <c r="H192" s="565"/>
      <c r="I192" s="583"/>
      <c r="J192" s="582"/>
      <c r="K192" s="402"/>
      <c r="L192" s="402"/>
    </row>
    <row r="193" spans="1:12" ht="15.75">
      <c r="A193" s="402" t="s">
        <v>6165</v>
      </c>
      <c r="B193" s="403"/>
      <c r="C193" s="415" t="s">
        <v>8275</v>
      </c>
      <c r="D193" s="399" t="s">
        <v>8276</v>
      </c>
      <c r="E193" s="399"/>
      <c r="F193" s="399"/>
      <c r="G193" s="399" t="s">
        <v>2144</v>
      </c>
      <c r="H193" s="399">
        <v>6</v>
      </c>
      <c r="I193" s="399">
        <v>10</v>
      </c>
      <c r="J193" s="422"/>
      <c r="K193" s="402"/>
      <c r="L193" s="402"/>
    </row>
    <row r="194" spans="1:12" ht="15.75">
      <c r="A194" s="402" t="s">
        <v>6165</v>
      </c>
      <c r="B194" s="403"/>
      <c r="C194" s="415" t="s">
        <v>8277</v>
      </c>
      <c r="D194" s="399" t="s">
        <v>8278</v>
      </c>
      <c r="E194" s="422"/>
      <c r="F194" s="422"/>
      <c r="G194" s="399" t="s">
        <v>2144</v>
      </c>
      <c r="H194" s="399">
        <v>2</v>
      </c>
      <c r="I194" s="399">
        <v>28</v>
      </c>
      <c r="J194" s="422"/>
      <c r="K194" s="402"/>
      <c r="L194" s="402"/>
    </row>
    <row r="195" spans="1:12" ht="15.75">
      <c r="A195" s="402"/>
      <c r="B195" s="563"/>
      <c r="C195" s="409" t="s">
        <v>8279</v>
      </c>
      <c r="D195" s="565" t="s">
        <v>8280</v>
      </c>
      <c r="E195" s="562"/>
      <c r="F195" s="562"/>
      <c r="G195" s="565" t="s">
        <v>2182</v>
      </c>
      <c r="H195" s="565">
        <v>4</v>
      </c>
      <c r="I195" s="565">
        <v>8.76</v>
      </c>
      <c r="J195" s="565" t="s">
        <v>8116</v>
      </c>
      <c r="K195" s="402"/>
      <c r="L195" s="402"/>
    </row>
    <row r="196" spans="1:12" ht="15.75">
      <c r="A196" s="402"/>
      <c r="B196" s="563"/>
      <c r="C196" s="416" t="s">
        <v>8281</v>
      </c>
      <c r="D196" s="565"/>
      <c r="E196" s="562"/>
      <c r="F196" s="562"/>
      <c r="G196" s="565"/>
      <c r="H196" s="565"/>
      <c r="I196" s="565"/>
      <c r="J196" s="565"/>
      <c r="K196" s="402"/>
      <c r="L196" s="402"/>
    </row>
    <row r="197" spans="1:12" ht="15.75">
      <c r="A197" s="402"/>
      <c r="B197" s="403"/>
      <c r="C197" s="416" t="s">
        <v>8281</v>
      </c>
      <c r="D197" s="410" t="s">
        <v>8280</v>
      </c>
      <c r="E197" s="399"/>
      <c r="F197" s="399"/>
      <c r="G197" s="410" t="s">
        <v>2182</v>
      </c>
      <c r="H197" s="410">
        <v>9</v>
      </c>
      <c r="I197" s="410">
        <v>8.76</v>
      </c>
      <c r="J197" s="410" t="s">
        <v>8117</v>
      </c>
      <c r="K197" s="402"/>
      <c r="L197" s="402"/>
    </row>
    <row r="198" spans="1:12" ht="15.75">
      <c r="A198" s="402"/>
      <c r="B198" s="403"/>
      <c r="C198" s="416" t="s">
        <v>8281</v>
      </c>
      <c r="D198" s="410" t="s">
        <v>8280</v>
      </c>
      <c r="E198" s="399"/>
      <c r="F198" s="399"/>
      <c r="G198" s="410" t="s">
        <v>2182</v>
      </c>
      <c r="H198" s="410">
        <v>6</v>
      </c>
      <c r="I198" s="410">
        <v>8.76</v>
      </c>
      <c r="J198" s="410" t="s">
        <v>8228</v>
      </c>
      <c r="K198" s="402"/>
      <c r="L198" s="402"/>
    </row>
    <row r="199" spans="1:12" ht="15.75">
      <c r="A199" s="402"/>
      <c r="B199" s="563"/>
      <c r="C199" s="405" t="s">
        <v>8282</v>
      </c>
      <c r="D199" s="562" t="s">
        <v>8280</v>
      </c>
      <c r="E199" s="562"/>
      <c r="F199" s="562"/>
      <c r="G199" s="399"/>
      <c r="H199" s="399"/>
      <c r="I199" s="399" t="s">
        <v>8283</v>
      </c>
      <c r="J199" s="399"/>
      <c r="K199" s="402"/>
      <c r="L199" s="402"/>
    </row>
    <row r="200" spans="1:12" ht="15.75">
      <c r="A200" s="402" t="s">
        <v>9823</v>
      </c>
      <c r="B200" s="563"/>
      <c r="C200" s="415" t="s">
        <v>8284</v>
      </c>
      <c r="D200" s="562"/>
      <c r="E200" s="562"/>
      <c r="F200" s="562"/>
      <c r="G200" s="399" t="s">
        <v>3735</v>
      </c>
      <c r="H200" s="399">
        <v>1.2</v>
      </c>
      <c r="I200" s="399">
        <v>8.76</v>
      </c>
      <c r="J200" s="399" t="s">
        <v>8116</v>
      </c>
      <c r="K200" s="402">
        <v>500</v>
      </c>
      <c r="L200" s="423">
        <f>K200*3.14*H200/1000</f>
        <v>1.8839999999999999</v>
      </c>
    </row>
    <row r="201" spans="1:12" ht="15.75">
      <c r="A201" s="402" t="s">
        <v>9823</v>
      </c>
      <c r="B201" s="403"/>
      <c r="C201" s="415" t="s">
        <v>8284</v>
      </c>
      <c r="D201" s="399" t="s">
        <v>8280</v>
      </c>
      <c r="E201" s="399"/>
      <c r="F201" s="399"/>
      <c r="G201" s="399" t="s">
        <v>3735</v>
      </c>
      <c r="H201" s="399">
        <v>12</v>
      </c>
      <c r="I201" s="399">
        <v>8.76</v>
      </c>
      <c r="J201" s="399" t="s">
        <v>8117</v>
      </c>
      <c r="K201" s="402">
        <v>500</v>
      </c>
      <c r="L201" s="423">
        <f t="shared" ref="L201:L203" si="0">K201*3.14*H201/1000</f>
        <v>18.84</v>
      </c>
    </row>
    <row r="202" spans="1:12" ht="15.75">
      <c r="A202" s="402" t="s">
        <v>9823</v>
      </c>
      <c r="B202" s="403"/>
      <c r="C202" s="415" t="s">
        <v>8284</v>
      </c>
      <c r="D202" s="399" t="s">
        <v>8280</v>
      </c>
      <c r="E202" s="399"/>
      <c r="F202" s="399"/>
      <c r="G202" s="399" t="s">
        <v>3735</v>
      </c>
      <c r="H202" s="399">
        <v>4.5999999999999996</v>
      </c>
      <c r="I202" s="399">
        <v>8.76</v>
      </c>
      <c r="J202" s="399" t="s">
        <v>8228</v>
      </c>
      <c r="K202" s="402">
        <v>500</v>
      </c>
      <c r="L202" s="423">
        <f t="shared" si="0"/>
        <v>7.2219999999999995</v>
      </c>
    </row>
    <row r="203" spans="1:12" ht="15.75">
      <c r="A203" s="402" t="s">
        <v>9823</v>
      </c>
      <c r="B203" s="403"/>
      <c r="C203" s="415" t="s">
        <v>8285</v>
      </c>
      <c r="D203" s="422"/>
      <c r="E203" s="422"/>
      <c r="F203" s="422"/>
      <c r="G203" s="399" t="s">
        <v>3735</v>
      </c>
      <c r="H203" s="399">
        <v>7</v>
      </c>
      <c r="I203" s="399">
        <v>17.3</v>
      </c>
      <c r="J203" s="399" t="s">
        <v>8228</v>
      </c>
      <c r="K203" s="402">
        <v>710</v>
      </c>
      <c r="L203" s="423">
        <f t="shared" si="0"/>
        <v>15.6058</v>
      </c>
    </row>
    <row r="204" spans="1:12" ht="15.75">
      <c r="A204" s="402"/>
      <c r="B204" s="403"/>
      <c r="C204" s="416" t="s">
        <v>8286</v>
      </c>
      <c r="D204" s="422"/>
      <c r="E204" s="422"/>
      <c r="F204" s="422"/>
      <c r="G204" s="410" t="s">
        <v>2182</v>
      </c>
      <c r="H204" s="410">
        <v>6</v>
      </c>
      <c r="I204" s="410">
        <v>19.5</v>
      </c>
      <c r="J204" s="410" t="s">
        <v>8228</v>
      </c>
      <c r="K204" s="402"/>
      <c r="L204" s="402"/>
    </row>
    <row r="205" spans="1:12" ht="15.75">
      <c r="A205" s="402"/>
      <c r="B205" s="403"/>
      <c r="C205" s="416" t="s">
        <v>8287</v>
      </c>
      <c r="D205" s="422"/>
      <c r="E205" s="422"/>
      <c r="F205" s="422"/>
      <c r="G205" s="410" t="s">
        <v>2182</v>
      </c>
      <c r="H205" s="410">
        <v>0.6</v>
      </c>
      <c r="I205" s="410">
        <v>19.5</v>
      </c>
      <c r="J205" s="410" t="s">
        <v>8116</v>
      </c>
      <c r="K205" s="402"/>
      <c r="L205" s="402"/>
    </row>
    <row r="206" spans="1:12" ht="15.75">
      <c r="A206" s="402"/>
      <c r="B206" s="403"/>
      <c r="C206" s="416" t="s">
        <v>8288</v>
      </c>
      <c r="D206" s="422"/>
      <c r="E206" s="422"/>
      <c r="F206" s="422"/>
      <c r="G206" s="410" t="s">
        <v>2182</v>
      </c>
      <c r="H206" s="410">
        <v>0.3</v>
      </c>
      <c r="I206" s="410">
        <v>25.9</v>
      </c>
      <c r="J206" s="410" t="s">
        <v>8116</v>
      </c>
      <c r="K206" s="402"/>
      <c r="L206" s="402"/>
    </row>
    <row r="207" spans="1:12" ht="15.75">
      <c r="A207" s="402"/>
      <c r="B207" s="403"/>
      <c r="C207" s="416" t="s">
        <v>8288</v>
      </c>
      <c r="D207" s="422"/>
      <c r="E207" s="422"/>
      <c r="F207" s="422"/>
      <c r="G207" s="410" t="s">
        <v>2182</v>
      </c>
      <c r="H207" s="410">
        <v>2</v>
      </c>
      <c r="I207" s="410">
        <v>25.9</v>
      </c>
      <c r="J207" s="410" t="s">
        <v>8117</v>
      </c>
      <c r="K207" s="402"/>
      <c r="L207" s="402"/>
    </row>
    <row r="208" spans="1:12" ht="15.75">
      <c r="A208" s="402"/>
      <c r="B208" s="403"/>
      <c r="C208" s="416" t="s">
        <v>8288</v>
      </c>
      <c r="D208" s="424"/>
      <c r="E208" s="422"/>
      <c r="F208" s="422"/>
      <c r="G208" s="410" t="s">
        <v>2182</v>
      </c>
      <c r="H208" s="410">
        <v>1.2</v>
      </c>
      <c r="I208" s="410">
        <v>25.9</v>
      </c>
      <c r="J208" s="410" t="s">
        <v>8228</v>
      </c>
      <c r="K208" s="402"/>
      <c r="L208" s="402"/>
    </row>
    <row r="209" spans="1:12" ht="15.75">
      <c r="A209" s="402"/>
      <c r="B209" s="403"/>
      <c r="C209" s="416" t="s">
        <v>8289</v>
      </c>
      <c r="D209" s="422"/>
      <c r="E209" s="422"/>
      <c r="F209" s="422"/>
      <c r="G209" s="410" t="s">
        <v>2182</v>
      </c>
      <c r="H209" s="410">
        <v>0.3</v>
      </c>
      <c r="I209" s="410">
        <v>17.21</v>
      </c>
      <c r="J209" s="399"/>
      <c r="K209" s="402"/>
      <c r="L209" s="402"/>
    </row>
    <row r="210" spans="1:12" ht="15.75">
      <c r="A210" s="402"/>
      <c r="B210" s="403"/>
      <c r="C210" s="415"/>
      <c r="D210" s="422"/>
      <c r="E210" s="422"/>
      <c r="F210" s="422"/>
      <c r="G210" s="399"/>
      <c r="H210" s="399"/>
      <c r="I210" s="399"/>
      <c r="J210" s="399"/>
      <c r="K210" s="402"/>
      <c r="L210" s="402"/>
    </row>
    <row r="211" spans="1:12" ht="15.75">
      <c r="A211" s="402"/>
      <c r="B211" s="563"/>
      <c r="C211" s="405" t="s">
        <v>8290</v>
      </c>
      <c r="D211" s="562"/>
      <c r="E211" s="562"/>
      <c r="F211" s="562"/>
      <c r="G211" s="562" t="s">
        <v>3735</v>
      </c>
      <c r="H211" s="562">
        <v>4.5</v>
      </c>
      <c r="I211" s="562">
        <v>21.93</v>
      </c>
      <c r="J211" s="562" t="s">
        <v>8228</v>
      </c>
      <c r="K211" s="402"/>
      <c r="L211" s="402"/>
    </row>
    <row r="212" spans="1:12" ht="15.75">
      <c r="A212" s="402" t="s">
        <v>9823</v>
      </c>
      <c r="B212" s="563"/>
      <c r="C212" s="415" t="s">
        <v>8277</v>
      </c>
      <c r="D212" s="562"/>
      <c r="E212" s="562"/>
      <c r="F212" s="562"/>
      <c r="G212" s="562"/>
      <c r="H212" s="562"/>
      <c r="I212" s="562"/>
      <c r="J212" s="562"/>
      <c r="K212" s="402">
        <v>900</v>
      </c>
      <c r="L212" s="423">
        <f>K212*3.14*H211/1000</f>
        <v>12.717000000000001</v>
      </c>
    </row>
    <row r="213" spans="1:12" ht="15.75">
      <c r="A213" s="402"/>
      <c r="B213" s="403"/>
      <c r="C213" s="405" t="s">
        <v>8291</v>
      </c>
      <c r="D213" s="562" t="s">
        <v>8280</v>
      </c>
      <c r="E213" s="562"/>
      <c r="F213" s="562"/>
      <c r="G213" s="562" t="s">
        <v>3735</v>
      </c>
      <c r="H213" s="562">
        <v>6.7</v>
      </c>
      <c r="I213" s="562">
        <v>38.549999999999997</v>
      </c>
      <c r="J213" s="414" t="s">
        <v>8292</v>
      </c>
      <c r="K213" s="402"/>
      <c r="L213" s="402"/>
    </row>
    <row r="214" spans="1:12" ht="15.75">
      <c r="A214" s="402" t="s">
        <v>9823</v>
      </c>
      <c r="B214" s="399" t="s">
        <v>2907</v>
      </c>
      <c r="C214" s="415" t="s">
        <v>8293</v>
      </c>
      <c r="D214" s="562"/>
      <c r="E214" s="562"/>
      <c r="F214" s="562"/>
      <c r="G214" s="562"/>
      <c r="H214" s="562"/>
      <c r="I214" s="562"/>
      <c r="J214" s="399" t="s">
        <v>8117</v>
      </c>
      <c r="K214" s="402">
        <f>3200+1600</f>
        <v>4800</v>
      </c>
      <c r="L214" s="423">
        <f>K214*H213/1000</f>
        <v>32.159999999999997</v>
      </c>
    </row>
    <row r="215" spans="1:12">
      <c r="A215" s="402" t="s">
        <v>9823</v>
      </c>
      <c r="B215" s="562" t="s">
        <v>2891</v>
      </c>
      <c r="C215" s="576" t="s">
        <v>8294</v>
      </c>
      <c r="D215" s="562"/>
      <c r="E215" s="562"/>
      <c r="F215" s="562"/>
      <c r="G215" s="562" t="s">
        <v>3735</v>
      </c>
      <c r="H215" s="562">
        <v>0.5</v>
      </c>
      <c r="I215" s="562">
        <v>11.43</v>
      </c>
      <c r="J215" s="414" t="s">
        <v>8295</v>
      </c>
      <c r="K215" s="402">
        <f>1600+2600</f>
        <v>4200</v>
      </c>
      <c r="L215" s="423">
        <f>K215*H215/1000</f>
        <v>2.1</v>
      </c>
    </row>
    <row r="216" spans="1:12" ht="15.75">
      <c r="A216" s="402"/>
      <c r="B216" s="562"/>
      <c r="C216" s="576"/>
      <c r="D216" s="562"/>
      <c r="E216" s="562"/>
      <c r="F216" s="562"/>
      <c r="G216" s="562"/>
      <c r="H216" s="562"/>
      <c r="I216" s="562"/>
      <c r="J216" s="399" t="s">
        <v>8116</v>
      </c>
      <c r="K216" s="402"/>
      <c r="L216" s="402"/>
    </row>
    <row r="217" spans="1:12" ht="15.75">
      <c r="A217" s="402" t="s">
        <v>9823</v>
      </c>
      <c r="B217" s="399"/>
      <c r="C217" s="415" t="s">
        <v>8296</v>
      </c>
      <c r="D217" s="399"/>
      <c r="E217" s="399"/>
      <c r="F217" s="399"/>
      <c r="G217" s="399" t="s">
        <v>3735</v>
      </c>
      <c r="H217" s="399">
        <v>4.2</v>
      </c>
      <c r="I217" s="399">
        <v>38.549999999999997</v>
      </c>
      <c r="J217" s="399" t="s">
        <v>8117</v>
      </c>
      <c r="K217" s="402">
        <f>3400+1400</f>
        <v>4800</v>
      </c>
      <c r="L217" s="423">
        <f>K217*H217/1000</f>
        <v>20.16</v>
      </c>
    </row>
    <row r="218" spans="1:12" ht="15.75">
      <c r="A218" s="402" t="s">
        <v>9823</v>
      </c>
      <c r="B218" s="399"/>
      <c r="C218" s="415" t="s">
        <v>8297</v>
      </c>
      <c r="D218" s="399"/>
      <c r="E218" s="399"/>
      <c r="F218" s="399"/>
      <c r="G218" s="399" t="s">
        <v>3735</v>
      </c>
      <c r="H218" s="399">
        <v>2</v>
      </c>
      <c r="I218" s="399">
        <v>33.770000000000003</v>
      </c>
      <c r="J218" s="399" t="s">
        <v>8117</v>
      </c>
      <c r="K218" s="402">
        <f>2400+1800</f>
        <v>4200</v>
      </c>
      <c r="L218" s="423">
        <f>K218*H218/1000</f>
        <v>8.4</v>
      </c>
    </row>
    <row r="219" spans="1:12" ht="15.75">
      <c r="A219" s="402"/>
      <c r="B219" s="403"/>
      <c r="C219" s="405" t="s">
        <v>8298</v>
      </c>
      <c r="D219" s="399"/>
      <c r="E219" s="562"/>
      <c r="F219" s="562"/>
      <c r="G219" s="399"/>
      <c r="H219" s="399"/>
      <c r="I219" s="562">
        <v>72.39</v>
      </c>
      <c r="J219" s="399" t="s">
        <v>8299</v>
      </c>
      <c r="K219" s="402"/>
      <c r="L219" s="402"/>
    </row>
    <row r="220" spans="1:12" ht="15.75">
      <c r="A220" s="402"/>
      <c r="B220" s="403"/>
      <c r="C220" s="415"/>
      <c r="D220" s="399" t="s">
        <v>8280</v>
      </c>
      <c r="E220" s="562"/>
      <c r="F220" s="562"/>
      <c r="G220" s="399" t="s">
        <v>3768</v>
      </c>
      <c r="H220" s="399">
        <v>1</v>
      </c>
      <c r="I220" s="562"/>
      <c r="J220" s="399" t="s">
        <v>8116</v>
      </c>
      <c r="K220" s="402"/>
      <c r="L220" s="402"/>
    </row>
    <row r="221" spans="1:12" ht="18.75">
      <c r="A221" s="402" t="s">
        <v>9823</v>
      </c>
      <c r="B221" s="399" t="s">
        <v>2891</v>
      </c>
      <c r="C221" s="415" t="s">
        <v>8300</v>
      </c>
      <c r="D221" s="425"/>
      <c r="E221" s="562"/>
      <c r="F221" s="562"/>
      <c r="G221" s="399" t="s">
        <v>8106</v>
      </c>
      <c r="H221" s="426">
        <v>7.97</v>
      </c>
      <c r="I221" s="562"/>
      <c r="J221" s="427"/>
      <c r="K221" s="402"/>
      <c r="L221" s="402">
        <f>H221</f>
        <v>7.97</v>
      </c>
    </row>
    <row r="222" spans="1:12" ht="15.75">
      <c r="A222" s="402"/>
      <c r="B222" s="562" t="s">
        <v>2907</v>
      </c>
      <c r="C222" s="576" t="s">
        <v>8301</v>
      </c>
      <c r="D222" s="562"/>
      <c r="E222" s="562"/>
      <c r="F222" s="562"/>
      <c r="G222" s="399" t="s">
        <v>3768</v>
      </c>
      <c r="H222" s="399">
        <v>1</v>
      </c>
      <c r="I222" s="562">
        <v>86</v>
      </c>
      <c r="J222" s="399" t="s">
        <v>8299</v>
      </c>
      <c r="K222" s="402"/>
      <c r="L222" s="402"/>
    </row>
    <row r="223" spans="1:12" ht="18.75">
      <c r="A223" s="402" t="s">
        <v>9823</v>
      </c>
      <c r="B223" s="562"/>
      <c r="C223" s="576"/>
      <c r="D223" s="562"/>
      <c r="E223" s="562"/>
      <c r="F223" s="562"/>
      <c r="G223" s="399" t="s">
        <v>8106</v>
      </c>
      <c r="H223" s="426">
        <v>9.7100000000000009</v>
      </c>
      <c r="I223" s="562"/>
      <c r="J223" s="399" t="s">
        <v>8116</v>
      </c>
      <c r="K223" s="402"/>
      <c r="L223" s="402">
        <f>H223</f>
        <v>9.7100000000000009</v>
      </c>
    </row>
    <row r="224" spans="1:12" ht="15.75">
      <c r="A224" s="402"/>
      <c r="B224" s="562" t="s">
        <v>2907</v>
      </c>
      <c r="C224" s="576" t="s">
        <v>8302</v>
      </c>
      <c r="D224" s="562"/>
      <c r="E224" s="562"/>
      <c r="F224" s="562"/>
      <c r="G224" s="399" t="s">
        <v>3768</v>
      </c>
      <c r="H224" s="399">
        <v>1</v>
      </c>
      <c r="I224" s="562">
        <v>69.540000000000006</v>
      </c>
      <c r="J224" s="399" t="s">
        <v>8303</v>
      </c>
      <c r="K224" s="402"/>
      <c r="L224" s="402"/>
    </row>
    <row r="225" spans="1:12" ht="18.75">
      <c r="A225" s="402" t="s">
        <v>9823</v>
      </c>
      <c r="B225" s="562"/>
      <c r="C225" s="576"/>
      <c r="D225" s="562"/>
      <c r="E225" s="562"/>
      <c r="F225" s="562"/>
      <c r="G225" s="399" t="s">
        <v>8106</v>
      </c>
      <c r="H225" s="426">
        <v>7.68</v>
      </c>
      <c r="I225" s="562"/>
      <c r="J225" s="399" t="s">
        <v>8116</v>
      </c>
      <c r="K225" s="402"/>
      <c r="L225" s="402">
        <f>H225</f>
        <v>7.68</v>
      </c>
    </row>
    <row r="226" spans="1:12" ht="15.75">
      <c r="A226" s="402"/>
      <c r="B226" s="563"/>
      <c r="C226" s="576" t="s">
        <v>8304</v>
      </c>
      <c r="D226" s="562"/>
      <c r="E226" s="562"/>
      <c r="F226" s="562"/>
      <c r="G226" s="399" t="s">
        <v>3768</v>
      </c>
      <c r="H226" s="399">
        <v>1</v>
      </c>
      <c r="I226" s="562">
        <v>169</v>
      </c>
      <c r="J226" s="562" t="s">
        <v>8117</v>
      </c>
      <c r="K226" s="402"/>
      <c r="L226" s="402"/>
    </row>
    <row r="227" spans="1:12" ht="18.75">
      <c r="A227" s="402" t="s">
        <v>9823</v>
      </c>
      <c r="B227" s="563"/>
      <c r="C227" s="576"/>
      <c r="D227" s="562"/>
      <c r="E227" s="562"/>
      <c r="F227" s="562"/>
      <c r="G227" s="399" t="s">
        <v>8106</v>
      </c>
      <c r="H227" s="426">
        <v>19</v>
      </c>
      <c r="I227" s="562"/>
      <c r="J227" s="562"/>
      <c r="K227" s="402"/>
      <c r="L227" s="402">
        <f>H227</f>
        <v>19</v>
      </c>
    </row>
    <row r="228" spans="1:12" ht="15.75">
      <c r="A228" s="402"/>
      <c r="B228" s="563"/>
      <c r="C228" s="576" t="s">
        <v>8305</v>
      </c>
      <c r="D228" s="562"/>
      <c r="E228" s="562"/>
      <c r="F228" s="562"/>
      <c r="G228" s="399" t="s">
        <v>3768</v>
      </c>
      <c r="H228" s="399">
        <v>2</v>
      </c>
      <c r="I228" s="562">
        <v>23.06</v>
      </c>
      <c r="J228" s="562" t="s">
        <v>8116</v>
      </c>
      <c r="K228" s="402"/>
      <c r="L228" s="402"/>
    </row>
    <row r="229" spans="1:12" ht="18.75">
      <c r="A229" s="402" t="s">
        <v>9823</v>
      </c>
      <c r="B229" s="563"/>
      <c r="C229" s="576"/>
      <c r="D229" s="562"/>
      <c r="E229" s="562"/>
      <c r="F229" s="562"/>
      <c r="G229" s="399" t="s">
        <v>8106</v>
      </c>
      <c r="H229" s="426">
        <v>2.6</v>
      </c>
      <c r="I229" s="562"/>
      <c r="J229" s="562"/>
      <c r="K229" s="402"/>
      <c r="L229" s="402">
        <f>H229</f>
        <v>2.6</v>
      </c>
    </row>
    <row r="230" spans="1:12" ht="15.75">
      <c r="A230" s="402"/>
      <c r="B230" s="563"/>
      <c r="C230" s="576" t="s">
        <v>8306</v>
      </c>
      <c r="D230" s="562"/>
      <c r="E230" s="562"/>
      <c r="F230" s="562"/>
      <c r="G230" s="399" t="s">
        <v>3768</v>
      </c>
      <c r="H230" s="399">
        <v>4</v>
      </c>
      <c r="I230" s="562">
        <v>25.69</v>
      </c>
      <c r="J230" s="562" t="s">
        <v>8116</v>
      </c>
      <c r="K230" s="402"/>
      <c r="L230" s="402"/>
    </row>
    <row r="231" spans="1:12" ht="18.75">
      <c r="A231" s="402" t="s">
        <v>9823</v>
      </c>
      <c r="B231" s="563"/>
      <c r="C231" s="576"/>
      <c r="D231" s="562"/>
      <c r="E231" s="562"/>
      <c r="F231" s="562"/>
      <c r="G231" s="399" t="s">
        <v>8106</v>
      </c>
      <c r="H231" s="426">
        <v>2.9</v>
      </c>
      <c r="I231" s="562"/>
      <c r="J231" s="562"/>
      <c r="K231" s="402"/>
      <c r="L231" s="402">
        <f>H231</f>
        <v>2.9</v>
      </c>
    </row>
    <row r="232" spans="1:12" ht="15.75">
      <c r="A232" s="402"/>
      <c r="B232" s="403"/>
      <c r="C232" s="405" t="s">
        <v>8307</v>
      </c>
      <c r="D232" s="399" t="s">
        <v>8308</v>
      </c>
      <c r="E232" s="399"/>
      <c r="F232" s="399" t="s">
        <v>8309</v>
      </c>
      <c r="G232" s="399" t="s">
        <v>3768</v>
      </c>
      <c r="H232" s="399">
        <v>2</v>
      </c>
      <c r="I232" s="399">
        <v>5.0999999999999996</v>
      </c>
      <c r="J232" s="422"/>
      <c r="K232" s="402"/>
      <c r="L232" s="402"/>
    </row>
    <row r="233" spans="1:12" ht="15.75">
      <c r="A233" s="402"/>
      <c r="B233" s="403"/>
      <c r="C233" s="405" t="s">
        <v>8310</v>
      </c>
      <c r="D233" s="399" t="s">
        <v>8311</v>
      </c>
      <c r="E233" s="399"/>
      <c r="F233" s="399" t="s">
        <v>8309</v>
      </c>
      <c r="G233" s="399" t="s">
        <v>3768</v>
      </c>
      <c r="H233" s="399">
        <v>4</v>
      </c>
      <c r="I233" s="399">
        <v>5.6</v>
      </c>
      <c r="J233" s="422"/>
      <c r="K233" s="402"/>
      <c r="L233" s="402"/>
    </row>
    <row r="234" spans="1:12" ht="15.75">
      <c r="A234" s="402"/>
      <c r="B234" s="563"/>
      <c r="C234" s="405" t="s">
        <v>8312</v>
      </c>
      <c r="D234" s="562" t="s">
        <v>8280</v>
      </c>
      <c r="E234" s="562"/>
      <c r="F234" s="562"/>
      <c r="G234" s="399" t="s">
        <v>3768</v>
      </c>
      <c r="H234" s="399">
        <v>6</v>
      </c>
      <c r="I234" s="562">
        <v>9.6</v>
      </c>
      <c r="J234" s="582"/>
      <c r="K234" s="402"/>
      <c r="L234" s="402"/>
    </row>
    <row r="235" spans="1:12" ht="18.75">
      <c r="A235" s="402" t="s">
        <v>9823</v>
      </c>
      <c r="B235" s="563"/>
      <c r="C235" s="405" t="s">
        <v>8313</v>
      </c>
      <c r="D235" s="562"/>
      <c r="E235" s="562"/>
      <c r="F235" s="562"/>
      <c r="G235" s="399" t="s">
        <v>8106</v>
      </c>
      <c r="H235" s="426">
        <v>1.18</v>
      </c>
      <c r="I235" s="562"/>
      <c r="J235" s="582"/>
      <c r="K235" s="402"/>
      <c r="L235" s="402">
        <f>H235</f>
        <v>1.18</v>
      </c>
    </row>
    <row r="236" spans="1:12" ht="15.75">
      <c r="A236" s="402"/>
      <c r="B236" s="563"/>
      <c r="C236" s="405" t="s">
        <v>8312</v>
      </c>
      <c r="D236" s="562" t="s">
        <v>8280</v>
      </c>
      <c r="E236" s="562"/>
      <c r="F236" s="562"/>
      <c r="G236" s="399" t="s">
        <v>3768</v>
      </c>
      <c r="H236" s="399">
        <v>2</v>
      </c>
      <c r="I236" s="562">
        <v>8.4499999999999993</v>
      </c>
      <c r="J236" s="582"/>
      <c r="K236" s="402"/>
      <c r="L236" s="402"/>
    </row>
    <row r="237" spans="1:12" ht="18.75">
      <c r="A237" s="402" t="s">
        <v>9823</v>
      </c>
      <c r="B237" s="563"/>
      <c r="C237" s="405" t="s">
        <v>8314</v>
      </c>
      <c r="D237" s="562"/>
      <c r="E237" s="562"/>
      <c r="F237" s="562"/>
      <c r="G237" s="399" t="s">
        <v>8106</v>
      </c>
      <c r="H237" s="426">
        <v>0.76</v>
      </c>
      <c r="I237" s="562"/>
      <c r="J237" s="582"/>
      <c r="K237" s="402"/>
      <c r="L237" s="402">
        <f>H237</f>
        <v>0.76</v>
      </c>
    </row>
    <row r="238" spans="1:12" ht="15.75">
      <c r="A238" s="402"/>
      <c r="B238" s="563"/>
      <c r="C238" s="405" t="s">
        <v>8312</v>
      </c>
      <c r="D238" s="562" t="s">
        <v>8280</v>
      </c>
      <c r="E238" s="562"/>
      <c r="F238" s="562"/>
      <c r="G238" s="399" t="s">
        <v>3768</v>
      </c>
      <c r="H238" s="399">
        <v>1</v>
      </c>
      <c r="I238" s="562">
        <v>11.24</v>
      </c>
      <c r="J238" s="582"/>
      <c r="K238" s="402"/>
      <c r="L238" s="402"/>
    </row>
    <row r="239" spans="1:12" ht="18.75">
      <c r="A239" s="402" t="s">
        <v>9823</v>
      </c>
      <c r="B239" s="563"/>
      <c r="C239" s="405" t="s">
        <v>8315</v>
      </c>
      <c r="D239" s="562"/>
      <c r="E239" s="562"/>
      <c r="F239" s="562"/>
      <c r="G239" s="399" t="s">
        <v>8106</v>
      </c>
      <c r="H239" s="426">
        <v>1.01</v>
      </c>
      <c r="I239" s="562"/>
      <c r="J239" s="582"/>
      <c r="K239" s="402"/>
      <c r="L239" s="402">
        <f>H239</f>
        <v>1.01</v>
      </c>
    </row>
    <row r="240" spans="1:12" ht="15.75">
      <c r="A240" s="402"/>
      <c r="B240" s="563"/>
      <c r="C240" s="405" t="s">
        <v>8316</v>
      </c>
      <c r="D240" s="562" t="s">
        <v>8280</v>
      </c>
      <c r="E240" s="562"/>
      <c r="F240" s="562"/>
      <c r="G240" s="399" t="s">
        <v>3768</v>
      </c>
      <c r="H240" s="399">
        <v>1</v>
      </c>
      <c r="I240" s="562">
        <v>17.75</v>
      </c>
      <c r="J240" s="582"/>
      <c r="K240" s="402"/>
      <c r="L240" s="402"/>
    </row>
    <row r="241" spans="1:12" ht="18.75">
      <c r="A241" s="402" t="s">
        <v>9823</v>
      </c>
      <c r="B241" s="563"/>
      <c r="C241" s="405" t="s">
        <v>8317</v>
      </c>
      <c r="D241" s="562"/>
      <c r="E241" s="562"/>
      <c r="F241" s="562"/>
      <c r="G241" s="399" t="s">
        <v>8106</v>
      </c>
      <c r="H241" s="426">
        <v>1.68</v>
      </c>
      <c r="I241" s="562"/>
      <c r="J241" s="582"/>
      <c r="K241" s="402"/>
      <c r="L241" s="402">
        <f>H241</f>
        <v>1.68</v>
      </c>
    </row>
    <row r="242" spans="1:12" ht="15.75">
      <c r="A242" s="402"/>
      <c r="B242" s="563"/>
      <c r="C242" s="567" t="s">
        <v>8318</v>
      </c>
      <c r="D242" s="562" t="s">
        <v>8280</v>
      </c>
      <c r="E242" s="562"/>
      <c r="F242" s="562"/>
      <c r="G242" s="399" t="s">
        <v>3768</v>
      </c>
      <c r="H242" s="399">
        <v>1</v>
      </c>
      <c r="I242" s="562">
        <v>57.5</v>
      </c>
      <c r="J242" s="582"/>
      <c r="K242" s="402"/>
      <c r="L242" s="402"/>
    </row>
    <row r="243" spans="1:12" ht="18.75">
      <c r="A243" s="402" t="s">
        <v>9823</v>
      </c>
      <c r="B243" s="563"/>
      <c r="C243" s="567"/>
      <c r="D243" s="562"/>
      <c r="E243" s="562"/>
      <c r="F243" s="562"/>
      <c r="G243" s="399" t="s">
        <v>8106</v>
      </c>
      <c r="H243" s="426">
        <v>7.47</v>
      </c>
      <c r="I243" s="562"/>
      <c r="J243" s="582"/>
      <c r="K243" s="402"/>
      <c r="L243" s="402">
        <f>H243</f>
        <v>7.47</v>
      </c>
    </row>
    <row r="244" spans="1:12" ht="15.75">
      <c r="A244" s="402"/>
      <c r="B244" s="563"/>
      <c r="C244" s="567" t="s">
        <v>8319</v>
      </c>
      <c r="D244" s="562" t="s">
        <v>8280</v>
      </c>
      <c r="E244" s="562"/>
      <c r="F244" s="562"/>
      <c r="G244" s="399" t="s">
        <v>3768</v>
      </c>
      <c r="H244" s="399">
        <v>1</v>
      </c>
      <c r="I244" s="562">
        <v>60.2</v>
      </c>
      <c r="J244" s="582"/>
      <c r="K244" s="402"/>
      <c r="L244" s="402"/>
    </row>
    <row r="245" spans="1:12" ht="18.75">
      <c r="A245" s="402" t="s">
        <v>9823</v>
      </c>
      <c r="B245" s="563"/>
      <c r="C245" s="567"/>
      <c r="D245" s="562"/>
      <c r="E245" s="562"/>
      <c r="F245" s="562"/>
      <c r="G245" s="399" t="s">
        <v>8106</v>
      </c>
      <c r="H245" s="426">
        <v>7.85</v>
      </c>
      <c r="I245" s="562"/>
      <c r="J245" s="582"/>
      <c r="K245" s="402"/>
      <c r="L245" s="402">
        <f>H245</f>
        <v>7.85</v>
      </c>
    </row>
    <row r="246" spans="1:12" ht="15.75">
      <c r="A246" s="402"/>
      <c r="B246" s="563"/>
      <c r="C246" s="567" t="s">
        <v>8320</v>
      </c>
      <c r="D246" s="562" t="s">
        <v>8280</v>
      </c>
      <c r="E246" s="562"/>
      <c r="F246" s="562"/>
      <c r="G246" s="399" t="s">
        <v>3768</v>
      </c>
      <c r="H246" s="399">
        <v>1</v>
      </c>
      <c r="I246" s="562">
        <v>21.27</v>
      </c>
      <c r="J246" s="582"/>
      <c r="K246" s="402"/>
      <c r="L246" s="402"/>
    </row>
    <row r="247" spans="1:12" ht="18.75">
      <c r="A247" s="402" t="s">
        <v>9823</v>
      </c>
      <c r="B247" s="563"/>
      <c r="C247" s="567"/>
      <c r="D247" s="562"/>
      <c r="E247" s="562"/>
      <c r="F247" s="562"/>
      <c r="G247" s="399" t="s">
        <v>8106</v>
      </c>
      <c r="H247" s="426">
        <v>2.95</v>
      </c>
      <c r="I247" s="562"/>
      <c r="J247" s="582"/>
      <c r="K247" s="402"/>
      <c r="L247" s="402">
        <f>H247</f>
        <v>2.95</v>
      </c>
    </row>
    <row r="248" spans="1:12" ht="15.75">
      <c r="A248" s="402"/>
      <c r="B248" s="563"/>
      <c r="C248" s="567" t="s">
        <v>8321</v>
      </c>
      <c r="D248" s="562" t="s">
        <v>8280</v>
      </c>
      <c r="E248" s="562"/>
      <c r="F248" s="562"/>
      <c r="G248" s="399" t="s">
        <v>3768</v>
      </c>
      <c r="H248" s="399">
        <v>3</v>
      </c>
      <c r="I248" s="562">
        <v>11.6</v>
      </c>
      <c r="J248" s="582"/>
      <c r="K248" s="402"/>
      <c r="L248" s="402"/>
    </row>
    <row r="249" spans="1:12" ht="18.75">
      <c r="A249" s="402" t="s">
        <v>9823</v>
      </c>
      <c r="B249" s="563"/>
      <c r="C249" s="567"/>
      <c r="D249" s="562"/>
      <c r="E249" s="562"/>
      <c r="F249" s="562"/>
      <c r="G249" s="399" t="s">
        <v>8106</v>
      </c>
      <c r="H249" s="426">
        <v>1.46</v>
      </c>
      <c r="I249" s="562"/>
      <c r="J249" s="582"/>
      <c r="K249" s="402"/>
      <c r="L249" s="402">
        <f>H249</f>
        <v>1.46</v>
      </c>
    </row>
    <row r="250" spans="1:12" ht="15.75">
      <c r="A250" s="402"/>
      <c r="B250" s="563"/>
      <c r="C250" s="567" t="s">
        <v>8322</v>
      </c>
      <c r="D250" s="562" t="s">
        <v>8280</v>
      </c>
      <c r="E250" s="562"/>
      <c r="F250" s="562"/>
      <c r="G250" s="399" t="s">
        <v>3768</v>
      </c>
      <c r="H250" s="399">
        <v>8</v>
      </c>
      <c r="I250" s="562">
        <v>9.8000000000000007</v>
      </c>
      <c r="J250" s="582"/>
      <c r="K250" s="402"/>
      <c r="L250" s="402"/>
    </row>
    <row r="251" spans="1:12" ht="18.75">
      <c r="A251" s="402" t="s">
        <v>9823</v>
      </c>
      <c r="B251" s="563"/>
      <c r="C251" s="567"/>
      <c r="D251" s="562"/>
      <c r="E251" s="562"/>
      <c r="F251" s="562"/>
      <c r="G251" s="399" t="s">
        <v>8106</v>
      </c>
      <c r="H251" s="426">
        <v>1.1399999999999999</v>
      </c>
      <c r="I251" s="562"/>
      <c r="J251" s="582"/>
      <c r="K251" s="402"/>
      <c r="L251" s="402">
        <f>H251</f>
        <v>1.1399999999999999</v>
      </c>
    </row>
    <row r="252" spans="1:12" ht="15.75">
      <c r="A252" s="402"/>
      <c r="B252" s="563"/>
      <c r="C252" s="566" t="s">
        <v>8323</v>
      </c>
      <c r="D252" s="565" t="s">
        <v>8280</v>
      </c>
      <c r="E252" s="562"/>
      <c r="F252" s="562"/>
      <c r="G252" s="410" t="s">
        <v>3768</v>
      </c>
      <c r="H252" s="410">
        <v>2</v>
      </c>
      <c r="I252" s="562"/>
      <c r="J252" s="582"/>
      <c r="K252" s="402"/>
      <c r="L252" s="402"/>
    </row>
    <row r="253" spans="1:12" ht="18.75">
      <c r="A253" s="402"/>
      <c r="B253" s="563"/>
      <c r="C253" s="566"/>
      <c r="D253" s="565"/>
      <c r="E253" s="562"/>
      <c r="F253" s="562"/>
      <c r="G253" s="410" t="s">
        <v>8324</v>
      </c>
      <c r="H253" s="410">
        <v>2</v>
      </c>
      <c r="I253" s="562"/>
      <c r="J253" s="582"/>
      <c r="K253" s="402"/>
      <c r="L253" s="402"/>
    </row>
    <row r="254" spans="1:12" ht="15.75">
      <c r="A254" s="402"/>
      <c r="B254" s="563"/>
      <c r="C254" s="567" t="s">
        <v>8325</v>
      </c>
      <c r="D254" s="562" t="s">
        <v>8280</v>
      </c>
      <c r="E254" s="562"/>
      <c r="F254" s="562"/>
      <c r="G254" s="399" t="s">
        <v>3768</v>
      </c>
      <c r="H254" s="399">
        <v>2</v>
      </c>
      <c r="I254" s="562"/>
      <c r="J254" s="582"/>
      <c r="K254" s="402"/>
      <c r="L254" s="402"/>
    </row>
    <row r="255" spans="1:12" ht="18.75">
      <c r="A255" s="402" t="s">
        <v>9823</v>
      </c>
      <c r="B255" s="563"/>
      <c r="C255" s="567"/>
      <c r="D255" s="562"/>
      <c r="E255" s="562"/>
      <c r="F255" s="562"/>
      <c r="G255" s="399" t="s">
        <v>8106</v>
      </c>
      <c r="H255" s="426">
        <v>2.96</v>
      </c>
      <c r="I255" s="562"/>
      <c r="J255" s="582"/>
      <c r="K255" s="402"/>
      <c r="L255" s="402">
        <f>H255</f>
        <v>2.96</v>
      </c>
    </row>
    <row r="256" spans="1:12" ht="15.75">
      <c r="A256" s="402"/>
      <c r="B256" s="563"/>
      <c r="C256" s="567" t="s">
        <v>8326</v>
      </c>
      <c r="D256" s="562" t="s">
        <v>8280</v>
      </c>
      <c r="E256" s="562"/>
      <c r="F256" s="562"/>
      <c r="G256" s="399" t="s">
        <v>3768</v>
      </c>
      <c r="H256" s="399">
        <v>2</v>
      </c>
      <c r="I256" s="562"/>
      <c r="J256" s="582"/>
      <c r="K256" s="402"/>
      <c r="L256" s="402"/>
    </row>
    <row r="257" spans="1:12" ht="18.75">
      <c r="A257" s="402" t="s">
        <v>9823</v>
      </c>
      <c r="B257" s="563"/>
      <c r="C257" s="567"/>
      <c r="D257" s="562"/>
      <c r="E257" s="562"/>
      <c r="F257" s="562"/>
      <c r="G257" s="399" t="s">
        <v>8106</v>
      </c>
      <c r="H257" s="426">
        <v>3.75</v>
      </c>
      <c r="I257" s="562"/>
      <c r="J257" s="582"/>
      <c r="K257" s="402"/>
      <c r="L257" s="402">
        <f>H257</f>
        <v>3.75</v>
      </c>
    </row>
    <row r="258" spans="1:12" ht="15.75">
      <c r="A258" s="402"/>
      <c r="B258" s="563"/>
      <c r="C258" s="567" t="s">
        <v>8327</v>
      </c>
      <c r="D258" s="562" t="s">
        <v>8280</v>
      </c>
      <c r="E258" s="562"/>
      <c r="F258" s="562"/>
      <c r="G258" s="399" t="s">
        <v>3768</v>
      </c>
      <c r="H258" s="399">
        <v>2</v>
      </c>
      <c r="I258" s="562"/>
      <c r="J258" s="582"/>
      <c r="K258" s="402"/>
      <c r="L258" s="402"/>
    </row>
    <row r="259" spans="1:12" ht="18.75">
      <c r="A259" s="402" t="s">
        <v>9823</v>
      </c>
      <c r="B259" s="563"/>
      <c r="C259" s="567"/>
      <c r="D259" s="562"/>
      <c r="E259" s="562"/>
      <c r="F259" s="562"/>
      <c r="G259" s="399" t="s">
        <v>8106</v>
      </c>
      <c r="H259" s="426">
        <v>1.54</v>
      </c>
      <c r="I259" s="562"/>
      <c r="J259" s="582"/>
      <c r="K259" s="402"/>
      <c r="L259" s="402">
        <f>H259</f>
        <v>1.54</v>
      </c>
    </row>
    <row r="260" spans="1:12" ht="15.75">
      <c r="A260" s="402"/>
      <c r="B260" s="563"/>
      <c r="C260" s="567" t="s">
        <v>8328</v>
      </c>
      <c r="D260" s="562" t="s">
        <v>8280</v>
      </c>
      <c r="E260" s="562"/>
      <c r="F260" s="562"/>
      <c r="G260" s="399" t="s">
        <v>3768</v>
      </c>
      <c r="H260" s="399">
        <v>2</v>
      </c>
      <c r="I260" s="562"/>
      <c r="J260" s="582"/>
      <c r="K260" s="402"/>
      <c r="L260" s="402"/>
    </row>
    <row r="261" spans="1:12" ht="18.75">
      <c r="A261" s="402" t="s">
        <v>9823</v>
      </c>
      <c r="B261" s="563"/>
      <c r="C261" s="567"/>
      <c r="D261" s="562"/>
      <c r="E261" s="562"/>
      <c r="F261" s="562"/>
      <c r="G261" s="399" t="s">
        <v>8106</v>
      </c>
      <c r="H261" s="426">
        <v>1.37</v>
      </c>
      <c r="I261" s="562"/>
      <c r="J261" s="582"/>
      <c r="K261" s="402"/>
      <c r="L261" s="402">
        <f>H261</f>
        <v>1.37</v>
      </c>
    </row>
    <row r="262" spans="1:12" ht="15.75">
      <c r="A262" s="402"/>
      <c r="B262" s="563"/>
      <c r="C262" s="567" t="s">
        <v>8329</v>
      </c>
      <c r="D262" s="562" t="s">
        <v>8280</v>
      </c>
      <c r="E262" s="562"/>
      <c r="F262" s="562"/>
      <c r="G262" s="399" t="s">
        <v>3768</v>
      </c>
      <c r="H262" s="399">
        <v>1</v>
      </c>
      <c r="I262" s="562"/>
      <c r="J262" s="582"/>
      <c r="K262" s="402"/>
      <c r="L262" s="402"/>
    </row>
    <row r="263" spans="1:12" ht="18.75">
      <c r="A263" s="402" t="s">
        <v>9823</v>
      </c>
      <c r="B263" s="563"/>
      <c r="C263" s="567"/>
      <c r="D263" s="562"/>
      <c r="E263" s="562"/>
      <c r="F263" s="562"/>
      <c r="G263" s="399" t="s">
        <v>8106</v>
      </c>
      <c r="H263" s="426">
        <v>1.1000000000000001</v>
      </c>
      <c r="I263" s="562"/>
      <c r="J263" s="582"/>
      <c r="K263" s="402"/>
      <c r="L263" s="402">
        <f>H263</f>
        <v>1.1000000000000001</v>
      </c>
    </row>
    <row r="264" spans="1:12" ht="15.75">
      <c r="A264" s="402"/>
      <c r="B264" s="563"/>
      <c r="C264" s="567" t="s">
        <v>8330</v>
      </c>
      <c r="D264" s="562" t="s">
        <v>8280</v>
      </c>
      <c r="E264" s="562"/>
      <c r="F264" s="562"/>
      <c r="G264" s="399" t="s">
        <v>3768</v>
      </c>
      <c r="H264" s="399">
        <v>2</v>
      </c>
      <c r="I264" s="562"/>
      <c r="J264" s="582"/>
      <c r="K264" s="402"/>
      <c r="L264" s="402"/>
    </row>
    <row r="265" spans="1:12" ht="18.75">
      <c r="A265" s="402" t="s">
        <v>9823</v>
      </c>
      <c r="B265" s="563"/>
      <c r="C265" s="567"/>
      <c r="D265" s="562"/>
      <c r="E265" s="562"/>
      <c r="F265" s="562"/>
      <c r="G265" s="399" t="s">
        <v>8106</v>
      </c>
      <c r="H265" s="426">
        <v>0.4</v>
      </c>
      <c r="I265" s="562"/>
      <c r="J265" s="582"/>
      <c r="K265" s="402"/>
      <c r="L265" s="402">
        <f>H265</f>
        <v>0.4</v>
      </c>
    </row>
    <row r="266" spans="1:12" ht="15.75">
      <c r="A266" s="402"/>
      <c r="B266" s="563"/>
      <c r="C266" s="567" t="s">
        <v>8331</v>
      </c>
      <c r="D266" s="562" t="s">
        <v>8280</v>
      </c>
      <c r="E266" s="562"/>
      <c r="F266" s="562"/>
      <c r="G266" s="399" t="s">
        <v>3768</v>
      </c>
      <c r="H266" s="399">
        <v>4</v>
      </c>
      <c r="I266" s="562"/>
      <c r="J266" s="582"/>
      <c r="K266" s="402"/>
      <c r="L266" s="402"/>
    </row>
    <row r="267" spans="1:12" ht="18.75">
      <c r="A267" s="402" t="s">
        <v>9823</v>
      </c>
      <c r="B267" s="563"/>
      <c r="C267" s="567"/>
      <c r="D267" s="562"/>
      <c r="E267" s="562"/>
      <c r="F267" s="562"/>
      <c r="G267" s="399" t="s">
        <v>8106</v>
      </c>
      <c r="H267" s="426">
        <v>0.5</v>
      </c>
      <c r="I267" s="562"/>
      <c r="J267" s="582"/>
      <c r="K267" s="402"/>
      <c r="L267" s="402">
        <f>H267</f>
        <v>0.5</v>
      </c>
    </row>
    <row r="268" spans="1:12" ht="15.75">
      <c r="A268" s="402"/>
      <c r="B268" s="563"/>
      <c r="C268" s="567" t="s">
        <v>8332</v>
      </c>
      <c r="D268" s="562" t="s">
        <v>8280</v>
      </c>
      <c r="E268" s="562"/>
      <c r="F268" s="562"/>
      <c r="G268" s="399" t="s">
        <v>3768</v>
      </c>
      <c r="H268" s="399">
        <v>1</v>
      </c>
      <c r="I268" s="562"/>
      <c r="J268" s="582"/>
      <c r="K268" s="402"/>
      <c r="L268" s="402"/>
    </row>
    <row r="269" spans="1:12" ht="18.75">
      <c r="A269" s="402" t="s">
        <v>9823</v>
      </c>
      <c r="B269" s="563"/>
      <c r="C269" s="567"/>
      <c r="D269" s="562"/>
      <c r="E269" s="562"/>
      <c r="F269" s="562"/>
      <c r="G269" s="399" t="s">
        <v>8106</v>
      </c>
      <c r="H269" s="426">
        <v>1.19</v>
      </c>
      <c r="I269" s="562"/>
      <c r="J269" s="582"/>
      <c r="K269" s="402"/>
      <c r="L269" s="402">
        <f>H269</f>
        <v>1.19</v>
      </c>
    </row>
    <row r="270" spans="1:12" ht="15.75">
      <c r="A270" s="402"/>
      <c r="B270" s="403"/>
      <c r="C270" s="405" t="s">
        <v>8333</v>
      </c>
      <c r="D270" s="399" t="s">
        <v>8334</v>
      </c>
      <c r="E270" s="399"/>
      <c r="F270" s="399"/>
      <c r="G270" s="399" t="s">
        <v>3768</v>
      </c>
      <c r="H270" s="399">
        <v>8</v>
      </c>
      <c r="I270" s="399"/>
      <c r="J270" s="422"/>
      <c r="K270" s="402"/>
      <c r="L270" s="402"/>
    </row>
    <row r="271" spans="1:12" ht="15.75">
      <c r="A271" s="402"/>
      <c r="B271" s="563"/>
      <c r="C271" s="567" t="s">
        <v>8335</v>
      </c>
      <c r="D271" s="562" t="s">
        <v>8336</v>
      </c>
      <c r="E271" s="562"/>
      <c r="F271" s="562" t="s">
        <v>8337</v>
      </c>
      <c r="G271" s="562" t="s">
        <v>8106</v>
      </c>
      <c r="H271" s="399" t="s">
        <v>8339</v>
      </c>
      <c r="I271" s="562"/>
      <c r="J271" s="562"/>
      <c r="K271" s="402"/>
      <c r="L271" s="402"/>
    </row>
    <row r="272" spans="1:12" ht="15.75">
      <c r="A272" s="402" t="s">
        <v>9824</v>
      </c>
      <c r="B272" s="563"/>
      <c r="C272" s="567"/>
      <c r="D272" s="562"/>
      <c r="E272" s="562"/>
      <c r="F272" s="562"/>
      <c r="G272" s="562"/>
      <c r="H272" s="426">
        <v>106</v>
      </c>
      <c r="I272" s="562"/>
      <c r="J272" s="562"/>
      <c r="K272" s="402"/>
      <c r="L272" s="402">
        <f>H272</f>
        <v>106</v>
      </c>
    </row>
    <row r="273" spans="1:12" ht="15.75">
      <c r="A273" s="402"/>
      <c r="B273" s="403"/>
      <c r="C273" s="405" t="s">
        <v>8340</v>
      </c>
      <c r="D273" s="399" t="s">
        <v>8215</v>
      </c>
      <c r="E273" s="399"/>
      <c r="F273" s="399"/>
      <c r="G273" s="399" t="s">
        <v>2182</v>
      </c>
      <c r="H273" s="399">
        <v>371</v>
      </c>
      <c r="I273" s="399">
        <v>2.5000000000000001E-2</v>
      </c>
      <c r="J273" s="422"/>
      <c r="K273" s="402"/>
      <c r="L273" s="402"/>
    </row>
    <row r="274" spans="1:12" ht="15.75">
      <c r="A274" s="402"/>
      <c r="B274" s="403"/>
      <c r="C274" s="405" t="s">
        <v>8341</v>
      </c>
      <c r="D274" s="399" t="s">
        <v>8342</v>
      </c>
      <c r="E274" s="399"/>
      <c r="F274" s="399" t="s">
        <v>8337</v>
      </c>
      <c r="G274" s="399" t="s">
        <v>2182</v>
      </c>
      <c r="H274" s="399">
        <v>265</v>
      </c>
      <c r="I274" s="399"/>
      <c r="J274" s="422"/>
      <c r="K274" s="402"/>
      <c r="L274" s="402"/>
    </row>
    <row r="275" spans="1:12" ht="15.75">
      <c r="A275" s="402"/>
      <c r="B275" s="403"/>
      <c r="C275" s="405" t="s">
        <v>8343</v>
      </c>
      <c r="D275" s="399"/>
      <c r="E275" s="399"/>
      <c r="F275" s="399"/>
      <c r="G275" s="399" t="s">
        <v>3768</v>
      </c>
      <c r="H275" s="399">
        <v>954</v>
      </c>
      <c r="I275" s="399"/>
      <c r="J275" s="422"/>
      <c r="K275" s="402"/>
      <c r="L275" s="402"/>
    </row>
    <row r="276" spans="1:12" ht="15.75">
      <c r="A276" s="402"/>
      <c r="B276" s="403"/>
      <c r="C276" s="405" t="s">
        <v>8344</v>
      </c>
      <c r="D276" s="399"/>
      <c r="E276" s="399"/>
      <c r="F276" s="399"/>
      <c r="G276" s="399" t="s">
        <v>3768</v>
      </c>
      <c r="H276" s="399">
        <v>954</v>
      </c>
      <c r="I276" s="399"/>
      <c r="J276" s="422"/>
      <c r="K276" s="402"/>
      <c r="L276" s="402"/>
    </row>
    <row r="277" spans="1:12" ht="15.75">
      <c r="A277" s="402"/>
      <c r="B277" s="403"/>
      <c r="C277" s="405" t="s">
        <v>8345</v>
      </c>
      <c r="D277" s="399"/>
      <c r="E277" s="399"/>
      <c r="F277" s="399"/>
      <c r="G277" s="399" t="s">
        <v>3509</v>
      </c>
      <c r="H277" s="399">
        <v>100</v>
      </c>
      <c r="I277" s="399"/>
      <c r="J277" s="422"/>
      <c r="K277" s="402"/>
      <c r="L277" s="402"/>
    </row>
    <row r="278" spans="1:12" ht="15.75">
      <c r="A278" s="402"/>
      <c r="B278" s="403"/>
      <c r="C278" s="405"/>
      <c r="D278" s="399"/>
      <c r="E278" s="399"/>
      <c r="F278" s="399"/>
      <c r="G278" s="399"/>
      <c r="H278" s="399"/>
      <c r="I278" s="399"/>
      <c r="J278" s="422"/>
      <c r="K278" s="402"/>
      <c r="L278" s="402"/>
    </row>
    <row r="279" spans="1:12" ht="15.75">
      <c r="A279" s="402"/>
      <c r="B279" s="403"/>
      <c r="C279" s="428" t="s">
        <v>8346</v>
      </c>
      <c r="D279" s="399"/>
      <c r="E279" s="399"/>
      <c r="F279" s="399"/>
      <c r="G279" s="399"/>
      <c r="H279" s="399"/>
      <c r="I279" s="399"/>
      <c r="J279" s="422"/>
      <c r="K279" s="402"/>
      <c r="L279" s="402"/>
    </row>
    <row r="280" spans="1:12" ht="15.75">
      <c r="A280" s="402"/>
      <c r="B280" s="563"/>
      <c r="C280" s="409" t="s">
        <v>8347</v>
      </c>
      <c r="D280" s="565" t="s">
        <v>8348</v>
      </c>
      <c r="E280" s="562"/>
      <c r="F280" s="565" t="s">
        <v>8125</v>
      </c>
      <c r="G280" s="562"/>
      <c r="H280" s="562"/>
      <c r="I280" s="565">
        <v>1822</v>
      </c>
      <c r="J280" s="565" t="s">
        <v>8128</v>
      </c>
      <c r="K280" s="402"/>
      <c r="L280" s="402"/>
    </row>
    <row r="281" spans="1:12" ht="15.75">
      <c r="A281" s="402"/>
      <c r="B281" s="563"/>
      <c r="C281" s="409" t="s">
        <v>8349</v>
      </c>
      <c r="D281" s="565"/>
      <c r="E281" s="562"/>
      <c r="F281" s="565"/>
      <c r="G281" s="562"/>
      <c r="H281" s="562"/>
      <c r="I281" s="565"/>
      <c r="J281" s="565"/>
      <c r="K281" s="402"/>
      <c r="L281" s="402"/>
    </row>
    <row r="282" spans="1:12" ht="31.5">
      <c r="A282" s="402"/>
      <c r="B282" s="403"/>
      <c r="C282" s="409" t="s">
        <v>8350</v>
      </c>
      <c r="D282" s="410" t="s">
        <v>8351</v>
      </c>
      <c r="E282" s="399"/>
      <c r="F282" s="399"/>
      <c r="G282" s="410" t="s">
        <v>3768</v>
      </c>
      <c r="H282" s="410">
        <v>2</v>
      </c>
      <c r="I282" s="410">
        <v>189</v>
      </c>
      <c r="J282" s="422"/>
      <c r="K282" s="402"/>
      <c r="L282" s="402"/>
    </row>
    <row r="283" spans="1:12" ht="15.75">
      <c r="A283" s="402"/>
      <c r="B283" s="403"/>
      <c r="C283" s="409" t="s">
        <v>8252</v>
      </c>
      <c r="D283" s="399"/>
      <c r="E283" s="399"/>
      <c r="F283" s="399"/>
      <c r="G283" s="399"/>
      <c r="H283" s="399"/>
      <c r="I283" s="410">
        <v>100</v>
      </c>
      <c r="J283" s="422"/>
      <c r="K283" s="402"/>
      <c r="L283" s="402"/>
    </row>
    <row r="284" spans="1:12" ht="15.75">
      <c r="A284" s="402"/>
      <c r="B284" s="403"/>
      <c r="C284" s="416" t="s">
        <v>8253</v>
      </c>
      <c r="D284" s="410" t="s">
        <v>2918</v>
      </c>
      <c r="E284" s="399"/>
      <c r="F284" s="399"/>
      <c r="G284" s="410" t="s">
        <v>3768</v>
      </c>
      <c r="H284" s="410">
        <v>4</v>
      </c>
      <c r="I284" s="399"/>
      <c r="J284" s="422"/>
      <c r="K284" s="402"/>
      <c r="L284" s="402"/>
    </row>
    <row r="285" spans="1:12" ht="15.75">
      <c r="A285" s="402"/>
      <c r="B285" s="403"/>
      <c r="C285" s="416" t="s">
        <v>8254</v>
      </c>
      <c r="D285" s="410" t="s">
        <v>8352</v>
      </c>
      <c r="E285" s="399"/>
      <c r="F285" s="399"/>
      <c r="G285" s="410" t="s">
        <v>3768</v>
      </c>
      <c r="H285" s="410">
        <v>2</v>
      </c>
      <c r="I285" s="399"/>
      <c r="J285" s="422"/>
      <c r="K285" s="402"/>
      <c r="L285" s="402"/>
    </row>
    <row r="286" spans="1:12" ht="15.75">
      <c r="A286" s="402"/>
      <c r="B286" s="403"/>
      <c r="C286" s="416" t="s">
        <v>8255</v>
      </c>
      <c r="D286" s="410" t="s">
        <v>8256</v>
      </c>
      <c r="E286" s="399"/>
      <c r="F286" s="399"/>
      <c r="G286" s="410" t="s">
        <v>3768</v>
      </c>
      <c r="H286" s="410">
        <v>2</v>
      </c>
      <c r="I286" s="399"/>
      <c r="J286" s="422"/>
      <c r="K286" s="402"/>
      <c r="L286" s="402"/>
    </row>
    <row r="287" spans="1:12" ht="15.75">
      <c r="A287" s="402"/>
      <c r="B287" s="403"/>
      <c r="C287" s="416" t="s">
        <v>8257</v>
      </c>
      <c r="D287" s="410" t="s">
        <v>8258</v>
      </c>
      <c r="E287" s="399"/>
      <c r="F287" s="399"/>
      <c r="G287" s="410" t="s">
        <v>3768</v>
      </c>
      <c r="H287" s="410">
        <v>4</v>
      </c>
      <c r="I287" s="399"/>
      <c r="J287" s="422"/>
      <c r="K287" s="402"/>
      <c r="L287" s="402"/>
    </row>
    <row r="288" spans="1:12" ht="15.75">
      <c r="A288" s="402"/>
      <c r="B288" s="563"/>
      <c r="C288" s="409" t="s">
        <v>8353</v>
      </c>
      <c r="D288" s="565" t="s">
        <v>8354</v>
      </c>
      <c r="E288" s="562"/>
      <c r="F288" s="562"/>
      <c r="G288" s="565" t="s">
        <v>3768</v>
      </c>
      <c r="H288" s="565">
        <v>2</v>
      </c>
      <c r="I288" s="565">
        <v>160</v>
      </c>
      <c r="J288" s="582"/>
      <c r="K288" s="402"/>
      <c r="L288" s="402"/>
    </row>
    <row r="289" spans="1:12" ht="18.75">
      <c r="A289" s="402"/>
      <c r="B289" s="563"/>
      <c r="C289" s="409" t="s">
        <v>8355</v>
      </c>
      <c r="D289" s="565"/>
      <c r="E289" s="562"/>
      <c r="F289" s="562"/>
      <c r="G289" s="565"/>
      <c r="H289" s="565"/>
      <c r="I289" s="565"/>
      <c r="J289" s="582"/>
      <c r="K289" s="402"/>
      <c r="L289" s="402"/>
    </row>
    <row r="290" spans="1:12" ht="34.5">
      <c r="A290" s="402"/>
      <c r="B290" s="403"/>
      <c r="C290" s="409" t="s">
        <v>8356</v>
      </c>
      <c r="D290" s="410" t="s">
        <v>8357</v>
      </c>
      <c r="E290" s="399"/>
      <c r="F290" s="399"/>
      <c r="G290" s="410" t="s">
        <v>3768</v>
      </c>
      <c r="H290" s="410">
        <v>2</v>
      </c>
      <c r="I290" s="410">
        <v>337</v>
      </c>
      <c r="J290" s="422"/>
      <c r="K290" s="402"/>
      <c r="L290" s="402"/>
    </row>
    <row r="291" spans="1:12" ht="31.5">
      <c r="A291" s="402"/>
      <c r="B291" s="403"/>
      <c r="C291" s="409" t="s">
        <v>8358</v>
      </c>
      <c r="D291" s="410" t="s">
        <v>8359</v>
      </c>
      <c r="E291" s="422"/>
      <c r="F291" s="422"/>
      <c r="G291" s="410" t="s">
        <v>3768</v>
      </c>
      <c r="H291" s="410">
        <v>2</v>
      </c>
      <c r="I291" s="410">
        <v>168</v>
      </c>
      <c r="J291" s="422"/>
      <c r="K291" s="402"/>
      <c r="L291" s="402"/>
    </row>
    <row r="292" spans="1:12" ht="15.75">
      <c r="A292" s="402"/>
      <c r="B292" s="403"/>
      <c r="C292" s="409" t="s">
        <v>8265</v>
      </c>
      <c r="D292" s="422"/>
      <c r="E292" s="422"/>
      <c r="F292" s="422"/>
      <c r="G292" s="410" t="s">
        <v>3768</v>
      </c>
      <c r="H292" s="410">
        <v>2</v>
      </c>
      <c r="I292" s="422"/>
      <c r="J292" s="422"/>
      <c r="K292" s="402"/>
      <c r="L292" s="402"/>
    </row>
    <row r="293" spans="1:12" ht="15.75">
      <c r="A293" s="402"/>
      <c r="B293" s="403"/>
      <c r="C293" s="409" t="s">
        <v>8266</v>
      </c>
      <c r="D293" s="410" t="s">
        <v>8360</v>
      </c>
      <c r="E293" s="422"/>
      <c r="F293" s="410" t="s">
        <v>8125</v>
      </c>
      <c r="G293" s="410" t="s">
        <v>3768</v>
      </c>
      <c r="H293" s="410">
        <v>1</v>
      </c>
      <c r="I293" s="422"/>
      <c r="J293" s="422"/>
      <c r="K293" s="402"/>
      <c r="L293" s="402"/>
    </row>
    <row r="294" spans="1:12" ht="15.75">
      <c r="A294" s="402"/>
      <c r="B294" s="403"/>
      <c r="C294" s="409" t="s">
        <v>8361</v>
      </c>
      <c r="D294" s="410" t="s">
        <v>8362</v>
      </c>
      <c r="E294" s="422"/>
      <c r="F294" s="410" t="s">
        <v>8125</v>
      </c>
      <c r="G294" s="410" t="s">
        <v>3768</v>
      </c>
      <c r="H294" s="410">
        <v>1</v>
      </c>
      <c r="I294" s="422"/>
      <c r="J294" s="422"/>
      <c r="K294" s="402"/>
      <c r="L294" s="402"/>
    </row>
    <row r="295" spans="1:12" ht="31.5">
      <c r="A295" s="402"/>
      <c r="B295" s="403"/>
      <c r="C295" s="409" t="s">
        <v>8363</v>
      </c>
      <c r="D295" s="410" t="s">
        <v>8364</v>
      </c>
      <c r="E295" s="422"/>
      <c r="F295" s="410" t="s">
        <v>8125</v>
      </c>
      <c r="G295" s="410" t="s">
        <v>3768</v>
      </c>
      <c r="H295" s="410">
        <v>2</v>
      </c>
      <c r="I295" s="422"/>
      <c r="J295" s="422"/>
      <c r="K295" s="402"/>
      <c r="L295" s="402"/>
    </row>
    <row r="296" spans="1:12" ht="15.75">
      <c r="A296" s="402"/>
      <c r="B296" s="563"/>
      <c r="C296" s="409" t="s">
        <v>8365</v>
      </c>
      <c r="D296" s="565" t="s">
        <v>8366</v>
      </c>
      <c r="E296" s="563"/>
      <c r="F296" s="565" t="s">
        <v>8125</v>
      </c>
      <c r="G296" s="565" t="s">
        <v>3768</v>
      </c>
      <c r="H296" s="565">
        <v>6</v>
      </c>
      <c r="I296" s="563"/>
      <c r="J296" s="563"/>
      <c r="K296" s="402"/>
      <c r="L296" s="402"/>
    </row>
    <row r="297" spans="1:12" ht="15.75">
      <c r="A297" s="402"/>
      <c r="B297" s="563"/>
      <c r="C297" s="416" t="s">
        <v>8367</v>
      </c>
      <c r="D297" s="565"/>
      <c r="E297" s="563"/>
      <c r="F297" s="565"/>
      <c r="G297" s="565"/>
      <c r="H297" s="565"/>
      <c r="I297" s="563"/>
      <c r="J297" s="563"/>
      <c r="K297" s="402"/>
      <c r="L297" s="402"/>
    </row>
    <row r="298" spans="1:12" ht="15.75">
      <c r="A298" s="402"/>
      <c r="B298" s="403"/>
      <c r="C298" s="416" t="s">
        <v>8286</v>
      </c>
      <c r="D298" s="410" t="s">
        <v>8368</v>
      </c>
      <c r="E298" s="403"/>
      <c r="F298" s="403"/>
      <c r="G298" s="410" t="s">
        <v>3768</v>
      </c>
      <c r="H298" s="410">
        <v>2</v>
      </c>
      <c r="I298" s="403"/>
      <c r="J298" s="403"/>
      <c r="K298" s="402"/>
      <c r="L298" s="402"/>
    </row>
    <row r="299" spans="1:12" ht="15.75">
      <c r="A299" s="402"/>
      <c r="B299" s="563"/>
      <c r="C299" s="409" t="s">
        <v>8279</v>
      </c>
      <c r="D299" s="565" t="s">
        <v>8280</v>
      </c>
      <c r="E299" s="562"/>
      <c r="F299" s="562"/>
      <c r="G299" s="565" t="s">
        <v>2182</v>
      </c>
      <c r="H299" s="565">
        <v>2</v>
      </c>
      <c r="I299" s="565">
        <v>11</v>
      </c>
      <c r="J299" s="565" t="s">
        <v>8116</v>
      </c>
      <c r="K299" s="402"/>
      <c r="L299" s="402"/>
    </row>
    <row r="300" spans="1:12" ht="15.75">
      <c r="A300" s="402"/>
      <c r="B300" s="563"/>
      <c r="C300" s="416" t="s">
        <v>8367</v>
      </c>
      <c r="D300" s="565"/>
      <c r="E300" s="562"/>
      <c r="F300" s="562"/>
      <c r="G300" s="565"/>
      <c r="H300" s="565"/>
      <c r="I300" s="565"/>
      <c r="J300" s="565"/>
      <c r="K300" s="402"/>
      <c r="L300" s="402"/>
    </row>
    <row r="301" spans="1:12" ht="15.75">
      <c r="A301" s="402"/>
      <c r="B301" s="403"/>
      <c r="C301" s="416" t="s">
        <v>8367</v>
      </c>
      <c r="D301" s="410" t="s">
        <v>8280</v>
      </c>
      <c r="E301" s="399"/>
      <c r="F301" s="399"/>
      <c r="G301" s="410" t="s">
        <v>2182</v>
      </c>
      <c r="H301" s="410">
        <v>4</v>
      </c>
      <c r="I301" s="410">
        <v>11</v>
      </c>
      <c r="J301" s="410" t="s">
        <v>8117</v>
      </c>
      <c r="K301" s="402"/>
      <c r="L301" s="402"/>
    </row>
    <row r="302" spans="1:12" ht="15.75">
      <c r="A302" s="402"/>
      <c r="B302" s="403"/>
      <c r="C302" s="416" t="s">
        <v>8367</v>
      </c>
      <c r="D302" s="410" t="s">
        <v>8280</v>
      </c>
      <c r="E302" s="399"/>
      <c r="F302" s="399"/>
      <c r="G302" s="410" t="s">
        <v>2182</v>
      </c>
      <c r="H302" s="410">
        <v>13</v>
      </c>
      <c r="I302" s="410">
        <v>11</v>
      </c>
      <c r="J302" s="410" t="s">
        <v>8228</v>
      </c>
      <c r="K302" s="402"/>
      <c r="L302" s="402"/>
    </row>
    <row r="303" spans="1:12" ht="15.75">
      <c r="A303" s="402"/>
      <c r="B303" s="563"/>
      <c r="C303" s="409" t="s">
        <v>8282</v>
      </c>
      <c r="D303" s="565" t="s">
        <v>8280</v>
      </c>
      <c r="E303" s="562"/>
      <c r="F303" s="562"/>
      <c r="G303" s="565" t="s">
        <v>2182</v>
      </c>
      <c r="H303" s="565">
        <v>4</v>
      </c>
      <c r="I303" s="565">
        <v>15.4</v>
      </c>
      <c r="J303" s="565" t="s">
        <v>8117</v>
      </c>
      <c r="K303" s="402"/>
      <c r="L303" s="402"/>
    </row>
    <row r="304" spans="1:12" ht="15.75">
      <c r="A304" s="402"/>
      <c r="B304" s="563"/>
      <c r="C304" s="416" t="s">
        <v>8369</v>
      </c>
      <c r="D304" s="565"/>
      <c r="E304" s="562"/>
      <c r="F304" s="562"/>
      <c r="G304" s="565"/>
      <c r="H304" s="565"/>
      <c r="I304" s="565"/>
      <c r="J304" s="565"/>
      <c r="K304" s="402"/>
      <c r="L304" s="402"/>
    </row>
    <row r="305" spans="1:12" ht="15.75">
      <c r="A305" s="402"/>
      <c r="B305" s="403"/>
      <c r="C305" s="416" t="s">
        <v>8369</v>
      </c>
      <c r="D305" s="410" t="s">
        <v>8280</v>
      </c>
      <c r="E305" s="399"/>
      <c r="F305" s="399"/>
      <c r="G305" s="410" t="s">
        <v>2182</v>
      </c>
      <c r="H305" s="410">
        <v>3</v>
      </c>
      <c r="I305" s="410">
        <v>15.4</v>
      </c>
      <c r="J305" s="410" t="s">
        <v>8228</v>
      </c>
      <c r="K305" s="402"/>
      <c r="L305" s="402"/>
    </row>
    <row r="306" spans="1:12" ht="15.75">
      <c r="A306" s="402"/>
      <c r="B306" s="403"/>
      <c r="C306" s="416" t="s">
        <v>8286</v>
      </c>
      <c r="D306" s="410" t="s">
        <v>8280</v>
      </c>
      <c r="E306" s="399"/>
      <c r="F306" s="399"/>
      <c r="G306" s="410" t="s">
        <v>2182</v>
      </c>
      <c r="H306" s="410">
        <v>4.5</v>
      </c>
      <c r="I306" s="410">
        <v>19.5</v>
      </c>
      <c r="J306" s="410" t="s">
        <v>8117</v>
      </c>
      <c r="K306" s="402"/>
      <c r="L306" s="402"/>
    </row>
    <row r="307" spans="1:12" ht="15.75">
      <c r="A307" s="402"/>
      <c r="B307" s="403"/>
      <c r="C307" s="416" t="s">
        <v>8286</v>
      </c>
      <c r="D307" s="410" t="s">
        <v>8280</v>
      </c>
      <c r="E307" s="399"/>
      <c r="F307" s="399"/>
      <c r="G307" s="410" t="s">
        <v>2182</v>
      </c>
      <c r="H307" s="410">
        <v>4.5</v>
      </c>
      <c r="I307" s="410">
        <v>19.5</v>
      </c>
      <c r="J307" s="410" t="s">
        <v>8228</v>
      </c>
      <c r="K307" s="402"/>
      <c r="L307" s="402"/>
    </row>
    <row r="308" spans="1:12" ht="15.75">
      <c r="A308" s="402"/>
      <c r="B308" s="563"/>
      <c r="C308" s="409" t="s">
        <v>8291</v>
      </c>
      <c r="D308" s="565" t="s">
        <v>8280</v>
      </c>
      <c r="E308" s="562"/>
      <c r="F308" s="562"/>
      <c r="G308" s="565" t="s">
        <v>2182</v>
      </c>
      <c r="H308" s="565">
        <v>3.1</v>
      </c>
      <c r="I308" s="565">
        <v>35.700000000000003</v>
      </c>
      <c r="J308" s="429" t="s">
        <v>8295</v>
      </c>
      <c r="K308" s="402"/>
      <c r="L308" s="402"/>
    </row>
    <row r="309" spans="1:12" ht="15.75">
      <c r="A309" s="402"/>
      <c r="B309" s="563"/>
      <c r="C309" s="416" t="s">
        <v>8370</v>
      </c>
      <c r="D309" s="565"/>
      <c r="E309" s="562"/>
      <c r="F309" s="562"/>
      <c r="G309" s="565"/>
      <c r="H309" s="565"/>
      <c r="I309" s="565"/>
      <c r="J309" s="410" t="s">
        <v>8117</v>
      </c>
      <c r="K309" s="402"/>
      <c r="L309" s="402"/>
    </row>
    <row r="310" spans="1:12">
      <c r="A310" s="402"/>
      <c r="B310" s="563"/>
      <c r="C310" s="573" t="s">
        <v>8371</v>
      </c>
      <c r="D310" s="562"/>
      <c r="E310" s="562"/>
      <c r="F310" s="562"/>
      <c r="G310" s="565" t="s">
        <v>2182</v>
      </c>
      <c r="H310" s="565">
        <v>9</v>
      </c>
      <c r="I310" s="565">
        <v>30.6</v>
      </c>
      <c r="J310" s="429" t="s">
        <v>8295</v>
      </c>
      <c r="K310" s="402"/>
      <c r="L310" s="402"/>
    </row>
    <row r="311" spans="1:12" ht="15.75">
      <c r="A311" s="402"/>
      <c r="B311" s="563"/>
      <c r="C311" s="573"/>
      <c r="D311" s="562"/>
      <c r="E311" s="562"/>
      <c r="F311" s="562"/>
      <c r="G311" s="565"/>
      <c r="H311" s="565"/>
      <c r="I311" s="565"/>
      <c r="J311" s="410" t="s">
        <v>8117</v>
      </c>
      <c r="K311" s="402"/>
      <c r="L311" s="402"/>
    </row>
    <row r="312" spans="1:12" ht="15.75">
      <c r="A312" s="402"/>
      <c r="B312" s="403"/>
      <c r="C312" s="416" t="s">
        <v>8372</v>
      </c>
      <c r="D312" s="399"/>
      <c r="E312" s="399"/>
      <c r="F312" s="399"/>
      <c r="G312" s="410" t="s">
        <v>2182</v>
      </c>
      <c r="H312" s="410">
        <v>1.4</v>
      </c>
      <c r="I312" s="410">
        <v>38.6</v>
      </c>
      <c r="J312" s="410" t="s">
        <v>8117</v>
      </c>
      <c r="K312" s="402"/>
      <c r="L312" s="402"/>
    </row>
    <row r="313" spans="1:12" ht="15.75">
      <c r="A313" s="402"/>
      <c r="B313" s="563"/>
      <c r="C313" s="409" t="s">
        <v>8290</v>
      </c>
      <c r="D313" s="565" t="s">
        <v>8280</v>
      </c>
      <c r="E313" s="563"/>
      <c r="F313" s="563"/>
      <c r="G313" s="565" t="s">
        <v>2182</v>
      </c>
      <c r="H313" s="565">
        <v>10</v>
      </c>
      <c r="I313" s="565">
        <v>31.8</v>
      </c>
      <c r="J313" s="565" t="s">
        <v>8116</v>
      </c>
      <c r="K313" s="402"/>
      <c r="L313" s="402"/>
    </row>
    <row r="314" spans="1:12" ht="15.75">
      <c r="A314" s="402"/>
      <c r="B314" s="563"/>
      <c r="C314" s="416" t="s">
        <v>8373</v>
      </c>
      <c r="D314" s="565"/>
      <c r="E314" s="563"/>
      <c r="F314" s="563"/>
      <c r="G314" s="565"/>
      <c r="H314" s="565"/>
      <c r="I314" s="565"/>
      <c r="J314" s="565"/>
      <c r="K314" s="402"/>
      <c r="L314" s="402"/>
    </row>
    <row r="315" spans="1:12" ht="15.75">
      <c r="A315" s="402"/>
      <c r="B315" s="403"/>
      <c r="C315" s="416" t="s">
        <v>8373</v>
      </c>
      <c r="D315" s="410" t="s">
        <v>8280</v>
      </c>
      <c r="E315" s="403"/>
      <c r="F315" s="403"/>
      <c r="G315" s="410" t="s">
        <v>2182</v>
      </c>
      <c r="H315" s="410">
        <v>20</v>
      </c>
      <c r="I315" s="410">
        <v>31.8</v>
      </c>
      <c r="J315" s="410" t="s">
        <v>8117</v>
      </c>
      <c r="K315" s="402"/>
      <c r="L315" s="402"/>
    </row>
    <row r="316" spans="1:12" ht="15.75">
      <c r="A316" s="402"/>
      <c r="B316" s="563"/>
      <c r="C316" s="409" t="s">
        <v>8374</v>
      </c>
      <c r="D316" s="565" t="s">
        <v>8280</v>
      </c>
      <c r="E316" s="563"/>
      <c r="F316" s="563"/>
      <c r="G316" s="410" t="s">
        <v>3768</v>
      </c>
      <c r="H316" s="410">
        <v>3</v>
      </c>
      <c r="I316" s="565">
        <v>15.8</v>
      </c>
      <c r="J316" s="565" t="s">
        <v>8116</v>
      </c>
      <c r="K316" s="402"/>
      <c r="L316" s="402"/>
    </row>
    <row r="317" spans="1:12" ht="18.75">
      <c r="A317" s="402"/>
      <c r="B317" s="563"/>
      <c r="C317" s="416" t="s">
        <v>8375</v>
      </c>
      <c r="D317" s="565"/>
      <c r="E317" s="563"/>
      <c r="F317" s="563"/>
      <c r="G317" s="410" t="s">
        <v>8324</v>
      </c>
      <c r="H317" s="410">
        <v>5.46</v>
      </c>
      <c r="I317" s="565"/>
      <c r="J317" s="565"/>
      <c r="K317" s="402"/>
      <c r="L317" s="402"/>
    </row>
    <row r="318" spans="1:12" ht="15.75">
      <c r="A318" s="402"/>
      <c r="B318" s="563"/>
      <c r="C318" s="409" t="s">
        <v>8374</v>
      </c>
      <c r="D318" s="565" t="s">
        <v>8280</v>
      </c>
      <c r="E318" s="563"/>
      <c r="F318" s="563"/>
      <c r="G318" s="410" t="s">
        <v>3768</v>
      </c>
      <c r="H318" s="410">
        <v>3</v>
      </c>
      <c r="I318" s="565">
        <v>17.399999999999999</v>
      </c>
      <c r="J318" s="565" t="s">
        <v>8116</v>
      </c>
      <c r="K318" s="402"/>
      <c r="L318" s="402"/>
    </row>
    <row r="319" spans="1:12" ht="18.75">
      <c r="A319" s="402"/>
      <c r="B319" s="563"/>
      <c r="C319" s="416" t="s">
        <v>8376</v>
      </c>
      <c r="D319" s="565"/>
      <c r="E319" s="563"/>
      <c r="F319" s="563"/>
      <c r="G319" s="410" t="s">
        <v>8324</v>
      </c>
      <c r="H319" s="410">
        <v>6</v>
      </c>
      <c r="I319" s="565"/>
      <c r="J319" s="565"/>
      <c r="K319" s="402"/>
      <c r="L319" s="402"/>
    </row>
    <row r="320" spans="1:12" ht="15.75">
      <c r="A320" s="402"/>
      <c r="B320" s="563"/>
      <c r="C320" s="409" t="s">
        <v>8377</v>
      </c>
      <c r="D320" s="565" t="s">
        <v>8378</v>
      </c>
      <c r="E320" s="563"/>
      <c r="F320" s="565" t="s">
        <v>8309</v>
      </c>
      <c r="G320" s="565" t="s">
        <v>3768</v>
      </c>
      <c r="H320" s="565">
        <v>3</v>
      </c>
      <c r="I320" s="562"/>
      <c r="J320" s="563"/>
      <c r="K320" s="402"/>
      <c r="L320" s="402"/>
    </row>
    <row r="321" spans="1:12" ht="15.75">
      <c r="A321" s="402"/>
      <c r="B321" s="563"/>
      <c r="C321" s="416" t="s">
        <v>8379</v>
      </c>
      <c r="D321" s="565"/>
      <c r="E321" s="563"/>
      <c r="F321" s="565"/>
      <c r="G321" s="565"/>
      <c r="H321" s="565"/>
      <c r="I321" s="562"/>
      <c r="J321" s="563"/>
      <c r="K321" s="402"/>
      <c r="L321" s="402"/>
    </row>
    <row r="322" spans="1:12" ht="15.75">
      <c r="A322" s="402"/>
      <c r="B322" s="403"/>
      <c r="C322" s="409" t="s">
        <v>8380</v>
      </c>
      <c r="D322" s="410" t="s">
        <v>8381</v>
      </c>
      <c r="E322" s="403"/>
      <c r="F322" s="410" t="s">
        <v>8309</v>
      </c>
      <c r="G322" s="410" t="s">
        <v>3768</v>
      </c>
      <c r="H322" s="410">
        <v>3</v>
      </c>
      <c r="I322" s="399"/>
      <c r="J322" s="403"/>
      <c r="K322" s="402"/>
      <c r="L322" s="402"/>
    </row>
    <row r="323" spans="1:12" ht="15.75">
      <c r="A323" s="402"/>
      <c r="B323" s="563"/>
      <c r="C323" s="409" t="s">
        <v>8382</v>
      </c>
      <c r="D323" s="565" t="s">
        <v>8280</v>
      </c>
      <c r="E323" s="563"/>
      <c r="F323" s="562"/>
      <c r="G323" s="410" t="s">
        <v>3768</v>
      </c>
      <c r="H323" s="410">
        <v>3</v>
      </c>
      <c r="I323" s="562"/>
      <c r="J323" s="563"/>
      <c r="K323" s="402"/>
      <c r="L323" s="402"/>
    </row>
    <row r="324" spans="1:12" ht="16.5">
      <c r="A324" s="402"/>
      <c r="B324" s="563"/>
      <c r="C324" s="409" t="s">
        <v>8383</v>
      </c>
      <c r="D324" s="565"/>
      <c r="E324" s="563"/>
      <c r="F324" s="562"/>
      <c r="G324" s="410" t="s">
        <v>8384</v>
      </c>
      <c r="H324" s="410">
        <v>2.2400000000000002</v>
      </c>
      <c r="I324" s="562"/>
      <c r="J324" s="563"/>
      <c r="K324" s="402"/>
      <c r="L324" s="402"/>
    </row>
    <row r="325" spans="1:12" ht="15.75">
      <c r="A325" s="402"/>
      <c r="B325" s="563"/>
      <c r="C325" s="409" t="s">
        <v>8382</v>
      </c>
      <c r="D325" s="565" t="s">
        <v>8280</v>
      </c>
      <c r="E325" s="563"/>
      <c r="F325" s="562"/>
      <c r="G325" s="410" t="s">
        <v>3768</v>
      </c>
      <c r="H325" s="410">
        <v>3</v>
      </c>
      <c r="I325" s="562"/>
      <c r="J325" s="563"/>
      <c r="K325" s="402"/>
      <c r="L325" s="402"/>
    </row>
    <row r="326" spans="1:12" ht="16.5">
      <c r="A326" s="402"/>
      <c r="B326" s="563"/>
      <c r="C326" s="409" t="s">
        <v>8385</v>
      </c>
      <c r="D326" s="565"/>
      <c r="E326" s="563"/>
      <c r="F326" s="562"/>
      <c r="G326" s="410" t="s">
        <v>8384</v>
      </c>
      <c r="H326" s="410">
        <v>2.75</v>
      </c>
      <c r="I326" s="562"/>
      <c r="J326" s="563"/>
      <c r="K326" s="402"/>
      <c r="L326" s="402"/>
    </row>
    <row r="327" spans="1:12" ht="15.75">
      <c r="A327" s="402"/>
      <c r="B327" s="563"/>
      <c r="C327" s="409" t="s">
        <v>8312</v>
      </c>
      <c r="D327" s="565" t="s">
        <v>8280</v>
      </c>
      <c r="E327" s="563"/>
      <c r="F327" s="562"/>
      <c r="G327" s="410" t="s">
        <v>3768</v>
      </c>
      <c r="H327" s="410">
        <v>2</v>
      </c>
      <c r="I327" s="562"/>
      <c r="J327" s="563"/>
      <c r="K327" s="402"/>
      <c r="L327" s="402"/>
    </row>
    <row r="328" spans="1:12" ht="18.75">
      <c r="A328" s="402"/>
      <c r="B328" s="563"/>
      <c r="C328" s="409" t="s">
        <v>8386</v>
      </c>
      <c r="D328" s="565"/>
      <c r="E328" s="563"/>
      <c r="F328" s="562"/>
      <c r="G328" s="410" t="s">
        <v>8324</v>
      </c>
      <c r="H328" s="410">
        <v>1.4</v>
      </c>
      <c r="I328" s="562"/>
      <c r="J328" s="563"/>
      <c r="K328" s="402"/>
      <c r="L328" s="402"/>
    </row>
    <row r="329" spans="1:12" ht="15.75">
      <c r="A329" s="402"/>
      <c r="B329" s="563"/>
      <c r="C329" s="409" t="s">
        <v>8312</v>
      </c>
      <c r="D329" s="565" t="s">
        <v>8280</v>
      </c>
      <c r="E329" s="563"/>
      <c r="F329" s="562"/>
      <c r="G329" s="410" t="s">
        <v>3768</v>
      </c>
      <c r="H329" s="410">
        <v>2</v>
      </c>
      <c r="I329" s="562"/>
      <c r="J329" s="563"/>
      <c r="K329" s="402"/>
      <c r="L329" s="402"/>
    </row>
    <row r="330" spans="1:12" ht="18.75">
      <c r="A330" s="402"/>
      <c r="B330" s="563"/>
      <c r="C330" s="409" t="s">
        <v>8387</v>
      </c>
      <c r="D330" s="565"/>
      <c r="E330" s="563"/>
      <c r="F330" s="562"/>
      <c r="G330" s="410" t="s">
        <v>8324</v>
      </c>
      <c r="H330" s="410">
        <v>1.86</v>
      </c>
      <c r="I330" s="562"/>
      <c r="J330" s="563"/>
      <c r="K330" s="402"/>
      <c r="L330" s="402"/>
    </row>
    <row r="331" spans="1:12" ht="15.75">
      <c r="A331" s="402"/>
      <c r="B331" s="563"/>
      <c r="C331" s="566" t="s">
        <v>8388</v>
      </c>
      <c r="D331" s="565" t="s">
        <v>8280</v>
      </c>
      <c r="E331" s="563"/>
      <c r="F331" s="562"/>
      <c r="G331" s="410" t="s">
        <v>3768</v>
      </c>
      <c r="H331" s="410">
        <v>2</v>
      </c>
      <c r="I331" s="562"/>
      <c r="J331" s="563"/>
      <c r="K331" s="402"/>
      <c r="L331" s="402"/>
    </row>
    <row r="332" spans="1:12" ht="18.75">
      <c r="A332" s="402"/>
      <c r="B332" s="563"/>
      <c r="C332" s="566"/>
      <c r="D332" s="565"/>
      <c r="E332" s="563"/>
      <c r="F332" s="562"/>
      <c r="G332" s="410" t="s">
        <v>8324</v>
      </c>
      <c r="H332" s="410">
        <v>2.2999999999999998</v>
      </c>
      <c r="I332" s="562"/>
      <c r="J332" s="563"/>
      <c r="K332" s="402"/>
      <c r="L332" s="402"/>
    </row>
    <row r="333" spans="1:12" ht="15.75">
      <c r="A333" s="402"/>
      <c r="B333" s="563"/>
      <c r="C333" s="566" t="s">
        <v>8389</v>
      </c>
      <c r="D333" s="565" t="s">
        <v>8280</v>
      </c>
      <c r="E333" s="563"/>
      <c r="F333" s="562"/>
      <c r="G333" s="410" t="s">
        <v>3768</v>
      </c>
      <c r="H333" s="410">
        <v>10</v>
      </c>
      <c r="I333" s="562"/>
      <c r="J333" s="563"/>
      <c r="K333" s="402"/>
      <c r="L333" s="402"/>
    </row>
    <row r="334" spans="1:12" ht="18.75">
      <c r="A334" s="402"/>
      <c r="B334" s="563"/>
      <c r="C334" s="566"/>
      <c r="D334" s="565"/>
      <c r="E334" s="563"/>
      <c r="F334" s="562"/>
      <c r="G334" s="410" t="s">
        <v>8324</v>
      </c>
      <c r="H334" s="410">
        <v>6.41</v>
      </c>
      <c r="I334" s="562"/>
      <c r="J334" s="563"/>
      <c r="K334" s="402"/>
      <c r="L334" s="402"/>
    </row>
    <row r="335" spans="1:12" ht="15.75">
      <c r="A335" s="402"/>
      <c r="B335" s="563"/>
      <c r="C335" s="566" t="s">
        <v>8390</v>
      </c>
      <c r="D335" s="565" t="s">
        <v>8280</v>
      </c>
      <c r="E335" s="563"/>
      <c r="F335" s="562"/>
      <c r="G335" s="410" t="s">
        <v>3768</v>
      </c>
      <c r="H335" s="410">
        <v>2</v>
      </c>
      <c r="I335" s="562"/>
      <c r="J335" s="563"/>
      <c r="K335" s="402"/>
      <c r="L335" s="402"/>
    </row>
    <row r="336" spans="1:12" ht="18.75">
      <c r="A336" s="402"/>
      <c r="B336" s="563"/>
      <c r="C336" s="566"/>
      <c r="D336" s="565"/>
      <c r="E336" s="563"/>
      <c r="F336" s="562"/>
      <c r="G336" s="410" t="s">
        <v>8324</v>
      </c>
      <c r="H336" s="410">
        <v>6.82</v>
      </c>
      <c r="I336" s="562"/>
      <c r="J336" s="563"/>
      <c r="K336" s="402"/>
      <c r="L336" s="402"/>
    </row>
    <row r="337" spans="1:12" ht="15.75">
      <c r="A337" s="402"/>
      <c r="B337" s="563"/>
      <c r="C337" s="566" t="s">
        <v>8391</v>
      </c>
      <c r="D337" s="565" t="s">
        <v>8280</v>
      </c>
      <c r="E337" s="563"/>
      <c r="F337" s="562"/>
      <c r="G337" s="410" t="s">
        <v>3768</v>
      </c>
      <c r="H337" s="410">
        <v>4</v>
      </c>
      <c r="I337" s="562"/>
      <c r="J337" s="563"/>
      <c r="K337" s="402"/>
      <c r="L337" s="402"/>
    </row>
    <row r="338" spans="1:12" ht="18.75">
      <c r="A338" s="402"/>
      <c r="B338" s="563"/>
      <c r="C338" s="566"/>
      <c r="D338" s="565"/>
      <c r="E338" s="563"/>
      <c r="F338" s="562"/>
      <c r="G338" s="410" t="s">
        <v>8324</v>
      </c>
      <c r="H338" s="410">
        <v>21</v>
      </c>
      <c r="I338" s="562"/>
      <c r="J338" s="563"/>
      <c r="K338" s="402"/>
      <c r="L338" s="402"/>
    </row>
    <row r="339" spans="1:12" ht="15.75">
      <c r="A339" s="402"/>
      <c r="B339" s="563"/>
      <c r="C339" s="566" t="s">
        <v>8392</v>
      </c>
      <c r="D339" s="565" t="s">
        <v>8280</v>
      </c>
      <c r="E339" s="563"/>
      <c r="F339" s="562"/>
      <c r="G339" s="410" t="s">
        <v>3768</v>
      </c>
      <c r="H339" s="410">
        <v>1</v>
      </c>
      <c r="I339" s="562"/>
      <c r="J339" s="563"/>
      <c r="K339" s="402"/>
      <c r="L339" s="402"/>
    </row>
    <row r="340" spans="1:12" ht="18.75">
      <c r="A340" s="402"/>
      <c r="B340" s="563"/>
      <c r="C340" s="566"/>
      <c r="D340" s="565"/>
      <c r="E340" s="563"/>
      <c r="F340" s="562"/>
      <c r="G340" s="410" t="s">
        <v>8324</v>
      </c>
      <c r="H340" s="410">
        <v>1.1200000000000001</v>
      </c>
      <c r="I340" s="562"/>
      <c r="J340" s="563"/>
      <c r="K340" s="402"/>
      <c r="L340" s="402"/>
    </row>
    <row r="341" spans="1:12" ht="15.75">
      <c r="A341" s="402"/>
      <c r="B341" s="563"/>
      <c r="C341" s="566" t="s">
        <v>8393</v>
      </c>
      <c r="D341" s="565" t="s">
        <v>8280</v>
      </c>
      <c r="E341" s="563"/>
      <c r="F341" s="562"/>
      <c r="G341" s="410" t="s">
        <v>3768</v>
      </c>
      <c r="H341" s="410">
        <v>1</v>
      </c>
      <c r="I341" s="562"/>
      <c r="J341" s="563"/>
      <c r="K341" s="402"/>
      <c r="L341" s="402"/>
    </row>
    <row r="342" spans="1:12" ht="18.75">
      <c r="A342" s="402"/>
      <c r="B342" s="563"/>
      <c r="C342" s="566"/>
      <c r="D342" s="565"/>
      <c r="E342" s="563"/>
      <c r="F342" s="562"/>
      <c r="G342" s="410" t="s">
        <v>8324</v>
      </c>
      <c r="H342" s="410">
        <v>1.4</v>
      </c>
      <c r="I342" s="562"/>
      <c r="J342" s="563"/>
      <c r="K342" s="402"/>
      <c r="L342" s="402"/>
    </row>
    <row r="343" spans="1:12" ht="15.75">
      <c r="A343" s="402"/>
      <c r="B343" s="563"/>
      <c r="C343" s="566" t="s">
        <v>8394</v>
      </c>
      <c r="D343" s="565" t="s">
        <v>8280</v>
      </c>
      <c r="E343" s="563"/>
      <c r="F343" s="562"/>
      <c r="G343" s="410" t="s">
        <v>3768</v>
      </c>
      <c r="H343" s="410">
        <v>2</v>
      </c>
      <c r="I343" s="562"/>
      <c r="J343" s="563"/>
      <c r="K343" s="402"/>
      <c r="L343" s="402"/>
    </row>
    <row r="344" spans="1:12" ht="18.75">
      <c r="A344" s="402"/>
      <c r="B344" s="563"/>
      <c r="C344" s="566"/>
      <c r="D344" s="565"/>
      <c r="E344" s="563"/>
      <c r="F344" s="562"/>
      <c r="G344" s="410" t="s">
        <v>8324</v>
      </c>
      <c r="H344" s="410">
        <v>6.64</v>
      </c>
      <c r="I344" s="562"/>
      <c r="J344" s="563"/>
      <c r="K344" s="402"/>
      <c r="L344" s="402"/>
    </row>
    <row r="345" spans="1:12" ht="15.75">
      <c r="A345" s="402"/>
      <c r="B345" s="563"/>
      <c r="C345" s="566" t="s">
        <v>8395</v>
      </c>
      <c r="D345" s="565" t="s">
        <v>8280</v>
      </c>
      <c r="E345" s="563"/>
      <c r="F345" s="562"/>
      <c r="G345" s="410" t="s">
        <v>3768</v>
      </c>
      <c r="H345" s="410">
        <v>2</v>
      </c>
      <c r="I345" s="562"/>
      <c r="J345" s="563"/>
      <c r="K345" s="402"/>
      <c r="L345" s="402"/>
    </row>
    <row r="346" spans="1:12" ht="18.75">
      <c r="A346" s="402"/>
      <c r="B346" s="563"/>
      <c r="C346" s="566"/>
      <c r="D346" s="565"/>
      <c r="E346" s="563"/>
      <c r="F346" s="562"/>
      <c r="G346" s="410" t="s">
        <v>8324</v>
      </c>
      <c r="H346" s="410">
        <v>2.04</v>
      </c>
      <c r="I346" s="562"/>
      <c r="J346" s="563"/>
      <c r="K346" s="402"/>
      <c r="L346" s="402"/>
    </row>
    <row r="347" spans="1:12" ht="15.75">
      <c r="A347" s="402"/>
      <c r="B347" s="563"/>
      <c r="C347" s="566" t="s">
        <v>8396</v>
      </c>
      <c r="D347" s="565" t="s">
        <v>8280</v>
      </c>
      <c r="E347" s="563"/>
      <c r="F347" s="562"/>
      <c r="G347" s="410" t="s">
        <v>3768</v>
      </c>
      <c r="H347" s="410">
        <v>2</v>
      </c>
      <c r="I347" s="562"/>
      <c r="J347" s="563"/>
      <c r="K347" s="402"/>
      <c r="L347" s="402"/>
    </row>
    <row r="348" spans="1:12" ht="18.75">
      <c r="A348" s="402"/>
      <c r="B348" s="563"/>
      <c r="C348" s="566"/>
      <c r="D348" s="565"/>
      <c r="E348" s="563"/>
      <c r="F348" s="562"/>
      <c r="G348" s="410" t="s">
        <v>8324</v>
      </c>
      <c r="H348" s="410">
        <v>2.84</v>
      </c>
      <c r="I348" s="562"/>
      <c r="J348" s="563"/>
      <c r="K348" s="402"/>
      <c r="L348" s="402"/>
    </row>
    <row r="349" spans="1:12" ht="15.75">
      <c r="A349" s="402"/>
      <c r="B349" s="563"/>
      <c r="C349" s="573" t="s">
        <v>8372</v>
      </c>
      <c r="D349" s="562"/>
      <c r="E349" s="563"/>
      <c r="F349" s="562"/>
      <c r="G349" s="410" t="s">
        <v>3768</v>
      </c>
      <c r="H349" s="410">
        <v>2</v>
      </c>
      <c r="I349" s="562"/>
      <c r="J349" s="563"/>
      <c r="K349" s="402"/>
      <c r="L349" s="402"/>
    </row>
    <row r="350" spans="1:12" ht="18.75">
      <c r="A350" s="402"/>
      <c r="B350" s="563"/>
      <c r="C350" s="573"/>
      <c r="D350" s="562"/>
      <c r="E350" s="563"/>
      <c r="F350" s="562"/>
      <c r="G350" s="410" t="s">
        <v>8324</v>
      </c>
      <c r="H350" s="410">
        <v>3.74</v>
      </c>
      <c r="I350" s="562"/>
      <c r="J350" s="563"/>
      <c r="K350" s="402"/>
      <c r="L350" s="402"/>
    </row>
    <row r="351" spans="1:12" ht="15.75">
      <c r="A351" s="402"/>
      <c r="B351" s="563"/>
      <c r="C351" s="573" t="s">
        <v>8371</v>
      </c>
      <c r="D351" s="566"/>
      <c r="E351" s="563"/>
      <c r="F351" s="562"/>
      <c r="G351" s="410" t="s">
        <v>3768</v>
      </c>
      <c r="H351" s="410">
        <v>1</v>
      </c>
      <c r="I351" s="562"/>
      <c r="J351" s="563"/>
      <c r="K351" s="402"/>
      <c r="L351" s="402"/>
    </row>
    <row r="352" spans="1:12" ht="18.75">
      <c r="A352" s="402"/>
      <c r="B352" s="563"/>
      <c r="C352" s="573"/>
      <c r="D352" s="566"/>
      <c r="E352" s="563"/>
      <c r="F352" s="562"/>
      <c r="G352" s="410" t="s">
        <v>8324</v>
      </c>
      <c r="H352" s="410">
        <v>1.01</v>
      </c>
      <c r="I352" s="562"/>
      <c r="J352" s="563"/>
      <c r="K352" s="402"/>
      <c r="L352" s="402"/>
    </row>
    <row r="353" spans="1:12" ht="15.75">
      <c r="A353" s="402"/>
      <c r="B353" s="403"/>
      <c r="C353" s="409" t="s">
        <v>8333</v>
      </c>
      <c r="D353" s="410" t="s">
        <v>8334</v>
      </c>
      <c r="E353" s="403"/>
      <c r="F353" s="403"/>
      <c r="G353" s="410" t="s">
        <v>3768</v>
      </c>
      <c r="H353" s="410">
        <v>8</v>
      </c>
      <c r="I353" s="403"/>
      <c r="J353" s="403"/>
      <c r="K353" s="402"/>
      <c r="L353" s="402"/>
    </row>
    <row r="354" spans="1:12" ht="31.5">
      <c r="A354" s="402"/>
      <c r="B354" s="403"/>
      <c r="C354" s="409" t="s">
        <v>8397</v>
      </c>
      <c r="D354" s="410" t="s">
        <v>8398</v>
      </c>
      <c r="E354" s="399"/>
      <c r="F354" s="410" t="s">
        <v>8337</v>
      </c>
      <c r="G354" s="410" t="s">
        <v>8399</v>
      </c>
      <c r="H354" s="410" t="s">
        <v>8400</v>
      </c>
      <c r="I354" s="399"/>
      <c r="J354" s="410" t="s">
        <v>8401</v>
      </c>
      <c r="K354" s="402"/>
      <c r="L354" s="402"/>
    </row>
    <row r="355" spans="1:12" ht="31.5">
      <c r="A355" s="402"/>
      <c r="B355" s="403"/>
      <c r="C355" s="409" t="s">
        <v>8335</v>
      </c>
      <c r="D355" s="410" t="s">
        <v>8402</v>
      </c>
      <c r="E355" s="399"/>
      <c r="F355" s="410" t="s">
        <v>8337</v>
      </c>
      <c r="G355" s="410" t="s">
        <v>8399</v>
      </c>
      <c r="H355" s="410" t="s">
        <v>8403</v>
      </c>
      <c r="I355" s="399"/>
      <c r="J355" s="403"/>
      <c r="K355" s="402"/>
      <c r="L355" s="402"/>
    </row>
    <row r="356" spans="1:12" ht="15.75">
      <c r="A356" s="402"/>
      <c r="B356" s="403"/>
      <c r="C356" s="409" t="s">
        <v>8340</v>
      </c>
      <c r="D356" s="410" t="s">
        <v>8215</v>
      </c>
      <c r="E356" s="399"/>
      <c r="F356" s="399"/>
      <c r="G356" s="410" t="s">
        <v>2182</v>
      </c>
      <c r="H356" s="410">
        <v>520</v>
      </c>
      <c r="I356" s="410">
        <v>2.5000000000000001E-2</v>
      </c>
      <c r="J356" s="403"/>
      <c r="K356" s="402"/>
      <c r="L356" s="402"/>
    </row>
    <row r="357" spans="1:12" ht="15.75">
      <c r="A357" s="402"/>
      <c r="B357" s="403"/>
      <c r="C357" s="409" t="s">
        <v>8341</v>
      </c>
      <c r="D357" s="410" t="s">
        <v>8342</v>
      </c>
      <c r="E357" s="399"/>
      <c r="F357" s="410" t="s">
        <v>8337</v>
      </c>
      <c r="G357" s="410" t="s">
        <v>2182</v>
      </c>
      <c r="H357" s="410">
        <v>370</v>
      </c>
      <c r="I357" s="399"/>
      <c r="J357" s="403"/>
      <c r="K357" s="402"/>
      <c r="L357" s="402"/>
    </row>
    <row r="358" spans="1:12" ht="15.75">
      <c r="A358" s="402"/>
      <c r="B358" s="403"/>
      <c r="C358" s="409" t="s">
        <v>8404</v>
      </c>
      <c r="D358" s="410" t="s">
        <v>8405</v>
      </c>
      <c r="E358" s="399"/>
      <c r="F358" s="410" t="s">
        <v>8337</v>
      </c>
      <c r="G358" s="410" t="s">
        <v>2182</v>
      </c>
      <c r="H358" s="410">
        <v>280</v>
      </c>
      <c r="I358" s="410">
        <v>0.154</v>
      </c>
      <c r="J358" s="403"/>
      <c r="K358" s="402"/>
      <c r="L358" s="402"/>
    </row>
    <row r="359" spans="1:12" ht="15.75">
      <c r="A359" s="402"/>
      <c r="B359" s="403"/>
      <c r="C359" s="409" t="s">
        <v>8406</v>
      </c>
      <c r="D359" s="410" t="s">
        <v>8224</v>
      </c>
      <c r="E359" s="399"/>
      <c r="F359" s="399"/>
      <c r="G359" s="410" t="s">
        <v>3768</v>
      </c>
      <c r="H359" s="410">
        <v>93</v>
      </c>
      <c r="I359" s="410">
        <v>1.7000000000000001E-2</v>
      </c>
      <c r="J359" s="403"/>
      <c r="K359" s="402"/>
      <c r="L359" s="402"/>
    </row>
    <row r="360" spans="1:12" ht="15.75">
      <c r="A360" s="402"/>
      <c r="B360" s="403"/>
      <c r="C360" s="409" t="s">
        <v>7363</v>
      </c>
      <c r="D360" s="410" t="s">
        <v>8226</v>
      </c>
      <c r="E360" s="399"/>
      <c r="F360" s="399"/>
      <c r="G360" s="410" t="s">
        <v>3768</v>
      </c>
      <c r="H360" s="410">
        <v>93</v>
      </c>
      <c r="I360" s="410">
        <v>5.4999999999999997E-3</v>
      </c>
      <c r="J360" s="403"/>
      <c r="K360" s="402"/>
      <c r="L360" s="402"/>
    </row>
    <row r="361" spans="1:12" ht="15.75">
      <c r="A361" s="402"/>
      <c r="B361" s="403"/>
      <c r="C361" s="409" t="s">
        <v>5483</v>
      </c>
      <c r="D361" s="410" t="s">
        <v>8407</v>
      </c>
      <c r="E361" s="399"/>
      <c r="F361" s="399"/>
      <c r="G361" s="410" t="s">
        <v>3768</v>
      </c>
      <c r="H361" s="410">
        <v>186</v>
      </c>
      <c r="I361" s="410">
        <v>1.6999999999999999E-3</v>
      </c>
      <c r="J361" s="403"/>
      <c r="K361" s="402"/>
      <c r="L361" s="402"/>
    </row>
    <row r="362" spans="1:12" ht="15.75">
      <c r="A362" s="402"/>
      <c r="B362" s="403"/>
      <c r="C362" s="409" t="s">
        <v>8408</v>
      </c>
      <c r="D362" s="399"/>
      <c r="E362" s="399"/>
      <c r="F362" s="399"/>
      <c r="G362" s="410" t="s">
        <v>3768</v>
      </c>
      <c r="H362" s="410">
        <v>486</v>
      </c>
      <c r="I362" s="399"/>
      <c r="J362" s="403"/>
      <c r="K362" s="402"/>
      <c r="L362" s="402"/>
    </row>
    <row r="363" spans="1:12" ht="15.75">
      <c r="A363" s="402"/>
      <c r="B363" s="403"/>
      <c r="C363" s="409" t="s">
        <v>8344</v>
      </c>
      <c r="D363" s="399"/>
      <c r="E363" s="399"/>
      <c r="F363" s="399"/>
      <c r="G363" s="410" t="s">
        <v>3768</v>
      </c>
      <c r="H363" s="410">
        <v>486</v>
      </c>
      <c r="I363" s="399"/>
      <c r="J363" s="403"/>
      <c r="K363" s="402"/>
      <c r="L363" s="402"/>
    </row>
    <row r="364" spans="1:12" ht="15.75">
      <c r="A364" s="402"/>
      <c r="B364" s="403"/>
      <c r="C364" s="409" t="s">
        <v>8345</v>
      </c>
      <c r="D364" s="399"/>
      <c r="E364" s="399"/>
      <c r="F364" s="399"/>
      <c r="G364" s="410" t="s">
        <v>3509</v>
      </c>
      <c r="H364" s="410">
        <v>60</v>
      </c>
      <c r="I364" s="399"/>
      <c r="J364" s="403"/>
      <c r="K364" s="402"/>
      <c r="L364" s="402"/>
    </row>
    <row r="365" spans="1:12" ht="15.75">
      <c r="A365" s="402"/>
      <c r="B365" s="403"/>
      <c r="C365" s="405"/>
      <c r="D365" s="399"/>
      <c r="E365" s="399"/>
      <c r="F365" s="399"/>
      <c r="G365" s="399"/>
      <c r="H365" s="399"/>
      <c r="I365" s="399"/>
      <c r="J365" s="403"/>
      <c r="K365" s="402"/>
      <c r="L365" s="402"/>
    </row>
    <row r="366" spans="1:12" ht="15.75">
      <c r="A366" s="402"/>
      <c r="B366" s="403"/>
      <c r="C366" s="419" t="s">
        <v>8409</v>
      </c>
      <c r="D366" s="399"/>
      <c r="E366" s="399"/>
      <c r="F366" s="399"/>
      <c r="G366" s="399"/>
      <c r="H366" s="399"/>
      <c r="I366" s="399"/>
      <c r="J366" s="403"/>
      <c r="K366" s="402"/>
      <c r="L366" s="402"/>
    </row>
    <row r="367" spans="1:12" ht="15.75">
      <c r="A367" s="402"/>
      <c r="B367" s="563"/>
      <c r="C367" s="405" t="s">
        <v>8410</v>
      </c>
      <c r="D367" s="562" t="s">
        <v>8411</v>
      </c>
      <c r="E367" s="562"/>
      <c r="F367" s="562" t="s">
        <v>8412</v>
      </c>
      <c r="G367" s="562"/>
      <c r="H367" s="562"/>
      <c r="I367" s="562"/>
      <c r="J367" s="563"/>
      <c r="K367" s="402"/>
      <c r="L367" s="402"/>
    </row>
    <row r="368" spans="1:12" ht="15.75">
      <c r="A368" s="402"/>
      <c r="B368" s="563"/>
      <c r="C368" s="405" t="s">
        <v>8413</v>
      </c>
      <c r="D368" s="562"/>
      <c r="E368" s="562"/>
      <c r="F368" s="562"/>
      <c r="G368" s="562"/>
      <c r="H368" s="562"/>
      <c r="I368" s="562"/>
      <c r="J368" s="563"/>
      <c r="K368" s="402"/>
      <c r="L368" s="402"/>
    </row>
    <row r="369" spans="1:12" ht="15.75">
      <c r="A369" s="402"/>
      <c r="B369" s="563"/>
      <c r="C369" s="430" t="s">
        <v>8414</v>
      </c>
      <c r="D369" s="562"/>
      <c r="E369" s="562"/>
      <c r="F369" s="562"/>
      <c r="G369" s="562" t="s">
        <v>3768</v>
      </c>
      <c r="H369" s="562">
        <v>1</v>
      </c>
      <c r="I369" s="562">
        <v>1922</v>
      </c>
      <c r="J369" s="562" t="s">
        <v>8415</v>
      </c>
      <c r="K369" s="402"/>
      <c r="L369" s="402"/>
    </row>
    <row r="370" spans="1:12" ht="15.75">
      <c r="A370" s="402"/>
      <c r="B370" s="563"/>
      <c r="C370" s="430" t="s">
        <v>8416</v>
      </c>
      <c r="D370" s="562"/>
      <c r="E370" s="562"/>
      <c r="F370" s="562"/>
      <c r="G370" s="562"/>
      <c r="H370" s="562"/>
      <c r="I370" s="562"/>
      <c r="J370" s="562"/>
      <c r="K370" s="402"/>
      <c r="L370" s="402"/>
    </row>
    <row r="371" spans="1:12" ht="15.75">
      <c r="A371" s="402"/>
      <c r="B371" s="563"/>
      <c r="C371" s="430" t="s">
        <v>8417</v>
      </c>
      <c r="D371" s="562"/>
      <c r="E371" s="562"/>
      <c r="F371" s="562"/>
      <c r="G371" s="562"/>
      <c r="H371" s="562"/>
      <c r="I371" s="562"/>
      <c r="J371" s="562"/>
      <c r="K371" s="402"/>
      <c r="L371" s="402"/>
    </row>
    <row r="372" spans="1:12" ht="15.75">
      <c r="A372" s="402"/>
      <c r="B372" s="563"/>
      <c r="C372" s="430" t="s">
        <v>8414</v>
      </c>
      <c r="D372" s="562"/>
      <c r="E372" s="567"/>
      <c r="F372" s="562"/>
      <c r="G372" s="562" t="s">
        <v>3768</v>
      </c>
      <c r="H372" s="562">
        <v>1</v>
      </c>
      <c r="I372" s="562">
        <v>1602</v>
      </c>
      <c r="J372" s="562" t="s">
        <v>8415</v>
      </c>
      <c r="K372" s="402"/>
      <c r="L372" s="402"/>
    </row>
    <row r="373" spans="1:12" ht="15.75">
      <c r="A373" s="402"/>
      <c r="B373" s="563"/>
      <c r="C373" s="430" t="s">
        <v>8418</v>
      </c>
      <c r="D373" s="562"/>
      <c r="E373" s="567"/>
      <c r="F373" s="562"/>
      <c r="G373" s="562"/>
      <c r="H373" s="562"/>
      <c r="I373" s="562"/>
      <c r="J373" s="562"/>
      <c r="K373" s="402"/>
      <c r="L373" s="402"/>
    </row>
    <row r="374" spans="1:12" ht="15.75">
      <c r="A374" s="402"/>
      <c r="B374" s="563"/>
      <c r="C374" s="430" t="s">
        <v>8419</v>
      </c>
      <c r="D374" s="562"/>
      <c r="E374" s="567"/>
      <c r="F374" s="562"/>
      <c r="G374" s="562"/>
      <c r="H374" s="562"/>
      <c r="I374" s="562"/>
      <c r="J374" s="562"/>
      <c r="K374" s="402"/>
      <c r="L374" s="402"/>
    </row>
    <row r="375" spans="1:12" ht="15.75">
      <c r="A375" s="402"/>
      <c r="B375" s="563"/>
      <c r="C375" s="430" t="s">
        <v>8420</v>
      </c>
      <c r="D375" s="562"/>
      <c r="E375" s="562"/>
      <c r="F375" s="562"/>
      <c r="G375" s="562" t="s">
        <v>3768</v>
      </c>
      <c r="H375" s="562">
        <v>1</v>
      </c>
      <c r="I375" s="562">
        <v>353</v>
      </c>
      <c r="J375" s="562" t="s">
        <v>8421</v>
      </c>
      <c r="K375" s="402"/>
      <c r="L375" s="402"/>
    </row>
    <row r="376" spans="1:12" ht="15.75">
      <c r="A376" s="402"/>
      <c r="B376" s="563"/>
      <c r="C376" s="430" t="s">
        <v>8422</v>
      </c>
      <c r="D376" s="562"/>
      <c r="E376" s="562"/>
      <c r="F376" s="562"/>
      <c r="G376" s="562"/>
      <c r="H376" s="562"/>
      <c r="I376" s="562"/>
      <c r="J376" s="562"/>
      <c r="K376" s="402"/>
      <c r="L376" s="402"/>
    </row>
    <row r="377" spans="1:12" ht="15.75">
      <c r="A377" s="402"/>
      <c r="B377" s="563"/>
      <c r="C377" s="430" t="s">
        <v>8419</v>
      </c>
      <c r="D377" s="562"/>
      <c r="E377" s="562"/>
      <c r="F377" s="562"/>
      <c r="G377" s="562"/>
      <c r="H377" s="562"/>
      <c r="I377" s="562"/>
      <c r="J377" s="562"/>
      <c r="K377" s="402"/>
      <c r="L377" s="402"/>
    </row>
    <row r="378" spans="1:12" ht="15.75">
      <c r="A378" s="402"/>
      <c r="B378" s="563"/>
      <c r="C378" s="430" t="s">
        <v>8423</v>
      </c>
      <c r="D378" s="562"/>
      <c r="E378" s="562"/>
      <c r="F378" s="562"/>
      <c r="G378" s="562" t="s">
        <v>3768</v>
      </c>
      <c r="H378" s="562">
        <v>6</v>
      </c>
      <c r="I378" s="562">
        <v>6.7</v>
      </c>
      <c r="J378" s="562" t="s">
        <v>8424</v>
      </c>
      <c r="K378" s="402"/>
      <c r="L378" s="402"/>
    </row>
    <row r="379" spans="1:12" ht="15.75">
      <c r="A379" s="402"/>
      <c r="B379" s="563"/>
      <c r="C379" s="430" t="s">
        <v>8425</v>
      </c>
      <c r="D379" s="562"/>
      <c r="E379" s="562"/>
      <c r="F379" s="562"/>
      <c r="G379" s="562"/>
      <c r="H379" s="562"/>
      <c r="I379" s="562"/>
      <c r="J379" s="562"/>
      <c r="K379" s="402"/>
      <c r="L379" s="402"/>
    </row>
    <row r="380" spans="1:12" ht="15.75">
      <c r="A380" s="402"/>
      <c r="B380" s="563"/>
      <c r="C380" s="430" t="s">
        <v>8419</v>
      </c>
      <c r="D380" s="562"/>
      <c r="E380" s="562"/>
      <c r="F380" s="562"/>
      <c r="G380" s="562"/>
      <c r="H380" s="562"/>
      <c r="I380" s="562"/>
      <c r="J380" s="562"/>
      <c r="K380" s="402"/>
      <c r="L380" s="402"/>
    </row>
    <row r="381" spans="1:12" ht="15.75">
      <c r="A381" s="402"/>
      <c r="B381" s="563"/>
      <c r="C381" s="430" t="s">
        <v>8426</v>
      </c>
      <c r="D381" s="562"/>
      <c r="E381" s="562"/>
      <c r="F381" s="562"/>
      <c r="G381" s="562" t="s">
        <v>3768</v>
      </c>
      <c r="H381" s="562">
        <v>12</v>
      </c>
      <c r="I381" s="562">
        <v>5.2</v>
      </c>
      <c r="J381" s="562" t="s">
        <v>8427</v>
      </c>
      <c r="K381" s="402"/>
      <c r="L381" s="402"/>
    </row>
    <row r="382" spans="1:12" ht="15.75">
      <c r="A382" s="402"/>
      <c r="B382" s="563"/>
      <c r="C382" s="430" t="s">
        <v>8425</v>
      </c>
      <c r="D382" s="562"/>
      <c r="E382" s="562"/>
      <c r="F382" s="562"/>
      <c r="G382" s="562"/>
      <c r="H382" s="562"/>
      <c r="I382" s="562"/>
      <c r="J382" s="562"/>
      <c r="K382" s="402"/>
      <c r="L382" s="402"/>
    </row>
    <row r="383" spans="1:12" ht="15.75">
      <c r="A383" s="402"/>
      <c r="B383" s="563"/>
      <c r="C383" s="430" t="s">
        <v>8419</v>
      </c>
      <c r="D383" s="562"/>
      <c r="E383" s="562"/>
      <c r="F383" s="562"/>
      <c r="G383" s="562"/>
      <c r="H383" s="562"/>
      <c r="I383" s="562"/>
      <c r="J383" s="562"/>
      <c r="K383" s="402"/>
      <c r="L383" s="402"/>
    </row>
    <row r="384" spans="1:12" ht="15.75">
      <c r="A384" s="402"/>
      <c r="B384" s="563"/>
      <c r="C384" s="430" t="s">
        <v>5483</v>
      </c>
      <c r="D384" s="562"/>
      <c r="E384" s="562"/>
      <c r="F384" s="562"/>
      <c r="G384" s="562" t="s">
        <v>3768</v>
      </c>
      <c r="H384" s="562">
        <v>6</v>
      </c>
      <c r="I384" s="562">
        <v>0.9</v>
      </c>
      <c r="J384" s="562" t="s">
        <v>8428</v>
      </c>
      <c r="K384" s="402"/>
      <c r="L384" s="402"/>
    </row>
    <row r="385" spans="1:12" ht="15.75">
      <c r="A385" s="402"/>
      <c r="B385" s="563"/>
      <c r="C385" s="430" t="s">
        <v>8429</v>
      </c>
      <c r="D385" s="562"/>
      <c r="E385" s="562"/>
      <c r="F385" s="562"/>
      <c r="G385" s="562"/>
      <c r="H385" s="562"/>
      <c r="I385" s="562"/>
      <c r="J385" s="562"/>
      <c r="K385" s="402"/>
      <c r="L385" s="402"/>
    </row>
    <row r="386" spans="1:12" ht="15.75">
      <c r="A386" s="402"/>
      <c r="B386" s="563"/>
      <c r="C386" s="430" t="s">
        <v>8419</v>
      </c>
      <c r="D386" s="562"/>
      <c r="E386" s="562"/>
      <c r="F386" s="562"/>
      <c r="G386" s="562"/>
      <c r="H386" s="562"/>
      <c r="I386" s="562"/>
      <c r="J386" s="562"/>
      <c r="K386" s="402"/>
      <c r="L386" s="402"/>
    </row>
    <row r="387" spans="1:12" ht="15.75">
      <c r="A387" s="402"/>
      <c r="B387" s="563"/>
      <c r="C387" s="430" t="s">
        <v>8430</v>
      </c>
      <c r="D387" s="562"/>
      <c r="E387" s="562"/>
      <c r="F387" s="562"/>
      <c r="G387" s="562" t="s">
        <v>3768</v>
      </c>
      <c r="H387" s="562">
        <v>2</v>
      </c>
      <c r="I387" s="562">
        <v>7.72</v>
      </c>
      <c r="J387" s="562" t="s">
        <v>8431</v>
      </c>
      <c r="K387" s="402"/>
      <c r="L387" s="402"/>
    </row>
    <row r="388" spans="1:12" ht="15.75">
      <c r="A388" s="402"/>
      <c r="B388" s="563"/>
      <c r="C388" s="430" t="s">
        <v>8432</v>
      </c>
      <c r="D388" s="562"/>
      <c r="E388" s="562"/>
      <c r="F388" s="562"/>
      <c r="G388" s="562"/>
      <c r="H388" s="562"/>
      <c r="I388" s="562"/>
      <c r="J388" s="562"/>
      <c r="K388" s="402"/>
      <c r="L388" s="402"/>
    </row>
    <row r="389" spans="1:12" ht="15.75">
      <c r="A389" s="402"/>
      <c r="B389" s="563"/>
      <c r="C389" s="430" t="s">
        <v>8419</v>
      </c>
      <c r="D389" s="562"/>
      <c r="E389" s="562"/>
      <c r="F389" s="562"/>
      <c r="G389" s="562"/>
      <c r="H389" s="562"/>
      <c r="I389" s="562"/>
      <c r="J389" s="562"/>
      <c r="K389" s="402"/>
      <c r="L389" s="402"/>
    </row>
    <row r="390" spans="1:12" ht="15.75">
      <c r="A390" s="402"/>
      <c r="B390" s="563"/>
      <c r="C390" s="430" t="s">
        <v>8430</v>
      </c>
      <c r="D390" s="562"/>
      <c r="E390" s="562"/>
      <c r="F390" s="562"/>
      <c r="G390" s="562" t="s">
        <v>3768</v>
      </c>
      <c r="H390" s="562">
        <v>2</v>
      </c>
      <c r="I390" s="562">
        <v>8.6</v>
      </c>
      <c r="J390" s="562" t="s">
        <v>8433</v>
      </c>
      <c r="K390" s="402"/>
      <c r="L390" s="402"/>
    </row>
    <row r="391" spans="1:12" ht="15.75">
      <c r="A391" s="402"/>
      <c r="B391" s="563"/>
      <c r="C391" s="430" t="s">
        <v>8432</v>
      </c>
      <c r="D391" s="562"/>
      <c r="E391" s="562"/>
      <c r="F391" s="562"/>
      <c r="G391" s="562"/>
      <c r="H391" s="562"/>
      <c r="I391" s="562"/>
      <c r="J391" s="562"/>
      <c r="K391" s="402"/>
      <c r="L391" s="402"/>
    </row>
    <row r="392" spans="1:12" ht="15.75">
      <c r="A392" s="402"/>
      <c r="B392" s="563"/>
      <c r="C392" s="430" t="s">
        <v>8419</v>
      </c>
      <c r="D392" s="562"/>
      <c r="E392" s="562"/>
      <c r="F392" s="562"/>
      <c r="G392" s="562"/>
      <c r="H392" s="562"/>
      <c r="I392" s="562"/>
      <c r="J392" s="562"/>
      <c r="K392" s="402"/>
      <c r="L392" s="402"/>
    </row>
    <row r="393" spans="1:12" ht="15.75">
      <c r="A393" s="402"/>
      <c r="B393" s="563"/>
      <c r="C393" s="430" t="s">
        <v>8434</v>
      </c>
      <c r="D393" s="562"/>
      <c r="E393" s="562"/>
      <c r="F393" s="562"/>
      <c r="G393" s="399" t="s">
        <v>3768</v>
      </c>
      <c r="H393" s="399">
        <v>1</v>
      </c>
      <c r="I393" s="562">
        <v>55</v>
      </c>
      <c r="J393" s="562" t="s">
        <v>8435</v>
      </c>
      <c r="K393" s="402"/>
      <c r="L393" s="402"/>
    </row>
    <row r="394" spans="1:12" ht="18.75">
      <c r="A394" s="402"/>
      <c r="B394" s="563"/>
      <c r="C394" s="430" t="s">
        <v>8436</v>
      </c>
      <c r="D394" s="562"/>
      <c r="E394" s="562"/>
      <c r="F394" s="562"/>
      <c r="G394" s="399" t="s">
        <v>8106</v>
      </c>
      <c r="H394" s="399">
        <v>1.4</v>
      </c>
      <c r="I394" s="562"/>
      <c r="J394" s="562"/>
      <c r="K394" s="402"/>
      <c r="L394" s="402"/>
    </row>
    <row r="395" spans="1:12" ht="15.75">
      <c r="A395" s="402"/>
      <c r="B395" s="563"/>
      <c r="C395" s="430" t="s">
        <v>8419</v>
      </c>
      <c r="D395" s="562"/>
      <c r="E395" s="562"/>
      <c r="F395" s="562"/>
      <c r="G395" s="427"/>
      <c r="H395" s="427"/>
      <c r="I395" s="562"/>
      <c r="J395" s="562"/>
      <c r="K395" s="402"/>
      <c r="L395" s="402"/>
    </row>
    <row r="396" spans="1:12" ht="15.75">
      <c r="A396" s="402"/>
      <c r="B396" s="563"/>
      <c r="C396" s="430" t="s">
        <v>8437</v>
      </c>
      <c r="D396" s="562"/>
      <c r="E396" s="562"/>
      <c r="F396" s="562"/>
      <c r="G396" s="562" t="s">
        <v>3768</v>
      </c>
      <c r="H396" s="562">
        <v>1</v>
      </c>
      <c r="I396" s="562">
        <v>13.7</v>
      </c>
      <c r="J396" s="562" t="s">
        <v>8438</v>
      </c>
      <c r="K396" s="402"/>
      <c r="L396" s="402"/>
    </row>
    <row r="397" spans="1:12" ht="15.75">
      <c r="A397" s="402"/>
      <c r="B397" s="563"/>
      <c r="C397" s="430" t="s">
        <v>8439</v>
      </c>
      <c r="D397" s="562"/>
      <c r="E397" s="562"/>
      <c r="F397" s="562"/>
      <c r="G397" s="562"/>
      <c r="H397" s="562"/>
      <c r="I397" s="562"/>
      <c r="J397" s="562"/>
      <c r="K397" s="402"/>
      <c r="L397" s="402"/>
    </row>
    <row r="398" spans="1:12" ht="15.75">
      <c r="A398" s="402"/>
      <c r="B398" s="563"/>
      <c r="C398" s="430" t="s">
        <v>8419</v>
      </c>
      <c r="D398" s="562"/>
      <c r="E398" s="562"/>
      <c r="F398" s="562"/>
      <c r="G398" s="562"/>
      <c r="H398" s="562"/>
      <c r="I398" s="562"/>
      <c r="J398" s="562"/>
      <c r="K398" s="402"/>
      <c r="L398" s="402"/>
    </row>
    <row r="399" spans="1:12" ht="15.75">
      <c r="A399" s="402"/>
      <c r="B399" s="563"/>
      <c r="C399" s="430" t="s">
        <v>8440</v>
      </c>
      <c r="D399" s="562"/>
      <c r="E399" s="562"/>
      <c r="F399" s="562"/>
      <c r="G399" s="562" t="s">
        <v>3768</v>
      </c>
      <c r="H399" s="562">
        <v>1</v>
      </c>
      <c r="I399" s="562">
        <v>23.6</v>
      </c>
      <c r="J399" s="562" t="s">
        <v>8441</v>
      </c>
      <c r="K399" s="402"/>
      <c r="L399" s="402"/>
    </row>
    <row r="400" spans="1:12" ht="15.75">
      <c r="A400" s="402"/>
      <c r="B400" s="563"/>
      <c r="C400" s="430" t="s">
        <v>8432</v>
      </c>
      <c r="D400" s="562"/>
      <c r="E400" s="562"/>
      <c r="F400" s="562"/>
      <c r="G400" s="562"/>
      <c r="H400" s="562"/>
      <c r="I400" s="562"/>
      <c r="J400" s="562"/>
      <c r="K400" s="402"/>
      <c r="L400" s="402"/>
    </row>
    <row r="401" spans="1:12" ht="15.75">
      <c r="A401" s="402"/>
      <c r="B401" s="563"/>
      <c r="C401" s="430" t="s">
        <v>8419</v>
      </c>
      <c r="D401" s="562"/>
      <c r="E401" s="562"/>
      <c r="F401" s="562"/>
      <c r="G401" s="562"/>
      <c r="H401" s="562"/>
      <c r="I401" s="562"/>
      <c r="J401" s="562"/>
      <c r="K401" s="402"/>
      <c r="L401" s="402"/>
    </row>
    <row r="402" spans="1:12" ht="15.75">
      <c r="A402" s="402"/>
      <c r="B402" s="563"/>
      <c r="C402" s="430" t="s">
        <v>5481</v>
      </c>
      <c r="D402" s="562"/>
      <c r="E402" s="562"/>
      <c r="F402" s="562"/>
      <c r="G402" s="562" t="s">
        <v>3768</v>
      </c>
      <c r="H402" s="562">
        <v>6</v>
      </c>
      <c r="I402" s="562">
        <v>1</v>
      </c>
      <c r="J402" s="562" t="s">
        <v>8442</v>
      </c>
      <c r="K402" s="402"/>
      <c r="L402" s="402"/>
    </row>
    <row r="403" spans="1:12" ht="15.75">
      <c r="A403" s="402"/>
      <c r="B403" s="563"/>
      <c r="C403" s="430" t="s">
        <v>8443</v>
      </c>
      <c r="D403" s="562"/>
      <c r="E403" s="562"/>
      <c r="F403" s="562"/>
      <c r="G403" s="562"/>
      <c r="H403" s="562"/>
      <c r="I403" s="562"/>
      <c r="J403" s="562"/>
      <c r="K403" s="402"/>
      <c r="L403" s="402"/>
    </row>
    <row r="404" spans="1:12" ht="15.75">
      <c r="A404" s="402"/>
      <c r="B404" s="563"/>
      <c r="C404" s="430" t="s">
        <v>8419</v>
      </c>
      <c r="D404" s="562"/>
      <c r="E404" s="562"/>
      <c r="F404" s="562"/>
      <c r="G404" s="562"/>
      <c r="H404" s="562"/>
      <c r="I404" s="562"/>
      <c r="J404" s="562"/>
      <c r="K404" s="402"/>
      <c r="L404" s="402"/>
    </row>
    <row r="405" spans="1:12" ht="15.75">
      <c r="A405" s="402"/>
      <c r="B405" s="563"/>
      <c r="C405" s="430" t="s">
        <v>8444</v>
      </c>
      <c r="D405" s="562"/>
      <c r="E405" s="562"/>
      <c r="F405" s="562"/>
      <c r="G405" s="562" t="s">
        <v>3768</v>
      </c>
      <c r="H405" s="562">
        <v>1</v>
      </c>
      <c r="I405" s="562">
        <v>5.8</v>
      </c>
      <c r="J405" s="562" t="s">
        <v>8441</v>
      </c>
      <c r="K405" s="402"/>
      <c r="L405" s="402"/>
    </row>
    <row r="406" spans="1:12" ht="15.75">
      <c r="A406" s="402"/>
      <c r="B406" s="563"/>
      <c r="C406" s="430" t="s">
        <v>8445</v>
      </c>
      <c r="D406" s="562"/>
      <c r="E406" s="562"/>
      <c r="F406" s="562"/>
      <c r="G406" s="562"/>
      <c r="H406" s="562"/>
      <c r="I406" s="562"/>
      <c r="J406" s="562"/>
      <c r="K406" s="402"/>
      <c r="L406" s="402"/>
    </row>
    <row r="407" spans="1:12" ht="15.75">
      <c r="A407" s="402"/>
      <c r="B407" s="563"/>
      <c r="C407" s="430" t="s">
        <v>8419</v>
      </c>
      <c r="D407" s="562"/>
      <c r="E407" s="562"/>
      <c r="F407" s="562"/>
      <c r="G407" s="562"/>
      <c r="H407" s="562"/>
      <c r="I407" s="562"/>
      <c r="J407" s="562"/>
      <c r="K407" s="402"/>
      <c r="L407" s="402"/>
    </row>
    <row r="408" spans="1:12" ht="15.75">
      <c r="A408" s="402"/>
      <c r="B408" s="563"/>
      <c r="C408" s="430" t="s">
        <v>8446</v>
      </c>
      <c r="D408" s="581"/>
      <c r="E408" s="562"/>
      <c r="F408" s="562"/>
      <c r="G408" s="562" t="s">
        <v>3768</v>
      </c>
      <c r="H408" s="562">
        <v>1</v>
      </c>
      <c r="I408" s="562">
        <v>17.899999999999999</v>
      </c>
      <c r="J408" s="562" t="s">
        <v>8447</v>
      </c>
      <c r="K408" s="402"/>
      <c r="L408" s="402"/>
    </row>
    <row r="409" spans="1:12" ht="15.75">
      <c r="A409" s="402"/>
      <c r="B409" s="563"/>
      <c r="C409" s="430" t="s">
        <v>8448</v>
      </c>
      <c r="D409" s="581"/>
      <c r="E409" s="562"/>
      <c r="F409" s="562"/>
      <c r="G409" s="562"/>
      <c r="H409" s="562"/>
      <c r="I409" s="562"/>
      <c r="J409" s="562"/>
      <c r="K409" s="402"/>
      <c r="L409" s="402"/>
    </row>
    <row r="410" spans="1:12" ht="15.75">
      <c r="A410" s="402"/>
      <c r="B410" s="563"/>
      <c r="C410" s="430" t="s">
        <v>8449</v>
      </c>
      <c r="D410" s="562"/>
      <c r="E410" s="562"/>
      <c r="F410" s="562"/>
      <c r="G410" s="562" t="s">
        <v>3768</v>
      </c>
      <c r="H410" s="562">
        <v>1</v>
      </c>
      <c r="I410" s="562">
        <v>86.4</v>
      </c>
      <c r="J410" s="562" t="s">
        <v>8450</v>
      </c>
      <c r="K410" s="402"/>
      <c r="L410" s="402"/>
    </row>
    <row r="411" spans="1:12" ht="15.75">
      <c r="A411" s="402"/>
      <c r="B411" s="563"/>
      <c r="C411" s="430" t="s">
        <v>8451</v>
      </c>
      <c r="D411" s="562"/>
      <c r="E411" s="562"/>
      <c r="F411" s="562"/>
      <c r="G411" s="562"/>
      <c r="H411" s="562"/>
      <c r="I411" s="562"/>
      <c r="J411" s="562"/>
      <c r="K411" s="402"/>
      <c r="L411" s="402"/>
    </row>
    <row r="412" spans="1:12" ht="15.75">
      <c r="A412" s="402"/>
      <c r="B412" s="563"/>
      <c r="C412" s="430" t="s">
        <v>8419</v>
      </c>
      <c r="D412" s="562"/>
      <c r="E412" s="562"/>
      <c r="F412" s="562"/>
      <c r="G412" s="562"/>
      <c r="H412" s="562"/>
      <c r="I412" s="562"/>
      <c r="J412" s="562"/>
      <c r="K412" s="402"/>
      <c r="L412" s="402"/>
    </row>
    <row r="413" spans="1:12" ht="15.75">
      <c r="A413" s="402"/>
      <c r="B413" s="563"/>
      <c r="C413" s="430" t="s">
        <v>8452</v>
      </c>
      <c r="D413" s="562"/>
      <c r="E413" s="562"/>
      <c r="F413" s="562"/>
      <c r="G413" s="562" t="s">
        <v>3768</v>
      </c>
      <c r="H413" s="562">
        <v>1</v>
      </c>
      <c r="I413" s="562">
        <v>28.3</v>
      </c>
      <c r="J413" s="562" t="s">
        <v>8453</v>
      </c>
      <c r="K413" s="402"/>
      <c r="L413" s="402"/>
    </row>
    <row r="414" spans="1:12" ht="15.75">
      <c r="A414" s="402"/>
      <c r="B414" s="563"/>
      <c r="C414" s="430" t="s">
        <v>8451</v>
      </c>
      <c r="D414" s="562"/>
      <c r="E414" s="562"/>
      <c r="F414" s="562"/>
      <c r="G414" s="562"/>
      <c r="H414" s="562"/>
      <c r="I414" s="562"/>
      <c r="J414" s="562"/>
      <c r="K414" s="402"/>
      <c r="L414" s="402"/>
    </row>
    <row r="415" spans="1:12" ht="15.75">
      <c r="A415" s="402"/>
      <c r="B415" s="563"/>
      <c r="C415" s="430" t="s">
        <v>8419</v>
      </c>
      <c r="D415" s="562"/>
      <c r="E415" s="562"/>
      <c r="F415" s="562"/>
      <c r="G415" s="562"/>
      <c r="H415" s="562"/>
      <c r="I415" s="562"/>
      <c r="J415" s="562"/>
      <c r="K415" s="402"/>
      <c r="L415" s="402"/>
    </row>
    <row r="416" spans="1:12" ht="15.75">
      <c r="A416" s="402"/>
      <c r="B416" s="563"/>
      <c r="C416" s="405" t="s">
        <v>8454</v>
      </c>
      <c r="D416" s="562" t="s">
        <v>8280</v>
      </c>
      <c r="E416" s="562"/>
      <c r="F416" s="562"/>
      <c r="G416" s="562" t="s">
        <v>3735</v>
      </c>
      <c r="H416" s="562">
        <v>4</v>
      </c>
      <c r="I416" s="562">
        <v>49.34</v>
      </c>
      <c r="J416" s="399" t="s">
        <v>8116</v>
      </c>
      <c r="K416" s="402"/>
      <c r="L416" s="402"/>
    </row>
    <row r="417" spans="1:12" ht="15.75">
      <c r="A417" s="402" t="s">
        <v>9823</v>
      </c>
      <c r="B417" s="563"/>
      <c r="C417" s="405" t="s">
        <v>8455</v>
      </c>
      <c r="D417" s="562"/>
      <c r="E417" s="562"/>
      <c r="F417" s="562"/>
      <c r="G417" s="562"/>
      <c r="H417" s="562"/>
      <c r="I417" s="562"/>
      <c r="J417" s="399" t="s">
        <v>8456</v>
      </c>
      <c r="K417" s="402">
        <f>1800+3800</f>
        <v>5600</v>
      </c>
      <c r="L417" s="423">
        <f>K417*H416/1000</f>
        <v>22.4</v>
      </c>
    </row>
    <row r="418" spans="1:12" ht="18.75">
      <c r="A418" s="402"/>
      <c r="B418" s="563"/>
      <c r="C418" s="405" t="s">
        <v>8457</v>
      </c>
      <c r="D418" s="562" t="s">
        <v>8280</v>
      </c>
      <c r="E418" s="562"/>
      <c r="F418" s="562"/>
      <c r="G418" s="399" t="s">
        <v>3768</v>
      </c>
      <c r="H418" s="399">
        <v>1</v>
      </c>
      <c r="I418" s="562">
        <v>76.400000000000006</v>
      </c>
      <c r="J418" s="399" t="s">
        <v>8116</v>
      </c>
      <c r="K418" s="402"/>
      <c r="L418" s="402"/>
    </row>
    <row r="419" spans="1:12" ht="18.75">
      <c r="A419" s="402" t="s">
        <v>9823</v>
      </c>
      <c r="B419" s="563"/>
      <c r="C419" s="405" t="s">
        <v>8458</v>
      </c>
      <c r="D419" s="562"/>
      <c r="E419" s="562"/>
      <c r="F419" s="562"/>
      <c r="G419" s="399" t="s">
        <v>8106</v>
      </c>
      <c r="H419" s="426">
        <v>10.039999999999999</v>
      </c>
      <c r="I419" s="562"/>
      <c r="J419" s="399" t="s">
        <v>8456</v>
      </c>
      <c r="K419" s="402"/>
      <c r="L419" s="402">
        <f>H419</f>
        <v>10.039999999999999</v>
      </c>
    </row>
    <row r="420" spans="1:12" ht="15.75">
      <c r="A420" s="402"/>
      <c r="B420" s="563"/>
      <c r="C420" s="566" t="s">
        <v>8459</v>
      </c>
      <c r="D420" s="562"/>
      <c r="E420" s="562"/>
      <c r="F420" s="562"/>
      <c r="G420" s="565" t="s">
        <v>2182</v>
      </c>
      <c r="H420" s="565">
        <v>2.1</v>
      </c>
      <c r="I420" s="562"/>
      <c r="J420" s="410" t="s">
        <v>8116</v>
      </c>
      <c r="K420" s="402"/>
      <c r="L420" s="402"/>
    </row>
    <row r="421" spans="1:12" ht="15.75">
      <c r="A421" s="402"/>
      <c r="B421" s="563"/>
      <c r="C421" s="566"/>
      <c r="D421" s="562"/>
      <c r="E421" s="562"/>
      <c r="F421" s="562"/>
      <c r="G421" s="565"/>
      <c r="H421" s="565"/>
      <c r="I421" s="562"/>
      <c r="J421" s="410" t="s">
        <v>8456</v>
      </c>
      <c r="K421" s="402"/>
      <c r="L421" s="402"/>
    </row>
    <row r="422" spans="1:12" ht="15.75">
      <c r="A422" s="402"/>
      <c r="B422" s="403"/>
      <c r="C422" s="405" t="s">
        <v>8110</v>
      </c>
      <c r="D422" s="399"/>
      <c r="E422" s="399"/>
      <c r="F422" s="399"/>
      <c r="G422" s="399"/>
      <c r="H422" s="399"/>
      <c r="I422" s="399"/>
      <c r="J422" s="399"/>
      <c r="K422" s="402"/>
      <c r="L422" s="402"/>
    </row>
    <row r="423" spans="1:12" ht="18.75">
      <c r="A423" s="402"/>
      <c r="B423" s="403"/>
      <c r="C423" s="405" t="s">
        <v>8111</v>
      </c>
      <c r="D423" s="399"/>
      <c r="E423" s="399"/>
      <c r="F423" s="399"/>
      <c r="G423" s="399" t="s">
        <v>8106</v>
      </c>
      <c r="H423" s="399">
        <v>180</v>
      </c>
      <c r="I423" s="399"/>
      <c r="J423" s="399"/>
      <c r="K423" s="402"/>
      <c r="L423" s="402"/>
    </row>
    <row r="424" spans="1:12" ht="18.75">
      <c r="A424" s="402"/>
      <c r="B424" s="403"/>
      <c r="C424" s="405" t="s">
        <v>8112</v>
      </c>
      <c r="D424" s="399"/>
      <c r="E424" s="399"/>
      <c r="F424" s="399" t="s">
        <v>4009</v>
      </c>
      <c r="G424" s="399" t="s">
        <v>8106</v>
      </c>
      <c r="H424" s="399">
        <v>720</v>
      </c>
      <c r="I424" s="399"/>
      <c r="J424" s="399"/>
      <c r="K424" s="402"/>
      <c r="L424" s="402"/>
    </row>
    <row r="425" spans="1:12" ht="15.75">
      <c r="A425" s="402"/>
      <c r="B425" s="403"/>
      <c r="C425" s="405"/>
      <c r="D425" s="399"/>
      <c r="E425" s="399"/>
      <c r="F425" s="399"/>
      <c r="G425" s="399"/>
      <c r="H425" s="399"/>
      <c r="I425" s="399"/>
      <c r="J425" s="399"/>
      <c r="K425" s="402"/>
      <c r="L425" s="402"/>
    </row>
    <row r="426" spans="1:12" ht="15.75">
      <c r="A426" s="402"/>
      <c r="B426" s="403"/>
      <c r="C426" s="419" t="s">
        <v>8460</v>
      </c>
      <c r="D426" s="403"/>
      <c r="E426" s="403"/>
      <c r="F426" s="403"/>
      <c r="G426" s="403"/>
      <c r="H426" s="403"/>
      <c r="I426" s="403"/>
      <c r="J426" s="403"/>
      <c r="K426" s="402"/>
      <c r="L426" s="402"/>
    </row>
    <row r="427" spans="1:12" ht="15.75">
      <c r="A427" s="402"/>
      <c r="B427" s="562">
        <v>1</v>
      </c>
      <c r="C427" s="405" t="s">
        <v>8461</v>
      </c>
      <c r="D427" s="562" t="s">
        <v>8462</v>
      </c>
      <c r="E427" s="563"/>
      <c r="F427" s="562" t="s">
        <v>8125</v>
      </c>
      <c r="G427" s="562" t="s">
        <v>8248</v>
      </c>
      <c r="H427" s="562">
        <v>1</v>
      </c>
      <c r="I427" s="562">
        <v>2317</v>
      </c>
      <c r="J427" s="562" t="s">
        <v>8128</v>
      </c>
      <c r="K427" s="402"/>
      <c r="L427" s="402"/>
    </row>
    <row r="428" spans="1:12" ht="15.75">
      <c r="A428" s="402"/>
      <c r="B428" s="562"/>
      <c r="C428" s="409" t="s">
        <v>8463</v>
      </c>
      <c r="D428" s="562"/>
      <c r="E428" s="563"/>
      <c r="F428" s="562"/>
      <c r="G428" s="562"/>
      <c r="H428" s="562"/>
      <c r="I428" s="562"/>
      <c r="J428" s="562"/>
      <c r="K428" s="402"/>
      <c r="L428" s="402"/>
    </row>
    <row r="429" spans="1:12" ht="15.75">
      <c r="A429" s="402" t="s">
        <v>6165</v>
      </c>
      <c r="B429" s="578">
        <v>45292</v>
      </c>
      <c r="C429" s="405" t="s">
        <v>8464</v>
      </c>
      <c r="D429" s="562" t="s">
        <v>8465</v>
      </c>
      <c r="E429" s="563"/>
      <c r="F429" s="563"/>
      <c r="G429" s="562" t="s">
        <v>2144</v>
      </c>
      <c r="H429" s="562">
        <v>2</v>
      </c>
      <c r="I429" s="579">
        <v>135</v>
      </c>
      <c r="J429" s="563"/>
      <c r="K429" s="402"/>
      <c r="L429" s="402"/>
    </row>
    <row r="430" spans="1:12" ht="15.75">
      <c r="A430" s="402"/>
      <c r="B430" s="578"/>
      <c r="C430" s="405" t="s">
        <v>8466</v>
      </c>
      <c r="D430" s="562"/>
      <c r="E430" s="563"/>
      <c r="F430" s="563"/>
      <c r="G430" s="562"/>
      <c r="H430" s="562"/>
      <c r="I430" s="580"/>
      <c r="J430" s="563"/>
      <c r="K430" s="402"/>
      <c r="L430" s="402"/>
    </row>
    <row r="431" spans="1:12" ht="15.75">
      <c r="A431" s="402"/>
      <c r="B431" s="420">
        <v>45323</v>
      </c>
      <c r="C431" s="405" t="s">
        <v>8252</v>
      </c>
      <c r="D431" s="403"/>
      <c r="E431" s="403"/>
      <c r="F431" s="403"/>
      <c r="G431" s="403"/>
      <c r="H431" s="403"/>
      <c r="I431" s="399">
        <v>143</v>
      </c>
      <c r="J431" s="403"/>
      <c r="K431" s="402"/>
      <c r="L431" s="402"/>
    </row>
    <row r="432" spans="1:12" ht="15.75">
      <c r="A432" s="402" t="s">
        <v>6165</v>
      </c>
      <c r="B432" s="403"/>
      <c r="C432" s="415" t="s">
        <v>8253</v>
      </c>
      <c r="D432" s="399" t="s">
        <v>2918</v>
      </c>
      <c r="E432" s="403"/>
      <c r="F432" s="403"/>
      <c r="G432" s="399" t="s">
        <v>2144</v>
      </c>
      <c r="H432" s="399">
        <v>6</v>
      </c>
      <c r="I432" s="403"/>
      <c r="J432" s="403"/>
      <c r="K432" s="402"/>
      <c r="L432" s="402"/>
    </row>
    <row r="433" spans="1:12" ht="15.75">
      <c r="A433" s="402" t="s">
        <v>6165</v>
      </c>
      <c r="B433" s="403"/>
      <c r="C433" s="415" t="s">
        <v>8254</v>
      </c>
      <c r="D433" s="399" t="s">
        <v>2919</v>
      </c>
      <c r="E433" s="403"/>
      <c r="F433" s="403"/>
      <c r="G433" s="399" t="s">
        <v>2144</v>
      </c>
      <c r="H433" s="399">
        <v>3</v>
      </c>
      <c r="I433" s="403"/>
      <c r="J433" s="403"/>
      <c r="K433" s="402"/>
      <c r="L433" s="402"/>
    </row>
    <row r="434" spans="1:12" ht="15.75">
      <c r="A434" s="402" t="s">
        <v>6165</v>
      </c>
      <c r="B434" s="578">
        <v>45352</v>
      </c>
      <c r="C434" s="405" t="s">
        <v>8467</v>
      </c>
      <c r="D434" s="562" t="s">
        <v>2967</v>
      </c>
      <c r="E434" s="563"/>
      <c r="F434" s="563"/>
      <c r="G434" s="562" t="s">
        <v>2144</v>
      </c>
      <c r="H434" s="562">
        <v>2</v>
      </c>
      <c r="I434" s="562">
        <v>211</v>
      </c>
      <c r="J434" s="563"/>
      <c r="K434" s="402"/>
      <c r="L434" s="402"/>
    </row>
    <row r="435" spans="1:12" ht="18.75">
      <c r="A435" s="402"/>
      <c r="B435" s="578"/>
      <c r="C435" s="405" t="s">
        <v>8261</v>
      </c>
      <c r="D435" s="562"/>
      <c r="E435" s="563"/>
      <c r="F435" s="563"/>
      <c r="G435" s="562"/>
      <c r="H435" s="562"/>
      <c r="I435" s="562"/>
      <c r="J435" s="563"/>
      <c r="K435" s="402"/>
      <c r="L435" s="402"/>
    </row>
    <row r="436" spans="1:12" ht="34.5">
      <c r="A436" s="402"/>
      <c r="B436" s="563"/>
      <c r="C436" s="409" t="s">
        <v>8468</v>
      </c>
      <c r="D436" s="565" t="s">
        <v>8469</v>
      </c>
      <c r="E436" s="563"/>
      <c r="F436" s="563"/>
      <c r="G436" s="565" t="s">
        <v>3768</v>
      </c>
      <c r="H436" s="565">
        <v>2</v>
      </c>
      <c r="I436" s="565">
        <v>554</v>
      </c>
      <c r="J436" s="563"/>
      <c r="K436" s="402"/>
      <c r="L436" s="402"/>
    </row>
    <row r="437" spans="1:12" ht="15.75">
      <c r="A437" s="402"/>
      <c r="B437" s="563"/>
      <c r="C437" s="409" t="s">
        <v>8470</v>
      </c>
      <c r="D437" s="565"/>
      <c r="E437" s="563"/>
      <c r="F437" s="563"/>
      <c r="G437" s="565"/>
      <c r="H437" s="565"/>
      <c r="I437" s="565"/>
      <c r="J437" s="563"/>
      <c r="K437" s="402"/>
      <c r="L437" s="402"/>
    </row>
    <row r="438" spans="1:12" ht="15.75">
      <c r="A438" s="402"/>
      <c r="B438" s="403"/>
      <c r="C438" s="409" t="s">
        <v>8471</v>
      </c>
      <c r="D438" s="399"/>
      <c r="E438" s="403"/>
      <c r="F438" s="403"/>
      <c r="G438" s="410" t="s">
        <v>3509</v>
      </c>
      <c r="H438" s="410">
        <v>66.3</v>
      </c>
      <c r="I438" s="399"/>
      <c r="J438" s="403"/>
      <c r="K438" s="402"/>
      <c r="L438" s="402"/>
    </row>
    <row r="439" spans="1:12" ht="15.75">
      <c r="A439" s="402" t="s">
        <v>6165</v>
      </c>
      <c r="B439" s="420">
        <v>45383</v>
      </c>
      <c r="C439" s="405" t="s">
        <v>2925</v>
      </c>
      <c r="D439" s="399"/>
      <c r="E439" s="403"/>
      <c r="F439" s="403"/>
      <c r="G439" s="399" t="s">
        <v>2144</v>
      </c>
      <c r="H439" s="399">
        <v>1</v>
      </c>
      <c r="I439" s="399">
        <v>85</v>
      </c>
      <c r="J439" s="403"/>
      <c r="K439" s="402"/>
      <c r="L439" s="402"/>
    </row>
    <row r="440" spans="1:12" ht="34.5">
      <c r="A440" s="402" t="s">
        <v>6165</v>
      </c>
      <c r="B440" s="420">
        <v>45413</v>
      </c>
      <c r="C440" s="405" t="s">
        <v>8472</v>
      </c>
      <c r="D440" s="399" t="s">
        <v>2902</v>
      </c>
      <c r="E440" s="403"/>
      <c r="F440" s="403"/>
      <c r="G440" s="399" t="s">
        <v>2144</v>
      </c>
      <c r="H440" s="399">
        <v>2</v>
      </c>
      <c r="I440" s="399">
        <v>423</v>
      </c>
      <c r="J440" s="403"/>
      <c r="K440" s="402"/>
      <c r="L440" s="402"/>
    </row>
    <row r="441" spans="1:12" ht="15.75">
      <c r="A441" s="402" t="s">
        <v>6165</v>
      </c>
      <c r="B441" s="578">
        <v>45444</v>
      </c>
      <c r="C441" s="405" t="s">
        <v>8473</v>
      </c>
      <c r="D441" s="562" t="s">
        <v>2904</v>
      </c>
      <c r="E441" s="563"/>
      <c r="F441" s="563"/>
      <c r="G441" s="562" t="s">
        <v>2144</v>
      </c>
      <c r="H441" s="562">
        <v>1</v>
      </c>
      <c r="I441" s="562">
        <v>226</v>
      </c>
      <c r="J441" s="563"/>
      <c r="K441" s="402"/>
      <c r="L441" s="402"/>
    </row>
    <row r="442" spans="1:12" ht="15.75">
      <c r="A442" s="402"/>
      <c r="B442" s="578"/>
      <c r="C442" s="405" t="s">
        <v>8264</v>
      </c>
      <c r="D442" s="562"/>
      <c r="E442" s="563"/>
      <c r="F442" s="563"/>
      <c r="G442" s="562"/>
      <c r="H442" s="562"/>
      <c r="I442" s="562"/>
      <c r="J442" s="563"/>
      <c r="K442" s="402"/>
      <c r="L442" s="402"/>
    </row>
    <row r="443" spans="1:12" ht="15.75">
      <c r="A443" s="402" t="s">
        <v>6165</v>
      </c>
      <c r="B443" s="420">
        <v>45474</v>
      </c>
      <c r="C443" s="405" t="s">
        <v>8265</v>
      </c>
      <c r="D443" s="403"/>
      <c r="E443" s="403"/>
      <c r="F443" s="403"/>
      <c r="G443" s="399" t="s">
        <v>2144</v>
      </c>
      <c r="H443" s="399">
        <v>2</v>
      </c>
      <c r="I443" s="403"/>
      <c r="J443" s="403"/>
      <c r="K443" s="402"/>
      <c r="L443" s="402"/>
    </row>
    <row r="444" spans="1:12" ht="15.75">
      <c r="A444" s="402" t="s">
        <v>6165</v>
      </c>
      <c r="B444" s="420">
        <v>45505</v>
      </c>
      <c r="C444" s="405" t="s">
        <v>8266</v>
      </c>
      <c r="D444" s="399" t="s">
        <v>8474</v>
      </c>
      <c r="E444" s="403"/>
      <c r="F444" s="399" t="s">
        <v>8125</v>
      </c>
      <c r="G444" s="399" t="s">
        <v>2144</v>
      </c>
      <c r="H444" s="399">
        <v>1</v>
      </c>
      <c r="I444" s="403"/>
      <c r="J444" s="403"/>
      <c r="K444" s="402"/>
      <c r="L444" s="402"/>
    </row>
    <row r="445" spans="1:12" ht="31.5">
      <c r="A445" s="402"/>
      <c r="B445" s="403"/>
      <c r="C445" s="409" t="s">
        <v>8475</v>
      </c>
      <c r="D445" s="410" t="s">
        <v>8476</v>
      </c>
      <c r="E445" s="399"/>
      <c r="F445" s="410" t="s">
        <v>8125</v>
      </c>
      <c r="G445" s="410" t="s">
        <v>3768</v>
      </c>
      <c r="H445" s="410">
        <v>2</v>
      </c>
      <c r="I445" s="410">
        <v>437</v>
      </c>
      <c r="J445" s="403"/>
      <c r="K445" s="402"/>
      <c r="L445" s="402"/>
    </row>
    <row r="446" spans="1:12" ht="15.75">
      <c r="A446" s="431" t="s">
        <v>9822</v>
      </c>
      <c r="B446" s="403"/>
      <c r="C446" s="405" t="s">
        <v>8477</v>
      </c>
      <c r="D446" s="399" t="s">
        <v>8478</v>
      </c>
      <c r="E446" s="399"/>
      <c r="F446" s="399" t="s">
        <v>8125</v>
      </c>
      <c r="G446" s="399" t="s">
        <v>2144</v>
      </c>
      <c r="H446" s="399">
        <v>1</v>
      </c>
      <c r="I446" s="399">
        <v>28.9</v>
      </c>
      <c r="J446" s="399"/>
      <c r="K446" s="402"/>
      <c r="L446" s="402"/>
    </row>
    <row r="447" spans="1:12" ht="31.5">
      <c r="A447" s="431" t="s">
        <v>9822</v>
      </c>
      <c r="B447" s="403"/>
      <c r="C447" s="405" t="s">
        <v>8479</v>
      </c>
      <c r="D447" s="399" t="s">
        <v>8480</v>
      </c>
      <c r="E447" s="399"/>
      <c r="F447" s="399" t="s">
        <v>8125</v>
      </c>
      <c r="G447" s="399" t="s">
        <v>2144</v>
      </c>
      <c r="H447" s="399">
        <v>1</v>
      </c>
      <c r="I447" s="399">
        <v>29.65</v>
      </c>
      <c r="J447" s="399"/>
      <c r="K447" s="402"/>
      <c r="L447" s="402"/>
    </row>
    <row r="448" spans="1:12" ht="31.5">
      <c r="A448" s="431" t="s">
        <v>9822</v>
      </c>
      <c r="B448" s="403"/>
      <c r="C448" s="405" t="s">
        <v>8481</v>
      </c>
      <c r="D448" s="399" t="s">
        <v>8482</v>
      </c>
      <c r="E448" s="399"/>
      <c r="F448" s="399" t="s">
        <v>8125</v>
      </c>
      <c r="G448" s="399" t="s">
        <v>2144</v>
      </c>
      <c r="H448" s="399">
        <v>2</v>
      </c>
      <c r="I448" s="399">
        <v>9</v>
      </c>
      <c r="J448" s="399"/>
      <c r="K448" s="402"/>
      <c r="L448" s="402"/>
    </row>
    <row r="449" spans="1:12" ht="31.5">
      <c r="A449" s="431" t="s">
        <v>9822</v>
      </c>
      <c r="B449" s="403"/>
      <c r="C449" s="405" t="s">
        <v>8483</v>
      </c>
      <c r="D449" s="399" t="s">
        <v>8276</v>
      </c>
      <c r="E449" s="399"/>
      <c r="F449" s="399" t="s">
        <v>8125</v>
      </c>
      <c r="G449" s="399" t="s">
        <v>2144</v>
      </c>
      <c r="H449" s="399">
        <v>4</v>
      </c>
      <c r="I449" s="399">
        <v>10</v>
      </c>
      <c r="J449" s="399"/>
      <c r="K449" s="402"/>
      <c r="L449" s="402"/>
    </row>
    <row r="450" spans="1:12" ht="15.75">
      <c r="A450" s="402"/>
      <c r="B450" s="563"/>
      <c r="C450" s="409" t="s">
        <v>8279</v>
      </c>
      <c r="D450" s="565" t="s">
        <v>8280</v>
      </c>
      <c r="E450" s="562"/>
      <c r="F450" s="562"/>
      <c r="G450" s="565" t="s">
        <v>2182</v>
      </c>
      <c r="H450" s="565">
        <v>1</v>
      </c>
      <c r="I450" s="565">
        <v>8.76</v>
      </c>
      <c r="J450" s="565" t="s">
        <v>8116</v>
      </c>
      <c r="K450" s="402"/>
      <c r="L450" s="402"/>
    </row>
    <row r="451" spans="1:12" ht="15.75">
      <c r="A451" s="402"/>
      <c r="B451" s="563"/>
      <c r="C451" s="416" t="s">
        <v>8281</v>
      </c>
      <c r="D451" s="565"/>
      <c r="E451" s="562"/>
      <c r="F451" s="562"/>
      <c r="G451" s="565"/>
      <c r="H451" s="565"/>
      <c r="I451" s="565"/>
      <c r="J451" s="565"/>
      <c r="K451" s="402"/>
      <c r="L451" s="402"/>
    </row>
    <row r="452" spans="1:12" ht="15.75">
      <c r="A452" s="402"/>
      <c r="B452" s="403"/>
      <c r="C452" s="416" t="s">
        <v>8281</v>
      </c>
      <c r="D452" s="410" t="s">
        <v>8280</v>
      </c>
      <c r="E452" s="399"/>
      <c r="F452" s="399"/>
      <c r="G452" s="410" t="s">
        <v>2182</v>
      </c>
      <c r="H452" s="410">
        <v>4</v>
      </c>
      <c r="I452" s="410">
        <v>8.76</v>
      </c>
      <c r="J452" s="410" t="s">
        <v>8117</v>
      </c>
      <c r="K452" s="402"/>
      <c r="L452" s="402"/>
    </row>
    <row r="453" spans="1:12" ht="15.75">
      <c r="A453" s="402"/>
      <c r="B453" s="403"/>
      <c r="C453" s="416" t="s">
        <v>8281</v>
      </c>
      <c r="D453" s="410" t="s">
        <v>8280</v>
      </c>
      <c r="E453" s="399"/>
      <c r="F453" s="399"/>
      <c r="G453" s="410" t="s">
        <v>2182</v>
      </c>
      <c r="H453" s="410">
        <v>6</v>
      </c>
      <c r="I453" s="410">
        <v>8.76</v>
      </c>
      <c r="J453" s="410" t="s">
        <v>8228</v>
      </c>
      <c r="K453" s="402"/>
      <c r="L453" s="402"/>
    </row>
    <row r="454" spans="1:12" ht="15.75">
      <c r="A454" s="402"/>
      <c r="B454" s="403"/>
      <c r="C454" s="416" t="s">
        <v>8281</v>
      </c>
      <c r="D454" s="410" t="s">
        <v>8280</v>
      </c>
      <c r="E454" s="399"/>
      <c r="F454" s="399"/>
      <c r="G454" s="410" t="s">
        <v>2182</v>
      </c>
      <c r="H454" s="410">
        <v>4.5</v>
      </c>
      <c r="I454" s="410">
        <v>8.76</v>
      </c>
      <c r="J454" s="410" t="s">
        <v>8229</v>
      </c>
      <c r="K454" s="402"/>
      <c r="L454" s="402"/>
    </row>
    <row r="455" spans="1:12" ht="15.75">
      <c r="A455" s="402"/>
      <c r="B455" s="563"/>
      <c r="C455" s="405" t="s">
        <v>8282</v>
      </c>
      <c r="D455" s="562" t="s">
        <v>8280</v>
      </c>
      <c r="E455" s="562"/>
      <c r="F455" s="562"/>
      <c r="G455" s="562" t="s">
        <v>3735</v>
      </c>
      <c r="H455" s="562">
        <v>6</v>
      </c>
      <c r="I455" s="562">
        <v>12.2</v>
      </c>
      <c r="J455" s="562" t="s">
        <v>8117</v>
      </c>
      <c r="K455" s="402"/>
      <c r="L455" s="402"/>
    </row>
    <row r="456" spans="1:12" ht="15.75">
      <c r="A456" s="402" t="s">
        <v>9823</v>
      </c>
      <c r="B456" s="563"/>
      <c r="C456" s="415" t="s">
        <v>8284</v>
      </c>
      <c r="D456" s="562"/>
      <c r="E456" s="562"/>
      <c r="F456" s="562"/>
      <c r="G456" s="562"/>
      <c r="H456" s="562"/>
      <c r="I456" s="562"/>
      <c r="J456" s="562"/>
      <c r="K456" s="402">
        <v>500</v>
      </c>
      <c r="L456" s="423">
        <f>3.14*K456*H455/1000</f>
        <v>9.42</v>
      </c>
    </row>
    <row r="457" spans="1:12" ht="15.75">
      <c r="A457" s="402" t="s">
        <v>9823</v>
      </c>
      <c r="B457" s="403"/>
      <c r="C457" s="415" t="s">
        <v>8284</v>
      </c>
      <c r="D457" s="399" t="s">
        <v>8280</v>
      </c>
      <c r="E457" s="399"/>
      <c r="F457" s="399"/>
      <c r="G457" s="399" t="s">
        <v>3735</v>
      </c>
      <c r="H457" s="399">
        <v>14</v>
      </c>
      <c r="I457" s="399">
        <v>12.2</v>
      </c>
      <c r="J457" s="399" t="s">
        <v>8228</v>
      </c>
      <c r="K457" s="402">
        <v>500</v>
      </c>
      <c r="L457" s="423">
        <f>3.14*K457*H457/1000</f>
        <v>21.98</v>
      </c>
    </row>
    <row r="458" spans="1:12" ht="15.75">
      <c r="A458" s="402" t="s">
        <v>9823</v>
      </c>
      <c r="B458" s="403"/>
      <c r="C458" s="415" t="s">
        <v>8284</v>
      </c>
      <c r="D458" s="399" t="s">
        <v>8280</v>
      </c>
      <c r="E458" s="399"/>
      <c r="F458" s="399"/>
      <c r="G458" s="399" t="s">
        <v>3735</v>
      </c>
      <c r="H458" s="399">
        <v>6.8</v>
      </c>
      <c r="I458" s="399">
        <v>12.2</v>
      </c>
      <c r="J458" s="399" t="s">
        <v>8229</v>
      </c>
      <c r="K458" s="402">
        <v>500</v>
      </c>
      <c r="L458" s="423">
        <f>3.14*K458*H458/1000</f>
        <v>10.676</v>
      </c>
    </row>
    <row r="459" spans="1:12" ht="15.75">
      <c r="A459" s="402" t="s">
        <v>9823</v>
      </c>
      <c r="B459" s="403"/>
      <c r="C459" s="415" t="s">
        <v>8484</v>
      </c>
      <c r="D459" s="399"/>
      <c r="E459" s="399"/>
      <c r="F459" s="399"/>
      <c r="G459" s="399" t="s">
        <v>3735</v>
      </c>
      <c r="H459" s="399">
        <v>0.4</v>
      </c>
      <c r="I459" s="399">
        <v>11.16</v>
      </c>
      <c r="J459" s="399" t="s">
        <v>8116</v>
      </c>
      <c r="K459" s="402">
        <v>1700</v>
      </c>
      <c r="L459" s="423">
        <f>H459*K459/1000</f>
        <v>0.68</v>
      </c>
    </row>
    <row r="460" spans="1:12" ht="15.75">
      <c r="A460" s="402" t="s">
        <v>9823</v>
      </c>
      <c r="B460" s="403"/>
      <c r="C460" s="415" t="s">
        <v>8484</v>
      </c>
      <c r="D460" s="399"/>
      <c r="E460" s="399"/>
      <c r="F460" s="399"/>
      <c r="G460" s="399" t="s">
        <v>3735</v>
      </c>
      <c r="H460" s="399">
        <v>4</v>
      </c>
      <c r="I460" s="399">
        <v>11.16</v>
      </c>
      <c r="J460" s="399" t="s">
        <v>8117</v>
      </c>
      <c r="K460" s="402">
        <v>1700</v>
      </c>
      <c r="L460" s="423">
        <f>H460*K460/1000</f>
        <v>6.8</v>
      </c>
    </row>
    <row r="461" spans="1:12" ht="15.75">
      <c r="A461" s="402" t="s">
        <v>9823</v>
      </c>
      <c r="B461" s="403"/>
      <c r="C461" s="415" t="s">
        <v>8484</v>
      </c>
      <c r="D461" s="399"/>
      <c r="E461" s="399"/>
      <c r="F461" s="399"/>
      <c r="G461" s="399" t="s">
        <v>3735</v>
      </c>
      <c r="H461" s="399">
        <v>4</v>
      </c>
      <c r="I461" s="399">
        <v>11.16</v>
      </c>
      <c r="J461" s="399" t="s">
        <v>8228</v>
      </c>
      <c r="K461" s="402">
        <v>1700</v>
      </c>
      <c r="L461" s="423">
        <f>H461*K461/1000</f>
        <v>6.8</v>
      </c>
    </row>
    <row r="462" spans="1:12" ht="15.75">
      <c r="A462" s="402" t="s">
        <v>9823</v>
      </c>
      <c r="B462" s="403"/>
      <c r="C462" s="415" t="s">
        <v>8485</v>
      </c>
      <c r="D462" s="399"/>
      <c r="E462" s="399"/>
      <c r="F462" s="399"/>
      <c r="G462" s="399" t="s">
        <v>3735</v>
      </c>
      <c r="H462" s="399">
        <v>3</v>
      </c>
      <c r="I462" s="399">
        <v>15.64</v>
      </c>
      <c r="J462" s="399" t="s">
        <v>8229</v>
      </c>
      <c r="K462" s="402">
        <v>2400</v>
      </c>
      <c r="L462" s="423">
        <f>H462*K462/1000</f>
        <v>7.2</v>
      </c>
    </row>
    <row r="463" spans="1:12" ht="15.75">
      <c r="A463" s="402" t="s">
        <v>9823</v>
      </c>
      <c r="B463" s="403"/>
      <c r="C463" s="415" t="s">
        <v>8486</v>
      </c>
      <c r="D463" s="399"/>
      <c r="E463" s="399"/>
      <c r="F463" s="399"/>
      <c r="G463" s="399" t="s">
        <v>3735</v>
      </c>
      <c r="H463" s="399">
        <v>4</v>
      </c>
      <c r="I463" s="399">
        <v>18.84</v>
      </c>
      <c r="J463" s="399" t="s">
        <v>8229</v>
      </c>
      <c r="K463" s="402">
        <f>1200+1700</f>
        <v>2900</v>
      </c>
      <c r="L463" s="423">
        <f>H463*K463/1000</f>
        <v>11.6</v>
      </c>
    </row>
    <row r="464" spans="1:12" ht="15.75">
      <c r="A464" s="402"/>
      <c r="B464" s="563"/>
      <c r="C464" s="405" t="s">
        <v>8291</v>
      </c>
      <c r="D464" s="562" t="s">
        <v>8280</v>
      </c>
      <c r="E464" s="562"/>
      <c r="F464" s="562"/>
      <c r="G464" s="562" t="s">
        <v>3735</v>
      </c>
      <c r="H464" s="562">
        <v>8</v>
      </c>
      <c r="I464" s="562">
        <v>39.96</v>
      </c>
      <c r="J464" s="562" t="s">
        <v>8229</v>
      </c>
      <c r="K464" s="402"/>
      <c r="L464" s="402"/>
    </row>
    <row r="465" spans="1:12" ht="15.75">
      <c r="A465" s="402" t="s">
        <v>9823</v>
      </c>
      <c r="B465" s="563"/>
      <c r="C465" s="415" t="s">
        <v>8487</v>
      </c>
      <c r="D465" s="562"/>
      <c r="E465" s="562"/>
      <c r="F465" s="562"/>
      <c r="G465" s="562"/>
      <c r="H465" s="562"/>
      <c r="I465" s="562"/>
      <c r="J465" s="562"/>
      <c r="K465" s="402">
        <f>3400+1200</f>
        <v>4600</v>
      </c>
      <c r="L465" s="423">
        <f>H464*K465/1000</f>
        <v>36.799999999999997</v>
      </c>
    </row>
    <row r="466" spans="1:12" ht="15.75">
      <c r="A466" s="402" t="s">
        <v>9823</v>
      </c>
      <c r="B466" s="403"/>
      <c r="C466" s="415" t="s">
        <v>8487</v>
      </c>
      <c r="D466" s="399"/>
      <c r="E466" s="399"/>
      <c r="F466" s="399"/>
      <c r="G466" s="399" t="s">
        <v>3735</v>
      </c>
      <c r="H466" s="399">
        <v>4.7</v>
      </c>
      <c r="I466" s="399">
        <v>39.96</v>
      </c>
      <c r="J466" s="399" t="s">
        <v>8117</v>
      </c>
      <c r="K466" s="402">
        <f>3400+1200</f>
        <v>4600</v>
      </c>
      <c r="L466" s="423">
        <f>H466*K466/1000</f>
        <v>21.62</v>
      </c>
    </row>
    <row r="467" spans="1:12" ht="15.75">
      <c r="A467" s="402" t="s">
        <v>9823</v>
      </c>
      <c r="B467" s="403"/>
      <c r="C467" s="415" t="s">
        <v>8488</v>
      </c>
      <c r="D467" s="399"/>
      <c r="E467" s="399"/>
      <c r="F467" s="399"/>
      <c r="G467" s="399" t="s">
        <v>3735</v>
      </c>
      <c r="H467" s="399">
        <v>2</v>
      </c>
      <c r="I467" s="399">
        <v>29</v>
      </c>
      <c r="J467" s="399" t="s">
        <v>8229</v>
      </c>
      <c r="K467" s="402">
        <f>2400+1200</f>
        <v>3600</v>
      </c>
      <c r="L467" s="423">
        <f>H467*K467/1000</f>
        <v>7.2</v>
      </c>
    </row>
    <row r="468" spans="1:12" ht="15.75">
      <c r="A468" s="402" t="s">
        <v>9823</v>
      </c>
      <c r="B468" s="403"/>
      <c r="C468" s="415" t="s">
        <v>8489</v>
      </c>
      <c r="D468" s="399"/>
      <c r="E468" s="399"/>
      <c r="F468" s="399"/>
      <c r="G468" s="399" t="s">
        <v>3735</v>
      </c>
      <c r="H468" s="399">
        <v>0.5</v>
      </c>
      <c r="I468" s="399">
        <v>41.74</v>
      </c>
      <c r="J468" s="399" t="s">
        <v>8116</v>
      </c>
      <c r="K468" s="402">
        <v>5200</v>
      </c>
      <c r="L468" s="423">
        <f>H468*K468/1000</f>
        <v>2.6</v>
      </c>
    </row>
    <row r="469" spans="1:12" ht="15.75">
      <c r="A469" s="402"/>
      <c r="B469" s="563"/>
      <c r="C469" s="405" t="s">
        <v>8290</v>
      </c>
      <c r="D469" s="562" t="s">
        <v>8280</v>
      </c>
      <c r="E469" s="562"/>
      <c r="F469" s="562"/>
      <c r="G469" s="562" t="s">
        <v>3735</v>
      </c>
      <c r="H469" s="562">
        <v>1</v>
      </c>
      <c r="I469" s="562">
        <v>27.3</v>
      </c>
      <c r="J469" s="562" t="s">
        <v>8292</v>
      </c>
      <c r="K469" s="402"/>
      <c r="L469" s="402"/>
    </row>
    <row r="470" spans="1:12" ht="15.75">
      <c r="A470" s="402" t="s">
        <v>9823</v>
      </c>
      <c r="B470" s="563"/>
      <c r="C470" s="415" t="s">
        <v>8490</v>
      </c>
      <c r="D470" s="562"/>
      <c r="E470" s="562"/>
      <c r="F470" s="562"/>
      <c r="G470" s="562"/>
      <c r="H470" s="562"/>
      <c r="I470" s="562"/>
      <c r="J470" s="562"/>
      <c r="K470" s="402">
        <f>1825+1825+1525+1525</f>
        <v>6700</v>
      </c>
      <c r="L470" s="423">
        <f>K470/1000</f>
        <v>6.7</v>
      </c>
    </row>
    <row r="471" spans="1:12" ht="15.75">
      <c r="A471" s="402"/>
      <c r="B471" s="563"/>
      <c r="C471" s="405" t="s">
        <v>8298</v>
      </c>
      <c r="D471" s="562" t="s">
        <v>8280</v>
      </c>
      <c r="E471" s="562"/>
      <c r="F471" s="562"/>
      <c r="G471" s="410" t="s">
        <v>3768</v>
      </c>
      <c r="H471" s="410">
        <v>4</v>
      </c>
      <c r="I471" s="565">
        <v>19.5</v>
      </c>
      <c r="J471" s="565" t="s">
        <v>8116</v>
      </c>
      <c r="K471" s="402"/>
      <c r="L471" s="402"/>
    </row>
    <row r="472" spans="1:12" ht="18.75">
      <c r="A472" s="402"/>
      <c r="B472" s="563"/>
      <c r="C472" s="416" t="s">
        <v>8491</v>
      </c>
      <c r="D472" s="562"/>
      <c r="E472" s="562"/>
      <c r="F472" s="562"/>
      <c r="G472" s="410" t="s">
        <v>8324</v>
      </c>
      <c r="H472" s="410">
        <v>10.6</v>
      </c>
      <c r="I472" s="565"/>
      <c r="J472" s="565"/>
      <c r="K472" s="402"/>
      <c r="L472" s="402"/>
    </row>
    <row r="473" spans="1:12" ht="15.75">
      <c r="A473" s="402"/>
      <c r="B473" s="563"/>
      <c r="C473" s="576" t="s">
        <v>8306</v>
      </c>
      <c r="D473" s="562"/>
      <c r="E473" s="562"/>
      <c r="F473" s="562"/>
      <c r="G473" s="399" t="s">
        <v>3768</v>
      </c>
      <c r="H473" s="399">
        <v>6</v>
      </c>
      <c r="I473" s="562">
        <v>24.55</v>
      </c>
      <c r="J473" s="562" t="s">
        <v>8116</v>
      </c>
      <c r="K473" s="402"/>
      <c r="L473" s="402"/>
    </row>
    <row r="474" spans="1:12" ht="18.75">
      <c r="A474" s="402" t="s">
        <v>9823</v>
      </c>
      <c r="B474" s="563"/>
      <c r="C474" s="576"/>
      <c r="D474" s="562"/>
      <c r="E474" s="562"/>
      <c r="F474" s="562"/>
      <c r="G474" s="399" t="s">
        <v>8106</v>
      </c>
      <c r="H474" s="426">
        <v>2.75</v>
      </c>
      <c r="I474" s="562"/>
      <c r="J474" s="562"/>
      <c r="K474" s="402"/>
      <c r="L474" s="402">
        <f>H474</f>
        <v>2.75</v>
      </c>
    </row>
    <row r="475" spans="1:12" ht="15.75">
      <c r="A475" s="402"/>
      <c r="B475" s="563"/>
      <c r="C475" s="576" t="s">
        <v>8492</v>
      </c>
      <c r="D475" s="562"/>
      <c r="E475" s="562"/>
      <c r="F475" s="562"/>
      <c r="G475" s="399" t="s">
        <v>3768</v>
      </c>
      <c r="H475" s="399">
        <v>1</v>
      </c>
      <c r="I475" s="562">
        <v>160</v>
      </c>
      <c r="J475" s="562" t="s">
        <v>8116</v>
      </c>
      <c r="K475" s="402"/>
      <c r="L475" s="402"/>
    </row>
    <row r="476" spans="1:12" ht="18.75">
      <c r="A476" s="402" t="s">
        <v>9823</v>
      </c>
      <c r="B476" s="563"/>
      <c r="C476" s="576"/>
      <c r="D476" s="562"/>
      <c r="E476" s="562"/>
      <c r="F476" s="562"/>
      <c r="G476" s="399" t="s">
        <v>8106</v>
      </c>
      <c r="H476" s="426">
        <v>20</v>
      </c>
      <c r="I476" s="562"/>
      <c r="J476" s="562"/>
      <c r="K476" s="402"/>
      <c r="L476" s="402">
        <f>H476</f>
        <v>20</v>
      </c>
    </row>
    <row r="477" spans="1:12" ht="15.75">
      <c r="A477" s="402"/>
      <c r="B477" s="403"/>
      <c r="C477" s="405" t="s">
        <v>8493</v>
      </c>
      <c r="D477" s="399" t="s">
        <v>8494</v>
      </c>
      <c r="E477" s="399"/>
      <c r="F477" s="399" t="s">
        <v>8309</v>
      </c>
      <c r="G477" s="399" t="s">
        <v>3768</v>
      </c>
      <c r="H477" s="399">
        <v>6</v>
      </c>
      <c r="I477" s="399"/>
      <c r="J477" s="399"/>
      <c r="K477" s="402"/>
      <c r="L477" s="402"/>
    </row>
    <row r="478" spans="1:12" ht="15.75">
      <c r="A478" s="402"/>
      <c r="B478" s="563"/>
      <c r="C478" s="567" t="s">
        <v>8495</v>
      </c>
      <c r="D478" s="562" t="s">
        <v>8280</v>
      </c>
      <c r="E478" s="562"/>
      <c r="F478" s="562"/>
      <c r="G478" s="399" t="s">
        <v>3768</v>
      </c>
      <c r="H478" s="399">
        <v>6</v>
      </c>
      <c r="I478" s="562"/>
      <c r="J478" s="562"/>
      <c r="K478" s="402"/>
      <c r="L478" s="402"/>
    </row>
    <row r="479" spans="1:12" ht="18.75">
      <c r="A479" s="402" t="s">
        <v>9823</v>
      </c>
      <c r="B479" s="563"/>
      <c r="C479" s="567"/>
      <c r="D479" s="562"/>
      <c r="E479" s="562"/>
      <c r="F479" s="562"/>
      <c r="G479" s="399" t="s">
        <v>8106</v>
      </c>
      <c r="H479" s="426">
        <v>0.47499999999999998</v>
      </c>
      <c r="I479" s="562"/>
      <c r="J479" s="562"/>
      <c r="K479" s="402"/>
      <c r="L479" s="402">
        <f>H479</f>
        <v>0.47499999999999998</v>
      </c>
    </row>
    <row r="480" spans="1:12" ht="15.75">
      <c r="A480" s="402"/>
      <c r="B480" s="563"/>
      <c r="C480" s="405" t="s">
        <v>8382</v>
      </c>
      <c r="D480" s="562" t="s">
        <v>8280</v>
      </c>
      <c r="E480" s="562"/>
      <c r="F480" s="562"/>
      <c r="G480" s="399" t="s">
        <v>3768</v>
      </c>
      <c r="H480" s="399">
        <v>4</v>
      </c>
      <c r="I480" s="562">
        <v>10.14</v>
      </c>
      <c r="J480" s="562"/>
      <c r="K480" s="402"/>
      <c r="L480" s="402"/>
    </row>
    <row r="481" spans="1:12" ht="18.75">
      <c r="A481" s="402" t="s">
        <v>9823</v>
      </c>
      <c r="B481" s="563"/>
      <c r="C481" s="405" t="s">
        <v>8496</v>
      </c>
      <c r="D481" s="562"/>
      <c r="E481" s="562"/>
      <c r="F481" s="562"/>
      <c r="G481" s="399" t="s">
        <v>8106</v>
      </c>
      <c r="H481" s="426">
        <v>1.26</v>
      </c>
      <c r="I481" s="562"/>
      <c r="J481" s="562"/>
      <c r="K481" s="402"/>
      <c r="L481" s="402">
        <f>H481</f>
        <v>1.26</v>
      </c>
    </row>
    <row r="482" spans="1:12" ht="15.75">
      <c r="A482" s="402"/>
      <c r="B482" s="563"/>
      <c r="C482" s="405" t="s">
        <v>8382</v>
      </c>
      <c r="D482" s="562" t="s">
        <v>8280</v>
      </c>
      <c r="E482" s="562"/>
      <c r="F482" s="562"/>
      <c r="G482" s="399" t="s">
        <v>3768</v>
      </c>
      <c r="H482" s="399">
        <v>2</v>
      </c>
      <c r="I482" s="562">
        <v>9.2899999999999991</v>
      </c>
      <c r="J482" s="562"/>
      <c r="K482" s="402"/>
      <c r="L482" s="402"/>
    </row>
    <row r="483" spans="1:12" ht="18.75">
      <c r="A483" s="402" t="s">
        <v>9823</v>
      </c>
      <c r="B483" s="563"/>
      <c r="C483" s="405" t="s">
        <v>8497</v>
      </c>
      <c r="D483" s="562"/>
      <c r="E483" s="562"/>
      <c r="F483" s="562"/>
      <c r="G483" s="399" t="s">
        <v>8106</v>
      </c>
      <c r="H483" s="426">
        <v>1.26</v>
      </c>
      <c r="I483" s="562"/>
      <c r="J483" s="562"/>
      <c r="K483" s="402"/>
      <c r="L483" s="402">
        <f>H483</f>
        <v>1.26</v>
      </c>
    </row>
    <row r="484" spans="1:12" ht="15.75">
      <c r="A484" s="402"/>
      <c r="B484" s="563"/>
      <c r="C484" s="405" t="s">
        <v>8498</v>
      </c>
      <c r="D484" s="562" t="s">
        <v>8280</v>
      </c>
      <c r="E484" s="562"/>
      <c r="F484" s="562"/>
      <c r="G484" s="399" t="s">
        <v>3768</v>
      </c>
      <c r="H484" s="399">
        <v>1</v>
      </c>
      <c r="I484" s="562">
        <v>17.399999999999999</v>
      </c>
      <c r="J484" s="562"/>
      <c r="K484" s="402"/>
      <c r="L484" s="402"/>
    </row>
    <row r="485" spans="1:12" ht="18.75">
      <c r="A485" s="402" t="s">
        <v>9823</v>
      </c>
      <c r="B485" s="563"/>
      <c r="C485" s="405" t="s">
        <v>8499</v>
      </c>
      <c r="D485" s="562"/>
      <c r="E485" s="562"/>
      <c r="F485" s="562"/>
      <c r="G485" s="399" t="s">
        <v>8106</v>
      </c>
      <c r="H485" s="426">
        <v>1.64</v>
      </c>
      <c r="I485" s="562"/>
      <c r="J485" s="562"/>
      <c r="K485" s="402"/>
      <c r="L485" s="402">
        <f>H485</f>
        <v>1.64</v>
      </c>
    </row>
    <row r="486" spans="1:12" ht="15.75">
      <c r="A486" s="402"/>
      <c r="B486" s="563"/>
      <c r="C486" s="405" t="s">
        <v>8382</v>
      </c>
      <c r="D486" s="562" t="s">
        <v>8280</v>
      </c>
      <c r="E486" s="562"/>
      <c r="F486" s="562"/>
      <c r="G486" s="399" t="s">
        <v>3768</v>
      </c>
      <c r="H486" s="399">
        <v>2</v>
      </c>
      <c r="I486" s="562">
        <v>5.93</v>
      </c>
      <c r="J486" s="562"/>
      <c r="K486" s="402"/>
      <c r="L486" s="402"/>
    </row>
    <row r="487" spans="1:12" ht="18.75">
      <c r="A487" s="402" t="s">
        <v>9823</v>
      </c>
      <c r="B487" s="563"/>
      <c r="C487" s="405" t="s">
        <v>8500</v>
      </c>
      <c r="D487" s="562"/>
      <c r="E487" s="562"/>
      <c r="F487" s="562"/>
      <c r="G487" s="399" t="s">
        <v>8106</v>
      </c>
      <c r="H487" s="426">
        <v>0.59</v>
      </c>
      <c r="I487" s="562"/>
      <c r="J487" s="562"/>
      <c r="K487" s="402"/>
      <c r="L487" s="402">
        <f>H487</f>
        <v>0.59</v>
      </c>
    </row>
    <row r="488" spans="1:12" ht="15.75">
      <c r="A488" s="402"/>
      <c r="B488" s="563"/>
      <c r="C488" s="405" t="s">
        <v>8382</v>
      </c>
      <c r="D488" s="562" t="s">
        <v>8280</v>
      </c>
      <c r="E488" s="562"/>
      <c r="F488" s="562"/>
      <c r="G488" s="399" t="s">
        <v>3768</v>
      </c>
      <c r="H488" s="399">
        <v>1</v>
      </c>
      <c r="I488" s="562">
        <v>6.89</v>
      </c>
      <c r="J488" s="562"/>
      <c r="K488" s="402"/>
      <c r="L488" s="402"/>
    </row>
    <row r="489" spans="1:12" ht="18.75">
      <c r="A489" s="402" t="s">
        <v>9823</v>
      </c>
      <c r="B489" s="563"/>
      <c r="C489" s="405" t="s">
        <v>8501</v>
      </c>
      <c r="D489" s="562"/>
      <c r="E489" s="562"/>
      <c r="F489" s="562"/>
      <c r="G489" s="399" t="s">
        <v>8106</v>
      </c>
      <c r="H489" s="426">
        <v>0.71</v>
      </c>
      <c r="I489" s="562"/>
      <c r="J489" s="562"/>
      <c r="K489" s="402"/>
      <c r="L489" s="402">
        <f>H489</f>
        <v>0.71</v>
      </c>
    </row>
    <row r="490" spans="1:12" ht="15.75">
      <c r="A490" s="402"/>
      <c r="B490" s="563"/>
      <c r="C490" s="405" t="s">
        <v>8382</v>
      </c>
      <c r="D490" s="562" t="s">
        <v>8280</v>
      </c>
      <c r="E490" s="562"/>
      <c r="F490" s="562"/>
      <c r="G490" s="399" t="s">
        <v>3768</v>
      </c>
      <c r="H490" s="399">
        <v>1</v>
      </c>
      <c r="I490" s="562">
        <v>7.74</v>
      </c>
      <c r="J490" s="562"/>
      <c r="K490" s="402"/>
      <c r="L490" s="402"/>
    </row>
    <row r="491" spans="1:12" ht="18.75">
      <c r="A491" s="402" t="s">
        <v>9823</v>
      </c>
      <c r="B491" s="563"/>
      <c r="C491" s="405" t="s">
        <v>8502</v>
      </c>
      <c r="D491" s="562"/>
      <c r="E491" s="562"/>
      <c r="F491" s="562"/>
      <c r="G491" s="399" t="s">
        <v>8106</v>
      </c>
      <c r="H491" s="426">
        <v>0.93</v>
      </c>
      <c r="I491" s="562"/>
      <c r="J491" s="562"/>
      <c r="K491" s="402"/>
      <c r="L491" s="402">
        <f>H491</f>
        <v>0.93</v>
      </c>
    </row>
    <row r="492" spans="1:12" ht="15.75">
      <c r="A492" s="402"/>
      <c r="B492" s="563"/>
      <c r="C492" s="405" t="s">
        <v>8382</v>
      </c>
      <c r="D492" s="562" t="s">
        <v>8280</v>
      </c>
      <c r="E492" s="562"/>
      <c r="F492" s="562"/>
      <c r="G492" s="399" t="s">
        <v>3768</v>
      </c>
      <c r="H492" s="399">
        <v>1</v>
      </c>
      <c r="I492" s="562">
        <v>13</v>
      </c>
      <c r="J492" s="562"/>
      <c r="K492" s="402"/>
      <c r="L492" s="402"/>
    </row>
    <row r="493" spans="1:12" ht="18.75">
      <c r="A493" s="402" t="s">
        <v>9823</v>
      </c>
      <c r="B493" s="563"/>
      <c r="C493" s="405" t="s">
        <v>8503</v>
      </c>
      <c r="D493" s="562"/>
      <c r="E493" s="562"/>
      <c r="F493" s="562"/>
      <c r="G493" s="399" t="s">
        <v>8106</v>
      </c>
      <c r="H493" s="426">
        <v>1.79</v>
      </c>
      <c r="I493" s="562"/>
      <c r="J493" s="562"/>
      <c r="K493" s="402"/>
      <c r="L493" s="402">
        <f>H493</f>
        <v>1.79</v>
      </c>
    </row>
    <row r="494" spans="1:12" ht="15.75">
      <c r="A494" s="402"/>
      <c r="B494" s="563"/>
      <c r="C494" s="405" t="s">
        <v>8382</v>
      </c>
      <c r="D494" s="562" t="s">
        <v>8280</v>
      </c>
      <c r="E494" s="562"/>
      <c r="F494" s="562"/>
      <c r="G494" s="399" t="s">
        <v>3768</v>
      </c>
      <c r="H494" s="399">
        <v>1</v>
      </c>
      <c r="I494" s="562">
        <v>16.329999999999998</v>
      </c>
      <c r="J494" s="562"/>
      <c r="K494" s="402"/>
      <c r="L494" s="402"/>
    </row>
    <row r="495" spans="1:12" ht="18.75">
      <c r="A495" s="402" t="s">
        <v>9823</v>
      </c>
      <c r="B495" s="563"/>
      <c r="C495" s="405" t="s">
        <v>8504</v>
      </c>
      <c r="D495" s="562"/>
      <c r="E495" s="562"/>
      <c r="F495" s="562"/>
      <c r="G495" s="399" t="s">
        <v>8106</v>
      </c>
      <c r="H495" s="426">
        <v>2.25</v>
      </c>
      <c r="I495" s="562"/>
      <c r="J495" s="562"/>
      <c r="K495" s="402"/>
      <c r="L495" s="402">
        <f>H495</f>
        <v>2.25</v>
      </c>
    </row>
    <row r="496" spans="1:12" ht="15.75">
      <c r="A496" s="402"/>
      <c r="B496" s="563"/>
      <c r="C496" s="567" t="s">
        <v>8321</v>
      </c>
      <c r="D496" s="562" t="s">
        <v>8280</v>
      </c>
      <c r="E496" s="562"/>
      <c r="F496" s="562"/>
      <c r="G496" s="399" t="s">
        <v>3768</v>
      </c>
      <c r="H496" s="399">
        <v>1</v>
      </c>
      <c r="I496" s="562">
        <v>11.6</v>
      </c>
      <c r="J496" s="562"/>
      <c r="K496" s="402"/>
      <c r="L496" s="402"/>
    </row>
    <row r="497" spans="1:12" ht="18.75">
      <c r="A497" s="402" t="s">
        <v>9823</v>
      </c>
      <c r="B497" s="563"/>
      <c r="C497" s="567"/>
      <c r="D497" s="562"/>
      <c r="E497" s="562"/>
      <c r="F497" s="562"/>
      <c r="G497" s="399" t="s">
        <v>8106</v>
      </c>
      <c r="H497" s="426">
        <v>1.46</v>
      </c>
      <c r="I497" s="562"/>
      <c r="J497" s="562"/>
      <c r="K497" s="402"/>
      <c r="L497" s="402">
        <f>H497</f>
        <v>1.46</v>
      </c>
    </row>
    <row r="498" spans="1:12" ht="15.75">
      <c r="A498" s="402"/>
      <c r="B498" s="563"/>
      <c r="C498" s="567" t="s">
        <v>8505</v>
      </c>
      <c r="D498" s="562" t="s">
        <v>8280</v>
      </c>
      <c r="E498" s="562"/>
      <c r="F498" s="562"/>
      <c r="G498" s="399" t="s">
        <v>3768</v>
      </c>
      <c r="H498" s="399">
        <v>11</v>
      </c>
      <c r="I498" s="562">
        <v>9.8000000000000007</v>
      </c>
      <c r="J498" s="562"/>
      <c r="K498" s="402"/>
      <c r="L498" s="402"/>
    </row>
    <row r="499" spans="1:12" ht="18.75">
      <c r="A499" s="402" t="s">
        <v>9823</v>
      </c>
      <c r="B499" s="563"/>
      <c r="C499" s="567"/>
      <c r="D499" s="562"/>
      <c r="E499" s="562"/>
      <c r="F499" s="562"/>
      <c r="G499" s="399" t="s">
        <v>8106</v>
      </c>
      <c r="H499" s="426">
        <v>1.1399999999999999</v>
      </c>
      <c r="I499" s="562"/>
      <c r="J499" s="562"/>
      <c r="K499" s="402"/>
      <c r="L499" s="402">
        <f>H499</f>
        <v>1.1399999999999999</v>
      </c>
    </row>
    <row r="500" spans="1:12" ht="15.75">
      <c r="A500" s="402"/>
      <c r="B500" s="563"/>
      <c r="C500" s="566" t="s">
        <v>8506</v>
      </c>
      <c r="D500" s="565" t="s">
        <v>8280</v>
      </c>
      <c r="E500" s="562"/>
      <c r="F500" s="562"/>
      <c r="G500" s="410" t="s">
        <v>3768</v>
      </c>
      <c r="H500" s="410">
        <v>6</v>
      </c>
      <c r="I500" s="562"/>
      <c r="J500" s="562"/>
      <c r="K500" s="402"/>
      <c r="L500" s="402"/>
    </row>
    <row r="501" spans="1:12" ht="18.75">
      <c r="A501" s="402"/>
      <c r="B501" s="563"/>
      <c r="C501" s="566"/>
      <c r="D501" s="565"/>
      <c r="E501" s="562"/>
      <c r="F501" s="562"/>
      <c r="G501" s="410" t="s">
        <v>8324</v>
      </c>
      <c r="H501" s="410">
        <v>4.6399999999999997</v>
      </c>
      <c r="I501" s="562"/>
      <c r="J501" s="562"/>
      <c r="K501" s="402"/>
      <c r="L501" s="402"/>
    </row>
    <row r="502" spans="1:12" ht="18.75">
      <c r="A502" s="402"/>
      <c r="B502" s="563"/>
      <c r="C502" s="405" t="s">
        <v>8507</v>
      </c>
      <c r="D502" s="562" t="s">
        <v>8280</v>
      </c>
      <c r="E502" s="562"/>
      <c r="F502" s="562"/>
      <c r="G502" s="399" t="s">
        <v>3768</v>
      </c>
      <c r="H502" s="399">
        <v>1</v>
      </c>
      <c r="I502" s="562">
        <v>15.2</v>
      </c>
      <c r="J502" s="562"/>
      <c r="K502" s="402"/>
      <c r="L502" s="402"/>
    </row>
    <row r="503" spans="1:12" ht="18.75">
      <c r="A503" s="402" t="s">
        <v>9823</v>
      </c>
      <c r="B503" s="563"/>
      <c r="C503" s="405" t="s">
        <v>8508</v>
      </c>
      <c r="D503" s="562"/>
      <c r="E503" s="562"/>
      <c r="F503" s="562"/>
      <c r="G503" s="399" t="s">
        <v>8106</v>
      </c>
      <c r="H503" s="426">
        <v>2.2400000000000002</v>
      </c>
      <c r="I503" s="562"/>
      <c r="J503" s="562"/>
      <c r="K503" s="402"/>
      <c r="L503" s="402">
        <f>H503</f>
        <v>2.2400000000000002</v>
      </c>
    </row>
    <row r="504" spans="1:12" ht="18.75">
      <c r="A504" s="402"/>
      <c r="B504" s="563"/>
      <c r="C504" s="405" t="s">
        <v>8509</v>
      </c>
      <c r="D504" s="562" t="s">
        <v>8280</v>
      </c>
      <c r="E504" s="562"/>
      <c r="F504" s="562"/>
      <c r="G504" s="399" t="s">
        <v>3768</v>
      </c>
      <c r="H504" s="399">
        <v>3</v>
      </c>
      <c r="I504" s="562">
        <v>29.5</v>
      </c>
      <c r="J504" s="562"/>
      <c r="K504" s="402"/>
      <c r="L504" s="402"/>
    </row>
    <row r="505" spans="1:12" ht="18.75">
      <c r="A505" s="402" t="s">
        <v>9823</v>
      </c>
      <c r="B505" s="563"/>
      <c r="C505" s="405" t="s">
        <v>8510</v>
      </c>
      <c r="D505" s="562"/>
      <c r="E505" s="562"/>
      <c r="F505" s="562"/>
      <c r="G505" s="399" t="s">
        <v>8106</v>
      </c>
      <c r="H505" s="426">
        <v>3.55</v>
      </c>
      <c r="I505" s="562"/>
      <c r="J505" s="562"/>
      <c r="K505" s="402"/>
      <c r="L505" s="402">
        <f>H505</f>
        <v>3.55</v>
      </c>
    </row>
    <row r="506" spans="1:12" ht="18.75">
      <c r="A506" s="402"/>
      <c r="B506" s="563"/>
      <c r="C506" s="405" t="s">
        <v>8509</v>
      </c>
      <c r="D506" s="562" t="s">
        <v>8280</v>
      </c>
      <c r="E506" s="562"/>
      <c r="F506" s="562"/>
      <c r="G506" s="399" t="s">
        <v>3768</v>
      </c>
      <c r="H506" s="399">
        <v>1</v>
      </c>
      <c r="I506" s="562">
        <v>57.68</v>
      </c>
      <c r="J506" s="562"/>
      <c r="K506" s="402"/>
      <c r="L506" s="402"/>
    </row>
    <row r="507" spans="1:12" ht="18.75">
      <c r="A507" s="402" t="s">
        <v>9823</v>
      </c>
      <c r="B507" s="563"/>
      <c r="C507" s="405" t="s">
        <v>8511</v>
      </c>
      <c r="D507" s="562"/>
      <c r="E507" s="562"/>
      <c r="F507" s="562"/>
      <c r="G507" s="399" t="s">
        <v>8106</v>
      </c>
      <c r="H507" s="426">
        <v>7.52</v>
      </c>
      <c r="I507" s="562"/>
      <c r="J507" s="562"/>
      <c r="K507" s="402"/>
      <c r="L507" s="402">
        <f>H507</f>
        <v>7.52</v>
      </c>
    </row>
    <row r="508" spans="1:12" ht="15.75">
      <c r="A508" s="402"/>
      <c r="B508" s="403"/>
      <c r="C508" s="405" t="s">
        <v>8333</v>
      </c>
      <c r="D508" s="399" t="s">
        <v>8334</v>
      </c>
      <c r="E508" s="399"/>
      <c r="F508" s="399"/>
      <c r="G508" s="399" t="s">
        <v>3768</v>
      </c>
      <c r="H508" s="399">
        <v>6</v>
      </c>
      <c r="I508" s="399"/>
      <c r="J508" s="399"/>
      <c r="K508" s="402"/>
      <c r="L508" s="402"/>
    </row>
    <row r="509" spans="1:12" ht="31.5">
      <c r="A509" s="402" t="s">
        <v>9824</v>
      </c>
      <c r="B509" s="403"/>
      <c r="C509" s="405" t="s">
        <v>8335</v>
      </c>
      <c r="D509" s="399" t="s">
        <v>8512</v>
      </c>
      <c r="E509" s="399"/>
      <c r="F509" s="399" t="s">
        <v>8337</v>
      </c>
      <c r="G509" s="399" t="s">
        <v>3735</v>
      </c>
      <c r="H509" s="399" t="s">
        <v>8513</v>
      </c>
      <c r="I509" s="399"/>
      <c r="J509" s="399"/>
      <c r="K509" s="423">
        <v>29</v>
      </c>
      <c r="L509" s="402">
        <f>K509</f>
        <v>29</v>
      </c>
    </row>
    <row r="510" spans="1:12" ht="31.5">
      <c r="A510" s="402"/>
      <c r="B510" s="403"/>
      <c r="C510" s="409" t="s">
        <v>8514</v>
      </c>
      <c r="D510" s="410" t="s">
        <v>8515</v>
      </c>
      <c r="E510" s="399"/>
      <c r="F510" s="410" t="s">
        <v>8337</v>
      </c>
      <c r="G510" s="410" t="s">
        <v>8399</v>
      </c>
      <c r="H510" s="410" t="s">
        <v>8516</v>
      </c>
      <c r="I510" s="399"/>
      <c r="J510" s="399"/>
      <c r="K510" s="402"/>
      <c r="L510" s="402"/>
    </row>
    <row r="511" spans="1:12" ht="15.75">
      <c r="A511" s="402"/>
      <c r="B511" s="403"/>
      <c r="C511" s="405" t="s">
        <v>8340</v>
      </c>
      <c r="D511" s="399" t="s">
        <v>8215</v>
      </c>
      <c r="E511" s="399"/>
      <c r="F511" s="399"/>
      <c r="G511" s="399" t="s">
        <v>2182</v>
      </c>
      <c r="H511" s="399">
        <v>105</v>
      </c>
      <c r="I511" s="399">
        <v>2.5000000000000001E-2</v>
      </c>
      <c r="J511" s="399"/>
      <c r="K511" s="402"/>
      <c r="L511" s="402"/>
    </row>
    <row r="512" spans="1:12" ht="15.75">
      <c r="A512" s="402"/>
      <c r="B512" s="403"/>
      <c r="C512" s="405" t="s">
        <v>8341</v>
      </c>
      <c r="D512" s="399" t="s">
        <v>8342</v>
      </c>
      <c r="E512" s="403"/>
      <c r="F512" s="399" t="s">
        <v>8337</v>
      </c>
      <c r="G512" s="399" t="s">
        <v>2182</v>
      </c>
      <c r="H512" s="399">
        <v>73</v>
      </c>
      <c r="I512" s="403"/>
      <c r="J512" s="403"/>
      <c r="K512" s="402"/>
      <c r="L512" s="402"/>
    </row>
    <row r="513" spans="1:12" ht="15.75">
      <c r="A513" s="402"/>
      <c r="B513" s="403"/>
      <c r="C513" s="405" t="s">
        <v>8343</v>
      </c>
      <c r="D513" s="399"/>
      <c r="E513" s="399"/>
      <c r="F513" s="399"/>
      <c r="G513" s="399" t="s">
        <v>3768</v>
      </c>
      <c r="H513" s="399">
        <v>261</v>
      </c>
      <c r="I513" s="403"/>
      <c r="J513" s="403"/>
      <c r="K513" s="402"/>
      <c r="L513" s="402"/>
    </row>
    <row r="514" spans="1:12" ht="15.75">
      <c r="A514" s="402"/>
      <c r="B514" s="403"/>
      <c r="C514" s="409" t="s">
        <v>8517</v>
      </c>
      <c r="D514" s="399"/>
      <c r="E514" s="399"/>
      <c r="F514" s="399"/>
      <c r="G514" s="410" t="s">
        <v>3768</v>
      </c>
      <c r="H514" s="410">
        <v>1494</v>
      </c>
      <c r="I514" s="403"/>
      <c r="J514" s="403"/>
      <c r="K514" s="402"/>
      <c r="L514" s="402"/>
    </row>
    <row r="515" spans="1:12" ht="15.75">
      <c r="A515" s="402"/>
      <c r="B515" s="403"/>
      <c r="C515" s="405" t="s">
        <v>8344</v>
      </c>
      <c r="D515" s="399"/>
      <c r="E515" s="399"/>
      <c r="F515" s="399"/>
      <c r="G515" s="399" t="s">
        <v>3768</v>
      </c>
      <c r="H515" s="399">
        <v>261</v>
      </c>
      <c r="I515" s="403"/>
      <c r="J515" s="403"/>
      <c r="K515" s="402"/>
      <c r="L515" s="402"/>
    </row>
    <row r="516" spans="1:12" ht="15.75">
      <c r="A516" s="402"/>
      <c r="B516" s="403"/>
      <c r="C516" s="405" t="s">
        <v>8345</v>
      </c>
      <c r="D516" s="399"/>
      <c r="E516" s="399"/>
      <c r="F516" s="399"/>
      <c r="G516" s="399" t="s">
        <v>3509</v>
      </c>
      <c r="H516" s="399">
        <v>60</v>
      </c>
      <c r="I516" s="399"/>
      <c r="J516" s="403"/>
      <c r="K516" s="402"/>
      <c r="L516" s="402"/>
    </row>
    <row r="517" spans="1:12" ht="15.75">
      <c r="A517" s="402"/>
      <c r="B517" s="403"/>
      <c r="C517" s="405"/>
      <c r="D517" s="399"/>
      <c r="E517" s="399"/>
      <c r="F517" s="399"/>
      <c r="G517" s="399"/>
      <c r="H517" s="399"/>
      <c r="I517" s="399"/>
      <c r="J517" s="403"/>
      <c r="K517" s="402"/>
      <c r="L517" s="402"/>
    </row>
    <row r="518" spans="1:12" ht="15.75">
      <c r="A518" s="402"/>
      <c r="B518" s="403"/>
      <c r="C518" s="419" t="s">
        <v>8518</v>
      </c>
      <c r="D518" s="399"/>
      <c r="E518" s="399"/>
      <c r="F518" s="399"/>
      <c r="G518" s="399"/>
      <c r="H518" s="399"/>
      <c r="I518" s="399"/>
      <c r="J518" s="403"/>
      <c r="K518" s="402"/>
      <c r="L518" s="402"/>
    </row>
    <row r="519" spans="1:12" ht="15.75">
      <c r="A519" s="402"/>
      <c r="B519" s="563"/>
      <c r="C519" s="405" t="s">
        <v>8519</v>
      </c>
      <c r="D519" s="562" t="s">
        <v>8520</v>
      </c>
      <c r="E519" s="562"/>
      <c r="F519" s="562" t="s">
        <v>8521</v>
      </c>
      <c r="G519" s="562"/>
      <c r="H519" s="562"/>
      <c r="I519" s="563"/>
      <c r="J519" s="563"/>
      <c r="K519" s="402"/>
      <c r="L519" s="402"/>
    </row>
    <row r="520" spans="1:12" ht="15.75">
      <c r="A520" s="402"/>
      <c r="B520" s="563"/>
      <c r="C520" s="405" t="s">
        <v>8413</v>
      </c>
      <c r="D520" s="562"/>
      <c r="E520" s="562"/>
      <c r="F520" s="562"/>
      <c r="G520" s="562"/>
      <c r="H520" s="562"/>
      <c r="I520" s="563"/>
      <c r="J520" s="563"/>
      <c r="K520" s="402"/>
      <c r="L520" s="402"/>
    </row>
    <row r="521" spans="1:12" ht="15.75">
      <c r="A521" s="402"/>
      <c r="B521" s="563"/>
      <c r="C521" s="405" t="s">
        <v>8414</v>
      </c>
      <c r="D521" s="562"/>
      <c r="E521" s="562"/>
      <c r="F521" s="562"/>
      <c r="G521" s="562" t="s">
        <v>3768</v>
      </c>
      <c r="H521" s="562">
        <v>1</v>
      </c>
      <c r="I521" s="562">
        <v>1356</v>
      </c>
      <c r="J521" s="562" t="s">
        <v>8522</v>
      </c>
      <c r="K521" s="402"/>
      <c r="L521" s="402"/>
    </row>
    <row r="522" spans="1:12" ht="15.75">
      <c r="A522" s="402"/>
      <c r="B522" s="563"/>
      <c r="C522" s="405" t="s">
        <v>8418</v>
      </c>
      <c r="D522" s="562"/>
      <c r="E522" s="562"/>
      <c r="F522" s="562"/>
      <c r="G522" s="562"/>
      <c r="H522" s="562"/>
      <c r="I522" s="562"/>
      <c r="J522" s="562"/>
      <c r="K522" s="402"/>
      <c r="L522" s="402"/>
    </row>
    <row r="523" spans="1:12" ht="15.75">
      <c r="A523" s="402"/>
      <c r="B523" s="563"/>
      <c r="C523" s="405" t="s">
        <v>8523</v>
      </c>
      <c r="D523" s="562"/>
      <c r="E523" s="562"/>
      <c r="F523" s="562"/>
      <c r="G523" s="562"/>
      <c r="H523" s="562"/>
      <c r="I523" s="562"/>
      <c r="J523" s="562"/>
      <c r="K523" s="402"/>
      <c r="L523" s="402"/>
    </row>
    <row r="524" spans="1:12" ht="15.75">
      <c r="A524" s="402"/>
      <c r="B524" s="563"/>
      <c r="C524" s="430" t="s">
        <v>8414</v>
      </c>
      <c r="D524" s="562"/>
      <c r="E524" s="563"/>
      <c r="F524" s="562"/>
      <c r="G524" s="562" t="s">
        <v>3768</v>
      </c>
      <c r="H524" s="562">
        <v>1</v>
      </c>
      <c r="I524" s="562">
        <v>1085</v>
      </c>
      <c r="J524" s="562" t="s">
        <v>8522</v>
      </c>
      <c r="K524" s="402"/>
      <c r="L524" s="402"/>
    </row>
    <row r="525" spans="1:12" ht="15.75">
      <c r="A525" s="402"/>
      <c r="B525" s="563"/>
      <c r="C525" s="430" t="s">
        <v>8524</v>
      </c>
      <c r="D525" s="562"/>
      <c r="E525" s="563"/>
      <c r="F525" s="562"/>
      <c r="G525" s="562"/>
      <c r="H525" s="562"/>
      <c r="I525" s="562"/>
      <c r="J525" s="562"/>
      <c r="K525" s="402"/>
      <c r="L525" s="402"/>
    </row>
    <row r="526" spans="1:12" ht="15.75">
      <c r="A526" s="402"/>
      <c r="B526" s="563"/>
      <c r="C526" s="430" t="s">
        <v>8523</v>
      </c>
      <c r="D526" s="562"/>
      <c r="E526" s="563"/>
      <c r="F526" s="562"/>
      <c r="G526" s="562"/>
      <c r="H526" s="562"/>
      <c r="I526" s="562"/>
      <c r="J526" s="562"/>
      <c r="K526" s="402"/>
      <c r="L526" s="402"/>
    </row>
    <row r="527" spans="1:12" ht="15.75">
      <c r="A527" s="402"/>
      <c r="B527" s="563"/>
      <c r="C527" s="430" t="s">
        <v>8420</v>
      </c>
      <c r="D527" s="562"/>
      <c r="E527" s="563"/>
      <c r="F527" s="562"/>
      <c r="G527" s="562" t="s">
        <v>3768</v>
      </c>
      <c r="H527" s="562">
        <v>1</v>
      </c>
      <c r="I527" s="562">
        <v>283</v>
      </c>
      <c r="J527" s="562" t="s">
        <v>8453</v>
      </c>
      <c r="K527" s="402"/>
      <c r="L527" s="402"/>
    </row>
    <row r="528" spans="1:12" ht="15.75">
      <c r="A528" s="402"/>
      <c r="B528" s="563"/>
      <c r="C528" s="430" t="s">
        <v>8422</v>
      </c>
      <c r="D528" s="562"/>
      <c r="E528" s="563"/>
      <c r="F528" s="562"/>
      <c r="G528" s="562"/>
      <c r="H528" s="562"/>
      <c r="I528" s="562"/>
      <c r="J528" s="562"/>
      <c r="K528" s="402"/>
      <c r="L528" s="402"/>
    </row>
    <row r="529" spans="1:12" ht="15.75">
      <c r="A529" s="402"/>
      <c r="B529" s="563"/>
      <c r="C529" s="430" t="s">
        <v>8523</v>
      </c>
      <c r="D529" s="562"/>
      <c r="E529" s="563"/>
      <c r="F529" s="562"/>
      <c r="G529" s="562"/>
      <c r="H529" s="562"/>
      <c r="I529" s="562"/>
      <c r="J529" s="562"/>
      <c r="K529" s="402"/>
      <c r="L529" s="402"/>
    </row>
    <row r="530" spans="1:12" ht="15.75">
      <c r="A530" s="402"/>
      <c r="B530" s="563"/>
      <c r="C530" s="430" t="s">
        <v>8423</v>
      </c>
      <c r="D530" s="562"/>
      <c r="E530" s="563"/>
      <c r="F530" s="562"/>
      <c r="G530" s="562" t="s">
        <v>3768</v>
      </c>
      <c r="H530" s="562">
        <v>6</v>
      </c>
      <c r="I530" s="562">
        <v>6.7</v>
      </c>
      <c r="J530" s="562" t="s">
        <v>8424</v>
      </c>
      <c r="K530" s="402"/>
      <c r="L530" s="402"/>
    </row>
    <row r="531" spans="1:12" ht="15.75">
      <c r="A531" s="402"/>
      <c r="B531" s="563"/>
      <c r="C531" s="430" t="s">
        <v>8525</v>
      </c>
      <c r="D531" s="562"/>
      <c r="E531" s="563"/>
      <c r="F531" s="562"/>
      <c r="G531" s="562"/>
      <c r="H531" s="562"/>
      <c r="I531" s="562"/>
      <c r="J531" s="562"/>
      <c r="K531" s="402"/>
      <c r="L531" s="402"/>
    </row>
    <row r="532" spans="1:12" ht="15.75">
      <c r="A532" s="402"/>
      <c r="B532" s="563"/>
      <c r="C532" s="430" t="s">
        <v>8523</v>
      </c>
      <c r="D532" s="562"/>
      <c r="E532" s="563"/>
      <c r="F532" s="562"/>
      <c r="G532" s="562"/>
      <c r="H532" s="562"/>
      <c r="I532" s="562"/>
      <c r="J532" s="562"/>
      <c r="K532" s="402"/>
      <c r="L532" s="402"/>
    </row>
    <row r="533" spans="1:12" ht="15.75">
      <c r="A533" s="402"/>
      <c r="B533" s="563"/>
      <c r="C533" s="430" t="s">
        <v>8426</v>
      </c>
      <c r="D533" s="562"/>
      <c r="E533" s="563"/>
      <c r="F533" s="562"/>
      <c r="G533" s="562" t="s">
        <v>3768</v>
      </c>
      <c r="H533" s="562">
        <v>12</v>
      </c>
      <c r="I533" s="562">
        <v>5.7</v>
      </c>
      <c r="J533" s="562" t="s">
        <v>8427</v>
      </c>
      <c r="K533" s="402"/>
      <c r="L533" s="402"/>
    </row>
    <row r="534" spans="1:12" ht="15.75">
      <c r="A534" s="402"/>
      <c r="B534" s="563"/>
      <c r="C534" s="430" t="s">
        <v>8525</v>
      </c>
      <c r="D534" s="562"/>
      <c r="E534" s="563"/>
      <c r="F534" s="562"/>
      <c r="G534" s="562"/>
      <c r="H534" s="562"/>
      <c r="I534" s="562"/>
      <c r="J534" s="562"/>
      <c r="K534" s="402"/>
      <c r="L534" s="402"/>
    </row>
    <row r="535" spans="1:12" ht="15.75">
      <c r="A535" s="402"/>
      <c r="B535" s="563"/>
      <c r="C535" s="430" t="s">
        <v>8523</v>
      </c>
      <c r="D535" s="562"/>
      <c r="E535" s="563"/>
      <c r="F535" s="562"/>
      <c r="G535" s="562"/>
      <c r="H535" s="562"/>
      <c r="I535" s="562"/>
      <c r="J535" s="562"/>
      <c r="K535" s="402"/>
      <c r="L535" s="402"/>
    </row>
    <row r="536" spans="1:12" ht="15.75">
      <c r="A536" s="402"/>
      <c r="B536" s="563"/>
      <c r="C536" s="430" t="s">
        <v>5483</v>
      </c>
      <c r="D536" s="562"/>
      <c r="E536" s="563"/>
      <c r="F536" s="562"/>
      <c r="G536" s="562" t="s">
        <v>3768</v>
      </c>
      <c r="H536" s="562">
        <v>6</v>
      </c>
      <c r="I536" s="562">
        <v>0.9</v>
      </c>
      <c r="J536" s="562" t="s">
        <v>8526</v>
      </c>
      <c r="K536" s="402"/>
      <c r="L536" s="402"/>
    </row>
    <row r="537" spans="1:12" ht="15.75">
      <c r="A537" s="402"/>
      <c r="B537" s="563"/>
      <c r="C537" s="430" t="s">
        <v>8525</v>
      </c>
      <c r="D537" s="562"/>
      <c r="E537" s="563"/>
      <c r="F537" s="562"/>
      <c r="G537" s="562"/>
      <c r="H537" s="562"/>
      <c r="I537" s="562"/>
      <c r="J537" s="562"/>
      <c r="K537" s="402"/>
      <c r="L537" s="402"/>
    </row>
    <row r="538" spans="1:12" ht="15.75">
      <c r="A538" s="402"/>
      <c r="B538" s="563"/>
      <c r="C538" s="430" t="s">
        <v>8523</v>
      </c>
      <c r="D538" s="562"/>
      <c r="E538" s="563"/>
      <c r="F538" s="562"/>
      <c r="G538" s="562"/>
      <c r="H538" s="562"/>
      <c r="I538" s="562"/>
      <c r="J538" s="562"/>
      <c r="K538" s="402"/>
      <c r="L538" s="402"/>
    </row>
    <row r="539" spans="1:12" ht="15.75">
      <c r="A539" s="402"/>
      <c r="B539" s="563"/>
      <c r="C539" s="430" t="s">
        <v>8430</v>
      </c>
      <c r="D539" s="567"/>
      <c r="E539" s="563"/>
      <c r="F539" s="562"/>
      <c r="G539" s="562" t="s">
        <v>3768</v>
      </c>
      <c r="H539" s="562" t="s">
        <v>3027</v>
      </c>
      <c r="I539" s="562">
        <v>7.72</v>
      </c>
      <c r="J539" s="562" t="s">
        <v>8527</v>
      </c>
      <c r="K539" s="402"/>
      <c r="L539" s="402"/>
    </row>
    <row r="540" spans="1:12" ht="15.75">
      <c r="A540" s="402"/>
      <c r="B540" s="563"/>
      <c r="C540" s="430" t="s">
        <v>8432</v>
      </c>
      <c r="D540" s="567"/>
      <c r="E540" s="563"/>
      <c r="F540" s="562"/>
      <c r="G540" s="562"/>
      <c r="H540" s="562"/>
      <c r="I540" s="562"/>
      <c r="J540" s="562"/>
      <c r="K540" s="402"/>
      <c r="L540" s="402"/>
    </row>
    <row r="541" spans="1:12" ht="15.75">
      <c r="A541" s="402"/>
      <c r="B541" s="563"/>
      <c r="C541" s="430" t="s">
        <v>8523</v>
      </c>
      <c r="D541" s="567"/>
      <c r="E541" s="563"/>
      <c r="F541" s="562"/>
      <c r="G541" s="562"/>
      <c r="H541" s="562"/>
      <c r="I541" s="562"/>
      <c r="J541" s="562"/>
      <c r="K541" s="402"/>
      <c r="L541" s="402"/>
    </row>
    <row r="542" spans="1:12" ht="15.75">
      <c r="A542" s="402"/>
      <c r="B542" s="563"/>
      <c r="C542" s="430" t="s">
        <v>8430</v>
      </c>
      <c r="D542" s="562"/>
      <c r="E542" s="563"/>
      <c r="F542" s="562"/>
      <c r="G542" s="562" t="s">
        <v>3768</v>
      </c>
      <c r="H542" s="562" t="s">
        <v>3027</v>
      </c>
      <c r="I542" s="562">
        <v>8.6</v>
      </c>
      <c r="J542" s="562" t="s">
        <v>8528</v>
      </c>
      <c r="K542" s="402"/>
      <c r="L542" s="402"/>
    </row>
    <row r="543" spans="1:12" ht="15.75">
      <c r="A543" s="402"/>
      <c r="B543" s="563"/>
      <c r="C543" s="430" t="s">
        <v>8432</v>
      </c>
      <c r="D543" s="562"/>
      <c r="E543" s="563"/>
      <c r="F543" s="562"/>
      <c r="G543" s="562"/>
      <c r="H543" s="562"/>
      <c r="I543" s="562"/>
      <c r="J543" s="562"/>
      <c r="K543" s="402"/>
      <c r="L543" s="402"/>
    </row>
    <row r="544" spans="1:12" ht="15.75">
      <c r="A544" s="402"/>
      <c r="B544" s="563"/>
      <c r="C544" s="430" t="s">
        <v>8523</v>
      </c>
      <c r="D544" s="562"/>
      <c r="E544" s="563"/>
      <c r="F544" s="562"/>
      <c r="G544" s="562"/>
      <c r="H544" s="562"/>
      <c r="I544" s="562"/>
      <c r="J544" s="562"/>
      <c r="K544" s="402"/>
      <c r="L544" s="402"/>
    </row>
    <row r="545" spans="1:12" ht="15.75">
      <c r="A545" s="402"/>
      <c r="B545" s="563"/>
      <c r="C545" s="405" t="s">
        <v>8529</v>
      </c>
      <c r="D545" s="562"/>
      <c r="E545" s="562"/>
      <c r="F545" s="562"/>
      <c r="G545" s="399" t="s">
        <v>3768</v>
      </c>
      <c r="H545" s="399">
        <v>1</v>
      </c>
      <c r="I545" s="562">
        <v>50</v>
      </c>
      <c r="J545" s="562" t="s">
        <v>8435</v>
      </c>
      <c r="K545" s="402"/>
      <c r="L545" s="402"/>
    </row>
    <row r="546" spans="1:12" ht="18.75">
      <c r="A546" s="402"/>
      <c r="B546" s="563"/>
      <c r="C546" s="405" t="s">
        <v>8436</v>
      </c>
      <c r="D546" s="562"/>
      <c r="E546" s="562"/>
      <c r="F546" s="562"/>
      <c r="G546" s="399" t="s">
        <v>8106</v>
      </c>
      <c r="H546" s="399">
        <v>1.2749999999999999</v>
      </c>
      <c r="I546" s="562"/>
      <c r="J546" s="562"/>
      <c r="K546" s="402"/>
      <c r="L546" s="402"/>
    </row>
    <row r="547" spans="1:12" ht="15.75">
      <c r="A547" s="402"/>
      <c r="B547" s="563"/>
      <c r="C547" s="405" t="s">
        <v>8419</v>
      </c>
      <c r="D547" s="562"/>
      <c r="E547" s="562"/>
      <c r="F547" s="562"/>
      <c r="G547" s="427"/>
      <c r="H547" s="427"/>
      <c r="I547" s="562"/>
      <c r="J547" s="562"/>
      <c r="K547" s="402"/>
      <c r="L547" s="402"/>
    </row>
    <row r="548" spans="1:12" ht="93">
      <c r="A548" s="402"/>
      <c r="B548" s="563"/>
      <c r="C548" s="430" t="s">
        <v>8530</v>
      </c>
      <c r="D548" s="562"/>
      <c r="E548" s="563"/>
      <c r="F548" s="562"/>
      <c r="G548" s="562" t="s">
        <v>3768</v>
      </c>
      <c r="H548" s="562">
        <v>1</v>
      </c>
      <c r="I548" s="562">
        <v>12.5</v>
      </c>
      <c r="J548" s="562" t="s">
        <v>8531</v>
      </c>
      <c r="K548" s="402"/>
      <c r="L548" s="402"/>
    </row>
    <row r="549" spans="1:12" ht="15.75">
      <c r="A549" s="402"/>
      <c r="B549" s="563"/>
      <c r="C549" s="430" t="s">
        <v>8439</v>
      </c>
      <c r="D549" s="562"/>
      <c r="E549" s="563"/>
      <c r="F549" s="562"/>
      <c r="G549" s="562"/>
      <c r="H549" s="562"/>
      <c r="I549" s="562"/>
      <c r="J549" s="562"/>
      <c r="K549" s="402"/>
      <c r="L549" s="402"/>
    </row>
    <row r="550" spans="1:12" ht="15.75">
      <c r="A550" s="402"/>
      <c r="B550" s="563"/>
      <c r="C550" s="430" t="s">
        <v>8523</v>
      </c>
      <c r="D550" s="562"/>
      <c r="E550" s="563"/>
      <c r="F550" s="562"/>
      <c r="G550" s="562"/>
      <c r="H550" s="562"/>
      <c r="I550" s="562"/>
      <c r="J550" s="562"/>
      <c r="K550" s="402"/>
      <c r="L550" s="402"/>
    </row>
    <row r="551" spans="1:12" ht="15.75">
      <c r="A551" s="402"/>
      <c r="B551" s="563"/>
      <c r="C551" s="430" t="s">
        <v>8440</v>
      </c>
      <c r="D551" s="562"/>
      <c r="E551" s="563"/>
      <c r="F551" s="562"/>
      <c r="G551" s="562" t="s">
        <v>3768</v>
      </c>
      <c r="H551" s="562">
        <v>1</v>
      </c>
      <c r="I551" s="562">
        <v>20</v>
      </c>
      <c r="J551" s="562" t="s">
        <v>8532</v>
      </c>
      <c r="K551" s="402"/>
      <c r="L551" s="402"/>
    </row>
    <row r="552" spans="1:12" ht="15.75">
      <c r="A552" s="402"/>
      <c r="B552" s="563"/>
      <c r="C552" s="430" t="s">
        <v>8432</v>
      </c>
      <c r="D552" s="562"/>
      <c r="E552" s="563"/>
      <c r="F552" s="562"/>
      <c r="G552" s="562"/>
      <c r="H552" s="562"/>
      <c r="I552" s="562"/>
      <c r="J552" s="562"/>
      <c r="K552" s="402"/>
      <c r="L552" s="402"/>
    </row>
    <row r="553" spans="1:12" ht="15.75">
      <c r="A553" s="402"/>
      <c r="B553" s="563"/>
      <c r="C553" s="430" t="s">
        <v>8523</v>
      </c>
      <c r="D553" s="562"/>
      <c r="E553" s="563"/>
      <c r="F553" s="562"/>
      <c r="G553" s="562"/>
      <c r="H553" s="562"/>
      <c r="I553" s="562"/>
      <c r="J553" s="562"/>
      <c r="K553" s="402"/>
      <c r="L553" s="402"/>
    </row>
    <row r="554" spans="1:12" ht="15.75">
      <c r="A554" s="402"/>
      <c r="B554" s="563"/>
      <c r="C554" s="430" t="s">
        <v>5481</v>
      </c>
      <c r="D554" s="562"/>
      <c r="E554" s="563"/>
      <c r="F554" s="562"/>
      <c r="G554" s="562" t="s">
        <v>3768</v>
      </c>
      <c r="H554" s="562">
        <v>6</v>
      </c>
      <c r="I554" s="562">
        <v>0.9</v>
      </c>
      <c r="J554" s="562" t="s">
        <v>8533</v>
      </c>
      <c r="K554" s="402"/>
      <c r="L554" s="402"/>
    </row>
    <row r="555" spans="1:12" ht="15.75">
      <c r="A555" s="402"/>
      <c r="B555" s="563"/>
      <c r="C555" s="430" t="s">
        <v>8443</v>
      </c>
      <c r="D555" s="562"/>
      <c r="E555" s="563"/>
      <c r="F555" s="562"/>
      <c r="G555" s="562"/>
      <c r="H555" s="562"/>
      <c r="I555" s="562"/>
      <c r="J555" s="562"/>
      <c r="K555" s="402"/>
      <c r="L555" s="402"/>
    </row>
    <row r="556" spans="1:12" ht="15.75">
      <c r="A556" s="402"/>
      <c r="B556" s="563"/>
      <c r="C556" s="430" t="s">
        <v>8523</v>
      </c>
      <c r="D556" s="562"/>
      <c r="E556" s="563"/>
      <c r="F556" s="562"/>
      <c r="G556" s="562"/>
      <c r="H556" s="562"/>
      <c r="I556" s="562"/>
      <c r="J556" s="562"/>
      <c r="K556" s="402"/>
      <c r="L556" s="402"/>
    </row>
    <row r="557" spans="1:12" ht="15.75">
      <c r="A557" s="402"/>
      <c r="B557" s="563"/>
      <c r="C557" s="430" t="s">
        <v>8444</v>
      </c>
      <c r="D557" s="562"/>
      <c r="E557" s="563"/>
      <c r="F557" s="562"/>
      <c r="G557" s="562" t="s">
        <v>3768</v>
      </c>
      <c r="H557" s="562">
        <v>1</v>
      </c>
      <c r="I557" s="562">
        <v>4.9000000000000004</v>
      </c>
      <c r="J557" s="562" t="s">
        <v>8532</v>
      </c>
      <c r="K557" s="402"/>
      <c r="L557" s="402"/>
    </row>
    <row r="558" spans="1:12" ht="15.75">
      <c r="A558" s="402"/>
      <c r="B558" s="563"/>
      <c r="C558" s="430" t="s">
        <v>8445</v>
      </c>
      <c r="D558" s="562"/>
      <c r="E558" s="563"/>
      <c r="F558" s="562"/>
      <c r="G558" s="562"/>
      <c r="H558" s="562"/>
      <c r="I558" s="562"/>
      <c r="J558" s="562"/>
      <c r="K558" s="402"/>
      <c r="L558" s="402"/>
    </row>
    <row r="559" spans="1:12" ht="15.75">
      <c r="A559" s="402"/>
      <c r="B559" s="563"/>
      <c r="C559" s="430" t="s">
        <v>8523</v>
      </c>
      <c r="D559" s="562"/>
      <c r="E559" s="563"/>
      <c r="F559" s="562"/>
      <c r="G559" s="562"/>
      <c r="H559" s="562"/>
      <c r="I559" s="562"/>
      <c r="J559" s="562"/>
      <c r="K559" s="402"/>
      <c r="L559" s="402"/>
    </row>
    <row r="560" spans="1:12" ht="15.75">
      <c r="A560" s="402"/>
      <c r="B560" s="563"/>
      <c r="C560" s="430" t="s">
        <v>8446</v>
      </c>
      <c r="D560" s="562"/>
      <c r="E560" s="563"/>
      <c r="F560" s="562"/>
      <c r="G560" s="562" t="s">
        <v>3768</v>
      </c>
      <c r="H560" s="562">
        <v>1</v>
      </c>
      <c r="I560" s="562">
        <v>12.5</v>
      </c>
      <c r="J560" s="562" t="s">
        <v>8534</v>
      </c>
      <c r="K560" s="402"/>
      <c r="L560" s="402"/>
    </row>
    <row r="561" spans="1:12" ht="15.75">
      <c r="A561" s="402"/>
      <c r="B561" s="563"/>
      <c r="C561" s="430" t="s">
        <v>8448</v>
      </c>
      <c r="D561" s="562"/>
      <c r="E561" s="563"/>
      <c r="F561" s="562"/>
      <c r="G561" s="562"/>
      <c r="H561" s="562"/>
      <c r="I561" s="562"/>
      <c r="J561" s="562"/>
      <c r="K561" s="402"/>
      <c r="L561" s="402"/>
    </row>
    <row r="562" spans="1:12" ht="15.75">
      <c r="A562" s="402"/>
      <c r="B562" s="563"/>
      <c r="C562" s="430" t="s">
        <v>8449</v>
      </c>
      <c r="D562" s="562"/>
      <c r="E562" s="563"/>
      <c r="F562" s="562"/>
      <c r="G562" s="562" t="s">
        <v>3768</v>
      </c>
      <c r="H562" s="562">
        <v>1</v>
      </c>
      <c r="I562" s="562">
        <v>62</v>
      </c>
      <c r="J562" s="562" t="s">
        <v>8535</v>
      </c>
      <c r="K562" s="402"/>
      <c r="L562" s="402"/>
    </row>
    <row r="563" spans="1:12" ht="15.75">
      <c r="A563" s="402"/>
      <c r="B563" s="563"/>
      <c r="C563" s="430" t="s">
        <v>8451</v>
      </c>
      <c r="D563" s="562"/>
      <c r="E563" s="563"/>
      <c r="F563" s="562"/>
      <c r="G563" s="562"/>
      <c r="H563" s="562"/>
      <c r="I563" s="562"/>
      <c r="J563" s="562"/>
      <c r="K563" s="402"/>
      <c r="L563" s="402"/>
    </row>
    <row r="564" spans="1:12" ht="15.75">
      <c r="A564" s="402"/>
      <c r="B564" s="563"/>
      <c r="C564" s="430" t="s">
        <v>8523</v>
      </c>
      <c r="D564" s="562"/>
      <c r="E564" s="563"/>
      <c r="F564" s="562"/>
      <c r="G564" s="562"/>
      <c r="H564" s="562"/>
      <c r="I564" s="562"/>
      <c r="J564" s="562"/>
      <c r="K564" s="402"/>
      <c r="L564" s="402"/>
    </row>
    <row r="565" spans="1:12" ht="15.75">
      <c r="A565" s="402"/>
      <c r="B565" s="563"/>
      <c r="C565" s="430" t="s">
        <v>8452</v>
      </c>
      <c r="D565" s="562"/>
      <c r="E565" s="563"/>
      <c r="F565" s="562"/>
      <c r="G565" s="562" t="s">
        <v>3768</v>
      </c>
      <c r="H565" s="562">
        <v>1</v>
      </c>
      <c r="I565" s="562">
        <v>21</v>
      </c>
      <c r="J565" s="562" t="s">
        <v>8536</v>
      </c>
      <c r="K565" s="402"/>
      <c r="L565" s="402"/>
    </row>
    <row r="566" spans="1:12" ht="15.75">
      <c r="A566" s="402"/>
      <c r="B566" s="563"/>
      <c r="C566" s="430" t="s">
        <v>8451</v>
      </c>
      <c r="D566" s="562"/>
      <c r="E566" s="563"/>
      <c r="F566" s="562"/>
      <c r="G566" s="562"/>
      <c r="H566" s="562"/>
      <c r="I566" s="562"/>
      <c r="J566" s="562"/>
      <c r="K566" s="402"/>
      <c r="L566" s="402"/>
    </row>
    <row r="567" spans="1:12" ht="15.75">
      <c r="A567" s="402"/>
      <c r="B567" s="563"/>
      <c r="C567" s="430" t="s">
        <v>8523</v>
      </c>
      <c r="D567" s="562"/>
      <c r="E567" s="563"/>
      <c r="F567" s="562"/>
      <c r="G567" s="562"/>
      <c r="H567" s="562"/>
      <c r="I567" s="562"/>
      <c r="J567" s="562"/>
      <c r="K567" s="402"/>
      <c r="L567" s="402"/>
    </row>
    <row r="568" spans="1:12" ht="15.75">
      <c r="A568" s="402"/>
      <c r="B568" s="403"/>
      <c r="C568" s="409" t="s">
        <v>8537</v>
      </c>
      <c r="D568" s="410" t="s">
        <v>8280</v>
      </c>
      <c r="E568" s="403"/>
      <c r="F568" s="399"/>
      <c r="G568" s="410" t="s">
        <v>2182</v>
      </c>
      <c r="H568" s="410">
        <v>10</v>
      </c>
      <c r="I568" s="410">
        <v>12.48</v>
      </c>
      <c r="J568" s="410" t="s">
        <v>8228</v>
      </c>
      <c r="K568" s="402"/>
      <c r="L568" s="402"/>
    </row>
    <row r="569" spans="1:12" ht="15.75">
      <c r="A569" s="402"/>
      <c r="B569" s="563"/>
      <c r="C569" s="405" t="s">
        <v>8290</v>
      </c>
      <c r="D569" s="562" t="s">
        <v>8280</v>
      </c>
      <c r="E569" s="563"/>
      <c r="F569" s="562"/>
      <c r="G569" s="562" t="s">
        <v>3735</v>
      </c>
      <c r="H569" s="562">
        <v>4</v>
      </c>
      <c r="I569" s="562">
        <v>44.96</v>
      </c>
      <c r="J569" s="399" t="s">
        <v>8228</v>
      </c>
      <c r="K569" s="402"/>
      <c r="L569" s="402"/>
    </row>
    <row r="570" spans="1:12" ht="15.75">
      <c r="A570" s="402" t="s">
        <v>9823</v>
      </c>
      <c r="B570" s="563"/>
      <c r="C570" s="415" t="s">
        <v>8538</v>
      </c>
      <c r="D570" s="562"/>
      <c r="E570" s="563"/>
      <c r="F570" s="562"/>
      <c r="G570" s="562"/>
      <c r="H570" s="562"/>
      <c r="I570" s="562"/>
      <c r="J570" s="399" t="s">
        <v>8456</v>
      </c>
      <c r="K570" s="402">
        <f>1200+3900</f>
        <v>5100</v>
      </c>
      <c r="L570" s="423">
        <f>K570*H569/1000</f>
        <v>20.399999999999999</v>
      </c>
    </row>
    <row r="571" spans="1:12" ht="18.75">
      <c r="A571" s="402"/>
      <c r="B571" s="563"/>
      <c r="C571" s="405" t="s">
        <v>8457</v>
      </c>
      <c r="D571" s="562" t="s">
        <v>8280</v>
      </c>
      <c r="E571" s="563"/>
      <c r="F571" s="562"/>
      <c r="G571" s="399" t="s">
        <v>3768</v>
      </c>
      <c r="H571" s="399">
        <v>1</v>
      </c>
      <c r="I571" s="562">
        <v>78.400000000000006</v>
      </c>
      <c r="J571" s="399" t="s">
        <v>8228</v>
      </c>
      <c r="K571" s="402"/>
      <c r="L571" s="402"/>
    </row>
    <row r="572" spans="1:12" ht="18.75">
      <c r="A572" s="402"/>
      <c r="B572" s="563"/>
      <c r="C572" s="405" t="s">
        <v>8539</v>
      </c>
      <c r="D572" s="562"/>
      <c r="E572" s="563"/>
      <c r="F572" s="562"/>
      <c r="G572" s="399" t="s">
        <v>8106</v>
      </c>
      <c r="H572" s="399">
        <v>9.34</v>
      </c>
      <c r="I572" s="562"/>
      <c r="J572" s="399" t="s">
        <v>8456</v>
      </c>
      <c r="K572" s="402"/>
      <c r="L572" s="402"/>
    </row>
    <row r="573" spans="1:12" ht="15.75">
      <c r="A573" s="402"/>
      <c r="B573" s="403"/>
      <c r="C573" s="405" t="s">
        <v>8110</v>
      </c>
      <c r="D573" s="405"/>
      <c r="E573" s="403"/>
      <c r="F573" s="399"/>
      <c r="G573" s="399"/>
      <c r="H573" s="399"/>
      <c r="I573" s="399"/>
      <c r="J573" s="399"/>
      <c r="K573" s="402"/>
      <c r="L573" s="402"/>
    </row>
    <row r="574" spans="1:12" ht="18.75">
      <c r="A574" s="402"/>
      <c r="B574" s="403"/>
      <c r="C574" s="405" t="s">
        <v>8111</v>
      </c>
      <c r="D574" s="399"/>
      <c r="E574" s="403"/>
      <c r="F574" s="399"/>
      <c r="G574" s="399" t="s">
        <v>8106</v>
      </c>
      <c r="H574" s="399">
        <v>154</v>
      </c>
      <c r="I574" s="399"/>
      <c r="J574" s="399"/>
      <c r="K574" s="402"/>
      <c r="L574" s="402"/>
    </row>
    <row r="575" spans="1:12" ht="18.75">
      <c r="A575" s="402"/>
      <c r="B575" s="403"/>
      <c r="C575" s="405" t="s">
        <v>8112</v>
      </c>
      <c r="D575" s="399"/>
      <c r="E575" s="403"/>
      <c r="F575" s="399" t="s">
        <v>4009</v>
      </c>
      <c r="G575" s="399" t="s">
        <v>8106</v>
      </c>
      <c r="H575" s="399">
        <v>616</v>
      </c>
      <c r="I575" s="399"/>
      <c r="J575" s="399"/>
      <c r="K575" s="402"/>
      <c r="L575" s="402"/>
    </row>
    <row r="576" spans="1:12" ht="15.75">
      <c r="A576" s="402"/>
      <c r="B576" s="403"/>
      <c r="C576" s="405"/>
      <c r="D576" s="399"/>
      <c r="E576" s="403"/>
      <c r="F576" s="399"/>
      <c r="G576" s="399"/>
      <c r="H576" s="399"/>
      <c r="I576" s="399"/>
      <c r="J576" s="399"/>
      <c r="K576" s="402"/>
      <c r="L576" s="402"/>
    </row>
    <row r="577" spans="1:12" ht="15.75">
      <c r="A577" s="402"/>
      <c r="B577" s="403"/>
      <c r="C577" s="419" t="s">
        <v>8540</v>
      </c>
      <c r="D577" s="403"/>
      <c r="E577" s="403"/>
      <c r="F577" s="403"/>
      <c r="G577" s="403"/>
      <c r="H577" s="403"/>
      <c r="I577" s="403"/>
      <c r="J577" s="403"/>
      <c r="K577" s="402"/>
      <c r="L577" s="402"/>
    </row>
    <row r="578" spans="1:12" ht="15.75">
      <c r="A578" s="402"/>
      <c r="B578" s="563"/>
      <c r="C578" s="405" t="s">
        <v>8347</v>
      </c>
      <c r="D578" s="562" t="s">
        <v>8541</v>
      </c>
      <c r="E578" s="563"/>
      <c r="F578" s="562" t="s">
        <v>8125</v>
      </c>
      <c r="G578" s="563"/>
      <c r="H578" s="562"/>
      <c r="I578" s="562">
        <v>290</v>
      </c>
      <c r="J578" s="562" t="s">
        <v>8128</v>
      </c>
      <c r="K578" s="402"/>
      <c r="L578" s="402"/>
    </row>
    <row r="579" spans="1:12" ht="15.75">
      <c r="A579" s="402"/>
      <c r="B579" s="563"/>
      <c r="C579" s="405" t="s">
        <v>8542</v>
      </c>
      <c r="D579" s="562"/>
      <c r="E579" s="563"/>
      <c r="F579" s="562"/>
      <c r="G579" s="563"/>
      <c r="H579" s="562"/>
      <c r="I579" s="562"/>
      <c r="J579" s="562"/>
      <c r="K579" s="402"/>
      <c r="L579" s="402"/>
    </row>
    <row r="580" spans="1:12" ht="15.75">
      <c r="A580" s="402"/>
      <c r="B580" s="563"/>
      <c r="C580" s="405" t="s">
        <v>8543</v>
      </c>
      <c r="D580" s="562"/>
      <c r="E580" s="563"/>
      <c r="F580" s="562"/>
      <c r="G580" s="563"/>
      <c r="H580" s="562"/>
      <c r="I580" s="562"/>
      <c r="J580" s="562"/>
      <c r="K580" s="402"/>
      <c r="L580" s="402"/>
    </row>
    <row r="581" spans="1:12" ht="31.5">
      <c r="A581" s="402"/>
      <c r="B581" s="563"/>
      <c r="C581" s="405" t="s">
        <v>8464</v>
      </c>
      <c r="D581" s="399" t="s">
        <v>2993</v>
      </c>
      <c r="E581" s="562"/>
      <c r="F581" s="562"/>
      <c r="G581" s="562" t="s">
        <v>2144</v>
      </c>
      <c r="H581" s="405"/>
      <c r="I581" s="405"/>
      <c r="J581" s="399" t="s">
        <v>8544</v>
      </c>
      <c r="K581" s="402"/>
      <c r="L581" s="402"/>
    </row>
    <row r="582" spans="1:12" ht="31.5">
      <c r="A582" s="402" t="s">
        <v>9822</v>
      </c>
      <c r="B582" s="563"/>
      <c r="C582" s="405" t="s">
        <v>8545</v>
      </c>
      <c r="D582" s="399" t="s">
        <v>8546</v>
      </c>
      <c r="E582" s="562"/>
      <c r="F582" s="562"/>
      <c r="G582" s="562"/>
      <c r="H582" s="405">
        <v>2</v>
      </c>
      <c r="I582" s="405">
        <v>24</v>
      </c>
      <c r="J582" s="399"/>
      <c r="K582" s="402"/>
      <c r="L582" s="402"/>
    </row>
    <row r="583" spans="1:12" ht="15.75">
      <c r="A583" s="402"/>
      <c r="B583" s="563"/>
      <c r="C583" s="405" t="s">
        <v>8547</v>
      </c>
      <c r="D583" s="427"/>
      <c r="E583" s="562"/>
      <c r="F583" s="562"/>
      <c r="G583" s="562"/>
      <c r="H583" s="405"/>
      <c r="I583" s="405"/>
      <c r="J583" s="399" t="s">
        <v>2987</v>
      </c>
      <c r="K583" s="402"/>
      <c r="L583" s="402"/>
    </row>
    <row r="584" spans="1:12" ht="15.75">
      <c r="A584" s="402"/>
      <c r="B584" s="403"/>
      <c r="C584" s="405" t="s">
        <v>8252</v>
      </c>
      <c r="D584" s="399"/>
      <c r="E584" s="399"/>
      <c r="F584" s="399"/>
      <c r="G584" s="399"/>
      <c r="H584" s="399"/>
      <c r="I584" s="399">
        <v>48</v>
      </c>
      <c r="J584" s="399"/>
      <c r="K584" s="402"/>
      <c r="L584" s="402"/>
    </row>
    <row r="585" spans="1:12" ht="15.75">
      <c r="A585" s="402" t="s">
        <v>6165</v>
      </c>
      <c r="B585" s="403"/>
      <c r="C585" s="415" t="s">
        <v>8253</v>
      </c>
      <c r="D585" s="399" t="s">
        <v>2918</v>
      </c>
      <c r="E585" s="399"/>
      <c r="F585" s="399"/>
      <c r="G585" s="399" t="s">
        <v>2144</v>
      </c>
      <c r="H585" s="399">
        <v>2</v>
      </c>
      <c r="I585" s="399"/>
      <c r="J585" s="399"/>
      <c r="K585" s="402"/>
      <c r="L585" s="402"/>
    </row>
    <row r="586" spans="1:12" ht="31.5">
      <c r="A586" s="402" t="s">
        <v>6165</v>
      </c>
      <c r="B586" s="563"/>
      <c r="C586" s="405" t="s">
        <v>8548</v>
      </c>
      <c r="D586" s="399" t="s">
        <v>2997</v>
      </c>
      <c r="E586" s="562"/>
      <c r="F586" s="562"/>
      <c r="G586" s="562" t="s">
        <v>2144</v>
      </c>
      <c r="H586" s="562">
        <v>2</v>
      </c>
      <c r="I586" s="562">
        <v>63</v>
      </c>
      <c r="J586" s="399" t="s">
        <v>8544</v>
      </c>
      <c r="K586" s="402"/>
      <c r="L586" s="402"/>
    </row>
    <row r="587" spans="1:12" ht="31.5">
      <c r="A587" s="402"/>
      <c r="B587" s="563"/>
      <c r="C587" s="405" t="s">
        <v>8549</v>
      </c>
      <c r="D587" s="399" t="s">
        <v>8550</v>
      </c>
      <c r="E587" s="562"/>
      <c r="F587" s="562"/>
      <c r="G587" s="562"/>
      <c r="H587" s="562"/>
      <c r="I587" s="562"/>
      <c r="J587" s="399"/>
      <c r="K587" s="402"/>
      <c r="L587" s="402"/>
    </row>
    <row r="588" spans="1:12" ht="15.75">
      <c r="A588" s="402"/>
      <c r="B588" s="563"/>
      <c r="C588" s="427"/>
      <c r="D588" s="427"/>
      <c r="E588" s="562"/>
      <c r="F588" s="562"/>
      <c r="G588" s="562"/>
      <c r="H588" s="562"/>
      <c r="I588" s="562"/>
      <c r="J588" s="399" t="s">
        <v>2987</v>
      </c>
      <c r="K588" s="402"/>
      <c r="L588" s="402"/>
    </row>
    <row r="589" spans="1:12" ht="34.5">
      <c r="A589" s="402" t="s">
        <v>6165</v>
      </c>
      <c r="B589" s="403"/>
      <c r="C589" s="405" t="s">
        <v>8551</v>
      </c>
      <c r="D589" s="399" t="s">
        <v>3000</v>
      </c>
      <c r="E589" s="399"/>
      <c r="F589" s="399"/>
      <c r="G589" s="399" t="s">
        <v>2144</v>
      </c>
      <c r="H589" s="399">
        <v>2</v>
      </c>
      <c r="I589" s="399">
        <v>101</v>
      </c>
      <c r="J589" s="399"/>
      <c r="K589" s="402"/>
      <c r="L589" s="402"/>
    </row>
    <row r="590" spans="1:12" ht="31.5">
      <c r="A590" s="402" t="s">
        <v>9822</v>
      </c>
      <c r="B590" s="563"/>
      <c r="C590" s="567" t="s">
        <v>8552</v>
      </c>
      <c r="D590" s="399" t="s">
        <v>3002</v>
      </c>
      <c r="E590" s="562"/>
      <c r="F590" s="562"/>
      <c r="G590" s="562" t="s">
        <v>2144</v>
      </c>
      <c r="H590" s="562">
        <v>2</v>
      </c>
      <c r="I590" s="562">
        <v>83</v>
      </c>
      <c r="J590" s="399" t="s">
        <v>8544</v>
      </c>
      <c r="K590" s="402"/>
      <c r="L590" s="402"/>
    </row>
    <row r="591" spans="1:12" ht="31.5">
      <c r="A591" s="402"/>
      <c r="B591" s="563"/>
      <c r="C591" s="567"/>
      <c r="D591" s="399" t="s">
        <v>8553</v>
      </c>
      <c r="E591" s="562"/>
      <c r="F591" s="562"/>
      <c r="G591" s="562"/>
      <c r="H591" s="562"/>
      <c r="I591" s="562"/>
      <c r="J591" s="399"/>
      <c r="K591" s="402"/>
      <c r="L591" s="402"/>
    </row>
    <row r="592" spans="1:12" ht="15.75">
      <c r="A592" s="402"/>
      <c r="B592" s="563"/>
      <c r="C592" s="567"/>
      <c r="D592" s="427"/>
      <c r="E592" s="562"/>
      <c r="F592" s="562"/>
      <c r="G592" s="562"/>
      <c r="H592" s="562"/>
      <c r="I592" s="562"/>
      <c r="J592" s="399" t="s">
        <v>2987</v>
      </c>
      <c r="K592" s="402"/>
      <c r="L592" s="402"/>
    </row>
    <row r="593" spans="1:12" ht="15.75">
      <c r="A593" s="402" t="s">
        <v>6165</v>
      </c>
      <c r="B593" s="403"/>
      <c r="C593" s="405" t="s">
        <v>8554</v>
      </c>
      <c r="D593" s="403"/>
      <c r="E593" s="403"/>
      <c r="F593" s="403"/>
      <c r="G593" s="399" t="s">
        <v>2144</v>
      </c>
      <c r="H593" s="399">
        <v>2</v>
      </c>
      <c r="I593" s="403"/>
      <c r="J593" s="403"/>
      <c r="K593" s="402"/>
      <c r="L593" s="402"/>
    </row>
    <row r="594" spans="1:12" ht="15.75">
      <c r="A594" s="402" t="s">
        <v>6165</v>
      </c>
      <c r="B594" s="403"/>
      <c r="C594" s="405" t="s">
        <v>8266</v>
      </c>
      <c r="D594" s="399" t="s">
        <v>8555</v>
      </c>
      <c r="E594" s="403"/>
      <c r="F594" s="399" t="s">
        <v>8125</v>
      </c>
      <c r="G594" s="399" t="s">
        <v>2144</v>
      </c>
      <c r="H594" s="399">
        <v>1</v>
      </c>
      <c r="I594" s="403"/>
      <c r="J594" s="403"/>
      <c r="K594" s="402"/>
      <c r="L594" s="402"/>
    </row>
    <row r="595" spans="1:12" ht="15.75">
      <c r="A595" s="402" t="s">
        <v>6165</v>
      </c>
      <c r="B595" s="403"/>
      <c r="C595" s="405" t="s">
        <v>8556</v>
      </c>
      <c r="D595" s="399" t="s">
        <v>8557</v>
      </c>
      <c r="E595" s="403"/>
      <c r="F595" s="399" t="s">
        <v>8558</v>
      </c>
      <c r="G595" s="399" t="s">
        <v>2144</v>
      </c>
      <c r="H595" s="399">
        <v>1</v>
      </c>
      <c r="I595" s="399">
        <v>2.2999999999999998</v>
      </c>
      <c r="J595" s="403"/>
      <c r="K595" s="402"/>
      <c r="L595" s="402"/>
    </row>
    <row r="596" spans="1:12" ht="31.5">
      <c r="A596" s="402" t="s">
        <v>9822</v>
      </c>
      <c r="B596" s="403"/>
      <c r="C596" s="405" t="s">
        <v>8559</v>
      </c>
      <c r="D596" s="399" t="s">
        <v>8560</v>
      </c>
      <c r="E596" s="403"/>
      <c r="F596" s="399" t="s">
        <v>8125</v>
      </c>
      <c r="G596" s="399" t="s">
        <v>2144</v>
      </c>
      <c r="H596" s="399">
        <v>1</v>
      </c>
      <c r="I596" s="403"/>
      <c r="J596" s="403"/>
      <c r="K596" s="402"/>
      <c r="L596" s="402"/>
    </row>
    <row r="597" spans="1:12" ht="31.5">
      <c r="A597" s="402" t="s">
        <v>9822</v>
      </c>
      <c r="B597" s="403"/>
      <c r="C597" s="405" t="s">
        <v>8561</v>
      </c>
      <c r="D597" s="399" t="s">
        <v>8562</v>
      </c>
      <c r="E597" s="403"/>
      <c r="F597" s="399" t="s">
        <v>8125</v>
      </c>
      <c r="G597" s="399" t="s">
        <v>2144</v>
      </c>
      <c r="H597" s="399">
        <v>1</v>
      </c>
      <c r="I597" s="403"/>
      <c r="J597" s="403"/>
      <c r="K597" s="402"/>
      <c r="L597" s="402"/>
    </row>
    <row r="598" spans="1:12" ht="15.75">
      <c r="A598" s="402" t="s">
        <v>9822</v>
      </c>
      <c r="B598" s="563"/>
      <c r="C598" s="405" t="s">
        <v>8563</v>
      </c>
      <c r="D598" s="562" t="s">
        <v>8564</v>
      </c>
      <c r="E598" s="563"/>
      <c r="F598" s="562" t="s">
        <v>8125</v>
      </c>
      <c r="G598" s="562" t="s">
        <v>2144</v>
      </c>
      <c r="H598" s="562">
        <v>2</v>
      </c>
      <c r="I598" s="563"/>
      <c r="J598" s="563"/>
      <c r="K598" s="402"/>
      <c r="L598" s="402"/>
    </row>
    <row r="599" spans="1:12" ht="15.75">
      <c r="A599" s="402"/>
      <c r="B599" s="563"/>
      <c r="C599" s="415" t="s">
        <v>8565</v>
      </c>
      <c r="D599" s="562"/>
      <c r="E599" s="563"/>
      <c r="F599" s="562"/>
      <c r="G599" s="562"/>
      <c r="H599" s="562"/>
      <c r="I599" s="563"/>
      <c r="J599" s="563"/>
      <c r="K599" s="402"/>
      <c r="L599" s="402"/>
    </row>
    <row r="600" spans="1:12" ht="15.75">
      <c r="A600" s="402" t="s">
        <v>9822</v>
      </c>
      <c r="B600" s="403"/>
      <c r="C600" s="415" t="s">
        <v>8566</v>
      </c>
      <c r="D600" s="399" t="s">
        <v>8567</v>
      </c>
      <c r="E600" s="403"/>
      <c r="F600" s="399" t="s">
        <v>8125</v>
      </c>
      <c r="G600" s="399" t="s">
        <v>2144</v>
      </c>
      <c r="H600" s="399">
        <v>3</v>
      </c>
      <c r="I600" s="403"/>
      <c r="J600" s="403"/>
      <c r="K600" s="402"/>
      <c r="L600" s="402"/>
    </row>
    <row r="601" spans="1:12" ht="15.75">
      <c r="A601" s="402" t="s">
        <v>9822</v>
      </c>
      <c r="B601" s="403"/>
      <c r="C601" s="415" t="s">
        <v>8568</v>
      </c>
      <c r="D601" s="399" t="s">
        <v>8569</v>
      </c>
      <c r="E601" s="403"/>
      <c r="F601" s="399" t="s">
        <v>8125</v>
      </c>
      <c r="G601" s="399" t="s">
        <v>2144</v>
      </c>
      <c r="H601" s="399">
        <v>1</v>
      </c>
      <c r="I601" s="403"/>
      <c r="J601" s="403"/>
      <c r="K601" s="402"/>
      <c r="L601" s="402"/>
    </row>
    <row r="602" spans="1:12" ht="15.75">
      <c r="A602" s="402"/>
      <c r="B602" s="563"/>
      <c r="C602" s="405" t="s">
        <v>8570</v>
      </c>
      <c r="D602" s="562" t="s">
        <v>8280</v>
      </c>
      <c r="E602" s="563"/>
      <c r="F602" s="562"/>
      <c r="G602" s="562" t="s">
        <v>3735</v>
      </c>
      <c r="H602" s="562">
        <v>6</v>
      </c>
      <c r="I602" s="562">
        <v>3.11</v>
      </c>
      <c r="J602" s="562" t="s">
        <v>8117</v>
      </c>
      <c r="K602" s="402"/>
      <c r="L602" s="402"/>
    </row>
    <row r="603" spans="1:12" ht="15.75">
      <c r="A603" s="402" t="s">
        <v>9823</v>
      </c>
      <c r="B603" s="563"/>
      <c r="C603" s="415" t="s">
        <v>8571</v>
      </c>
      <c r="D603" s="562"/>
      <c r="E603" s="563"/>
      <c r="F603" s="562"/>
      <c r="G603" s="562"/>
      <c r="H603" s="562"/>
      <c r="I603" s="562"/>
      <c r="J603" s="562"/>
      <c r="K603" s="402">
        <v>160</v>
      </c>
      <c r="L603" s="423">
        <f>K603*3.14*H602/1000</f>
        <v>3.0144000000000002</v>
      </c>
    </row>
    <row r="604" spans="1:12" ht="15.75">
      <c r="A604" s="402" t="s">
        <v>9823</v>
      </c>
      <c r="B604" s="403"/>
      <c r="C604" s="415" t="s">
        <v>8572</v>
      </c>
      <c r="D604" s="399"/>
      <c r="E604" s="403"/>
      <c r="F604" s="399"/>
      <c r="G604" s="399" t="s">
        <v>3735</v>
      </c>
      <c r="H604" s="399">
        <v>11</v>
      </c>
      <c r="I604" s="399">
        <v>3.9</v>
      </c>
      <c r="J604" s="399" t="s">
        <v>8117</v>
      </c>
      <c r="K604" s="402">
        <v>200</v>
      </c>
      <c r="L604" s="423">
        <f>K604*3.14*H604/1000</f>
        <v>6.9080000000000004</v>
      </c>
    </row>
    <row r="605" spans="1:12" ht="15.75">
      <c r="A605" s="402" t="s">
        <v>9823</v>
      </c>
      <c r="B605" s="403"/>
      <c r="C605" s="415" t="s">
        <v>8573</v>
      </c>
      <c r="D605" s="399"/>
      <c r="E605" s="403"/>
      <c r="F605" s="399"/>
      <c r="G605" s="399" t="s">
        <v>3735</v>
      </c>
      <c r="H605" s="399">
        <v>13.4</v>
      </c>
      <c r="I605" s="399">
        <v>3.18</v>
      </c>
      <c r="J605" s="399" t="s">
        <v>8117</v>
      </c>
      <c r="K605" s="402">
        <v>600</v>
      </c>
      <c r="L605" s="423">
        <f>K605*H605/1000</f>
        <v>8.0399999999999991</v>
      </c>
    </row>
    <row r="606" spans="1:12" ht="15.75">
      <c r="A606" s="402" t="s">
        <v>9823</v>
      </c>
      <c r="B606" s="403"/>
      <c r="C606" s="415" t="s">
        <v>8573</v>
      </c>
      <c r="D606" s="399"/>
      <c r="E606" s="403"/>
      <c r="F606" s="399"/>
      <c r="G606" s="399" t="s">
        <v>3735</v>
      </c>
      <c r="H606" s="399">
        <v>6.6</v>
      </c>
      <c r="I606" s="399">
        <v>3.18</v>
      </c>
      <c r="J606" s="399" t="s">
        <v>8228</v>
      </c>
      <c r="K606" s="402">
        <v>600</v>
      </c>
      <c r="L606" s="423">
        <f>K606*H606/1000</f>
        <v>3.96</v>
      </c>
    </row>
    <row r="607" spans="1:12" ht="15.75">
      <c r="A607" s="402"/>
      <c r="B607" s="563"/>
      <c r="C607" s="405" t="s">
        <v>8279</v>
      </c>
      <c r="D607" s="562" t="s">
        <v>8280</v>
      </c>
      <c r="E607" s="563"/>
      <c r="F607" s="562"/>
      <c r="G607" s="562" t="s">
        <v>3735</v>
      </c>
      <c r="H607" s="562">
        <v>2.5</v>
      </c>
      <c r="I607" s="562">
        <v>5.5</v>
      </c>
      <c r="J607" s="562" t="s">
        <v>8117</v>
      </c>
      <c r="K607" s="402"/>
      <c r="L607" s="402"/>
    </row>
    <row r="608" spans="1:12" ht="15.75">
      <c r="A608" s="402" t="s">
        <v>9823</v>
      </c>
      <c r="B608" s="563"/>
      <c r="C608" s="415" t="s">
        <v>8574</v>
      </c>
      <c r="D608" s="562"/>
      <c r="E608" s="563"/>
      <c r="F608" s="562"/>
      <c r="G608" s="562"/>
      <c r="H608" s="562"/>
      <c r="I608" s="562"/>
      <c r="J608" s="562"/>
      <c r="K608" s="402">
        <v>250</v>
      </c>
      <c r="L608" s="423">
        <f>K608*3.14*H607/1000</f>
        <v>1.9624999999999999</v>
      </c>
    </row>
    <row r="609" spans="1:12" ht="15.75">
      <c r="A609" s="402" t="s">
        <v>9823</v>
      </c>
      <c r="B609" s="403"/>
      <c r="C609" s="415" t="s">
        <v>8566</v>
      </c>
      <c r="D609" s="399"/>
      <c r="E609" s="403"/>
      <c r="F609" s="399"/>
      <c r="G609" s="399" t="s">
        <v>3735</v>
      </c>
      <c r="H609" s="399">
        <v>13.3</v>
      </c>
      <c r="I609" s="399">
        <v>6.9</v>
      </c>
      <c r="J609" s="399" t="s">
        <v>8117</v>
      </c>
      <c r="K609" s="402">
        <v>315</v>
      </c>
      <c r="L609" s="423">
        <f>K609*3.14*H609/1000</f>
        <v>13.15503</v>
      </c>
    </row>
    <row r="610" spans="1:12" ht="15.75">
      <c r="A610" s="402" t="s">
        <v>9823</v>
      </c>
      <c r="B610" s="403"/>
      <c r="C610" s="415" t="s">
        <v>8566</v>
      </c>
      <c r="D610" s="399"/>
      <c r="E610" s="403"/>
      <c r="F610" s="399"/>
      <c r="G610" s="399" t="s">
        <v>3735</v>
      </c>
      <c r="H610" s="399">
        <v>9</v>
      </c>
      <c r="I610" s="399">
        <v>6.9</v>
      </c>
      <c r="J610" s="399" t="s">
        <v>8228</v>
      </c>
      <c r="K610" s="402">
        <v>315</v>
      </c>
      <c r="L610" s="423">
        <f>K610*3.14*H610/1000</f>
        <v>8.9018999999999995</v>
      </c>
    </row>
    <row r="611" spans="1:12" ht="15.75">
      <c r="A611" s="402" t="s">
        <v>9823</v>
      </c>
      <c r="B611" s="403"/>
      <c r="C611" s="415" t="s">
        <v>8568</v>
      </c>
      <c r="D611" s="399"/>
      <c r="E611" s="403"/>
      <c r="F611" s="399"/>
      <c r="G611" s="399" t="s">
        <v>3735</v>
      </c>
      <c r="H611" s="399">
        <v>6</v>
      </c>
      <c r="I611" s="399">
        <v>7.77</v>
      </c>
      <c r="J611" s="399" t="s">
        <v>8117</v>
      </c>
      <c r="K611" s="402">
        <v>355</v>
      </c>
      <c r="L611" s="423">
        <f>K611*3.14*H611/1000</f>
        <v>6.688200000000001</v>
      </c>
    </row>
    <row r="612" spans="1:12" ht="15.75">
      <c r="A612" s="402"/>
      <c r="B612" s="563"/>
      <c r="C612" s="405" t="s">
        <v>8282</v>
      </c>
      <c r="D612" s="562" t="s">
        <v>8280</v>
      </c>
      <c r="E612" s="563"/>
      <c r="F612" s="562"/>
      <c r="G612" s="562" t="s">
        <v>3735</v>
      </c>
      <c r="H612" s="562">
        <v>3.4</v>
      </c>
      <c r="I612" s="562">
        <v>12.2</v>
      </c>
      <c r="J612" s="562" t="s">
        <v>8116</v>
      </c>
      <c r="K612" s="402"/>
      <c r="L612" s="402"/>
    </row>
    <row r="613" spans="1:12" ht="15.75">
      <c r="A613" s="402" t="s">
        <v>9823</v>
      </c>
      <c r="B613" s="563"/>
      <c r="C613" s="415" t="s">
        <v>8284</v>
      </c>
      <c r="D613" s="562"/>
      <c r="E613" s="563"/>
      <c r="F613" s="562"/>
      <c r="G613" s="562"/>
      <c r="H613" s="562"/>
      <c r="I613" s="562"/>
      <c r="J613" s="562"/>
      <c r="K613" s="402">
        <v>500</v>
      </c>
      <c r="L613" s="423">
        <f>K613*3.14*H612/1000</f>
        <v>5.3380000000000001</v>
      </c>
    </row>
    <row r="614" spans="1:12" ht="15.75">
      <c r="A614" s="402" t="s">
        <v>9823</v>
      </c>
      <c r="B614" s="403"/>
      <c r="C614" s="415" t="s">
        <v>8284</v>
      </c>
      <c r="D614" s="399"/>
      <c r="E614" s="403"/>
      <c r="F614" s="399"/>
      <c r="G614" s="399" t="s">
        <v>3735</v>
      </c>
      <c r="H614" s="399">
        <v>4.0999999999999996</v>
      </c>
      <c r="I614" s="399">
        <v>12.2</v>
      </c>
      <c r="J614" s="399" t="s">
        <v>8117</v>
      </c>
      <c r="K614" s="402">
        <v>500</v>
      </c>
      <c r="L614" s="423">
        <f>K614*3.14*H614/1000</f>
        <v>6.4369999999999994</v>
      </c>
    </row>
    <row r="615" spans="1:12">
      <c r="A615" s="402" t="s">
        <v>9823</v>
      </c>
      <c r="B615" s="563"/>
      <c r="C615" s="576" t="s">
        <v>8575</v>
      </c>
      <c r="D615" s="562"/>
      <c r="E615" s="563"/>
      <c r="F615" s="562"/>
      <c r="G615" s="562" t="s">
        <v>3735</v>
      </c>
      <c r="H615" s="562">
        <v>1.5</v>
      </c>
      <c r="I615" s="562">
        <v>16.8</v>
      </c>
      <c r="J615" s="414" t="s">
        <v>8292</v>
      </c>
      <c r="K615" s="402">
        <f>645*4</f>
        <v>2580</v>
      </c>
      <c r="L615" s="423">
        <f>K615/1000*H615</f>
        <v>3.87</v>
      </c>
    </row>
    <row r="616" spans="1:12" ht="15.75">
      <c r="A616" s="402"/>
      <c r="B616" s="563"/>
      <c r="C616" s="576"/>
      <c r="D616" s="562"/>
      <c r="E616" s="563"/>
      <c r="F616" s="562"/>
      <c r="G616" s="562"/>
      <c r="H616" s="562"/>
      <c r="I616" s="562"/>
      <c r="J616" s="399" t="s">
        <v>8116</v>
      </c>
      <c r="K616" s="402"/>
      <c r="L616" s="402"/>
    </row>
    <row r="617" spans="1:12" ht="15.75">
      <c r="A617" s="402"/>
      <c r="B617" s="563"/>
      <c r="C617" s="405" t="s">
        <v>8382</v>
      </c>
      <c r="D617" s="562" t="s">
        <v>8280</v>
      </c>
      <c r="E617" s="563"/>
      <c r="F617" s="562"/>
      <c r="G617" s="399" t="s">
        <v>3768</v>
      </c>
      <c r="H617" s="399">
        <v>1</v>
      </c>
      <c r="I617" s="563"/>
      <c r="J617" s="563"/>
      <c r="K617" s="402"/>
      <c r="L617" s="402"/>
    </row>
    <row r="618" spans="1:12" ht="18.75">
      <c r="A618" s="402" t="s">
        <v>9823</v>
      </c>
      <c r="B618" s="563"/>
      <c r="C618" s="405" t="s">
        <v>8576</v>
      </c>
      <c r="D618" s="562"/>
      <c r="E618" s="563"/>
      <c r="F618" s="562"/>
      <c r="G618" s="399" t="s">
        <v>8106</v>
      </c>
      <c r="H618" s="426">
        <v>0.33</v>
      </c>
      <c r="I618" s="563"/>
      <c r="J618" s="563"/>
      <c r="K618" s="402"/>
      <c r="L618" s="402">
        <f>H618</f>
        <v>0.33</v>
      </c>
    </row>
    <row r="619" spans="1:12" ht="15.75">
      <c r="A619" s="402"/>
      <c r="B619" s="563"/>
      <c r="C619" s="405" t="s">
        <v>8382</v>
      </c>
      <c r="D619" s="562" t="s">
        <v>8280</v>
      </c>
      <c r="E619" s="563"/>
      <c r="F619" s="562"/>
      <c r="G619" s="399" t="s">
        <v>3768</v>
      </c>
      <c r="H619" s="399">
        <v>2</v>
      </c>
      <c r="I619" s="563"/>
      <c r="J619" s="563"/>
      <c r="K619" s="402"/>
      <c r="L619" s="402"/>
    </row>
    <row r="620" spans="1:12" ht="18.75">
      <c r="A620" s="402" t="s">
        <v>9823</v>
      </c>
      <c r="B620" s="563"/>
      <c r="C620" s="405" t="s">
        <v>8577</v>
      </c>
      <c r="D620" s="562"/>
      <c r="E620" s="563"/>
      <c r="F620" s="562"/>
      <c r="G620" s="399" t="s">
        <v>8106</v>
      </c>
      <c r="H620" s="426">
        <v>1.6</v>
      </c>
      <c r="I620" s="563"/>
      <c r="J620" s="563"/>
      <c r="K620" s="402"/>
      <c r="L620" s="402">
        <f>H620</f>
        <v>1.6</v>
      </c>
    </row>
    <row r="621" spans="1:12" ht="15.75">
      <c r="A621" s="402"/>
      <c r="B621" s="563"/>
      <c r="C621" s="405" t="s">
        <v>8578</v>
      </c>
      <c r="D621" s="562" t="s">
        <v>8280</v>
      </c>
      <c r="E621" s="563"/>
      <c r="F621" s="562"/>
      <c r="G621" s="399" t="s">
        <v>3768</v>
      </c>
      <c r="H621" s="399">
        <v>1</v>
      </c>
      <c r="I621" s="563"/>
      <c r="J621" s="563"/>
      <c r="K621" s="402"/>
      <c r="L621" s="402"/>
    </row>
    <row r="622" spans="1:12" ht="18.75">
      <c r="A622" s="402" t="s">
        <v>9823</v>
      </c>
      <c r="B622" s="563"/>
      <c r="C622" s="405" t="s">
        <v>8579</v>
      </c>
      <c r="D622" s="562"/>
      <c r="E622" s="563"/>
      <c r="F622" s="562"/>
      <c r="G622" s="399" t="s">
        <v>8106</v>
      </c>
      <c r="H622" s="426">
        <v>0.23</v>
      </c>
      <c r="I622" s="563"/>
      <c r="J622" s="563"/>
      <c r="K622" s="402"/>
      <c r="L622" s="402">
        <f>H622</f>
        <v>0.23</v>
      </c>
    </row>
    <row r="623" spans="1:12" ht="15.75">
      <c r="A623" s="402"/>
      <c r="B623" s="563"/>
      <c r="C623" s="405" t="s">
        <v>8580</v>
      </c>
      <c r="D623" s="562" t="s">
        <v>8280</v>
      </c>
      <c r="E623" s="563"/>
      <c r="F623" s="562"/>
      <c r="G623" s="399" t="s">
        <v>3768</v>
      </c>
      <c r="H623" s="399">
        <v>2</v>
      </c>
      <c r="I623" s="563"/>
      <c r="J623" s="563"/>
      <c r="K623" s="402"/>
      <c r="L623" s="402"/>
    </row>
    <row r="624" spans="1:12" ht="18.75">
      <c r="A624" s="402" t="s">
        <v>9823</v>
      </c>
      <c r="B624" s="563"/>
      <c r="C624" s="405" t="s">
        <v>8581</v>
      </c>
      <c r="D624" s="562"/>
      <c r="E624" s="563"/>
      <c r="F624" s="562"/>
      <c r="G624" s="399" t="s">
        <v>8106</v>
      </c>
      <c r="H624" s="426">
        <v>0.56999999999999995</v>
      </c>
      <c r="I624" s="563"/>
      <c r="J624" s="563"/>
      <c r="K624" s="402"/>
      <c r="L624" s="402">
        <f>H624</f>
        <v>0.56999999999999995</v>
      </c>
    </row>
    <row r="625" spans="1:12" ht="15.75">
      <c r="A625" s="402"/>
      <c r="B625" s="563"/>
      <c r="C625" s="409" t="s">
        <v>8580</v>
      </c>
      <c r="D625" s="565" t="s">
        <v>8280</v>
      </c>
      <c r="E625" s="563"/>
      <c r="F625" s="562"/>
      <c r="G625" s="410" t="s">
        <v>3768</v>
      </c>
      <c r="H625" s="410">
        <v>1</v>
      </c>
      <c r="I625" s="563"/>
      <c r="J625" s="563"/>
      <c r="K625" s="402"/>
      <c r="L625" s="402"/>
    </row>
    <row r="626" spans="1:12" ht="18.75">
      <c r="A626" s="402"/>
      <c r="B626" s="563"/>
      <c r="C626" s="409" t="s">
        <v>8582</v>
      </c>
      <c r="D626" s="565"/>
      <c r="E626" s="563"/>
      <c r="F626" s="562"/>
      <c r="G626" s="410" t="s">
        <v>8324</v>
      </c>
      <c r="H626" s="410">
        <v>0.33</v>
      </c>
      <c r="I626" s="563"/>
      <c r="J626" s="563"/>
      <c r="K626" s="402"/>
      <c r="L626" s="402"/>
    </row>
    <row r="627" spans="1:12" ht="15.75">
      <c r="A627" s="402"/>
      <c r="B627" s="563"/>
      <c r="C627" s="405" t="s">
        <v>8580</v>
      </c>
      <c r="D627" s="562" t="s">
        <v>8280</v>
      </c>
      <c r="E627" s="563"/>
      <c r="F627" s="562"/>
      <c r="G627" s="399" t="s">
        <v>3768</v>
      </c>
      <c r="H627" s="399">
        <v>1</v>
      </c>
      <c r="I627" s="563"/>
      <c r="J627" s="563"/>
      <c r="K627" s="402"/>
      <c r="L627" s="402"/>
    </row>
    <row r="628" spans="1:12" ht="18.75">
      <c r="A628" s="402" t="s">
        <v>9823</v>
      </c>
      <c r="B628" s="563"/>
      <c r="C628" s="405" t="s">
        <v>8583</v>
      </c>
      <c r="D628" s="562"/>
      <c r="E628" s="563"/>
      <c r="F628" s="562"/>
      <c r="G628" s="399" t="s">
        <v>8106</v>
      </c>
      <c r="H628" s="426">
        <v>0.36</v>
      </c>
      <c r="I628" s="563"/>
      <c r="J628" s="563"/>
      <c r="K628" s="402"/>
      <c r="L628" s="402">
        <f>H628</f>
        <v>0.36</v>
      </c>
    </row>
    <row r="629" spans="1:12" ht="15.75">
      <c r="A629" s="402"/>
      <c r="B629" s="563"/>
      <c r="C629" s="405" t="s">
        <v>8580</v>
      </c>
      <c r="D629" s="562" t="s">
        <v>8280</v>
      </c>
      <c r="E629" s="563"/>
      <c r="F629" s="562"/>
      <c r="G629" s="399" t="s">
        <v>3768</v>
      </c>
      <c r="H629" s="399">
        <v>1</v>
      </c>
      <c r="I629" s="563"/>
      <c r="J629" s="563"/>
      <c r="K629" s="402"/>
      <c r="L629" s="402"/>
    </row>
    <row r="630" spans="1:12" ht="18.75">
      <c r="A630" s="402" t="s">
        <v>9823</v>
      </c>
      <c r="B630" s="563"/>
      <c r="C630" s="405" t="s">
        <v>8584</v>
      </c>
      <c r="D630" s="562"/>
      <c r="E630" s="563"/>
      <c r="F630" s="562"/>
      <c r="G630" s="399" t="s">
        <v>8106</v>
      </c>
      <c r="H630" s="426">
        <v>0.36</v>
      </c>
      <c r="I630" s="563"/>
      <c r="J630" s="563"/>
      <c r="K630" s="402"/>
      <c r="L630" s="402">
        <f>H630</f>
        <v>0.36</v>
      </c>
    </row>
    <row r="631" spans="1:12" ht="15.75">
      <c r="A631" s="402"/>
      <c r="B631" s="563"/>
      <c r="C631" s="567" t="s">
        <v>8585</v>
      </c>
      <c r="D631" s="562" t="s">
        <v>8280</v>
      </c>
      <c r="E631" s="563"/>
      <c r="F631" s="562"/>
      <c r="G631" s="399" t="s">
        <v>3768</v>
      </c>
      <c r="H631" s="399">
        <v>1</v>
      </c>
      <c r="I631" s="563"/>
      <c r="J631" s="563"/>
      <c r="K631" s="402"/>
      <c r="L631" s="402"/>
    </row>
    <row r="632" spans="1:12" ht="18.75">
      <c r="A632" s="402" t="s">
        <v>9823</v>
      </c>
      <c r="B632" s="563"/>
      <c r="C632" s="567"/>
      <c r="D632" s="562"/>
      <c r="E632" s="563"/>
      <c r="F632" s="562"/>
      <c r="G632" s="399" t="s">
        <v>8106</v>
      </c>
      <c r="H632" s="426">
        <v>0.19</v>
      </c>
      <c r="I632" s="563"/>
      <c r="J632" s="563"/>
      <c r="K632" s="402"/>
      <c r="L632" s="402">
        <f>H632</f>
        <v>0.19</v>
      </c>
    </row>
    <row r="633" spans="1:12" ht="15.75">
      <c r="A633" s="402"/>
      <c r="B633" s="563"/>
      <c r="C633" s="567" t="s">
        <v>8586</v>
      </c>
      <c r="D633" s="562" t="s">
        <v>8280</v>
      </c>
      <c r="E633" s="563"/>
      <c r="F633" s="562"/>
      <c r="G633" s="399" t="s">
        <v>3768</v>
      </c>
      <c r="H633" s="399">
        <v>1</v>
      </c>
      <c r="I633" s="563"/>
      <c r="J633" s="563"/>
      <c r="K633" s="402"/>
      <c r="L633" s="402"/>
    </row>
    <row r="634" spans="1:12" ht="18.75">
      <c r="A634" s="402" t="s">
        <v>9823</v>
      </c>
      <c r="B634" s="563"/>
      <c r="C634" s="567"/>
      <c r="D634" s="562"/>
      <c r="E634" s="563"/>
      <c r="F634" s="562"/>
      <c r="G634" s="399" t="s">
        <v>8106</v>
      </c>
      <c r="H634" s="426">
        <v>0.31</v>
      </c>
      <c r="I634" s="563"/>
      <c r="J634" s="563"/>
      <c r="K634" s="402"/>
      <c r="L634" s="402">
        <f>H634</f>
        <v>0.31</v>
      </c>
    </row>
    <row r="635" spans="1:12" ht="15.75">
      <c r="A635" s="402"/>
      <c r="B635" s="563"/>
      <c r="C635" s="567" t="s">
        <v>8587</v>
      </c>
      <c r="D635" s="562" t="s">
        <v>8280</v>
      </c>
      <c r="E635" s="563"/>
      <c r="F635" s="562"/>
      <c r="G635" s="399" t="s">
        <v>3768</v>
      </c>
      <c r="H635" s="399">
        <v>1</v>
      </c>
      <c r="I635" s="563"/>
      <c r="J635" s="563"/>
      <c r="K635" s="402"/>
      <c r="L635" s="402"/>
    </row>
    <row r="636" spans="1:12" ht="18.75">
      <c r="A636" s="402" t="s">
        <v>9823</v>
      </c>
      <c r="B636" s="563"/>
      <c r="C636" s="567"/>
      <c r="D636" s="562"/>
      <c r="E636" s="563"/>
      <c r="F636" s="562"/>
      <c r="G636" s="399" t="s">
        <v>8106</v>
      </c>
      <c r="H636" s="426">
        <v>0.46</v>
      </c>
      <c r="I636" s="563"/>
      <c r="J636" s="563"/>
      <c r="K636" s="402"/>
      <c r="L636" s="402">
        <f>H636</f>
        <v>0.46</v>
      </c>
    </row>
    <row r="637" spans="1:12" ht="15.75">
      <c r="A637" s="402"/>
      <c r="B637" s="563"/>
      <c r="C637" s="567" t="s">
        <v>8588</v>
      </c>
      <c r="D637" s="562" t="s">
        <v>8280</v>
      </c>
      <c r="E637" s="563"/>
      <c r="F637" s="562"/>
      <c r="G637" s="399" t="s">
        <v>3768</v>
      </c>
      <c r="H637" s="399">
        <v>1</v>
      </c>
      <c r="I637" s="563"/>
      <c r="J637" s="563"/>
      <c r="K637" s="402"/>
      <c r="L637" s="402"/>
    </row>
    <row r="638" spans="1:12" ht="18.75">
      <c r="A638" s="402" t="s">
        <v>9823</v>
      </c>
      <c r="B638" s="563"/>
      <c r="C638" s="567"/>
      <c r="D638" s="562"/>
      <c r="E638" s="563"/>
      <c r="F638" s="562"/>
      <c r="G638" s="399" t="s">
        <v>8106</v>
      </c>
      <c r="H638" s="426">
        <v>0.51</v>
      </c>
      <c r="I638" s="563"/>
      <c r="J638" s="563"/>
      <c r="K638" s="402"/>
      <c r="L638" s="402">
        <f>H638</f>
        <v>0.51</v>
      </c>
    </row>
    <row r="639" spans="1:12" ht="15.75">
      <c r="A639" s="402"/>
      <c r="B639" s="563"/>
      <c r="C639" s="567" t="s">
        <v>8589</v>
      </c>
      <c r="D639" s="562" t="s">
        <v>8280</v>
      </c>
      <c r="E639" s="563"/>
      <c r="F639" s="562"/>
      <c r="G639" s="399" t="s">
        <v>3768</v>
      </c>
      <c r="H639" s="399">
        <v>3</v>
      </c>
      <c r="I639" s="563"/>
      <c r="J639" s="563"/>
      <c r="K639" s="402"/>
      <c r="L639" s="402"/>
    </row>
    <row r="640" spans="1:12" ht="18.75">
      <c r="A640" s="402" t="s">
        <v>9823</v>
      </c>
      <c r="B640" s="563"/>
      <c r="C640" s="567"/>
      <c r="D640" s="562"/>
      <c r="E640" s="563"/>
      <c r="F640" s="562"/>
      <c r="G640" s="399" t="s">
        <v>8106</v>
      </c>
      <c r="H640" s="426">
        <v>0.91</v>
      </c>
      <c r="I640" s="563"/>
      <c r="J640" s="563"/>
      <c r="K640" s="402"/>
      <c r="L640" s="402">
        <f>H640</f>
        <v>0.91</v>
      </c>
    </row>
    <row r="641" spans="1:12" ht="18.75">
      <c r="A641" s="402"/>
      <c r="B641" s="563"/>
      <c r="C641" s="405" t="s">
        <v>8590</v>
      </c>
      <c r="D641" s="562" t="s">
        <v>8280</v>
      </c>
      <c r="E641" s="563"/>
      <c r="F641" s="562"/>
      <c r="G641" s="399" t="s">
        <v>3768</v>
      </c>
      <c r="H641" s="399">
        <v>2</v>
      </c>
      <c r="I641" s="563"/>
      <c r="J641" s="563"/>
      <c r="K641" s="402"/>
      <c r="L641" s="402"/>
    </row>
    <row r="642" spans="1:12" ht="18.75">
      <c r="A642" s="402" t="s">
        <v>9823</v>
      </c>
      <c r="B642" s="563"/>
      <c r="C642" s="405" t="s">
        <v>8591</v>
      </c>
      <c r="D642" s="562"/>
      <c r="E642" s="563"/>
      <c r="F642" s="562"/>
      <c r="G642" s="399" t="s">
        <v>8106</v>
      </c>
      <c r="H642" s="426">
        <v>0.12</v>
      </c>
      <c r="I642" s="563"/>
      <c r="J642" s="563"/>
      <c r="K642" s="402"/>
      <c r="L642" s="402">
        <f>H642</f>
        <v>0.12</v>
      </c>
    </row>
    <row r="643" spans="1:12" ht="18.75">
      <c r="A643" s="402"/>
      <c r="B643" s="563"/>
      <c r="C643" s="405" t="s">
        <v>8592</v>
      </c>
      <c r="D643" s="562" t="s">
        <v>8280</v>
      </c>
      <c r="E643" s="563"/>
      <c r="F643" s="562"/>
      <c r="G643" s="399" t="s">
        <v>3768</v>
      </c>
      <c r="H643" s="399">
        <v>2</v>
      </c>
      <c r="I643" s="563"/>
      <c r="J643" s="563"/>
      <c r="K643" s="402"/>
      <c r="L643" s="402"/>
    </row>
    <row r="644" spans="1:12" ht="18.75">
      <c r="A644" s="402" t="s">
        <v>9823</v>
      </c>
      <c r="B644" s="563"/>
      <c r="C644" s="405" t="s">
        <v>8591</v>
      </c>
      <c r="D644" s="562"/>
      <c r="E644" s="563"/>
      <c r="F644" s="562"/>
      <c r="G644" s="399" t="s">
        <v>8106</v>
      </c>
      <c r="H644" s="426">
        <v>0.15</v>
      </c>
      <c r="I644" s="563"/>
      <c r="J644" s="563"/>
      <c r="K644" s="402"/>
      <c r="L644" s="402">
        <f>H644</f>
        <v>0.15</v>
      </c>
    </row>
    <row r="645" spans="1:12" ht="18.75">
      <c r="A645" s="402"/>
      <c r="B645" s="563"/>
      <c r="C645" s="405" t="s">
        <v>8593</v>
      </c>
      <c r="D645" s="562" t="s">
        <v>8280</v>
      </c>
      <c r="E645" s="563"/>
      <c r="F645" s="562"/>
      <c r="G645" s="399" t="s">
        <v>3768</v>
      </c>
      <c r="H645" s="399">
        <v>1</v>
      </c>
      <c r="I645" s="563"/>
      <c r="J645" s="563"/>
      <c r="K645" s="402"/>
      <c r="L645" s="402"/>
    </row>
    <row r="646" spans="1:12" ht="18.75">
      <c r="A646" s="402" t="s">
        <v>9823</v>
      </c>
      <c r="B646" s="563"/>
      <c r="C646" s="405" t="s">
        <v>8591</v>
      </c>
      <c r="D646" s="562"/>
      <c r="E646" s="563"/>
      <c r="F646" s="562"/>
      <c r="G646" s="399" t="s">
        <v>8106</v>
      </c>
      <c r="H646" s="426">
        <v>0.25</v>
      </c>
      <c r="I646" s="563"/>
      <c r="J646" s="563"/>
      <c r="K646" s="402"/>
      <c r="L646" s="402">
        <f>H646</f>
        <v>0.25</v>
      </c>
    </row>
    <row r="647" spans="1:12" ht="15.75">
      <c r="A647" s="402"/>
      <c r="B647" s="563"/>
      <c r="C647" s="567" t="s">
        <v>8594</v>
      </c>
      <c r="D647" s="562" t="s">
        <v>8280</v>
      </c>
      <c r="E647" s="563"/>
      <c r="F647" s="562"/>
      <c r="G647" s="399" t="s">
        <v>3768</v>
      </c>
      <c r="H647" s="399">
        <v>1</v>
      </c>
      <c r="I647" s="563"/>
      <c r="J647" s="563"/>
      <c r="K647" s="402"/>
      <c r="L647" s="402"/>
    </row>
    <row r="648" spans="1:12" ht="18.75">
      <c r="A648" s="402" t="s">
        <v>9823</v>
      </c>
      <c r="B648" s="563"/>
      <c r="C648" s="567"/>
      <c r="D648" s="562"/>
      <c r="E648" s="563"/>
      <c r="F648" s="562"/>
      <c r="G648" s="399" t="s">
        <v>8106</v>
      </c>
      <c r="H648" s="426">
        <v>0.18</v>
      </c>
      <c r="I648" s="563"/>
      <c r="J648" s="563"/>
      <c r="K648" s="402"/>
      <c r="L648" s="402">
        <f>H648</f>
        <v>0.18</v>
      </c>
    </row>
    <row r="649" spans="1:12" ht="15.75">
      <c r="A649" s="402"/>
      <c r="B649" s="563"/>
      <c r="C649" s="566" t="s">
        <v>8595</v>
      </c>
      <c r="D649" s="565" t="s">
        <v>8280</v>
      </c>
      <c r="E649" s="563"/>
      <c r="F649" s="562"/>
      <c r="G649" s="410" t="s">
        <v>3768</v>
      </c>
      <c r="H649" s="410">
        <v>1</v>
      </c>
      <c r="I649" s="563"/>
      <c r="J649" s="563"/>
      <c r="K649" s="402"/>
      <c r="L649" s="402"/>
    </row>
    <row r="650" spans="1:12" ht="18.75">
      <c r="A650" s="402"/>
      <c r="B650" s="563"/>
      <c r="C650" s="566"/>
      <c r="D650" s="565"/>
      <c r="E650" s="563"/>
      <c r="F650" s="562"/>
      <c r="G650" s="410" t="s">
        <v>8324</v>
      </c>
      <c r="H650" s="410">
        <v>0.26</v>
      </c>
      <c r="I650" s="563"/>
      <c r="J650" s="563"/>
      <c r="K650" s="402"/>
      <c r="L650" s="402"/>
    </row>
    <row r="651" spans="1:12" ht="15.75">
      <c r="A651" s="402"/>
      <c r="B651" s="563"/>
      <c r="C651" s="567" t="s">
        <v>8596</v>
      </c>
      <c r="D651" s="562" t="s">
        <v>8280</v>
      </c>
      <c r="E651" s="563"/>
      <c r="F651" s="562"/>
      <c r="G651" s="399" t="s">
        <v>3768</v>
      </c>
      <c r="H651" s="399">
        <v>2</v>
      </c>
      <c r="I651" s="563"/>
      <c r="J651" s="563"/>
      <c r="K651" s="402"/>
      <c r="L651" s="402"/>
    </row>
    <row r="652" spans="1:12" ht="18.75">
      <c r="A652" s="402" t="s">
        <v>9823</v>
      </c>
      <c r="B652" s="563"/>
      <c r="C652" s="567"/>
      <c r="D652" s="562"/>
      <c r="E652" s="563"/>
      <c r="F652" s="562"/>
      <c r="G652" s="399" t="s">
        <v>8106</v>
      </c>
      <c r="H652" s="426">
        <v>0.34</v>
      </c>
      <c r="I652" s="563"/>
      <c r="J652" s="563"/>
      <c r="K652" s="402"/>
      <c r="L652" s="402">
        <f>H652</f>
        <v>0.34</v>
      </c>
    </row>
    <row r="653" spans="1:12" ht="15.75">
      <c r="A653" s="402"/>
      <c r="B653" s="563"/>
      <c r="C653" s="567" t="s">
        <v>8597</v>
      </c>
      <c r="D653" s="562" t="s">
        <v>8280</v>
      </c>
      <c r="E653" s="563"/>
      <c r="F653" s="562"/>
      <c r="G653" s="399" t="s">
        <v>3768</v>
      </c>
      <c r="H653" s="399">
        <v>2</v>
      </c>
      <c r="I653" s="563"/>
      <c r="J653" s="563"/>
      <c r="K653" s="402"/>
      <c r="L653" s="402"/>
    </row>
    <row r="654" spans="1:12" ht="18.75">
      <c r="A654" s="402" t="s">
        <v>9823</v>
      </c>
      <c r="B654" s="563"/>
      <c r="C654" s="567"/>
      <c r="D654" s="562"/>
      <c r="E654" s="563"/>
      <c r="F654" s="562"/>
      <c r="G654" s="399" t="s">
        <v>8106</v>
      </c>
      <c r="H654" s="426">
        <v>0.6</v>
      </c>
      <c r="I654" s="563"/>
      <c r="J654" s="563"/>
      <c r="K654" s="402"/>
      <c r="L654" s="402">
        <f>H654</f>
        <v>0.6</v>
      </c>
    </row>
    <row r="655" spans="1:12" ht="15.75">
      <c r="A655" s="402"/>
      <c r="B655" s="563"/>
      <c r="C655" s="567" t="s">
        <v>8598</v>
      </c>
      <c r="D655" s="562" t="s">
        <v>8280</v>
      </c>
      <c r="E655" s="563"/>
      <c r="F655" s="562"/>
      <c r="G655" s="399" t="s">
        <v>3768</v>
      </c>
      <c r="H655" s="399">
        <v>2</v>
      </c>
      <c r="I655" s="563"/>
      <c r="J655" s="563"/>
      <c r="K655" s="402"/>
      <c r="L655" s="402"/>
    </row>
    <row r="656" spans="1:12" ht="18.75">
      <c r="A656" s="402" t="s">
        <v>9823</v>
      </c>
      <c r="B656" s="563"/>
      <c r="C656" s="567"/>
      <c r="D656" s="562"/>
      <c r="E656" s="563"/>
      <c r="F656" s="562"/>
      <c r="G656" s="399" t="s">
        <v>8106</v>
      </c>
      <c r="H656" s="426">
        <v>0.8</v>
      </c>
      <c r="I656" s="563"/>
      <c r="J656" s="563"/>
      <c r="K656" s="402"/>
      <c r="L656" s="402">
        <f>H656</f>
        <v>0.8</v>
      </c>
    </row>
    <row r="657" spans="1:12" ht="31.5">
      <c r="A657" s="402"/>
      <c r="B657" s="403"/>
      <c r="C657" s="405" t="s">
        <v>8599</v>
      </c>
      <c r="D657" s="399" t="s">
        <v>8600</v>
      </c>
      <c r="E657" s="403"/>
      <c r="F657" s="399" t="s">
        <v>8601</v>
      </c>
      <c r="G657" s="399" t="s">
        <v>3768</v>
      </c>
      <c r="H657" s="399">
        <v>2</v>
      </c>
      <c r="I657" s="403"/>
      <c r="J657" s="403"/>
      <c r="K657" s="402"/>
      <c r="L657" s="402"/>
    </row>
    <row r="658" spans="1:12" ht="31.5">
      <c r="A658" s="402"/>
      <c r="B658" s="403"/>
      <c r="C658" s="405" t="s">
        <v>8602</v>
      </c>
      <c r="D658" s="399" t="s">
        <v>8603</v>
      </c>
      <c r="E658" s="403"/>
      <c r="F658" s="399" t="s">
        <v>8601</v>
      </c>
      <c r="G658" s="399" t="s">
        <v>3768</v>
      </c>
      <c r="H658" s="399">
        <v>5</v>
      </c>
      <c r="I658" s="403"/>
      <c r="J658" s="403"/>
      <c r="K658" s="402"/>
      <c r="L658" s="402"/>
    </row>
    <row r="659" spans="1:12" ht="31.5">
      <c r="A659" s="402"/>
      <c r="B659" s="403"/>
      <c r="C659" s="405" t="s">
        <v>8604</v>
      </c>
      <c r="D659" s="399" t="s">
        <v>8605</v>
      </c>
      <c r="E659" s="403"/>
      <c r="F659" s="399" t="s">
        <v>8601</v>
      </c>
      <c r="G659" s="399" t="s">
        <v>3768</v>
      </c>
      <c r="H659" s="399">
        <v>1</v>
      </c>
      <c r="I659" s="403"/>
      <c r="J659" s="403"/>
      <c r="K659" s="402"/>
      <c r="L659" s="402"/>
    </row>
    <row r="660" spans="1:12" ht="31.5">
      <c r="A660" s="402"/>
      <c r="B660" s="403"/>
      <c r="C660" s="405" t="s">
        <v>8606</v>
      </c>
      <c r="D660" s="399" t="s">
        <v>8607</v>
      </c>
      <c r="E660" s="403"/>
      <c r="F660" s="399" t="s">
        <v>8601</v>
      </c>
      <c r="G660" s="399" t="s">
        <v>3768</v>
      </c>
      <c r="H660" s="399">
        <v>4</v>
      </c>
      <c r="I660" s="403"/>
      <c r="J660" s="403"/>
      <c r="K660" s="402"/>
      <c r="L660" s="402"/>
    </row>
    <row r="661" spans="1:12" ht="15.75">
      <c r="A661" s="402"/>
      <c r="B661" s="403"/>
      <c r="C661" s="405" t="s">
        <v>8608</v>
      </c>
      <c r="D661" s="399" t="s">
        <v>8609</v>
      </c>
      <c r="E661" s="403"/>
      <c r="F661" s="399" t="s">
        <v>8309</v>
      </c>
      <c r="G661" s="399" t="s">
        <v>3768</v>
      </c>
      <c r="H661" s="399">
        <v>2</v>
      </c>
      <c r="I661" s="403"/>
      <c r="J661" s="403"/>
      <c r="K661" s="402"/>
      <c r="L661" s="402"/>
    </row>
    <row r="662" spans="1:12" ht="15.75">
      <c r="A662" s="402"/>
      <c r="B662" s="403"/>
      <c r="C662" s="405" t="s">
        <v>8610</v>
      </c>
      <c r="D662" s="399" t="s">
        <v>8611</v>
      </c>
      <c r="E662" s="403"/>
      <c r="F662" s="399" t="s">
        <v>8309</v>
      </c>
      <c r="G662" s="399" t="s">
        <v>3768</v>
      </c>
      <c r="H662" s="399">
        <v>1</v>
      </c>
      <c r="I662" s="403"/>
      <c r="J662" s="403"/>
      <c r="K662" s="402"/>
      <c r="L662" s="402"/>
    </row>
    <row r="663" spans="1:12" ht="15.75">
      <c r="A663" s="402"/>
      <c r="B663" s="563"/>
      <c r="C663" s="567" t="s">
        <v>8612</v>
      </c>
      <c r="D663" s="562" t="s">
        <v>8280</v>
      </c>
      <c r="E663" s="563"/>
      <c r="F663" s="562"/>
      <c r="G663" s="399" t="s">
        <v>3768</v>
      </c>
      <c r="H663" s="399">
        <v>1</v>
      </c>
      <c r="I663" s="563"/>
      <c r="J663" s="563"/>
      <c r="K663" s="402"/>
      <c r="L663" s="402"/>
    </row>
    <row r="664" spans="1:12" ht="18.75">
      <c r="A664" s="402" t="s">
        <v>9823</v>
      </c>
      <c r="B664" s="563"/>
      <c r="C664" s="567"/>
      <c r="D664" s="562"/>
      <c r="E664" s="563"/>
      <c r="F664" s="562"/>
      <c r="G664" s="399" t="s">
        <v>8106</v>
      </c>
      <c r="H664" s="426">
        <v>2.5999999999999999E-2</v>
      </c>
      <c r="I664" s="563"/>
      <c r="J664" s="563"/>
      <c r="K664" s="402"/>
      <c r="L664" s="402">
        <f>H664</f>
        <v>2.5999999999999999E-2</v>
      </c>
    </row>
    <row r="665" spans="1:12" ht="15.75">
      <c r="A665" s="402"/>
      <c r="B665" s="563"/>
      <c r="C665" s="576" t="s">
        <v>8572</v>
      </c>
      <c r="D665" s="562"/>
      <c r="E665" s="563"/>
      <c r="F665" s="562"/>
      <c r="G665" s="399" t="s">
        <v>3768</v>
      </c>
      <c r="H665" s="399">
        <v>2</v>
      </c>
      <c r="I665" s="563"/>
      <c r="J665" s="563"/>
      <c r="K665" s="402"/>
      <c r="L665" s="402"/>
    </row>
    <row r="666" spans="1:12" ht="18.75">
      <c r="A666" s="402" t="s">
        <v>9823</v>
      </c>
      <c r="B666" s="563"/>
      <c r="C666" s="576"/>
      <c r="D666" s="562"/>
      <c r="E666" s="563"/>
      <c r="F666" s="562"/>
      <c r="G666" s="399" t="s">
        <v>8106</v>
      </c>
      <c r="H666" s="426">
        <v>8.2000000000000003E-2</v>
      </c>
      <c r="I666" s="563"/>
      <c r="J666" s="563"/>
      <c r="K666" s="402"/>
      <c r="L666" s="402">
        <f>H666</f>
        <v>8.2000000000000003E-2</v>
      </c>
    </row>
    <row r="667" spans="1:12" ht="15.75">
      <c r="A667" s="402"/>
      <c r="B667" s="563"/>
      <c r="C667" s="576" t="s">
        <v>8573</v>
      </c>
      <c r="D667" s="562"/>
      <c r="E667" s="563"/>
      <c r="F667" s="562"/>
      <c r="G667" s="399" t="s">
        <v>3768</v>
      </c>
      <c r="H667" s="399">
        <v>2</v>
      </c>
      <c r="I667" s="563"/>
      <c r="J667" s="563"/>
      <c r="K667" s="402"/>
      <c r="L667" s="402"/>
    </row>
    <row r="668" spans="1:12" ht="18.75">
      <c r="A668" s="402" t="s">
        <v>9823</v>
      </c>
      <c r="B668" s="563"/>
      <c r="C668" s="576"/>
      <c r="D668" s="562"/>
      <c r="E668" s="563"/>
      <c r="F668" s="562"/>
      <c r="G668" s="399" t="s">
        <v>8106</v>
      </c>
      <c r="H668" s="426">
        <v>5.8999999999999997E-2</v>
      </c>
      <c r="I668" s="563"/>
      <c r="J668" s="563"/>
      <c r="K668" s="402"/>
      <c r="L668" s="402">
        <f>H668</f>
        <v>5.8999999999999997E-2</v>
      </c>
    </row>
    <row r="669" spans="1:12" ht="15.75">
      <c r="A669" s="402"/>
      <c r="B669" s="563"/>
      <c r="C669" s="567" t="s">
        <v>8613</v>
      </c>
      <c r="D669" s="562" t="s">
        <v>8280</v>
      </c>
      <c r="E669" s="563"/>
      <c r="F669" s="562"/>
      <c r="G669" s="399" t="s">
        <v>3768</v>
      </c>
      <c r="H669" s="399">
        <v>1</v>
      </c>
      <c r="I669" s="563"/>
      <c r="J669" s="563"/>
      <c r="K669" s="402"/>
      <c r="L669" s="402"/>
    </row>
    <row r="670" spans="1:12" ht="18.75">
      <c r="A670" s="402" t="s">
        <v>9823</v>
      </c>
      <c r="B670" s="563"/>
      <c r="C670" s="567"/>
      <c r="D670" s="562"/>
      <c r="E670" s="563"/>
      <c r="F670" s="562"/>
      <c r="G670" s="399" t="s">
        <v>8106</v>
      </c>
      <c r="H670" s="426">
        <v>0.10100000000000001</v>
      </c>
      <c r="I670" s="563"/>
      <c r="J670" s="563"/>
      <c r="K670" s="402"/>
      <c r="L670" s="402">
        <f>H670</f>
        <v>0.10100000000000001</v>
      </c>
    </row>
    <row r="671" spans="1:12" ht="15.75">
      <c r="A671" s="402"/>
      <c r="B671" s="563"/>
      <c r="C671" s="567" t="s">
        <v>8614</v>
      </c>
      <c r="D671" s="562" t="s">
        <v>8280</v>
      </c>
      <c r="E671" s="563"/>
      <c r="F671" s="562"/>
      <c r="G671" s="399" t="s">
        <v>3768</v>
      </c>
      <c r="H671" s="399">
        <v>3</v>
      </c>
      <c r="I671" s="563"/>
      <c r="J671" s="563"/>
      <c r="K671" s="402"/>
      <c r="L671" s="402"/>
    </row>
    <row r="672" spans="1:12" ht="18.75">
      <c r="A672" s="402" t="s">
        <v>9823</v>
      </c>
      <c r="B672" s="563"/>
      <c r="C672" s="567"/>
      <c r="D672" s="562"/>
      <c r="E672" s="563"/>
      <c r="F672" s="562"/>
      <c r="G672" s="399" t="s">
        <v>8106</v>
      </c>
      <c r="H672" s="426">
        <v>0.76600000000000001</v>
      </c>
      <c r="I672" s="563"/>
      <c r="J672" s="563"/>
      <c r="K672" s="402"/>
      <c r="L672" s="402">
        <f>H672</f>
        <v>0.76600000000000001</v>
      </c>
    </row>
    <row r="673" spans="1:12" ht="31.5">
      <c r="A673" s="402" t="s">
        <v>9824</v>
      </c>
      <c r="B673" s="403"/>
      <c r="C673" s="405" t="s">
        <v>8615</v>
      </c>
      <c r="D673" s="399" t="s">
        <v>8512</v>
      </c>
      <c r="E673" s="403"/>
      <c r="F673" s="399" t="s">
        <v>8337</v>
      </c>
      <c r="G673" s="399" t="s">
        <v>3735</v>
      </c>
      <c r="H673" s="399" t="s">
        <v>8616</v>
      </c>
      <c r="I673" s="403"/>
      <c r="J673" s="403"/>
      <c r="K673" s="423">
        <v>4.5</v>
      </c>
      <c r="L673" s="402">
        <f>K673</f>
        <v>4.5</v>
      </c>
    </row>
    <row r="674" spans="1:12" ht="15.75">
      <c r="A674" s="402"/>
      <c r="B674" s="403"/>
      <c r="C674" s="405" t="s">
        <v>8340</v>
      </c>
      <c r="D674" s="399" t="s">
        <v>8215</v>
      </c>
      <c r="E674" s="403"/>
      <c r="F674" s="399"/>
      <c r="G674" s="399" t="s">
        <v>2182</v>
      </c>
      <c r="H674" s="399">
        <v>16</v>
      </c>
      <c r="I674" s="399">
        <v>2.5000000000000001E-2</v>
      </c>
      <c r="J674" s="403"/>
      <c r="K674" s="402"/>
      <c r="L674" s="402"/>
    </row>
    <row r="675" spans="1:12" ht="15.75">
      <c r="A675" s="402"/>
      <c r="B675" s="403"/>
      <c r="C675" s="405" t="s">
        <v>8341</v>
      </c>
      <c r="D675" s="399" t="s">
        <v>8342</v>
      </c>
      <c r="E675" s="403"/>
      <c r="F675" s="399" t="s">
        <v>8337</v>
      </c>
      <c r="G675" s="399" t="s">
        <v>2182</v>
      </c>
      <c r="H675" s="399">
        <v>12</v>
      </c>
      <c r="I675" s="403"/>
      <c r="J675" s="403"/>
      <c r="K675" s="402"/>
      <c r="L675" s="402"/>
    </row>
    <row r="676" spans="1:12" ht="15.75">
      <c r="A676" s="402"/>
      <c r="B676" s="403"/>
      <c r="C676" s="405" t="s">
        <v>8343</v>
      </c>
      <c r="D676" s="399"/>
      <c r="E676" s="403"/>
      <c r="F676" s="399"/>
      <c r="G676" s="399" t="s">
        <v>3768</v>
      </c>
      <c r="H676" s="399">
        <v>41</v>
      </c>
      <c r="I676" s="403"/>
      <c r="J676" s="403"/>
      <c r="K676" s="402"/>
      <c r="L676" s="402"/>
    </row>
    <row r="677" spans="1:12" ht="15.75">
      <c r="A677" s="402"/>
      <c r="B677" s="403"/>
      <c r="C677" s="405" t="s">
        <v>8344</v>
      </c>
      <c r="D677" s="405"/>
      <c r="E677" s="403"/>
      <c r="F677" s="399"/>
      <c r="G677" s="399" t="s">
        <v>3768</v>
      </c>
      <c r="H677" s="399">
        <v>41</v>
      </c>
      <c r="I677" s="403"/>
      <c r="J677" s="403"/>
      <c r="K677" s="402"/>
      <c r="L677" s="402"/>
    </row>
    <row r="678" spans="1:12" ht="15.75">
      <c r="A678" s="402"/>
      <c r="B678" s="563"/>
      <c r="C678" s="567" t="s">
        <v>8397</v>
      </c>
      <c r="D678" s="562" t="s">
        <v>8398</v>
      </c>
      <c r="E678" s="563"/>
      <c r="F678" s="562" t="s">
        <v>8337</v>
      </c>
      <c r="G678" s="562" t="s">
        <v>8338</v>
      </c>
      <c r="H678" s="399" t="s">
        <v>8617</v>
      </c>
      <c r="I678" s="563"/>
      <c r="J678" s="562" t="s">
        <v>8401</v>
      </c>
      <c r="K678" s="402"/>
      <c r="L678" s="402"/>
    </row>
    <row r="679" spans="1:12" ht="15.75">
      <c r="A679" s="402"/>
      <c r="B679" s="563"/>
      <c r="C679" s="567"/>
      <c r="D679" s="562"/>
      <c r="E679" s="563"/>
      <c r="F679" s="562"/>
      <c r="G679" s="562"/>
      <c r="H679" s="399">
        <v>1</v>
      </c>
      <c r="I679" s="563"/>
      <c r="J679" s="562"/>
      <c r="K679" s="402"/>
      <c r="L679" s="402"/>
    </row>
    <row r="680" spans="1:12" ht="15.75">
      <c r="A680" s="402"/>
      <c r="B680" s="403"/>
      <c r="C680" s="405" t="s">
        <v>8340</v>
      </c>
      <c r="D680" s="399" t="s">
        <v>8215</v>
      </c>
      <c r="E680" s="403"/>
      <c r="F680" s="399"/>
      <c r="G680" s="399" t="s">
        <v>2182</v>
      </c>
      <c r="H680" s="399">
        <v>3.5</v>
      </c>
      <c r="I680" s="399">
        <v>2.5000000000000001E-2</v>
      </c>
      <c r="J680" s="403"/>
      <c r="K680" s="402"/>
      <c r="L680" s="402"/>
    </row>
    <row r="681" spans="1:12" ht="15.75">
      <c r="A681" s="402"/>
      <c r="B681" s="403"/>
      <c r="C681" s="405" t="s">
        <v>8341</v>
      </c>
      <c r="D681" s="399" t="s">
        <v>8342</v>
      </c>
      <c r="E681" s="403"/>
      <c r="F681" s="399" t="s">
        <v>8337</v>
      </c>
      <c r="G681" s="399" t="s">
        <v>2182</v>
      </c>
      <c r="H681" s="399">
        <v>2.5</v>
      </c>
      <c r="I681" s="403"/>
      <c r="J681" s="403"/>
      <c r="K681" s="402"/>
      <c r="L681" s="402"/>
    </row>
    <row r="682" spans="1:12" ht="15.75">
      <c r="A682" s="402"/>
      <c r="B682" s="403"/>
      <c r="C682" s="405" t="s">
        <v>8343</v>
      </c>
      <c r="D682" s="399"/>
      <c r="E682" s="403"/>
      <c r="F682" s="399"/>
      <c r="G682" s="399" t="s">
        <v>3768</v>
      </c>
      <c r="H682" s="399">
        <v>9</v>
      </c>
      <c r="I682" s="403"/>
      <c r="J682" s="403"/>
      <c r="K682" s="402"/>
      <c r="L682" s="402"/>
    </row>
    <row r="683" spans="1:12" ht="15.75">
      <c r="A683" s="402"/>
      <c r="B683" s="403"/>
      <c r="C683" s="405" t="s">
        <v>8344</v>
      </c>
      <c r="D683" s="399"/>
      <c r="E683" s="403"/>
      <c r="F683" s="399"/>
      <c r="G683" s="399" t="s">
        <v>3768</v>
      </c>
      <c r="H683" s="399">
        <v>9</v>
      </c>
      <c r="I683" s="403"/>
      <c r="J683" s="403"/>
      <c r="K683" s="402"/>
      <c r="L683" s="402"/>
    </row>
    <row r="684" spans="1:12" ht="15.75">
      <c r="A684" s="402"/>
      <c r="B684" s="563"/>
      <c r="C684" s="405" t="s">
        <v>8618</v>
      </c>
      <c r="D684" s="562" t="s">
        <v>8280</v>
      </c>
      <c r="E684" s="563"/>
      <c r="F684" s="562"/>
      <c r="G684" s="562" t="s">
        <v>2182</v>
      </c>
      <c r="H684" s="562"/>
      <c r="I684" s="562"/>
      <c r="J684" s="562" t="s">
        <v>8619</v>
      </c>
      <c r="K684" s="402"/>
      <c r="L684" s="402"/>
    </row>
    <row r="685" spans="1:12" ht="15.75">
      <c r="A685" s="402"/>
      <c r="B685" s="563"/>
      <c r="C685" s="405" t="s">
        <v>8413</v>
      </c>
      <c r="D685" s="562"/>
      <c r="E685" s="563"/>
      <c r="F685" s="562"/>
      <c r="G685" s="562"/>
      <c r="H685" s="562"/>
      <c r="I685" s="562"/>
      <c r="J685" s="562"/>
      <c r="K685" s="402"/>
      <c r="L685" s="402"/>
    </row>
    <row r="686" spans="1:12" ht="15.75">
      <c r="A686" s="402"/>
      <c r="B686" s="403"/>
      <c r="C686" s="415" t="s">
        <v>8284</v>
      </c>
      <c r="D686" s="399"/>
      <c r="E686" s="403"/>
      <c r="F686" s="399"/>
      <c r="G686" s="399" t="s">
        <v>2182</v>
      </c>
      <c r="H686" s="399">
        <v>0.4</v>
      </c>
      <c r="I686" s="399">
        <v>12.2</v>
      </c>
      <c r="J686" s="399" t="s">
        <v>8116</v>
      </c>
      <c r="K686" s="402">
        <v>500</v>
      </c>
      <c r="L686" s="423">
        <f>K686*3.14*H686/1000</f>
        <v>0.628</v>
      </c>
    </row>
    <row r="687" spans="1:12" ht="15.75">
      <c r="A687" s="402"/>
      <c r="B687" s="563"/>
      <c r="C687" s="576" t="s">
        <v>8284</v>
      </c>
      <c r="D687" s="565" t="s">
        <v>8280</v>
      </c>
      <c r="E687" s="563"/>
      <c r="F687" s="562"/>
      <c r="G687" s="562" t="s">
        <v>2182</v>
      </c>
      <c r="H687" s="562">
        <v>3.3</v>
      </c>
      <c r="I687" s="562">
        <v>12.2</v>
      </c>
      <c r="J687" s="399" t="s">
        <v>8116</v>
      </c>
      <c r="K687" s="402">
        <v>500</v>
      </c>
      <c r="L687" s="423">
        <f>K687*3.14*H687/1000</f>
        <v>5.181</v>
      </c>
    </row>
    <row r="688" spans="1:12" ht="15.75">
      <c r="A688" s="402"/>
      <c r="B688" s="563"/>
      <c r="C688" s="576"/>
      <c r="D688" s="565"/>
      <c r="E688" s="563"/>
      <c r="F688" s="562"/>
      <c r="G688" s="562"/>
      <c r="H688" s="562"/>
      <c r="I688" s="562"/>
      <c r="J688" s="399" t="s">
        <v>8456</v>
      </c>
      <c r="K688" s="402"/>
      <c r="L688" s="402"/>
    </row>
    <row r="689" spans="1:12" ht="15.75">
      <c r="A689" s="402"/>
      <c r="B689" s="563"/>
      <c r="C689" s="576" t="s">
        <v>8284</v>
      </c>
      <c r="D689" s="565" t="s">
        <v>8280</v>
      </c>
      <c r="E689" s="563"/>
      <c r="F689" s="562"/>
      <c r="G689" s="562" t="s">
        <v>2182</v>
      </c>
      <c r="H689" s="562">
        <v>2</v>
      </c>
      <c r="I689" s="562">
        <v>12.2</v>
      </c>
      <c r="J689" s="399" t="s">
        <v>8117</v>
      </c>
      <c r="K689" s="402">
        <v>500</v>
      </c>
      <c r="L689" s="423">
        <f>K689*3.14*H689/1000</f>
        <v>3.14</v>
      </c>
    </row>
    <row r="690" spans="1:12" ht="15.75">
      <c r="A690" s="402"/>
      <c r="B690" s="563"/>
      <c r="C690" s="576"/>
      <c r="D690" s="565"/>
      <c r="E690" s="563"/>
      <c r="F690" s="562"/>
      <c r="G690" s="562"/>
      <c r="H690" s="562"/>
      <c r="I690" s="562"/>
      <c r="J690" s="399" t="s">
        <v>8456</v>
      </c>
      <c r="K690" s="402"/>
      <c r="L690" s="402"/>
    </row>
    <row r="691" spans="1:12" ht="15.75">
      <c r="A691" s="402"/>
      <c r="B691" s="563"/>
      <c r="C691" s="576" t="s">
        <v>8284</v>
      </c>
      <c r="D691" s="565" t="s">
        <v>8280</v>
      </c>
      <c r="E691" s="563"/>
      <c r="F691" s="562"/>
      <c r="G691" s="562" t="s">
        <v>2182</v>
      </c>
      <c r="H691" s="562">
        <v>3</v>
      </c>
      <c r="I691" s="562">
        <v>12.2</v>
      </c>
      <c r="J691" s="399" t="s">
        <v>8228</v>
      </c>
      <c r="K691" s="402">
        <v>500</v>
      </c>
      <c r="L691" s="423">
        <f>K691*3.14*H691/1000</f>
        <v>4.71</v>
      </c>
    </row>
    <row r="692" spans="1:12" ht="15.75">
      <c r="A692" s="402"/>
      <c r="B692" s="563"/>
      <c r="C692" s="576"/>
      <c r="D692" s="565"/>
      <c r="E692" s="563"/>
      <c r="F692" s="562"/>
      <c r="G692" s="562"/>
      <c r="H692" s="562"/>
      <c r="I692" s="562"/>
      <c r="J692" s="399" t="s">
        <v>8456</v>
      </c>
      <c r="K692" s="402"/>
      <c r="L692" s="402"/>
    </row>
    <row r="693" spans="1:12" ht="15.75">
      <c r="A693" s="402"/>
      <c r="B693" s="563"/>
      <c r="C693" s="576" t="s">
        <v>8284</v>
      </c>
      <c r="D693" s="565" t="s">
        <v>8280</v>
      </c>
      <c r="E693" s="563"/>
      <c r="F693" s="562"/>
      <c r="G693" s="562" t="s">
        <v>2182</v>
      </c>
      <c r="H693" s="562">
        <v>2</v>
      </c>
      <c r="I693" s="562">
        <v>12.2</v>
      </c>
      <c r="J693" s="399" t="s">
        <v>8229</v>
      </c>
      <c r="K693" s="402">
        <v>500</v>
      </c>
      <c r="L693" s="423">
        <f>K693*3.14*H693/1000</f>
        <v>3.14</v>
      </c>
    </row>
    <row r="694" spans="1:12" ht="15.75">
      <c r="A694" s="402"/>
      <c r="B694" s="563"/>
      <c r="C694" s="576"/>
      <c r="D694" s="565"/>
      <c r="E694" s="563"/>
      <c r="F694" s="562"/>
      <c r="G694" s="562"/>
      <c r="H694" s="562"/>
      <c r="I694" s="562"/>
      <c r="J694" s="399" t="s">
        <v>8456</v>
      </c>
      <c r="K694" s="402"/>
      <c r="L694" s="402"/>
    </row>
    <row r="695" spans="1:12" ht="15.75">
      <c r="A695" s="402"/>
      <c r="B695" s="563"/>
      <c r="C695" s="576" t="s">
        <v>8284</v>
      </c>
      <c r="D695" s="565" t="s">
        <v>8280</v>
      </c>
      <c r="E695" s="563"/>
      <c r="F695" s="562"/>
      <c r="G695" s="562" t="s">
        <v>2182</v>
      </c>
      <c r="H695" s="562">
        <v>11</v>
      </c>
      <c r="I695" s="562">
        <v>12.2</v>
      </c>
      <c r="J695" s="399" t="s">
        <v>8620</v>
      </c>
      <c r="K695" s="402">
        <v>500</v>
      </c>
      <c r="L695" s="423">
        <f>K695*3.14*H695/1000</f>
        <v>17.27</v>
      </c>
    </row>
    <row r="696" spans="1:12" ht="15.75">
      <c r="A696" s="402"/>
      <c r="B696" s="563"/>
      <c r="C696" s="576"/>
      <c r="D696" s="565"/>
      <c r="E696" s="563"/>
      <c r="F696" s="562"/>
      <c r="G696" s="562"/>
      <c r="H696" s="562"/>
      <c r="I696" s="562"/>
      <c r="J696" s="399" t="s">
        <v>8456</v>
      </c>
      <c r="K696" s="402"/>
      <c r="L696" s="402"/>
    </row>
    <row r="697" spans="1:12" ht="15.75">
      <c r="A697" s="402"/>
      <c r="B697" s="563"/>
      <c r="C697" s="567" t="s">
        <v>8321</v>
      </c>
      <c r="D697" s="562" t="s">
        <v>8280</v>
      </c>
      <c r="E697" s="563"/>
      <c r="F697" s="562"/>
      <c r="G697" s="399" t="s">
        <v>3768</v>
      </c>
      <c r="H697" s="399">
        <v>2</v>
      </c>
      <c r="I697" s="562"/>
      <c r="J697" s="562"/>
      <c r="K697" s="402"/>
      <c r="L697" s="402"/>
    </row>
    <row r="698" spans="1:12" ht="18.75">
      <c r="A698" s="402"/>
      <c r="B698" s="563"/>
      <c r="C698" s="567"/>
      <c r="D698" s="562"/>
      <c r="E698" s="563"/>
      <c r="F698" s="562"/>
      <c r="G698" s="399" t="s">
        <v>8106</v>
      </c>
      <c r="H698" s="426">
        <v>2.8</v>
      </c>
      <c r="I698" s="562"/>
      <c r="J698" s="562"/>
      <c r="K698" s="402"/>
      <c r="L698" s="402"/>
    </row>
    <row r="699" spans="1:12" ht="15.75">
      <c r="A699" s="402"/>
      <c r="B699" s="403"/>
      <c r="C699" s="405" t="s">
        <v>8345</v>
      </c>
      <c r="D699" s="399"/>
      <c r="E699" s="403"/>
      <c r="F699" s="399"/>
      <c r="G699" s="399" t="s">
        <v>3509</v>
      </c>
      <c r="H699" s="399">
        <v>40</v>
      </c>
      <c r="I699" s="399"/>
      <c r="J699" s="399"/>
      <c r="K699" s="402"/>
      <c r="L699" s="402"/>
    </row>
    <row r="700" spans="1:12" ht="15.75">
      <c r="A700" s="402"/>
      <c r="B700" s="563"/>
      <c r="C700" s="430" t="s">
        <v>8440</v>
      </c>
      <c r="D700" s="567"/>
      <c r="E700" s="563"/>
      <c r="F700" s="562"/>
      <c r="G700" s="562" t="s">
        <v>3768</v>
      </c>
      <c r="H700" s="562">
        <v>1</v>
      </c>
      <c r="I700" s="562">
        <v>3.86</v>
      </c>
      <c r="J700" s="562" t="s">
        <v>8621</v>
      </c>
      <c r="K700" s="402"/>
      <c r="L700" s="402"/>
    </row>
    <row r="701" spans="1:12" ht="15.75">
      <c r="A701" s="402"/>
      <c r="B701" s="563"/>
      <c r="C701" s="430" t="s">
        <v>8439</v>
      </c>
      <c r="D701" s="567"/>
      <c r="E701" s="563"/>
      <c r="F701" s="562"/>
      <c r="G701" s="562"/>
      <c r="H701" s="562"/>
      <c r="I701" s="562"/>
      <c r="J701" s="562"/>
      <c r="K701" s="402"/>
      <c r="L701" s="402"/>
    </row>
    <row r="702" spans="1:12" ht="15.75">
      <c r="A702" s="402"/>
      <c r="B702" s="563"/>
      <c r="C702" s="430" t="s">
        <v>8523</v>
      </c>
      <c r="D702" s="567"/>
      <c r="E702" s="563"/>
      <c r="F702" s="562"/>
      <c r="G702" s="562"/>
      <c r="H702" s="562"/>
      <c r="I702" s="562"/>
      <c r="J702" s="562"/>
      <c r="K702" s="402"/>
      <c r="L702" s="402"/>
    </row>
    <row r="703" spans="1:12" ht="15.75">
      <c r="A703" s="402"/>
      <c r="B703" s="563"/>
      <c r="C703" s="430" t="s">
        <v>5481</v>
      </c>
      <c r="D703" s="562"/>
      <c r="E703" s="563"/>
      <c r="F703" s="562"/>
      <c r="G703" s="562" t="s">
        <v>3768</v>
      </c>
      <c r="H703" s="562">
        <v>4</v>
      </c>
      <c r="I703" s="562">
        <v>0.28000000000000003</v>
      </c>
      <c r="J703" s="562" t="s">
        <v>8622</v>
      </c>
      <c r="K703" s="402"/>
      <c r="L703" s="402"/>
    </row>
    <row r="704" spans="1:12" ht="15.75">
      <c r="A704" s="402"/>
      <c r="B704" s="563"/>
      <c r="C704" s="430" t="s">
        <v>8623</v>
      </c>
      <c r="D704" s="562"/>
      <c r="E704" s="563"/>
      <c r="F704" s="562"/>
      <c r="G704" s="562"/>
      <c r="H704" s="562"/>
      <c r="I704" s="562"/>
      <c r="J704" s="562"/>
      <c r="K704" s="402"/>
      <c r="L704" s="402"/>
    </row>
    <row r="705" spans="1:12" ht="15.75">
      <c r="A705" s="402"/>
      <c r="B705" s="563"/>
      <c r="C705" s="430" t="s">
        <v>8523</v>
      </c>
      <c r="D705" s="562"/>
      <c r="E705" s="563"/>
      <c r="F705" s="562"/>
      <c r="G705" s="562"/>
      <c r="H705" s="562"/>
      <c r="I705" s="562"/>
      <c r="J705" s="562"/>
      <c r="K705" s="402"/>
      <c r="L705" s="402"/>
    </row>
    <row r="706" spans="1:12" ht="15.75">
      <c r="A706" s="402"/>
      <c r="B706" s="563"/>
      <c r="C706" s="430" t="s">
        <v>8444</v>
      </c>
      <c r="D706" s="562"/>
      <c r="E706" s="563"/>
      <c r="F706" s="562"/>
      <c r="G706" s="562" t="s">
        <v>3768</v>
      </c>
      <c r="H706" s="562">
        <v>1</v>
      </c>
      <c r="I706" s="562">
        <v>1.25</v>
      </c>
      <c r="J706" s="562" t="s">
        <v>8621</v>
      </c>
      <c r="K706" s="402"/>
      <c r="L706" s="402"/>
    </row>
    <row r="707" spans="1:12" ht="15.75">
      <c r="A707" s="402"/>
      <c r="B707" s="563"/>
      <c r="C707" s="430" t="s">
        <v>8624</v>
      </c>
      <c r="D707" s="562"/>
      <c r="E707" s="563"/>
      <c r="F707" s="562"/>
      <c r="G707" s="562"/>
      <c r="H707" s="562"/>
      <c r="I707" s="562"/>
      <c r="J707" s="562"/>
      <c r="K707" s="402"/>
      <c r="L707" s="402"/>
    </row>
    <row r="708" spans="1:12" ht="15.75">
      <c r="A708" s="402"/>
      <c r="B708" s="563"/>
      <c r="C708" s="430" t="s">
        <v>8523</v>
      </c>
      <c r="D708" s="562"/>
      <c r="E708" s="563"/>
      <c r="F708" s="562"/>
      <c r="G708" s="562"/>
      <c r="H708" s="562"/>
      <c r="I708" s="562"/>
      <c r="J708" s="562"/>
      <c r="K708" s="402"/>
      <c r="L708" s="402"/>
    </row>
    <row r="709" spans="1:12" ht="15.75">
      <c r="A709" s="402"/>
      <c r="B709" s="563"/>
      <c r="C709" s="430" t="s">
        <v>8625</v>
      </c>
      <c r="D709" s="562"/>
      <c r="E709" s="563"/>
      <c r="F709" s="562"/>
      <c r="G709" s="562" t="s">
        <v>3768</v>
      </c>
      <c r="H709" s="562">
        <v>1</v>
      </c>
      <c r="I709" s="562">
        <v>3.3</v>
      </c>
      <c r="J709" s="562" t="s">
        <v>8626</v>
      </c>
      <c r="K709" s="402"/>
      <c r="L709" s="402"/>
    </row>
    <row r="710" spans="1:12" ht="15.75">
      <c r="A710" s="402"/>
      <c r="B710" s="563"/>
      <c r="C710" s="430" t="s">
        <v>8448</v>
      </c>
      <c r="D710" s="562"/>
      <c r="E710" s="563"/>
      <c r="F710" s="562"/>
      <c r="G710" s="562"/>
      <c r="H710" s="562"/>
      <c r="I710" s="562"/>
      <c r="J710" s="562"/>
      <c r="K710" s="402"/>
      <c r="L710" s="402"/>
    </row>
    <row r="711" spans="1:12" ht="15.75">
      <c r="A711" s="402"/>
      <c r="B711" s="563"/>
      <c r="C711" s="430" t="s">
        <v>8449</v>
      </c>
      <c r="D711" s="562"/>
      <c r="E711" s="563"/>
      <c r="F711" s="562"/>
      <c r="G711" s="562" t="s">
        <v>3768</v>
      </c>
      <c r="H711" s="562">
        <v>1</v>
      </c>
      <c r="I711" s="562">
        <v>12.9</v>
      </c>
      <c r="J711" s="562" t="s">
        <v>8627</v>
      </c>
      <c r="K711" s="402"/>
      <c r="L711" s="402"/>
    </row>
    <row r="712" spans="1:12" ht="15.75">
      <c r="A712" s="402"/>
      <c r="B712" s="563"/>
      <c r="C712" s="430" t="s">
        <v>8451</v>
      </c>
      <c r="D712" s="562"/>
      <c r="E712" s="563"/>
      <c r="F712" s="562"/>
      <c r="G712" s="562"/>
      <c r="H712" s="562"/>
      <c r="I712" s="562"/>
      <c r="J712" s="562"/>
      <c r="K712" s="402"/>
      <c r="L712" s="402"/>
    </row>
    <row r="713" spans="1:12" ht="15.75">
      <c r="A713" s="402"/>
      <c r="B713" s="563"/>
      <c r="C713" s="430" t="s">
        <v>8523</v>
      </c>
      <c r="D713" s="562"/>
      <c r="E713" s="563"/>
      <c r="F713" s="562"/>
      <c r="G713" s="562"/>
      <c r="H713" s="562"/>
      <c r="I713" s="562"/>
      <c r="J713" s="562"/>
      <c r="K713" s="402"/>
      <c r="L713" s="402"/>
    </row>
    <row r="714" spans="1:12" ht="15.75">
      <c r="A714" s="402"/>
      <c r="B714" s="563"/>
      <c r="C714" s="430" t="s">
        <v>8452</v>
      </c>
      <c r="D714" s="562"/>
      <c r="E714" s="563"/>
      <c r="F714" s="562"/>
      <c r="G714" s="562" t="s">
        <v>3768</v>
      </c>
      <c r="H714" s="562">
        <v>1</v>
      </c>
      <c r="I714" s="562">
        <v>8.6</v>
      </c>
      <c r="J714" s="562" t="s">
        <v>8626</v>
      </c>
      <c r="K714" s="402"/>
      <c r="L714" s="402"/>
    </row>
    <row r="715" spans="1:12" ht="15.75">
      <c r="A715" s="402"/>
      <c r="B715" s="563"/>
      <c r="C715" s="430" t="s">
        <v>8451</v>
      </c>
      <c r="D715" s="562"/>
      <c r="E715" s="563"/>
      <c r="F715" s="562"/>
      <c r="G715" s="562"/>
      <c r="H715" s="562"/>
      <c r="I715" s="562"/>
      <c r="J715" s="562"/>
      <c r="K715" s="402"/>
      <c r="L715" s="402"/>
    </row>
    <row r="716" spans="1:12" ht="15.75">
      <c r="A716" s="402"/>
      <c r="B716" s="563"/>
      <c r="C716" s="430" t="s">
        <v>8523</v>
      </c>
      <c r="D716" s="562"/>
      <c r="E716" s="563"/>
      <c r="F716" s="562"/>
      <c r="G716" s="562"/>
      <c r="H716" s="562"/>
      <c r="I716" s="562"/>
      <c r="J716" s="562"/>
      <c r="K716" s="402"/>
      <c r="L716" s="402"/>
    </row>
    <row r="717" spans="1:12" ht="15.75">
      <c r="A717" s="402"/>
      <c r="B717" s="403"/>
      <c r="C717" s="430"/>
      <c r="D717" s="399"/>
      <c r="E717" s="403"/>
      <c r="F717" s="399"/>
      <c r="G717" s="399"/>
      <c r="H717" s="399"/>
      <c r="I717" s="399"/>
      <c r="J717" s="399"/>
      <c r="K717" s="402"/>
      <c r="L717" s="402"/>
    </row>
    <row r="718" spans="1:12" ht="15.75">
      <c r="A718" s="402"/>
      <c r="B718" s="403"/>
      <c r="C718" s="419" t="s">
        <v>8628</v>
      </c>
      <c r="D718" s="399"/>
      <c r="E718" s="403"/>
      <c r="F718" s="399"/>
      <c r="G718" s="399"/>
      <c r="H718" s="399"/>
      <c r="I718" s="403"/>
      <c r="J718" s="403"/>
      <c r="K718" s="402"/>
      <c r="L718" s="402"/>
    </row>
    <row r="719" spans="1:12" ht="15.75">
      <c r="A719" s="402"/>
      <c r="B719" s="563"/>
      <c r="C719" s="405" t="s">
        <v>8347</v>
      </c>
      <c r="D719" s="562" t="s">
        <v>8629</v>
      </c>
      <c r="E719" s="563"/>
      <c r="F719" s="562" t="s">
        <v>8125</v>
      </c>
      <c r="G719" s="562"/>
      <c r="H719" s="562"/>
      <c r="I719" s="399">
        <v>421</v>
      </c>
      <c r="J719" s="399" t="s">
        <v>8141</v>
      </c>
      <c r="K719" s="402"/>
      <c r="L719" s="402"/>
    </row>
    <row r="720" spans="1:12" ht="15.75">
      <c r="A720" s="402"/>
      <c r="B720" s="563"/>
      <c r="C720" s="405" t="s">
        <v>8542</v>
      </c>
      <c r="D720" s="562"/>
      <c r="E720" s="563"/>
      <c r="F720" s="562"/>
      <c r="G720" s="562"/>
      <c r="H720" s="562"/>
      <c r="I720" s="399">
        <v>421</v>
      </c>
      <c r="J720" s="399" t="s">
        <v>2934</v>
      </c>
      <c r="K720" s="402"/>
      <c r="L720" s="402"/>
    </row>
    <row r="721" spans="1:12" ht="15.75">
      <c r="A721" s="402"/>
      <c r="B721" s="563"/>
      <c r="C721" s="405" t="s">
        <v>8630</v>
      </c>
      <c r="D721" s="562"/>
      <c r="E721" s="563"/>
      <c r="F721" s="562"/>
      <c r="G721" s="562"/>
      <c r="H721" s="562"/>
      <c r="I721" s="403"/>
      <c r="J721" s="399" t="s">
        <v>8128</v>
      </c>
      <c r="K721" s="402"/>
      <c r="L721" s="402"/>
    </row>
    <row r="722" spans="1:12" ht="31.5">
      <c r="A722" s="402"/>
      <c r="B722" s="563"/>
      <c r="C722" s="405" t="s">
        <v>8464</v>
      </c>
      <c r="D722" s="399" t="s">
        <v>8631</v>
      </c>
      <c r="E722" s="563"/>
      <c r="F722" s="562"/>
      <c r="G722" s="562" t="s">
        <v>2144</v>
      </c>
      <c r="H722" s="405"/>
      <c r="I722" s="399">
        <v>34</v>
      </c>
      <c r="J722" s="399" t="s">
        <v>8141</v>
      </c>
      <c r="K722" s="402"/>
      <c r="L722" s="402"/>
    </row>
    <row r="723" spans="1:12" ht="31.5">
      <c r="A723" s="402" t="s">
        <v>9822</v>
      </c>
      <c r="B723" s="563"/>
      <c r="C723" s="405" t="s">
        <v>8632</v>
      </c>
      <c r="D723" s="399" t="s">
        <v>8633</v>
      </c>
      <c r="E723" s="563"/>
      <c r="F723" s="562"/>
      <c r="G723" s="562"/>
      <c r="H723" s="405">
        <v>2</v>
      </c>
      <c r="I723" s="399"/>
      <c r="J723" s="399"/>
      <c r="K723" s="402"/>
      <c r="L723" s="402"/>
    </row>
    <row r="724" spans="1:12" ht="15.75">
      <c r="A724" s="402"/>
      <c r="B724" s="563"/>
      <c r="C724" s="405"/>
      <c r="D724" s="427"/>
      <c r="E724" s="563"/>
      <c r="F724" s="562"/>
      <c r="G724" s="562"/>
      <c r="H724" s="405"/>
      <c r="I724" s="399">
        <v>34</v>
      </c>
      <c r="J724" s="399" t="s">
        <v>2934</v>
      </c>
      <c r="K724" s="402"/>
      <c r="L724" s="402"/>
    </row>
    <row r="725" spans="1:12" ht="15.75">
      <c r="A725" s="402"/>
      <c r="B725" s="403"/>
      <c r="C725" s="405" t="s">
        <v>8252</v>
      </c>
      <c r="D725" s="399"/>
      <c r="E725" s="403"/>
      <c r="F725" s="399"/>
      <c r="G725" s="399"/>
      <c r="H725" s="399"/>
      <c r="I725" s="399">
        <v>65</v>
      </c>
      <c r="J725" s="403"/>
      <c r="K725" s="402"/>
      <c r="L725" s="402"/>
    </row>
    <row r="726" spans="1:12" ht="15.75">
      <c r="A726" s="402" t="s">
        <v>6165</v>
      </c>
      <c r="B726" s="403"/>
      <c r="C726" s="415" t="s">
        <v>8253</v>
      </c>
      <c r="D726" s="399" t="s">
        <v>2986</v>
      </c>
      <c r="E726" s="403"/>
      <c r="F726" s="399"/>
      <c r="G726" s="399" t="s">
        <v>2144</v>
      </c>
      <c r="H726" s="399">
        <v>4</v>
      </c>
      <c r="I726" s="399"/>
      <c r="J726" s="403"/>
      <c r="K726" s="402"/>
      <c r="L726" s="402"/>
    </row>
    <row r="727" spans="1:12" ht="15.75">
      <c r="A727" s="402" t="s">
        <v>6165</v>
      </c>
      <c r="B727" s="403"/>
      <c r="C727" s="415" t="s">
        <v>8254</v>
      </c>
      <c r="D727" s="399" t="s">
        <v>2985</v>
      </c>
      <c r="E727" s="403"/>
      <c r="F727" s="399"/>
      <c r="G727" s="399" t="s">
        <v>2144</v>
      </c>
      <c r="H727" s="399">
        <v>4</v>
      </c>
      <c r="I727" s="399"/>
      <c r="J727" s="403"/>
      <c r="K727" s="402"/>
      <c r="L727" s="402"/>
    </row>
    <row r="728" spans="1:12" ht="31.5">
      <c r="A728" s="402" t="s">
        <v>6165</v>
      </c>
      <c r="B728" s="563"/>
      <c r="C728" s="405" t="s">
        <v>8634</v>
      </c>
      <c r="D728" s="399" t="s">
        <v>8635</v>
      </c>
      <c r="E728" s="563"/>
      <c r="F728" s="562"/>
      <c r="G728" s="562" t="s">
        <v>2144</v>
      </c>
      <c r="H728" s="562">
        <v>2</v>
      </c>
      <c r="I728" s="562">
        <v>86</v>
      </c>
      <c r="J728" s="399" t="s">
        <v>8141</v>
      </c>
      <c r="K728" s="402"/>
      <c r="L728" s="402"/>
    </row>
    <row r="729" spans="1:12" ht="31.5">
      <c r="A729" s="402"/>
      <c r="B729" s="563"/>
      <c r="C729" s="405" t="s">
        <v>8549</v>
      </c>
      <c r="D729" s="399" t="s">
        <v>2947</v>
      </c>
      <c r="E729" s="563"/>
      <c r="F729" s="562"/>
      <c r="G729" s="562"/>
      <c r="H729" s="562"/>
      <c r="I729" s="562"/>
      <c r="J729" s="399"/>
      <c r="K729" s="402"/>
      <c r="L729" s="402"/>
    </row>
    <row r="730" spans="1:12" ht="15.75">
      <c r="A730" s="402"/>
      <c r="B730" s="563"/>
      <c r="C730" s="427"/>
      <c r="D730" s="427"/>
      <c r="E730" s="563"/>
      <c r="F730" s="562"/>
      <c r="G730" s="562"/>
      <c r="H730" s="562"/>
      <c r="I730" s="562"/>
      <c r="J730" s="399" t="s">
        <v>2934</v>
      </c>
      <c r="K730" s="402"/>
      <c r="L730" s="402"/>
    </row>
    <row r="731" spans="1:12" ht="34.5">
      <c r="A731" s="402" t="s">
        <v>6165</v>
      </c>
      <c r="B731" s="403"/>
      <c r="C731" s="405" t="s">
        <v>8636</v>
      </c>
      <c r="D731" s="399" t="s">
        <v>2948</v>
      </c>
      <c r="E731" s="403"/>
      <c r="F731" s="399"/>
      <c r="G731" s="399" t="s">
        <v>2144</v>
      </c>
      <c r="H731" s="399">
        <v>2</v>
      </c>
      <c r="I731" s="399">
        <v>148</v>
      </c>
      <c r="J731" s="399"/>
      <c r="K731" s="402"/>
      <c r="L731" s="402"/>
    </row>
    <row r="732" spans="1:12" ht="31.5">
      <c r="A732" s="402" t="s">
        <v>9822</v>
      </c>
      <c r="B732" s="563"/>
      <c r="C732" s="567" t="s">
        <v>8637</v>
      </c>
      <c r="D732" s="399" t="s">
        <v>8638</v>
      </c>
      <c r="E732" s="563"/>
      <c r="F732" s="562"/>
      <c r="G732" s="562" t="s">
        <v>2144</v>
      </c>
      <c r="H732" s="562">
        <v>2</v>
      </c>
      <c r="I732" s="399">
        <v>108</v>
      </c>
      <c r="J732" s="399" t="s">
        <v>8141</v>
      </c>
      <c r="K732" s="402"/>
      <c r="L732" s="402"/>
    </row>
    <row r="733" spans="1:12" ht="31.5">
      <c r="A733" s="402"/>
      <c r="B733" s="563"/>
      <c r="C733" s="567"/>
      <c r="D733" s="399" t="s">
        <v>2950</v>
      </c>
      <c r="E733" s="563"/>
      <c r="F733" s="562"/>
      <c r="G733" s="562"/>
      <c r="H733" s="562"/>
      <c r="I733" s="399"/>
      <c r="J733" s="399"/>
      <c r="K733" s="402"/>
      <c r="L733" s="402"/>
    </row>
    <row r="734" spans="1:12" ht="15.75">
      <c r="A734" s="402"/>
      <c r="B734" s="563"/>
      <c r="C734" s="567"/>
      <c r="D734" s="427"/>
      <c r="E734" s="563"/>
      <c r="F734" s="562"/>
      <c r="G734" s="562"/>
      <c r="H734" s="562"/>
      <c r="I734" s="399">
        <v>108</v>
      </c>
      <c r="J734" s="399" t="s">
        <v>2934</v>
      </c>
      <c r="K734" s="402"/>
      <c r="L734" s="402"/>
    </row>
    <row r="735" spans="1:12" ht="15.75">
      <c r="A735" s="402" t="s">
        <v>6165</v>
      </c>
      <c r="B735" s="403"/>
      <c r="C735" s="405" t="s">
        <v>8639</v>
      </c>
      <c r="D735" s="399"/>
      <c r="E735" s="403"/>
      <c r="F735" s="399"/>
      <c r="G735" s="399" t="s">
        <v>2144</v>
      </c>
      <c r="H735" s="399">
        <v>2</v>
      </c>
      <c r="I735" s="403"/>
      <c r="J735" s="399"/>
      <c r="K735" s="402"/>
      <c r="L735" s="402"/>
    </row>
    <row r="736" spans="1:12" ht="15.75">
      <c r="A736" s="402" t="s">
        <v>6165</v>
      </c>
      <c r="B736" s="403"/>
      <c r="C736" s="405" t="s">
        <v>8266</v>
      </c>
      <c r="D736" s="399" t="s">
        <v>8640</v>
      </c>
      <c r="E736" s="403"/>
      <c r="F736" s="399" t="s">
        <v>8125</v>
      </c>
      <c r="G736" s="399" t="s">
        <v>2144</v>
      </c>
      <c r="H736" s="399">
        <v>1</v>
      </c>
      <c r="I736" s="403"/>
      <c r="J736" s="399"/>
      <c r="K736" s="402"/>
      <c r="L736" s="402"/>
    </row>
    <row r="737" spans="1:12" ht="15.75">
      <c r="A737" s="402" t="s">
        <v>6165</v>
      </c>
      <c r="B737" s="403"/>
      <c r="C737" s="405" t="s">
        <v>8641</v>
      </c>
      <c r="D737" s="399" t="s">
        <v>8642</v>
      </c>
      <c r="E737" s="403"/>
      <c r="F737" s="399" t="s">
        <v>8125</v>
      </c>
      <c r="G737" s="399" t="s">
        <v>2144</v>
      </c>
      <c r="H737" s="399">
        <v>1</v>
      </c>
      <c r="I737" s="399">
        <v>2.9</v>
      </c>
      <c r="J737" s="399"/>
      <c r="K737" s="402"/>
      <c r="L737" s="402"/>
    </row>
    <row r="738" spans="1:12" ht="31.5">
      <c r="A738" s="402" t="s">
        <v>9822</v>
      </c>
      <c r="B738" s="403"/>
      <c r="C738" s="405" t="s">
        <v>8643</v>
      </c>
      <c r="D738" s="399" t="s">
        <v>8644</v>
      </c>
      <c r="E738" s="403"/>
      <c r="F738" s="399" t="s">
        <v>8125</v>
      </c>
      <c r="G738" s="399" t="s">
        <v>2144</v>
      </c>
      <c r="H738" s="399">
        <v>1</v>
      </c>
      <c r="I738" s="403"/>
      <c r="J738" s="399"/>
      <c r="K738" s="402"/>
      <c r="L738" s="402"/>
    </row>
    <row r="739" spans="1:12" ht="31.5">
      <c r="A739" s="402" t="s">
        <v>9822</v>
      </c>
      <c r="B739" s="403"/>
      <c r="C739" s="405" t="s">
        <v>8559</v>
      </c>
      <c r="D739" s="399" t="s">
        <v>8645</v>
      </c>
      <c r="E739" s="403"/>
      <c r="F739" s="399" t="s">
        <v>8125</v>
      </c>
      <c r="G739" s="399" t="s">
        <v>2144</v>
      </c>
      <c r="H739" s="399">
        <v>1</v>
      </c>
      <c r="I739" s="403"/>
      <c r="J739" s="399"/>
      <c r="K739" s="402"/>
      <c r="L739" s="402"/>
    </row>
    <row r="740" spans="1:12" ht="31.5">
      <c r="A740" s="402" t="s">
        <v>9822</v>
      </c>
      <c r="B740" s="403"/>
      <c r="C740" s="405" t="s">
        <v>8646</v>
      </c>
      <c r="D740" s="399" t="s">
        <v>8647</v>
      </c>
      <c r="E740" s="403"/>
      <c r="F740" s="399" t="s">
        <v>8125</v>
      </c>
      <c r="G740" s="399" t="s">
        <v>2144</v>
      </c>
      <c r="H740" s="399">
        <v>1</v>
      </c>
      <c r="I740" s="403"/>
      <c r="J740" s="399"/>
      <c r="K740" s="402"/>
      <c r="L740" s="402"/>
    </row>
    <row r="741" spans="1:12" ht="31.5">
      <c r="A741" s="402" t="s">
        <v>9822</v>
      </c>
      <c r="B741" s="403"/>
      <c r="C741" s="405" t="s">
        <v>8648</v>
      </c>
      <c r="D741" s="399" t="s">
        <v>8649</v>
      </c>
      <c r="E741" s="403"/>
      <c r="F741" s="399" t="s">
        <v>8125</v>
      </c>
      <c r="G741" s="399" t="s">
        <v>2144</v>
      </c>
      <c r="H741" s="399">
        <v>1</v>
      </c>
      <c r="I741" s="403"/>
      <c r="J741" s="399"/>
      <c r="K741" s="402"/>
      <c r="L741" s="402"/>
    </row>
    <row r="742" spans="1:12" ht="31.5">
      <c r="A742" s="402" t="s">
        <v>9822</v>
      </c>
      <c r="B742" s="403"/>
      <c r="C742" s="405" t="s">
        <v>8650</v>
      </c>
      <c r="D742" s="399" t="s">
        <v>8651</v>
      </c>
      <c r="E742" s="403"/>
      <c r="F742" s="399" t="s">
        <v>8125</v>
      </c>
      <c r="G742" s="399" t="s">
        <v>2144</v>
      </c>
      <c r="H742" s="399">
        <v>2</v>
      </c>
      <c r="I742" s="403"/>
      <c r="J742" s="399"/>
      <c r="K742" s="402"/>
      <c r="L742" s="402"/>
    </row>
    <row r="743" spans="1:12" ht="31.5">
      <c r="A743" s="402" t="s">
        <v>9822</v>
      </c>
      <c r="B743" s="403"/>
      <c r="C743" s="405" t="s">
        <v>8652</v>
      </c>
      <c r="D743" s="399" t="s">
        <v>8567</v>
      </c>
      <c r="E743" s="403"/>
      <c r="F743" s="399" t="s">
        <v>8125</v>
      </c>
      <c r="G743" s="399" t="s">
        <v>2144</v>
      </c>
      <c r="H743" s="399">
        <v>2</v>
      </c>
      <c r="I743" s="403"/>
      <c r="J743" s="399"/>
      <c r="K743" s="402"/>
      <c r="L743" s="402"/>
    </row>
    <row r="744" spans="1:12" ht="15.75">
      <c r="A744" s="402"/>
      <c r="B744" s="563"/>
      <c r="C744" s="405" t="s">
        <v>8570</v>
      </c>
      <c r="D744" s="562" t="s">
        <v>8280</v>
      </c>
      <c r="E744" s="563"/>
      <c r="F744" s="562"/>
      <c r="G744" s="562" t="s">
        <v>3735</v>
      </c>
      <c r="H744" s="405"/>
      <c r="I744" s="405"/>
      <c r="J744" s="562" t="s">
        <v>8117</v>
      </c>
      <c r="K744" s="402"/>
      <c r="L744" s="402"/>
    </row>
    <row r="745" spans="1:12" ht="15.75">
      <c r="A745" s="402" t="s">
        <v>9823</v>
      </c>
      <c r="B745" s="563"/>
      <c r="C745" s="415" t="s">
        <v>8571</v>
      </c>
      <c r="D745" s="562"/>
      <c r="E745" s="563"/>
      <c r="F745" s="562"/>
      <c r="G745" s="562"/>
      <c r="H745" s="405">
        <v>4.4000000000000004</v>
      </c>
      <c r="I745" s="405">
        <v>3.11</v>
      </c>
      <c r="J745" s="562"/>
      <c r="K745" s="402">
        <v>160</v>
      </c>
      <c r="L745" s="423">
        <f>3.14*K745*H745/1000</f>
        <v>2.2105600000000005</v>
      </c>
    </row>
    <row r="746" spans="1:12" ht="15.75">
      <c r="A746" s="402" t="s">
        <v>9823</v>
      </c>
      <c r="B746" s="403"/>
      <c r="C746" s="415" t="s">
        <v>8571</v>
      </c>
      <c r="D746" s="399"/>
      <c r="E746" s="403"/>
      <c r="F746" s="399"/>
      <c r="G746" s="399" t="s">
        <v>3735</v>
      </c>
      <c r="H746" s="399">
        <v>10</v>
      </c>
      <c r="I746" s="399">
        <v>3.11</v>
      </c>
      <c r="J746" s="399" t="s">
        <v>8228</v>
      </c>
      <c r="K746" s="402">
        <v>160</v>
      </c>
      <c r="L746" s="423">
        <f>3.14*K746*H746/1000</f>
        <v>5.024</v>
      </c>
    </row>
    <row r="747" spans="1:12" ht="15.75">
      <c r="A747" s="402" t="s">
        <v>9823</v>
      </c>
      <c r="B747" s="403"/>
      <c r="C747" s="415" t="s">
        <v>8571</v>
      </c>
      <c r="D747" s="399"/>
      <c r="E747" s="403"/>
      <c r="F747" s="399"/>
      <c r="G747" s="399" t="s">
        <v>3735</v>
      </c>
      <c r="H747" s="399">
        <v>9.1</v>
      </c>
      <c r="I747" s="399">
        <v>3.11</v>
      </c>
      <c r="J747" s="399" t="s">
        <v>8229</v>
      </c>
      <c r="K747" s="402">
        <v>160</v>
      </c>
      <c r="L747" s="423">
        <f>3.14*K747*H747/1000</f>
        <v>4.5718399999999999</v>
      </c>
    </row>
    <row r="748" spans="1:12" ht="15.75">
      <c r="A748" s="402"/>
      <c r="B748" s="563"/>
      <c r="C748" s="405" t="s">
        <v>8279</v>
      </c>
      <c r="D748" s="562" t="s">
        <v>8280</v>
      </c>
      <c r="E748" s="563"/>
      <c r="F748" s="562"/>
      <c r="G748" s="562" t="s">
        <v>3735</v>
      </c>
      <c r="H748" s="562">
        <v>1.5</v>
      </c>
      <c r="I748" s="562">
        <v>5.5</v>
      </c>
      <c r="J748" s="562" t="s">
        <v>8116</v>
      </c>
      <c r="K748" s="402"/>
      <c r="L748" s="402"/>
    </row>
    <row r="749" spans="1:12" ht="15.75">
      <c r="A749" s="402" t="s">
        <v>9823</v>
      </c>
      <c r="B749" s="563"/>
      <c r="C749" s="415" t="s">
        <v>8574</v>
      </c>
      <c r="D749" s="562"/>
      <c r="E749" s="563"/>
      <c r="F749" s="562"/>
      <c r="G749" s="562"/>
      <c r="H749" s="562"/>
      <c r="I749" s="562"/>
      <c r="J749" s="562"/>
      <c r="K749" s="402">
        <v>250</v>
      </c>
      <c r="L749" s="423">
        <f>3.14*K749*H748/1000</f>
        <v>1.1775</v>
      </c>
    </row>
    <row r="750" spans="1:12" ht="15.75">
      <c r="A750" s="402" t="s">
        <v>9823</v>
      </c>
      <c r="B750" s="403"/>
      <c r="C750" s="415" t="s">
        <v>8574</v>
      </c>
      <c r="D750" s="399"/>
      <c r="E750" s="403"/>
      <c r="F750" s="399"/>
      <c r="G750" s="399" t="s">
        <v>3735</v>
      </c>
      <c r="H750" s="399">
        <v>4</v>
      </c>
      <c r="I750" s="399">
        <v>5.5</v>
      </c>
      <c r="J750" s="399" t="s">
        <v>8117</v>
      </c>
      <c r="K750" s="402">
        <v>250</v>
      </c>
      <c r="L750" s="423">
        <f t="shared" ref="L750:L756" si="1">3.14*K750*H750/1000</f>
        <v>3.14</v>
      </c>
    </row>
    <row r="751" spans="1:12" ht="15.75">
      <c r="A751" s="402" t="s">
        <v>9823</v>
      </c>
      <c r="B751" s="403"/>
      <c r="C751" s="415" t="s">
        <v>8574</v>
      </c>
      <c r="D751" s="399"/>
      <c r="E751" s="403"/>
      <c r="F751" s="399"/>
      <c r="G751" s="399" t="s">
        <v>3735</v>
      </c>
      <c r="H751" s="399">
        <v>6</v>
      </c>
      <c r="I751" s="399">
        <v>5.5</v>
      </c>
      <c r="J751" s="399" t="s">
        <v>8228</v>
      </c>
      <c r="K751" s="402">
        <v>250</v>
      </c>
      <c r="L751" s="423">
        <f t="shared" si="1"/>
        <v>4.71</v>
      </c>
    </row>
    <row r="752" spans="1:12" ht="15.75">
      <c r="A752" s="402" t="s">
        <v>9823</v>
      </c>
      <c r="B752" s="403"/>
      <c r="C752" s="415" t="s">
        <v>8574</v>
      </c>
      <c r="D752" s="399"/>
      <c r="E752" s="403"/>
      <c r="F752" s="399"/>
      <c r="G752" s="399" t="s">
        <v>3735</v>
      </c>
      <c r="H752" s="399">
        <v>1.7</v>
      </c>
      <c r="I752" s="399">
        <v>5.5</v>
      </c>
      <c r="J752" s="399" t="s">
        <v>8229</v>
      </c>
      <c r="K752" s="402">
        <v>250</v>
      </c>
      <c r="L752" s="423">
        <f t="shared" si="1"/>
        <v>1.3345</v>
      </c>
    </row>
    <row r="753" spans="1:12" ht="15.75">
      <c r="A753" s="402" t="s">
        <v>9823</v>
      </c>
      <c r="B753" s="403"/>
      <c r="C753" s="415" t="s">
        <v>8566</v>
      </c>
      <c r="D753" s="405"/>
      <c r="E753" s="403"/>
      <c r="F753" s="399"/>
      <c r="G753" s="399" t="s">
        <v>3735</v>
      </c>
      <c r="H753" s="399">
        <v>4.9000000000000004</v>
      </c>
      <c r="I753" s="399">
        <v>6.9</v>
      </c>
      <c r="J753" s="399" t="s">
        <v>8117</v>
      </c>
      <c r="K753" s="402">
        <v>315</v>
      </c>
      <c r="L753" s="423">
        <f t="shared" si="1"/>
        <v>4.84659</v>
      </c>
    </row>
    <row r="754" spans="1:12" ht="15.75">
      <c r="A754" s="402" t="s">
        <v>9823</v>
      </c>
      <c r="B754" s="403"/>
      <c r="C754" s="415" t="s">
        <v>8566</v>
      </c>
      <c r="D754" s="399"/>
      <c r="E754" s="403"/>
      <c r="F754" s="399"/>
      <c r="G754" s="399" t="s">
        <v>3735</v>
      </c>
      <c r="H754" s="399">
        <v>3</v>
      </c>
      <c r="I754" s="399">
        <v>6.9</v>
      </c>
      <c r="J754" s="399" t="s">
        <v>8228</v>
      </c>
      <c r="K754" s="402">
        <v>315</v>
      </c>
      <c r="L754" s="423">
        <f t="shared" si="1"/>
        <v>2.9673000000000003</v>
      </c>
    </row>
    <row r="755" spans="1:12" ht="15.75">
      <c r="A755" s="402" t="s">
        <v>9823</v>
      </c>
      <c r="B755" s="403"/>
      <c r="C755" s="415" t="s">
        <v>8566</v>
      </c>
      <c r="D755" s="399"/>
      <c r="E755" s="403"/>
      <c r="F755" s="399"/>
      <c r="G755" s="399" t="s">
        <v>3735</v>
      </c>
      <c r="H755" s="399">
        <v>10.1</v>
      </c>
      <c r="I755" s="399">
        <v>6.9</v>
      </c>
      <c r="J755" s="399" t="s">
        <v>8229</v>
      </c>
      <c r="K755" s="402">
        <v>315</v>
      </c>
      <c r="L755" s="423">
        <f t="shared" si="1"/>
        <v>9.9899100000000001</v>
      </c>
    </row>
    <row r="756" spans="1:12" ht="15.75">
      <c r="A756" s="402" t="s">
        <v>9823</v>
      </c>
      <c r="B756" s="403"/>
      <c r="C756" s="415" t="s">
        <v>8568</v>
      </c>
      <c r="D756" s="399"/>
      <c r="E756" s="403"/>
      <c r="F756" s="399"/>
      <c r="G756" s="399" t="s">
        <v>3735</v>
      </c>
      <c r="H756" s="399">
        <v>6.3</v>
      </c>
      <c r="I756" s="399">
        <v>7.77</v>
      </c>
      <c r="J756" s="399" t="s">
        <v>8229</v>
      </c>
      <c r="K756" s="402">
        <v>355</v>
      </c>
      <c r="L756" s="423">
        <f t="shared" si="1"/>
        <v>7.0226099999999994</v>
      </c>
    </row>
    <row r="757" spans="1:12" ht="15.75">
      <c r="A757" s="402"/>
      <c r="B757" s="563"/>
      <c r="C757" s="405" t="s">
        <v>8282</v>
      </c>
      <c r="D757" s="562" t="s">
        <v>8280</v>
      </c>
      <c r="E757" s="563"/>
      <c r="F757" s="562"/>
      <c r="G757" s="562" t="s">
        <v>3735</v>
      </c>
      <c r="H757" s="562">
        <v>17</v>
      </c>
      <c r="I757" s="562">
        <v>12.2</v>
      </c>
      <c r="J757" s="562" t="s">
        <v>8229</v>
      </c>
      <c r="K757" s="402"/>
      <c r="L757" s="402"/>
    </row>
    <row r="758" spans="1:12" ht="15.75">
      <c r="A758" s="402" t="s">
        <v>9823</v>
      </c>
      <c r="B758" s="563"/>
      <c r="C758" s="415" t="s">
        <v>8284</v>
      </c>
      <c r="D758" s="562"/>
      <c r="E758" s="563"/>
      <c r="F758" s="562"/>
      <c r="G758" s="562"/>
      <c r="H758" s="562"/>
      <c r="I758" s="562"/>
      <c r="J758" s="562"/>
      <c r="K758" s="402">
        <v>500</v>
      </c>
      <c r="L758" s="423">
        <f>3.14*K758*H757/1000</f>
        <v>26.69</v>
      </c>
    </row>
    <row r="759" spans="1:12" ht="15.75">
      <c r="A759" s="402" t="s">
        <v>9823</v>
      </c>
      <c r="B759" s="403"/>
      <c r="C759" s="415" t="s">
        <v>8369</v>
      </c>
      <c r="D759" s="399"/>
      <c r="E759" s="403"/>
      <c r="F759" s="399"/>
      <c r="G759" s="399" t="s">
        <v>3735</v>
      </c>
      <c r="H759" s="399">
        <v>3.7</v>
      </c>
      <c r="I759" s="399">
        <v>15.4</v>
      </c>
      <c r="J759" s="399" t="s">
        <v>8228</v>
      </c>
      <c r="K759" s="402">
        <v>630</v>
      </c>
      <c r="L759" s="423">
        <f>3.14*K759*H759/1000</f>
        <v>7.3193400000000004</v>
      </c>
    </row>
    <row r="760" spans="1:12" ht="15.75">
      <c r="A760" s="402" t="s">
        <v>9823</v>
      </c>
      <c r="B760" s="403"/>
      <c r="C760" s="415" t="s">
        <v>8369</v>
      </c>
      <c r="D760" s="399"/>
      <c r="E760" s="403"/>
      <c r="F760" s="399"/>
      <c r="G760" s="399" t="s">
        <v>3735</v>
      </c>
      <c r="H760" s="399">
        <v>7.9</v>
      </c>
      <c r="I760" s="399">
        <v>15.4</v>
      </c>
      <c r="J760" s="399" t="s">
        <v>8229</v>
      </c>
      <c r="K760" s="402">
        <v>630</v>
      </c>
      <c r="L760" s="423">
        <f>3.14*K760*H760/1000</f>
        <v>15.627780000000001</v>
      </c>
    </row>
    <row r="761" spans="1:12">
      <c r="A761" s="402"/>
      <c r="B761" s="563"/>
      <c r="C761" s="576" t="s">
        <v>8653</v>
      </c>
      <c r="D761" s="562"/>
      <c r="E761" s="563"/>
      <c r="F761" s="562"/>
      <c r="G761" s="562" t="s">
        <v>3735</v>
      </c>
      <c r="H761" s="562">
        <v>2</v>
      </c>
      <c r="I761" s="562">
        <v>22.2</v>
      </c>
      <c r="J761" s="414" t="s">
        <v>8292</v>
      </c>
      <c r="K761" s="402"/>
      <c r="L761" s="402"/>
    </row>
    <row r="762" spans="1:12" ht="15.75">
      <c r="A762" s="402" t="s">
        <v>9823</v>
      </c>
      <c r="B762" s="563"/>
      <c r="C762" s="576"/>
      <c r="D762" s="562"/>
      <c r="E762" s="563"/>
      <c r="F762" s="562"/>
      <c r="G762" s="562"/>
      <c r="H762" s="562"/>
      <c r="I762" s="562"/>
      <c r="J762" s="399" t="s">
        <v>8228</v>
      </c>
      <c r="K762" s="402">
        <f>795+795+945+945</f>
        <v>3480</v>
      </c>
      <c r="L762" s="423">
        <f>K762/1000*H761</f>
        <v>6.96</v>
      </c>
    </row>
    <row r="763" spans="1:12" ht="15.75">
      <c r="A763" s="402"/>
      <c r="B763" s="563"/>
      <c r="C763" s="405" t="s">
        <v>8298</v>
      </c>
      <c r="D763" s="562" t="s">
        <v>8280</v>
      </c>
      <c r="E763" s="562"/>
      <c r="F763" s="562"/>
      <c r="G763" s="399" t="s">
        <v>3768</v>
      </c>
      <c r="H763" s="399">
        <v>2</v>
      </c>
      <c r="I763" s="562">
        <v>1.1000000000000001</v>
      </c>
      <c r="J763" s="562" t="s">
        <v>8116</v>
      </c>
      <c r="K763" s="402"/>
      <c r="L763" s="402"/>
    </row>
    <row r="764" spans="1:12" ht="18.75">
      <c r="A764" s="402" t="s">
        <v>9823</v>
      </c>
      <c r="B764" s="563"/>
      <c r="C764" s="415" t="s">
        <v>8654</v>
      </c>
      <c r="D764" s="562"/>
      <c r="E764" s="562"/>
      <c r="F764" s="562"/>
      <c r="G764" s="399" t="s">
        <v>8106</v>
      </c>
      <c r="H764" s="426">
        <v>1</v>
      </c>
      <c r="I764" s="562"/>
      <c r="J764" s="562"/>
      <c r="K764" s="402"/>
      <c r="L764" s="402">
        <f>H764</f>
        <v>1</v>
      </c>
    </row>
    <row r="765" spans="1:12" ht="15.75">
      <c r="A765" s="402"/>
      <c r="B765" s="403"/>
      <c r="C765" s="405" t="s">
        <v>8655</v>
      </c>
      <c r="D765" s="399" t="s">
        <v>8656</v>
      </c>
      <c r="E765" s="403"/>
      <c r="F765" s="399" t="s">
        <v>8309</v>
      </c>
      <c r="G765" s="399" t="s">
        <v>3768</v>
      </c>
      <c r="H765" s="399">
        <v>2</v>
      </c>
      <c r="I765" s="399"/>
      <c r="J765" s="399"/>
      <c r="K765" s="402"/>
      <c r="L765" s="402"/>
    </row>
    <row r="766" spans="1:12" ht="31.5">
      <c r="A766" s="402"/>
      <c r="B766" s="403"/>
      <c r="C766" s="405" t="s">
        <v>8657</v>
      </c>
      <c r="D766" s="399" t="s">
        <v>8658</v>
      </c>
      <c r="E766" s="403"/>
      <c r="F766" s="399" t="s">
        <v>8601</v>
      </c>
      <c r="G766" s="399" t="s">
        <v>3768</v>
      </c>
      <c r="H766" s="399">
        <v>2</v>
      </c>
      <c r="I766" s="403"/>
      <c r="J766" s="399"/>
      <c r="K766" s="402"/>
      <c r="L766" s="402"/>
    </row>
    <row r="767" spans="1:12" ht="31.5">
      <c r="A767" s="402"/>
      <c r="B767" s="403"/>
      <c r="C767" s="405" t="s">
        <v>8659</v>
      </c>
      <c r="D767" s="399" t="s">
        <v>8660</v>
      </c>
      <c r="E767" s="403"/>
      <c r="F767" s="399" t="s">
        <v>8601</v>
      </c>
      <c r="G767" s="399" t="s">
        <v>3768</v>
      </c>
      <c r="H767" s="399">
        <v>2</v>
      </c>
      <c r="I767" s="403"/>
      <c r="J767" s="399"/>
      <c r="K767" s="402"/>
      <c r="L767" s="402"/>
    </row>
    <row r="768" spans="1:12" ht="31.5">
      <c r="A768" s="402"/>
      <c r="B768" s="403"/>
      <c r="C768" s="405" t="s">
        <v>8661</v>
      </c>
      <c r="D768" s="399" t="s">
        <v>8662</v>
      </c>
      <c r="E768" s="403"/>
      <c r="F768" s="399" t="s">
        <v>8601</v>
      </c>
      <c r="G768" s="399" t="s">
        <v>3768</v>
      </c>
      <c r="H768" s="399">
        <v>2</v>
      </c>
      <c r="I768" s="403"/>
      <c r="J768" s="399"/>
      <c r="K768" s="402"/>
      <c r="L768" s="402"/>
    </row>
    <row r="769" spans="1:12" ht="15.75">
      <c r="A769" s="402"/>
      <c r="B769" s="403"/>
      <c r="C769" s="405" t="s">
        <v>8663</v>
      </c>
      <c r="D769" s="399" t="s">
        <v>8664</v>
      </c>
      <c r="E769" s="403"/>
      <c r="F769" s="399" t="s">
        <v>8665</v>
      </c>
      <c r="G769" s="399" t="s">
        <v>3768</v>
      </c>
      <c r="H769" s="399">
        <v>1</v>
      </c>
      <c r="I769" s="403"/>
      <c r="J769" s="399"/>
      <c r="K769" s="402"/>
      <c r="L769" s="402"/>
    </row>
    <row r="770" spans="1:12" ht="15.75">
      <c r="A770" s="402"/>
      <c r="B770" s="563"/>
      <c r="C770" s="567" t="s">
        <v>8666</v>
      </c>
      <c r="D770" s="562" t="s">
        <v>8280</v>
      </c>
      <c r="E770" s="563"/>
      <c r="F770" s="562"/>
      <c r="G770" s="399" t="s">
        <v>3768</v>
      </c>
      <c r="H770" s="399">
        <v>1</v>
      </c>
      <c r="I770" s="563"/>
      <c r="J770" s="562"/>
      <c r="K770" s="402"/>
      <c r="L770" s="402"/>
    </row>
    <row r="771" spans="1:12" ht="18.75">
      <c r="A771" s="402" t="s">
        <v>9823</v>
      </c>
      <c r="B771" s="563"/>
      <c r="C771" s="567"/>
      <c r="D771" s="562"/>
      <c r="E771" s="563"/>
      <c r="F771" s="562"/>
      <c r="G771" s="399" t="s">
        <v>8106</v>
      </c>
      <c r="H771" s="426">
        <v>2.5999999999999999E-2</v>
      </c>
      <c r="I771" s="563"/>
      <c r="J771" s="562"/>
      <c r="K771" s="402"/>
      <c r="L771" s="402">
        <f>H771</f>
        <v>2.5999999999999999E-2</v>
      </c>
    </row>
    <row r="772" spans="1:12" ht="15.75">
      <c r="A772" s="402"/>
      <c r="B772" s="563"/>
      <c r="C772" s="567" t="s">
        <v>8667</v>
      </c>
      <c r="D772" s="562" t="s">
        <v>8280</v>
      </c>
      <c r="E772" s="563"/>
      <c r="F772" s="562"/>
      <c r="G772" s="399" t="s">
        <v>3768</v>
      </c>
      <c r="H772" s="399">
        <v>2</v>
      </c>
      <c r="I772" s="563"/>
      <c r="J772" s="562"/>
      <c r="K772" s="402"/>
      <c r="L772" s="402"/>
    </row>
    <row r="773" spans="1:12" ht="18.75">
      <c r="A773" s="402" t="s">
        <v>9823</v>
      </c>
      <c r="B773" s="563"/>
      <c r="C773" s="567"/>
      <c r="D773" s="562"/>
      <c r="E773" s="563"/>
      <c r="F773" s="562"/>
      <c r="G773" s="399" t="s">
        <v>8106</v>
      </c>
      <c r="H773" s="426">
        <v>0.20300000000000001</v>
      </c>
      <c r="I773" s="563"/>
      <c r="J773" s="562"/>
      <c r="K773" s="402"/>
      <c r="L773" s="402">
        <f>H773</f>
        <v>0.20300000000000001</v>
      </c>
    </row>
    <row r="774" spans="1:12" ht="15.75">
      <c r="A774" s="402"/>
      <c r="B774" s="563"/>
      <c r="C774" s="405" t="s">
        <v>8382</v>
      </c>
      <c r="D774" s="562" t="s">
        <v>8280</v>
      </c>
      <c r="E774" s="563"/>
      <c r="F774" s="562"/>
      <c r="G774" s="399" t="s">
        <v>3768</v>
      </c>
      <c r="H774" s="399">
        <v>2</v>
      </c>
      <c r="I774" s="563"/>
      <c r="J774" s="562"/>
      <c r="K774" s="402"/>
      <c r="L774" s="402"/>
    </row>
    <row r="775" spans="1:12" ht="18.75">
      <c r="A775" s="402" t="s">
        <v>9823</v>
      </c>
      <c r="B775" s="563"/>
      <c r="C775" s="405" t="s">
        <v>8668</v>
      </c>
      <c r="D775" s="562"/>
      <c r="E775" s="563"/>
      <c r="F775" s="562"/>
      <c r="G775" s="399" t="s">
        <v>8106</v>
      </c>
      <c r="H775" s="426">
        <v>2.11</v>
      </c>
      <c r="I775" s="563"/>
      <c r="J775" s="562"/>
      <c r="K775" s="402"/>
      <c r="L775" s="402">
        <f>H775</f>
        <v>2.11</v>
      </c>
    </row>
    <row r="776" spans="1:12" ht="15.75">
      <c r="A776" s="402"/>
      <c r="B776" s="563"/>
      <c r="C776" s="405" t="s">
        <v>8382</v>
      </c>
      <c r="D776" s="562" t="s">
        <v>8280</v>
      </c>
      <c r="E776" s="563"/>
      <c r="F776" s="562"/>
      <c r="G776" s="399" t="s">
        <v>3768</v>
      </c>
      <c r="H776" s="399">
        <v>2</v>
      </c>
      <c r="I776" s="563"/>
      <c r="J776" s="562"/>
      <c r="K776" s="402"/>
      <c r="L776" s="402"/>
    </row>
    <row r="777" spans="1:12" ht="18.75">
      <c r="A777" s="402" t="s">
        <v>9823</v>
      </c>
      <c r="B777" s="563"/>
      <c r="C777" s="405" t="s">
        <v>8669</v>
      </c>
      <c r="D777" s="562"/>
      <c r="E777" s="563"/>
      <c r="F777" s="562"/>
      <c r="G777" s="399" t="s">
        <v>8106</v>
      </c>
      <c r="H777" s="426">
        <v>0.51</v>
      </c>
      <c r="I777" s="563"/>
      <c r="J777" s="562"/>
      <c r="K777" s="402"/>
      <c r="L777" s="402">
        <f>H777</f>
        <v>0.51</v>
      </c>
    </row>
    <row r="778" spans="1:12" ht="15.75">
      <c r="A778" s="402"/>
      <c r="B778" s="563"/>
      <c r="C778" s="405" t="s">
        <v>8580</v>
      </c>
      <c r="D778" s="562" t="s">
        <v>8280</v>
      </c>
      <c r="E778" s="563"/>
      <c r="F778" s="562"/>
      <c r="G778" s="399" t="s">
        <v>3768</v>
      </c>
      <c r="H778" s="399">
        <v>1</v>
      </c>
      <c r="I778" s="563"/>
      <c r="J778" s="562"/>
      <c r="K778" s="402"/>
      <c r="L778" s="402"/>
    </row>
    <row r="779" spans="1:12" ht="18.75">
      <c r="A779" s="402" t="s">
        <v>9823</v>
      </c>
      <c r="B779" s="563"/>
      <c r="C779" s="405" t="s">
        <v>8670</v>
      </c>
      <c r="D779" s="562"/>
      <c r="E779" s="563"/>
      <c r="F779" s="562"/>
      <c r="G779" s="399" t="s">
        <v>8106</v>
      </c>
      <c r="H779" s="426">
        <v>0.34</v>
      </c>
      <c r="I779" s="563"/>
      <c r="J779" s="562"/>
      <c r="K779" s="402"/>
      <c r="L779" s="402">
        <f>H779</f>
        <v>0.34</v>
      </c>
    </row>
    <row r="780" spans="1:12" ht="15.75">
      <c r="A780" s="402"/>
      <c r="B780" s="563"/>
      <c r="C780" s="405" t="s">
        <v>8382</v>
      </c>
      <c r="D780" s="562" t="s">
        <v>8280</v>
      </c>
      <c r="E780" s="563"/>
      <c r="F780" s="562"/>
      <c r="G780" s="399" t="s">
        <v>3768</v>
      </c>
      <c r="H780" s="399">
        <v>1</v>
      </c>
      <c r="I780" s="563"/>
      <c r="J780" s="562"/>
      <c r="K780" s="402"/>
      <c r="L780" s="402"/>
    </row>
    <row r="781" spans="1:12" ht="18.75">
      <c r="A781" s="402" t="s">
        <v>9823</v>
      </c>
      <c r="B781" s="563"/>
      <c r="C781" s="405" t="s">
        <v>8671</v>
      </c>
      <c r="D781" s="562"/>
      <c r="E781" s="563"/>
      <c r="F781" s="562"/>
      <c r="G781" s="399" t="s">
        <v>8106</v>
      </c>
      <c r="H781" s="426">
        <v>0.55000000000000004</v>
      </c>
      <c r="I781" s="563"/>
      <c r="J781" s="562"/>
      <c r="K781" s="402"/>
      <c r="L781" s="402">
        <f>H781</f>
        <v>0.55000000000000004</v>
      </c>
    </row>
    <row r="782" spans="1:12" ht="15.75">
      <c r="A782" s="402"/>
      <c r="B782" s="563"/>
      <c r="C782" s="405" t="s">
        <v>8382</v>
      </c>
      <c r="D782" s="562" t="s">
        <v>8280</v>
      </c>
      <c r="E782" s="563"/>
      <c r="F782" s="562"/>
      <c r="G782" s="399" t="s">
        <v>3768</v>
      </c>
      <c r="H782" s="399">
        <v>1</v>
      </c>
      <c r="I782" s="563"/>
      <c r="J782" s="562"/>
      <c r="K782" s="402"/>
      <c r="L782" s="402"/>
    </row>
    <row r="783" spans="1:12" ht="18.75">
      <c r="A783" s="402" t="s">
        <v>9823</v>
      </c>
      <c r="B783" s="563"/>
      <c r="C783" s="405" t="s">
        <v>8672</v>
      </c>
      <c r="D783" s="562"/>
      <c r="E783" s="563"/>
      <c r="F783" s="562"/>
      <c r="G783" s="399" t="s">
        <v>8106</v>
      </c>
      <c r="H783" s="426">
        <v>0.72</v>
      </c>
      <c r="I783" s="563"/>
      <c r="J783" s="562"/>
      <c r="K783" s="402"/>
      <c r="L783" s="402">
        <f>H783</f>
        <v>0.72</v>
      </c>
    </row>
    <row r="784" spans="1:12" ht="15.75">
      <c r="A784" s="402"/>
      <c r="B784" s="563"/>
      <c r="C784" s="567" t="s">
        <v>8673</v>
      </c>
      <c r="D784" s="562" t="s">
        <v>8280</v>
      </c>
      <c r="E784" s="563"/>
      <c r="F784" s="562"/>
      <c r="G784" s="399" t="s">
        <v>3768</v>
      </c>
      <c r="H784" s="399">
        <v>2</v>
      </c>
      <c r="I784" s="563"/>
      <c r="J784" s="562"/>
      <c r="K784" s="402"/>
      <c r="L784" s="402"/>
    </row>
    <row r="785" spans="1:12" ht="18.75">
      <c r="A785" s="402" t="s">
        <v>9823</v>
      </c>
      <c r="B785" s="563"/>
      <c r="C785" s="567"/>
      <c r="D785" s="562"/>
      <c r="E785" s="563"/>
      <c r="F785" s="562"/>
      <c r="G785" s="399" t="s">
        <v>8106</v>
      </c>
      <c r="H785" s="426">
        <v>0.23</v>
      </c>
      <c r="I785" s="563"/>
      <c r="J785" s="562"/>
      <c r="K785" s="402"/>
      <c r="L785" s="402">
        <f>H785</f>
        <v>0.23</v>
      </c>
    </row>
    <row r="786" spans="1:12" ht="15.75">
      <c r="A786" s="402"/>
      <c r="B786" s="563"/>
      <c r="C786" s="567" t="s">
        <v>8594</v>
      </c>
      <c r="D786" s="562" t="s">
        <v>8280</v>
      </c>
      <c r="E786" s="563"/>
      <c r="F786" s="562"/>
      <c r="G786" s="399" t="s">
        <v>3768</v>
      </c>
      <c r="H786" s="399">
        <v>9</v>
      </c>
      <c r="I786" s="563"/>
      <c r="J786" s="562"/>
      <c r="K786" s="402"/>
      <c r="L786" s="402"/>
    </row>
    <row r="787" spans="1:12" ht="18.75">
      <c r="A787" s="402" t="s">
        <v>9823</v>
      </c>
      <c r="B787" s="563"/>
      <c r="C787" s="567"/>
      <c r="D787" s="562"/>
      <c r="E787" s="563"/>
      <c r="F787" s="562"/>
      <c r="G787" s="399" t="s">
        <v>8106</v>
      </c>
      <c r="H787" s="426">
        <v>1.59</v>
      </c>
      <c r="I787" s="563"/>
      <c r="J787" s="562"/>
      <c r="K787" s="402"/>
      <c r="L787" s="402">
        <f>H787</f>
        <v>1.59</v>
      </c>
    </row>
    <row r="788" spans="1:12" ht="15.75">
      <c r="A788" s="402"/>
      <c r="B788" s="563"/>
      <c r="C788" s="567" t="s">
        <v>8674</v>
      </c>
      <c r="D788" s="562" t="s">
        <v>8280</v>
      </c>
      <c r="E788" s="563"/>
      <c r="F788" s="562"/>
      <c r="G788" s="399" t="s">
        <v>3768</v>
      </c>
      <c r="H788" s="399">
        <v>4</v>
      </c>
      <c r="I788" s="563"/>
      <c r="J788" s="562"/>
      <c r="K788" s="402"/>
      <c r="L788" s="402"/>
    </row>
    <row r="789" spans="1:12" ht="18.75">
      <c r="A789" s="402" t="s">
        <v>9823</v>
      </c>
      <c r="B789" s="563"/>
      <c r="C789" s="567"/>
      <c r="D789" s="562"/>
      <c r="E789" s="563"/>
      <c r="F789" s="562"/>
      <c r="G789" s="399" t="s">
        <v>8106</v>
      </c>
      <c r="H789" s="426">
        <v>0.93</v>
      </c>
      <c r="I789" s="563"/>
      <c r="J789" s="562"/>
      <c r="K789" s="402"/>
      <c r="L789" s="402">
        <f>H789</f>
        <v>0.93</v>
      </c>
    </row>
    <row r="790" spans="1:12" ht="15.75">
      <c r="A790" s="402"/>
      <c r="B790" s="563"/>
      <c r="C790" s="567" t="s">
        <v>8597</v>
      </c>
      <c r="D790" s="562" t="s">
        <v>8280</v>
      </c>
      <c r="E790" s="563"/>
      <c r="F790" s="562"/>
      <c r="G790" s="399" t="s">
        <v>3768</v>
      </c>
      <c r="H790" s="399">
        <v>3</v>
      </c>
      <c r="I790" s="563"/>
      <c r="J790" s="562"/>
      <c r="K790" s="402"/>
      <c r="L790" s="402"/>
    </row>
    <row r="791" spans="1:12" ht="18.75">
      <c r="A791" s="402" t="s">
        <v>9823</v>
      </c>
      <c r="B791" s="563"/>
      <c r="C791" s="567"/>
      <c r="D791" s="562"/>
      <c r="E791" s="563"/>
      <c r="F791" s="562"/>
      <c r="G791" s="399" t="s">
        <v>8106</v>
      </c>
      <c r="H791" s="426">
        <v>1.8</v>
      </c>
      <c r="I791" s="563"/>
      <c r="J791" s="562"/>
      <c r="K791" s="402"/>
      <c r="L791" s="402">
        <f>H791</f>
        <v>1.8</v>
      </c>
    </row>
    <row r="792" spans="1:12" ht="15.75">
      <c r="A792" s="402"/>
      <c r="B792" s="563"/>
      <c r="C792" s="567" t="s">
        <v>8321</v>
      </c>
      <c r="D792" s="562" t="s">
        <v>8280</v>
      </c>
      <c r="E792" s="563"/>
      <c r="F792" s="562"/>
      <c r="G792" s="399" t="s">
        <v>3768</v>
      </c>
      <c r="H792" s="399">
        <v>4</v>
      </c>
      <c r="I792" s="563"/>
      <c r="J792" s="562"/>
      <c r="K792" s="402"/>
      <c r="L792" s="402"/>
    </row>
    <row r="793" spans="1:12" ht="18.75">
      <c r="A793" s="402" t="s">
        <v>9823</v>
      </c>
      <c r="B793" s="563"/>
      <c r="C793" s="567"/>
      <c r="D793" s="562"/>
      <c r="E793" s="563"/>
      <c r="F793" s="562"/>
      <c r="G793" s="399" t="s">
        <v>8106</v>
      </c>
      <c r="H793" s="426">
        <v>5.6</v>
      </c>
      <c r="I793" s="563"/>
      <c r="J793" s="562"/>
      <c r="K793" s="402"/>
      <c r="L793" s="402">
        <f>H793</f>
        <v>5.6</v>
      </c>
    </row>
    <row r="794" spans="1:12" ht="15.75">
      <c r="A794" s="402"/>
      <c r="B794" s="563"/>
      <c r="C794" s="567" t="s">
        <v>8675</v>
      </c>
      <c r="D794" s="562" t="s">
        <v>8280</v>
      </c>
      <c r="E794" s="563"/>
      <c r="F794" s="562"/>
      <c r="G794" s="399" t="s">
        <v>3768</v>
      </c>
      <c r="H794" s="399">
        <v>2</v>
      </c>
      <c r="I794" s="563"/>
      <c r="J794" s="562"/>
      <c r="K794" s="402"/>
      <c r="L794" s="402"/>
    </row>
    <row r="795" spans="1:12" ht="18.75">
      <c r="A795" s="402" t="s">
        <v>9823</v>
      </c>
      <c r="B795" s="563"/>
      <c r="C795" s="567"/>
      <c r="D795" s="562"/>
      <c r="E795" s="563"/>
      <c r="F795" s="562"/>
      <c r="G795" s="399" t="s">
        <v>8106</v>
      </c>
      <c r="H795" s="426">
        <v>4.3</v>
      </c>
      <c r="I795" s="563"/>
      <c r="J795" s="562"/>
      <c r="K795" s="402"/>
      <c r="L795" s="402">
        <f>H795</f>
        <v>4.3</v>
      </c>
    </row>
    <row r="796" spans="1:12" ht="15.75">
      <c r="A796" s="402"/>
      <c r="B796" s="563"/>
      <c r="C796" s="567" t="s">
        <v>8676</v>
      </c>
      <c r="D796" s="562" t="s">
        <v>8280</v>
      </c>
      <c r="E796" s="563"/>
      <c r="F796" s="562"/>
      <c r="G796" s="399" t="s">
        <v>3768</v>
      </c>
      <c r="H796" s="399">
        <v>1</v>
      </c>
      <c r="I796" s="563"/>
      <c r="J796" s="562"/>
      <c r="K796" s="402"/>
      <c r="L796" s="402"/>
    </row>
    <row r="797" spans="1:12" ht="18.75">
      <c r="A797" s="402" t="s">
        <v>9823</v>
      </c>
      <c r="B797" s="563"/>
      <c r="C797" s="567"/>
      <c r="D797" s="562"/>
      <c r="E797" s="563"/>
      <c r="F797" s="562"/>
      <c r="G797" s="399" t="s">
        <v>8106</v>
      </c>
      <c r="H797" s="426">
        <v>0.4</v>
      </c>
      <c r="I797" s="563"/>
      <c r="J797" s="562"/>
      <c r="K797" s="402"/>
      <c r="L797" s="402">
        <f>H797</f>
        <v>0.4</v>
      </c>
    </row>
    <row r="798" spans="1:12" ht="15.75">
      <c r="A798" s="402"/>
      <c r="B798" s="563"/>
      <c r="C798" s="567" t="s">
        <v>8677</v>
      </c>
      <c r="D798" s="562" t="s">
        <v>8280</v>
      </c>
      <c r="E798" s="563"/>
      <c r="F798" s="562"/>
      <c r="G798" s="399" t="s">
        <v>3768</v>
      </c>
      <c r="H798" s="399">
        <v>1</v>
      </c>
      <c r="I798" s="563"/>
      <c r="J798" s="562"/>
      <c r="K798" s="402"/>
      <c r="L798" s="402"/>
    </row>
    <row r="799" spans="1:12" ht="18.75">
      <c r="A799" s="402" t="s">
        <v>9823</v>
      </c>
      <c r="B799" s="563"/>
      <c r="C799" s="567"/>
      <c r="D799" s="562"/>
      <c r="E799" s="563"/>
      <c r="F799" s="562"/>
      <c r="G799" s="399" t="s">
        <v>8106</v>
      </c>
      <c r="H799" s="426">
        <v>0.55100000000000005</v>
      </c>
      <c r="I799" s="563"/>
      <c r="J799" s="562"/>
      <c r="K799" s="402"/>
      <c r="L799" s="402">
        <f>H799</f>
        <v>0.55100000000000005</v>
      </c>
    </row>
    <row r="800" spans="1:12" ht="15.75">
      <c r="A800" s="402"/>
      <c r="B800" s="563"/>
      <c r="C800" s="567" t="s">
        <v>8678</v>
      </c>
      <c r="D800" s="562" t="s">
        <v>8280</v>
      </c>
      <c r="E800" s="563"/>
      <c r="F800" s="562"/>
      <c r="G800" s="399" t="s">
        <v>3768</v>
      </c>
      <c r="H800" s="399">
        <v>1</v>
      </c>
      <c r="I800" s="563"/>
      <c r="J800" s="562"/>
      <c r="K800" s="402"/>
      <c r="L800" s="402"/>
    </row>
    <row r="801" spans="1:12" ht="18.75">
      <c r="A801" s="402" t="s">
        <v>9823</v>
      </c>
      <c r="B801" s="563"/>
      <c r="C801" s="567"/>
      <c r="D801" s="562"/>
      <c r="E801" s="563"/>
      <c r="F801" s="562"/>
      <c r="G801" s="399" t="s">
        <v>8106</v>
      </c>
      <c r="H801" s="426">
        <v>1.31</v>
      </c>
      <c r="I801" s="563"/>
      <c r="J801" s="562"/>
      <c r="K801" s="402"/>
      <c r="L801" s="402">
        <f>H801</f>
        <v>1.31</v>
      </c>
    </row>
    <row r="802" spans="1:12" ht="15.75">
      <c r="A802" s="402"/>
      <c r="B802" s="563"/>
      <c r="C802" s="567" t="s">
        <v>8679</v>
      </c>
      <c r="D802" s="562" t="s">
        <v>8280</v>
      </c>
      <c r="E802" s="563"/>
      <c r="F802" s="562"/>
      <c r="G802" s="399" t="s">
        <v>3768</v>
      </c>
      <c r="H802" s="399">
        <v>1</v>
      </c>
      <c r="I802" s="563"/>
      <c r="J802" s="562"/>
      <c r="K802" s="402"/>
      <c r="L802" s="402"/>
    </row>
    <row r="803" spans="1:12" ht="18.75">
      <c r="A803" s="402" t="s">
        <v>9823</v>
      </c>
      <c r="B803" s="563"/>
      <c r="C803" s="567"/>
      <c r="D803" s="562"/>
      <c r="E803" s="563"/>
      <c r="F803" s="562"/>
      <c r="G803" s="399" t="s">
        <v>8106</v>
      </c>
      <c r="H803" s="426">
        <v>0.55000000000000004</v>
      </c>
      <c r="I803" s="563"/>
      <c r="J803" s="562"/>
      <c r="K803" s="402"/>
      <c r="L803" s="402">
        <f>H803</f>
        <v>0.55000000000000004</v>
      </c>
    </row>
    <row r="804" spans="1:12" ht="15.75">
      <c r="A804" s="402"/>
      <c r="B804" s="403"/>
      <c r="C804" s="405" t="s">
        <v>8333</v>
      </c>
      <c r="D804" s="399" t="s">
        <v>8334</v>
      </c>
      <c r="E804" s="403"/>
      <c r="F804" s="399"/>
      <c r="G804" s="399" t="s">
        <v>3768</v>
      </c>
      <c r="H804" s="399">
        <v>7</v>
      </c>
      <c r="I804" s="403"/>
      <c r="J804" s="399"/>
      <c r="K804" s="402"/>
      <c r="L804" s="402"/>
    </row>
    <row r="805" spans="1:12" ht="31.5">
      <c r="A805" s="402" t="s">
        <v>9824</v>
      </c>
      <c r="B805" s="403"/>
      <c r="C805" s="405" t="s">
        <v>8335</v>
      </c>
      <c r="D805" s="399" t="s">
        <v>8512</v>
      </c>
      <c r="E805" s="403"/>
      <c r="F805" s="399" t="s">
        <v>8337</v>
      </c>
      <c r="G805" s="399" t="s">
        <v>3735</v>
      </c>
      <c r="H805" s="399" t="s">
        <v>8680</v>
      </c>
      <c r="I805" s="403"/>
      <c r="J805" s="399"/>
      <c r="K805" s="423">
        <v>5.2</v>
      </c>
      <c r="L805" s="402">
        <f>K805</f>
        <v>5.2</v>
      </c>
    </row>
    <row r="806" spans="1:12" ht="15.75">
      <c r="A806" s="402"/>
      <c r="B806" s="403"/>
      <c r="C806" s="405" t="s">
        <v>8340</v>
      </c>
      <c r="D806" s="399" t="s">
        <v>8215</v>
      </c>
      <c r="E806" s="403"/>
      <c r="F806" s="399"/>
      <c r="G806" s="399" t="s">
        <v>2182</v>
      </c>
      <c r="H806" s="399">
        <v>18.2</v>
      </c>
      <c r="I806" s="399">
        <v>2.5000000000000001E-2</v>
      </c>
      <c r="J806" s="399"/>
      <c r="K806" s="402"/>
      <c r="L806" s="402"/>
    </row>
    <row r="807" spans="1:12" ht="15.75">
      <c r="A807" s="402"/>
      <c r="B807" s="403"/>
      <c r="C807" s="405" t="s">
        <v>8341</v>
      </c>
      <c r="D807" s="399" t="s">
        <v>8342</v>
      </c>
      <c r="E807" s="403"/>
      <c r="F807" s="399" t="s">
        <v>8337</v>
      </c>
      <c r="G807" s="399" t="s">
        <v>2182</v>
      </c>
      <c r="H807" s="399">
        <v>13</v>
      </c>
      <c r="I807" s="403"/>
      <c r="J807" s="399"/>
      <c r="K807" s="402"/>
      <c r="L807" s="402"/>
    </row>
    <row r="808" spans="1:12" ht="15.75">
      <c r="A808" s="402"/>
      <c r="B808" s="403"/>
      <c r="C808" s="405" t="s">
        <v>8681</v>
      </c>
      <c r="D808" s="399"/>
      <c r="E808" s="403"/>
      <c r="F808" s="399"/>
      <c r="G808" s="399" t="s">
        <v>3768</v>
      </c>
      <c r="H808" s="399">
        <v>47</v>
      </c>
      <c r="I808" s="403"/>
      <c r="J808" s="399"/>
      <c r="K808" s="402"/>
      <c r="L808" s="402"/>
    </row>
    <row r="809" spans="1:12" ht="15.75">
      <c r="A809" s="402"/>
      <c r="B809" s="403"/>
      <c r="C809" s="405" t="s">
        <v>8344</v>
      </c>
      <c r="D809" s="399"/>
      <c r="E809" s="403"/>
      <c r="F809" s="399"/>
      <c r="G809" s="399" t="s">
        <v>3768</v>
      </c>
      <c r="H809" s="399">
        <v>47</v>
      </c>
      <c r="I809" s="403"/>
      <c r="J809" s="399"/>
      <c r="K809" s="402"/>
      <c r="L809" s="402"/>
    </row>
    <row r="810" spans="1:12" ht="15.75">
      <c r="A810" s="402"/>
      <c r="B810" s="563"/>
      <c r="C810" s="405" t="s">
        <v>8682</v>
      </c>
      <c r="D810" s="562" t="s">
        <v>8280</v>
      </c>
      <c r="E810" s="563"/>
      <c r="F810" s="562"/>
      <c r="G810" s="562" t="s">
        <v>2182</v>
      </c>
      <c r="H810" s="562"/>
      <c r="I810" s="562">
        <v>1.98</v>
      </c>
      <c r="J810" s="399" t="s">
        <v>8683</v>
      </c>
      <c r="K810" s="402"/>
      <c r="L810" s="402"/>
    </row>
    <row r="811" spans="1:12" ht="15.75">
      <c r="A811" s="402"/>
      <c r="B811" s="563"/>
      <c r="C811" s="405" t="s">
        <v>8413</v>
      </c>
      <c r="D811" s="562"/>
      <c r="E811" s="563"/>
      <c r="F811" s="562"/>
      <c r="G811" s="562"/>
      <c r="H811" s="562"/>
      <c r="I811" s="562"/>
      <c r="J811" s="399" t="s">
        <v>8684</v>
      </c>
      <c r="K811" s="402"/>
      <c r="L811" s="402"/>
    </row>
    <row r="812" spans="1:12" ht="15.75">
      <c r="A812" s="402"/>
      <c r="B812" s="563"/>
      <c r="C812" s="576" t="s">
        <v>8369</v>
      </c>
      <c r="D812" s="562"/>
      <c r="E812" s="563"/>
      <c r="F812" s="562"/>
      <c r="G812" s="562" t="s">
        <v>2182</v>
      </c>
      <c r="H812" s="562">
        <v>3.3</v>
      </c>
      <c r="I812" s="562"/>
      <c r="J812" s="399" t="s">
        <v>8228</v>
      </c>
      <c r="K812" s="402">
        <v>630</v>
      </c>
      <c r="L812" s="423">
        <f>3.14*H812*K812/1000</f>
        <v>6.52806</v>
      </c>
    </row>
    <row r="813" spans="1:12" ht="15.75">
      <c r="A813" s="402"/>
      <c r="B813" s="563"/>
      <c r="C813" s="576"/>
      <c r="D813" s="562"/>
      <c r="E813" s="563"/>
      <c r="F813" s="562"/>
      <c r="G813" s="562"/>
      <c r="H813" s="562"/>
      <c r="I813" s="562"/>
      <c r="J813" s="399" t="s">
        <v>8456</v>
      </c>
      <c r="K813" s="402"/>
      <c r="L813" s="402"/>
    </row>
    <row r="814" spans="1:12" ht="15.75">
      <c r="A814" s="402"/>
      <c r="B814" s="563"/>
      <c r="C814" s="576" t="s">
        <v>8369</v>
      </c>
      <c r="D814" s="562"/>
      <c r="E814" s="563"/>
      <c r="F814" s="562"/>
      <c r="G814" s="562" t="s">
        <v>2182</v>
      </c>
      <c r="H814" s="562">
        <v>2</v>
      </c>
      <c r="I814" s="562"/>
      <c r="J814" s="399" t="s">
        <v>8229</v>
      </c>
      <c r="K814" s="402">
        <v>630</v>
      </c>
      <c r="L814" s="423">
        <f>3.14*H814*K814/1000</f>
        <v>3.9563999999999999</v>
      </c>
    </row>
    <row r="815" spans="1:12" ht="15.75">
      <c r="A815" s="402"/>
      <c r="B815" s="563"/>
      <c r="C815" s="576"/>
      <c r="D815" s="562"/>
      <c r="E815" s="563"/>
      <c r="F815" s="562"/>
      <c r="G815" s="562"/>
      <c r="H815" s="562"/>
      <c r="I815" s="562"/>
      <c r="J815" s="399" t="s">
        <v>8456</v>
      </c>
      <c r="K815" s="402"/>
      <c r="L815" s="402"/>
    </row>
    <row r="816" spans="1:12" ht="15.75">
      <c r="A816" s="402"/>
      <c r="B816" s="563"/>
      <c r="C816" s="576" t="s">
        <v>8369</v>
      </c>
      <c r="D816" s="562"/>
      <c r="E816" s="563"/>
      <c r="F816" s="562"/>
      <c r="G816" s="562" t="s">
        <v>2182</v>
      </c>
      <c r="H816" s="562">
        <v>10</v>
      </c>
      <c r="I816" s="562"/>
      <c r="J816" s="399" t="s">
        <v>8620</v>
      </c>
      <c r="K816" s="402">
        <v>630</v>
      </c>
      <c r="L816" s="423">
        <f>3.14*H816*K816/1000</f>
        <v>19.782</v>
      </c>
    </row>
    <row r="817" spans="1:12" ht="15.75">
      <c r="A817" s="402"/>
      <c r="B817" s="563"/>
      <c r="C817" s="576"/>
      <c r="D817" s="562"/>
      <c r="E817" s="563"/>
      <c r="F817" s="562"/>
      <c r="G817" s="562"/>
      <c r="H817" s="562"/>
      <c r="I817" s="562"/>
      <c r="J817" s="399" t="s">
        <v>8456</v>
      </c>
      <c r="K817" s="402"/>
      <c r="L817" s="402"/>
    </row>
    <row r="818" spans="1:12" ht="15.75">
      <c r="A818" s="402"/>
      <c r="B818" s="563"/>
      <c r="C818" s="567" t="s">
        <v>8675</v>
      </c>
      <c r="D818" s="562" t="s">
        <v>8280</v>
      </c>
      <c r="E818" s="563"/>
      <c r="F818" s="562"/>
      <c r="G818" s="399" t="s">
        <v>3768</v>
      </c>
      <c r="H818" s="399">
        <v>1</v>
      </c>
      <c r="I818" s="562"/>
      <c r="J818" s="562"/>
      <c r="K818" s="402"/>
      <c r="L818" s="402"/>
    </row>
    <row r="819" spans="1:12" ht="18.75">
      <c r="A819" s="402"/>
      <c r="B819" s="563"/>
      <c r="C819" s="567"/>
      <c r="D819" s="562"/>
      <c r="E819" s="563"/>
      <c r="F819" s="562"/>
      <c r="G819" s="399" t="s">
        <v>8106</v>
      </c>
      <c r="H819" s="426">
        <v>2.2000000000000002</v>
      </c>
      <c r="I819" s="562"/>
      <c r="J819" s="562"/>
      <c r="K819" s="402"/>
      <c r="L819" s="402"/>
    </row>
    <row r="820" spans="1:12" ht="15.75">
      <c r="A820" s="402"/>
      <c r="B820" s="403"/>
      <c r="C820" s="405" t="s">
        <v>8345</v>
      </c>
      <c r="D820" s="399"/>
      <c r="E820" s="403"/>
      <c r="F820" s="399"/>
      <c r="G820" s="399" t="s">
        <v>3509</v>
      </c>
      <c r="H820" s="399">
        <v>60</v>
      </c>
      <c r="I820" s="399"/>
      <c r="J820" s="399"/>
      <c r="K820" s="402"/>
      <c r="L820" s="402"/>
    </row>
    <row r="821" spans="1:12" ht="15.75">
      <c r="A821" s="402"/>
      <c r="B821" s="563"/>
      <c r="C821" s="430" t="s">
        <v>8440</v>
      </c>
      <c r="D821" s="562"/>
      <c r="E821" s="563"/>
      <c r="F821" s="562"/>
      <c r="G821" s="562" t="s">
        <v>3768</v>
      </c>
      <c r="H821" s="562">
        <v>1</v>
      </c>
      <c r="I821" s="562">
        <v>4.5999999999999996</v>
      </c>
      <c r="J821" s="562" t="s">
        <v>8685</v>
      </c>
      <c r="K821" s="402"/>
      <c r="L821" s="402"/>
    </row>
    <row r="822" spans="1:12" ht="15.75">
      <c r="A822" s="402"/>
      <c r="B822" s="563"/>
      <c r="C822" s="430" t="s">
        <v>8439</v>
      </c>
      <c r="D822" s="562"/>
      <c r="E822" s="563"/>
      <c r="F822" s="562"/>
      <c r="G822" s="562"/>
      <c r="H822" s="562"/>
      <c r="I822" s="562"/>
      <c r="J822" s="562"/>
      <c r="K822" s="402"/>
      <c r="L822" s="402"/>
    </row>
    <row r="823" spans="1:12" ht="15.75">
      <c r="A823" s="402"/>
      <c r="B823" s="563"/>
      <c r="C823" s="430" t="s">
        <v>8523</v>
      </c>
      <c r="D823" s="562"/>
      <c r="E823" s="563"/>
      <c r="F823" s="562"/>
      <c r="G823" s="562"/>
      <c r="H823" s="562"/>
      <c r="I823" s="562"/>
      <c r="J823" s="562"/>
      <c r="K823" s="402"/>
      <c r="L823" s="402"/>
    </row>
    <row r="824" spans="1:12" ht="15.75">
      <c r="A824" s="402"/>
      <c r="B824" s="563"/>
      <c r="C824" s="430" t="s">
        <v>5481</v>
      </c>
      <c r="D824" s="562"/>
      <c r="E824" s="563"/>
      <c r="F824" s="562"/>
      <c r="G824" s="562" t="s">
        <v>3768</v>
      </c>
      <c r="H824" s="562">
        <v>4</v>
      </c>
      <c r="I824" s="562">
        <v>0.32</v>
      </c>
      <c r="J824" s="562" t="s">
        <v>8686</v>
      </c>
      <c r="K824" s="402"/>
      <c r="L824" s="402"/>
    </row>
    <row r="825" spans="1:12" ht="15.75">
      <c r="A825" s="402"/>
      <c r="B825" s="563"/>
      <c r="C825" s="430" t="s">
        <v>8623</v>
      </c>
      <c r="D825" s="562"/>
      <c r="E825" s="563"/>
      <c r="F825" s="562"/>
      <c r="G825" s="562"/>
      <c r="H825" s="562"/>
      <c r="I825" s="562"/>
      <c r="J825" s="562"/>
      <c r="K825" s="402"/>
      <c r="L825" s="402"/>
    </row>
    <row r="826" spans="1:12" ht="15.75">
      <c r="A826" s="402"/>
      <c r="B826" s="563"/>
      <c r="C826" s="430" t="s">
        <v>8523</v>
      </c>
      <c r="D826" s="562"/>
      <c r="E826" s="563"/>
      <c r="F826" s="562"/>
      <c r="G826" s="562"/>
      <c r="H826" s="562"/>
      <c r="I826" s="562"/>
      <c r="J826" s="562"/>
      <c r="K826" s="402"/>
      <c r="L826" s="402"/>
    </row>
    <row r="827" spans="1:12" ht="15.75">
      <c r="A827" s="402"/>
      <c r="B827" s="563"/>
      <c r="C827" s="430" t="s">
        <v>8444</v>
      </c>
      <c r="D827" s="562"/>
      <c r="E827" s="563"/>
      <c r="F827" s="562"/>
      <c r="G827" s="562" t="s">
        <v>3768</v>
      </c>
      <c r="H827" s="562">
        <v>1</v>
      </c>
      <c r="I827" s="562">
        <v>1.5</v>
      </c>
      <c r="J827" s="562" t="s">
        <v>8685</v>
      </c>
      <c r="K827" s="402"/>
      <c r="L827" s="402"/>
    </row>
    <row r="828" spans="1:12" ht="15.75">
      <c r="A828" s="402"/>
      <c r="B828" s="563"/>
      <c r="C828" s="430" t="s">
        <v>8624</v>
      </c>
      <c r="D828" s="562"/>
      <c r="E828" s="563"/>
      <c r="F828" s="562"/>
      <c r="G828" s="562"/>
      <c r="H828" s="562"/>
      <c r="I828" s="562"/>
      <c r="J828" s="562"/>
      <c r="K828" s="402"/>
      <c r="L828" s="402"/>
    </row>
    <row r="829" spans="1:12" ht="15.75">
      <c r="A829" s="402"/>
      <c r="B829" s="563"/>
      <c r="C829" s="430" t="s">
        <v>8523</v>
      </c>
      <c r="D829" s="562"/>
      <c r="E829" s="563"/>
      <c r="F829" s="562"/>
      <c r="G829" s="562"/>
      <c r="H829" s="562"/>
      <c r="I829" s="562"/>
      <c r="J829" s="562"/>
      <c r="K829" s="402"/>
      <c r="L829" s="402"/>
    </row>
    <row r="830" spans="1:12" ht="15.75">
      <c r="A830" s="402"/>
      <c r="B830" s="563"/>
      <c r="C830" s="430" t="s">
        <v>8625</v>
      </c>
      <c r="D830" s="567"/>
      <c r="E830" s="563"/>
      <c r="F830" s="562"/>
      <c r="G830" s="562" t="s">
        <v>3768</v>
      </c>
      <c r="H830" s="562">
        <v>1</v>
      </c>
      <c r="I830" s="562">
        <v>4.76</v>
      </c>
      <c r="J830" s="562" t="s">
        <v>8687</v>
      </c>
      <c r="K830" s="402"/>
      <c r="L830" s="402"/>
    </row>
    <row r="831" spans="1:12" ht="15.75">
      <c r="A831" s="402"/>
      <c r="B831" s="563"/>
      <c r="C831" s="430" t="s">
        <v>8448</v>
      </c>
      <c r="D831" s="567"/>
      <c r="E831" s="563"/>
      <c r="F831" s="562"/>
      <c r="G831" s="562"/>
      <c r="H831" s="562"/>
      <c r="I831" s="562"/>
      <c r="J831" s="562"/>
      <c r="K831" s="402"/>
      <c r="L831" s="402"/>
    </row>
    <row r="832" spans="1:12" ht="15.75">
      <c r="A832" s="402"/>
      <c r="B832" s="563"/>
      <c r="C832" s="430" t="s">
        <v>8449</v>
      </c>
      <c r="D832" s="562"/>
      <c r="E832" s="563"/>
      <c r="F832" s="562"/>
      <c r="G832" s="562" t="s">
        <v>3768</v>
      </c>
      <c r="H832" s="562">
        <v>1</v>
      </c>
      <c r="I832" s="562">
        <v>25.1</v>
      </c>
      <c r="J832" s="562" t="s">
        <v>8688</v>
      </c>
      <c r="K832" s="402"/>
      <c r="L832" s="402"/>
    </row>
    <row r="833" spans="1:12" ht="15.75">
      <c r="A833" s="402"/>
      <c r="B833" s="563"/>
      <c r="C833" s="430" t="s">
        <v>8451</v>
      </c>
      <c r="D833" s="562"/>
      <c r="E833" s="563"/>
      <c r="F833" s="562"/>
      <c r="G833" s="562"/>
      <c r="H833" s="562"/>
      <c r="I833" s="562"/>
      <c r="J833" s="562"/>
      <c r="K833" s="402"/>
      <c r="L833" s="402"/>
    </row>
    <row r="834" spans="1:12" ht="15.75">
      <c r="A834" s="402"/>
      <c r="B834" s="563"/>
      <c r="C834" s="430" t="s">
        <v>8523</v>
      </c>
      <c r="D834" s="562"/>
      <c r="E834" s="563"/>
      <c r="F834" s="562"/>
      <c r="G834" s="562"/>
      <c r="H834" s="562"/>
      <c r="I834" s="562"/>
      <c r="J834" s="562"/>
      <c r="K834" s="402"/>
      <c r="L834" s="402"/>
    </row>
    <row r="835" spans="1:12" ht="15.75">
      <c r="A835" s="402"/>
      <c r="B835" s="563"/>
      <c r="C835" s="430" t="s">
        <v>8452</v>
      </c>
      <c r="D835" s="562"/>
      <c r="E835" s="563"/>
      <c r="F835" s="562"/>
      <c r="G835" s="562" t="s">
        <v>3768</v>
      </c>
      <c r="H835" s="562">
        <v>1</v>
      </c>
      <c r="I835" s="562">
        <v>14.1</v>
      </c>
      <c r="J835" s="562" t="s">
        <v>8689</v>
      </c>
      <c r="K835" s="402"/>
      <c r="L835" s="402"/>
    </row>
    <row r="836" spans="1:12" ht="15.75">
      <c r="A836" s="402"/>
      <c r="B836" s="563"/>
      <c r="C836" s="430" t="s">
        <v>8451</v>
      </c>
      <c r="D836" s="562"/>
      <c r="E836" s="563"/>
      <c r="F836" s="562"/>
      <c r="G836" s="562"/>
      <c r="H836" s="562"/>
      <c r="I836" s="562"/>
      <c r="J836" s="562"/>
      <c r="K836" s="402"/>
      <c r="L836" s="402"/>
    </row>
    <row r="837" spans="1:12" ht="15.75">
      <c r="A837" s="402"/>
      <c r="B837" s="563"/>
      <c r="C837" s="430" t="s">
        <v>8523</v>
      </c>
      <c r="D837" s="562"/>
      <c r="E837" s="563"/>
      <c r="F837" s="562"/>
      <c r="G837" s="562"/>
      <c r="H837" s="562"/>
      <c r="I837" s="562"/>
      <c r="J837" s="562"/>
      <c r="K837" s="402"/>
      <c r="L837" s="402"/>
    </row>
    <row r="838" spans="1:12" ht="15.75">
      <c r="A838" s="402"/>
      <c r="B838" s="403"/>
      <c r="C838" s="430"/>
      <c r="D838" s="399"/>
      <c r="E838" s="403"/>
      <c r="F838" s="399"/>
      <c r="G838" s="399"/>
      <c r="H838" s="399"/>
      <c r="I838" s="399"/>
      <c r="J838" s="399"/>
      <c r="K838" s="402"/>
      <c r="L838" s="402"/>
    </row>
    <row r="839" spans="1:12" ht="15.75">
      <c r="A839" s="402"/>
      <c r="B839" s="403"/>
      <c r="C839" s="428" t="s">
        <v>8690</v>
      </c>
      <c r="D839" s="399"/>
      <c r="E839" s="403"/>
      <c r="F839" s="399"/>
      <c r="G839" s="399"/>
      <c r="H839" s="399"/>
      <c r="I839" s="403"/>
      <c r="J839" s="399"/>
      <c r="K839" s="402"/>
      <c r="L839" s="402"/>
    </row>
    <row r="840" spans="1:12" ht="15.75">
      <c r="A840" s="402"/>
      <c r="B840" s="563"/>
      <c r="C840" s="409" t="s">
        <v>8347</v>
      </c>
      <c r="D840" s="565" t="s">
        <v>8691</v>
      </c>
      <c r="E840" s="563"/>
      <c r="F840" s="565" t="s">
        <v>8125</v>
      </c>
      <c r="G840" s="562"/>
      <c r="H840" s="562"/>
      <c r="I840" s="565">
        <v>759</v>
      </c>
      <c r="J840" s="565" t="s">
        <v>8128</v>
      </c>
      <c r="K840" s="402"/>
      <c r="L840" s="402"/>
    </row>
    <row r="841" spans="1:12" ht="15.75">
      <c r="A841" s="402"/>
      <c r="B841" s="563"/>
      <c r="C841" s="409" t="s">
        <v>8692</v>
      </c>
      <c r="D841" s="565"/>
      <c r="E841" s="563"/>
      <c r="F841" s="565"/>
      <c r="G841" s="562"/>
      <c r="H841" s="562"/>
      <c r="I841" s="565"/>
      <c r="J841" s="565"/>
      <c r="K841" s="402"/>
      <c r="L841" s="402"/>
    </row>
    <row r="842" spans="1:12" ht="15.75">
      <c r="A842" s="402"/>
      <c r="B842" s="563"/>
      <c r="C842" s="409" t="s">
        <v>8464</v>
      </c>
      <c r="D842" s="565" t="s">
        <v>8693</v>
      </c>
      <c r="E842" s="563"/>
      <c r="F842" s="562"/>
      <c r="G842" s="565" t="s">
        <v>3768</v>
      </c>
      <c r="H842" s="565">
        <v>2</v>
      </c>
      <c r="I842" s="565">
        <v>31</v>
      </c>
      <c r="J842" s="562"/>
      <c r="K842" s="402"/>
      <c r="L842" s="402"/>
    </row>
    <row r="843" spans="1:12" ht="15.75">
      <c r="A843" s="402"/>
      <c r="B843" s="563"/>
      <c r="C843" s="409" t="s">
        <v>8694</v>
      </c>
      <c r="D843" s="565"/>
      <c r="E843" s="563"/>
      <c r="F843" s="562"/>
      <c r="G843" s="565"/>
      <c r="H843" s="565"/>
      <c r="I843" s="565"/>
      <c r="J843" s="562"/>
      <c r="K843" s="402"/>
      <c r="L843" s="402"/>
    </row>
    <row r="844" spans="1:12" ht="15.75">
      <c r="A844" s="402"/>
      <c r="B844" s="563"/>
      <c r="C844" s="409" t="s">
        <v>8695</v>
      </c>
      <c r="D844" s="565"/>
      <c r="E844" s="563"/>
      <c r="F844" s="562"/>
      <c r="G844" s="565"/>
      <c r="H844" s="565"/>
      <c r="I844" s="565"/>
      <c r="J844" s="562"/>
      <c r="K844" s="402"/>
      <c r="L844" s="402"/>
    </row>
    <row r="845" spans="1:12" ht="15.75">
      <c r="A845" s="402"/>
      <c r="B845" s="403"/>
      <c r="C845" s="409" t="s">
        <v>8252</v>
      </c>
      <c r="D845" s="399"/>
      <c r="E845" s="403"/>
      <c r="F845" s="399"/>
      <c r="G845" s="399"/>
      <c r="H845" s="399"/>
      <c r="I845" s="410">
        <v>61</v>
      </c>
      <c r="J845" s="399"/>
      <c r="K845" s="402"/>
      <c r="L845" s="402"/>
    </row>
    <row r="846" spans="1:12" ht="15.75">
      <c r="A846" s="402"/>
      <c r="B846" s="403"/>
      <c r="C846" s="416" t="s">
        <v>8253</v>
      </c>
      <c r="D846" s="410" t="s">
        <v>8696</v>
      </c>
      <c r="E846" s="403"/>
      <c r="F846" s="399"/>
      <c r="G846" s="410" t="s">
        <v>3768</v>
      </c>
      <c r="H846" s="410">
        <v>2</v>
      </c>
      <c r="I846" s="399"/>
      <c r="J846" s="399"/>
      <c r="K846" s="402"/>
      <c r="L846" s="402"/>
    </row>
    <row r="847" spans="1:12" ht="15.75">
      <c r="A847" s="402"/>
      <c r="B847" s="403"/>
      <c r="C847" s="416" t="s">
        <v>8254</v>
      </c>
      <c r="D847" s="410" t="s">
        <v>8352</v>
      </c>
      <c r="E847" s="403"/>
      <c r="F847" s="399"/>
      <c r="G847" s="410" t="s">
        <v>3768</v>
      </c>
      <c r="H847" s="410">
        <v>2</v>
      </c>
      <c r="I847" s="399"/>
      <c r="J847" s="399"/>
      <c r="K847" s="402"/>
      <c r="L847" s="402"/>
    </row>
    <row r="848" spans="1:12" ht="15.75">
      <c r="A848" s="402"/>
      <c r="B848" s="403"/>
      <c r="C848" s="416" t="s">
        <v>8255</v>
      </c>
      <c r="D848" s="410" t="s">
        <v>2986</v>
      </c>
      <c r="E848" s="403"/>
      <c r="F848" s="399"/>
      <c r="G848" s="410" t="s">
        <v>3768</v>
      </c>
      <c r="H848" s="410">
        <v>2</v>
      </c>
      <c r="I848" s="399"/>
      <c r="J848" s="399"/>
      <c r="K848" s="402"/>
      <c r="L848" s="402"/>
    </row>
    <row r="849" spans="1:12" ht="15.75">
      <c r="A849" s="402"/>
      <c r="B849" s="403"/>
      <c r="C849" s="416" t="s">
        <v>8257</v>
      </c>
      <c r="D849" s="410" t="s">
        <v>2985</v>
      </c>
      <c r="E849" s="403"/>
      <c r="F849" s="399"/>
      <c r="G849" s="410" t="s">
        <v>3768</v>
      </c>
      <c r="H849" s="410">
        <v>2</v>
      </c>
      <c r="I849" s="399"/>
      <c r="J849" s="399"/>
      <c r="K849" s="402"/>
      <c r="L849" s="402"/>
    </row>
    <row r="850" spans="1:12" ht="15.75">
      <c r="A850" s="402"/>
      <c r="B850" s="563"/>
      <c r="C850" s="409" t="s">
        <v>8697</v>
      </c>
      <c r="D850" s="565" t="s">
        <v>8698</v>
      </c>
      <c r="E850" s="563"/>
      <c r="F850" s="562"/>
      <c r="G850" s="565" t="s">
        <v>3768</v>
      </c>
      <c r="H850" s="565">
        <v>2</v>
      </c>
      <c r="I850" s="565">
        <v>88</v>
      </c>
      <c r="J850" s="562"/>
      <c r="K850" s="402"/>
      <c r="L850" s="402"/>
    </row>
    <row r="851" spans="1:12" ht="18.75">
      <c r="A851" s="402"/>
      <c r="B851" s="563"/>
      <c r="C851" s="409" t="s">
        <v>8699</v>
      </c>
      <c r="D851" s="565"/>
      <c r="E851" s="563"/>
      <c r="F851" s="562"/>
      <c r="G851" s="565"/>
      <c r="H851" s="565"/>
      <c r="I851" s="565"/>
      <c r="J851" s="562"/>
      <c r="K851" s="402"/>
      <c r="L851" s="402"/>
    </row>
    <row r="852" spans="1:12" ht="18.75">
      <c r="A852" s="402"/>
      <c r="B852" s="563"/>
      <c r="C852" s="409" t="s">
        <v>8700</v>
      </c>
      <c r="D852" s="565" t="s">
        <v>8701</v>
      </c>
      <c r="E852" s="563"/>
      <c r="F852" s="562"/>
      <c r="G852" s="565" t="s">
        <v>3768</v>
      </c>
      <c r="H852" s="565">
        <v>2</v>
      </c>
      <c r="I852" s="565">
        <v>139</v>
      </c>
      <c r="J852" s="562"/>
      <c r="K852" s="402"/>
      <c r="L852" s="402"/>
    </row>
    <row r="853" spans="1:12" ht="15.75">
      <c r="A853" s="402"/>
      <c r="B853" s="563"/>
      <c r="C853" s="409" t="s">
        <v>8702</v>
      </c>
      <c r="D853" s="565"/>
      <c r="E853" s="563"/>
      <c r="F853" s="562"/>
      <c r="G853" s="565"/>
      <c r="H853" s="565"/>
      <c r="I853" s="565"/>
      <c r="J853" s="562"/>
      <c r="K853" s="402"/>
      <c r="L853" s="402"/>
    </row>
    <row r="854" spans="1:12">
      <c r="A854" s="402"/>
      <c r="B854" s="563"/>
      <c r="C854" s="566" t="s">
        <v>8552</v>
      </c>
      <c r="D854" s="565" t="s">
        <v>8703</v>
      </c>
      <c r="E854" s="563"/>
      <c r="F854" s="562"/>
      <c r="G854" s="565" t="s">
        <v>3768</v>
      </c>
      <c r="H854" s="565">
        <v>2</v>
      </c>
      <c r="I854" s="565">
        <v>101</v>
      </c>
      <c r="J854" s="562"/>
      <c r="K854" s="402"/>
      <c r="L854" s="402"/>
    </row>
    <row r="855" spans="1:12">
      <c r="A855" s="402"/>
      <c r="B855" s="563"/>
      <c r="C855" s="566"/>
      <c r="D855" s="565"/>
      <c r="E855" s="563"/>
      <c r="F855" s="562"/>
      <c r="G855" s="565"/>
      <c r="H855" s="565"/>
      <c r="I855" s="565"/>
      <c r="J855" s="562"/>
      <c r="K855" s="402"/>
      <c r="L855" s="402"/>
    </row>
    <row r="856" spans="1:12" ht="15.75">
      <c r="A856" s="402"/>
      <c r="B856" s="403"/>
      <c r="C856" s="409" t="s">
        <v>8704</v>
      </c>
      <c r="D856" s="399"/>
      <c r="E856" s="403"/>
      <c r="F856" s="399"/>
      <c r="G856" s="410" t="s">
        <v>3768</v>
      </c>
      <c r="H856" s="410">
        <v>2</v>
      </c>
      <c r="I856" s="403"/>
      <c r="J856" s="399"/>
      <c r="K856" s="402"/>
      <c r="L856" s="402"/>
    </row>
    <row r="857" spans="1:12" ht="15.75">
      <c r="A857" s="402"/>
      <c r="B857" s="403"/>
      <c r="C857" s="409" t="s">
        <v>8266</v>
      </c>
      <c r="D857" s="410" t="s">
        <v>8705</v>
      </c>
      <c r="E857" s="403"/>
      <c r="F857" s="410" t="s">
        <v>8125</v>
      </c>
      <c r="G857" s="410" t="s">
        <v>3768</v>
      </c>
      <c r="H857" s="410">
        <v>1</v>
      </c>
      <c r="I857" s="403"/>
      <c r="J857" s="399"/>
      <c r="K857" s="402"/>
      <c r="L857" s="402"/>
    </row>
    <row r="858" spans="1:12" ht="31.5">
      <c r="A858" s="402"/>
      <c r="B858" s="403"/>
      <c r="C858" s="409" t="s">
        <v>8706</v>
      </c>
      <c r="D858" s="410" t="s">
        <v>8707</v>
      </c>
      <c r="E858" s="403"/>
      <c r="F858" s="410" t="s">
        <v>8125</v>
      </c>
      <c r="G858" s="410" t="s">
        <v>3768</v>
      </c>
      <c r="H858" s="410">
        <v>1</v>
      </c>
      <c r="I858" s="403"/>
      <c r="J858" s="399"/>
      <c r="K858" s="402"/>
      <c r="L858" s="402"/>
    </row>
    <row r="859" spans="1:12" ht="15.75">
      <c r="A859" s="402"/>
      <c r="B859" s="403"/>
      <c r="C859" s="409" t="s">
        <v>8708</v>
      </c>
      <c r="D859" s="410" t="s">
        <v>8709</v>
      </c>
      <c r="E859" s="403"/>
      <c r="F859" s="410" t="s">
        <v>8710</v>
      </c>
      <c r="G859" s="410" t="s">
        <v>3768</v>
      </c>
      <c r="H859" s="410">
        <v>1</v>
      </c>
      <c r="I859" s="403"/>
      <c r="J859" s="399"/>
      <c r="K859" s="402"/>
      <c r="L859" s="402"/>
    </row>
    <row r="860" spans="1:12" ht="31.5">
      <c r="A860" s="402"/>
      <c r="B860" s="403"/>
      <c r="C860" s="409" t="s">
        <v>8711</v>
      </c>
      <c r="D860" s="410" t="s">
        <v>8712</v>
      </c>
      <c r="E860" s="403"/>
      <c r="F860" s="410" t="s">
        <v>8125</v>
      </c>
      <c r="G860" s="410" t="s">
        <v>3768</v>
      </c>
      <c r="H860" s="410">
        <v>2</v>
      </c>
      <c r="I860" s="403"/>
      <c r="J860" s="399"/>
      <c r="K860" s="402"/>
      <c r="L860" s="402"/>
    </row>
    <row r="861" spans="1:12" ht="31.5">
      <c r="A861" s="402"/>
      <c r="B861" s="403"/>
      <c r="C861" s="409" t="s">
        <v>8713</v>
      </c>
      <c r="D861" s="410" t="s">
        <v>8714</v>
      </c>
      <c r="E861" s="403"/>
      <c r="F861" s="410" t="s">
        <v>8125</v>
      </c>
      <c r="G861" s="410" t="s">
        <v>3768</v>
      </c>
      <c r="H861" s="410">
        <v>2</v>
      </c>
      <c r="I861" s="403"/>
      <c r="J861" s="399"/>
      <c r="K861" s="402"/>
      <c r="L861" s="402"/>
    </row>
    <row r="862" spans="1:12" ht="15.75">
      <c r="A862" s="402"/>
      <c r="B862" s="403"/>
      <c r="C862" s="409" t="s">
        <v>8715</v>
      </c>
      <c r="D862" s="410" t="s">
        <v>8273</v>
      </c>
      <c r="E862" s="403"/>
      <c r="F862" s="410" t="s">
        <v>8125</v>
      </c>
      <c r="G862" s="410" t="s">
        <v>3768</v>
      </c>
      <c r="H862" s="410">
        <v>1</v>
      </c>
      <c r="I862" s="403"/>
      <c r="J862" s="399"/>
      <c r="K862" s="402"/>
      <c r="L862" s="402"/>
    </row>
    <row r="863" spans="1:12" ht="15.75">
      <c r="A863" s="402"/>
      <c r="B863" s="403"/>
      <c r="C863" s="409" t="s">
        <v>8716</v>
      </c>
      <c r="D863" s="410" t="s">
        <v>8717</v>
      </c>
      <c r="E863" s="403"/>
      <c r="F863" s="410" t="s">
        <v>8125</v>
      </c>
      <c r="G863" s="410" t="s">
        <v>3768</v>
      </c>
      <c r="H863" s="410">
        <v>1</v>
      </c>
      <c r="I863" s="403"/>
      <c r="J863" s="399"/>
      <c r="K863" s="402"/>
      <c r="L863" s="402"/>
    </row>
    <row r="864" spans="1:12" ht="15.75">
      <c r="A864" s="402"/>
      <c r="B864" s="563"/>
      <c r="C864" s="409" t="s">
        <v>8570</v>
      </c>
      <c r="D864" s="565" t="s">
        <v>8280</v>
      </c>
      <c r="E864" s="563"/>
      <c r="F864" s="562"/>
      <c r="G864" s="565" t="s">
        <v>2182</v>
      </c>
      <c r="H864" s="565">
        <v>1.5</v>
      </c>
      <c r="I864" s="565">
        <v>3.88</v>
      </c>
      <c r="J864" s="565" t="s">
        <v>8117</v>
      </c>
      <c r="K864" s="402"/>
      <c r="L864" s="402"/>
    </row>
    <row r="865" spans="1:12" ht="15.75">
      <c r="A865" s="402"/>
      <c r="B865" s="563"/>
      <c r="C865" s="416" t="s">
        <v>8572</v>
      </c>
      <c r="D865" s="565"/>
      <c r="E865" s="563"/>
      <c r="F865" s="562"/>
      <c r="G865" s="565"/>
      <c r="H865" s="565"/>
      <c r="I865" s="565"/>
      <c r="J865" s="565"/>
      <c r="K865" s="402"/>
      <c r="L865" s="402"/>
    </row>
    <row r="866" spans="1:12" ht="15.75">
      <c r="A866" s="402"/>
      <c r="B866" s="563"/>
      <c r="C866" s="409" t="s">
        <v>8279</v>
      </c>
      <c r="D866" s="565" t="s">
        <v>8280</v>
      </c>
      <c r="E866" s="563"/>
      <c r="F866" s="562"/>
      <c r="G866" s="565" t="s">
        <v>2182</v>
      </c>
      <c r="H866" s="565">
        <v>5</v>
      </c>
      <c r="I866" s="565">
        <v>6.9</v>
      </c>
      <c r="J866" s="565" t="s">
        <v>8117</v>
      </c>
      <c r="K866" s="402"/>
      <c r="L866" s="402"/>
    </row>
    <row r="867" spans="1:12" ht="15.75">
      <c r="A867" s="402"/>
      <c r="B867" s="563"/>
      <c r="C867" s="416" t="s">
        <v>8566</v>
      </c>
      <c r="D867" s="565"/>
      <c r="E867" s="563"/>
      <c r="F867" s="562"/>
      <c r="G867" s="565"/>
      <c r="H867" s="565"/>
      <c r="I867" s="565"/>
      <c r="J867" s="565"/>
      <c r="K867" s="402"/>
      <c r="L867" s="402"/>
    </row>
    <row r="868" spans="1:12" ht="15.75">
      <c r="A868" s="402"/>
      <c r="B868" s="403"/>
      <c r="C868" s="416" t="s">
        <v>8566</v>
      </c>
      <c r="D868" s="399"/>
      <c r="E868" s="403"/>
      <c r="F868" s="399"/>
      <c r="G868" s="410" t="s">
        <v>2182</v>
      </c>
      <c r="H868" s="410">
        <v>4.0999999999999996</v>
      </c>
      <c r="I868" s="410">
        <v>6.9</v>
      </c>
      <c r="J868" s="410" t="s">
        <v>8228</v>
      </c>
      <c r="K868" s="402"/>
      <c r="L868" s="402"/>
    </row>
    <row r="869" spans="1:12" ht="15.75">
      <c r="A869" s="402"/>
      <c r="B869" s="403"/>
      <c r="C869" s="416" t="s">
        <v>8566</v>
      </c>
      <c r="D869" s="399"/>
      <c r="E869" s="403"/>
      <c r="F869" s="399"/>
      <c r="G869" s="410" t="s">
        <v>2182</v>
      </c>
      <c r="H869" s="410">
        <v>6</v>
      </c>
      <c r="I869" s="410">
        <v>6.9</v>
      </c>
      <c r="J869" s="410" t="s">
        <v>8229</v>
      </c>
      <c r="K869" s="402"/>
      <c r="L869" s="402"/>
    </row>
    <row r="870" spans="1:12" ht="15.75">
      <c r="A870" s="402"/>
      <c r="B870" s="403"/>
      <c r="C870" s="416" t="s">
        <v>8281</v>
      </c>
      <c r="D870" s="399"/>
      <c r="E870" s="403"/>
      <c r="F870" s="399"/>
      <c r="G870" s="410" t="s">
        <v>2182</v>
      </c>
      <c r="H870" s="410">
        <v>6</v>
      </c>
      <c r="I870" s="410">
        <v>8.8000000000000007</v>
      </c>
      <c r="J870" s="410" t="s">
        <v>8117</v>
      </c>
      <c r="K870" s="402"/>
      <c r="L870" s="402"/>
    </row>
    <row r="871" spans="1:12" ht="15.75">
      <c r="A871" s="402"/>
      <c r="B871" s="403"/>
      <c r="C871" s="416" t="s">
        <v>8281</v>
      </c>
      <c r="D871" s="399"/>
      <c r="E871" s="403"/>
      <c r="F871" s="399"/>
      <c r="G871" s="410" t="s">
        <v>2182</v>
      </c>
      <c r="H871" s="410">
        <v>3</v>
      </c>
      <c r="I871" s="410">
        <v>8.8000000000000007</v>
      </c>
      <c r="J871" s="410" t="s">
        <v>8228</v>
      </c>
      <c r="K871" s="402"/>
      <c r="L871" s="402"/>
    </row>
    <row r="872" spans="1:12" ht="15.75">
      <c r="A872" s="402"/>
      <c r="B872" s="403"/>
      <c r="C872" s="416" t="s">
        <v>8281</v>
      </c>
      <c r="D872" s="399"/>
      <c r="E872" s="403"/>
      <c r="F872" s="399"/>
      <c r="G872" s="410" t="s">
        <v>2182</v>
      </c>
      <c r="H872" s="410">
        <v>5.5</v>
      </c>
      <c r="I872" s="410">
        <v>8.8000000000000007</v>
      </c>
      <c r="J872" s="410" t="s">
        <v>8229</v>
      </c>
      <c r="K872" s="402"/>
      <c r="L872" s="402"/>
    </row>
    <row r="873" spans="1:12" ht="15.75">
      <c r="A873" s="402"/>
      <c r="B873" s="563"/>
      <c r="C873" s="409" t="s">
        <v>8282</v>
      </c>
      <c r="D873" s="565" t="s">
        <v>8280</v>
      </c>
      <c r="E873" s="563"/>
      <c r="F873" s="562"/>
      <c r="G873" s="565" t="s">
        <v>2182</v>
      </c>
      <c r="H873" s="565">
        <v>0.7</v>
      </c>
      <c r="I873" s="565">
        <v>13.6</v>
      </c>
      <c r="J873" s="565" t="s">
        <v>8116</v>
      </c>
      <c r="K873" s="402"/>
      <c r="L873" s="402"/>
    </row>
    <row r="874" spans="1:12" ht="15.75">
      <c r="A874" s="402"/>
      <c r="B874" s="563"/>
      <c r="C874" s="416" t="s">
        <v>8718</v>
      </c>
      <c r="D874" s="565"/>
      <c r="E874" s="563"/>
      <c r="F874" s="562"/>
      <c r="G874" s="565"/>
      <c r="H874" s="565"/>
      <c r="I874" s="565"/>
      <c r="J874" s="565"/>
      <c r="K874" s="402"/>
      <c r="L874" s="402"/>
    </row>
    <row r="875" spans="1:12" ht="15.75">
      <c r="A875" s="402"/>
      <c r="B875" s="563"/>
      <c r="C875" s="573" t="s">
        <v>8718</v>
      </c>
      <c r="D875" s="562"/>
      <c r="E875" s="563"/>
      <c r="F875" s="562"/>
      <c r="G875" s="565" t="s">
        <v>2182</v>
      </c>
      <c r="H875" s="565">
        <v>3.2</v>
      </c>
      <c r="I875" s="565">
        <v>13.6</v>
      </c>
      <c r="J875" s="410" t="s">
        <v>8116</v>
      </c>
      <c r="K875" s="402"/>
      <c r="L875" s="402"/>
    </row>
    <row r="876" spans="1:12">
      <c r="A876" s="402"/>
      <c r="B876" s="563"/>
      <c r="C876" s="573"/>
      <c r="D876" s="562"/>
      <c r="E876" s="563"/>
      <c r="F876" s="562"/>
      <c r="G876" s="565"/>
      <c r="H876" s="565"/>
      <c r="I876" s="565"/>
      <c r="J876" s="429" t="s">
        <v>8456</v>
      </c>
      <c r="K876" s="402"/>
      <c r="L876" s="402"/>
    </row>
    <row r="877" spans="1:12" ht="15.75">
      <c r="A877" s="402"/>
      <c r="B877" s="403"/>
      <c r="C877" s="416" t="s">
        <v>8718</v>
      </c>
      <c r="D877" s="399"/>
      <c r="E877" s="403"/>
      <c r="F877" s="399"/>
      <c r="G877" s="410" t="s">
        <v>2182</v>
      </c>
      <c r="H877" s="410">
        <v>1</v>
      </c>
      <c r="I877" s="410">
        <v>13.6</v>
      </c>
      <c r="J877" s="410" t="s">
        <v>8117</v>
      </c>
      <c r="K877" s="402"/>
      <c r="L877" s="402"/>
    </row>
    <row r="878" spans="1:12">
      <c r="A878" s="402"/>
      <c r="B878" s="563"/>
      <c r="C878" s="573" t="s">
        <v>8719</v>
      </c>
      <c r="D878" s="562"/>
      <c r="E878" s="563"/>
      <c r="F878" s="562"/>
      <c r="G878" s="565" t="s">
        <v>2182</v>
      </c>
      <c r="H878" s="565">
        <v>1</v>
      </c>
      <c r="I878" s="565">
        <v>20.6</v>
      </c>
      <c r="J878" s="429" t="s">
        <v>8292</v>
      </c>
      <c r="K878" s="402"/>
      <c r="L878" s="402"/>
    </row>
    <row r="879" spans="1:12" ht="15.75">
      <c r="A879" s="402"/>
      <c r="B879" s="563"/>
      <c r="C879" s="573"/>
      <c r="D879" s="562"/>
      <c r="E879" s="563"/>
      <c r="F879" s="562"/>
      <c r="G879" s="565"/>
      <c r="H879" s="565"/>
      <c r="I879" s="565"/>
      <c r="J879" s="410" t="s">
        <v>8116</v>
      </c>
      <c r="K879" s="402"/>
      <c r="L879" s="402"/>
    </row>
    <row r="880" spans="1:12" ht="15.75">
      <c r="A880" s="402"/>
      <c r="B880" s="563"/>
      <c r="C880" s="573" t="s">
        <v>8720</v>
      </c>
      <c r="D880" s="562"/>
      <c r="E880" s="563"/>
      <c r="F880" s="562"/>
      <c r="G880" s="565" t="s">
        <v>2182</v>
      </c>
      <c r="H880" s="565">
        <v>1</v>
      </c>
      <c r="I880" s="565">
        <v>15.6</v>
      </c>
      <c r="J880" s="410" t="s">
        <v>8116</v>
      </c>
      <c r="K880" s="402"/>
      <c r="L880" s="402"/>
    </row>
    <row r="881" spans="1:12">
      <c r="A881" s="402"/>
      <c r="B881" s="563"/>
      <c r="C881" s="573"/>
      <c r="D881" s="562"/>
      <c r="E881" s="563"/>
      <c r="F881" s="562"/>
      <c r="G881" s="565"/>
      <c r="H881" s="565"/>
      <c r="I881" s="565"/>
      <c r="J881" s="429" t="s">
        <v>8456</v>
      </c>
      <c r="K881" s="402"/>
      <c r="L881" s="402"/>
    </row>
    <row r="882" spans="1:12" ht="15.75">
      <c r="A882" s="402"/>
      <c r="B882" s="563"/>
      <c r="C882" s="409" t="s">
        <v>8291</v>
      </c>
      <c r="D882" s="565" t="s">
        <v>8280</v>
      </c>
      <c r="E882" s="563"/>
      <c r="F882" s="562"/>
      <c r="G882" s="565" t="s">
        <v>2182</v>
      </c>
      <c r="H882" s="565">
        <v>2.5</v>
      </c>
      <c r="I882" s="565">
        <v>11.7</v>
      </c>
      <c r="J882" s="565" t="s">
        <v>8117</v>
      </c>
      <c r="K882" s="402"/>
      <c r="L882" s="402"/>
    </row>
    <row r="883" spans="1:12" ht="15.75">
      <c r="A883" s="402"/>
      <c r="B883" s="563"/>
      <c r="C883" s="416" t="s">
        <v>8281</v>
      </c>
      <c r="D883" s="565"/>
      <c r="E883" s="563"/>
      <c r="F883" s="562"/>
      <c r="G883" s="565"/>
      <c r="H883" s="565"/>
      <c r="I883" s="565"/>
      <c r="J883" s="565"/>
      <c r="K883" s="402"/>
      <c r="L883" s="402"/>
    </row>
    <row r="884" spans="1:12" ht="15.75">
      <c r="A884" s="402"/>
      <c r="B884" s="563"/>
      <c r="C884" s="566" t="s">
        <v>8721</v>
      </c>
      <c r="D884" s="565" t="s">
        <v>8280</v>
      </c>
      <c r="E884" s="562"/>
      <c r="F884" s="562"/>
      <c r="G884" s="410" t="s">
        <v>3768</v>
      </c>
      <c r="H884" s="410">
        <v>1</v>
      </c>
      <c r="I884" s="565">
        <v>89.8</v>
      </c>
      <c r="J884" s="565" t="s">
        <v>8116</v>
      </c>
      <c r="K884" s="402"/>
      <c r="L884" s="402"/>
    </row>
    <row r="885" spans="1:12" ht="18.75">
      <c r="A885" s="402"/>
      <c r="B885" s="563"/>
      <c r="C885" s="566"/>
      <c r="D885" s="565"/>
      <c r="E885" s="562"/>
      <c r="F885" s="562"/>
      <c r="G885" s="410" t="s">
        <v>8324</v>
      </c>
      <c r="H885" s="410">
        <v>11.2</v>
      </c>
      <c r="I885" s="565"/>
      <c r="J885" s="565"/>
      <c r="K885" s="402"/>
      <c r="L885" s="402"/>
    </row>
    <row r="886" spans="1:12" ht="15.75">
      <c r="A886" s="402"/>
      <c r="B886" s="563"/>
      <c r="C886" s="409" t="s">
        <v>8722</v>
      </c>
      <c r="D886" s="565" t="s">
        <v>8280</v>
      </c>
      <c r="E886" s="562"/>
      <c r="F886" s="562"/>
      <c r="G886" s="410" t="s">
        <v>3768</v>
      </c>
      <c r="H886" s="410">
        <v>2</v>
      </c>
      <c r="I886" s="565">
        <v>18</v>
      </c>
      <c r="J886" s="565" t="s">
        <v>8228</v>
      </c>
      <c r="K886" s="402"/>
      <c r="L886" s="402"/>
    </row>
    <row r="887" spans="1:12" ht="18.75">
      <c r="A887" s="402"/>
      <c r="B887" s="563"/>
      <c r="C887" s="409" t="s">
        <v>8723</v>
      </c>
      <c r="D887" s="565"/>
      <c r="E887" s="562"/>
      <c r="F887" s="562"/>
      <c r="G887" s="410" t="s">
        <v>8324</v>
      </c>
      <c r="H887" s="410">
        <v>2.2999999999999998</v>
      </c>
      <c r="I887" s="565"/>
      <c r="J887" s="565"/>
      <c r="K887" s="402"/>
      <c r="L887" s="402"/>
    </row>
    <row r="888" spans="1:12" ht="15.75">
      <c r="A888" s="402"/>
      <c r="B888" s="563"/>
      <c r="C888" s="409" t="s">
        <v>8382</v>
      </c>
      <c r="D888" s="565" t="s">
        <v>8280</v>
      </c>
      <c r="E888" s="563"/>
      <c r="F888" s="562"/>
      <c r="G888" s="410" t="s">
        <v>3768</v>
      </c>
      <c r="H888" s="410">
        <v>2</v>
      </c>
      <c r="I888" s="563"/>
      <c r="J888" s="562"/>
      <c r="K888" s="402"/>
      <c r="L888" s="402"/>
    </row>
    <row r="889" spans="1:12" ht="18.75">
      <c r="A889" s="402"/>
      <c r="B889" s="563"/>
      <c r="C889" s="432" t="s">
        <v>8724</v>
      </c>
      <c r="D889" s="565"/>
      <c r="E889" s="563"/>
      <c r="F889" s="562"/>
      <c r="G889" s="410" t="s">
        <v>8324</v>
      </c>
      <c r="H889" s="410">
        <v>1.1599999999999999</v>
      </c>
      <c r="I889" s="563"/>
      <c r="J889" s="562"/>
      <c r="K889" s="402"/>
      <c r="L889" s="402"/>
    </row>
    <row r="890" spans="1:12" ht="15.75">
      <c r="A890" s="402"/>
      <c r="B890" s="563"/>
      <c r="C890" s="409" t="s">
        <v>8382</v>
      </c>
      <c r="D890" s="565" t="s">
        <v>8280</v>
      </c>
      <c r="E890" s="563"/>
      <c r="F890" s="562"/>
      <c r="G890" s="410" t="s">
        <v>3768</v>
      </c>
      <c r="H890" s="410">
        <v>1</v>
      </c>
      <c r="I890" s="563"/>
      <c r="J890" s="562"/>
      <c r="K890" s="402"/>
      <c r="L890" s="402"/>
    </row>
    <row r="891" spans="1:12" ht="18.75">
      <c r="A891" s="402"/>
      <c r="B891" s="563"/>
      <c r="C891" s="409" t="s">
        <v>8725</v>
      </c>
      <c r="D891" s="565"/>
      <c r="E891" s="563"/>
      <c r="F891" s="562"/>
      <c r="G891" s="410" t="s">
        <v>8324</v>
      </c>
      <c r="H891" s="410">
        <v>1</v>
      </c>
      <c r="I891" s="563"/>
      <c r="J891" s="562"/>
      <c r="K891" s="402"/>
      <c r="L891" s="402"/>
    </row>
    <row r="892" spans="1:12" ht="15.75">
      <c r="A892" s="402"/>
      <c r="B892" s="563"/>
      <c r="C892" s="409" t="s">
        <v>8580</v>
      </c>
      <c r="D892" s="565" t="s">
        <v>8280</v>
      </c>
      <c r="E892" s="563"/>
      <c r="F892" s="562"/>
      <c r="G892" s="410" t="s">
        <v>3768</v>
      </c>
      <c r="H892" s="410">
        <v>1</v>
      </c>
      <c r="I892" s="563"/>
      <c r="J892" s="562"/>
      <c r="K892" s="402"/>
      <c r="L892" s="402"/>
    </row>
    <row r="893" spans="1:12" ht="18.75">
      <c r="A893" s="402"/>
      <c r="B893" s="563"/>
      <c r="C893" s="409" t="s">
        <v>8582</v>
      </c>
      <c r="D893" s="565"/>
      <c r="E893" s="563"/>
      <c r="F893" s="562"/>
      <c r="G893" s="410" t="s">
        <v>8324</v>
      </c>
      <c r="H893" s="410">
        <v>0.33</v>
      </c>
      <c r="I893" s="563"/>
      <c r="J893" s="562"/>
      <c r="K893" s="402"/>
      <c r="L893" s="402"/>
    </row>
    <row r="894" spans="1:12" ht="15.75">
      <c r="A894" s="402"/>
      <c r="B894" s="563"/>
      <c r="C894" s="409" t="s">
        <v>8580</v>
      </c>
      <c r="D894" s="565" t="s">
        <v>8280</v>
      </c>
      <c r="E894" s="563"/>
      <c r="F894" s="562"/>
      <c r="G894" s="410" t="s">
        <v>3768</v>
      </c>
      <c r="H894" s="410">
        <v>2</v>
      </c>
      <c r="I894" s="563"/>
      <c r="J894" s="562"/>
      <c r="K894" s="402"/>
      <c r="L894" s="402"/>
    </row>
    <row r="895" spans="1:12" ht="18.75">
      <c r="A895" s="402"/>
      <c r="B895" s="563"/>
      <c r="C895" s="409" t="s">
        <v>8726</v>
      </c>
      <c r="D895" s="565"/>
      <c r="E895" s="563"/>
      <c r="F895" s="562"/>
      <c r="G895" s="410" t="s">
        <v>8324</v>
      </c>
      <c r="H895" s="410">
        <v>0.45</v>
      </c>
      <c r="I895" s="563"/>
      <c r="J895" s="562"/>
      <c r="K895" s="402"/>
      <c r="L895" s="402"/>
    </row>
    <row r="896" spans="1:12" ht="15.75">
      <c r="A896" s="402"/>
      <c r="B896" s="563"/>
      <c r="C896" s="566" t="s">
        <v>8727</v>
      </c>
      <c r="D896" s="565" t="s">
        <v>8280</v>
      </c>
      <c r="E896" s="563"/>
      <c r="F896" s="562"/>
      <c r="G896" s="410" t="s">
        <v>3768</v>
      </c>
      <c r="H896" s="410">
        <v>8</v>
      </c>
      <c r="I896" s="563"/>
      <c r="J896" s="562"/>
      <c r="K896" s="402"/>
      <c r="L896" s="402"/>
    </row>
    <row r="897" spans="1:12" ht="18.75">
      <c r="A897" s="402"/>
      <c r="B897" s="563"/>
      <c r="C897" s="566"/>
      <c r="D897" s="565"/>
      <c r="E897" s="563"/>
      <c r="F897" s="562"/>
      <c r="G897" s="410" t="s">
        <v>8324</v>
      </c>
      <c r="H897" s="410">
        <v>2.75</v>
      </c>
      <c r="I897" s="563"/>
      <c r="J897" s="562"/>
      <c r="K897" s="402"/>
      <c r="L897" s="402"/>
    </row>
    <row r="898" spans="1:12" ht="15.75">
      <c r="A898" s="402"/>
      <c r="B898" s="563"/>
      <c r="C898" s="566" t="s">
        <v>8728</v>
      </c>
      <c r="D898" s="565" t="s">
        <v>8280</v>
      </c>
      <c r="E898" s="563"/>
      <c r="F898" s="562"/>
      <c r="G898" s="410" t="s">
        <v>3768</v>
      </c>
      <c r="H898" s="410">
        <v>1</v>
      </c>
      <c r="I898" s="563"/>
      <c r="J898" s="562"/>
      <c r="K898" s="402"/>
      <c r="L898" s="402"/>
    </row>
    <row r="899" spans="1:12" ht="18.75">
      <c r="A899" s="402"/>
      <c r="B899" s="563"/>
      <c r="C899" s="566"/>
      <c r="D899" s="565"/>
      <c r="E899" s="563"/>
      <c r="F899" s="562"/>
      <c r="G899" s="410" t="s">
        <v>8324</v>
      </c>
      <c r="H899" s="410">
        <v>1.8</v>
      </c>
      <c r="I899" s="563"/>
      <c r="J899" s="562"/>
      <c r="K899" s="402"/>
      <c r="L899" s="402"/>
    </row>
    <row r="900" spans="1:12" ht="15.75">
      <c r="A900" s="402"/>
      <c r="B900" s="563"/>
      <c r="C900" s="566" t="s">
        <v>8729</v>
      </c>
      <c r="D900" s="565" t="s">
        <v>8280</v>
      </c>
      <c r="E900" s="563"/>
      <c r="F900" s="562"/>
      <c r="G900" s="410" t="s">
        <v>3768</v>
      </c>
      <c r="H900" s="410">
        <v>5</v>
      </c>
      <c r="I900" s="563"/>
      <c r="J900" s="562"/>
      <c r="K900" s="402"/>
      <c r="L900" s="402"/>
    </row>
    <row r="901" spans="1:12" ht="18.75">
      <c r="A901" s="402"/>
      <c r="B901" s="563"/>
      <c r="C901" s="566"/>
      <c r="D901" s="565"/>
      <c r="E901" s="563"/>
      <c r="F901" s="562"/>
      <c r="G901" s="410" t="s">
        <v>8324</v>
      </c>
      <c r="H901" s="410">
        <v>4.5999999999999996</v>
      </c>
      <c r="I901" s="563"/>
      <c r="J901" s="562"/>
      <c r="K901" s="402"/>
      <c r="L901" s="402"/>
    </row>
    <row r="902" spans="1:12" ht="15.75">
      <c r="A902" s="402"/>
      <c r="B902" s="563"/>
      <c r="C902" s="566" t="s">
        <v>8730</v>
      </c>
      <c r="D902" s="565" t="s">
        <v>8280</v>
      </c>
      <c r="E902" s="563"/>
      <c r="F902" s="562"/>
      <c r="G902" s="410" t="s">
        <v>3768</v>
      </c>
      <c r="H902" s="410">
        <v>1</v>
      </c>
      <c r="I902" s="563"/>
      <c r="J902" s="562"/>
      <c r="K902" s="402"/>
      <c r="L902" s="402"/>
    </row>
    <row r="903" spans="1:12" ht="18.75">
      <c r="A903" s="402"/>
      <c r="B903" s="563"/>
      <c r="C903" s="566"/>
      <c r="D903" s="565"/>
      <c r="E903" s="563"/>
      <c r="F903" s="562"/>
      <c r="G903" s="410" t="s">
        <v>8324</v>
      </c>
      <c r="H903" s="410">
        <v>0.52</v>
      </c>
      <c r="I903" s="563"/>
      <c r="J903" s="562"/>
      <c r="K903" s="402"/>
      <c r="L903" s="402"/>
    </row>
    <row r="904" spans="1:12" ht="15.75">
      <c r="A904" s="402"/>
      <c r="B904" s="563"/>
      <c r="C904" s="566" t="s">
        <v>8731</v>
      </c>
      <c r="D904" s="565" t="s">
        <v>8280</v>
      </c>
      <c r="E904" s="563"/>
      <c r="F904" s="562"/>
      <c r="G904" s="410" t="s">
        <v>3768</v>
      </c>
      <c r="H904" s="410">
        <v>1</v>
      </c>
      <c r="I904" s="563"/>
      <c r="J904" s="562"/>
      <c r="K904" s="402"/>
      <c r="L904" s="402"/>
    </row>
    <row r="905" spans="1:12" ht="18.75">
      <c r="A905" s="402"/>
      <c r="B905" s="563"/>
      <c r="C905" s="566"/>
      <c r="D905" s="565"/>
      <c r="E905" s="563"/>
      <c r="F905" s="562"/>
      <c r="G905" s="410" t="s">
        <v>8324</v>
      </c>
      <c r="H905" s="410">
        <v>0.86</v>
      </c>
      <c r="I905" s="563"/>
      <c r="J905" s="562"/>
      <c r="K905" s="402"/>
      <c r="L905" s="402"/>
    </row>
    <row r="906" spans="1:12" ht="15.75">
      <c r="A906" s="402"/>
      <c r="B906" s="403"/>
      <c r="C906" s="409" t="s">
        <v>8655</v>
      </c>
      <c r="D906" s="410" t="s">
        <v>8656</v>
      </c>
      <c r="E906" s="403"/>
      <c r="F906" s="410" t="s">
        <v>8309</v>
      </c>
      <c r="G906" s="410" t="s">
        <v>3768</v>
      </c>
      <c r="H906" s="410">
        <v>2</v>
      </c>
      <c r="I906" s="403"/>
      <c r="J906" s="399"/>
      <c r="K906" s="402"/>
      <c r="L906" s="402"/>
    </row>
    <row r="907" spans="1:12" ht="31.5">
      <c r="A907" s="402"/>
      <c r="B907" s="403"/>
      <c r="C907" s="409" t="s">
        <v>8602</v>
      </c>
      <c r="D907" s="410" t="s">
        <v>8603</v>
      </c>
      <c r="E907" s="403"/>
      <c r="F907" s="410" t="s">
        <v>8601</v>
      </c>
      <c r="G907" s="410" t="s">
        <v>3768</v>
      </c>
      <c r="H907" s="410">
        <v>1</v>
      </c>
      <c r="I907" s="403"/>
      <c r="J907" s="399"/>
      <c r="K907" s="402"/>
      <c r="L907" s="402"/>
    </row>
    <row r="908" spans="1:12" ht="31.5">
      <c r="A908" s="402"/>
      <c r="B908" s="403"/>
      <c r="C908" s="409" t="s">
        <v>8659</v>
      </c>
      <c r="D908" s="410" t="s">
        <v>8660</v>
      </c>
      <c r="E908" s="403"/>
      <c r="F908" s="410" t="s">
        <v>8601</v>
      </c>
      <c r="G908" s="410" t="s">
        <v>3768</v>
      </c>
      <c r="H908" s="410">
        <v>2</v>
      </c>
      <c r="I908" s="403"/>
      <c r="J908" s="399"/>
      <c r="K908" s="402"/>
      <c r="L908" s="402"/>
    </row>
    <row r="909" spans="1:12" ht="31.5">
      <c r="A909" s="402"/>
      <c r="B909" s="403"/>
      <c r="C909" s="409" t="s">
        <v>8732</v>
      </c>
      <c r="D909" s="410" t="s">
        <v>8733</v>
      </c>
      <c r="E909" s="403"/>
      <c r="F909" s="410" t="s">
        <v>8601</v>
      </c>
      <c r="G909" s="410" t="s">
        <v>3768</v>
      </c>
      <c r="H909" s="410">
        <v>1</v>
      </c>
      <c r="I909" s="403"/>
      <c r="J909" s="399"/>
      <c r="K909" s="402"/>
      <c r="L909" s="402"/>
    </row>
    <row r="910" spans="1:12" ht="15.75">
      <c r="A910" s="402"/>
      <c r="B910" s="563"/>
      <c r="C910" s="566" t="s">
        <v>8734</v>
      </c>
      <c r="D910" s="565" t="s">
        <v>8280</v>
      </c>
      <c r="E910" s="563"/>
      <c r="F910" s="562"/>
      <c r="G910" s="410" t="s">
        <v>3768</v>
      </c>
      <c r="H910" s="410">
        <v>1</v>
      </c>
      <c r="I910" s="563"/>
      <c r="J910" s="562"/>
      <c r="K910" s="402"/>
      <c r="L910" s="402"/>
    </row>
    <row r="911" spans="1:12" ht="18.75">
      <c r="A911" s="402"/>
      <c r="B911" s="563"/>
      <c r="C911" s="566"/>
      <c r="D911" s="565"/>
      <c r="E911" s="563"/>
      <c r="F911" s="562"/>
      <c r="G911" s="410" t="s">
        <v>8324</v>
      </c>
      <c r="H911" s="410">
        <v>4.1000000000000002E-2</v>
      </c>
      <c r="I911" s="563"/>
      <c r="J911" s="562"/>
      <c r="K911" s="402"/>
      <c r="L911" s="402"/>
    </row>
    <row r="912" spans="1:12" ht="15.75">
      <c r="A912" s="402"/>
      <c r="B912" s="563"/>
      <c r="C912" s="566" t="s">
        <v>8735</v>
      </c>
      <c r="D912" s="565" t="s">
        <v>8280</v>
      </c>
      <c r="E912" s="563"/>
      <c r="F912" s="562"/>
      <c r="G912" s="410" t="s">
        <v>3768</v>
      </c>
      <c r="H912" s="410">
        <v>1</v>
      </c>
      <c r="I912" s="563"/>
      <c r="J912" s="562"/>
      <c r="K912" s="402"/>
      <c r="L912" s="402"/>
    </row>
    <row r="913" spans="1:12" ht="18.75">
      <c r="A913" s="402"/>
      <c r="B913" s="563"/>
      <c r="C913" s="566"/>
      <c r="D913" s="565"/>
      <c r="E913" s="563"/>
      <c r="F913" s="562"/>
      <c r="G913" s="410" t="s">
        <v>8324</v>
      </c>
      <c r="H913" s="410">
        <v>0.32</v>
      </c>
      <c r="I913" s="563"/>
      <c r="J913" s="562"/>
      <c r="K913" s="402"/>
      <c r="L913" s="402"/>
    </row>
    <row r="914" spans="1:12" ht="15.75">
      <c r="A914" s="402"/>
      <c r="B914" s="563"/>
      <c r="C914" s="566" t="s">
        <v>8736</v>
      </c>
      <c r="D914" s="565" t="s">
        <v>8280</v>
      </c>
      <c r="E914" s="563"/>
      <c r="F914" s="562"/>
      <c r="G914" s="410" t="s">
        <v>3768</v>
      </c>
      <c r="H914" s="410">
        <v>1</v>
      </c>
      <c r="I914" s="563"/>
      <c r="J914" s="562"/>
      <c r="K914" s="402"/>
      <c r="L914" s="402"/>
    </row>
    <row r="915" spans="1:12" ht="18.75">
      <c r="A915" s="402"/>
      <c r="B915" s="563"/>
      <c r="C915" s="566"/>
      <c r="D915" s="565"/>
      <c r="E915" s="563"/>
      <c r="F915" s="562"/>
      <c r="G915" s="410" t="s">
        <v>8324</v>
      </c>
      <c r="H915" s="410">
        <v>0.41599999999999998</v>
      </c>
      <c r="I915" s="563"/>
      <c r="J915" s="562"/>
      <c r="K915" s="402"/>
      <c r="L915" s="402"/>
    </row>
    <row r="916" spans="1:12" ht="15.75">
      <c r="A916" s="402"/>
      <c r="B916" s="403"/>
      <c r="C916" s="409" t="s">
        <v>8333</v>
      </c>
      <c r="D916" s="410" t="s">
        <v>8334</v>
      </c>
      <c r="E916" s="403"/>
      <c r="F916" s="399"/>
      <c r="G916" s="410" t="s">
        <v>3768</v>
      </c>
      <c r="H916" s="410">
        <v>4</v>
      </c>
      <c r="I916" s="403"/>
      <c r="J916" s="399"/>
      <c r="K916" s="402"/>
      <c r="L916" s="402"/>
    </row>
    <row r="917" spans="1:12" ht="31.5">
      <c r="A917" s="402"/>
      <c r="B917" s="403"/>
      <c r="C917" s="409" t="s">
        <v>8335</v>
      </c>
      <c r="D917" s="410" t="s">
        <v>8512</v>
      </c>
      <c r="E917" s="403"/>
      <c r="F917" s="410" t="s">
        <v>8337</v>
      </c>
      <c r="G917" s="410" t="s">
        <v>8399</v>
      </c>
      <c r="H917" s="410" t="s">
        <v>8737</v>
      </c>
      <c r="I917" s="403"/>
      <c r="J917" s="399"/>
      <c r="K917" s="402"/>
      <c r="L917" s="402"/>
    </row>
    <row r="918" spans="1:12" ht="31.5">
      <c r="A918" s="402"/>
      <c r="B918" s="403"/>
      <c r="C918" s="409" t="s">
        <v>8397</v>
      </c>
      <c r="D918" s="410" t="s">
        <v>8398</v>
      </c>
      <c r="E918" s="403"/>
      <c r="F918" s="410" t="s">
        <v>8337</v>
      </c>
      <c r="G918" s="410" t="s">
        <v>8399</v>
      </c>
      <c r="H918" s="410" t="s">
        <v>8738</v>
      </c>
      <c r="I918" s="403"/>
      <c r="J918" s="399"/>
      <c r="K918" s="402"/>
      <c r="L918" s="402"/>
    </row>
    <row r="919" spans="1:12" ht="15.75">
      <c r="A919" s="402"/>
      <c r="B919" s="403"/>
      <c r="C919" s="409" t="s">
        <v>8340</v>
      </c>
      <c r="D919" s="410" t="s">
        <v>8215</v>
      </c>
      <c r="E919" s="403"/>
      <c r="F919" s="399"/>
      <c r="G919" s="410" t="s">
        <v>2182</v>
      </c>
      <c r="H919" s="410">
        <v>67</v>
      </c>
      <c r="I919" s="410">
        <v>2.5000000000000001E-2</v>
      </c>
      <c r="J919" s="399"/>
      <c r="K919" s="402"/>
      <c r="L919" s="402"/>
    </row>
    <row r="920" spans="1:12" ht="15.75">
      <c r="A920" s="402"/>
      <c r="B920" s="403"/>
      <c r="C920" s="409" t="s">
        <v>8341</v>
      </c>
      <c r="D920" s="410" t="s">
        <v>8342</v>
      </c>
      <c r="E920" s="403"/>
      <c r="F920" s="410" t="s">
        <v>8337</v>
      </c>
      <c r="G920" s="410" t="s">
        <v>2182</v>
      </c>
      <c r="H920" s="410">
        <v>48</v>
      </c>
      <c r="I920" s="403"/>
      <c r="J920" s="399"/>
      <c r="K920" s="402"/>
      <c r="L920" s="402"/>
    </row>
    <row r="921" spans="1:12" ht="15.75">
      <c r="A921" s="402"/>
      <c r="B921" s="403"/>
      <c r="C921" s="409" t="s">
        <v>8404</v>
      </c>
      <c r="D921" s="410" t="s">
        <v>8405</v>
      </c>
      <c r="E921" s="403"/>
      <c r="F921" s="410" t="s">
        <v>8337</v>
      </c>
      <c r="G921" s="410" t="s">
        <v>2182</v>
      </c>
      <c r="H921" s="410">
        <v>6</v>
      </c>
      <c r="I921" s="410">
        <v>0.154</v>
      </c>
      <c r="J921" s="399"/>
      <c r="K921" s="402"/>
      <c r="L921" s="402"/>
    </row>
    <row r="922" spans="1:12" ht="15.75">
      <c r="A922" s="402"/>
      <c r="B922" s="403"/>
      <c r="C922" s="409" t="s">
        <v>8406</v>
      </c>
      <c r="D922" s="410" t="s">
        <v>8224</v>
      </c>
      <c r="E922" s="403"/>
      <c r="F922" s="399"/>
      <c r="G922" s="410" t="s">
        <v>3768</v>
      </c>
      <c r="H922" s="410">
        <v>4</v>
      </c>
      <c r="I922" s="410">
        <v>1.7000000000000001E-2</v>
      </c>
      <c r="J922" s="399"/>
      <c r="K922" s="402"/>
      <c r="L922" s="402"/>
    </row>
    <row r="923" spans="1:12" ht="15.75">
      <c r="A923" s="402"/>
      <c r="B923" s="403"/>
      <c r="C923" s="409" t="s">
        <v>7363</v>
      </c>
      <c r="D923" s="410" t="s">
        <v>8226</v>
      </c>
      <c r="E923" s="403"/>
      <c r="F923" s="399"/>
      <c r="G923" s="410" t="s">
        <v>3768</v>
      </c>
      <c r="H923" s="410">
        <v>4</v>
      </c>
      <c r="I923" s="410">
        <v>5.4999999999999997E-3</v>
      </c>
      <c r="J923" s="399"/>
      <c r="K923" s="402"/>
      <c r="L923" s="402"/>
    </row>
    <row r="924" spans="1:12" ht="15.75">
      <c r="A924" s="402"/>
      <c r="B924" s="403"/>
      <c r="C924" s="409" t="s">
        <v>5483</v>
      </c>
      <c r="D924" s="410" t="s">
        <v>8407</v>
      </c>
      <c r="E924" s="403"/>
      <c r="F924" s="399"/>
      <c r="G924" s="410" t="s">
        <v>3768</v>
      </c>
      <c r="H924" s="410">
        <v>8</v>
      </c>
      <c r="I924" s="410">
        <v>1.6999999999999999E-3</v>
      </c>
      <c r="J924" s="399"/>
      <c r="K924" s="402"/>
      <c r="L924" s="402"/>
    </row>
    <row r="925" spans="1:12" ht="15.75">
      <c r="A925" s="402"/>
      <c r="B925" s="403"/>
      <c r="C925" s="409" t="s">
        <v>8739</v>
      </c>
      <c r="D925" s="399"/>
      <c r="E925" s="403"/>
      <c r="F925" s="399"/>
      <c r="G925" s="410" t="s">
        <v>3768</v>
      </c>
      <c r="H925" s="410">
        <v>153</v>
      </c>
      <c r="I925" s="399"/>
      <c r="J925" s="399"/>
      <c r="K925" s="402"/>
      <c r="L925" s="402"/>
    </row>
    <row r="926" spans="1:12" ht="15.75">
      <c r="A926" s="402"/>
      <c r="B926" s="403"/>
      <c r="C926" s="409" t="s">
        <v>8740</v>
      </c>
      <c r="D926" s="399"/>
      <c r="E926" s="403"/>
      <c r="F926" s="399"/>
      <c r="G926" s="410" t="s">
        <v>3768</v>
      </c>
      <c r="H926" s="410">
        <v>153</v>
      </c>
      <c r="I926" s="399"/>
      <c r="J926" s="399"/>
      <c r="K926" s="402"/>
      <c r="L926" s="402"/>
    </row>
    <row r="927" spans="1:12" ht="15.75">
      <c r="A927" s="402"/>
      <c r="B927" s="403"/>
      <c r="C927" s="409" t="s">
        <v>8345</v>
      </c>
      <c r="D927" s="399"/>
      <c r="E927" s="403"/>
      <c r="F927" s="399"/>
      <c r="G927" s="410" t="s">
        <v>3509</v>
      </c>
      <c r="H927" s="410">
        <v>40</v>
      </c>
      <c r="I927" s="399"/>
      <c r="J927" s="399"/>
      <c r="K927" s="402"/>
      <c r="L927" s="402"/>
    </row>
    <row r="928" spans="1:12" ht="15.75">
      <c r="A928" s="402"/>
      <c r="B928" s="403"/>
      <c r="C928" s="405"/>
      <c r="D928" s="414"/>
      <c r="E928" s="403"/>
      <c r="F928" s="399"/>
      <c r="G928" s="399"/>
      <c r="H928" s="399"/>
      <c r="I928" s="399"/>
      <c r="J928" s="399"/>
      <c r="K928" s="402"/>
      <c r="L928" s="402"/>
    </row>
    <row r="929" spans="1:12" ht="15.75">
      <c r="A929" s="402"/>
      <c r="B929" s="403"/>
      <c r="C929" s="405"/>
      <c r="D929" s="433"/>
      <c r="E929" s="403"/>
      <c r="F929" s="399"/>
      <c r="G929" s="399"/>
      <c r="H929" s="399"/>
      <c r="I929" s="399"/>
      <c r="J929" s="399"/>
      <c r="K929" s="402"/>
      <c r="L929" s="402"/>
    </row>
    <row r="930" spans="1:12" ht="15.75">
      <c r="A930" s="402"/>
      <c r="B930" s="403"/>
      <c r="C930" s="419" t="s">
        <v>8741</v>
      </c>
      <c r="D930" s="399"/>
      <c r="E930" s="403"/>
      <c r="F930" s="399"/>
      <c r="G930" s="399"/>
      <c r="H930" s="399"/>
      <c r="I930" s="403"/>
      <c r="J930" s="399"/>
      <c r="K930" s="402"/>
      <c r="L930" s="402"/>
    </row>
    <row r="931" spans="1:12">
      <c r="A931" s="402"/>
      <c r="B931" s="562">
        <v>1</v>
      </c>
      <c r="C931" s="567" t="s">
        <v>8742</v>
      </c>
      <c r="D931" s="562" t="s">
        <v>8743</v>
      </c>
      <c r="E931" s="563"/>
      <c r="F931" s="562" t="s">
        <v>8125</v>
      </c>
      <c r="G931" s="562" t="s">
        <v>8248</v>
      </c>
      <c r="H931" s="562">
        <v>1</v>
      </c>
      <c r="I931" s="562">
        <v>476</v>
      </c>
      <c r="J931" s="562" t="s">
        <v>8128</v>
      </c>
      <c r="K931" s="402"/>
      <c r="L931" s="402"/>
    </row>
    <row r="932" spans="1:12">
      <c r="A932" s="402"/>
      <c r="B932" s="562"/>
      <c r="C932" s="567"/>
      <c r="D932" s="562"/>
      <c r="E932" s="563"/>
      <c r="F932" s="562"/>
      <c r="G932" s="562"/>
      <c r="H932" s="562"/>
      <c r="I932" s="562"/>
      <c r="J932" s="562"/>
      <c r="K932" s="402"/>
      <c r="L932" s="402"/>
    </row>
    <row r="933" spans="1:12" ht="15.75">
      <c r="A933" s="402"/>
      <c r="B933" s="578">
        <v>45292</v>
      </c>
      <c r="C933" s="405" t="s">
        <v>8473</v>
      </c>
      <c r="D933" s="562" t="s">
        <v>8744</v>
      </c>
      <c r="E933" s="563"/>
      <c r="F933" s="562"/>
      <c r="G933" s="562" t="s">
        <v>2144</v>
      </c>
      <c r="H933" s="562">
        <v>1</v>
      </c>
      <c r="I933" s="562">
        <v>167</v>
      </c>
      <c r="J933" s="562"/>
      <c r="K933" s="402"/>
      <c r="L933" s="402"/>
    </row>
    <row r="934" spans="1:12" ht="15.75">
      <c r="A934" s="402" t="s">
        <v>9822</v>
      </c>
      <c r="B934" s="578"/>
      <c r="C934" s="405" t="s">
        <v>8745</v>
      </c>
      <c r="D934" s="562"/>
      <c r="E934" s="563"/>
      <c r="F934" s="562"/>
      <c r="G934" s="562"/>
      <c r="H934" s="562"/>
      <c r="I934" s="562"/>
      <c r="J934" s="562"/>
      <c r="K934" s="402"/>
      <c r="L934" s="402"/>
    </row>
    <row r="935" spans="1:12" ht="15.75">
      <c r="A935" s="402"/>
      <c r="B935" s="420">
        <v>45323</v>
      </c>
      <c r="C935" s="405" t="s">
        <v>2925</v>
      </c>
      <c r="D935" s="399"/>
      <c r="E935" s="403"/>
      <c r="F935" s="399"/>
      <c r="G935" s="399"/>
      <c r="H935" s="399"/>
      <c r="I935" s="399"/>
      <c r="J935" s="399"/>
      <c r="K935" s="402"/>
      <c r="L935" s="402"/>
    </row>
    <row r="936" spans="1:12" ht="34.5">
      <c r="A936" s="402" t="s">
        <v>6165</v>
      </c>
      <c r="B936" s="420">
        <v>45352</v>
      </c>
      <c r="C936" s="405" t="s">
        <v>8746</v>
      </c>
      <c r="D936" s="399" t="s">
        <v>8747</v>
      </c>
      <c r="E936" s="403"/>
      <c r="F936" s="399"/>
      <c r="G936" s="399" t="s">
        <v>2144</v>
      </c>
      <c r="H936" s="399">
        <v>1</v>
      </c>
      <c r="I936" s="399">
        <v>260</v>
      </c>
      <c r="J936" s="399"/>
      <c r="K936" s="402"/>
      <c r="L936" s="402"/>
    </row>
    <row r="937" spans="1:12" ht="15.75">
      <c r="A937" s="402" t="s">
        <v>6165</v>
      </c>
      <c r="B937" s="420">
        <v>45383</v>
      </c>
      <c r="C937" s="405" t="s">
        <v>8748</v>
      </c>
      <c r="D937" s="399"/>
      <c r="E937" s="403"/>
      <c r="F937" s="399"/>
      <c r="G937" s="399" t="s">
        <v>2144</v>
      </c>
      <c r="H937" s="399">
        <v>1</v>
      </c>
      <c r="I937" s="403"/>
      <c r="J937" s="399"/>
      <c r="K937" s="402"/>
      <c r="L937" s="402"/>
    </row>
    <row r="938" spans="1:12" ht="15.75">
      <c r="A938" s="402" t="s">
        <v>6165</v>
      </c>
      <c r="B938" s="420">
        <v>45413</v>
      </c>
      <c r="C938" s="405" t="s">
        <v>8266</v>
      </c>
      <c r="D938" s="399" t="s">
        <v>8749</v>
      </c>
      <c r="E938" s="403"/>
      <c r="F938" s="399" t="s">
        <v>8125</v>
      </c>
      <c r="G938" s="399" t="s">
        <v>2144</v>
      </c>
      <c r="H938" s="399">
        <v>1</v>
      </c>
      <c r="I938" s="403"/>
      <c r="J938" s="399"/>
      <c r="K938" s="402"/>
      <c r="L938" s="402"/>
    </row>
    <row r="939" spans="1:12" ht="15.75">
      <c r="A939" s="402" t="s">
        <v>9822</v>
      </c>
      <c r="B939" s="403"/>
      <c r="C939" s="405" t="s">
        <v>8750</v>
      </c>
      <c r="D939" s="399" t="s">
        <v>8751</v>
      </c>
      <c r="E939" s="403"/>
      <c r="F939" s="399" t="s">
        <v>8125</v>
      </c>
      <c r="G939" s="399" t="s">
        <v>2144</v>
      </c>
      <c r="H939" s="399">
        <v>1</v>
      </c>
      <c r="I939" s="399">
        <v>18.7</v>
      </c>
      <c r="J939" s="399"/>
      <c r="K939" s="402"/>
      <c r="L939" s="402"/>
    </row>
    <row r="940" spans="1:12" ht="31.5">
      <c r="A940" s="402" t="s">
        <v>9822</v>
      </c>
      <c r="B940" s="403"/>
      <c r="C940" s="405" t="s">
        <v>8752</v>
      </c>
      <c r="D940" s="399" t="s">
        <v>8753</v>
      </c>
      <c r="E940" s="403"/>
      <c r="F940" s="399" t="s">
        <v>8125</v>
      </c>
      <c r="G940" s="399" t="s">
        <v>2144</v>
      </c>
      <c r="H940" s="399">
        <v>1</v>
      </c>
      <c r="I940" s="399">
        <v>20.71</v>
      </c>
      <c r="J940" s="399"/>
      <c r="K940" s="402"/>
      <c r="L940" s="402"/>
    </row>
    <row r="941" spans="1:12" ht="31.5">
      <c r="A941" s="402"/>
      <c r="B941" s="403"/>
      <c r="C941" s="409" t="s">
        <v>8754</v>
      </c>
      <c r="D941" s="410" t="s">
        <v>8755</v>
      </c>
      <c r="E941" s="403"/>
      <c r="F941" s="410" t="s">
        <v>8125</v>
      </c>
      <c r="G941" s="410" t="s">
        <v>3768</v>
      </c>
      <c r="H941" s="410">
        <v>1</v>
      </c>
      <c r="I941" s="410">
        <v>33.799999999999997</v>
      </c>
      <c r="J941" s="399"/>
      <c r="K941" s="402"/>
      <c r="L941" s="402"/>
    </row>
    <row r="942" spans="1:12" ht="31.5">
      <c r="A942" s="402" t="s">
        <v>9822</v>
      </c>
      <c r="B942" s="403"/>
      <c r="C942" s="405" t="s">
        <v>8756</v>
      </c>
      <c r="D942" s="399" t="s">
        <v>8757</v>
      </c>
      <c r="E942" s="403"/>
      <c r="F942" s="399" t="s">
        <v>8125</v>
      </c>
      <c r="G942" s="399" t="s">
        <v>2144</v>
      </c>
      <c r="H942" s="399">
        <v>1</v>
      </c>
      <c r="I942" s="399">
        <v>20.6</v>
      </c>
      <c r="J942" s="399"/>
      <c r="K942" s="402"/>
      <c r="L942" s="402"/>
    </row>
    <row r="943" spans="1:12" ht="15.75">
      <c r="A943" s="402"/>
      <c r="B943" s="563"/>
      <c r="C943" s="405" t="s">
        <v>8282</v>
      </c>
      <c r="D943" s="562" t="s">
        <v>8280</v>
      </c>
      <c r="E943" s="563"/>
      <c r="F943" s="562"/>
      <c r="G943" s="565" t="s">
        <v>2182</v>
      </c>
      <c r="H943" s="565">
        <v>2</v>
      </c>
      <c r="I943" s="565">
        <v>6.07</v>
      </c>
      <c r="J943" s="565" t="s">
        <v>8117</v>
      </c>
      <c r="K943" s="402"/>
      <c r="L943" s="402"/>
    </row>
    <row r="944" spans="1:12" ht="15.75">
      <c r="A944" s="402"/>
      <c r="B944" s="563"/>
      <c r="C944" s="416" t="s">
        <v>8758</v>
      </c>
      <c r="D944" s="562"/>
      <c r="E944" s="563"/>
      <c r="F944" s="562"/>
      <c r="G944" s="565"/>
      <c r="H944" s="565"/>
      <c r="I944" s="565"/>
      <c r="J944" s="565"/>
      <c r="K944" s="402"/>
      <c r="L944" s="402"/>
    </row>
    <row r="945" spans="1:12" ht="15.75">
      <c r="A945" s="402"/>
      <c r="B945" s="403"/>
      <c r="C945" s="416" t="s">
        <v>8759</v>
      </c>
      <c r="D945" s="399"/>
      <c r="E945" s="403"/>
      <c r="F945" s="399"/>
      <c r="G945" s="410" t="s">
        <v>2182</v>
      </c>
      <c r="H945" s="410">
        <v>2</v>
      </c>
      <c r="I945" s="410">
        <v>7.2</v>
      </c>
      <c r="J945" s="410" t="s">
        <v>8117</v>
      </c>
      <c r="K945" s="402"/>
      <c r="L945" s="402"/>
    </row>
    <row r="946" spans="1:12" ht="15.75">
      <c r="A946" s="402"/>
      <c r="B946" s="403"/>
      <c r="C946" s="416" t="s">
        <v>8760</v>
      </c>
      <c r="D946" s="399"/>
      <c r="E946" s="403"/>
      <c r="F946" s="399"/>
      <c r="G946" s="410" t="s">
        <v>2182</v>
      </c>
      <c r="H946" s="410">
        <v>4.5</v>
      </c>
      <c r="I946" s="410">
        <v>8.8000000000000007</v>
      </c>
      <c r="J946" s="410" t="s">
        <v>8117</v>
      </c>
      <c r="K946" s="402"/>
      <c r="L946" s="402"/>
    </row>
    <row r="947" spans="1:12" ht="15.75">
      <c r="A947" s="402"/>
      <c r="B947" s="403"/>
      <c r="C947" s="416" t="s">
        <v>8761</v>
      </c>
      <c r="D947" s="399"/>
      <c r="E947" s="403"/>
      <c r="F947" s="399"/>
      <c r="G947" s="410" t="s">
        <v>2182</v>
      </c>
      <c r="H947" s="410">
        <v>2.5</v>
      </c>
      <c r="I947" s="410">
        <v>11.03</v>
      </c>
      <c r="J947" s="410" t="s">
        <v>8117</v>
      </c>
      <c r="K947" s="402"/>
      <c r="L947" s="402"/>
    </row>
    <row r="948" spans="1:12" ht="15.75">
      <c r="A948" s="402"/>
      <c r="B948" s="403"/>
      <c r="C948" s="415" t="s">
        <v>8287</v>
      </c>
      <c r="D948" s="399"/>
      <c r="E948" s="403"/>
      <c r="F948" s="399"/>
      <c r="G948" s="399" t="s">
        <v>2182</v>
      </c>
      <c r="H948" s="399">
        <v>4.3</v>
      </c>
      <c r="I948" s="399">
        <v>19.5</v>
      </c>
      <c r="J948" s="399" t="s">
        <v>8116</v>
      </c>
      <c r="K948" s="402"/>
      <c r="L948" s="402"/>
    </row>
    <row r="949" spans="1:12" ht="15.75">
      <c r="A949" s="402"/>
      <c r="B949" s="563"/>
      <c r="C949" s="573" t="s">
        <v>8720</v>
      </c>
      <c r="D949" s="562"/>
      <c r="E949" s="563"/>
      <c r="F949" s="562"/>
      <c r="G949" s="565" t="s">
        <v>2182</v>
      </c>
      <c r="H949" s="565">
        <v>2</v>
      </c>
      <c r="I949" s="565">
        <v>13.24</v>
      </c>
      <c r="J949" s="410" t="s">
        <v>8228</v>
      </c>
      <c r="K949" s="402"/>
      <c r="L949" s="402"/>
    </row>
    <row r="950" spans="1:12" ht="15.75">
      <c r="A950" s="402"/>
      <c r="B950" s="563"/>
      <c r="C950" s="573"/>
      <c r="D950" s="562"/>
      <c r="E950" s="563"/>
      <c r="F950" s="562"/>
      <c r="G950" s="565"/>
      <c r="H950" s="565"/>
      <c r="I950" s="565"/>
      <c r="J950" s="410" t="s">
        <v>8456</v>
      </c>
      <c r="K950" s="402"/>
      <c r="L950" s="402"/>
    </row>
    <row r="951" spans="1:12">
      <c r="A951" s="402" t="s">
        <v>9823</v>
      </c>
      <c r="B951" s="563"/>
      <c r="C951" s="576" t="s">
        <v>8762</v>
      </c>
      <c r="D951" s="567"/>
      <c r="E951" s="563"/>
      <c r="F951" s="562"/>
      <c r="G951" s="562" t="s">
        <v>3735</v>
      </c>
      <c r="H951" s="562">
        <v>0.5</v>
      </c>
      <c r="I951" s="562">
        <v>13.8</v>
      </c>
      <c r="J951" s="414" t="s">
        <v>8295</v>
      </c>
      <c r="K951" s="402">
        <f>3000</f>
        <v>3000</v>
      </c>
      <c r="L951" s="423">
        <f>K951/1000*H951</f>
        <v>1.5</v>
      </c>
    </row>
    <row r="952" spans="1:12" ht="15.75">
      <c r="A952" s="402"/>
      <c r="B952" s="563"/>
      <c r="C952" s="576"/>
      <c r="D952" s="567"/>
      <c r="E952" s="563"/>
      <c r="F952" s="562"/>
      <c r="G952" s="562"/>
      <c r="H952" s="562"/>
      <c r="I952" s="562"/>
      <c r="J952" s="399" t="s">
        <v>8116</v>
      </c>
      <c r="K952" s="402"/>
      <c r="L952" s="402"/>
    </row>
    <row r="953" spans="1:12" ht="15.75">
      <c r="A953" s="402" t="s">
        <v>9823</v>
      </c>
      <c r="B953" s="403"/>
      <c r="C953" s="415" t="s">
        <v>8763</v>
      </c>
      <c r="D953" s="399"/>
      <c r="E953" s="403"/>
      <c r="F953" s="399"/>
      <c r="G953" s="399" t="s">
        <v>3735</v>
      </c>
      <c r="H953" s="399">
        <v>15</v>
      </c>
      <c r="I953" s="399">
        <v>20.76</v>
      </c>
      <c r="J953" s="399" t="s">
        <v>8117</v>
      </c>
      <c r="K953" s="402">
        <f>800*4</f>
        <v>3200</v>
      </c>
      <c r="L953" s="423">
        <f>K953/1000*H953</f>
        <v>48</v>
      </c>
    </row>
    <row r="954" spans="1:12" ht="15.75">
      <c r="A954" s="402"/>
      <c r="B954" s="403"/>
      <c r="C954" s="416" t="s">
        <v>8369</v>
      </c>
      <c r="D954" s="399"/>
      <c r="E954" s="403"/>
      <c r="F954" s="399"/>
      <c r="G954" s="410" t="s">
        <v>2182</v>
      </c>
      <c r="H954" s="410">
        <v>2</v>
      </c>
      <c r="I954" s="410">
        <v>13.8</v>
      </c>
      <c r="J954" s="410" t="s">
        <v>8117</v>
      </c>
      <c r="K954" s="402"/>
      <c r="L954" s="402"/>
    </row>
    <row r="955" spans="1:12" ht="15.75">
      <c r="A955" s="402"/>
      <c r="B955" s="403"/>
      <c r="C955" s="416" t="s">
        <v>8369</v>
      </c>
      <c r="D955" s="399"/>
      <c r="E955" s="403"/>
      <c r="F955" s="399"/>
      <c r="G955" s="410" t="s">
        <v>2182</v>
      </c>
      <c r="H955" s="410">
        <v>7</v>
      </c>
      <c r="I955" s="410">
        <v>13.8</v>
      </c>
      <c r="J955" s="410" t="s">
        <v>8228</v>
      </c>
      <c r="K955" s="402"/>
      <c r="L955" s="402"/>
    </row>
    <row r="956" spans="1:12" ht="15.75">
      <c r="A956" s="402"/>
      <c r="B956" s="563"/>
      <c r="C956" s="573" t="s">
        <v>8369</v>
      </c>
      <c r="D956" s="562"/>
      <c r="E956" s="563"/>
      <c r="F956" s="562"/>
      <c r="G956" s="565" t="s">
        <v>2182</v>
      </c>
      <c r="H956" s="565">
        <v>0.5</v>
      </c>
      <c r="I956" s="565">
        <v>13.8</v>
      </c>
      <c r="J956" s="410" t="s">
        <v>8228</v>
      </c>
      <c r="K956" s="402"/>
      <c r="L956" s="402"/>
    </row>
    <row r="957" spans="1:12" ht="15.75">
      <c r="A957" s="402"/>
      <c r="B957" s="563"/>
      <c r="C957" s="573"/>
      <c r="D957" s="562"/>
      <c r="E957" s="563"/>
      <c r="F957" s="562"/>
      <c r="G957" s="565"/>
      <c r="H957" s="565"/>
      <c r="I957" s="565"/>
      <c r="J957" s="410" t="s">
        <v>8456</v>
      </c>
      <c r="K957" s="402"/>
      <c r="L957" s="402"/>
    </row>
    <row r="958" spans="1:12" ht="15.75">
      <c r="A958" s="402" t="s">
        <v>9823</v>
      </c>
      <c r="B958" s="403"/>
      <c r="C958" s="405" t="s">
        <v>8764</v>
      </c>
      <c r="D958" s="399" t="s">
        <v>8280</v>
      </c>
      <c r="E958" s="403"/>
      <c r="F958" s="399"/>
      <c r="G958" s="399" t="s">
        <v>3735</v>
      </c>
      <c r="H958" s="399">
        <v>8.1999999999999993</v>
      </c>
      <c r="I958" s="399">
        <v>25.8</v>
      </c>
      <c r="J958" s="399" t="s">
        <v>8116</v>
      </c>
      <c r="K958" s="402">
        <f>3200</f>
        <v>3200</v>
      </c>
      <c r="L958" s="423">
        <f>K958/1000*H958</f>
        <v>26.24</v>
      </c>
    </row>
    <row r="959" spans="1:12" ht="15.75">
      <c r="A959" s="402" t="s">
        <v>9823</v>
      </c>
      <c r="B959" s="403"/>
      <c r="C959" s="405" t="s">
        <v>8765</v>
      </c>
      <c r="D959" s="399" t="s">
        <v>8280</v>
      </c>
      <c r="E959" s="403"/>
      <c r="F959" s="399"/>
      <c r="G959" s="399" t="s">
        <v>3735</v>
      </c>
      <c r="H959" s="399">
        <v>13</v>
      </c>
      <c r="I959" s="399">
        <v>25.8</v>
      </c>
      <c r="J959" s="399" t="s">
        <v>8117</v>
      </c>
      <c r="K959" s="402"/>
      <c r="L959" s="423">
        <f>3.14*900*H959/1000</f>
        <v>36.738</v>
      </c>
    </row>
    <row r="960" spans="1:12" ht="15.75">
      <c r="A960" s="402"/>
      <c r="B960" s="563"/>
      <c r="C960" s="567" t="s">
        <v>8766</v>
      </c>
      <c r="D960" s="562" t="s">
        <v>8280</v>
      </c>
      <c r="E960" s="563"/>
      <c r="F960" s="562"/>
      <c r="G960" s="399" t="s">
        <v>3768</v>
      </c>
      <c r="H960" s="399">
        <v>1</v>
      </c>
      <c r="I960" s="562">
        <v>32.75</v>
      </c>
      <c r="J960" s="399" t="s">
        <v>8767</v>
      </c>
      <c r="K960" s="402"/>
      <c r="L960" s="402"/>
    </row>
    <row r="961" spans="1:12" ht="18.75">
      <c r="A961" s="402" t="s">
        <v>9823</v>
      </c>
      <c r="B961" s="563"/>
      <c r="C961" s="567"/>
      <c r="D961" s="562"/>
      <c r="E961" s="563"/>
      <c r="F961" s="562"/>
      <c r="G961" s="399" t="s">
        <v>8106</v>
      </c>
      <c r="H961" s="426">
        <v>3.74</v>
      </c>
      <c r="I961" s="562"/>
      <c r="J961" s="399" t="s">
        <v>8116</v>
      </c>
      <c r="K961" s="402"/>
      <c r="L961" s="402">
        <f>H961</f>
        <v>3.74</v>
      </c>
    </row>
    <row r="962" spans="1:12" ht="15.75">
      <c r="A962" s="402"/>
      <c r="B962" s="563"/>
      <c r="C962" s="567" t="s">
        <v>8768</v>
      </c>
      <c r="D962" s="562" t="s">
        <v>8280</v>
      </c>
      <c r="E962" s="563"/>
      <c r="F962" s="562"/>
      <c r="G962" s="399" t="s">
        <v>3768</v>
      </c>
      <c r="H962" s="399">
        <v>1</v>
      </c>
      <c r="I962" s="562">
        <v>26.15</v>
      </c>
      <c r="J962" s="399" t="s">
        <v>8769</v>
      </c>
      <c r="K962" s="402"/>
      <c r="L962" s="402"/>
    </row>
    <row r="963" spans="1:12" ht="18.75">
      <c r="A963" s="402" t="s">
        <v>9823</v>
      </c>
      <c r="B963" s="563"/>
      <c r="C963" s="567"/>
      <c r="D963" s="562"/>
      <c r="E963" s="563"/>
      <c r="F963" s="562"/>
      <c r="G963" s="399" t="s">
        <v>8106</v>
      </c>
      <c r="H963" s="426">
        <v>2.88</v>
      </c>
      <c r="I963" s="562"/>
      <c r="J963" s="399" t="s">
        <v>8116</v>
      </c>
      <c r="K963" s="402"/>
      <c r="L963" s="402">
        <f>H963</f>
        <v>2.88</v>
      </c>
    </row>
    <row r="964" spans="1:12" ht="15.75">
      <c r="A964" s="402"/>
      <c r="B964" s="563"/>
      <c r="C964" s="409" t="s">
        <v>8382</v>
      </c>
      <c r="D964" s="565" t="s">
        <v>8280</v>
      </c>
      <c r="E964" s="563"/>
      <c r="F964" s="562"/>
      <c r="G964" s="410" t="s">
        <v>3768</v>
      </c>
      <c r="H964" s="410">
        <v>1</v>
      </c>
      <c r="I964" s="562"/>
      <c r="J964" s="562"/>
      <c r="K964" s="402"/>
      <c r="L964" s="402"/>
    </row>
    <row r="965" spans="1:12" ht="18.75">
      <c r="A965" s="402"/>
      <c r="B965" s="563"/>
      <c r="C965" s="409" t="s">
        <v>8770</v>
      </c>
      <c r="D965" s="565"/>
      <c r="E965" s="563"/>
      <c r="F965" s="562"/>
      <c r="G965" s="410" t="s">
        <v>8324</v>
      </c>
      <c r="H965" s="410">
        <v>0.48</v>
      </c>
      <c r="I965" s="562"/>
      <c r="J965" s="562"/>
      <c r="K965" s="402"/>
      <c r="L965" s="402"/>
    </row>
    <row r="966" spans="1:12" ht="15.75">
      <c r="A966" s="402"/>
      <c r="B966" s="563"/>
      <c r="C966" s="409" t="s">
        <v>8382</v>
      </c>
      <c r="D966" s="565" t="s">
        <v>8280</v>
      </c>
      <c r="E966" s="563"/>
      <c r="F966" s="562"/>
      <c r="G966" s="410" t="s">
        <v>3768</v>
      </c>
      <c r="H966" s="410">
        <v>1</v>
      </c>
      <c r="I966" s="562"/>
      <c r="J966" s="562"/>
      <c r="K966" s="402"/>
      <c r="L966" s="402"/>
    </row>
    <row r="967" spans="1:12" ht="18.75">
      <c r="A967" s="402"/>
      <c r="B967" s="563"/>
      <c r="C967" s="409" t="s">
        <v>8771</v>
      </c>
      <c r="D967" s="565"/>
      <c r="E967" s="563"/>
      <c r="F967" s="562"/>
      <c r="G967" s="410" t="s">
        <v>8324</v>
      </c>
      <c r="H967" s="410">
        <v>0.59</v>
      </c>
      <c r="I967" s="562"/>
      <c r="J967" s="562"/>
      <c r="K967" s="402"/>
      <c r="L967" s="402"/>
    </row>
    <row r="968" spans="1:12" ht="15.75">
      <c r="A968" s="402"/>
      <c r="B968" s="563"/>
      <c r="C968" s="409" t="s">
        <v>8382</v>
      </c>
      <c r="D968" s="565" t="s">
        <v>8280</v>
      </c>
      <c r="E968" s="563"/>
      <c r="F968" s="562"/>
      <c r="G968" s="410" t="s">
        <v>3768</v>
      </c>
      <c r="H968" s="410">
        <v>1</v>
      </c>
      <c r="I968" s="562"/>
      <c r="J968" s="562"/>
      <c r="K968" s="402"/>
      <c r="L968" s="402"/>
    </row>
    <row r="969" spans="1:12" ht="18.75">
      <c r="A969" s="402"/>
      <c r="B969" s="563"/>
      <c r="C969" s="409" t="s">
        <v>8772</v>
      </c>
      <c r="D969" s="565"/>
      <c r="E969" s="563"/>
      <c r="F969" s="562"/>
      <c r="G969" s="410" t="s">
        <v>8324</v>
      </c>
      <c r="H969" s="410">
        <v>0.73</v>
      </c>
      <c r="I969" s="562"/>
      <c r="J969" s="562"/>
      <c r="K969" s="402"/>
      <c r="L969" s="402"/>
    </row>
    <row r="970" spans="1:12" ht="15.75">
      <c r="A970" s="402"/>
      <c r="B970" s="563"/>
      <c r="C970" s="405" t="s">
        <v>8773</v>
      </c>
      <c r="D970" s="562" t="s">
        <v>8280</v>
      </c>
      <c r="E970" s="563"/>
      <c r="F970" s="562"/>
      <c r="G970" s="399" t="s">
        <v>3768</v>
      </c>
      <c r="H970" s="399">
        <v>1</v>
      </c>
      <c r="I970" s="562"/>
      <c r="J970" s="562"/>
      <c r="K970" s="402"/>
      <c r="L970" s="402"/>
    </row>
    <row r="971" spans="1:12" ht="18.75">
      <c r="A971" s="402" t="s">
        <v>9823</v>
      </c>
      <c r="B971" s="563"/>
      <c r="C971" s="405" t="s">
        <v>8774</v>
      </c>
      <c r="D971" s="562"/>
      <c r="E971" s="563"/>
      <c r="F971" s="562"/>
      <c r="G971" s="399" t="s">
        <v>8106</v>
      </c>
      <c r="H971" s="426">
        <v>1.0900000000000001</v>
      </c>
      <c r="I971" s="562"/>
      <c r="J971" s="562"/>
      <c r="K971" s="402"/>
      <c r="L971" s="402">
        <f>H971</f>
        <v>1.0900000000000001</v>
      </c>
    </row>
    <row r="972" spans="1:12" ht="18.75">
      <c r="A972" s="402"/>
      <c r="B972" s="563"/>
      <c r="C972" s="405" t="s">
        <v>8507</v>
      </c>
      <c r="D972" s="562" t="s">
        <v>8280</v>
      </c>
      <c r="E972" s="563"/>
      <c r="F972" s="562"/>
      <c r="G972" s="399" t="s">
        <v>3768</v>
      </c>
      <c r="H972" s="399">
        <v>2</v>
      </c>
      <c r="I972" s="562"/>
      <c r="J972" s="562"/>
      <c r="K972" s="402"/>
      <c r="L972" s="402"/>
    </row>
    <row r="973" spans="1:12" ht="18.75">
      <c r="A973" s="402" t="s">
        <v>9823</v>
      </c>
      <c r="B973" s="563"/>
      <c r="C973" s="405" t="s">
        <v>8775</v>
      </c>
      <c r="D973" s="562"/>
      <c r="E973" s="563"/>
      <c r="F973" s="562"/>
      <c r="G973" s="399" t="s">
        <v>8106</v>
      </c>
      <c r="H973" s="426">
        <v>2.97</v>
      </c>
      <c r="I973" s="562"/>
      <c r="J973" s="562"/>
      <c r="K973" s="402"/>
      <c r="L973" s="402">
        <f>H973</f>
        <v>2.97</v>
      </c>
    </row>
    <row r="974" spans="1:12" ht="18.75">
      <c r="A974" s="402"/>
      <c r="B974" s="563"/>
      <c r="C974" s="405" t="s">
        <v>8776</v>
      </c>
      <c r="D974" s="562" t="s">
        <v>8280</v>
      </c>
      <c r="E974" s="563"/>
      <c r="F974" s="562"/>
      <c r="G974" s="399" t="s">
        <v>3768</v>
      </c>
      <c r="H974" s="399">
        <v>2</v>
      </c>
      <c r="I974" s="562"/>
      <c r="J974" s="562"/>
      <c r="K974" s="402"/>
      <c r="L974" s="402"/>
    </row>
    <row r="975" spans="1:12" ht="18.75">
      <c r="A975" s="402" t="s">
        <v>9823</v>
      </c>
      <c r="B975" s="563"/>
      <c r="C975" s="405" t="s">
        <v>8775</v>
      </c>
      <c r="D975" s="562"/>
      <c r="E975" s="563"/>
      <c r="F975" s="562"/>
      <c r="G975" s="399" t="s">
        <v>8106</v>
      </c>
      <c r="H975" s="426">
        <v>1.78</v>
      </c>
      <c r="I975" s="562"/>
      <c r="J975" s="562"/>
      <c r="K975" s="402"/>
      <c r="L975" s="402">
        <f>H975</f>
        <v>1.78</v>
      </c>
    </row>
    <row r="976" spans="1:12" ht="18.75">
      <c r="A976" s="402"/>
      <c r="B976" s="563"/>
      <c r="C976" s="405" t="s">
        <v>8777</v>
      </c>
      <c r="D976" s="562" t="s">
        <v>8280</v>
      </c>
      <c r="E976" s="572"/>
      <c r="F976" s="562"/>
      <c r="G976" s="399" t="s">
        <v>3768</v>
      </c>
      <c r="H976" s="399">
        <v>2</v>
      </c>
      <c r="I976" s="562">
        <v>18.95</v>
      </c>
      <c r="J976" s="562"/>
      <c r="K976" s="402"/>
      <c r="L976" s="402"/>
    </row>
    <row r="977" spans="1:12" ht="18.75">
      <c r="A977" s="402" t="s">
        <v>9823</v>
      </c>
      <c r="B977" s="563"/>
      <c r="C977" s="405" t="s">
        <v>8778</v>
      </c>
      <c r="D977" s="562"/>
      <c r="E977" s="572"/>
      <c r="F977" s="562"/>
      <c r="G977" s="399" t="s">
        <v>8106</v>
      </c>
      <c r="H977" s="426">
        <v>2.23</v>
      </c>
      <c r="I977" s="562"/>
      <c r="J977" s="562"/>
      <c r="K977" s="402"/>
      <c r="L977" s="402">
        <f>H977</f>
        <v>2.23</v>
      </c>
    </row>
    <row r="978" spans="1:12" ht="18.75">
      <c r="A978" s="402"/>
      <c r="B978" s="563"/>
      <c r="C978" s="405" t="s">
        <v>8509</v>
      </c>
      <c r="D978" s="562" t="s">
        <v>8280</v>
      </c>
      <c r="E978" s="563"/>
      <c r="F978" s="562"/>
      <c r="G978" s="399" t="s">
        <v>3768</v>
      </c>
      <c r="H978" s="399">
        <v>1</v>
      </c>
      <c r="I978" s="562">
        <v>18.82</v>
      </c>
      <c r="J978" s="562"/>
      <c r="K978" s="402"/>
      <c r="L978" s="402"/>
    </row>
    <row r="979" spans="1:12" ht="18.75">
      <c r="A979" s="402" t="s">
        <v>9823</v>
      </c>
      <c r="B979" s="563"/>
      <c r="C979" s="405" t="s">
        <v>8778</v>
      </c>
      <c r="D979" s="562"/>
      <c r="E979" s="563"/>
      <c r="F979" s="562"/>
      <c r="G979" s="399" t="s">
        <v>8106</v>
      </c>
      <c r="H979" s="426">
        <v>2.2200000000000002</v>
      </c>
      <c r="I979" s="562"/>
      <c r="J979" s="562"/>
      <c r="K979" s="402"/>
      <c r="L979" s="402">
        <f>H979</f>
        <v>2.2200000000000002</v>
      </c>
    </row>
    <row r="980" spans="1:12" ht="18.75">
      <c r="A980" s="402"/>
      <c r="B980" s="563"/>
      <c r="C980" s="409" t="s">
        <v>8779</v>
      </c>
      <c r="D980" s="565" t="s">
        <v>8280</v>
      </c>
      <c r="E980" s="563"/>
      <c r="F980" s="562"/>
      <c r="G980" s="410" t="s">
        <v>3768</v>
      </c>
      <c r="H980" s="410">
        <v>1</v>
      </c>
      <c r="I980" s="562"/>
      <c r="J980" s="562"/>
      <c r="K980" s="402"/>
      <c r="L980" s="402"/>
    </row>
    <row r="981" spans="1:12" ht="18.75">
      <c r="A981" s="402"/>
      <c r="B981" s="563"/>
      <c r="C981" s="409" t="s">
        <v>8780</v>
      </c>
      <c r="D981" s="565"/>
      <c r="E981" s="563"/>
      <c r="F981" s="562"/>
      <c r="G981" s="410" t="s">
        <v>8324</v>
      </c>
      <c r="H981" s="410">
        <v>0.99</v>
      </c>
      <c r="I981" s="562"/>
      <c r="J981" s="562"/>
      <c r="K981" s="402"/>
      <c r="L981" s="402"/>
    </row>
    <row r="982" spans="1:12" ht="15.75">
      <c r="A982" s="402"/>
      <c r="B982" s="563"/>
      <c r="C982" s="567" t="s">
        <v>8781</v>
      </c>
      <c r="D982" s="562" t="s">
        <v>8280</v>
      </c>
      <c r="E982" s="563"/>
      <c r="F982" s="562"/>
      <c r="G982" s="399" t="s">
        <v>3768</v>
      </c>
      <c r="H982" s="399">
        <v>1</v>
      </c>
      <c r="I982" s="562">
        <v>43.69</v>
      </c>
      <c r="J982" s="562"/>
      <c r="K982" s="402"/>
      <c r="L982" s="402"/>
    </row>
    <row r="983" spans="1:12" ht="18.75">
      <c r="A983" s="402" t="s">
        <v>9823</v>
      </c>
      <c r="B983" s="563"/>
      <c r="C983" s="567"/>
      <c r="D983" s="562"/>
      <c r="E983" s="563"/>
      <c r="F983" s="562"/>
      <c r="G983" s="399" t="s">
        <v>8106</v>
      </c>
      <c r="H983" s="426">
        <v>4.74</v>
      </c>
      <c r="I983" s="562"/>
      <c r="J983" s="562"/>
      <c r="K983" s="402"/>
      <c r="L983" s="402">
        <f>H983</f>
        <v>4.74</v>
      </c>
    </row>
    <row r="984" spans="1:12" ht="15.75">
      <c r="A984" s="402"/>
      <c r="B984" s="563"/>
      <c r="C984" s="566" t="s">
        <v>8782</v>
      </c>
      <c r="D984" s="565" t="s">
        <v>8280</v>
      </c>
      <c r="E984" s="563"/>
      <c r="F984" s="562"/>
      <c r="G984" s="410" t="s">
        <v>3768</v>
      </c>
      <c r="H984" s="410">
        <v>1</v>
      </c>
      <c r="I984" s="562"/>
      <c r="J984" s="562"/>
      <c r="K984" s="402"/>
      <c r="L984" s="402"/>
    </row>
    <row r="985" spans="1:12" ht="18.75">
      <c r="A985" s="402"/>
      <c r="B985" s="563"/>
      <c r="C985" s="566"/>
      <c r="D985" s="565"/>
      <c r="E985" s="563"/>
      <c r="F985" s="562"/>
      <c r="G985" s="410" t="s">
        <v>8324</v>
      </c>
      <c r="H985" s="410">
        <v>4</v>
      </c>
      <c r="I985" s="562"/>
      <c r="J985" s="562"/>
      <c r="K985" s="402"/>
      <c r="L985" s="402"/>
    </row>
    <row r="986" spans="1:12" ht="15.75">
      <c r="A986" s="402"/>
      <c r="B986" s="563"/>
      <c r="C986" s="409" t="s">
        <v>8382</v>
      </c>
      <c r="D986" s="565" t="s">
        <v>8280</v>
      </c>
      <c r="E986" s="563"/>
      <c r="F986" s="562"/>
      <c r="G986" s="410" t="s">
        <v>3768</v>
      </c>
      <c r="H986" s="410">
        <v>1</v>
      </c>
      <c r="I986" s="562"/>
      <c r="J986" s="562"/>
      <c r="K986" s="402"/>
      <c r="L986" s="402"/>
    </row>
    <row r="987" spans="1:12" ht="18.75">
      <c r="A987" s="402"/>
      <c r="B987" s="563"/>
      <c r="C987" s="409" t="s">
        <v>8668</v>
      </c>
      <c r="D987" s="565"/>
      <c r="E987" s="563"/>
      <c r="F987" s="562"/>
      <c r="G987" s="410" t="s">
        <v>8324</v>
      </c>
      <c r="H987" s="410">
        <v>1.06</v>
      </c>
      <c r="I987" s="562"/>
      <c r="J987" s="562"/>
      <c r="K987" s="402"/>
      <c r="L987" s="402"/>
    </row>
    <row r="988" spans="1:12" ht="15.75">
      <c r="A988" s="402"/>
      <c r="B988" s="403"/>
      <c r="C988" s="405" t="s">
        <v>8783</v>
      </c>
      <c r="D988" s="399" t="s">
        <v>8784</v>
      </c>
      <c r="E988" s="403"/>
      <c r="F988" s="399" t="s">
        <v>8309</v>
      </c>
      <c r="G988" s="399" t="s">
        <v>3768</v>
      </c>
      <c r="H988" s="399">
        <v>5</v>
      </c>
      <c r="I988" s="403"/>
      <c r="J988" s="399"/>
      <c r="K988" s="402"/>
      <c r="L988" s="402"/>
    </row>
    <row r="989" spans="1:12" ht="15.75">
      <c r="A989" s="402"/>
      <c r="B989" s="403"/>
      <c r="C989" s="409" t="s">
        <v>8785</v>
      </c>
      <c r="D989" s="410" t="s">
        <v>8786</v>
      </c>
      <c r="E989" s="403"/>
      <c r="F989" s="410" t="s">
        <v>8309</v>
      </c>
      <c r="G989" s="410" t="s">
        <v>3768</v>
      </c>
      <c r="H989" s="410">
        <v>4</v>
      </c>
      <c r="I989" s="403"/>
      <c r="J989" s="399"/>
      <c r="K989" s="402"/>
      <c r="L989" s="402"/>
    </row>
    <row r="990" spans="1:12" ht="15.75">
      <c r="A990" s="402"/>
      <c r="B990" s="563"/>
      <c r="C990" s="567" t="s">
        <v>8787</v>
      </c>
      <c r="D990" s="562" t="s">
        <v>8280</v>
      </c>
      <c r="E990" s="563"/>
      <c r="F990" s="562"/>
      <c r="G990" s="410" t="s">
        <v>3768</v>
      </c>
      <c r="H990" s="410">
        <v>1</v>
      </c>
      <c r="I990" s="563"/>
      <c r="J990" s="562"/>
      <c r="K990" s="402"/>
      <c r="L990" s="402"/>
    </row>
    <row r="991" spans="1:12" ht="18.75">
      <c r="A991" s="402"/>
      <c r="B991" s="563"/>
      <c r="C991" s="567"/>
      <c r="D991" s="562"/>
      <c r="E991" s="563"/>
      <c r="F991" s="562"/>
      <c r="G991" s="410" t="s">
        <v>8324</v>
      </c>
      <c r="H991" s="410">
        <v>7.8E-2</v>
      </c>
      <c r="I991" s="563"/>
      <c r="J991" s="562"/>
      <c r="K991" s="402"/>
      <c r="L991" s="402"/>
    </row>
    <row r="992" spans="1:12" ht="15.75">
      <c r="A992" s="402"/>
      <c r="B992" s="563"/>
      <c r="C992" s="573" t="s">
        <v>8788</v>
      </c>
      <c r="D992" s="562"/>
      <c r="E992" s="563"/>
      <c r="F992" s="562"/>
      <c r="G992" s="410" t="s">
        <v>3768</v>
      </c>
      <c r="H992" s="410">
        <v>1</v>
      </c>
      <c r="I992" s="563"/>
      <c r="J992" s="562"/>
      <c r="K992" s="402"/>
      <c r="L992" s="402"/>
    </row>
    <row r="993" spans="1:12" ht="18.75">
      <c r="A993" s="402"/>
      <c r="B993" s="563"/>
      <c r="C993" s="573"/>
      <c r="D993" s="562"/>
      <c r="E993" s="563"/>
      <c r="F993" s="562"/>
      <c r="G993" s="410" t="s">
        <v>8324</v>
      </c>
      <c r="H993" s="410">
        <v>0.46800000000000003</v>
      </c>
      <c r="I993" s="563"/>
      <c r="J993" s="562"/>
      <c r="K993" s="402"/>
      <c r="L993" s="402"/>
    </row>
    <row r="994" spans="1:12" ht="15.75">
      <c r="A994" s="402"/>
      <c r="B994" s="563"/>
      <c r="C994" s="576" t="s">
        <v>8287</v>
      </c>
      <c r="D994" s="562"/>
      <c r="E994" s="563"/>
      <c r="F994" s="562"/>
      <c r="G994" s="399" t="s">
        <v>3768</v>
      </c>
      <c r="H994" s="399">
        <v>2</v>
      </c>
      <c r="I994" s="563"/>
      <c r="J994" s="562"/>
      <c r="K994" s="402"/>
      <c r="L994" s="402"/>
    </row>
    <row r="995" spans="1:12" ht="18.75">
      <c r="A995" s="402" t="s">
        <v>9823</v>
      </c>
      <c r="B995" s="563"/>
      <c r="C995" s="576"/>
      <c r="D995" s="562"/>
      <c r="E995" s="563"/>
      <c r="F995" s="562"/>
      <c r="G995" s="399" t="s">
        <v>8106</v>
      </c>
      <c r="H995" s="426">
        <v>0.5</v>
      </c>
      <c r="I995" s="563"/>
      <c r="J995" s="562"/>
      <c r="K995" s="402"/>
      <c r="L995" s="402">
        <f>H995</f>
        <v>0.5</v>
      </c>
    </row>
    <row r="996" spans="1:12" ht="15.75">
      <c r="A996" s="402"/>
      <c r="B996" s="563"/>
      <c r="C996" s="576" t="s">
        <v>8789</v>
      </c>
      <c r="D996" s="562"/>
      <c r="E996" s="563"/>
      <c r="F996" s="562"/>
      <c r="G996" s="399" t="s">
        <v>3768</v>
      </c>
      <c r="H996" s="399">
        <v>1</v>
      </c>
      <c r="I996" s="563"/>
      <c r="J996" s="562"/>
      <c r="K996" s="402"/>
      <c r="L996" s="402"/>
    </row>
    <row r="997" spans="1:12" ht="18.75">
      <c r="A997" s="402" t="s">
        <v>9823</v>
      </c>
      <c r="B997" s="563"/>
      <c r="C997" s="576"/>
      <c r="D997" s="562"/>
      <c r="E997" s="563"/>
      <c r="F997" s="562"/>
      <c r="G997" s="399" t="s">
        <v>8106</v>
      </c>
      <c r="H997" s="426">
        <v>0.55000000000000004</v>
      </c>
      <c r="I997" s="563"/>
      <c r="J997" s="562"/>
      <c r="K997" s="402"/>
      <c r="L997" s="402">
        <f>H997</f>
        <v>0.55000000000000004</v>
      </c>
    </row>
    <row r="998" spans="1:12" ht="15.75">
      <c r="A998" s="402"/>
      <c r="B998" s="563"/>
      <c r="C998" s="576" t="s">
        <v>8790</v>
      </c>
      <c r="D998" s="562"/>
      <c r="E998" s="563"/>
      <c r="F998" s="562"/>
      <c r="G998" s="399" t="s">
        <v>3768</v>
      </c>
      <c r="H998" s="399">
        <v>1</v>
      </c>
      <c r="I998" s="563"/>
      <c r="J998" s="562"/>
      <c r="K998" s="402"/>
      <c r="L998" s="402"/>
    </row>
    <row r="999" spans="1:12" ht="18.75">
      <c r="A999" s="402" t="s">
        <v>9823</v>
      </c>
      <c r="B999" s="563"/>
      <c r="C999" s="576"/>
      <c r="D999" s="562"/>
      <c r="E999" s="563"/>
      <c r="F999" s="562"/>
      <c r="G999" s="399" t="s">
        <v>8106</v>
      </c>
      <c r="H999" s="426">
        <v>0.61</v>
      </c>
      <c r="I999" s="563"/>
      <c r="J999" s="562"/>
      <c r="K999" s="402"/>
      <c r="L999" s="402">
        <f>H999</f>
        <v>0.61</v>
      </c>
    </row>
    <row r="1000" spans="1:12" ht="15.75">
      <c r="A1000" s="402"/>
      <c r="B1000" s="563"/>
      <c r="C1000" s="576" t="s">
        <v>8791</v>
      </c>
      <c r="D1000" s="562" t="s">
        <v>8280</v>
      </c>
      <c r="E1000" s="563"/>
      <c r="F1000" s="562"/>
      <c r="G1000" s="399" t="s">
        <v>3768</v>
      </c>
      <c r="H1000" s="399">
        <v>1</v>
      </c>
      <c r="I1000" s="563"/>
      <c r="J1000" s="562"/>
      <c r="K1000" s="402"/>
      <c r="L1000" s="402"/>
    </row>
    <row r="1001" spans="1:12" ht="18.75">
      <c r="A1001" s="402" t="s">
        <v>9823</v>
      </c>
      <c r="B1001" s="563"/>
      <c r="C1001" s="576"/>
      <c r="D1001" s="562"/>
      <c r="E1001" s="563"/>
      <c r="F1001" s="562"/>
      <c r="G1001" s="399" t="s">
        <v>8106</v>
      </c>
      <c r="H1001" s="426">
        <v>0.78</v>
      </c>
      <c r="I1001" s="563"/>
      <c r="J1001" s="562"/>
      <c r="K1001" s="402"/>
      <c r="L1001" s="402">
        <f>H1001</f>
        <v>0.78</v>
      </c>
    </row>
    <row r="1002" spans="1:12" ht="15.75">
      <c r="A1002" s="402"/>
      <c r="B1002" s="563"/>
      <c r="C1002" s="567" t="s">
        <v>8397</v>
      </c>
      <c r="D1002" s="562" t="s">
        <v>8398</v>
      </c>
      <c r="E1002" s="563"/>
      <c r="F1002" s="562" t="s">
        <v>8337</v>
      </c>
      <c r="G1002" s="562" t="s">
        <v>3735</v>
      </c>
      <c r="H1002" s="399" t="s">
        <v>8792</v>
      </c>
      <c r="I1002" s="563"/>
      <c r="J1002" s="562" t="s">
        <v>8401</v>
      </c>
      <c r="K1002" s="402"/>
      <c r="L1002" s="402"/>
    </row>
    <row r="1003" spans="1:12" ht="15.75">
      <c r="A1003" s="402" t="s">
        <v>9824</v>
      </c>
      <c r="B1003" s="563"/>
      <c r="C1003" s="567"/>
      <c r="D1003" s="562"/>
      <c r="E1003" s="563"/>
      <c r="F1003" s="562"/>
      <c r="G1003" s="562"/>
      <c r="H1003" s="426">
        <v>130</v>
      </c>
      <c r="I1003" s="563"/>
      <c r="J1003" s="562"/>
      <c r="K1003" s="402"/>
      <c r="L1003" s="402">
        <f>H1003</f>
        <v>130</v>
      </c>
    </row>
    <row r="1004" spans="1:12" ht="15.75">
      <c r="A1004" s="402"/>
      <c r="B1004" s="563"/>
      <c r="C1004" s="567" t="s">
        <v>8335</v>
      </c>
      <c r="D1004" s="562" t="s">
        <v>8512</v>
      </c>
      <c r="E1004" s="563"/>
      <c r="F1004" s="562" t="s">
        <v>8337</v>
      </c>
      <c r="G1004" s="562" t="s">
        <v>3735</v>
      </c>
      <c r="H1004" s="399" t="s">
        <v>8793</v>
      </c>
      <c r="I1004" s="563"/>
      <c r="J1004" s="562"/>
      <c r="K1004" s="402"/>
      <c r="L1004" s="402"/>
    </row>
    <row r="1005" spans="1:12" ht="15.75">
      <c r="A1005" s="402" t="s">
        <v>9824</v>
      </c>
      <c r="B1005" s="563"/>
      <c r="C1005" s="567"/>
      <c r="D1005" s="562"/>
      <c r="E1005" s="563"/>
      <c r="F1005" s="562"/>
      <c r="G1005" s="562"/>
      <c r="H1005" s="426">
        <v>8.64</v>
      </c>
      <c r="I1005" s="563"/>
      <c r="J1005" s="562"/>
      <c r="K1005" s="402"/>
      <c r="L1005" s="402">
        <f>H1005</f>
        <v>8.64</v>
      </c>
    </row>
    <row r="1006" spans="1:12" ht="15.75">
      <c r="A1006" s="402"/>
      <c r="B1006" s="403"/>
      <c r="C1006" s="405" t="s">
        <v>8340</v>
      </c>
      <c r="D1006" s="399" t="s">
        <v>8215</v>
      </c>
      <c r="E1006" s="403"/>
      <c r="F1006" s="399"/>
      <c r="G1006" s="399" t="s">
        <v>2182</v>
      </c>
      <c r="H1006" s="399">
        <v>485</v>
      </c>
      <c r="I1006" s="399">
        <v>2.5000000000000001E-2</v>
      </c>
      <c r="J1006" s="399"/>
      <c r="K1006" s="402"/>
      <c r="L1006" s="402"/>
    </row>
    <row r="1007" spans="1:12" ht="15.75">
      <c r="A1007" s="402"/>
      <c r="B1007" s="403"/>
      <c r="C1007" s="405" t="s">
        <v>8341</v>
      </c>
      <c r="D1007" s="399" t="s">
        <v>8342</v>
      </c>
      <c r="E1007" s="403"/>
      <c r="F1007" s="399" t="s">
        <v>8337</v>
      </c>
      <c r="G1007" s="399" t="s">
        <v>2182</v>
      </c>
      <c r="H1007" s="399">
        <v>346.6</v>
      </c>
      <c r="I1007" s="403"/>
      <c r="J1007" s="399"/>
      <c r="K1007" s="402"/>
      <c r="L1007" s="402"/>
    </row>
    <row r="1008" spans="1:12" ht="15.75">
      <c r="A1008" s="402"/>
      <c r="B1008" s="403"/>
      <c r="C1008" s="405" t="s">
        <v>8343</v>
      </c>
      <c r="D1008" s="399"/>
      <c r="E1008" s="403"/>
      <c r="F1008" s="399"/>
      <c r="G1008" s="399" t="s">
        <v>3768</v>
      </c>
      <c r="H1008" s="399">
        <v>1248</v>
      </c>
      <c r="I1008" s="403"/>
      <c r="J1008" s="399"/>
      <c r="K1008" s="402"/>
      <c r="L1008" s="402"/>
    </row>
    <row r="1009" spans="1:12" ht="15.75">
      <c r="A1009" s="402"/>
      <c r="B1009" s="403"/>
      <c r="C1009" s="405" t="s">
        <v>8344</v>
      </c>
      <c r="D1009" s="399"/>
      <c r="E1009" s="403"/>
      <c r="F1009" s="399"/>
      <c r="G1009" s="399" t="s">
        <v>3768</v>
      </c>
      <c r="H1009" s="399">
        <v>1248</v>
      </c>
      <c r="I1009" s="403"/>
      <c r="J1009" s="399"/>
      <c r="K1009" s="402"/>
      <c r="L1009" s="402"/>
    </row>
    <row r="1010" spans="1:12" ht="15.75">
      <c r="A1010" s="402"/>
      <c r="B1010" s="403"/>
      <c r="C1010" s="405" t="s">
        <v>8345</v>
      </c>
      <c r="D1010" s="399"/>
      <c r="E1010" s="403"/>
      <c r="F1010" s="399"/>
      <c r="G1010" s="399" t="s">
        <v>3509</v>
      </c>
      <c r="H1010" s="399">
        <v>100</v>
      </c>
      <c r="I1010" s="399"/>
      <c r="J1010" s="399"/>
      <c r="K1010" s="402"/>
      <c r="L1010" s="402"/>
    </row>
    <row r="1011" spans="1:12" ht="15.75">
      <c r="A1011" s="402"/>
      <c r="B1011" s="403"/>
      <c r="C1011" s="405"/>
      <c r="D1011" s="399"/>
      <c r="E1011" s="403"/>
      <c r="F1011" s="399"/>
      <c r="G1011" s="399"/>
      <c r="H1011" s="399"/>
      <c r="I1011" s="399"/>
      <c r="J1011" s="399"/>
      <c r="K1011" s="402"/>
      <c r="L1011" s="402"/>
    </row>
    <row r="1012" spans="1:12" ht="15.75">
      <c r="A1012" s="402"/>
      <c r="B1012" s="403"/>
      <c r="C1012" s="419" t="s">
        <v>8794</v>
      </c>
      <c r="D1012" s="399"/>
      <c r="E1012" s="403"/>
      <c r="F1012" s="399"/>
      <c r="G1012" s="399"/>
      <c r="H1012" s="399"/>
      <c r="I1012" s="399"/>
      <c r="J1012" s="399"/>
      <c r="K1012" s="402"/>
      <c r="L1012" s="402"/>
    </row>
    <row r="1013" spans="1:12" ht="31.5">
      <c r="A1013" s="402" t="s">
        <v>9822</v>
      </c>
      <c r="B1013" s="403"/>
      <c r="C1013" s="405" t="s">
        <v>8795</v>
      </c>
      <c r="D1013" s="399" t="s">
        <v>8796</v>
      </c>
      <c r="E1013" s="403"/>
      <c r="F1013" s="399" t="s">
        <v>8125</v>
      </c>
      <c r="G1013" s="399" t="s">
        <v>2144</v>
      </c>
      <c r="H1013" s="399">
        <v>1</v>
      </c>
      <c r="I1013" s="399">
        <v>20.5</v>
      </c>
      <c r="J1013" s="399"/>
      <c r="K1013" s="402"/>
      <c r="L1013" s="402"/>
    </row>
    <row r="1014" spans="1:12" ht="15.75">
      <c r="A1014" s="402"/>
      <c r="B1014" s="403"/>
      <c r="C1014" s="405"/>
      <c r="D1014" s="399"/>
      <c r="E1014" s="403"/>
      <c r="F1014" s="399"/>
      <c r="G1014" s="399"/>
      <c r="H1014" s="399"/>
      <c r="I1014" s="399"/>
      <c r="J1014" s="399"/>
      <c r="K1014" s="402"/>
      <c r="L1014" s="402"/>
    </row>
    <row r="1015" spans="1:12" ht="15.75">
      <c r="A1015" s="402"/>
      <c r="B1015" s="403"/>
      <c r="C1015" s="419" t="s">
        <v>8797</v>
      </c>
      <c r="D1015" s="399"/>
      <c r="E1015" s="403"/>
      <c r="F1015" s="399"/>
      <c r="G1015" s="399"/>
      <c r="H1015" s="399"/>
      <c r="I1015" s="399"/>
      <c r="J1015" s="399"/>
      <c r="K1015" s="402"/>
      <c r="L1015" s="402"/>
    </row>
    <row r="1016" spans="1:12" ht="15.75">
      <c r="A1016" s="402" t="s">
        <v>6165</v>
      </c>
      <c r="B1016" s="563"/>
      <c r="C1016" s="567" t="s">
        <v>8798</v>
      </c>
      <c r="D1016" s="562" t="s">
        <v>8799</v>
      </c>
      <c r="E1016" s="563"/>
      <c r="F1016" s="562" t="s">
        <v>8558</v>
      </c>
      <c r="G1016" s="562" t="s">
        <v>2144</v>
      </c>
      <c r="H1016" s="562">
        <v>1</v>
      </c>
      <c r="I1016" s="562">
        <v>5.0999999999999996</v>
      </c>
      <c r="J1016" s="399" t="s">
        <v>8800</v>
      </c>
      <c r="K1016" s="402"/>
      <c r="L1016" s="402"/>
    </row>
    <row r="1017" spans="1:12" ht="15.75">
      <c r="A1017" s="402"/>
      <c r="B1017" s="563"/>
      <c r="C1017" s="567"/>
      <c r="D1017" s="562"/>
      <c r="E1017" s="563"/>
      <c r="F1017" s="562"/>
      <c r="G1017" s="562"/>
      <c r="H1017" s="562"/>
      <c r="I1017" s="562"/>
      <c r="J1017" s="399" t="s">
        <v>8801</v>
      </c>
      <c r="K1017" s="402"/>
      <c r="L1017" s="402"/>
    </row>
    <row r="1018" spans="1:12" ht="15.75">
      <c r="A1018" s="402" t="s">
        <v>6165</v>
      </c>
      <c r="B1018" s="563"/>
      <c r="C1018" s="567" t="s">
        <v>8798</v>
      </c>
      <c r="D1018" s="562" t="s">
        <v>8802</v>
      </c>
      <c r="E1018" s="563"/>
      <c r="F1018" s="562" t="s">
        <v>8558</v>
      </c>
      <c r="G1018" s="562" t="s">
        <v>2144</v>
      </c>
      <c r="H1018" s="562">
        <v>1</v>
      </c>
      <c r="I1018" s="562">
        <v>6</v>
      </c>
      <c r="J1018" s="399" t="s">
        <v>8803</v>
      </c>
      <c r="K1018" s="402"/>
      <c r="L1018" s="402"/>
    </row>
    <row r="1019" spans="1:12" ht="15.75">
      <c r="A1019" s="402"/>
      <c r="B1019" s="563"/>
      <c r="C1019" s="567"/>
      <c r="D1019" s="562"/>
      <c r="E1019" s="563"/>
      <c r="F1019" s="562"/>
      <c r="G1019" s="562"/>
      <c r="H1019" s="562"/>
      <c r="I1019" s="562"/>
      <c r="J1019" s="399" t="s">
        <v>8804</v>
      </c>
      <c r="K1019" s="402"/>
      <c r="L1019" s="402"/>
    </row>
    <row r="1020" spans="1:12" ht="31.5">
      <c r="A1020" s="431" t="s">
        <v>9822</v>
      </c>
      <c r="B1020" s="403"/>
      <c r="C1020" s="405" t="s">
        <v>8805</v>
      </c>
      <c r="D1020" s="399" t="s">
        <v>8806</v>
      </c>
      <c r="E1020" s="403"/>
      <c r="F1020" s="399" t="s">
        <v>8125</v>
      </c>
      <c r="G1020" s="399" t="s">
        <v>2144</v>
      </c>
      <c r="H1020" s="399">
        <v>1</v>
      </c>
      <c r="I1020" s="399">
        <v>6.4</v>
      </c>
      <c r="J1020" s="399"/>
      <c r="K1020" s="402"/>
      <c r="L1020" s="402"/>
    </row>
    <row r="1021" spans="1:12" ht="31.5">
      <c r="A1021" s="431" t="s">
        <v>9822</v>
      </c>
      <c r="B1021" s="403"/>
      <c r="C1021" s="405" t="s">
        <v>8807</v>
      </c>
      <c r="D1021" s="399" t="s">
        <v>8808</v>
      </c>
      <c r="E1021" s="403"/>
      <c r="F1021" s="399" t="s">
        <v>8125</v>
      </c>
      <c r="G1021" s="399" t="s">
        <v>2144</v>
      </c>
      <c r="H1021" s="399">
        <v>1</v>
      </c>
      <c r="I1021" s="399">
        <v>9.1999999999999993</v>
      </c>
      <c r="J1021" s="399"/>
      <c r="K1021" s="402"/>
      <c r="L1021" s="402"/>
    </row>
    <row r="1022" spans="1:12" ht="15.75">
      <c r="A1022" s="402"/>
      <c r="B1022" s="403"/>
      <c r="C1022" s="405"/>
      <c r="D1022" s="399"/>
      <c r="E1022" s="403"/>
      <c r="F1022" s="399"/>
      <c r="G1022" s="399"/>
      <c r="H1022" s="399"/>
      <c r="I1022" s="399"/>
      <c r="J1022" s="399"/>
      <c r="K1022" s="402"/>
      <c r="L1022" s="402"/>
    </row>
    <row r="1023" spans="1:12" ht="15.75">
      <c r="A1023" s="402"/>
      <c r="B1023" s="403"/>
      <c r="C1023" s="405"/>
      <c r="D1023" s="405"/>
      <c r="E1023" s="403"/>
      <c r="F1023" s="399"/>
      <c r="G1023" s="399"/>
      <c r="H1023" s="399"/>
      <c r="I1023" s="399"/>
      <c r="J1023" s="399"/>
      <c r="K1023" s="402"/>
      <c r="L1023" s="402"/>
    </row>
    <row r="1024" spans="1:12" ht="15.75">
      <c r="A1024" s="402"/>
      <c r="B1024" s="403"/>
      <c r="C1024" s="419" t="s">
        <v>8809</v>
      </c>
      <c r="D1024" s="399"/>
      <c r="E1024" s="403"/>
      <c r="F1024" s="399"/>
      <c r="G1024" s="399"/>
      <c r="H1024" s="399"/>
      <c r="I1024" s="403"/>
      <c r="J1024" s="399"/>
      <c r="K1024" s="402"/>
      <c r="L1024" s="402"/>
    </row>
    <row r="1025" spans="1:12" ht="34.5">
      <c r="A1025" s="402" t="s">
        <v>6165</v>
      </c>
      <c r="B1025" s="563"/>
      <c r="C1025" s="405" t="s">
        <v>8810</v>
      </c>
      <c r="D1025" s="562" t="s">
        <v>8811</v>
      </c>
      <c r="E1025" s="563"/>
      <c r="F1025" s="562" t="s">
        <v>8125</v>
      </c>
      <c r="G1025" s="562" t="s">
        <v>2144</v>
      </c>
      <c r="H1025" s="562">
        <v>2</v>
      </c>
      <c r="I1025" s="562">
        <v>215</v>
      </c>
      <c r="J1025" s="562" t="s">
        <v>8128</v>
      </c>
      <c r="K1025" s="402"/>
      <c r="L1025" s="402"/>
    </row>
    <row r="1026" spans="1:12" ht="15.75">
      <c r="A1026" s="402"/>
      <c r="B1026" s="563"/>
      <c r="C1026" s="405" t="s">
        <v>8812</v>
      </c>
      <c r="D1026" s="562"/>
      <c r="E1026" s="563"/>
      <c r="F1026" s="562"/>
      <c r="G1026" s="562"/>
      <c r="H1026" s="562"/>
      <c r="I1026" s="562"/>
      <c r="J1026" s="562"/>
      <c r="K1026" s="402"/>
      <c r="L1026" s="402"/>
    </row>
    <row r="1027" spans="1:12" ht="15.75">
      <c r="A1027" s="402"/>
      <c r="B1027" s="563"/>
      <c r="C1027" s="405" t="s">
        <v>7450</v>
      </c>
      <c r="D1027" s="562"/>
      <c r="E1027" s="563"/>
      <c r="F1027" s="562"/>
      <c r="G1027" s="562"/>
      <c r="H1027" s="562"/>
      <c r="I1027" s="562"/>
      <c r="J1027" s="562"/>
      <c r="K1027" s="402"/>
      <c r="L1027" s="402"/>
    </row>
    <row r="1028" spans="1:12" ht="15.75">
      <c r="A1028" s="402"/>
      <c r="B1028" s="420">
        <v>45292</v>
      </c>
      <c r="C1028" s="405" t="s">
        <v>8813</v>
      </c>
      <c r="D1028" s="399" t="s">
        <v>8814</v>
      </c>
      <c r="E1028" s="403"/>
      <c r="F1028" s="399"/>
      <c r="G1028" s="399" t="s">
        <v>6441</v>
      </c>
      <c r="H1028" s="399">
        <v>2</v>
      </c>
      <c r="I1028" s="399"/>
      <c r="J1028" s="399" t="s">
        <v>8815</v>
      </c>
      <c r="K1028" s="402"/>
      <c r="L1028" s="402"/>
    </row>
    <row r="1029" spans="1:12" ht="18.75">
      <c r="A1029" s="402"/>
      <c r="B1029" s="420">
        <v>45323</v>
      </c>
      <c r="C1029" s="405" t="s">
        <v>8816</v>
      </c>
      <c r="D1029" s="399" t="s">
        <v>8817</v>
      </c>
      <c r="E1029" s="403"/>
      <c r="F1029" s="399"/>
      <c r="G1029" s="399" t="s">
        <v>3768</v>
      </c>
      <c r="H1029" s="399">
        <v>2</v>
      </c>
      <c r="I1029" s="399"/>
      <c r="J1029" s="399"/>
      <c r="K1029" s="402"/>
      <c r="L1029" s="402"/>
    </row>
    <row r="1030" spans="1:12" ht="18.75">
      <c r="A1030" s="402"/>
      <c r="B1030" s="420">
        <v>45352</v>
      </c>
      <c r="C1030" s="405" t="s">
        <v>8818</v>
      </c>
      <c r="D1030" s="399" t="s">
        <v>8819</v>
      </c>
      <c r="E1030" s="403"/>
      <c r="F1030" s="399"/>
      <c r="G1030" s="399" t="s">
        <v>3768</v>
      </c>
      <c r="H1030" s="399">
        <v>2</v>
      </c>
      <c r="I1030" s="399"/>
      <c r="J1030" s="399"/>
      <c r="K1030" s="402"/>
      <c r="L1030" s="402"/>
    </row>
    <row r="1031" spans="1:12" ht="15.75">
      <c r="A1031" s="402"/>
      <c r="B1031" s="403"/>
      <c r="C1031" s="409" t="s">
        <v>8820</v>
      </c>
      <c r="D1031" s="410" t="s">
        <v>8821</v>
      </c>
      <c r="E1031" s="403"/>
      <c r="F1031" s="399"/>
      <c r="G1031" s="410" t="s">
        <v>3768</v>
      </c>
      <c r="H1031" s="410">
        <v>2</v>
      </c>
      <c r="I1031" s="399"/>
      <c r="J1031" s="399"/>
      <c r="K1031" s="402"/>
      <c r="L1031" s="402"/>
    </row>
    <row r="1032" spans="1:12" ht="15.75">
      <c r="A1032" s="402"/>
      <c r="B1032" s="403"/>
      <c r="C1032" s="409" t="s">
        <v>8822</v>
      </c>
      <c r="D1032" s="410" t="s">
        <v>8823</v>
      </c>
      <c r="E1032" s="403"/>
      <c r="F1032" s="399"/>
      <c r="G1032" s="410" t="s">
        <v>3768</v>
      </c>
      <c r="H1032" s="410">
        <v>2</v>
      </c>
      <c r="I1032" s="399"/>
      <c r="J1032" s="399"/>
      <c r="K1032" s="402"/>
      <c r="L1032" s="402"/>
    </row>
    <row r="1033" spans="1:12" ht="15.75">
      <c r="A1033" s="402"/>
      <c r="B1033" s="420">
        <v>45383</v>
      </c>
      <c r="C1033" s="405" t="s">
        <v>8824</v>
      </c>
      <c r="D1033" s="399"/>
      <c r="E1033" s="403"/>
      <c r="F1033" s="399"/>
      <c r="G1033" s="399" t="s">
        <v>3768</v>
      </c>
      <c r="H1033" s="399">
        <v>2</v>
      </c>
      <c r="I1033" s="399"/>
      <c r="J1033" s="399"/>
      <c r="K1033" s="402"/>
      <c r="L1033" s="402"/>
    </row>
    <row r="1034" spans="1:12" ht="15.75">
      <c r="A1034" s="402" t="s">
        <v>9822</v>
      </c>
      <c r="B1034" s="403"/>
      <c r="C1034" s="405" t="s">
        <v>8825</v>
      </c>
      <c r="D1034" s="399" t="s">
        <v>8826</v>
      </c>
      <c r="E1034" s="403"/>
      <c r="F1034" s="399" t="s">
        <v>8710</v>
      </c>
      <c r="G1034" s="399" t="s">
        <v>2144</v>
      </c>
      <c r="H1034" s="399">
        <v>2</v>
      </c>
      <c r="I1034" s="403"/>
      <c r="J1034" s="399"/>
      <c r="K1034" s="402"/>
      <c r="L1034" s="402"/>
    </row>
    <row r="1035" spans="1:12" ht="31.5">
      <c r="A1035" s="402" t="s">
        <v>9822</v>
      </c>
      <c r="B1035" s="403"/>
      <c r="C1035" s="405" t="s">
        <v>8827</v>
      </c>
      <c r="D1035" s="399" t="s">
        <v>8276</v>
      </c>
      <c r="E1035" s="403"/>
      <c r="F1035" s="399" t="s">
        <v>8125</v>
      </c>
      <c r="G1035" s="399" t="s">
        <v>2144</v>
      </c>
      <c r="H1035" s="399">
        <v>3</v>
      </c>
      <c r="I1035" s="399">
        <v>10</v>
      </c>
      <c r="J1035" s="399"/>
      <c r="K1035" s="402"/>
      <c r="L1035" s="402"/>
    </row>
    <row r="1036" spans="1:12" ht="15.75">
      <c r="A1036" s="402"/>
      <c r="B1036" s="563"/>
      <c r="C1036" s="409" t="s">
        <v>8279</v>
      </c>
      <c r="D1036" s="565" t="s">
        <v>8280</v>
      </c>
      <c r="E1036" s="563"/>
      <c r="F1036" s="562"/>
      <c r="G1036" s="565" t="s">
        <v>2182</v>
      </c>
      <c r="H1036" s="565">
        <v>4.0999999999999996</v>
      </c>
      <c r="I1036" s="565">
        <v>7.8</v>
      </c>
      <c r="J1036" s="565" t="s">
        <v>8116</v>
      </c>
      <c r="K1036" s="402"/>
      <c r="L1036" s="402"/>
    </row>
    <row r="1037" spans="1:12" ht="15.75">
      <c r="A1037" s="402"/>
      <c r="B1037" s="563"/>
      <c r="C1037" s="416" t="s">
        <v>8568</v>
      </c>
      <c r="D1037" s="565"/>
      <c r="E1037" s="563"/>
      <c r="F1037" s="562"/>
      <c r="G1037" s="565"/>
      <c r="H1037" s="565"/>
      <c r="I1037" s="565"/>
      <c r="J1037" s="565"/>
      <c r="K1037" s="402"/>
      <c r="L1037" s="402"/>
    </row>
    <row r="1038" spans="1:12" ht="15.75">
      <c r="A1038" s="402"/>
      <c r="B1038" s="403"/>
      <c r="C1038" s="416" t="s">
        <v>8568</v>
      </c>
      <c r="D1038" s="399"/>
      <c r="E1038" s="403"/>
      <c r="F1038" s="399"/>
      <c r="G1038" s="410" t="s">
        <v>2182</v>
      </c>
      <c r="H1038" s="410">
        <v>6</v>
      </c>
      <c r="I1038" s="410">
        <v>7.8</v>
      </c>
      <c r="J1038" s="410" t="s">
        <v>8117</v>
      </c>
      <c r="K1038" s="402"/>
      <c r="L1038" s="402"/>
    </row>
    <row r="1039" spans="1:12" ht="15.75">
      <c r="A1039" s="402"/>
      <c r="B1039" s="403"/>
      <c r="C1039" s="416" t="s">
        <v>8568</v>
      </c>
      <c r="D1039" s="399"/>
      <c r="E1039" s="403"/>
      <c r="F1039" s="399"/>
      <c r="G1039" s="410" t="s">
        <v>2182</v>
      </c>
      <c r="H1039" s="410">
        <v>15</v>
      </c>
      <c r="I1039" s="410">
        <v>7.8</v>
      </c>
      <c r="J1039" s="410" t="s">
        <v>8228</v>
      </c>
      <c r="K1039" s="402"/>
      <c r="L1039" s="402"/>
    </row>
    <row r="1040" spans="1:12" ht="15.75">
      <c r="A1040" s="402"/>
      <c r="B1040" s="403"/>
      <c r="C1040" s="416" t="s">
        <v>8568</v>
      </c>
      <c r="D1040" s="399"/>
      <c r="E1040" s="403"/>
      <c r="F1040" s="399"/>
      <c r="G1040" s="410" t="s">
        <v>2182</v>
      </c>
      <c r="H1040" s="410">
        <v>6.9</v>
      </c>
      <c r="I1040" s="410">
        <v>7.8</v>
      </c>
      <c r="J1040" s="410" t="s">
        <v>8229</v>
      </c>
      <c r="K1040" s="402"/>
      <c r="L1040" s="402"/>
    </row>
    <row r="1041" spans="1:12" ht="15.75">
      <c r="A1041" s="402"/>
      <c r="B1041" s="403"/>
      <c r="C1041" s="416" t="s">
        <v>8281</v>
      </c>
      <c r="D1041" s="399"/>
      <c r="E1041" s="403"/>
      <c r="F1041" s="399"/>
      <c r="G1041" s="410" t="s">
        <v>2182</v>
      </c>
      <c r="H1041" s="410">
        <v>1.5</v>
      </c>
      <c r="I1041" s="410">
        <v>8.8000000000000007</v>
      </c>
      <c r="J1041" s="410" t="s">
        <v>8229</v>
      </c>
      <c r="K1041" s="402"/>
      <c r="L1041" s="402"/>
    </row>
    <row r="1042" spans="1:12" ht="15.75">
      <c r="A1042" s="402"/>
      <c r="B1042" s="563"/>
      <c r="C1042" s="405" t="s">
        <v>8282</v>
      </c>
      <c r="D1042" s="562" t="s">
        <v>8280</v>
      </c>
      <c r="E1042" s="563"/>
      <c r="F1042" s="562"/>
      <c r="G1042" s="562" t="s">
        <v>3735</v>
      </c>
      <c r="H1042" s="562">
        <v>5.0999999999999996</v>
      </c>
      <c r="I1042" s="562">
        <v>12.2</v>
      </c>
      <c r="J1042" s="562" t="s">
        <v>8116</v>
      </c>
      <c r="K1042" s="402"/>
      <c r="L1042" s="402"/>
    </row>
    <row r="1043" spans="1:12" ht="15.75">
      <c r="A1043" s="402" t="s">
        <v>9823</v>
      </c>
      <c r="B1043" s="563"/>
      <c r="C1043" s="415" t="s">
        <v>8284</v>
      </c>
      <c r="D1043" s="562"/>
      <c r="E1043" s="563"/>
      <c r="F1043" s="562"/>
      <c r="G1043" s="562"/>
      <c r="H1043" s="562"/>
      <c r="I1043" s="562"/>
      <c r="J1043" s="562"/>
      <c r="K1043" s="402">
        <v>500</v>
      </c>
      <c r="L1043" s="423">
        <f>3.14*H1042*K1043/1000</f>
        <v>8.0069999999999997</v>
      </c>
    </row>
    <row r="1044" spans="1:12" ht="15.75">
      <c r="A1044" s="402" t="s">
        <v>9823</v>
      </c>
      <c r="B1044" s="403"/>
      <c r="C1044" s="415" t="s">
        <v>8284</v>
      </c>
      <c r="D1044" s="399"/>
      <c r="E1044" s="403"/>
      <c r="F1044" s="399"/>
      <c r="G1044" s="399" t="s">
        <v>3735</v>
      </c>
      <c r="H1044" s="399">
        <v>6</v>
      </c>
      <c r="I1044" s="399">
        <v>12.2</v>
      </c>
      <c r="J1044" s="399" t="s">
        <v>8117</v>
      </c>
      <c r="K1044" s="402">
        <v>500</v>
      </c>
      <c r="L1044" s="423">
        <f>3.14*H1044*K1044/1000</f>
        <v>9.42</v>
      </c>
    </row>
    <row r="1045" spans="1:12" ht="15.75">
      <c r="A1045" s="402" t="s">
        <v>9823</v>
      </c>
      <c r="B1045" s="403"/>
      <c r="C1045" s="415" t="s">
        <v>8284</v>
      </c>
      <c r="D1045" s="399"/>
      <c r="E1045" s="403"/>
      <c r="F1045" s="399"/>
      <c r="G1045" s="399" t="s">
        <v>3735</v>
      </c>
      <c r="H1045" s="399">
        <v>12</v>
      </c>
      <c r="I1045" s="399">
        <v>12.2</v>
      </c>
      <c r="J1045" s="399" t="s">
        <v>8117</v>
      </c>
      <c r="K1045" s="402">
        <v>500</v>
      </c>
      <c r="L1045" s="423">
        <f>3.14*H1045*K1045/1000</f>
        <v>18.84</v>
      </c>
    </row>
    <row r="1046" spans="1:12" ht="15.75">
      <c r="A1046" s="402" t="s">
        <v>9823</v>
      </c>
      <c r="B1046" s="403"/>
      <c r="C1046" s="415" t="s">
        <v>8284</v>
      </c>
      <c r="D1046" s="405"/>
      <c r="E1046" s="403"/>
      <c r="F1046" s="399"/>
      <c r="G1046" s="399" t="s">
        <v>3735</v>
      </c>
      <c r="H1046" s="399">
        <v>2</v>
      </c>
      <c r="I1046" s="399">
        <v>12.2</v>
      </c>
      <c r="J1046" s="399" t="s">
        <v>8228</v>
      </c>
      <c r="K1046" s="402">
        <v>500</v>
      </c>
      <c r="L1046" s="423">
        <f>3.14*H1046*K1046/1000</f>
        <v>3.14</v>
      </c>
    </row>
    <row r="1047" spans="1:12" ht="15.75">
      <c r="A1047" s="402"/>
      <c r="B1047" s="403"/>
      <c r="C1047" s="416" t="s">
        <v>8369</v>
      </c>
      <c r="D1047" s="399"/>
      <c r="E1047" s="403"/>
      <c r="F1047" s="399"/>
      <c r="G1047" s="410" t="s">
        <v>2182</v>
      </c>
      <c r="H1047" s="410">
        <v>4.2</v>
      </c>
      <c r="I1047" s="410">
        <v>15.4</v>
      </c>
      <c r="J1047" s="410" t="s">
        <v>8229</v>
      </c>
      <c r="K1047" s="402"/>
      <c r="L1047" s="402"/>
    </row>
    <row r="1048" spans="1:12" ht="15.75">
      <c r="A1048" s="402"/>
      <c r="B1048" s="403"/>
      <c r="C1048" s="416" t="s">
        <v>8285</v>
      </c>
      <c r="D1048" s="399"/>
      <c r="E1048" s="403"/>
      <c r="F1048" s="399"/>
      <c r="G1048" s="410" t="s">
        <v>2182</v>
      </c>
      <c r="H1048" s="410">
        <v>1</v>
      </c>
      <c r="I1048" s="410">
        <v>17.3</v>
      </c>
      <c r="J1048" s="399"/>
      <c r="K1048" s="402"/>
      <c r="L1048" s="402"/>
    </row>
    <row r="1049" spans="1:12" ht="15.75">
      <c r="A1049" s="402" t="s">
        <v>9823</v>
      </c>
      <c r="B1049" s="403"/>
      <c r="C1049" s="415" t="s">
        <v>8828</v>
      </c>
      <c r="D1049" s="399"/>
      <c r="E1049" s="403"/>
      <c r="F1049" s="399"/>
      <c r="G1049" s="399" t="s">
        <v>3735</v>
      </c>
      <c r="H1049" s="399">
        <v>6.4</v>
      </c>
      <c r="I1049" s="399">
        <v>23.95</v>
      </c>
      <c r="J1049" s="399" t="s">
        <v>8229</v>
      </c>
      <c r="K1049" s="402">
        <f>1900+1800</f>
        <v>3700</v>
      </c>
      <c r="L1049" s="423">
        <f>K1049*H1049/1000</f>
        <v>23.68</v>
      </c>
    </row>
    <row r="1050" spans="1:12" ht="15.75">
      <c r="A1050" s="402" t="s">
        <v>9823</v>
      </c>
      <c r="B1050" s="403"/>
      <c r="C1050" s="415" t="s">
        <v>8763</v>
      </c>
      <c r="D1050" s="399"/>
      <c r="E1050" s="403"/>
      <c r="F1050" s="399"/>
      <c r="G1050" s="399" t="s">
        <v>3735</v>
      </c>
      <c r="H1050" s="399">
        <v>3.7</v>
      </c>
      <c r="I1050" s="399">
        <v>20.8</v>
      </c>
      <c r="J1050" s="399" t="s">
        <v>8229</v>
      </c>
      <c r="K1050" s="402">
        <f>800*4</f>
        <v>3200</v>
      </c>
      <c r="L1050" s="423">
        <f t="shared" ref="L1050:L1052" si="2">K1050*H1050/1000</f>
        <v>11.84</v>
      </c>
    </row>
    <row r="1051" spans="1:12" ht="15.75">
      <c r="A1051" s="402" t="s">
        <v>9823</v>
      </c>
      <c r="B1051" s="403"/>
      <c r="C1051" s="415" t="s">
        <v>8485</v>
      </c>
      <c r="D1051" s="399"/>
      <c r="E1051" s="403"/>
      <c r="F1051" s="399"/>
      <c r="G1051" s="399" t="s">
        <v>3735</v>
      </c>
      <c r="H1051" s="399">
        <v>1</v>
      </c>
      <c r="I1051" s="399">
        <v>15.64</v>
      </c>
      <c r="J1051" s="399" t="s">
        <v>8229</v>
      </c>
      <c r="K1051" s="402">
        <f>2400</f>
        <v>2400</v>
      </c>
      <c r="L1051" s="423">
        <f t="shared" si="2"/>
        <v>2.4</v>
      </c>
    </row>
    <row r="1052" spans="1:12" ht="15.75">
      <c r="A1052" s="402" t="s">
        <v>9823</v>
      </c>
      <c r="B1052" s="403"/>
      <c r="C1052" s="415" t="s">
        <v>8829</v>
      </c>
      <c r="D1052" s="399"/>
      <c r="E1052" s="403"/>
      <c r="F1052" s="399"/>
      <c r="G1052" s="399" t="s">
        <v>3735</v>
      </c>
      <c r="H1052" s="399">
        <v>1</v>
      </c>
      <c r="I1052" s="399">
        <v>14.4</v>
      </c>
      <c r="J1052" s="399" t="s">
        <v>8229</v>
      </c>
      <c r="K1052" s="402">
        <v>2200</v>
      </c>
      <c r="L1052" s="423">
        <f t="shared" si="2"/>
        <v>2.2000000000000002</v>
      </c>
    </row>
    <row r="1053" spans="1:12" ht="15.75">
      <c r="A1053" s="402" t="s">
        <v>9823</v>
      </c>
      <c r="B1053" s="563"/>
      <c r="C1053" s="567" t="s">
        <v>8830</v>
      </c>
      <c r="D1053" s="562"/>
      <c r="E1053" s="563"/>
      <c r="F1053" s="562"/>
      <c r="G1053" s="562" t="s">
        <v>3735</v>
      </c>
      <c r="H1053" s="562">
        <v>1</v>
      </c>
      <c r="I1053" s="562">
        <v>28.6</v>
      </c>
      <c r="J1053" s="399" t="s">
        <v>8116</v>
      </c>
      <c r="K1053" s="402">
        <v>1000</v>
      </c>
      <c r="L1053" s="423">
        <f>K1053*3.14*H1053/1000</f>
        <v>3.14</v>
      </c>
    </row>
    <row r="1054" spans="1:12" ht="15.75">
      <c r="A1054" s="402"/>
      <c r="B1054" s="563"/>
      <c r="C1054" s="567"/>
      <c r="D1054" s="562"/>
      <c r="E1054" s="563"/>
      <c r="F1054" s="562"/>
      <c r="G1054" s="562"/>
      <c r="H1054" s="562"/>
      <c r="I1054" s="562"/>
      <c r="J1054" s="399" t="s">
        <v>8456</v>
      </c>
      <c r="K1054" s="402"/>
      <c r="L1054" s="402"/>
    </row>
    <row r="1055" spans="1:12" ht="15.75">
      <c r="A1055" s="402" t="s">
        <v>9823</v>
      </c>
      <c r="B1055" s="563"/>
      <c r="C1055" s="576" t="s">
        <v>8373</v>
      </c>
      <c r="D1055" s="562"/>
      <c r="E1055" s="563"/>
      <c r="F1055" s="562"/>
      <c r="G1055" s="562" t="s">
        <v>3735</v>
      </c>
      <c r="H1055" s="562">
        <v>4</v>
      </c>
      <c r="I1055" s="562">
        <v>28.6</v>
      </c>
      <c r="J1055" s="399" t="s">
        <v>8117</v>
      </c>
      <c r="K1055" s="402">
        <v>1000</v>
      </c>
      <c r="L1055" s="423">
        <f>K1055*3.14*H1055/1000</f>
        <v>12.56</v>
      </c>
    </row>
    <row r="1056" spans="1:12" ht="15.75">
      <c r="A1056" s="402"/>
      <c r="B1056" s="563"/>
      <c r="C1056" s="576"/>
      <c r="D1056" s="562"/>
      <c r="E1056" s="563"/>
      <c r="F1056" s="562"/>
      <c r="G1056" s="562"/>
      <c r="H1056" s="562"/>
      <c r="I1056" s="562"/>
      <c r="J1056" s="399" t="s">
        <v>8456</v>
      </c>
      <c r="K1056" s="402"/>
      <c r="L1056" s="402"/>
    </row>
    <row r="1057" spans="1:12" ht="15.75">
      <c r="A1057" s="402" t="s">
        <v>9823</v>
      </c>
      <c r="B1057" s="563"/>
      <c r="C1057" s="576" t="s">
        <v>8373</v>
      </c>
      <c r="D1057" s="562"/>
      <c r="E1057" s="563"/>
      <c r="F1057" s="562"/>
      <c r="G1057" s="562" t="s">
        <v>3735</v>
      </c>
      <c r="H1057" s="562">
        <v>3</v>
      </c>
      <c r="I1057" s="562">
        <v>28.6</v>
      </c>
      <c r="J1057" s="399" t="s">
        <v>8228</v>
      </c>
      <c r="K1057" s="402">
        <v>1000</v>
      </c>
      <c r="L1057" s="423">
        <f>K1057*3.14*H1057/1000</f>
        <v>9.42</v>
      </c>
    </row>
    <row r="1058" spans="1:12" ht="15.75">
      <c r="A1058" s="402"/>
      <c r="B1058" s="563"/>
      <c r="C1058" s="576"/>
      <c r="D1058" s="562"/>
      <c r="E1058" s="563"/>
      <c r="F1058" s="562"/>
      <c r="G1058" s="562"/>
      <c r="H1058" s="562"/>
      <c r="I1058" s="562"/>
      <c r="J1058" s="399" t="s">
        <v>8456</v>
      </c>
      <c r="K1058" s="402"/>
      <c r="L1058" s="402"/>
    </row>
    <row r="1059" spans="1:12" ht="15.75">
      <c r="A1059" s="402" t="s">
        <v>9823</v>
      </c>
      <c r="B1059" s="563"/>
      <c r="C1059" s="576" t="s">
        <v>8373</v>
      </c>
      <c r="D1059" s="562"/>
      <c r="E1059" s="563"/>
      <c r="F1059" s="562"/>
      <c r="G1059" s="562" t="s">
        <v>3735</v>
      </c>
      <c r="H1059" s="562">
        <v>2</v>
      </c>
      <c r="I1059" s="562">
        <v>28.6</v>
      </c>
      <c r="J1059" s="399" t="s">
        <v>8229</v>
      </c>
      <c r="K1059" s="402">
        <v>1000</v>
      </c>
      <c r="L1059" s="423">
        <f>K1059*3.14*H1059/1000</f>
        <v>6.28</v>
      </c>
    </row>
    <row r="1060" spans="1:12" ht="15.75">
      <c r="A1060" s="402"/>
      <c r="B1060" s="563"/>
      <c r="C1060" s="576"/>
      <c r="D1060" s="562"/>
      <c r="E1060" s="563"/>
      <c r="F1060" s="562"/>
      <c r="G1060" s="562"/>
      <c r="H1060" s="562"/>
      <c r="I1060" s="562"/>
      <c r="J1060" s="399" t="s">
        <v>8456</v>
      </c>
      <c r="K1060" s="402"/>
      <c r="L1060" s="402"/>
    </row>
    <row r="1061" spans="1:12" ht="15.75">
      <c r="A1061" s="402" t="s">
        <v>9823</v>
      </c>
      <c r="B1061" s="563"/>
      <c r="C1061" s="576" t="s">
        <v>8373</v>
      </c>
      <c r="D1061" s="562"/>
      <c r="E1061" s="563"/>
      <c r="F1061" s="562"/>
      <c r="G1061" s="562" t="s">
        <v>3735</v>
      </c>
      <c r="H1061" s="562">
        <v>2.2000000000000002</v>
      </c>
      <c r="I1061" s="562">
        <v>28.6</v>
      </c>
      <c r="J1061" s="399" t="s">
        <v>8831</v>
      </c>
      <c r="K1061" s="402">
        <v>1000</v>
      </c>
      <c r="L1061" s="423">
        <f>K1061*3.14*H1061/1000</f>
        <v>6.9080000000000013</v>
      </c>
    </row>
    <row r="1062" spans="1:12" ht="15.75">
      <c r="A1062" s="402"/>
      <c r="B1062" s="563"/>
      <c r="C1062" s="576"/>
      <c r="D1062" s="562"/>
      <c r="E1062" s="563"/>
      <c r="F1062" s="562"/>
      <c r="G1062" s="562"/>
      <c r="H1062" s="562"/>
      <c r="I1062" s="562"/>
      <c r="J1062" s="399" t="s">
        <v>8456</v>
      </c>
      <c r="K1062" s="402"/>
      <c r="L1062" s="402"/>
    </row>
    <row r="1063" spans="1:12" ht="15.75">
      <c r="A1063" s="402" t="s">
        <v>9823</v>
      </c>
      <c r="B1063" s="563"/>
      <c r="C1063" s="576" t="s">
        <v>8832</v>
      </c>
      <c r="D1063" s="562"/>
      <c r="E1063" s="563"/>
      <c r="F1063" s="562"/>
      <c r="G1063" s="562" t="s">
        <v>3735</v>
      </c>
      <c r="H1063" s="562">
        <v>1</v>
      </c>
      <c r="I1063" s="562">
        <v>35.61</v>
      </c>
      <c r="J1063" s="399" t="s">
        <v>8116</v>
      </c>
      <c r="K1063" s="402">
        <v>1120</v>
      </c>
      <c r="L1063" s="423">
        <f>K1063*3.14*H1063/1000</f>
        <v>3.5168000000000004</v>
      </c>
    </row>
    <row r="1064" spans="1:12" ht="15.75">
      <c r="A1064" s="402"/>
      <c r="B1064" s="563"/>
      <c r="C1064" s="576"/>
      <c r="D1064" s="562"/>
      <c r="E1064" s="563"/>
      <c r="F1064" s="562"/>
      <c r="G1064" s="562"/>
      <c r="H1064" s="562"/>
      <c r="I1064" s="562"/>
      <c r="J1064" s="399" t="s">
        <v>8456</v>
      </c>
      <c r="K1064" s="402"/>
      <c r="L1064" s="402"/>
    </row>
    <row r="1065" spans="1:12" ht="15.75">
      <c r="A1065" s="402" t="s">
        <v>9823</v>
      </c>
      <c r="B1065" s="563"/>
      <c r="C1065" s="576" t="s">
        <v>8832</v>
      </c>
      <c r="D1065" s="562"/>
      <c r="E1065" s="563"/>
      <c r="F1065" s="562"/>
      <c r="G1065" s="562" t="s">
        <v>3735</v>
      </c>
      <c r="H1065" s="562">
        <v>2</v>
      </c>
      <c r="I1065" s="562">
        <v>35.61</v>
      </c>
      <c r="J1065" s="399" t="s">
        <v>8117</v>
      </c>
      <c r="K1065" s="402">
        <v>1120</v>
      </c>
      <c r="L1065" s="423">
        <f>K1065*3.14*H1065/1000</f>
        <v>7.0336000000000007</v>
      </c>
    </row>
    <row r="1066" spans="1:12" ht="15.75">
      <c r="A1066" s="402"/>
      <c r="B1066" s="563"/>
      <c r="C1066" s="576"/>
      <c r="D1066" s="562"/>
      <c r="E1066" s="563"/>
      <c r="F1066" s="562"/>
      <c r="G1066" s="562"/>
      <c r="H1066" s="562"/>
      <c r="I1066" s="562"/>
      <c r="J1066" s="399" t="s">
        <v>8456</v>
      </c>
      <c r="K1066" s="402"/>
      <c r="L1066" s="402"/>
    </row>
    <row r="1067" spans="1:12" ht="15.75">
      <c r="A1067" s="402" t="s">
        <v>9823</v>
      </c>
      <c r="B1067" s="563"/>
      <c r="C1067" s="576" t="s">
        <v>8832</v>
      </c>
      <c r="D1067" s="562"/>
      <c r="E1067" s="563"/>
      <c r="F1067" s="562"/>
      <c r="G1067" s="562" t="s">
        <v>3735</v>
      </c>
      <c r="H1067" s="562">
        <v>3</v>
      </c>
      <c r="I1067" s="562">
        <v>35.61</v>
      </c>
      <c r="J1067" s="399" t="s">
        <v>8228</v>
      </c>
      <c r="K1067" s="402">
        <v>1120</v>
      </c>
      <c r="L1067" s="423">
        <f>K1067*3.14*H1067/1000</f>
        <v>10.550400000000002</v>
      </c>
    </row>
    <row r="1068" spans="1:12" ht="15.75">
      <c r="A1068" s="402"/>
      <c r="B1068" s="563"/>
      <c r="C1068" s="576"/>
      <c r="D1068" s="562"/>
      <c r="E1068" s="563"/>
      <c r="F1068" s="562"/>
      <c r="G1068" s="562"/>
      <c r="H1068" s="562"/>
      <c r="I1068" s="562"/>
      <c r="J1068" s="399" t="s">
        <v>8456</v>
      </c>
      <c r="K1068" s="402"/>
      <c r="L1068" s="402"/>
    </row>
    <row r="1069" spans="1:12" ht="15.75">
      <c r="A1069" s="402" t="s">
        <v>9823</v>
      </c>
      <c r="B1069" s="563"/>
      <c r="C1069" s="576" t="s">
        <v>8832</v>
      </c>
      <c r="D1069" s="562"/>
      <c r="E1069" s="563"/>
      <c r="F1069" s="562"/>
      <c r="G1069" s="562" t="s">
        <v>3735</v>
      </c>
      <c r="H1069" s="562">
        <v>22</v>
      </c>
      <c r="I1069" s="562">
        <v>35.61</v>
      </c>
      <c r="J1069" s="399" t="s">
        <v>8229</v>
      </c>
      <c r="K1069" s="402">
        <v>1120</v>
      </c>
      <c r="L1069" s="423">
        <f>K1069*3.14*H1069/1000</f>
        <v>77.369600000000005</v>
      </c>
    </row>
    <row r="1070" spans="1:12" ht="15.75">
      <c r="A1070" s="402"/>
      <c r="B1070" s="563"/>
      <c r="C1070" s="576"/>
      <c r="D1070" s="562"/>
      <c r="E1070" s="563"/>
      <c r="F1070" s="562"/>
      <c r="G1070" s="562"/>
      <c r="H1070" s="562"/>
      <c r="I1070" s="562"/>
      <c r="J1070" s="399" t="s">
        <v>8456</v>
      </c>
      <c r="K1070" s="402"/>
      <c r="L1070" s="402"/>
    </row>
    <row r="1071" spans="1:12" ht="15.75">
      <c r="A1071" s="402"/>
      <c r="B1071" s="563"/>
      <c r="C1071" s="567" t="s">
        <v>8833</v>
      </c>
      <c r="D1071" s="562" t="s">
        <v>8280</v>
      </c>
      <c r="E1071" s="563"/>
      <c r="F1071" s="562"/>
      <c r="G1071" s="399" t="s">
        <v>3768</v>
      </c>
      <c r="H1071" s="399">
        <v>3</v>
      </c>
      <c r="I1071" s="562">
        <v>15.64</v>
      </c>
      <c r="J1071" s="562" t="s">
        <v>8116</v>
      </c>
      <c r="K1071" s="402"/>
      <c r="L1071" s="402"/>
    </row>
    <row r="1072" spans="1:12" ht="18.75">
      <c r="A1072" s="402" t="s">
        <v>9823</v>
      </c>
      <c r="B1072" s="563"/>
      <c r="C1072" s="567"/>
      <c r="D1072" s="562"/>
      <c r="E1072" s="563"/>
      <c r="F1072" s="562"/>
      <c r="G1072" s="399" t="s">
        <v>8106</v>
      </c>
      <c r="H1072" s="426">
        <v>1.7</v>
      </c>
      <c r="I1072" s="562"/>
      <c r="J1072" s="562"/>
      <c r="K1072" s="402"/>
      <c r="L1072" s="402">
        <f>H1072</f>
        <v>1.7</v>
      </c>
    </row>
    <row r="1073" spans="1:12" ht="15.75">
      <c r="A1073" s="402"/>
      <c r="B1073" s="563"/>
      <c r="C1073" s="567" t="s">
        <v>8834</v>
      </c>
      <c r="D1073" s="562" t="s">
        <v>8280</v>
      </c>
      <c r="E1073" s="572"/>
      <c r="F1073" s="562"/>
      <c r="G1073" s="399" t="s">
        <v>3768</v>
      </c>
      <c r="H1073" s="399">
        <v>1</v>
      </c>
      <c r="I1073" s="562">
        <v>139.63</v>
      </c>
      <c r="J1073" s="399" t="s">
        <v>8116</v>
      </c>
      <c r="K1073" s="402"/>
      <c r="L1073" s="402"/>
    </row>
    <row r="1074" spans="1:12" ht="18.75">
      <c r="A1074" s="402" t="s">
        <v>9823</v>
      </c>
      <c r="B1074" s="563"/>
      <c r="C1074" s="567"/>
      <c r="D1074" s="562"/>
      <c r="E1074" s="572"/>
      <c r="F1074" s="562"/>
      <c r="G1074" s="399" t="s">
        <v>8106</v>
      </c>
      <c r="H1074" s="426">
        <v>15.6</v>
      </c>
      <c r="I1074" s="562"/>
      <c r="J1074" s="399" t="s">
        <v>8456</v>
      </c>
      <c r="K1074" s="402"/>
      <c r="L1074" s="402">
        <f>H1074</f>
        <v>15.6</v>
      </c>
    </row>
    <row r="1075" spans="1:12" ht="15.75">
      <c r="A1075" s="402"/>
      <c r="B1075" s="563"/>
      <c r="C1075" s="405" t="s">
        <v>8835</v>
      </c>
      <c r="D1075" s="562" t="s">
        <v>8280</v>
      </c>
      <c r="E1075" s="563"/>
      <c r="F1075" s="562"/>
      <c r="G1075" s="399" t="s">
        <v>3768</v>
      </c>
      <c r="H1075" s="399">
        <v>1</v>
      </c>
      <c r="I1075" s="562">
        <v>16.07</v>
      </c>
      <c r="J1075" s="562"/>
      <c r="K1075" s="402"/>
      <c r="L1075" s="402"/>
    </row>
    <row r="1076" spans="1:12" ht="18.75">
      <c r="A1076" s="402" t="s">
        <v>9823</v>
      </c>
      <c r="B1076" s="563"/>
      <c r="C1076" s="405" t="s">
        <v>8836</v>
      </c>
      <c r="D1076" s="562"/>
      <c r="E1076" s="563"/>
      <c r="F1076" s="562"/>
      <c r="G1076" s="399" t="s">
        <v>8106</v>
      </c>
      <c r="H1076" s="426">
        <v>1.31</v>
      </c>
      <c r="I1076" s="562"/>
      <c r="J1076" s="562"/>
      <c r="K1076" s="402"/>
      <c r="L1076" s="402">
        <f>H1076</f>
        <v>1.31</v>
      </c>
    </row>
    <row r="1077" spans="1:12" ht="15.75">
      <c r="A1077" s="402"/>
      <c r="B1077" s="563"/>
      <c r="C1077" s="405" t="s">
        <v>8382</v>
      </c>
      <c r="D1077" s="562" t="s">
        <v>8280</v>
      </c>
      <c r="E1077" s="563"/>
      <c r="F1077" s="562"/>
      <c r="G1077" s="399" t="s">
        <v>3768</v>
      </c>
      <c r="H1077" s="399">
        <v>1</v>
      </c>
      <c r="I1077" s="562">
        <v>9.9</v>
      </c>
      <c r="J1077" s="562"/>
      <c r="K1077" s="402"/>
      <c r="L1077" s="402"/>
    </row>
    <row r="1078" spans="1:12" ht="18.75">
      <c r="A1078" s="402" t="s">
        <v>9823</v>
      </c>
      <c r="B1078" s="563"/>
      <c r="C1078" s="405" t="s">
        <v>8837</v>
      </c>
      <c r="D1078" s="562"/>
      <c r="E1078" s="563"/>
      <c r="F1078" s="562"/>
      <c r="G1078" s="399" t="s">
        <v>8106</v>
      </c>
      <c r="H1078" s="426">
        <v>1.21</v>
      </c>
      <c r="I1078" s="562"/>
      <c r="J1078" s="562"/>
      <c r="K1078" s="402"/>
      <c r="L1078" s="402">
        <f>H1078</f>
        <v>1.21</v>
      </c>
    </row>
    <row r="1079" spans="1:12" ht="15.75">
      <c r="A1079" s="402"/>
      <c r="B1079" s="563"/>
      <c r="C1079" s="405" t="s">
        <v>8382</v>
      </c>
      <c r="D1079" s="562" t="s">
        <v>8280</v>
      </c>
      <c r="E1079" s="563"/>
      <c r="F1079" s="562"/>
      <c r="G1079" s="399" t="s">
        <v>3768</v>
      </c>
      <c r="H1079" s="399">
        <v>1</v>
      </c>
      <c r="I1079" s="562">
        <v>9.98</v>
      </c>
      <c r="J1079" s="562"/>
      <c r="K1079" s="402"/>
      <c r="L1079" s="402"/>
    </row>
    <row r="1080" spans="1:12" ht="18.75">
      <c r="A1080" s="402" t="s">
        <v>9823</v>
      </c>
      <c r="B1080" s="563"/>
      <c r="C1080" s="405" t="s">
        <v>8838</v>
      </c>
      <c r="D1080" s="562"/>
      <c r="E1080" s="563"/>
      <c r="F1080" s="562"/>
      <c r="G1080" s="399" t="s">
        <v>8106</v>
      </c>
      <c r="H1080" s="426">
        <v>1.54</v>
      </c>
      <c r="I1080" s="562"/>
      <c r="J1080" s="562"/>
      <c r="K1080" s="402"/>
      <c r="L1080" s="402">
        <f>H1080</f>
        <v>1.54</v>
      </c>
    </row>
    <row r="1081" spans="1:12" ht="15.75">
      <c r="A1081" s="402"/>
      <c r="B1081" s="563"/>
      <c r="C1081" s="405" t="s">
        <v>8382</v>
      </c>
      <c r="D1081" s="562" t="s">
        <v>8280</v>
      </c>
      <c r="E1081" s="563"/>
      <c r="F1081" s="562"/>
      <c r="G1081" s="399" t="s">
        <v>3768</v>
      </c>
      <c r="H1081" s="399">
        <v>1</v>
      </c>
      <c r="I1081" s="562">
        <v>6.75</v>
      </c>
      <c r="J1081" s="562"/>
      <c r="K1081" s="402"/>
      <c r="L1081" s="402"/>
    </row>
    <row r="1082" spans="1:12" ht="18.75">
      <c r="A1082" s="402" t="s">
        <v>9823</v>
      </c>
      <c r="B1082" s="563"/>
      <c r="C1082" s="405" t="s">
        <v>8839</v>
      </c>
      <c r="D1082" s="562"/>
      <c r="E1082" s="563"/>
      <c r="F1082" s="562"/>
      <c r="G1082" s="399" t="s">
        <v>8106</v>
      </c>
      <c r="H1082" s="426">
        <v>0.81</v>
      </c>
      <c r="I1082" s="562"/>
      <c r="J1082" s="562"/>
      <c r="K1082" s="402"/>
      <c r="L1082" s="402">
        <f>H1082</f>
        <v>0.81</v>
      </c>
    </row>
    <row r="1083" spans="1:12" ht="15.75">
      <c r="A1083" s="402"/>
      <c r="B1083" s="563"/>
      <c r="C1083" s="405" t="s">
        <v>8382</v>
      </c>
      <c r="D1083" s="562" t="s">
        <v>8280</v>
      </c>
      <c r="E1083" s="563"/>
      <c r="F1083" s="562"/>
      <c r="G1083" s="399" t="s">
        <v>3768</v>
      </c>
      <c r="H1083" s="399">
        <v>1</v>
      </c>
      <c r="I1083" s="562">
        <v>6.61</v>
      </c>
      <c r="J1083" s="562"/>
      <c r="K1083" s="402"/>
      <c r="L1083" s="402"/>
    </row>
    <row r="1084" spans="1:12" ht="18.75">
      <c r="A1084" s="402" t="s">
        <v>9823</v>
      </c>
      <c r="B1084" s="563"/>
      <c r="C1084" s="405" t="s">
        <v>8840</v>
      </c>
      <c r="D1084" s="562"/>
      <c r="E1084" s="563"/>
      <c r="F1084" s="562"/>
      <c r="G1084" s="399" t="s">
        <v>8106</v>
      </c>
      <c r="H1084" s="426">
        <v>0.68</v>
      </c>
      <c r="I1084" s="562"/>
      <c r="J1084" s="562"/>
      <c r="K1084" s="402"/>
      <c r="L1084" s="402">
        <f>H1084</f>
        <v>0.68</v>
      </c>
    </row>
    <row r="1085" spans="1:12" ht="15.75">
      <c r="A1085" s="402"/>
      <c r="B1085" s="563"/>
      <c r="C1085" s="405" t="s">
        <v>8841</v>
      </c>
      <c r="D1085" s="562" t="s">
        <v>8280</v>
      </c>
      <c r="E1085" s="563"/>
      <c r="F1085" s="562"/>
      <c r="G1085" s="399" t="s">
        <v>3768</v>
      </c>
      <c r="H1085" s="399">
        <v>2</v>
      </c>
      <c r="I1085" s="562">
        <v>15.9</v>
      </c>
      <c r="J1085" s="562"/>
      <c r="K1085" s="402"/>
      <c r="L1085" s="402"/>
    </row>
    <row r="1086" spans="1:12" ht="18.75">
      <c r="A1086" s="402" t="s">
        <v>9823</v>
      </c>
      <c r="B1086" s="563"/>
      <c r="C1086" s="405" t="s">
        <v>8842</v>
      </c>
      <c r="D1086" s="562"/>
      <c r="E1086" s="563"/>
      <c r="F1086" s="562"/>
      <c r="G1086" s="399" t="s">
        <v>8106</v>
      </c>
      <c r="H1086" s="426">
        <v>1.93</v>
      </c>
      <c r="I1086" s="562"/>
      <c r="J1086" s="562"/>
      <c r="K1086" s="402"/>
      <c r="L1086" s="402">
        <f>H1086</f>
        <v>1.93</v>
      </c>
    </row>
    <row r="1087" spans="1:12" ht="15.75">
      <c r="A1087" s="402"/>
      <c r="B1087" s="563"/>
      <c r="C1087" s="405" t="s">
        <v>8382</v>
      </c>
      <c r="D1087" s="562" t="s">
        <v>8280</v>
      </c>
      <c r="E1087" s="563"/>
      <c r="F1087" s="562"/>
      <c r="G1087" s="399" t="s">
        <v>3768</v>
      </c>
      <c r="H1087" s="399">
        <v>1</v>
      </c>
      <c r="I1087" s="562">
        <v>9.1999999999999993</v>
      </c>
      <c r="J1087" s="562"/>
      <c r="K1087" s="402"/>
      <c r="L1087" s="402"/>
    </row>
    <row r="1088" spans="1:12" ht="18.75">
      <c r="A1088" s="402" t="s">
        <v>9823</v>
      </c>
      <c r="B1088" s="563"/>
      <c r="C1088" s="405" t="s">
        <v>8843</v>
      </c>
      <c r="D1088" s="562"/>
      <c r="E1088" s="563"/>
      <c r="F1088" s="562"/>
      <c r="G1088" s="399" t="s">
        <v>8106</v>
      </c>
      <c r="H1088" s="426">
        <v>1.1299999999999999</v>
      </c>
      <c r="I1088" s="562"/>
      <c r="J1088" s="562"/>
      <c r="K1088" s="402"/>
      <c r="L1088" s="402">
        <f>H1088</f>
        <v>1.1299999999999999</v>
      </c>
    </row>
    <row r="1089" spans="1:12" ht="15.75">
      <c r="A1089" s="402"/>
      <c r="B1089" s="563"/>
      <c r="C1089" s="567" t="s">
        <v>8321</v>
      </c>
      <c r="D1089" s="562" t="s">
        <v>8280</v>
      </c>
      <c r="E1089" s="563"/>
      <c r="F1089" s="562"/>
      <c r="G1089" s="399" t="s">
        <v>3768</v>
      </c>
      <c r="H1089" s="399">
        <v>3</v>
      </c>
      <c r="I1089" s="562">
        <v>15.15</v>
      </c>
      <c r="J1089" s="562"/>
      <c r="K1089" s="402"/>
      <c r="L1089" s="402"/>
    </row>
    <row r="1090" spans="1:12" ht="18.75">
      <c r="A1090" s="402" t="s">
        <v>9823</v>
      </c>
      <c r="B1090" s="563"/>
      <c r="C1090" s="567"/>
      <c r="D1090" s="562"/>
      <c r="E1090" s="563"/>
      <c r="F1090" s="562"/>
      <c r="G1090" s="399" t="s">
        <v>8106</v>
      </c>
      <c r="H1090" s="426">
        <v>1.46</v>
      </c>
      <c r="I1090" s="562"/>
      <c r="J1090" s="562"/>
      <c r="K1090" s="402"/>
      <c r="L1090" s="402">
        <f>H1090</f>
        <v>1.46</v>
      </c>
    </row>
    <row r="1091" spans="1:12" ht="15.75">
      <c r="A1091" s="402"/>
      <c r="B1091" s="563"/>
      <c r="C1091" s="577" t="s">
        <v>8844</v>
      </c>
      <c r="D1091" s="562" t="s">
        <v>8280</v>
      </c>
      <c r="E1091" s="563"/>
      <c r="F1091" s="562"/>
      <c r="G1091" s="399" t="s">
        <v>3768</v>
      </c>
      <c r="H1091" s="399">
        <v>3</v>
      </c>
      <c r="I1091" s="562">
        <v>9.8000000000000007</v>
      </c>
      <c r="J1091" s="562"/>
      <c r="K1091" s="402"/>
      <c r="L1091" s="402"/>
    </row>
    <row r="1092" spans="1:12" ht="18.75">
      <c r="A1092" s="402" t="s">
        <v>9823</v>
      </c>
      <c r="B1092" s="563"/>
      <c r="C1092" s="577"/>
      <c r="D1092" s="562"/>
      <c r="E1092" s="563"/>
      <c r="F1092" s="562"/>
      <c r="G1092" s="399" t="s">
        <v>8106</v>
      </c>
      <c r="H1092" s="426">
        <v>1.1399999999999999</v>
      </c>
      <c r="I1092" s="562"/>
      <c r="J1092" s="562"/>
      <c r="K1092" s="402"/>
      <c r="L1092" s="402">
        <f>H1092</f>
        <v>1.1399999999999999</v>
      </c>
    </row>
    <row r="1093" spans="1:12" ht="15.75">
      <c r="A1093" s="402"/>
      <c r="B1093" s="563"/>
      <c r="C1093" s="566" t="s">
        <v>8845</v>
      </c>
      <c r="D1093" s="565" t="s">
        <v>8280</v>
      </c>
      <c r="E1093" s="563"/>
      <c r="F1093" s="562"/>
      <c r="G1093" s="410" t="s">
        <v>3768</v>
      </c>
      <c r="H1093" s="410">
        <v>4</v>
      </c>
      <c r="I1093" s="563"/>
      <c r="J1093" s="562"/>
      <c r="K1093" s="402"/>
      <c r="L1093" s="402"/>
    </row>
    <row r="1094" spans="1:12" ht="18.75">
      <c r="A1094" s="402"/>
      <c r="B1094" s="563"/>
      <c r="C1094" s="566"/>
      <c r="D1094" s="565"/>
      <c r="E1094" s="563"/>
      <c r="F1094" s="562"/>
      <c r="G1094" s="410" t="s">
        <v>8324</v>
      </c>
      <c r="H1094" s="410">
        <v>1.7</v>
      </c>
      <c r="I1094" s="563"/>
      <c r="J1094" s="562"/>
      <c r="K1094" s="402"/>
      <c r="L1094" s="402"/>
    </row>
    <row r="1095" spans="1:12" ht="15.75">
      <c r="A1095" s="402"/>
      <c r="B1095" s="563"/>
      <c r="C1095" s="567" t="s">
        <v>8846</v>
      </c>
      <c r="D1095" s="562" t="s">
        <v>8280</v>
      </c>
      <c r="E1095" s="563"/>
      <c r="F1095" s="562"/>
      <c r="G1095" s="399" t="s">
        <v>3768</v>
      </c>
      <c r="H1095" s="399">
        <v>1</v>
      </c>
      <c r="I1095" s="562">
        <v>65.73</v>
      </c>
      <c r="J1095" s="562"/>
      <c r="K1095" s="402"/>
      <c r="L1095" s="402"/>
    </row>
    <row r="1096" spans="1:12" ht="18.75">
      <c r="A1096" s="402" t="s">
        <v>9823</v>
      </c>
      <c r="B1096" s="563"/>
      <c r="C1096" s="567"/>
      <c r="D1096" s="562"/>
      <c r="E1096" s="563"/>
      <c r="F1096" s="562"/>
      <c r="G1096" s="399" t="s">
        <v>8106</v>
      </c>
      <c r="H1096" s="426">
        <v>7.34</v>
      </c>
      <c r="I1096" s="562"/>
      <c r="J1096" s="562"/>
      <c r="K1096" s="402"/>
      <c r="L1096" s="402">
        <f>H1096</f>
        <v>7.34</v>
      </c>
    </row>
    <row r="1097" spans="1:12" ht="15.75">
      <c r="A1097" s="402"/>
      <c r="B1097" s="563"/>
      <c r="C1097" s="567" t="s">
        <v>8847</v>
      </c>
      <c r="D1097" s="562" t="s">
        <v>8280</v>
      </c>
      <c r="E1097" s="563"/>
      <c r="F1097" s="562"/>
      <c r="G1097" s="399" t="s">
        <v>3768</v>
      </c>
      <c r="H1097" s="399">
        <v>2</v>
      </c>
      <c r="I1097" s="562">
        <v>40.020000000000003</v>
      </c>
      <c r="J1097" s="562"/>
      <c r="K1097" s="402"/>
      <c r="L1097" s="402"/>
    </row>
    <row r="1098" spans="1:12" ht="18.75">
      <c r="A1098" s="402" t="s">
        <v>9823</v>
      </c>
      <c r="B1098" s="563"/>
      <c r="C1098" s="567"/>
      <c r="D1098" s="562"/>
      <c r="E1098" s="563"/>
      <c r="F1098" s="562"/>
      <c r="G1098" s="399" t="s">
        <v>8106</v>
      </c>
      <c r="H1098" s="426">
        <v>4.08</v>
      </c>
      <c r="I1098" s="562"/>
      <c r="J1098" s="562"/>
      <c r="K1098" s="402"/>
      <c r="L1098" s="402">
        <f>H1098</f>
        <v>4.08</v>
      </c>
    </row>
    <row r="1099" spans="1:12" ht="15.75">
      <c r="A1099" s="402"/>
      <c r="B1099" s="563"/>
      <c r="C1099" s="567" t="s">
        <v>8848</v>
      </c>
      <c r="D1099" s="562" t="s">
        <v>8280</v>
      </c>
      <c r="E1099" s="563"/>
      <c r="F1099" s="562"/>
      <c r="G1099" s="399" t="s">
        <v>3768</v>
      </c>
      <c r="H1099" s="399">
        <v>2</v>
      </c>
      <c r="I1099" s="562">
        <v>94.11</v>
      </c>
      <c r="J1099" s="562"/>
      <c r="K1099" s="402"/>
      <c r="L1099" s="402"/>
    </row>
    <row r="1100" spans="1:12" ht="18.75">
      <c r="A1100" s="402"/>
      <c r="B1100" s="563"/>
      <c r="C1100" s="567"/>
      <c r="D1100" s="562"/>
      <c r="E1100" s="563"/>
      <c r="F1100" s="562"/>
      <c r="G1100" s="399" t="s">
        <v>8106</v>
      </c>
      <c r="H1100" s="426">
        <v>10.44</v>
      </c>
      <c r="I1100" s="562"/>
      <c r="J1100" s="562"/>
      <c r="K1100" s="402"/>
      <c r="L1100" s="402"/>
    </row>
    <row r="1101" spans="1:12" ht="15.75">
      <c r="A1101" s="402"/>
      <c r="B1101" s="563"/>
      <c r="C1101" s="405" t="s">
        <v>8849</v>
      </c>
      <c r="D1101" s="562" t="s">
        <v>8280</v>
      </c>
      <c r="E1101" s="563"/>
      <c r="F1101" s="562"/>
      <c r="G1101" s="399" t="s">
        <v>3768</v>
      </c>
      <c r="H1101" s="399">
        <v>2</v>
      </c>
      <c r="I1101" s="562">
        <v>76.16</v>
      </c>
      <c r="J1101" s="562"/>
      <c r="K1101" s="402"/>
      <c r="L1101" s="402"/>
    </row>
    <row r="1102" spans="1:12" ht="18.75">
      <c r="A1102" s="402"/>
      <c r="B1102" s="563"/>
      <c r="C1102" s="405" t="s">
        <v>8850</v>
      </c>
      <c r="D1102" s="562"/>
      <c r="E1102" s="563"/>
      <c r="F1102" s="562"/>
      <c r="G1102" s="399" t="s">
        <v>8106</v>
      </c>
      <c r="H1102" s="426">
        <v>8.33</v>
      </c>
      <c r="I1102" s="562"/>
      <c r="J1102" s="562"/>
      <c r="K1102" s="402"/>
      <c r="L1102" s="402"/>
    </row>
    <row r="1103" spans="1:12" ht="15.75">
      <c r="A1103" s="402"/>
      <c r="B1103" s="403"/>
      <c r="C1103" s="405" t="s">
        <v>8851</v>
      </c>
      <c r="D1103" s="399" t="s">
        <v>8656</v>
      </c>
      <c r="E1103" s="403"/>
      <c r="F1103" s="399" t="s">
        <v>8309</v>
      </c>
      <c r="G1103" s="399" t="s">
        <v>3768</v>
      </c>
      <c r="H1103" s="399">
        <v>3</v>
      </c>
      <c r="I1103" s="403"/>
      <c r="J1103" s="399"/>
      <c r="K1103" s="402"/>
      <c r="L1103" s="402"/>
    </row>
    <row r="1104" spans="1:12" ht="15.75">
      <c r="A1104" s="402"/>
      <c r="B1104" s="403"/>
      <c r="C1104" s="405" t="s">
        <v>8852</v>
      </c>
      <c r="D1104" s="399" t="s">
        <v>8853</v>
      </c>
      <c r="E1104" s="403"/>
      <c r="F1104" s="399" t="s">
        <v>8309</v>
      </c>
      <c r="G1104" s="399" t="s">
        <v>3768</v>
      </c>
      <c r="H1104" s="399">
        <v>3</v>
      </c>
      <c r="I1104" s="403"/>
      <c r="J1104" s="399"/>
      <c r="K1104" s="402"/>
      <c r="L1104" s="402"/>
    </row>
    <row r="1105" spans="1:12" ht="31.5">
      <c r="A1105" s="402"/>
      <c r="B1105" s="403"/>
      <c r="C1105" s="409" t="s">
        <v>8854</v>
      </c>
      <c r="D1105" s="410" t="s">
        <v>8855</v>
      </c>
      <c r="E1105" s="403"/>
      <c r="F1105" s="410" t="s">
        <v>8601</v>
      </c>
      <c r="G1105" s="410" t="s">
        <v>3768</v>
      </c>
      <c r="H1105" s="410">
        <v>1</v>
      </c>
      <c r="I1105" s="403"/>
      <c r="J1105" s="399"/>
      <c r="K1105" s="402"/>
      <c r="L1105" s="402"/>
    </row>
    <row r="1106" spans="1:12" ht="31.5">
      <c r="A1106" s="402"/>
      <c r="B1106" s="403"/>
      <c r="C1106" s="409" t="s">
        <v>8856</v>
      </c>
      <c r="D1106" s="410" t="s">
        <v>8857</v>
      </c>
      <c r="E1106" s="403"/>
      <c r="F1106" s="410" t="s">
        <v>8601</v>
      </c>
      <c r="G1106" s="410" t="s">
        <v>3768</v>
      </c>
      <c r="H1106" s="410">
        <v>1</v>
      </c>
      <c r="I1106" s="403"/>
      <c r="J1106" s="399"/>
      <c r="K1106" s="402"/>
      <c r="L1106" s="402"/>
    </row>
    <row r="1107" spans="1:12" ht="31.5">
      <c r="A1107" s="402"/>
      <c r="B1107" s="403"/>
      <c r="C1107" s="409" t="s">
        <v>8858</v>
      </c>
      <c r="D1107" s="410" t="s">
        <v>8859</v>
      </c>
      <c r="E1107" s="403"/>
      <c r="F1107" s="410" t="s">
        <v>8601</v>
      </c>
      <c r="G1107" s="410" t="s">
        <v>3768</v>
      </c>
      <c r="H1107" s="410">
        <v>1</v>
      </c>
      <c r="I1107" s="403"/>
      <c r="J1107" s="399"/>
      <c r="K1107" s="402"/>
      <c r="L1107" s="402"/>
    </row>
    <row r="1108" spans="1:12" ht="15.75">
      <c r="A1108" s="402"/>
      <c r="B1108" s="563"/>
      <c r="C1108" s="567" t="s">
        <v>8860</v>
      </c>
      <c r="D1108" s="562" t="s">
        <v>8280</v>
      </c>
      <c r="E1108" s="563"/>
      <c r="F1108" s="562"/>
      <c r="G1108" s="399" t="s">
        <v>3768</v>
      </c>
      <c r="H1108" s="399">
        <v>1</v>
      </c>
      <c r="I1108" s="563"/>
      <c r="J1108" s="562"/>
      <c r="K1108" s="402"/>
      <c r="L1108" s="402"/>
    </row>
    <row r="1109" spans="1:12" ht="18.75">
      <c r="A1109" s="402" t="s">
        <v>9823</v>
      </c>
      <c r="B1109" s="563"/>
      <c r="C1109" s="567"/>
      <c r="D1109" s="562"/>
      <c r="E1109" s="563"/>
      <c r="F1109" s="562"/>
      <c r="G1109" s="399" t="s">
        <v>8106</v>
      </c>
      <c r="H1109" s="426">
        <v>0.78500000000000003</v>
      </c>
      <c r="I1109" s="563"/>
      <c r="J1109" s="562"/>
      <c r="K1109" s="402"/>
      <c r="L1109" s="402">
        <f>H1109</f>
        <v>0.78500000000000003</v>
      </c>
    </row>
    <row r="1110" spans="1:12" ht="15.75">
      <c r="A1110" s="402"/>
      <c r="B1110" s="563"/>
      <c r="C1110" s="567" t="s">
        <v>8861</v>
      </c>
      <c r="D1110" s="562" t="s">
        <v>8280</v>
      </c>
      <c r="E1110" s="563"/>
      <c r="F1110" s="562"/>
      <c r="G1110" s="399" t="s">
        <v>3768</v>
      </c>
      <c r="H1110" s="399">
        <v>2</v>
      </c>
      <c r="I1110" s="563"/>
      <c r="J1110" s="562"/>
      <c r="K1110" s="402"/>
      <c r="L1110" s="402"/>
    </row>
    <row r="1111" spans="1:12" ht="18.75">
      <c r="A1111" s="402" t="s">
        <v>9823</v>
      </c>
      <c r="B1111" s="563"/>
      <c r="C1111" s="567"/>
      <c r="D1111" s="562"/>
      <c r="E1111" s="563"/>
      <c r="F1111" s="562"/>
      <c r="G1111" s="399" t="s">
        <v>8106</v>
      </c>
      <c r="H1111" s="426">
        <v>0.95</v>
      </c>
      <c r="I1111" s="563"/>
      <c r="J1111" s="562"/>
      <c r="K1111" s="402"/>
      <c r="L1111" s="402">
        <f>H1111</f>
        <v>0.95</v>
      </c>
    </row>
    <row r="1112" spans="1:12" ht="15.75">
      <c r="A1112" s="402"/>
      <c r="B1112" s="563"/>
      <c r="C1112" s="405" t="s">
        <v>8862</v>
      </c>
      <c r="D1112" s="562" t="s">
        <v>8280</v>
      </c>
      <c r="E1112" s="563"/>
      <c r="F1112" s="562"/>
      <c r="G1112" s="399" t="s">
        <v>3768</v>
      </c>
      <c r="H1112" s="399">
        <v>2</v>
      </c>
      <c r="I1112" s="563"/>
      <c r="J1112" s="562"/>
      <c r="K1112" s="402"/>
      <c r="L1112" s="402"/>
    </row>
    <row r="1113" spans="1:12" ht="18.75">
      <c r="A1113" s="402" t="s">
        <v>9823</v>
      </c>
      <c r="B1113" s="563"/>
      <c r="C1113" s="405" t="s">
        <v>8863</v>
      </c>
      <c r="D1113" s="562"/>
      <c r="E1113" s="563"/>
      <c r="F1113" s="562"/>
      <c r="G1113" s="399" t="s">
        <v>8106</v>
      </c>
      <c r="H1113" s="426">
        <v>2.21</v>
      </c>
      <c r="I1113" s="563"/>
      <c r="J1113" s="562"/>
      <c r="K1113" s="402"/>
      <c r="L1113" s="402">
        <f>H1113</f>
        <v>2.21</v>
      </c>
    </row>
    <row r="1114" spans="1:12" ht="15.75">
      <c r="A1114" s="402"/>
      <c r="B1114" s="563"/>
      <c r="C1114" s="405" t="s">
        <v>8864</v>
      </c>
      <c r="D1114" s="562" t="s">
        <v>8280</v>
      </c>
      <c r="E1114" s="563"/>
      <c r="F1114" s="562"/>
      <c r="G1114" s="399" t="s">
        <v>3768</v>
      </c>
      <c r="H1114" s="399">
        <v>3</v>
      </c>
      <c r="I1114" s="563"/>
      <c r="J1114" s="562"/>
      <c r="K1114" s="402"/>
      <c r="L1114" s="402"/>
    </row>
    <row r="1115" spans="1:12" ht="18.75">
      <c r="A1115" s="402" t="s">
        <v>9823</v>
      </c>
      <c r="B1115" s="563"/>
      <c r="C1115" s="405" t="s">
        <v>8865</v>
      </c>
      <c r="D1115" s="562"/>
      <c r="E1115" s="563"/>
      <c r="F1115" s="562"/>
      <c r="G1115" s="399" t="s">
        <v>8106</v>
      </c>
      <c r="H1115" s="426">
        <v>0.27</v>
      </c>
      <c r="I1115" s="563"/>
      <c r="J1115" s="562"/>
      <c r="K1115" s="402"/>
      <c r="L1115" s="402">
        <f>H1115</f>
        <v>0.27</v>
      </c>
    </row>
    <row r="1116" spans="1:12" ht="15.75">
      <c r="A1116" s="402"/>
      <c r="B1116" s="403"/>
      <c r="C1116" s="405" t="s">
        <v>8866</v>
      </c>
      <c r="D1116" s="399" t="s">
        <v>8867</v>
      </c>
      <c r="E1116" s="403"/>
      <c r="F1116" s="399" t="s">
        <v>8868</v>
      </c>
      <c r="G1116" s="399" t="s">
        <v>3768</v>
      </c>
      <c r="H1116" s="399">
        <v>1</v>
      </c>
      <c r="I1116" s="399">
        <v>89</v>
      </c>
      <c r="J1116" s="399"/>
      <c r="K1116" s="402"/>
      <c r="L1116" s="402"/>
    </row>
    <row r="1117" spans="1:12" ht="15.75">
      <c r="A1117" s="402"/>
      <c r="B1117" s="403"/>
      <c r="C1117" s="405" t="s">
        <v>8333</v>
      </c>
      <c r="D1117" s="399" t="s">
        <v>8334</v>
      </c>
      <c r="E1117" s="403"/>
      <c r="F1117" s="399"/>
      <c r="G1117" s="399" t="s">
        <v>3768</v>
      </c>
      <c r="H1117" s="399">
        <v>5</v>
      </c>
      <c r="I1117" s="403"/>
      <c r="J1117" s="399"/>
      <c r="K1117" s="402"/>
      <c r="L1117" s="402"/>
    </row>
    <row r="1118" spans="1:12" ht="15.75">
      <c r="A1118" s="402"/>
      <c r="B1118" s="403"/>
      <c r="C1118" s="405" t="s">
        <v>8345</v>
      </c>
      <c r="D1118" s="399"/>
      <c r="E1118" s="403"/>
      <c r="F1118" s="399"/>
      <c r="G1118" s="399" t="s">
        <v>3509</v>
      </c>
      <c r="H1118" s="399">
        <v>80</v>
      </c>
      <c r="I1118" s="403"/>
      <c r="J1118" s="399"/>
      <c r="K1118" s="402"/>
      <c r="L1118" s="402"/>
    </row>
    <row r="1119" spans="1:12" ht="15.75">
      <c r="A1119" s="402"/>
      <c r="B1119" s="403"/>
      <c r="C1119" s="405"/>
      <c r="D1119" s="399"/>
      <c r="E1119" s="403"/>
      <c r="F1119" s="399"/>
      <c r="G1119" s="399"/>
      <c r="H1119" s="399"/>
      <c r="I1119" s="403"/>
      <c r="J1119" s="399"/>
      <c r="K1119" s="402"/>
      <c r="L1119" s="402"/>
    </row>
    <row r="1120" spans="1:12" ht="15.75">
      <c r="A1120" s="402"/>
      <c r="B1120" s="403"/>
      <c r="C1120" s="428" t="s">
        <v>8869</v>
      </c>
      <c r="D1120" s="399"/>
      <c r="E1120" s="403"/>
      <c r="F1120" s="399"/>
      <c r="G1120" s="399"/>
      <c r="H1120" s="399"/>
      <c r="I1120" s="403"/>
      <c r="J1120" s="399"/>
      <c r="K1120" s="402"/>
      <c r="L1120" s="402"/>
    </row>
    <row r="1121" spans="1:12" ht="34.5">
      <c r="A1121" s="402"/>
      <c r="B1121" s="563"/>
      <c r="C1121" s="409" t="s">
        <v>8870</v>
      </c>
      <c r="D1121" s="565" t="s">
        <v>8871</v>
      </c>
      <c r="E1121" s="563"/>
      <c r="F1121" s="565" t="s">
        <v>8125</v>
      </c>
      <c r="G1121" s="565" t="s">
        <v>3768</v>
      </c>
      <c r="H1121" s="565">
        <v>2</v>
      </c>
      <c r="I1121" s="565">
        <v>166</v>
      </c>
      <c r="J1121" s="565" t="s">
        <v>8128</v>
      </c>
      <c r="K1121" s="402"/>
      <c r="L1121" s="402"/>
    </row>
    <row r="1122" spans="1:12" ht="15.75">
      <c r="A1122" s="402"/>
      <c r="B1122" s="563"/>
      <c r="C1122" s="409" t="s">
        <v>8872</v>
      </c>
      <c r="D1122" s="565"/>
      <c r="E1122" s="563"/>
      <c r="F1122" s="565"/>
      <c r="G1122" s="565"/>
      <c r="H1122" s="565"/>
      <c r="I1122" s="565"/>
      <c r="J1122" s="565"/>
      <c r="K1122" s="402"/>
      <c r="L1122" s="402"/>
    </row>
    <row r="1123" spans="1:12" ht="15.75">
      <c r="A1123" s="402"/>
      <c r="B1123" s="563"/>
      <c r="C1123" s="409" t="s">
        <v>7450</v>
      </c>
      <c r="D1123" s="565"/>
      <c r="E1123" s="563"/>
      <c r="F1123" s="565"/>
      <c r="G1123" s="565"/>
      <c r="H1123" s="565"/>
      <c r="I1123" s="565"/>
      <c r="J1123" s="565"/>
      <c r="K1123" s="402"/>
      <c r="L1123" s="402"/>
    </row>
    <row r="1124" spans="1:12" ht="15.75">
      <c r="A1124" s="402"/>
      <c r="B1124" s="403"/>
      <c r="C1124" s="409" t="s">
        <v>8813</v>
      </c>
      <c r="D1124" s="410" t="s">
        <v>8873</v>
      </c>
      <c r="E1124" s="403"/>
      <c r="F1124" s="399"/>
      <c r="G1124" s="410" t="s">
        <v>6441</v>
      </c>
      <c r="H1124" s="410">
        <v>2</v>
      </c>
      <c r="I1124" s="403"/>
      <c r="J1124" s="410" t="s">
        <v>8815</v>
      </c>
      <c r="K1124" s="402"/>
      <c r="L1124" s="402"/>
    </row>
    <row r="1125" spans="1:12" ht="18.75">
      <c r="A1125" s="402"/>
      <c r="B1125" s="403"/>
      <c r="C1125" s="409" t="s">
        <v>8874</v>
      </c>
      <c r="D1125" s="410" t="s">
        <v>8875</v>
      </c>
      <c r="E1125" s="403"/>
      <c r="F1125" s="399"/>
      <c r="G1125" s="410" t="s">
        <v>3768</v>
      </c>
      <c r="H1125" s="410">
        <v>2</v>
      </c>
      <c r="I1125" s="403"/>
      <c r="J1125" s="399"/>
      <c r="K1125" s="402"/>
      <c r="L1125" s="402"/>
    </row>
    <row r="1126" spans="1:12" ht="18.75">
      <c r="A1126" s="402"/>
      <c r="B1126" s="403"/>
      <c r="C1126" s="409" t="s">
        <v>8876</v>
      </c>
      <c r="D1126" s="410" t="s">
        <v>8877</v>
      </c>
      <c r="E1126" s="403"/>
      <c r="F1126" s="399"/>
      <c r="G1126" s="410" t="s">
        <v>3768</v>
      </c>
      <c r="H1126" s="410">
        <v>2</v>
      </c>
      <c r="I1126" s="403"/>
      <c r="J1126" s="399"/>
      <c r="K1126" s="402"/>
      <c r="L1126" s="402"/>
    </row>
    <row r="1127" spans="1:12" ht="15.75">
      <c r="A1127" s="402"/>
      <c r="B1127" s="403"/>
      <c r="C1127" s="409" t="s">
        <v>8820</v>
      </c>
      <c r="D1127" s="410" t="s">
        <v>8878</v>
      </c>
      <c r="E1127" s="403"/>
      <c r="F1127" s="399"/>
      <c r="G1127" s="410" t="s">
        <v>3768</v>
      </c>
      <c r="H1127" s="410">
        <v>2</v>
      </c>
      <c r="I1127" s="403"/>
      <c r="J1127" s="399"/>
      <c r="K1127" s="402"/>
      <c r="L1127" s="402"/>
    </row>
    <row r="1128" spans="1:12" ht="15.75">
      <c r="A1128" s="402"/>
      <c r="B1128" s="403"/>
      <c r="C1128" s="409" t="s">
        <v>8822</v>
      </c>
      <c r="D1128" s="410" t="s">
        <v>8879</v>
      </c>
      <c r="E1128" s="403"/>
      <c r="F1128" s="399"/>
      <c r="G1128" s="410" t="s">
        <v>3768</v>
      </c>
      <c r="H1128" s="410">
        <v>2</v>
      </c>
      <c r="I1128" s="403"/>
      <c r="J1128" s="399"/>
      <c r="K1128" s="402"/>
      <c r="L1128" s="402"/>
    </row>
    <row r="1129" spans="1:12" ht="15.75">
      <c r="A1129" s="402"/>
      <c r="B1129" s="403"/>
      <c r="C1129" s="409" t="s">
        <v>8880</v>
      </c>
      <c r="D1129" s="399"/>
      <c r="E1129" s="403"/>
      <c r="F1129" s="399"/>
      <c r="G1129" s="410" t="s">
        <v>3768</v>
      </c>
      <c r="H1129" s="410">
        <v>2</v>
      </c>
      <c r="I1129" s="403"/>
      <c r="J1129" s="399"/>
      <c r="K1129" s="402"/>
      <c r="L1129" s="402"/>
    </row>
    <row r="1130" spans="1:12" ht="15.75">
      <c r="A1130" s="402"/>
      <c r="B1130" s="403"/>
      <c r="C1130" s="409" t="s">
        <v>8825</v>
      </c>
      <c r="D1130" s="410" t="s">
        <v>8826</v>
      </c>
      <c r="E1130" s="403"/>
      <c r="F1130" s="410" t="s">
        <v>8710</v>
      </c>
      <c r="G1130" s="410" t="s">
        <v>3768</v>
      </c>
      <c r="H1130" s="410">
        <v>2</v>
      </c>
      <c r="I1130" s="403"/>
      <c r="J1130" s="399"/>
      <c r="K1130" s="402"/>
      <c r="L1130" s="402"/>
    </row>
    <row r="1131" spans="1:12" ht="31.5">
      <c r="A1131" s="402"/>
      <c r="B1131" s="403"/>
      <c r="C1131" s="409" t="s">
        <v>8881</v>
      </c>
      <c r="D1131" s="410" t="s">
        <v>8882</v>
      </c>
      <c r="E1131" s="403"/>
      <c r="F1131" s="410" t="s">
        <v>8125</v>
      </c>
      <c r="G1131" s="410" t="s">
        <v>3768</v>
      </c>
      <c r="H1131" s="410">
        <v>4</v>
      </c>
      <c r="I1131" s="403"/>
      <c r="J1131" s="399"/>
      <c r="K1131" s="402"/>
      <c r="L1131" s="402"/>
    </row>
    <row r="1132" spans="1:12" ht="31.5">
      <c r="A1132" s="402"/>
      <c r="B1132" s="403"/>
      <c r="C1132" s="409" t="s">
        <v>8883</v>
      </c>
      <c r="D1132" s="410" t="s">
        <v>8366</v>
      </c>
      <c r="E1132" s="403"/>
      <c r="F1132" s="410" t="s">
        <v>8125</v>
      </c>
      <c r="G1132" s="410" t="s">
        <v>3768</v>
      </c>
      <c r="H1132" s="410">
        <v>1</v>
      </c>
      <c r="I1132" s="403"/>
      <c r="J1132" s="399"/>
      <c r="K1132" s="402"/>
      <c r="L1132" s="402"/>
    </row>
    <row r="1133" spans="1:12" ht="15.75">
      <c r="A1133" s="402"/>
      <c r="B1133" s="563"/>
      <c r="C1133" s="409" t="s">
        <v>8279</v>
      </c>
      <c r="D1133" s="565" t="s">
        <v>8280</v>
      </c>
      <c r="E1133" s="563"/>
      <c r="F1133" s="562"/>
      <c r="G1133" s="565" t="s">
        <v>2182</v>
      </c>
      <c r="H1133" s="565">
        <v>5.5</v>
      </c>
      <c r="I1133" s="565">
        <v>7.7</v>
      </c>
      <c r="J1133" s="565" t="s">
        <v>8116</v>
      </c>
      <c r="K1133" s="402"/>
      <c r="L1133" s="402"/>
    </row>
    <row r="1134" spans="1:12" ht="15.75">
      <c r="A1134" s="402"/>
      <c r="B1134" s="563"/>
      <c r="C1134" s="416" t="s">
        <v>8568</v>
      </c>
      <c r="D1134" s="565"/>
      <c r="E1134" s="563"/>
      <c r="F1134" s="562"/>
      <c r="G1134" s="565"/>
      <c r="H1134" s="565"/>
      <c r="I1134" s="565"/>
      <c r="J1134" s="565"/>
      <c r="K1134" s="402"/>
      <c r="L1134" s="402"/>
    </row>
    <row r="1135" spans="1:12" ht="15.75">
      <c r="A1135" s="402"/>
      <c r="B1135" s="403"/>
      <c r="C1135" s="416" t="s">
        <v>8568</v>
      </c>
      <c r="D1135" s="399"/>
      <c r="E1135" s="403"/>
      <c r="F1135" s="399"/>
      <c r="G1135" s="410" t="s">
        <v>2182</v>
      </c>
      <c r="H1135" s="410">
        <v>10.5</v>
      </c>
      <c r="I1135" s="410">
        <v>7.7</v>
      </c>
      <c r="J1135" s="410" t="s">
        <v>8117</v>
      </c>
      <c r="K1135" s="402"/>
      <c r="L1135" s="402"/>
    </row>
    <row r="1136" spans="1:12" ht="15.75">
      <c r="A1136" s="402"/>
      <c r="B1136" s="403"/>
      <c r="C1136" s="416" t="s">
        <v>8568</v>
      </c>
      <c r="D1136" s="399"/>
      <c r="E1136" s="403"/>
      <c r="F1136" s="399"/>
      <c r="G1136" s="410" t="s">
        <v>2182</v>
      </c>
      <c r="H1136" s="410">
        <v>3</v>
      </c>
      <c r="I1136" s="410">
        <v>7.7</v>
      </c>
      <c r="J1136" s="410" t="s">
        <v>8228</v>
      </c>
      <c r="K1136" s="402"/>
      <c r="L1136" s="402"/>
    </row>
    <row r="1137" spans="1:12" ht="15.75">
      <c r="A1137" s="402"/>
      <c r="B1137" s="403"/>
      <c r="C1137" s="416" t="s">
        <v>8568</v>
      </c>
      <c r="D1137" s="399"/>
      <c r="E1137" s="403"/>
      <c r="F1137" s="399"/>
      <c r="G1137" s="410" t="s">
        <v>2182</v>
      </c>
      <c r="H1137" s="410">
        <v>2</v>
      </c>
      <c r="I1137" s="410">
        <v>7.7</v>
      </c>
      <c r="J1137" s="410" t="s">
        <v>8229</v>
      </c>
      <c r="K1137" s="402"/>
      <c r="L1137" s="402"/>
    </row>
    <row r="1138" spans="1:12" ht="15.75">
      <c r="A1138" s="402"/>
      <c r="B1138" s="403"/>
      <c r="C1138" s="416" t="s">
        <v>8367</v>
      </c>
      <c r="D1138" s="399"/>
      <c r="E1138" s="403"/>
      <c r="F1138" s="399"/>
      <c r="G1138" s="410" t="s">
        <v>2182</v>
      </c>
      <c r="H1138" s="410">
        <v>1.2</v>
      </c>
      <c r="I1138" s="410">
        <v>9.8000000000000007</v>
      </c>
      <c r="J1138" s="410" t="s">
        <v>8116</v>
      </c>
      <c r="K1138" s="402"/>
      <c r="L1138" s="402"/>
    </row>
    <row r="1139" spans="1:12" ht="15.75">
      <c r="A1139" s="402"/>
      <c r="B1139" s="403"/>
      <c r="C1139" s="416" t="s">
        <v>8367</v>
      </c>
      <c r="D1139" s="399"/>
      <c r="E1139" s="403"/>
      <c r="F1139" s="399"/>
      <c r="G1139" s="410" t="s">
        <v>2182</v>
      </c>
      <c r="H1139" s="410">
        <v>2</v>
      </c>
      <c r="I1139" s="410">
        <v>9.8000000000000007</v>
      </c>
      <c r="J1139" s="410" t="s">
        <v>8117</v>
      </c>
      <c r="K1139" s="402"/>
      <c r="L1139" s="402"/>
    </row>
    <row r="1140" spans="1:12" ht="15.75">
      <c r="A1140" s="402"/>
      <c r="B1140" s="403"/>
      <c r="C1140" s="416" t="s">
        <v>8367</v>
      </c>
      <c r="D1140" s="399"/>
      <c r="E1140" s="403"/>
      <c r="F1140" s="399"/>
      <c r="G1140" s="410" t="s">
        <v>2182</v>
      </c>
      <c r="H1140" s="410">
        <v>3.5</v>
      </c>
      <c r="I1140" s="410">
        <v>9.8000000000000007</v>
      </c>
      <c r="J1140" s="410" t="s">
        <v>8228</v>
      </c>
      <c r="K1140" s="402"/>
      <c r="L1140" s="402"/>
    </row>
    <row r="1141" spans="1:12" ht="15.75">
      <c r="A1141" s="402"/>
      <c r="B1141" s="403"/>
      <c r="C1141" s="416" t="s">
        <v>8367</v>
      </c>
      <c r="D1141" s="399"/>
      <c r="E1141" s="403"/>
      <c r="F1141" s="399"/>
      <c r="G1141" s="410" t="s">
        <v>2182</v>
      </c>
      <c r="H1141" s="410">
        <v>1.8</v>
      </c>
      <c r="I1141" s="410">
        <v>9.8000000000000007</v>
      </c>
      <c r="J1141" s="410" t="s">
        <v>8229</v>
      </c>
      <c r="K1141" s="402"/>
      <c r="L1141" s="402"/>
    </row>
    <row r="1142" spans="1:12" ht="15.75">
      <c r="A1142" s="402"/>
      <c r="B1142" s="563"/>
      <c r="C1142" s="409" t="s">
        <v>8282</v>
      </c>
      <c r="D1142" s="565" t="s">
        <v>8280</v>
      </c>
      <c r="E1142" s="563"/>
      <c r="F1142" s="562"/>
      <c r="G1142" s="565" t="s">
        <v>2182</v>
      </c>
      <c r="H1142" s="565">
        <v>8.5</v>
      </c>
      <c r="I1142" s="565">
        <v>13.6</v>
      </c>
      <c r="J1142" s="565" t="s">
        <v>8117</v>
      </c>
      <c r="K1142" s="402"/>
      <c r="L1142" s="402"/>
    </row>
    <row r="1143" spans="1:12" ht="15.75">
      <c r="A1143" s="402"/>
      <c r="B1143" s="563"/>
      <c r="C1143" s="416" t="s">
        <v>8718</v>
      </c>
      <c r="D1143" s="565"/>
      <c r="E1143" s="563"/>
      <c r="F1143" s="562"/>
      <c r="G1143" s="565"/>
      <c r="H1143" s="565"/>
      <c r="I1143" s="565"/>
      <c r="J1143" s="565"/>
      <c r="K1143" s="402"/>
      <c r="L1143" s="402"/>
    </row>
    <row r="1144" spans="1:12" ht="15.75">
      <c r="A1144" s="402"/>
      <c r="B1144" s="403"/>
      <c r="C1144" s="416" t="s">
        <v>8369</v>
      </c>
      <c r="D1144" s="399"/>
      <c r="E1144" s="403"/>
      <c r="F1144" s="399"/>
      <c r="G1144" s="410" t="s">
        <v>2182</v>
      </c>
      <c r="H1144" s="410">
        <v>4.2</v>
      </c>
      <c r="I1144" s="410">
        <v>15.4</v>
      </c>
      <c r="J1144" s="410" t="s">
        <v>8229</v>
      </c>
      <c r="K1144" s="402"/>
      <c r="L1144" s="402"/>
    </row>
    <row r="1145" spans="1:12" ht="15.75">
      <c r="A1145" s="402"/>
      <c r="B1145" s="403"/>
      <c r="C1145" s="416" t="s">
        <v>8285</v>
      </c>
      <c r="D1145" s="399"/>
      <c r="E1145" s="403"/>
      <c r="F1145" s="399"/>
      <c r="G1145" s="410" t="s">
        <v>2182</v>
      </c>
      <c r="H1145" s="410">
        <v>3.3</v>
      </c>
      <c r="I1145" s="410">
        <v>17.3</v>
      </c>
      <c r="J1145" s="410" t="s">
        <v>8117</v>
      </c>
      <c r="K1145" s="402"/>
      <c r="L1145" s="402"/>
    </row>
    <row r="1146" spans="1:12" ht="15.75">
      <c r="A1146" s="402"/>
      <c r="B1146" s="403"/>
      <c r="C1146" s="416" t="s">
        <v>8286</v>
      </c>
      <c r="D1146" s="399"/>
      <c r="E1146" s="403"/>
      <c r="F1146" s="399"/>
      <c r="G1146" s="410" t="s">
        <v>2182</v>
      </c>
      <c r="H1146" s="410">
        <v>2.9</v>
      </c>
      <c r="I1146" s="410">
        <v>19.5</v>
      </c>
      <c r="J1146" s="410" t="s">
        <v>8117</v>
      </c>
      <c r="K1146" s="402"/>
      <c r="L1146" s="402"/>
    </row>
    <row r="1147" spans="1:12" ht="15.75">
      <c r="A1147" s="402"/>
      <c r="B1147" s="403"/>
      <c r="C1147" s="416" t="s">
        <v>8286</v>
      </c>
      <c r="D1147" s="409"/>
      <c r="E1147" s="434"/>
      <c r="F1147" s="399"/>
      <c r="G1147" s="410" t="s">
        <v>2182</v>
      </c>
      <c r="H1147" s="410">
        <v>3</v>
      </c>
      <c r="I1147" s="410">
        <v>19.5</v>
      </c>
      <c r="J1147" s="410" t="s">
        <v>8228</v>
      </c>
      <c r="K1147" s="402"/>
      <c r="L1147" s="402"/>
    </row>
    <row r="1148" spans="1:12" ht="15.75">
      <c r="A1148" s="402"/>
      <c r="B1148" s="403"/>
      <c r="C1148" s="416" t="s">
        <v>8286</v>
      </c>
      <c r="D1148" s="399"/>
      <c r="E1148" s="403"/>
      <c r="F1148" s="399"/>
      <c r="G1148" s="410" t="s">
        <v>2182</v>
      </c>
      <c r="H1148" s="410">
        <v>3.1</v>
      </c>
      <c r="I1148" s="410">
        <v>19.5</v>
      </c>
      <c r="J1148" s="410" t="s">
        <v>8229</v>
      </c>
      <c r="K1148" s="402"/>
      <c r="L1148" s="402"/>
    </row>
    <row r="1149" spans="1:12">
      <c r="A1149" s="402"/>
      <c r="B1149" s="563"/>
      <c r="C1149" s="566" t="s">
        <v>8884</v>
      </c>
      <c r="D1149" s="562"/>
      <c r="E1149" s="563"/>
      <c r="F1149" s="562"/>
      <c r="G1149" s="565" t="s">
        <v>2182</v>
      </c>
      <c r="H1149" s="565">
        <v>9</v>
      </c>
      <c r="I1149" s="565">
        <v>33</v>
      </c>
      <c r="J1149" s="562"/>
      <c r="K1149" s="402"/>
      <c r="L1149" s="402"/>
    </row>
    <row r="1150" spans="1:12">
      <c r="A1150" s="402"/>
      <c r="B1150" s="563"/>
      <c r="C1150" s="566"/>
      <c r="D1150" s="562"/>
      <c r="E1150" s="563"/>
      <c r="F1150" s="562"/>
      <c r="G1150" s="565"/>
      <c r="H1150" s="565"/>
      <c r="I1150" s="565"/>
      <c r="J1150" s="562"/>
      <c r="K1150" s="402"/>
      <c r="L1150" s="402"/>
    </row>
    <row r="1151" spans="1:12" ht="15.75">
      <c r="A1151" s="402"/>
      <c r="B1151" s="563"/>
      <c r="C1151" s="409" t="s">
        <v>8290</v>
      </c>
      <c r="D1151" s="565" t="s">
        <v>8280</v>
      </c>
      <c r="E1151" s="563"/>
      <c r="F1151" s="562"/>
      <c r="G1151" s="565" t="s">
        <v>2182</v>
      </c>
      <c r="H1151" s="565">
        <v>4</v>
      </c>
      <c r="I1151" s="565">
        <v>28.6</v>
      </c>
      <c r="J1151" s="565" t="s">
        <v>8229</v>
      </c>
      <c r="K1151" s="402"/>
      <c r="L1151" s="402"/>
    </row>
    <row r="1152" spans="1:12" ht="15.75">
      <c r="A1152" s="402"/>
      <c r="B1152" s="563"/>
      <c r="C1152" s="416" t="s">
        <v>8277</v>
      </c>
      <c r="D1152" s="565"/>
      <c r="E1152" s="563"/>
      <c r="F1152" s="562"/>
      <c r="G1152" s="565"/>
      <c r="H1152" s="565"/>
      <c r="I1152" s="565"/>
      <c r="J1152" s="565"/>
      <c r="K1152" s="402"/>
      <c r="L1152" s="402"/>
    </row>
    <row r="1153" spans="1:12" ht="15.75">
      <c r="A1153" s="402"/>
      <c r="B1153" s="563"/>
      <c r="C1153" s="573" t="s">
        <v>8277</v>
      </c>
      <c r="D1153" s="562"/>
      <c r="E1153" s="563"/>
      <c r="F1153" s="562"/>
      <c r="G1153" s="565" t="s">
        <v>2182</v>
      </c>
      <c r="H1153" s="565">
        <v>4.3</v>
      </c>
      <c r="I1153" s="565">
        <v>28.6</v>
      </c>
      <c r="J1153" s="410" t="s">
        <v>8229</v>
      </c>
      <c r="K1153" s="402"/>
      <c r="L1153" s="402"/>
    </row>
    <row r="1154" spans="1:12" ht="15.75">
      <c r="A1154" s="402"/>
      <c r="B1154" s="563"/>
      <c r="C1154" s="573"/>
      <c r="D1154" s="562"/>
      <c r="E1154" s="563"/>
      <c r="F1154" s="562"/>
      <c r="G1154" s="565"/>
      <c r="H1154" s="565"/>
      <c r="I1154" s="565"/>
      <c r="J1154" s="410" t="s">
        <v>8456</v>
      </c>
      <c r="K1154" s="402"/>
      <c r="L1154" s="402"/>
    </row>
    <row r="1155" spans="1:12" ht="15.75">
      <c r="A1155" s="402"/>
      <c r="B1155" s="563"/>
      <c r="C1155" s="573" t="s">
        <v>8373</v>
      </c>
      <c r="D1155" s="562"/>
      <c r="E1155" s="563"/>
      <c r="F1155" s="562"/>
      <c r="G1155" s="565" t="s">
        <v>2182</v>
      </c>
      <c r="H1155" s="565">
        <v>2.5</v>
      </c>
      <c r="I1155" s="565">
        <v>31.8</v>
      </c>
      <c r="J1155" s="410" t="s">
        <v>8116</v>
      </c>
      <c r="K1155" s="402"/>
      <c r="L1155" s="402"/>
    </row>
    <row r="1156" spans="1:12" ht="15.75">
      <c r="A1156" s="402"/>
      <c r="B1156" s="563"/>
      <c r="C1156" s="573"/>
      <c r="D1156" s="562"/>
      <c r="E1156" s="563"/>
      <c r="F1156" s="562"/>
      <c r="G1156" s="565"/>
      <c r="H1156" s="565"/>
      <c r="I1156" s="565"/>
      <c r="J1156" s="410" t="s">
        <v>8456</v>
      </c>
      <c r="K1156" s="402"/>
      <c r="L1156" s="402"/>
    </row>
    <row r="1157" spans="1:12" ht="15.75">
      <c r="A1157" s="402"/>
      <c r="B1157" s="563"/>
      <c r="C1157" s="573" t="s">
        <v>8373</v>
      </c>
      <c r="D1157" s="562"/>
      <c r="E1157" s="563"/>
      <c r="F1157" s="562"/>
      <c r="G1157" s="565" t="s">
        <v>2182</v>
      </c>
      <c r="H1157" s="565">
        <v>6.9</v>
      </c>
      <c r="I1157" s="565">
        <v>31.8</v>
      </c>
      <c r="J1157" s="410" t="s">
        <v>8117</v>
      </c>
      <c r="K1157" s="402"/>
      <c r="L1157" s="402"/>
    </row>
    <row r="1158" spans="1:12" ht="15.75">
      <c r="A1158" s="402"/>
      <c r="B1158" s="563"/>
      <c r="C1158" s="573"/>
      <c r="D1158" s="562"/>
      <c r="E1158" s="563"/>
      <c r="F1158" s="562"/>
      <c r="G1158" s="565"/>
      <c r="H1158" s="565"/>
      <c r="I1158" s="565"/>
      <c r="J1158" s="410" t="s">
        <v>8456</v>
      </c>
      <c r="K1158" s="402"/>
      <c r="L1158" s="402"/>
    </row>
    <row r="1159" spans="1:12" ht="15.75">
      <c r="A1159" s="402"/>
      <c r="B1159" s="563"/>
      <c r="C1159" s="573" t="s">
        <v>8373</v>
      </c>
      <c r="D1159" s="562"/>
      <c r="E1159" s="563"/>
      <c r="F1159" s="562"/>
      <c r="G1159" s="565" t="s">
        <v>2182</v>
      </c>
      <c r="H1159" s="565">
        <v>4</v>
      </c>
      <c r="I1159" s="565">
        <v>31.8</v>
      </c>
      <c r="J1159" s="410" t="s">
        <v>8228</v>
      </c>
      <c r="K1159" s="402"/>
      <c r="L1159" s="402"/>
    </row>
    <row r="1160" spans="1:12" ht="15.75">
      <c r="A1160" s="402"/>
      <c r="B1160" s="563"/>
      <c r="C1160" s="573"/>
      <c r="D1160" s="562"/>
      <c r="E1160" s="563"/>
      <c r="F1160" s="562"/>
      <c r="G1160" s="565"/>
      <c r="H1160" s="565"/>
      <c r="I1160" s="565"/>
      <c r="J1160" s="410" t="s">
        <v>8456</v>
      </c>
      <c r="K1160" s="402"/>
      <c r="L1160" s="402"/>
    </row>
    <row r="1161" spans="1:12" ht="15.75">
      <c r="A1161" s="402"/>
      <c r="B1161" s="563"/>
      <c r="C1161" s="573" t="s">
        <v>8373</v>
      </c>
      <c r="D1161" s="562"/>
      <c r="E1161" s="563"/>
      <c r="F1161" s="562"/>
      <c r="G1161" s="565" t="s">
        <v>2182</v>
      </c>
      <c r="H1161" s="565">
        <v>3</v>
      </c>
      <c r="I1161" s="565">
        <v>31.8</v>
      </c>
      <c r="J1161" s="410" t="s">
        <v>8229</v>
      </c>
      <c r="K1161" s="402"/>
      <c r="L1161" s="402"/>
    </row>
    <row r="1162" spans="1:12" ht="15.75">
      <c r="A1162" s="402"/>
      <c r="B1162" s="563"/>
      <c r="C1162" s="573"/>
      <c r="D1162" s="562"/>
      <c r="E1162" s="563"/>
      <c r="F1162" s="562"/>
      <c r="G1162" s="565"/>
      <c r="H1162" s="565"/>
      <c r="I1162" s="565"/>
      <c r="J1162" s="410" t="s">
        <v>8456</v>
      </c>
      <c r="K1162" s="402"/>
      <c r="L1162" s="402"/>
    </row>
    <row r="1163" spans="1:12" ht="15.75">
      <c r="A1163" s="402"/>
      <c r="B1163" s="563"/>
      <c r="C1163" s="573" t="s">
        <v>8373</v>
      </c>
      <c r="D1163" s="562"/>
      <c r="E1163" s="563"/>
      <c r="F1163" s="562"/>
      <c r="G1163" s="565" t="s">
        <v>2182</v>
      </c>
      <c r="H1163" s="565">
        <v>4</v>
      </c>
      <c r="I1163" s="565">
        <v>31.8</v>
      </c>
      <c r="J1163" s="410" t="s">
        <v>8620</v>
      </c>
      <c r="K1163" s="402"/>
      <c r="L1163" s="402"/>
    </row>
    <row r="1164" spans="1:12" ht="15.75">
      <c r="A1164" s="402"/>
      <c r="B1164" s="563"/>
      <c r="C1164" s="573"/>
      <c r="D1164" s="562"/>
      <c r="E1164" s="563"/>
      <c r="F1164" s="562"/>
      <c r="G1164" s="565"/>
      <c r="H1164" s="565"/>
      <c r="I1164" s="565"/>
      <c r="J1164" s="410" t="s">
        <v>8456</v>
      </c>
      <c r="K1164" s="402"/>
      <c r="L1164" s="402"/>
    </row>
    <row r="1165" spans="1:12" ht="18.75">
      <c r="A1165" s="402"/>
      <c r="B1165" s="403"/>
      <c r="C1165" s="409" t="s">
        <v>8885</v>
      </c>
      <c r="D1165" s="410" t="s">
        <v>8280</v>
      </c>
      <c r="E1165" s="403"/>
      <c r="F1165" s="399"/>
      <c r="G1165" s="410" t="s">
        <v>8324</v>
      </c>
      <c r="H1165" s="410">
        <v>5</v>
      </c>
      <c r="I1165" s="410">
        <v>40</v>
      </c>
      <c r="J1165" s="410" t="s">
        <v>8116</v>
      </c>
      <c r="K1165" s="402"/>
      <c r="L1165" s="402"/>
    </row>
    <row r="1166" spans="1:12" ht="18.75">
      <c r="A1166" s="402"/>
      <c r="B1166" s="403"/>
      <c r="C1166" s="409" t="s">
        <v>8886</v>
      </c>
      <c r="D1166" s="410" t="s">
        <v>8280</v>
      </c>
      <c r="E1166" s="403"/>
      <c r="F1166" s="399"/>
      <c r="G1166" s="410" t="s">
        <v>8324</v>
      </c>
      <c r="H1166" s="410">
        <v>1.7</v>
      </c>
      <c r="I1166" s="410">
        <v>13.6</v>
      </c>
      <c r="J1166" s="410" t="s">
        <v>8116</v>
      </c>
      <c r="K1166" s="402"/>
      <c r="L1166" s="402"/>
    </row>
    <row r="1167" spans="1:12" ht="15.75">
      <c r="A1167" s="402"/>
      <c r="B1167" s="563"/>
      <c r="C1167" s="566" t="s">
        <v>8887</v>
      </c>
      <c r="D1167" s="565" t="s">
        <v>8280</v>
      </c>
      <c r="E1167" s="563"/>
      <c r="F1167" s="562"/>
      <c r="G1167" s="410" t="s">
        <v>3768</v>
      </c>
      <c r="H1167" s="410">
        <v>1</v>
      </c>
      <c r="I1167" s="565">
        <v>65.2</v>
      </c>
      <c r="J1167" s="410" t="s">
        <v>8116</v>
      </c>
      <c r="K1167" s="402"/>
      <c r="L1167" s="402"/>
    </row>
    <row r="1168" spans="1:12" ht="18.75">
      <c r="A1168" s="402"/>
      <c r="B1168" s="563"/>
      <c r="C1168" s="566"/>
      <c r="D1168" s="565"/>
      <c r="E1168" s="563"/>
      <c r="F1168" s="562"/>
      <c r="G1168" s="410" t="s">
        <v>8324</v>
      </c>
      <c r="H1168" s="410">
        <v>14.8</v>
      </c>
      <c r="I1168" s="565"/>
      <c r="J1168" s="410" t="s">
        <v>8456</v>
      </c>
      <c r="K1168" s="402"/>
      <c r="L1168" s="402"/>
    </row>
    <row r="1169" spans="1:12" ht="15.75">
      <c r="A1169" s="402"/>
      <c r="B1169" s="563"/>
      <c r="C1169" s="409" t="s">
        <v>8382</v>
      </c>
      <c r="D1169" s="565" t="s">
        <v>8280</v>
      </c>
      <c r="E1169" s="563"/>
      <c r="F1169" s="562"/>
      <c r="G1169" s="410" t="s">
        <v>3768</v>
      </c>
      <c r="H1169" s="410">
        <v>4</v>
      </c>
      <c r="I1169" s="563"/>
      <c r="J1169" s="562"/>
      <c r="K1169" s="402"/>
      <c r="L1169" s="402"/>
    </row>
    <row r="1170" spans="1:12" ht="18.75">
      <c r="A1170" s="402"/>
      <c r="B1170" s="563"/>
      <c r="C1170" s="409" t="s">
        <v>8888</v>
      </c>
      <c r="D1170" s="565"/>
      <c r="E1170" s="563"/>
      <c r="F1170" s="562"/>
      <c r="G1170" s="410" t="s">
        <v>8324</v>
      </c>
      <c r="H1170" s="410">
        <v>2.84</v>
      </c>
      <c r="I1170" s="563"/>
      <c r="J1170" s="562"/>
      <c r="K1170" s="402"/>
      <c r="L1170" s="402"/>
    </row>
    <row r="1171" spans="1:12" ht="15.75">
      <c r="A1171" s="402"/>
      <c r="B1171" s="563"/>
      <c r="C1171" s="409" t="s">
        <v>8382</v>
      </c>
      <c r="D1171" s="565" t="s">
        <v>8280</v>
      </c>
      <c r="E1171" s="563"/>
      <c r="F1171" s="562"/>
      <c r="G1171" s="410" t="s">
        <v>3768</v>
      </c>
      <c r="H1171" s="410">
        <v>1</v>
      </c>
      <c r="I1171" s="563"/>
      <c r="J1171" s="562"/>
      <c r="K1171" s="402"/>
      <c r="L1171" s="402"/>
    </row>
    <row r="1172" spans="1:12" ht="18.75">
      <c r="A1172" s="402"/>
      <c r="B1172" s="563"/>
      <c r="C1172" s="409" t="s">
        <v>8889</v>
      </c>
      <c r="D1172" s="565"/>
      <c r="E1172" s="563"/>
      <c r="F1172" s="562"/>
      <c r="G1172" s="410" t="s">
        <v>8324</v>
      </c>
      <c r="H1172" s="410">
        <v>0.84099999999999997</v>
      </c>
      <c r="I1172" s="563"/>
      <c r="J1172" s="562"/>
      <c r="K1172" s="402"/>
      <c r="L1172" s="402"/>
    </row>
    <row r="1173" spans="1:12" ht="15.75">
      <c r="A1173" s="402"/>
      <c r="B1173" s="563"/>
      <c r="C1173" s="409" t="s">
        <v>8835</v>
      </c>
      <c r="D1173" s="565" t="s">
        <v>8280</v>
      </c>
      <c r="E1173" s="563"/>
      <c r="F1173" s="562"/>
      <c r="G1173" s="410" t="s">
        <v>3768</v>
      </c>
      <c r="H1173" s="410">
        <v>2</v>
      </c>
      <c r="I1173" s="563"/>
      <c r="J1173" s="562"/>
      <c r="K1173" s="402"/>
      <c r="L1173" s="402"/>
    </row>
    <row r="1174" spans="1:12" ht="18.75">
      <c r="A1174" s="402"/>
      <c r="B1174" s="563"/>
      <c r="C1174" s="409" t="s">
        <v>8890</v>
      </c>
      <c r="D1174" s="565"/>
      <c r="E1174" s="563"/>
      <c r="F1174" s="562"/>
      <c r="G1174" s="410" t="s">
        <v>8324</v>
      </c>
      <c r="H1174" s="410">
        <v>3.23</v>
      </c>
      <c r="I1174" s="563"/>
      <c r="J1174" s="562"/>
      <c r="K1174" s="402"/>
      <c r="L1174" s="402"/>
    </row>
    <row r="1175" spans="1:12" ht="15.75">
      <c r="A1175" s="402"/>
      <c r="B1175" s="563"/>
      <c r="C1175" s="409" t="s">
        <v>8382</v>
      </c>
      <c r="D1175" s="565" t="s">
        <v>8280</v>
      </c>
      <c r="E1175" s="563"/>
      <c r="F1175" s="562"/>
      <c r="G1175" s="410" t="s">
        <v>3768</v>
      </c>
      <c r="H1175" s="410">
        <v>1</v>
      </c>
      <c r="I1175" s="563"/>
      <c r="J1175" s="562"/>
      <c r="K1175" s="402"/>
      <c r="L1175" s="402"/>
    </row>
    <row r="1176" spans="1:12" ht="18.75">
      <c r="A1176" s="402"/>
      <c r="B1176" s="563"/>
      <c r="C1176" s="409" t="s">
        <v>8891</v>
      </c>
      <c r="D1176" s="565"/>
      <c r="E1176" s="563"/>
      <c r="F1176" s="562"/>
      <c r="G1176" s="410" t="s">
        <v>8324</v>
      </c>
      <c r="H1176" s="410">
        <v>0.6</v>
      </c>
      <c r="I1176" s="563"/>
      <c r="J1176" s="562"/>
      <c r="K1176" s="402"/>
      <c r="L1176" s="402"/>
    </row>
    <row r="1177" spans="1:12" ht="15.75">
      <c r="A1177" s="402"/>
      <c r="B1177" s="563"/>
      <c r="C1177" s="409" t="s">
        <v>8382</v>
      </c>
      <c r="D1177" s="565" t="s">
        <v>8280</v>
      </c>
      <c r="E1177" s="563"/>
      <c r="F1177" s="562"/>
      <c r="G1177" s="410" t="s">
        <v>3768</v>
      </c>
      <c r="H1177" s="410">
        <v>1</v>
      </c>
      <c r="I1177" s="563"/>
      <c r="J1177" s="562"/>
      <c r="K1177" s="402"/>
      <c r="L1177" s="402"/>
    </row>
    <row r="1178" spans="1:12" ht="18.75">
      <c r="A1178" s="402"/>
      <c r="B1178" s="563"/>
      <c r="C1178" s="409" t="s">
        <v>8892</v>
      </c>
      <c r="D1178" s="565"/>
      <c r="E1178" s="563"/>
      <c r="F1178" s="562"/>
      <c r="G1178" s="410" t="s">
        <v>8324</v>
      </c>
      <c r="H1178" s="410">
        <v>0.7</v>
      </c>
      <c r="I1178" s="563"/>
      <c r="J1178" s="562"/>
      <c r="K1178" s="402"/>
      <c r="L1178" s="402"/>
    </row>
    <row r="1179" spans="1:12" ht="15.75">
      <c r="A1179" s="402"/>
      <c r="B1179" s="563"/>
      <c r="C1179" s="409" t="s">
        <v>8382</v>
      </c>
      <c r="D1179" s="565" t="s">
        <v>8280</v>
      </c>
      <c r="E1179" s="563"/>
      <c r="F1179" s="562"/>
      <c r="G1179" s="410" t="s">
        <v>3768</v>
      </c>
      <c r="H1179" s="410">
        <v>1</v>
      </c>
      <c r="I1179" s="563"/>
      <c r="J1179" s="562"/>
      <c r="K1179" s="402"/>
      <c r="L1179" s="402"/>
    </row>
    <row r="1180" spans="1:12" ht="18.75">
      <c r="A1180" s="402"/>
      <c r="B1180" s="563"/>
      <c r="C1180" s="409" t="s">
        <v>8893</v>
      </c>
      <c r="D1180" s="565"/>
      <c r="E1180" s="563"/>
      <c r="F1180" s="562"/>
      <c r="G1180" s="410" t="s">
        <v>8324</v>
      </c>
      <c r="H1180" s="410">
        <v>0.82</v>
      </c>
      <c r="I1180" s="563"/>
      <c r="J1180" s="562"/>
      <c r="K1180" s="402"/>
      <c r="L1180" s="402"/>
    </row>
    <row r="1181" spans="1:12" ht="15.75">
      <c r="A1181" s="402"/>
      <c r="B1181" s="563"/>
      <c r="C1181" s="409" t="s">
        <v>8382</v>
      </c>
      <c r="D1181" s="565" t="s">
        <v>8280</v>
      </c>
      <c r="E1181" s="563"/>
      <c r="F1181" s="562"/>
      <c r="G1181" s="410" t="s">
        <v>3768</v>
      </c>
      <c r="H1181" s="410">
        <v>1</v>
      </c>
      <c r="I1181" s="563"/>
      <c r="J1181" s="562"/>
      <c r="K1181" s="402"/>
      <c r="L1181" s="402"/>
    </row>
    <row r="1182" spans="1:12" ht="18.75">
      <c r="A1182" s="402"/>
      <c r="B1182" s="563"/>
      <c r="C1182" s="409" t="s">
        <v>8894</v>
      </c>
      <c r="D1182" s="565"/>
      <c r="E1182" s="563"/>
      <c r="F1182" s="562"/>
      <c r="G1182" s="410" t="s">
        <v>8324</v>
      </c>
      <c r="H1182" s="410">
        <v>0.96</v>
      </c>
      <c r="I1182" s="563"/>
      <c r="J1182" s="562"/>
      <c r="K1182" s="402"/>
      <c r="L1182" s="402"/>
    </row>
    <row r="1183" spans="1:12" ht="15.75">
      <c r="A1183" s="402"/>
      <c r="B1183" s="563"/>
      <c r="C1183" s="409" t="s">
        <v>8835</v>
      </c>
      <c r="D1183" s="565" t="s">
        <v>8280</v>
      </c>
      <c r="E1183" s="563"/>
      <c r="F1183" s="562"/>
      <c r="G1183" s="410" t="s">
        <v>3768</v>
      </c>
      <c r="H1183" s="410">
        <v>1</v>
      </c>
      <c r="I1183" s="563"/>
      <c r="J1183" s="562"/>
      <c r="K1183" s="402"/>
      <c r="L1183" s="402"/>
    </row>
    <row r="1184" spans="1:12" ht="18.75">
      <c r="A1184" s="402"/>
      <c r="B1184" s="563"/>
      <c r="C1184" s="409" t="s">
        <v>8895</v>
      </c>
      <c r="D1184" s="565"/>
      <c r="E1184" s="563"/>
      <c r="F1184" s="562"/>
      <c r="G1184" s="410" t="s">
        <v>8324</v>
      </c>
      <c r="H1184" s="410">
        <v>1.1000000000000001</v>
      </c>
      <c r="I1184" s="563"/>
      <c r="J1184" s="562"/>
      <c r="K1184" s="402"/>
      <c r="L1184" s="402"/>
    </row>
    <row r="1185" spans="1:12" ht="15.75">
      <c r="A1185" s="402"/>
      <c r="B1185" s="563"/>
      <c r="C1185" s="566" t="s">
        <v>8896</v>
      </c>
      <c r="D1185" s="565" t="s">
        <v>8280</v>
      </c>
      <c r="E1185" s="563"/>
      <c r="F1185" s="562"/>
      <c r="G1185" s="410" t="s">
        <v>3768</v>
      </c>
      <c r="H1185" s="410">
        <v>4</v>
      </c>
      <c r="I1185" s="563"/>
      <c r="J1185" s="562"/>
      <c r="K1185" s="402"/>
      <c r="L1185" s="402"/>
    </row>
    <row r="1186" spans="1:12" ht="18.75">
      <c r="A1186" s="402"/>
      <c r="B1186" s="563"/>
      <c r="C1186" s="566"/>
      <c r="D1186" s="565"/>
      <c r="E1186" s="563"/>
      <c r="F1186" s="562"/>
      <c r="G1186" s="410" t="s">
        <v>8324</v>
      </c>
      <c r="H1186" s="410">
        <v>2.93</v>
      </c>
      <c r="I1186" s="563"/>
      <c r="J1186" s="562"/>
      <c r="K1186" s="402"/>
      <c r="L1186" s="402"/>
    </row>
    <row r="1187" spans="1:12" ht="15.75">
      <c r="A1187" s="402"/>
      <c r="B1187" s="563"/>
      <c r="C1187" s="566" t="s">
        <v>8845</v>
      </c>
      <c r="D1187" s="565" t="s">
        <v>8280</v>
      </c>
      <c r="E1187" s="563"/>
      <c r="F1187" s="562"/>
      <c r="G1187" s="410" t="s">
        <v>3768</v>
      </c>
      <c r="H1187" s="410">
        <v>2</v>
      </c>
      <c r="I1187" s="563"/>
      <c r="J1187" s="562"/>
      <c r="K1187" s="402"/>
      <c r="L1187" s="402"/>
    </row>
    <row r="1188" spans="1:12" ht="18.75">
      <c r="A1188" s="402"/>
      <c r="B1188" s="563"/>
      <c r="C1188" s="566"/>
      <c r="D1188" s="565"/>
      <c r="E1188" s="563"/>
      <c r="F1188" s="562"/>
      <c r="G1188" s="410" t="s">
        <v>8324</v>
      </c>
      <c r="H1188" s="410">
        <v>0.85</v>
      </c>
      <c r="I1188" s="563"/>
      <c r="J1188" s="562"/>
      <c r="K1188" s="402"/>
      <c r="L1188" s="402"/>
    </row>
    <row r="1189" spans="1:12" ht="15.75">
      <c r="A1189" s="402"/>
      <c r="B1189" s="563"/>
      <c r="C1189" s="566" t="s">
        <v>8388</v>
      </c>
      <c r="D1189" s="565" t="s">
        <v>8280</v>
      </c>
      <c r="E1189" s="563"/>
      <c r="F1189" s="562"/>
      <c r="G1189" s="410" t="s">
        <v>3768</v>
      </c>
      <c r="H1189" s="410">
        <v>1</v>
      </c>
      <c r="I1189" s="563"/>
      <c r="J1189" s="562"/>
      <c r="K1189" s="402"/>
      <c r="L1189" s="402"/>
    </row>
    <row r="1190" spans="1:12" ht="18.75">
      <c r="A1190" s="402"/>
      <c r="B1190" s="563"/>
      <c r="C1190" s="566"/>
      <c r="D1190" s="565"/>
      <c r="E1190" s="563"/>
      <c r="F1190" s="562"/>
      <c r="G1190" s="410" t="s">
        <v>8324</v>
      </c>
      <c r="H1190" s="410">
        <v>1.1399999999999999</v>
      </c>
      <c r="I1190" s="563"/>
      <c r="J1190" s="562"/>
      <c r="K1190" s="402"/>
      <c r="L1190" s="402"/>
    </row>
    <row r="1191" spans="1:12" ht="15.75">
      <c r="A1191" s="402"/>
      <c r="B1191" s="563"/>
      <c r="C1191" s="566" t="s">
        <v>8389</v>
      </c>
      <c r="D1191" s="565" t="s">
        <v>8280</v>
      </c>
      <c r="E1191" s="563"/>
      <c r="F1191" s="562"/>
      <c r="G1191" s="410" t="s">
        <v>3768</v>
      </c>
      <c r="H1191" s="410">
        <v>2</v>
      </c>
      <c r="I1191" s="563"/>
      <c r="J1191" s="562"/>
      <c r="K1191" s="402"/>
      <c r="L1191" s="402"/>
    </row>
    <row r="1192" spans="1:12" ht="18.75">
      <c r="A1192" s="402"/>
      <c r="B1192" s="563"/>
      <c r="C1192" s="566"/>
      <c r="D1192" s="565"/>
      <c r="E1192" s="563"/>
      <c r="F1192" s="562"/>
      <c r="G1192" s="410" t="s">
        <v>8324</v>
      </c>
      <c r="H1192" s="410">
        <v>1.3</v>
      </c>
      <c r="I1192" s="563"/>
      <c r="J1192" s="562"/>
      <c r="K1192" s="402"/>
      <c r="L1192" s="402"/>
    </row>
    <row r="1193" spans="1:12" ht="15.75">
      <c r="A1193" s="402"/>
      <c r="B1193" s="563"/>
      <c r="C1193" s="566" t="s">
        <v>8897</v>
      </c>
      <c r="D1193" s="565" t="s">
        <v>8280</v>
      </c>
      <c r="E1193" s="563"/>
      <c r="F1193" s="562"/>
      <c r="G1193" s="410" t="s">
        <v>3768</v>
      </c>
      <c r="H1193" s="410">
        <v>2</v>
      </c>
      <c r="I1193" s="563"/>
      <c r="J1193" s="562"/>
      <c r="K1193" s="402"/>
      <c r="L1193" s="402"/>
    </row>
    <row r="1194" spans="1:12" ht="18.75">
      <c r="A1194" s="402"/>
      <c r="B1194" s="563"/>
      <c r="C1194" s="566"/>
      <c r="D1194" s="565"/>
      <c r="E1194" s="563"/>
      <c r="F1194" s="562"/>
      <c r="G1194" s="410" t="s">
        <v>8324</v>
      </c>
      <c r="H1194" s="410">
        <v>4.5999999999999996</v>
      </c>
      <c r="I1194" s="563"/>
      <c r="J1194" s="562"/>
      <c r="K1194" s="402"/>
      <c r="L1194" s="402"/>
    </row>
    <row r="1195" spans="1:12" ht="15.75">
      <c r="A1195" s="402"/>
      <c r="B1195" s="563"/>
      <c r="C1195" s="566" t="s">
        <v>8391</v>
      </c>
      <c r="D1195" s="565" t="s">
        <v>8280</v>
      </c>
      <c r="E1195" s="563"/>
      <c r="F1195" s="562"/>
      <c r="G1195" s="410" t="s">
        <v>3768</v>
      </c>
      <c r="H1195" s="410">
        <v>1</v>
      </c>
      <c r="I1195" s="563"/>
      <c r="J1195" s="562"/>
      <c r="K1195" s="402"/>
      <c r="L1195" s="402"/>
    </row>
    <row r="1196" spans="1:12" ht="18.75">
      <c r="A1196" s="402"/>
      <c r="B1196" s="563"/>
      <c r="C1196" s="566"/>
      <c r="D1196" s="565"/>
      <c r="E1196" s="563"/>
      <c r="F1196" s="562"/>
      <c r="G1196" s="410" t="s">
        <v>8324</v>
      </c>
      <c r="H1196" s="410">
        <v>5.3</v>
      </c>
      <c r="I1196" s="563"/>
      <c r="J1196" s="562"/>
      <c r="K1196" s="402"/>
      <c r="L1196" s="402"/>
    </row>
    <row r="1197" spans="1:12" ht="15.75">
      <c r="A1197" s="402"/>
      <c r="B1197" s="563"/>
      <c r="C1197" s="566" t="s">
        <v>8898</v>
      </c>
      <c r="D1197" s="565" t="s">
        <v>8280</v>
      </c>
      <c r="E1197" s="563"/>
      <c r="F1197" s="562"/>
      <c r="G1197" s="410" t="s">
        <v>3768</v>
      </c>
      <c r="H1197" s="410">
        <v>2</v>
      </c>
      <c r="I1197" s="563"/>
      <c r="J1197" s="562"/>
      <c r="K1197" s="402"/>
      <c r="L1197" s="402"/>
    </row>
    <row r="1198" spans="1:12" ht="18.75">
      <c r="A1198" s="402"/>
      <c r="B1198" s="563"/>
      <c r="C1198" s="566"/>
      <c r="D1198" s="565"/>
      <c r="E1198" s="563"/>
      <c r="F1198" s="562"/>
      <c r="G1198" s="410" t="s">
        <v>8324</v>
      </c>
      <c r="H1198" s="410">
        <v>5.56</v>
      </c>
      <c r="I1198" s="563"/>
      <c r="J1198" s="562"/>
      <c r="K1198" s="402"/>
      <c r="L1198" s="402"/>
    </row>
    <row r="1199" spans="1:12" ht="15.75">
      <c r="A1199" s="402"/>
      <c r="B1199" s="563"/>
      <c r="C1199" s="409" t="s">
        <v>8849</v>
      </c>
      <c r="D1199" s="565" t="s">
        <v>8280</v>
      </c>
      <c r="E1199" s="563"/>
      <c r="F1199" s="562"/>
      <c r="G1199" s="410" t="s">
        <v>3768</v>
      </c>
      <c r="H1199" s="410">
        <v>1</v>
      </c>
      <c r="I1199" s="563"/>
      <c r="J1199" s="562"/>
      <c r="K1199" s="402"/>
      <c r="L1199" s="402"/>
    </row>
    <row r="1200" spans="1:12" ht="18.75">
      <c r="A1200" s="402"/>
      <c r="B1200" s="563"/>
      <c r="C1200" s="409" t="s">
        <v>8899</v>
      </c>
      <c r="D1200" s="565"/>
      <c r="E1200" s="563"/>
      <c r="F1200" s="562"/>
      <c r="G1200" s="410" t="s">
        <v>8324</v>
      </c>
      <c r="H1200" s="410">
        <v>3.2</v>
      </c>
      <c r="I1200" s="563"/>
      <c r="J1200" s="562"/>
      <c r="K1200" s="402"/>
      <c r="L1200" s="402"/>
    </row>
    <row r="1201" spans="1:12" ht="15.75">
      <c r="A1201" s="402"/>
      <c r="B1201" s="563"/>
      <c r="C1201" s="566" t="s">
        <v>8900</v>
      </c>
      <c r="D1201" s="565" t="s">
        <v>8280</v>
      </c>
      <c r="E1201" s="563"/>
      <c r="F1201" s="562"/>
      <c r="G1201" s="410" t="s">
        <v>3768</v>
      </c>
      <c r="H1201" s="410">
        <v>1</v>
      </c>
      <c r="I1201" s="563"/>
      <c r="J1201" s="562"/>
      <c r="K1201" s="402"/>
      <c r="L1201" s="402"/>
    </row>
    <row r="1202" spans="1:12" ht="18.75">
      <c r="A1202" s="402"/>
      <c r="B1202" s="563"/>
      <c r="C1202" s="566"/>
      <c r="D1202" s="565"/>
      <c r="E1202" s="563"/>
      <c r="F1202" s="562"/>
      <c r="G1202" s="410" t="s">
        <v>8324</v>
      </c>
      <c r="H1202" s="410">
        <v>5.2</v>
      </c>
      <c r="I1202" s="563"/>
      <c r="J1202" s="562"/>
      <c r="K1202" s="402"/>
      <c r="L1202" s="402"/>
    </row>
    <row r="1203" spans="1:12" ht="15.75">
      <c r="A1203" s="402"/>
      <c r="B1203" s="403"/>
      <c r="C1203" s="409" t="s">
        <v>8901</v>
      </c>
      <c r="D1203" s="410" t="s">
        <v>8853</v>
      </c>
      <c r="E1203" s="403"/>
      <c r="F1203" s="410" t="s">
        <v>8309</v>
      </c>
      <c r="G1203" s="410" t="s">
        <v>3768</v>
      </c>
      <c r="H1203" s="410">
        <v>4</v>
      </c>
      <c r="I1203" s="403"/>
      <c r="J1203" s="399"/>
      <c r="K1203" s="402"/>
      <c r="L1203" s="402"/>
    </row>
    <row r="1204" spans="1:12" ht="15.75">
      <c r="A1204" s="402"/>
      <c r="B1204" s="403"/>
      <c r="C1204" s="409" t="s">
        <v>8902</v>
      </c>
      <c r="D1204" s="410" t="s">
        <v>8903</v>
      </c>
      <c r="E1204" s="403"/>
      <c r="F1204" s="410" t="s">
        <v>8309</v>
      </c>
      <c r="G1204" s="410" t="s">
        <v>3768</v>
      </c>
      <c r="H1204" s="410">
        <v>1</v>
      </c>
      <c r="I1204" s="403"/>
      <c r="J1204" s="399"/>
      <c r="K1204" s="402"/>
      <c r="L1204" s="402"/>
    </row>
    <row r="1205" spans="1:12" ht="31.5">
      <c r="A1205" s="402"/>
      <c r="B1205" s="403"/>
      <c r="C1205" s="409" t="s">
        <v>8904</v>
      </c>
      <c r="D1205" s="410" t="s">
        <v>8905</v>
      </c>
      <c r="E1205" s="403"/>
      <c r="F1205" s="410" t="s">
        <v>8601</v>
      </c>
      <c r="G1205" s="410" t="s">
        <v>3768</v>
      </c>
      <c r="H1205" s="410">
        <v>4</v>
      </c>
      <c r="I1205" s="403"/>
      <c r="J1205" s="399"/>
      <c r="K1205" s="402"/>
      <c r="L1205" s="402"/>
    </row>
    <row r="1206" spans="1:12" ht="31.5">
      <c r="A1206" s="402"/>
      <c r="B1206" s="403"/>
      <c r="C1206" s="409" t="s">
        <v>8858</v>
      </c>
      <c r="D1206" s="410" t="s">
        <v>8859</v>
      </c>
      <c r="E1206" s="403"/>
      <c r="F1206" s="410" t="s">
        <v>8601</v>
      </c>
      <c r="G1206" s="410" t="s">
        <v>3768</v>
      </c>
      <c r="H1206" s="410">
        <v>2</v>
      </c>
      <c r="I1206" s="403"/>
      <c r="J1206" s="399"/>
      <c r="K1206" s="402"/>
      <c r="L1206" s="402"/>
    </row>
    <row r="1207" spans="1:12" ht="31.5">
      <c r="A1207" s="402"/>
      <c r="B1207" s="403"/>
      <c r="C1207" s="409" t="s">
        <v>8906</v>
      </c>
      <c r="D1207" s="410" t="s">
        <v>8907</v>
      </c>
      <c r="E1207" s="403"/>
      <c r="F1207" s="410" t="s">
        <v>8601</v>
      </c>
      <c r="G1207" s="410" t="s">
        <v>3768</v>
      </c>
      <c r="H1207" s="410">
        <v>1</v>
      </c>
      <c r="I1207" s="403"/>
      <c r="J1207" s="399"/>
      <c r="K1207" s="402"/>
      <c r="L1207" s="402"/>
    </row>
    <row r="1208" spans="1:12" ht="31.5">
      <c r="A1208" s="402"/>
      <c r="B1208" s="403"/>
      <c r="C1208" s="409" t="s">
        <v>8908</v>
      </c>
      <c r="D1208" s="410" t="s">
        <v>8909</v>
      </c>
      <c r="E1208" s="403"/>
      <c r="F1208" s="410" t="s">
        <v>8601</v>
      </c>
      <c r="G1208" s="410" t="s">
        <v>3768</v>
      </c>
      <c r="H1208" s="410">
        <v>2</v>
      </c>
      <c r="I1208" s="403"/>
      <c r="J1208" s="399"/>
      <c r="K1208" s="402"/>
      <c r="L1208" s="402"/>
    </row>
    <row r="1209" spans="1:12" ht="31.5">
      <c r="A1209" s="402"/>
      <c r="B1209" s="403"/>
      <c r="C1209" s="409" t="s">
        <v>8910</v>
      </c>
      <c r="D1209" s="410" t="s">
        <v>8911</v>
      </c>
      <c r="E1209" s="403"/>
      <c r="F1209" s="410" t="s">
        <v>8601</v>
      </c>
      <c r="G1209" s="410" t="s">
        <v>3768</v>
      </c>
      <c r="H1209" s="410">
        <v>1</v>
      </c>
      <c r="I1209" s="403"/>
      <c r="J1209" s="399"/>
      <c r="K1209" s="402"/>
      <c r="L1209" s="402"/>
    </row>
    <row r="1210" spans="1:12" ht="15.75">
      <c r="A1210" s="402"/>
      <c r="B1210" s="563"/>
      <c r="C1210" s="566" t="s">
        <v>8912</v>
      </c>
      <c r="D1210" s="565" t="s">
        <v>8280</v>
      </c>
      <c r="E1210" s="563"/>
      <c r="F1210" s="562"/>
      <c r="G1210" s="410" t="s">
        <v>3768</v>
      </c>
      <c r="H1210" s="410">
        <v>1</v>
      </c>
      <c r="I1210" s="563"/>
      <c r="J1210" s="562"/>
      <c r="K1210" s="402"/>
      <c r="L1210" s="402"/>
    </row>
    <row r="1211" spans="1:12" ht="18.75">
      <c r="A1211" s="402"/>
      <c r="B1211" s="563"/>
      <c r="C1211" s="566"/>
      <c r="D1211" s="565"/>
      <c r="E1211" s="563"/>
      <c r="F1211" s="562"/>
      <c r="G1211" s="410" t="s">
        <v>8324</v>
      </c>
      <c r="H1211" s="410">
        <v>1.1299999999999999</v>
      </c>
      <c r="I1211" s="563"/>
      <c r="J1211" s="562"/>
      <c r="K1211" s="402"/>
      <c r="L1211" s="402"/>
    </row>
    <row r="1212" spans="1:12" ht="15.75">
      <c r="A1212" s="402"/>
      <c r="B1212" s="563"/>
      <c r="C1212" s="566" t="s">
        <v>8913</v>
      </c>
      <c r="D1212" s="565" t="s">
        <v>8280</v>
      </c>
      <c r="E1212" s="563"/>
      <c r="F1212" s="562"/>
      <c r="G1212" s="410" t="s">
        <v>3768</v>
      </c>
      <c r="H1212" s="410">
        <v>1</v>
      </c>
      <c r="I1212" s="563"/>
      <c r="J1212" s="562"/>
      <c r="K1212" s="402"/>
      <c r="L1212" s="402"/>
    </row>
    <row r="1213" spans="1:12" ht="18.75">
      <c r="A1213" s="402"/>
      <c r="B1213" s="563"/>
      <c r="C1213" s="566"/>
      <c r="D1213" s="565"/>
      <c r="E1213" s="563"/>
      <c r="F1213" s="562"/>
      <c r="G1213" s="410" t="s">
        <v>8324</v>
      </c>
      <c r="H1213" s="410">
        <v>1.02</v>
      </c>
      <c r="I1213" s="563"/>
      <c r="J1213" s="562"/>
      <c r="K1213" s="402"/>
      <c r="L1213" s="402"/>
    </row>
    <row r="1214" spans="1:12" ht="15.75">
      <c r="A1214" s="402"/>
      <c r="B1214" s="403"/>
      <c r="C1214" s="409" t="s">
        <v>8866</v>
      </c>
      <c r="D1214" s="410" t="s">
        <v>8867</v>
      </c>
      <c r="E1214" s="403"/>
      <c r="F1214" s="410" t="s">
        <v>8868</v>
      </c>
      <c r="G1214" s="410" t="s">
        <v>3768</v>
      </c>
      <c r="H1214" s="410">
        <v>1</v>
      </c>
      <c r="I1214" s="403"/>
      <c r="J1214" s="399"/>
      <c r="K1214" s="402"/>
      <c r="L1214" s="402"/>
    </row>
    <row r="1215" spans="1:12" ht="15.75">
      <c r="A1215" s="402"/>
      <c r="B1215" s="403"/>
      <c r="C1215" s="409" t="s">
        <v>8333</v>
      </c>
      <c r="D1215" s="410" t="s">
        <v>8334</v>
      </c>
      <c r="E1215" s="403"/>
      <c r="F1215" s="399"/>
      <c r="G1215" s="410" t="s">
        <v>3768</v>
      </c>
      <c r="H1215" s="410">
        <v>7</v>
      </c>
      <c r="I1215" s="403"/>
      <c r="J1215" s="399"/>
      <c r="K1215" s="402"/>
      <c r="L1215" s="402"/>
    </row>
    <row r="1216" spans="1:12" ht="15.75">
      <c r="A1216" s="402"/>
      <c r="B1216" s="403"/>
      <c r="C1216" s="409" t="s">
        <v>8345</v>
      </c>
      <c r="D1216" s="399"/>
      <c r="E1216" s="403"/>
      <c r="F1216" s="399"/>
      <c r="G1216" s="410" t="s">
        <v>3509</v>
      </c>
      <c r="H1216" s="410">
        <v>60</v>
      </c>
      <c r="I1216" s="403"/>
      <c r="J1216" s="399"/>
      <c r="K1216" s="402"/>
      <c r="L1216" s="402"/>
    </row>
    <row r="1217" spans="1:12" ht="15.75">
      <c r="A1217" s="402"/>
      <c r="B1217" s="403"/>
      <c r="C1217" s="405"/>
      <c r="D1217" s="399"/>
      <c r="E1217" s="403"/>
      <c r="F1217" s="399"/>
      <c r="G1217" s="399"/>
      <c r="H1217" s="399"/>
      <c r="I1217" s="403"/>
      <c r="J1217" s="399"/>
      <c r="K1217" s="402"/>
      <c r="L1217" s="402"/>
    </row>
    <row r="1218" spans="1:12" ht="15.75">
      <c r="A1218" s="402"/>
      <c r="B1218" s="403"/>
      <c r="C1218" s="419" t="s">
        <v>8914</v>
      </c>
      <c r="D1218" s="399"/>
      <c r="E1218" s="403"/>
      <c r="F1218" s="399"/>
      <c r="G1218" s="399"/>
      <c r="H1218" s="399"/>
      <c r="I1218" s="403"/>
      <c r="J1218" s="399"/>
      <c r="K1218" s="402"/>
      <c r="L1218" s="402"/>
    </row>
    <row r="1219" spans="1:12" ht="34.5">
      <c r="A1219" s="402" t="s">
        <v>6165</v>
      </c>
      <c r="B1219" s="563"/>
      <c r="C1219" s="405" t="s">
        <v>8915</v>
      </c>
      <c r="D1219" s="562" t="s">
        <v>8916</v>
      </c>
      <c r="E1219" s="563"/>
      <c r="F1219" s="562" t="s">
        <v>8125</v>
      </c>
      <c r="G1219" s="562" t="s">
        <v>2144</v>
      </c>
      <c r="H1219" s="562">
        <v>2</v>
      </c>
      <c r="I1219" s="562">
        <v>215</v>
      </c>
      <c r="J1219" s="562" t="s">
        <v>8128</v>
      </c>
      <c r="K1219" s="402"/>
      <c r="L1219" s="402"/>
    </row>
    <row r="1220" spans="1:12" ht="15.75">
      <c r="A1220" s="402"/>
      <c r="B1220" s="563"/>
      <c r="C1220" s="405" t="s">
        <v>8917</v>
      </c>
      <c r="D1220" s="562"/>
      <c r="E1220" s="563"/>
      <c r="F1220" s="562"/>
      <c r="G1220" s="562"/>
      <c r="H1220" s="562"/>
      <c r="I1220" s="562"/>
      <c r="J1220" s="562"/>
      <c r="K1220" s="402"/>
      <c r="L1220" s="402"/>
    </row>
    <row r="1221" spans="1:12" ht="15.75">
      <c r="A1221" s="402"/>
      <c r="B1221" s="563"/>
      <c r="C1221" s="405" t="s">
        <v>7450</v>
      </c>
      <c r="D1221" s="562"/>
      <c r="E1221" s="563"/>
      <c r="F1221" s="562"/>
      <c r="G1221" s="562"/>
      <c r="H1221" s="562"/>
      <c r="I1221" s="562"/>
      <c r="J1221" s="562"/>
      <c r="K1221" s="402"/>
      <c r="L1221" s="402"/>
    </row>
    <row r="1222" spans="1:12" ht="15.75">
      <c r="A1222" s="402"/>
      <c r="B1222" s="420">
        <v>45292</v>
      </c>
      <c r="C1222" s="405" t="s">
        <v>8813</v>
      </c>
      <c r="D1222" s="411" t="s">
        <v>8814</v>
      </c>
      <c r="E1222" s="403"/>
      <c r="F1222" s="399"/>
      <c r="G1222" s="399" t="s">
        <v>6441</v>
      </c>
      <c r="H1222" s="399">
        <v>2</v>
      </c>
      <c r="I1222" s="403"/>
      <c r="J1222" s="399" t="s">
        <v>8815</v>
      </c>
      <c r="K1222" s="402"/>
      <c r="L1222" s="402"/>
    </row>
    <row r="1223" spans="1:12" ht="18.75">
      <c r="A1223" s="402"/>
      <c r="B1223" s="420">
        <v>45323</v>
      </c>
      <c r="C1223" s="405" t="s">
        <v>8918</v>
      </c>
      <c r="D1223" s="399" t="s">
        <v>8817</v>
      </c>
      <c r="E1223" s="403"/>
      <c r="F1223" s="399"/>
      <c r="G1223" s="399" t="s">
        <v>3768</v>
      </c>
      <c r="H1223" s="399">
        <v>2</v>
      </c>
      <c r="I1223" s="403"/>
      <c r="J1223" s="399"/>
      <c r="K1223" s="402"/>
      <c r="L1223" s="402"/>
    </row>
    <row r="1224" spans="1:12" ht="18.75">
      <c r="A1224" s="402"/>
      <c r="B1224" s="420">
        <v>45352</v>
      </c>
      <c r="C1224" s="405" t="s">
        <v>8919</v>
      </c>
      <c r="D1224" s="399" t="s">
        <v>8819</v>
      </c>
      <c r="E1224" s="403"/>
      <c r="F1224" s="399"/>
      <c r="G1224" s="399" t="s">
        <v>3768</v>
      </c>
      <c r="H1224" s="399">
        <v>2</v>
      </c>
      <c r="I1224" s="403"/>
      <c r="J1224" s="399"/>
      <c r="K1224" s="402"/>
      <c r="L1224" s="402"/>
    </row>
    <row r="1225" spans="1:12" ht="15.75">
      <c r="A1225" s="402"/>
      <c r="B1225" s="403"/>
      <c r="C1225" s="409" t="s">
        <v>8820</v>
      </c>
      <c r="D1225" s="410" t="s">
        <v>8878</v>
      </c>
      <c r="E1225" s="403"/>
      <c r="F1225" s="399"/>
      <c r="G1225" s="410" t="s">
        <v>3768</v>
      </c>
      <c r="H1225" s="410">
        <v>2</v>
      </c>
      <c r="I1225" s="403"/>
      <c r="J1225" s="399"/>
      <c r="K1225" s="402"/>
      <c r="L1225" s="402"/>
    </row>
    <row r="1226" spans="1:12" ht="15.75">
      <c r="A1226" s="402"/>
      <c r="B1226" s="403"/>
      <c r="C1226" s="409" t="s">
        <v>8822</v>
      </c>
      <c r="D1226" s="410" t="s">
        <v>8879</v>
      </c>
      <c r="E1226" s="403"/>
      <c r="F1226" s="399"/>
      <c r="G1226" s="410" t="s">
        <v>3768</v>
      </c>
      <c r="H1226" s="410">
        <v>2</v>
      </c>
      <c r="I1226" s="403"/>
      <c r="J1226" s="399"/>
      <c r="K1226" s="402"/>
      <c r="L1226" s="402"/>
    </row>
    <row r="1227" spans="1:12" ht="15.75">
      <c r="A1227" s="402"/>
      <c r="B1227" s="420">
        <v>45383</v>
      </c>
      <c r="C1227" s="405" t="s">
        <v>8824</v>
      </c>
      <c r="D1227" s="399"/>
      <c r="E1227" s="403"/>
      <c r="F1227" s="399"/>
      <c r="G1227" s="399" t="s">
        <v>3768</v>
      </c>
      <c r="H1227" s="399">
        <v>2</v>
      </c>
      <c r="I1227" s="403"/>
      <c r="J1227" s="399"/>
      <c r="K1227" s="402"/>
      <c r="L1227" s="402"/>
    </row>
    <row r="1228" spans="1:12" ht="15.75">
      <c r="A1228" s="402" t="s">
        <v>9822</v>
      </c>
      <c r="B1228" s="403"/>
      <c r="C1228" s="405" t="s">
        <v>8825</v>
      </c>
      <c r="D1228" s="399" t="s">
        <v>8826</v>
      </c>
      <c r="E1228" s="403"/>
      <c r="F1228" s="399" t="s">
        <v>8710</v>
      </c>
      <c r="G1228" s="399" t="s">
        <v>2144</v>
      </c>
      <c r="H1228" s="399">
        <v>2</v>
      </c>
      <c r="I1228" s="403"/>
      <c r="J1228" s="399"/>
      <c r="K1228" s="402"/>
      <c r="L1228" s="402"/>
    </row>
    <row r="1229" spans="1:12" ht="31.5">
      <c r="A1229" s="402" t="s">
        <v>9822</v>
      </c>
      <c r="B1229" s="403"/>
      <c r="C1229" s="405" t="s">
        <v>8881</v>
      </c>
      <c r="D1229" s="399" t="s">
        <v>8882</v>
      </c>
      <c r="E1229" s="403"/>
      <c r="F1229" s="399" t="s">
        <v>8125</v>
      </c>
      <c r="G1229" s="399" t="s">
        <v>2144</v>
      </c>
      <c r="H1229" s="399">
        <v>6</v>
      </c>
      <c r="I1229" s="403"/>
      <c r="J1229" s="399"/>
      <c r="K1229" s="402"/>
      <c r="L1229" s="402"/>
    </row>
    <row r="1230" spans="1:12" ht="15.75">
      <c r="A1230" s="402"/>
      <c r="B1230" s="563"/>
      <c r="C1230" s="405" t="s">
        <v>8279</v>
      </c>
      <c r="D1230" s="562" t="s">
        <v>8280</v>
      </c>
      <c r="E1230" s="563"/>
      <c r="F1230" s="562"/>
      <c r="G1230" s="562" t="s">
        <v>3735</v>
      </c>
      <c r="H1230" s="562">
        <v>11</v>
      </c>
      <c r="I1230" s="562">
        <v>5.32</v>
      </c>
      <c r="J1230" s="562" t="s">
        <v>8116</v>
      </c>
      <c r="K1230" s="402"/>
      <c r="L1230" s="402"/>
    </row>
    <row r="1231" spans="1:12" ht="15.75">
      <c r="A1231" s="402" t="s">
        <v>9823</v>
      </c>
      <c r="B1231" s="563"/>
      <c r="C1231" s="415" t="s">
        <v>8568</v>
      </c>
      <c r="D1231" s="562"/>
      <c r="E1231" s="563"/>
      <c r="F1231" s="562"/>
      <c r="G1231" s="562"/>
      <c r="H1231" s="562"/>
      <c r="I1231" s="562"/>
      <c r="J1231" s="562"/>
      <c r="K1231" s="402">
        <v>355</v>
      </c>
      <c r="L1231" s="423">
        <f>3.14*H1230*K1231/1000</f>
        <v>12.261699999999999</v>
      </c>
    </row>
    <row r="1232" spans="1:12" ht="15.75">
      <c r="A1232" s="402" t="s">
        <v>9823</v>
      </c>
      <c r="B1232" s="403"/>
      <c r="C1232" s="415" t="s">
        <v>8568</v>
      </c>
      <c r="D1232" s="399"/>
      <c r="E1232" s="403"/>
      <c r="F1232" s="399"/>
      <c r="G1232" s="399" t="s">
        <v>3735</v>
      </c>
      <c r="H1232" s="399">
        <v>12</v>
      </c>
      <c r="I1232" s="399">
        <v>5.32</v>
      </c>
      <c r="J1232" s="399" t="s">
        <v>8117</v>
      </c>
      <c r="K1232" s="402">
        <v>355</v>
      </c>
      <c r="L1232" s="423">
        <f>3.14*H1232*K1232/1000</f>
        <v>13.3764</v>
      </c>
    </row>
    <row r="1233" spans="1:12" ht="15.75">
      <c r="A1233" s="402" t="s">
        <v>9823</v>
      </c>
      <c r="B1233" s="403"/>
      <c r="C1233" s="415" t="s">
        <v>8568</v>
      </c>
      <c r="D1233" s="399"/>
      <c r="E1233" s="403"/>
      <c r="F1233" s="399"/>
      <c r="G1233" s="399" t="s">
        <v>3735</v>
      </c>
      <c r="H1233" s="399">
        <v>14.3</v>
      </c>
      <c r="I1233" s="399">
        <v>5.32</v>
      </c>
      <c r="J1233" s="399" t="s">
        <v>8228</v>
      </c>
      <c r="K1233" s="402">
        <v>355</v>
      </c>
      <c r="L1233" s="423">
        <f>3.14*H1233*K1233/1000</f>
        <v>15.94021</v>
      </c>
    </row>
    <row r="1234" spans="1:12" ht="15.75">
      <c r="A1234" s="402" t="s">
        <v>9823</v>
      </c>
      <c r="B1234" s="403"/>
      <c r="C1234" s="415" t="s">
        <v>8568</v>
      </c>
      <c r="D1234" s="399"/>
      <c r="E1234" s="403"/>
      <c r="F1234" s="399"/>
      <c r="G1234" s="399" t="s">
        <v>3735</v>
      </c>
      <c r="H1234" s="399">
        <v>2.8</v>
      </c>
      <c r="I1234" s="399">
        <v>5.32</v>
      </c>
      <c r="J1234" s="399" t="s">
        <v>8229</v>
      </c>
      <c r="K1234" s="402">
        <v>355</v>
      </c>
      <c r="L1234" s="423">
        <f>3.14*H1234*K1234/1000</f>
        <v>3.1211599999999997</v>
      </c>
    </row>
    <row r="1235" spans="1:12" ht="15.75">
      <c r="A1235" s="402" t="s">
        <v>9823</v>
      </c>
      <c r="B1235" s="403"/>
      <c r="C1235" s="415" t="s">
        <v>8367</v>
      </c>
      <c r="D1235" s="399"/>
      <c r="E1235" s="403"/>
      <c r="F1235" s="399"/>
      <c r="G1235" s="399" t="s">
        <v>3735</v>
      </c>
      <c r="H1235" s="399">
        <v>1.8</v>
      </c>
      <c r="I1235" s="399">
        <v>9.85</v>
      </c>
      <c r="J1235" s="399" t="s">
        <v>8228</v>
      </c>
      <c r="K1235" s="402">
        <v>450</v>
      </c>
      <c r="L1235" s="423">
        <f>3.14*H1235*K1235/1000</f>
        <v>2.5434000000000001</v>
      </c>
    </row>
    <row r="1236" spans="1:12" ht="15.75">
      <c r="A1236" s="402"/>
      <c r="B1236" s="563"/>
      <c r="C1236" s="405" t="s">
        <v>8282</v>
      </c>
      <c r="D1236" s="562" t="s">
        <v>8280</v>
      </c>
      <c r="E1236" s="563"/>
      <c r="F1236" s="562"/>
      <c r="G1236" s="565" t="s">
        <v>2182</v>
      </c>
      <c r="H1236" s="565">
        <v>6.6</v>
      </c>
      <c r="I1236" s="565">
        <v>9.86</v>
      </c>
      <c r="J1236" s="565" t="s">
        <v>8228</v>
      </c>
      <c r="K1236" s="402"/>
      <c r="L1236" s="402"/>
    </row>
    <row r="1237" spans="1:12" ht="15.75">
      <c r="A1237" s="402"/>
      <c r="B1237" s="563"/>
      <c r="C1237" s="416" t="s">
        <v>8718</v>
      </c>
      <c r="D1237" s="562"/>
      <c r="E1237" s="563"/>
      <c r="F1237" s="562"/>
      <c r="G1237" s="565"/>
      <c r="H1237" s="565"/>
      <c r="I1237" s="565"/>
      <c r="J1237" s="565"/>
      <c r="K1237" s="402"/>
      <c r="L1237" s="402"/>
    </row>
    <row r="1238" spans="1:12" ht="15.75">
      <c r="A1238" s="402"/>
      <c r="B1238" s="403"/>
      <c r="C1238" s="416" t="s">
        <v>8718</v>
      </c>
      <c r="D1238" s="399"/>
      <c r="E1238" s="403"/>
      <c r="F1238" s="399"/>
      <c r="G1238" s="410" t="s">
        <v>2182</v>
      </c>
      <c r="H1238" s="410">
        <v>1.7</v>
      </c>
      <c r="I1238" s="410">
        <v>9.86</v>
      </c>
      <c r="J1238" s="410" t="s">
        <v>8229</v>
      </c>
      <c r="K1238" s="402"/>
      <c r="L1238" s="402"/>
    </row>
    <row r="1239" spans="1:12" ht="15.75">
      <c r="A1239" s="402" t="s">
        <v>9823</v>
      </c>
      <c r="B1239" s="403"/>
      <c r="C1239" s="415" t="s">
        <v>8369</v>
      </c>
      <c r="D1239" s="399"/>
      <c r="E1239" s="403"/>
      <c r="F1239" s="399"/>
      <c r="G1239" s="399" t="s">
        <v>3735</v>
      </c>
      <c r="H1239" s="399">
        <v>4.5999999999999996</v>
      </c>
      <c r="I1239" s="399">
        <v>11.1</v>
      </c>
      <c r="J1239" s="399" t="s">
        <v>8228</v>
      </c>
      <c r="K1239" s="402">
        <v>630</v>
      </c>
      <c r="L1239" s="423">
        <f>3.14*H1239*K1239/1000</f>
        <v>9.0997199999999996</v>
      </c>
    </row>
    <row r="1240" spans="1:12" ht="15.75">
      <c r="A1240" s="402" t="s">
        <v>9823</v>
      </c>
      <c r="B1240" s="563"/>
      <c r="C1240" s="576" t="s">
        <v>8285</v>
      </c>
      <c r="D1240" s="562"/>
      <c r="E1240" s="563"/>
      <c r="F1240" s="562"/>
      <c r="G1240" s="562" t="s">
        <v>3735</v>
      </c>
      <c r="H1240" s="562">
        <v>1.7</v>
      </c>
      <c r="I1240" s="562">
        <v>17.3</v>
      </c>
      <c r="J1240" s="399" t="s">
        <v>8229</v>
      </c>
      <c r="K1240" s="402">
        <v>710</v>
      </c>
      <c r="L1240" s="423">
        <f>3.14*H1240*K1240/1000</f>
        <v>3.7899799999999999</v>
      </c>
    </row>
    <row r="1241" spans="1:12" ht="15.75">
      <c r="A1241" s="402"/>
      <c r="B1241" s="563"/>
      <c r="C1241" s="576"/>
      <c r="D1241" s="562"/>
      <c r="E1241" s="563"/>
      <c r="F1241" s="562"/>
      <c r="G1241" s="562"/>
      <c r="H1241" s="562"/>
      <c r="I1241" s="562"/>
      <c r="J1241" s="399" t="s">
        <v>8456</v>
      </c>
      <c r="K1241" s="402"/>
      <c r="L1241" s="402"/>
    </row>
    <row r="1242" spans="1:12" ht="15.75">
      <c r="A1242" s="402" t="s">
        <v>9823</v>
      </c>
      <c r="B1242" s="403"/>
      <c r="C1242" s="415" t="s">
        <v>8920</v>
      </c>
      <c r="D1242" s="399"/>
      <c r="E1242" s="403"/>
      <c r="F1242" s="399"/>
      <c r="G1242" s="399" t="s">
        <v>3735</v>
      </c>
      <c r="H1242" s="399">
        <v>3.3</v>
      </c>
      <c r="I1242" s="399">
        <v>16.28</v>
      </c>
      <c r="J1242" s="399" t="s">
        <v>8228</v>
      </c>
      <c r="K1242" s="402">
        <f>1800+700</f>
        <v>2500</v>
      </c>
      <c r="L1242" s="423">
        <f>K1242*H1242/1000</f>
        <v>8.25</v>
      </c>
    </row>
    <row r="1243" spans="1:12" ht="15.75">
      <c r="A1243" s="402" t="s">
        <v>9823</v>
      </c>
      <c r="B1243" s="403"/>
      <c r="C1243" s="415" t="s">
        <v>8920</v>
      </c>
      <c r="D1243" s="399"/>
      <c r="E1243" s="403"/>
      <c r="F1243" s="399"/>
      <c r="G1243" s="399" t="s">
        <v>3735</v>
      </c>
      <c r="H1243" s="399">
        <v>1</v>
      </c>
      <c r="I1243" s="399">
        <v>16.28</v>
      </c>
      <c r="J1243" s="399" t="s">
        <v>8229</v>
      </c>
      <c r="K1243" s="402">
        <f>1800+700</f>
        <v>2500</v>
      </c>
      <c r="L1243" s="423">
        <f t="shared" ref="L1243:L1246" si="3">K1243*H1243/1000</f>
        <v>2.5</v>
      </c>
    </row>
    <row r="1244" spans="1:12" ht="15.75">
      <c r="A1244" s="402" t="s">
        <v>9823</v>
      </c>
      <c r="B1244" s="403"/>
      <c r="C1244" s="415" t="s">
        <v>8763</v>
      </c>
      <c r="D1244" s="405"/>
      <c r="E1244" s="403"/>
      <c r="F1244" s="399"/>
      <c r="G1244" s="399" t="s">
        <v>3735</v>
      </c>
      <c r="H1244" s="399">
        <v>5.7</v>
      </c>
      <c r="I1244" s="399">
        <v>20.8</v>
      </c>
      <c r="J1244" s="399" t="s">
        <v>8229</v>
      </c>
      <c r="K1244" s="402">
        <f>3200</f>
        <v>3200</v>
      </c>
      <c r="L1244" s="423">
        <f t="shared" si="3"/>
        <v>18.239999999999998</v>
      </c>
    </row>
    <row r="1245" spans="1:12" ht="15.75">
      <c r="A1245" s="402" t="s">
        <v>9823</v>
      </c>
      <c r="B1245" s="403"/>
      <c r="C1245" s="415" t="s">
        <v>8921</v>
      </c>
      <c r="D1245" s="399"/>
      <c r="E1245" s="403"/>
      <c r="F1245" s="399"/>
      <c r="G1245" s="399" t="s">
        <v>3735</v>
      </c>
      <c r="H1245" s="399">
        <v>1</v>
      </c>
      <c r="I1245" s="399">
        <v>22</v>
      </c>
      <c r="J1245" s="399" t="s">
        <v>8229</v>
      </c>
      <c r="K1245" s="402">
        <f>1800+1600</f>
        <v>3400</v>
      </c>
      <c r="L1245" s="423">
        <f t="shared" si="3"/>
        <v>3.4</v>
      </c>
    </row>
    <row r="1246" spans="1:12" ht="15.75">
      <c r="A1246" s="402" t="s">
        <v>9823</v>
      </c>
      <c r="B1246" s="403"/>
      <c r="C1246" s="415" t="s">
        <v>8922</v>
      </c>
      <c r="D1246" s="399"/>
      <c r="E1246" s="403"/>
      <c r="F1246" s="399"/>
      <c r="G1246" s="399" t="s">
        <v>3735</v>
      </c>
      <c r="H1246" s="399">
        <v>6.1</v>
      </c>
      <c r="I1246" s="399">
        <v>19.86</v>
      </c>
      <c r="J1246" s="399" t="s">
        <v>8229</v>
      </c>
      <c r="K1246" s="402">
        <v>3600</v>
      </c>
      <c r="L1246" s="423">
        <f t="shared" si="3"/>
        <v>21.96</v>
      </c>
    </row>
    <row r="1247" spans="1:12" ht="15.75">
      <c r="A1247" s="402"/>
      <c r="B1247" s="563"/>
      <c r="C1247" s="573" t="s">
        <v>8922</v>
      </c>
      <c r="D1247" s="562"/>
      <c r="E1247" s="563"/>
      <c r="F1247" s="562"/>
      <c r="G1247" s="565" t="s">
        <v>2182</v>
      </c>
      <c r="H1247" s="565">
        <v>1.5</v>
      </c>
      <c r="I1247" s="565">
        <v>23.3</v>
      </c>
      <c r="J1247" s="410" t="s">
        <v>8229</v>
      </c>
      <c r="K1247" s="402"/>
      <c r="L1247" s="402"/>
    </row>
    <row r="1248" spans="1:12" ht="15.75">
      <c r="A1248" s="402"/>
      <c r="B1248" s="563"/>
      <c r="C1248" s="573"/>
      <c r="D1248" s="562"/>
      <c r="E1248" s="563"/>
      <c r="F1248" s="562"/>
      <c r="G1248" s="565"/>
      <c r="H1248" s="565"/>
      <c r="I1248" s="565"/>
      <c r="J1248" s="410" t="s">
        <v>8456</v>
      </c>
      <c r="K1248" s="402"/>
      <c r="L1248" s="402"/>
    </row>
    <row r="1249" spans="1:12" ht="15.75">
      <c r="A1249" s="402" t="s">
        <v>9823</v>
      </c>
      <c r="B1249" s="563"/>
      <c r="C1249" s="576" t="s">
        <v>8923</v>
      </c>
      <c r="D1249" s="562"/>
      <c r="E1249" s="563"/>
      <c r="F1249" s="562"/>
      <c r="G1249" s="562" t="s">
        <v>3735</v>
      </c>
      <c r="H1249" s="562">
        <v>2.7</v>
      </c>
      <c r="I1249" s="562">
        <v>24.6</v>
      </c>
      <c r="J1249" s="399" t="s">
        <v>8116</v>
      </c>
      <c r="K1249" s="402">
        <v>3800</v>
      </c>
      <c r="L1249" s="423">
        <f t="shared" ref="L1249" si="4">K1249*H1249/1000</f>
        <v>10.26</v>
      </c>
    </row>
    <row r="1250" spans="1:12" ht="15.75">
      <c r="A1250" s="402"/>
      <c r="B1250" s="563"/>
      <c r="C1250" s="576"/>
      <c r="D1250" s="562"/>
      <c r="E1250" s="563"/>
      <c r="F1250" s="562"/>
      <c r="G1250" s="562"/>
      <c r="H1250" s="562"/>
      <c r="I1250" s="562"/>
      <c r="J1250" s="399" t="s">
        <v>8456</v>
      </c>
      <c r="K1250" s="402"/>
      <c r="L1250" s="402"/>
    </row>
    <row r="1251" spans="1:12" ht="15.75">
      <c r="A1251" s="402" t="s">
        <v>9823</v>
      </c>
      <c r="B1251" s="563"/>
      <c r="C1251" s="576" t="s">
        <v>8923</v>
      </c>
      <c r="D1251" s="562"/>
      <c r="E1251" s="563"/>
      <c r="F1251" s="562"/>
      <c r="G1251" s="562" t="s">
        <v>3735</v>
      </c>
      <c r="H1251" s="562">
        <v>2</v>
      </c>
      <c r="I1251" s="562">
        <v>24.6</v>
      </c>
      <c r="J1251" s="399" t="s">
        <v>8117</v>
      </c>
      <c r="K1251" s="402">
        <v>3800</v>
      </c>
      <c r="L1251" s="423">
        <f t="shared" ref="L1251" si="5">K1251*H1251/1000</f>
        <v>7.6</v>
      </c>
    </row>
    <row r="1252" spans="1:12" ht="15.75">
      <c r="A1252" s="402"/>
      <c r="B1252" s="563"/>
      <c r="C1252" s="576"/>
      <c r="D1252" s="562"/>
      <c r="E1252" s="563"/>
      <c r="F1252" s="562"/>
      <c r="G1252" s="562"/>
      <c r="H1252" s="562"/>
      <c r="I1252" s="562"/>
      <c r="J1252" s="399" t="s">
        <v>8456</v>
      </c>
      <c r="K1252" s="402"/>
      <c r="L1252" s="402"/>
    </row>
    <row r="1253" spans="1:12" ht="15.75">
      <c r="A1253" s="402" t="s">
        <v>9823</v>
      </c>
      <c r="B1253" s="563"/>
      <c r="C1253" s="576" t="s">
        <v>8923</v>
      </c>
      <c r="D1253" s="562"/>
      <c r="E1253" s="563"/>
      <c r="F1253" s="562"/>
      <c r="G1253" s="562" t="s">
        <v>3735</v>
      </c>
      <c r="H1253" s="562">
        <v>3</v>
      </c>
      <c r="I1253" s="562">
        <v>24.6</v>
      </c>
      <c r="J1253" s="399" t="s">
        <v>8228</v>
      </c>
      <c r="K1253" s="402">
        <v>3800</v>
      </c>
      <c r="L1253" s="423">
        <f t="shared" ref="L1253" si="6">K1253*H1253/1000</f>
        <v>11.4</v>
      </c>
    </row>
    <row r="1254" spans="1:12" ht="15.75">
      <c r="A1254" s="402"/>
      <c r="B1254" s="563"/>
      <c r="C1254" s="576"/>
      <c r="D1254" s="562"/>
      <c r="E1254" s="563"/>
      <c r="F1254" s="562"/>
      <c r="G1254" s="562"/>
      <c r="H1254" s="562"/>
      <c r="I1254" s="562"/>
      <c r="J1254" s="399" t="s">
        <v>8456</v>
      </c>
      <c r="K1254" s="402"/>
      <c r="L1254" s="402"/>
    </row>
    <row r="1255" spans="1:12" ht="15.75">
      <c r="A1255" s="402" t="s">
        <v>9823</v>
      </c>
      <c r="B1255" s="563"/>
      <c r="C1255" s="576" t="s">
        <v>8923</v>
      </c>
      <c r="D1255" s="562"/>
      <c r="E1255" s="563"/>
      <c r="F1255" s="562"/>
      <c r="G1255" s="562" t="s">
        <v>3735</v>
      </c>
      <c r="H1255" s="562">
        <v>0.3</v>
      </c>
      <c r="I1255" s="562">
        <v>24.6</v>
      </c>
      <c r="J1255" s="399" t="s">
        <v>8229</v>
      </c>
      <c r="K1255" s="402">
        <v>3800</v>
      </c>
      <c r="L1255" s="423">
        <f t="shared" ref="L1255" si="7">K1255*H1255/1000</f>
        <v>1.1399999999999999</v>
      </c>
    </row>
    <row r="1256" spans="1:12" ht="15.75">
      <c r="A1256" s="402"/>
      <c r="B1256" s="563"/>
      <c r="C1256" s="576"/>
      <c r="D1256" s="562"/>
      <c r="E1256" s="563"/>
      <c r="F1256" s="562"/>
      <c r="G1256" s="562"/>
      <c r="H1256" s="562"/>
      <c r="I1256" s="562"/>
      <c r="J1256" s="399" t="s">
        <v>8456</v>
      </c>
      <c r="K1256" s="402"/>
      <c r="L1256" s="402"/>
    </row>
    <row r="1257" spans="1:12" ht="15.75">
      <c r="A1257" s="402" t="s">
        <v>9823</v>
      </c>
      <c r="B1257" s="563"/>
      <c r="C1257" s="567" t="s">
        <v>8924</v>
      </c>
      <c r="D1257" s="562" t="s">
        <v>8280</v>
      </c>
      <c r="E1257" s="563"/>
      <c r="F1257" s="562"/>
      <c r="G1257" s="562" t="s">
        <v>3735</v>
      </c>
      <c r="H1257" s="562">
        <v>1.4</v>
      </c>
      <c r="I1257" s="562">
        <v>28.6</v>
      </c>
      <c r="J1257" s="399" t="s">
        <v>8116</v>
      </c>
      <c r="K1257" s="402">
        <v>900</v>
      </c>
      <c r="L1257" s="423">
        <f>3.14*H1257*K1257/1000</f>
        <v>3.9563999999999999</v>
      </c>
    </row>
    <row r="1258" spans="1:12" ht="15.75">
      <c r="A1258" s="402"/>
      <c r="B1258" s="563"/>
      <c r="C1258" s="567"/>
      <c r="D1258" s="562"/>
      <c r="E1258" s="563"/>
      <c r="F1258" s="562"/>
      <c r="G1258" s="562"/>
      <c r="H1258" s="562"/>
      <c r="I1258" s="562"/>
      <c r="J1258" s="399" t="s">
        <v>8456</v>
      </c>
      <c r="K1258" s="402"/>
      <c r="L1258" s="402"/>
    </row>
    <row r="1259" spans="1:12" ht="15.75">
      <c r="A1259" s="402" t="s">
        <v>9823</v>
      </c>
      <c r="B1259" s="563"/>
      <c r="C1259" s="576" t="s">
        <v>8373</v>
      </c>
      <c r="D1259" s="562"/>
      <c r="E1259" s="563"/>
      <c r="F1259" s="562"/>
      <c r="G1259" s="562" t="s">
        <v>3735</v>
      </c>
      <c r="H1259" s="562">
        <v>1</v>
      </c>
      <c r="I1259" s="562">
        <v>28.6</v>
      </c>
      <c r="J1259" s="399" t="s">
        <v>8116</v>
      </c>
      <c r="K1259" s="402">
        <v>1000</v>
      </c>
      <c r="L1259" s="423">
        <f>3.14*H1259*K1259/1000</f>
        <v>3.14</v>
      </c>
    </row>
    <row r="1260" spans="1:12" ht="15.75">
      <c r="A1260" s="402"/>
      <c r="B1260" s="563"/>
      <c r="C1260" s="576"/>
      <c r="D1260" s="562"/>
      <c r="E1260" s="563"/>
      <c r="F1260" s="562"/>
      <c r="G1260" s="562"/>
      <c r="H1260" s="562"/>
      <c r="I1260" s="562"/>
      <c r="J1260" s="399" t="s">
        <v>8456</v>
      </c>
      <c r="K1260" s="402"/>
      <c r="L1260" s="402"/>
    </row>
    <row r="1261" spans="1:12" ht="15.75">
      <c r="A1261" s="402" t="s">
        <v>9823</v>
      </c>
      <c r="B1261" s="563"/>
      <c r="C1261" s="576" t="s">
        <v>8373</v>
      </c>
      <c r="D1261" s="562"/>
      <c r="E1261" s="563"/>
      <c r="F1261" s="562"/>
      <c r="G1261" s="562" t="s">
        <v>3735</v>
      </c>
      <c r="H1261" s="562">
        <v>4</v>
      </c>
      <c r="I1261" s="562">
        <v>28.6</v>
      </c>
      <c r="J1261" s="399" t="s">
        <v>8117</v>
      </c>
      <c r="K1261" s="402">
        <v>1000</v>
      </c>
      <c r="L1261" s="423">
        <f>3.14*H1261*K1261/1000</f>
        <v>12.56</v>
      </c>
    </row>
    <row r="1262" spans="1:12" ht="15.75">
      <c r="A1262" s="402"/>
      <c r="B1262" s="563"/>
      <c r="C1262" s="576"/>
      <c r="D1262" s="562"/>
      <c r="E1262" s="563"/>
      <c r="F1262" s="562"/>
      <c r="G1262" s="562"/>
      <c r="H1262" s="562"/>
      <c r="I1262" s="562"/>
      <c r="J1262" s="399" t="s">
        <v>8456</v>
      </c>
      <c r="K1262" s="402"/>
      <c r="L1262" s="402"/>
    </row>
    <row r="1263" spans="1:12" ht="15.75">
      <c r="A1263" s="402" t="s">
        <v>9823</v>
      </c>
      <c r="B1263" s="563"/>
      <c r="C1263" s="576" t="s">
        <v>8373</v>
      </c>
      <c r="D1263" s="562"/>
      <c r="E1263" s="563"/>
      <c r="F1263" s="562"/>
      <c r="G1263" s="562" t="s">
        <v>3735</v>
      </c>
      <c r="H1263" s="562">
        <v>6</v>
      </c>
      <c r="I1263" s="562">
        <v>28.6</v>
      </c>
      <c r="J1263" s="399" t="s">
        <v>8228</v>
      </c>
      <c r="K1263" s="402">
        <v>1000</v>
      </c>
      <c r="L1263" s="423">
        <f>3.14*H1263*K1263/1000</f>
        <v>18.84</v>
      </c>
    </row>
    <row r="1264" spans="1:12" ht="15.75">
      <c r="A1264" s="402"/>
      <c r="B1264" s="563"/>
      <c r="C1264" s="576"/>
      <c r="D1264" s="562"/>
      <c r="E1264" s="563"/>
      <c r="F1264" s="562"/>
      <c r="G1264" s="562"/>
      <c r="H1264" s="562"/>
      <c r="I1264" s="562"/>
      <c r="J1264" s="399" t="s">
        <v>8456</v>
      </c>
      <c r="K1264" s="402"/>
      <c r="L1264" s="402"/>
    </row>
    <row r="1265" spans="1:12" ht="15.75">
      <c r="A1265" s="402" t="s">
        <v>9823</v>
      </c>
      <c r="B1265" s="563"/>
      <c r="C1265" s="576" t="s">
        <v>8373</v>
      </c>
      <c r="D1265" s="562"/>
      <c r="E1265" s="563"/>
      <c r="F1265" s="562"/>
      <c r="G1265" s="562" t="s">
        <v>3735</v>
      </c>
      <c r="H1265" s="562">
        <v>4</v>
      </c>
      <c r="I1265" s="562">
        <v>28.6</v>
      </c>
      <c r="J1265" s="399" t="s">
        <v>8229</v>
      </c>
      <c r="K1265" s="402">
        <v>1000</v>
      </c>
      <c r="L1265" s="423">
        <f>3.14*H1265*K1265/1000</f>
        <v>12.56</v>
      </c>
    </row>
    <row r="1266" spans="1:12" ht="15.75">
      <c r="A1266" s="402"/>
      <c r="B1266" s="563"/>
      <c r="C1266" s="576"/>
      <c r="D1266" s="562"/>
      <c r="E1266" s="563"/>
      <c r="F1266" s="562"/>
      <c r="G1266" s="562"/>
      <c r="H1266" s="562"/>
      <c r="I1266" s="562"/>
      <c r="J1266" s="399" t="s">
        <v>8456</v>
      </c>
      <c r="K1266" s="402"/>
      <c r="L1266" s="402"/>
    </row>
    <row r="1267" spans="1:12" ht="15.75">
      <c r="A1267" s="402" t="s">
        <v>9823</v>
      </c>
      <c r="B1267" s="563"/>
      <c r="C1267" s="576" t="s">
        <v>8373</v>
      </c>
      <c r="D1267" s="562"/>
      <c r="E1267" s="563"/>
      <c r="F1267" s="562"/>
      <c r="G1267" s="562" t="s">
        <v>3735</v>
      </c>
      <c r="H1267" s="562">
        <v>4.5</v>
      </c>
      <c r="I1267" s="562">
        <v>28.6</v>
      </c>
      <c r="J1267" s="399" t="s">
        <v>8620</v>
      </c>
      <c r="K1267" s="402">
        <v>1000</v>
      </c>
      <c r="L1267" s="423">
        <f>3.14*H1267*K1267/1000</f>
        <v>14.13</v>
      </c>
    </row>
    <row r="1268" spans="1:12" ht="15.75">
      <c r="A1268" s="402"/>
      <c r="B1268" s="563"/>
      <c r="C1268" s="576"/>
      <c r="D1268" s="562"/>
      <c r="E1268" s="563"/>
      <c r="F1268" s="562"/>
      <c r="G1268" s="562"/>
      <c r="H1268" s="562"/>
      <c r="I1268" s="562"/>
      <c r="J1268" s="399" t="s">
        <v>8456</v>
      </c>
      <c r="K1268" s="402"/>
      <c r="L1268" s="402"/>
    </row>
    <row r="1269" spans="1:12" ht="15.75">
      <c r="A1269" s="402"/>
      <c r="B1269" s="563"/>
      <c r="C1269" s="409" t="s">
        <v>8382</v>
      </c>
      <c r="D1269" s="565" t="s">
        <v>8280</v>
      </c>
      <c r="E1269" s="563"/>
      <c r="F1269" s="562"/>
      <c r="G1269" s="410" t="s">
        <v>3768</v>
      </c>
      <c r="H1269" s="410">
        <v>6</v>
      </c>
      <c r="I1269" s="562"/>
      <c r="J1269" s="562"/>
      <c r="K1269" s="402"/>
      <c r="L1269" s="402"/>
    </row>
    <row r="1270" spans="1:12" ht="18.75">
      <c r="A1270" s="402"/>
      <c r="B1270" s="563"/>
      <c r="C1270" s="409" t="s">
        <v>8925</v>
      </c>
      <c r="D1270" s="565"/>
      <c r="E1270" s="563"/>
      <c r="F1270" s="562"/>
      <c r="G1270" s="410" t="s">
        <v>8324</v>
      </c>
      <c r="H1270" s="410">
        <v>3.69</v>
      </c>
      <c r="I1270" s="562"/>
      <c r="J1270" s="562"/>
      <c r="K1270" s="402"/>
      <c r="L1270" s="402"/>
    </row>
    <row r="1271" spans="1:12" ht="15.75">
      <c r="A1271" s="402"/>
      <c r="B1271" s="563"/>
      <c r="C1271" s="405" t="s">
        <v>8835</v>
      </c>
      <c r="D1271" s="562" t="s">
        <v>8280</v>
      </c>
      <c r="E1271" s="563"/>
      <c r="F1271" s="562"/>
      <c r="G1271" s="399" t="s">
        <v>3768</v>
      </c>
      <c r="H1271" s="399">
        <v>1</v>
      </c>
      <c r="I1271" s="562">
        <v>13.8</v>
      </c>
      <c r="J1271" s="562"/>
      <c r="K1271" s="402"/>
      <c r="L1271" s="402"/>
    </row>
    <row r="1272" spans="1:12" ht="18.75">
      <c r="A1272" s="402" t="s">
        <v>9823</v>
      </c>
      <c r="B1272" s="563"/>
      <c r="C1272" s="405" t="s">
        <v>8926</v>
      </c>
      <c r="D1272" s="562"/>
      <c r="E1272" s="563"/>
      <c r="F1272" s="562"/>
      <c r="G1272" s="399" t="s">
        <v>8106</v>
      </c>
      <c r="H1272" s="426">
        <v>1.29</v>
      </c>
      <c r="I1272" s="562"/>
      <c r="J1272" s="562"/>
      <c r="K1272" s="402"/>
      <c r="L1272" s="402">
        <f>H1272</f>
        <v>1.29</v>
      </c>
    </row>
    <row r="1273" spans="1:12" ht="15.75">
      <c r="A1273" s="402"/>
      <c r="B1273" s="563"/>
      <c r="C1273" s="405" t="s">
        <v>8835</v>
      </c>
      <c r="D1273" s="562" t="s">
        <v>8280</v>
      </c>
      <c r="E1273" s="563"/>
      <c r="F1273" s="562"/>
      <c r="G1273" s="399" t="s">
        <v>3768</v>
      </c>
      <c r="H1273" s="399">
        <v>1</v>
      </c>
      <c r="I1273" s="562">
        <v>12.3</v>
      </c>
      <c r="J1273" s="562"/>
      <c r="K1273" s="402"/>
      <c r="L1273" s="402"/>
    </row>
    <row r="1274" spans="1:12" ht="18.75">
      <c r="A1274" s="402" t="s">
        <v>9823</v>
      </c>
      <c r="B1274" s="563"/>
      <c r="C1274" s="405" t="s">
        <v>8927</v>
      </c>
      <c r="D1274" s="562"/>
      <c r="E1274" s="563"/>
      <c r="F1274" s="562"/>
      <c r="G1274" s="399" t="s">
        <v>8106</v>
      </c>
      <c r="H1274" s="426">
        <v>1.1599999999999999</v>
      </c>
      <c r="I1274" s="562"/>
      <c r="J1274" s="562"/>
      <c r="K1274" s="402"/>
      <c r="L1274" s="402">
        <f>H1274</f>
        <v>1.1599999999999999</v>
      </c>
    </row>
    <row r="1275" spans="1:12" ht="15.75">
      <c r="A1275" s="402"/>
      <c r="B1275" s="563"/>
      <c r="C1275" s="405" t="s">
        <v>8835</v>
      </c>
      <c r="D1275" s="562" t="s">
        <v>8280</v>
      </c>
      <c r="E1275" s="563"/>
      <c r="F1275" s="562"/>
      <c r="G1275" s="399" t="s">
        <v>3768</v>
      </c>
      <c r="H1275" s="399">
        <v>1</v>
      </c>
      <c r="I1275" s="562">
        <v>13</v>
      </c>
      <c r="J1275" s="562"/>
      <c r="K1275" s="402"/>
      <c r="L1275" s="402"/>
    </row>
    <row r="1276" spans="1:12" ht="18.75">
      <c r="A1276" s="402" t="s">
        <v>9823</v>
      </c>
      <c r="B1276" s="563"/>
      <c r="C1276" s="405" t="s">
        <v>8928</v>
      </c>
      <c r="D1276" s="562"/>
      <c r="E1276" s="563"/>
      <c r="F1276" s="562"/>
      <c r="G1276" s="399" t="s">
        <v>8106</v>
      </c>
      <c r="H1276" s="426">
        <v>1.23</v>
      </c>
      <c r="I1276" s="562"/>
      <c r="J1276" s="562"/>
      <c r="K1276" s="402"/>
      <c r="L1276" s="402">
        <f>H1276</f>
        <v>1.23</v>
      </c>
    </row>
    <row r="1277" spans="1:12" ht="15.75">
      <c r="A1277" s="402"/>
      <c r="B1277" s="563"/>
      <c r="C1277" s="405" t="s">
        <v>8382</v>
      </c>
      <c r="D1277" s="562" t="s">
        <v>8280</v>
      </c>
      <c r="E1277" s="563"/>
      <c r="F1277" s="562"/>
      <c r="G1277" s="399" t="s">
        <v>3768</v>
      </c>
      <c r="H1277" s="399">
        <v>1</v>
      </c>
      <c r="I1277" s="562"/>
      <c r="J1277" s="562"/>
      <c r="K1277" s="402"/>
      <c r="L1277" s="402"/>
    </row>
    <row r="1278" spans="1:12" ht="18.75">
      <c r="A1278" s="402" t="s">
        <v>9823</v>
      </c>
      <c r="B1278" s="563"/>
      <c r="C1278" s="405" t="s">
        <v>8929</v>
      </c>
      <c r="D1278" s="562"/>
      <c r="E1278" s="563"/>
      <c r="F1278" s="562"/>
      <c r="G1278" s="399" t="s">
        <v>8106</v>
      </c>
      <c r="H1278" s="426">
        <v>1.45</v>
      </c>
      <c r="I1278" s="562"/>
      <c r="J1278" s="562"/>
      <c r="K1278" s="402"/>
      <c r="L1278" s="402">
        <f>H1278</f>
        <v>1.45</v>
      </c>
    </row>
    <row r="1279" spans="1:12" ht="15.75">
      <c r="A1279" s="402"/>
      <c r="B1279" s="563"/>
      <c r="C1279" s="405" t="s">
        <v>8382</v>
      </c>
      <c r="D1279" s="562" t="s">
        <v>8280</v>
      </c>
      <c r="E1279" s="563"/>
      <c r="F1279" s="562"/>
      <c r="G1279" s="399" t="s">
        <v>3768</v>
      </c>
      <c r="H1279" s="399">
        <v>1</v>
      </c>
      <c r="I1279" s="562">
        <v>5.6</v>
      </c>
      <c r="J1279" s="562"/>
      <c r="K1279" s="402"/>
      <c r="L1279" s="402"/>
    </row>
    <row r="1280" spans="1:12" ht="18.75">
      <c r="A1280" s="402" t="s">
        <v>9823</v>
      </c>
      <c r="B1280" s="563"/>
      <c r="C1280" s="405" t="s">
        <v>8930</v>
      </c>
      <c r="D1280" s="562"/>
      <c r="E1280" s="563"/>
      <c r="F1280" s="562"/>
      <c r="G1280" s="399" t="s">
        <v>8106</v>
      </c>
      <c r="H1280" s="426">
        <v>0.51</v>
      </c>
      <c r="I1280" s="562"/>
      <c r="J1280" s="562"/>
      <c r="K1280" s="402"/>
      <c r="L1280" s="402">
        <f>H1280</f>
        <v>0.51</v>
      </c>
    </row>
    <row r="1281" spans="1:12" ht="15.75">
      <c r="A1281" s="402"/>
      <c r="B1281" s="563"/>
      <c r="C1281" s="405" t="s">
        <v>8382</v>
      </c>
      <c r="D1281" s="562" t="s">
        <v>8280</v>
      </c>
      <c r="E1281" s="563"/>
      <c r="F1281" s="562"/>
      <c r="G1281" s="399" t="s">
        <v>3768</v>
      </c>
      <c r="H1281" s="399">
        <v>1</v>
      </c>
      <c r="I1281" s="562">
        <v>7.54</v>
      </c>
      <c r="J1281" s="562"/>
      <c r="K1281" s="402"/>
      <c r="L1281" s="402"/>
    </row>
    <row r="1282" spans="1:12" ht="18.75">
      <c r="A1282" s="402" t="s">
        <v>9823</v>
      </c>
      <c r="B1282" s="563"/>
      <c r="C1282" s="405" t="s">
        <v>8892</v>
      </c>
      <c r="D1282" s="562"/>
      <c r="E1282" s="563"/>
      <c r="F1282" s="562"/>
      <c r="G1282" s="399" t="s">
        <v>8106</v>
      </c>
      <c r="H1282" s="426">
        <v>0.68</v>
      </c>
      <c r="I1282" s="562"/>
      <c r="J1282" s="562"/>
      <c r="K1282" s="402"/>
      <c r="L1282" s="402">
        <f>H1282</f>
        <v>0.68</v>
      </c>
    </row>
    <row r="1283" spans="1:12" ht="15.75">
      <c r="A1283" s="402"/>
      <c r="B1283" s="563"/>
      <c r="C1283" s="405" t="s">
        <v>8382</v>
      </c>
      <c r="D1283" s="562" t="s">
        <v>8280</v>
      </c>
      <c r="E1283" s="563"/>
      <c r="F1283" s="562"/>
      <c r="G1283" s="399" t="s">
        <v>3768</v>
      </c>
      <c r="H1283" s="399">
        <v>1</v>
      </c>
      <c r="I1283" s="562">
        <v>9.36</v>
      </c>
      <c r="J1283" s="562"/>
      <c r="K1283" s="402"/>
      <c r="L1283" s="402"/>
    </row>
    <row r="1284" spans="1:12" ht="18.75">
      <c r="A1284" s="402" t="s">
        <v>9823</v>
      </c>
      <c r="B1284" s="563"/>
      <c r="C1284" s="405" t="s">
        <v>8931</v>
      </c>
      <c r="D1284" s="562"/>
      <c r="E1284" s="563"/>
      <c r="F1284" s="562"/>
      <c r="G1284" s="399" t="s">
        <v>8106</v>
      </c>
      <c r="H1284" s="426">
        <v>0.84</v>
      </c>
      <c r="I1284" s="562"/>
      <c r="J1284" s="562"/>
      <c r="K1284" s="402"/>
      <c r="L1284" s="402">
        <f>H1284</f>
        <v>0.84</v>
      </c>
    </row>
    <row r="1285" spans="1:12" ht="15.75">
      <c r="A1285" s="402"/>
      <c r="B1285" s="563"/>
      <c r="C1285" s="567" t="s">
        <v>8598</v>
      </c>
      <c r="D1285" s="562" t="s">
        <v>8280</v>
      </c>
      <c r="E1285" s="563"/>
      <c r="F1285" s="562"/>
      <c r="G1285" s="399" t="s">
        <v>3768</v>
      </c>
      <c r="H1285" s="399">
        <v>3</v>
      </c>
      <c r="I1285" s="562">
        <v>6</v>
      </c>
      <c r="J1285" s="562"/>
      <c r="K1285" s="402"/>
      <c r="L1285" s="402"/>
    </row>
    <row r="1286" spans="1:12" ht="18.75">
      <c r="A1286" s="402" t="s">
        <v>9823</v>
      </c>
      <c r="B1286" s="563"/>
      <c r="C1286" s="567"/>
      <c r="D1286" s="562"/>
      <c r="E1286" s="563"/>
      <c r="F1286" s="562"/>
      <c r="G1286" s="399" t="s">
        <v>8106</v>
      </c>
      <c r="H1286" s="426">
        <v>0.73</v>
      </c>
      <c r="I1286" s="562"/>
      <c r="J1286" s="562"/>
      <c r="K1286" s="402"/>
      <c r="L1286" s="402">
        <f>H1286</f>
        <v>0.73</v>
      </c>
    </row>
    <row r="1287" spans="1:12" ht="15.75">
      <c r="A1287" s="402"/>
      <c r="B1287" s="563"/>
      <c r="C1287" s="567" t="s">
        <v>8932</v>
      </c>
      <c r="D1287" s="562" t="s">
        <v>8280</v>
      </c>
      <c r="E1287" s="563"/>
      <c r="F1287" s="562"/>
      <c r="G1287" s="399" t="s">
        <v>3768</v>
      </c>
      <c r="H1287" s="399">
        <v>6</v>
      </c>
      <c r="I1287" s="562">
        <v>5.21</v>
      </c>
      <c r="J1287" s="562"/>
      <c r="K1287" s="402"/>
      <c r="L1287" s="402"/>
    </row>
    <row r="1288" spans="1:12" ht="18.75">
      <c r="A1288" s="402" t="s">
        <v>9823</v>
      </c>
      <c r="B1288" s="563"/>
      <c r="C1288" s="567"/>
      <c r="D1288" s="562"/>
      <c r="E1288" s="563"/>
      <c r="F1288" s="562"/>
      <c r="G1288" s="399" t="s">
        <v>8106</v>
      </c>
      <c r="H1288" s="426">
        <v>0.56999999999999995</v>
      </c>
      <c r="I1288" s="562"/>
      <c r="J1288" s="562"/>
      <c r="K1288" s="402"/>
      <c r="L1288" s="402">
        <f>H1288</f>
        <v>0.56999999999999995</v>
      </c>
    </row>
    <row r="1289" spans="1:12" ht="15.75">
      <c r="A1289" s="402"/>
      <c r="B1289" s="563"/>
      <c r="C1289" s="567" t="s">
        <v>8933</v>
      </c>
      <c r="D1289" s="562" t="s">
        <v>8280</v>
      </c>
      <c r="E1289" s="563"/>
      <c r="F1289" s="562"/>
      <c r="G1289" s="399" t="s">
        <v>3768</v>
      </c>
      <c r="H1289" s="399">
        <v>2</v>
      </c>
      <c r="I1289" s="562"/>
      <c r="J1289" s="562"/>
      <c r="K1289" s="402"/>
      <c r="L1289" s="402"/>
    </row>
    <row r="1290" spans="1:12" ht="18.75">
      <c r="A1290" s="402" t="s">
        <v>9823</v>
      </c>
      <c r="B1290" s="563"/>
      <c r="C1290" s="567"/>
      <c r="D1290" s="562"/>
      <c r="E1290" s="563"/>
      <c r="F1290" s="562"/>
      <c r="G1290" s="399" t="s">
        <v>8106</v>
      </c>
      <c r="H1290" s="426">
        <v>3.4</v>
      </c>
      <c r="I1290" s="562"/>
      <c r="J1290" s="562"/>
      <c r="K1290" s="402"/>
      <c r="L1290" s="402">
        <f>H1290</f>
        <v>3.4</v>
      </c>
    </row>
    <row r="1291" spans="1:12" ht="15.75">
      <c r="A1291" s="402"/>
      <c r="B1291" s="563"/>
      <c r="C1291" s="567" t="s">
        <v>8934</v>
      </c>
      <c r="D1291" s="562" t="s">
        <v>8280</v>
      </c>
      <c r="E1291" s="563"/>
      <c r="F1291" s="562"/>
      <c r="G1291" s="399" t="s">
        <v>3768</v>
      </c>
      <c r="H1291" s="399">
        <v>2</v>
      </c>
      <c r="I1291" s="562"/>
      <c r="J1291" s="562"/>
      <c r="K1291" s="402"/>
      <c r="L1291" s="402"/>
    </row>
    <row r="1292" spans="1:12" ht="18.75">
      <c r="A1292" s="402" t="s">
        <v>9823</v>
      </c>
      <c r="B1292" s="563"/>
      <c r="C1292" s="567"/>
      <c r="D1292" s="562"/>
      <c r="E1292" s="563"/>
      <c r="F1292" s="562"/>
      <c r="G1292" s="399" t="s">
        <v>8106</v>
      </c>
      <c r="H1292" s="426">
        <v>1.9</v>
      </c>
      <c r="I1292" s="562"/>
      <c r="J1292" s="562"/>
      <c r="K1292" s="402"/>
      <c r="L1292" s="402">
        <f>H1292</f>
        <v>1.9</v>
      </c>
    </row>
    <row r="1293" spans="1:12" ht="15.75">
      <c r="A1293" s="402"/>
      <c r="B1293" s="563"/>
      <c r="C1293" s="567" t="s">
        <v>8935</v>
      </c>
      <c r="D1293" s="562" t="s">
        <v>8280</v>
      </c>
      <c r="E1293" s="563"/>
      <c r="F1293" s="562"/>
      <c r="G1293" s="399" t="s">
        <v>3768</v>
      </c>
      <c r="H1293" s="399">
        <v>2</v>
      </c>
      <c r="I1293" s="562">
        <v>14.4</v>
      </c>
      <c r="J1293" s="562"/>
      <c r="K1293" s="402"/>
      <c r="L1293" s="402"/>
    </row>
    <row r="1294" spans="1:12" ht="18.75">
      <c r="A1294" s="402" t="s">
        <v>9823</v>
      </c>
      <c r="B1294" s="563"/>
      <c r="C1294" s="567"/>
      <c r="D1294" s="562"/>
      <c r="E1294" s="563"/>
      <c r="F1294" s="562"/>
      <c r="G1294" s="399" t="s">
        <v>8106</v>
      </c>
      <c r="H1294" s="426">
        <v>1.8</v>
      </c>
      <c r="I1294" s="562"/>
      <c r="J1294" s="562"/>
      <c r="K1294" s="402"/>
      <c r="L1294" s="402">
        <f>H1294</f>
        <v>1.8</v>
      </c>
    </row>
    <row r="1295" spans="1:12" ht="15.75">
      <c r="A1295" s="402"/>
      <c r="B1295" s="563"/>
      <c r="C1295" s="567" t="s">
        <v>8936</v>
      </c>
      <c r="D1295" s="562" t="s">
        <v>8280</v>
      </c>
      <c r="E1295" s="563"/>
      <c r="F1295" s="562"/>
      <c r="G1295" s="399" t="s">
        <v>3768</v>
      </c>
      <c r="H1295" s="399">
        <v>2</v>
      </c>
      <c r="I1295" s="562">
        <v>17.7</v>
      </c>
      <c r="J1295" s="562"/>
      <c r="K1295" s="402"/>
      <c r="L1295" s="402"/>
    </row>
    <row r="1296" spans="1:12" ht="18.75">
      <c r="A1296" s="402" t="s">
        <v>9823</v>
      </c>
      <c r="B1296" s="563"/>
      <c r="C1296" s="567"/>
      <c r="D1296" s="562"/>
      <c r="E1296" s="563"/>
      <c r="F1296" s="562"/>
      <c r="G1296" s="399" t="s">
        <v>8106</v>
      </c>
      <c r="H1296" s="426">
        <v>2.2999999999999998</v>
      </c>
      <c r="I1296" s="562"/>
      <c r="J1296" s="562"/>
      <c r="K1296" s="402"/>
      <c r="L1296" s="402">
        <f>H1296</f>
        <v>2.2999999999999998</v>
      </c>
    </row>
    <row r="1297" spans="1:12" ht="18.75">
      <c r="A1297" s="402"/>
      <c r="B1297" s="563"/>
      <c r="C1297" s="405" t="s">
        <v>8507</v>
      </c>
      <c r="D1297" s="562" t="s">
        <v>8280</v>
      </c>
      <c r="E1297" s="563"/>
      <c r="F1297" s="562"/>
      <c r="G1297" s="399" t="s">
        <v>3768</v>
      </c>
      <c r="H1297" s="399">
        <v>1</v>
      </c>
      <c r="I1297" s="562">
        <v>22.2</v>
      </c>
      <c r="J1297" s="562"/>
      <c r="K1297" s="402"/>
      <c r="L1297" s="402"/>
    </row>
    <row r="1298" spans="1:12" ht="18.75">
      <c r="A1298" s="402" t="s">
        <v>9823</v>
      </c>
      <c r="B1298" s="563"/>
      <c r="C1298" s="405" t="s">
        <v>8937</v>
      </c>
      <c r="D1298" s="562"/>
      <c r="E1298" s="563"/>
      <c r="F1298" s="562"/>
      <c r="G1298" s="399" t="s">
        <v>8106</v>
      </c>
      <c r="H1298" s="426">
        <v>3.42</v>
      </c>
      <c r="I1298" s="562"/>
      <c r="J1298" s="562"/>
      <c r="K1298" s="402"/>
      <c r="L1298" s="402">
        <f>H1298</f>
        <v>3.42</v>
      </c>
    </row>
    <row r="1299" spans="1:12" ht="18.75">
      <c r="A1299" s="402"/>
      <c r="B1299" s="563"/>
      <c r="C1299" s="405" t="s">
        <v>8507</v>
      </c>
      <c r="D1299" s="562" t="s">
        <v>8280</v>
      </c>
      <c r="E1299" s="563"/>
      <c r="F1299" s="562"/>
      <c r="G1299" s="399" t="s">
        <v>3768</v>
      </c>
      <c r="H1299" s="399">
        <v>1</v>
      </c>
      <c r="I1299" s="562">
        <v>25</v>
      </c>
      <c r="J1299" s="562"/>
      <c r="K1299" s="402"/>
      <c r="L1299" s="402"/>
    </row>
    <row r="1300" spans="1:12" ht="18.75">
      <c r="A1300" s="402" t="s">
        <v>9823</v>
      </c>
      <c r="B1300" s="563"/>
      <c r="C1300" s="405" t="s">
        <v>8938</v>
      </c>
      <c r="D1300" s="562"/>
      <c r="E1300" s="563"/>
      <c r="F1300" s="562"/>
      <c r="G1300" s="399" t="s">
        <v>8106</v>
      </c>
      <c r="H1300" s="426">
        <v>3.9</v>
      </c>
      <c r="I1300" s="562"/>
      <c r="J1300" s="562"/>
      <c r="K1300" s="402"/>
      <c r="L1300" s="402">
        <f>H1300</f>
        <v>3.9</v>
      </c>
    </row>
    <row r="1301" spans="1:12" ht="18.75">
      <c r="A1301" s="402"/>
      <c r="B1301" s="563"/>
      <c r="C1301" s="405" t="s">
        <v>8507</v>
      </c>
      <c r="D1301" s="562" t="s">
        <v>8280</v>
      </c>
      <c r="E1301" s="563"/>
      <c r="F1301" s="562"/>
      <c r="G1301" s="399" t="s">
        <v>3768</v>
      </c>
      <c r="H1301" s="399">
        <v>1</v>
      </c>
      <c r="I1301" s="562">
        <v>21.9</v>
      </c>
      <c r="J1301" s="562"/>
      <c r="K1301" s="402"/>
      <c r="L1301" s="402"/>
    </row>
    <row r="1302" spans="1:12" ht="18.75">
      <c r="A1302" s="402" t="s">
        <v>9823</v>
      </c>
      <c r="B1302" s="563"/>
      <c r="C1302" s="405" t="s">
        <v>8939</v>
      </c>
      <c r="D1302" s="562"/>
      <c r="E1302" s="563"/>
      <c r="F1302" s="562"/>
      <c r="G1302" s="399" t="s">
        <v>8106</v>
      </c>
      <c r="H1302" s="426">
        <v>3.3</v>
      </c>
      <c r="I1302" s="562"/>
      <c r="J1302" s="562"/>
      <c r="K1302" s="402"/>
      <c r="L1302" s="402">
        <f>H1302</f>
        <v>3.3</v>
      </c>
    </row>
    <row r="1303" spans="1:12" ht="15.75">
      <c r="A1303" s="402"/>
      <c r="B1303" s="563"/>
      <c r="C1303" s="567" t="s">
        <v>8940</v>
      </c>
      <c r="D1303" s="562" t="s">
        <v>8280</v>
      </c>
      <c r="E1303" s="563"/>
      <c r="F1303" s="562"/>
      <c r="G1303" s="399" t="s">
        <v>3768</v>
      </c>
      <c r="H1303" s="399">
        <v>1</v>
      </c>
      <c r="I1303" s="562"/>
      <c r="J1303" s="562"/>
      <c r="K1303" s="402"/>
      <c r="L1303" s="402"/>
    </row>
    <row r="1304" spans="1:12" ht="18.75">
      <c r="A1304" s="402" t="s">
        <v>9823</v>
      </c>
      <c r="B1304" s="563"/>
      <c r="C1304" s="567"/>
      <c r="D1304" s="562"/>
      <c r="E1304" s="563"/>
      <c r="F1304" s="562"/>
      <c r="G1304" s="399" t="s">
        <v>8106</v>
      </c>
      <c r="H1304" s="426">
        <v>1.17</v>
      </c>
      <c r="I1304" s="562"/>
      <c r="J1304" s="562"/>
      <c r="K1304" s="402"/>
      <c r="L1304" s="402">
        <f>H1304</f>
        <v>1.17</v>
      </c>
    </row>
    <row r="1305" spans="1:12" ht="15.75">
      <c r="A1305" s="402"/>
      <c r="B1305" s="563"/>
      <c r="C1305" s="567" t="s">
        <v>8941</v>
      </c>
      <c r="D1305" s="562" t="s">
        <v>8280</v>
      </c>
      <c r="E1305" s="563"/>
      <c r="F1305" s="562"/>
      <c r="G1305" s="399" t="s">
        <v>3768</v>
      </c>
      <c r="H1305" s="399">
        <v>6</v>
      </c>
      <c r="I1305" s="562">
        <v>8</v>
      </c>
      <c r="J1305" s="562"/>
      <c r="K1305" s="402"/>
      <c r="L1305" s="402"/>
    </row>
    <row r="1306" spans="1:12" ht="18.75">
      <c r="A1306" s="402" t="s">
        <v>9823</v>
      </c>
      <c r="B1306" s="563"/>
      <c r="C1306" s="567"/>
      <c r="D1306" s="562"/>
      <c r="E1306" s="563"/>
      <c r="F1306" s="562"/>
      <c r="G1306" s="399" t="s">
        <v>8106</v>
      </c>
      <c r="H1306" s="426">
        <v>0.8</v>
      </c>
      <c r="I1306" s="562"/>
      <c r="J1306" s="562"/>
      <c r="K1306" s="402"/>
      <c r="L1306" s="402">
        <f>H1306</f>
        <v>0.8</v>
      </c>
    </row>
    <row r="1307" spans="1:12" ht="15.75">
      <c r="A1307" s="402"/>
      <c r="B1307" s="403"/>
      <c r="C1307" s="405" t="s">
        <v>8942</v>
      </c>
      <c r="D1307" s="399" t="s">
        <v>8943</v>
      </c>
      <c r="E1307" s="403"/>
      <c r="F1307" s="399" t="s">
        <v>8309</v>
      </c>
      <c r="G1307" s="399" t="s">
        <v>3768</v>
      </c>
      <c r="H1307" s="399">
        <v>6</v>
      </c>
      <c r="I1307" s="403"/>
      <c r="J1307" s="399"/>
      <c r="K1307" s="402"/>
      <c r="L1307" s="402"/>
    </row>
    <row r="1308" spans="1:12" ht="15.75">
      <c r="A1308" s="402"/>
      <c r="B1308" s="403"/>
      <c r="C1308" s="409" t="s">
        <v>8944</v>
      </c>
      <c r="D1308" s="410" t="s">
        <v>8945</v>
      </c>
      <c r="E1308" s="403"/>
      <c r="F1308" s="410" t="s">
        <v>8309</v>
      </c>
      <c r="G1308" s="410" t="s">
        <v>3768</v>
      </c>
      <c r="H1308" s="410">
        <v>2</v>
      </c>
      <c r="I1308" s="403"/>
      <c r="J1308" s="399"/>
      <c r="K1308" s="402"/>
      <c r="L1308" s="402"/>
    </row>
    <row r="1309" spans="1:12" ht="15.75">
      <c r="A1309" s="402"/>
      <c r="B1309" s="403"/>
      <c r="C1309" s="405" t="s">
        <v>8946</v>
      </c>
      <c r="D1309" s="399" t="s">
        <v>8943</v>
      </c>
      <c r="E1309" s="403"/>
      <c r="F1309" s="399" t="s">
        <v>8309</v>
      </c>
      <c r="G1309" s="399" t="s">
        <v>3768</v>
      </c>
      <c r="H1309" s="399">
        <v>6</v>
      </c>
      <c r="I1309" s="403"/>
      <c r="J1309" s="399"/>
      <c r="K1309" s="402"/>
      <c r="L1309" s="402"/>
    </row>
    <row r="1310" spans="1:12" ht="31.5">
      <c r="A1310" s="402"/>
      <c r="B1310" s="403"/>
      <c r="C1310" s="409" t="s">
        <v>8904</v>
      </c>
      <c r="D1310" s="410" t="s">
        <v>8905</v>
      </c>
      <c r="E1310" s="403"/>
      <c r="F1310" s="410" t="s">
        <v>8601</v>
      </c>
      <c r="G1310" s="410" t="s">
        <v>3768</v>
      </c>
      <c r="H1310" s="410">
        <v>2</v>
      </c>
      <c r="I1310" s="403"/>
      <c r="J1310" s="399"/>
      <c r="K1310" s="402"/>
      <c r="L1310" s="402"/>
    </row>
    <row r="1311" spans="1:12" ht="31.5">
      <c r="A1311" s="402"/>
      <c r="B1311" s="403"/>
      <c r="C1311" s="409" t="s">
        <v>8858</v>
      </c>
      <c r="D1311" s="410" t="s">
        <v>8859</v>
      </c>
      <c r="E1311" s="403"/>
      <c r="F1311" s="410" t="s">
        <v>8601</v>
      </c>
      <c r="G1311" s="410" t="s">
        <v>3768</v>
      </c>
      <c r="H1311" s="410">
        <v>1</v>
      </c>
      <c r="I1311" s="403"/>
      <c r="J1311" s="399"/>
      <c r="K1311" s="402"/>
      <c r="L1311" s="402"/>
    </row>
    <row r="1312" spans="1:12" ht="15.75">
      <c r="A1312" s="402"/>
      <c r="B1312" s="403"/>
      <c r="C1312" s="405" t="s">
        <v>8866</v>
      </c>
      <c r="D1312" s="399" t="s">
        <v>8867</v>
      </c>
      <c r="E1312" s="403"/>
      <c r="F1312" s="399" t="s">
        <v>8868</v>
      </c>
      <c r="G1312" s="399" t="s">
        <v>3768</v>
      </c>
      <c r="H1312" s="399">
        <v>2</v>
      </c>
      <c r="I1312" s="399">
        <v>89</v>
      </c>
      <c r="J1312" s="399"/>
      <c r="K1312" s="402"/>
      <c r="L1312" s="402"/>
    </row>
    <row r="1313" spans="1:12" ht="15.75">
      <c r="A1313" s="402"/>
      <c r="B1313" s="403"/>
      <c r="C1313" s="405" t="s">
        <v>8333</v>
      </c>
      <c r="D1313" s="399" t="s">
        <v>8334</v>
      </c>
      <c r="E1313" s="403"/>
      <c r="F1313" s="399"/>
      <c r="G1313" s="399" t="s">
        <v>3768</v>
      </c>
      <c r="H1313" s="399">
        <v>8</v>
      </c>
      <c r="I1313" s="403"/>
      <c r="J1313" s="399"/>
      <c r="K1313" s="402"/>
      <c r="L1313" s="402"/>
    </row>
    <row r="1314" spans="1:12" ht="15.75">
      <c r="A1314" s="402"/>
      <c r="B1314" s="403"/>
      <c r="C1314" s="405" t="s">
        <v>8345</v>
      </c>
      <c r="D1314" s="399"/>
      <c r="E1314" s="403"/>
      <c r="F1314" s="399"/>
      <c r="G1314" s="399" t="s">
        <v>3509</v>
      </c>
      <c r="H1314" s="399">
        <v>120</v>
      </c>
      <c r="I1314" s="403"/>
      <c r="J1314" s="399"/>
      <c r="K1314" s="402"/>
      <c r="L1314" s="402"/>
    </row>
    <row r="1315" spans="1:12" ht="15.75">
      <c r="A1315" s="402"/>
      <c r="B1315" s="403"/>
      <c r="C1315" s="405"/>
      <c r="D1315" s="399"/>
      <c r="E1315" s="403"/>
      <c r="F1315" s="399"/>
      <c r="G1315" s="399"/>
      <c r="H1315" s="399"/>
      <c r="I1315" s="403"/>
      <c r="J1315" s="399"/>
      <c r="K1315" s="402"/>
      <c r="L1315" s="402"/>
    </row>
    <row r="1316" spans="1:12" ht="15.75">
      <c r="A1316" s="402"/>
      <c r="B1316" s="403"/>
      <c r="C1316" s="419" t="s">
        <v>8947</v>
      </c>
      <c r="D1316" s="399"/>
      <c r="E1316" s="403"/>
      <c r="F1316" s="399"/>
      <c r="G1316" s="399"/>
      <c r="H1316" s="399"/>
      <c r="I1316" s="403"/>
      <c r="J1316" s="399"/>
      <c r="K1316" s="402"/>
      <c r="L1316" s="402"/>
    </row>
    <row r="1317" spans="1:12" ht="34.5">
      <c r="A1317" s="402" t="s">
        <v>6165</v>
      </c>
      <c r="B1317" s="563"/>
      <c r="C1317" s="405" t="s">
        <v>8948</v>
      </c>
      <c r="D1317" s="562" t="s">
        <v>8949</v>
      </c>
      <c r="E1317" s="563"/>
      <c r="F1317" s="562" t="s">
        <v>8125</v>
      </c>
      <c r="G1317" s="562" t="s">
        <v>2144</v>
      </c>
      <c r="H1317" s="562">
        <v>2</v>
      </c>
      <c r="I1317" s="562">
        <v>6.9</v>
      </c>
      <c r="J1317" s="562" t="s">
        <v>8128</v>
      </c>
      <c r="K1317" s="402"/>
      <c r="L1317" s="402"/>
    </row>
    <row r="1318" spans="1:12" ht="15.75">
      <c r="A1318" s="402"/>
      <c r="B1318" s="563"/>
      <c r="C1318" s="405" t="s">
        <v>8950</v>
      </c>
      <c r="D1318" s="562"/>
      <c r="E1318" s="563"/>
      <c r="F1318" s="562"/>
      <c r="G1318" s="562"/>
      <c r="H1318" s="562"/>
      <c r="I1318" s="562"/>
      <c r="J1318" s="562"/>
      <c r="K1318" s="402"/>
      <c r="L1318" s="402"/>
    </row>
    <row r="1319" spans="1:12" ht="15.75">
      <c r="A1319" s="431" t="s">
        <v>9822</v>
      </c>
      <c r="B1319" s="403"/>
      <c r="C1319" s="405" t="s">
        <v>8951</v>
      </c>
      <c r="D1319" s="399" t="s">
        <v>7256</v>
      </c>
      <c r="E1319" s="403"/>
      <c r="F1319" s="399"/>
      <c r="G1319" s="399" t="s">
        <v>2144</v>
      </c>
      <c r="H1319" s="399">
        <v>2</v>
      </c>
      <c r="I1319" s="399">
        <v>2.5</v>
      </c>
      <c r="J1319" s="399"/>
      <c r="K1319" s="402"/>
      <c r="L1319" s="402"/>
    </row>
    <row r="1320" spans="1:12" ht="15.75">
      <c r="A1320" s="402" t="s">
        <v>9822</v>
      </c>
      <c r="B1320" s="403"/>
      <c r="C1320" s="405" t="s">
        <v>8952</v>
      </c>
      <c r="D1320" s="399" t="s">
        <v>8953</v>
      </c>
      <c r="E1320" s="403"/>
      <c r="F1320" s="399"/>
      <c r="G1320" s="399" t="s">
        <v>2144</v>
      </c>
      <c r="H1320" s="399">
        <v>2</v>
      </c>
      <c r="I1320" s="399">
        <v>1.4</v>
      </c>
      <c r="J1320" s="399"/>
      <c r="K1320" s="402"/>
      <c r="L1320" s="402"/>
    </row>
    <row r="1321" spans="1:12" ht="15.75">
      <c r="A1321" s="402" t="s">
        <v>6165</v>
      </c>
      <c r="B1321" s="403"/>
      <c r="C1321" s="405" t="s">
        <v>8954</v>
      </c>
      <c r="D1321" s="399" t="s">
        <v>8955</v>
      </c>
      <c r="E1321" s="403"/>
      <c r="F1321" s="399"/>
      <c r="G1321" s="399" t="s">
        <v>2144</v>
      </c>
      <c r="H1321" s="399">
        <v>2</v>
      </c>
      <c r="I1321" s="403"/>
      <c r="J1321" s="399"/>
      <c r="K1321" s="402"/>
      <c r="L1321" s="402"/>
    </row>
    <row r="1322" spans="1:12" ht="15.75">
      <c r="A1322" s="402"/>
      <c r="B1322" s="403"/>
      <c r="C1322" s="405" t="s">
        <v>8956</v>
      </c>
      <c r="D1322" s="399" t="s">
        <v>8957</v>
      </c>
      <c r="E1322" s="403"/>
      <c r="F1322" s="399"/>
      <c r="G1322" s="399" t="s">
        <v>3768</v>
      </c>
      <c r="H1322" s="399">
        <v>8</v>
      </c>
      <c r="I1322" s="403"/>
      <c r="J1322" s="399"/>
      <c r="K1322" s="402"/>
      <c r="L1322" s="402"/>
    </row>
    <row r="1323" spans="1:12" ht="31.5">
      <c r="A1323" s="402" t="s">
        <v>9822</v>
      </c>
      <c r="B1323" s="403"/>
      <c r="C1323" s="405" t="s">
        <v>8958</v>
      </c>
      <c r="D1323" s="399" t="s">
        <v>8959</v>
      </c>
      <c r="E1323" s="403"/>
      <c r="F1323" s="399" t="s">
        <v>8125</v>
      </c>
      <c r="G1323" s="399" t="s">
        <v>2144</v>
      </c>
      <c r="H1323" s="399">
        <v>1</v>
      </c>
      <c r="I1323" s="403"/>
      <c r="J1323" s="399"/>
      <c r="K1323" s="402"/>
      <c r="L1323" s="402"/>
    </row>
    <row r="1324" spans="1:12" ht="31.5">
      <c r="A1324" s="402" t="s">
        <v>9822</v>
      </c>
      <c r="B1324" s="403"/>
      <c r="C1324" s="405" t="s">
        <v>8960</v>
      </c>
      <c r="D1324" s="399" t="s">
        <v>8961</v>
      </c>
      <c r="E1324" s="403"/>
      <c r="F1324" s="399" t="s">
        <v>8125</v>
      </c>
      <c r="G1324" s="399" t="s">
        <v>2144</v>
      </c>
      <c r="H1324" s="399">
        <v>1</v>
      </c>
      <c r="I1324" s="403"/>
      <c r="J1324" s="399"/>
      <c r="K1324" s="402"/>
      <c r="L1324" s="402"/>
    </row>
    <row r="1325" spans="1:12" ht="31.5">
      <c r="A1325" s="402" t="s">
        <v>9822</v>
      </c>
      <c r="B1325" s="403"/>
      <c r="C1325" s="405" t="s">
        <v>8962</v>
      </c>
      <c r="D1325" s="399" t="s">
        <v>8963</v>
      </c>
      <c r="E1325" s="403"/>
      <c r="F1325" s="399" t="s">
        <v>8125</v>
      </c>
      <c r="G1325" s="399" t="s">
        <v>2144</v>
      </c>
      <c r="H1325" s="399">
        <v>1</v>
      </c>
      <c r="I1325" s="403"/>
      <c r="J1325" s="399"/>
      <c r="K1325" s="402"/>
      <c r="L1325" s="402"/>
    </row>
    <row r="1326" spans="1:12" ht="31.5">
      <c r="A1326" s="402" t="s">
        <v>9822</v>
      </c>
      <c r="B1326" s="403"/>
      <c r="C1326" s="405" t="s">
        <v>8964</v>
      </c>
      <c r="D1326" s="399" t="s">
        <v>8965</v>
      </c>
      <c r="E1326" s="403"/>
      <c r="F1326" s="399" t="s">
        <v>8125</v>
      </c>
      <c r="G1326" s="399" t="s">
        <v>2144</v>
      </c>
      <c r="H1326" s="399">
        <v>1</v>
      </c>
      <c r="I1326" s="403"/>
      <c r="J1326" s="399"/>
      <c r="K1326" s="402"/>
      <c r="L1326" s="402"/>
    </row>
    <row r="1327" spans="1:12" ht="15.75">
      <c r="A1327" s="402"/>
      <c r="B1327" s="563"/>
      <c r="C1327" s="405" t="s">
        <v>8570</v>
      </c>
      <c r="D1327" s="562" t="s">
        <v>8280</v>
      </c>
      <c r="E1327" s="563"/>
      <c r="F1327" s="562"/>
      <c r="G1327" s="562" t="s">
        <v>3735</v>
      </c>
      <c r="H1327" s="562">
        <v>7</v>
      </c>
      <c r="I1327" s="405"/>
      <c r="J1327" s="562" t="s">
        <v>8117</v>
      </c>
      <c r="K1327" s="402"/>
      <c r="L1327" s="402"/>
    </row>
    <row r="1328" spans="1:12" ht="15.75">
      <c r="A1328" s="402" t="s">
        <v>9823</v>
      </c>
      <c r="B1328" s="563"/>
      <c r="C1328" s="415" t="s">
        <v>8966</v>
      </c>
      <c r="D1328" s="562"/>
      <c r="E1328" s="563"/>
      <c r="F1328" s="562"/>
      <c r="G1328" s="562"/>
      <c r="H1328" s="562"/>
      <c r="I1328" s="405">
        <v>2.7</v>
      </c>
      <c r="J1328" s="562"/>
      <c r="K1328" s="402">
        <v>500</v>
      </c>
      <c r="L1328" s="423">
        <f>K1328*H1327/1000</f>
        <v>3.5</v>
      </c>
    </row>
    <row r="1329" spans="1:12" ht="15.75">
      <c r="A1329" s="402" t="s">
        <v>9823</v>
      </c>
      <c r="B1329" s="403"/>
      <c r="C1329" s="415" t="s">
        <v>8966</v>
      </c>
      <c r="D1329" s="399"/>
      <c r="E1329" s="403"/>
      <c r="F1329" s="399"/>
      <c r="G1329" s="399" t="s">
        <v>3735</v>
      </c>
      <c r="H1329" s="399">
        <v>4.3</v>
      </c>
      <c r="I1329" s="399">
        <v>2.7</v>
      </c>
      <c r="J1329" s="399" t="s">
        <v>8228</v>
      </c>
      <c r="K1329" s="402">
        <v>500</v>
      </c>
      <c r="L1329" s="423">
        <f>K1329*H1329/1000</f>
        <v>2.15</v>
      </c>
    </row>
    <row r="1330" spans="1:12" ht="15.75">
      <c r="A1330" s="402" t="s">
        <v>9823</v>
      </c>
      <c r="B1330" s="403"/>
      <c r="C1330" s="415" t="s">
        <v>8573</v>
      </c>
      <c r="D1330" s="399"/>
      <c r="E1330" s="403"/>
      <c r="F1330" s="399"/>
      <c r="G1330" s="399" t="s">
        <v>3735</v>
      </c>
      <c r="H1330" s="399">
        <v>22</v>
      </c>
      <c r="I1330" s="399">
        <v>3.2</v>
      </c>
      <c r="J1330" s="399" t="s">
        <v>8117</v>
      </c>
      <c r="K1330" s="402">
        <v>600</v>
      </c>
      <c r="L1330" s="423">
        <f>K1330*H1330/1000</f>
        <v>13.2</v>
      </c>
    </row>
    <row r="1331" spans="1:12" ht="15.75">
      <c r="A1331" s="402" t="s">
        <v>9823</v>
      </c>
      <c r="B1331" s="403"/>
      <c r="C1331" s="415" t="s">
        <v>8572</v>
      </c>
      <c r="D1331" s="399"/>
      <c r="E1331" s="403"/>
      <c r="F1331" s="399"/>
      <c r="G1331" s="399" t="s">
        <v>3735</v>
      </c>
      <c r="H1331" s="399">
        <v>10.5</v>
      </c>
      <c r="I1331" s="399">
        <v>3.9</v>
      </c>
      <c r="J1331" s="399" t="s">
        <v>8117</v>
      </c>
      <c r="K1331" s="402">
        <v>200</v>
      </c>
      <c r="L1331" s="423">
        <f>K1331*3.14*H1331/1000</f>
        <v>6.5940000000000003</v>
      </c>
    </row>
    <row r="1332" spans="1:12" ht="15.75">
      <c r="A1332" s="402" t="s">
        <v>9823</v>
      </c>
      <c r="B1332" s="403"/>
      <c r="C1332" s="415" t="s">
        <v>8572</v>
      </c>
      <c r="D1332" s="399"/>
      <c r="E1332" s="403"/>
      <c r="F1332" s="399"/>
      <c r="G1332" s="399" t="s">
        <v>3735</v>
      </c>
      <c r="H1332" s="399">
        <v>3</v>
      </c>
      <c r="I1332" s="399">
        <v>3.9</v>
      </c>
      <c r="J1332" s="399" t="s">
        <v>8228</v>
      </c>
      <c r="K1332" s="402">
        <v>200</v>
      </c>
      <c r="L1332" s="423">
        <f>K1332*3.14*H1332/1000</f>
        <v>1.8839999999999999</v>
      </c>
    </row>
    <row r="1333" spans="1:12" ht="15.75">
      <c r="A1333" s="402" t="s">
        <v>9823</v>
      </c>
      <c r="B1333" s="403"/>
      <c r="C1333" s="415" t="s">
        <v>8572</v>
      </c>
      <c r="D1333" s="399"/>
      <c r="E1333" s="403"/>
      <c r="F1333" s="399"/>
      <c r="G1333" s="399" t="s">
        <v>3735</v>
      </c>
      <c r="H1333" s="399">
        <v>2</v>
      </c>
      <c r="I1333" s="399">
        <v>3.9</v>
      </c>
      <c r="J1333" s="399" t="s">
        <v>8229</v>
      </c>
      <c r="K1333" s="402">
        <v>200</v>
      </c>
      <c r="L1333" s="423">
        <f>K1333*3.14*H1333/1000</f>
        <v>1.256</v>
      </c>
    </row>
    <row r="1334" spans="1:12" ht="15.75">
      <c r="A1334" s="402" t="s">
        <v>9823</v>
      </c>
      <c r="B1334" s="403"/>
      <c r="C1334" s="415" t="s">
        <v>8572</v>
      </c>
      <c r="D1334" s="399"/>
      <c r="E1334" s="403"/>
      <c r="F1334" s="399"/>
      <c r="G1334" s="399" t="s">
        <v>3735</v>
      </c>
      <c r="H1334" s="399">
        <v>4</v>
      </c>
      <c r="I1334" s="399">
        <v>3.9</v>
      </c>
      <c r="J1334" s="399" t="s">
        <v>8620</v>
      </c>
      <c r="K1334" s="402">
        <v>200</v>
      </c>
      <c r="L1334" s="423">
        <f>K1334*3.14*H1334/1000</f>
        <v>2.512</v>
      </c>
    </row>
    <row r="1335" spans="1:12" ht="15.75">
      <c r="A1335" s="402"/>
      <c r="B1335" s="563"/>
      <c r="C1335" s="405" t="s">
        <v>8967</v>
      </c>
      <c r="D1335" s="562" t="s">
        <v>8280</v>
      </c>
      <c r="E1335" s="563"/>
      <c r="F1335" s="562"/>
      <c r="G1335" s="399" t="s">
        <v>3768</v>
      </c>
      <c r="H1335" s="399">
        <v>4</v>
      </c>
      <c r="I1335" s="563"/>
      <c r="J1335" s="562"/>
      <c r="K1335" s="402"/>
      <c r="L1335" s="402"/>
    </row>
    <row r="1336" spans="1:12" ht="18.75">
      <c r="A1336" s="402" t="s">
        <v>9823</v>
      </c>
      <c r="B1336" s="563"/>
      <c r="C1336" s="405" t="s">
        <v>8968</v>
      </c>
      <c r="D1336" s="562"/>
      <c r="E1336" s="563"/>
      <c r="F1336" s="562"/>
      <c r="G1336" s="399" t="s">
        <v>8106</v>
      </c>
      <c r="H1336" s="426">
        <v>1.31</v>
      </c>
      <c r="I1336" s="563"/>
      <c r="J1336" s="562"/>
      <c r="K1336" s="402"/>
      <c r="L1336" s="402">
        <f>H1336</f>
        <v>1.31</v>
      </c>
    </row>
    <row r="1337" spans="1:12" ht="15.75">
      <c r="A1337" s="402"/>
      <c r="B1337" s="563"/>
      <c r="C1337" s="405" t="s">
        <v>8578</v>
      </c>
      <c r="D1337" s="562" t="s">
        <v>8280</v>
      </c>
      <c r="E1337" s="563"/>
      <c r="F1337" s="562"/>
      <c r="G1337" s="399" t="s">
        <v>3768</v>
      </c>
      <c r="H1337" s="399">
        <v>1</v>
      </c>
      <c r="I1337" s="563"/>
      <c r="J1337" s="562"/>
      <c r="K1337" s="402"/>
      <c r="L1337" s="402"/>
    </row>
    <row r="1338" spans="1:12" ht="18.75">
      <c r="A1338" s="402" t="s">
        <v>9823</v>
      </c>
      <c r="B1338" s="563"/>
      <c r="C1338" s="405" t="s">
        <v>8969</v>
      </c>
      <c r="D1338" s="562"/>
      <c r="E1338" s="563"/>
      <c r="F1338" s="562"/>
      <c r="G1338" s="399" t="s">
        <v>8106</v>
      </c>
      <c r="H1338" s="426">
        <v>0.22</v>
      </c>
      <c r="I1338" s="563"/>
      <c r="J1338" s="562"/>
      <c r="K1338" s="402"/>
      <c r="L1338" s="402">
        <f>H1338</f>
        <v>0.22</v>
      </c>
    </row>
    <row r="1339" spans="1:12" ht="15.75">
      <c r="A1339" s="402"/>
      <c r="B1339" s="563"/>
      <c r="C1339" s="405" t="s">
        <v>8967</v>
      </c>
      <c r="D1339" s="562" t="s">
        <v>8280</v>
      </c>
      <c r="E1339" s="563"/>
      <c r="F1339" s="562"/>
      <c r="G1339" s="399" t="s">
        <v>3768</v>
      </c>
      <c r="H1339" s="399">
        <v>1</v>
      </c>
      <c r="I1339" s="563"/>
      <c r="J1339" s="562"/>
      <c r="K1339" s="402"/>
      <c r="L1339" s="402"/>
    </row>
    <row r="1340" spans="1:12" ht="18.75">
      <c r="A1340" s="402" t="s">
        <v>9823</v>
      </c>
      <c r="B1340" s="563"/>
      <c r="C1340" s="405" t="s">
        <v>8970</v>
      </c>
      <c r="D1340" s="562"/>
      <c r="E1340" s="563"/>
      <c r="F1340" s="562"/>
      <c r="G1340" s="399" t="s">
        <v>8106</v>
      </c>
      <c r="H1340" s="426">
        <v>0.25</v>
      </c>
      <c r="I1340" s="563"/>
      <c r="J1340" s="562"/>
      <c r="K1340" s="402"/>
      <c r="L1340" s="402">
        <f>H1340</f>
        <v>0.25</v>
      </c>
    </row>
    <row r="1341" spans="1:12" ht="18.75">
      <c r="A1341" s="402"/>
      <c r="B1341" s="563"/>
      <c r="C1341" s="405" t="s">
        <v>8507</v>
      </c>
      <c r="D1341" s="562" t="s">
        <v>8280</v>
      </c>
      <c r="E1341" s="563"/>
      <c r="F1341" s="562"/>
      <c r="G1341" s="399" t="s">
        <v>3768</v>
      </c>
      <c r="H1341" s="399">
        <v>3</v>
      </c>
      <c r="I1341" s="563"/>
      <c r="J1341" s="562"/>
      <c r="K1341" s="402"/>
      <c r="L1341" s="402"/>
    </row>
    <row r="1342" spans="1:12" ht="18.75">
      <c r="A1342" s="402" t="s">
        <v>9823</v>
      </c>
      <c r="B1342" s="563"/>
      <c r="C1342" s="405" t="s">
        <v>8971</v>
      </c>
      <c r="D1342" s="562"/>
      <c r="E1342" s="563"/>
      <c r="F1342" s="562"/>
      <c r="G1342" s="399" t="s">
        <v>8106</v>
      </c>
      <c r="H1342" s="426">
        <v>0.39</v>
      </c>
      <c r="I1342" s="563"/>
      <c r="J1342" s="562"/>
      <c r="K1342" s="402"/>
      <c r="L1342" s="402">
        <f>H1342</f>
        <v>0.39</v>
      </c>
    </row>
    <row r="1343" spans="1:12" ht="18.75">
      <c r="A1343" s="402"/>
      <c r="B1343" s="563"/>
      <c r="C1343" s="405" t="s">
        <v>8776</v>
      </c>
      <c r="D1343" s="562" t="s">
        <v>8280</v>
      </c>
      <c r="E1343" s="563"/>
      <c r="F1343" s="562"/>
      <c r="G1343" s="399" t="s">
        <v>3768</v>
      </c>
      <c r="H1343" s="399">
        <v>2</v>
      </c>
      <c r="I1343" s="563"/>
      <c r="J1343" s="562"/>
      <c r="K1343" s="402"/>
      <c r="L1343" s="402"/>
    </row>
    <row r="1344" spans="1:12" ht="18.75">
      <c r="A1344" s="402" t="s">
        <v>9823</v>
      </c>
      <c r="B1344" s="563"/>
      <c r="C1344" s="405" t="s">
        <v>8971</v>
      </c>
      <c r="D1344" s="562"/>
      <c r="E1344" s="563"/>
      <c r="F1344" s="562"/>
      <c r="G1344" s="399" t="s">
        <v>8106</v>
      </c>
      <c r="H1344" s="426">
        <v>0.18</v>
      </c>
      <c r="I1344" s="563"/>
      <c r="J1344" s="562"/>
      <c r="K1344" s="402"/>
      <c r="L1344" s="402">
        <f>H1344</f>
        <v>0.18</v>
      </c>
    </row>
    <row r="1345" spans="1:12" ht="18.75">
      <c r="A1345" s="402"/>
      <c r="B1345" s="563"/>
      <c r="C1345" s="405" t="s">
        <v>8507</v>
      </c>
      <c r="D1345" s="562" t="s">
        <v>8280</v>
      </c>
      <c r="E1345" s="563"/>
      <c r="F1345" s="562"/>
      <c r="G1345" s="399" t="s">
        <v>3768</v>
      </c>
      <c r="H1345" s="399">
        <v>2</v>
      </c>
      <c r="I1345" s="563"/>
      <c r="J1345" s="562"/>
      <c r="K1345" s="402"/>
      <c r="L1345" s="402"/>
    </row>
    <row r="1346" spans="1:12" ht="18.75">
      <c r="A1346" s="402" t="s">
        <v>9823</v>
      </c>
      <c r="B1346" s="563"/>
      <c r="C1346" s="405" t="s">
        <v>8591</v>
      </c>
      <c r="D1346" s="562"/>
      <c r="E1346" s="563"/>
      <c r="F1346" s="562"/>
      <c r="G1346" s="399" t="s">
        <v>8106</v>
      </c>
      <c r="H1346" s="426">
        <v>0.12</v>
      </c>
      <c r="I1346" s="563"/>
      <c r="J1346" s="562"/>
      <c r="K1346" s="402"/>
      <c r="L1346" s="402">
        <f>H1346</f>
        <v>0.12</v>
      </c>
    </row>
    <row r="1347" spans="1:12" ht="15.75">
      <c r="A1347" s="402"/>
      <c r="B1347" s="563"/>
      <c r="C1347" s="567" t="s">
        <v>8972</v>
      </c>
      <c r="D1347" s="562" t="s">
        <v>8280</v>
      </c>
      <c r="E1347" s="563"/>
      <c r="F1347" s="562"/>
      <c r="G1347" s="399" t="s">
        <v>3768</v>
      </c>
      <c r="H1347" s="399">
        <v>1</v>
      </c>
      <c r="I1347" s="563"/>
      <c r="J1347" s="562"/>
      <c r="K1347" s="402"/>
      <c r="L1347" s="402"/>
    </row>
    <row r="1348" spans="1:12" ht="18.75">
      <c r="A1348" s="402" t="s">
        <v>9823</v>
      </c>
      <c r="B1348" s="563"/>
      <c r="C1348" s="567"/>
      <c r="D1348" s="562"/>
      <c r="E1348" s="563"/>
      <c r="F1348" s="562"/>
      <c r="G1348" s="399" t="s">
        <v>8106</v>
      </c>
      <c r="H1348" s="426">
        <v>0.18</v>
      </c>
      <c r="I1348" s="563"/>
      <c r="J1348" s="562"/>
      <c r="K1348" s="402"/>
      <c r="L1348" s="402">
        <f>H1348</f>
        <v>0.18</v>
      </c>
    </row>
    <row r="1349" spans="1:12" ht="15.75">
      <c r="A1349" s="402"/>
      <c r="B1349" s="563"/>
      <c r="C1349" s="567" t="s">
        <v>8973</v>
      </c>
      <c r="D1349" s="562" t="s">
        <v>8280</v>
      </c>
      <c r="E1349" s="563"/>
      <c r="F1349" s="562"/>
      <c r="G1349" s="399" t="s">
        <v>3768</v>
      </c>
      <c r="H1349" s="399">
        <v>8</v>
      </c>
      <c r="I1349" s="563"/>
      <c r="J1349" s="562"/>
      <c r="K1349" s="402"/>
      <c r="L1349" s="402"/>
    </row>
    <row r="1350" spans="1:12" ht="18.75">
      <c r="A1350" s="402" t="s">
        <v>9823</v>
      </c>
      <c r="B1350" s="563"/>
      <c r="C1350" s="567"/>
      <c r="D1350" s="562"/>
      <c r="E1350" s="563"/>
      <c r="F1350" s="562"/>
      <c r="G1350" s="399" t="s">
        <v>8106</v>
      </c>
      <c r="H1350" s="426">
        <v>0.23</v>
      </c>
      <c r="I1350" s="563"/>
      <c r="J1350" s="562"/>
      <c r="K1350" s="402"/>
      <c r="L1350" s="402">
        <f>H1350</f>
        <v>0.23</v>
      </c>
    </row>
    <row r="1351" spans="1:12" ht="15.75">
      <c r="A1351" s="402"/>
      <c r="B1351" s="563"/>
      <c r="C1351" s="567" t="s">
        <v>8974</v>
      </c>
      <c r="D1351" s="562" t="s">
        <v>8280</v>
      </c>
      <c r="E1351" s="563"/>
      <c r="F1351" s="562"/>
      <c r="G1351" s="399" t="s">
        <v>3768</v>
      </c>
      <c r="H1351" s="399">
        <v>2</v>
      </c>
      <c r="I1351" s="563"/>
      <c r="J1351" s="562"/>
      <c r="K1351" s="402"/>
      <c r="L1351" s="402"/>
    </row>
    <row r="1352" spans="1:12" ht="18.75">
      <c r="A1352" s="402" t="s">
        <v>9823</v>
      </c>
      <c r="B1352" s="563"/>
      <c r="C1352" s="567"/>
      <c r="D1352" s="562"/>
      <c r="E1352" s="563"/>
      <c r="F1352" s="562"/>
      <c r="G1352" s="399" t="s">
        <v>8106</v>
      </c>
      <c r="H1352" s="426">
        <v>0.2</v>
      </c>
      <c r="I1352" s="563"/>
      <c r="J1352" s="562"/>
      <c r="K1352" s="402"/>
      <c r="L1352" s="402">
        <f>H1352</f>
        <v>0.2</v>
      </c>
    </row>
    <row r="1353" spans="1:12" ht="15.75">
      <c r="A1353" s="402"/>
      <c r="B1353" s="563"/>
      <c r="C1353" s="567" t="s">
        <v>8975</v>
      </c>
      <c r="D1353" s="562" t="s">
        <v>8280</v>
      </c>
      <c r="E1353" s="563"/>
      <c r="F1353" s="562"/>
      <c r="G1353" s="399" t="s">
        <v>3768</v>
      </c>
      <c r="H1353" s="399">
        <v>1</v>
      </c>
      <c r="I1353" s="563"/>
      <c r="J1353" s="562"/>
      <c r="K1353" s="402"/>
      <c r="L1353" s="402"/>
    </row>
    <row r="1354" spans="1:12" ht="18.75">
      <c r="A1354" s="402" t="s">
        <v>9823</v>
      </c>
      <c r="B1354" s="563"/>
      <c r="C1354" s="567"/>
      <c r="D1354" s="562"/>
      <c r="E1354" s="563"/>
      <c r="F1354" s="562"/>
      <c r="G1354" s="399" t="s">
        <v>8106</v>
      </c>
      <c r="H1354" s="426">
        <v>0.1</v>
      </c>
      <c r="I1354" s="563"/>
      <c r="J1354" s="562"/>
      <c r="K1354" s="402"/>
      <c r="L1354" s="402">
        <f>H1354</f>
        <v>0.1</v>
      </c>
    </row>
    <row r="1355" spans="1:12" ht="15.75">
      <c r="A1355" s="402"/>
      <c r="B1355" s="563"/>
      <c r="C1355" s="567" t="s">
        <v>8976</v>
      </c>
      <c r="D1355" s="562" t="s">
        <v>8280</v>
      </c>
      <c r="E1355" s="563"/>
      <c r="F1355" s="562"/>
      <c r="G1355" s="399" t="s">
        <v>3768</v>
      </c>
      <c r="H1355" s="399">
        <v>1</v>
      </c>
      <c r="I1355" s="563"/>
      <c r="J1355" s="562"/>
      <c r="K1355" s="402"/>
      <c r="L1355" s="402"/>
    </row>
    <row r="1356" spans="1:12" ht="18.75">
      <c r="A1356" s="402" t="s">
        <v>9823</v>
      </c>
      <c r="B1356" s="563"/>
      <c r="C1356" s="567"/>
      <c r="D1356" s="562"/>
      <c r="E1356" s="563"/>
      <c r="F1356" s="562"/>
      <c r="G1356" s="399" t="s">
        <v>8106</v>
      </c>
      <c r="H1356" s="426">
        <v>0.24</v>
      </c>
      <c r="I1356" s="563"/>
      <c r="J1356" s="562"/>
      <c r="K1356" s="402"/>
      <c r="L1356" s="402">
        <f>H1356</f>
        <v>0.24</v>
      </c>
    </row>
    <row r="1357" spans="1:12" ht="15.75">
      <c r="A1357" s="402"/>
      <c r="B1357" s="563"/>
      <c r="C1357" s="567" t="s">
        <v>8977</v>
      </c>
      <c r="D1357" s="562" t="s">
        <v>8280</v>
      </c>
      <c r="E1357" s="563"/>
      <c r="F1357" s="562"/>
      <c r="G1357" s="399" t="s">
        <v>3768</v>
      </c>
      <c r="H1357" s="399">
        <v>2</v>
      </c>
      <c r="I1357" s="563"/>
      <c r="J1357" s="562"/>
      <c r="K1357" s="402"/>
      <c r="L1357" s="402"/>
    </row>
    <row r="1358" spans="1:12" ht="18.75">
      <c r="A1358" s="402" t="s">
        <v>9823</v>
      </c>
      <c r="B1358" s="563"/>
      <c r="C1358" s="567"/>
      <c r="D1358" s="562"/>
      <c r="E1358" s="563"/>
      <c r="F1358" s="562"/>
      <c r="G1358" s="399" t="s">
        <v>8106</v>
      </c>
      <c r="H1358" s="426">
        <v>3.9E-2</v>
      </c>
      <c r="I1358" s="563"/>
      <c r="J1358" s="562"/>
      <c r="K1358" s="402"/>
      <c r="L1358" s="402">
        <f>H1358</f>
        <v>3.9E-2</v>
      </c>
    </row>
    <row r="1359" spans="1:12" ht="15.75">
      <c r="A1359" s="402"/>
      <c r="B1359" s="563"/>
      <c r="C1359" s="576" t="s">
        <v>8573</v>
      </c>
      <c r="D1359" s="562"/>
      <c r="E1359" s="563"/>
      <c r="F1359" s="562"/>
      <c r="G1359" s="399" t="s">
        <v>3768</v>
      </c>
      <c r="H1359" s="399">
        <v>1</v>
      </c>
      <c r="I1359" s="563"/>
      <c r="J1359" s="562"/>
      <c r="K1359" s="402"/>
      <c r="L1359" s="402"/>
    </row>
    <row r="1360" spans="1:12" ht="18.75">
      <c r="A1360" s="402" t="s">
        <v>9823</v>
      </c>
      <c r="B1360" s="563"/>
      <c r="C1360" s="576"/>
      <c r="D1360" s="562"/>
      <c r="E1360" s="563"/>
      <c r="F1360" s="562"/>
      <c r="G1360" s="399" t="s">
        <v>8106</v>
      </c>
      <c r="H1360" s="426">
        <v>2.9000000000000001E-2</v>
      </c>
      <c r="I1360" s="563"/>
      <c r="J1360" s="562"/>
      <c r="K1360" s="402"/>
      <c r="L1360" s="402">
        <f>H1360</f>
        <v>2.9000000000000001E-2</v>
      </c>
    </row>
    <row r="1361" spans="1:12" ht="15.75">
      <c r="A1361" s="402"/>
      <c r="B1361" s="403"/>
      <c r="C1361" s="405" t="s">
        <v>8978</v>
      </c>
      <c r="D1361" s="399" t="s">
        <v>8979</v>
      </c>
      <c r="E1361" s="403"/>
      <c r="F1361" s="399" t="s">
        <v>8309</v>
      </c>
      <c r="G1361" s="399" t="s">
        <v>3768</v>
      </c>
      <c r="H1361" s="399">
        <v>2</v>
      </c>
      <c r="I1361" s="403"/>
      <c r="J1361" s="399"/>
      <c r="K1361" s="402"/>
      <c r="L1361" s="402"/>
    </row>
    <row r="1362" spans="1:12" ht="15.75">
      <c r="A1362" s="402"/>
      <c r="B1362" s="403"/>
      <c r="C1362" s="405" t="s">
        <v>8980</v>
      </c>
      <c r="D1362" s="399" t="s">
        <v>8611</v>
      </c>
      <c r="E1362" s="403"/>
      <c r="F1362" s="399" t="s">
        <v>8309</v>
      </c>
      <c r="G1362" s="399" t="s">
        <v>3768</v>
      </c>
      <c r="H1362" s="399">
        <v>1</v>
      </c>
      <c r="I1362" s="403"/>
      <c r="J1362" s="399"/>
      <c r="K1362" s="402"/>
      <c r="L1362" s="402"/>
    </row>
    <row r="1363" spans="1:12" ht="31.5">
      <c r="A1363" s="402"/>
      <c r="B1363" s="403"/>
      <c r="C1363" s="405" t="s">
        <v>8602</v>
      </c>
      <c r="D1363" s="399" t="s">
        <v>8603</v>
      </c>
      <c r="E1363" s="403"/>
      <c r="F1363" s="399" t="s">
        <v>8601</v>
      </c>
      <c r="G1363" s="399" t="s">
        <v>3768</v>
      </c>
      <c r="H1363" s="399">
        <v>1</v>
      </c>
      <c r="I1363" s="403"/>
      <c r="J1363" s="399"/>
      <c r="K1363" s="402"/>
      <c r="L1363" s="402"/>
    </row>
    <row r="1364" spans="1:12" ht="15.75">
      <c r="A1364" s="402"/>
      <c r="B1364" s="403"/>
      <c r="C1364" s="405" t="s">
        <v>8333</v>
      </c>
      <c r="D1364" s="399" t="s">
        <v>8334</v>
      </c>
      <c r="E1364" s="403"/>
      <c r="F1364" s="399"/>
      <c r="G1364" s="399" t="s">
        <v>3768</v>
      </c>
      <c r="H1364" s="399">
        <v>4</v>
      </c>
      <c r="I1364" s="403"/>
      <c r="J1364" s="399"/>
      <c r="K1364" s="402"/>
      <c r="L1364" s="402"/>
    </row>
    <row r="1365" spans="1:12" ht="15.75">
      <c r="A1365" s="402"/>
      <c r="B1365" s="403"/>
      <c r="C1365" s="405" t="s">
        <v>8981</v>
      </c>
      <c r="D1365" s="399" t="s">
        <v>8982</v>
      </c>
      <c r="E1365" s="403"/>
      <c r="F1365" s="399" t="s">
        <v>8710</v>
      </c>
      <c r="G1365" s="399" t="s">
        <v>3768</v>
      </c>
      <c r="H1365" s="399">
        <v>1</v>
      </c>
      <c r="I1365" s="403"/>
      <c r="J1365" s="399"/>
      <c r="K1365" s="402"/>
      <c r="L1365" s="402"/>
    </row>
    <row r="1366" spans="1:12" ht="15.75">
      <c r="A1366" s="402"/>
      <c r="B1366" s="403"/>
      <c r="C1366" s="405" t="s">
        <v>8345</v>
      </c>
      <c r="D1366" s="399"/>
      <c r="E1366" s="403"/>
      <c r="F1366" s="399"/>
      <c r="G1366" s="399" t="s">
        <v>3509</v>
      </c>
      <c r="H1366" s="399">
        <v>30</v>
      </c>
      <c r="I1366" s="403"/>
      <c r="J1366" s="399"/>
      <c r="K1366" s="402"/>
      <c r="L1366" s="402"/>
    </row>
    <row r="1367" spans="1:12" ht="15.75">
      <c r="A1367" s="402"/>
      <c r="B1367" s="563"/>
      <c r="C1367" s="567" t="s">
        <v>8397</v>
      </c>
      <c r="D1367" s="562" t="s">
        <v>8398</v>
      </c>
      <c r="E1367" s="563"/>
      <c r="F1367" s="562" t="s">
        <v>8337</v>
      </c>
      <c r="G1367" s="562" t="s">
        <v>3735</v>
      </c>
      <c r="H1367" s="399" t="s">
        <v>8617</v>
      </c>
      <c r="I1367" s="563"/>
      <c r="J1367" s="562" t="s">
        <v>8401</v>
      </c>
      <c r="K1367" s="402"/>
      <c r="L1367" s="402"/>
    </row>
    <row r="1368" spans="1:12" ht="15.75">
      <c r="A1368" s="402" t="s">
        <v>9824</v>
      </c>
      <c r="B1368" s="563"/>
      <c r="C1368" s="567"/>
      <c r="D1368" s="562"/>
      <c r="E1368" s="563"/>
      <c r="F1368" s="562"/>
      <c r="G1368" s="562"/>
      <c r="H1368" s="426">
        <v>0.8</v>
      </c>
      <c r="I1368" s="563"/>
      <c r="J1368" s="562"/>
      <c r="K1368" s="402"/>
      <c r="L1368" s="402">
        <f>H1368</f>
        <v>0.8</v>
      </c>
    </row>
    <row r="1369" spans="1:12" ht="15.75">
      <c r="A1369" s="402"/>
      <c r="B1369" s="403"/>
      <c r="C1369" s="405" t="s">
        <v>8340</v>
      </c>
      <c r="D1369" s="399" t="s">
        <v>8215</v>
      </c>
      <c r="E1369" s="403"/>
      <c r="F1369" s="399"/>
      <c r="G1369" s="399" t="s">
        <v>2182</v>
      </c>
      <c r="H1369" s="399">
        <v>2.8</v>
      </c>
      <c r="I1369" s="399">
        <v>2.5000000000000001E-2</v>
      </c>
      <c r="J1369" s="399"/>
      <c r="K1369" s="402"/>
      <c r="L1369" s="402"/>
    </row>
    <row r="1370" spans="1:12" ht="15.75">
      <c r="A1370" s="402"/>
      <c r="B1370" s="403"/>
      <c r="C1370" s="405" t="s">
        <v>8341</v>
      </c>
      <c r="D1370" s="399" t="s">
        <v>8342</v>
      </c>
      <c r="E1370" s="403"/>
      <c r="F1370" s="399" t="s">
        <v>8337</v>
      </c>
      <c r="G1370" s="399" t="s">
        <v>2182</v>
      </c>
      <c r="H1370" s="399">
        <v>2</v>
      </c>
      <c r="I1370" s="403"/>
      <c r="J1370" s="399"/>
      <c r="K1370" s="402"/>
      <c r="L1370" s="402"/>
    </row>
    <row r="1371" spans="1:12" ht="15.75">
      <c r="A1371" s="402"/>
      <c r="B1371" s="403"/>
      <c r="C1371" s="405" t="s">
        <v>8343</v>
      </c>
      <c r="D1371" s="399"/>
      <c r="E1371" s="403"/>
      <c r="F1371" s="399"/>
      <c r="G1371" s="399" t="s">
        <v>3768</v>
      </c>
      <c r="H1371" s="399">
        <v>8</v>
      </c>
      <c r="I1371" s="403"/>
      <c r="J1371" s="399"/>
      <c r="K1371" s="402"/>
      <c r="L1371" s="402"/>
    </row>
    <row r="1372" spans="1:12" ht="15.75">
      <c r="A1372" s="402"/>
      <c r="B1372" s="403"/>
      <c r="C1372" s="405" t="s">
        <v>8344</v>
      </c>
      <c r="D1372" s="399"/>
      <c r="E1372" s="403"/>
      <c r="F1372" s="399"/>
      <c r="G1372" s="399" t="s">
        <v>3768</v>
      </c>
      <c r="H1372" s="399">
        <v>8</v>
      </c>
      <c r="I1372" s="403"/>
      <c r="J1372" s="399"/>
      <c r="K1372" s="402"/>
      <c r="L1372" s="402"/>
    </row>
    <row r="1373" spans="1:12" ht="15.75">
      <c r="A1373" s="402"/>
      <c r="B1373" s="403"/>
      <c r="C1373" s="405"/>
      <c r="D1373" s="399"/>
      <c r="E1373" s="403"/>
      <c r="F1373" s="399"/>
      <c r="G1373" s="399"/>
      <c r="H1373" s="399"/>
      <c r="I1373" s="403"/>
      <c r="J1373" s="399"/>
      <c r="K1373" s="402"/>
      <c r="L1373" s="402"/>
    </row>
    <row r="1374" spans="1:12" ht="15.75">
      <c r="A1374" s="402"/>
      <c r="B1374" s="403"/>
      <c r="C1374" s="419" t="s">
        <v>8983</v>
      </c>
      <c r="D1374" s="399"/>
      <c r="E1374" s="403"/>
      <c r="F1374" s="399"/>
      <c r="G1374" s="399"/>
      <c r="H1374" s="399"/>
      <c r="I1374" s="403"/>
      <c r="J1374" s="399"/>
      <c r="K1374" s="402"/>
      <c r="L1374" s="402"/>
    </row>
    <row r="1375" spans="1:12" ht="34.5">
      <c r="A1375" s="431" t="s">
        <v>6165</v>
      </c>
      <c r="B1375" s="563"/>
      <c r="C1375" s="405" t="s">
        <v>8984</v>
      </c>
      <c r="D1375" s="562" t="s">
        <v>8985</v>
      </c>
      <c r="E1375" s="563"/>
      <c r="F1375" s="562" t="s">
        <v>8125</v>
      </c>
      <c r="G1375" s="562" t="s">
        <v>2144</v>
      </c>
      <c r="H1375" s="562">
        <v>2</v>
      </c>
      <c r="I1375" s="562">
        <v>68</v>
      </c>
      <c r="J1375" s="562" t="s">
        <v>8128</v>
      </c>
      <c r="K1375" s="402"/>
      <c r="L1375" s="402"/>
    </row>
    <row r="1376" spans="1:12" ht="15.75">
      <c r="A1376" s="402"/>
      <c r="B1376" s="563"/>
      <c r="C1376" s="405" t="s">
        <v>8986</v>
      </c>
      <c r="D1376" s="562"/>
      <c r="E1376" s="563"/>
      <c r="F1376" s="562"/>
      <c r="G1376" s="562"/>
      <c r="H1376" s="562"/>
      <c r="I1376" s="562"/>
      <c r="J1376" s="562"/>
      <c r="K1376" s="402"/>
      <c r="L1376" s="402"/>
    </row>
    <row r="1377" spans="1:12" ht="15.75">
      <c r="A1377" s="402"/>
      <c r="B1377" s="563"/>
      <c r="C1377" s="405" t="s">
        <v>7450</v>
      </c>
      <c r="D1377" s="562"/>
      <c r="E1377" s="563"/>
      <c r="F1377" s="562"/>
      <c r="G1377" s="562"/>
      <c r="H1377" s="562"/>
      <c r="I1377" s="562"/>
      <c r="J1377" s="562"/>
      <c r="K1377" s="402"/>
      <c r="L1377" s="402"/>
    </row>
    <row r="1378" spans="1:12" ht="15.75">
      <c r="A1378" s="402"/>
      <c r="B1378" s="403"/>
      <c r="C1378" s="405" t="s">
        <v>8813</v>
      </c>
      <c r="D1378" s="399" t="s">
        <v>8987</v>
      </c>
      <c r="E1378" s="403"/>
      <c r="F1378" s="399"/>
      <c r="G1378" s="399" t="s">
        <v>6441</v>
      </c>
      <c r="H1378" s="399">
        <v>2</v>
      </c>
      <c r="I1378" s="403"/>
      <c r="J1378" s="399" t="s">
        <v>8815</v>
      </c>
      <c r="K1378" s="402"/>
      <c r="L1378" s="402"/>
    </row>
    <row r="1379" spans="1:12" ht="18.75">
      <c r="A1379" s="402"/>
      <c r="B1379" s="403"/>
      <c r="C1379" s="405" t="s">
        <v>8988</v>
      </c>
      <c r="D1379" s="399" t="s">
        <v>8989</v>
      </c>
      <c r="E1379" s="403"/>
      <c r="F1379" s="399"/>
      <c r="G1379" s="399" t="s">
        <v>3768</v>
      </c>
      <c r="H1379" s="399">
        <v>2</v>
      </c>
      <c r="I1379" s="403"/>
      <c r="J1379" s="399"/>
      <c r="K1379" s="402"/>
      <c r="L1379" s="402"/>
    </row>
    <row r="1380" spans="1:12" ht="18.75">
      <c r="A1380" s="402"/>
      <c r="B1380" s="403"/>
      <c r="C1380" s="405" t="s">
        <v>8990</v>
      </c>
      <c r="D1380" s="399" t="s">
        <v>8991</v>
      </c>
      <c r="E1380" s="403"/>
      <c r="F1380" s="399"/>
      <c r="G1380" s="399" t="s">
        <v>3768</v>
      </c>
      <c r="H1380" s="399">
        <v>2</v>
      </c>
      <c r="I1380" s="403"/>
      <c r="J1380" s="399"/>
      <c r="K1380" s="402"/>
      <c r="L1380" s="402"/>
    </row>
    <row r="1381" spans="1:12" ht="15.75">
      <c r="A1381" s="402"/>
      <c r="B1381" s="403"/>
      <c r="C1381" s="405" t="s">
        <v>8820</v>
      </c>
      <c r="D1381" s="399" t="s">
        <v>8992</v>
      </c>
      <c r="E1381" s="403"/>
      <c r="F1381" s="399"/>
      <c r="G1381" s="399" t="s">
        <v>3768</v>
      </c>
      <c r="H1381" s="399">
        <v>2</v>
      </c>
      <c r="I1381" s="403"/>
      <c r="J1381" s="399"/>
      <c r="K1381" s="402"/>
      <c r="L1381" s="402"/>
    </row>
    <row r="1382" spans="1:12" ht="15.75">
      <c r="A1382" s="402"/>
      <c r="B1382" s="403"/>
      <c r="C1382" s="405" t="s">
        <v>8822</v>
      </c>
      <c r="D1382" s="399" t="s">
        <v>8993</v>
      </c>
      <c r="E1382" s="403"/>
      <c r="F1382" s="399"/>
      <c r="G1382" s="399" t="s">
        <v>3768</v>
      </c>
      <c r="H1382" s="399">
        <v>2</v>
      </c>
      <c r="I1382" s="403"/>
      <c r="J1382" s="399"/>
      <c r="K1382" s="402"/>
      <c r="L1382" s="402"/>
    </row>
    <row r="1383" spans="1:12" ht="15.75">
      <c r="A1383" s="431" t="s">
        <v>6165</v>
      </c>
      <c r="B1383" s="403"/>
      <c r="C1383" s="405" t="s">
        <v>8748</v>
      </c>
      <c r="D1383" s="399"/>
      <c r="E1383" s="403"/>
      <c r="F1383" s="399"/>
      <c r="G1383" s="399" t="s">
        <v>2144</v>
      </c>
      <c r="H1383" s="399">
        <v>2</v>
      </c>
      <c r="I1383" s="403"/>
      <c r="J1383" s="399"/>
      <c r="K1383" s="402"/>
      <c r="L1383" s="402"/>
    </row>
    <row r="1384" spans="1:12" ht="15.75">
      <c r="A1384" s="402" t="s">
        <v>9822</v>
      </c>
      <c r="B1384" s="403"/>
      <c r="C1384" s="405" t="s">
        <v>8994</v>
      </c>
      <c r="D1384" s="399" t="s">
        <v>8995</v>
      </c>
      <c r="E1384" s="403"/>
      <c r="F1384" s="399" t="s">
        <v>8710</v>
      </c>
      <c r="G1384" s="399" t="s">
        <v>2144</v>
      </c>
      <c r="H1384" s="399">
        <v>1</v>
      </c>
      <c r="I1384" s="403"/>
      <c r="J1384" s="399"/>
      <c r="K1384" s="402"/>
      <c r="L1384" s="402"/>
    </row>
    <row r="1385" spans="1:12" ht="15.75">
      <c r="A1385" s="402" t="s">
        <v>9822</v>
      </c>
      <c r="B1385" s="403"/>
      <c r="C1385" s="405" t="s">
        <v>8996</v>
      </c>
      <c r="D1385" s="399" t="s">
        <v>8997</v>
      </c>
      <c r="E1385" s="403"/>
      <c r="F1385" s="399" t="s">
        <v>8710</v>
      </c>
      <c r="G1385" s="399" t="s">
        <v>2144</v>
      </c>
      <c r="H1385" s="399">
        <v>2</v>
      </c>
      <c r="I1385" s="403"/>
      <c r="J1385" s="399"/>
      <c r="K1385" s="402"/>
      <c r="L1385" s="402"/>
    </row>
    <row r="1386" spans="1:12" ht="31.5">
      <c r="A1386" s="402" t="s">
        <v>9822</v>
      </c>
      <c r="B1386" s="403"/>
      <c r="C1386" s="405" t="s">
        <v>8998</v>
      </c>
      <c r="D1386" s="399" t="s">
        <v>8999</v>
      </c>
      <c r="E1386" s="403"/>
      <c r="F1386" s="399" t="s">
        <v>8125</v>
      </c>
      <c r="G1386" s="399" t="s">
        <v>2144</v>
      </c>
      <c r="H1386" s="399">
        <v>1</v>
      </c>
      <c r="I1386" s="403"/>
      <c r="J1386" s="399"/>
      <c r="K1386" s="402"/>
      <c r="L1386" s="402"/>
    </row>
    <row r="1387" spans="1:12" ht="31.5">
      <c r="A1387" s="402" t="s">
        <v>9822</v>
      </c>
      <c r="B1387" s="403"/>
      <c r="C1387" s="405" t="s">
        <v>8650</v>
      </c>
      <c r="D1387" s="399" t="s">
        <v>9000</v>
      </c>
      <c r="E1387" s="403"/>
      <c r="F1387" s="399" t="s">
        <v>8125</v>
      </c>
      <c r="G1387" s="399" t="s">
        <v>2144</v>
      </c>
      <c r="H1387" s="399">
        <v>1</v>
      </c>
      <c r="I1387" s="403"/>
      <c r="J1387" s="399"/>
      <c r="K1387" s="402"/>
      <c r="L1387" s="402"/>
    </row>
    <row r="1388" spans="1:12" ht="31.5">
      <c r="A1388" s="402" t="s">
        <v>9822</v>
      </c>
      <c r="B1388" s="403"/>
      <c r="C1388" s="405" t="s">
        <v>9001</v>
      </c>
      <c r="D1388" s="399" t="s">
        <v>9002</v>
      </c>
      <c r="E1388" s="403"/>
      <c r="F1388" s="399" t="s">
        <v>8125</v>
      </c>
      <c r="G1388" s="399" t="s">
        <v>2144</v>
      </c>
      <c r="H1388" s="399">
        <v>1</v>
      </c>
      <c r="I1388" s="403"/>
      <c r="J1388" s="399"/>
      <c r="K1388" s="402"/>
      <c r="L1388" s="402"/>
    </row>
    <row r="1389" spans="1:12" ht="31.5">
      <c r="A1389" s="402" t="s">
        <v>9822</v>
      </c>
      <c r="B1389" s="403"/>
      <c r="C1389" s="405" t="s">
        <v>9003</v>
      </c>
      <c r="D1389" s="399" t="s">
        <v>8273</v>
      </c>
      <c r="E1389" s="403"/>
      <c r="F1389" s="399" t="s">
        <v>8125</v>
      </c>
      <c r="G1389" s="399" t="s">
        <v>2144</v>
      </c>
      <c r="H1389" s="399">
        <v>1</v>
      </c>
      <c r="I1389" s="403"/>
      <c r="J1389" s="399"/>
      <c r="K1389" s="402"/>
      <c r="L1389" s="402"/>
    </row>
    <row r="1390" spans="1:12" ht="15.75">
      <c r="A1390" s="402"/>
      <c r="B1390" s="563"/>
      <c r="C1390" s="405" t="s">
        <v>8570</v>
      </c>
      <c r="D1390" s="562" t="s">
        <v>8280</v>
      </c>
      <c r="E1390" s="563"/>
      <c r="F1390" s="562"/>
      <c r="G1390" s="562" t="s">
        <v>3735</v>
      </c>
      <c r="H1390" s="562">
        <v>2.6</v>
      </c>
      <c r="I1390" s="562">
        <v>3.11</v>
      </c>
      <c r="J1390" s="562" t="s">
        <v>8117</v>
      </c>
      <c r="K1390" s="402"/>
      <c r="L1390" s="402"/>
    </row>
    <row r="1391" spans="1:12" ht="15.75">
      <c r="A1391" s="402" t="s">
        <v>9823</v>
      </c>
      <c r="B1391" s="563"/>
      <c r="C1391" s="415" t="s">
        <v>8571</v>
      </c>
      <c r="D1391" s="562"/>
      <c r="E1391" s="563"/>
      <c r="F1391" s="562"/>
      <c r="G1391" s="562"/>
      <c r="H1391" s="562"/>
      <c r="I1391" s="562"/>
      <c r="J1391" s="562"/>
      <c r="K1391" s="402">
        <v>160</v>
      </c>
      <c r="L1391" s="423">
        <f>3.14*K1391*H1390/1000</f>
        <v>1.3062400000000003</v>
      </c>
    </row>
    <row r="1392" spans="1:12" ht="15.75">
      <c r="A1392" s="402" t="s">
        <v>9823</v>
      </c>
      <c r="B1392" s="403"/>
      <c r="C1392" s="415" t="s">
        <v>8571</v>
      </c>
      <c r="D1392" s="399"/>
      <c r="E1392" s="403"/>
      <c r="F1392" s="399"/>
      <c r="G1392" s="399" t="s">
        <v>3735</v>
      </c>
      <c r="H1392" s="399">
        <v>1.6</v>
      </c>
      <c r="I1392" s="399">
        <v>3.11</v>
      </c>
      <c r="J1392" s="399" t="s">
        <v>8229</v>
      </c>
      <c r="K1392" s="402">
        <v>160</v>
      </c>
      <c r="L1392" s="423">
        <f>3.14*K1392*H1392/1000</f>
        <v>0.80384000000000011</v>
      </c>
    </row>
    <row r="1393" spans="1:12" ht="15.75">
      <c r="A1393" s="402" t="s">
        <v>9823</v>
      </c>
      <c r="B1393" s="403"/>
      <c r="C1393" s="415" t="s">
        <v>8572</v>
      </c>
      <c r="D1393" s="399"/>
      <c r="E1393" s="403"/>
      <c r="F1393" s="399"/>
      <c r="G1393" s="399" t="s">
        <v>3735</v>
      </c>
      <c r="H1393" s="399">
        <v>0.9</v>
      </c>
      <c r="I1393" s="399">
        <v>3.88</v>
      </c>
      <c r="J1393" s="399" t="s">
        <v>8117</v>
      </c>
      <c r="K1393" s="402">
        <v>200</v>
      </c>
      <c r="L1393" s="423">
        <f>3.14*K1393*H1393/1000</f>
        <v>0.56520000000000004</v>
      </c>
    </row>
    <row r="1394" spans="1:12" ht="15.75">
      <c r="A1394" s="402"/>
      <c r="B1394" s="563"/>
      <c r="C1394" s="405" t="s">
        <v>8279</v>
      </c>
      <c r="D1394" s="562" t="s">
        <v>8280</v>
      </c>
      <c r="E1394" s="563"/>
      <c r="F1394" s="562"/>
      <c r="G1394" s="562" t="s">
        <v>2182</v>
      </c>
      <c r="H1394" s="562">
        <v>0.9</v>
      </c>
      <c r="I1394" s="562">
        <v>5.5</v>
      </c>
      <c r="J1394" s="562" t="s">
        <v>8117</v>
      </c>
      <c r="K1394" s="402"/>
      <c r="L1394" s="402"/>
    </row>
    <row r="1395" spans="1:12" ht="15.75">
      <c r="A1395" s="402" t="s">
        <v>9823</v>
      </c>
      <c r="B1395" s="563"/>
      <c r="C1395" s="415" t="s">
        <v>8574</v>
      </c>
      <c r="D1395" s="562"/>
      <c r="E1395" s="563"/>
      <c r="F1395" s="562"/>
      <c r="G1395" s="562"/>
      <c r="H1395" s="562"/>
      <c r="I1395" s="562"/>
      <c r="J1395" s="562"/>
      <c r="K1395" s="402">
        <v>250</v>
      </c>
      <c r="L1395" s="423">
        <f>3.14*K1395*H1394/1000</f>
        <v>0.70650000000000002</v>
      </c>
    </row>
    <row r="1396" spans="1:12" ht="15.75">
      <c r="A1396" s="402" t="s">
        <v>9823</v>
      </c>
      <c r="B1396" s="403"/>
      <c r="C1396" s="415" t="s">
        <v>8574</v>
      </c>
      <c r="D1396" s="399"/>
      <c r="E1396" s="403"/>
      <c r="F1396" s="399"/>
      <c r="G1396" s="399" t="s">
        <v>3735</v>
      </c>
      <c r="H1396" s="399">
        <v>3.6</v>
      </c>
      <c r="I1396" s="399">
        <v>5.5</v>
      </c>
      <c r="J1396" s="399" t="s">
        <v>8229</v>
      </c>
      <c r="K1396" s="402">
        <v>250</v>
      </c>
      <c r="L1396" s="423">
        <f t="shared" ref="L1396:L1401" si="8">3.14*K1396*H1396/1000</f>
        <v>2.8260000000000001</v>
      </c>
    </row>
    <row r="1397" spans="1:12" ht="15.75">
      <c r="A1397" s="402" t="s">
        <v>9823</v>
      </c>
      <c r="B1397" s="403"/>
      <c r="C1397" s="415" t="s">
        <v>8566</v>
      </c>
      <c r="D1397" s="399"/>
      <c r="E1397" s="403"/>
      <c r="F1397" s="399"/>
      <c r="G1397" s="399" t="s">
        <v>3735</v>
      </c>
      <c r="H1397" s="399">
        <v>2.6</v>
      </c>
      <c r="I1397" s="399">
        <v>6.9</v>
      </c>
      <c r="J1397" s="399" t="s">
        <v>8117</v>
      </c>
      <c r="K1397" s="402">
        <v>315</v>
      </c>
      <c r="L1397" s="423">
        <f t="shared" si="8"/>
        <v>2.5716600000000005</v>
      </c>
    </row>
    <row r="1398" spans="1:12" ht="15.75">
      <c r="A1398" s="402" t="s">
        <v>9823</v>
      </c>
      <c r="B1398" s="403"/>
      <c r="C1398" s="415" t="s">
        <v>8281</v>
      </c>
      <c r="D1398" s="399"/>
      <c r="E1398" s="403"/>
      <c r="F1398" s="399"/>
      <c r="G1398" s="399" t="s">
        <v>3735</v>
      </c>
      <c r="H1398" s="399">
        <v>2</v>
      </c>
      <c r="I1398" s="399">
        <v>8.8000000000000007</v>
      </c>
      <c r="J1398" s="399" t="s">
        <v>8117</v>
      </c>
      <c r="K1398" s="402">
        <v>400</v>
      </c>
      <c r="L1398" s="423">
        <f t="shared" si="8"/>
        <v>2.512</v>
      </c>
    </row>
    <row r="1399" spans="1:12" ht="15.75">
      <c r="A1399" s="402" t="s">
        <v>9823</v>
      </c>
      <c r="B1399" s="403"/>
      <c r="C1399" s="415" t="s">
        <v>8367</v>
      </c>
      <c r="D1399" s="399"/>
      <c r="E1399" s="403"/>
      <c r="F1399" s="399"/>
      <c r="G1399" s="399" t="s">
        <v>3735</v>
      </c>
      <c r="H1399" s="399">
        <v>2</v>
      </c>
      <c r="I1399" s="399">
        <v>6.76</v>
      </c>
      <c r="J1399" s="399" t="s">
        <v>8117</v>
      </c>
      <c r="K1399" s="402">
        <v>450</v>
      </c>
      <c r="L1399" s="423">
        <f t="shared" si="8"/>
        <v>2.8260000000000001</v>
      </c>
    </row>
    <row r="1400" spans="1:12" ht="15.75">
      <c r="A1400" s="402" t="s">
        <v>9823</v>
      </c>
      <c r="B1400" s="403"/>
      <c r="C1400" s="415" t="s">
        <v>8367</v>
      </c>
      <c r="D1400" s="399"/>
      <c r="E1400" s="403"/>
      <c r="F1400" s="399"/>
      <c r="G1400" s="399" t="s">
        <v>3735</v>
      </c>
      <c r="H1400" s="399">
        <v>3</v>
      </c>
      <c r="I1400" s="399">
        <v>9.9</v>
      </c>
      <c r="J1400" s="399" t="s">
        <v>9004</v>
      </c>
      <c r="K1400" s="402">
        <v>450</v>
      </c>
      <c r="L1400" s="423">
        <f t="shared" si="8"/>
        <v>4.2389999999999999</v>
      </c>
    </row>
    <row r="1401" spans="1:12" ht="15.75">
      <c r="A1401" s="402" t="s">
        <v>9823</v>
      </c>
      <c r="B1401" s="403"/>
      <c r="C1401" s="415" t="s">
        <v>8367</v>
      </c>
      <c r="D1401" s="399"/>
      <c r="E1401" s="403"/>
      <c r="F1401" s="399"/>
      <c r="G1401" s="399" t="s">
        <v>3735</v>
      </c>
      <c r="H1401" s="399">
        <v>1.1000000000000001</v>
      </c>
      <c r="I1401" s="399">
        <v>9.9</v>
      </c>
      <c r="J1401" s="399" t="s">
        <v>8229</v>
      </c>
      <c r="K1401" s="402">
        <v>450</v>
      </c>
      <c r="L1401" s="423">
        <f t="shared" si="8"/>
        <v>1.5543000000000002</v>
      </c>
    </row>
    <row r="1402" spans="1:12" ht="15.75">
      <c r="A1402" s="402"/>
      <c r="B1402" s="563"/>
      <c r="C1402" s="405" t="s">
        <v>8282</v>
      </c>
      <c r="D1402" s="562" t="s">
        <v>8280</v>
      </c>
      <c r="E1402" s="563"/>
      <c r="F1402" s="562"/>
      <c r="G1402" s="562" t="s">
        <v>2182</v>
      </c>
      <c r="H1402" s="562">
        <v>3</v>
      </c>
      <c r="I1402" s="562">
        <v>11.2</v>
      </c>
      <c r="J1402" s="562" t="s">
        <v>8228</v>
      </c>
      <c r="K1402" s="402"/>
      <c r="L1402" s="402"/>
    </row>
    <row r="1403" spans="1:12" ht="15.75">
      <c r="A1403" s="402" t="s">
        <v>9823</v>
      </c>
      <c r="B1403" s="563"/>
      <c r="C1403" s="415" t="s">
        <v>8284</v>
      </c>
      <c r="D1403" s="562"/>
      <c r="E1403" s="563"/>
      <c r="F1403" s="562"/>
      <c r="G1403" s="562"/>
      <c r="H1403" s="562"/>
      <c r="I1403" s="562"/>
      <c r="J1403" s="562"/>
      <c r="K1403" s="402">
        <v>500</v>
      </c>
      <c r="L1403" s="423">
        <f>3.14*K1403*H1402/1000</f>
        <v>4.71</v>
      </c>
    </row>
    <row r="1404" spans="1:12" ht="15.75">
      <c r="A1404" s="402" t="s">
        <v>9823</v>
      </c>
      <c r="B1404" s="403"/>
      <c r="C1404" s="415" t="s">
        <v>8718</v>
      </c>
      <c r="D1404" s="399"/>
      <c r="E1404" s="403"/>
      <c r="F1404" s="399"/>
      <c r="G1404" s="399" t="s">
        <v>3735</v>
      </c>
      <c r="H1404" s="399">
        <v>10</v>
      </c>
      <c r="I1404" s="399">
        <v>13.7</v>
      </c>
      <c r="J1404" s="399" t="s">
        <v>8228</v>
      </c>
      <c r="K1404" s="402">
        <v>560</v>
      </c>
      <c r="L1404" s="423">
        <f>3.14*K1404*H1404/1000</f>
        <v>17.584</v>
      </c>
    </row>
    <row r="1405" spans="1:12" ht="15.75">
      <c r="A1405" s="402" t="s">
        <v>9823</v>
      </c>
      <c r="B1405" s="403"/>
      <c r="C1405" s="415" t="s">
        <v>8718</v>
      </c>
      <c r="D1405" s="399"/>
      <c r="E1405" s="403"/>
      <c r="F1405" s="399"/>
      <c r="G1405" s="399" t="s">
        <v>3735</v>
      </c>
      <c r="H1405" s="399">
        <v>10</v>
      </c>
      <c r="I1405" s="399">
        <v>13.7</v>
      </c>
      <c r="J1405" s="399" t="s">
        <v>8229</v>
      </c>
      <c r="K1405" s="402">
        <v>560</v>
      </c>
      <c r="L1405" s="423">
        <f>3.14*K1405*H1405/1000</f>
        <v>17.584</v>
      </c>
    </row>
    <row r="1406" spans="1:12" ht="15.75">
      <c r="A1406" s="402"/>
      <c r="B1406" s="563"/>
      <c r="C1406" s="405" t="s">
        <v>9005</v>
      </c>
      <c r="D1406" s="562" t="s">
        <v>8280</v>
      </c>
      <c r="E1406" s="563"/>
      <c r="F1406" s="562"/>
      <c r="G1406" s="399" t="s">
        <v>3768</v>
      </c>
      <c r="H1406" s="399">
        <v>1</v>
      </c>
      <c r="I1406" s="563"/>
      <c r="J1406" s="562"/>
      <c r="K1406" s="402"/>
      <c r="L1406" s="402"/>
    </row>
    <row r="1407" spans="1:12" ht="18.75">
      <c r="A1407" s="402" t="s">
        <v>9823</v>
      </c>
      <c r="B1407" s="563"/>
      <c r="C1407" s="405" t="s">
        <v>8579</v>
      </c>
      <c r="D1407" s="562"/>
      <c r="E1407" s="563"/>
      <c r="F1407" s="562"/>
      <c r="G1407" s="399" t="s">
        <v>8106</v>
      </c>
      <c r="H1407" s="426">
        <v>0.23</v>
      </c>
      <c r="I1407" s="563"/>
      <c r="J1407" s="562"/>
      <c r="K1407" s="402"/>
      <c r="L1407" s="402">
        <f>H1407</f>
        <v>0.23</v>
      </c>
    </row>
    <row r="1408" spans="1:12" ht="15.75">
      <c r="A1408" s="402"/>
      <c r="B1408" s="563"/>
      <c r="C1408" s="405" t="s">
        <v>9005</v>
      </c>
      <c r="D1408" s="562" t="s">
        <v>8280</v>
      </c>
      <c r="E1408" s="563"/>
      <c r="F1408" s="562"/>
      <c r="G1408" s="399" t="s">
        <v>3768</v>
      </c>
      <c r="H1408" s="399">
        <v>2</v>
      </c>
      <c r="I1408" s="563"/>
      <c r="J1408" s="562"/>
      <c r="K1408" s="402"/>
      <c r="L1408" s="402"/>
    </row>
    <row r="1409" spans="1:12" ht="18.75">
      <c r="A1409" s="402" t="s">
        <v>9823</v>
      </c>
      <c r="B1409" s="563"/>
      <c r="C1409" s="405" t="s">
        <v>9006</v>
      </c>
      <c r="D1409" s="562"/>
      <c r="E1409" s="563"/>
      <c r="F1409" s="562"/>
      <c r="G1409" s="399" t="s">
        <v>8106</v>
      </c>
      <c r="H1409" s="426">
        <v>0.52</v>
      </c>
      <c r="I1409" s="563"/>
      <c r="J1409" s="562"/>
      <c r="K1409" s="402"/>
      <c r="L1409" s="402">
        <f>H1409</f>
        <v>0.52</v>
      </c>
    </row>
    <row r="1410" spans="1:12" ht="15.75">
      <c r="A1410" s="402"/>
      <c r="B1410" s="563"/>
      <c r="C1410" s="405" t="s">
        <v>9007</v>
      </c>
      <c r="D1410" s="562" t="s">
        <v>8280</v>
      </c>
      <c r="E1410" s="563"/>
      <c r="F1410" s="562"/>
      <c r="G1410" s="399" t="s">
        <v>3768</v>
      </c>
      <c r="H1410" s="399">
        <v>1</v>
      </c>
      <c r="I1410" s="563"/>
      <c r="J1410" s="562"/>
      <c r="K1410" s="402"/>
      <c r="L1410" s="402"/>
    </row>
    <row r="1411" spans="1:12" ht="18.75">
      <c r="A1411" s="402" t="s">
        <v>9823</v>
      </c>
      <c r="B1411" s="563"/>
      <c r="C1411" s="405" t="s">
        <v>8582</v>
      </c>
      <c r="D1411" s="562"/>
      <c r="E1411" s="563"/>
      <c r="F1411" s="562"/>
      <c r="G1411" s="399" t="s">
        <v>8106</v>
      </c>
      <c r="H1411" s="426">
        <v>0.33</v>
      </c>
      <c r="I1411" s="563"/>
      <c r="J1411" s="562"/>
      <c r="K1411" s="402"/>
      <c r="L1411" s="402">
        <f>H1411</f>
        <v>0.33</v>
      </c>
    </row>
    <row r="1412" spans="1:12" ht="15.75">
      <c r="A1412" s="402"/>
      <c r="B1412" s="563"/>
      <c r="C1412" s="405" t="s">
        <v>9007</v>
      </c>
      <c r="D1412" s="562" t="s">
        <v>8280</v>
      </c>
      <c r="E1412" s="563"/>
      <c r="F1412" s="562"/>
      <c r="G1412" s="399" t="s">
        <v>3768</v>
      </c>
      <c r="H1412" s="399">
        <v>1</v>
      </c>
      <c r="I1412" s="563"/>
      <c r="J1412" s="562"/>
      <c r="K1412" s="402"/>
      <c r="L1412" s="402"/>
    </row>
    <row r="1413" spans="1:12" ht="18.75">
      <c r="A1413" s="402" t="s">
        <v>9823</v>
      </c>
      <c r="B1413" s="563"/>
      <c r="C1413" s="405" t="s">
        <v>8726</v>
      </c>
      <c r="D1413" s="562"/>
      <c r="E1413" s="563"/>
      <c r="F1413" s="562"/>
      <c r="G1413" s="399" t="s">
        <v>8106</v>
      </c>
      <c r="H1413" s="426">
        <v>0.45</v>
      </c>
      <c r="I1413" s="563"/>
      <c r="J1413" s="562"/>
      <c r="K1413" s="402"/>
      <c r="L1413" s="402">
        <f>H1413</f>
        <v>0.45</v>
      </c>
    </row>
    <row r="1414" spans="1:12" ht="15.75">
      <c r="A1414" s="402"/>
      <c r="B1414" s="563"/>
      <c r="C1414" s="405" t="s">
        <v>9007</v>
      </c>
      <c r="D1414" s="562" t="s">
        <v>8280</v>
      </c>
      <c r="E1414" s="563"/>
      <c r="F1414" s="562"/>
      <c r="G1414" s="399" t="s">
        <v>3768</v>
      </c>
      <c r="H1414" s="399">
        <v>1</v>
      </c>
      <c r="I1414" s="563"/>
      <c r="J1414" s="562"/>
      <c r="K1414" s="402"/>
      <c r="L1414" s="402"/>
    </row>
    <row r="1415" spans="1:12" ht="18.75">
      <c r="A1415" s="402" t="s">
        <v>9823</v>
      </c>
      <c r="B1415" s="563"/>
      <c r="C1415" s="405" t="s">
        <v>9008</v>
      </c>
      <c r="D1415" s="562"/>
      <c r="E1415" s="563"/>
      <c r="F1415" s="562"/>
      <c r="G1415" s="399" t="s">
        <v>8106</v>
      </c>
      <c r="H1415" s="426">
        <v>0.64</v>
      </c>
      <c r="I1415" s="563"/>
      <c r="J1415" s="562"/>
      <c r="K1415" s="402"/>
      <c r="L1415" s="402">
        <f>H1415</f>
        <v>0.64</v>
      </c>
    </row>
    <row r="1416" spans="1:12" ht="15.75">
      <c r="A1416" s="402"/>
      <c r="B1416" s="563"/>
      <c r="C1416" s="405" t="s">
        <v>9007</v>
      </c>
      <c r="D1416" s="562" t="s">
        <v>8280</v>
      </c>
      <c r="E1416" s="563"/>
      <c r="F1416" s="562"/>
      <c r="G1416" s="399" t="s">
        <v>3768</v>
      </c>
      <c r="H1416" s="399">
        <v>1</v>
      </c>
      <c r="I1416" s="563"/>
      <c r="J1416" s="562"/>
      <c r="K1416" s="402"/>
      <c r="L1416" s="402"/>
    </row>
    <row r="1417" spans="1:12" ht="18.75">
      <c r="A1417" s="402" t="s">
        <v>9823</v>
      </c>
      <c r="B1417" s="563"/>
      <c r="C1417" s="405" t="s">
        <v>9009</v>
      </c>
      <c r="D1417" s="562"/>
      <c r="E1417" s="563"/>
      <c r="F1417" s="562"/>
      <c r="G1417" s="399" t="s">
        <v>8106</v>
      </c>
      <c r="H1417" s="426">
        <v>0.67</v>
      </c>
      <c r="I1417" s="563"/>
      <c r="J1417" s="562"/>
      <c r="K1417" s="402"/>
      <c r="L1417" s="402">
        <f>H1417</f>
        <v>0.67</v>
      </c>
    </row>
    <row r="1418" spans="1:12" ht="15.75">
      <c r="A1418" s="402"/>
      <c r="B1418" s="563"/>
      <c r="C1418" s="567" t="s">
        <v>9010</v>
      </c>
      <c r="D1418" s="562" t="s">
        <v>8280</v>
      </c>
      <c r="E1418" s="563"/>
      <c r="F1418" s="562"/>
      <c r="G1418" s="399" t="s">
        <v>3768</v>
      </c>
      <c r="H1418" s="399">
        <v>2</v>
      </c>
      <c r="I1418" s="563"/>
      <c r="J1418" s="562"/>
      <c r="K1418" s="402"/>
      <c r="L1418" s="402"/>
    </row>
    <row r="1419" spans="1:12" ht="18.75">
      <c r="A1419" s="402" t="s">
        <v>9823</v>
      </c>
      <c r="B1419" s="563"/>
      <c r="C1419" s="567"/>
      <c r="D1419" s="562"/>
      <c r="E1419" s="563"/>
      <c r="F1419" s="562"/>
      <c r="G1419" s="399" t="s">
        <v>8106</v>
      </c>
      <c r="H1419" s="426">
        <v>0.77</v>
      </c>
      <c r="I1419" s="563"/>
      <c r="J1419" s="562"/>
      <c r="K1419" s="402"/>
      <c r="L1419" s="402">
        <f>H1419</f>
        <v>0.77</v>
      </c>
    </row>
    <row r="1420" spans="1:12" ht="15.75">
      <c r="A1420" s="402"/>
      <c r="B1420" s="563"/>
      <c r="C1420" s="567" t="s">
        <v>9011</v>
      </c>
      <c r="D1420" s="562" t="s">
        <v>8280</v>
      </c>
      <c r="E1420" s="563"/>
      <c r="F1420" s="562"/>
      <c r="G1420" s="399" t="s">
        <v>3768</v>
      </c>
      <c r="H1420" s="399">
        <v>1</v>
      </c>
      <c r="I1420" s="563"/>
      <c r="J1420" s="562"/>
      <c r="K1420" s="402"/>
      <c r="L1420" s="402"/>
    </row>
    <row r="1421" spans="1:12" ht="18.75">
      <c r="A1421" s="402" t="s">
        <v>9823</v>
      </c>
      <c r="B1421" s="563"/>
      <c r="C1421" s="567"/>
      <c r="D1421" s="562"/>
      <c r="E1421" s="563"/>
      <c r="F1421" s="562"/>
      <c r="G1421" s="399" t="s">
        <v>8106</v>
      </c>
      <c r="H1421" s="426">
        <v>1.1399999999999999</v>
      </c>
      <c r="I1421" s="563"/>
      <c r="J1421" s="562"/>
      <c r="K1421" s="402"/>
      <c r="L1421" s="402">
        <f>H1421</f>
        <v>1.1399999999999999</v>
      </c>
    </row>
    <row r="1422" spans="1:12" ht="15.75">
      <c r="A1422" s="402"/>
      <c r="B1422" s="563"/>
      <c r="C1422" s="567" t="s">
        <v>8933</v>
      </c>
      <c r="D1422" s="562" t="s">
        <v>8280</v>
      </c>
      <c r="E1422" s="563"/>
      <c r="F1422" s="562"/>
      <c r="G1422" s="399" t="s">
        <v>3768</v>
      </c>
      <c r="H1422" s="399">
        <v>1</v>
      </c>
      <c r="I1422" s="563"/>
      <c r="J1422" s="562"/>
      <c r="K1422" s="402"/>
      <c r="L1422" s="402"/>
    </row>
    <row r="1423" spans="1:12" ht="18.75">
      <c r="A1423" s="402" t="s">
        <v>9823</v>
      </c>
      <c r="B1423" s="563"/>
      <c r="C1423" s="567"/>
      <c r="D1423" s="562"/>
      <c r="E1423" s="563"/>
      <c r="F1423" s="562"/>
      <c r="G1423" s="399" t="s">
        <v>8106</v>
      </c>
      <c r="H1423" s="426">
        <v>1.7</v>
      </c>
      <c r="I1423" s="563"/>
      <c r="J1423" s="562"/>
      <c r="K1423" s="402"/>
      <c r="L1423" s="402">
        <f>H1423</f>
        <v>1.7</v>
      </c>
    </row>
    <row r="1424" spans="1:12" ht="15.75">
      <c r="A1424" s="402"/>
      <c r="B1424" s="563"/>
      <c r="C1424" s="567" t="s">
        <v>9012</v>
      </c>
      <c r="D1424" s="562" t="s">
        <v>8280</v>
      </c>
      <c r="E1424" s="563"/>
      <c r="F1424" s="562"/>
      <c r="G1424" s="399" t="s">
        <v>3768</v>
      </c>
      <c r="H1424" s="399">
        <v>1</v>
      </c>
      <c r="I1424" s="563"/>
      <c r="J1424" s="562"/>
      <c r="K1424" s="402"/>
      <c r="L1424" s="402"/>
    </row>
    <row r="1425" spans="1:12" ht="18.75">
      <c r="A1425" s="402" t="s">
        <v>9823</v>
      </c>
      <c r="B1425" s="563"/>
      <c r="C1425" s="567"/>
      <c r="D1425" s="562"/>
      <c r="E1425" s="563"/>
      <c r="F1425" s="562"/>
      <c r="G1425" s="399" t="s">
        <v>8106</v>
      </c>
      <c r="H1425" s="426">
        <v>0.62</v>
      </c>
      <c r="I1425" s="563"/>
      <c r="J1425" s="562"/>
      <c r="K1425" s="402"/>
      <c r="L1425" s="402">
        <f>H1425</f>
        <v>0.62</v>
      </c>
    </row>
    <row r="1426" spans="1:12" ht="15.75">
      <c r="A1426" s="402"/>
      <c r="B1426" s="563"/>
      <c r="C1426" s="567" t="s">
        <v>9013</v>
      </c>
      <c r="D1426" s="562" t="s">
        <v>8280</v>
      </c>
      <c r="E1426" s="563"/>
      <c r="F1426" s="562"/>
      <c r="G1426" s="399" t="s">
        <v>3768</v>
      </c>
      <c r="H1426" s="399">
        <v>2</v>
      </c>
      <c r="I1426" s="563"/>
      <c r="J1426" s="562"/>
      <c r="K1426" s="402"/>
      <c r="L1426" s="402"/>
    </row>
    <row r="1427" spans="1:12" ht="18.75">
      <c r="A1427" s="402" t="s">
        <v>9823</v>
      </c>
      <c r="B1427" s="563"/>
      <c r="C1427" s="567"/>
      <c r="D1427" s="562"/>
      <c r="E1427" s="563"/>
      <c r="F1427" s="562"/>
      <c r="G1427" s="399" t="s">
        <v>8106</v>
      </c>
      <c r="H1427" s="426">
        <v>2.33</v>
      </c>
      <c r="I1427" s="563"/>
      <c r="J1427" s="562"/>
      <c r="K1427" s="402"/>
      <c r="L1427" s="402">
        <f>H1427</f>
        <v>2.33</v>
      </c>
    </row>
    <row r="1428" spans="1:12" ht="15.75">
      <c r="A1428" s="402"/>
      <c r="B1428" s="563"/>
      <c r="C1428" s="567" t="s">
        <v>9014</v>
      </c>
      <c r="D1428" s="562" t="s">
        <v>8280</v>
      </c>
      <c r="E1428" s="563"/>
      <c r="F1428" s="562"/>
      <c r="G1428" s="399" t="s">
        <v>3768</v>
      </c>
      <c r="H1428" s="399">
        <v>3</v>
      </c>
      <c r="I1428" s="563"/>
      <c r="J1428" s="562"/>
      <c r="K1428" s="402"/>
      <c r="L1428" s="402"/>
    </row>
    <row r="1429" spans="1:12" ht="18.75">
      <c r="A1429" s="402" t="s">
        <v>9823</v>
      </c>
      <c r="B1429" s="563"/>
      <c r="C1429" s="567"/>
      <c r="D1429" s="562"/>
      <c r="E1429" s="563"/>
      <c r="F1429" s="562"/>
      <c r="G1429" s="399" t="s">
        <v>8106</v>
      </c>
      <c r="H1429" s="426">
        <v>3.3</v>
      </c>
      <c r="I1429" s="563"/>
      <c r="J1429" s="562"/>
      <c r="K1429" s="402"/>
      <c r="L1429" s="402">
        <f>H1429</f>
        <v>3.3</v>
      </c>
    </row>
    <row r="1430" spans="1:12" ht="31.5">
      <c r="A1430" s="402"/>
      <c r="B1430" s="403"/>
      <c r="C1430" s="405" t="s">
        <v>8599</v>
      </c>
      <c r="D1430" s="399" t="s">
        <v>8600</v>
      </c>
      <c r="E1430" s="403"/>
      <c r="F1430" s="399" t="s">
        <v>8601</v>
      </c>
      <c r="G1430" s="399" t="s">
        <v>3768</v>
      </c>
      <c r="H1430" s="399">
        <v>4</v>
      </c>
      <c r="I1430" s="403"/>
      <c r="J1430" s="399"/>
      <c r="K1430" s="402"/>
      <c r="L1430" s="402"/>
    </row>
    <row r="1431" spans="1:12" ht="31.5">
      <c r="A1431" s="402"/>
      <c r="B1431" s="403"/>
      <c r="C1431" s="405" t="s">
        <v>8602</v>
      </c>
      <c r="D1431" s="399" t="s">
        <v>8603</v>
      </c>
      <c r="E1431" s="403"/>
      <c r="F1431" s="399" t="s">
        <v>8601</v>
      </c>
      <c r="G1431" s="399" t="s">
        <v>3768</v>
      </c>
      <c r="H1431" s="399">
        <v>1</v>
      </c>
      <c r="I1431" s="403"/>
      <c r="J1431" s="399"/>
      <c r="K1431" s="402"/>
      <c r="L1431" s="402"/>
    </row>
    <row r="1432" spans="1:12" ht="31.5">
      <c r="A1432" s="402"/>
      <c r="B1432" s="403"/>
      <c r="C1432" s="405" t="s">
        <v>9015</v>
      </c>
      <c r="D1432" s="399" t="s">
        <v>9016</v>
      </c>
      <c r="E1432" s="403"/>
      <c r="F1432" s="399" t="s">
        <v>8601</v>
      </c>
      <c r="G1432" s="399" t="s">
        <v>3768</v>
      </c>
      <c r="H1432" s="399">
        <v>1</v>
      </c>
      <c r="I1432" s="403"/>
      <c r="J1432" s="399"/>
      <c r="K1432" s="402"/>
      <c r="L1432" s="402"/>
    </row>
    <row r="1433" spans="1:12" ht="31.5">
      <c r="A1433" s="402"/>
      <c r="B1433" s="403"/>
      <c r="C1433" s="405" t="s">
        <v>9017</v>
      </c>
      <c r="D1433" s="399" t="s">
        <v>9018</v>
      </c>
      <c r="E1433" s="403"/>
      <c r="F1433" s="399" t="s">
        <v>8601</v>
      </c>
      <c r="G1433" s="399" t="s">
        <v>3768</v>
      </c>
      <c r="H1433" s="399">
        <v>1</v>
      </c>
      <c r="I1433" s="403"/>
      <c r="J1433" s="399"/>
      <c r="K1433" s="402"/>
      <c r="L1433" s="402"/>
    </row>
    <row r="1434" spans="1:12" ht="31.5">
      <c r="A1434" s="402"/>
      <c r="B1434" s="403"/>
      <c r="C1434" s="405" t="s">
        <v>8659</v>
      </c>
      <c r="D1434" s="399" t="s">
        <v>8660</v>
      </c>
      <c r="E1434" s="403"/>
      <c r="F1434" s="399" t="s">
        <v>8601</v>
      </c>
      <c r="G1434" s="399" t="s">
        <v>3768</v>
      </c>
      <c r="H1434" s="399">
        <v>2</v>
      </c>
      <c r="I1434" s="403"/>
      <c r="J1434" s="399"/>
      <c r="K1434" s="402"/>
      <c r="L1434" s="402"/>
    </row>
    <row r="1435" spans="1:12" ht="31.5">
      <c r="A1435" s="402"/>
      <c r="B1435" s="403"/>
      <c r="C1435" s="405" t="s">
        <v>9019</v>
      </c>
      <c r="D1435" s="399" t="s">
        <v>9020</v>
      </c>
      <c r="E1435" s="403"/>
      <c r="F1435" s="399" t="s">
        <v>8601</v>
      </c>
      <c r="G1435" s="399" t="s">
        <v>3768</v>
      </c>
      <c r="H1435" s="399">
        <v>1</v>
      </c>
      <c r="I1435" s="403"/>
      <c r="J1435" s="399"/>
      <c r="K1435" s="402"/>
      <c r="L1435" s="402"/>
    </row>
    <row r="1436" spans="1:12" ht="15.75">
      <c r="A1436" s="402"/>
      <c r="B1436" s="563"/>
      <c r="C1436" s="567" t="s">
        <v>9021</v>
      </c>
      <c r="D1436" s="562" t="s">
        <v>8280</v>
      </c>
      <c r="E1436" s="563"/>
      <c r="F1436" s="562"/>
      <c r="G1436" s="399" t="s">
        <v>3768</v>
      </c>
      <c r="H1436" s="399">
        <v>3</v>
      </c>
      <c r="I1436" s="563"/>
      <c r="J1436" s="562"/>
      <c r="K1436" s="402"/>
      <c r="L1436" s="402"/>
    </row>
    <row r="1437" spans="1:12" ht="18.75">
      <c r="A1437" s="402" t="s">
        <v>9823</v>
      </c>
      <c r="B1437" s="563"/>
      <c r="C1437" s="567"/>
      <c r="D1437" s="562"/>
      <c r="E1437" s="563"/>
      <c r="F1437" s="562"/>
      <c r="G1437" s="399" t="s">
        <v>8106</v>
      </c>
      <c r="H1437" s="426">
        <v>7.8E-2</v>
      </c>
      <c r="I1437" s="563"/>
      <c r="J1437" s="562"/>
      <c r="K1437" s="402"/>
      <c r="L1437" s="402">
        <f>H1437</f>
        <v>7.8E-2</v>
      </c>
    </row>
    <row r="1438" spans="1:12" ht="15.75">
      <c r="A1438" s="402"/>
      <c r="B1438" s="563"/>
      <c r="C1438" s="567" t="s">
        <v>9022</v>
      </c>
      <c r="D1438" s="562" t="s">
        <v>8280</v>
      </c>
      <c r="E1438" s="563"/>
      <c r="F1438" s="562"/>
      <c r="G1438" s="399" t="s">
        <v>3768</v>
      </c>
      <c r="H1438" s="399">
        <v>1</v>
      </c>
      <c r="I1438" s="563"/>
      <c r="J1438" s="562"/>
      <c r="K1438" s="402"/>
      <c r="L1438" s="402"/>
    </row>
    <row r="1439" spans="1:12" ht="18.75">
      <c r="A1439" s="402" t="s">
        <v>9823</v>
      </c>
      <c r="B1439" s="563"/>
      <c r="C1439" s="567"/>
      <c r="D1439" s="562"/>
      <c r="E1439" s="563"/>
      <c r="F1439" s="562"/>
      <c r="G1439" s="399" t="s">
        <v>8106</v>
      </c>
      <c r="H1439" s="426">
        <v>0.20699999999999999</v>
      </c>
      <c r="I1439" s="563"/>
      <c r="J1439" s="562"/>
      <c r="K1439" s="402"/>
      <c r="L1439" s="402">
        <f>H1439</f>
        <v>0.20699999999999999</v>
      </c>
    </row>
    <row r="1440" spans="1:12" ht="15.75">
      <c r="A1440" s="402"/>
      <c r="B1440" s="563"/>
      <c r="C1440" s="567" t="s">
        <v>9023</v>
      </c>
      <c r="D1440" s="562" t="s">
        <v>8280</v>
      </c>
      <c r="E1440" s="563"/>
      <c r="F1440" s="562"/>
      <c r="G1440" s="399" t="s">
        <v>3768</v>
      </c>
      <c r="H1440" s="399">
        <v>3</v>
      </c>
      <c r="I1440" s="563"/>
      <c r="J1440" s="562"/>
      <c r="K1440" s="402"/>
      <c r="L1440" s="402"/>
    </row>
    <row r="1441" spans="1:12" ht="18.75">
      <c r="A1441" s="402" t="s">
        <v>9823</v>
      </c>
      <c r="B1441" s="563"/>
      <c r="C1441" s="567"/>
      <c r="D1441" s="562"/>
      <c r="E1441" s="563"/>
      <c r="F1441" s="562"/>
      <c r="G1441" s="399" t="s">
        <v>8106</v>
      </c>
      <c r="H1441" s="426">
        <v>0.96099999999999997</v>
      </c>
      <c r="I1441" s="563"/>
      <c r="J1441" s="562"/>
      <c r="K1441" s="402"/>
      <c r="L1441" s="402">
        <f>H1441</f>
        <v>0.96099999999999997</v>
      </c>
    </row>
    <row r="1442" spans="1:12" ht="15.75">
      <c r="A1442" s="402"/>
      <c r="B1442" s="403"/>
      <c r="C1442" s="405" t="s">
        <v>8333</v>
      </c>
      <c r="D1442" s="399" t="s">
        <v>8334</v>
      </c>
      <c r="E1442" s="403"/>
      <c r="F1442" s="399"/>
      <c r="G1442" s="399" t="s">
        <v>3768</v>
      </c>
      <c r="H1442" s="399">
        <v>4</v>
      </c>
      <c r="I1442" s="403"/>
      <c r="J1442" s="399"/>
      <c r="K1442" s="402"/>
      <c r="L1442" s="402"/>
    </row>
    <row r="1443" spans="1:12" ht="31.5">
      <c r="A1443" s="402"/>
      <c r="B1443" s="403"/>
      <c r="C1443" s="405" t="s">
        <v>9024</v>
      </c>
      <c r="D1443" s="399" t="s">
        <v>9025</v>
      </c>
      <c r="E1443" s="403"/>
      <c r="F1443" s="399" t="s">
        <v>9026</v>
      </c>
      <c r="G1443" s="399" t="s">
        <v>3768</v>
      </c>
      <c r="H1443" s="399">
        <v>1</v>
      </c>
      <c r="I1443" s="399">
        <v>133</v>
      </c>
      <c r="J1443" s="399"/>
      <c r="K1443" s="402"/>
      <c r="L1443" s="402"/>
    </row>
    <row r="1444" spans="1:12" ht="15.75">
      <c r="A1444" s="402"/>
      <c r="B1444" s="403"/>
      <c r="C1444" s="405" t="s">
        <v>9027</v>
      </c>
      <c r="D1444" s="399" t="s">
        <v>9028</v>
      </c>
      <c r="E1444" s="403"/>
      <c r="F1444" s="399" t="s">
        <v>8868</v>
      </c>
      <c r="G1444" s="399" t="s">
        <v>3768</v>
      </c>
      <c r="H1444" s="399">
        <v>1</v>
      </c>
      <c r="I1444" s="399">
        <v>33</v>
      </c>
      <c r="J1444" s="399"/>
      <c r="K1444" s="402"/>
      <c r="L1444" s="402"/>
    </row>
    <row r="1445" spans="1:12" ht="15.75">
      <c r="A1445" s="402"/>
      <c r="B1445" s="403"/>
      <c r="C1445" s="405" t="s">
        <v>8345</v>
      </c>
      <c r="D1445" s="399"/>
      <c r="E1445" s="403"/>
      <c r="F1445" s="399"/>
      <c r="G1445" s="399" t="s">
        <v>3509</v>
      </c>
      <c r="H1445" s="399">
        <v>40</v>
      </c>
      <c r="I1445" s="399"/>
      <c r="J1445" s="399"/>
      <c r="K1445" s="402"/>
      <c r="L1445" s="402"/>
    </row>
    <row r="1446" spans="1:12" ht="15.75">
      <c r="A1446" s="402"/>
      <c r="B1446" s="403"/>
      <c r="C1446" s="405"/>
      <c r="D1446" s="399"/>
      <c r="E1446" s="403"/>
      <c r="F1446" s="399"/>
      <c r="G1446" s="399"/>
      <c r="H1446" s="399"/>
      <c r="I1446" s="399"/>
      <c r="J1446" s="399"/>
      <c r="K1446" s="402"/>
      <c r="L1446" s="402"/>
    </row>
    <row r="1447" spans="1:12" ht="15.75">
      <c r="A1447" s="402"/>
      <c r="B1447" s="403"/>
      <c r="C1447" s="428" t="s">
        <v>9029</v>
      </c>
      <c r="D1447" s="399"/>
      <c r="E1447" s="403"/>
      <c r="F1447" s="399"/>
      <c r="G1447" s="399"/>
      <c r="H1447" s="399"/>
      <c r="I1447" s="403"/>
      <c r="J1447" s="399"/>
      <c r="K1447" s="402"/>
      <c r="L1447" s="402"/>
    </row>
    <row r="1448" spans="1:12" ht="34.5">
      <c r="A1448" s="402"/>
      <c r="B1448" s="563"/>
      <c r="C1448" s="409" t="s">
        <v>9030</v>
      </c>
      <c r="D1448" s="565" t="s">
        <v>9031</v>
      </c>
      <c r="E1448" s="563"/>
      <c r="F1448" s="565" t="s">
        <v>8125</v>
      </c>
      <c r="G1448" s="565" t="s">
        <v>3768</v>
      </c>
      <c r="H1448" s="565">
        <v>2</v>
      </c>
      <c r="I1448" s="565">
        <v>29</v>
      </c>
      <c r="J1448" s="565" t="s">
        <v>8128</v>
      </c>
      <c r="K1448" s="402"/>
      <c r="L1448" s="402"/>
    </row>
    <row r="1449" spans="1:12" ht="15.75">
      <c r="A1449" s="402"/>
      <c r="B1449" s="563"/>
      <c r="C1449" s="409" t="s">
        <v>9032</v>
      </c>
      <c r="D1449" s="565"/>
      <c r="E1449" s="563"/>
      <c r="F1449" s="565"/>
      <c r="G1449" s="565"/>
      <c r="H1449" s="565"/>
      <c r="I1449" s="565"/>
      <c r="J1449" s="565"/>
      <c r="K1449" s="402"/>
      <c r="L1449" s="402"/>
    </row>
    <row r="1450" spans="1:12" ht="15.75">
      <c r="A1450" s="402"/>
      <c r="B1450" s="563"/>
      <c r="C1450" s="409" t="s">
        <v>7450</v>
      </c>
      <c r="D1450" s="565"/>
      <c r="E1450" s="563"/>
      <c r="F1450" s="565"/>
      <c r="G1450" s="565"/>
      <c r="H1450" s="565"/>
      <c r="I1450" s="565"/>
      <c r="J1450" s="565"/>
      <c r="K1450" s="402"/>
      <c r="L1450" s="402"/>
    </row>
    <row r="1451" spans="1:12" ht="15.75">
      <c r="A1451" s="402"/>
      <c r="B1451" s="403"/>
      <c r="C1451" s="409" t="s">
        <v>8813</v>
      </c>
      <c r="D1451" s="410" t="s">
        <v>9033</v>
      </c>
      <c r="E1451" s="403"/>
      <c r="F1451" s="399"/>
      <c r="G1451" s="410" t="s">
        <v>6441</v>
      </c>
      <c r="H1451" s="410">
        <v>2</v>
      </c>
      <c r="I1451" s="403"/>
      <c r="J1451" s="410" t="s">
        <v>8815</v>
      </c>
      <c r="K1451" s="402"/>
      <c r="L1451" s="402"/>
    </row>
    <row r="1452" spans="1:12" ht="18.75">
      <c r="A1452" s="402"/>
      <c r="B1452" s="403"/>
      <c r="C1452" s="409" t="s">
        <v>9034</v>
      </c>
      <c r="D1452" s="410" t="s">
        <v>9035</v>
      </c>
      <c r="E1452" s="403"/>
      <c r="F1452" s="399"/>
      <c r="G1452" s="410" t="s">
        <v>3768</v>
      </c>
      <c r="H1452" s="410">
        <v>2</v>
      </c>
      <c r="I1452" s="403"/>
      <c r="J1452" s="399"/>
      <c r="K1452" s="402"/>
      <c r="L1452" s="402"/>
    </row>
    <row r="1453" spans="1:12" ht="18.75">
      <c r="A1453" s="402"/>
      <c r="B1453" s="403"/>
      <c r="C1453" s="409" t="s">
        <v>9036</v>
      </c>
      <c r="D1453" s="410" t="s">
        <v>9037</v>
      </c>
      <c r="E1453" s="403"/>
      <c r="F1453" s="399"/>
      <c r="G1453" s="410" t="s">
        <v>3768</v>
      </c>
      <c r="H1453" s="410">
        <v>2</v>
      </c>
      <c r="I1453" s="403"/>
      <c r="J1453" s="399"/>
      <c r="K1453" s="402"/>
      <c r="L1453" s="402"/>
    </row>
    <row r="1454" spans="1:12" ht="15.75">
      <c r="A1454" s="402"/>
      <c r="B1454" s="403"/>
      <c r="C1454" s="409" t="s">
        <v>8820</v>
      </c>
      <c r="D1454" s="410" t="s">
        <v>9038</v>
      </c>
      <c r="E1454" s="403"/>
      <c r="F1454" s="399"/>
      <c r="G1454" s="410" t="s">
        <v>3768</v>
      </c>
      <c r="H1454" s="410">
        <v>2</v>
      </c>
      <c r="I1454" s="403"/>
      <c r="J1454" s="399"/>
      <c r="K1454" s="402"/>
      <c r="L1454" s="402"/>
    </row>
    <row r="1455" spans="1:12" ht="15.75">
      <c r="A1455" s="402"/>
      <c r="B1455" s="403"/>
      <c r="C1455" s="409" t="s">
        <v>8822</v>
      </c>
      <c r="D1455" s="410" t="s">
        <v>9039</v>
      </c>
      <c r="E1455" s="403"/>
      <c r="F1455" s="399"/>
      <c r="G1455" s="410" t="s">
        <v>3768</v>
      </c>
      <c r="H1455" s="410">
        <v>2</v>
      </c>
      <c r="I1455" s="403"/>
      <c r="J1455" s="399"/>
      <c r="K1455" s="402"/>
      <c r="L1455" s="402"/>
    </row>
    <row r="1456" spans="1:12" ht="15.75">
      <c r="A1456" s="402"/>
      <c r="B1456" s="403"/>
      <c r="C1456" s="409" t="s">
        <v>9040</v>
      </c>
      <c r="D1456" s="399"/>
      <c r="E1456" s="403"/>
      <c r="F1456" s="399"/>
      <c r="G1456" s="410" t="s">
        <v>3768</v>
      </c>
      <c r="H1456" s="410">
        <v>2</v>
      </c>
      <c r="I1456" s="403"/>
      <c r="J1456" s="399"/>
      <c r="K1456" s="402"/>
      <c r="L1456" s="402"/>
    </row>
    <row r="1457" spans="1:12" ht="15.75">
      <c r="A1457" s="402"/>
      <c r="B1457" s="403"/>
      <c r="C1457" s="409" t="s">
        <v>8708</v>
      </c>
      <c r="D1457" s="410" t="s">
        <v>8709</v>
      </c>
      <c r="E1457" s="403"/>
      <c r="F1457" s="410" t="s">
        <v>8710</v>
      </c>
      <c r="G1457" s="410" t="s">
        <v>3768</v>
      </c>
      <c r="H1457" s="410">
        <v>2</v>
      </c>
      <c r="I1457" s="403"/>
      <c r="J1457" s="399"/>
      <c r="K1457" s="402"/>
      <c r="L1457" s="402"/>
    </row>
    <row r="1458" spans="1:12" ht="31.5">
      <c r="A1458" s="402"/>
      <c r="B1458" s="403"/>
      <c r="C1458" s="409" t="s">
        <v>9041</v>
      </c>
      <c r="D1458" s="410" t="s">
        <v>9042</v>
      </c>
      <c r="E1458" s="403"/>
      <c r="F1458" s="410" t="s">
        <v>8125</v>
      </c>
      <c r="G1458" s="410" t="s">
        <v>3768</v>
      </c>
      <c r="H1458" s="410">
        <v>2</v>
      </c>
      <c r="I1458" s="403"/>
      <c r="J1458" s="399"/>
      <c r="K1458" s="402"/>
      <c r="L1458" s="402"/>
    </row>
    <row r="1459" spans="1:12" ht="15.75">
      <c r="A1459" s="402"/>
      <c r="B1459" s="563"/>
      <c r="C1459" s="409" t="s">
        <v>8570</v>
      </c>
      <c r="D1459" s="565" t="s">
        <v>8280</v>
      </c>
      <c r="E1459" s="563"/>
      <c r="F1459" s="562"/>
      <c r="G1459" s="565" t="s">
        <v>2182</v>
      </c>
      <c r="H1459" s="565">
        <v>4.5999999999999996</v>
      </c>
      <c r="I1459" s="565">
        <v>2.5099999999999998</v>
      </c>
      <c r="J1459" s="565" t="s">
        <v>8116</v>
      </c>
      <c r="K1459" s="402"/>
      <c r="L1459" s="402"/>
    </row>
    <row r="1460" spans="1:12" ht="15.75">
      <c r="A1460" s="402"/>
      <c r="B1460" s="563"/>
      <c r="C1460" s="416" t="s">
        <v>8572</v>
      </c>
      <c r="D1460" s="565"/>
      <c r="E1460" s="563"/>
      <c r="F1460" s="562"/>
      <c r="G1460" s="565"/>
      <c r="H1460" s="565"/>
      <c r="I1460" s="565"/>
      <c r="J1460" s="565"/>
      <c r="K1460" s="402"/>
      <c r="L1460" s="402"/>
    </row>
    <row r="1461" spans="1:12" ht="15.75">
      <c r="A1461" s="402"/>
      <c r="B1461" s="403"/>
      <c r="C1461" s="416" t="s">
        <v>8572</v>
      </c>
      <c r="D1461" s="399"/>
      <c r="E1461" s="403"/>
      <c r="F1461" s="399"/>
      <c r="G1461" s="410" t="s">
        <v>2182</v>
      </c>
      <c r="H1461" s="410">
        <v>3</v>
      </c>
      <c r="I1461" s="399"/>
      <c r="J1461" s="410" t="s">
        <v>8117</v>
      </c>
      <c r="K1461" s="402"/>
      <c r="L1461" s="402"/>
    </row>
    <row r="1462" spans="1:12" ht="15.75">
      <c r="A1462" s="402"/>
      <c r="B1462" s="563"/>
      <c r="C1462" s="409" t="s">
        <v>8279</v>
      </c>
      <c r="D1462" s="565" t="s">
        <v>8280</v>
      </c>
      <c r="E1462" s="563"/>
      <c r="F1462" s="562"/>
      <c r="G1462" s="565" t="s">
        <v>2182</v>
      </c>
      <c r="H1462" s="565">
        <v>1.4</v>
      </c>
      <c r="I1462" s="565">
        <v>3.78</v>
      </c>
      <c r="J1462" s="565" t="s">
        <v>8117</v>
      </c>
      <c r="K1462" s="402"/>
      <c r="L1462" s="402"/>
    </row>
    <row r="1463" spans="1:12" ht="15.75">
      <c r="A1463" s="402"/>
      <c r="B1463" s="563"/>
      <c r="C1463" s="416" t="s">
        <v>8574</v>
      </c>
      <c r="D1463" s="565"/>
      <c r="E1463" s="563"/>
      <c r="F1463" s="562"/>
      <c r="G1463" s="565"/>
      <c r="H1463" s="565"/>
      <c r="I1463" s="565"/>
      <c r="J1463" s="565"/>
      <c r="K1463" s="402"/>
      <c r="L1463" s="402"/>
    </row>
    <row r="1464" spans="1:12" ht="15.75">
      <c r="A1464" s="402"/>
      <c r="B1464" s="403"/>
      <c r="C1464" s="416" t="s">
        <v>8566</v>
      </c>
      <c r="D1464" s="399"/>
      <c r="E1464" s="403"/>
      <c r="F1464" s="399"/>
      <c r="G1464" s="410" t="s">
        <v>2182</v>
      </c>
      <c r="H1464" s="410">
        <v>1.5</v>
      </c>
      <c r="I1464" s="410">
        <v>4.8899999999999997</v>
      </c>
      <c r="J1464" s="410" t="s">
        <v>8117</v>
      </c>
      <c r="K1464" s="402"/>
      <c r="L1464" s="402"/>
    </row>
    <row r="1465" spans="1:12" ht="15.75">
      <c r="A1465" s="402"/>
      <c r="B1465" s="563"/>
      <c r="C1465" s="573" t="s">
        <v>8568</v>
      </c>
      <c r="D1465" s="562"/>
      <c r="E1465" s="563"/>
      <c r="F1465" s="562"/>
      <c r="G1465" s="565" t="s">
        <v>2182</v>
      </c>
      <c r="H1465" s="565">
        <v>0.5</v>
      </c>
      <c r="I1465" s="565">
        <v>5.32</v>
      </c>
      <c r="J1465" s="410" t="s">
        <v>8116</v>
      </c>
      <c r="K1465" s="402"/>
      <c r="L1465" s="402"/>
    </row>
    <row r="1466" spans="1:12" ht="15.75">
      <c r="A1466" s="402"/>
      <c r="B1466" s="563"/>
      <c r="C1466" s="573"/>
      <c r="D1466" s="562"/>
      <c r="E1466" s="563"/>
      <c r="F1466" s="562"/>
      <c r="G1466" s="565"/>
      <c r="H1466" s="565"/>
      <c r="I1466" s="565"/>
      <c r="J1466" s="410" t="s">
        <v>8456</v>
      </c>
      <c r="K1466" s="402"/>
      <c r="L1466" s="402"/>
    </row>
    <row r="1467" spans="1:12" ht="15.75">
      <c r="A1467" s="402"/>
      <c r="B1467" s="403"/>
      <c r="C1467" s="416" t="s">
        <v>8281</v>
      </c>
      <c r="D1467" s="399"/>
      <c r="E1467" s="403"/>
      <c r="F1467" s="399"/>
      <c r="G1467" s="410" t="s">
        <v>2182</v>
      </c>
      <c r="H1467" s="410">
        <v>2.4</v>
      </c>
      <c r="I1467" s="410">
        <v>8.8000000000000007</v>
      </c>
      <c r="J1467" s="410" t="s">
        <v>8116</v>
      </c>
      <c r="K1467" s="402"/>
      <c r="L1467" s="402"/>
    </row>
    <row r="1468" spans="1:12" ht="15.75">
      <c r="A1468" s="402"/>
      <c r="B1468" s="403"/>
      <c r="C1468" s="416" t="s">
        <v>8281</v>
      </c>
      <c r="D1468" s="399"/>
      <c r="E1468" s="403"/>
      <c r="F1468" s="399"/>
      <c r="G1468" s="410" t="s">
        <v>2182</v>
      </c>
      <c r="H1468" s="410">
        <v>1.5</v>
      </c>
      <c r="I1468" s="410">
        <v>8.8000000000000007</v>
      </c>
      <c r="J1468" s="410" t="s">
        <v>8117</v>
      </c>
      <c r="K1468" s="402"/>
      <c r="L1468" s="402"/>
    </row>
    <row r="1469" spans="1:12" ht="15.75">
      <c r="A1469" s="402"/>
      <c r="B1469" s="563"/>
      <c r="C1469" s="573" t="s">
        <v>8281</v>
      </c>
      <c r="D1469" s="562"/>
      <c r="E1469" s="563"/>
      <c r="F1469" s="562"/>
      <c r="G1469" s="565" t="s">
        <v>2182</v>
      </c>
      <c r="H1469" s="565">
        <v>4.0999999999999996</v>
      </c>
      <c r="I1469" s="565">
        <v>8.8000000000000007</v>
      </c>
      <c r="J1469" s="410" t="s">
        <v>8116</v>
      </c>
      <c r="K1469" s="402"/>
      <c r="L1469" s="402"/>
    </row>
    <row r="1470" spans="1:12" ht="15.75">
      <c r="A1470" s="402"/>
      <c r="B1470" s="563"/>
      <c r="C1470" s="573"/>
      <c r="D1470" s="562"/>
      <c r="E1470" s="563"/>
      <c r="F1470" s="562"/>
      <c r="G1470" s="565"/>
      <c r="H1470" s="565"/>
      <c r="I1470" s="565"/>
      <c r="J1470" s="410" t="s">
        <v>8456</v>
      </c>
      <c r="K1470" s="402"/>
      <c r="L1470" s="402"/>
    </row>
    <row r="1471" spans="1:12" ht="15.75">
      <c r="A1471" s="402"/>
      <c r="B1471" s="563"/>
      <c r="C1471" s="573" t="s">
        <v>8281</v>
      </c>
      <c r="D1471" s="562"/>
      <c r="E1471" s="563"/>
      <c r="F1471" s="562"/>
      <c r="G1471" s="565" t="s">
        <v>2182</v>
      </c>
      <c r="H1471" s="565">
        <v>6.3</v>
      </c>
      <c r="I1471" s="565">
        <v>8.8000000000000007</v>
      </c>
      <c r="J1471" s="410" t="s">
        <v>8117</v>
      </c>
      <c r="K1471" s="402"/>
      <c r="L1471" s="402"/>
    </row>
    <row r="1472" spans="1:12" ht="15.75">
      <c r="A1472" s="402"/>
      <c r="B1472" s="563"/>
      <c r="C1472" s="573"/>
      <c r="D1472" s="562"/>
      <c r="E1472" s="563"/>
      <c r="F1472" s="562"/>
      <c r="G1472" s="565"/>
      <c r="H1472" s="565"/>
      <c r="I1472" s="565"/>
      <c r="J1472" s="410" t="s">
        <v>8456</v>
      </c>
      <c r="K1472" s="402"/>
      <c r="L1472" s="402"/>
    </row>
    <row r="1473" spans="1:12" ht="15.75">
      <c r="A1473" s="402"/>
      <c r="B1473" s="563"/>
      <c r="C1473" s="573" t="s">
        <v>8281</v>
      </c>
      <c r="D1473" s="562"/>
      <c r="E1473" s="563"/>
      <c r="F1473" s="562"/>
      <c r="G1473" s="565" t="s">
        <v>2182</v>
      </c>
      <c r="H1473" s="565">
        <v>3</v>
      </c>
      <c r="I1473" s="565">
        <v>8.8000000000000007</v>
      </c>
      <c r="J1473" s="410" t="s">
        <v>8228</v>
      </c>
      <c r="K1473" s="402"/>
      <c r="L1473" s="402"/>
    </row>
    <row r="1474" spans="1:12" ht="15.75">
      <c r="A1474" s="402"/>
      <c r="B1474" s="563"/>
      <c r="C1474" s="573"/>
      <c r="D1474" s="562"/>
      <c r="E1474" s="563"/>
      <c r="F1474" s="562"/>
      <c r="G1474" s="565"/>
      <c r="H1474" s="565"/>
      <c r="I1474" s="565"/>
      <c r="J1474" s="410" t="s">
        <v>8456</v>
      </c>
      <c r="K1474" s="402"/>
      <c r="L1474" s="402"/>
    </row>
    <row r="1475" spans="1:12" ht="15.75">
      <c r="A1475" s="402"/>
      <c r="B1475" s="563"/>
      <c r="C1475" s="573" t="s">
        <v>8281</v>
      </c>
      <c r="D1475" s="562"/>
      <c r="E1475" s="563"/>
      <c r="F1475" s="562"/>
      <c r="G1475" s="565" t="s">
        <v>2182</v>
      </c>
      <c r="H1475" s="565">
        <v>2</v>
      </c>
      <c r="I1475" s="565">
        <v>8.8000000000000007</v>
      </c>
      <c r="J1475" s="410" t="s">
        <v>8229</v>
      </c>
      <c r="K1475" s="402"/>
      <c r="L1475" s="402"/>
    </row>
    <row r="1476" spans="1:12" ht="15.75">
      <c r="A1476" s="402"/>
      <c r="B1476" s="563"/>
      <c r="C1476" s="573"/>
      <c r="D1476" s="562"/>
      <c r="E1476" s="563"/>
      <c r="F1476" s="562"/>
      <c r="G1476" s="565"/>
      <c r="H1476" s="565"/>
      <c r="I1476" s="565"/>
      <c r="J1476" s="410" t="s">
        <v>8456</v>
      </c>
      <c r="K1476" s="402"/>
      <c r="L1476" s="402"/>
    </row>
    <row r="1477" spans="1:12" ht="15.75">
      <c r="A1477" s="402"/>
      <c r="B1477" s="403"/>
      <c r="C1477" s="416" t="s">
        <v>8281</v>
      </c>
      <c r="D1477" s="399"/>
      <c r="E1477" s="403"/>
      <c r="F1477" s="399"/>
      <c r="G1477" s="410" t="s">
        <v>2182</v>
      </c>
      <c r="H1477" s="410">
        <v>4</v>
      </c>
      <c r="I1477" s="410">
        <v>8.8000000000000007</v>
      </c>
      <c r="J1477" s="410" t="s">
        <v>8620</v>
      </c>
      <c r="K1477" s="402"/>
      <c r="L1477" s="402"/>
    </row>
    <row r="1478" spans="1:12" ht="15.75">
      <c r="A1478" s="402"/>
      <c r="B1478" s="563"/>
      <c r="C1478" s="566" t="s">
        <v>9043</v>
      </c>
      <c r="D1478" s="565" t="s">
        <v>8280</v>
      </c>
      <c r="E1478" s="575"/>
      <c r="F1478" s="562"/>
      <c r="G1478" s="410" t="s">
        <v>3768</v>
      </c>
      <c r="H1478" s="410">
        <v>2</v>
      </c>
      <c r="I1478" s="565">
        <v>12</v>
      </c>
      <c r="J1478" s="565" t="s">
        <v>8116</v>
      </c>
      <c r="K1478" s="402"/>
      <c r="L1478" s="402"/>
    </row>
    <row r="1479" spans="1:12" ht="18.75">
      <c r="A1479" s="402"/>
      <c r="B1479" s="563"/>
      <c r="C1479" s="566"/>
      <c r="D1479" s="565"/>
      <c r="E1479" s="575"/>
      <c r="F1479" s="562"/>
      <c r="G1479" s="410" t="s">
        <v>8324</v>
      </c>
      <c r="H1479" s="410">
        <v>1.5</v>
      </c>
      <c r="I1479" s="565"/>
      <c r="J1479" s="565"/>
      <c r="K1479" s="402"/>
      <c r="L1479" s="402"/>
    </row>
    <row r="1480" spans="1:12" ht="15.75">
      <c r="A1480" s="402"/>
      <c r="B1480" s="563"/>
      <c r="C1480" s="566" t="s">
        <v>9044</v>
      </c>
      <c r="D1480" s="565" t="s">
        <v>8280</v>
      </c>
      <c r="E1480" s="563"/>
      <c r="F1480" s="562"/>
      <c r="G1480" s="410" t="s">
        <v>3768</v>
      </c>
      <c r="H1480" s="410">
        <v>1</v>
      </c>
      <c r="I1480" s="565">
        <v>25.6</v>
      </c>
      <c r="J1480" s="410" t="s">
        <v>8116</v>
      </c>
      <c r="K1480" s="402"/>
      <c r="L1480" s="402"/>
    </row>
    <row r="1481" spans="1:12" ht="18.75">
      <c r="A1481" s="402"/>
      <c r="B1481" s="563"/>
      <c r="C1481" s="566"/>
      <c r="D1481" s="565"/>
      <c r="E1481" s="563"/>
      <c r="F1481" s="562"/>
      <c r="G1481" s="410" t="s">
        <v>8324</v>
      </c>
      <c r="H1481" s="410">
        <v>3.2</v>
      </c>
      <c r="I1481" s="565"/>
      <c r="J1481" s="410" t="s">
        <v>8456</v>
      </c>
      <c r="K1481" s="402"/>
      <c r="L1481" s="402"/>
    </row>
    <row r="1482" spans="1:12" ht="15.75">
      <c r="A1482" s="402"/>
      <c r="B1482" s="563"/>
      <c r="C1482" s="409" t="s">
        <v>8382</v>
      </c>
      <c r="D1482" s="565" t="s">
        <v>8280</v>
      </c>
      <c r="E1482" s="563"/>
      <c r="F1482" s="562"/>
      <c r="G1482" s="410" t="s">
        <v>3768</v>
      </c>
      <c r="H1482" s="410">
        <v>2</v>
      </c>
      <c r="I1482" s="563"/>
      <c r="J1482" s="562"/>
      <c r="K1482" s="402"/>
      <c r="L1482" s="402"/>
    </row>
    <row r="1483" spans="1:12" ht="18.75">
      <c r="A1483" s="402"/>
      <c r="B1483" s="563"/>
      <c r="C1483" s="409" t="s">
        <v>9045</v>
      </c>
      <c r="D1483" s="565"/>
      <c r="E1483" s="563"/>
      <c r="F1483" s="562"/>
      <c r="G1483" s="410" t="s">
        <v>8324</v>
      </c>
      <c r="H1483" s="410">
        <v>1.25</v>
      </c>
      <c r="I1483" s="563"/>
      <c r="J1483" s="562"/>
      <c r="K1483" s="402"/>
      <c r="L1483" s="402"/>
    </row>
    <row r="1484" spans="1:12" ht="15.75">
      <c r="A1484" s="402"/>
      <c r="B1484" s="563"/>
      <c r="C1484" s="409" t="s">
        <v>8382</v>
      </c>
      <c r="D1484" s="565" t="s">
        <v>8280</v>
      </c>
      <c r="E1484" s="563"/>
      <c r="F1484" s="562"/>
      <c r="G1484" s="410" t="s">
        <v>3768</v>
      </c>
      <c r="H1484" s="410">
        <v>2</v>
      </c>
      <c r="I1484" s="563"/>
      <c r="J1484" s="562"/>
      <c r="K1484" s="402"/>
      <c r="L1484" s="402"/>
    </row>
    <row r="1485" spans="1:12" ht="18.75">
      <c r="A1485" s="402"/>
      <c r="B1485" s="563"/>
      <c r="C1485" s="409" t="s">
        <v>9046</v>
      </c>
      <c r="D1485" s="565"/>
      <c r="E1485" s="563"/>
      <c r="F1485" s="562"/>
      <c r="G1485" s="410" t="s">
        <v>8324</v>
      </c>
      <c r="H1485" s="410">
        <v>0.97899999999999998</v>
      </c>
      <c r="I1485" s="563"/>
      <c r="J1485" s="562"/>
      <c r="K1485" s="402"/>
      <c r="L1485" s="402"/>
    </row>
    <row r="1486" spans="1:12" ht="15.75">
      <c r="A1486" s="402"/>
      <c r="B1486" s="563"/>
      <c r="C1486" s="409" t="s">
        <v>9005</v>
      </c>
      <c r="D1486" s="565" t="s">
        <v>8280</v>
      </c>
      <c r="E1486" s="563"/>
      <c r="F1486" s="562"/>
      <c r="G1486" s="410" t="s">
        <v>3768</v>
      </c>
      <c r="H1486" s="410">
        <v>1</v>
      </c>
      <c r="I1486" s="563"/>
      <c r="J1486" s="562"/>
      <c r="K1486" s="402"/>
      <c r="L1486" s="402"/>
    </row>
    <row r="1487" spans="1:12" ht="18.75">
      <c r="A1487" s="402"/>
      <c r="B1487" s="563"/>
      <c r="C1487" s="409" t="s">
        <v>8581</v>
      </c>
      <c r="D1487" s="565"/>
      <c r="E1487" s="563"/>
      <c r="F1487" s="562"/>
      <c r="G1487" s="410" t="s">
        <v>8324</v>
      </c>
      <c r="H1487" s="410">
        <v>0.28000000000000003</v>
      </c>
      <c r="I1487" s="563"/>
      <c r="J1487" s="562"/>
      <c r="K1487" s="402"/>
      <c r="L1487" s="402"/>
    </row>
    <row r="1488" spans="1:12" ht="15.75">
      <c r="A1488" s="402"/>
      <c r="B1488" s="563"/>
      <c r="C1488" s="409" t="s">
        <v>9007</v>
      </c>
      <c r="D1488" s="565" t="s">
        <v>8280</v>
      </c>
      <c r="E1488" s="563"/>
      <c r="F1488" s="562"/>
      <c r="G1488" s="410" t="s">
        <v>3768</v>
      </c>
      <c r="H1488" s="410">
        <v>1</v>
      </c>
      <c r="I1488" s="563"/>
      <c r="J1488" s="562"/>
      <c r="K1488" s="402"/>
      <c r="L1488" s="402"/>
    </row>
    <row r="1489" spans="1:12" ht="18.75">
      <c r="A1489" s="402"/>
      <c r="B1489" s="563"/>
      <c r="C1489" s="409" t="s">
        <v>8582</v>
      </c>
      <c r="D1489" s="565"/>
      <c r="E1489" s="563"/>
      <c r="F1489" s="562"/>
      <c r="G1489" s="410" t="s">
        <v>8324</v>
      </c>
      <c r="H1489" s="410">
        <v>0.33</v>
      </c>
      <c r="I1489" s="563"/>
      <c r="J1489" s="562"/>
      <c r="K1489" s="402"/>
      <c r="L1489" s="402"/>
    </row>
    <row r="1490" spans="1:12" ht="15.75">
      <c r="A1490" s="402"/>
      <c r="B1490" s="563"/>
      <c r="C1490" s="409" t="s">
        <v>9007</v>
      </c>
      <c r="D1490" s="565" t="s">
        <v>8280</v>
      </c>
      <c r="E1490" s="563"/>
      <c r="F1490" s="562"/>
      <c r="G1490" s="410" t="s">
        <v>3768</v>
      </c>
      <c r="H1490" s="410">
        <v>1</v>
      </c>
      <c r="I1490" s="563"/>
      <c r="J1490" s="562"/>
      <c r="K1490" s="402"/>
      <c r="L1490" s="402"/>
    </row>
    <row r="1491" spans="1:12" ht="18.75">
      <c r="A1491" s="402"/>
      <c r="B1491" s="563"/>
      <c r="C1491" s="409" t="s">
        <v>8726</v>
      </c>
      <c r="D1491" s="565"/>
      <c r="E1491" s="563"/>
      <c r="F1491" s="562"/>
      <c r="G1491" s="410" t="s">
        <v>8324</v>
      </c>
      <c r="H1491" s="410">
        <v>0.45</v>
      </c>
      <c r="I1491" s="563"/>
      <c r="J1491" s="562"/>
      <c r="K1491" s="402"/>
      <c r="L1491" s="402"/>
    </row>
    <row r="1492" spans="1:12" ht="15.75">
      <c r="A1492" s="402"/>
      <c r="B1492" s="563"/>
      <c r="C1492" s="566" t="s">
        <v>8595</v>
      </c>
      <c r="D1492" s="565" t="s">
        <v>8280</v>
      </c>
      <c r="E1492" s="563"/>
      <c r="F1492" s="562"/>
      <c r="G1492" s="410" t="s">
        <v>3768</v>
      </c>
      <c r="H1492" s="410">
        <v>1</v>
      </c>
      <c r="I1492" s="563"/>
      <c r="J1492" s="562"/>
      <c r="K1492" s="402"/>
      <c r="L1492" s="402"/>
    </row>
    <row r="1493" spans="1:12" ht="18.75">
      <c r="A1493" s="402"/>
      <c r="B1493" s="563"/>
      <c r="C1493" s="566"/>
      <c r="D1493" s="565"/>
      <c r="E1493" s="563"/>
      <c r="F1493" s="562"/>
      <c r="G1493" s="410" t="s">
        <v>8324</v>
      </c>
      <c r="H1493" s="410">
        <v>0.26</v>
      </c>
      <c r="I1493" s="563"/>
      <c r="J1493" s="562"/>
      <c r="K1493" s="402"/>
      <c r="L1493" s="402"/>
    </row>
    <row r="1494" spans="1:12" ht="15.75">
      <c r="A1494" s="402"/>
      <c r="B1494" s="563"/>
      <c r="C1494" s="566" t="s">
        <v>8729</v>
      </c>
      <c r="D1494" s="565" t="s">
        <v>8280</v>
      </c>
      <c r="E1494" s="563"/>
      <c r="F1494" s="562"/>
      <c r="G1494" s="410" t="s">
        <v>3768</v>
      </c>
      <c r="H1494" s="410">
        <v>7</v>
      </c>
      <c r="I1494" s="563"/>
      <c r="J1494" s="562"/>
      <c r="K1494" s="402"/>
      <c r="L1494" s="402"/>
    </row>
    <row r="1495" spans="1:12" ht="18.75">
      <c r="A1495" s="402"/>
      <c r="B1495" s="563"/>
      <c r="C1495" s="566"/>
      <c r="D1495" s="565"/>
      <c r="E1495" s="563"/>
      <c r="F1495" s="562"/>
      <c r="G1495" s="410" t="s">
        <v>8324</v>
      </c>
      <c r="H1495" s="410">
        <v>6.4</v>
      </c>
      <c r="I1495" s="563"/>
      <c r="J1495" s="562"/>
      <c r="K1495" s="402"/>
      <c r="L1495" s="402"/>
    </row>
    <row r="1496" spans="1:12" ht="15.75">
      <c r="A1496" s="402"/>
      <c r="B1496" s="563"/>
      <c r="C1496" s="566" t="s">
        <v>9047</v>
      </c>
      <c r="D1496" s="565" t="s">
        <v>8280</v>
      </c>
      <c r="E1496" s="563"/>
      <c r="F1496" s="562"/>
      <c r="G1496" s="410" t="s">
        <v>3768</v>
      </c>
      <c r="H1496" s="410">
        <v>2</v>
      </c>
      <c r="I1496" s="563"/>
      <c r="J1496" s="562"/>
      <c r="K1496" s="402"/>
      <c r="L1496" s="402"/>
    </row>
    <row r="1497" spans="1:12" ht="18.75">
      <c r="A1497" s="402"/>
      <c r="B1497" s="563"/>
      <c r="C1497" s="566"/>
      <c r="D1497" s="565"/>
      <c r="E1497" s="563"/>
      <c r="F1497" s="562"/>
      <c r="G1497" s="410" t="s">
        <v>8324</v>
      </c>
      <c r="H1497" s="410">
        <v>1.04</v>
      </c>
      <c r="I1497" s="563"/>
      <c r="J1497" s="562"/>
      <c r="K1497" s="402"/>
      <c r="L1497" s="402"/>
    </row>
    <row r="1498" spans="1:12" ht="31.5">
      <c r="A1498" s="402"/>
      <c r="B1498" s="403"/>
      <c r="C1498" s="409" t="s">
        <v>9015</v>
      </c>
      <c r="D1498" s="410" t="s">
        <v>9016</v>
      </c>
      <c r="E1498" s="403"/>
      <c r="F1498" s="410" t="s">
        <v>8601</v>
      </c>
      <c r="G1498" s="410" t="s">
        <v>3768</v>
      </c>
      <c r="H1498" s="410">
        <v>1</v>
      </c>
      <c r="I1498" s="403"/>
      <c r="J1498" s="399"/>
      <c r="K1498" s="402"/>
      <c r="L1498" s="402"/>
    </row>
    <row r="1499" spans="1:12" ht="31.5">
      <c r="A1499" s="402"/>
      <c r="B1499" s="403"/>
      <c r="C1499" s="409" t="s">
        <v>8659</v>
      </c>
      <c r="D1499" s="410" t="s">
        <v>8660</v>
      </c>
      <c r="E1499" s="403"/>
      <c r="F1499" s="410" t="s">
        <v>8601</v>
      </c>
      <c r="G1499" s="410" t="s">
        <v>3768</v>
      </c>
      <c r="H1499" s="410">
        <v>1</v>
      </c>
      <c r="I1499" s="403"/>
      <c r="J1499" s="399"/>
      <c r="K1499" s="402"/>
      <c r="L1499" s="402"/>
    </row>
    <row r="1500" spans="1:12" ht="15.75">
      <c r="A1500" s="402"/>
      <c r="B1500" s="403"/>
      <c r="C1500" s="409" t="s">
        <v>9048</v>
      </c>
      <c r="D1500" s="410" t="s">
        <v>9049</v>
      </c>
      <c r="E1500" s="403"/>
      <c r="F1500" s="410" t="s">
        <v>8309</v>
      </c>
      <c r="G1500" s="410" t="s">
        <v>3768</v>
      </c>
      <c r="H1500" s="410">
        <v>2</v>
      </c>
      <c r="I1500" s="403"/>
      <c r="J1500" s="399"/>
      <c r="K1500" s="402"/>
      <c r="L1500" s="402"/>
    </row>
    <row r="1501" spans="1:12" ht="15.75">
      <c r="A1501" s="402"/>
      <c r="B1501" s="403"/>
      <c r="C1501" s="409" t="s">
        <v>8333</v>
      </c>
      <c r="D1501" s="410" t="s">
        <v>8334</v>
      </c>
      <c r="E1501" s="403"/>
      <c r="F1501" s="399"/>
      <c r="G1501" s="410" t="s">
        <v>3768</v>
      </c>
      <c r="H1501" s="410">
        <v>4</v>
      </c>
      <c r="I1501" s="403"/>
      <c r="J1501" s="399"/>
      <c r="K1501" s="402"/>
      <c r="L1501" s="402"/>
    </row>
    <row r="1502" spans="1:12" ht="15.75">
      <c r="A1502" s="402"/>
      <c r="B1502" s="403"/>
      <c r="C1502" s="409" t="s">
        <v>9050</v>
      </c>
      <c r="D1502" s="410" t="s">
        <v>9051</v>
      </c>
      <c r="E1502" s="403"/>
      <c r="F1502" s="410" t="s">
        <v>8868</v>
      </c>
      <c r="G1502" s="410" t="s">
        <v>3768</v>
      </c>
      <c r="H1502" s="410">
        <v>1</v>
      </c>
      <c r="I1502" s="410">
        <v>23</v>
      </c>
      <c r="J1502" s="399"/>
      <c r="K1502" s="402"/>
      <c r="L1502" s="402"/>
    </row>
    <row r="1503" spans="1:12" ht="15.75">
      <c r="A1503" s="402"/>
      <c r="B1503" s="403"/>
      <c r="C1503" s="409" t="s">
        <v>8345</v>
      </c>
      <c r="D1503" s="409"/>
      <c r="E1503" s="403"/>
      <c r="F1503" s="399"/>
      <c r="G1503" s="410" t="s">
        <v>3509</v>
      </c>
      <c r="H1503" s="410">
        <v>40</v>
      </c>
      <c r="I1503" s="403"/>
      <c r="J1503" s="399"/>
      <c r="K1503" s="402"/>
      <c r="L1503" s="402"/>
    </row>
    <row r="1504" spans="1:12" ht="15.75">
      <c r="A1504" s="402"/>
      <c r="B1504" s="403"/>
      <c r="C1504" s="405"/>
      <c r="D1504" s="399"/>
      <c r="E1504" s="403"/>
      <c r="F1504" s="399"/>
      <c r="G1504" s="399"/>
      <c r="H1504" s="399"/>
      <c r="I1504" s="403"/>
      <c r="J1504" s="399"/>
      <c r="K1504" s="402"/>
      <c r="L1504" s="402"/>
    </row>
    <row r="1505" spans="1:12" ht="15.75">
      <c r="A1505" s="402"/>
      <c r="B1505" s="403"/>
      <c r="C1505" s="419" t="s">
        <v>9052</v>
      </c>
      <c r="D1505" s="399"/>
      <c r="E1505" s="403"/>
      <c r="F1505" s="399"/>
      <c r="G1505" s="399"/>
      <c r="H1505" s="399"/>
      <c r="I1505" s="403"/>
      <c r="J1505" s="399"/>
      <c r="K1505" s="402"/>
      <c r="L1505" s="402"/>
    </row>
    <row r="1506" spans="1:12" ht="34.5">
      <c r="A1506" s="402"/>
      <c r="B1506" s="563"/>
      <c r="C1506" s="405" t="s">
        <v>9053</v>
      </c>
      <c r="D1506" s="399" t="s">
        <v>9054</v>
      </c>
      <c r="E1506" s="563"/>
      <c r="F1506" s="562" t="s">
        <v>8125</v>
      </c>
      <c r="G1506" s="562" t="s">
        <v>3768</v>
      </c>
      <c r="H1506" s="562">
        <v>1</v>
      </c>
      <c r="I1506" s="563"/>
      <c r="J1506" s="562" t="s">
        <v>8128</v>
      </c>
      <c r="K1506" s="402"/>
      <c r="L1506" s="402"/>
    </row>
    <row r="1507" spans="1:12" ht="15.75">
      <c r="A1507" s="402"/>
      <c r="B1507" s="563"/>
      <c r="C1507" s="405" t="s">
        <v>8950</v>
      </c>
      <c r="D1507" s="399" t="s">
        <v>9055</v>
      </c>
      <c r="E1507" s="563"/>
      <c r="F1507" s="562"/>
      <c r="G1507" s="562"/>
      <c r="H1507" s="562"/>
      <c r="I1507" s="563"/>
      <c r="J1507" s="562"/>
      <c r="K1507" s="402"/>
      <c r="L1507" s="402"/>
    </row>
    <row r="1508" spans="1:12" ht="15.75">
      <c r="A1508" s="402"/>
      <c r="B1508" s="403"/>
      <c r="C1508" s="405" t="s">
        <v>9056</v>
      </c>
      <c r="D1508" s="399" t="s">
        <v>9057</v>
      </c>
      <c r="E1508" s="403"/>
      <c r="F1508" s="399"/>
      <c r="G1508" s="399" t="s">
        <v>3768</v>
      </c>
      <c r="H1508" s="399">
        <v>1</v>
      </c>
      <c r="I1508" s="403"/>
      <c r="J1508" s="399"/>
      <c r="K1508" s="402"/>
      <c r="L1508" s="402"/>
    </row>
    <row r="1509" spans="1:12" ht="15.75">
      <c r="A1509" s="402"/>
      <c r="B1509" s="403"/>
      <c r="C1509" s="405" t="s">
        <v>8954</v>
      </c>
      <c r="D1509" s="399" t="s">
        <v>8955</v>
      </c>
      <c r="E1509" s="403"/>
      <c r="F1509" s="399"/>
      <c r="G1509" s="399" t="s">
        <v>3768</v>
      </c>
      <c r="H1509" s="399">
        <v>1</v>
      </c>
      <c r="I1509" s="403"/>
      <c r="J1509" s="399"/>
      <c r="K1509" s="402"/>
      <c r="L1509" s="402"/>
    </row>
    <row r="1510" spans="1:12" ht="15.75">
      <c r="A1510" s="402"/>
      <c r="B1510" s="403"/>
      <c r="C1510" s="405" t="s">
        <v>8956</v>
      </c>
      <c r="D1510" s="399" t="s">
        <v>9058</v>
      </c>
      <c r="E1510" s="403"/>
      <c r="F1510" s="399"/>
      <c r="G1510" s="399" t="s">
        <v>3768</v>
      </c>
      <c r="H1510" s="399">
        <v>3</v>
      </c>
      <c r="I1510" s="403"/>
      <c r="J1510" s="399"/>
      <c r="K1510" s="402"/>
      <c r="L1510" s="402"/>
    </row>
    <row r="1511" spans="1:12" ht="15.75">
      <c r="A1511" s="402"/>
      <c r="B1511" s="563"/>
      <c r="C1511" s="405" t="s">
        <v>8570</v>
      </c>
      <c r="D1511" s="562" t="s">
        <v>8280</v>
      </c>
      <c r="E1511" s="563"/>
      <c r="F1511" s="562"/>
      <c r="G1511" s="562" t="s">
        <v>2182</v>
      </c>
      <c r="H1511" s="562">
        <v>0.3</v>
      </c>
      <c r="I1511" s="562">
        <v>1.94</v>
      </c>
      <c r="J1511" s="562" t="s">
        <v>8116</v>
      </c>
      <c r="K1511" s="402"/>
      <c r="L1511" s="402"/>
    </row>
    <row r="1512" spans="1:12" ht="15.75">
      <c r="A1512" s="402"/>
      <c r="B1512" s="563"/>
      <c r="C1512" s="415" t="s">
        <v>9059</v>
      </c>
      <c r="D1512" s="562"/>
      <c r="E1512" s="563"/>
      <c r="F1512" s="562"/>
      <c r="G1512" s="562"/>
      <c r="H1512" s="562"/>
      <c r="I1512" s="562"/>
      <c r="J1512" s="562"/>
      <c r="K1512" s="402"/>
      <c r="L1512" s="402"/>
    </row>
    <row r="1513" spans="1:12" ht="15.75">
      <c r="A1513" s="402"/>
      <c r="B1513" s="403"/>
      <c r="C1513" s="405"/>
      <c r="D1513" s="399"/>
      <c r="E1513" s="403"/>
      <c r="F1513" s="399"/>
      <c r="G1513" s="399" t="s">
        <v>2182</v>
      </c>
      <c r="H1513" s="399">
        <v>14</v>
      </c>
      <c r="I1513" s="399">
        <v>1.94</v>
      </c>
      <c r="J1513" s="399" t="s">
        <v>8117</v>
      </c>
      <c r="K1513" s="402"/>
      <c r="L1513" s="402"/>
    </row>
    <row r="1514" spans="1:12" ht="15.75">
      <c r="A1514" s="402"/>
      <c r="B1514" s="563"/>
      <c r="C1514" s="567"/>
      <c r="D1514" s="562"/>
      <c r="E1514" s="563"/>
      <c r="F1514" s="562"/>
      <c r="G1514" s="562" t="s">
        <v>2182</v>
      </c>
      <c r="H1514" s="562">
        <v>1</v>
      </c>
      <c r="I1514" s="562">
        <v>1.94</v>
      </c>
      <c r="J1514" s="399" t="s">
        <v>8117</v>
      </c>
      <c r="K1514" s="402"/>
      <c r="L1514" s="402"/>
    </row>
    <row r="1515" spans="1:12" ht="15.75">
      <c r="A1515" s="402"/>
      <c r="B1515" s="563"/>
      <c r="C1515" s="567"/>
      <c r="D1515" s="562"/>
      <c r="E1515" s="563"/>
      <c r="F1515" s="562"/>
      <c r="G1515" s="562"/>
      <c r="H1515" s="562"/>
      <c r="I1515" s="562"/>
      <c r="J1515" s="399" t="s">
        <v>8456</v>
      </c>
      <c r="K1515" s="402"/>
      <c r="L1515" s="402"/>
    </row>
    <row r="1516" spans="1:12" ht="15.75">
      <c r="A1516" s="402"/>
      <c r="B1516" s="563"/>
      <c r="C1516" s="567"/>
      <c r="D1516" s="562"/>
      <c r="E1516" s="563"/>
      <c r="F1516" s="562"/>
      <c r="G1516" s="562" t="s">
        <v>2182</v>
      </c>
      <c r="H1516" s="562">
        <v>3</v>
      </c>
      <c r="I1516" s="562">
        <v>1.94</v>
      </c>
      <c r="J1516" s="399" t="s">
        <v>8228</v>
      </c>
      <c r="K1516" s="402"/>
      <c r="L1516" s="402"/>
    </row>
    <row r="1517" spans="1:12" ht="15.75">
      <c r="A1517" s="402"/>
      <c r="B1517" s="563"/>
      <c r="C1517" s="567"/>
      <c r="D1517" s="562"/>
      <c r="E1517" s="563"/>
      <c r="F1517" s="562"/>
      <c r="G1517" s="562"/>
      <c r="H1517" s="562"/>
      <c r="I1517" s="562"/>
      <c r="J1517" s="399" t="s">
        <v>8456</v>
      </c>
      <c r="K1517" s="402"/>
      <c r="L1517" s="402"/>
    </row>
    <row r="1518" spans="1:12" ht="15.75">
      <c r="A1518" s="402"/>
      <c r="B1518" s="563"/>
      <c r="C1518" s="567"/>
      <c r="D1518" s="562"/>
      <c r="E1518" s="563"/>
      <c r="F1518" s="562"/>
      <c r="G1518" s="562" t="s">
        <v>2182</v>
      </c>
      <c r="H1518" s="562">
        <v>2</v>
      </c>
      <c r="I1518" s="562">
        <v>1.94</v>
      </c>
      <c r="J1518" s="399" t="s">
        <v>8229</v>
      </c>
      <c r="K1518" s="402"/>
      <c r="L1518" s="402"/>
    </row>
    <row r="1519" spans="1:12" ht="15.75">
      <c r="A1519" s="402"/>
      <c r="B1519" s="563"/>
      <c r="C1519" s="567"/>
      <c r="D1519" s="562"/>
      <c r="E1519" s="563"/>
      <c r="F1519" s="562"/>
      <c r="G1519" s="562"/>
      <c r="H1519" s="562"/>
      <c r="I1519" s="562"/>
      <c r="J1519" s="399" t="s">
        <v>8456</v>
      </c>
      <c r="K1519" s="402"/>
      <c r="L1519" s="402"/>
    </row>
    <row r="1520" spans="1:12" ht="15.75">
      <c r="A1520" s="402"/>
      <c r="B1520" s="403"/>
      <c r="C1520" s="405"/>
      <c r="D1520" s="399"/>
      <c r="E1520" s="403"/>
      <c r="F1520" s="399"/>
      <c r="G1520" s="399" t="s">
        <v>2182</v>
      </c>
      <c r="H1520" s="399">
        <v>4</v>
      </c>
      <c r="I1520" s="399">
        <v>1.94</v>
      </c>
      <c r="J1520" s="399" t="s">
        <v>8620</v>
      </c>
      <c r="K1520" s="402"/>
      <c r="L1520" s="402"/>
    </row>
    <row r="1521" spans="1:12" ht="15.75">
      <c r="A1521" s="402"/>
      <c r="B1521" s="563"/>
      <c r="C1521" s="567" t="s">
        <v>9060</v>
      </c>
      <c r="D1521" s="562" t="s">
        <v>8280</v>
      </c>
      <c r="E1521" s="563"/>
      <c r="F1521" s="562"/>
      <c r="G1521" s="399" t="s">
        <v>3768</v>
      </c>
      <c r="H1521" s="399">
        <v>4</v>
      </c>
      <c r="I1521" s="562"/>
      <c r="J1521" s="562"/>
      <c r="K1521" s="402"/>
      <c r="L1521" s="402"/>
    </row>
    <row r="1522" spans="1:12" ht="18.75">
      <c r="A1522" s="402"/>
      <c r="B1522" s="563"/>
      <c r="C1522" s="567"/>
      <c r="D1522" s="562"/>
      <c r="E1522" s="563"/>
      <c r="F1522" s="562"/>
      <c r="G1522" s="399" t="s">
        <v>8106</v>
      </c>
      <c r="H1522" s="399">
        <v>0.32</v>
      </c>
      <c r="I1522" s="562"/>
      <c r="J1522" s="562"/>
      <c r="K1522" s="402"/>
      <c r="L1522" s="402"/>
    </row>
    <row r="1523" spans="1:12" ht="15.75">
      <c r="A1523" s="402"/>
      <c r="B1523" s="403"/>
      <c r="C1523" s="405" t="s">
        <v>9061</v>
      </c>
      <c r="D1523" s="399" t="s">
        <v>9062</v>
      </c>
      <c r="E1523" s="403"/>
      <c r="F1523" s="399" t="s">
        <v>8309</v>
      </c>
      <c r="G1523" s="399" t="s">
        <v>3768</v>
      </c>
      <c r="H1523" s="399">
        <v>1</v>
      </c>
      <c r="I1523" s="399">
        <v>0.2</v>
      </c>
      <c r="J1523" s="399"/>
      <c r="K1523" s="402"/>
      <c r="L1523" s="402"/>
    </row>
    <row r="1524" spans="1:12" ht="15.75">
      <c r="A1524" s="402"/>
      <c r="B1524" s="403"/>
      <c r="C1524" s="405" t="s">
        <v>9063</v>
      </c>
      <c r="D1524" s="399" t="s">
        <v>9064</v>
      </c>
      <c r="E1524" s="403"/>
      <c r="F1524" s="399" t="s">
        <v>8710</v>
      </c>
      <c r="G1524" s="399" t="s">
        <v>3768</v>
      </c>
      <c r="H1524" s="399">
        <v>1</v>
      </c>
      <c r="I1524" s="399">
        <v>0.8</v>
      </c>
      <c r="J1524" s="399"/>
      <c r="K1524" s="402"/>
      <c r="L1524" s="402"/>
    </row>
    <row r="1525" spans="1:12" ht="15.75">
      <c r="A1525" s="402"/>
      <c r="B1525" s="403"/>
      <c r="C1525" s="405" t="s">
        <v>8345</v>
      </c>
      <c r="D1525" s="399"/>
      <c r="E1525" s="403"/>
      <c r="F1525" s="399"/>
      <c r="G1525" s="399" t="s">
        <v>3509</v>
      </c>
      <c r="H1525" s="399">
        <v>25</v>
      </c>
      <c r="I1525" s="399"/>
      <c r="J1525" s="399"/>
      <c r="K1525" s="402"/>
      <c r="L1525" s="402"/>
    </row>
    <row r="1526" spans="1:12" ht="15.75">
      <c r="A1526" s="402"/>
      <c r="B1526" s="403"/>
      <c r="C1526" s="405"/>
      <c r="D1526" s="405"/>
      <c r="E1526" s="403"/>
      <c r="F1526" s="399"/>
      <c r="G1526" s="399"/>
      <c r="H1526" s="399"/>
      <c r="I1526" s="399"/>
      <c r="J1526" s="399"/>
      <c r="K1526" s="402"/>
      <c r="L1526" s="402"/>
    </row>
    <row r="1527" spans="1:12" ht="15.75">
      <c r="A1527" s="402"/>
      <c r="B1527" s="403"/>
      <c r="C1527" s="428" t="s">
        <v>9065</v>
      </c>
      <c r="D1527" s="399"/>
      <c r="E1527" s="403"/>
      <c r="F1527" s="399"/>
      <c r="G1527" s="399"/>
      <c r="H1527" s="399"/>
      <c r="I1527" s="403"/>
      <c r="J1527" s="399"/>
      <c r="K1527" s="402"/>
      <c r="L1527" s="402"/>
    </row>
    <row r="1528" spans="1:12" ht="34.5">
      <c r="A1528" s="402"/>
      <c r="B1528" s="563"/>
      <c r="C1528" s="409" t="s">
        <v>9066</v>
      </c>
      <c r="D1528" s="565" t="s">
        <v>9067</v>
      </c>
      <c r="E1528" s="563"/>
      <c r="F1528" s="565" t="s">
        <v>8125</v>
      </c>
      <c r="G1528" s="565" t="s">
        <v>3768</v>
      </c>
      <c r="H1528" s="565">
        <v>2</v>
      </c>
      <c r="I1528" s="565">
        <v>29</v>
      </c>
      <c r="J1528" s="565" t="s">
        <v>8128</v>
      </c>
      <c r="K1528" s="402"/>
      <c r="L1528" s="402"/>
    </row>
    <row r="1529" spans="1:12" ht="15.75">
      <c r="A1529" s="402"/>
      <c r="B1529" s="563"/>
      <c r="C1529" s="409" t="s">
        <v>9068</v>
      </c>
      <c r="D1529" s="565"/>
      <c r="E1529" s="563"/>
      <c r="F1529" s="565"/>
      <c r="G1529" s="565"/>
      <c r="H1529" s="565"/>
      <c r="I1529" s="565"/>
      <c r="J1529" s="565"/>
      <c r="K1529" s="402"/>
      <c r="L1529" s="402"/>
    </row>
    <row r="1530" spans="1:12" ht="15.75">
      <c r="A1530" s="402"/>
      <c r="B1530" s="563"/>
      <c r="C1530" s="409" t="s">
        <v>7450</v>
      </c>
      <c r="D1530" s="565"/>
      <c r="E1530" s="563"/>
      <c r="F1530" s="565"/>
      <c r="G1530" s="565"/>
      <c r="H1530" s="565"/>
      <c r="I1530" s="565"/>
      <c r="J1530" s="565"/>
      <c r="K1530" s="402"/>
      <c r="L1530" s="402"/>
    </row>
    <row r="1531" spans="1:12" ht="15.75">
      <c r="A1531" s="402"/>
      <c r="B1531" s="403"/>
      <c r="C1531" s="409" t="s">
        <v>8813</v>
      </c>
      <c r="D1531" s="410" t="s">
        <v>9033</v>
      </c>
      <c r="E1531" s="403"/>
      <c r="F1531" s="399"/>
      <c r="G1531" s="410" t="s">
        <v>6441</v>
      </c>
      <c r="H1531" s="410">
        <v>2</v>
      </c>
      <c r="I1531" s="403"/>
      <c r="J1531" s="410" t="s">
        <v>8815</v>
      </c>
      <c r="K1531" s="402"/>
      <c r="L1531" s="402"/>
    </row>
    <row r="1532" spans="1:12" ht="18.75">
      <c r="A1532" s="402"/>
      <c r="B1532" s="403"/>
      <c r="C1532" s="409" t="s">
        <v>9034</v>
      </c>
      <c r="D1532" s="410" t="s">
        <v>9035</v>
      </c>
      <c r="E1532" s="403"/>
      <c r="F1532" s="399"/>
      <c r="G1532" s="410" t="s">
        <v>3768</v>
      </c>
      <c r="H1532" s="410">
        <v>2</v>
      </c>
      <c r="I1532" s="403"/>
      <c r="J1532" s="399"/>
      <c r="K1532" s="402"/>
      <c r="L1532" s="402"/>
    </row>
    <row r="1533" spans="1:12" ht="18.75">
      <c r="A1533" s="402"/>
      <c r="B1533" s="403"/>
      <c r="C1533" s="409" t="s">
        <v>9069</v>
      </c>
      <c r="D1533" s="410" t="s">
        <v>9037</v>
      </c>
      <c r="E1533" s="403"/>
      <c r="F1533" s="399"/>
      <c r="G1533" s="410" t="s">
        <v>3768</v>
      </c>
      <c r="H1533" s="410">
        <v>2</v>
      </c>
      <c r="I1533" s="403"/>
      <c r="J1533" s="399"/>
      <c r="K1533" s="402"/>
      <c r="L1533" s="402"/>
    </row>
    <row r="1534" spans="1:12" ht="15.75">
      <c r="A1534" s="402"/>
      <c r="B1534" s="403"/>
      <c r="C1534" s="409" t="s">
        <v>8820</v>
      </c>
      <c r="D1534" s="410" t="s">
        <v>9038</v>
      </c>
      <c r="E1534" s="403"/>
      <c r="F1534" s="399"/>
      <c r="G1534" s="410" t="s">
        <v>3768</v>
      </c>
      <c r="H1534" s="410">
        <v>2</v>
      </c>
      <c r="I1534" s="403"/>
      <c r="J1534" s="399"/>
      <c r="K1534" s="402"/>
      <c r="L1534" s="402"/>
    </row>
    <row r="1535" spans="1:12" ht="15.75">
      <c r="A1535" s="402"/>
      <c r="B1535" s="403"/>
      <c r="C1535" s="409" t="s">
        <v>8822</v>
      </c>
      <c r="D1535" s="410" t="s">
        <v>9039</v>
      </c>
      <c r="E1535" s="403"/>
      <c r="F1535" s="399"/>
      <c r="G1535" s="410" t="s">
        <v>3768</v>
      </c>
      <c r="H1535" s="410">
        <v>2</v>
      </c>
      <c r="I1535" s="403"/>
      <c r="J1535" s="399"/>
      <c r="K1535" s="402"/>
      <c r="L1535" s="402"/>
    </row>
    <row r="1536" spans="1:12" ht="15.75">
      <c r="A1536" s="402"/>
      <c r="B1536" s="403"/>
      <c r="C1536" s="409" t="s">
        <v>9070</v>
      </c>
      <c r="D1536" s="399"/>
      <c r="E1536" s="403"/>
      <c r="F1536" s="399"/>
      <c r="G1536" s="410" t="s">
        <v>3768</v>
      </c>
      <c r="H1536" s="410">
        <v>2</v>
      </c>
      <c r="I1536" s="403"/>
      <c r="J1536" s="399"/>
      <c r="K1536" s="402"/>
      <c r="L1536" s="402"/>
    </row>
    <row r="1537" spans="1:12" ht="15.75">
      <c r="A1537" s="402"/>
      <c r="B1537" s="403"/>
      <c r="C1537" s="409" t="s">
        <v>9071</v>
      </c>
      <c r="D1537" s="410" t="s">
        <v>9072</v>
      </c>
      <c r="E1537" s="403"/>
      <c r="F1537" s="399"/>
      <c r="G1537" s="410" t="s">
        <v>3768</v>
      </c>
      <c r="H1537" s="410">
        <v>1</v>
      </c>
      <c r="I1537" s="403"/>
      <c r="J1537" s="399"/>
      <c r="K1537" s="402"/>
      <c r="L1537" s="402"/>
    </row>
    <row r="1538" spans="1:12" ht="15.75">
      <c r="A1538" s="402"/>
      <c r="B1538" s="403"/>
      <c r="C1538" s="409" t="s">
        <v>9073</v>
      </c>
      <c r="D1538" s="410" t="s">
        <v>9074</v>
      </c>
      <c r="E1538" s="403"/>
      <c r="F1538" s="410" t="s">
        <v>8710</v>
      </c>
      <c r="G1538" s="410" t="s">
        <v>3768</v>
      </c>
      <c r="H1538" s="410">
        <v>2</v>
      </c>
      <c r="I1538" s="403"/>
      <c r="J1538" s="399"/>
      <c r="K1538" s="402"/>
      <c r="L1538" s="402"/>
    </row>
    <row r="1539" spans="1:12" ht="31.5">
      <c r="A1539" s="402"/>
      <c r="B1539" s="403"/>
      <c r="C1539" s="409" t="s">
        <v>9041</v>
      </c>
      <c r="D1539" s="410" t="s">
        <v>9042</v>
      </c>
      <c r="E1539" s="403"/>
      <c r="F1539" s="410" t="s">
        <v>8125</v>
      </c>
      <c r="G1539" s="410" t="s">
        <v>3768</v>
      </c>
      <c r="H1539" s="410">
        <v>3</v>
      </c>
      <c r="I1539" s="403"/>
      <c r="J1539" s="399"/>
      <c r="K1539" s="402"/>
      <c r="L1539" s="402"/>
    </row>
    <row r="1540" spans="1:12" ht="31.5">
      <c r="A1540" s="402"/>
      <c r="B1540" s="403"/>
      <c r="C1540" s="409" t="s">
        <v>9075</v>
      </c>
      <c r="D1540" s="410" t="s">
        <v>8714</v>
      </c>
      <c r="E1540" s="403"/>
      <c r="F1540" s="410" t="s">
        <v>8125</v>
      </c>
      <c r="G1540" s="410" t="s">
        <v>3768</v>
      </c>
      <c r="H1540" s="410">
        <v>1</v>
      </c>
      <c r="I1540" s="403"/>
      <c r="J1540" s="399"/>
      <c r="K1540" s="402"/>
      <c r="L1540" s="402"/>
    </row>
    <row r="1541" spans="1:12" ht="31.5">
      <c r="A1541" s="402"/>
      <c r="B1541" s="403"/>
      <c r="C1541" s="409" t="s">
        <v>9003</v>
      </c>
      <c r="D1541" s="410" t="s">
        <v>8273</v>
      </c>
      <c r="E1541" s="403"/>
      <c r="F1541" s="410" t="s">
        <v>8125</v>
      </c>
      <c r="G1541" s="410" t="s">
        <v>3768</v>
      </c>
      <c r="H1541" s="410">
        <v>1</v>
      </c>
      <c r="I1541" s="403"/>
      <c r="J1541" s="399"/>
      <c r="K1541" s="402"/>
      <c r="L1541" s="402"/>
    </row>
    <row r="1542" spans="1:12" ht="15.75">
      <c r="A1542" s="402"/>
      <c r="B1542" s="563"/>
      <c r="C1542" s="409" t="s">
        <v>8570</v>
      </c>
      <c r="D1542" s="565" t="s">
        <v>8280</v>
      </c>
      <c r="E1542" s="563"/>
      <c r="F1542" s="562"/>
      <c r="G1542" s="565" t="s">
        <v>2182</v>
      </c>
      <c r="H1542" s="565">
        <v>6.9</v>
      </c>
      <c r="I1542" s="565">
        <v>3.9</v>
      </c>
      <c r="J1542" s="565" t="s">
        <v>8116</v>
      </c>
      <c r="K1542" s="402"/>
      <c r="L1542" s="402"/>
    </row>
    <row r="1543" spans="1:12" ht="15.75">
      <c r="A1543" s="402"/>
      <c r="B1543" s="563"/>
      <c r="C1543" s="416" t="s">
        <v>8572</v>
      </c>
      <c r="D1543" s="565"/>
      <c r="E1543" s="563"/>
      <c r="F1543" s="562"/>
      <c r="G1543" s="565"/>
      <c r="H1543" s="565"/>
      <c r="I1543" s="565"/>
      <c r="J1543" s="565"/>
      <c r="K1543" s="402"/>
      <c r="L1543" s="402"/>
    </row>
    <row r="1544" spans="1:12" ht="15.75">
      <c r="A1544" s="402"/>
      <c r="B1544" s="403"/>
      <c r="C1544" s="405"/>
      <c r="D1544" s="399"/>
      <c r="E1544" s="403"/>
      <c r="F1544" s="399"/>
      <c r="G1544" s="410" t="s">
        <v>2182</v>
      </c>
      <c r="H1544" s="410">
        <v>6</v>
      </c>
      <c r="I1544" s="410">
        <v>3.9</v>
      </c>
      <c r="J1544" s="410" t="s">
        <v>8117</v>
      </c>
      <c r="K1544" s="402"/>
      <c r="L1544" s="402"/>
    </row>
    <row r="1545" spans="1:12" ht="15.75">
      <c r="A1545" s="402"/>
      <c r="B1545" s="403"/>
      <c r="C1545" s="405"/>
      <c r="D1545" s="399"/>
      <c r="E1545" s="403"/>
      <c r="F1545" s="399"/>
      <c r="G1545" s="410" t="s">
        <v>2182</v>
      </c>
      <c r="H1545" s="410">
        <v>9</v>
      </c>
      <c r="I1545" s="410">
        <v>3.9</v>
      </c>
      <c r="J1545" s="410" t="s">
        <v>8228</v>
      </c>
      <c r="K1545" s="402"/>
      <c r="L1545" s="402"/>
    </row>
    <row r="1546" spans="1:12" ht="15.75">
      <c r="A1546" s="402"/>
      <c r="B1546" s="403"/>
      <c r="C1546" s="405"/>
      <c r="D1546" s="399"/>
      <c r="E1546" s="403"/>
      <c r="F1546" s="399"/>
      <c r="G1546" s="410" t="s">
        <v>2182</v>
      </c>
      <c r="H1546" s="410">
        <v>6</v>
      </c>
      <c r="I1546" s="410">
        <v>3.9</v>
      </c>
      <c r="J1546" s="410" t="s">
        <v>8229</v>
      </c>
      <c r="K1546" s="402"/>
      <c r="L1546" s="402"/>
    </row>
    <row r="1547" spans="1:12" ht="15.75">
      <c r="A1547" s="402"/>
      <c r="B1547" s="563"/>
      <c r="C1547" s="409" t="s">
        <v>8279</v>
      </c>
      <c r="D1547" s="565" t="s">
        <v>8280</v>
      </c>
      <c r="E1547" s="563"/>
      <c r="F1547" s="562"/>
      <c r="G1547" s="565" t="s">
        <v>2182</v>
      </c>
      <c r="H1547" s="565">
        <v>1.8</v>
      </c>
      <c r="I1547" s="565">
        <v>5.5</v>
      </c>
      <c r="J1547" s="565" t="s">
        <v>8229</v>
      </c>
      <c r="K1547" s="402"/>
      <c r="L1547" s="402"/>
    </row>
    <row r="1548" spans="1:12" ht="15.75">
      <c r="A1548" s="402"/>
      <c r="B1548" s="563"/>
      <c r="C1548" s="416" t="s">
        <v>8574</v>
      </c>
      <c r="D1548" s="565"/>
      <c r="E1548" s="563"/>
      <c r="F1548" s="562"/>
      <c r="G1548" s="565"/>
      <c r="H1548" s="565"/>
      <c r="I1548" s="565"/>
      <c r="J1548" s="565"/>
      <c r="K1548" s="402"/>
      <c r="L1548" s="402"/>
    </row>
    <row r="1549" spans="1:12" ht="15.75">
      <c r="A1549" s="402"/>
      <c r="B1549" s="403"/>
      <c r="C1549" s="416" t="s">
        <v>8566</v>
      </c>
      <c r="D1549" s="399"/>
      <c r="E1549" s="403"/>
      <c r="F1549" s="399"/>
      <c r="G1549" s="410" t="s">
        <v>2182</v>
      </c>
      <c r="H1549" s="410">
        <v>4.5</v>
      </c>
      <c r="I1549" s="410">
        <v>6.9</v>
      </c>
      <c r="J1549" s="410" t="s">
        <v>8229</v>
      </c>
      <c r="K1549" s="402"/>
      <c r="L1549" s="402"/>
    </row>
    <row r="1550" spans="1:12" ht="15.75">
      <c r="A1550" s="402"/>
      <c r="B1550" s="563"/>
      <c r="C1550" s="573" t="s">
        <v>8568</v>
      </c>
      <c r="D1550" s="562"/>
      <c r="E1550" s="563"/>
      <c r="F1550" s="562"/>
      <c r="G1550" s="565" t="s">
        <v>2182</v>
      </c>
      <c r="H1550" s="565">
        <v>1</v>
      </c>
      <c r="I1550" s="565">
        <v>7.8</v>
      </c>
      <c r="J1550" s="410" t="s">
        <v>8116</v>
      </c>
      <c r="K1550" s="402"/>
      <c r="L1550" s="402"/>
    </row>
    <row r="1551" spans="1:12">
      <c r="A1551" s="402"/>
      <c r="B1551" s="563"/>
      <c r="C1551" s="573"/>
      <c r="D1551" s="562"/>
      <c r="E1551" s="563"/>
      <c r="F1551" s="562"/>
      <c r="G1551" s="565"/>
      <c r="H1551" s="565"/>
      <c r="I1551" s="565"/>
      <c r="J1551" s="429" t="s">
        <v>8456</v>
      </c>
      <c r="K1551" s="402"/>
      <c r="L1551" s="402"/>
    </row>
    <row r="1552" spans="1:12" ht="15.75">
      <c r="A1552" s="402"/>
      <c r="B1552" s="403"/>
      <c r="C1552" s="416" t="s">
        <v>8281</v>
      </c>
      <c r="D1552" s="399"/>
      <c r="E1552" s="403"/>
      <c r="F1552" s="399"/>
      <c r="G1552" s="410" t="s">
        <v>2182</v>
      </c>
      <c r="H1552" s="410">
        <v>2.2999999999999998</v>
      </c>
      <c r="I1552" s="410">
        <v>8.8000000000000007</v>
      </c>
      <c r="J1552" s="410" t="s">
        <v>8229</v>
      </c>
      <c r="K1552" s="402"/>
      <c r="L1552" s="402"/>
    </row>
    <row r="1553" spans="1:12" ht="15.75">
      <c r="A1553" s="402"/>
      <c r="B1553" s="563"/>
      <c r="C1553" s="409" t="s">
        <v>8282</v>
      </c>
      <c r="D1553" s="565" t="s">
        <v>8280</v>
      </c>
      <c r="E1553" s="563"/>
      <c r="F1553" s="562"/>
      <c r="G1553" s="565" t="s">
        <v>2182</v>
      </c>
      <c r="H1553" s="565">
        <v>8</v>
      </c>
      <c r="I1553" s="565">
        <v>10.95</v>
      </c>
      <c r="J1553" s="410" t="s">
        <v>8116</v>
      </c>
      <c r="K1553" s="402"/>
      <c r="L1553" s="402"/>
    </row>
    <row r="1554" spans="1:12" ht="15.75">
      <c r="A1554" s="402"/>
      <c r="B1554" s="563"/>
      <c r="C1554" s="416" t="s">
        <v>8284</v>
      </c>
      <c r="D1554" s="565"/>
      <c r="E1554" s="563"/>
      <c r="F1554" s="562"/>
      <c r="G1554" s="565"/>
      <c r="H1554" s="565"/>
      <c r="I1554" s="565"/>
      <c r="J1554" s="429" t="s">
        <v>8456</v>
      </c>
      <c r="K1554" s="402"/>
      <c r="L1554" s="402"/>
    </row>
    <row r="1555" spans="1:12" ht="15.75">
      <c r="A1555" s="402"/>
      <c r="B1555" s="563"/>
      <c r="C1555" s="567"/>
      <c r="D1555" s="562"/>
      <c r="E1555" s="563"/>
      <c r="F1555" s="562"/>
      <c r="G1555" s="565" t="s">
        <v>2182</v>
      </c>
      <c r="H1555" s="565">
        <v>7</v>
      </c>
      <c r="I1555" s="565">
        <v>10.95</v>
      </c>
      <c r="J1555" s="410" t="s">
        <v>8117</v>
      </c>
      <c r="K1555" s="402"/>
      <c r="L1555" s="402"/>
    </row>
    <row r="1556" spans="1:12">
      <c r="A1556" s="402"/>
      <c r="B1556" s="563"/>
      <c r="C1556" s="567"/>
      <c r="D1556" s="562"/>
      <c r="E1556" s="563"/>
      <c r="F1556" s="562"/>
      <c r="G1556" s="565"/>
      <c r="H1556" s="565"/>
      <c r="I1556" s="565"/>
      <c r="J1556" s="429" t="s">
        <v>8456</v>
      </c>
      <c r="K1556" s="402"/>
      <c r="L1556" s="402"/>
    </row>
    <row r="1557" spans="1:12" ht="15.75">
      <c r="A1557" s="402"/>
      <c r="B1557" s="563"/>
      <c r="C1557" s="567"/>
      <c r="D1557" s="562"/>
      <c r="E1557" s="563"/>
      <c r="F1557" s="562"/>
      <c r="G1557" s="565" t="s">
        <v>2182</v>
      </c>
      <c r="H1557" s="565">
        <v>8</v>
      </c>
      <c r="I1557" s="565">
        <v>10.95</v>
      </c>
      <c r="J1557" s="410" t="s">
        <v>8228</v>
      </c>
      <c r="K1557" s="402"/>
      <c r="L1557" s="402"/>
    </row>
    <row r="1558" spans="1:12">
      <c r="A1558" s="402"/>
      <c r="B1558" s="563"/>
      <c r="C1558" s="567"/>
      <c r="D1558" s="562"/>
      <c r="E1558" s="563"/>
      <c r="F1558" s="562"/>
      <c r="G1558" s="565"/>
      <c r="H1558" s="565"/>
      <c r="I1558" s="565"/>
      <c r="J1558" s="429" t="s">
        <v>8456</v>
      </c>
      <c r="K1558" s="402"/>
      <c r="L1558" s="402"/>
    </row>
    <row r="1559" spans="1:12" ht="15.75">
      <c r="A1559" s="402"/>
      <c r="B1559" s="563"/>
      <c r="C1559" s="567"/>
      <c r="D1559" s="562"/>
      <c r="E1559" s="563"/>
      <c r="F1559" s="562"/>
      <c r="G1559" s="565" t="s">
        <v>2182</v>
      </c>
      <c r="H1559" s="565">
        <v>2</v>
      </c>
      <c r="I1559" s="565">
        <v>10.95</v>
      </c>
      <c r="J1559" s="410" t="s">
        <v>8229</v>
      </c>
      <c r="K1559" s="402"/>
      <c r="L1559" s="402"/>
    </row>
    <row r="1560" spans="1:12">
      <c r="A1560" s="402"/>
      <c r="B1560" s="563"/>
      <c r="C1560" s="567"/>
      <c r="D1560" s="562"/>
      <c r="E1560" s="563"/>
      <c r="F1560" s="562"/>
      <c r="G1560" s="565"/>
      <c r="H1560" s="565"/>
      <c r="I1560" s="565"/>
      <c r="J1560" s="429" t="s">
        <v>8456</v>
      </c>
      <c r="K1560" s="402"/>
      <c r="L1560" s="402"/>
    </row>
    <row r="1561" spans="1:12" ht="15.75">
      <c r="A1561" s="402"/>
      <c r="B1561" s="563"/>
      <c r="C1561" s="567"/>
      <c r="D1561" s="562"/>
      <c r="E1561" s="563"/>
      <c r="F1561" s="562"/>
      <c r="G1561" s="565" t="s">
        <v>2182</v>
      </c>
      <c r="H1561" s="565">
        <v>5.0999999999999996</v>
      </c>
      <c r="I1561" s="565">
        <v>10.95</v>
      </c>
      <c r="J1561" s="410" t="s">
        <v>9076</v>
      </c>
      <c r="K1561" s="402"/>
      <c r="L1561" s="402"/>
    </row>
    <row r="1562" spans="1:12">
      <c r="A1562" s="402"/>
      <c r="B1562" s="563"/>
      <c r="C1562" s="567"/>
      <c r="D1562" s="562"/>
      <c r="E1562" s="563"/>
      <c r="F1562" s="562"/>
      <c r="G1562" s="565"/>
      <c r="H1562" s="565"/>
      <c r="I1562" s="565"/>
      <c r="J1562" s="429" t="s">
        <v>8456</v>
      </c>
      <c r="K1562" s="402"/>
      <c r="L1562" s="402"/>
    </row>
    <row r="1563" spans="1:12" ht="15.75">
      <c r="A1563" s="402"/>
      <c r="B1563" s="403"/>
      <c r="C1563" s="405"/>
      <c r="D1563" s="399"/>
      <c r="E1563" s="403"/>
      <c r="F1563" s="399"/>
      <c r="G1563" s="410" t="s">
        <v>2182</v>
      </c>
      <c r="H1563" s="410">
        <v>1.3</v>
      </c>
      <c r="I1563" s="410">
        <v>10.95</v>
      </c>
      <c r="J1563" s="429" t="s">
        <v>8229</v>
      </c>
      <c r="K1563" s="402"/>
      <c r="L1563" s="402"/>
    </row>
    <row r="1564" spans="1:12" ht="15.75">
      <c r="A1564" s="402"/>
      <c r="B1564" s="563"/>
      <c r="C1564" s="566" t="s">
        <v>9043</v>
      </c>
      <c r="D1564" s="565" t="s">
        <v>8280</v>
      </c>
      <c r="E1564" s="563"/>
      <c r="F1564" s="562"/>
      <c r="G1564" s="410" t="s">
        <v>3768</v>
      </c>
      <c r="H1564" s="410">
        <v>3</v>
      </c>
      <c r="I1564" s="565">
        <v>17.3</v>
      </c>
      <c r="J1564" s="565" t="s">
        <v>8116</v>
      </c>
      <c r="K1564" s="402"/>
      <c r="L1564" s="402"/>
    </row>
    <row r="1565" spans="1:12" ht="18.75">
      <c r="A1565" s="402"/>
      <c r="B1565" s="563"/>
      <c r="C1565" s="566"/>
      <c r="D1565" s="565"/>
      <c r="E1565" s="563"/>
      <c r="F1565" s="562"/>
      <c r="G1565" s="410" t="s">
        <v>8324</v>
      </c>
      <c r="H1565" s="410">
        <v>2.16</v>
      </c>
      <c r="I1565" s="565"/>
      <c r="J1565" s="565"/>
      <c r="K1565" s="402"/>
      <c r="L1565" s="402"/>
    </row>
    <row r="1566" spans="1:12" ht="15.75">
      <c r="A1566" s="402"/>
      <c r="B1566" s="563"/>
      <c r="C1566" s="566" t="s">
        <v>9077</v>
      </c>
      <c r="D1566" s="565" t="s">
        <v>8280</v>
      </c>
      <c r="E1566" s="563"/>
      <c r="F1566" s="562"/>
      <c r="G1566" s="410" t="s">
        <v>3768</v>
      </c>
      <c r="H1566" s="410">
        <v>1</v>
      </c>
      <c r="I1566" s="565">
        <v>37.9</v>
      </c>
      <c r="J1566" s="410" t="s">
        <v>8116</v>
      </c>
      <c r="K1566" s="402"/>
      <c r="L1566" s="402"/>
    </row>
    <row r="1567" spans="1:12" ht="18.75">
      <c r="A1567" s="402"/>
      <c r="B1567" s="563"/>
      <c r="C1567" s="566"/>
      <c r="D1567" s="565"/>
      <c r="E1567" s="563"/>
      <c r="F1567" s="562"/>
      <c r="G1567" s="410" t="s">
        <v>8324</v>
      </c>
      <c r="H1567" s="410">
        <v>4.7300000000000004</v>
      </c>
      <c r="I1567" s="565"/>
      <c r="J1567" s="410" t="s">
        <v>8456</v>
      </c>
      <c r="K1567" s="402"/>
      <c r="L1567" s="402"/>
    </row>
    <row r="1568" spans="1:12" ht="15.75">
      <c r="A1568" s="402"/>
      <c r="B1568" s="563"/>
      <c r="C1568" s="409" t="s">
        <v>8382</v>
      </c>
      <c r="D1568" s="565" t="s">
        <v>8280</v>
      </c>
      <c r="E1568" s="563"/>
      <c r="F1568" s="562"/>
      <c r="G1568" s="410" t="s">
        <v>3768</v>
      </c>
      <c r="H1568" s="410">
        <v>2</v>
      </c>
      <c r="I1568" s="563"/>
      <c r="J1568" s="562"/>
      <c r="K1568" s="402"/>
      <c r="L1568" s="402"/>
    </row>
    <row r="1569" spans="1:12" ht="18.75">
      <c r="A1569" s="402"/>
      <c r="B1569" s="563"/>
      <c r="C1569" s="409" t="s">
        <v>9078</v>
      </c>
      <c r="D1569" s="565"/>
      <c r="E1569" s="563"/>
      <c r="F1569" s="562"/>
      <c r="G1569" s="410" t="s">
        <v>8324</v>
      </c>
      <c r="H1569" s="410">
        <v>1.48</v>
      </c>
      <c r="I1569" s="563"/>
      <c r="J1569" s="562"/>
      <c r="K1569" s="402"/>
      <c r="L1569" s="402"/>
    </row>
    <row r="1570" spans="1:12" ht="15.75">
      <c r="A1570" s="402"/>
      <c r="B1570" s="563"/>
      <c r="C1570" s="409" t="s">
        <v>8382</v>
      </c>
      <c r="D1570" s="565" t="s">
        <v>8280</v>
      </c>
      <c r="E1570" s="563"/>
      <c r="F1570" s="562"/>
      <c r="G1570" s="410" t="s">
        <v>3768</v>
      </c>
      <c r="H1570" s="410">
        <v>3</v>
      </c>
      <c r="I1570" s="563"/>
      <c r="J1570" s="562"/>
      <c r="K1570" s="402"/>
      <c r="L1570" s="402"/>
    </row>
    <row r="1571" spans="1:12" ht="18.75">
      <c r="A1571" s="402"/>
      <c r="B1571" s="563"/>
      <c r="C1571" s="409" t="s">
        <v>9046</v>
      </c>
      <c r="D1571" s="565"/>
      <c r="E1571" s="563"/>
      <c r="F1571" s="562"/>
      <c r="G1571" s="410" t="s">
        <v>8324</v>
      </c>
      <c r="H1571" s="410">
        <v>1.47</v>
      </c>
      <c r="I1571" s="563"/>
      <c r="J1571" s="562"/>
      <c r="K1571" s="402"/>
      <c r="L1571" s="402"/>
    </row>
    <row r="1572" spans="1:12" ht="15.75">
      <c r="A1572" s="402"/>
      <c r="B1572" s="563"/>
      <c r="C1572" s="409" t="s">
        <v>8967</v>
      </c>
      <c r="D1572" s="565" t="s">
        <v>8280</v>
      </c>
      <c r="E1572" s="563"/>
      <c r="F1572" s="562"/>
      <c r="G1572" s="410" t="s">
        <v>3768</v>
      </c>
      <c r="H1572" s="410">
        <v>1</v>
      </c>
      <c r="I1572" s="563"/>
      <c r="J1572" s="562"/>
      <c r="K1572" s="402"/>
      <c r="L1572" s="402"/>
    </row>
    <row r="1573" spans="1:12" ht="18.75">
      <c r="A1573" s="402"/>
      <c r="B1573" s="563"/>
      <c r="C1573" s="409" t="s">
        <v>8582</v>
      </c>
      <c r="D1573" s="565"/>
      <c r="E1573" s="563"/>
      <c r="F1573" s="562"/>
      <c r="G1573" s="410" t="s">
        <v>8324</v>
      </c>
      <c r="H1573" s="410">
        <v>0.33</v>
      </c>
      <c r="I1573" s="563"/>
      <c r="J1573" s="562"/>
      <c r="K1573" s="402"/>
      <c r="L1573" s="402"/>
    </row>
    <row r="1574" spans="1:12" ht="15.75">
      <c r="A1574" s="402"/>
      <c r="B1574" s="563"/>
      <c r="C1574" s="409" t="s">
        <v>8967</v>
      </c>
      <c r="D1574" s="565" t="s">
        <v>8280</v>
      </c>
      <c r="E1574" s="563"/>
      <c r="F1574" s="562"/>
      <c r="G1574" s="410" t="s">
        <v>3768</v>
      </c>
      <c r="H1574" s="410">
        <v>1</v>
      </c>
      <c r="I1574" s="563"/>
      <c r="J1574" s="562"/>
      <c r="K1574" s="402"/>
      <c r="L1574" s="402"/>
    </row>
    <row r="1575" spans="1:12" ht="18.75">
      <c r="A1575" s="402"/>
      <c r="B1575" s="563"/>
      <c r="C1575" s="409" t="s">
        <v>8581</v>
      </c>
      <c r="D1575" s="565"/>
      <c r="E1575" s="563"/>
      <c r="F1575" s="562"/>
      <c r="G1575" s="410" t="s">
        <v>8324</v>
      </c>
      <c r="H1575" s="410">
        <v>0.28000000000000003</v>
      </c>
      <c r="I1575" s="563"/>
      <c r="J1575" s="562"/>
      <c r="K1575" s="402"/>
      <c r="L1575" s="402"/>
    </row>
    <row r="1576" spans="1:12" ht="15.75">
      <c r="A1576" s="402"/>
      <c r="B1576" s="563"/>
      <c r="C1576" s="409" t="s">
        <v>8967</v>
      </c>
      <c r="D1576" s="565" t="s">
        <v>8280</v>
      </c>
      <c r="E1576" s="563"/>
      <c r="F1576" s="562"/>
      <c r="G1576" s="410" t="s">
        <v>3768</v>
      </c>
      <c r="H1576" s="410">
        <v>1</v>
      </c>
      <c r="I1576" s="563"/>
      <c r="J1576" s="562"/>
      <c r="K1576" s="402"/>
      <c r="L1576" s="402"/>
    </row>
    <row r="1577" spans="1:12" ht="18.75">
      <c r="A1577" s="402"/>
      <c r="B1577" s="563"/>
      <c r="C1577" s="409" t="s">
        <v>8584</v>
      </c>
      <c r="D1577" s="565"/>
      <c r="E1577" s="563"/>
      <c r="F1577" s="562"/>
      <c r="G1577" s="410" t="s">
        <v>8324</v>
      </c>
      <c r="H1577" s="410">
        <v>0.36</v>
      </c>
      <c r="I1577" s="563"/>
      <c r="J1577" s="562"/>
      <c r="K1577" s="402"/>
      <c r="L1577" s="402"/>
    </row>
    <row r="1578" spans="1:12" ht="15.75">
      <c r="A1578" s="402"/>
      <c r="B1578" s="563"/>
      <c r="C1578" s="409" t="s">
        <v>8967</v>
      </c>
      <c r="D1578" s="565" t="s">
        <v>8280</v>
      </c>
      <c r="E1578" s="563"/>
      <c r="F1578" s="562"/>
      <c r="G1578" s="410" t="s">
        <v>3768</v>
      </c>
      <c r="H1578" s="410">
        <v>1</v>
      </c>
      <c r="I1578" s="563"/>
      <c r="J1578" s="562"/>
      <c r="K1578" s="402"/>
      <c r="L1578" s="402"/>
    </row>
    <row r="1579" spans="1:12" ht="18.75">
      <c r="A1579" s="402"/>
      <c r="B1579" s="563"/>
      <c r="C1579" s="409" t="s">
        <v>8726</v>
      </c>
      <c r="D1579" s="565"/>
      <c r="E1579" s="563"/>
      <c r="F1579" s="562"/>
      <c r="G1579" s="410" t="s">
        <v>8324</v>
      </c>
      <c r="H1579" s="410">
        <v>0.45</v>
      </c>
      <c r="I1579" s="563"/>
      <c r="J1579" s="562"/>
      <c r="K1579" s="402"/>
      <c r="L1579" s="402"/>
    </row>
    <row r="1580" spans="1:12" ht="15.75">
      <c r="A1580" s="402"/>
      <c r="B1580" s="563"/>
      <c r="C1580" s="566" t="s">
        <v>8595</v>
      </c>
      <c r="D1580" s="565" t="s">
        <v>8280</v>
      </c>
      <c r="E1580" s="563"/>
      <c r="F1580" s="562"/>
      <c r="G1580" s="410" t="s">
        <v>3768</v>
      </c>
      <c r="H1580" s="410">
        <v>4</v>
      </c>
      <c r="I1580" s="563"/>
      <c r="J1580" s="562"/>
      <c r="K1580" s="402"/>
      <c r="L1580" s="402"/>
    </row>
    <row r="1581" spans="1:12" ht="18.75">
      <c r="A1581" s="402"/>
      <c r="B1581" s="563"/>
      <c r="C1581" s="566"/>
      <c r="D1581" s="565"/>
      <c r="E1581" s="563"/>
      <c r="F1581" s="562"/>
      <c r="G1581" s="410" t="s">
        <v>8324</v>
      </c>
      <c r="H1581" s="410">
        <v>1.04</v>
      </c>
      <c r="I1581" s="563"/>
      <c r="J1581" s="562"/>
      <c r="K1581" s="402"/>
      <c r="L1581" s="402"/>
    </row>
    <row r="1582" spans="1:12" ht="15.75">
      <c r="A1582" s="402"/>
      <c r="B1582" s="563"/>
      <c r="C1582" s="566" t="s">
        <v>8728</v>
      </c>
      <c r="D1582" s="565" t="s">
        <v>8280</v>
      </c>
      <c r="E1582" s="563"/>
      <c r="F1582" s="562"/>
      <c r="G1582" s="410" t="s">
        <v>3768</v>
      </c>
      <c r="H1582" s="410">
        <v>1</v>
      </c>
      <c r="I1582" s="563"/>
      <c r="J1582" s="562"/>
      <c r="K1582" s="402"/>
      <c r="L1582" s="402"/>
    </row>
    <row r="1583" spans="1:12" ht="18.75">
      <c r="A1583" s="402"/>
      <c r="B1583" s="563"/>
      <c r="C1583" s="566"/>
      <c r="D1583" s="565"/>
      <c r="E1583" s="563"/>
      <c r="F1583" s="562"/>
      <c r="G1583" s="410" t="s">
        <v>8324</v>
      </c>
      <c r="H1583" s="410">
        <v>0.6</v>
      </c>
      <c r="I1583" s="563"/>
      <c r="J1583" s="562"/>
      <c r="K1583" s="402"/>
      <c r="L1583" s="402"/>
    </row>
    <row r="1584" spans="1:12" ht="15.75">
      <c r="A1584" s="402"/>
      <c r="B1584" s="563"/>
      <c r="C1584" s="566" t="s">
        <v>8506</v>
      </c>
      <c r="D1584" s="565" t="s">
        <v>8280</v>
      </c>
      <c r="E1584" s="563"/>
      <c r="F1584" s="562"/>
      <c r="G1584" s="410" t="s">
        <v>3768</v>
      </c>
      <c r="H1584" s="410">
        <v>8</v>
      </c>
      <c r="I1584" s="563"/>
      <c r="J1584" s="562"/>
      <c r="K1584" s="402"/>
      <c r="L1584" s="402"/>
    </row>
    <row r="1585" spans="1:12" ht="18.75">
      <c r="A1585" s="402"/>
      <c r="B1585" s="563"/>
      <c r="C1585" s="566"/>
      <c r="D1585" s="565"/>
      <c r="E1585" s="563"/>
      <c r="F1585" s="562"/>
      <c r="G1585" s="410" t="s">
        <v>8324</v>
      </c>
      <c r="H1585" s="410">
        <v>11.13</v>
      </c>
      <c r="I1585" s="563"/>
      <c r="J1585" s="562"/>
      <c r="K1585" s="402"/>
      <c r="L1585" s="402"/>
    </row>
    <row r="1586" spans="1:12" ht="15.75">
      <c r="A1586" s="402"/>
      <c r="B1586" s="563"/>
      <c r="C1586" s="566" t="s">
        <v>9079</v>
      </c>
      <c r="D1586" s="565" t="s">
        <v>8280</v>
      </c>
      <c r="E1586" s="563"/>
      <c r="F1586" s="562"/>
      <c r="G1586" s="410" t="s">
        <v>3768</v>
      </c>
      <c r="H1586" s="410">
        <v>1</v>
      </c>
      <c r="I1586" s="563"/>
      <c r="J1586" s="562"/>
      <c r="K1586" s="402"/>
      <c r="L1586" s="402"/>
    </row>
    <row r="1587" spans="1:12" ht="18.75">
      <c r="A1587" s="402"/>
      <c r="B1587" s="563"/>
      <c r="C1587" s="566"/>
      <c r="D1587" s="565"/>
      <c r="E1587" s="563"/>
      <c r="F1587" s="562"/>
      <c r="G1587" s="410" t="s">
        <v>8324</v>
      </c>
      <c r="H1587" s="410">
        <v>0.31</v>
      </c>
      <c r="I1587" s="563"/>
      <c r="J1587" s="562"/>
      <c r="K1587" s="402"/>
      <c r="L1587" s="402"/>
    </row>
    <row r="1588" spans="1:12" ht="15.75">
      <c r="A1588" s="402"/>
      <c r="B1588" s="563"/>
      <c r="C1588" s="566" t="s">
        <v>8589</v>
      </c>
      <c r="D1588" s="565" t="s">
        <v>8280</v>
      </c>
      <c r="E1588" s="563"/>
      <c r="F1588" s="562"/>
      <c r="G1588" s="410" t="s">
        <v>3768</v>
      </c>
      <c r="H1588" s="410">
        <v>1</v>
      </c>
      <c r="I1588" s="563"/>
      <c r="J1588" s="562"/>
      <c r="K1588" s="402"/>
      <c r="L1588" s="402"/>
    </row>
    <row r="1589" spans="1:12" ht="18.75">
      <c r="A1589" s="402"/>
      <c r="B1589" s="563"/>
      <c r="C1589" s="566"/>
      <c r="D1589" s="565"/>
      <c r="E1589" s="563"/>
      <c r="F1589" s="562"/>
      <c r="G1589" s="410" t="s">
        <v>8324</v>
      </c>
      <c r="H1589" s="410">
        <v>0.91</v>
      </c>
      <c r="I1589" s="563"/>
      <c r="J1589" s="562"/>
      <c r="K1589" s="402"/>
      <c r="L1589" s="402"/>
    </row>
    <row r="1590" spans="1:12" ht="15.75">
      <c r="A1590" s="402"/>
      <c r="B1590" s="563"/>
      <c r="C1590" s="566" t="s">
        <v>9080</v>
      </c>
      <c r="D1590" s="565" t="s">
        <v>8280</v>
      </c>
      <c r="E1590" s="563"/>
      <c r="F1590" s="562"/>
      <c r="G1590" s="410" t="s">
        <v>3768</v>
      </c>
      <c r="H1590" s="410">
        <v>1</v>
      </c>
      <c r="I1590" s="563"/>
      <c r="J1590" s="562"/>
      <c r="K1590" s="402"/>
      <c r="L1590" s="402"/>
    </row>
    <row r="1591" spans="1:12" ht="18.75">
      <c r="A1591" s="402"/>
      <c r="B1591" s="563"/>
      <c r="C1591" s="566"/>
      <c r="D1591" s="565"/>
      <c r="E1591" s="563"/>
      <c r="F1591" s="562"/>
      <c r="G1591" s="410" t="s">
        <v>8324</v>
      </c>
      <c r="H1591" s="410">
        <v>0.255</v>
      </c>
      <c r="I1591" s="563"/>
      <c r="J1591" s="562"/>
      <c r="K1591" s="402"/>
      <c r="L1591" s="402"/>
    </row>
    <row r="1592" spans="1:12" ht="31.5">
      <c r="A1592" s="402"/>
      <c r="B1592" s="403"/>
      <c r="C1592" s="409" t="s">
        <v>9081</v>
      </c>
      <c r="D1592" s="410" t="s">
        <v>9082</v>
      </c>
      <c r="E1592" s="403"/>
      <c r="F1592" s="410" t="s">
        <v>8601</v>
      </c>
      <c r="G1592" s="410" t="s">
        <v>3768</v>
      </c>
      <c r="H1592" s="410">
        <v>1</v>
      </c>
      <c r="I1592" s="403"/>
      <c r="J1592" s="399"/>
      <c r="K1592" s="402"/>
      <c r="L1592" s="402"/>
    </row>
    <row r="1593" spans="1:12" ht="31.5">
      <c r="A1593" s="402"/>
      <c r="B1593" s="403"/>
      <c r="C1593" s="409" t="s">
        <v>9083</v>
      </c>
      <c r="D1593" s="410" t="s">
        <v>9084</v>
      </c>
      <c r="E1593" s="403"/>
      <c r="F1593" s="410" t="s">
        <v>8601</v>
      </c>
      <c r="G1593" s="410" t="s">
        <v>3768</v>
      </c>
      <c r="H1593" s="410">
        <v>1</v>
      </c>
      <c r="I1593" s="403"/>
      <c r="J1593" s="399"/>
      <c r="K1593" s="402"/>
      <c r="L1593" s="402"/>
    </row>
    <row r="1594" spans="1:12" ht="31.5">
      <c r="A1594" s="402"/>
      <c r="B1594" s="403"/>
      <c r="C1594" s="409" t="s">
        <v>8732</v>
      </c>
      <c r="D1594" s="410" t="s">
        <v>8733</v>
      </c>
      <c r="E1594" s="403"/>
      <c r="F1594" s="410" t="s">
        <v>8601</v>
      </c>
      <c r="G1594" s="410" t="s">
        <v>3768</v>
      </c>
      <c r="H1594" s="410">
        <v>1</v>
      </c>
      <c r="I1594" s="403"/>
      <c r="J1594" s="399"/>
      <c r="K1594" s="402"/>
      <c r="L1594" s="402"/>
    </row>
    <row r="1595" spans="1:12" ht="15.75">
      <c r="A1595" s="402"/>
      <c r="B1595" s="403"/>
      <c r="C1595" s="409" t="s">
        <v>9048</v>
      </c>
      <c r="D1595" s="410" t="s">
        <v>9049</v>
      </c>
      <c r="E1595" s="403"/>
      <c r="F1595" s="410" t="s">
        <v>8309</v>
      </c>
      <c r="G1595" s="410" t="s">
        <v>3768</v>
      </c>
      <c r="H1595" s="410">
        <v>3</v>
      </c>
      <c r="I1595" s="403"/>
      <c r="J1595" s="399"/>
      <c r="K1595" s="402"/>
      <c r="L1595" s="402"/>
    </row>
    <row r="1596" spans="1:12" ht="15.75">
      <c r="A1596" s="402"/>
      <c r="B1596" s="403"/>
      <c r="C1596" s="409" t="s">
        <v>8333</v>
      </c>
      <c r="D1596" s="410" t="s">
        <v>8334</v>
      </c>
      <c r="E1596" s="403"/>
      <c r="F1596" s="399"/>
      <c r="G1596" s="410" t="s">
        <v>3768</v>
      </c>
      <c r="H1596" s="410">
        <v>5</v>
      </c>
      <c r="I1596" s="403"/>
      <c r="J1596" s="399"/>
      <c r="K1596" s="402"/>
      <c r="L1596" s="402"/>
    </row>
    <row r="1597" spans="1:12" ht="15.75">
      <c r="A1597" s="402"/>
      <c r="B1597" s="403"/>
      <c r="C1597" s="409" t="s">
        <v>9027</v>
      </c>
      <c r="D1597" s="410" t="s">
        <v>9028</v>
      </c>
      <c r="E1597" s="403"/>
      <c r="F1597" s="410" t="s">
        <v>8868</v>
      </c>
      <c r="G1597" s="410" t="s">
        <v>3768</v>
      </c>
      <c r="H1597" s="410">
        <v>1</v>
      </c>
      <c r="I1597" s="410">
        <v>32</v>
      </c>
      <c r="J1597" s="399"/>
      <c r="K1597" s="402"/>
      <c r="L1597" s="402"/>
    </row>
    <row r="1598" spans="1:12" ht="15.75">
      <c r="A1598" s="402"/>
      <c r="B1598" s="403"/>
      <c r="C1598" s="409" t="s">
        <v>8345</v>
      </c>
      <c r="D1598" s="399"/>
      <c r="E1598" s="403"/>
      <c r="F1598" s="399"/>
      <c r="G1598" s="410" t="s">
        <v>3509</v>
      </c>
      <c r="H1598" s="410">
        <v>40</v>
      </c>
      <c r="I1598" s="399"/>
      <c r="J1598" s="399"/>
      <c r="K1598" s="402"/>
      <c r="L1598" s="402"/>
    </row>
    <row r="1599" spans="1:12" ht="15.75">
      <c r="A1599" s="402"/>
      <c r="B1599" s="403"/>
      <c r="C1599" s="405"/>
      <c r="D1599" s="399"/>
      <c r="E1599" s="403"/>
      <c r="F1599" s="399"/>
      <c r="G1599" s="399"/>
      <c r="H1599" s="399"/>
      <c r="I1599" s="399"/>
      <c r="J1599" s="399"/>
      <c r="K1599" s="402"/>
      <c r="L1599" s="402"/>
    </row>
    <row r="1600" spans="1:12" ht="15.75">
      <c r="A1600" s="402"/>
      <c r="B1600" s="403"/>
      <c r="C1600" s="428" t="s">
        <v>9085</v>
      </c>
      <c r="D1600" s="399"/>
      <c r="E1600" s="403"/>
      <c r="F1600" s="399"/>
      <c r="G1600" s="399"/>
      <c r="H1600" s="399"/>
      <c r="I1600" s="399"/>
      <c r="J1600" s="399"/>
      <c r="K1600" s="402"/>
      <c r="L1600" s="402"/>
    </row>
    <row r="1601" spans="1:12" ht="34.5">
      <c r="A1601" s="402"/>
      <c r="B1601" s="563"/>
      <c r="C1601" s="409" t="s">
        <v>9086</v>
      </c>
      <c r="D1601" s="565" t="s">
        <v>9087</v>
      </c>
      <c r="E1601" s="563"/>
      <c r="F1601" s="565" t="s">
        <v>8125</v>
      </c>
      <c r="G1601" s="565" t="s">
        <v>3768</v>
      </c>
      <c r="H1601" s="565">
        <v>1</v>
      </c>
      <c r="I1601" s="565">
        <v>22</v>
      </c>
      <c r="J1601" s="565" t="s">
        <v>8128</v>
      </c>
      <c r="K1601" s="402"/>
      <c r="L1601" s="402"/>
    </row>
    <row r="1602" spans="1:12" ht="15.75">
      <c r="A1602" s="402"/>
      <c r="B1602" s="563"/>
      <c r="C1602" s="409" t="s">
        <v>9088</v>
      </c>
      <c r="D1602" s="565"/>
      <c r="E1602" s="563"/>
      <c r="F1602" s="565"/>
      <c r="G1602" s="565"/>
      <c r="H1602" s="565"/>
      <c r="I1602" s="565"/>
      <c r="J1602" s="565"/>
      <c r="K1602" s="402"/>
      <c r="L1602" s="402"/>
    </row>
    <row r="1603" spans="1:12" ht="15.75">
      <c r="A1603" s="402"/>
      <c r="B1603" s="563"/>
      <c r="C1603" s="409" t="s">
        <v>7450</v>
      </c>
      <c r="D1603" s="565"/>
      <c r="E1603" s="563"/>
      <c r="F1603" s="565"/>
      <c r="G1603" s="565"/>
      <c r="H1603" s="565"/>
      <c r="I1603" s="565"/>
      <c r="J1603" s="565"/>
      <c r="K1603" s="402"/>
      <c r="L1603" s="402"/>
    </row>
    <row r="1604" spans="1:12" ht="15.75">
      <c r="A1604" s="402"/>
      <c r="B1604" s="403"/>
      <c r="C1604" s="409" t="s">
        <v>8813</v>
      </c>
      <c r="D1604" s="410" t="s">
        <v>9089</v>
      </c>
      <c r="E1604" s="403"/>
      <c r="F1604" s="399"/>
      <c r="G1604" s="410" t="s">
        <v>6441</v>
      </c>
      <c r="H1604" s="410">
        <v>1</v>
      </c>
      <c r="I1604" s="399"/>
      <c r="J1604" s="410" t="s">
        <v>8815</v>
      </c>
      <c r="K1604" s="402"/>
      <c r="L1604" s="402"/>
    </row>
    <row r="1605" spans="1:12" ht="18.75">
      <c r="A1605" s="402"/>
      <c r="B1605" s="403"/>
      <c r="C1605" s="409" t="s">
        <v>9090</v>
      </c>
      <c r="D1605" s="410" t="s">
        <v>9091</v>
      </c>
      <c r="E1605" s="403"/>
      <c r="F1605" s="399"/>
      <c r="G1605" s="410" t="s">
        <v>3768</v>
      </c>
      <c r="H1605" s="410">
        <v>1</v>
      </c>
      <c r="I1605" s="399"/>
      <c r="J1605" s="399"/>
      <c r="K1605" s="402"/>
      <c r="L1605" s="402"/>
    </row>
    <row r="1606" spans="1:12" ht="18.75">
      <c r="A1606" s="402"/>
      <c r="B1606" s="403"/>
      <c r="C1606" s="409" t="s">
        <v>9092</v>
      </c>
      <c r="D1606" s="410" t="s">
        <v>9093</v>
      </c>
      <c r="E1606" s="403"/>
      <c r="F1606" s="399"/>
      <c r="G1606" s="410" t="s">
        <v>3768</v>
      </c>
      <c r="H1606" s="410">
        <v>1</v>
      </c>
      <c r="I1606" s="399"/>
      <c r="J1606" s="399"/>
      <c r="K1606" s="402"/>
      <c r="L1606" s="402"/>
    </row>
    <row r="1607" spans="1:12" ht="15.75">
      <c r="A1607" s="402"/>
      <c r="B1607" s="403"/>
      <c r="C1607" s="409" t="s">
        <v>8820</v>
      </c>
      <c r="D1607" s="410" t="s">
        <v>9094</v>
      </c>
      <c r="E1607" s="403"/>
      <c r="F1607" s="399"/>
      <c r="G1607" s="410" t="s">
        <v>3768</v>
      </c>
      <c r="H1607" s="410">
        <v>1</v>
      </c>
      <c r="I1607" s="399"/>
      <c r="J1607" s="399"/>
      <c r="K1607" s="402"/>
      <c r="L1607" s="402"/>
    </row>
    <row r="1608" spans="1:12" ht="15.75">
      <c r="A1608" s="402"/>
      <c r="B1608" s="403"/>
      <c r="C1608" s="409" t="s">
        <v>8822</v>
      </c>
      <c r="D1608" s="410" t="s">
        <v>9095</v>
      </c>
      <c r="E1608" s="403"/>
      <c r="F1608" s="399"/>
      <c r="G1608" s="410" t="s">
        <v>3768</v>
      </c>
      <c r="H1608" s="410">
        <v>1</v>
      </c>
      <c r="I1608" s="399"/>
      <c r="J1608" s="399"/>
      <c r="K1608" s="402"/>
      <c r="L1608" s="402"/>
    </row>
    <row r="1609" spans="1:12" ht="15.75">
      <c r="A1609" s="402"/>
      <c r="B1609" s="403"/>
      <c r="C1609" s="409" t="s">
        <v>9040</v>
      </c>
      <c r="D1609" s="399"/>
      <c r="E1609" s="403"/>
      <c r="F1609" s="399"/>
      <c r="G1609" s="410" t="s">
        <v>3768</v>
      </c>
      <c r="H1609" s="410">
        <v>1</v>
      </c>
      <c r="I1609" s="399"/>
      <c r="J1609" s="399"/>
      <c r="K1609" s="402"/>
      <c r="L1609" s="402"/>
    </row>
    <row r="1610" spans="1:12" ht="15.75">
      <c r="A1610" s="402"/>
      <c r="B1610" s="403"/>
      <c r="C1610" s="409" t="s">
        <v>9071</v>
      </c>
      <c r="D1610" s="410" t="s">
        <v>9096</v>
      </c>
      <c r="E1610" s="403"/>
      <c r="F1610" s="399"/>
      <c r="G1610" s="410" t="s">
        <v>3768</v>
      </c>
      <c r="H1610" s="410">
        <v>1</v>
      </c>
      <c r="I1610" s="399"/>
      <c r="J1610" s="399"/>
      <c r="K1610" s="402"/>
      <c r="L1610" s="402"/>
    </row>
    <row r="1611" spans="1:12" ht="15.75">
      <c r="A1611" s="402"/>
      <c r="B1611" s="403"/>
      <c r="C1611" s="409" t="s">
        <v>9097</v>
      </c>
      <c r="D1611" s="410" t="s">
        <v>9098</v>
      </c>
      <c r="E1611" s="403"/>
      <c r="F1611" s="410" t="s">
        <v>8710</v>
      </c>
      <c r="G1611" s="410" t="s">
        <v>3768</v>
      </c>
      <c r="H1611" s="410">
        <v>1</v>
      </c>
      <c r="I1611" s="399"/>
      <c r="J1611" s="399"/>
      <c r="K1611" s="402"/>
      <c r="L1611" s="402"/>
    </row>
    <row r="1612" spans="1:12" ht="31.5">
      <c r="A1612" s="402"/>
      <c r="B1612" s="403"/>
      <c r="C1612" s="409" t="s">
        <v>8648</v>
      </c>
      <c r="D1612" s="410" t="s">
        <v>9099</v>
      </c>
      <c r="E1612" s="403"/>
      <c r="F1612" s="410" t="s">
        <v>8125</v>
      </c>
      <c r="G1612" s="410" t="s">
        <v>3768</v>
      </c>
      <c r="H1612" s="410">
        <v>2</v>
      </c>
      <c r="I1612" s="399"/>
      <c r="J1612" s="399"/>
      <c r="K1612" s="402"/>
      <c r="L1612" s="402"/>
    </row>
    <row r="1613" spans="1:12" ht="15.75">
      <c r="A1613" s="402"/>
      <c r="B1613" s="563"/>
      <c r="C1613" s="409" t="s">
        <v>8570</v>
      </c>
      <c r="D1613" s="565" t="s">
        <v>8280</v>
      </c>
      <c r="E1613" s="563"/>
      <c r="F1613" s="562"/>
      <c r="G1613" s="565" t="s">
        <v>2182</v>
      </c>
      <c r="H1613" s="565">
        <v>5.0999999999999996</v>
      </c>
      <c r="I1613" s="565">
        <v>3.11</v>
      </c>
      <c r="J1613" s="565" t="s">
        <v>8228</v>
      </c>
      <c r="K1613" s="402"/>
      <c r="L1613" s="402"/>
    </row>
    <row r="1614" spans="1:12" ht="15.75">
      <c r="A1614" s="402"/>
      <c r="B1614" s="563"/>
      <c r="C1614" s="416" t="s">
        <v>8571</v>
      </c>
      <c r="D1614" s="565"/>
      <c r="E1614" s="563"/>
      <c r="F1614" s="562"/>
      <c r="G1614" s="565"/>
      <c r="H1614" s="565"/>
      <c r="I1614" s="565"/>
      <c r="J1614" s="565"/>
      <c r="K1614" s="402"/>
      <c r="L1614" s="402"/>
    </row>
    <row r="1615" spans="1:12" ht="15.75">
      <c r="A1615" s="402"/>
      <c r="B1615" s="403"/>
      <c r="C1615" s="416" t="s">
        <v>8571</v>
      </c>
      <c r="D1615" s="399"/>
      <c r="E1615" s="403"/>
      <c r="F1615" s="399"/>
      <c r="G1615" s="410" t="s">
        <v>2182</v>
      </c>
      <c r="H1615" s="410">
        <v>3.5</v>
      </c>
      <c r="I1615" s="410">
        <v>3.11</v>
      </c>
      <c r="J1615" s="410" t="s">
        <v>8229</v>
      </c>
      <c r="K1615" s="402"/>
      <c r="L1615" s="402"/>
    </row>
    <row r="1616" spans="1:12" ht="15.75">
      <c r="A1616" s="402"/>
      <c r="B1616" s="563"/>
      <c r="C1616" s="409" t="s">
        <v>8279</v>
      </c>
      <c r="D1616" s="565" t="s">
        <v>8280</v>
      </c>
      <c r="E1616" s="563"/>
      <c r="F1616" s="562"/>
      <c r="G1616" s="565" t="s">
        <v>2182</v>
      </c>
      <c r="H1616" s="565">
        <v>5.8</v>
      </c>
      <c r="I1616" s="565">
        <v>5.47</v>
      </c>
      <c r="J1616" s="565" t="s">
        <v>8229</v>
      </c>
      <c r="K1616" s="402"/>
      <c r="L1616" s="402"/>
    </row>
    <row r="1617" spans="1:12" ht="15.75">
      <c r="A1617" s="402"/>
      <c r="B1617" s="563"/>
      <c r="C1617" s="416" t="s">
        <v>8574</v>
      </c>
      <c r="D1617" s="565"/>
      <c r="E1617" s="563"/>
      <c r="F1617" s="562"/>
      <c r="G1617" s="565"/>
      <c r="H1617" s="565"/>
      <c r="I1617" s="565"/>
      <c r="J1617" s="565"/>
      <c r="K1617" s="402"/>
      <c r="L1617" s="402"/>
    </row>
    <row r="1618" spans="1:12" ht="15.75">
      <c r="A1618" s="402"/>
      <c r="B1618" s="563"/>
      <c r="C1618" s="567"/>
      <c r="D1618" s="562"/>
      <c r="E1618" s="563"/>
      <c r="F1618" s="562"/>
      <c r="G1618" s="565" t="s">
        <v>2182</v>
      </c>
      <c r="H1618" s="565">
        <v>9.6</v>
      </c>
      <c r="I1618" s="565">
        <v>5.47</v>
      </c>
      <c r="J1618" s="410" t="s">
        <v>8116</v>
      </c>
      <c r="K1618" s="402"/>
      <c r="L1618" s="402"/>
    </row>
    <row r="1619" spans="1:12">
      <c r="A1619" s="402"/>
      <c r="B1619" s="563"/>
      <c r="C1619" s="567"/>
      <c r="D1619" s="562"/>
      <c r="E1619" s="563"/>
      <c r="F1619" s="562"/>
      <c r="G1619" s="565"/>
      <c r="H1619" s="565"/>
      <c r="I1619" s="565"/>
      <c r="J1619" s="429" t="s">
        <v>8456</v>
      </c>
      <c r="K1619" s="402"/>
      <c r="L1619" s="402"/>
    </row>
    <row r="1620" spans="1:12" ht="15.75">
      <c r="A1620" s="402"/>
      <c r="B1620" s="563"/>
      <c r="C1620" s="567"/>
      <c r="D1620" s="574"/>
      <c r="E1620" s="563"/>
      <c r="F1620" s="562"/>
      <c r="G1620" s="565" t="s">
        <v>2182</v>
      </c>
      <c r="H1620" s="565">
        <v>4</v>
      </c>
      <c r="I1620" s="565">
        <v>5.47</v>
      </c>
      <c r="J1620" s="410" t="s">
        <v>8117</v>
      </c>
      <c r="K1620" s="402"/>
      <c r="L1620" s="402"/>
    </row>
    <row r="1621" spans="1:12">
      <c r="A1621" s="402"/>
      <c r="B1621" s="563"/>
      <c r="C1621" s="567"/>
      <c r="D1621" s="574"/>
      <c r="E1621" s="563"/>
      <c r="F1621" s="562"/>
      <c r="G1621" s="565"/>
      <c r="H1621" s="565"/>
      <c r="I1621" s="565"/>
      <c r="J1621" s="429" t="s">
        <v>8456</v>
      </c>
      <c r="K1621" s="402"/>
      <c r="L1621" s="402"/>
    </row>
    <row r="1622" spans="1:12" ht="15.75">
      <c r="A1622" s="402"/>
      <c r="B1622" s="563"/>
      <c r="C1622" s="567"/>
      <c r="D1622" s="562"/>
      <c r="E1622" s="563"/>
      <c r="F1622" s="562"/>
      <c r="G1622" s="565" t="s">
        <v>2182</v>
      </c>
      <c r="H1622" s="565">
        <v>6</v>
      </c>
      <c r="I1622" s="565">
        <v>5.47</v>
      </c>
      <c r="J1622" s="410" t="s">
        <v>8228</v>
      </c>
      <c r="K1622" s="402"/>
      <c r="L1622" s="402"/>
    </row>
    <row r="1623" spans="1:12">
      <c r="A1623" s="402"/>
      <c r="B1623" s="563"/>
      <c r="C1623" s="567"/>
      <c r="D1623" s="562"/>
      <c r="E1623" s="563"/>
      <c r="F1623" s="562"/>
      <c r="G1623" s="565"/>
      <c r="H1623" s="565"/>
      <c r="I1623" s="565"/>
      <c r="J1623" s="429" t="s">
        <v>8456</v>
      </c>
      <c r="K1623" s="402"/>
      <c r="L1623" s="402"/>
    </row>
    <row r="1624" spans="1:12" ht="15.75">
      <c r="A1624" s="402"/>
      <c r="B1624" s="563"/>
      <c r="C1624" s="567"/>
      <c r="D1624" s="562"/>
      <c r="E1624" s="563"/>
      <c r="F1624" s="562"/>
      <c r="G1624" s="565" t="s">
        <v>2182</v>
      </c>
      <c r="H1624" s="565">
        <v>2.6</v>
      </c>
      <c r="I1624" s="565">
        <v>5.47</v>
      </c>
      <c r="J1624" s="410" t="s">
        <v>8229</v>
      </c>
      <c r="K1624" s="402"/>
      <c r="L1624" s="402"/>
    </row>
    <row r="1625" spans="1:12">
      <c r="A1625" s="402"/>
      <c r="B1625" s="563"/>
      <c r="C1625" s="567"/>
      <c r="D1625" s="562"/>
      <c r="E1625" s="563"/>
      <c r="F1625" s="562"/>
      <c r="G1625" s="565"/>
      <c r="H1625" s="565"/>
      <c r="I1625" s="565"/>
      <c r="J1625" s="429" t="s">
        <v>8456</v>
      </c>
      <c r="K1625" s="402"/>
      <c r="L1625" s="402"/>
    </row>
    <row r="1626" spans="1:12" ht="15.75">
      <c r="A1626" s="402"/>
      <c r="B1626" s="563"/>
      <c r="C1626" s="567"/>
      <c r="D1626" s="562"/>
      <c r="E1626" s="563"/>
      <c r="F1626" s="562"/>
      <c r="G1626" s="565" t="s">
        <v>2182</v>
      </c>
      <c r="H1626" s="565">
        <v>4</v>
      </c>
      <c r="I1626" s="565">
        <v>5.47</v>
      </c>
      <c r="J1626" s="410" t="s">
        <v>9076</v>
      </c>
      <c r="K1626" s="402"/>
      <c r="L1626" s="402"/>
    </row>
    <row r="1627" spans="1:12">
      <c r="A1627" s="402"/>
      <c r="B1627" s="563"/>
      <c r="C1627" s="567"/>
      <c r="D1627" s="562"/>
      <c r="E1627" s="563"/>
      <c r="F1627" s="562"/>
      <c r="G1627" s="565"/>
      <c r="H1627" s="565"/>
      <c r="I1627" s="565"/>
      <c r="J1627" s="429" t="s">
        <v>8456</v>
      </c>
      <c r="K1627" s="402"/>
      <c r="L1627" s="402"/>
    </row>
    <row r="1628" spans="1:12" ht="15.75">
      <c r="A1628" s="402"/>
      <c r="B1628" s="563"/>
      <c r="C1628" s="566" t="s">
        <v>9100</v>
      </c>
      <c r="D1628" s="565" t="s">
        <v>8280</v>
      </c>
      <c r="E1628" s="563"/>
      <c r="F1628" s="562"/>
      <c r="G1628" s="410" t="s">
        <v>3768</v>
      </c>
      <c r="H1628" s="410">
        <v>2</v>
      </c>
      <c r="I1628" s="565">
        <v>10.4</v>
      </c>
      <c r="J1628" s="565" t="s">
        <v>8228</v>
      </c>
      <c r="K1628" s="402"/>
      <c r="L1628" s="402"/>
    </row>
    <row r="1629" spans="1:12" ht="18.75">
      <c r="A1629" s="402"/>
      <c r="B1629" s="563"/>
      <c r="C1629" s="566"/>
      <c r="D1629" s="565"/>
      <c r="E1629" s="563"/>
      <c r="F1629" s="562"/>
      <c r="G1629" s="410" t="s">
        <v>8324</v>
      </c>
      <c r="H1629" s="410">
        <v>1.3</v>
      </c>
      <c r="I1629" s="565"/>
      <c r="J1629" s="565"/>
      <c r="K1629" s="402"/>
      <c r="L1629" s="402"/>
    </row>
    <row r="1630" spans="1:12" ht="15.75">
      <c r="A1630" s="402"/>
      <c r="B1630" s="563"/>
      <c r="C1630" s="409" t="s">
        <v>8580</v>
      </c>
      <c r="D1630" s="562"/>
      <c r="E1630" s="563"/>
      <c r="F1630" s="562"/>
      <c r="G1630" s="410" t="s">
        <v>3768</v>
      </c>
      <c r="H1630" s="410">
        <v>1</v>
      </c>
      <c r="I1630" s="562"/>
      <c r="J1630" s="562"/>
      <c r="K1630" s="402"/>
      <c r="L1630" s="402"/>
    </row>
    <row r="1631" spans="1:12" ht="18.75">
      <c r="A1631" s="402"/>
      <c r="B1631" s="563"/>
      <c r="C1631" s="409" t="s">
        <v>9101</v>
      </c>
      <c r="D1631" s="562"/>
      <c r="E1631" s="563"/>
      <c r="F1631" s="562"/>
      <c r="G1631" s="410" t="s">
        <v>8324</v>
      </c>
      <c r="H1631" s="410">
        <v>0.434</v>
      </c>
      <c r="I1631" s="562"/>
      <c r="J1631" s="562"/>
      <c r="K1631" s="402"/>
      <c r="L1631" s="402"/>
    </row>
    <row r="1632" spans="1:12" ht="15.75">
      <c r="A1632" s="402"/>
      <c r="B1632" s="563"/>
      <c r="C1632" s="409" t="s">
        <v>8382</v>
      </c>
      <c r="D1632" s="562"/>
      <c r="E1632" s="563"/>
      <c r="F1632" s="562"/>
      <c r="G1632" s="410" t="s">
        <v>3768</v>
      </c>
      <c r="H1632" s="410">
        <v>2</v>
      </c>
      <c r="I1632" s="562"/>
      <c r="J1632" s="562"/>
      <c r="K1632" s="402"/>
      <c r="L1632" s="402"/>
    </row>
    <row r="1633" spans="1:12" ht="18.75">
      <c r="A1633" s="402"/>
      <c r="B1633" s="563"/>
      <c r="C1633" s="409" t="s">
        <v>9102</v>
      </c>
      <c r="D1633" s="562"/>
      <c r="E1633" s="563"/>
      <c r="F1633" s="562"/>
      <c r="G1633" s="410" t="s">
        <v>8324</v>
      </c>
      <c r="H1633" s="410">
        <v>0.89</v>
      </c>
      <c r="I1633" s="562"/>
      <c r="J1633" s="562"/>
      <c r="K1633" s="402"/>
      <c r="L1633" s="402"/>
    </row>
    <row r="1634" spans="1:12" ht="15.75">
      <c r="A1634" s="402"/>
      <c r="B1634" s="563"/>
      <c r="C1634" s="409" t="s">
        <v>8580</v>
      </c>
      <c r="D1634" s="562"/>
      <c r="E1634" s="563"/>
      <c r="F1634" s="562"/>
      <c r="G1634" s="410" t="s">
        <v>3768</v>
      </c>
      <c r="H1634" s="410">
        <v>1</v>
      </c>
      <c r="I1634" s="562"/>
      <c r="J1634" s="562"/>
      <c r="K1634" s="402"/>
      <c r="L1634" s="402"/>
    </row>
    <row r="1635" spans="1:12" ht="18.75">
      <c r="A1635" s="402"/>
      <c r="B1635" s="563"/>
      <c r="C1635" s="409" t="s">
        <v>9103</v>
      </c>
      <c r="D1635" s="562"/>
      <c r="E1635" s="563"/>
      <c r="F1635" s="562"/>
      <c r="G1635" s="410" t="s">
        <v>8324</v>
      </c>
      <c r="H1635" s="410">
        <v>0.45500000000000002</v>
      </c>
      <c r="I1635" s="562"/>
      <c r="J1635" s="562"/>
      <c r="K1635" s="402"/>
      <c r="L1635" s="402"/>
    </row>
    <row r="1636" spans="1:12" ht="15.75">
      <c r="A1636" s="402"/>
      <c r="B1636" s="563"/>
      <c r="C1636" s="409" t="s">
        <v>8967</v>
      </c>
      <c r="D1636" s="565" t="s">
        <v>8280</v>
      </c>
      <c r="E1636" s="563"/>
      <c r="F1636" s="562"/>
      <c r="G1636" s="410" t="s">
        <v>3768</v>
      </c>
      <c r="H1636" s="410">
        <v>1</v>
      </c>
      <c r="I1636" s="562"/>
      <c r="J1636" s="562"/>
      <c r="K1636" s="402"/>
      <c r="L1636" s="402"/>
    </row>
    <row r="1637" spans="1:12" ht="18.75">
      <c r="A1637" s="402"/>
      <c r="B1637" s="563"/>
      <c r="C1637" s="416" t="s">
        <v>9006</v>
      </c>
      <c r="D1637" s="565"/>
      <c r="E1637" s="563"/>
      <c r="F1637" s="562"/>
      <c r="G1637" s="410" t="s">
        <v>8324</v>
      </c>
      <c r="H1637" s="410">
        <v>0.26</v>
      </c>
      <c r="I1637" s="562"/>
      <c r="J1637" s="562"/>
      <c r="K1637" s="402"/>
      <c r="L1637" s="402"/>
    </row>
    <row r="1638" spans="1:12" ht="15.75">
      <c r="A1638" s="402"/>
      <c r="B1638" s="563"/>
      <c r="C1638" s="566" t="s">
        <v>9104</v>
      </c>
      <c r="D1638" s="565" t="s">
        <v>8280</v>
      </c>
      <c r="E1638" s="563"/>
      <c r="F1638" s="562"/>
      <c r="G1638" s="410" t="s">
        <v>3768</v>
      </c>
      <c r="H1638" s="410">
        <v>1</v>
      </c>
      <c r="I1638" s="562"/>
      <c r="J1638" s="562"/>
      <c r="K1638" s="402"/>
      <c r="L1638" s="402"/>
    </row>
    <row r="1639" spans="1:12" ht="18.75">
      <c r="A1639" s="402"/>
      <c r="B1639" s="563"/>
      <c r="C1639" s="566"/>
      <c r="D1639" s="565"/>
      <c r="E1639" s="563"/>
      <c r="F1639" s="562"/>
      <c r="G1639" s="410" t="s">
        <v>8324</v>
      </c>
      <c r="H1639" s="410">
        <v>0.2</v>
      </c>
      <c r="I1639" s="562"/>
      <c r="J1639" s="562"/>
      <c r="K1639" s="402"/>
      <c r="L1639" s="402"/>
    </row>
    <row r="1640" spans="1:12" ht="15.75">
      <c r="A1640" s="402"/>
      <c r="B1640" s="563"/>
      <c r="C1640" s="566" t="s">
        <v>9105</v>
      </c>
      <c r="D1640" s="565" t="s">
        <v>8280</v>
      </c>
      <c r="E1640" s="563"/>
      <c r="F1640" s="562"/>
      <c r="G1640" s="410" t="s">
        <v>3768</v>
      </c>
      <c r="H1640" s="410">
        <v>6</v>
      </c>
      <c r="I1640" s="562"/>
      <c r="J1640" s="562"/>
      <c r="K1640" s="402"/>
      <c r="L1640" s="402"/>
    </row>
    <row r="1641" spans="1:12" ht="18.75">
      <c r="A1641" s="402"/>
      <c r="B1641" s="563"/>
      <c r="C1641" s="566"/>
      <c r="D1641" s="565"/>
      <c r="E1641" s="563"/>
      <c r="F1641" s="562"/>
      <c r="G1641" s="410" t="s">
        <v>8324</v>
      </c>
      <c r="H1641" s="410">
        <v>1.4</v>
      </c>
      <c r="I1641" s="562"/>
      <c r="J1641" s="562"/>
      <c r="K1641" s="402"/>
      <c r="L1641" s="402"/>
    </row>
    <row r="1642" spans="1:12" ht="15.75">
      <c r="A1642" s="402"/>
      <c r="B1642" s="563"/>
      <c r="C1642" s="566" t="s">
        <v>9106</v>
      </c>
      <c r="D1642" s="565" t="s">
        <v>8280</v>
      </c>
      <c r="E1642" s="563"/>
      <c r="F1642" s="562"/>
      <c r="G1642" s="410" t="s">
        <v>3768</v>
      </c>
      <c r="H1642" s="410">
        <v>2</v>
      </c>
      <c r="I1642" s="562"/>
      <c r="J1642" s="562"/>
      <c r="K1642" s="402"/>
      <c r="L1642" s="402"/>
    </row>
    <row r="1643" spans="1:12" ht="18.75">
      <c r="A1643" s="402"/>
      <c r="B1643" s="563"/>
      <c r="C1643" s="566"/>
      <c r="D1643" s="565"/>
      <c r="E1643" s="563"/>
      <c r="F1643" s="562"/>
      <c r="G1643" s="410" t="s">
        <v>8324</v>
      </c>
      <c r="H1643" s="410">
        <v>0.77</v>
      </c>
      <c r="I1643" s="562"/>
      <c r="J1643" s="562"/>
      <c r="K1643" s="402"/>
      <c r="L1643" s="402"/>
    </row>
    <row r="1644" spans="1:12" ht="15.75">
      <c r="A1644" s="402"/>
      <c r="B1644" s="563"/>
      <c r="C1644" s="573" t="s">
        <v>9107</v>
      </c>
      <c r="D1644" s="565" t="s">
        <v>8280</v>
      </c>
      <c r="E1644" s="563"/>
      <c r="F1644" s="562"/>
      <c r="G1644" s="410" t="s">
        <v>3768</v>
      </c>
      <c r="H1644" s="410">
        <v>1</v>
      </c>
      <c r="I1644" s="562"/>
      <c r="J1644" s="562"/>
      <c r="K1644" s="402"/>
      <c r="L1644" s="402"/>
    </row>
    <row r="1645" spans="1:12" ht="18.75">
      <c r="A1645" s="402"/>
      <c r="B1645" s="563"/>
      <c r="C1645" s="573"/>
      <c r="D1645" s="565"/>
      <c r="E1645" s="563"/>
      <c r="F1645" s="562"/>
      <c r="G1645" s="410" t="s">
        <v>8324</v>
      </c>
      <c r="H1645" s="410">
        <v>0.22</v>
      </c>
      <c r="I1645" s="562"/>
      <c r="J1645" s="562"/>
      <c r="K1645" s="402"/>
      <c r="L1645" s="402"/>
    </row>
    <row r="1646" spans="1:12" ht="15.75">
      <c r="A1646" s="402"/>
      <c r="B1646" s="403"/>
      <c r="C1646" s="416" t="s">
        <v>9108</v>
      </c>
      <c r="D1646" s="410" t="s">
        <v>9109</v>
      </c>
      <c r="E1646" s="403"/>
      <c r="F1646" s="410" t="s">
        <v>8309</v>
      </c>
      <c r="G1646" s="410" t="s">
        <v>3768</v>
      </c>
      <c r="H1646" s="410">
        <v>2</v>
      </c>
      <c r="I1646" s="399"/>
      <c r="J1646" s="399"/>
      <c r="K1646" s="402"/>
      <c r="L1646" s="402"/>
    </row>
    <row r="1647" spans="1:12" ht="15.75">
      <c r="A1647" s="402"/>
      <c r="B1647" s="403"/>
      <c r="C1647" s="409" t="s">
        <v>8333</v>
      </c>
      <c r="D1647" s="410" t="s">
        <v>8334</v>
      </c>
      <c r="E1647" s="403"/>
      <c r="F1647" s="399"/>
      <c r="G1647" s="410" t="s">
        <v>3768</v>
      </c>
      <c r="H1647" s="410">
        <v>3</v>
      </c>
      <c r="I1647" s="399"/>
      <c r="J1647" s="399"/>
      <c r="K1647" s="402"/>
      <c r="L1647" s="402"/>
    </row>
    <row r="1648" spans="1:12" ht="15.75">
      <c r="A1648" s="402"/>
      <c r="B1648" s="403"/>
      <c r="C1648" s="409" t="s">
        <v>9110</v>
      </c>
      <c r="D1648" s="410" t="s">
        <v>9111</v>
      </c>
      <c r="E1648" s="403"/>
      <c r="F1648" s="410" t="s">
        <v>8710</v>
      </c>
      <c r="G1648" s="410" t="s">
        <v>3768</v>
      </c>
      <c r="H1648" s="410">
        <v>1</v>
      </c>
      <c r="I1648" s="410">
        <v>2.9</v>
      </c>
      <c r="J1648" s="399"/>
      <c r="K1648" s="402"/>
      <c r="L1648" s="402"/>
    </row>
    <row r="1649" spans="1:12" ht="15.75">
      <c r="A1649" s="402"/>
      <c r="B1649" s="403"/>
      <c r="C1649" s="409" t="s">
        <v>8345</v>
      </c>
      <c r="D1649" s="399"/>
      <c r="E1649" s="403"/>
      <c r="F1649" s="399"/>
      <c r="G1649" s="410" t="s">
        <v>3509</v>
      </c>
      <c r="H1649" s="410">
        <v>40</v>
      </c>
      <c r="I1649" s="399"/>
      <c r="J1649" s="399"/>
      <c r="K1649" s="402"/>
      <c r="L1649" s="402"/>
    </row>
    <row r="1650" spans="1:12" ht="15.75">
      <c r="A1650" s="402"/>
      <c r="B1650" s="403"/>
      <c r="C1650" s="405"/>
      <c r="D1650" s="399"/>
      <c r="E1650" s="403"/>
      <c r="F1650" s="399"/>
      <c r="G1650" s="399"/>
      <c r="H1650" s="399"/>
      <c r="I1650" s="399"/>
      <c r="J1650" s="399"/>
      <c r="K1650" s="402"/>
      <c r="L1650" s="402"/>
    </row>
    <row r="1651" spans="1:12" ht="15.75">
      <c r="A1651" s="402"/>
      <c r="B1651" s="403"/>
      <c r="C1651" s="428" t="s">
        <v>9112</v>
      </c>
      <c r="D1651" s="399"/>
      <c r="E1651" s="403"/>
      <c r="F1651" s="399"/>
      <c r="G1651" s="399"/>
      <c r="H1651" s="399"/>
      <c r="I1651" s="399"/>
      <c r="J1651" s="399"/>
      <c r="K1651" s="402"/>
      <c r="L1651" s="402"/>
    </row>
    <row r="1652" spans="1:12" ht="34.5">
      <c r="A1652" s="402"/>
      <c r="B1652" s="563"/>
      <c r="C1652" s="409" t="s">
        <v>9113</v>
      </c>
      <c r="D1652" s="565" t="s">
        <v>9114</v>
      </c>
      <c r="E1652" s="563"/>
      <c r="F1652" s="565" t="s">
        <v>8125</v>
      </c>
      <c r="G1652" s="565" t="s">
        <v>3768</v>
      </c>
      <c r="H1652" s="565">
        <v>1</v>
      </c>
      <c r="I1652" s="565">
        <v>68</v>
      </c>
      <c r="J1652" s="565" t="s">
        <v>8128</v>
      </c>
      <c r="K1652" s="402"/>
      <c r="L1652" s="402"/>
    </row>
    <row r="1653" spans="1:12" ht="15.75">
      <c r="A1653" s="402"/>
      <c r="B1653" s="563"/>
      <c r="C1653" s="409" t="s">
        <v>9088</v>
      </c>
      <c r="D1653" s="565"/>
      <c r="E1653" s="563"/>
      <c r="F1653" s="565"/>
      <c r="G1653" s="565"/>
      <c r="H1653" s="565"/>
      <c r="I1653" s="565"/>
      <c r="J1653" s="565"/>
      <c r="K1653" s="402"/>
      <c r="L1653" s="402"/>
    </row>
    <row r="1654" spans="1:12" ht="15.75">
      <c r="A1654" s="402"/>
      <c r="B1654" s="563"/>
      <c r="C1654" s="409" t="s">
        <v>7450</v>
      </c>
      <c r="D1654" s="565"/>
      <c r="E1654" s="563"/>
      <c r="F1654" s="565"/>
      <c r="G1654" s="565"/>
      <c r="H1654" s="565"/>
      <c r="I1654" s="565"/>
      <c r="J1654" s="565"/>
      <c r="K1654" s="402"/>
      <c r="L1654" s="402"/>
    </row>
    <row r="1655" spans="1:12" ht="15.75">
      <c r="A1655" s="402"/>
      <c r="B1655" s="403"/>
      <c r="C1655" s="409" t="s">
        <v>8813</v>
      </c>
      <c r="D1655" s="410" t="s">
        <v>9115</v>
      </c>
      <c r="E1655" s="399"/>
      <c r="F1655" s="399"/>
      <c r="G1655" s="410" t="s">
        <v>6441</v>
      </c>
      <c r="H1655" s="410">
        <v>1</v>
      </c>
      <c r="I1655" s="399"/>
      <c r="J1655" s="410" t="s">
        <v>8815</v>
      </c>
      <c r="K1655" s="402"/>
      <c r="L1655" s="402"/>
    </row>
    <row r="1656" spans="1:12" ht="18.75">
      <c r="A1656" s="402"/>
      <c r="B1656" s="403"/>
      <c r="C1656" s="409" t="s">
        <v>9116</v>
      </c>
      <c r="D1656" s="410" t="s">
        <v>9117</v>
      </c>
      <c r="E1656" s="399"/>
      <c r="F1656" s="399"/>
      <c r="G1656" s="410" t="s">
        <v>3768</v>
      </c>
      <c r="H1656" s="410">
        <v>1</v>
      </c>
      <c r="I1656" s="399"/>
      <c r="J1656" s="399"/>
      <c r="K1656" s="402"/>
      <c r="L1656" s="402"/>
    </row>
    <row r="1657" spans="1:12" ht="18.75">
      <c r="A1657" s="402"/>
      <c r="B1657" s="403"/>
      <c r="C1657" s="409" t="s">
        <v>9118</v>
      </c>
      <c r="D1657" s="410" t="s">
        <v>9119</v>
      </c>
      <c r="E1657" s="399"/>
      <c r="F1657" s="399"/>
      <c r="G1657" s="410" t="s">
        <v>3768</v>
      </c>
      <c r="H1657" s="410">
        <v>1</v>
      </c>
      <c r="I1657" s="399"/>
      <c r="J1657" s="399"/>
      <c r="K1657" s="402"/>
      <c r="L1657" s="402"/>
    </row>
    <row r="1658" spans="1:12" ht="15.75">
      <c r="A1658" s="402"/>
      <c r="B1658" s="403"/>
      <c r="C1658" s="409" t="s">
        <v>8820</v>
      </c>
      <c r="D1658" s="410" t="s">
        <v>8992</v>
      </c>
      <c r="E1658" s="399"/>
      <c r="F1658" s="399"/>
      <c r="G1658" s="410" t="s">
        <v>3768</v>
      </c>
      <c r="H1658" s="410">
        <v>1</v>
      </c>
      <c r="I1658" s="399"/>
      <c r="J1658" s="399"/>
      <c r="K1658" s="402"/>
      <c r="L1658" s="402"/>
    </row>
    <row r="1659" spans="1:12" ht="15.75">
      <c r="A1659" s="402"/>
      <c r="B1659" s="403"/>
      <c r="C1659" s="409" t="s">
        <v>8822</v>
      </c>
      <c r="D1659" s="410" t="s">
        <v>8993</v>
      </c>
      <c r="E1659" s="399"/>
      <c r="F1659" s="399"/>
      <c r="G1659" s="410" t="s">
        <v>3768</v>
      </c>
      <c r="H1659" s="410">
        <v>1</v>
      </c>
      <c r="I1659" s="399"/>
      <c r="J1659" s="399"/>
      <c r="K1659" s="402"/>
      <c r="L1659" s="402"/>
    </row>
    <row r="1660" spans="1:12" ht="15.75">
      <c r="A1660" s="402"/>
      <c r="B1660" s="403"/>
      <c r="C1660" s="409" t="s">
        <v>9070</v>
      </c>
      <c r="D1660" s="399"/>
      <c r="E1660" s="399"/>
      <c r="F1660" s="399"/>
      <c r="G1660" s="410" t="s">
        <v>3768</v>
      </c>
      <c r="H1660" s="410">
        <v>1</v>
      </c>
      <c r="I1660" s="399"/>
      <c r="J1660" s="399"/>
      <c r="K1660" s="402"/>
      <c r="L1660" s="402"/>
    </row>
    <row r="1661" spans="1:12" ht="15.75">
      <c r="A1661" s="402"/>
      <c r="B1661" s="403"/>
      <c r="C1661" s="409" t="s">
        <v>9120</v>
      </c>
      <c r="D1661" s="410" t="s">
        <v>9121</v>
      </c>
      <c r="E1661" s="399"/>
      <c r="F1661" s="410" t="s">
        <v>8710</v>
      </c>
      <c r="G1661" s="410" t="s">
        <v>3768</v>
      </c>
      <c r="H1661" s="410">
        <v>1</v>
      </c>
      <c r="I1661" s="399"/>
      <c r="J1661" s="399"/>
      <c r="K1661" s="402"/>
      <c r="L1661" s="402"/>
    </row>
    <row r="1662" spans="1:12" ht="31.5">
      <c r="A1662" s="402"/>
      <c r="B1662" s="403"/>
      <c r="C1662" s="409" t="s">
        <v>9003</v>
      </c>
      <c r="D1662" s="410" t="s">
        <v>8273</v>
      </c>
      <c r="E1662" s="399"/>
      <c r="F1662" s="410" t="s">
        <v>8125</v>
      </c>
      <c r="G1662" s="410" t="s">
        <v>3768</v>
      </c>
      <c r="H1662" s="410">
        <v>2</v>
      </c>
      <c r="I1662" s="399"/>
      <c r="J1662" s="399"/>
      <c r="K1662" s="402"/>
      <c r="L1662" s="402"/>
    </row>
    <row r="1663" spans="1:12" ht="15.75">
      <c r="A1663" s="402"/>
      <c r="B1663" s="563"/>
      <c r="C1663" s="409" t="s">
        <v>8279</v>
      </c>
      <c r="D1663" s="565" t="s">
        <v>8280</v>
      </c>
      <c r="E1663" s="562"/>
      <c r="F1663" s="562"/>
      <c r="G1663" s="565" t="s">
        <v>2182</v>
      </c>
      <c r="H1663" s="565">
        <v>4</v>
      </c>
      <c r="I1663" s="565">
        <v>8.76</v>
      </c>
      <c r="J1663" s="565" t="s">
        <v>8116</v>
      </c>
      <c r="K1663" s="402"/>
      <c r="L1663" s="402"/>
    </row>
    <row r="1664" spans="1:12" ht="15.75">
      <c r="A1664" s="402"/>
      <c r="B1664" s="563"/>
      <c r="C1664" s="416" t="s">
        <v>8281</v>
      </c>
      <c r="D1664" s="565"/>
      <c r="E1664" s="562"/>
      <c r="F1664" s="562"/>
      <c r="G1664" s="565"/>
      <c r="H1664" s="565"/>
      <c r="I1664" s="565"/>
      <c r="J1664" s="565"/>
      <c r="K1664" s="402"/>
      <c r="L1664" s="402"/>
    </row>
    <row r="1665" spans="1:12" ht="15.75">
      <c r="A1665" s="402"/>
      <c r="B1665" s="403"/>
      <c r="C1665" s="405"/>
      <c r="D1665" s="399"/>
      <c r="E1665" s="399"/>
      <c r="F1665" s="399"/>
      <c r="G1665" s="410" t="s">
        <v>2182</v>
      </c>
      <c r="H1665" s="410">
        <v>2.6</v>
      </c>
      <c r="I1665" s="410">
        <v>8.76</v>
      </c>
      <c r="J1665" s="410" t="s">
        <v>8117</v>
      </c>
      <c r="K1665" s="402"/>
      <c r="L1665" s="402"/>
    </row>
    <row r="1666" spans="1:12" ht="15.75">
      <c r="A1666" s="402"/>
      <c r="B1666" s="563"/>
      <c r="C1666" s="409" t="s">
        <v>8282</v>
      </c>
      <c r="D1666" s="565" t="s">
        <v>8280</v>
      </c>
      <c r="E1666" s="562"/>
      <c r="F1666" s="562"/>
      <c r="G1666" s="565" t="s">
        <v>2182</v>
      </c>
      <c r="H1666" s="565">
        <v>4</v>
      </c>
      <c r="I1666" s="565">
        <v>15.4</v>
      </c>
      <c r="J1666" s="565" t="s">
        <v>9122</v>
      </c>
      <c r="K1666" s="402"/>
      <c r="L1666" s="402"/>
    </row>
    <row r="1667" spans="1:12" ht="15.75">
      <c r="A1667" s="402"/>
      <c r="B1667" s="563"/>
      <c r="C1667" s="416" t="s">
        <v>8369</v>
      </c>
      <c r="D1667" s="565"/>
      <c r="E1667" s="562"/>
      <c r="F1667" s="562"/>
      <c r="G1667" s="565"/>
      <c r="H1667" s="565"/>
      <c r="I1667" s="565"/>
      <c r="J1667" s="565"/>
      <c r="K1667" s="402"/>
      <c r="L1667" s="402"/>
    </row>
    <row r="1668" spans="1:12" ht="15.75">
      <c r="A1668" s="402"/>
      <c r="B1668" s="563"/>
      <c r="C1668" s="573" t="s">
        <v>8369</v>
      </c>
      <c r="D1668" s="562"/>
      <c r="E1668" s="562"/>
      <c r="F1668" s="562"/>
      <c r="G1668" s="565" t="s">
        <v>2182</v>
      </c>
      <c r="H1668" s="565">
        <v>18</v>
      </c>
      <c r="I1668" s="565">
        <v>15.4</v>
      </c>
      <c r="J1668" s="410" t="s">
        <v>8116</v>
      </c>
      <c r="K1668" s="402"/>
      <c r="L1668" s="402"/>
    </row>
    <row r="1669" spans="1:12">
      <c r="A1669" s="402"/>
      <c r="B1669" s="563"/>
      <c r="C1669" s="573"/>
      <c r="D1669" s="562"/>
      <c r="E1669" s="562"/>
      <c r="F1669" s="562"/>
      <c r="G1669" s="565"/>
      <c r="H1669" s="565"/>
      <c r="I1669" s="565"/>
      <c r="J1669" s="429" t="s">
        <v>8456</v>
      </c>
      <c r="K1669" s="402"/>
      <c r="L1669" s="402"/>
    </row>
    <row r="1670" spans="1:12" ht="15.75">
      <c r="A1670" s="402"/>
      <c r="B1670" s="563"/>
      <c r="C1670" s="573" t="s">
        <v>8369</v>
      </c>
      <c r="D1670" s="566"/>
      <c r="E1670" s="562"/>
      <c r="F1670" s="562"/>
      <c r="G1670" s="565" t="s">
        <v>2182</v>
      </c>
      <c r="H1670" s="565">
        <v>3.7</v>
      </c>
      <c r="I1670" s="565">
        <v>15.4</v>
      </c>
      <c r="J1670" s="410" t="s">
        <v>8117</v>
      </c>
      <c r="K1670" s="402"/>
      <c r="L1670" s="402"/>
    </row>
    <row r="1671" spans="1:12">
      <c r="A1671" s="402"/>
      <c r="B1671" s="563"/>
      <c r="C1671" s="573"/>
      <c r="D1671" s="566"/>
      <c r="E1671" s="562"/>
      <c r="F1671" s="562"/>
      <c r="G1671" s="565"/>
      <c r="H1671" s="565"/>
      <c r="I1671" s="565"/>
      <c r="J1671" s="429" t="s">
        <v>8456</v>
      </c>
      <c r="K1671" s="402"/>
      <c r="L1671" s="402"/>
    </row>
    <row r="1672" spans="1:12" ht="15.75">
      <c r="A1672" s="402"/>
      <c r="B1672" s="563"/>
      <c r="C1672" s="573" t="s">
        <v>8369</v>
      </c>
      <c r="D1672" s="562"/>
      <c r="E1672" s="562"/>
      <c r="F1672" s="562"/>
      <c r="G1672" s="565" t="s">
        <v>2182</v>
      </c>
      <c r="H1672" s="565">
        <v>4</v>
      </c>
      <c r="I1672" s="565">
        <v>15.4</v>
      </c>
      <c r="J1672" s="410" t="s">
        <v>8228</v>
      </c>
      <c r="K1672" s="402"/>
      <c r="L1672" s="402"/>
    </row>
    <row r="1673" spans="1:12">
      <c r="A1673" s="402"/>
      <c r="B1673" s="563"/>
      <c r="C1673" s="573"/>
      <c r="D1673" s="562"/>
      <c r="E1673" s="562"/>
      <c r="F1673" s="562"/>
      <c r="G1673" s="565"/>
      <c r="H1673" s="565"/>
      <c r="I1673" s="565"/>
      <c r="J1673" s="429" t="s">
        <v>8456</v>
      </c>
      <c r="K1673" s="402"/>
      <c r="L1673" s="402"/>
    </row>
    <row r="1674" spans="1:12" ht="15.75">
      <c r="A1674" s="402"/>
      <c r="B1674" s="563"/>
      <c r="C1674" s="573" t="s">
        <v>8369</v>
      </c>
      <c r="D1674" s="562"/>
      <c r="E1674" s="562"/>
      <c r="F1674" s="562"/>
      <c r="G1674" s="565" t="s">
        <v>2182</v>
      </c>
      <c r="H1674" s="565">
        <v>6</v>
      </c>
      <c r="I1674" s="565">
        <v>15.4</v>
      </c>
      <c r="J1674" s="410" t="s">
        <v>8229</v>
      </c>
      <c r="K1674" s="402"/>
      <c r="L1674" s="402"/>
    </row>
    <row r="1675" spans="1:12">
      <c r="A1675" s="402"/>
      <c r="B1675" s="563"/>
      <c r="C1675" s="573"/>
      <c r="D1675" s="562"/>
      <c r="E1675" s="562"/>
      <c r="F1675" s="562"/>
      <c r="G1675" s="565"/>
      <c r="H1675" s="565"/>
      <c r="I1675" s="565"/>
      <c r="J1675" s="429" t="s">
        <v>8456</v>
      </c>
      <c r="K1675" s="402"/>
      <c r="L1675" s="402"/>
    </row>
    <row r="1676" spans="1:12" ht="15.75">
      <c r="A1676" s="402"/>
      <c r="B1676" s="563"/>
      <c r="C1676" s="573" t="s">
        <v>8369</v>
      </c>
      <c r="D1676" s="562"/>
      <c r="E1676" s="562"/>
      <c r="F1676" s="562"/>
      <c r="G1676" s="565" t="s">
        <v>2182</v>
      </c>
      <c r="H1676" s="565">
        <v>4</v>
      </c>
      <c r="I1676" s="565">
        <v>15.4</v>
      </c>
      <c r="J1676" s="410" t="s">
        <v>9076</v>
      </c>
      <c r="K1676" s="402"/>
      <c r="L1676" s="402"/>
    </row>
    <row r="1677" spans="1:12">
      <c r="A1677" s="402"/>
      <c r="B1677" s="563"/>
      <c r="C1677" s="573"/>
      <c r="D1677" s="562"/>
      <c r="E1677" s="562"/>
      <c r="F1677" s="562"/>
      <c r="G1677" s="565"/>
      <c r="H1677" s="565"/>
      <c r="I1677" s="565"/>
      <c r="J1677" s="429" t="s">
        <v>8456</v>
      </c>
      <c r="K1677" s="402"/>
      <c r="L1677" s="402"/>
    </row>
    <row r="1678" spans="1:12" ht="15.75">
      <c r="A1678" s="402"/>
      <c r="B1678" s="403"/>
      <c r="C1678" s="416" t="s">
        <v>9123</v>
      </c>
      <c r="D1678" s="399"/>
      <c r="E1678" s="399"/>
      <c r="F1678" s="399"/>
      <c r="G1678" s="410" t="s">
        <v>2182</v>
      </c>
      <c r="H1678" s="410">
        <v>0.5</v>
      </c>
      <c r="I1678" s="410">
        <v>8.27</v>
      </c>
      <c r="J1678" s="399"/>
      <c r="K1678" s="402"/>
      <c r="L1678" s="402"/>
    </row>
    <row r="1679" spans="1:12" ht="15.75">
      <c r="A1679" s="402"/>
      <c r="B1679" s="403"/>
      <c r="C1679" s="416" t="s">
        <v>9124</v>
      </c>
      <c r="D1679" s="399"/>
      <c r="E1679" s="399"/>
      <c r="F1679" s="399"/>
      <c r="G1679" s="410" t="s">
        <v>2182</v>
      </c>
      <c r="H1679" s="410">
        <v>2.2000000000000002</v>
      </c>
      <c r="I1679" s="410">
        <v>13.72</v>
      </c>
      <c r="J1679" s="410" t="s">
        <v>8117</v>
      </c>
      <c r="K1679" s="402"/>
      <c r="L1679" s="402"/>
    </row>
    <row r="1680" spans="1:12" ht="15.75">
      <c r="A1680" s="402"/>
      <c r="B1680" s="403"/>
      <c r="C1680" s="416" t="s">
        <v>9124</v>
      </c>
      <c r="D1680" s="399"/>
      <c r="E1680" s="399"/>
      <c r="F1680" s="399"/>
      <c r="G1680" s="410" t="s">
        <v>2182</v>
      </c>
      <c r="H1680" s="410">
        <v>3</v>
      </c>
      <c r="I1680" s="410">
        <v>13.72</v>
      </c>
      <c r="J1680" s="410" t="s">
        <v>8228</v>
      </c>
      <c r="K1680" s="402"/>
      <c r="L1680" s="402"/>
    </row>
    <row r="1681" spans="1:12" ht="15.75">
      <c r="A1681" s="402"/>
      <c r="B1681" s="403"/>
      <c r="C1681" s="416" t="s">
        <v>9124</v>
      </c>
      <c r="D1681" s="399"/>
      <c r="E1681" s="399"/>
      <c r="F1681" s="399"/>
      <c r="G1681" s="410" t="s">
        <v>2182</v>
      </c>
      <c r="H1681" s="410">
        <v>1</v>
      </c>
      <c r="I1681" s="410">
        <v>13.72</v>
      </c>
      <c r="J1681" s="410" t="s">
        <v>8229</v>
      </c>
      <c r="K1681" s="402"/>
      <c r="L1681" s="402"/>
    </row>
    <row r="1682" spans="1:12" ht="15.75">
      <c r="A1682" s="402"/>
      <c r="B1682" s="563"/>
      <c r="C1682" s="566" t="s">
        <v>9125</v>
      </c>
      <c r="D1682" s="565" t="s">
        <v>8280</v>
      </c>
      <c r="E1682" s="562"/>
      <c r="F1682" s="562"/>
      <c r="G1682" s="410" t="s">
        <v>3768</v>
      </c>
      <c r="H1682" s="410">
        <v>2</v>
      </c>
      <c r="I1682" s="565">
        <v>22.4</v>
      </c>
      <c r="J1682" s="565" t="s">
        <v>8116</v>
      </c>
      <c r="K1682" s="402"/>
      <c r="L1682" s="402"/>
    </row>
    <row r="1683" spans="1:12" ht="18.75">
      <c r="A1683" s="402"/>
      <c r="B1683" s="563"/>
      <c r="C1683" s="566"/>
      <c r="D1683" s="565"/>
      <c r="E1683" s="562"/>
      <c r="F1683" s="562"/>
      <c r="G1683" s="410" t="s">
        <v>8324</v>
      </c>
      <c r="H1683" s="410">
        <v>2.8</v>
      </c>
      <c r="I1683" s="565"/>
      <c r="J1683" s="565"/>
      <c r="K1683" s="402"/>
      <c r="L1683" s="402"/>
    </row>
    <row r="1684" spans="1:12" ht="15.75">
      <c r="A1684" s="402"/>
      <c r="B1684" s="563"/>
      <c r="C1684" s="409" t="s">
        <v>8382</v>
      </c>
      <c r="D1684" s="565" t="s">
        <v>8280</v>
      </c>
      <c r="E1684" s="562"/>
      <c r="F1684" s="562"/>
      <c r="G1684" s="410" t="s">
        <v>3768</v>
      </c>
      <c r="H1684" s="410">
        <v>1</v>
      </c>
      <c r="I1684" s="562"/>
      <c r="J1684" s="562"/>
      <c r="K1684" s="402"/>
      <c r="L1684" s="402"/>
    </row>
    <row r="1685" spans="1:12" ht="18.75">
      <c r="A1685" s="402"/>
      <c r="B1685" s="563"/>
      <c r="C1685" s="409" t="s">
        <v>9126</v>
      </c>
      <c r="D1685" s="565"/>
      <c r="E1685" s="562"/>
      <c r="F1685" s="562"/>
      <c r="G1685" s="410" t="s">
        <v>8324</v>
      </c>
      <c r="H1685" s="410">
        <v>0.97399999999999998</v>
      </c>
      <c r="I1685" s="562"/>
      <c r="J1685" s="562"/>
      <c r="K1685" s="402"/>
      <c r="L1685" s="402"/>
    </row>
    <row r="1686" spans="1:12" ht="15.75">
      <c r="A1686" s="402"/>
      <c r="B1686" s="563"/>
      <c r="C1686" s="409" t="s">
        <v>8382</v>
      </c>
      <c r="D1686" s="565" t="s">
        <v>8280</v>
      </c>
      <c r="E1686" s="562"/>
      <c r="F1686" s="562"/>
      <c r="G1686" s="410" t="s">
        <v>3768</v>
      </c>
      <c r="H1686" s="410">
        <v>2</v>
      </c>
      <c r="I1686" s="562"/>
      <c r="J1686" s="562"/>
      <c r="K1686" s="402"/>
      <c r="L1686" s="402"/>
    </row>
    <row r="1687" spans="1:12" ht="18.75">
      <c r="A1687" s="402"/>
      <c r="B1687" s="563"/>
      <c r="C1687" s="409" t="s">
        <v>8383</v>
      </c>
      <c r="D1687" s="565"/>
      <c r="E1687" s="562"/>
      <c r="F1687" s="562"/>
      <c r="G1687" s="410" t="s">
        <v>8324</v>
      </c>
      <c r="H1687" s="410">
        <v>1.5</v>
      </c>
      <c r="I1687" s="562"/>
      <c r="J1687" s="562"/>
      <c r="K1687" s="402"/>
      <c r="L1687" s="402"/>
    </row>
    <row r="1688" spans="1:12" ht="15.75">
      <c r="A1688" s="402"/>
      <c r="B1688" s="563"/>
      <c r="C1688" s="409" t="s">
        <v>8580</v>
      </c>
      <c r="D1688" s="565" t="s">
        <v>8280</v>
      </c>
      <c r="E1688" s="562"/>
      <c r="F1688" s="562"/>
      <c r="G1688" s="410" t="s">
        <v>3768</v>
      </c>
      <c r="H1688" s="410">
        <v>1</v>
      </c>
      <c r="I1688" s="562"/>
      <c r="J1688" s="562"/>
      <c r="K1688" s="402"/>
      <c r="L1688" s="402"/>
    </row>
    <row r="1689" spans="1:12" ht="18.75">
      <c r="A1689" s="402"/>
      <c r="B1689" s="563"/>
      <c r="C1689" s="409" t="s">
        <v>9127</v>
      </c>
      <c r="D1689" s="565"/>
      <c r="E1689" s="562"/>
      <c r="F1689" s="562"/>
      <c r="G1689" s="410" t="s">
        <v>8324</v>
      </c>
      <c r="H1689" s="410">
        <v>0.96</v>
      </c>
      <c r="I1689" s="562"/>
      <c r="J1689" s="562"/>
      <c r="K1689" s="402"/>
      <c r="L1689" s="402"/>
    </row>
    <row r="1690" spans="1:12" ht="15.75">
      <c r="A1690" s="402"/>
      <c r="B1690" s="563"/>
      <c r="C1690" s="566" t="s">
        <v>8729</v>
      </c>
      <c r="D1690" s="565" t="s">
        <v>8280</v>
      </c>
      <c r="E1690" s="562"/>
      <c r="F1690" s="562"/>
      <c r="G1690" s="410" t="s">
        <v>3768</v>
      </c>
      <c r="H1690" s="410">
        <v>2</v>
      </c>
      <c r="I1690" s="562"/>
      <c r="J1690" s="562"/>
      <c r="K1690" s="402"/>
      <c r="L1690" s="402"/>
    </row>
    <row r="1691" spans="1:12" ht="18.75">
      <c r="A1691" s="402"/>
      <c r="B1691" s="563"/>
      <c r="C1691" s="566"/>
      <c r="D1691" s="565"/>
      <c r="E1691" s="562"/>
      <c r="F1691" s="562"/>
      <c r="G1691" s="410" t="s">
        <v>8324</v>
      </c>
      <c r="H1691" s="410">
        <v>1.83</v>
      </c>
      <c r="I1691" s="562"/>
      <c r="J1691" s="562"/>
      <c r="K1691" s="402"/>
      <c r="L1691" s="402"/>
    </row>
    <row r="1692" spans="1:12" ht="15.75">
      <c r="A1692" s="402"/>
      <c r="B1692" s="563"/>
      <c r="C1692" s="566" t="s">
        <v>9047</v>
      </c>
      <c r="D1692" s="565" t="s">
        <v>8280</v>
      </c>
      <c r="E1692" s="562"/>
      <c r="F1692" s="562"/>
      <c r="G1692" s="410" t="s">
        <v>3768</v>
      </c>
      <c r="H1692" s="410">
        <v>2</v>
      </c>
      <c r="I1692" s="562"/>
      <c r="J1692" s="562"/>
      <c r="K1692" s="402"/>
      <c r="L1692" s="402"/>
    </row>
    <row r="1693" spans="1:12" ht="18.75">
      <c r="A1693" s="402"/>
      <c r="B1693" s="563"/>
      <c r="C1693" s="566"/>
      <c r="D1693" s="565"/>
      <c r="E1693" s="562"/>
      <c r="F1693" s="562"/>
      <c r="G1693" s="410" t="s">
        <v>8324</v>
      </c>
      <c r="H1693" s="410">
        <v>1.04</v>
      </c>
      <c r="I1693" s="562"/>
      <c r="J1693" s="562"/>
      <c r="K1693" s="402"/>
      <c r="L1693" s="402"/>
    </row>
    <row r="1694" spans="1:12" ht="15.75">
      <c r="A1694" s="402"/>
      <c r="B1694" s="563"/>
      <c r="C1694" s="566" t="s">
        <v>9128</v>
      </c>
      <c r="D1694" s="565" t="s">
        <v>8280</v>
      </c>
      <c r="E1694" s="562"/>
      <c r="F1694" s="562"/>
      <c r="G1694" s="410" t="s">
        <v>3768</v>
      </c>
      <c r="H1694" s="410">
        <v>4</v>
      </c>
      <c r="I1694" s="562"/>
      <c r="J1694" s="562"/>
      <c r="K1694" s="402"/>
      <c r="L1694" s="402"/>
    </row>
    <row r="1695" spans="1:12" ht="18.75">
      <c r="A1695" s="402"/>
      <c r="B1695" s="563"/>
      <c r="C1695" s="566"/>
      <c r="D1695" s="565"/>
      <c r="E1695" s="562"/>
      <c r="F1695" s="562"/>
      <c r="G1695" s="410" t="s">
        <v>8324</v>
      </c>
      <c r="H1695" s="410">
        <v>8.6</v>
      </c>
      <c r="I1695" s="562"/>
      <c r="J1695" s="562"/>
      <c r="K1695" s="402"/>
      <c r="L1695" s="402"/>
    </row>
    <row r="1696" spans="1:12" ht="18.75">
      <c r="A1696" s="402"/>
      <c r="B1696" s="563"/>
      <c r="C1696" s="409" t="s">
        <v>8779</v>
      </c>
      <c r="D1696" s="565" t="s">
        <v>8280</v>
      </c>
      <c r="E1696" s="562"/>
      <c r="F1696" s="562"/>
      <c r="G1696" s="410" t="s">
        <v>3768</v>
      </c>
      <c r="H1696" s="410">
        <v>4</v>
      </c>
      <c r="I1696" s="562"/>
      <c r="J1696" s="562"/>
      <c r="K1696" s="402"/>
      <c r="L1696" s="402"/>
    </row>
    <row r="1697" spans="1:12" ht="18.75">
      <c r="A1697" s="402"/>
      <c r="B1697" s="563"/>
      <c r="C1697" s="409" t="s">
        <v>9129</v>
      </c>
      <c r="D1697" s="565"/>
      <c r="E1697" s="562"/>
      <c r="F1697" s="562"/>
      <c r="G1697" s="410" t="s">
        <v>8324</v>
      </c>
      <c r="H1697" s="410">
        <v>6.8</v>
      </c>
      <c r="I1697" s="562"/>
      <c r="J1697" s="562"/>
      <c r="K1697" s="402"/>
      <c r="L1697" s="402"/>
    </row>
    <row r="1698" spans="1:12" ht="15.75">
      <c r="A1698" s="402"/>
      <c r="B1698" s="563"/>
      <c r="C1698" s="566" t="s">
        <v>9130</v>
      </c>
      <c r="D1698" s="565" t="s">
        <v>8280</v>
      </c>
      <c r="E1698" s="562"/>
      <c r="F1698" s="562"/>
      <c r="G1698" s="410" t="s">
        <v>3768</v>
      </c>
      <c r="H1698" s="410">
        <v>1</v>
      </c>
      <c r="I1698" s="562"/>
      <c r="J1698" s="562"/>
      <c r="K1698" s="402"/>
      <c r="L1698" s="402"/>
    </row>
    <row r="1699" spans="1:12" ht="18.75">
      <c r="A1699" s="402"/>
      <c r="B1699" s="563"/>
      <c r="C1699" s="566"/>
      <c r="D1699" s="565"/>
      <c r="E1699" s="562"/>
      <c r="F1699" s="562"/>
      <c r="G1699" s="410" t="s">
        <v>8324</v>
      </c>
      <c r="H1699" s="410">
        <v>0.41</v>
      </c>
      <c r="I1699" s="562"/>
      <c r="J1699" s="562"/>
      <c r="K1699" s="402"/>
      <c r="L1699" s="402"/>
    </row>
    <row r="1700" spans="1:12" ht="15.75">
      <c r="A1700" s="402"/>
      <c r="B1700" s="563"/>
      <c r="C1700" s="566" t="s">
        <v>9131</v>
      </c>
      <c r="D1700" s="565" t="s">
        <v>8280</v>
      </c>
      <c r="E1700" s="562"/>
      <c r="F1700" s="562"/>
      <c r="G1700" s="410" t="s">
        <v>3768</v>
      </c>
      <c r="H1700" s="410">
        <v>1</v>
      </c>
      <c r="I1700" s="562"/>
      <c r="J1700" s="562"/>
      <c r="K1700" s="402"/>
      <c r="L1700" s="402"/>
    </row>
    <row r="1701" spans="1:12" ht="18.75">
      <c r="A1701" s="402"/>
      <c r="B1701" s="563"/>
      <c r="C1701" s="566"/>
      <c r="D1701" s="565"/>
      <c r="E1701" s="562"/>
      <c r="F1701" s="562"/>
      <c r="G1701" s="410" t="s">
        <v>8324</v>
      </c>
      <c r="H1701" s="410">
        <v>0.26</v>
      </c>
      <c r="I1701" s="562"/>
      <c r="J1701" s="562"/>
      <c r="K1701" s="402"/>
      <c r="L1701" s="402"/>
    </row>
    <row r="1702" spans="1:12" ht="15.75">
      <c r="A1702" s="402"/>
      <c r="B1702" s="403"/>
      <c r="C1702" s="409" t="s">
        <v>8901</v>
      </c>
      <c r="D1702" s="410" t="s">
        <v>8853</v>
      </c>
      <c r="E1702" s="399"/>
      <c r="F1702" s="410" t="s">
        <v>8309</v>
      </c>
      <c r="G1702" s="410" t="s">
        <v>3768</v>
      </c>
      <c r="H1702" s="410">
        <v>2</v>
      </c>
      <c r="I1702" s="399"/>
      <c r="J1702" s="399"/>
      <c r="K1702" s="402"/>
      <c r="L1702" s="402"/>
    </row>
    <row r="1703" spans="1:12" ht="15.75">
      <c r="A1703" s="402"/>
      <c r="B1703" s="403"/>
      <c r="C1703" s="409" t="s">
        <v>8333</v>
      </c>
      <c r="D1703" s="410" t="s">
        <v>8334</v>
      </c>
      <c r="E1703" s="403"/>
      <c r="F1703" s="399"/>
      <c r="G1703" s="410" t="s">
        <v>3768</v>
      </c>
      <c r="H1703" s="410">
        <v>3</v>
      </c>
      <c r="I1703" s="399"/>
      <c r="J1703" s="399"/>
      <c r="K1703" s="402"/>
      <c r="L1703" s="402"/>
    </row>
    <row r="1704" spans="1:12" ht="15.75">
      <c r="A1704" s="402"/>
      <c r="B1704" s="403"/>
      <c r="C1704" s="409" t="s">
        <v>9132</v>
      </c>
      <c r="D1704" s="410" t="s">
        <v>9133</v>
      </c>
      <c r="E1704" s="403"/>
      <c r="F1704" s="410" t="s">
        <v>8710</v>
      </c>
      <c r="G1704" s="410" t="s">
        <v>3768</v>
      </c>
      <c r="H1704" s="410">
        <v>1</v>
      </c>
      <c r="I1704" s="410">
        <v>30.7</v>
      </c>
      <c r="J1704" s="399"/>
      <c r="K1704" s="402"/>
      <c r="L1704" s="402"/>
    </row>
    <row r="1705" spans="1:12" ht="15.75">
      <c r="A1705" s="402"/>
      <c r="B1705" s="403"/>
      <c r="C1705" s="409" t="s">
        <v>8345</v>
      </c>
      <c r="D1705" s="399"/>
      <c r="E1705" s="403"/>
      <c r="F1705" s="399"/>
      <c r="G1705" s="410" t="s">
        <v>3509</v>
      </c>
      <c r="H1705" s="410">
        <v>40</v>
      </c>
      <c r="I1705" s="399"/>
      <c r="J1705" s="399"/>
      <c r="K1705" s="402"/>
      <c r="L1705" s="402"/>
    </row>
    <row r="1706" spans="1:12" ht="15.75">
      <c r="A1706" s="402"/>
      <c r="B1706" s="403"/>
      <c r="C1706" s="405"/>
      <c r="D1706" s="414"/>
      <c r="E1706" s="403"/>
      <c r="F1706" s="399"/>
      <c r="G1706" s="399"/>
      <c r="H1706" s="399"/>
      <c r="I1706" s="399"/>
      <c r="J1706" s="399"/>
      <c r="K1706" s="402"/>
      <c r="L1706" s="402"/>
    </row>
    <row r="1707" spans="1:12" ht="15.75">
      <c r="A1707" s="402"/>
      <c r="B1707" s="403"/>
      <c r="C1707" s="419" t="s">
        <v>9134</v>
      </c>
      <c r="D1707" s="399"/>
      <c r="E1707" s="403"/>
      <c r="F1707" s="399"/>
      <c r="G1707" s="399"/>
      <c r="H1707" s="399"/>
      <c r="I1707" s="399"/>
      <c r="J1707" s="399"/>
      <c r="K1707" s="402"/>
      <c r="L1707" s="402"/>
    </row>
    <row r="1708" spans="1:12" ht="31.5">
      <c r="A1708" s="402"/>
      <c r="B1708" s="403"/>
      <c r="C1708" s="405" t="s">
        <v>9135</v>
      </c>
      <c r="D1708" s="399" t="s">
        <v>9136</v>
      </c>
      <c r="E1708" s="403"/>
      <c r="F1708" s="399" t="s">
        <v>9026</v>
      </c>
      <c r="G1708" s="399" t="s">
        <v>3768</v>
      </c>
      <c r="H1708" s="399">
        <v>8</v>
      </c>
      <c r="I1708" s="399">
        <v>127</v>
      </c>
      <c r="J1708" s="399"/>
      <c r="K1708" s="402"/>
      <c r="L1708" s="402"/>
    </row>
    <row r="1709" spans="1:12" ht="15.75">
      <c r="A1709" s="402"/>
      <c r="B1709" s="403"/>
      <c r="C1709" s="405" t="s">
        <v>9137</v>
      </c>
      <c r="D1709" s="399" t="s">
        <v>9138</v>
      </c>
      <c r="E1709" s="403"/>
      <c r="F1709" s="399" t="s">
        <v>8710</v>
      </c>
      <c r="G1709" s="399" t="s">
        <v>3768</v>
      </c>
      <c r="H1709" s="399">
        <v>8</v>
      </c>
      <c r="I1709" s="399">
        <v>16.7</v>
      </c>
      <c r="J1709" s="399"/>
      <c r="K1709" s="402"/>
      <c r="L1709" s="402"/>
    </row>
    <row r="1710" spans="1:12" ht="15.75">
      <c r="A1710" s="402"/>
      <c r="B1710" s="563"/>
      <c r="C1710" s="567" t="s">
        <v>9139</v>
      </c>
      <c r="D1710" s="562" t="s">
        <v>8280</v>
      </c>
      <c r="E1710" s="563"/>
      <c r="F1710" s="562"/>
      <c r="G1710" s="562" t="s">
        <v>2182</v>
      </c>
      <c r="H1710" s="562">
        <v>9</v>
      </c>
      <c r="I1710" s="562">
        <v>6</v>
      </c>
      <c r="J1710" s="399" t="s">
        <v>9076</v>
      </c>
      <c r="K1710" s="402"/>
      <c r="L1710" s="402"/>
    </row>
    <row r="1711" spans="1:12">
      <c r="A1711" s="402"/>
      <c r="B1711" s="563"/>
      <c r="C1711" s="567"/>
      <c r="D1711" s="562"/>
      <c r="E1711" s="563"/>
      <c r="F1711" s="562"/>
      <c r="G1711" s="562"/>
      <c r="H1711" s="562"/>
      <c r="I1711" s="562"/>
      <c r="J1711" s="414" t="s">
        <v>8456</v>
      </c>
      <c r="K1711" s="402"/>
      <c r="L1711" s="402"/>
    </row>
    <row r="1712" spans="1:12" ht="15.75">
      <c r="A1712" s="402"/>
      <c r="B1712" s="403"/>
      <c r="C1712" s="405"/>
      <c r="D1712" s="399"/>
      <c r="E1712" s="403"/>
      <c r="F1712" s="399"/>
      <c r="G1712" s="399"/>
      <c r="H1712" s="399"/>
      <c r="I1712" s="399"/>
      <c r="J1712" s="399"/>
      <c r="K1712" s="402"/>
      <c r="L1712" s="402"/>
    </row>
    <row r="1713" spans="1:12" ht="15.75">
      <c r="A1713" s="402"/>
      <c r="B1713" s="403"/>
      <c r="C1713" s="428" t="s">
        <v>9140</v>
      </c>
      <c r="D1713" s="399"/>
      <c r="E1713" s="403"/>
      <c r="F1713" s="399"/>
      <c r="G1713" s="399"/>
      <c r="H1713" s="399"/>
      <c r="I1713" s="399"/>
      <c r="J1713" s="399"/>
      <c r="K1713" s="402"/>
      <c r="L1713" s="402"/>
    </row>
    <row r="1714" spans="1:12" ht="31.5">
      <c r="A1714" s="402"/>
      <c r="B1714" s="403"/>
      <c r="C1714" s="409" t="s">
        <v>9141</v>
      </c>
      <c r="D1714" s="410" t="s">
        <v>9142</v>
      </c>
      <c r="E1714" s="403"/>
      <c r="F1714" s="410" t="s">
        <v>9026</v>
      </c>
      <c r="G1714" s="410" t="s">
        <v>3768</v>
      </c>
      <c r="H1714" s="410">
        <v>4</v>
      </c>
      <c r="I1714" s="410">
        <v>104</v>
      </c>
      <c r="J1714" s="399"/>
      <c r="K1714" s="402"/>
      <c r="L1714" s="402"/>
    </row>
    <row r="1715" spans="1:12" ht="15.75">
      <c r="A1715" s="402"/>
      <c r="B1715" s="403"/>
      <c r="C1715" s="409" t="s">
        <v>9143</v>
      </c>
      <c r="D1715" s="410" t="s">
        <v>9144</v>
      </c>
      <c r="E1715" s="403"/>
      <c r="F1715" s="410" t="s">
        <v>8710</v>
      </c>
      <c r="G1715" s="410" t="s">
        <v>3768</v>
      </c>
      <c r="H1715" s="410">
        <v>4</v>
      </c>
      <c r="I1715" s="410">
        <v>8</v>
      </c>
      <c r="J1715" s="399"/>
      <c r="K1715" s="402"/>
      <c r="L1715" s="402"/>
    </row>
    <row r="1716" spans="1:12" ht="15.75">
      <c r="A1716" s="402"/>
      <c r="B1716" s="563"/>
      <c r="C1716" s="566" t="s">
        <v>9145</v>
      </c>
      <c r="D1716" s="565" t="s">
        <v>8280</v>
      </c>
      <c r="E1716" s="563"/>
      <c r="F1716" s="562"/>
      <c r="G1716" s="565" t="s">
        <v>2182</v>
      </c>
      <c r="H1716" s="565">
        <v>5</v>
      </c>
      <c r="I1716" s="565">
        <v>4.8899999999999997</v>
      </c>
      <c r="J1716" s="410" t="s">
        <v>9076</v>
      </c>
      <c r="K1716" s="402"/>
      <c r="L1716" s="402"/>
    </row>
    <row r="1717" spans="1:12">
      <c r="A1717" s="402"/>
      <c r="B1717" s="563"/>
      <c r="C1717" s="566"/>
      <c r="D1717" s="565"/>
      <c r="E1717" s="563"/>
      <c r="F1717" s="562"/>
      <c r="G1717" s="565"/>
      <c r="H1717" s="565"/>
      <c r="I1717" s="565"/>
      <c r="J1717" s="429" t="s">
        <v>8456</v>
      </c>
      <c r="K1717" s="402"/>
      <c r="L1717" s="402"/>
    </row>
    <row r="1718" spans="1:12" ht="15.75">
      <c r="A1718" s="402"/>
      <c r="B1718" s="563"/>
      <c r="C1718" s="566" t="s">
        <v>8345</v>
      </c>
      <c r="D1718" s="566"/>
      <c r="E1718" s="563"/>
      <c r="F1718" s="562"/>
      <c r="G1718" s="565" t="s">
        <v>3509</v>
      </c>
      <c r="H1718" s="565">
        <v>50</v>
      </c>
      <c r="I1718" s="562"/>
      <c r="J1718" s="410" t="s">
        <v>9146</v>
      </c>
      <c r="K1718" s="402"/>
      <c r="L1718" s="402"/>
    </row>
    <row r="1719" spans="1:12" ht="15.75">
      <c r="A1719" s="402"/>
      <c r="B1719" s="563"/>
      <c r="C1719" s="566"/>
      <c r="D1719" s="566"/>
      <c r="E1719" s="563"/>
      <c r="F1719" s="562"/>
      <c r="G1719" s="565"/>
      <c r="H1719" s="565"/>
      <c r="I1719" s="562"/>
      <c r="J1719" s="410" t="s">
        <v>9147</v>
      </c>
      <c r="K1719" s="402"/>
      <c r="L1719" s="402"/>
    </row>
    <row r="1720" spans="1:12" ht="15.75">
      <c r="A1720" s="402"/>
      <c r="B1720" s="403"/>
      <c r="C1720" s="419" t="s">
        <v>9148</v>
      </c>
      <c r="D1720" s="399"/>
      <c r="E1720" s="403"/>
      <c r="F1720" s="399"/>
      <c r="G1720" s="399"/>
      <c r="H1720" s="399"/>
      <c r="I1720" s="399"/>
      <c r="J1720" s="399"/>
      <c r="K1720" s="402"/>
      <c r="L1720" s="402"/>
    </row>
    <row r="1721" spans="1:12" ht="15.75">
      <c r="A1721" s="402"/>
      <c r="B1721" s="563"/>
      <c r="C1721" s="405" t="s">
        <v>8279</v>
      </c>
      <c r="D1721" s="562" t="s">
        <v>8280</v>
      </c>
      <c r="E1721" s="563"/>
      <c r="F1721" s="562"/>
      <c r="G1721" s="562" t="s">
        <v>2182</v>
      </c>
      <c r="H1721" s="562">
        <v>2</v>
      </c>
      <c r="I1721" s="562">
        <v>6.9</v>
      </c>
      <c r="J1721" s="562" t="s">
        <v>8117</v>
      </c>
      <c r="K1721" s="402"/>
      <c r="L1721" s="402"/>
    </row>
    <row r="1722" spans="1:12" ht="15.75">
      <c r="A1722" s="402" t="s">
        <v>9823</v>
      </c>
      <c r="B1722" s="563"/>
      <c r="C1722" s="405" t="s">
        <v>8367</v>
      </c>
      <c r="D1722" s="562"/>
      <c r="E1722" s="563"/>
      <c r="F1722" s="562"/>
      <c r="G1722" s="562"/>
      <c r="H1722" s="562"/>
      <c r="I1722" s="562"/>
      <c r="J1722" s="562"/>
      <c r="K1722" s="402">
        <v>450</v>
      </c>
      <c r="L1722" s="423">
        <f>K1722*3.14*H1721/1000</f>
        <v>2.8260000000000001</v>
      </c>
    </row>
    <row r="1723" spans="1:12" ht="15.75">
      <c r="A1723" s="402" t="s">
        <v>9823</v>
      </c>
      <c r="B1723" s="403"/>
      <c r="C1723" s="405" t="s">
        <v>8367</v>
      </c>
      <c r="D1723" s="399"/>
      <c r="E1723" s="403"/>
      <c r="F1723" s="399"/>
      <c r="G1723" s="399" t="s">
        <v>3735</v>
      </c>
      <c r="H1723" s="399">
        <v>6</v>
      </c>
      <c r="I1723" s="399">
        <v>6.9</v>
      </c>
      <c r="J1723" s="399" t="s">
        <v>8228</v>
      </c>
      <c r="K1723" s="402">
        <v>450</v>
      </c>
      <c r="L1723" s="423">
        <f>K1723*3.14*H1723/1000</f>
        <v>8.4779999999999998</v>
      </c>
    </row>
    <row r="1724" spans="1:12" ht="15.75">
      <c r="A1724" s="402" t="s">
        <v>9823</v>
      </c>
      <c r="B1724" s="403"/>
      <c r="C1724" s="405" t="s">
        <v>8367</v>
      </c>
      <c r="D1724" s="399"/>
      <c r="E1724" s="403"/>
      <c r="F1724" s="399"/>
      <c r="G1724" s="399" t="s">
        <v>3735</v>
      </c>
      <c r="H1724" s="399">
        <v>4</v>
      </c>
      <c r="I1724" s="399">
        <v>6.9</v>
      </c>
      <c r="J1724" s="399" t="s">
        <v>8229</v>
      </c>
      <c r="K1724" s="402">
        <v>450</v>
      </c>
      <c r="L1724" s="423">
        <f>K1724*3.14*H1724/1000</f>
        <v>5.6520000000000001</v>
      </c>
    </row>
    <row r="1725" spans="1:12" ht="15.75">
      <c r="A1725" s="402" t="s">
        <v>9823</v>
      </c>
      <c r="B1725" s="403"/>
      <c r="C1725" s="405" t="s">
        <v>8367</v>
      </c>
      <c r="D1725" s="399"/>
      <c r="E1725" s="403"/>
      <c r="F1725" s="399"/>
      <c r="G1725" s="399" t="s">
        <v>3735</v>
      </c>
      <c r="H1725" s="399">
        <v>2.5</v>
      </c>
      <c r="I1725" s="399">
        <v>6.9</v>
      </c>
      <c r="J1725" s="399" t="s">
        <v>9149</v>
      </c>
      <c r="K1725" s="402">
        <v>450</v>
      </c>
      <c r="L1725" s="423">
        <f>K1725*3.14*H1725/1000</f>
        <v>3.5325000000000002</v>
      </c>
    </row>
    <row r="1726" spans="1:12" ht="15.75">
      <c r="A1726" s="402"/>
      <c r="B1726" s="563"/>
      <c r="C1726" s="567" t="s">
        <v>9150</v>
      </c>
      <c r="D1726" s="562" t="s">
        <v>8280</v>
      </c>
      <c r="E1726" s="563"/>
      <c r="F1726" s="562"/>
      <c r="G1726" s="399" t="s">
        <v>3768</v>
      </c>
      <c r="H1726" s="399">
        <v>1</v>
      </c>
      <c r="I1726" s="562">
        <v>8.8000000000000007</v>
      </c>
      <c r="J1726" s="562"/>
      <c r="K1726" s="402"/>
      <c r="L1726" s="402"/>
    </row>
    <row r="1727" spans="1:12" ht="18.75">
      <c r="A1727" s="402" t="s">
        <v>9823</v>
      </c>
      <c r="B1727" s="563"/>
      <c r="C1727" s="567"/>
      <c r="D1727" s="562"/>
      <c r="E1727" s="563"/>
      <c r="F1727" s="562"/>
      <c r="G1727" s="399" t="s">
        <v>8106</v>
      </c>
      <c r="H1727" s="426">
        <v>1.2</v>
      </c>
      <c r="I1727" s="562"/>
      <c r="J1727" s="562"/>
      <c r="K1727" s="402"/>
      <c r="L1727" s="402">
        <f>H1727</f>
        <v>1.2</v>
      </c>
    </row>
    <row r="1728" spans="1:12" ht="15.75">
      <c r="A1728" s="402"/>
      <c r="B1728" s="563"/>
      <c r="C1728" s="567" t="s">
        <v>9151</v>
      </c>
      <c r="D1728" s="562" t="s">
        <v>8280</v>
      </c>
      <c r="E1728" s="563"/>
      <c r="F1728" s="562"/>
      <c r="G1728" s="399" t="s">
        <v>3768</v>
      </c>
      <c r="H1728" s="399">
        <v>6</v>
      </c>
      <c r="I1728" s="562">
        <v>7.5</v>
      </c>
      <c r="J1728" s="562"/>
      <c r="K1728" s="402"/>
      <c r="L1728" s="402"/>
    </row>
    <row r="1729" spans="1:12" ht="18.75">
      <c r="A1729" s="402" t="s">
        <v>9823</v>
      </c>
      <c r="B1729" s="563"/>
      <c r="C1729" s="567"/>
      <c r="D1729" s="562"/>
      <c r="E1729" s="563"/>
      <c r="F1729" s="562"/>
      <c r="G1729" s="399" t="s">
        <v>8106</v>
      </c>
      <c r="H1729" s="426">
        <v>0.9</v>
      </c>
      <c r="I1729" s="562"/>
      <c r="J1729" s="562"/>
      <c r="K1729" s="402"/>
      <c r="L1729" s="402">
        <f>H1729</f>
        <v>0.9</v>
      </c>
    </row>
    <row r="1730" spans="1:12" ht="15.75">
      <c r="A1730" s="402"/>
      <c r="B1730" s="403"/>
      <c r="C1730" s="405"/>
      <c r="D1730" s="399"/>
      <c r="E1730" s="403"/>
      <c r="F1730" s="399"/>
      <c r="G1730" s="399"/>
      <c r="H1730" s="399"/>
      <c r="I1730" s="399"/>
      <c r="J1730" s="399"/>
      <c r="K1730" s="402"/>
      <c r="L1730" s="402"/>
    </row>
    <row r="1731" spans="1:12" ht="15.75">
      <c r="A1731" s="402"/>
      <c r="B1731" s="403"/>
      <c r="C1731" s="419" t="s">
        <v>9152</v>
      </c>
      <c r="D1731" s="399"/>
      <c r="E1731" s="403"/>
      <c r="F1731" s="399"/>
      <c r="G1731" s="399"/>
      <c r="H1731" s="399"/>
      <c r="I1731" s="399"/>
      <c r="J1731" s="399"/>
      <c r="K1731" s="402"/>
      <c r="L1731" s="402"/>
    </row>
    <row r="1732" spans="1:12" ht="15.75">
      <c r="A1732" s="402"/>
      <c r="B1732" s="563"/>
      <c r="C1732" s="405" t="s">
        <v>8279</v>
      </c>
      <c r="D1732" s="562" t="s">
        <v>8280</v>
      </c>
      <c r="E1732" s="563"/>
      <c r="F1732" s="562"/>
      <c r="G1732" s="562" t="s">
        <v>2182</v>
      </c>
      <c r="H1732" s="562">
        <v>2</v>
      </c>
      <c r="I1732" s="562">
        <v>6.9</v>
      </c>
      <c r="J1732" s="562" t="s">
        <v>8117</v>
      </c>
      <c r="K1732" s="402"/>
      <c r="L1732" s="402"/>
    </row>
    <row r="1733" spans="1:12" ht="15.75">
      <c r="A1733" s="402" t="s">
        <v>9823</v>
      </c>
      <c r="B1733" s="563"/>
      <c r="C1733" s="415" t="s">
        <v>8566</v>
      </c>
      <c r="D1733" s="562"/>
      <c r="E1733" s="563"/>
      <c r="F1733" s="562"/>
      <c r="G1733" s="562"/>
      <c r="H1733" s="562"/>
      <c r="I1733" s="562"/>
      <c r="J1733" s="562"/>
      <c r="K1733" s="402">
        <v>315</v>
      </c>
      <c r="L1733" s="423">
        <f>K1733*3.14*H1732/1000</f>
        <v>1.9782</v>
      </c>
    </row>
    <row r="1734" spans="1:12" ht="15.75">
      <c r="A1734" s="402" t="s">
        <v>9823</v>
      </c>
      <c r="B1734" s="403"/>
      <c r="C1734" s="415" t="s">
        <v>8566</v>
      </c>
      <c r="D1734" s="399"/>
      <c r="E1734" s="403"/>
      <c r="F1734" s="399"/>
      <c r="G1734" s="399" t="s">
        <v>3735</v>
      </c>
      <c r="H1734" s="399">
        <v>3</v>
      </c>
      <c r="I1734" s="399">
        <v>6.9</v>
      </c>
      <c r="J1734" s="399" t="s">
        <v>8228</v>
      </c>
      <c r="K1734" s="402">
        <v>315</v>
      </c>
      <c r="L1734" s="423">
        <f>K1734*3.14*H1734/1000</f>
        <v>2.9673000000000003</v>
      </c>
    </row>
    <row r="1735" spans="1:12" ht="15.75">
      <c r="A1735" s="402" t="s">
        <v>9823</v>
      </c>
      <c r="B1735" s="403"/>
      <c r="C1735" s="415" t="s">
        <v>8566</v>
      </c>
      <c r="D1735" s="399"/>
      <c r="E1735" s="403"/>
      <c r="F1735" s="399"/>
      <c r="G1735" s="399" t="s">
        <v>3735</v>
      </c>
      <c r="H1735" s="399">
        <v>2</v>
      </c>
      <c r="I1735" s="399">
        <v>6.9</v>
      </c>
      <c r="J1735" s="399" t="s">
        <v>8229</v>
      </c>
      <c r="K1735" s="402">
        <v>315</v>
      </c>
      <c r="L1735" s="423">
        <f>K1735*3.14*H1735/1000</f>
        <v>1.9782</v>
      </c>
    </row>
    <row r="1736" spans="1:12" ht="15.75">
      <c r="A1736" s="402" t="s">
        <v>9823</v>
      </c>
      <c r="B1736" s="403"/>
      <c r="C1736" s="415" t="s">
        <v>8566</v>
      </c>
      <c r="D1736" s="399"/>
      <c r="E1736" s="403"/>
      <c r="F1736" s="399"/>
      <c r="G1736" s="399" t="s">
        <v>3735</v>
      </c>
      <c r="H1736" s="399">
        <v>2.5</v>
      </c>
      <c r="I1736" s="399">
        <v>6.9</v>
      </c>
      <c r="J1736" s="399" t="s">
        <v>9149</v>
      </c>
      <c r="K1736" s="402">
        <v>315</v>
      </c>
      <c r="L1736" s="423">
        <f>K1736*3.14*H1736/1000</f>
        <v>2.47275</v>
      </c>
    </row>
    <row r="1737" spans="1:12" ht="15.75">
      <c r="A1737" s="402"/>
      <c r="B1737" s="563"/>
      <c r="C1737" s="567" t="s">
        <v>8597</v>
      </c>
      <c r="D1737" s="562" t="s">
        <v>8280</v>
      </c>
      <c r="E1737" s="563"/>
      <c r="F1737" s="562"/>
      <c r="G1737" s="399" t="s">
        <v>3768</v>
      </c>
      <c r="H1737" s="399">
        <v>1</v>
      </c>
      <c r="I1737" s="562">
        <v>4.96</v>
      </c>
      <c r="J1737" s="562"/>
      <c r="K1737" s="402"/>
      <c r="L1737" s="402"/>
    </row>
    <row r="1738" spans="1:12" ht="18.75">
      <c r="A1738" s="402" t="s">
        <v>9823</v>
      </c>
      <c r="B1738" s="563"/>
      <c r="C1738" s="567"/>
      <c r="D1738" s="562"/>
      <c r="E1738" s="563"/>
      <c r="F1738" s="562"/>
      <c r="G1738" s="399" t="s">
        <v>8106</v>
      </c>
      <c r="H1738" s="426">
        <v>0.57999999999999996</v>
      </c>
      <c r="I1738" s="562"/>
      <c r="J1738" s="562"/>
      <c r="K1738" s="402"/>
      <c r="L1738" s="402">
        <f>H1738</f>
        <v>0.57999999999999996</v>
      </c>
    </row>
    <row r="1739" spans="1:12" ht="15.75">
      <c r="A1739" s="402"/>
      <c r="B1739" s="563"/>
      <c r="C1739" s="567" t="s">
        <v>8596</v>
      </c>
      <c r="D1739" s="562" t="s">
        <v>8280</v>
      </c>
      <c r="E1739" s="563"/>
      <c r="F1739" s="562"/>
      <c r="G1739" s="399" t="s">
        <v>3768</v>
      </c>
      <c r="H1739" s="399">
        <v>1</v>
      </c>
      <c r="I1739" s="562">
        <v>4.4000000000000004</v>
      </c>
      <c r="J1739" s="562"/>
      <c r="K1739" s="402"/>
      <c r="L1739" s="402"/>
    </row>
    <row r="1740" spans="1:12" ht="18.75">
      <c r="A1740" s="402" t="s">
        <v>9823</v>
      </c>
      <c r="B1740" s="563"/>
      <c r="C1740" s="567"/>
      <c r="D1740" s="562"/>
      <c r="E1740" s="563"/>
      <c r="F1740" s="562"/>
      <c r="G1740" s="399" t="s">
        <v>8106</v>
      </c>
      <c r="H1740" s="426">
        <v>0.45</v>
      </c>
      <c r="I1740" s="562"/>
      <c r="J1740" s="562"/>
      <c r="K1740" s="402"/>
      <c r="L1740" s="402">
        <f>H1740</f>
        <v>0.45</v>
      </c>
    </row>
    <row r="1741" spans="1:12" ht="15.75">
      <c r="A1741" s="402"/>
      <c r="B1741" s="403"/>
      <c r="C1741" s="405"/>
      <c r="D1741" s="399"/>
      <c r="E1741" s="403"/>
      <c r="F1741" s="399"/>
      <c r="G1741" s="399"/>
      <c r="H1741" s="399"/>
      <c r="I1741" s="399"/>
      <c r="J1741" s="399"/>
      <c r="K1741" s="402"/>
      <c r="L1741" s="402"/>
    </row>
    <row r="1742" spans="1:12" ht="15.75">
      <c r="A1742" s="402"/>
      <c r="B1742" s="403"/>
      <c r="C1742" s="419" t="s">
        <v>9153</v>
      </c>
      <c r="D1742" s="399"/>
      <c r="E1742" s="403"/>
      <c r="F1742" s="399"/>
      <c r="G1742" s="399"/>
      <c r="H1742" s="399"/>
      <c r="I1742" s="399"/>
      <c r="J1742" s="399"/>
      <c r="K1742" s="402"/>
      <c r="L1742" s="402"/>
    </row>
    <row r="1743" spans="1:12" ht="15.75">
      <c r="A1743" s="402"/>
      <c r="B1743" s="563"/>
      <c r="C1743" s="405" t="s">
        <v>8279</v>
      </c>
      <c r="D1743" s="562" t="s">
        <v>8280</v>
      </c>
      <c r="E1743" s="572"/>
      <c r="F1743" s="562"/>
      <c r="G1743" s="562" t="s">
        <v>3735</v>
      </c>
      <c r="H1743" s="562">
        <v>2</v>
      </c>
      <c r="I1743" s="562">
        <v>3</v>
      </c>
      <c r="J1743" s="562" t="s">
        <v>8116</v>
      </c>
      <c r="K1743" s="402"/>
      <c r="L1743" s="402"/>
    </row>
    <row r="1744" spans="1:12" ht="15.75">
      <c r="A1744" s="402" t="s">
        <v>9823</v>
      </c>
      <c r="B1744" s="563"/>
      <c r="C1744" s="415" t="s">
        <v>9154</v>
      </c>
      <c r="D1744" s="562"/>
      <c r="E1744" s="572"/>
      <c r="F1744" s="562"/>
      <c r="G1744" s="562"/>
      <c r="H1744" s="562"/>
      <c r="I1744" s="562"/>
      <c r="J1744" s="562"/>
      <c r="K1744" s="402">
        <v>280</v>
      </c>
      <c r="L1744" s="423">
        <f>K1744*3.14*H1743/1000</f>
        <v>1.7584000000000002</v>
      </c>
    </row>
    <row r="1745" spans="1:12" ht="15.75">
      <c r="A1745" s="402" t="s">
        <v>9823</v>
      </c>
      <c r="B1745" s="403"/>
      <c r="C1745" s="415" t="s">
        <v>9154</v>
      </c>
      <c r="D1745" s="399"/>
      <c r="E1745" s="403"/>
      <c r="F1745" s="399"/>
      <c r="G1745" s="399" t="s">
        <v>3735</v>
      </c>
      <c r="H1745" s="399">
        <v>3</v>
      </c>
      <c r="I1745" s="399">
        <v>4</v>
      </c>
      <c r="J1745" s="399" t="s">
        <v>8117</v>
      </c>
      <c r="K1745" s="402">
        <v>280</v>
      </c>
      <c r="L1745" s="423">
        <f>K1745*3.14*H1745/1000</f>
        <v>2.6376000000000004</v>
      </c>
    </row>
    <row r="1746" spans="1:12" ht="15.75">
      <c r="A1746" s="402"/>
      <c r="B1746" s="563"/>
      <c r="C1746" s="567" t="s">
        <v>9155</v>
      </c>
      <c r="D1746" s="562" t="s">
        <v>8280</v>
      </c>
      <c r="E1746" s="563"/>
      <c r="F1746" s="562"/>
      <c r="G1746" s="399" t="s">
        <v>3768</v>
      </c>
      <c r="H1746" s="399">
        <v>1</v>
      </c>
      <c r="I1746" s="562">
        <v>4.1399999999999997</v>
      </c>
      <c r="J1746" s="562"/>
      <c r="K1746" s="402"/>
      <c r="L1746" s="402"/>
    </row>
    <row r="1747" spans="1:12" ht="18.75">
      <c r="A1747" s="402" t="s">
        <v>9823</v>
      </c>
      <c r="B1747" s="563"/>
      <c r="C1747" s="567"/>
      <c r="D1747" s="562"/>
      <c r="E1747" s="563"/>
      <c r="F1747" s="562"/>
      <c r="G1747" s="399" t="s">
        <v>8106</v>
      </c>
      <c r="H1747" s="426">
        <v>0.46</v>
      </c>
      <c r="I1747" s="562"/>
      <c r="J1747" s="562"/>
      <c r="K1747" s="402"/>
      <c r="L1747" s="402">
        <f>H1747</f>
        <v>0.46</v>
      </c>
    </row>
    <row r="1748" spans="1:12" ht="15.75">
      <c r="A1748" s="402"/>
      <c r="B1748" s="563"/>
      <c r="C1748" s="567" t="s">
        <v>9156</v>
      </c>
      <c r="D1748" s="562" t="s">
        <v>8280</v>
      </c>
      <c r="E1748" s="563"/>
      <c r="F1748" s="562"/>
      <c r="G1748" s="399" t="s">
        <v>3768</v>
      </c>
      <c r="H1748" s="399">
        <v>2</v>
      </c>
      <c r="I1748" s="562">
        <v>3.7</v>
      </c>
      <c r="J1748" s="562"/>
      <c r="K1748" s="402"/>
      <c r="L1748" s="402"/>
    </row>
    <row r="1749" spans="1:12" ht="18.75">
      <c r="A1749" s="402" t="s">
        <v>9823</v>
      </c>
      <c r="B1749" s="563"/>
      <c r="C1749" s="567"/>
      <c r="D1749" s="562"/>
      <c r="E1749" s="563"/>
      <c r="F1749" s="562"/>
      <c r="G1749" s="399" t="s">
        <v>8106</v>
      </c>
      <c r="H1749" s="426">
        <v>0.36</v>
      </c>
      <c r="I1749" s="562"/>
      <c r="J1749" s="562"/>
      <c r="K1749" s="402"/>
      <c r="L1749" s="402">
        <f>H1749</f>
        <v>0.36</v>
      </c>
    </row>
    <row r="1750" spans="1:12" ht="15.75">
      <c r="A1750" s="402"/>
      <c r="B1750" s="563"/>
      <c r="C1750" s="405" t="s">
        <v>8580</v>
      </c>
      <c r="D1750" s="562" t="s">
        <v>8280</v>
      </c>
      <c r="E1750" s="563"/>
      <c r="F1750" s="562"/>
      <c r="G1750" s="399" t="s">
        <v>3768</v>
      </c>
      <c r="H1750" s="399">
        <v>2</v>
      </c>
      <c r="I1750" s="562">
        <v>3.2</v>
      </c>
      <c r="J1750" s="562"/>
      <c r="K1750" s="402"/>
      <c r="L1750" s="402"/>
    </row>
    <row r="1751" spans="1:12" ht="18.75">
      <c r="A1751" s="402" t="s">
        <v>9823</v>
      </c>
      <c r="B1751" s="563"/>
      <c r="C1751" s="405" t="s">
        <v>9157</v>
      </c>
      <c r="D1751" s="562"/>
      <c r="E1751" s="563"/>
      <c r="F1751" s="562"/>
      <c r="G1751" s="399" t="s">
        <v>8106</v>
      </c>
      <c r="H1751" s="426">
        <v>0.34</v>
      </c>
      <c r="I1751" s="562"/>
      <c r="J1751" s="562"/>
      <c r="K1751" s="402"/>
      <c r="L1751" s="402">
        <f>H1751</f>
        <v>0.34</v>
      </c>
    </row>
    <row r="1752" spans="1:12" ht="15.75">
      <c r="A1752" s="402"/>
      <c r="B1752" s="403"/>
      <c r="C1752" s="405"/>
      <c r="D1752" s="399"/>
      <c r="E1752" s="403"/>
      <c r="F1752" s="399"/>
      <c r="G1752" s="399"/>
      <c r="H1752" s="399"/>
      <c r="I1752" s="399"/>
      <c r="J1752" s="399"/>
      <c r="K1752" s="402"/>
      <c r="L1752" s="402"/>
    </row>
    <row r="1753" spans="1:12" ht="15.75">
      <c r="A1753" s="402"/>
      <c r="B1753" s="403"/>
      <c r="C1753" s="419" t="s">
        <v>9158</v>
      </c>
      <c r="D1753" s="399"/>
      <c r="E1753" s="403"/>
      <c r="F1753" s="399"/>
      <c r="G1753" s="399"/>
      <c r="H1753" s="399"/>
      <c r="I1753" s="399"/>
      <c r="J1753" s="399"/>
      <c r="K1753" s="402"/>
      <c r="L1753" s="402"/>
    </row>
    <row r="1754" spans="1:12" ht="15.75">
      <c r="A1754" s="402"/>
      <c r="B1754" s="563"/>
      <c r="C1754" s="405" t="s">
        <v>8282</v>
      </c>
      <c r="D1754" s="562" t="s">
        <v>8280</v>
      </c>
      <c r="E1754" s="563"/>
      <c r="F1754" s="562"/>
      <c r="G1754" s="562" t="s">
        <v>3735</v>
      </c>
      <c r="H1754" s="562">
        <v>2.5</v>
      </c>
      <c r="I1754" s="562">
        <v>6.9</v>
      </c>
      <c r="J1754" s="562" t="s">
        <v>8117</v>
      </c>
      <c r="K1754" s="402"/>
      <c r="L1754" s="402"/>
    </row>
    <row r="1755" spans="1:12" ht="15.75">
      <c r="A1755" s="402" t="s">
        <v>9823</v>
      </c>
      <c r="B1755" s="563"/>
      <c r="C1755" s="415" t="s">
        <v>8369</v>
      </c>
      <c r="D1755" s="562"/>
      <c r="E1755" s="563"/>
      <c r="F1755" s="562"/>
      <c r="G1755" s="562"/>
      <c r="H1755" s="562"/>
      <c r="I1755" s="562"/>
      <c r="J1755" s="562"/>
      <c r="K1755" s="402">
        <v>630</v>
      </c>
      <c r="L1755" s="423">
        <f>K1755*3.14*H1754/1000</f>
        <v>4.9455</v>
      </c>
    </row>
    <row r="1756" spans="1:12" ht="15.75">
      <c r="A1756" s="402" t="s">
        <v>9823</v>
      </c>
      <c r="B1756" s="403"/>
      <c r="C1756" s="415" t="s">
        <v>8369</v>
      </c>
      <c r="D1756" s="399"/>
      <c r="E1756" s="403"/>
      <c r="F1756" s="399"/>
      <c r="G1756" s="399" t="s">
        <v>3735</v>
      </c>
      <c r="H1756" s="399">
        <v>6</v>
      </c>
      <c r="I1756" s="399">
        <v>6.9</v>
      </c>
      <c r="J1756" s="399" t="s">
        <v>8228</v>
      </c>
      <c r="K1756" s="402">
        <v>630</v>
      </c>
      <c r="L1756" s="423">
        <f>K1756*3.14*H1756/1000</f>
        <v>11.869200000000001</v>
      </c>
    </row>
    <row r="1757" spans="1:12" ht="15.75">
      <c r="A1757" s="402" t="s">
        <v>9823</v>
      </c>
      <c r="B1757" s="403"/>
      <c r="C1757" s="415" t="s">
        <v>8369</v>
      </c>
      <c r="D1757" s="399"/>
      <c r="E1757" s="403"/>
      <c r="F1757" s="399"/>
      <c r="G1757" s="399" t="s">
        <v>3735</v>
      </c>
      <c r="H1757" s="399">
        <v>4</v>
      </c>
      <c r="I1757" s="399">
        <v>6.9</v>
      </c>
      <c r="J1757" s="399" t="s">
        <v>8229</v>
      </c>
      <c r="K1757" s="402">
        <v>630</v>
      </c>
      <c r="L1757" s="423">
        <f>K1757*3.14*H1757/1000</f>
        <v>7.9127999999999998</v>
      </c>
    </row>
    <row r="1758" spans="1:12" ht="15.75">
      <c r="A1758" s="402" t="s">
        <v>9823</v>
      </c>
      <c r="B1758" s="403"/>
      <c r="C1758" s="415" t="s">
        <v>8369</v>
      </c>
      <c r="D1758" s="399"/>
      <c r="E1758" s="403"/>
      <c r="F1758" s="399"/>
      <c r="G1758" s="399" t="s">
        <v>3735</v>
      </c>
      <c r="H1758" s="399">
        <v>2.5</v>
      </c>
      <c r="I1758" s="399">
        <v>6.9</v>
      </c>
      <c r="J1758" s="399" t="s">
        <v>9149</v>
      </c>
      <c r="K1758" s="402">
        <v>630</v>
      </c>
      <c r="L1758" s="423">
        <f>K1758*3.14*H1758/1000</f>
        <v>4.9455</v>
      </c>
    </row>
    <row r="1759" spans="1:12" ht="15.75">
      <c r="A1759" s="402"/>
      <c r="B1759" s="563"/>
      <c r="C1759" s="567" t="s">
        <v>8675</v>
      </c>
      <c r="D1759" s="562" t="s">
        <v>8280</v>
      </c>
      <c r="E1759" s="563"/>
      <c r="F1759" s="562"/>
      <c r="G1759" s="399" t="s">
        <v>3768</v>
      </c>
      <c r="H1759" s="399">
        <v>1</v>
      </c>
      <c r="I1759" s="562">
        <v>17.3</v>
      </c>
      <c r="J1759" s="562"/>
      <c r="K1759" s="402"/>
      <c r="L1759" s="402"/>
    </row>
    <row r="1760" spans="1:12" ht="18.75">
      <c r="A1760" s="402" t="s">
        <v>9823</v>
      </c>
      <c r="B1760" s="563"/>
      <c r="C1760" s="567"/>
      <c r="D1760" s="562"/>
      <c r="E1760" s="563"/>
      <c r="F1760" s="562"/>
      <c r="G1760" s="399" t="s">
        <v>8106</v>
      </c>
      <c r="H1760" s="426">
        <v>2.3199999999999998</v>
      </c>
      <c r="I1760" s="562"/>
      <c r="J1760" s="562"/>
      <c r="K1760" s="402"/>
      <c r="L1760" s="402">
        <f>H1760</f>
        <v>2.3199999999999998</v>
      </c>
    </row>
    <row r="1761" spans="1:12" ht="15.75">
      <c r="A1761" s="402"/>
      <c r="B1761" s="563"/>
      <c r="C1761" s="567" t="s">
        <v>8935</v>
      </c>
      <c r="D1761" s="562" t="s">
        <v>8280</v>
      </c>
      <c r="E1761" s="563"/>
      <c r="F1761" s="562"/>
      <c r="G1761" s="399" t="s">
        <v>3768</v>
      </c>
      <c r="H1761" s="399">
        <v>2</v>
      </c>
      <c r="I1761" s="562">
        <v>1.8</v>
      </c>
      <c r="J1761" s="562"/>
      <c r="K1761" s="402"/>
      <c r="L1761" s="402"/>
    </row>
    <row r="1762" spans="1:12" ht="18.75">
      <c r="A1762" s="402" t="s">
        <v>9823</v>
      </c>
      <c r="B1762" s="563"/>
      <c r="C1762" s="567"/>
      <c r="D1762" s="562"/>
      <c r="E1762" s="563"/>
      <c r="F1762" s="562"/>
      <c r="G1762" s="399" t="s">
        <v>8106</v>
      </c>
      <c r="H1762" s="426">
        <v>14.4</v>
      </c>
      <c r="I1762" s="562"/>
      <c r="J1762" s="562"/>
      <c r="K1762" s="402"/>
      <c r="L1762" s="402">
        <f>H1762</f>
        <v>14.4</v>
      </c>
    </row>
    <row r="1763" spans="1:12" ht="15.75">
      <c r="A1763" s="402"/>
      <c r="B1763" s="563"/>
      <c r="C1763" s="567" t="s">
        <v>9159</v>
      </c>
      <c r="D1763" s="562" t="s">
        <v>8280</v>
      </c>
      <c r="E1763" s="563"/>
      <c r="F1763" s="562"/>
      <c r="G1763" s="399" t="s">
        <v>3768</v>
      </c>
      <c r="H1763" s="399">
        <v>4</v>
      </c>
      <c r="I1763" s="562">
        <v>11.6</v>
      </c>
      <c r="J1763" s="562"/>
      <c r="K1763" s="402"/>
      <c r="L1763" s="402"/>
    </row>
    <row r="1764" spans="1:12" ht="18.75">
      <c r="A1764" s="402" t="s">
        <v>9823</v>
      </c>
      <c r="B1764" s="563"/>
      <c r="C1764" s="567"/>
      <c r="D1764" s="562"/>
      <c r="E1764" s="563"/>
      <c r="F1764" s="562"/>
      <c r="G1764" s="399" t="s">
        <v>8106</v>
      </c>
      <c r="H1764" s="426">
        <v>1.3</v>
      </c>
      <c r="I1764" s="562"/>
      <c r="J1764" s="562"/>
      <c r="K1764" s="402"/>
      <c r="L1764" s="402">
        <f>H1764</f>
        <v>1.3</v>
      </c>
    </row>
    <row r="1765" spans="1:12" ht="15.75">
      <c r="A1765" s="402"/>
      <c r="B1765" s="403"/>
      <c r="C1765" s="405"/>
      <c r="D1765" s="399"/>
      <c r="E1765" s="403"/>
      <c r="F1765" s="399"/>
      <c r="G1765" s="399"/>
      <c r="H1765" s="399"/>
      <c r="I1765" s="399"/>
      <c r="J1765" s="399"/>
      <c r="K1765" s="402"/>
      <c r="L1765" s="402"/>
    </row>
    <row r="1766" spans="1:12" ht="15.75">
      <c r="A1766" s="402"/>
      <c r="B1766" s="403"/>
      <c r="C1766" s="405"/>
      <c r="D1766" s="399"/>
      <c r="E1766" s="403"/>
      <c r="F1766" s="399"/>
      <c r="G1766" s="399"/>
      <c r="H1766" s="399"/>
      <c r="I1766" s="399"/>
      <c r="J1766" s="399"/>
      <c r="K1766" s="402"/>
      <c r="L1766" s="402"/>
    </row>
    <row r="1767" spans="1:12" ht="15.75">
      <c r="A1767" s="402"/>
      <c r="B1767" s="403"/>
      <c r="C1767" s="405"/>
      <c r="D1767" s="399"/>
      <c r="E1767" s="403"/>
      <c r="F1767" s="399"/>
      <c r="G1767" s="399"/>
      <c r="H1767" s="399"/>
      <c r="I1767" s="399"/>
      <c r="J1767" s="399"/>
      <c r="K1767" s="402"/>
      <c r="L1767" s="402"/>
    </row>
    <row r="1768" spans="1:12" ht="15.75">
      <c r="A1768" s="402"/>
      <c r="B1768" s="403"/>
      <c r="C1768" s="405"/>
      <c r="D1768" s="405"/>
      <c r="E1768" s="403"/>
      <c r="F1768" s="399"/>
      <c r="G1768" s="399"/>
      <c r="H1768" s="399"/>
      <c r="I1768" s="399"/>
      <c r="J1768" s="399"/>
      <c r="K1768" s="402"/>
      <c r="L1768" s="402"/>
    </row>
    <row r="1769" spans="1:12" ht="15.75">
      <c r="A1769" s="402"/>
      <c r="B1769" s="403"/>
      <c r="C1769" s="404" t="s">
        <v>9160</v>
      </c>
      <c r="D1769" s="399"/>
      <c r="E1769" s="403"/>
      <c r="F1769" s="399"/>
      <c r="G1769" s="399"/>
      <c r="H1769" s="399"/>
      <c r="I1769" s="399"/>
      <c r="J1769" s="399"/>
      <c r="K1769" s="402"/>
      <c r="L1769" s="402"/>
    </row>
    <row r="1770" spans="1:12" ht="15.75">
      <c r="A1770" s="402" t="s">
        <v>9825</v>
      </c>
      <c r="B1770" s="399" t="s">
        <v>9161</v>
      </c>
      <c r="C1770" s="405" t="s">
        <v>9162</v>
      </c>
      <c r="D1770" s="562"/>
      <c r="E1770" s="563"/>
      <c r="F1770" s="562" t="s">
        <v>9163</v>
      </c>
      <c r="G1770" s="562" t="s">
        <v>3768</v>
      </c>
      <c r="H1770" s="562">
        <v>2</v>
      </c>
      <c r="I1770" s="399" t="s">
        <v>9164</v>
      </c>
      <c r="J1770" s="399" t="s">
        <v>8128</v>
      </c>
      <c r="K1770" s="402"/>
      <c r="L1770" s="402"/>
    </row>
    <row r="1771" spans="1:12" ht="31.5">
      <c r="A1771" s="402"/>
      <c r="B1771" s="399" t="s">
        <v>9165</v>
      </c>
      <c r="C1771" s="405" t="s">
        <v>9166</v>
      </c>
      <c r="D1771" s="562"/>
      <c r="E1771" s="563"/>
      <c r="F1771" s="562"/>
      <c r="G1771" s="562"/>
      <c r="H1771" s="562"/>
      <c r="I1771" s="399" t="s">
        <v>9167</v>
      </c>
      <c r="J1771" s="411" t="s">
        <v>9168</v>
      </c>
      <c r="K1771" s="402"/>
      <c r="L1771" s="402"/>
    </row>
    <row r="1772" spans="1:12" ht="15.75">
      <c r="A1772" s="402"/>
      <c r="B1772" s="399" t="s">
        <v>9169</v>
      </c>
      <c r="C1772" s="405" t="s">
        <v>9170</v>
      </c>
      <c r="D1772" s="562"/>
      <c r="E1772" s="563"/>
      <c r="F1772" s="562"/>
      <c r="G1772" s="562"/>
      <c r="H1772" s="562"/>
      <c r="I1772" s="427"/>
      <c r="J1772" s="411" t="s">
        <v>9171</v>
      </c>
      <c r="K1772" s="402"/>
      <c r="L1772" s="402"/>
    </row>
    <row r="1773" spans="1:12" ht="15.75">
      <c r="A1773" s="402"/>
      <c r="B1773" s="399" t="s">
        <v>3241</v>
      </c>
      <c r="C1773" s="405" t="s">
        <v>9172</v>
      </c>
      <c r="D1773" s="562"/>
      <c r="E1773" s="563"/>
      <c r="F1773" s="562"/>
      <c r="G1773" s="562"/>
      <c r="H1773" s="562"/>
      <c r="I1773" s="427"/>
      <c r="J1773" s="427"/>
      <c r="K1773" s="402"/>
      <c r="L1773" s="402"/>
    </row>
    <row r="1774" spans="1:12" ht="15.75">
      <c r="A1774" s="402"/>
      <c r="B1774" s="427"/>
      <c r="C1774" s="405" t="s">
        <v>9173</v>
      </c>
      <c r="D1774" s="562"/>
      <c r="E1774" s="563"/>
      <c r="F1774" s="562"/>
      <c r="G1774" s="562"/>
      <c r="H1774" s="562"/>
      <c r="I1774" s="427"/>
      <c r="J1774" s="427"/>
      <c r="K1774" s="402"/>
      <c r="L1774" s="402"/>
    </row>
    <row r="1775" spans="1:12" ht="15.75">
      <c r="A1775" s="402"/>
      <c r="B1775" s="427"/>
      <c r="C1775" s="405" t="s">
        <v>9174</v>
      </c>
      <c r="D1775" s="562"/>
      <c r="E1775" s="563"/>
      <c r="F1775" s="562"/>
      <c r="G1775" s="562"/>
      <c r="H1775" s="562"/>
      <c r="I1775" s="427"/>
      <c r="J1775" s="427"/>
      <c r="K1775" s="402"/>
      <c r="L1775" s="402"/>
    </row>
    <row r="1776" spans="1:12" ht="15.75">
      <c r="A1776" s="402"/>
      <c r="B1776" s="435"/>
      <c r="C1776" s="405" t="s">
        <v>9175</v>
      </c>
      <c r="D1776" s="399"/>
      <c r="E1776" s="403"/>
      <c r="F1776" s="399"/>
      <c r="G1776" s="399" t="s">
        <v>3509</v>
      </c>
      <c r="H1776" s="399" t="s">
        <v>9176</v>
      </c>
      <c r="I1776" s="399"/>
      <c r="J1776" s="399" t="s">
        <v>9177</v>
      </c>
      <c r="K1776" s="402"/>
      <c r="L1776" s="402"/>
    </row>
    <row r="1777" spans="1:12">
      <c r="A1777" s="402"/>
      <c r="B1777" s="571"/>
      <c r="C1777" s="567" t="s">
        <v>9178</v>
      </c>
      <c r="D1777" s="562"/>
      <c r="E1777" s="563"/>
      <c r="F1777" s="562"/>
      <c r="G1777" s="562" t="s">
        <v>9179</v>
      </c>
      <c r="H1777" s="562">
        <v>2</v>
      </c>
      <c r="I1777" s="562"/>
      <c r="J1777" s="562"/>
      <c r="K1777" s="402"/>
      <c r="L1777" s="402"/>
    </row>
    <row r="1778" spans="1:12">
      <c r="A1778" s="402"/>
      <c r="B1778" s="571"/>
      <c r="C1778" s="567"/>
      <c r="D1778" s="562"/>
      <c r="E1778" s="563"/>
      <c r="F1778" s="562"/>
      <c r="G1778" s="562"/>
      <c r="H1778" s="562"/>
      <c r="I1778" s="562"/>
      <c r="J1778" s="562"/>
      <c r="K1778" s="402"/>
      <c r="L1778" s="402"/>
    </row>
    <row r="1779" spans="1:12" ht="15.75">
      <c r="A1779" s="402"/>
      <c r="B1779" s="435"/>
      <c r="C1779" s="405" t="s">
        <v>9180</v>
      </c>
      <c r="D1779" s="399"/>
      <c r="E1779" s="403"/>
      <c r="F1779" s="399"/>
      <c r="G1779" s="399" t="s">
        <v>9179</v>
      </c>
      <c r="H1779" s="399">
        <v>2</v>
      </c>
      <c r="I1779" s="406"/>
      <c r="J1779" s="406"/>
      <c r="K1779" s="402"/>
      <c r="L1779" s="402"/>
    </row>
    <row r="1780" spans="1:12" ht="15.75">
      <c r="A1780" s="402"/>
      <c r="B1780" s="435"/>
      <c r="C1780" s="405" t="s">
        <v>9181</v>
      </c>
      <c r="D1780" s="399"/>
      <c r="E1780" s="403"/>
      <c r="F1780" s="399"/>
      <c r="G1780" s="399" t="s">
        <v>3768</v>
      </c>
      <c r="H1780" s="399">
        <v>2</v>
      </c>
      <c r="I1780" s="406"/>
      <c r="J1780" s="406"/>
      <c r="K1780" s="402"/>
      <c r="L1780" s="402"/>
    </row>
    <row r="1781" spans="1:12" ht="15.75">
      <c r="A1781" s="436" t="s">
        <v>6164</v>
      </c>
      <c r="B1781" s="563"/>
      <c r="C1781" s="567" t="s">
        <v>9182</v>
      </c>
      <c r="D1781" s="562" t="s">
        <v>7916</v>
      </c>
      <c r="E1781" s="563"/>
      <c r="F1781" s="562"/>
      <c r="G1781" s="562" t="s">
        <v>2182</v>
      </c>
      <c r="H1781" s="562">
        <v>8</v>
      </c>
      <c r="I1781" s="562"/>
      <c r="J1781" s="399" t="s">
        <v>9146</v>
      </c>
      <c r="K1781" s="402"/>
      <c r="L1781" s="402"/>
    </row>
    <row r="1782" spans="1:12" ht="15.75">
      <c r="A1782" s="402"/>
      <c r="B1782" s="563"/>
      <c r="C1782" s="567"/>
      <c r="D1782" s="562"/>
      <c r="E1782" s="563"/>
      <c r="F1782" s="562"/>
      <c r="G1782" s="562"/>
      <c r="H1782" s="562"/>
      <c r="I1782" s="562"/>
      <c r="J1782" s="399" t="s">
        <v>9183</v>
      </c>
      <c r="K1782" s="402"/>
      <c r="L1782" s="402"/>
    </row>
    <row r="1783" spans="1:12" ht="15.75">
      <c r="A1783" s="402"/>
      <c r="B1783" s="563"/>
      <c r="C1783" s="567"/>
      <c r="D1783" s="562"/>
      <c r="E1783" s="563"/>
      <c r="F1783" s="562"/>
      <c r="G1783" s="562"/>
      <c r="H1783" s="562"/>
      <c r="I1783" s="562"/>
      <c r="J1783" s="399" t="s">
        <v>3240</v>
      </c>
      <c r="K1783" s="402"/>
      <c r="L1783" s="402"/>
    </row>
    <row r="1784" spans="1:12" ht="15.75">
      <c r="A1784" s="402"/>
      <c r="B1784" s="563"/>
      <c r="C1784" s="567"/>
      <c r="D1784" s="562"/>
      <c r="E1784" s="563"/>
      <c r="F1784" s="562"/>
      <c r="G1784" s="562"/>
      <c r="H1784" s="562"/>
      <c r="I1784" s="562"/>
      <c r="J1784" s="399" t="s">
        <v>8116</v>
      </c>
      <c r="K1784" s="402"/>
      <c r="L1784" s="402"/>
    </row>
    <row r="1785" spans="1:12" ht="15.75">
      <c r="A1785" s="436" t="s">
        <v>6164</v>
      </c>
      <c r="B1785" s="563"/>
      <c r="C1785" s="567" t="s">
        <v>9182</v>
      </c>
      <c r="D1785" s="562" t="s">
        <v>7916</v>
      </c>
      <c r="E1785" s="563"/>
      <c r="F1785" s="562"/>
      <c r="G1785" s="562" t="s">
        <v>2182</v>
      </c>
      <c r="H1785" s="562">
        <v>2</v>
      </c>
      <c r="I1785" s="562"/>
      <c r="J1785" s="399" t="s">
        <v>9146</v>
      </c>
      <c r="K1785" s="402"/>
      <c r="L1785" s="402"/>
    </row>
    <row r="1786" spans="1:12" ht="15.75">
      <c r="A1786" s="402"/>
      <c r="B1786" s="563"/>
      <c r="C1786" s="567"/>
      <c r="D1786" s="562"/>
      <c r="E1786" s="563"/>
      <c r="F1786" s="562"/>
      <c r="G1786" s="562"/>
      <c r="H1786" s="562"/>
      <c r="I1786" s="562"/>
      <c r="J1786" s="399" t="s">
        <v>9183</v>
      </c>
      <c r="K1786" s="402"/>
      <c r="L1786" s="402"/>
    </row>
    <row r="1787" spans="1:12" ht="15.75">
      <c r="A1787" s="402"/>
      <c r="B1787" s="563"/>
      <c r="C1787" s="567"/>
      <c r="D1787" s="562"/>
      <c r="E1787" s="563"/>
      <c r="F1787" s="562"/>
      <c r="G1787" s="562"/>
      <c r="H1787" s="562"/>
      <c r="I1787" s="562"/>
      <c r="J1787" s="399" t="s">
        <v>3240</v>
      </c>
      <c r="K1787" s="402"/>
      <c r="L1787" s="402"/>
    </row>
    <row r="1788" spans="1:12" ht="15.75">
      <c r="A1788" s="402"/>
      <c r="B1788" s="563"/>
      <c r="C1788" s="567"/>
      <c r="D1788" s="562"/>
      <c r="E1788" s="563"/>
      <c r="F1788" s="562"/>
      <c r="G1788" s="562"/>
      <c r="H1788" s="562"/>
      <c r="I1788" s="562"/>
      <c r="J1788" s="399" t="s">
        <v>9184</v>
      </c>
      <c r="K1788" s="402"/>
      <c r="L1788" s="402"/>
    </row>
    <row r="1789" spans="1:12" ht="15.75">
      <c r="A1789" s="436" t="s">
        <v>6164</v>
      </c>
      <c r="B1789" s="563"/>
      <c r="C1789" s="567" t="s">
        <v>9185</v>
      </c>
      <c r="D1789" s="562" t="s">
        <v>7916</v>
      </c>
      <c r="E1789" s="563"/>
      <c r="F1789" s="562"/>
      <c r="G1789" s="562" t="s">
        <v>2182</v>
      </c>
      <c r="H1789" s="562">
        <v>8</v>
      </c>
      <c r="I1789" s="562"/>
      <c r="J1789" s="399" t="s">
        <v>9146</v>
      </c>
      <c r="K1789" s="402"/>
      <c r="L1789" s="402"/>
    </row>
    <row r="1790" spans="1:12" ht="15.75">
      <c r="A1790" s="402"/>
      <c r="B1790" s="563"/>
      <c r="C1790" s="567"/>
      <c r="D1790" s="562"/>
      <c r="E1790" s="563"/>
      <c r="F1790" s="562"/>
      <c r="G1790" s="562"/>
      <c r="H1790" s="562"/>
      <c r="I1790" s="562"/>
      <c r="J1790" s="399" t="s">
        <v>9183</v>
      </c>
      <c r="K1790" s="402"/>
      <c r="L1790" s="402"/>
    </row>
    <row r="1791" spans="1:12" ht="15.75">
      <c r="A1791" s="402"/>
      <c r="B1791" s="563"/>
      <c r="C1791" s="567"/>
      <c r="D1791" s="562"/>
      <c r="E1791" s="563"/>
      <c r="F1791" s="562"/>
      <c r="G1791" s="562"/>
      <c r="H1791" s="562"/>
      <c r="I1791" s="562"/>
      <c r="J1791" s="399" t="s">
        <v>3240</v>
      </c>
      <c r="K1791" s="402"/>
      <c r="L1791" s="402"/>
    </row>
    <row r="1792" spans="1:12" ht="15.75">
      <c r="A1792" s="402"/>
      <c r="B1792" s="563"/>
      <c r="C1792" s="567"/>
      <c r="D1792" s="562"/>
      <c r="E1792" s="563"/>
      <c r="F1792" s="562"/>
      <c r="G1792" s="562"/>
      <c r="H1792" s="562"/>
      <c r="I1792" s="562"/>
      <c r="J1792" s="399" t="s">
        <v>8116</v>
      </c>
      <c r="K1792" s="402"/>
      <c r="L1792" s="402"/>
    </row>
    <row r="1793" spans="1:12" ht="15.75">
      <c r="A1793" s="436" t="s">
        <v>6164</v>
      </c>
      <c r="B1793" s="563"/>
      <c r="C1793" s="567" t="s">
        <v>9185</v>
      </c>
      <c r="D1793" s="562" t="s">
        <v>7916</v>
      </c>
      <c r="E1793" s="563"/>
      <c r="F1793" s="562"/>
      <c r="G1793" s="562" t="s">
        <v>2182</v>
      </c>
      <c r="H1793" s="562">
        <v>2</v>
      </c>
      <c r="I1793" s="562"/>
      <c r="J1793" s="399" t="s">
        <v>9146</v>
      </c>
      <c r="K1793" s="402"/>
      <c r="L1793" s="402"/>
    </row>
    <row r="1794" spans="1:12" ht="15.75">
      <c r="A1794" s="402"/>
      <c r="B1794" s="563"/>
      <c r="C1794" s="567"/>
      <c r="D1794" s="562"/>
      <c r="E1794" s="563"/>
      <c r="F1794" s="562"/>
      <c r="G1794" s="562"/>
      <c r="H1794" s="562"/>
      <c r="I1794" s="562"/>
      <c r="J1794" s="399" t="s">
        <v>9183</v>
      </c>
      <c r="K1794" s="402"/>
      <c r="L1794" s="402"/>
    </row>
    <row r="1795" spans="1:12" ht="15.75">
      <c r="A1795" s="402"/>
      <c r="B1795" s="563"/>
      <c r="C1795" s="567"/>
      <c r="D1795" s="562"/>
      <c r="E1795" s="563"/>
      <c r="F1795" s="562"/>
      <c r="G1795" s="562"/>
      <c r="H1795" s="562"/>
      <c r="I1795" s="562"/>
      <c r="J1795" s="399" t="s">
        <v>3240</v>
      </c>
      <c r="K1795" s="402"/>
      <c r="L1795" s="402"/>
    </row>
    <row r="1796" spans="1:12" ht="15.75">
      <c r="A1796" s="402"/>
      <c r="B1796" s="563"/>
      <c r="C1796" s="567"/>
      <c r="D1796" s="562"/>
      <c r="E1796" s="563"/>
      <c r="F1796" s="562"/>
      <c r="G1796" s="562"/>
      <c r="H1796" s="562"/>
      <c r="I1796" s="562"/>
      <c r="J1796" s="399" t="s">
        <v>9184</v>
      </c>
      <c r="K1796" s="402"/>
      <c r="L1796" s="402"/>
    </row>
    <row r="1797" spans="1:12" ht="15.75">
      <c r="A1797" s="402"/>
      <c r="B1797" s="563"/>
      <c r="C1797" s="566" t="s">
        <v>9186</v>
      </c>
      <c r="D1797" s="565" t="s">
        <v>7916</v>
      </c>
      <c r="E1797" s="563"/>
      <c r="F1797" s="562"/>
      <c r="G1797" s="565" t="s">
        <v>2182</v>
      </c>
      <c r="H1797" s="565">
        <v>8.3000000000000007</v>
      </c>
      <c r="I1797" s="562"/>
      <c r="J1797" s="410" t="s">
        <v>9146</v>
      </c>
      <c r="K1797" s="402"/>
      <c r="L1797" s="402"/>
    </row>
    <row r="1798" spans="1:12" ht="15.75">
      <c r="A1798" s="402"/>
      <c r="B1798" s="563"/>
      <c r="C1798" s="566"/>
      <c r="D1798" s="565"/>
      <c r="E1798" s="563"/>
      <c r="F1798" s="562"/>
      <c r="G1798" s="565"/>
      <c r="H1798" s="565"/>
      <c r="I1798" s="562"/>
      <c r="J1798" s="410" t="s">
        <v>8137</v>
      </c>
      <c r="K1798" s="402"/>
      <c r="L1798" s="402"/>
    </row>
    <row r="1799" spans="1:12" ht="15.75">
      <c r="A1799" s="402"/>
      <c r="B1799" s="563"/>
      <c r="C1799" s="566"/>
      <c r="D1799" s="565"/>
      <c r="E1799" s="563"/>
      <c r="F1799" s="562"/>
      <c r="G1799" s="565"/>
      <c r="H1799" s="565"/>
      <c r="I1799" s="562"/>
      <c r="J1799" s="410" t="s">
        <v>8116</v>
      </c>
      <c r="K1799" s="402"/>
      <c r="L1799" s="402"/>
    </row>
    <row r="1800" spans="1:12" ht="15.75">
      <c r="A1800" s="402"/>
      <c r="B1800" s="403"/>
      <c r="C1800" s="416" t="s">
        <v>9187</v>
      </c>
      <c r="D1800" s="410" t="s">
        <v>7916</v>
      </c>
      <c r="E1800" s="403"/>
      <c r="F1800" s="399"/>
      <c r="G1800" s="410" t="s">
        <v>2182</v>
      </c>
      <c r="H1800" s="410">
        <v>4</v>
      </c>
      <c r="I1800" s="399"/>
      <c r="J1800" s="410" t="s">
        <v>8117</v>
      </c>
      <c r="K1800" s="402"/>
      <c r="L1800" s="402"/>
    </row>
    <row r="1801" spans="1:12" ht="15.75">
      <c r="A1801" s="402"/>
      <c r="B1801" s="403"/>
      <c r="C1801" s="416" t="s">
        <v>9187</v>
      </c>
      <c r="D1801" s="410" t="s">
        <v>7916</v>
      </c>
      <c r="E1801" s="403"/>
      <c r="F1801" s="399"/>
      <c r="G1801" s="410" t="s">
        <v>2182</v>
      </c>
      <c r="H1801" s="410">
        <v>6</v>
      </c>
      <c r="I1801" s="399"/>
      <c r="J1801" s="410" t="s">
        <v>8228</v>
      </c>
      <c r="K1801" s="402"/>
      <c r="L1801" s="402"/>
    </row>
    <row r="1802" spans="1:12" ht="15.75">
      <c r="A1802" s="402"/>
      <c r="B1802" s="403"/>
      <c r="C1802" s="416" t="s">
        <v>9187</v>
      </c>
      <c r="D1802" s="410" t="s">
        <v>7916</v>
      </c>
      <c r="E1802" s="434"/>
      <c r="F1802" s="399"/>
      <c r="G1802" s="410" t="s">
        <v>2182</v>
      </c>
      <c r="H1802" s="410">
        <v>16.2</v>
      </c>
      <c r="I1802" s="399"/>
      <c r="J1802" s="410" t="s">
        <v>8229</v>
      </c>
      <c r="K1802" s="402"/>
      <c r="L1802" s="402"/>
    </row>
    <row r="1803" spans="1:12" ht="15.75">
      <c r="A1803" s="402"/>
      <c r="B1803" s="403"/>
      <c r="C1803" s="416" t="s">
        <v>9187</v>
      </c>
      <c r="D1803" s="410" t="s">
        <v>7916</v>
      </c>
      <c r="E1803" s="403"/>
      <c r="F1803" s="399"/>
      <c r="G1803" s="410" t="s">
        <v>2182</v>
      </c>
      <c r="H1803" s="410">
        <v>10</v>
      </c>
      <c r="I1803" s="399"/>
      <c r="J1803" s="410" t="s">
        <v>9188</v>
      </c>
      <c r="K1803" s="402"/>
      <c r="L1803" s="402"/>
    </row>
    <row r="1804" spans="1:12" ht="15.75">
      <c r="A1804" s="402"/>
      <c r="B1804" s="563"/>
      <c r="C1804" s="566" t="s">
        <v>9189</v>
      </c>
      <c r="D1804" s="565" t="s">
        <v>7916</v>
      </c>
      <c r="E1804" s="563"/>
      <c r="F1804" s="562"/>
      <c r="G1804" s="565" t="s">
        <v>2182</v>
      </c>
      <c r="H1804" s="565">
        <v>6.8</v>
      </c>
      <c r="I1804" s="562"/>
      <c r="J1804" s="410" t="s">
        <v>9146</v>
      </c>
      <c r="K1804" s="402"/>
      <c r="L1804" s="402"/>
    </row>
    <row r="1805" spans="1:12" ht="15.75">
      <c r="A1805" s="402"/>
      <c r="B1805" s="563"/>
      <c r="C1805" s="566"/>
      <c r="D1805" s="565"/>
      <c r="E1805" s="563"/>
      <c r="F1805" s="562"/>
      <c r="G1805" s="565"/>
      <c r="H1805" s="565"/>
      <c r="I1805" s="562"/>
      <c r="J1805" s="410" t="s">
        <v>8137</v>
      </c>
      <c r="K1805" s="402"/>
      <c r="L1805" s="402"/>
    </row>
    <row r="1806" spans="1:12" ht="15.75">
      <c r="A1806" s="402"/>
      <c r="B1806" s="563"/>
      <c r="C1806" s="566"/>
      <c r="D1806" s="565"/>
      <c r="E1806" s="563"/>
      <c r="F1806" s="562"/>
      <c r="G1806" s="565"/>
      <c r="H1806" s="565"/>
      <c r="I1806" s="562"/>
      <c r="J1806" s="410" t="s">
        <v>8116</v>
      </c>
      <c r="K1806" s="402"/>
      <c r="L1806" s="402"/>
    </row>
    <row r="1807" spans="1:12" ht="15.75">
      <c r="A1807" s="402"/>
      <c r="B1807" s="437"/>
      <c r="C1807" s="416" t="s">
        <v>9190</v>
      </c>
      <c r="D1807" s="410" t="s">
        <v>7916</v>
      </c>
      <c r="E1807" s="403"/>
      <c r="F1807" s="399"/>
      <c r="G1807" s="410" t="s">
        <v>2182</v>
      </c>
      <c r="H1807" s="410">
        <v>4</v>
      </c>
      <c r="I1807" s="399"/>
      <c r="J1807" s="410" t="s">
        <v>8117</v>
      </c>
      <c r="K1807" s="402"/>
      <c r="L1807" s="402"/>
    </row>
    <row r="1808" spans="1:12" ht="15.75">
      <c r="A1808" s="402"/>
      <c r="B1808" s="437"/>
      <c r="C1808" s="416" t="s">
        <v>9190</v>
      </c>
      <c r="D1808" s="410" t="s">
        <v>7916</v>
      </c>
      <c r="E1808" s="403"/>
      <c r="F1808" s="399"/>
      <c r="G1808" s="410" t="s">
        <v>2182</v>
      </c>
      <c r="H1808" s="410">
        <v>6</v>
      </c>
      <c r="I1808" s="399"/>
      <c r="J1808" s="410" t="s">
        <v>8228</v>
      </c>
      <c r="K1808" s="402"/>
      <c r="L1808" s="402"/>
    </row>
    <row r="1809" spans="1:12" ht="15.75">
      <c r="A1809" s="402"/>
      <c r="B1809" s="437"/>
      <c r="C1809" s="416" t="s">
        <v>9190</v>
      </c>
      <c r="D1809" s="410" t="s">
        <v>7916</v>
      </c>
      <c r="E1809" s="403"/>
      <c r="F1809" s="399"/>
      <c r="G1809" s="410" t="s">
        <v>2182</v>
      </c>
      <c r="H1809" s="410">
        <v>16.2</v>
      </c>
      <c r="I1809" s="399"/>
      <c r="J1809" s="410" t="s">
        <v>8229</v>
      </c>
      <c r="K1809" s="402"/>
      <c r="L1809" s="402"/>
    </row>
    <row r="1810" spans="1:12" ht="15.75">
      <c r="A1810" s="402"/>
      <c r="B1810" s="437"/>
      <c r="C1810" s="416" t="s">
        <v>9190</v>
      </c>
      <c r="D1810" s="410" t="s">
        <v>7916</v>
      </c>
      <c r="E1810" s="403"/>
      <c r="F1810" s="399"/>
      <c r="G1810" s="410" t="s">
        <v>2182</v>
      </c>
      <c r="H1810" s="410">
        <v>8</v>
      </c>
      <c r="I1810" s="399"/>
      <c r="J1810" s="410" t="s">
        <v>9188</v>
      </c>
      <c r="K1810" s="402"/>
      <c r="L1810" s="402"/>
    </row>
    <row r="1811" spans="1:12" ht="15.75">
      <c r="A1811" s="402"/>
      <c r="B1811" s="570"/>
      <c r="C1811" s="566" t="s">
        <v>9191</v>
      </c>
      <c r="D1811" s="565" t="s">
        <v>7916</v>
      </c>
      <c r="E1811" s="563"/>
      <c r="F1811" s="562"/>
      <c r="G1811" s="565" t="s">
        <v>2182</v>
      </c>
      <c r="H1811" s="565">
        <v>5.3</v>
      </c>
      <c r="I1811" s="562"/>
      <c r="J1811" s="410" t="s">
        <v>9146</v>
      </c>
      <c r="K1811" s="402"/>
      <c r="L1811" s="402"/>
    </row>
    <row r="1812" spans="1:12" ht="15.75">
      <c r="A1812" s="402"/>
      <c r="B1812" s="570"/>
      <c r="C1812" s="566"/>
      <c r="D1812" s="565"/>
      <c r="E1812" s="563"/>
      <c r="F1812" s="562"/>
      <c r="G1812" s="565"/>
      <c r="H1812" s="565"/>
      <c r="I1812" s="562"/>
      <c r="J1812" s="410" t="s">
        <v>8137</v>
      </c>
      <c r="K1812" s="402"/>
      <c r="L1812" s="402"/>
    </row>
    <row r="1813" spans="1:12" ht="15.75">
      <c r="A1813" s="402"/>
      <c r="B1813" s="570"/>
      <c r="C1813" s="566"/>
      <c r="D1813" s="565"/>
      <c r="E1813" s="563"/>
      <c r="F1813" s="562"/>
      <c r="G1813" s="565"/>
      <c r="H1813" s="565"/>
      <c r="I1813" s="562"/>
      <c r="J1813" s="410" t="s">
        <v>8116</v>
      </c>
      <c r="K1813" s="402"/>
      <c r="L1813" s="402"/>
    </row>
    <row r="1814" spans="1:12" ht="15.75">
      <c r="A1814" s="402"/>
      <c r="B1814" s="403"/>
      <c r="C1814" s="409" t="s">
        <v>9192</v>
      </c>
      <c r="D1814" s="410" t="s">
        <v>7916</v>
      </c>
      <c r="E1814" s="403"/>
      <c r="F1814" s="399"/>
      <c r="G1814" s="410" t="s">
        <v>2182</v>
      </c>
      <c r="H1814" s="410">
        <v>4</v>
      </c>
      <c r="I1814" s="399"/>
      <c r="J1814" s="410" t="s">
        <v>8117</v>
      </c>
      <c r="K1814" s="402"/>
      <c r="L1814" s="402"/>
    </row>
    <row r="1815" spans="1:12" ht="15.75">
      <c r="A1815" s="402"/>
      <c r="B1815" s="403"/>
      <c r="C1815" s="409" t="s">
        <v>9192</v>
      </c>
      <c r="D1815" s="410" t="s">
        <v>7916</v>
      </c>
      <c r="E1815" s="403"/>
      <c r="F1815" s="399"/>
      <c r="G1815" s="410" t="s">
        <v>2182</v>
      </c>
      <c r="H1815" s="410">
        <v>6</v>
      </c>
      <c r="I1815" s="399"/>
      <c r="J1815" s="410" t="s">
        <v>8228</v>
      </c>
      <c r="K1815" s="402"/>
      <c r="L1815" s="402"/>
    </row>
    <row r="1816" spans="1:12" ht="15.75">
      <c r="A1816" s="402"/>
      <c r="B1816" s="403"/>
      <c r="C1816" s="409" t="s">
        <v>9192</v>
      </c>
      <c r="D1816" s="410" t="s">
        <v>7916</v>
      </c>
      <c r="E1816" s="403"/>
      <c r="F1816" s="399"/>
      <c r="G1816" s="410" t="s">
        <v>2182</v>
      </c>
      <c r="H1816" s="410">
        <v>18</v>
      </c>
      <c r="I1816" s="399"/>
      <c r="J1816" s="410" t="s">
        <v>8229</v>
      </c>
      <c r="K1816" s="402"/>
      <c r="L1816" s="402"/>
    </row>
    <row r="1817" spans="1:12" ht="15.75">
      <c r="A1817" s="402"/>
      <c r="B1817" s="563"/>
      <c r="C1817" s="566" t="s">
        <v>9193</v>
      </c>
      <c r="D1817" s="562"/>
      <c r="E1817" s="563"/>
      <c r="F1817" s="562"/>
      <c r="G1817" s="565" t="s">
        <v>3768</v>
      </c>
      <c r="H1817" s="565">
        <v>2</v>
      </c>
      <c r="I1817" s="562"/>
      <c r="J1817" s="410" t="s">
        <v>9146</v>
      </c>
      <c r="K1817" s="402"/>
      <c r="L1817" s="402"/>
    </row>
    <row r="1818" spans="1:12" ht="15.75">
      <c r="A1818" s="402"/>
      <c r="B1818" s="563"/>
      <c r="C1818" s="566"/>
      <c r="D1818" s="562"/>
      <c r="E1818" s="563"/>
      <c r="F1818" s="562"/>
      <c r="G1818" s="565"/>
      <c r="H1818" s="565"/>
      <c r="I1818" s="562"/>
      <c r="J1818" s="410" t="s">
        <v>8137</v>
      </c>
      <c r="K1818" s="402"/>
      <c r="L1818" s="402"/>
    </row>
    <row r="1819" spans="1:12" ht="15.75">
      <c r="A1819" s="402"/>
      <c r="B1819" s="563"/>
      <c r="C1819" s="566" t="s">
        <v>9194</v>
      </c>
      <c r="D1819" s="562"/>
      <c r="E1819" s="563"/>
      <c r="F1819" s="562"/>
      <c r="G1819" s="565" t="s">
        <v>3768</v>
      </c>
      <c r="H1819" s="565">
        <v>6</v>
      </c>
      <c r="I1819" s="562"/>
      <c r="J1819" s="410" t="s">
        <v>9146</v>
      </c>
      <c r="K1819" s="402"/>
      <c r="L1819" s="402"/>
    </row>
    <row r="1820" spans="1:12" ht="15.75">
      <c r="A1820" s="402"/>
      <c r="B1820" s="563"/>
      <c r="C1820" s="566"/>
      <c r="D1820" s="562"/>
      <c r="E1820" s="563"/>
      <c r="F1820" s="562"/>
      <c r="G1820" s="565"/>
      <c r="H1820" s="565"/>
      <c r="I1820" s="562"/>
      <c r="J1820" s="410" t="s">
        <v>8137</v>
      </c>
      <c r="K1820" s="402"/>
      <c r="L1820" s="402"/>
    </row>
    <row r="1821" spans="1:12" ht="15.75">
      <c r="A1821" s="402"/>
      <c r="B1821" s="563"/>
      <c r="C1821" s="566" t="s">
        <v>9195</v>
      </c>
      <c r="D1821" s="562"/>
      <c r="E1821" s="563"/>
      <c r="F1821" s="562"/>
      <c r="G1821" s="565" t="s">
        <v>3768</v>
      </c>
      <c r="H1821" s="565">
        <v>12</v>
      </c>
      <c r="I1821" s="562"/>
      <c r="J1821" s="410" t="s">
        <v>9146</v>
      </c>
      <c r="K1821" s="402"/>
      <c r="L1821" s="402"/>
    </row>
    <row r="1822" spans="1:12" ht="15.75">
      <c r="A1822" s="402"/>
      <c r="B1822" s="563"/>
      <c r="C1822" s="566"/>
      <c r="D1822" s="562"/>
      <c r="E1822" s="563"/>
      <c r="F1822" s="562"/>
      <c r="G1822" s="565"/>
      <c r="H1822" s="565"/>
      <c r="I1822" s="562"/>
      <c r="J1822" s="410" t="s">
        <v>8137</v>
      </c>
      <c r="K1822" s="402"/>
      <c r="L1822" s="402"/>
    </row>
    <row r="1823" spans="1:12" ht="15.75">
      <c r="A1823" s="436" t="s">
        <v>6164</v>
      </c>
      <c r="B1823" s="563"/>
      <c r="C1823" s="567" t="s">
        <v>9196</v>
      </c>
      <c r="D1823" s="562"/>
      <c r="E1823" s="563"/>
      <c r="F1823" s="562"/>
      <c r="G1823" s="562" t="s">
        <v>2182</v>
      </c>
      <c r="H1823" s="562">
        <v>10</v>
      </c>
      <c r="I1823" s="562"/>
      <c r="J1823" s="399" t="s">
        <v>9146</v>
      </c>
      <c r="K1823" s="402"/>
      <c r="L1823" s="402"/>
    </row>
    <row r="1824" spans="1:12" ht="15.75">
      <c r="A1824" s="402"/>
      <c r="B1824" s="563"/>
      <c r="C1824" s="567"/>
      <c r="D1824" s="562"/>
      <c r="E1824" s="563"/>
      <c r="F1824" s="562"/>
      <c r="G1824" s="562"/>
      <c r="H1824" s="562"/>
      <c r="I1824" s="562"/>
      <c r="J1824" s="399" t="s">
        <v>9183</v>
      </c>
      <c r="K1824" s="402"/>
      <c r="L1824" s="402"/>
    </row>
    <row r="1825" spans="1:12" ht="15.75">
      <c r="A1825" s="402"/>
      <c r="B1825" s="563"/>
      <c r="C1825" s="567"/>
      <c r="D1825" s="562"/>
      <c r="E1825" s="563"/>
      <c r="F1825" s="562"/>
      <c r="G1825" s="562"/>
      <c r="H1825" s="562"/>
      <c r="I1825" s="562"/>
      <c r="J1825" s="399" t="s">
        <v>3240</v>
      </c>
      <c r="K1825" s="402"/>
      <c r="L1825" s="402"/>
    </row>
    <row r="1826" spans="1:12" ht="15.75">
      <c r="A1826" s="402"/>
      <c r="B1826" s="563"/>
      <c r="C1826" s="567"/>
      <c r="D1826" s="562"/>
      <c r="E1826" s="563"/>
      <c r="F1826" s="562"/>
      <c r="G1826" s="562"/>
      <c r="H1826" s="562"/>
      <c r="I1826" s="562"/>
      <c r="J1826" s="399" t="s">
        <v>8116</v>
      </c>
      <c r="K1826" s="402"/>
      <c r="L1826" s="402"/>
    </row>
    <row r="1827" spans="1:12" ht="15.75">
      <c r="A1827" s="402"/>
      <c r="B1827" s="563"/>
      <c r="C1827" s="567"/>
      <c r="D1827" s="562"/>
      <c r="E1827" s="563"/>
      <c r="F1827" s="562"/>
      <c r="G1827" s="562"/>
      <c r="H1827" s="562"/>
      <c r="I1827" s="562"/>
      <c r="J1827" s="399"/>
      <c r="K1827" s="402"/>
      <c r="L1827" s="402"/>
    </row>
    <row r="1828" spans="1:12" ht="15.75">
      <c r="A1828" s="402"/>
      <c r="B1828" s="563"/>
      <c r="C1828" s="566" t="s">
        <v>9197</v>
      </c>
      <c r="D1828" s="566"/>
      <c r="E1828" s="563"/>
      <c r="F1828" s="562"/>
      <c r="G1828" s="565" t="s">
        <v>2182</v>
      </c>
      <c r="H1828" s="565">
        <v>4</v>
      </c>
      <c r="I1828" s="562"/>
      <c r="J1828" s="410" t="s">
        <v>9146</v>
      </c>
      <c r="K1828" s="402"/>
      <c r="L1828" s="402"/>
    </row>
    <row r="1829" spans="1:12" ht="15.75">
      <c r="A1829" s="402"/>
      <c r="B1829" s="563"/>
      <c r="C1829" s="566"/>
      <c r="D1829" s="566"/>
      <c r="E1829" s="563"/>
      <c r="F1829" s="562"/>
      <c r="G1829" s="565"/>
      <c r="H1829" s="565"/>
      <c r="I1829" s="562"/>
      <c r="J1829" s="410" t="s">
        <v>8137</v>
      </c>
      <c r="K1829" s="402"/>
      <c r="L1829" s="402"/>
    </row>
    <row r="1830" spans="1:12" ht="15.75">
      <c r="A1830" s="402"/>
      <c r="B1830" s="563"/>
      <c r="C1830" s="566"/>
      <c r="D1830" s="566"/>
      <c r="E1830" s="563"/>
      <c r="F1830" s="562"/>
      <c r="G1830" s="565"/>
      <c r="H1830" s="565"/>
      <c r="I1830" s="562"/>
      <c r="J1830" s="410" t="s">
        <v>8116</v>
      </c>
      <c r="K1830" s="402"/>
      <c r="L1830" s="402"/>
    </row>
    <row r="1831" spans="1:12" ht="15.75">
      <c r="A1831" s="402"/>
      <c r="B1831" s="563"/>
      <c r="C1831" s="566" t="s">
        <v>9198</v>
      </c>
      <c r="D1831" s="568"/>
      <c r="E1831" s="569"/>
      <c r="F1831" s="568"/>
      <c r="G1831" s="565" t="s">
        <v>3768</v>
      </c>
      <c r="H1831" s="565">
        <v>2</v>
      </c>
      <c r="I1831" s="568"/>
      <c r="J1831" s="410" t="s">
        <v>9146</v>
      </c>
      <c r="K1831" s="402"/>
      <c r="L1831" s="402"/>
    </row>
    <row r="1832" spans="1:12" ht="15.75">
      <c r="A1832" s="402"/>
      <c r="B1832" s="563"/>
      <c r="C1832" s="566"/>
      <c r="D1832" s="568"/>
      <c r="E1832" s="569"/>
      <c r="F1832" s="568"/>
      <c r="G1832" s="565"/>
      <c r="H1832" s="565"/>
      <c r="I1832" s="568"/>
      <c r="J1832" s="410" t="s">
        <v>8137</v>
      </c>
      <c r="K1832" s="402"/>
      <c r="L1832" s="402"/>
    </row>
    <row r="1833" spans="1:12" ht="31.5">
      <c r="A1833" s="402"/>
      <c r="B1833" s="403"/>
      <c r="C1833" s="405" t="s">
        <v>9199</v>
      </c>
      <c r="D1833" s="399" t="s">
        <v>9200</v>
      </c>
      <c r="E1833" s="399"/>
      <c r="F1833" s="399" t="s">
        <v>9201</v>
      </c>
      <c r="G1833" s="399" t="s">
        <v>9202</v>
      </c>
      <c r="H1833" s="399" t="s">
        <v>9203</v>
      </c>
      <c r="I1833" s="399"/>
      <c r="J1833" s="399"/>
      <c r="K1833" s="402"/>
      <c r="L1833" s="402"/>
    </row>
    <row r="1834" spans="1:12" ht="31.5">
      <c r="A1834" s="402"/>
      <c r="B1834" s="403"/>
      <c r="C1834" s="415" t="s">
        <v>9204</v>
      </c>
      <c r="D1834" s="399" t="s">
        <v>9205</v>
      </c>
      <c r="E1834" s="403"/>
      <c r="F1834" s="399" t="s">
        <v>9201</v>
      </c>
      <c r="G1834" s="399" t="s">
        <v>9202</v>
      </c>
      <c r="H1834" s="399" t="s">
        <v>9206</v>
      </c>
      <c r="I1834" s="399"/>
      <c r="J1834" s="399"/>
      <c r="K1834" s="402"/>
      <c r="L1834" s="402"/>
    </row>
    <row r="1835" spans="1:12" ht="18.75">
      <c r="A1835" s="402"/>
      <c r="B1835" s="403"/>
      <c r="C1835" s="416" t="s">
        <v>9207</v>
      </c>
      <c r="D1835" s="410" t="s">
        <v>9208</v>
      </c>
      <c r="E1835" s="403"/>
      <c r="F1835" s="410" t="s">
        <v>9201</v>
      </c>
      <c r="G1835" s="410" t="s">
        <v>9209</v>
      </c>
      <c r="H1835" s="410" t="s">
        <v>9210</v>
      </c>
      <c r="I1835" s="399"/>
      <c r="J1835" s="399"/>
      <c r="K1835" s="402"/>
      <c r="L1835" s="402"/>
    </row>
    <row r="1836" spans="1:12" ht="18.75">
      <c r="A1836" s="402"/>
      <c r="B1836" s="403"/>
      <c r="C1836" s="405" t="s">
        <v>9211</v>
      </c>
      <c r="D1836" s="399" t="s">
        <v>9212</v>
      </c>
      <c r="E1836" s="403"/>
      <c r="F1836" s="399"/>
      <c r="G1836" s="399" t="s">
        <v>8106</v>
      </c>
      <c r="H1836" s="399">
        <v>0.63</v>
      </c>
      <c r="I1836" s="399"/>
      <c r="J1836" s="399"/>
      <c r="K1836" s="402"/>
      <c r="L1836" s="402"/>
    </row>
    <row r="1837" spans="1:12" ht="15.75">
      <c r="A1837" s="402"/>
      <c r="B1837" s="403"/>
      <c r="C1837" s="405" t="s">
        <v>9213</v>
      </c>
      <c r="D1837" s="399" t="s">
        <v>9214</v>
      </c>
      <c r="E1837" s="403"/>
      <c r="F1837" s="399" t="s">
        <v>9201</v>
      </c>
      <c r="G1837" s="399" t="s">
        <v>9215</v>
      </c>
      <c r="H1837" s="399">
        <v>150</v>
      </c>
      <c r="I1837" s="399"/>
      <c r="J1837" s="399"/>
      <c r="K1837" s="402"/>
      <c r="L1837" s="402"/>
    </row>
    <row r="1838" spans="1:12" ht="15.75">
      <c r="A1838" s="402"/>
      <c r="B1838" s="403"/>
      <c r="C1838" s="405" t="s">
        <v>9216</v>
      </c>
      <c r="D1838" s="399" t="s">
        <v>9217</v>
      </c>
      <c r="E1838" s="403"/>
      <c r="F1838" s="399"/>
      <c r="G1838" s="399" t="s">
        <v>2182</v>
      </c>
      <c r="H1838" s="399">
        <v>10</v>
      </c>
      <c r="I1838" s="399"/>
      <c r="J1838" s="399"/>
      <c r="K1838" s="402"/>
      <c r="L1838" s="402"/>
    </row>
    <row r="1839" spans="1:12" ht="15.75">
      <c r="A1839" s="402"/>
      <c r="B1839" s="563"/>
      <c r="C1839" s="405" t="s">
        <v>8113</v>
      </c>
      <c r="D1839" s="562"/>
      <c r="E1839" s="563"/>
      <c r="F1839" s="562"/>
      <c r="G1839" s="562" t="s">
        <v>3509</v>
      </c>
      <c r="H1839" s="562">
        <v>50</v>
      </c>
      <c r="I1839" s="562"/>
      <c r="J1839" s="562"/>
      <c r="K1839" s="402"/>
      <c r="L1839" s="402"/>
    </row>
    <row r="1840" spans="1:12" ht="15.75">
      <c r="A1840" s="402"/>
      <c r="B1840" s="563"/>
      <c r="C1840" s="405" t="s">
        <v>9218</v>
      </c>
      <c r="D1840" s="562"/>
      <c r="E1840" s="563"/>
      <c r="F1840" s="562"/>
      <c r="G1840" s="562"/>
      <c r="H1840" s="562"/>
      <c r="I1840" s="562"/>
      <c r="J1840" s="562"/>
      <c r="K1840" s="402"/>
      <c r="L1840" s="402"/>
    </row>
    <row r="1841" spans="1:12" ht="15.75">
      <c r="A1841" s="402"/>
      <c r="B1841" s="403"/>
      <c r="C1841" s="405"/>
      <c r="D1841" s="399"/>
      <c r="E1841" s="403"/>
      <c r="F1841" s="399"/>
      <c r="G1841" s="399"/>
      <c r="H1841" s="399"/>
      <c r="I1841" s="399"/>
      <c r="J1841" s="399"/>
      <c r="K1841" s="402"/>
      <c r="L1841" s="402"/>
    </row>
    <row r="1842" spans="1:12" ht="15.75">
      <c r="A1842" s="402"/>
      <c r="B1842" s="403"/>
      <c r="C1842" s="404" t="s">
        <v>9219</v>
      </c>
      <c r="D1842" s="399"/>
      <c r="E1842" s="403"/>
      <c r="F1842" s="399"/>
      <c r="G1842" s="399"/>
      <c r="H1842" s="399"/>
      <c r="I1842" s="399"/>
      <c r="J1842" s="399"/>
      <c r="K1842" s="402"/>
      <c r="L1842" s="402"/>
    </row>
    <row r="1843" spans="1:12" ht="15.75">
      <c r="A1843" s="402"/>
      <c r="B1843" s="403"/>
      <c r="C1843" s="419" t="s">
        <v>9220</v>
      </c>
      <c r="D1843" s="399"/>
      <c r="E1843" s="403"/>
      <c r="F1843" s="399"/>
      <c r="G1843" s="399"/>
      <c r="H1843" s="399"/>
      <c r="I1843" s="399"/>
      <c r="J1843" s="399"/>
      <c r="K1843" s="402"/>
      <c r="L1843" s="402"/>
    </row>
    <row r="1844" spans="1:12" ht="15.75">
      <c r="A1844" s="402"/>
      <c r="B1844" s="403"/>
      <c r="C1844" s="405" t="s">
        <v>9221</v>
      </c>
      <c r="D1844" s="399"/>
      <c r="E1844" s="403"/>
      <c r="F1844" s="399"/>
      <c r="G1844" s="399"/>
      <c r="H1844" s="399"/>
      <c r="I1844" s="399"/>
      <c r="J1844" s="399"/>
      <c r="K1844" s="402"/>
      <c r="L1844" s="402"/>
    </row>
    <row r="1845" spans="1:12" ht="20.25">
      <c r="A1845" s="402"/>
      <c r="B1845" s="403"/>
      <c r="C1845" s="405" t="s">
        <v>9222</v>
      </c>
      <c r="D1845" s="399"/>
      <c r="E1845" s="403"/>
      <c r="F1845" s="399"/>
      <c r="G1845" s="399" t="s">
        <v>3768</v>
      </c>
      <c r="H1845" s="399">
        <v>1</v>
      </c>
      <c r="I1845" s="399">
        <v>68.400000000000006</v>
      </c>
      <c r="J1845" s="399" t="s">
        <v>8116</v>
      </c>
      <c r="K1845" s="402"/>
      <c r="L1845" s="402"/>
    </row>
    <row r="1846" spans="1:12" ht="20.25">
      <c r="A1846" s="402"/>
      <c r="B1846" s="403"/>
      <c r="C1846" s="405" t="s">
        <v>9223</v>
      </c>
      <c r="D1846" s="399"/>
      <c r="E1846" s="403"/>
      <c r="F1846" s="399"/>
      <c r="G1846" s="399" t="s">
        <v>2144</v>
      </c>
      <c r="H1846" s="399">
        <v>1</v>
      </c>
      <c r="I1846" s="399">
        <v>91.2</v>
      </c>
      <c r="J1846" s="399" t="s">
        <v>8116</v>
      </c>
      <c r="K1846" s="402"/>
      <c r="L1846" s="402"/>
    </row>
    <row r="1847" spans="1:12" ht="20.25">
      <c r="A1847" s="402"/>
      <c r="B1847" s="403"/>
      <c r="C1847" s="405" t="s">
        <v>9224</v>
      </c>
      <c r="D1847" s="399"/>
      <c r="E1847" s="403"/>
      <c r="F1847" s="399"/>
      <c r="G1847" s="399" t="s">
        <v>2144</v>
      </c>
      <c r="H1847" s="399">
        <v>1</v>
      </c>
      <c r="I1847" s="399">
        <v>121.6</v>
      </c>
      <c r="J1847" s="399" t="s">
        <v>8116</v>
      </c>
      <c r="K1847" s="402"/>
      <c r="L1847" s="402"/>
    </row>
    <row r="1848" spans="1:12" ht="20.25">
      <c r="A1848" s="402"/>
      <c r="B1848" s="403"/>
      <c r="C1848" s="405" t="s">
        <v>9225</v>
      </c>
      <c r="D1848" s="399"/>
      <c r="E1848" s="403"/>
      <c r="F1848" s="399"/>
      <c r="G1848" s="399" t="s">
        <v>2144</v>
      </c>
      <c r="H1848" s="399">
        <v>1</v>
      </c>
      <c r="I1848" s="399">
        <v>152</v>
      </c>
      <c r="J1848" s="399" t="s">
        <v>8116</v>
      </c>
      <c r="K1848" s="402"/>
      <c r="L1848" s="402"/>
    </row>
    <row r="1849" spans="1:12" ht="20.25">
      <c r="A1849" s="402"/>
      <c r="B1849" s="403"/>
      <c r="C1849" s="405" t="s">
        <v>9226</v>
      </c>
      <c r="D1849" s="399"/>
      <c r="E1849" s="403"/>
      <c r="F1849" s="399"/>
      <c r="G1849" s="399" t="s">
        <v>2144</v>
      </c>
      <c r="H1849" s="399">
        <v>1</v>
      </c>
      <c r="I1849" s="399">
        <v>190</v>
      </c>
      <c r="J1849" s="399" t="s">
        <v>8116</v>
      </c>
      <c r="K1849" s="402"/>
      <c r="L1849" s="402"/>
    </row>
    <row r="1850" spans="1:12" ht="20.25">
      <c r="A1850" s="402"/>
      <c r="B1850" s="403"/>
      <c r="C1850" s="405" t="s">
        <v>9227</v>
      </c>
      <c r="D1850" s="399"/>
      <c r="E1850" s="403"/>
      <c r="F1850" s="399"/>
      <c r="G1850" s="399" t="s">
        <v>2144</v>
      </c>
      <c r="H1850" s="399">
        <v>1</v>
      </c>
      <c r="I1850" s="399">
        <v>220.4</v>
      </c>
      <c r="J1850" s="399" t="s">
        <v>8116</v>
      </c>
      <c r="K1850" s="402"/>
      <c r="L1850" s="402"/>
    </row>
    <row r="1851" spans="1:12" ht="15.75">
      <c r="A1851" s="402"/>
      <c r="B1851" s="403"/>
      <c r="C1851" s="405" t="s">
        <v>9228</v>
      </c>
      <c r="D1851" s="405"/>
      <c r="E1851" s="403"/>
      <c r="F1851" s="399"/>
      <c r="G1851" s="399" t="s">
        <v>2182</v>
      </c>
      <c r="H1851" s="399">
        <v>70</v>
      </c>
      <c r="I1851" s="399">
        <v>1.08</v>
      </c>
      <c r="J1851" s="399"/>
      <c r="K1851" s="402"/>
      <c r="L1851" s="402"/>
    </row>
    <row r="1852" spans="1:12" ht="15.75">
      <c r="A1852" s="402"/>
      <c r="B1852" s="403"/>
      <c r="C1852" s="405" t="s">
        <v>9229</v>
      </c>
      <c r="D1852" s="399"/>
      <c r="E1852" s="403"/>
      <c r="F1852" s="399"/>
      <c r="G1852" s="399" t="s">
        <v>2182</v>
      </c>
      <c r="H1852" s="399">
        <v>25</v>
      </c>
      <c r="I1852" s="399">
        <v>2.02</v>
      </c>
      <c r="J1852" s="399"/>
      <c r="K1852" s="402"/>
      <c r="L1852" s="402"/>
    </row>
    <row r="1853" spans="1:12" ht="15.75">
      <c r="A1853" s="402"/>
      <c r="B1853" s="403"/>
      <c r="C1853" s="405" t="s">
        <v>9230</v>
      </c>
      <c r="D1853" s="399"/>
      <c r="E1853" s="403"/>
      <c r="F1853" s="399"/>
      <c r="G1853" s="399" t="s">
        <v>2182</v>
      </c>
      <c r="H1853" s="399">
        <v>6</v>
      </c>
      <c r="I1853" s="399">
        <v>2.64</v>
      </c>
      <c r="J1853" s="399"/>
      <c r="K1853" s="402"/>
      <c r="L1853" s="402"/>
    </row>
    <row r="1854" spans="1:12" ht="15.75">
      <c r="A1854" s="402"/>
      <c r="B1854" s="403"/>
      <c r="C1854" s="405"/>
      <c r="D1854" s="399"/>
      <c r="E1854" s="403"/>
      <c r="F1854" s="399"/>
      <c r="G1854" s="399"/>
      <c r="H1854" s="399"/>
      <c r="I1854" s="399"/>
      <c r="J1854" s="399"/>
      <c r="K1854" s="402"/>
      <c r="L1854" s="402"/>
    </row>
    <row r="1855" spans="1:12" ht="15.75">
      <c r="A1855" s="402"/>
      <c r="B1855" s="403"/>
      <c r="C1855" s="419" t="s">
        <v>9231</v>
      </c>
      <c r="D1855" s="399"/>
      <c r="E1855" s="403"/>
      <c r="F1855" s="399"/>
      <c r="G1855" s="399"/>
      <c r="H1855" s="399"/>
      <c r="I1855" s="399"/>
      <c r="J1855" s="399"/>
      <c r="K1855" s="402"/>
      <c r="L1855" s="402"/>
    </row>
    <row r="1856" spans="1:12" ht="18.75">
      <c r="A1856" s="436" t="s">
        <v>9826</v>
      </c>
      <c r="B1856" s="403"/>
      <c r="C1856" s="405" t="s">
        <v>9232</v>
      </c>
      <c r="D1856" s="399"/>
      <c r="E1856" s="403"/>
      <c r="F1856" s="399"/>
      <c r="G1856" s="399" t="s">
        <v>8106</v>
      </c>
      <c r="H1856" s="399">
        <v>12.6</v>
      </c>
      <c r="I1856" s="399">
        <v>2.5099999999999998</v>
      </c>
      <c r="J1856" s="399" t="s">
        <v>8116</v>
      </c>
      <c r="K1856" s="402"/>
      <c r="L1856" s="402"/>
    </row>
    <row r="1857" spans="1:12" ht="18.75">
      <c r="A1857" s="436" t="s">
        <v>9826</v>
      </c>
      <c r="B1857" s="403"/>
      <c r="C1857" s="405" t="s">
        <v>9232</v>
      </c>
      <c r="D1857" s="399"/>
      <c r="E1857" s="403"/>
      <c r="F1857" s="399"/>
      <c r="G1857" s="399" t="s">
        <v>8106</v>
      </c>
      <c r="H1857" s="399">
        <v>0.7</v>
      </c>
      <c r="I1857" s="399">
        <v>2.5099999999999998</v>
      </c>
      <c r="J1857" s="399" t="s">
        <v>8117</v>
      </c>
      <c r="K1857" s="402"/>
      <c r="L1857" s="402"/>
    </row>
    <row r="1858" spans="1:12" ht="18.75">
      <c r="A1858" s="436" t="s">
        <v>9826</v>
      </c>
      <c r="B1858" s="403"/>
      <c r="C1858" s="405" t="s">
        <v>9233</v>
      </c>
      <c r="D1858" s="399"/>
      <c r="E1858" s="403"/>
      <c r="F1858" s="399"/>
      <c r="G1858" s="399" t="s">
        <v>8106</v>
      </c>
      <c r="H1858" s="399">
        <v>2</v>
      </c>
      <c r="I1858" s="399">
        <v>2.5</v>
      </c>
      <c r="J1858" s="399" t="s">
        <v>8116</v>
      </c>
      <c r="K1858" s="402"/>
      <c r="L1858" s="402"/>
    </row>
    <row r="1859" spans="1:12" ht="18.75">
      <c r="A1859" s="436" t="s">
        <v>9826</v>
      </c>
      <c r="B1859" s="403"/>
      <c r="C1859" s="405" t="s">
        <v>9233</v>
      </c>
      <c r="D1859" s="399"/>
      <c r="E1859" s="403"/>
      <c r="F1859" s="399"/>
      <c r="G1859" s="399" t="s">
        <v>8106</v>
      </c>
      <c r="H1859" s="399">
        <v>36.6</v>
      </c>
      <c r="I1859" s="399">
        <v>2.5</v>
      </c>
      <c r="J1859" s="399" t="s">
        <v>8117</v>
      </c>
      <c r="K1859" s="402"/>
      <c r="L1859" s="402"/>
    </row>
    <row r="1860" spans="1:12" ht="18.75">
      <c r="A1860" s="402"/>
      <c r="B1860" s="403"/>
      <c r="C1860" s="405" t="s">
        <v>9234</v>
      </c>
      <c r="D1860" s="399"/>
      <c r="E1860" s="403"/>
      <c r="F1860" s="399"/>
      <c r="G1860" s="399" t="s">
        <v>8106</v>
      </c>
      <c r="H1860" s="399">
        <v>4.3</v>
      </c>
      <c r="I1860" s="399">
        <v>3.38</v>
      </c>
      <c r="J1860" s="399" t="s">
        <v>8117</v>
      </c>
      <c r="K1860" s="402"/>
      <c r="L1860" s="402"/>
    </row>
    <row r="1861" spans="1:12" ht="18.75">
      <c r="A1861" s="402"/>
      <c r="B1861" s="403"/>
      <c r="C1861" s="409" t="s">
        <v>9235</v>
      </c>
      <c r="D1861" s="399"/>
      <c r="E1861" s="403"/>
      <c r="F1861" s="399"/>
      <c r="G1861" s="410" t="s">
        <v>8324</v>
      </c>
      <c r="H1861" s="410">
        <v>12.95</v>
      </c>
      <c r="I1861" s="410">
        <v>3.78</v>
      </c>
      <c r="J1861" s="410" t="s">
        <v>8116</v>
      </c>
      <c r="K1861" s="402"/>
      <c r="L1861" s="402"/>
    </row>
    <row r="1862" spans="1:12" ht="18.75">
      <c r="A1862" s="402"/>
      <c r="B1862" s="403"/>
      <c r="C1862" s="409" t="s">
        <v>9236</v>
      </c>
      <c r="D1862" s="399"/>
      <c r="E1862" s="403"/>
      <c r="F1862" s="399"/>
      <c r="G1862" s="410" t="s">
        <v>8324</v>
      </c>
      <c r="H1862" s="410">
        <v>11.39</v>
      </c>
      <c r="I1862" s="410">
        <v>3.78</v>
      </c>
      <c r="J1862" s="410" t="s">
        <v>8117</v>
      </c>
      <c r="K1862" s="402"/>
      <c r="L1862" s="402"/>
    </row>
    <row r="1863" spans="1:12" ht="18.75">
      <c r="A1863" s="402"/>
      <c r="B1863" s="403"/>
      <c r="C1863" s="409" t="s">
        <v>9237</v>
      </c>
      <c r="D1863" s="399"/>
      <c r="E1863" s="403"/>
      <c r="F1863" s="399"/>
      <c r="G1863" s="410" t="s">
        <v>8324</v>
      </c>
      <c r="H1863" s="410">
        <v>4.75</v>
      </c>
      <c r="I1863" s="410">
        <v>4.21</v>
      </c>
      <c r="J1863" s="410" t="s">
        <v>8116</v>
      </c>
      <c r="K1863" s="402"/>
      <c r="L1863" s="402"/>
    </row>
    <row r="1864" spans="1:12" ht="18.75">
      <c r="A1864" s="402"/>
      <c r="B1864" s="403"/>
      <c r="C1864" s="409" t="s">
        <v>9237</v>
      </c>
      <c r="D1864" s="399"/>
      <c r="E1864" s="403"/>
      <c r="F1864" s="399"/>
      <c r="G1864" s="410" t="s">
        <v>8324</v>
      </c>
      <c r="H1864" s="410">
        <v>19.97</v>
      </c>
      <c r="I1864" s="410">
        <v>4.21</v>
      </c>
      <c r="J1864" s="410" t="s">
        <v>8117</v>
      </c>
      <c r="K1864" s="402"/>
      <c r="L1864" s="402"/>
    </row>
    <row r="1865" spans="1:12" ht="15.75">
      <c r="A1865" s="402"/>
      <c r="B1865" s="563"/>
      <c r="C1865" s="566" t="s">
        <v>9238</v>
      </c>
      <c r="D1865" s="562"/>
      <c r="E1865" s="563"/>
      <c r="F1865" s="562"/>
      <c r="G1865" s="565" t="s">
        <v>8324</v>
      </c>
      <c r="H1865" s="565">
        <v>2.2000000000000002</v>
      </c>
      <c r="I1865" s="565">
        <v>7.05</v>
      </c>
      <c r="J1865" s="410" t="s">
        <v>8116</v>
      </c>
      <c r="K1865" s="402"/>
      <c r="L1865" s="402"/>
    </row>
    <row r="1866" spans="1:12" ht="15.75">
      <c r="A1866" s="402"/>
      <c r="B1866" s="563"/>
      <c r="C1866" s="566"/>
      <c r="D1866" s="562"/>
      <c r="E1866" s="563"/>
      <c r="F1866" s="562"/>
      <c r="G1866" s="565"/>
      <c r="H1866" s="565"/>
      <c r="I1866" s="565"/>
      <c r="J1866" s="410" t="s">
        <v>8456</v>
      </c>
      <c r="K1866" s="402"/>
      <c r="L1866" s="402"/>
    </row>
    <row r="1867" spans="1:12" ht="15.75">
      <c r="A1867" s="402"/>
      <c r="B1867" s="563"/>
      <c r="C1867" s="566" t="s">
        <v>9239</v>
      </c>
      <c r="D1867" s="562"/>
      <c r="E1867" s="563"/>
      <c r="F1867" s="562"/>
      <c r="G1867" s="565" t="s">
        <v>3735</v>
      </c>
      <c r="H1867" s="565">
        <v>19.88</v>
      </c>
      <c r="I1867" s="565">
        <v>4.8899999999999997</v>
      </c>
      <c r="J1867" s="410" t="s">
        <v>8117</v>
      </c>
      <c r="K1867" s="402"/>
      <c r="L1867" s="402"/>
    </row>
    <row r="1868" spans="1:12" ht="15.75">
      <c r="A1868" s="402"/>
      <c r="B1868" s="563"/>
      <c r="C1868" s="566"/>
      <c r="D1868" s="562"/>
      <c r="E1868" s="563"/>
      <c r="F1868" s="562"/>
      <c r="G1868" s="565"/>
      <c r="H1868" s="565"/>
      <c r="I1868" s="565"/>
      <c r="J1868" s="410" t="s">
        <v>8456</v>
      </c>
      <c r="K1868" s="402"/>
      <c r="L1868" s="402"/>
    </row>
    <row r="1869" spans="1:12" ht="18.75">
      <c r="A1869" s="436" t="s">
        <v>9826</v>
      </c>
      <c r="B1869" s="403"/>
      <c r="C1869" s="405" t="s">
        <v>9240</v>
      </c>
      <c r="D1869" s="399"/>
      <c r="E1869" s="403"/>
      <c r="F1869" s="399"/>
      <c r="G1869" s="399" t="s">
        <v>8106</v>
      </c>
      <c r="H1869" s="399">
        <v>11</v>
      </c>
      <c r="I1869" s="399">
        <v>4.8899999999999997</v>
      </c>
      <c r="J1869" s="399" t="s">
        <v>8116</v>
      </c>
      <c r="K1869" s="402"/>
      <c r="L1869" s="402"/>
    </row>
    <row r="1870" spans="1:12" ht="18.75">
      <c r="A1870" s="436" t="s">
        <v>9826</v>
      </c>
      <c r="B1870" s="403"/>
      <c r="C1870" s="405" t="s">
        <v>9240</v>
      </c>
      <c r="D1870" s="399"/>
      <c r="E1870" s="403"/>
      <c r="F1870" s="399"/>
      <c r="G1870" s="399" t="s">
        <v>8106</v>
      </c>
      <c r="H1870" s="399">
        <v>10</v>
      </c>
      <c r="I1870" s="399">
        <v>4.8899999999999997</v>
      </c>
      <c r="J1870" s="399" t="s">
        <v>8117</v>
      </c>
      <c r="K1870" s="402"/>
      <c r="L1870" s="402"/>
    </row>
    <row r="1871" spans="1:12" ht="14.45" customHeight="1">
      <c r="A1871" s="402"/>
      <c r="B1871" s="563"/>
      <c r="C1871" s="567" t="s">
        <v>9241</v>
      </c>
      <c r="D1871" s="567"/>
      <c r="E1871" s="563"/>
      <c r="F1871" s="562"/>
      <c r="G1871" s="405"/>
      <c r="H1871" s="405"/>
      <c r="I1871" s="405"/>
      <c r="J1871" s="562" t="s">
        <v>8228</v>
      </c>
      <c r="K1871" s="402"/>
      <c r="L1871" s="402"/>
    </row>
    <row r="1872" spans="1:12" ht="14.45" customHeight="1">
      <c r="A1872" s="436" t="s">
        <v>9826</v>
      </c>
      <c r="B1872" s="563"/>
      <c r="C1872" s="567"/>
      <c r="D1872" s="567"/>
      <c r="E1872" s="563"/>
      <c r="F1872" s="562"/>
      <c r="G1872" s="405" t="s">
        <v>3735</v>
      </c>
      <c r="H1872" s="405">
        <v>15</v>
      </c>
      <c r="I1872" s="405">
        <v>4.8899999999999997</v>
      </c>
      <c r="J1872" s="562"/>
      <c r="K1872" s="402"/>
      <c r="L1872" s="402"/>
    </row>
    <row r="1873" spans="1:12">
      <c r="A1873" s="436" t="s">
        <v>9826</v>
      </c>
      <c r="B1873" s="563"/>
      <c r="C1873" s="567" t="s">
        <v>9241</v>
      </c>
      <c r="D1873" s="562"/>
      <c r="E1873" s="563"/>
      <c r="F1873" s="562"/>
      <c r="G1873" s="562" t="s">
        <v>8106</v>
      </c>
      <c r="H1873" s="562">
        <v>17</v>
      </c>
      <c r="I1873" s="562">
        <v>4.8899999999999997</v>
      </c>
      <c r="J1873" s="562" t="s">
        <v>8229</v>
      </c>
      <c r="K1873" s="402"/>
      <c r="L1873" s="402"/>
    </row>
    <row r="1874" spans="1:12">
      <c r="A1874" s="402"/>
      <c r="B1874" s="563"/>
      <c r="C1874" s="567"/>
      <c r="D1874" s="562"/>
      <c r="E1874" s="563"/>
      <c r="F1874" s="562"/>
      <c r="G1874" s="562"/>
      <c r="H1874" s="562"/>
      <c r="I1874" s="562"/>
      <c r="J1874" s="562"/>
      <c r="K1874" s="402"/>
      <c r="L1874" s="402"/>
    </row>
    <row r="1875" spans="1:12" ht="15.75">
      <c r="A1875" s="402"/>
      <c r="B1875" s="563"/>
      <c r="C1875" s="566" t="s">
        <v>9242</v>
      </c>
      <c r="D1875" s="562"/>
      <c r="E1875" s="563"/>
      <c r="F1875" s="562"/>
      <c r="G1875" s="565" t="s">
        <v>8324</v>
      </c>
      <c r="H1875" s="565">
        <v>2.97</v>
      </c>
      <c r="I1875" s="565">
        <v>8.16</v>
      </c>
      <c r="J1875" s="410" t="s">
        <v>8116</v>
      </c>
      <c r="K1875" s="402"/>
      <c r="L1875" s="402"/>
    </row>
    <row r="1876" spans="1:12" ht="15.75">
      <c r="A1876" s="402"/>
      <c r="B1876" s="563"/>
      <c r="C1876" s="566"/>
      <c r="D1876" s="562"/>
      <c r="E1876" s="563"/>
      <c r="F1876" s="562"/>
      <c r="G1876" s="565"/>
      <c r="H1876" s="565"/>
      <c r="I1876" s="565"/>
      <c r="J1876" s="410" t="s">
        <v>8456</v>
      </c>
      <c r="K1876" s="402"/>
      <c r="L1876" s="402"/>
    </row>
    <row r="1877" spans="1:12" ht="15.75">
      <c r="A1877" s="402"/>
      <c r="B1877" s="563"/>
      <c r="C1877" s="566" t="s">
        <v>9242</v>
      </c>
      <c r="D1877" s="562"/>
      <c r="E1877" s="563"/>
      <c r="F1877" s="562"/>
      <c r="G1877" s="565" t="s">
        <v>8324</v>
      </c>
      <c r="H1877" s="565">
        <v>9.6999999999999993</v>
      </c>
      <c r="I1877" s="565">
        <v>8.16</v>
      </c>
      <c r="J1877" s="410" t="s">
        <v>8117</v>
      </c>
      <c r="K1877" s="402"/>
      <c r="L1877" s="402"/>
    </row>
    <row r="1878" spans="1:12" ht="15.75">
      <c r="A1878" s="402"/>
      <c r="B1878" s="563"/>
      <c r="C1878" s="566"/>
      <c r="D1878" s="562"/>
      <c r="E1878" s="563"/>
      <c r="F1878" s="562"/>
      <c r="G1878" s="565"/>
      <c r="H1878" s="565"/>
      <c r="I1878" s="565"/>
      <c r="J1878" s="410" t="s">
        <v>8456</v>
      </c>
      <c r="K1878" s="402"/>
      <c r="L1878" s="402"/>
    </row>
    <row r="1879" spans="1:12" ht="18.75">
      <c r="A1879" s="436" t="s">
        <v>9826</v>
      </c>
      <c r="B1879" s="403"/>
      <c r="C1879" s="405" t="s">
        <v>9243</v>
      </c>
      <c r="D1879" s="399"/>
      <c r="E1879" s="403"/>
      <c r="F1879" s="399"/>
      <c r="G1879" s="399" t="s">
        <v>8106</v>
      </c>
      <c r="H1879" s="399">
        <v>3.5</v>
      </c>
      <c r="I1879" s="399">
        <v>5.32</v>
      </c>
      <c r="J1879" s="399" t="s">
        <v>8116</v>
      </c>
      <c r="K1879" s="402"/>
      <c r="L1879" s="402"/>
    </row>
    <row r="1880" spans="1:12" ht="18.75">
      <c r="A1880" s="436" t="s">
        <v>9826</v>
      </c>
      <c r="B1880" s="403"/>
      <c r="C1880" s="405" t="s">
        <v>9243</v>
      </c>
      <c r="D1880" s="399"/>
      <c r="E1880" s="403"/>
      <c r="F1880" s="399"/>
      <c r="G1880" s="399" t="s">
        <v>8106</v>
      </c>
      <c r="H1880" s="399">
        <v>19</v>
      </c>
      <c r="I1880" s="399">
        <v>5.32</v>
      </c>
      <c r="J1880" s="399" t="s">
        <v>8117</v>
      </c>
      <c r="K1880" s="402"/>
      <c r="L1880" s="402"/>
    </row>
    <row r="1881" spans="1:12" ht="18.75">
      <c r="A1881" s="436" t="s">
        <v>9826</v>
      </c>
      <c r="B1881" s="403"/>
      <c r="C1881" s="405" t="s">
        <v>9244</v>
      </c>
      <c r="D1881" s="399"/>
      <c r="E1881" s="403"/>
      <c r="F1881" s="399"/>
      <c r="G1881" s="399" t="s">
        <v>8106</v>
      </c>
      <c r="H1881" s="399">
        <v>5.0199999999999996</v>
      </c>
      <c r="I1881" s="399">
        <v>6</v>
      </c>
      <c r="J1881" s="399" t="s">
        <v>8116</v>
      </c>
      <c r="K1881" s="402"/>
      <c r="L1881" s="402"/>
    </row>
    <row r="1882" spans="1:12">
      <c r="A1882" s="436" t="s">
        <v>9826</v>
      </c>
      <c r="B1882" s="563"/>
      <c r="C1882" s="567" t="s">
        <v>9244</v>
      </c>
      <c r="D1882" s="562"/>
      <c r="E1882" s="563"/>
      <c r="F1882" s="562"/>
      <c r="G1882" s="562" t="s">
        <v>8106</v>
      </c>
      <c r="H1882" s="562">
        <v>10</v>
      </c>
      <c r="I1882" s="562">
        <v>6</v>
      </c>
      <c r="J1882" s="562" t="s">
        <v>8117</v>
      </c>
      <c r="K1882" s="402"/>
      <c r="L1882" s="402"/>
    </row>
    <row r="1883" spans="1:12">
      <c r="A1883" s="402"/>
      <c r="B1883" s="563"/>
      <c r="C1883" s="567"/>
      <c r="D1883" s="562"/>
      <c r="E1883" s="563"/>
      <c r="F1883" s="562"/>
      <c r="G1883" s="562"/>
      <c r="H1883" s="562"/>
      <c r="I1883" s="562"/>
      <c r="J1883" s="562"/>
      <c r="K1883" s="402"/>
      <c r="L1883" s="402"/>
    </row>
    <row r="1884" spans="1:12" ht="18.75">
      <c r="A1884" s="436" t="s">
        <v>9826</v>
      </c>
      <c r="B1884" s="403"/>
      <c r="C1884" s="405" t="s">
        <v>9244</v>
      </c>
      <c r="D1884" s="399"/>
      <c r="E1884" s="403"/>
      <c r="F1884" s="399"/>
      <c r="G1884" s="399" t="s">
        <v>8106</v>
      </c>
      <c r="H1884" s="399">
        <v>15.1</v>
      </c>
      <c r="I1884" s="399">
        <v>6</v>
      </c>
      <c r="J1884" s="399" t="s">
        <v>8228</v>
      </c>
      <c r="K1884" s="402"/>
      <c r="L1884" s="402"/>
    </row>
    <row r="1885" spans="1:12" ht="18.75">
      <c r="A1885" s="436" t="s">
        <v>9826</v>
      </c>
      <c r="B1885" s="403"/>
      <c r="C1885" s="405" t="s">
        <v>9245</v>
      </c>
      <c r="D1885" s="399"/>
      <c r="E1885" s="403"/>
      <c r="F1885" s="399"/>
      <c r="G1885" s="399" t="s">
        <v>8106</v>
      </c>
      <c r="H1885" s="399">
        <v>17.600000000000001</v>
      </c>
      <c r="I1885" s="399">
        <v>6.38</v>
      </c>
      <c r="J1885" s="399" t="s">
        <v>8229</v>
      </c>
      <c r="K1885" s="402"/>
      <c r="L1885" s="402"/>
    </row>
    <row r="1886" spans="1:12">
      <c r="A1886" s="402"/>
      <c r="B1886" s="563"/>
      <c r="C1886" s="566" t="s">
        <v>9246</v>
      </c>
      <c r="D1886" s="562"/>
      <c r="E1886" s="563"/>
      <c r="F1886" s="562"/>
      <c r="G1886" s="565" t="s">
        <v>8324</v>
      </c>
      <c r="H1886" s="565">
        <v>4.24</v>
      </c>
      <c r="I1886" s="565">
        <v>6.76</v>
      </c>
      <c r="J1886" s="565" t="s">
        <v>8116</v>
      </c>
      <c r="K1886" s="402"/>
      <c r="L1886" s="402"/>
    </row>
    <row r="1887" spans="1:12">
      <c r="A1887" s="402"/>
      <c r="B1887" s="563"/>
      <c r="C1887" s="566"/>
      <c r="D1887" s="562"/>
      <c r="E1887" s="563"/>
      <c r="F1887" s="562"/>
      <c r="G1887" s="565"/>
      <c r="H1887" s="565"/>
      <c r="I1887" s="565"/>
      <c r="J1887" s="565"/>
      <c r="K1887" s="402"/>
      <c r="L1887" s="402"/>
    </row>
    <row r="1888" spans="1:12" ht="18.75">
      <c r="A1888" s="402"/>
      <c r="B1888" s="403"/>
      <c r="C1888" s="409" t="s">
        <v>9246</v>
      </c>
      <c r="D1888" s="399"/>
      <c r="E1888" s="403"/>
      <c r="F1888" s="399"/>
      <c r="G1888" s="410" t="s">
        <v>8324</v>
      </c>
      <c r="H1888" s="410">
        <v>22.62</v>
      </c>
      <c r="I1888" s="410">
        <v>6.76</v>
      </c>
      <c r="J1888" s="410" t="s">
        <v>8117</v>
      </c>
      <c r="K1888" s="402"/>
      <c r="L1888" s="402"/>
    </row>
    <row r="1889" spans="1:12">
      <c r="A1889" s="436" t="s">
        <v>9826</v>
      </c>
      <c r="B1889" s="563"/>
      <c r="C1889" s="567" t="s">
        <v>9247</v>
      </c>
      <c r="D1889" s="562"/>
      <c r="E1889" s="563"/>
      <c r="F1889" s="562"/>
      <c r="G1889" s="562" t="s">
        <v>8106</v>
      </c>
      <c r="H1889" s="562">
        <v>10.6</v>
      </c>
      <c r="I1889" s="562">
        <v>7.2</v>
      </c>
      <c r="J1889" s="562" t="s">
        <v>8229</v>
      </c>
      <c r="K1889" s="402"/>
      <c r="L1889" s="402"/>
    </row>
    <row r="1890" spans="1:12">
      <c r="A1890" s="402"/>
      <c r="B1890" s="563"/>
      <c r="C1890" s="567"/>
      <c r="D1890" s="562"/>
      <c r="E1890" s="563"/>
      <c r="F1890" s="562"/>
      <c r="G1890" s="562"/>
      <c r="H1890" s="562"/>
      <c r="I1890" s="562"/>
      <c r="J1890" s="562"/>
      <c r="K1890" s="402"/>
      <c r="L1890" s="402"/>
    </row>
    <row r="1891" spans="1:12" ht="15.75">
      <c r="A1891" s="402"/>
      <c r="B1891" s="563"/>
      <c r="C1891" s="566" t="s">
        <v>9248</v>
      </c>
      <c r="D1891" s="562"/>
      <c r="E1891" s="563"/>
      <c r="F1891" s="562"/>
      <c r="G1891" s="565" t="s">
        <v>8324</v>
      </c>
      <c r="H1891" s="565">
        <v>4.24</v>
      </c>
      <c r="I1891" s="565">
        <v>11.3</v>
      </c>
      <c r="J1891" s="410" t="s">
        <v>8116</v>
      </c>
      <c r="K1891" s="402"/>
      <c r="L1891" s="402"/>
    </row>
    <row r="1892" spans="1:12" ht="15.75">
      <c r="A1892" s="402"/>
      <c r="B1892" s="563"/>
      <c r="C1892" s="566"/>
      <c r="D1892" s="562"/>
      <c r="E1892" s="563"/>
      <c r="F1892" s="562"/>
      <c r="G1892" s="565"/>
      <c r="H1892" s="565"/>
      <c r="I1892" s="565"/>
      <c r="J1892" s="410" t="s">
        <v>8456</v>
      </c>
      <c r="K1892" s="402"/>
      <c r="L1892" s="402"/>
    </row>
    <row r="1893" spans="1:12" ht="15.75">
      <c r="A1893" s="402"/>
      <c r="B1893" s="563"/>
      <c r="C1893" s="566" t="s">
        <v>9248</v>
      </c>
      <c r="D1893" s="562"/>
      <c r="E1893" s="563"/>
      <c r="F1893" s="562"/>
      <c r="G1893" s="565" t="s">
        <v>8324</v>
      </c>
      <c r="H1893" s="565">
        <v>26.86</v>
      </c>
      <c r="I1893" s="565">
        <v>11.3</v>
      </c>
      <c r="J1893" s="410" t="s">
        <v>8117</v>
      </c>
      <c r="K1893" s="402"/>
      <c r="L1893" s="402"/>
    </row>
    <row r="1894" spans="1:12" ht="15.75">
      <c r="A1894" s="402"/>
      <c r="B1894" s="563"/>
      <c r="C1894" s="566"/>
      <c r="D1894" s="562"/>
      <c r="E1894" s="563"/>
      <c r="F1894" s="562"/>
      <c r="G1894" s="565"/>
      <c r="H1894" s="565"/>
      <c r="I1894" s="565"/>
      <c r="J1894" s="410" t="s">
        <v>8456</v>
      </c>
      <c r="K1894" s="402"/>
      <c r="L1894" s="402"/>
    </row>
    <row r="1895" spans="1:12">
      <c r="A1895" s="436" t="s">
        <v>9826</v>
      </c>
      <c r="B1895" s="563"/>
      <c r="C1895" s="567" t="s">
        <v>9249</v>
      </c>
      <c r="D1895" s="567"/>
      <c r="E1895" s="563"/>
      <c r="F1895" s="562"/>
      <c r="G1895" s="562" t="s">
        <v>8106</v>
      </c>
      <c r="H1895" s="562">
        <v>22</v>
      </c>
      <c r="I1895" s="562">
        <v>9.5399999999999991</v>
      </c>
      <c r="J1895" s="562" t="s">
        <v>8229</v>
      </c>
      <c r="K1895" s="402"/>
      <c r="L1895" s="402"/>
    </row>
    <row r="1896" spans="1:12">
      <c r="A1896" s="402"/>
      <c r="B1896" s="563"/>
      <c r="C1896" s="567"/>
      <c r="D1896" s="567"/>
      <c r="E1896" s="563"/>
      <c r="F1896" s="562"/>
      <c r="G1896" s="562"/>
      <c r="H1896" s="562"/>
      <c r="I1896" s="562"/>
      <c r="J1896" s="562"/>
      <c r="K1896" s="402"/>
      <c r="L1896" s="402"/>
    </row>
    <row r="1897" spans="1:12" ht="15.75">
      <c r="A1897" s="436" t="s">
        <v>9826</v>
      </c>
      <c r="B1897" s="563"/>
      <c r="C1897" s="567" t="s">
        <v>9250</v>
      </c>
      <c r="D1897" s="562"/>
      <c r="E1897" s="563"/>
      <c r="F1897" s="562"/>
      <c r="G1897" s="562" t="s">
        <v>8106</v>
      </c>
      <c r="H1897" s="562">
        <v>2.36</v>
      </c>
      <c r="I1897" s="562">
        <v>12.56</v>
      </c>
      <c r="J1897" s="399" t="s">
        <v>8116</v>
      </c>
      <c r="K1897" s="402"/>
      <c r="L1897" s="402"/>
    </row>
    <row r="1898" spans="1:12" ht="15.75">
      <c r="A1898" s="402"/>
      <c r="B1898" s="563"/>
      <c r="C1898" s="567"/>
      <c r="D1898" s="562"/>
      <c r="E1898" s="563"/>
      <c r="F1898" s="562"/>
      <c r="G1898" s="562"/>
      <c r="H1898" s="562"/>
      <c r="I1898" s="562"/>
      <c r="J1898" s="399" t="s">
        <v>8456</v>
      </c>
      <c r="K1898" s="402"/>
      <c r="L1898" s="402"/>
    </row>
    <row r="1899" spans="1:12" ht="15.75">
      <c r="A1899" s="436" t="s">
        <v>9826</v>
      </c>
      <c r="B1899" s="563"/>
      <c r="C1899" s="567" t="s">
        <v>9251</v>
      </c>
      <c r="D1899" s="562"/>
      <c r="E1899" s="563"/>
      <c r="F1899" s="562"/>
      <c r="G1899" s="562" t="s">
        <v>8106</v>
      </c>
      <c r="H1899" s="562">
        <v>23.6</v>
      </c>
      <c r="I1899" s="562">
        <v>24.6</v>
      </c>
      <c r="J1899" s="399" t="s">
        <v>8116</v>
      </c>
      <c r="K1899" s="402"/>
      <c r="L1899" s="402"/>
    </row>
    <row r="1900" spans="1:12" ht="15.75">
      <c r="A1900" s="402"/>
      <c r="B1900" s="563"/>
      <c r="C1900" s="567"/>
      <c r="D1900" s="562"/>
      <c r="E1900" s="563"/>
      <c r="F1900" s="562"/>
      <c r="G1900" s="562"/>
      <c r="H1900" s="562"/>
      <c r="I1900" s="562"/>
      <c r="J1900" s="399" t="s">
        <v>9252</v>
      </c>
      <c r="K1900" s="402"/>
      <c r="L1900" s="402"/>
    </row>
    <row r="1901" spans="1:12" ht="18.75">
      <c r="A1901" s="436" t="s">
        <v>9826</v>
      </c>
      <c r="B1901" s="403"/>
      <c r="C1901" s="405" t="s">
        <v>9251</v>
      </c>
      <c r="D1901" s="399"/>
      <c r="E1901" s="403"/>
      <c r="F1901" s="399"/>
      <c r="G1901" s="399" t="s">
        <v>8106</v>
      </c>
      <c r="H1901" s="399">
        <v>6.3</v>
      </c>
      <c r="I1901" s="399">
        <v>24.6</v>
      </c>
      <c r="J1901" s="399" t="s">
        <v>8116</v>
      </c>
      <c r="K1901" s="402"/>
      <c r="L1901" s="402"/>
    </row>
    <row r="1902" spans="1:12" ht="18.75">
      <c r="A1902" s="436" t="s">
        <v>9826</v>
      </c>
      <c r="B1902" s="403"/>
      <c r="C1902" s="405" t="s">
        <v>9251</v>
      </c>
      <c r="D1902" s="399"/>
      <c r="E1902" s="403"/>
      <c r="F1902" s="399"/>
      <c r="G1902" s="399" t="s">
        <v>8106</v>
      </c>
      <c r="H1902" s="399">
        <v>25.2</v>
      </c>
      <c r="I1902" s="399">
        <v>24.6</v>
      </c>
      <c r="J1902" s="399" t="s">
        <v>8117</v>
      </c>
      <c r="K1902" s="402"/>
      <c r="L1902" s="402"/>
    </row>
    <row r="1903" spans="1:12" ht="18.75">
      <c r="A1903" s="436" t="s">
        <v>9826</v>
      </c>
      <c r="B1903" s="403"/>
      <c r="C1903" s="405" t="s">
        <v>9251</v>
      </c>
      <c r="D1903" s="399"/>
      <c r="E1903" s="403"/>
      <c r="F1903" s="399"/>
      <c r="G1903" s="399" t="s">
        <v>8106</v>
      </c>
      <c r="H1903" s="399">
        <v>39.299999999999997</v>
      </c>
      <c r="I1903" s="399">
        <v>24.6</v>
      </c>
      <c r="J1903" s="399" t="s">
        <v>8228</v>
      </c>
      <c r="K1903" s="402"/>
      <c r="L1903" s="402"/>
    </row>
    <row r="1904" spans="1:12" ht="18.75">
      <c r="A1904" s="402"/>
      <c r="B1904" s="403"/>
      <c r="C1904" s="409" t="s">
        <v>9253</v>
      </c>
      <c r="D1904" s="399"/>
      <c r="E1904" s="403"/>
      <c r="F1904" s="399"/>
      <c r="G1904" s="410" t="s">
        <v>8324</v>
      </c>
      <c r="H1904" s="410">
        <v>5.28</v>
      </c>
      <c r="I1904" s="410">
        <v>9.86</v>
      </c>
      <c r="J1904" s="410" t="s">
        <v>8116</v>
      </c>
      <c r="K1904" s="402"/>
      <c r="L1904" s="402"/>
    </row>
    <row r="1905" spans="1:12" ht="18.75">
      <c r="A1905" s="436" t="s">
        <v>9826</v>
      </c>
      <c r="B1905" s="403"/>
      <c r="C1905" s="405" t="s">
        <v>9254</v>
      </c>
      <c r="D1905" s="399"/>
      <c r="E1905" s="403"/>
      <c r="F1905" s="399"/>
      <c r="G1905" s="399" t="s">
        <v>8106</v>
      </c>
      <c r="H1905" s="399">
        <v>3.74</v>
      </c>
      <c r="I1905" s="399">
        <v>9.86</v>
      </c>
      <c r="J1905" s="399" t="s">
        <v>8117</v>
      </c>
      <c r="K1905" s="402"/>
      <c r="L1905" s="402"/>
    </row>
    <row r="1906" spans="1:12" ht="31.5">
      <c r="A1906" s="436" t="s">
        <v>9826</v>
      </c>
      <c r="B1906" s="403"/>
      <c r="C1906" s="405" t="s">
        <v>9255</v>
      </c>
      <c r="D1906" s="399"/>
      <c r="E1906" s="403"/>
      <c r="F1906" s="399"/>
      <c r="G1906" s="399" t="s">
        <v>8106</v>
      </c>
      <c r="H1906" s="399">
        <v>7.1</v>
      </c>
      <c r="I1906" s="399">
        <v>10.7</v>
      </c>
      <c r="J1906" s="399" t="s">
        <v>8229</v>
      </c>
      <c r="K1906" s="402"/>
      <c r="L1906" s="402"/>
    </row>
    <row r="1907" spans="1:12" ht="15.75">
      <c r="A1907" s="436" t="s">
        <v>9826</v>
      </c>
      <c r="B1907" s="563"/>
      <c r="C1907" s="567" t="s">
        <v>9256</v>
      </c>
      <c r="D1907" s="562"/>
      <c r="E1907" s="563"/>
      <c r="F1907" s="562"/>
      <c r="G1907" s="562" t="s">
        <v>8106</v>
      </c>
      <c r="H1907" s="562">
        <v>3.5</v>
      </c>
      <c r="I1907" s="562">
        <v>14.1</v>
      </c>
      <c r="J1907" s="399" t="s">
        <v>8116</v>
      </c>
      <c r="K1907" s="402"/>
      <c r="L1907" s="402"/>
    </row>
    <row r="1908" spans="1:12" ht="15.75">
      <c r="A1908" s="402"/>
      <c r="B1908" s="563"/>
      <c r="C1908" s="567"/>
      <c r="D1908" s="562"/>
      <c r="E1908" s="563"/>
      <c r="F1908" s="562"/>
      <c r="G1908" s="562"/>
      <c r="H1908" s="562"/>
      <c r="I1908" s="562"/>
      <c r="J1908" s="399" t="s">
        <v>8456</v>
      </c>
      <c r="K1908" s="402"/>
      <c r="L1908" s="402"/>
    </row>
    <row r="1909" spans="1:12">
      <c r="A1909" s="436" t="s">
        <v>9826</v>
      </c>
      <c r="B1909" s="563"/>
      <c r="C1909" s="567" t="s">
        <v>9257</v>
      </c>
      <c r="D1909" s="562"/>
      <c r="E1909" s="563"/>
      <c r="F1909" s="562"/>
      <c r="G1909" s="562" t="s">
        <v>8106</v>
      </c>
      <c r="H1909" s="562">
        <v>10.62</v>
      </c>
      <c r="I1909" s="562">
        <v>14.1</v>
      </c>
      <c r="J1909" s="562" t="s">
        <v>8117</v>
      </c>
      <c r="K1909" s="402"/>
      <c r="L1909" s="402"/>
    </row>
    <row r="1910" spans="1:12">
      <c r="A1910" s="402"/>
      <c r="B1910" s="563"/>
      <c r="C1910" s="567"/>
      <c r="D1910" s="562"/>
      <c r="E1910" s="563"/>
      <c r="F1910" s="562"/>
      <c r="G1910" s="562"/>
      <c r="H1910" s="562"/>
      <c r="I1910" s="562"/>
      <c r="J1910" s="562"/>
      <c r="K1910" s="402"/>
      <c r="L1910" s="402"/>
    </row>
    <row r="1911" spans="1:12" ht="15.75">
      <c r="A1911" s="436" t="s">
        <v>9826</v>
      </c>
      <c r="B1911" s="563"/>
      <c r="C1911" s="567" t="s">
        <v>9256</v>
      </c>
      <c r="D1911" s="562"/>
      <c r="E1911" s="563"/>
      <c r="F1911" s="562"/>
      <c r="G1911" s="562" t="s">
        <v>8106</v>
      </c>
      <c r="H1911" s="562">
        <v>16.3</v>
      </c>
      <c r="I1911" s="562">
        <v>14.1</v>
      </c>
      <c r="J1911" s="399" t="s">
        <v>8228</v>
      </c>
      <c r="K1911" s="402"/>
      <c r="L1911" s="402"/>
    </row>
    <row r="1912" spans="1:12" ht="15.75">
      <c r="A1912" s="402"/>
      <c r="B1912" s="563"/>
      <c r="C1912" s="567"/>
      <c r="D1912" s="562"/>
      <c r="E1912" s="563"/>
      <c r="F1912" s="562"/>
      <c r="G1912" s="562"/>
      <c r="H1912" s="562"/>
      <c r="I1912" s="562"/>
      <c r="J1912" s="399" t="s">
        <v>8456</v>
      </c>
      <c r="K1912" s="402"/>
      <c r="L1912" s="402"/>
    </row>
    <row r="1913" spans="1:12" ht="15.75">
      <c r="A1913" s="436" t="s">
        <v>9826</v>
      </c>
      <c r="B1913" s="563"/>
      <c r="C1913" s="567" t="s">
        <v>9256</v>
      </c>
      <c r="D1913" s="562"/>
      <c r="E1913" s="563"/>
      <c r="F1913" s="562"/>
      <c r="G1913" s="562" t="s">
        <v>8106</v>
      </c>
      <c r="H1913" s="562">
        <v>10.62</v>
      </c>
      <c r="I1913" s="562">
        <v>14.1</v>
      </c>
      <c r="J1913" s="399" t="s">
        <v>8229</v>
      </c>
      <c r="K1913" s="402"/>
      <c r="L1913" s="402"/>
    </row>
    <row r="1914" spans="1:12" ht="15.75">
      <c r="A1914" s="402"/>
      <c r="B1914" s="563"/>
      <c r="C1914" s="567"/>
      <c r="D1914" s="562"/>
      <c r="E1914" s="563"/>
      <c r="F1914" s="562"/>
      <c r="G1914" s="562"/>
      <c r="H1914" s="562"/>
      <c r="I1914" s="562"/>
      <c r="J1914" s="399" t="s">
        <v>8456</v>
      </c>
      <c r="K1914" s="402"/>
      <c r="L1914" s="402"/>
    </row>
    <row r="1915" spans="1:12" ht="15.75">
      <c r="A1915" s="436" t="s">
        <v>9826</v>
      </c>
      <c r="B1915" s="563"/>
      <c r="C1915" s="567" t="s">
        <v>9256</v>
      </c>
      <c r="D1915" s="562"/>
      <c r="E1915" s="563"/>
      <c r="F1915" s="562"/>
      <c r="G1915" s="562" t="s">
        <v>8106</v>
      </c>
      <c r="H1915" s="562">
        <v>5.3</v>
      </c>
      <c r="I1915" s="562">
        <v>14.1</v>
      </c>
      <c r="J1915" s="399" t="s">
        <v>9258</v>
      </c>
      <c r="K1915" s="402"/>
      <c r="L1915" s="402"/>
    </row>
    <row r="1916" spans="1:12" ht="15.75">
      <c r="A1916" s="402"/>
      <c r="B1916" s="563"/>
      <c r="C1916" s="567"/>
      <c r="D1916" s="562"/>
      <c r="E1916" s="563"/>
      <c r="F1916" s="562"/>
      <c r="G1916" s="562"/>
      <c r="H1916" s="562"/>
      <c r="I1916" s="562"/>
      <c r="J1916" s="399" t="s">
        <v>8456</v>
      </c>
      <c r="K1916" s="402"/>
      <c r="L1916" s="402"/>
    </row>
    <row r="1917" spans="1:12" ht="15.75">
      <c r="A1917" s="436" t="s">
        <v>9826</v>
      </c>
      <c r="B1917" s="563"/>
      <c r="C1917" s="405" t="s">
        <v>9259</v>
      </c>
      <c r="D1917" s="562"/>
      <c r="E1917" s="563"/>
      <c r="F1917" s="562"/>
      <c r="G1917" s="562" t="s">
        <v>8106</v>
      </c>
      <c r="H1917" s="562">
        <v>6.74</v>
      </c>
      <c r="I1917" s="562">
        <v>11.1</v>
      </c>
      <c r="J1917" s="562" t="s">
        <v>8116</v>
      </c>
      <c r="K1917" s="402"/>
      <c r="L1917" s="402"/>
    </row>
    <row r="1918" spans="1:12" ht="15.75">
      <c r="A1918" s="402"/>
      <c r="B1918" s="563"/>
      <c r="C1918" s="405" t="s">
        <v>9260</v>
      </c>
      <c r="D1918" s="562"/>
      <c r="E1918" s="563"/>
      <c r="F1918" s="562"/>
      <c r="G1918" s="562"/>
      <c r="H1918" s="562"/>
      <c r="I1918" s="562"/>
      <c r="J1918" s="562"/>
      <c r="K1918" s="402"/>
      <c r="L1918" s="402"/>
    </row>
    <row r="1919" spans="1:12" ht="18.75">
      <c r="A1919" s="436" t="s">
        <v>9826</v>
      </c>
      <c r="B1919" s="403"/>
      <c r="C1919" s="405" t="s">
        <v>9259</v>
      </c>
      <c r="D1919" s="405"/>
      <c r="E1919" s="403"/>
      <c r="F1919" s="399"/>
      <c r="G1919" s="399" t="s">
        <v>8106</v>
      </c>
      <c r="H1919" s="399">
        <v>15.6</v>
      </c>
      <c r="I1919" s="399">
        <v>11.1</v>
      </c>
      <c r="J1919" s="399" t="s">
        <v>8117</v>
      </c>
      <c r="K1919" s="402"/>
      <c r="L1919" s="402"/>
    </row>
    <row r="1920" spans="1:12">
      <c r="A1920" s="436" t="s">
        <v>9826</v>
      </c>
      <c r="B1920" s="563"/>
      <c r="C1920" s="567" t="s">
        <v>9261</v>
      </c>
      <c r="D1920" s="562"/>
      <c r="E1920" s="563"/>
      <c r="F1920" s="562"/>
      <c r="G1920" s="562" t="s">
        <v>8106</v>
      </c>
      <c r="H1920" s="562">
        <v>19.8</v>
      </c>
      <c r="I1920" s="562">
        <v>12.2</v>
      </c>
      <c r="J1920" s="562" t="s">
        <v>8229</v>
      </c>
      <c r="K1920" s="402"/>
      <c r="L1920" s="402"/>
    </row>
    <row r="1921" spans="1:12">
      <c r="A1921" s="402"/>
      <c r="B1921" s="563"/>
      <c r="C1921" s="567"/>
      <c r="D1921" s="562"/>
      <c r="E1921" s="563"/>
      <c r="F1921" s="562"/>
      <c r="G1921" s="562"/>
      <c r="H1921" s="562"/>
      <c r="I1921" s="562"/>
      <c r="J1921" s="562"/>
      <c r="K1921" s="402"/>
      <c r="L1921" s="402"/>
    </row>
    <row r="1922" spans="1:12" ht="15.75">
      <c r="A1922" s="402"/>
      <c r="B1922" s="563"/>
      <c r="C1922" s="566" t="s">
        <v>9262</v>
      </c>
      <c r="D1922" s="562"/>
      <c r="E1922" s="563"/>
      <c r="F1922" s="562"/>
      <c r="G1922" s="565" t="s">
        <v>8324</v>
      </c>
      <c r="H1922" s="565">
        <v>17.82</v>
      </c>
      <c r="I1922" s="565">
        <v>15.89</v>
      </c>
      <c r="J1922" s="410" t="s">
        <v>8116</v>
      </c>
      <c r="K1922" s="402"/>
      <c r="L1922" s="402"/>
    </row>
    <row r="1923" spans="1:12" ht="15.75">
      <c r="A1923" s="402"/>
      <c r="B1923" s="563"/>
      <c r="C1923" s="566"/>
      <c r="D1923" s="562"/>
      <c r="E1923" s="563"/>
      <c r="F1923" s="562"/>
      <c r="G1923" s="565"/>
      <c r="H1923" s="565"/>
      <c r="I1923" s="565"/>
      <c r="J1923" s="410" t="s">
        <v>8456</v>
      </c>
      <c r="K1923" s="402"/>
      <c r="L1923" s="402"/>
    </row>
    <row r="1924" spans="1:12" ht="15.75">
      <c r="A1924" s="402"/>
      <c r="B1924" s="563"/>
      <c r="C1924" s="566" t="s">
        <v>9262</v>
      </c>
      <c r="D1924" s="562"/>
      <c r="E1924" s="563"/>
      <c r="F1924" s="562"/>
      <c r="G1924" s="565" t="s">
        <v>8324</v>
      </c>
      <c r="H1924" s="565">
        <v>63.34</v>
      </c>
      <c r="I1924" s="565">
        <v>15.89</v>
      </c>
      <c r="J1924" s="410" t="s">
        <v>8117</v>
      </c>
      <c r="K1924" s="402"/>
      <c r="L1924" s="402"/>
    </row>
    <row r="1925" spans="1:12" ht="15.75">
      <c r="A1925" s="402"/>
      <c r="B1925" s="563"/>
      <c r="C1925" s="566"/>
      <c r="D1925" s="562"/>
      <c r="E1925" s="563"/>
      <c r="F1925" s="562"/>
      <c r="G1925" s="565"/>
      <c r="H1925" s="565"/>
      <c r="I1925" s="565"/>
      <c r="J1925" s="410" t="s">
        <v>8456</v>
      </c>
      <c r="K1925" s="402"/>
      <c r="L1925" s="402"/>
    </row>
    <row r="1926" spans="1:12" ht="18.75">
      <c r="A1926" s="436" t="s">
        <v>9826</v>
      </c>
      <c r="B1926" s="403"/>
      <c r="C1926" s="405" t="s">
        <v>9263</v>
      </c>
      <c r="D1926" s="399"/>
      <c r="E1926" s="403"/>
      <c r="F1926" s="399"/>
      <c r="G1926" s="399" t="s">
        <v>8106</v>
      </c>
      <c r="H1926" s="399">
        <v>13.9</v>
      </c>
      <c r="I1926" s="399">
        <v>31.06</v>
      </c>
      <c r="J1926" s="399" t="s">
        <v>8228</v>
      </c>
      <c r="K1926" s="402"/>
      <c r="L1926" s="402"/>
    </row>
    <row r="1927" spans="1:12" ht="18.75">
      <c r="A1927" s="436" t="s">
        <v>9826</v>
      </c>
      <c r="B1927" s="403"/>
      <c r="C1927" s="405" t="s">
        <v>9264</v>
      </c>
      <c r="D1927" s="399"/>
      <c r="E1927" s="403"/>
      <c r="F1927" s="399"/>
      <c r="G1927" s="399" t="s">
        <v>8106</v>
      </c>
      <c r="H1927" s="399">
        <v>15.7</v>
      </c>
      <c r="I1927" s="399">
        <v>35.020000000000003</v>
      </c>
      <c r="J1927" s="399" t="s">
        <v>8228</v>
      </c>
      <c r="K1927" s="402"/>
      <c r="L1927" s="402"/>
    </row>
    <row r="1928" spans="1:12" ht="15.75">
      <c r="A1928" s="436" t="s">
        <v>9826</v>
      </c>
      <c r="B1928" s="563"/>
      <c r="C1928" s="567" t="s">
        <v>9265</v>
      </c>
      <c r="D1928" s="562"/>
      <c r="E1928" s="563"/>
      <c r="F1928" s="562"/>
      <c r="G1928" s="562" t="s">
        <v>8106</v>
      </c>
      <c r="H1928" s="562">
        <v>4.7699999999999996</v>
      </c>
      <c r="I1928" s="562">
        <v>20.2</v>
      </c>
      <c r="J1928" s="399" t="s">
        <v>8116</v>
      </c>
      <c r="K1928" s="402"/>
      <c r="L1928" s="402"/>
    </row>
    <row r="1929" spans="1:12" ht="15.75">
      <c r="A1929" s="402"/>
      <c r="B1929" s="563"/>
      <c r="C1929" s="567"/>
      <c r="D1929" s="562"/>
      <c r="E1929" s="563"/>
      <c r="F1929" s="562"/>
      <c r="G1929" s="562"/>
      <c r="H1929" s="562"/>
      <c r="I1929" s="562"/>
      <c r="J1929" s="399" t="s">
        <v>8456</v>
      </c>
      <c r="K1929" s="402"/>
      <c r="L1929" s="402"/>
    </row>
    <row r="1930" spans="1:12" ht="15.75">
      <c r="A1930" s="436" t="s">
        <v>9826</v>
      </c>
      <c r="B1930" s="563"/>
      <c r="C1930" s="567" t="s">
        <v>9265</v>
      </c>
      <c r="D1930" s="562"/>
      <c r="E1930" s="563"/>
      <c r="F1930" s="562"/>
      <c r="G1930" s="562" t="s">
        <v>8106</v>
      </c>
      <c r="H1930" s="562">
        <v>5.0199999999999996</v>
      </c>
      <c r="I1930" s="562">
        <v>20.2</v>
      </c>
      <c r="J1930" s="399" t="s">
        <v>8117</v>
      </c>
      <c r="K1930" s="402"/>
      <c r="L1930" s="402"/>
    </row>
    <row r="1931" spans="1:12" ht="15.75">
      <c r="A1931" s="402"/>
      <c r="B1931" s="563"/>
      <c r="C1931" s="567"/>
      <c r="D1931" s="562"/>
      <c r="E1931" s="563"/>
      <c r="F1931" s="562"/>
      <c r="G1931" s="562"/>
      <c r="H1931" s="562"/>
      <c r="I1931" s="562"/>
      <c r="J1931" s="399" t="s">
        <v>8456</v>
      </c>
      <c r="K1931" s="402"/>
      <c r="L1931" s="402"/>
    </row>
    <row r="1932" spans="1:12" ht="15.75">
      <c r="A1932" s="436" t="s">
        <v>9826</v>
      </c>
      <c r="B1932" s="563"/>
      <c r="C1932" s="567" t="s">
        <v>9265</v>
      </c>
      <c r="D1932" s="562"/>
      <c r="E1932" s="563"/>
      <c r="F1932" s="562"/>
      <c r="G1932" s="562" t="s">
        <v>8106</v>
      </c>
      <c r="H1932" s="562">
        <v>7.53</v>
      </c>
      <c r="I1932" s="562">
        <v>20.2</v>
      </c>
      <c r="J1932" s="399" t="s">
        <v>8228</v>
      </c>
      <c r="K1932" s="402"/>
      <c r="L1932" s="402"/>
    </row>
    <row r="1933" spans="1:12" ht="15.75">
      <c r="A1933" s="402"/>
      <c r="B1933" s="563"/>
      <c r="C1933" s="567"/>
      <c r="D1933" s="562"/>
      <c r="E1933" s="563"/>
      <c r="F1933" s="562"/>
      <c r="G1933" s="562"/>
      <c r="H1933" s="562"/>
      <c r="I1933" s="562"/>
      <c r="J1933" s="399" t="s">
        <v>8456</v>
      </c>
      <c r="K1933" s="402"/>
      <c r="L1933" s="402"/>
    </row>
    <row r="1934" spans="1:12" ht="15.75">
      <c r="A1934" s="436" t="s">
        <v>9826</v>
      </c>
      <c r="B1934" s="563"/>
      <c r="C1934" s="567" t="s">
        <v>9265</v>
      </c>
      <c r="D1934" s="562"/>
      <c r="E1934" s="563"/>
      <c r="F1934" s="562"/>
      <c r="G1934" s="562" t="s">
        <v>8106</v>
      </c>
      <c r="H1934" s="562">
        <v>5.0199999999999996</v>
      </c>
      <c r="I1934" s="562">
        <v>20.2</v>
      </c>
      <c r="J1934" s="399" t="s">
        <v>8229</v>
      </c>
      <c r="K1934" s="402"/>
      <c r="L1934" s="402"/>
    </row>
    <row r="1935" spans="1:12" ht="15.75">
      <c r="A1935" s="402"/>
      <c r="B1935" s="563"/>
      <c r="C1935" s="567"/>
      <c r="D1935" s="562"/>
      <c r="E1935" s="563"/>
      <c r="F1935" s="562"/>
      <c r="G1935" s="562"/>
      <c r="H1935" s="562"/>
      <c r="I1935" s="562"/>
      <c r="J1935" s="399" t="s">
        <v>8456</v>
      </c>
      <c r="K1935" s="402"/>
      <c r="L1935" s="402"/>
    </row>
    <row r="1936" spans="1:12" ht="15.75">
      <c r="A1936" s="436" t="s">
        <v>9826</v>
      </c>
      <c r="B1936" s="563"/>
      <c r="C1936" s="567" t="s">
        <v>9265</v>
      </c>
      <c r="D1936" s="562"/>
      <c r="E1936" s="563"/>
      <c r="F1936" s="562"/>
      <c r="G1936" s="562" t="s">
        <v>8106</v>
      </c>
      <c r="H1936" s="562">
        <v>6.3</v>
      </c>
      <c r="I1936" s="562">
        <v>20.2</v>
      </c>
      <c r="J1936" s="399" t="s">
        <v>9258</v>
      </c>
      <c r="K1936" s="402"/>
      <c r="L1936" s="402"/>
    </row>
    <row r="1937" spans="1:12" ht="15.75">
      <c r="A1937" s="402"/>
      <c r="B1937" s="563"/>
      <c r="C1937" s="567"/>
      <c r="D1937" s="562"/>
      <c r="E1937" s="563"/>
      <c r="F1937" s="562"/>
      <c r="G1937" s="562"/>
      <c r="H1937" s="562"/>
      <c r="I1937" s="562"/>
      <c r="J1937" s="399" t="s">
        <v>8456</v>
      </c>
      <c r="K1937" s="402"/>
      <c r="L1937" s="402"/>
    </row>
    <row r="1938" spans="1:12" ht="18.75">
      <c r="A1938" s="436" t="s">
        <v>9826</v>
      </c>
      <c r="B1938" s="403"/>
      <c r="C1938" s="405" t="s">
        <v>9266</v>
      </c>
      <c r="D1938" s="399"/>
      <c r="E1938" s="403"/>
      <c r="F1938" s="399"/>
      <c r="G1938" s="399" t="s">
        <v>8106</v>
      </c>
      <c r="H1938" s="399">
        <v>17.600000000000001</v>
      </c>
      <c r="I1938" s="399">
        <v>39.5</v>
      </c>
      <c r="J1938" s="399" t="s">
        <v>8228</v>
      </c>
      <c r="K1938" s="402"/>
      <c r="L1938" s="402"/>
    </row>
    <row r="1939" spans="1:12" ht="18.75">
      <c r="A1939" s="402"/>
      <c r="B1939" s="403"/>
      <c r="C1939" s="409" t="s">
        <v>9267</v>
      </c>
      <c r="D1939" s="399"/>
      <c r="E1939" s="403"/>
      <c r="F1939" s="399"/>
      <c r="G1939" s="410" t="s">
        <v>8324</v>
      </c>
      <c r="H1939" s="410">
        <v>8.48</v>
      </c>
      <c r="I1939" s="410">
        <v>22.6</v>
      </c>
      <c r="J1939" s="410" t="s">
        <v>8116</v>
      </c>
      <c r="K1939" s="402"/>
      <c r="L1939" s="402"/>
    </row>
    <row r="1940" spans="1:12" ht="18.75">
      <c r="A1940" s="402"/>
      <c r="B1940" s="403"/>
      <c r="C1940" s="409" t="s">
        <v>9267</v>
      </c>
      <c r="D1940" s="399"/>
      <c r="E1940" s="403"/>
      <c r="F1940" s="399"/>
      <c r="G1940" s="410" t="s">
        <v>8324</v>
      </c>
      <c r="H1940" s="410">
        <v>33.93</v>
      </c>
      <c r="I1940" s="410">
        <v>22.6</v>
      </c>
      <c r="J1940" s="410" t="s">
        <v>8117</v>
      </c>
      <c r="K1940" s="402"/>
      <c r="L1940" s="402"/>
    </row>
    <row r="1941" spans="1:12" ht="18.75">
      <c r="A1941" s="436" t="s">
        <v>9826</v>
      </c>
      <c r="B1941" s="403"/>
      <c r="C1941" s="405" t="s">
        <v>9268</v>
      </c>
      <c r="D1941" s="399"/>
      <c r="E1941" s="403"/>
      <c r="F1941" s="399"/>
      <c r="G1941" s="399" t="s">
        <v>8106</v>
      </c>
      <c r="H1941" s="399">
        <v>22.9</v>
      </c>
      <c r="I1941" s="399">
        <v>44.4</v>
      </c>
      <c r="J1941" s="399" t="s">
        <v>8116</v>
      </c>
      <c r="K1941" s="402"/>
      <c r="L1941" s="402"/>
    </row>
    <row r="1942" spans="1:12" ht="15.75">
      <c r="A1942" s="436" t="s">
        <v>9826</v>
      </c>
      <c r="B1942" s="563"/>
      <c r="C1942" s="567" t="s">
        <v>9268</v>
      </c>
      <c r="D1942" s="562"/>
      <c r="E1942" s="563"/>
      <c r="F1942" s="562"/>
      <c r="G1942" s="562" t="s">
        <v>8106</v>
      </c>
      <c r="H1942" s="562">
        <v>20</v>
      </c>
      <c r="I1942" s="562">
        <v>44.4</v>
      </c>
      <c r="J1942" s="399" t="s">
        <v>8116</v>
      </c>
      <c r="K1942" s="402"/>
      <c r="L1942" s="402"/>
    </row>
    <row r="1943" spans="1:12" ht="15.75">
      <c r="A1943" s="402"/>
      <c r="B1943" s="563"/>
      <c r="C1943" s="567"/>
      <c r="D1943" s="562"/>
      <c r="E1943" s="563"/>
      <c r="F1943" s="562"/>
      <c r="G1943" s="562"/>
      <c r="H1943" s="562"/>
      <c r="I1943" s="562"/>
      <c r="J1943" s="399" t="s">
        <v>9252</v>
      </c>
      <c r="K1943" s="402"/>
      <c r="L1943" s="402"/>
    </row>
    <row r="1944" spans="1:12" ht="18.75">
      <c r="A1944" s="436" t="s">
        <v>9826</v>
      </c>
      <c r="B1944" s="403"/>
      <c r="C1944" s="405" t="s">
        <v>9268</v>
      </c>
      <c r="D1944" s="399"/>
      <c r="E1944" s="403"/>
      <c r="F1944" s="399"/>
      <c r="G1944" s="399" t="s">
        <v>8106</v>
      </c>
      <c r="H1944" s="399">
        <v>34</v>
      </c>
      <c r="I1944" s="399">
        <v>44.4</v>
      </c>
      <c r="J1944" s="399" t="s">
        <v>8117</v>
      </c>
      <c r="K1944" s="402"/>
      <c r="L1944" s="402"/>
    </row>
    <row r="1945" spans="1:12" ht="18.75">
      <c r="A1945" s="436" t="s">
        <v>9826</v>
      </c>
      <c r="B1945" s="403"/>
      <c r="C1945" s="405" t="s">
        <v>9268</v>
      </c>
      <c r="D1945" s="399"/>
      <c r="E1945" s="403"/>
      <c r="F1945" s="399"/>
      <c r="G1945" s="399" t="s">
        <v>8106</v>
      </c>
      <c r="H1945" s="399">
        <v>45.3</v>
      </c>
      <c r="I1945" s="399">
        <v>44.4</v>
      </c>
      <c r="J1945" s="399" t="s">
        <v>8228</v>
      </c>
      <c r="K1945" s="402"/>
      <c r="L1945" s="402"/>
    </row>
    <row r="1946" spans="1:12" ht="18.75">
      <c r="A1946" s="436" t="s">
        <v>9826</v>
      </c>
      <c r="B1946" s="403"/>
      <c r="C1946" s="405" t="s">
        <v>9268</v>
      </c>
      <c r="D1946" s="399"/>
      <c r="E1946" s="403"/>
      <c r="F1946" s="399"/>
      <c r="G1946" s="399" t="s">
        <v>8106</v>
      </c>
      <c r="H1946" s="399">
        <v>17</v>
      </c>
      <c r="I1946" s="399">
        <v>44.4</v>
      </c>
      <c r="J1946" s="399" t="s">
        <v>8229</v>
      </c>
      <c r="K1946" s="402"/>
      <c r="L1946" s="402"/>
    </row>
    <row r="1947" spans="1:12" ht="18.75">
      <c r="A1947" s="436" t="s">
        <v>9826</v>
      </c>
      <c r="B1947" s="403"/>
      <c r="C1947" s="405" t="s">
        <v>9268</v>
      </c>
      <c r="D1947" s="405"/>
      <c r="E1947" s="438"/>
      <c r="F1947" s="399"/>
      <c r="G1947" s="399" t="s">
        <v>8106</v>
      </c>
      <c r="H1947" s="399">
        <v>22.1</v>
      </c>
      <c r="I1947" s="399">
        <v>44.4</v>
      </c>
      <c r="J1947" s="399" t="s">
        <v>9258</v>
      </c>
      <c r="K1947" s="402"/>
      <c r="L1947" s="402"/>
    </row>
    <row r="1948" spans="1:12" ht="15.75">
      <c r="A1948" s="436" t="s">
        <v>9826</v>
      </c>
      <c r="B1948" s="563"/>
      <c r="C1948" s="567" t="s">
        <v>9269</v>
      </c>
      <c r="D1948" s="562"/>
      <c r="E1948" s="563"/>
      <c r="F1948" s="562"/>
      <c r="G1948" s="562" t="s">
        <v>8106</v>
      </c>
      <c r="H1948" s="562">
        <v>18.8</v>
      </c>
      <c r="I1948" s="562">
        <v>49.4</v>
      </c>
      <c r="J1948" s="399" t="s">
        <v>8116</v>
      </c>
      <c r="K1948" s="402"/>
      <c r="L1948" s="402"/>
    </row>
    <row r="1949" spans="1:12" ht="15.75">
      <c r="A1949" s="402"/>
      <c r="B1949" s="563"/>
      <c r="C1949" s="567"/>
      <c r="D1949" s="562"/>
      <c r="E1949" s="563"/>
      <c r="F1949" s="562"/>
      <c r="G1949" s="562"/>
      <c r="H1949" s="562"/>
      <c r="I1949" s="562"/>
      <c r="J1949" s="399" t="s">
        <v>9252</v>
      </c>
      <c r="K1949" s="402"/>
      <c r="L1949" s="402"/>
    </row>
    <row r="1950" spans="1:12" ht="18.75">
      <c r="A1950" s="436" t="s">
        <v>9826</v>
      </c>
      <c r="B1950" s="403"/>
      <c r="C1950" s="405" t="s">
        <v>9269</v>
      </c>
      <c r="D1950" s="399"/>
      <c r="E1950" s="403"/>
      <c r="F1950" s="399"/>
      <c r="G1950" s="399" t="s">
        <v>8106</v>
      </c>
      <c r="H1950" s="399">
        <v>44</v>
      </c>
      <c r="I1950" s="399">
        <v>49.4</v>
      </c>
      <c r="J1950" s="399" t="s">
        <v>8228</v>
      </c>
      <c r="K1950" s="402"/>
      <c r="L1950" s="402"/>
    </row>
    <row r="1951" spans="1:12">
      <c r="A1951" s="436" t="s">
        <v>9826</v>
      </c>
      <c r="B1951" s="563"/>
      <c r="C1951" s="567" t="s">
        <v>9270</v>
      </c>
      <c r="D1951" s="562"/>
      <c r="E1951" s="563"/>
      <c r="F1951" s="562"/>
      <c r="G1951" s="562" t="s">
        <v>8106</v>
      </c>
      <c r="H1951" s="562">
        <v>35.200000000000003</v>
      </c>
      <c r="I1951" s="562">
        <v>55.3</v>
      </c>
      <c r="J1951" s="562" t="s">
        <v>8117</v>
      </c>
      <c r="K1951" s="402"/>
      <c r="L1951" s="402"/>
    </row>
    <row r="1952" spans="1:12">
      <c r="A1952" s="402"/>
      <c r="B1952" s="563"/>
      <c r="C1952" s="567"/>
      <c r="D1952" s="562"/>
      <c r="E1952" s="563"/>
      <c r="F1952" s="562"/>
      <c r="G1952" s="562"/>
      <c r="H1952" s="562"/>
      <c r="I1952" s="562"/>
      <c r="J1952" s="562"/>
      <c r="K1952" s="402"/>
      <c r="L1952" s="402"/>
    </row>
    <row r="1953" spans="1:12">
      <c r="A1953" s="436" t="s">
        <v>9826</v>
      </c>
      <c r="B1953" s="563"/>
      <c r="C1953" s="567" t="s">
        <v>9270</v>
      </c>
      <c r="D1953" s="562"/>
      <c r="E1953" s="563"/>
      <c r="F1953" s="562"/>
      <c r="G1953" s="562" t="s">
        <v>8106</v>
      </c>
      <c r="H1953" s="562">
        <v>70.400000000000006</v>
      </c>
      <c r="I1953" s="562">
        <v>55.3</v>
      </c>
      <c r="J1953" s="562" t="s">
        <v>8228</v>
      </c>
      <c r="K1953" s="402"/>
      <c r="L1953" s="402"/>
    </row>
    <row r="1954" spans="1:12">
      <c r="A1954" s="402"/>
      <c r="B1954" s="563"/>
      <c r="C1954" s="567"/>
      <c r="D1954" s="562"/>
      <c r="E1954" s="563"/>
      <c r="F1954" s="562"/>
      <c r="G1954" s="562"/>
      <c r="H1954" s="562"/>
      <c r="I1954" s="562"/>
      <c r="J1954" s="562"/>
      <c r="K1954" s="402"/>
      <c r="L1954" s="402"/>
    </row>
    <row r="1955" spans="1:12">
      <c r="A1955" s="436" t="s">
        <v>9826</v>
      </c>
      <c r="B1955" s="563"/>
      <c r="C1955" s="567" t="s">
        <v>9271</v>
      </c>
      <c r="D1955" s="562"/>
      <c r="E1955" s="563"/>
      <c r="F1955" s="562"/>
      <c r="G1955" s="562" t="s">
        <v>8106</v>
      </c>
      <c r="H1955" s="562">
        <v>59</v>
      </c>
      <c r="I1955" s="562">
        <v>31.4</v>
      </c>
      <c r="J1955" s="562" t="s">
        <v>8116</v>
      </c>
      <c r="K1955" s="402"/>
      <c r="L1955" s="402"/>
    </row>
    <row r="1956" spans="1:12">
      <c r="A1956" s="402"/>
      <c r="B1956" s="563"/>
      <c r="C1956" s="567"/>
      <c r="D1956" s="562"/>
      <c r="E1956" s="563"/>
      <c r="F1956" s="562"/>
      <c r="G1956" s="562"/>
      <c r="H1956" s="562"/>
      <c r="I1956" s="562"/>
      <c r="J1956" s="562"/>
      <c r="K1956" s="402"/>
      <c r="L1956" s="402"/>
    </row>
    <row r="1957" spans="1:12" ht="15.75">
      <c r="A1957" s="436" t="s">
        <v>9826</v>
      </c>
      <c r="B1957" s="563"/>
      <c r="C1957" s="567" t="s">
        <v>9271</v>
      </c>
      <c r="D1957" s="562"/>
      <c r="E1957" s="563"/>
      <c r="F1957" s="562"/>
      <c r="G1957" s="562" t="s">
        <v>8106</v>
      </c>
      <c r="H1957" s="562">
        <v>6.68</v>
      </c>
      <c r="I1957" s="562">
        <v>31.4</v>
      </c>
      <c r="J1957" s="399" t="s">
        <v>8229</v>
      </c>
      <c r="K1957" s="402"/>
      <c r="L1957" s="402"/>
    </row>
    <row r="1958" spans="1:12" ht="15.75">
      <c r="A1958" s="402"/>
      <c r="B1958" s="563"/>
      <c r="C1958" s="567"/>
      <c r="D1958" s="562"/>
      <c r="E1958" s="563"/>
      <c r="F1958" s="562"/>
      <c r="G1958" s="562"/>
      <c r="H1958" s="562"/>
      <c r="I1958" s="562"/>
      <c r="J1958" s="399" t="s">
        <v>8456</v>
      </c>
      <c r="K1958" s="402"/>
      <c r="L1958" s="402"/>
    </row>
    <row r="1959" spans="1:12" ht="15.75">
      <c r="A1959" s="436" t="s">
        <v>9826</v>
      </c>
      <c r="B1959" s="563"/>
      <c r="C1959" s="567" t="s">
        <v>9271</v>
      </c>
      <c r="D1959" s="562"/>
      <c r="E1959" s="563"/>
      <c r="F1959" s="562"/>
      <c r="G1959" s="562" t="s">
        <v>8106</v>
      </c>
      <c r="H1959" s="562">
        <v>19.649999999999999</v>
      </c>
      <c r="I1959" s="562">
        <v>31.4</v>
      </c>
      <c r="J1959" s="399" t="s">
        <v>9258</v>
      </c>
      <c r="K1959" s="402"/>
      <c r="L1959" s="402"/>
    </row>
    <row r="1960" spans="1:12" ht="15.75">
      <c r="A1960" s="402"/>
      <c r="B1960" s="563"/>
      <c r="C1960" s="567"/>
      <c r="D1960" s="562"/>
      <c r="E1960" s="563"/>
      <c r="F1960" s="562"/>
      <c r="G1960" s="562"/>
      <c r="H1960" s="562"/>
      <c r="I1960" s="562"/>
      <c r="J1960" s="399" t="s">
        <v>8456</v>
      </c>
      <c r="K1960" s="402"/>
      <c r="L1960" s="402"/>
    </row>
    <row r="1961" spans="1:12" ht="31.5">
      <c r="A1961" s="402"/>
      <c r="B1961" s="403"/>
      <c r="C1961" s="409" t="s">
        <v>9272</v>
      </c>
      <c r="D1961" s="399"/>
      <c r="E1961" s="403"/>
      <c r="F1961" s="399"/>
      <c r="G1961" s="410" t="s">
        <v>8324</v>
      </c>
      <c r="H1961" s="410">
        <v>15.4</v>
      </c>
      <c r="I1961" s="410">
        <v>5.61</v>
      </c>
      <c r="J1961" s="410" t="s">
        <v>8116</v>
      </c>
      <c r="K1961" s="402"/>
      <c r="L1961" s="402"/>
    </row>
    <row r="1962" spans="1:12" ht="31.5">
      <c r="A1962" s="402"/>
      <c r="B1962" s="403"/>
      <c r="C1962" s="409" t="s">
        <v>9272</v>
      </c>
      <c r="D1962" s="399"/>
      <c r="E1962" s="403"/>
      <c r="F1962" s="399"/>
      <c r="G1962" s="410" t="s">
        <v>8324</v>
      </c>
      <c r="H1962" s="410">
        <v>12</v>
      </c>
      <c r="I1962" s="410">
        <v>5.61</v>
      </c>
      <c r="J1962" s="410" t="s">
        <v>8117</v>
      </c>
      <c r="K1962" s="402"/>
      <c r="L1962" s="402"/>
    </row>
    <row r="1963" spans="1:12" ht="31.5">
      <c r="A1963" s="402"/>
      <c r="B1963" s="403"/>
      <c r="C1963" s="409" t="s">
        <v>9273</v>
      </c>
      <c r="D1963" s="399"/>
      <c r="E1963" s="403"/>
      <c r="F1963" s="399"/>
      <c r="G1963" s="410" t="s">
        <v>8324</v>
      </c>
      <c r="H1963" s="410">
        <v>8.4</v>
      </c>
      <c r="I1963" s="410">
        <v>7.99</v>
      </c>
      <c r="J1963" s="410" t="s">
        <v>8117</v>
      </c>
      <c r="K1963" s="402"/>
      <c r="L1963" s="402"/>
    </row>
    <row r="1964" spans="1:12">
      <c r="A1964" s="436" t="s">
        <v>9826</v>
      </c>
      <c r="B1964" s="563"/>
      <c r="C1964" s="567" t="s">
        <v>9274</v>
      </c>
      <c r="D1964" s="562"/>
      <c r="E1964" s="563"/>
      <c r="F1964" s="562"/>
      <c r="G1964" s="562" t="s">
        <v>8106</v>
      </c>
      <c r="H1964" s="562">
        <v>19.600000000000001</v>
      </c>
      <c r="I1964" s="562">
        <v>15.7</v>
      </c>
      <c r="J1964" s="562" t="s">
        <v>8117</v>
      </c>
      <c r="K1964" s="402"/>
      <c r="L1964" s="402"/>
    </row>
    <row r="1965" spans="1:12">
      <c r="A1965" s="402"/>
      <c r="B1965" s="563"/>
      <c r="C1965" s="567"/>
      <c r="D1965" s="562"/>
      <c r="E1965" s="563"/>
      <c r="F1965" s="562"/>
      <c r="G1965" s="562"/>
      <c r="H1965" s="562"/>
      <c r="I1965" s="562"/>
      <c r="J1965" s="562"/>
      <c r="K1965" s="402"/>
      <c r="L1965" s="402"/>
    </row>
    <row r="1966" spans="1:12" ht="15.75">
      <c r="A1966" s="436" t="s">
        <v>9826</v>
      </c>
      <c r="B1966" s="563"/>
      <c r="C1966" s="567" t="s">
        <v>9275</v>
      </c>
      <c r="D1966" s="562"/>
      <c r="E1966" s="563"/>
      <c r="F1966" s="562"/>
      <c r="G1966" s="562" t="s">
        <v>8106</v>
      </c>
      <c r="H1966" s="562">
        <v>4.62</v>
      </c>
      <c r="I1966" s="562">
        <v>20.399999999999999</v>
      </c>
      <c r="J1966" s="399" t="s">
        <v>8116</v>
      </c>
      <c r="K1966" s="402"/>
      <c r="L1966" s="402"/>
    </row>
    <row r="1967" spans="1:12" ht="15.75">
      <c r="A1967" s="402"/>
      <c r="B1967" s="563"/>
      <c r="C1967" s="567"/>
      <c r="D1967" s="562"/>
      <c r="E1967" s="563"/>
      <c r="F1967" s="562"/>
      <c r="G1967" s="562"/>
      <c r="H1967" s="562"/>
      <c r="I1967" s="562"/>
      <c r="J1967" s="399" t="s">
        <v>8456</v>
      </c>
      <c r="K1967" s="402"/>
      <c r="L1967" s="402"/>
    </row>
    <row r="1968" spans="1:12" ht="15.75">
      <c r="A1968" s="436" t="s">
        <v>9826</v>
      </c>
      <c r="B1968" s="563"/>
      <c r="C1968" s="567" t="s">
        <v>9275</v>
      </c>
      <c r="D1968" s="562"/>
      <c r="E1968" s="563"/>
      <c r="F1968" s="562"/>
      <c r="G1968" s="562" t="s">
        <v>8106</v>
      </c>
      <c r="H1968" s="562">
        <v>13.2</v>
      </c>
      <c r="I1968" s="562">
        <v>20.399999999999999</v>
      </c>
      <c r="J1968" s="399" t="s">
        <v>8117</v>
      </c>
      <c r="K1968" s="402"/>
      <c r="L1968" s="402"/>
    </row>
    <row r="1969" spans="1:12" ht="15.75">
      <c r="A1969" s="402"/>
      <c r="B1969" s="563"/>
      <c r="C1969" s="567"/>
      <c r="D1969" s="562"/>
      <c r="E1969" s="563"/>
      <c r="F1969" s="562"/>
      <c r="G1969" s="562"/>
      <c r="H1969" s="562"/>
      <c r="I1969" s="562"/>
      <c r="J1969" s="399" t="s">
        <v>8456</v>
      </c>
      <c r="K1969" s="402"/>
      <c r="L1969" s="402"/>
    </row>
    <row r="1970" spans="1:12" ht="31.5">
      <c r="A1970" s="402"/>
      <c r="B1970" s="403"/>
      <c r="C1970" s="409" t="s">
        <v>9276</v>
      </c>
      <c r="D1970" s="399"/>
      <c r="E1970" s="403"/>
      <c r="F1970" s="399"/>
      <c r="G1970" s="410" t="s">
        <v>8324</v>
      </c>
      <c r="H1970" s="410">
        <v>3.6</v>
      </c>
      <c r="I1970" s="410">
        <v>7.99</v>
      </c>
      <c r="J1970" s="410" t="s">
        <v>8117</v>
      </c>
      <c r="K1970" s="402"/>
      <c r="L1970" s="402"/>
    </row>
    <row r="1971" spans="1:12" ht="15.75">
      <c r="A1971" s="402"/>
      <c r="B1971" s="403"/>
      <c r="C1971" s="405" t="s">
        <v>9277</v>
      </c>
      <c r="D1971" s="399"/>
      <c r="E1971" s="403"/>
      <c r="F1971" s="399"/>
      <c r="G1971" s="399" t="s">
        <v>3768</v>
      </c>
      <c r="H1971" s="399">
        <v>1</v>
      </c>
      <c r="I1971" s="399">
        <v>73</v>
      </c>
      <c r="J1971" s="399" t="s">
        <v>8116</v>
      </c>
      <c r="K1971" s="402"/>
      <c r="L1971" s="402"/>
    </row>
    <row r="1972" spans="1:12" ht="18.75">
      <c r="A1972" s="436" t="s">
        <v>9826</v>
      </c>
      <c r="B1972" s="403"/>
      <c r="C1972" s="405" t="s">
        <v>9278</v>
      </c>
      <c r="D1972" s="399"/>
      <c r="E1972" s="403"/>
      <c r="F1972" s="399"/>
      <c r="G1972" s="399" t="s">
        <v>8106</v>
      </c>
      <c r="H1972" s="399">
        <v>9.6</v>
      </c>
      <c r="I1972" s="399">
        <v>7.99</v>
      </c>
      <c r="J1972" s="399" t="s">
        <v>8116</v>
      </c>
      <c r="K1972" s="402"/>
      <c r="L1972" s="402"/>
    </row>
    <row r="1973" spans="1:12" ht="15.75">
      <c r="A1973" s="436" t="s">
        <v>9826</v>
      </c>
      <c r="B1973" s="563"/>
      <c r="C1973" s="405" t="s">
        <v>9279</v>
      </c>
      <c r="D1973" s="562"/>
      <c r="E1973" s="563"/>
      <c r="F1973" s="562"/>
      <c r="G1973" s="562" t="s">
        <v>8106</v>
      </c>
      <c r="H1973" s="562">
        <v>0.98</v>
      </c>
      <c r="I1973" s="562">
        <v>5.52</v>
      </c>
      <c r="J1973" s="562" t="s">
        <v>8229</v>
      </c>
      <c r="K1973" s="402"/>
      <c r="L1973" s="402"/>
    </row>
    <row r="1974" spans="1:12" ht="15.75">
      <c r="A1974" s="402"/>
      <c r="B1974" s="563"/>
      <c r="C1974" s="405" t="s">
        <v>9280</v>
      </c>
      <c r="D1974" s="562"/>
      <c r="E1974" s="563"/>
      <c r="F1974" s="562"/>
      <c r="G1974" s="562"/>
      <c r="H1974" s="562"/>
      <c r="I1974" s="562"/>
      <c r="J1974" s="562"/>
      <c r="K1974" s="402"/>
      <c r="L1974" s="402"/>
    </row>
    <row r="1975" spans="1:12" ht="15.75">
      <c r="A1975" s="436" t="s">
        <v>9826</v>
      </c>
      <c r="B1975" s="563"/>
      <c r="C1975" s="405" t="s">
        <v>9281</v>
      </c>
      <c r="D1975" s="567"/>
      <c r="E1975" s="563"/>
      <c r="F1975" s="562"/>
      <c r="G1975" s="562" t="s">
        <v>8106</v>
      </c>
      <c r="H1975" s="562">
        <v>1.17</v>
      </c>
      <c r="I1975" s="562">
        <v>6.29</v>
      </c>
      <c r="J1975" s="562" t="s">
        <v>8229</v>
      </c>
      <c r="K1975" s="402"/>
      <c r="L1975" s="402"/>
    </row>
    <row r="1976" spans="1:12" ht="15.75">
      <c r="A1976" s="402"/>
      <c r="B1976" s="563"/>
      <c r="C1976" s="405" t="s">
        <v>9282</v>
      </c>
      <c r="D1976" s="567"/>
      <c r="E1976" s="563"/>
      <c r="F1976" s="562"/>
      <c r="G1976" s="562"/>
      <c r="H1976" s="562"/>
      <c r="I1976" s="562"/>
      <c r="J1976" s="562"/>
      <c r="K1976" s="402"/>
      <c r="L1976" s="402"/>
    </row>
    <row r="1977" spans="1:12" ht="15.75">
      <c r="A1977" s="436" t="s">
        <v>9826</v>
      </c>
      <c r="B1977" s="563"/>
      <c r="C1977" s="405" t="s">
        <v>9283</v>
      </c>
      <c r="D1977" s="562"/>
      <c r="E1977" s="563"/>
      <c r="F1977" s="562"/>
      <c r="G1977" s="562" t="s">
        <v>8106</v>
      </c>
      <c r="H1977" s="562">
        <v>2.0099999999999998</v>
      </c>
      <c r="I1977" s="562">
        <v>7.4</v>
      </c>
      <c r="J1977" s="562" t="s">
        <v>8229</v>
      </c>
      <c r="K1977" s="402"/>
      <c r="L1977" s="402"/>
    </row>
    <row r="1978" spans="1:12" ht="15.75">
      <c r="A1978" s="402"/>
      <c r="B1978" s="563"/>
      <c r="C1978" s="405" t="s">
        <v>9282</v>
      </c>
      <c r="D1978" s="562"/>
      <c r="E1978" s="563"/>
      <c r="F1978" s="562"/>
      <c r="G1978" s="562"/>
      <c r="H1978" s="562"/>
      <c r="I1978" s="562"/>
      <c r="J1978" s="562"/>
      <c r="K1978" s="402"/>
      <c r="L1978" s="402"/>
    </row>
    <row r="1979" spans="1:12" ht="15.75">
      <c r="A1979" s="436" t="s">
        <v>9826</v>
      </c>
      <c r="B1979" s="563"/>
      <c r="C1979" s="405" t="s">
        <v>9284</v>
      </c>
      <c r="D1979" s="562"/>
      <c r="E1979" s="563"/>
      <c r="F1979" s="562"/>
      <c r="G1979" s="562" t="s">
        <v>8106</v>
      </c>
      <c r="H1979" s="562">
        <v>0.752</v>
      </c>
      <c r="I1979" s="562">
        <v>8.31</v>
      </c>
      <c r="J1979" s="562" t="s">
        <v>8229</v>
      </c>
      <c r="K1979" s="402"/>
      <c r="L1979" s="402"/>
    </row>
    <row r="1980" spans="1:12" ht="15.75">
      <c r="A1980" s="402"/>
      <c r="B1980" s="563"/>
      <c r="C1980" s="405" t="s">
        <v>9282</v>
      </c>
      <c r="D1980" s="562"/>
      <c r="E1980" s="563"/>
      <c r="F1980" s="562"/>
      <c r="G1980" s="562"/>
      <c r="H1980" s="562"/>
      <c r="I1980" s="562"/>
      <c r="J1980" s="562"/>
      <c r="K1980" s="402"/>
      <c r="L1980" s="402"/>
    </row>
    <row r="1981" spans="1:12" ht="15.75">
      <c r="A1981" s="436" t="s">
        <v>9826</v>
      </c>
      <c r="B1981" s="563"/>
      <c r="C1981" s="405" t="s">
        <v>9285</v>
      </c>
      <c r="D1981" s="562"/>
      <c r="E1981" s="563"/>
      <c r="F1981" s="562"/>
      <c r="G1981" s="562" t="s">
        <v>8106</v>
      </c>
      <c r="H1981" s="562">
        <v>2.4500000000000002</v>
      </c>
      <c r="I1981" s="562">
        <v>4.32</v>
      </c>
      <c r="J1981" s="562" t="s">
        <v>8116</v>
      </c>
      <c r="K1981" s="402"/>
      <c r="L1981" s="402"/>
    </row>
    <row r="1982" spans="1:12" ht="15.75">
      <c r="A1982" s="402"/>
      <c r="B1982" s="563"/>
      <c r="C1982" s="405" t="s">
        <v>9286</v>
      </c>
      <c r="D1982" s="562"/>
      <c r="E1982" s="563"/>
      <c r="F1982" s="562"/>
      <c r="G1982" s="562"/>
      <c r="H1982" s="562"/>
      <c r="I1982" s="562"/>
      <c r="J1982" s="562"/>
      <c r="K1982" s="402"/>
      <c r="L1982" s="402"/>
    </row>
    <row r="1983" spans="1:12" ht="15.75">
      <c r="A1983" s="436" t="s">
        <v>9826</v>
      </c>
      <c r="B1983" s="563"/>
      <c r="C1983" s="405" t="s">
        <v>9287</v>
      </c>
      <c r="D1983" s="562"/>
      <c r="E1983" s="563"/>
      <c r="F1983" s="562"/>
      <c r="G1983" s="562" t="s">
        <v>8106</v>
      </c>
      <c r="H1983" s="562">
        <v>0.48</v>
      </c>
      <c r="I1983" s="562">
        <v>4.4000000000000004</v>
      </c>
      <c r="J1983" s="562" t="s">
        <v>8116</v>
      </c>
      <c r="K1983" s="402"/>
      <c r="L1983" s="402"/>
    </row>
    <row r="1984" spans="1:12" ht="15.75">
      <c r="A1984" s="402"/>
      <c r="B1984" s="563"/>
      <c r="C1984" s="405" t="s">
        <v>9280</v>
      </c>
      <c r="D1984" s="562"/>
      <c r="E1984" s="563"/>
      <c r="F1984" s="562"/>
      <c r="G1984" s="562"/>
      <c r="H1984" s="562"/>
      <c r="I1984" s="562"/>
      <c r="J1984" s="562"/>
      <c r="K1984" s="402"/>
      <c r="L1984" s="402"/>
    </row>
    <row r="1985" spans="1:12" ht="15.75">
      <c r="A1985" s="436" t="s">
        <v>9826</v>
      </c>
      <c r="B1985" s="563"/>
      <c r="C1985" s="405" t="s">
        <v>9288</v>
      </c>
      <c r="D1985" s="562"/>
      <c r="E1985" s="563"/>
      <c r="F1985" s="562"/>
      <c r="G1985" s="562" t="s">
        <v>8106</v>
      </c>
      <c r="H1985" s="562">
        <v>2.6</v>
      </c>
      <c r="I1985" s="562">
        <v>8.74</v>
      </c>
      <c r="J1985" s="399" t="s">
        <v>8116</v>
      </c>
      <c r="K1985" s="402"/>
      <c r="L1985" s="402"/>
    </row>
    <row r="1986" spans="1:12" ht="15.75">
      <c r="A1986" s="402"/>
      <c r="B1986" s="563"/>
      <c r="C1986" s="405" t="s">
        <v>9289</v>
      </c>
      <c r="D1986" s="562"/>
      <c r="E1986" s="563"/>
      <c r="F1986" s="562"/>
      <c r="G1986" s="562"/>
      <c r="H1986" s="562"/>
      <c r="I1986" s="562"/>
      <c r="J1986" s="399" t="s">
        <v>8456</v>
      </c>
      <c r="K1986" s="402"/>
      <c r="L1986" s="402"/>
    </row>
    <row r="1987" spans="1:12">
      <c r="A1987" s="436" t="s">
        <v>9826</v>
      </c>
      <c r="B1987" s="563"/>
      <c r="C1987" s="567" t="s">
        <v>9290</v>
      </c>
      <c r="D1987" s="562"/>
      <c r="E1987" s="563"/>
      <c r="F1987" s="562"/>
      <c r="G1987" s="562" t="s">
        <v>8106</v>
      </c>
      <c r="H1987" s="562">
        <v>1.52</v>
      </c>
      <c r="I1987" s="562">
        <v>7.48</v>
      </c>
      <c r="J1987" s="562" t="s">
        <v>8116</v>
      </c>
      <c r="K1987" s="402"/>
      <c r="L1987" s="402"/>
    </row>
    <row r="1988" spans="1:12">
      <c r="A1988" s="402"/>
      <c r="B1988" s="563"/>
      <c r="C1988" s="567"/>
      <c r="D1988" s="562"/>
      <c r="E1988" s="563"/>
      <c r="F1988" s="562"/>
      <c r="G1988" s="562"/>
      <c r="H1988" s="562"/>
      <c r="I1988" s="562"/>
      <c r="J1988" s="562"/>
      <c r="K1988" s="402"/>
      <c r="L1988" s="402"/>
    </row>
    <row r="1989" spans="1:12" ht="15.75">
      <c r="A1989" s="436" t="s">
        <v>9826</v>
      </c>
      <c r="B1989" s="563"/>
      <c r="C1989" s="405" t="s">
        <v>9291</v>
      </c>
      <c r="D1989" s="562"/>
      <c r="E1989" s="563"/>
      <c r="F1989" s="562"/>
      <c r="G1989" s="562" t="s">
        <v>8106</v>
      </c>
      <c r="H1989" s="562">
        <v>1.014</v>
      </c>
      <c r="I1989" s="562">
        <v>20.399999999999999</v>
      </c>
      <c r="J1989" s="399" t="s">
        <v>8116</v>
      </c>
      <c r="K1989" s="402"/>
      <c r="L1989" s="402"/>
    </row>
    <row r="1990" spans="1:12" ht="15.75">
      <c r="A1990" s="402"/>
      <c r="B1990" s="563"/>
      <c r="C1990" s="405" t="s">
        <v>9292</v>
      </c>
      <c r="D1990" s="562"/>
      <c r="E1990" s="563"/>
      <c r="F1990" s="562"/>
      <c r="G1990" s="562"/>
      <c r="H1990" s="562"/>
      <c r="I1990" s="562"/>
      <c r="J1990" s="399" t="s">
        <v>8456</v>
      </c>
      <c r="K1990" s="402"/>
      <c r="L1990" s="402"/>
    </row>
    <row r="1991" spans="1:12" ht="15.75">
      <c r="A1991" s="402"/>
      <c r="B1991" s="403"/>
      <c r="C1991" s="409" t="s">
        <v>9293</v>
      </c>
      <c r="D1991" s="399"/>
      <c r="E1991" s="403"/>
      <c r="F1991" s="399"/>
      <c r="G1991" s="410" t="s">
        <v>3768</v>
      </c>
      <c r="H1991" s="410">
        <v>7</v>
      </c>
      <c r="I1991" s="410">
        <v>15.5</v>
      </c>
      <c r="J1991" s="410" t="s">
        <v>8116</v>
      </c>
      <c r="K1991" s="402"/>
      <c r="L1991" s="402"/>
    </row>
    <row r="1992" spans="1:12" ht="15.75">
      <c r="A1992" s="402"/>
      <c r="B1992" s="403"/>
      <c r="C1992" s="409" t="s">
        <v>9294</v>
      </c>
      <c r="D1992" s="399"/>
      <c r="E1992" s="403"/>
      <c r="F1992" s="399"/>
      <c r="G1992" s="410" t="s">
        <v>3768</v>
      </c>
      <c r="H1992" s="410">
        <v>3</v>
      </c>
      <c r="I1992" s="410">
        <v>8.1999999999999993</v>
      </c>
      <c r="J1992" s="410" t="s">
        <v>8116</v>
      </c>
      <c r="K1992" s="402"/>
      <c r="L1992" s="402"/>
    </row>
    <row r="1993" spans="1:12" ht="15.75">
      <c r="A1993" s="402"/>
      <c r="B1993" s="403"/>
      <c r="C1993" s="405" t="s">
        <v>9295</v>
      </c>
      <c r="D1993" s="399"/>
      <c r="E1993" s="403"/>
      <c r="F1993" s="399"/>
      <c r="G1993" s="399" t="s">
        <v>3768</v>
      </c>
      <c r="H1993" s="399">
        <v>4</v>
      </c>
      <c r="I1993" s="399">
        <v>9.3000000000000007</v>
      </c>
      <c r="J1993" s="399" t="s">
        <v>8116</v>
      </c>
      <c r="K1993" s="402"/>
      <c r="L1993" s="402"/>
    </row>
    <row r="1994" spans="1:12" ht="15.75">
      <c r="A1994" s="402"/>
      <c r="B1994" s="403"/>
      <c r="C1994" s="405" t="s">
        <v>9296</v>
      </c>
      <c r="D1994" s="399"/>
      <c r="E1994" s="403"/>
      <c r="F1994" s="399"/>
      <c r="G1994" s="399" t="s">
        <v>3768</v>
      </c>
      <c r="H1994" s="399">
        <v>8</v>
      </c>
      <c r="I1994" s="399">
        <v>11</v>
      </c>
      <c r="J1994" s="399" t="s">
        <v>8116</v>
      </c>
      <c r="K1994" s="402"/>
      <c r="L1994" s="402"/>
    </row>
    <row r="1995" spans="1:12" ht="15.75">
      <c r="A1995" s="402"/>
      <c r="B1995" s="403"/>
      <c r="C1995" s="405" t="s">
        <v>9297</v>
      </c>
      <c r="D1995" s="399"/>
      <c r="E1995" s="403"/>
      <c r="F1995" s="399"/>
      <c r="G1995" s="399" t="s">
        <v>3768</v>
      </c>
      <c r="H1995" s="399">
        <v>5</v>
      </c>
      <c r="I1995" s="399">
        <v>18.3</v>
      </c>
      <c r="J1995" s="399" t="s">
        <v>8116</v>
      </c>
      <c r="K1995" s="402"/>
      <c r="L1995" s="402"/>
    </row>
    <row r="1996" spans="1:12" ht="15.75">
      <c r="A1996" s="402"/>
      <c r="B1996" s="403"/>
      <c r="C1996" s="409" t="s">
        <v>9298</v>
      </c>
      <c r="D1996" s="399"/>
      <c r="E1996" s="403"/>
      <c r="F1996" s="399"/>
      <c r="G1996" s="410" t="s">
        <v>3768</v>
      </c>
      <c r="H1996" s="410">
        <v>4</v>
      </c>
      <c r="I1996" s="410">
        <v>11</v>
      </c>
      <c r="J1996" s="410" t="s">
        <v>8116</v>
      </c>
      <c r="K1996" s="402"/>
      <c r="L1996" s="402"/>
    </row>
    <row r="1997" spans="1:12" ht="15.75">
      <c r="A1997" s="402"/>
      <c r="B1997" s="563"/>
      <c r="C1997" s="405" t="s">
        <v>9299</v>
      </c>
      <c r="D1997" s="562"/>
      <c r="E1997" s="563"/>
      <c r="F1997" s="562"/>
      <c r="G1997" s="562" t="s">
        <v>3768</v>
      </c>
      <c r="H1997" s="562">
        <v>2</v>
      </c>
      <c r="I1997" s="562">
        <v>12.1</v>
      </c>
      <c r="J1997" s="562" t="s">
        <v>8116</v>
      </c>
      <c r="K1997" s="402"/>
      <c r="L1997" s="402"/>
    </row>
    <row r="1998" spans="1:12" ht="15.75">
      <c r="A1998" s="402"/>
      <c r="B1998" s="563"/>
      <c r="C1998" s="405" t="s">
        <v>9300</v>
      </c>
      <c r="D1998" s="562"/>
      <c r="E1998" s="563"/>
      <c r="F1998" s="562"/>
      <c r="G1998" s="562"/>
      <c r="H1998" s="562"/>
      <c r="I1998" s="562"/>
      <c r="J1998" s="562"/>
      <c r="K1998" s="402"/>
      <c r="L1998" s="402"/>
    </row>
    <row r="1999" spans="1:12" ht="15.75">
      <c r="A1999" s="402"/>
      <c r="B1999" s="563"/>
      <c r="C1999" s="566" t="s">
        <v>9301</v>
      </c>
      <c r="D1999" s="562"/>
      <c r="E1999" s="563"/>
      <c r="F1999" s="562"/>
      <c r="G1999" s="565" t="s">
        <v>3768</v>
      </c>
      <c r="H1999" s="565">
        <v>2</v>
      </c>
      <c r="I1999" s="565">
        <v>7.2</v>
      </c>
      <c r="J1999" s="410" t="s">
        <v>8116</v>
      </c>
      <c r="K1999" s="402"/>
      <c r="L1999" s="402"/>
    </row>
    <row r="2000" spans="1:12" ht="15.75">
      <c r="A2000" s="402"/>
      <c r="B2000" s="563"/>
      <c r="C2000" s="566"/>
      <c r="D2000" s="562"/>
      <c r="E2000" s="563"/>
      <c r="F2000" s="562"/>
      <c r="G2000" s="565"/>
      <c r="H2000" s="565"/>
      <c r="I2000" s="565"/>
      <c r="J2000" s="410" t="s">
        <v>8456</v>
      </c>
      <c r="K2000" s="402"/>
      <c r="L2000" s="402"/>
    </row>
    <row r="2001" spans="1:12" ht="15.75">
      <c r="A2001" s="402"/>
      <c r="B2001" s="563"/>
      <c r="C2001" s="566" t="s">
        <v>9302</v>
      </c>
      <c r="D2001" s="562"/>
      <c r="E2001" s="563"/>
      <c r="F2001" s="562"/>
      <c r="G2001" s="565" t="s">
        <v>3768</v>
      </c>
      <c r="H2001" s="565">
        <v>2</v>
      </c>
      <c r="I2001" s="565">
        <v>7.2</v>
      </c>
      <c r="J2001" s="410" t="s">
        <v>8116</v>
      </c>
      <c r="K2001" s="402"/>
      <c r="L2001" s="402"/>
    </row>
    <row r="2002" spans="1:12" ht="15.75">
      <c r="A2002" s="402"/>
      <c r="B2002" s="563"/>
      <c r="C2002" s="566"/>
      <c r="D2002" s="562"/>
      <c r="E2002" s="563"/>
      <c r="F2002" s="562"/>
      <c r="G2002" s="565"/>
      <c r="H2002" s="565"/>
      <c r="I2002" s="565"/>
      <c r="J2002" s="410" t="s">
        <v>8456</v>
      </c>
      <c r="K2002" s="402"/>
      <c r="L2002" s="402"/>
    </row>
    <row r="2003" spans="1:12" ht="15.75">
      <c r="A2003" s="402"/>
      <c r="B2003" s="403"/>
      <c r="C2003" s="409" t="s">
        <v>9302</v>
      </c>
      <c r="D2003" s="399"/>
      <c r="E2003" s="403"/>
      <c r="F2003" s="399"/>
      <c r="G2003" s="410" t="s">
        <v>3768</v>
      </c>
      <c r="H2003" s="410">
        <v>1</v>
      </c>
      <c r="I2003" s="410">
        <v>7.2</v>
      </c>
      <c r="J2003" s="410" t="s">
        <v>8117</v>
      </c>
      <c r="K2003" s="402"/>
      <c r="L2003" s="402"/>
    </row>
    <row r="2004" spans="1:12" ht="15.75">
      <c r="A2004" s="402"/>
      <c r="B2004" s="403"/>
      <c r="C2004" s="409" t="s">
        <v>9303</v>
      </c>
      <c r="D2004" s="405"/>
      <c r="E2004" s="403"/>
      <c r="F2004" s="399"/>
      <c r="G2004" s="410" t="s">
        <v>3768</v>
      </c>
      <c r="H2004" s="410">
        <v>1</v>
      </c>
      <c r="I2004" s="410">
        <v>11.5</v>
      </c>
      <c r="J2004" s="410" t="s">
        <v>8117</v>
      </c>
      <c r="K2004" s="402"/>
      <c r="L2004" s="402"/>
    </row>
    <row r="2005" spans="1:12" ht="15.75">
      <c r="A2005" s="402"/>
      <c r="B2005" s="563"/>
      <c r="C2005" s="566" t="s">
        <v>9304</v>
      </c>
      <c r="D2005" s="562"/>
      <c r="E2005" s="563"/>
      <c r="F2005" s="562"/>
      <c r="G2005" s="565" t="s">
        <v>3768</v>
      </c>
      <c r="H2005" s="565">
        <v>2</v>
      </c>
      <c r="I2005" s="565">
        <v>13.7</v>
      </c>
      <c r="J2005" s="410" t="s">
        <v>8116</v>
      </c>
      <c r="K2005" s="402"/>
      <c r="L2005" s="402"/>
    </row>
    <row r="2006" spans="1:12" ht="15.75">
      <c r="A2006" s="402"/>
      <c r="B2006" s="563"/>
      <c r="C2006" s="566"/>
      <c r="D2006" s="562"/>
      <c r="E2006" s="563"/>
      <c r="F2006" s="562"/>
      <c r="G2006" s="565"/>
      <c r="H2006" s="565"/>
      <c r="I2006" s="565"/>
      <c r="J2006" s="410" t="s">
        <v>8456</v>
      </c>
      <c r="K2006" s="402"/>
      <c r="L2006" s="402"/>
    </row>
    <row r="2007" spans="1:12" ht="15.75">
      <c r="A2007" s="402"/>
      <c r="B2007" s="403"/>
      <c r="C2007" s="405" t="s">
        <v>9305</v>
      </c>
      <c r="D2007" s="399"/>
      <c r="E2007" s="403"/>
      <c r="F2007" s="399"/>
      <c r="G2007" s="399" t="s">
        <v>3768</v>
      </c>
      <c r="H2007" s="399">
        <v>2</v>
      </c>
      <c r="I2007" s="399">
        <v>19.3</v>
      </c>
      <c r="J2007" s="399" t="s">
        <v>8116</v>
      </c>
      <c r="K2007" s="402"/>
      <c r="L2007" s="402"/>
    </row>
    <row r="2008" spans="1:12" ht="15.75">
      <c r="A2008" s="402"/>
      <c r="B2008" s="403"/>
      <c r="C2008" s="405" t="s">
        <v>9306</v>
      </c>
      <c r="D2008" s="399"/>
      <c r="E2008" s="403"/>
      <c r="F2008" s="399"/>
      <c r="G2008" s="399" t="s">
        <v>3768</v>
      </c>
      <c r="H2008" s="399">
        <v>1</v>
      </c>
      <c r="I2008" s="399">
        <v>27.5</v>
      </c>
      <c r="J2008" s="399" t="s">
        <v>8117</v>
      </c>
      <c r="K2008" s="402"/>
      <c r="L2008" s="402"/>
    </row>
    <row r="2009" spans="1:12" ht="15.75">
      <c r="A2009" s="402"/>
      <c r="B2009" s="403"/>
      <c r="C2009" s="405" t="s">
        <v>9307</v>
      </c>
      <c r="D2009" s="399"/>
      <c r="E2009" s="403"/>
      <c r="F2009" s="399"/>
      <c r="G2009" s="399" t="s">
        <v>3768</v>
      </c>
      <c r="H2009" s="399">
        <v>1</v>
      </c>
      <c r="I2009" s="399">
        <v>77.5</v>
      </c>
      <c r="J2009" s="399" t="s">
        <v>8117</v>
      </c>
      <c r="K2009" s="402"/>
      <c r="L2009" s="402"/>
    </row>
    <row r="2010" spans="1:12" ht="15.75">
      <c r="A2010" s="402"/>
      <c r="B2010" s="403"/>
      <c r="C2010" s="405" t="s">
        <v>9308</v>
      </c>
      <c r="D2010" s="399"/>
      <c r="E2010" s="403"/>
      <c r="F2010" s="399"/>
      <c r="G2010" s="399" t="s">
        <v>3768</v>
      </c>
      <c r="H2010" s="399">
        <v>2</v>
      </c>
      <c r="I2010" s="399">
        <v>43</v>
      </c>
      <c r="J2010" s="399" t="s">
        <v>8116</v>
      </c>
      <c r="K2010" s="402"/>
      <c r="L2010" s="402"/>
    </row>
    <row r="2011" spans="1:12" ht="15.75">
      <c r="A2011" s="402"/>
      <c r="B2011" s="563"/>
      <c r="C2011" s="566" t="s">
        <v>9309</v>
      </c>
      <c r="D2011" s="562"/>
      <c r="E2011" s="563"/>
      <c r="F2011" s="562"/>
      <c r="G2011" s="565" t="s">
        <v>3768</v>
      </c>
      <c r="H2011" s="565">
        <v>4</v>
      </c>
      <c r="I2011" s="565">
        <v>1.27</v>
      </c>
      <c r="J2011" s="410" t="s">
        <v>8116</v>
      </c>
      <c r="K2011" s="402"/>
      <c r="L2011" s="402"/>
    </row>
    <row r="2012" spans="1:12" ht="15.75">
      <c r="A2012" s="402"/>
      <c r="B2012" s="563"/>
      <c r="C2012" s="566"/>
      <c r="D2012" s="562"/>
      <c r="E2012" s="563"/>
      <c r="F2012" s="562"/>
      <c r="G2012" s="565"/>
      <c r="H2012" s="565"/>
      <c r="I2012" s="565"/>
      <c r="J2012" s="410" t="s">
        <v>8456</v>
      </c>
      <c r="K2012" s="402"/>
      <c r="L2012" s="402"/>
    </row>
    <row r="2013" spans="1:12" ht="15.75">
      <c r="A2013" s="402"/>
      <c r="B2013" s="563"/>
      <c r="C2013" s="567" t="s">
        <v>9310</v>
      </c>
      <c r="D2013" s="562"/>
      <c r="E2013" s="563"/>
      <c r="F2013" s="562"/>
      <c r="G2013" s="562" t="s">
        <v>3768</v>
      </c>
      <c r="H2013" s="562">
        <v>2</v>
      </c>
      <c r="I2013" s="562">
        <v>2.73</v>
      </c>
      <c r="J2013" s="399" t="s">
        <v>8116</v>
      </c>
      <c r="K2013" s="402"/>
      <c r="L2013" s="402"/>
    </row>
    <row r="2014" spans="1:12" ht="15.75">
      <c r="A2014" s="402"/>
      <c r="B2014" s="563"/>
      <c r="C2014" s="567"/>
      <c r="D2014" s="562"/>
      <c r="E2014" s="563"/>
      <c r="F2014" s="562"/>
      <c r="G2014" s="562"/>
      <c r="H2014" s="562"/>
      <c r="I2014" s="562"/>
      <c r="J2014" s="399" t="s">
        <v>8456</v>
      </c>
      <c r="K2014" s="402"/>
      <c r="L2014" s="402"/>
    </row>
    <row r="2015" spans="1:12" ht="15.75">
      <c r="A2015" s="402"/>
      <c r="B2015" s="563"/>
      <c r="C2015" s="567" t="s">
        <v>9311</v>
      </c>
      <c r="D2015" s="562"/>
      <c r="E2015" s="563"/>
      <c r="F2015" s="562"/>
      <c r="G2015" s="562" t="s">
        <v>3768</v>
      </c>
      <c r="H2015" s="562">
        <v>2</v>
      </c>
      <c r="I2015" s="562">
        <v>6.03</v>
      </c>
      <c r="J2015" s="399" t="s">
        <v>9312</v>
      </c>
      <c r="K2015" s="402"/>
      <c r="L2015" s="402"/>
    </row>
    <row r="2016" spans="1:12" ht="15.75">
      <c r="A2016" s="402"/>
      <c r="B2016" s="563"/>
      <c r="C2016" s="567"/>
      <c r="D2016" s="562"/>
      <c r="E2016" s="563"/>
      <c r="F2016" s="562"/>
      <c r="G2016" s="562"/>
      <c r="H2016" s="562"/>
      <c r="I2016" s="562"/>
      <c r="J2016" s="399" t="s">
        <v>8456</v>
      </c>
      <c r="K2016" s="402"/>
      <c r="L2016" s="402"/>
    </row>
    <row r="2017" spans="1:12" ht="15.75">
      <c r="A2017" s="402"/>
      <c r="B2017" s="563"/>
      <c r="C2017" s="567" t="s">
        <v>9313</v>
      </c>
      <c r="D2017" s="562"/>
      <c r="E2017" s="563"/>
      <c r="F2017" s="562"/>
      <c r="G2017" s="562" t="s">
        <v>3768</v>
      </c>
      <c r="H2017" s="562">
        <v>1</v>
      </c>
      <c r="I2017" s="562">
        <v>9.67</v>
      </c>
      <c r="J2017" s="399" t="s">
        <v>8116</v>
      </c>
      <c r="K2017" s="402"/>
      <c r="L2017" s="402"/>
    </row>
    <row r="2018" spans="1:12" ht="15.75">
      <c r="A2018" s="402"/>
      <c r="B2018" s="563"/>
      <c r="C2018" s="567"/>
      <c r="D2018" s="562"/>
      <c r="E2018" s="563"/>
      <c r="F2018" s="562"/>
      <c r="G2018" s="562"/>
      <c r="H2018" s="562"/>
      <c r="I2018" s="562"/>
      <c r="J2018" s="399" t="s">
        <v>8456</v>
      </c>
      <c r="K2018" s="402"/>
      <c r="L2018" s="402"/>
    </row>
    <row r="2019" spans="1:12" ht="15.75">
      <c r="A2019" s="402"/>
      <c r="B2019" s="403"/>
      <c r="C2019" s="405" t="s">
        <v>9314</v>
      </c>
      <c r="D2019" s="399"/>
      <c r="E2019" s="403"/>
      <c r="F2019" s="399"/>
      <c r="G2019" s="399" t="s">
        <v>3768</v>
      </c>
      <c r="H2019" s="399">
        <v>4</v>
      </c>
      <c r="I2019" s="399">
        <v>0.254</v>
      </c>
      <c r="J2019" s="399" t="s">
        <v>8116</v>
      </c>
      <c r="K2019" s="402"/>
      <c r="L2019" s="402"/>
    </row>
    <row r="2020" spans="1:12" ht="15.75">
      <c r="A2020" s="402"/>
      <c r="B2020" s="563"/>
      <c r="C2020" s="409" t="s">
        <v>9315</v>
      </c>
      <c r="D2020" s="562"/>
      <c r="E2020" s="563"/>
      <c r="F2020" s="562"/>
      <c r="G2020" s="565" t="s">
        <v>3768</v>
      </c>
      <c r="H2020" s="565">
        <v>4</v>
      </c>
      <c r="I2020" s="565">
        <v>0.254</v>
      </c>
      <c r="J2020" s="565" t="s">
        <v>8117</v>
      </c>
      <c r="K2020" s="402"/>
      <c r="L2020" s="402"/>
    </row>
    <row r="2021" spans="1:12" ht="15.75">
      <c r="A2021" s="402"/>
      <c r="B2021" s="563"/>
      <c r="C2021" s="409" t="s">
        <v>9316</v>
      </c>
      <c r="D2021" s="562"/>
      <c r="E2021" s="563"/>
      <c r="F2021" s="562"/>
      <c r="G2021" s="565"/>
      <c r="H2021" s="565"/>
      <c r="I2021" s="565"/>
      <c r="J2021" s="565"/>
      <c r="K2021" s="402"/>
      <c r="L2021" s="402"/>
    </row>
    <row r="2022" spans="1:12" ht="15.75">
      <c r="A2022" s="402"/>
      <c r="B2022" s="563"/>
      <c r="C2022" s="405" t="s">
        <v>9315</v>
      </c>
      <c r="D2022" s="562"/>
      <c r="E2022" s="563"/>
      <c r="F2022" s="562"/>
      <c r="G2022" s="562" t="s">
        <v>3768</v>
      </c>
      <c r="H2022" s="562">
        <v>4</v>
      </c>
      <c r="I2022" s="562">
        <v>1.5</v>
      </c>
      <c r="J2022" s="562" t="s">
        <v>8116</v>
      </c>
      <c r="K2022" s="402"/>
      <c r="L2022" s="402"/>
    </row>
    <row r="2023" spans="1:12" ht="15.75">
      <c r="A2023" s="402"/>
      <c r="B2023" s="563"/>
      <c r="C2023" s="405" t="s">
        <v>9317</v>
      </c>
      <c r="D2023" s="562"/>
      <c r="E2023" s="563"/>
      <c r="F2023" s="562"/>
      <c r="G2023" s="562"/>
      <c r="H2023" s="562"/>
      <c r="I2023" s="562"/>
      <c r="J2023" s="562"/>
      <c r="K2023" s="402"/>
      <c r="L2023" s="402"/>
    </row>
    <row r="2024" spans="1:12" ht="15.75">
      <c r="A2024" s="402"/>
      <c r="B2024" s="563"/>
      <c r="C2024" s="409" t="s">
        <v>9315</v>
      </c>
      <c r="D2024" s="562"/>
      <c r="E2024" s="563"/>
      <c r="F2024" s="562"/>
      <c r="G2024" s="565" t="s">
        <v>3768</v>
      </c>
      <c r="H2024" s="565">
        <v>6</v>
      </c>
      <c r="I2024" s="565">
        <v>1.5</v>
      </c>
      <c r="J2024" s="565" t="s">
        <v>8117</v>
      </c>
      <c r="K2024" s="402"/>
      <c r="L2024" s="402"/>
    </row>
    <row r="2025" spans="1:12" ht="15.75">
      <c r="A2025" s="402"/>
      <c r="B2025" s="563"/>
      <c r="C2025" s="409" t="s">
        <v>9317</v>
      </c>
      <c r="D2025" s="562"/>
      <c r="E2025" s="563"/>
      <c r="F2025" s="562"/>
      <c r="G2025" s="565"/>
      <c r="H2025" s="565"/>
      <c r="I2025" s="565"/>
      <c r="J2025" s="565"/>
      <c r="K2025" s="402"/>
      <c r="L2025" s="402"/>
    </row>
    <row r="2026" spans="1:12" ht="15.75">
      <c r="A2026" s="402"/>
      <c r="B2026" s="403"/>
      <c r="C2026" s="409" t="s">
        <v>9318</v>
      </c>
      <c r="D2026" s="399"/>
      <c r="E2026" s="403"/>
      <c r="F2026" s="399"/>
      <c r="G2026" s="410" t="s">
        <v>3768</v>
      </c>
      <c r="H2026" s="410">
        <v>3</v>
      </c>
      <c r="I2026" s="399"/>
      <c r="J2026" s="410" t="s">
        <v>8117</v>
      </c>
      <c r="K2026" s="402"/>
      <c r="L2026" s="402"/>
    </row>
    <row r="2027" spans="1:12" ht="15.75">
      <c r="A2027" s="402"/>
      <c r="B2027" s="403"/>
      <c r="C2027" s="405" t="s">
        <v>9319</v>
      </c>
      <c r="D2027" s="399"/>
      <c r="E2027" s="403"/>
      <c r="F2027" s="399"/>
      <c r="G2027" s="399" t="s">
        <v>3768</v>
      </c>
      <c r="H2027" s="399">
        <v>3</v>
      </c>
      <c r="I2027" s="399">
        <v>2.56</v>
      </c>
      <c r="J2027" s="399" t="s">
        <v>8117</v>
      </c>
      <c r="K2027" s="402"/>
      <c r="L2027" s="402"/>
    </row>
    <row r="2028" spans="1:12" ht="15.75">
      <c r="A2028" s="402"/>
      <c r="B2028" s="403"/>
      <c r="C2028" s="405" t="s">
        <v>9320</v>
      </c>
      <c r="D2028" s="399"/>
      <c r="E2028" s="403"/>
      <c r="F2028" s="399"/>
      <c r="G2028" s="399" t="s">
        <v>3768</v>
      </c>
      <c r="H2028" s="399">
        <v>2</v>
      </c>
      <c r="I2028" s="399"/>
      <c r="J2028" s="399" t="s">
        <v>8116</v>
      </c>
      <c r="K2028" s="402"/>
      <c r="L2028" s="402"/>
    </row>
    <row r="2029" spans="1:12" ht="15.75">
      <c r="A2029" s="402"/>
      <c r="B2029" s="563"/>
      <c r="C2029" s="409" t="s">
        <v>9321</v>
      </c>
      <c r="D2029" s="562"/>
      <c r="E2029" s="563"/>
      <c r="F2029" s="562"/>
      <c r="G2029" s="565" t="s">
        <v>3768</v>
      </c>
      <c r="H2029" s="565">
        <v>4</v>
      </c>
      <c r="I2029" s="565">
        <v>34</v>
      </c>
      <c r="J2029" s="410" t="s">
        <v>8116</v>
      </c>
      <c r="K2029" s="402"/>
      <c r="L2029" s="402"/>
    </row>
    <row r="2030" spans="1:12" ht="15.75">
      <c r="A2030" s="402"/>
      <c r="B2030" s="563"/>
      <c r="C2030" s="409" t="s">
        <v>9322</v>
      </c>
      <c r="D2030" s="562"/>
      <c r="E2030" s="563"/>
      <c r="F2030" s="562"/>
      <c r="G2030" s="565"/>
      <c r="H2030" s="565"/>
      <c r="I2030" s="565"/>
      <c r="J2030" s="410" t="s">
        <v>8456</v>
      </c>
      <c r="K2030" s="402"/>
      <c r="L2030" s="402"/>
    </row>
    <row r="2031" spans="1:12" ht="15.75">
      <c r="A2031" s="402"/>
      <c r="B2031" s="563"/>
      <c r="C2031" s="409" t="s">
        <v>9321</v>
      </c>
      <c r="D2031" s="562"/>
      <c r="E2031" s="563"/>
      <c r="F2031" s="562"/>
      <c r="G2031" s="565" t="s">
        <v>3768</v>
      </c>
      <c r="H2031" s="565">
        <v>2</v>
      </c>
      <c r="I2031" s="565">
        <v>107</v>
      </c>
      <c r="J2031" s="410" t="s">
        <v>8116</v>
      </c>
      <c r="K2031" s="402"/>
      <c r="L2031" s="402"/>
    </row>
    <row r="2032" spans="1:12" ht="15.75">
      <c r="A2032" s="402"/>
      <c r="B2032" s="563"/>
      <c r="C2032" s="409" t="s">
        <v>9323</v>
      </c>
      <c r="D2032" s="562"/>
      <c r="E2032" s="563"/>
      <c r="F2032" s="562"/>
      <c r="G2032" s="565"/>
      <c r="H2032" s="565"/>
      <c r="I2032" s="565"/>
      <c r="J2032" s="410" t="s">
        <v>8456</v>
      </c>
      <c r="K2032" s="402"/>
      <c r="L2032" s="402"/>
    </row>
    <row r="2033" spans="1:12" ht="15.75">
      <c r="A2033" s="402"/>
      <c r="B2033" s="563"/>
      <c r="C2033" s="405" t="s">
        <v>9321</v>
      </c>
      <c r="D2033" s="567"/>
      <c r="E2033" s="563"/>
      <c r="F2033" s="562"/>
      <c r="G2033" s="562" t="s">
        <v>3768</v>
      </c>
      <c r="H2033" s="562">
        <v>1</v>
      </c>
      <c r="I2033" s="562">
        <v>372</v>
      </c>
      <c r="J2033" s="399" t="s">
        <v>8116</v>
      </c>
      <c r="K2033" s="402"/>
      <c r="L2033" s="402"/>
    </row>
    <row r="2034" spans="1:12" ht="15.75">
      <c r="A2034" s="402"/>
      <c r="B2034" s="563"/>
      <c r="C2034" s="405" t="s">
        <v>9324</v>
      </c>
      <c r="D2034" s="567"/>
      <c r="E2034" s="563"/>
      <c r="F2034" s="562"/>
      <c r="G2034" s="562"/>
      <c r="H2034" s="562"/>
      <c r="I2034" s="562"/>
      <c r="J2034" s="399" t="s">
        <v>8456</v>
      </c>
      <c r="K2034" s="402"/>
      <c r="L2034" s="402"/>
    </row>
    <row r="2035" spans="1:12" ht="15.75">
      <c r="A2035" s="402"/>
      <c r="B2035" s="563"/>
      <c r="C2035" s="409" t="s">
        <v>9325</v>
      </c>
      <c r="D2035" s="562"/>
      <c r="E2035" s="563"/>
      <c r="F2035" s="562"/>
      <c r="G2035" s="565" t="s">
        <v>3768</v>
      </c>
      <c r="H2035" s="565">
        <v>4</v>
      </c>
      <c r="I2035" s="565">
        <v>160</v>
      </c>
      <c r="J2035" s="565" t="s">
        <v>8116</v>
      </c>
      <c r="K2035" s="402"/>
      <c r="L2035" s="402"/>
    </row>
    <row r="2036" spans="1:12" ht="18.75">
      <c r="A2036" s="402"/>
      <c r="B2036" s="563"/>
      <c r="C2036" s="409" t="s">
        <v>9326</v>
      </c>
      <c r="D2036" s="562"/>
      <c r="E2036" s="563"/>
      <c r="F2036" s="562"/>
      <c r="G2036" s="565"/>
      <c r="H2036" s="565"/>
      <c r="I2036" s="565"/>
      <c r="J2036" s="565"/>
      <c r="K2036" s="402"/>
      <c r="L2036" s="402"/>
    </row>
    <row r="2037" spans="1:12" ht="15.75">
      <c r="A2037" s="402"/>
      <c r="B2037" s="563"/>
      <c r="C2037" s="409" t="s">
        <v>9325</v>
      </c>
      <c r="D2037" s="562"/>
      <c r="E2037" s="563"/>
      <c r="F2037" s="562"/>
      <c r="G2037" s="565" t="s">
        <v>3768</v>
      </c>
      <c r="H2037" s="565">
        <v>3</v>
      </c>
      <c r="I2037" s="565">
        <v>256</v>
      </c>
      <c r="J2037" s="410" t="s">
        <v>8116</v>
      </c>
      <c r="K2037" s="402"/>
      <c r="L2037" s="402"/>
    </row>
    <row r="2038" spans="1:12" ht="18.75">
      <c r="A2038" s="402"/>
      <c r="B2038" s="563"/>
      <c r="C2038" s="409" t="s">
        <v>9327</v>
      </c>
      <c r="D2038" s="562"/>
      <c r="E2038" s="563"/>
      <c r="F2038" s="562"/>
      <c r="G2038" s="565"/>
      <c r="H2038" s="565"/>
      <c r="I2038" s="565"/>
      <c r="J2038" s="410" t="s">
        <v>8456</v>
      </c>
      <c r="K2038" s="402"/>
      <c r="L2038" s="402"/>
    </row>
    <row r="2039" spans="1:12" ht="15.75">
      <c r="A2039" s="402"/>
      <c r="B2039" s="563"/>
      <c r="C2039" s="405" t="s">
        <v>9328</v>
      </c>
      <c r="D2039" s="562"/>
      <c r="E2039" s="563"/>
      <c r="F2039" s="562"/>
      <c r="G2039" s="562" t="s">
        <v>3768</v>
      </c>
      <c r="H2039" s="562">
        <v>2</v>
      </c>
      <c r="I2039" s="562">
        <v>738</v>
      </c>
      <c r="J2039" s="562" t="s">
        <v>8116</v>
      </c>
      <c r="K2039" s="402"/>
      <c r="L2039" s="402"/>
    </row>
    <row r="2040" spans="1:12" ht="15.75">
      <c r="A2040" s="402"/>
      <c r="B2040" s="563"/>
      <c r="C2040" s="405" t="s">
        <v>9329</v>
      </c>
      <c r="D2040" s="562"/>
      <c r="E2040" s="563"/>
      <c r="F2040" s="562"/>
      <c r="G2040" s="562"/>
      <c r="H2040" s="562"/>
      <c r="I2040" s="562"/>
      <c r="J2040" s="562"/>
      <c r="K2040" s="402"/>
      <c r="L2040" s="402"/>
    </row>
    <row r="2041" spans="1:12" ht="15.75">
      <c r="A2041" s="402"/>
      <c r="B2041" s="563"/>
      <c r="C2041" s="405" t="s">
        <v>9328</v>
      </c>
      <c r="D2041" s="562"/>
      <c r="E2041" s="563"/>
      <c r="F2041" s="562"/>
      <c r="G2041" s="562" t="s">
        <v>3768</v>
      </c>
      <c r="H2041" s="562">
        <v>2</v>
      </c>
      <c r="I2041" s="562">
        <v>28</v>
      </c>
      <c r="J2041" s="562" t="s">
        <v>8116</v>
      </c>
      <c r="K2041" s="402"/>
      <c r="L2041" s="402"/>
    </row>
    <row r="2042" spans="1:12" ht="15.75">
      <c r="A2042" s="402"/>
      <c r="B2042" s="563"/>
      <c r="C2042" s="405" t="s">
        <v>9330</v>
      </c>
      <c r="D2042" s="562"/>
      <c r="E2042" s="563"/>
      <c r="F2042" s="562"/>
      <c r="G2042" s="562"/>
      <c r="H2042" s="562"/>
      <c r="I2042" s="562"/>
      <c r="J2042" s="562"/>
      <c r="K2042" s="402"/>
      <c r="L2042" s="402"/>
    </row>
    <row r="2043" spans="1:12" ht="15.75">
      <c r="A2043" s="402"/>
      <c r="B2043" s="563"/>
      <c r="C2043" s="405" t="s">
        <v>9328</v>
      </c>
      <c r="D2043" s="562"/>
      <c r="E2043" s="563"/>
      <c r="F2043" s="562"/>
      <c r="G2043" s="562" t="s">
        <v>3768</v>
      </c>
      <c r="H2043" s="562">
        <v>2</v>
      </c>
      <c r="I2043" s="562">
        <v>107</v>
      </c>
      <c r="J2043" s="562" t="s">
        <v>8116</v>
      </c>
      <c r="K2043" s="402"/>
      <c r="L2043" s="402"/>
    </row>
    <row r="2044" spans="1:12" ht="15.75">
      <c r="A2044" s="402"/>
      <c r="B2044" s="563"/>
      <c r="C2044" s="405" t="s">
        <v>9331</v>
      </c>
      <c r="D2044" s="562"/>
      <c r="E2044" s="563"/>
      <c r="F2044" s="562"/>
      <c r="G2044" s="562"/>
      <c r="H2044" s="562"/>
      <c r="I2044" s="562"/>
      <c r="J2044" s="562"/>
      <c r="K2044" s="402"/>
      <c r="L2044" s="402"/>
    </row>
    <row r="2045" spans="1:12" ht="31.5">
      <c r="A2045" s="402"/>
      <c r="B2045" s="403"/>
      <c r="C2045" s="405" t="s">
        <v>9332</v>
      </c>
      <c r="D2045" s="399"/>
      <c r="E2045" s="403"/>
      <c r="F2045" s="399"/>
      <c r="G2045" s="399" t="s">
        <v>3768</v>
      </c>
      <c r="H2045" s="399">
        <v>2</v>
      </c>
      <c r="I2045" s="399">
        <v>133</v>
      </c>
      <c r="J2045" s="399" t="s">
        <v>8116</v>
      </c>
      <c r="K2045" s="402"/>
      <c r="L2045" s="402"/>
    </row>
    <row r="2046" spans="1:12" ht="15.75">
      <c r="A2046" s="402"/>
      <c r="B2046" s="563"/>
      <c r="C2046" s="567" t="s">
        <v>9332</v>
      </c>
      <c r="D2046" s="562"/>
      <c r="E2046" s="563"/>
      <c r="F2046" s="562"/>
      <c r="G2046" s="562" t="s">
        <v>3768</v>
      </c>
      <c r="H2046" s="562">
        <v>6</v>
      </c>
      <c r="I2046" s="562">
        <v>133</v>
      </c>
      <c r="J2046" s="399" t="s">
        <v>9333</v>
      </c>
      <c r="K2046" s="402"/>
      <c r="L2046" s="402"/>
    </row>
    <row r="2047" spans="1:12" ht="15.75">
      <c r="A2047" s="402"/>
      <c r="B2047" s="563"/>
      <c r="C2047" s="567"/>
      <c r="D2047" s="562"/>
      <c r="E2047" s="563"/>
      <c r="F2047" s="562"/>
      <c r="G2047" s="562"/>
      <c r="H2047" s="562"/>
      <c r="I2047" s="562"/>
      <c r="J2047" s="399" t="s">
        <v>9252</v>
      </c>
      <c r="K2047" s="402"/>
      <c r="L2047" s="402"/>
    </row>
    <row r="2048" spans="1:12" ht="31.5">
      <c r="A2048" s="402"/>
      <c r="B2048" s="403"/>
      <c r="C2048" s="405" t="s">
        <v>9332</v>
      </c>
      <c r="D2048" s="399"/>
      <c r="E2048" s="403"/>
      <c r="F2048" s="399"/>
      <c r="G2048" s="399" t="s">
        <v>3768</v>
      </c>
      <c r="H2048" s="399">
        <v>1</v>
      </c>
      <c r="I2048" s="399">
        <v>133</v>
      </c>
      <c r="J2048" s="399" t="s">
        <v>8228</v>
      </c>
      <c r="K2048" s="402"/>
      <c r="L2048" s="402"/>
    </row>
    <row r="2049" spans="1:12" ht="15.75">
      <c r="A2049" s="402"/>
      <c r="B2049" s="403"/>
      <c r="C2049" s="405" t="s">
        <v>9334</v>
      </c>
      <c r="D2049" s="399"/>
      <c r="E2049" s="403"/>
      <c r="F2049" s="399"/>
      <c r="G2049" s="399" t="s">
        <v>3768</v>
      </c>
      <c r="H2049" s="399">
        <v>2</v>
      </c>
      <c r="I2049" s="399">
        <v>3.1</v>
      </c>
      <c r="J2049" s="399" t="s">
        <v>8116</v>
      </c>
      <c r="K2049" s="402"/>
      <c r="L2049" s="402"/>
    </row>
    <row r="2050" spans="1:12" ht="15.75">
      <c r="A2050" s="402"/>
      <c r="B2050" s="403"/>
      <c r="C2050" s="405" t="s">
        <v>9334</v>
      </c>
      <c r="D2050" s="399"/>
      <c r="E2050" s="403"/>
      <c r="F2050" s="399"/>
      <c r="G2050" s="399" t="s">
        <v>3768</v>
      </c>
      <c r="H2050" s="399">
        <v>1</v>
      </c>
      <c r="I2050" s="399">
        <v>3.1</v>
      </c>
      <c r="J2050" s="399" t="s">
        <v>8228</v>
      </c>
      <c r="K2050" s="402"/>
      <c r="L2050" s="402"/>
    </row>
    <row r="2051" spans="1:12" ht="18.75">
      <c r="A2051" s="402"/>
      <c r="B2051" s="403"/>
      <c r="C2051" s="405" t="s">
        <v>9335</v>
      </c>
      <c r="D2051" s="399"/>
      <c r="E2051" s="403"/>
      <c r="F2051" s="399"/>
      <c r="G2051" s="399" t="s">
        <v>3768</v>
      </c>
      <c r="H2051" s="399">
        <v>1</v>
      </c>
      <c r="I2051" s="399">
        <v>61</v>
      </c>
      <c r="J2051" s="399" t="s">
        <v>8116</v>
      </c>
      <c r="K2051" s="402"/>
      <c r="L2051" s="402"/>
    </row>
    <row r="2052" spans="1:12" ht="15.75">
      <c r="A2052" s="402"/>
      <c r="B2052" s="563"/>
      <c r="C2052" s="405" t="s">
        <v>9336</v>
      </c>
      <c r="D2052" s="562"/>
      <c r="E2052" s="563"/>
      <c r="F2052" s="562"/>
      <c r="G2052" s="562" t="s">
        <v>3768</v>
      </c>
      <c r="H2052" s="562">
        <v>4</v>
      </c>
      <c r="I2052" s="562">
        <v>243.6</v>
      </c>
      <c r="J2052" s="562" t="s">
        <v>8116</v>
      </c>
      <c r="K2052" s="402"/>
      <c r="L2052" s="402"/>
    </row>
    <row r="2053" spans="1:12" ht="15.75">
      <c r="A2053" s="402"/>
      <c r="B2053" s="563"/>
      <c r="C2053" s="405" t="s">
        <v>9337</v>
      </c>
      <c r="D2053" s="562"/>
      <c r="E2053" s="563"/>
      <c r="F2053" s="562"/>
      <c r="G2053" s="562"/>
      <c r="H2053" s="562"/>
      <c r="I2053" s="562"/>
      <c r="J2053" s="562"/>
      <c r="K2053" s="402"/>
      <c r="L2053" s="402"/>
    </row>
    <row r="2054" spans="1:12" ht="15.75">
      <c r="A2054" s="402"/>
      <c r="B2054" s="563"/>
      <c r="C2054" s="405" t="s">
        <v>9338</v>
      </c>
      <c r="D2054" s="562"/>
      <c r="E2054" s="563"/>
      <c r="F2054" s="562"/>
      <c r="G2054" s="562" t="s">
        <v>3768</v>
      </c>
      <c r="H2054" s="562">
        <v>1</v>
      </c>
      <c r="I2054" s="562">
        <v>53.2</v>
      </c>
      <c r="J2054" s="562" t="s">
        <v>8116</v>
      </c>
      <c r="K2054" s="402"/>
      <c r="L2054" s="402"/>
    </row>
    <row r="2055" spans="1:12" ht="15.75">
      <c r="A2055" s="402"/>
      <c r="B2055" s="563"/>
      <c r="C2055" s="405" t="s">
        <v>9339</v>
      </c>
      <c r="D2055" s="562"/>
      <c r="E2055" s="563"/>
      <c r="F2055" s="562"/>
      <c r="G2055" s="562"/>
      <c r="H2055" s="562"/>
      <c r="I2055" s="562"/>
      <c r="J2055" s="562"/>
      <c r="K2055" s="402"/>
      <c r="L2055" s="402"/>
    </row>
    <row r="2056" spans="1:12" ht="15.75">
      <c r="A2056" s="402"/>
      <c r="B2056" s="403"/>
      <c r="C2056" s="405" t="s">
        <v>9340</v>
      </c>
      <c r="D2056" s="399"/>
      <c r="E2056" s="403"/>
      <c r="F2056" s="399"/>
      <c r="G2056" s="399" t="s">
        <v>3768</v>
      </c>
      <c r="H2056" s="399">
        <v>1</v>
      </c>
      <c r="I2056" s="399">
        <v>5.4</v>
      </c>
      <c r="J2056" s="399" t="s">
        <v>9258</v>
      </c>
      <c r="K2056" s="402"/>
      <c r="L2056" s="402"/>
    </row>
    <row r="2057" spans="1:12" ht="15.75">
      <c r="A2057" s="402"/>
      <c r="B2057" s="563"/>
      <c r="C2057" s="405" t="s">
        <v>9341</v>
      </c>
      <c r="D2057" s="562"/>
      <c r="E2057" s="563"/>
      <c r="F2057" s="562"/>
      <c r="G2057" s="562" t="s">
        <v>3768</v>
      </c>
      <c r="H2057" s="562">
        <v>1</v>
      </c>
      <c r="I2057" s="562">
        <v>46.2</v>
      </c>
      <c r="J2057" s="399" t="s">
        <v>9258</v>
      </c>
      <c r="K2057" s="402"/>
      <c r="L2057" s="402"/>
    </row>
    <row r="2058" spans="1:12" ht="15.75">
      <c r="A2058" s="402"/>
      <c r="B2058" s="563"/>
      <c r="C2058" s="405" t="s">
        <v>9342</v>
      </c>
      <c r="D2058" s="562"/>
      <c r="E2058" s="563"/>
      <c r="F2058" s="562"/>
      <c r="G2058" s="562"/>
      <c r="H2058" s="562"/>
      <c r="I2058" s="562"/>
      <c r="J2058" s="399" t="s">
        <v>8456</v>
      </c>
      <c r="K2058" s="402"/>
      <c r="L2058" s="402"/>
    </row>
    <row r="2059" spans="1:12" ht="15.75">
      <c r="A2059" s="402"/>
      <c r="B2059" s="403"/>
      <c r="C2059" s="405" t="s">
        <v>9343</v>
      </c>
      <c r="D2059" s="399"/>
      <c r="E2059" s="403"/>
      <c r="F2059" s="399"/>
      <c r="G2059" s="399" t="s">
        <v>3768</v>
      </c>
      <c r="H2059" s="399">
        <v>12</v>
      </c>
      <c r="I2059" s="399">
        <v>1.8480000000000001</v>
      </c>
      <c r="J2059" s="399" t="s">
        <v>8116</v>
      </c>
      <c r="K2059" s="402"/>
      <c r="L2059" s="402"/>
    </row>
    <row r="2060" spans="1:12" ht="15.75">
      <c r="A2060" s="402"/>
      <c r="B2060" s="563"/>
      <c r="C2060" s="566" t="s">
        <v>9344</v>
      </c>
      <c r="D2060" s="567"/>
      <c r="E2060" s="563"/>
      <c r="F2060" s="562"/>
      <c r="G2060" s="565" t="s">
        <v>3768</v>
      </c>
      <c r="H2060" s="565">
        <v>1</v>
      </c>
      <c r="I2060" s="565">
        <v>4.2</v>
      </c>
      <c r="J2060" s="410" t="s">
        <v>8116</v>
      </c>
      <c r="K2060" s="402"/>
      <c r="L2060" s="402"/>
    </row>
    <row r="2061" spans="1:12" ht="15.75">
      <c r="A2061" s="402"/>
      <c r="B2061" s="563"/>
      <c r="C2061" s="566"/>
      <c r="D2061" s="567"/>
      <c r="E2061" s="563"/>
      <c r="F2061" s="562"/>
      <c r="G2061" s="565"/>
      <c r="H2061" s="565"/>
      <c r="I2061" s="565"/>
      <c r="J2061" s="410" t="s">
        <v>9252</v>
      </c>
      <c r="K2061" s="402"/>
      <c r="L2061" s="402"/>
    </row>
    <row r="2062" spans="1:12" ht="15.75">
      <c r="A2062" s="402"/>
      <c r="B2062" s="563"/>
      <c r="C2062" s="566" t="s">
        <v>9345</v>
      </c>
      <c r="D2062" s="562"/>
      <c r="E2062" s="563"/>
      <c r="F2062" s="562"/>
      <c r="G2062" s="565" t="s">
        <v>3768</v>
      </c>
      <c r="H2062" s="565">
        <v>1</v>
      </c>
      <c r="I2062" s="565">
        <v>6.4</v>
      </c>
      <c r="J2062" s="410" t="s">
        <v>8116</v>
      </c>
      <c r="K2062" s="402"/>
      <c r="L2062" s="402"/>
    </row>
    <row r="2063" spans="1:12" ht="15.75">
      <c r="A2063" s="402"/>
      <c r="B2063" s="563"/>
      <c r="C2063" s="566"/>
      <c r="D2063" s="562"/>
      <c r="E2063" s="563"/>
      <c r="F2063" s="562"/>
      <c r="G2063" s="565"/>
      <c r="H2063" s="565"/>
      <c r="I2063" s="565"/>
      <c r="J2063" s="410" t="s">
        <v>9252</v>
      </c>
      <c r="K2063" s="402"/>
      <c r="L2063" s="402"/>
    </row>
    <row r="2064" spans="1:12" ht="15.75">
      <c r="A2064" s="402"/>
      <c r="B2064" s="563"/>
      <c r="C2064" s="566" t="s">
        <v>9346</v>
      </c>
      <c r="D2064" s="562"/>
      <c r="E2064" s="563"/>
      <c r="F2064" s="562"/>
      <c r="G2064" s="565" t="s">
        <v>3768</v>
      </c>
      <c r="H2064" s="565">
        <v>1</v>
      </c>
      <c r="I2064" s="565">
        <v>16.5</v>
      </c>
      <c r="J2064" s="410" t="s">
        <v>8116</v>
      </c>
      <c r="K2064" s="402"/>
      <c r="L2064" s="402"/>
    </row>
    <row r="2065" spans="1:12" ht="15.75">
      <c r="A2065" s="402"/>
      <c r="B2065" s="563"/>
      <c r="C2065" s="566"/>
      <c r="D2065" s="562"/>
      <c r="E2065" s="563"/>
      <c r="F2065" s="562"/>
      <c r="G2065" s="565"/>
      <c r="H2065" s="565"/>
      <c r="I2065" s="565"/>
      <c r="J2065" s="410" t="s">
        <v>9252</v>
      </c>
      <c r="K2065" s="402"/>
      <c r="L2065" s="402"/>
    </row>
    <row r="2066" spans="1:12" ht="15.75">
      <c r="A2066" s="402"/>
      <c r="B2066" s="563"/>
      <c r="C2066" s="567" t="s">
        <v>9347</v>
      </c>
      <c r="D2066" s="562"/>
      <c r="E2066" s="563"/>
      <c r="F2066" s="562"/>
      <c r="G2066" s="562" t="s">
        <v>3768</v>
      </c>
      <c r="H2066" s="562">
        <v>2</v>
      </c>
      <c r="I2066" s="562">
        <v>35</v>
      </c>
      <c r="J2066" s="399" t="s">
        <v>9258</v>
      </c>
      <c r="K2066" s="402"/>
      <c r="L2066" s="402"/>
    </row>
    <row r="2067" spans="1:12" ht="15.75">
      <c r="A2067" s="402"/>
      <c r="B2067" s="563"/>
      <c r="C2067" s="567"/>
      <c r="D2067" s="562"/>
      <c r="E2067" s="563"/>
      <c r="F2067" s="562"/>
      <c r="G2067" s="562"/>
      <c r="H2067" s="562"/>
      <c r="I2067" s="562"/>
      <c r="J2067" s="399" t="s">
        <v>8456</v>
      </c>
      <c r="K2067" s="402"/>
      <c r="L2067" s="402"/>
    </row>
    <row r="2068" spans="1:12" ht="15.75">
      <c r="A2068" s="402"/>
      <c r="B2068" s="563"/>
      <c r="C2068" s="566" t="s">
        <v>9348</v>
      </c>
      <c r="D2068" s="562"/>
      <c r="E2068" s="563"/>
      <c r="F2068" s="562"/>
      <c r="G2068" s="565" t="s">
        <v>3768</v>
      </c>
      <c r="H2068" s="565">
        <v>1</v>
      </c>
      <c r="I2068" s="565">
        <v>30.7</v>
      </c>
      <c r="J2068" s="410" t="s">
        <v>8116</v>
      </c>
      <c r="K2068" s="402"/>
      <c r="L2068" s="402"/>
    </row>
    <row r="2069" spans="1:12" ht="15.75">
      <c r="A2069" s="402"/>
      <c r="B2069" s="563"/>
      <c r="C2069" s="566"/>
      <c r="D2069" s="562"/>
      <c r="E2069" s="563"/>
      <c r="F2069" s="562"/>
      <c r="G2069" s="565"/>
      <c r="H2069" s="565"/>
      <c r="I2069" s="565"/>
      <c r="J2069" s="410" t="s">
        <v>9252</v>
      </c>
      <c r="K2069" s="402"/>
      <c r="L2069" s="402"/>
    </row>
    <row r="2070" spans="1:12" ht="15.75">
      <c r="A2070" s="402"/>
      <c r="B2070" s="563"/>
      <c r="C2070" s="405" t="s">
        <v>9349</v>
      </c>
      <c r="D2070" s="562"/>
      <c r="E2070" s="563"/>
      <c r="F2070" s="562"/>
      <c r="G2070" s="562" t="s">
        <v>3768</v>
      </c>
      <c r="H2070" s="562">
        <v>1</v>
      </c>
      <c r="I2070" s="562">
        <v>62</v>
      </c>
      <c r="J2070" s="399" t="s">
        <v>9258</v>
      </c>
      <c r="K2070" s="402"/>
      <c r="L2070" s="402"/>
    </row>
    <row r="2071" spans="1:12" ht="15.75">
      <c r="A2071" s="402"/>
      <c r="B2071" s="563"/>
      <c r="C2071" s="405" t="s">
        <v>9350</v>
      </c>
      <c r="D2071" s="562"/>
      <c r="E2071" s="563"/>
      <c r="F2071" s="562"/>
      <c r="G2071" s="562"/>
      <c r="H2071" s="562"/>
      <c r="I2071" s="562"/>
      <c r="J2071" s="399" t="s">
        <v>8456</v>
      </c>
      <c r="K2071" s="402"/>
      <c r="L2071" s="402"/>
    </row>
    <row r="2072" spans="1:12" ht="15.75">
      <c r="A2072" s="402"/>
      <c r="B2072" s="563"/>
      <c r="C2072" s="405" t="s">
        <v>9351</v>
      </c>
      <c r="D2072" s="562"/>
      <c r="E2072" s="563"/>
      <c r="F2072" s="562"/>
      <c r="G2072" s="562" t="s">
        <v>3768</v>
      </c>
      <c r="H2072" s="562">
        <v>3</v>
      </c>
      <c r="I2072" s="562">
        <v>73.5</v>
      </c>
      <c r="J2072" s="399" t="s">
        <v>8116</v>
      </c>
      <c r="K2072" s="402"/>
      <c r="L2072" s="402"/>
    </row>
    <row r="2073" spans="1:12" ht="15.75">
      <c r="A2073" s="402"/>
      <c r="B2073" s="563"/>
      <c r="C2073" s="405" t="s">
        <v>9352</v>
      </c>
      <c r="D2073" s="562"/>
      <c r="E2073" s="563"/>
      <c r="F2073" s="562"/>
      <c r="G2073" s="562"/>
      <c r="H2073" s="562"/>
      <c r="I2073" s="562"/>
      <c r="J2073" s="399" t="s">
        <v>9252</v>
      </c>
      <c r="K2073" s="402"/>
      <c r="L2073" s="402"/>
    </row>
    <row r="2074" spans="1:12" ht="15.75">
      <c r="A2074" s="402"/>
      <c r="B2074" s="563"/>
      <c r="C2074" s="567" t="s">
        <v>9353</v>
      </c>
      <c r="D2074" s="562"/>
      <c r="E2074" s="563"/>
      <c r="F2074" s="562"/>
      <c r="G2074" s="562" t="s">
        <v>3768</v>
      </c>
      <c r="H2074" s="562">
        <v>4</v>
      </c>
      <c r="I2074" s="562">
        <v>31.8</v>
      </c>
      <c r="J2074" s="399" t="s">
        <v>9333</v>
      </c>
      <c r="K2074" s="402"/>
      <c r="L2074" s="402"/>
    </row>
    <row r="2075" spans="1:12" ht="15.75">
      <c r="A2075" s="402"/>
      <c r="B2075" s="563"/>
      <c r="C2075" s="567"/>
      <c r="D2075" s="562"/>
      <c r="E2075" s="563"/>
      <c r="F2075" s="562"/>
      <c r="G2075" s="562"/>
      <c r="H2075" s="562"/>
      <c r="I2075" s="562"/>
      <c r="J2075" s="399" t="s">
        <v>9252</v>
      </c>
      <c r="K2075" s="402"/>
      <c r="L2075" s="402"/>
    </row>
    <row r="2076" spans="1:12" ht="15.75">
      <c r="A2076" s="402"/>
      <c r="B2076" s="563"/>
      <c r="C2076" s="567" t="s">
        <v>9354</v>
      </c>
      <c r="D2076" s="562"/>
      <c r="E2076" s="563"/>
      <c r="F2076" s="562"/>
      <c r="G2076" s="562" t="s">
        <v>3768</v>
      </c>
      <c r="H2076" s="562">
        <v>5</v>
      </c>
      <c r="I2076" s="562">
        <v>37</v>
      </c>
      <c r="J2076" s="399" t="s">
        <v>9333</v>
      </c>
      <c r="K2076" s="402"/>
      <c r="L2076" s="402"/>
    </row>
    <row r="2077" spans="1:12" ht="15.75">
      <c r="A2077" s="402"/>
      <c r="B2077" s="563"/>
      <c r="C2077" s="567"/>
      <c r="D2077" s="562"/>
      <c r="E2077" s="563"/>
      <c r="F2077" s="562"/>
      <c r="G2077" s="562"/>
      <c r="H2077" s="562"/>
      <c r="I2077" s="562"/>
      <c r="J2077" s="399" t="s">
        <v>9252</v>
      </c>
      <c r="K2077" s="402"/>
      <c r="L2077" s="402"/>
    </row>
    <row r="2078" spans="1:12" ht="15.75">
      <c r="A2078" s="402"/>
      <c r="B2078" s="563"/>
      <c r="C2078" s="566" t="s">
        <v>9355</v>
      </c>
      <c r="D2078" s="562"/>
      <c r="E2078" s="563"/>
      <c r="F2078" s="562"/>
      <c r="G2078" s="565" t="s">
        <v>3768</v>
      </c>
      <c r="H2078" s="565">
        <v>6</v>
      </c>
      <c r="I2078" s="565">
        <v>33.9</v>
      </c>
      <c r="J2078" s="410" t="s">
        <v>8116</v>
      </c>
      <c r="K2078" s="402"/>
      <c r="L2078" s="402"/>
    </row>
    <row r="2079" spans="1:12" ht="15.75">
      <c r="A2079" s="402"/>
      <c r="B2079" s="563"/>
      <c r="C2079" s="566"/>
      <c r="D2079" s="562"/>
      <c r="E2079" s="563"/>
      <c r="F2079" s="562"/>
      <c r="G2079" s="565"/>
      <c r="H2079" s="565"/>
      <c r="I2079" s="565"/>
      <c r="J2079" s="410" t="s">
        <v>9252</v>
      </c>
      <c r="K2079" s="402"/>
      <c r="L2079" s="402"/>
    </row>
    <row r="2080" spans="1:12" ht="15.75">
      <c r="A2080" s="402"/>
      <c r="B2080" s="563"/>
      <c r="C2080" s="405" t="s">
        <v>9356</v>
      </c>
      <c r="D2080" s="562"/>
      <c r="E2080" s="563"/>
      <c r="F2080" s="562"/>
      <c r="G2080" s="562" t="s">
        <v>3768</v>
      </c>
      <c r="H2080" s="562">
        <v>1</v>
      </c>
      <c r="I2080" s="562">
        <v>70.900000000000006</v>
      </c>
      <c r="J2080" s="562" t="s">
        <v>8229</v>
      </c>
      <c r="K2080" s="402"/>
      <c r="L2080" s="402"/>
    </row>
    <row r="2081" spans="1:12" ht="15.75">
      <c r="A2081" s="402"/>
      <c r="B2081" s="563"/>
      <c r="C2081" s="405" t="s">
        <v>9357</v>
      </c>
      <c r="D2081" s="562"/>
      <c r="E2081" s="563"/>
      <c r="F2081" s="562"/>
      <c r="G2081" s="562"/>
      <c r="H2081" s="562"/>
      <c r="I2081" s="562"/>
      <c r="J2081" s="562"/>
      <c r="K2081" s="402"/>
      <c r="L2081" s="402"/>
    </row>
    <row r="2082" spans="1:12" ht="31.5">
      <c r="A2082" s="402"/>
      <c r="B2082" s="563"/>
      <c r="C2082" s="405" t="s">
        <v>9358</v>
      </c>
      <c r="D2082" s="562"/>
      <c r="E2082" s="563"/>
      <c r="F2082" s="562"/>
      <c r="G2082" s="562" t="s">
        <v>3768</v>
      </c>
      <c r="H2082" s="562">
        <v>5</v>
      </c>
      <c r="I2082" s="562">
        <v>130</v>
      </c>
      <c r="J2082" s="399" t="s">
        <v>9333</v>
      </c>
      <c r="K2082" s="402"/>
      <c r="L2082" s="402"/>
    </row>
    <row r="2083" spans="1:12" ht="15.75">
      <c r="A2083" s="402"/>
      <c r="B2083" s="563"/>
      <c r="C2083" s="405" t="s">
        <v>9359</v>
      </c>
      <c r="D2083" s="562"/>
      <c r="E2083" s="563"/>
      <c r="F2083" s="562"/>
      <c r="G2083" s="562"/>
      <c r="H2083" s="562"/>
      <c r="I2083" s="562"/>
      <c r="J2083" s="399" t="s">
        <v>9252</v>
      </c>
      <c r="K2083" s="402"/>
      <c r="L2083" s="402"/>
    </row>
    <row r="2084" spans="1:12" ht="31.5">
      <c r="A2084" s="402"/>
      <c r="B2084" s="563"/>
      <c r="C2084" s="405" t="s">
        <v>9360</v>
      </c>
      <c r="D2084" s="562"/>
      <c r="E2084" s="563"/>
      <c r="F2084" s="562"/>
      <c r="G2084" s="562" t="s">
        <v>3768</v>
      </c>
      <c r="H2084" s="562">
        <v>4</v>
      </c>
      <c r="I2084" s="562">
        <v>133</v>
      </c>
      <c r="J2084" s="399" t="s">
        <v>9333</v>
      </c>
      <c r="K2084" s="402"/>
      <c r="L2084" s="402"/>
    </row>
    <row r="2085" spans="1:12" ht="15.75">
      <c r="A2085" s="402"/>
      <c r="B2085" s="563"/>
      <c r="C2085" s="405" t="s">
        <v>9359</v>
      </c>
      <c r="D2085" s="562"/>
      <c r="E2085" s="563"/>
      <c r="F2085" s="562"/>
      <c r="G2085" s="562"/>
      <c r="H2085" s="562"/>
      <c r="I2085" s="562"/>
      <c r="J2085" s="399" t="s">
        <v>9252</v>
      </c>
      <c r="K2085" s="402"/>
      <c r="L2085" s="402"/>
    </row>
    <row r="2086" spans="1:12" ht="31.5">
      <c r="A2086" s="402"/>
      <c r="B2086" s="563"/>
      <c r="C2086" s="409" t="s">
        <v>9361</v>
      </c>
      <c r="D2086" s="562"/>
      <c r="E2086" s="563"/>
      <c r="F2086" s="562"/>
      <c r="G2086" s="565" t="s">
        <v>3768</v>
      </c>
      <c r="H2086" s="565">
        <v>6</v>
      </c>
      <c r="I2086" s="565">
        <v>102</v>
      </c>
      <c r="J2086" s="410" t="s">
        <v>8116</v>
      </c>
      <c r="K2086" s="402"/>
      <c r="L2086" s="402"/>
    </row>
    <row r="2087" spans="1:12" ht="15.75">
      <c r="A2087" s="402"/>
      <c r="B2087" s="563"/>
      <c r="C2087" s="409" t="s">
        <v>9357</v>
      </c>
      <c r="D2087" s="562"/>
      <c r="E2087" s="563"/>
      <c r="F2087" s="562"/>
      <c r="G2087" s="565"/>
      <c r="H2087" s="565"/>
      <c r="I2087" s="565"/>
      <c r="J2087" s="410" t="s">
        <v>9252</v>
      </c>
      <c r="K2087" s="402"/>
      <c r="L2087" s="402"/>
    </row>
    <row r="2088" spans="1:12" ht="18.75">
      <c r="A2088" s="402"/>
      <c r="B2088" s="403"/>
      <c r="C2088" s="405" t="s">
        <v>9362</v>
      </c>
      <c r="D2088" s="399"/>
      <c r="E2088" s="403"/>
      <c r="F2088" s="399"/>
      <c r="G2088" s="399" t="s">
        <v>9363</v>
      </c>
      <c r="H2088" s="399">
        <v>6.6</v>
      </c>
      <c r="I2088" s="399"/>
      <c r="J2088" s="399"/>
      <c r="K2088" s="402"/>
      <c r="L2088" s="402"/>
    </row>
    <row r="2089" spans="1:12" ht="18.75">
      <c r="A2089" s="402"/>
      <c r="B2089" s="403"/>
      <c r="C2089" s="405" t="s">
        <v>9364</v>
      </c>
      <c r="D2089" s="399"/>
      <c r="E2089" s="403"/>
      <c r="F2089" s="399"/>
      <c r="G2089" s="399" t="s">
        <v>8106</v>
      </c>
      <c r="H2089" s="399">
        <v>12.5</v>
      </c>
      <c r="I2089" s="399">
        <v>4.01</v>
      </c>
      <c r="J2089" s="399"/>
      <c r="K2089" s="402"/>
      <c r="L2089" s="402"/>
    </row>
    <row r="2090" spans="1:12">
      <c r="A2090" s="402"/>
      <c r="B2090" s="563"/>
      <c r="C2090" s="564"/>
      <c r="D2090" s="562"/>
      <c r="E2090" s="563"/>
      <c r="F2090" s="562"/>
      <c r="G2090" s="562"/>
      <c r="H2090" s="562"/>
      <c r="I2090" s="562"/>
      <c r="J2090" s="562"/>
      <c r="K2090" s="402"/>
      <c r="L2090" s="402"/>
    </row>
    <row r="2091" spans="1:12">
      <c r="A2091" s="402"/>
      <c r="B2091" s="563"/>
      <c r="C2091" s="564"/>
      <c r="D2091" s="562"/>
      <c r="E2091" s="563"/>
      <c r="F2091" s="562"/>
      <c r="G2091" s="562"/>
      <c r="H2091" s="562"/>
      <c r="I2091" s="562"/>
      <c r="J2091" s="562"/>
      <c r="K2091" s="402"/>
      <c r="L2091" s="402"/>
    </row>
    <row r="2092" spans="1:12" ht="15.75">
      <c r="A2092" s="402"/>
      <c r="B2092" s="403"/>
      <c r="C2092" s="419"/>
      <c r="D2092" s="405"/>
      <c r="E2092" s="403"/>
      <c r="F2092" s="399"/>
      <c r="G2092" s="399"/>
      <c r="H2092" s="399"/>
      <c r="I2092" s="399"/>
      <c r="J2092" s="399"/>
      <c r="K2092" s="402"/>
      <c r="L2092" s="402"/>
    </row>
    <row r="2093" spans="1:12" ht="15.75">
      <c r="A2093" s="402"/>
      <c r="B2093" s="403"/>
      <c r="C2093" s="419" t="s">
        <v>9365</v>
      </c>
      <c r="D2093" s="399"/>
      <c r="E2093" s="403"/>
      <c r="F2093" s="399"/>
      <c r="G2093" s="399"/>
      <c r="H2093" s="399"/>
      <c r="I2093" s="399"/>
      <c r="J2093" s="399"/>
      <c r="K2093" s="402"/>
      <c r="L2093" s="402"/>
    </row>
    <row r="2094" spans="1:12" ht="15.75">
      <c r="A2094" s="402" t="s">
        <v>9827</v>
      </c>
      <c r="B2094" s="403"/>
      <c r="C2094" s="405" t="s">
        <v>9366</v>
      </c>
      <c r="D2094" s="399"/>
      <c r="E2094" s="403"/>
      <c r="F2094" s="399"/>
      <c r="G2094" s="399" t="s">
        <v>2182</v>
      </c>
      <c r="H2094" s="399">
        <v>51</v>
      </c>
      <c r="I2094" s="399">
        <v>1.08</v>
      </c>
      <c r="J2094" s="399"/>
      <c r="K2094" s="402"/>
      <c r="L2094" s="402"/>
    </row>
    <row r="2095" spans="1:12" ht="15.75">
      <c r="A2095" s="402" t="s">
        <v>9827</v>
      </c>
      <c r="B2095" s="403"/>
      <c r="C2095" s="405" t="s">
        <v>9367</v>
      </c>
      <c r="D2095" s="399"/>
      <c r="E2095" s="403"/>
      <c r="F2095" s="399"/>
      <c r="G2095" s="399" t="s">
        <v>2182</v>
      </c>
      <c r="H2095" s="399">
        <v>22</v>
      </c>
      <c r="I2095" s="399">
        <v>1.45</v>
      </c>
      <c r="J2095" s="399"/>
      <c r="K2095" s="402"/>
      <c r="L2095" s="402"/>
    </row>
    <row r="2096" spans="1:12" ht="15.75">
      <c r="A2096" s="402" t="s">
        <v>9827</v>
      </c>
      <c r="B2096" s="403"/>
      <c r="C2096" s="405" t="s">
        <v>9368</v>
      </c>
      <c r="D2096" s="399"/>
      <c r="E2096" s="403"/>
      <c r="F2096" s="399"/>
      <c r="G2096" s="399" t="s">
        <v>2182</v>
      </c>
      <c r="H2096" s="399">
        <v>50</v>
      </c>
      <c r="I2096" s="399">
        <v>2.02</v>
      </c>
      <c r="J2096" s="399"/>
      <c r="K2096" s="402"/>
      <c r="L2096" s="402"/>
    </row>
    <row r="2097" spans="1:12" ht="15.75">
      <c r="A2097" s="402" t="s">
        <v>9827</v>
      </c>
      <c r="B2097" s="403"/>
      <c r="C2097" s="405" t="s">
        <v>9369</v>
      </c>
      <c r="D2097" s="399"/>
      <c r="E2097" s="403"/>
      <c r="F2097" s="399"/>
      <c r="G2097" s="399" t="s">
        <v>2182</v>
      </c>
      <c r="H2097" s="399">
        <v>10</v>
      </c>
      <c r="I2097" s="399">
        <v>2.64</v>
      </c>
      <c r="J2097" s="399"/>
      <c r="K2097" s="402"/>
      <c r="L2097" s="402"/>
    </row>
    <row r="2098" spans="1:12" ht="15.75">
      <c r="A2098" s="402" t="s">
        <v>9827</v>
      </c>
      <c r="B2098" s="403"/>
      <c r="C2098" s="405" t="s">
        <v>9370</v>
      </c>
      <c r="D2098" s="399"/>
      <c r="E2098" s="403"/>
      <c r="F2098" s="399"/>
      <c r="G2098" s="399" t="s">
        <v>2182</v>
      </c>
      <c r="H2098" s="399">
        <v>50</v>
      </c>
      <c r="I2098" s="399">
        <v>3.26</v>
      </c>
      <c r="J2098" s="399"/>
      <c r="K2098" s="402"/>
      <c r="L2098" s="402"/>
    </row>
    <row r="2099" spans="1:12" ht="15.75">
      <c r="A2099" s="402" t="s">
        <v>9827</v>
      </c>
      <c r="B2099" s="403"/>
      <c r="C2099" s="405" t="s">
        <v>9371</v>
      </c>
      <c r="D2099" s="399"/>
      <c r="E2099" s="403"/>
      <c r="F2099" s="399"/>
      <c r="G2099" s="399" t="s">
        <v>2182</v>
      </c>
      <c r="H2099" s="399">
        <v>60</v>
      </c>
      <c r="I2099" s="399">
        <v>4.1399999999999997</v>
      </c>
      <c r="J2099" s="399"/>
      <c r="K2099" s="402"/>
      <c r="L2099" s="402"/>
    </row>
    <row r="2100" spans="1:12" ht="15.75">
      <c r="A2100" s="402" t="s">
        <v>9827</v>
      </c>
      <c r="B2100" s="563"/>
      <c r="C2100" s="405" t="s">
        <v>9372</v>
      </c>
      <c r="D2100" s="562"/>
      <c r="E2100" s="563"/>
      <c r="F2100" s="562"/>
      <c r="G2100" s="562" t="s">
        <v>2182</v>
      </c>
      <c r="H2100" s="562">
        <v>30</v>
      </c>
      <c r="I2100" s="562">
        <v>5.4</v>
      </c>
      <c r="J2100" s="562"/>
      <c r="K2100" s="402"/>
      <c r="L2100" s="402"/>
    </row>
    <row r="2101" spans="1:12" ht="15.75">
      <c r="A2101" s="402"/>
      <c r="B2101" s="563"/>
      <c r="C2101" s="405" t="s">
        <v>9373</v>
      </c>
      <c r="D2101" s="562"/>
      <c r="E2101" s="563"/>
      <c r="F2101" s="562"/>
      <c r="G2101" s="562"/>
      <c r="H2101" s="562"/>
      <c r="I2101" s="562"/>
      <c r="J2101" s="562"/>
      <c r="K2101" s="402"/>
      <c r="L2101" s="402"/>
    </row>
    <row r="2102" spans="1:12" ht="15.75">
      <c r="A2102" s="402" t="s">
        <v>9827</v>
      </c>
      <c r="B2102" s="403"/>
      <c r="C2102" s="405" t="s">
        <v>9374</v>
      </c>
      <c r="D2102" s="399"/>
      <c r="E2102" s="403"/>
      <c r="F2102" s="399"/>
      <c r="G2102" s="399" t="s">
        <v>2182</v>
      </c>
      <c r="H2102" s="399">
        <v>40</v>
      </c>
      <c r="I2102" s="399">
        <v>6.36</v>
      </c>
      <c r="J2102" s="399"/>
      <c r="K2102" s="402"/>
      <c r="L2102" s="402"/>
    </row>
    <row r="2103" spans="1:12" ht="15.75">
      <c r="A2103" s="402" t="s">
        <v>9827</v>
      </c>
      <c r="B2103" s="403"/>
      <c r="C2103" s="405" t="s">
        <v>9375</v>
      </c>
      <c r="D2103" s="399"/>
      <c r="E2103" s="403"/>
      <c r="F2103" s="399"/>
      <c r="G2103" s="399" t="s">
        <v>2182</v>
      </c>
      <c r="H2103" s="399">
        <v>1.5</v>
      </c>
      <c r="I2103" s="399">
        <v>15.29</v>
      </c>
      <c r="J2103" s="399"/>
      <c r="K2103" s="402"/>
      <c r="L2103" s="402"/>
    </row>
    <row r="2104" spans="1:12" ht="18.75">
      <c r="A2104" s="402"/>
      <c r="B2104" s="403"/>
      <c r="C2104" s="405" t="s">
        <v>9376</v>
      </c>
      <c r="D2104" s="399"/>
      <c r="E2104" s="403"/>
      <c r="F2104" s="399"/>
      <c r="G2104" s="399" t="s">
        <v>9363</v>
      </c>
      <c r="H2104" s="399">
        <v>1.3</v>
      </c>
      <c r="I2104" s="399"/>
      <c r="J2104" s="399"/>
      <c r="K2104" s="402"/>
      <c r="L2104" s="402"/>
    </row>
    <row r="2105" spans="1:12" ht="18.75">
      <c r="A2105" s="402"/>
      <c r="B2105" s="403"/>
      <c r="C2105" s="405" t="s">
        <v>9377</v>
      </c>
      <c r="D2105" s="399"/>
      <c r="E2105" s="403"/>
      <c r="F2105" s="399"/>
      <c r="G2105" s="399" t="s">
        <v>8106</v>
      </c>
      <c r="H2105" s="399">
        <v>5.4</v>
      </c>
      <c r="I2105" s="399">
        <v>0.81</v>
      </c>
      <c r="J2105" s="399"/>
      <c r="K2105" s="402"/>
      <c r="L2105" s="402"/>
    </row>
    <row r="2106" spans="1:12" ht="15.75">
      <c r="A2106" s="402"/>
      <c r="B2106" s="403"/>
      <c r="C2106" s="405" t="s">
        <v>9378</v>
      </c>
      <c r="D2106" s="399"/>
      <c r="E2106" s="403"/>
      <c r="F2106" s="399"/>
      <c r="G2106" s="399" t="s">
        <v>3768</v>
      </c>
      <c r="H2106" s="399">
        <v>2</v>
      </c>
      <c r="I2106" s="399">
        <v>29</v>
      </c>
      <c r="J2106" s="399"/>
      <c r="K2106" s="402"/>
      <c r="L2106" s="402"/>
    </row>
    <row r="2107" spans="1:12" ht="15.75">
      <c r="A2107" s="402"/>
      <c r="B2107" s="403"/>
      <c r="C2107" s="405" t="s">
        <v>9379</v>
      </c>
      <c r="D2107" s="399"/>
      <c r="E2107" s="403"/>
      <c r="F2107" s="399"/>
      <c r="G2107" s="399" t="s">
        <v>3768</v>
      </c>
      <c r="H2107" s="399">
        <v>2</v>
      </c>
      <c r="I2107" s="399">
        <v>32.200000000000003</v>
      </c>
      <c r="J2107" s="399"/>
      <c r="K2107" s="402"/>
      <c r="L2107" s="402"/>
    </row>
    <row r="2108" spans="1:12" ht="15.75">
      <c r="A2108" s="402"/>
      <c r="B2108" s="403"/>
      <c r="C2108" s="405" t="s">
        <v>9380</v>
      </c>
      <c r="D2108" s="399"/>
      <c r="E2108" s="403"/>
      <c r="F2108" s="399"/>
      <c r="G2108" s="399" t="s">
        <v>3509</v>
      </c>
      <c r="H2108" s="399">
        <v>200</v>
      </c>
      <c r="I2108" s="399"/>
      <c r="J2108" s="399"/>
      <c r="K2108" s="402"/>
      <c r="L2108" s="402"/>
    </row>
    <row r="2109" spans="1:12" ht="15.75">
      <c r="A2109" s="402"/>
      <c r="B2109" s="403"/>
      <c r="C2109" s="405" t="s">
        <v>9381</v>
      </c>
      <c r="D2109" s="399"/>
      <c r="E2109" s="403"/>
      <c r="F2109" s="399"/>
      <c r="G2109" s="399" t="s">
        <v>3509</v>
      </c>
      <c r="H2109" s="399">
        <v>400</v>
      </c>
      <c r="I2109" s="399"/>
      <c r="J2109" s="399"/>
      <c r="K2109" s="402"/>
      <c r="L2109" s="402"/>
    </row>
    <row r="2110" spans="1:12">
      <c r="B2110" s="308"/>
    </row>
    <row r="2111" spans="1:12">
      <c r="B2111" s="308"/>
    </row>
    <row r="2114" spans="2:2" ht="15.75">
      <c r="B2114" s="309"/>
    </row>
  </sheetData>
  <autoFilter ref="A1:J2114"/>
  <mergeCells count="4473">
    <mergeCell ref="I19:I20"/>
    <mergeCell ref="J19:J20"/>
    <mergeCell ref="B30:B31"/>
    <mergeCell ref="D30:D31"/>
    <mergeCell ref="E30:E31"/>
    <mergeCell ref="F30:F31"/>
    <mergeCell ref="G30:G31"/>
    <mergeCell ref="H30:H31"/>
    <mergeCell ref="I30:I31"/>
    <mergeCell ref="J30:J31"/>
    <mergeCell ref="B19:B20"/>
    <mergeCell ref="D19:D20"/>
    <mergeCell ref="E19:E20"/>
    <mergeCell ref="F19:F20"/>
    <mergeCell ref="G19:G20"/>
    <mergeCell ref="H19:H20"/>
    <mergeCell ref="J35:J36"/>
    <mergeCell ref="B43:B44"/>
    <mergeCell ref="D43:D44"/>
    <mergeCell ref="E43:E44"/>
    <mergeCell ref="F43:F44"/>
    <mergeCell ref="G43:G44"/>
    <mergeCell ref="H43:H44"/>
    <mergeCell ref="I43:I44"/>
    <mergeCell ref="J43:J44"/>
    <mergeCell ref="I32:I33"/>
    <mergeCell ref="J32:J33"/>
    <mergeCell ref="B35:B36"/>
    <mergeCell ref="C35:C36"/>
    <mergeCell ref="D35:D36"/>
    <mergeCell ref="E35:E36"/>
    <mergeCell ref="F35:F36"/>
    <mergeCell ref="G35:G36"/>
    <mergeCell ref="H35:H36"/>
    <mergeCell ref="I35:I36"/>
    <mergeCell ref="B32:B33"/>
    <mergeCell ref="D32:D33"/>
    <mergeCell ref="E32:E33"/>
    <mergeCell ref="F32:F33"/>
    <mergeCell ref="G32:G33"/>
    <mergeCell ref="H32:H33"/>
    <mergeCell ref="J63:J64"/>
    <mergeCell ref="C67:C68"/>
    <mergeCell ref="D67:D68"/>
    <mergeCell ref="E67:E68"/>
    <mergeCell ref="F67:F68"/>
    <mergeCell ref="G67:G68"/>
    <mergeCell ref="H67:H68"/>
    <mergeCell ref="I67:I68"/>
    <mergeCell ref="J67:J68"/>
    <mergeCell ref="I55:I58"/>
    <mergeCell ref="J55:J58"/>
    <mergeCell ref="B63:B64"/>
    <mergeCell ref="C63:C64"/>
    <mergeCell ref="D63:D64"/>
    <mergeCell ref="E63:E64"/>
    <mergeCell ref="F63:F64"/>
    <mergeCell ref="G63:G64"/>
    <mergeCell ref="H63:H64"/>
    <mergeCell ref="I63:I64"/>
    <mergeCell ref="B55:B58"/>
    <mergeCell ref="D55:D58"/>
    <mergeCell ref="E55:E58"/>
    <mergeCell ref="F55:F58"/>
    <mergeCell ref="G55:G58"/>
    <mergeCell ref="H55:H58"/>
    <mergeCell ref="I120:I121"/>
    <mergeCell ref="J120:J121"/>
    <mergeCell ref="B122:B123"/>
    <mergeCell ref="D122:D123"/>
    <mergeCell ref="E122:E123"/>
    <mergeCell ref="F122:F123"/>
    <mergeCell ref="G122:G123"/>
    <mergeCell ref="H122:H123"/>
    <mergeCell ref="I122:I123"/>
    <mergeCell ref="J122:J123"/>
    <mergeCell ref="B120:B121"/>
    <mergeCell ref="D120:D121"/>
    <mergeCell ref="E120:E121"/>
    <mergeCell ref="F120:F121"/>
    <mergeCell ref="G120:G121"/>
    <mergeCell ref="H120:H121"/>
    <mergeCell ref="J69:J70"/>
    <mergeCell ref="B72:B73"/>
    <mergeCell ref="D72:D73"/>
    <mergeCell ref="E72:E73"/>
    <mergeCell ref="F72:F73"/>
    <mergeCell ref="G72:G73"/>
    <mergeCell ref="H72:H73"/>
    <mergeCell ref="I72:I73"/>
    <mergeCell ref="J72:J73"/>
    <mergeCell ref="B69:B70"/>
    <mergeCell ref="E69:E70"/>
    <mergeCell ref="F69:F70"/>
    <mergeCell ref="G69:G70"/>
    <mergeCell ref="H69:H70"/>
    <mergeCell ref="I69:I70"/>
    <mergeCell ref="H172:H173"/>
    <mergeCell ref="I172:I173"/>
    <mergeCell ref="B174:B175"/>
    <mergeCell ref="D174:D175"/>
    <mergeCell ref="E174:E175"/>
    <mergeCell ref="F174:F175"/>
    <mergeCell ref="G174:G175"/>
    <mergeCell ref="H174:H175"/>
    <mergeCell ref="I174:I175"/>
    <mergeCell ref="B172:B173"/>
    <mergeCell ref="C172:C173"/>
    <mergeCell ref="D172:D173"/>
    <mergeCell ref="E172:E173"/>
    <mergeCell ref="F172:F173"/>
    <mergeCell ref="G172:G173"/>
    <mergeCell ref="I125:I126"/>
    <mergeCell ref="J125:J126"/>
    <mergeCell ref="B134:B135"/>
    <mergeCell ref="D134:D135"/>
    <mergeCell ref="E134:E135"/>
    <mergeCell ref="F134:F135"/>
    <mergeCell ref="G134:G135"/>
    <mergeCell ref="H134:H135"/>
    <mergeCell ref="I134:I135"/>
    <mergeCell ref="J134:J135"/>
    <mergeCell ref="B125:B126"/>
    <mergeCell ref="D125:D126"/>
    <mergeCell ref="E125:E126"/>
    <mergeCell ref="F125:F126"/>
    <mergeCell ref="G125:G126"/>
    <mergeCell ref="H125:H126"/>
    <mergeCell ref="I185:I186"/>
    <mergeCell ref="J185:J186"/>
    <mergeCell ref="B191:B192"/>
    <mergeCell ref="D191:D192"/>
    <mergeCell ref="E191:E192"/>
    <mergeCell ref="F191:F192"/>
    <mergeCell ref="G191:G192"/>
    <mergeCell ref="H191:H192"/>
    <mergeCell ref="I191:I192"/>
    <mergeCell ref="J191:J192"/>
    <mergeCell ref="B185:B186"/>
    <mergeCell ref="D185:D186"/>
    <mergeCell ref="E185:E186"/>
    <mergeCell ref="F185:F186"/>
    <mergeCell ref="G185:G186"/>
    <mergeCell ref="H185:H186"/>
    <mergeCell ref="J174:J175"/>
    <mergeCell ref="B181:B182"/>
    <mergeCell ref="D181:D182"/>
    <mergeCell ref="E181:E182"/>
    <mergeCell ref="F181:F182"/>
    <mergeCell ref="G181:G182"/>
    <mergeCell ref="H181:H182"/>
    <mergeCell ref="I181:I182"/>
    <mergeCell ref="J181:J182"/>
    <mergeCell ref="I211:I212"/>
    <mergeCell ref="J211:J212"/>
    <mergeCell ref="D213:D214"/>
    <mergeCell ref="E213:E214"/>
    <mergeCell ref="F213:F214"/>
    <mergeCell ref="G213:G214"/>
    <mergeCell ref="H213:H214"/>
    <mergeCell ref="I213:I214"/>
    <mergeCell ref="B211:B212"/>
    <mergeCell ref="D211:D212"/>
    <mergeCell ref="E211:E212"/>
    <mergeCell ref="F211:F212"/>
    <mergeCell ref="G211:G212"/>
    <mergeCell ref="H211:H212"/>
    <mergeCell ref="I195:I196"/>
    <mergeCell ref="J195:J196"/>
    <mergeCell ref="B199:B200"/>
    <mergeCell ref="D199:D200"/>
    <mergeCell ref="E199:E200"/>
    <mergeCell ref="F199:F200"/>
    <mergeCell ref="B195:B196"/>
    <mergeCell ref="D195:D196"/>
    <mergeCell ref="E195:E196"/>
    <mergeCell ref="F195:F196"/>
    <mergeCell ref="G195:G196"/>
    <mergeCell ref="H195:H196"/>
    <mergeCell ref="I222:I223"/>
    <mergeCell ref="B224:B225"/>
    <mergeCell ref="C224:C225"/>
    <mergeCell ref="D224:D225"/>
    <mergeCell ref="E224:E225"/>
    <mergeCell ref="F224:F225"/>
    <mergeCell ref="I224:I225"/>
    <mergeCell ref="H215:H216"/>
    <mergeCell ref="I215:I216"/>
    <mergeCell ref="E219:E221"/>
    <mergeCell ref="F219:F221"/>
    <mergeCell ref="I219:I221"/>
    <mergeCell ref="B222:B223"/>
    <mergeCell ref="C222:C223"/>
    <mergeCell ref="D222:D223"/>
    <mergeCell ref="E222:E223"/>
    <mergeCell ref="F222:F223"/>
    <mergeCell ref="B215:B216"/>
    <mergeCell ref="C215:C216"/>
    <mergeCell ref="D215:D216"/>
    <mergeCell ref="E215:E216"/>
    <mergeCell ref="F215:F216"/>
    <mergeCell ref="G215:G216"/>
    <mergeCell ref="J230:J231"/>
    <mergeCell ref="B234:B235"/>
    <mergeCell ref="D234:D235"/>
    <mergeCell ref="E234:E235"/>
    <mergeCell ref="F234:F235"/>
    <mergeCell ref="I234:I235"/>
    <mergeCell ref="J234:J235"/>
    <mergeCell ref="B230:B231"/>
    <mergeCell ref="C230:C231"/>
    <mergeCell ref="D230:D231"/>
    <mergeCell ref="E230:E231"/>
    <mergeCell ref="F230:F231"/>
    <mergeCell ref="I230:I231"/>
    <mergeCell ref="J226:J227"/>
    <mergeCell ref="B228:B229"/>
    <mergeCell ref="C228:C229"/>
    <mergeCell ref="D228:D229"/>
    <mergeCell ref="E228:E229"/>
    <mergeCell ref="F228:F229"/>
    <mergeCell ref="I228:I229"/>
    <mergeCell ref="J228:J229"/>
    <mergeCell ref="B226:B227"/>
    <mergeCell ref="C226:C227"/>
    <mergeCell ref="D226:D227"/>
    <mergeCell ref="E226:E227"/>
    <mergeCell ref="F226:F227"/>
    <mergeCell ref="I226:I227"/>
    <mergeCell ref="B240:B241"/>
    <mergeCell ref="D240:D241"/>
    <mergeCell ref="E240:E241"/>
    <mergeCell ref="F240:F241"/>
    <mergeCell ref="I240:I241"/>
    <mergeCell ref="J240:J241"/>
    <mergeCell ref="B238:B239"/>
    <mergeCell ref="D238:D239"/>
    <mergeCell ref="E238:E239"/>
    <mergeCell ref="F238:F239"/>
    <mergeCell ref="I238:I239"/>
    <mergeCell ref="J238:J239"/>
    <mergeCell ref="B236:B237"/>
    <mergeCell ref="D236:D237"/>
    <mergeCell ref="E236:E237"/>
    <mergeCell ref="F236:F237"/>
    <mergeCell ref="I236:I237"/>
    <mergeCell ref="J236:J237"/>
    <mergeCell ref="J246:J247"/>
    <mergeCell ref="B248:B249"/>
    <mergeCell ref="C248:C249"/>
    <mergeCell ref="D248:D249"/>
    <mergeCell ref="E248:E249"/>
    <mergeCell ref="F248:F249"/>
    <mergeCell ref="I248:I249"/>
    <mergeCell ref="J248:J249"/>
    <mergeCell ref="B246:B247"/>
    <mergeCell ref="C246:C247"/>
    <mergeCell ref="D246:D247"/>
    <mergeCell ref="E246:E247"/>
    <mergeCell ref="F246:F247"/>
    <mergeCell ref="I246:I247"/>
    <mergeCell ref="J242:J243"/>
    <mergeCell ref="B244:B245"/>
    <mergeCell ref="C244:C245"/>
    <mergeCell ref="D244:D245"/>
    <mergeCell ref="E244:E245"/>
    <mergeCell ref="F244:F245"/>
    <mergeCell ref="I244:I245"/>
    <mergeCell ref="J244:J245"/>
    <mergeCell ref="B242:B243"/>
    <mergeCell ref="C242:C243"/>
    <mergeCell ref="D242:D243"/>
    <mergeCell ref="E242:E243"/>
    <mergeCell ref="F242:F243"/>
    <mergeCell ref="I242:I243"/>
    <mergeCell ref="J254:J255"/>
    <mergeCell ref="B256:B257"/>
    <mergeCell ref="C256:C257"/>
    <mergeCell ref="D256:D257"/>
    <mergeCell ref="E256:E257"/>
    <mergeCell ref="F256:F257"/>
    <mergeCell ref="I256:I257"/>
    <mergeCell ref="J256:J257"/>
    <mergeCell ref="B254:B255"/>
    <mergeCell ref="C254:C255"/>
    <mergeCell ref="D254:D255"/>
    <mergeCell ref="E254:E255"/>
    <mergeCell ref="F254:F255"/>
    <mergeCell ref="I254:I255"/>
    <mergeCell ref="J250:J251"/>
    <mergeCell ref="B252:B253"/>
    <mergeCell ref="C252:C253"/>
    <mergeCell ref="D252:D253"/>
    <mergeCell ref="E252:E253"/>
    <mergeCell ref="F252:F253"/>
    <mergeCell ref="I252:I253"/>
    <mergeCell ref="J252:J253"/>
    <mergeCell ref="B250:B251"/>
    <mergeCell ref="C250:C251"/>
    <mergeCell ref="D250:D251"/>
    <mergeCell ref="E250:E251"/>
    <mergeCell ref="F250:F251"/>
    <mergeCell ref="I250:I251"/>
    <mergeCell ref="J262:J263"/>
    <mergeCell ref="B264:B265"/>
    <mergeCell ref="C264:C265"/>
    <mergeCell ref="D264:D265"/>
    <mergeCell ref="E264:E265"/>
    <mergeCell ref="F264:F265"/>
    <mergeCell ref="I264:I265"/>
    <mergeCell ref="J264:J265"/>
    <mergeCell ref="B262:B263"/>
    <mergeCell ref="C262:C263"/>
    <mergeCell ref="D262:D263"/>
    <mergeCell ref="E262:E263"/>
    <mergeCell ref="F262:F263"/>
    <mergeCell ref="I262:I263"/>
    <mergeCell ref="J258:J259"/>
    <mergeCell ref="B260:B261"/>
    <mergeCell ref="C260:C261"/>
    <mergeCell ref="D260:D261"/>
    <mergeCell ref="E260:E261"/>
    <mergeCell ref="F260:F261"/>
    <mergeCell ref="I260:I261"/>
    <mergeCell ref="J260:J261"/>
    <mergeCell ref="B258:B259"/>
    <mergeCell ref="C258:C259"/>
    <mergeCell ref="D258:D259"/>
    <mergeCell ref="E258:E259"/>
    <mergeCell ref="F258:F259"/>
    <mergeCell ref="I258:I259"/>
    <mergeCell ref="I271:I272"/>
    <mergeCell ref="J271:J272"/>
    <mergeCell ref="B280:B281"/>
    <mergeCell ref="D280:D281"/>
    <mergeCell ref="E280:E281"/>
    <mergeCell ref="F280:F281"/>
    <mergeCell ref="G280:G281"/>
    <mergeCell ref="H280:H281"/>
    <mergeCell ref="I280:I281"/>
    <mergeCell ref="J280:J281"/>
    <mergeCell ref="B271:B272"/>
    <mergeCell ref="C271:C272"/>
    <mergeCell ref="D271:D272"/>
    <mergeCell ref="E271:E272"/>
    <mergeCell ref="F271:F272"/>
    <mergeCell ref="G271:G272"/>
    <mergeCell ref="J266:J267"/>
    <mergeCell ref="B268:B269"/>
    <mergeCell ref="C268:C269"/>
    <mergeCell ref="D268:D269"/>
    <mergeCell ref="E268:E269"/>
    <mergeCell ref="F268:F269"/>
    <mergeCell ref="I268:I269"/>
    <mergeCell ref="J268:J269"/>
    <mergeCell ref="B266:B267"/>
    <mergeCell ref="C266:C267"/>
    <mergeCell ref="D266:D267"/>
    <mergeCell ref="E266:E267"/>
    <mergeCell ref="F266:F267"/>
    <mergeCell ref="I266:I267"/>
    <mergeCell ref="I299:I300"/>
    <mergeCell ref="J299:J300"/>
    <mergeCell ref="B303:B304"/>
    <mergeCell ref="D303:D304"/>
    <mergeCell ref="E303:E304"/>
    <mergeCell ref="F303:F304"/>
    <mergeCell ref="G303:G304"/>
    <mergeCell ref="H303:H304"/>
    <mergeCell ref="I303:I304"/>
    <mergeCell ref="J303:J304"/>
    <mergeCell ref="B299:B300"/>
    <mergeCell ref="D299:D300"/>
    <mergeCell ref="E299:E300"/>
    <mergeCell ref="F299:F300"/>
    <mergeCell ref="G299:G300"/>
    <mergeCell ref="H299:H300"/>
    <mergeCell ref="I288:I289"/>
    <mergeCell ref="J288:J289"/>
    <mergeCell ref="B296:B297"/>
    <mergeCell ref="D296:D297"/>
    <mergeCell ref="E296:E297"/>
    <mergeCell ref="F296:F297"/>
    <mergeCell ref="G296:G297"/>
    <mergeCell ref="H296:H297"/>
    <mergeCell ref="I296:I297"/>
    <mergeCell ref="J296:J297"/>
    <mergeCell ref="B288:B289"/>
    <mergeCell ref="D288:D289"/>
    <mergeCell ref="E288:E289"/>
    <mergeCell ref="F288:F289"/>
    <mergeCell ref="G288:G289"/>
    <mergeCell ref="H288:H289"/>
    <mergeCell ref="I313:I314"/>
    <mergeCell ref="J313:J314"/>
    <mergeCell ref="B316:B317"/>
    <mergeCell ref="D316:D317"/>
    <mergeCell ref="E316:E317"/>
    <mergeCell ref="F316:F317"/>
    <mergeCell ref="I316:I317"/>
    <mergeCell ref="J316:J317"/>
    <mergeCell ref="B313:B314"/>
    <mergeCell ref="D313:D314"/>
    <mergeCell ref="E313:E314"/>
    <mergeCell ref="F313:F314"/>
    <mergeCell ref="G313:G314"/>
    <mergeCell ref="H313:H314"/>
    <mergeCell ref="I308:I309"/>
    <mergeCell ref="B310:B311"/>
    <mergeCell ref="C310:C311"/>
    <mergeCell ref="D310:D311"/>
    <mergeCell ref="E310:E311"/>
    <mergeCell ref="F310:F311"/>
    <mergeCell ref="G310:G311"/>
    <mergeCell ref="H310:H311"/>
    <mergeCell ref="I310:I311"/>
    <mergeCell ref="B308:B309"/>
    <mergeCell ref="D308:D309"/>
    <mergeCell ref="E308:E309"/>
    <mergeCell ref="F308:F309"/>
    <mergeCell ref="G308:G309"/>
    <mergeCell ref="H308:H309"/>
    <mergeCell ref="I320:I321"/>
    <mergeCell ref="J320:J321"/>
    <mergeCell ref="B323:B324"/>
    <mergeCell ref="D323:D324"/>
    <mergeCell ref="E323:E324"/>
    <mergeCell ref="F323:F324"/>
    <mergeCell ref="I323:I324"/>
    <mergeCell ref="J323:J324"/>
    <mergeCell ref="B320:B321"/>
    <mergeCell ref="D320:D321"/>
    <mergeCell ref="E320:E321"/>
    <mergeCell ref="F320:F321"/>
    <mergeCell ref="G320:G321"/>
    <mergeCell ref="H320:H321"/>
    <mergeCell ref="B318:B319"/>
    <mergeCell ref="D318:D319"/>
    <mergeCell ref="E318:E319"/>
    <mergeCell ref="F318:F319"/>
    <mergeCell ref="I318:I319"/>
    <mergeCell ref="J318:J319"/>
    <mergeCell ref="B329:B330"/>
    <mergeCell ref="D329:D330"/>
    <mergeCell ref="E329:E330"/>
    <mergeCell ref="F329:F330"/>
    <mergeCell ref="I329:I330"/>
    <mergeCell ref="J329:J330"/>
    <mergeCell ref="B327:B328"/>
    <mergeCell ref="D327:D328"/>
    <mergeCell ref="E327:E328"/>
    <mergeCell ref="F327:F328"/>
    <mergeCell ref="I327:I328"/>
    <mergeCell ref="J327:J328"/>
    <mergeCell ref="B325:B326"/>
    <mergeCell ref="D325:D326"/>
    <mergeCell ref="E325:E326"/>
    <mergeCell ref="F325:F326"/>
    <mergeCell ref="I325:I326"/>
    <mergeCell ref="J325:J326"/>
    <mergeCell ref="J335:J336"/>
    <mergeCell ref="B337:B338"/>
    <mergeCell ref="C337:C338"/>
    <mergeCell ref="D337:D338"/>
    <mergeCell ref="E337:E338"/>
    <mergeCell ref="F337:F338"/>
    <mergeCell ref="I337:I338"/>
    <mergeCell ref="J337:J338"/>
    <mergeCell ref="B335:B336"/>
    <mergeCell ref="C335:C336"/>
    <mergeCell ref="D335:D336"/>
    <mergeCell ref="E335:E336"/>
    <mergeCell ref="F335:F336"/>
    <mergeCell ref="I335:I336"/>
    <mergeCell ref="J331:J332"/>
    <mergeCell ref="B333:B334"/>
    <mergeCell ref="C333:C334"/>
    <mergeCell ref="D333:D334"/>
    <mergeCell ref="E333:E334"/>
    <mergeCell ref="F333:F334"/>
    <mergeCell ref="I333:I334"/>
    <mergeCell ref="J333:J334"/>
    <mergeCell ref="B331:B332"/>
    <mergeCell ref="C331:C332"/>
    <mergeCell ref="D331:D332"/>
    <mergeCell ref="E331:E332"/>
    <mergeCell ref="F331:F332"/>
    <mergeCell ref="I331:I332"/>
    <mergeCell ref="J343:J344"/>
    <mergeCell ref="B345:B346"/>
    <mergeCell ref="C345:C346"/>
    <mergeCell ref="D345:D346"/>
    <mergeCell ref="E345:E346"/>
    <mergeCell ref="F345:F346"/>
    <mergeCell ref="I345:I346"/>
    <mergeCell ref="J345:J346"/>
    <mergeCell ref="B343:B344"/>
    <mergeCell ref="C343:C344"/>
    <mergeCell ref="D343:D344"/>
    <mergeCell ref="E343:E344"/>
    <mergeCell ref="F343:F344"/>
    <mergeCell ref="I343:I344"/>
    <mergeCell ref="J339:J340"/>
    <mergeCell ref="B341:B342"/>
    <mergeCell ref="C341:C342"/>
    <mergeCell ref="D341:D342"/>
    <mergeCell ref="E341:E342"/>
    <mergeCell ref="F341:F342"/>
    <mergeCell ref="I341:I342"/>
    <mergeCell ref="J341:J342"/>
    <mergeCell ref="B339:B340"/>
    <mergeCell ref="C339:C340"/>
    <mergeCell ref="D339:D340"/>
    <mergeCell ref="E339:E340"/>
    <mergeCell ref="F339:F340"/>
    <mergeCell ref="I339:I340"/>
    <mergeCell ref="J351:J352"/>
    <mergeCell ref="B367:B368"/>
    <mergeCell ref="D367:D368"/>
    <mergeCell ref="E367:E368"/>
    <mergeCell ref="F367:F368"/>
    <mergeCell ref="G367:G368"/>
    <mergeCell ref="H367:H368"/>
    <mergeCell ref="I367:I368"/>
    <mergeCell ref="J367:J368"/>
    <mergeCell ref="B351:B352"/>
    <mergeCell ref="C351:C352"/>
    <mergeCell ref="D351:D352"/>
    <mergeCell ref="E351:E352"/>
    <mergeCell ref="F351:F352"/>
    <mergeCell ref="I351:I352"/>
    <mergeCell ref="J347:J348"/>
    <mergeCell ref="B349:B350"/>
    <mergeCell ref="C349:C350"/>
    <mergeCell ref="D349:D350"/>
    <mergeCell ref="E349:E350"/>
    <mergeCell ref="F349:F350"/>
    <mergeCell ref="I349:I350"/>
    <mergeCell ref="J349:J350"/>
    <mergeCell ref="B347:B348"/>
    <mergeCell ref="C347:C348"/>
    <mergeCell ref="D347:D348"/>
    <mergeCell ref="E347:E348"/>
    <mergeCell ref="F347:F348"/>
    <mergeCell ref="I347:I348"/>
    <mergeCell ref="I375:I377"/>
    <mergeCell ref="J375:J377"/>
    <mergeCell ref="B378:B380"/>
    <mergeCell ref="D378:D380"/>
    <mergeCell ref="E378:E380"/>
    <mergeCell ref="F378:F380"/>
    <mergeCell ref="G378:G380"/>
    <mergeCell ref="H378:H380"/>
    <mergeCell ref="I378:I380"/>
    <mergeCell ref="J378:J380"/>
    <mergeCell ref="B375:B377"/>
    <mergeCell ref="D375:D377"/>
    <mergeCell ref="E375:E377"/>
    <mergeCell ref="F375:F377"/>
    <mergeCell ref="G375:G377"/>
    <mergeCell ref="H375:H377"/>
    <mergeCell ref="I369:I371"/>
    <mergeCell ref="J369:J371"/>
    <mergeCell ref="B372:B374"/>
    <mergeCell ref="D372:D374"/>
    <mergeCell ref="E372:E374"/>
    <mergeCell ref="F372:F374"/>
    <mergeCell ref="G372:G374"/>
    <mergeCell ref="H372:H374"/>
    <mergeCell ref="I372:I374"/>
    <mergeCell ref="J372:J374"/>
    <mergeCell ref="B369:B371"/>
    <mergeCell ref="D369:D371"/>
    <mergeCell ref="E369:E371"/>
    <mergeCell ref="F369:F371"/>
    <mergeCell ref="G369:G371"/>
    <mergeCell ref="H369:H371"/>
    <mergeCell ref="I387:I389"/>
    <mergeCell ref="J387:J389"/>
    <mergeCell ref="B390:B392"/>
    <mergeCell ref="D390:D392"/>
    <mergeCell ref="E390:E392"/>
    <mergeCell ref="F390:F392"/>
    <mergeCell ref="G390:G392"/>
    <mergeCell ref="H390:H392"/>
    <mergeCell ref="I390:I392"/>
    <mergeCell ref="J390:J392"/>
    <mergeCell ref="B387:B389"/>
    <mergeCell ref="D387:D389"/>
    <mergeCell ref="E387:E389"/>
    <mergeCell ref="F387:F389"/>
    <mergeCell ref="G387:G389"/>
    <mergeCell ref="H387:H389"/>
    <mergeCell ref="I381:I383"/>
    <mergeCell ref="J381:J383"/>
    <mergeCell ref="B384:B386"/>
    <mergeCell ref="D384:D386"/>
    <mergeCell ref="E384:E386"/>
    <mergeCell ref="F384:F386"/>
    <mergeCell ref="G384:G386"/>
    <mergeCell ref="H384:H386"/>
    <mergeCell ref="I384:I386"/>
    <mergeCell ref="J384:J386"/>
    <mergeCell ref="B381:B383"/>
    <mergeCell ref="D381:D383"/>
    <mergeCell ref="E381:E383"/>
    <mergeCell ref="F381:F383"/>
    <mergeCell ref="G381:G383"/>
    <mergeCell ref="H381:H383"/>
    <mergeCell ref="I396:I398"/>
    <mergeCell ref="J396:J398"/>
    <mergeCell ref="B399:B401"/>
    <mergeCell ref="D399:D401"/>
    <mergeCell ref="E399:E401"/>
    <mergeCell ref="F399:F401"/>
    <mergeCell ref="G399:G401"/>
    <mergeCell ref="H399:H401"/>
    <mergeCell ref="I399:I401"/>
    <mergeCell ref="J399:J401"/>
    <mergeCell ref="B396:B398"/>
    <mergeCell ref="D396:D398"/>
    <mergeCell ref="E396:E398"/>
    <mergeCell ref="F396:F398"/>
    <mergeCell ref="G396:G398"/>
    <mergeCell ref="H396:H398"/>
    <mergeCell ref="B393:B395"/>
    <mergeCell ref="D393:D395"/>
    <mergeCell ref="E393:E395"/>
    <mergeCell ref="F393:F395"/>
    <mergeCell ref="I393:I395"/>
    <mergeCell ref="J393:J395"/>
    <mergeCell ref="I408:I409"/>
    <mergeCell ref="J408:J409"/>
    <mergeCell ref="B410:B412"/>
    <mergeCell ref="D410:D412"/>
    <mergeCell ref="E410:E412"/>
    <mergeCell ref="F410:F412"/>
    <mergeCell ref="G410:G412"/>
    <mergeCell ref="H410:H412"/>
    <mergeCell ref="I410:I412"/>
    <mergeCell ref="J410:J412"/>
    <mergeCell ref="B408:B409"/>
    <mergeCell ref="D408:D409"/>
    <mergeCell ref="E408:E409"/>
    <mergeCell ref="F408:F409"/>
    <mergeCell ref="G408:G409"/>
    <mergeCell ref="H408:H409"/>
    <mergeCell ref="I402:I404"/>
    <mergeCell ref="J402:J404"/>
    <mergeCell ref="B405:B407"/>
    <mergeCell ref="D405:D407"/>
    <mergeCell ref="E405:E407"/>
    <mergeCell ref="F405:F407"/>
    <mergeCell ref="G405:G407"/>
    <mergeCell ref="H405:H407"/>
    <mergeCell ref="I405:I407"/>
    <mergeCell ref="J405:J407"/>
    <mergeCell ref="B402:B404"/>
    <mergeCell ref="D402:D404"/>
    <mergeCell ref="E402:E404"/>
    <mergeCell ref="F402:F404"/>
    <mergeCell ref="G402:G404"/>
    <mergeCell ref="H402:H404"/>
    <mergeCell ref="B418:B419"/>
    <mergeCell ref="D418:D419"/>
    <mergeCell ref="E418:E419"/>
    <mergeCell ref="F418:F419"/>
    <mergeCell ref="I418:I419"/>
    <mergeCell ref="B420:B421"/>
    <mergeCell ref="C420:C421"/>
    <mergeCell ref="D420:D421"/>
    <mergeCell ref="E420:E421"/>
    <mergeCell ref="F420:F421"/>
    <mergeCell ref="I413:I415"/>
    <mergeCell ref="J413:J415"/>
    <mergeCell ref="B416:B417"/>
    <mergeCell ref="D416:D417"/>
    <mergeCell ref="E416:E417"/>
    <mergeCell ref="F416:F417"/>
    <mergeCell ref="G416:G417"/>
    <mergeCell ref="H416:H417"/>
    <mergeCell ref="I416:I417"/>
    <mergeCell ref="B413:B415"/>
    <mergeCell ref="D413:D415"/>
    <mergeCell ref="E413:E415"/>
    <mergeCell ref="F413:F415"/>
    <mergeCell ref="G413:G415"/>
    <mergeCell ref="H413:H415"/>
    <mergeCell ref="J427:J428"/>
    <mergeCell ref="B429:B430"/>
    <mergeCell ref="D429:D430"/>
    <mergeCell ref="E429:E430"/>
    <mergeCell ref="F429:F430"/>
    <mergeCell ref="G429:G430"/>
    <mergeCell ref="H429:H430"/>
    <mergeCell ref="I429:I430"/>
    <mergeCell ref="J429:J430"/>
    <mergeCell ref="G420:G421"/>
    <mergeCell ref="H420:H421"/>
    <mergeCell ref="I420:I421"/>
    <mergeCell ref="B427:B428"/>
    <mergeCell ref="D427:D428"/>
    <mergeCell ref="E427:E428"/>
    <mergeCell ref="F427:F428"/>
    <mergeCell ref="G427:G428"/>
    <mergeCell ref="H427:H428"/>
    <mergeCell ref="I427:I428"/>
    <mergeCell ref="I441:I442"/>
    <mergeCell ref="J441:J442"/>
    <mergeCell ref="B450:B451"/>
    <mergeCell ref="D450:D451"/>
    <mergeCell ref="E450:E451"/>
    <mergeCell ref="F450:F451"/>
    <mergeCell ref="G450:G451"/>
    <mergeCell ref="H450:H451"/>
    <mergeCell ref="I450:I451"/>
    <mergeCell ref="J450:J451"/>
    <mergeCell ref="B441:B442"/>
    <mergeCell ref="D441:D442"/>
    <mergeCell ref="E441:E442"/>
    <mergeCell ref="F441:F442"/>
    <mergeCell ref="G441:G442"/>
    <mergeCell ref="H441:H442"/>
    <mergeCell ref="I434:I435"/>
    <mergeCell ref="J434:J435"/>
    <mergeCell ref="B436:B437"/>
    <mergeCell ref="D436:D437"/>
    <mergeCell ref="E436:E437"/>
    <mergeCell ref="F436:F437"/>
    <mergeCell ref="G436:G437"/>
    <mergeCell ref="H436:H437"/>
    <mergeCell ref="I436:I437"/>
    <mergeCell ref="J436:J437"/>
    <mergeCell ref="B434:B435"/>
    <mergeCell ref="D434:D435"/>
    <mergeCell ref="E434:E435"/>
    <mergeCell ref="F434:F435"/>
    <mergeCell ref="G434:G435"/>
    <mergeCell ref="H434:H435"/>
    <mergeCell ref="I469:I470"/>
    <mergeCell ref="J469:J470"/>
    <mergeCell ref="B471:B472"/>
    <mergeCell ref="D471:D472"/>
    <mergeCell ref="E471:E472"/>
    <mergeCell ref="F471:F472"/>
    <mergeCell ref="I471:I472"/>
    <mergeCell ref="J471:J472"/>
    <mergeCell ref="B469:B470"/>
    <mergeCell ref="D469:D470"/>
    <mergeCell ref="E469:E470"/>
    <mergeCell ref="F469:F470"/>
    <mergeCell ref="G469:G470"/>
    <mergeCell ref="H469:H470"/>
    <mergeCell ref="I455:I456"/>
    <mergeCell ref="J455:J456"/>
    <mergeCell ref="B464:B465"/>
    <mergeCell ref="D464:D465"/>
    <mergeCell ref="E464:E465"/>
    <mergeCell ref="F464:F465"/>
    <mergeCell ref="G464:G465"/>
    <mergeCell ref="H464:H465"/>
    <mergeCell ref="I464:I465"/>
    <mergeCell ref="J464:J465"/>
    <mergeCell ref="B455:B456"/>
    <mergeCell ref="D455:D456"/>
    <mergeCell ref="E455:E456"/>
    <mergeCell ref="F455:F456"/>
    <mergeCell ref="G455:G456"/>
    <mergeCell ref="H455:H456"/>
    <mergeCell ref="J478:J479"/>
    <mergeCell ref="B480:B481"/>
    <mergeCell ref="D480:D481"/>
    <mergeCell ref="E480:E481"/>
    <mergeCell ref="F480:F481"/>
    <mergeCell ref="I480:I481"/>
    <mergeCell ref="J480:J481"/>
    <mergeCell ref="B478:B479"/>
    <mergeCell ref="C478:C479"/>
    <mergeCell ref="D478:D479"/>
    <mergeCell ref="E478:E479"/>
    <mergeCell ref="F478:F479"/>
    <mergeCell ref="I478:I479"/>
    <mergeCell ref="J473:J474"/>
    <mergeCell ref="B475:B476"/>
    <mergeCell ref="C475:C476"/>
    <mergeCell ref="D475:D476"/>
    <mergeCell ref="E475:E476"/>
    <mergeCell ref="F475:F476"/>
    <mergeCell ref="I475:I476"/>
    <mergeCell ref="J475:J476"/>
    <mergeCell ref="B473:B474"/>
    <mergeCell ref="C473:C474"/>
    <mergeCell ref="D473:D474"/>
    <mergeCell ref="E473:E474"/>
    <mergeCell ref="F473:F474"/>
    <mergeCell ref="I473:I474"/>
    <mergeCell ref="B486:B487"/>
    <mergeCell ref="D486:D487"/>
    <mergeCell ref="E486:E487"/>
    <mergeCell ref="F486:F487"/>
    <mergeCell ref="I486:I487"/>
    <mergeCell ref="J486:J487"/>
    <mergeCell ref="B484:B485"/>
    <mergeCell ref="D484:D485"/>
    <mergeCell ref="E484:E485"/>
    <mergeCell ref="F484:F485"/>
    <mergeCell ref="I484:I485"/>
    <mergeCell ref="J484:J485"/>
    <mergeCell ref="B482:B483"/>
    <mergeCell ref="D482:D483"/>
    <mergeCell ref="E482:E483"/>
    <mergeCell ref="F482:F483"/>
    <mergeCell ref="I482:I483"/>
    <mergeCell ref="J482:J483"/>
    <mergeCell ref="B492:B493"/>
    <mergeCell ref="D492:D493"/>
    <mergeCell ref="E492:E493"/>
    <mergeCell ref="F492:F493"/>
    <mergeCell ref="I492:I493"/>
    <mergeCell ref="J492:J493"/>
    <mergeCell ref="B490:B491"/>
    <mergeCell ref="D490:D491"/>
    <mergeCell ref="E490:E491"/>
    <mergeCell ref="F490:F491"/>
    <mergeCell ref="I490:I491"/>
    <mergeCell ref="J490:J491"/>
    <mergeCell ref="B488:B489"/>
    <mergeCell ref="D488:D489"/>
    <mergeCell ref="E488:E489"/>
    <mergeCell ref="F488:F489"/>
    <mergeCell ref="I488:I489"/>
    <mergeCell ref="J488:J489"/>
    <mergeCell ref="J496:J497"/>
    <mergeCell ref="B498:B499"/>
    <mergeCell ref="C498:C499"/>
    <mergeCell ref="D498:D499"/>
    <mergeCell ref="E498:E499"/>
    <mergeCell ref="F498:F499"/>
    <mergeCell ref="I498:I499"/>
    <mergeCell ref="J498:J499"/>
    <mergeCell ref="B496:B497"/>
    <mergeCell ref="C496:C497"/>
    <mergeCell ref="D496:D497"/>
    <mergeCell ref="E496:E497"/>
    <mergeCell ref="F496:F497"/>
    <mergeCell ref="I496:I497"/>
    <mergeCell ref="B494:B495"/>
    <mergeCell ref="D494:D495"/>
    <mergeCell ref="E494:E495"/>
    <mergeCell ref="F494:F495"/>
    <mergeCell ref="I494:I495"/>
    <mergeCell ref="J494:J495"/>
    <mergeCell ref="B504:B505"/>
    <mergeCell ref="D504:D505"/>
    <mergeCell ref="E504:E505"/>
    <mergeCell ref="F504:F505"/>
    <mergeCell ref="I504:I505"/>
    <mergeCell ref="J504:J505"/>
    <mergeCell ref="J500:J501"/>
    <mergeCell ref="B502:B503"/>
    <mergeCell ref="D502:D503"/>
    <mergeCell ref="E502:E503"/>
    <mergeCell ref="F502:F503"/>
    <mergeCell ref="I502:I503"/>
    <mergeCell ref="J502:J503"/>
    <mergeCell ref="B500:B501"/>
    <mergeCell ref="C500:C501"/>
    <mergeCell ref="D500:D501"/>
    <mergeCell ref="E500:E501"/>
    <mergeCell ref="F500:F501"/>
    <mergeCell ref="I500:I501"/>
    <mergeCell ref="I519:I520"/>
    <mergeCell ref="J519:J520"/>
    <mergeCell ref="B521:B523"/>
    <mergeCell ref="D521:D523"/>
    <mergeCell ref="E521:E523"/>
    <mergeCell ref="F521:F523"/>
    <mergeCell ref="G521:G523"/>
    <mergeCell ref="H521:H523"/>
    <mergeCell ref="I521:I523"/>
    <mergeCell ref="J521:J523"/>
    <mergeCell ref="B519:B520"/>
    <mergeCell ref="D519:D520"/>
    <mergeCell ref="E519:E520"/>
    <mergeCell ref="F519:F520"/>
    <mergeCell ref="G519:G520"/>
    <mergeCell ref="H519:H520"/>
    <mergeCell ref="B506:B507"/>
    <mergeCell ref="D506:D507"/>
    <mergeCell ref="E506:E507"/>
    <mergeCell ref="F506:F507"/>
    <mergeCell ref="I506:I507"/>
    <mergeCell ref="J506:J507"/>
    <mergeCell ref="I530:I532"/>
    <mergeCell ref="J530:J532"/>
    <mergeCell ref="B533:B535"/>
    <mergeCell ref="D533:D535"/>
    <mergeCell ref="E533:E535"/>
    <mergeCell ref="F533:F535"/>
    <mergeCell ref="G533:G535"/>
    <mergeCell ref="H533:H535"/>
    <mergeCell ref="I533:I535"/>
    <mergeCell ref="J533:J535"/>
    <mergeCell ref="B530:B532"/>
    <mergeCell ref="D530:D532"/>
    <mergeCell ref="E530:E532"/>
    <mergeCell ref="F530:F532"/>
    <mergeCell ref="G530:G532"/>
    <mergeCell ref="H530:H532"/>
    <mergeCell ref="I524:I526"/>
    <mergeCell ref="J524:J526"/>
    <mergeCell ref="B527:B529"/>
    <mergeCell ref="D527:D529"/>
    <mergeCell ref="E527:E529"/>
    <mergeCell ref="F527:F529"/>
    <mergeCell ref="G527:G529"/>
    <mergeCell ref="H527:H529"/>
    <mergeCell ref="I527:I529"/>
    <mergeCell ref="J527:J529"/>
    <mergeCell ref="B524:B526"/>
    <mergeCell ref="D524:D526"/>
    <mergeCell ref="E524:E526"/>
    <mergeCell ref="F524:F526"/>
    <mergeCell ref="G524:G526"/>
    <mergeCell ref="H524:H526"/>
    <mergeCell ref="I542:I544"/>
    <mergeCell ref="J542:J544"/>
    <mergeCell ref="B545:B547"/>
    <mergeCell ref="D545:D547"/>
    <mergeCell ref="E545:E547"/>
    <mergeCell ref="F545:F547"/>
    <mergeCell ref="I545:I547"/>
    <mergeCell ref="J545:J547"/>
    <mergeCell ref="B542:B544"/>
    <mergeCell ref="D542:D544"/>
    <mergeCell ref="E542:E544"/>
    <mergeCell ref="F542:F544"/>
    <mergeCell ref="G542:G544"/>
    <mergeCell ref="H542:H544"/>
    <mergeCell ref="I536:I538"/>
    <mergeCell ref="J536:J538"/>
    <mergeCell ref="B539:B541"/>
    <mergeCell ref="D539:D541"/>
    <mergeCell ref="E539:E541"/>
    <mergeCell ref="F539:F541"/>
    <mergeCell ref="G539:G541"/>
    <mergeCell ref="H539:H541"/>
    <mergeCell ref="I539:I541"/>
    <mergeCell ref="J539:J541"/>
    <mergeCell ref="B536:B538"/>
    <mergeCell ref="D536:D538"/>
    <mergeCell ref="E536:E538"/>
    <mergeCell ref="F536:F538"/>
    <mergeCell ref="G536:G538"/>
    <mergeCell ref="H536:H538"/>
    <mergeCell ref="I554:I556"/>
    <mergeCell ref="J554:J556"/>
    <mergeCell ref="B557:B559"/>
    <mergeCell ref="D557:D559"/>
    <mergeCell ref="E557:E559"/>
    <mergeCell ref="F557:F559"/>
    <mergeCell ref="G557:G559"/>
    <mergeCell ref="H557:H559"/>
    <mergeCell ref="I557:I559"/>
    <mergeCell ref="J557:J559"/>
    <mergeCell ref="B554:B556"/>
    <mergeCell ref="D554:D556"/>
    <mergeCell ref="E554:E556"/>
    <mergeCell ref="F554:F556"/>
    <mergeCell ref="G554:G556"/>
    <mergeCell ref="H554:H556"/>
    <mergeCell ref="I548:I550"/>
    <mergeCell ref="J548:J550"/>
    <mergeCell ref="B551:B553"/>
    <mergeCell ref="D551:D553"/>
    <mergeCell ref="E551:E553"/>
    <mergeCell ref="F551:F553"/>
    <mergeCell ref="G551:G553"/>
    <mergeCell ref="H551:H553"/>
    <mergeCell ref="I551:I553"/>
    <mergeCell ref="J551:J553"/>
    <mergeCell ref="B548:B550"/>
    <mergeCell ref="D548:D550"/>
    <mergeCell ref="E548:E550"/>
    <mergeCell ref="F548:F550"/>
    <mergeCell ref="G548:G550"/>
    <mergeCell ref="H548:H550"/>
    <mergeCell ref="I565:I567"/>
    <mergeCell ref="J565:J567"/>
    <mergeCell ref="B569:B570"/>
    <mergeCell ref="D569:D570"/>
    <mergeCell ref="E569:E570"/>
    <mergeCell ref="F569:F570"/>
    <mergeCell ref="G569:G570"/>
    <mergeCell ref="H569:H570"/>
    <mergeCell ref="I569:I570"/>
    <mergeCell ref="B565:B567"/>
    <mergeCell ref="D565:D567"/>
    <mergeCell ref="E565:E567"/>
    <mergeCell ref="F565:F567"/>
    <mergeCell ref="G565:G567"/>
    <mergeCell ref="H565:H567"/>
    <mergeCell ref="I560:I561"/>
    <mergeCell ref="J560:J561"/>
    <mergeCell ref="B562:B564"/>
    <mergeCell ref="D562:D564"/>
    <mergeCell ref="E562:E564"/>
    <mergeCell ref="F562:F564"/>
    <mergeCell ref="G562:G564"/>
    <mergeCell ref="H562:H564"/>
    <mergeCell ref="I562:I564"/>
    <mergeCell ref="J562:J564"/>
    <mergeCell ref="B560:B561"/>
    <mergeCell ref="D560:D561"/>
    <mergeCell ref="E560:E561"/>
    <mergeCell ref="F560:F561"/>
    <mergeCell ref="G560:G561"/>
    <mergeCell ref="H560:H561"/>
    <mergeCell ref="B586:B588"/>
    <mergeCell ref="E586:E588"/>
    <mergeCell ref="F586:F588"/>
    <mergeCell ref="G586:G588"/>
    <mergeCell ref="H586:H588"/>
    <mergeCell ref="I586:I588"/>
    <mergeCell ref="H578:H580"/>
    <mergeCell ref="I578:I580"/>
    <mergeCell ref="J578:J580"/>
    <mergeCell ref="B581:B583"/>
    <mergeCell ref="E581:E583"/>
    <mergeCell ref="F581:F583"/>
    <mergeCell ref="G581:G583"/>
    <mergeCell ref="B571:B572"/>
    <mergeCell ref="D571:D572"/>
    <mergeCell ref="E571:E572"/>
    <mergeCell ref="F571:F572"/>
    <mergeCell ref="I571:I572"/>
    <mergeCell ref="B578:B580"/>
    <mergeCell ref="D578:D580"/>
    <mergeCell ref="E578:E580"/>
    <mergeCell ref="F578:F580"/>
    <mergeCell ref="G578:G580"/>
    <mergeCell ref="J598:J599"/>
    <mergeCell ref="B602:B603"/>
    <mergeCell ref="D602:D603"/>
    <mergeCell ref="E602:E603"/>
    <mergeCell ref="F602:F603"/>
    <mergeCell ref="G602:G603"/>
    <mergeCell ref="H602:H603"/>
    <mergeCell ref="I602:I603"/>
    <mergeCell ref="J602:J603"/>
    <mergeCell ref="I590:I592"/>
    <mergeCell ref="B598:B599"/>
    <mergeCell ref="D598:D599"/>
    <mergeCell ref="E598:E599"/>
    <mergeCell ref="F598:F599"/>
    <mergeCell ref="G598:G599"/>
    <mergeCell ref="H598:H599"/>
    <mergeCell ref="I598:I599"/>
    <mergeCell ref="B590:B592"/>
    <mergeCell ref="C590:C592"/>
    <mergeCell ref="E590:E592"/>
    <mergeCell ref="F590:F592"/>
    <mergeCell ref="G590:G592"/>
    <mergeCell ref="H590:H592"/>
    <mergeCell ref="H615:H616"/>
    <mergeCell ref="I615:I616"/>
    <mergeCell ref="B617:B618"/>
    <mergeCell ref="D617:D618"/>
    <mergeCell ref="E617:E618"/>
    <mergeCell ref="F617:F618"/>
    <mergeCell ref="I617:I618"/>
    <mergeCell ref="B615:B616"/>
    <mergeCell ref="C615:C616"/>
    <mergeCell ref="D615:D616"/>
    <mergeCell ref="E615:E616"/>
    <mergeCell ref="F615:F616"/>
    <mergeCell ref="G615:G616"/>
    <mergeCell ref="I607:I608"/>
    <mergeCell ref="J607:J608"/>
    <mergeCell ref="B612:B613"/>
    <mergeCell ref="D612:D613"/>
    <mergeCell ref="E612:E613"/>
    <mergeCell ref="F612:F613"/>
    <mergeCell ref="G612:G613"/>
    <mergeCell ref="H612:H613"/>
    <mergeCell ref="I612:I613"/>
    <mergeCell ref="J612:J613"/>
    <mergeCell ref="B607:B608"/>
    <mergeCell ref="D607:D608"/>
    <mergeCell ref="E607:E608"/>
    <mergeCell ref="F607:F608"/>
    <mergeCell ref="G607:G608"/>
    <mergeCell ref="H607:H608"/>
    <mergeCell ref="B623:B624"/>
    <mergeCell ref="D623:D624"/>
    <mergeCell ref="E623:E624"/>
    <mergeCell ref="F623:F624"/>
    <mergeCell ref="I623:I624"/>
    <mergeCell ref="J623:J624"/>
    <mergeCell ref="B621:B622"/>
    <mergeCell ref="D621:D622"/>
    <mergeCell ref="E621:E622"/>
    <mergeCell ref="F621:F622"/>
    <mergeCell ref="I621:I622"/>
    <mergeCell ref="J621:J622"/>
    <mergeCell ref="J617:J618"/>
    <mergeCell ref="B619:B620"/>
    <mergeCell ref="D619:D620"/>
    <mergeCell ref="E619:E620"/>
    <mergeCell ref="F619:F620"/>
    <mergeCell ref="I619:I620"/>
    <mergeCell ref="J619:J620"/>
    <mergeCell ref="B629:B630"/>
    <mergeCell ref="D629:D630"/>
    <mergeCell ref="E629:E630"/>
    <mergeCell ref="F629:F630"/>
    <mergeCell ref="I629:I630"/>
    <mergeCell ref="J629:J630"/>
    <mergeCell ref="B627:B628"/>
    <mergeCell ref="D627:D628"/>
    <mergeCell ref="E627:E628"/>
    <mergeCell ref="F627:F628"/>
    <mergeCell ref="I627:I628"/>
    <mergeCell ref="J627:J628"/>
    <mergeCell ref="B625:B626"/>
    <mergeCell ref="D625:D626"/>
    <mergeCell ref="E625:E626"/>
    <mergeCell ref="F625:F626"/>
    <mergeCell ref="I625:I626"/>
    <mergeCell ref="J625:J626"/>
    <mergeCell ref="J635:J636"/>
    <mergeCell ref="B637:B638"/>
    <mergeCell ref="C637:C638"/>
    <mergeCell ref="D637:D638"/>
    <mergeCell ref="E637:E638"/>
    <mergeCell ref="F637:F638"/>
    <mergeCell ref="I637:I638"/>
    <mergeCell ref="J637:J638"/>
    <mergeCell ref="B635:B636"/>
    <mergeCell ref="C635:C636"/>
    <mergeCell ref="D635:D636"/>
    <mergeCell ref="E635:E636"/>
    <mergeCell ref="F635:F636"/>
    <mergeCell ref="I635:I636"/>
    <mergeCell ref="J631:J632"/>
    <mergeCell ref="B633:B634"/>
    <mergeCell ref="C633:C634"/>
    <mergeCell ref="D633:D634"/>
    <mergeCell ref="E633:E634"/>
    <mergeCell ref="F633:F634"/>
    <mergeCell ref="I633:I634"/>
    <mergeCell ref="J633:J634"/>
    <mergeCell ref="B631:B632"/>
    <mergeCell ref="C631:C632"/>
    <mergeCell ref="D631:D632"/>
    <mergeCell ref="E631:E632"/>
    <mergeCell ref="F631:F632"/>
    <mergeCell ref="I631:I632"/>
    <mergeCell ref="B645:B646"/>
    <mergeCell ref="D645:D646"/>
    <mergeCell ref="E645:E646"/>
    <mergeCell ref="F645:F646"/>
    <mergeCell ref="I645:I646"/>
    <mergeCell ref="J645:J646"/>
    <mergeCell ref="B643:B644"/>
    <mergeCell ref="D643:D644"/>
    <mergeCell ref="E643:E644"/>
    <mergeCell ref="F643:F644"/>
    <mergeCell ref="I643:I644"/>
    <mergeCell ref="J643:J644"/>
    <mergeCell ref="J639:J640"/>
    <mergeCell ref="B641:B642"/>
    <mergeCell ref="D641:D642"/>
    <mergeCell ref="E641:E642"/>
    <mergeCell ref="F641:F642"/>
    <mergeCell ref="I641:I642"/>
    <mergeCell ref="J641:J642"/>
    <mergeCell ref="B639:B640"/>
    <mergeCell ref="C639:C640"/>
    <mergeCell ref="D639:D640"/>
    <mergeCell ref="E639:E640"/>
    <mergeCell ref="F639:F640"/>
    <mergeCell ref="I639:I640"/>
    <mergeCell ref="J651:J652"/>
    <mergeCell ref="B653:B654"/>
    <mergeCell ref="C653:C654"/>
    <mergeCell ref="D653:D654"/>
    <mergeCell ref="E653:E654"/>
    <mergeCell ref="F653:F654"/>
    <mergeCell ref="I653:I654"/>
    <mergeCell ref="J653:J654"/>
    <mergeCell ref="B651:B652"/>
    <mergeCell ref="C651:C652"/>
    <mergeCell ref="D651:D652"/>
    <mergeCell ref="E651:E652"/>
    <mergeCell ref="F651:F652"/>
    <mergeCell ref="I651:I652"/>
    <mergeCell ref="J647:J648"/>
    <mergeCell ref="B649:B650"/>
    <mergeCell ref="C649:C650"/>
    <mergeCell ref="D649:D650"/>
    <mergeCell ref="E649:E650"/>
    <mergeCell ref="F649:F650"/>
    <mergeCell ref="I649:I650"/>
    <mergeCell ref="J649:J650"/>
    <mergeCell ref="B647:B648"/>
    <mergeCell ref="C647:C648"/>
    <mergeCell ref="D647:D648"/>
    <mergeCell ref="E647:E648"/>
    <mergeCell ref="F647:F648"/>
    <mergeCell ref="I647:I648"/>
    <mergeCell ref="J665:J666"/>
    <mergeCell ref="B667:B668"/>
    <mergeCell ref="C667:C668"/>
    <mergeCell ref="D667:D668"/>
    <mergeCell ref="E667:E668"/>
    <mergeCell ref="F667:F668"/>
    <mergeCell ref="I667:I668"/>
    <mergeCell ref="J667:J668"/>
    <mergeCell ref="B665:B666"/>
    <mergeCell ref="C665:C666"/>
    <mergeCell ref="D665:D666"/>
    <mergeCell ref="E665:E666"/>
    <mergeCell ref="F665:F666"/>
    <mergeCell ref="I665:I666"/>
    <mergeCell ref="J655:J656"/>
    <mergeCell ref="B663:B664"/>
    <mergeCell ref="C663:C664"/>
    <mergeCell ref="D663:D664"/>
    <mergeCell ref="E663:E664"/>
    <mergeCell ref="F663:F664"/>
    <mergeCell ref="I663:I664"/>
    <mergeCell ref="J663:J664"/>
    <mergeCell ref="B655:B656"/>
    <mergeCell ref="C655:C656"/>
    <mergeCell ref="D655:D656"/>
    <mergeCell ref="E655:E656"/>
    <mergeCell ref="F655:F656"/>
    <mergeCell ref="I655:I656"/>
    <mergeCell ref="I678:I679"/>
    <mergeCell ref="J678:J679"/>
    <mergeCell ref="B684:B685"/>
    <mergeCell ref="D684:D685"/>
    <mergeCell ref="E684:E685"/>
    <mergeCell ref="F684:F685"/>
    <mergeCell ref="G684:G685"/>
    <mergeCell ref="H684:H685"/>
    <mergeCell ref="I684:I685"/>
    <mergeCell ref="J684:J685"/>
    <mergeCell ref="B678:B679"/>
    <mergeCell ref="C678:C679"/>
    <mergeCell ref="D678:D679"/>
    <mergeCell ref="E678:E679"/>
    <mergeCell ref="F678:F679"/>
    <mergeCell ref="G678:G679"/>
    <mergeCell ref="J669:J670"/>
    <mergeCell ref="B671:B672"/>
    <mergeCell ref="C671:C672"/>
    <mergeCell ref="D671:D672"/>
    <mergeCell ref="E671:E672"/>
    <mergeCell ref="F671:F672"/>
    <mergeCell ref="I671:I672"/>
    <mergeCell ref="J671:J672"/>
    <mergeCell ref="B669:B670"/>
    <mergeCell ref="C669:C670"/>
    <mergeCell ref="D669:D670"/>
    <mergeCell ref="E669:E670"/>
    <mergeCell ref="F669:F670"/>
    <mergeCell ref="I669:I670"/>
    <mergeCell ref="H691:H692"/>
    <mergeCell ref="I691:I692"/>
    <mergeCell ref="B693:B694"/>
    <mergeCell ref="C693:C694"/>
    <mergeCell ref="D693:D694"/>
    <mergeCell ref="E693:E694"/>
    <mergeCell ref="F693:F694"/>
    <mergeCell ref="G693:G694"/>
    <mergeCell ref="H693:H694"/>
    <mergeCell ref="I693:I694"/>
    <mergeCell ref="B691:B692"/>
    <mergeCell ref="C691:C692"/>
    <mergeCell ref="D691:D692"/>
    <mergeCell ref="E691:E692"/>
    <mergeCell ref="F691:F692"/>
    <mergeCell ref="G691:G692"/>
    <mergeCell ref="H687:H688"/>
    <mergeCell ref="I687:I688"/>
    <mergeCell ref="B689:B690"/>
    <mergeCell ref="C689:C690"/>
    <mergeCell ref="D689:D690"/>
    <mergeCell ref="E689:E690"/>
    <mergeCell ref="F689:F690"/>
    <mergeCell ref="G689:G690"/>
    <mergeCell ref="H689:H690"/>
    <mergeCell ref="I689:I690"/>
    <mergeCell ref="B687:B688"/>
    <mergeCell ref="C687:C688"/>
    <mergeCell ref="D687:D688"/>
    <mergeCell ref="E687:E688"/>
    <mergeCell ref="F687:F688"/>
    <mergeCell ref="G687:G688"/>
    <mergeCell ref="J697:J698"/>
    <mergeCell ref="B700:B702"/>
    <mergeCell ref="D700:D702"/>
    <mergeCell ref="E700:E702"/>
    <mergeCell ref="F700:F702"/>
    <mergeCell ref="G700:G702"/>
    <mergeCell ref="H700:H702"/>
    <mergeCell ref="I700:I702"/>
    <mergeCell ref="J700:J702"/>
    <mergeCell ref="H695:H696"/>
    <mergeCell ref="I695:I696"/>
    <mergeCell ref="B697:B698"/>
    <mergeCell ref="C697:C698"/>
    <mergeCell ref="D697:D698"/>
    <mergeCell ref="E697:E698"/>
    <mergeCell ref="F697:F698"/>
    <mergeCell ref="I697:I698"/>
    <mergeCell ref="B695:B696"/>
    <mergeCell ref="C695:C696"/>
    <mergeCell ref="D695:D696"/>
    <mergeCell ref="E695:E696"/>
    <mergeCell ref="F695:F696"/>
    <mergeCell ref="G695:G696"/>
    <mergeCell ref="I709:I710"/>
    <mergeCell ref="J709:J710"/>
    <mergeCell ref="B711:B713"/>
    <mergeCell ref="D711:D713"/>
    <mergeCell ref="E711:E713"/>
    <mergeCell ref="F711:F713"/>
    <mergeCell ref="G711:G713"/>
    <mergeCell ref="H711:H713"/>
    <mergeCell ref="I711:I713"/>
    <mergeCell ref="J711:J713"/>
    <mergeCell ref="B709:B710"/>
    <mergeCell ref="D709:D710"/>
    <mergeCell ref="E709:E710"/>
    <mergeCell ref="F709:F710"/>
    <mergeCell ref="G709:G710"/>
    <mergeCell ref="H709:H710"/>
    <mergeCell ref="I703:I705"/>
    <mergeCell ref="J703:J705"/>
    <mergeCell ref="B706:B708"/>
    <mergeCell ref="D706:D708"/>
    <mergeCell ref="E706:E708"/>
    <mergeCell ref="F706:F708"/>
    <mergeCell ref="G706:G708"/>
    <mergeCell ref="H706:H708"/>
    <mergeCell ref="I706:I708"/>
    <mergeCell ref="J706:J708"/>
    <mergeCell ref="B703:B705"/>
    <mergeCell ref="D703:D705"/>
    <mergeCell ref="E703:E705"/>
    <mergeCell ref="F703:F705"/>
    <mergeCell ref="G703:G705"/>
    <mergeCell ref="H703:H705"/>
    <mergeCell ref="B722:B724"/>
    <mergeCell ref="E722:E724"/>
    <mergeCell ref="F722:F724"/>
    <mergeCell ref="G722:G724"/>
    <mergeCell ref="B728:B730"/>
    <mergeCell ref="E728:E730"/>
    <mergeCell ref="F728:F730"/>
    <mergeCell ref="G728:G730"/>
    <mergeCell ref="H728:H730"/>
    <mergeCell ref="I714:I716"/>
    <mergeCell ref="J714:J716"/>
    <mergeCell ref="B719:B721"/>
    <mergeCell ref="D719:D721"/>
    <mergeCell ref="E719:E721"/>
    <mergeCell ref="F719:F721"/>
    <mergeCell ref="G719:G721"/>
    <mergeCell ref="H719:H721"/>
    <mergeCell ref="B714:B716"/>
    <mergeCell ref="D714:D716"/>
    <mergeCell ref="E714:E716"/>
    <mergeCell ref="F714:F716"/>
    <mergeCell ref="G714:G716"/>
    <mergeCell ref="H714:H716"/>
    <mergeCell ref="J744:J745"/>
    <mergeCell ref="B748:B749"/>
    <mergeCell ref="D748:D749"/>
    <mergeCell ref="E748:E749"/>
    <mergeCell ref="F748:F749"/>
    <mergeCell ref="G748:G749"/>
    <mergeCell ref="H748:H749"/>
    <mergeCell ref="I748:I749"/>
    <mergeCell ref="J748:J749"/>
    <mergeCell ref="B744:B745"/>
    <mergeCell ref="D744:D745"/>
    <mergeCell ref="E744:E745"/>
    <mergeCell ref="F744:F745"/>
    <mergeCell ref="G744:G745"/>
    <mergeCell ref="I728:I730"/>
    <mergeCell ref="B732:B734"/>
    <mergeCell ref="C732:C734"/>
    <mergeCell ref="E732:E734"/>
    <mergeCell ref="F732:F734"/>
    <mergeCell ref="G732:G734"/>
    <mergeCell ref="H732:H734"/>
    <mergeCell ref="B763:B764"/>
    <mergeCell ref="D763:D764"/>
    <mergeCell ref="E763:E764"/>
    <mergeCell ref="F763:F764"/>
    <mergeCell ref="I763:I764"/>
    <mergeCell ref="J763:J764"/>
    <mergeCell ref="I757:I758"/>
    <mergeCell ref="J757:J758"/>
    <mergeCell ref="B761:B762"/>
    <mergeCell ref="C761:C762"/>
    <mergeCell ref="D761:D762"/>
    <mergeCell ref="E761:E762"/>
    <mergeCell ref="F761:F762"/>
    <mergeCell ref="G761:G762"/>
    <mergeCell ref="H761:H762"/>
    <mergeCell ref="I761:I762"/>
    <mergeCell ref="B757:B758"/>
    <mergeCell ref="D757:D758"/>
    <mergeCell ref="E757:E758"/>
    <mergeCell ref="F757:F758"/>
    <mergeCell ref="G757:G758"/>
    <mergeCell ref="H757:H758"/>
    <mergeCell ref="B774:B775"/>
    <mergeCell ref="D774:D775"/>
    <mergeCell ref="E774:E775"/>
    <mergeCell ref="F774:F775"/>
    <mergeCell ref="I774:I775"/>
    <mergeCell ref="J774:J775"/>
    <mergeCell ref="J770:J771"/>
    <mergeCell ref="B772:B773"/>
    <mergeCell ref="C772:C773"/>
    <mergeCell ref="D772:D773"/>
    <mergeCell ref="E772:E773"/>
    <mergeCell ref="F772:F773"/>
    <mergeCell ref="I772:I773"/>
    <mergeCell ref="J772:J773"/>
    <mergeCell ref="B770:B771"/>
    <mergeCell ref="C770:C771"/>
    <mergeCell ref="D770:D771"/>
    <mergeCell ref="E770:E771"/>
    <mergeCell ref="F770:F771"/>
    <mergeCell ref="I770:I771"/>
    <mergeCell ref="B780:B781"/>
    <mergeCell ref="D780:D781"/>
    <mergeCell ref="E780:E781"/>
    <mergeCell ref="F780:F781"/>
    <mergeCell ref="I780:I781"/>
    <mergeCell ref="J780:J781"/>
    <mergeCell ref="B778:B779"/>
    <mergeCell ref="D778:D779"/>
    <mergeCell ref="E778:E779"/>
    <mergeCell ref="F778:F779"/>
    <mergeCell ref="I778:I779"/>
    <mergeCell ref="J778:J779"/>
    <mergeCell ref="B776:B777"/>
    <mergeCell ref="D776:D777"/>
    <mergeCell ref="E776:E777"/>
    <mergeCell ref="F776:F777"/>
    <mergeCell ref="I776:I777"/>
    <mergeCell ref="J776:J777"/>
    <mergeCell ref="J784:J785"/>
    <mergeCell ref="B786:B787"/>
    <mergeCell ref="C786:C787"/>
    <mergeCell ref="D786:D787"/>
    <mergeCell ref="E786:E787"/>
    <mergeCell ref="F786:F787"/>
    <mergeCell ref="I786:I787"/>
    <mergeCell ref="J786:J787"/>
    <mergeCell ref="B784:B785"/>
    <mergeCell ref="C784:C785"/>
    <mergeCell ref="D784:D785"/>
    <mergeCell ref="E784:E785"/>
    <mergeCell ref="F784:F785"/>
    <mergeCell ref="I784:I785"/>
    <mergeCell ref="B782:B783"/>
    <mergeCell ref="D782:D783"/>
    <mergeCell ref="E782:E783"/>
    <mergeCell ref="F782:F783"/>
    <mergeCell ref="I782:I783"/>
    <mergeCell ref="J782:J783"/>
    <mergeCell ref="J792:J793"/>
    <mergeCell ref="B794:B795"/>
    <mergeCell ref="C794:C795"/>
    <mergeCell ref="D794:D795"/>
    <mergeCell ref="E794:E795"/>
    <mergeCell ref="F794:F795"/>
    <mergeCell ref="I794:I795"/>
    <mergeCell ref="J794:J795"/>
    <mergeCell ref="B792:B793"/>
    <mergeCell ref="C792:C793"/>
    <mergeCell ref="D792:D793"/>
    <mergeCell ref="E792:E793"/>
    <mergeCell ref="F792:F793"/>
    <mergeCell ref="I792:I793"/>
    <mergeCell ref="J788:J789"/>
    <mergeCell ref="B790:B791"/>
    <mergeCell ref="C790:C791"/>
    <mergeCell ref="D790:D791"/>
    <mergeCell ref="E790:E791"/>
    <mergeCell ref="F790:F791"/>
    <mergeCell ref="I790:I791"/>
    <mergeCell ref="J790:J791"/>
    <mergeCell ref="B788:B789"/>
    <mergeCell ref="C788:C789"/>
    <mergeCell ref="D788:D789"/>
    <mergeCell ref="E788:E789"/>
    <mergeCell ref="F788:F789"/>
    <mergeCell ref="I788:I789"/>
    <mergeCell ref="J800:J801"/>
    <mergeCell ref="B802:B803"/>
    <mergeCell ref="C802:C803"/>
    <mergeCell ref="D802:D803"/>
    <mergeCell ref="E802:E803"/>
    <mergeCell ref="F802:F803"/>
    <mergeCell ref="I802:I803"/>
    <mergeCell ref="J802:J803"/>
    <mergeCell ref="B800:B801"/>
    <mergeCell ref="C800:C801"/>
    <mergeCell ref="D800:D801"/>
    <mergeCell ref="E800:E801"/>
    <mergeCell ref="F800:F801"/>
    <mergeCell ref="I800:I801"/>
    <mergeCell ref="J796:J797"/>
    <mergeCell ref="B798:B799"/>
    <mergeCell ref="C798:C799"/>
    <mergeCell ref="D798:D799"/>
    <mergeCell ref="E798:E799"/>
    <mergeCell ref="F798:F799"/>
    <mergeCell ref="I798:I799"/>
    <mergeCell ref="J798:J799"/>
    <mergeCell ref="B796:B797"/>
    <mergeCell ref="C796:C797"/>
    <mergeCell ref="D796:D797"/>
    <mergeCell ref="E796:E797"/>
    <mergeCell ref="F796:F797"/>
    <mergeCell ref="I796:I797"/>
    <mergeCell ref="H814:H815"/>
    <mergeCell ref="I814:I815"/>
    <mergeCell ref="B816:B817"/>
    <mergeCell ref="C816:C817"/>
    <mergeCell ref="D816:D817"/>
    <mergeCell ref="E816:E817"/>
    <mergeCell ref="F816:F817"/>
    <mergeCell ref="G816:G817"/>
    <mergeCell ref="H816:H817"/>
    <mergeCell ref="I816:I817"/>
    <mergeCell ref="B814:B815"/>
    <mergeCell ref="C814:C815"/>
    <mergeCell ref="D814:D815"/>
    <mergeCell ref="E814:E815"/>
    <mergeCell ref="F814:F815"/>
    <mergeCell ref="G814:G815"/>
    <mergeCell ref="I810:I811"/>
    <mergeCell ref="B812:B813"/>
    <mergeCell ref="C812:C813"/>
    <mergeCell ref="D812:D813"/>
    <mergeCell ref="E812:E813"/>
    <mergeCell ref="F812:F813"/>
    <mergeCell ref="G812:G813"/>
    <mergeCell ref="H812:H813"/>
    <mergeCell ref="I812:I813"/>
    <mergeCell ref="B810:B811"/>
    <mergeCell ref="D810:D811"/>
    <mergeCell ref="E810:E811"/>
    <mergeCell ref="F810:F811"/>
    <mergeCell ref="G810:G811"/>
    <mergeCell ref="H810:H811"/>
    <mergeCell ref="I824:I826"/>
    <mergeCell ref="J824:J826"/>
    <mergeCell ref="B827:B829"/>
    <mergeCell ref="D827:D829"/>
    <mergeCell ref="E827:E829"/>
    <mergeCell ref="F827:F829"/>
    <mergeCell ref="G827:G829"/>
    <mergeCell ref="H827:H829"/>
    <mergeCell ref="I827:I829"/>
    <mergeCell ref="J827:J829"/>
    <mergeCell ref="B824:B826"/>
    <mergeCell ref="D824:D826"/>
    <mergeCell ref="E824:E826"/>
    <mergeCell ref="F824:F826"/>
    <mergeCell ref="G824:G826"/>
    <mergeCell ref="H824:H826"/>
    <mergeCell ref="J818:J819"/>
    <mergeCell ref="B821:B823"/>
    <mergeCell ref="D821:D823"/>
    <mergeCell ref="E821:E823"/>
    <mergeCell ref="F821:F823"/>
    <mergeCell ref="G821:G823"/>
    <mergeCell ref="H821:H823"/>
    <mergeCell ref="I821:I823"/>
    <mergeCell ref="J821:J823"/>
    <mergeCell ref="B818:B819"/>
    <mergeCell ref="C818:C819"/>
    <mergeCell ref="D818:D819"/>
    <mergeCell ref="E818:E819"/>
    <mergeCell ref="F818:F819"/>
    <mergeCell ref="I818:I819"/>
    <mergeCell ref="I835:I837"/>
    <mergeCell ref="J835:J837"/>
    <mergeCell ref="B840:B841"/>
    <mergeCell ref="D840:D841"/>
    <mergeCell ref="E840:E841"/>
    <mergeCell ref="F840:F841"/>
    <mergeCell ref="G840:G841"/>
    <mergeCell ref="H840:H841"/>
    <mergeCell ref="I840:I841"/>
    <mergeCell ref="J840:J841"/>
    <mergeCell ref="B835:B837"/>
    <mergeCell ref="D835:D837"/>
    <mergeCell ref="E835:E837"/>
    <mergeCell ref="F835:F837"/>
    <mergeCell ref="G835:G837"/>
    <mergeCell ref="H835:H837"/>
    <mergeCell ref="I830:I831"/>
    <mergeCell ref="J830:J831"/>
    <mergeCell ref="B832:B834"/>
    <mergeCell ref="D832:D834"/>
    <mergeCell ref="E832:E834"/>
    <mergeCell ref="F832:F834"/>
    <mergeCell ref="G832:G834"/>
    <mergeCell ref="H832:H834"/>
    <mergeCell ref="I832:I834"/>
    <mergeCell ref="J832:J834"/>
    <mergeCell ref="B830:B831"/>
    <mergeCell ref="D830:D831"/>
    <mergeCell ref="E830:E831"/>
    <mergeCell ref="F830:F831"/>
    <mergeCell ref="G830:G831"/>
    <mergeCell ref="H830:H831"/>
    <mergeCell ref="I852:I853"/>
    <mergeCell ref="J852:J853"/>
    <mergeCell ref="B854:B855"/>
    <mergeCell ref="C854:C855"/>
    <mergeCell ref="D854:D855"/>
    <mergeCell ref="E854:E855"/>
    <mergeCell ref="F854:F855"/>
    <mergeCell ref="G854:G855"/>
    <mergeCell ref="H854:H855"/>
    <mergeCell ref="I854:I855"/>
    <mergeCell ref="B852:B853"/>
    <mergeCell ref="D852:D853"/>
    <mergeCell ref="E852:E853"/>
    <mergeCell ref="F852:F853"/>
    <mergeCell ref="G852:G853"/>
    <mergeCell ref="H852:H853"/>
    <mergeCell ref="I842:I844"/>
    <mergeCell ref="J842:J844"/>
    <mergeCell ref="B850:B851"/>
    <mergeCell ref="D850:D851"/>
    <mergeCell ref="E850:E851"/>
    <mergeCell ref="F850:F851"/>
    <mergeCell ref="G850:G851"/>
    <mergeCell ref="H850:H851"/>
    <mergeCell ref="I850:I851"/>
    <mergeCell ref="J850:J851"/>
    <mergeCell ref="B842:B844"/>
    <mergeCell ref="D842:D844"/>
    <mergeCell ref="E842:E844"/>
    <mergeCell ref="F842:F844"/>
    <mergeCell ref="G842:G844"/>
    <mergeCell ref="H842:H844"/>
    <mergeCell ref="J866:J867"/>
    <mergeCell ref="B873:B874"/>
    <mergeCell ref="D873:D874"/>
    <mergeCell ref="E873:E874"/>
    <mergeCell ref="F873:F874"/>
    <mergeCell ref="G873:G874"/>
    <mergeCell ref="H873:H874"/>
    <mergeCell ref="I873:I874"/>
    <mergeCell ref="J873:J874"/>
    <mergeCell ref="B866:B867"/>
    <mergeCell ref="D866:D867"/>
    <mergeCell ref="E866:E867"/>
    <mergeCell ref="F866:F867"/>
    <mergeCell ref="G866:G867"/>
    <mergeCell ref="H866:H867"/>
    <mergeCell ref="J854:J855"/>
    <mergeCell ref="B864:B865"/>
    <mergeCell ref="D864:D865"/>
    <mergeCell ref="E864:E865"/>
    <mergeCell ref="F864:F865"/>
    <mergeCell ref="G864:G865"/>
    <mergeCell ref="H864:H865"/>
    <mergeCell ref="I864:I865"/>
    <mergeCell ref="J864:J865"/>
    <mergeCell ref="H875:H876"/>
    <mergeCell ref="I875:I876"/>
    <mergeCell ref="B878:B879"/>
    <mergeCell ref="C878:C879"/>
    <mergeCell ref="D878:D879"/>
    <mergeCell ref="E878:E879"/>
    <mergeCell ref="F878:F879"/>
    <mergeCell ref="G878:G879"/>
    <mergeCell ref="H878:H879"/>
    <mergeCell ref="I878:I879"/>
    <mergeCell ref="B875:B876"/>
    <mergeCell ref="C875:C876"/>
    <mergeCell ref="D875:D876"/>
    <mergeCell ref="E875:E876"/>
    <mergeCell ref="F875:F876"/>
    <mergeCell ref="G875:G876"/>
    <mergeCell ref="I866:I867"/>
    <mergeCell ref="B886:B887"/>
    <mergeCell ref="D886:D887"/>
    <mergeCell ref="E886:E887"/>
    <mergeCell ref="F886:F887"/>
    <mergeCell ref="I886:I887"/>
    <mergeCell ref="J886:J887"/>
    <mergeCell ref="J882:J883"/>
    <mergeCell ref="B884:B885"/>
    <mergeCell ref="C884:C885"/>
    <mergeCell ref="D884:D885"/>
    <mergeCell ref="E884:E885"/>
    <mergeCell ref="F884:F885"/>
    <mergeCell ref="I884:I885"/>
    <mergeCell ref="J884:J885"/>
    <mergeCell ref="H880:H881"/>
    <mergeCell ref="I880:I881"/>
    <mergeCell ref="B882:B883"/>
    <mergeCell ref="D882:D883"/>
    <mergeCell ref="E882:E883"/>
    <mergeCell ref="F882:F883"/>
    <mergeCell ref="G882:G883"/>
    <mergeCell ref="H882:H883"/>
    <mergeCell ref="I882:I883"/>
    <mergeCell ref="B880:B881"/>
    <mergeCell ref="C880:C881"/>
    <mergeCell ref="D880:D881"/>
    <mergeCell ref="E880:E881"/>
    <mergeCell ref="F880:F881"/>
    <mergeCell ref="G880:G881"/>
    <mergeCell ref="B892:B893"/>
    <mergeCell ref="D892:D893"/>
    <mergeCell ref="E892:E893"/>
    <mergeCell ref="F892:F893"/>
    <mergeCell ref="I892:I893"/>
    <mergeCell ref="J892:J893"/>
    <mergeCell ref="B890:B891"/>
    <mergeCell ref="D890:D891"/>
    <mergeCell ref="E890:E891"/>
    <mergeCell ref="F890:F891"/>
    <mergeCell ref="I890:I891"/>
    <mergeCell ref="J890:J891"/>
    <mergeCell ref="B888:B889"/>
    <mergeCell ref="D888:D889"/>
    <mergeCell ref="E888:E889"/>
    <mergeCell ref="F888:F889"/>
    <mergeCell ref="I888:I889"/>
    <mergeCell ref="J888:J889"/>
    <mergeCell ref="J896:J897"/>
    <mergeCell ref="B898:B899"/>
    <mergeCell ref="C898:C899"/>
    <mergeCell ref="D898:D899"/>
    <mergeCell ref="E898:E899"/>
    <mergeCell ref="F898:F899"/>
    <mergeCell ref="I898:I899"/>
    <mergeCell ref="J898:J899"/>
    <mergeCell ref="B896:B897"/>
    <mergeCell ref="C896:C897"/>
    <mergeCell ref="D896:D897"/>
    <mergeCell ref="E896:E897"/>
    <mergeCell ref="F896:F897"/>
    <mergeCell ref="I896:I897"/>
    <mergeCell ref="B894:B895"/>
    <mergeCell ref="D894:D895"/>
    <mergeCell ref="E894:E895"/>
    <mergeCell ref="F894:F895"/>
    <mergeCell ref="I894:I895"/>
    <mergeCell ref="J894:J895"/>
    <mergeCell ref="J904:J905"/>
    <mergeCell ref="B910:B911"/>
    <mergeCell ref="C910:C911"/>
    <mergeCell ref="D910:D911"/>
    <mergeCell ref="E910:E911"/>
    <mergeCell ref="F910:F911"/>
    <mergeCell ref="I910:I911"/>
    <mergeCell ref="J910:J911"/>
    <mergeCell ref="B904:B905"/>
    <mergeCell ref="C904:C905"/>
    <mergeCell ref="D904:D905"/>
    <mergeCell ref="E904:E905"/>
    <mergeCell ref="F904:F905"/>
    <mergeCell ref="I904:I905"/>
    <mergeCell ref="J900:J901"/>
    <mergeCell ref="B902:B903"/>
    <mergeCell ref="C902:C903"/>
    <mergeCell ref="D902:D903"/>
    <mergeCell ref="E902:E903"/>
    <mergeCell ref="F902:F903"/>
    <mergeCell ref="I902:I903"/>
    <mergeCell ref="J902:J903"/>
    <mergeCell ref="B900:B901"/>
    <mergeCell ref="C900:C901"/>
    <mergeCell ref="D900:D901"/>
    <mergeCell ref="E900:E901"/>
    <mergeCell ref="F900:F901"/>
    <mergeCell ref="I900:I901"/>
    <mergeCell ref="H931:H932"/>
    <mergeCell ref="I931:I932"/>
    <mergeCell ref="J931:J932"/>
    <mergeCell ref="B933:B934"/>
    <mergeCell ref="D933:D934"/>
    <mergeCell ref="E933:E934"/>
    <mergeCell ref="F933:F934"/>
    <mergeCell ref="G933:G934"/>
    <mergeCell ref="H933:H934"/>
    <mergeCell ref="I933:I934"/>
    <mergeCell ref="B931:B932"/>
    <mergeCell ref="C931:C932"/>
    <mergeCell ref="D931:D932"/>
    <mergeCell ref="E931:E932"/>
    <mergeCell ref="F931:F932"/>
    <mergeCell ref="G931:G932"/>
    <mergeCell ref="J912:J913"/>
    <mergeCell ref="B914:B915"/>
    <mergeCell ref="C914:C915"/>
    <mergeCell ref="D914:D915"/>
    <mergeCell ref="E914:E915"/>
    <mergeCell ref="F914:F915"/>
    <mergeCell ref="I914:I915"/>
    <mergeCell ref="J914:J915"/>
    <mergeCell ref="B912:B913"/>
    <mergeCell ref="C912:C913"/>
    <mergeCell ref="D912:D913"/>
    <mergeCell ref="E912:E913"/>
    <mergeCell ref="F912:F913"/>
    <mergeCell ref="I912:I913"/>
    <mergeCell ref="H949:H950"/>
    <mergeCell ref="I949:I950"/>
    <mergeCell ref="B951:B952"/>
    <mergeCell ref="C951:C952"/>
    <mergeCell ref="D951:D952"/>
    <mergeCell ref="E951:E952"/>
    <mergeCell ref="F951:F952"/>
    <mergeCell ref="G951:G952"/>
    <mergeCell ref="H951:H952"/>
    <mergeCell ref="I951:I952"/>
    <mergeCell ref="B949:B950"/>
    <mergeCell ref="C949:C950"/>
    <mergeCell ref="D949:D950"/>
    <mergeCell ref="E949:E950"/>
    <mergeCell ref="F949:F950"/>
    <mergeCell ref="G949:G950"/>
    <mergeCell ref="J933:J934"/>
    <mergeCell ref="B943:B944"/>
    <mergeCell ref="D943:D944"/>
    <mergeCell ref="E943:E944"/>
    <mergeCell ref="F943:F944"/>
    <mergeCell ref="G943:G944"/>
    <mergeCell ref="H943:H944"/>
    <mergeCell ref="I943:I944"/>
    <mergeCell ref="J943:J944"/>
    <mergeCell ref="B962:B963"/>
    <mergeCell ref="C962:C963"/>
    <mergeCell ref="D962:D963"/>
    <mergeCell ref="E962:E963"/>
    <mergeCell ref="F962:F963"/>
    <mergeCell ref="I962:I963"/>
    <mergeCell ref="H956:H957"/>
    <mergeCell ref="I956:I957"/>
    <mergeCell ref="B960:B961"/>
    <mergeCell ref="C960:C961"/>
    <mergeCell ref="D960:D961"/>
    <mergeCell ref="E960:E961"/>
    <mergeCell ref="F960:F961"/>
    <mergeCell ref="I960:I961"/>
    <mergeCell ref="B956:B957"/>
    <mergeCell ref="C956:C957"/>
    <mergeCell ref="D956:D957"/>
    <mergeCell ref="E956:E957"/>
    <mergeCell ref="F956:F957"/>
    <mergeCell ref="G956:G957"/>
    <mergeCell ref="B968:B969"/>
    <mergeCell ref="D968:D969"/>
    <mergeCell ref="E968:E969"/>
    <mergeCell ref="F968:F969"/>
    <mergeCell ref="I968:I969"/>
    <mergeCell ref="J968:J969"/>
    <mergeCell ref="B966:B967"/>
    <mergeCell ref="D966:D967"/>
    <mergeCell ref="E966:E967"/>
    <mergeCell ref="F966:F967"/>
    <mergeCell ref="I966:I967"/>
    <mergeCell ref="J966:J967"/>
    <mergeCell ref="B964:B965"/>
    <mergeCell ref="D964:D965"/>
    <mergeCell ref="E964:E965"/>
    <mergeCell ref="F964:F965"/>
    <mergeCell ref="I964:I965"/>
    <mergeCell ref="J964:J965"/>
    <mergeCell ref="B974:B975"/>
    <mergeCell ref="D974:D975"/>
    <mergeCell ref="E974:E975"/>
    <mergeCell ref="F974:F975"/>
    <mergeCell ref="I974:I975"/>
    <mergeCell ref="J974:J975"/>
    <mergeCell ref="B972:B973"/>
    <mergeCell ref="D972:D973"/>
    <mergeCell ref="E972:E973"/>
    <mergeCell ref="F972:F973"/>
    <mergeCell ref="I972:I973"/>
    <mergeCell ref="J972:J973"/>
    <mergeCell ref="B970:B971"/>
    <mergeCell ref="D970:D971"/>
    <mergeCell ref="E970:E971"/>
    <mergeCell ref="F970:F971"/>
    <mergeCell ref="I970:I971"/>
    <mergeCell ref="J970:J971"/>
    <mergeCell ref="B980:B981"/>
    <mergeCell ref="D980:D981"/>
    <mergeCell ref="E980:E981"/>
    <mergeCell ref="F980:F981"/>
    <mergeCell ref="I980:I981"/>
    <mergeCell ref="J980:J981"/>
    <mergeCell ref="B978:B979"/>
    <mergeCell ref="D978:D979"/>
    <mergeCell ref="E978:E979"/>
    <mergeCell ref="F978:F979"/>
    <mergeCell ref="I978:I979"/>
    <mergeCell ref="J978:J979"/>
    <mergeCell ref="B976:B977"/>
    <mergeCell ref="D976:D977"/>
    <mergeCell ref="E976:E977"/>
    <mergeCell ref="F976:F977"/>
    <mergeCell ref="I976:I977"/>
    <mergeCell ref="J976:J977"/>
    <mergeCell ref="B986:B987"/>
    <mergeCell ref="D986:D987"/>
    <mergeCell ref="E986:E987"/>
    <mergeCell ref="F986:F987"/>
    <mergeCell ref="I986:I987"/>
    <mergeCell ref="J986:J987"/>
    <mergeCell ref="J982:J983"/>
    <mergeCell ref="B984:B985"/>
    <mergeCell ref="C984:C985"/>
    <mergeCell ref="D984:D985"/>
    <mergeCell ref="E984:E985"/>
    <mergeCell ref="F984:F985"/>
    <mergeCell ref="I984:I985"/>
    <mergeCell ref="J984:J985"/>
    <mergeCell ref="B982:B983"/>
    <mergeCell ref="C982:C983"/>
    <mergeCell ref="D982:D983"/>
    <mergeCell ref="E982:E983"/>
    <mergeCell ref="F982:F983"/>
    <mergeCell ref="I982:I983"/>
    <mergeCell ref="J994:J995"/>
    <mergeCell ref="B996:B997"/>
    <mergeCell ref="C996:C997"/>
    <mergeCell ref="D996:D997"/>
    <mergeCell ref="E996:E997"/>
    <mergeCell ref="F996:F997"/>
    <mergeCell ref="I996:I997"/>
    <mergeCell ref="J996:J997"/>
    <mergeCell ref="B994:B995"/>
    <mergeCell ref="C994:C995"/>
    <mergeCell ref="D994:D995"/>
    <mergeCell ref="E994:E995"/>
    <mergeCell ref="F994:F995"/>
    <mergeCell ref="I994:I995"/>
    <mergeCell ref="J990:J991"/>
    <mergeCell ref="B992:B993"/>
    <mergeCell ref="C992:C993"/>
    <mergeCell ref="D992:D993"/>
    <mergeCell ref="E992:E993"/>
    <mergeCell ref="F992:F993"/>
    <mergeCell ref="I992:I993"/>
    <mergeCell ref="J992:J993"/>
    <mergeCell ref="B990:B991"/>
    <mergeCell ref="C990:C991"/>
    <mergeCell ref="D990:D991"/>
    <mergeCell ref="E990:E991"/>
    <mergeCell ref="F990:F991"/>
    <mergeCell ref="I990:I991"/>
    <mergeCell ref="J1002:J1003"/>
    <mergeCell ref="B1004:B1005"/>
    <mergeCell ref="C1004:C1005"/>
    <mergeCell ref="D1004:D1005"/>
    <mergeCell ref="E1004:E1005"/>
    <mergeCell ref="F1004:F1005"/>
    <mergeCell ref="G1004:G1005"/>
    <mergeCell ref="I1004:I1005"/>
    <mergeCell ref="J1004:J1005"/>
    <mergeCell ref="B1002:B1003"/>
    <mergeCell ref="C1002:C1003"/>
    <mergeCell ref="D1002:D1003"/>
    <mergeCell ref="E1002:E1003"/>
    <mergeCell ref="F1002:F1003"/>
    <mergeCell ref="G1002:G1003"/>
    <mergeCell ref="J998:J999"/>
    <mergeCell ref="B1000:B1001"/>
    <mergeCell ref="C1000:C1001"/>
    <mergeCell ref="D1000:D1001"/>
    <mergeCell ref="E1000:E1001"/>
    <mergeCell ref="F1000:F1001"/>
    <mergeCell ref="I1000:I1001"/>
    <mergeCell ref="J1000:J1001"/>
    <mergeCell ref="B998:B999"/>
    <mergeCell ref="C998:C999"/>
    <mergeCell ref="D998:D999"/>
    <mergeCell ref="E998:E999"/>
    <mergeCell ref="F998:F999"/>
    <mergeCell ref="I998:I999"/>
    <mergeCell ref="H1016:H1017"/>
    <mergeCell ref="I1016:I1017"/>
    <mergeCell ref="B1018:B1019"/>
    <mergeCell ref="C1018:C1019"/>
    <mergeCell ref="D1018:D1019"/>
    <mergeCell ref="E1018:E1019"/>
    <mergeCell ref="F1018:F1019"/>
    <mergeCell ref="G1018:G1019"/>
    <mergeCell ref="H1018:H1019"/>
    <mergeCell ref="I1018:I1019"/>
    <mergeCell ref="B1016:B1017"/>
    <mergeCell ref="C1016:C1017"/>
    <mergeCell ref="D1016:D1017"/>
    <mergeCell ref="E1016:E1017"/>
    <mergeCell ref="F1016:F1017"/>
    <mergeCell ref="G1016:G1017"/>
    <mergeCell ref="I1002:I1003"/>
    <mergeCell ref="I1042:I1043"/>
    <mergeCell ref="J1042:J1043"/>
    <mergeCell ref="B1053:B1054"/>
    <mergeCell ref="C1053:C1054"/>
    <mergeCell ref="D1053:D1054"/>
    <mergeCell ref="E1053:E1054"/>
    <mergeCell ref="F1053:F1054"/>
    <mergeCell ref="G1053:G1054"/>
    <mergeCell ref="H1053:H1054"/>
    <mergeCell ref="I1053:I1054"/>
    <mergeCell ref="B1042:B1043"/>
    <mergeCell ref="D1042:D1043"/>
    <mergeCell ref="E1042:E1043"/>
    <mergeCell ref="F1042:F1043"/>
    <mergeCell ref="G1042:G1043"/>
    <mergeCell ref="H1042:H1043"/>
    <mergeCell ref="I1025:I1027"/>
    <mergeCell ref="J1025:J1027"/>
    <mergeCell ref="B1036:B1037"/>
    <mergeCell ref="D1036:D1037"/>
    <mergeCell ref="E1036:E1037"/>
    <mergeCell ref="F1036:F1037"/>
    <mergeCell ref="G1036:G1037"/>
    <mergeCell ref="H1036:H1037"/>
    <mergeCell ref="I1036:I1037"/>
    <mergeCell ref="J1036:J1037"/>
    <mergeCell ref="B1025:B1027"/>
    <mergeCell ref="D1025:D1027"/>
    <mergeCell ref="E1025:E1027"/>
    <mergeCell ref="F1025:F1027"/>
    <mergeCell ref="G1025:G1027"/>
    <mergeCell ref="H1025:H1027"/>
    <mergeCell ref="H1059:H1060"/>
    <mergeCell ref="I1059:I1060"/>
    <mergeCell ref="B1061:B1062"/>
    <mergeCell ref="C1061:C1062"/>
    <mergeCell ref="D1061:D1062"/>
    <mergeCell ref="E1061:E1062"/>
    <mergeCell ref="F1061:F1062"/>
    <mergeCell ref="G1061:G1062"/>
    <mergeCell ref="H1061:H1062"/>
    <mergeCell ref="I1061:I1062"/>
    <mergeCell ref="B1059:B1060"/>
    <mergeCell ref="C1059:C1060"/>
    <mergeCell ref="D1059:D1060"/>
    <mergeCell ref="E1059:E1060"/>
    <mergeCell ref="F1059:F1060"/>
    <mergeCell ref="G1059:G1060"/>
    <mergeCell ref="H1055:H1056"/>
    <mergeCell ref="I1055:I1056"/>
    <mergeCell ref="B1057:B1058"/>
    <mergeCell ref="C1057:C1058"/>
    <mergeCell ref="D1057:D1058"/>
    <mergeCell ref="E1057:E1058"/>
    <mergeCell ref="F1057:F1058"/>
    <mergeCell ref="G1057:G1058"/>
    <mergeCell ref="H1057:H1058"/>
    <mergeCell ref="I1057:I1058"/>
    <mergeCell ref="B1055:B1056"/>
    <mergeCell ref="C1055:C1056"/>
    <mergeCell ref="D1055:D1056"/>
    <mergeCell ref="E1055:E1056"/>
    <mergeCell ref="F1055:F1056"/>
    <mergeCell ref="G1055:G1056"/>
    <mergeCell ref="H1067:H1068"/>
    <mergeCell ref="I1067:I1068"/>
    <mergeCell ref="B1069:B1070"/>
    <mergeCell ref="C1069:C1070"/>
    <mergeCell ref="D1069:D1070"/>
    <mergeCell ref="E1069:E1070"/>
    <mergeCell ref="F1069:F1070"/>
    <mergeCell ref="G1069:G1070"/>
    <mergeCell ref="H1069:H1070"/>
    <mergeCell ref="I1069:I1070"/>
    <mergeCell ref="B1067:B1068"/>
    <mergeCell ref="C1067:C1068"/>
    <mergeCell ref="D1067:D1068"/>
    <mergeCell ref="E1067:E1068"/>
    <mergeCell ref="F1067:F1068"/>
    <mergeCell ref="G1067:G1068"/>
    <mergeCell ref="H1063:H1064"/>
    <mergeCell ref="I1063:I1064"/>
    <mergeCell ref="B1065:B1066"/>
    <mergeCell ref="C1065:C1066"/>
    <mergeCell ref="D1065:D1066"/>
    <mergeCell ref="E1065:E1066"/>
    <mergeCell ref="F1065:F1066"/>
    <mergeCell ref="G1065:G1066"/>
    <mergeCell ref="H1065:H1066"/>
    <mergeCell ref="I1065:I1066"/>
    <mergeCell ref="B1063:B1064"/>
    <mergeCell ref="C1063:C1064"/>
    <mergeCell ref="D1063:D1064"/>
    <mergeCell ref="E1063:E1064"/>
    <mergeCell ref="F1063:F1064"/>
    <mergeCell ref="G1063:G1064"/>
    <mergeCell ref="B1075:B1076"/>
    <mergeCell ref="D1075:D1076"/>
    <mergeCell ref="E1075:E1076"/>
    <mergeCell ref="F1075:F1076"/>
    <mergeCell ref="I1075:I1076"/>
    <mergeCell ref="J1075:J1076"/>
    <mergeCell ref="J1071:J1072"/>
    <mergeCell ref="B1073:B1074"/>
    <mergeCell ref="C1073:C1074"/>
    <mergeCell ref="D1073:D1074"/>
    <mergeCell ref="E1073:E1074"/>
    <mergeCell ref="F1073:F1074"/>
    <mergeCell ref="I1073:I1074"/>
    <mergeCell ref="B1071:B1072"/>
    <mergeCell ref="C1071:C1072"/>
    <mergeCell ref="D1071:D1072"/>
    <mergeCell ref="E1071:E1072"/>
    <mergeCell ref="F1071:F1072"/>
    <mergeCell ref="I1071:I1072"/>
    <mergeCell ref="B1081:B1082"/>
    <mergeCell ref="D1081:D1082"/>
    <mergeCell ref="E1081:E1082"/>
    <mergeCell ref="F1081:F1082"/>
    <mergeCell ref="I1081:I1082"/>
    <mergeCell ref="J1081:J1082"/>
    <mergeCell ref="B1079:B1080"/>
    <mergeCell ref="D1079:D1080"/>
    <mergeCell ref="E1079:E1080"/>
    <mergeCell ref="F1079:F1080"/>
    <mergeCell ref="I1079:I1080"/>
    <mergeCell ref="J1079:J1080"/>
    <mergeCell ref="B1077:B1078"/>
    <mergeCell ref="D1077:D1078"/>
    <mergeCell ref="E1077:E1078"/>
    <mergeCell ref="F1077:F1078"/>
    <mergeCell ref="I1077:I1078"/>
    <mergeCell ref="J1077:J1078"/>
    <mergeCell ref="B1087:B1088"/>
    <mergeCell ref="D1087:D1088"/>
    <mergeCell ref="E1087:E1088"/>
    <mergeCell ref="F1087:F1088"/>
    <mergeCell ref="I1087:I1088"/>
    <mergeCell ref="J1087:J1088"/>
    <mergeCell ref="B1085:B1086"/>
    <mergeCell ref="D1085:D1086"/>
    <mergeCell ref="E1085:E1086"/>
    <mergeCell ref="F1085:F1086"/>
    <mergeCell ref="I1085:I1086"/>
    <mergeCell ref="J1085:J1086"/>
    <mergeCell ref="B1083:B1084"/>
    <mergeCell ref="D1083:D1084"/>
    <mergeCell ref="E1083:E1084"/>
    <mergeCell ref="F1083:F1084"/>
    <mergeCell ref="I1083:I1084"/>
    <mergeCell ref="J1083:J1084"/>
    <mergeCell ref="J1093:J1094"/>
    <mergeCell ref="B1095:B1096"/>
    <mergeCell ref="C1095:C1096"/>
    <mergeCell ref="D1095:D1096"/>
    <mergeCell ref="E1095:E1096"/>
    <mergeCell ref="F1095:F1096"/>
    <mergeCell ref="I1095:I1096"/>
    <mergeCell ref="J1095:J1096"/>
    <mergeCell ref="B1093:B1094"/>
    <mergeCell ref="C1093:C1094"/>
    <mergeCell ref="D1093:D1094"/>
    <mergeCell ref="E1093:E1094"/>
    <mergeCell ref="F1093:F1094"/>
    <mergeCell ref="I1093:I1094"/>
    <mergeCell ref="J1089:J1090"/>
    <mergeCell ref="B1091:B1092"/>
    <mergeCell ref="C1091:C1092"/>
    <mergeCell ref="D1091:D1092"/>
    <mergeCell ref="E1091:E1092"/>
    <mergeCell ref="F1091:F1092"/>
    <mergeCell ref="I1091:I1092"/>
    <mergeCell ref="J1091:J1092"/>
    <mergeCell ref="B1089:B1090"/>
    <mergeCell ref="C1089:C1090"/>
    <mergeCell ref="D1089:D1090"/>
    <mergeCell ref="E1089:E1090"/>
    <mergeCell ref="F1089:F1090"/>
    <mergeCell ref="I1089:I1090"/>
    <mergeCell ref="B1101:B1102"/>
    <mergeCell ref="D1101:D1102"/>
    <mergeCell ref="E1101:E1102"/>
    <mergeCell ref="F1101:F1102"/>
    <mergeCell ref="I1101:I1102"/>
    <mergeCell ref="J1101:J1102"/>
    <mergeCell ref="J1097:J1098"/>
    <mergeCell ref="B1099:B1100"/>
    <mergeCell ref="C1099:C1100"/>
    <mergeCell ref="D1099:D1100"/>
    <mergeCell ref="E1099:E1100"/>
    <mergeCell ref="F1099:F1100"/>
    <mergeCell ref="I1099:I1100"/>
    <mergeCell ref="J1099:J1100"/>
    <mergeCell ref="B1097:B1098"/>
    <mergeCell ref="C1097:C1098"/>
    <mergeCell ref="D1097:D1098"/>
    <mergeCell ref="E1097:E1098"/>
    <mergeCell ref="F1097:F1098"/>
    <mergeCell ref="I1097:I1098"/>
    <mergeCell ref="B1112:B1113"/>
    <mergeCell ref="D1112:D1113"/>
    <mergeCell ref="E1112:E1113"/>
    <mergeCell ref="F1112:F1113"/>
    <mergeCell ref="I1112:I1113"/>
    <mergeCell ref="J1112:J1113"/>
    <mergeCell ref="J1108:J1109"/>
    <mergeCell ref="B1110:B1111"/>
    <mergeCell ref="C1110:C1111"/>
    <mergeCell ref="D1110:D1111"/>
    <mergeCell ref="E1110:E1111"/>
    <mergeCell ref="F1110:F1111"/>
    <mergeCell ref="I1110:I1111"/>
    <mergeCell ref="J1110:J1111"/>
    <mergeCell ref="B1108:B1109"/>
    <mergeCell ref="C1108:C1109"/>
    <mergeCell ref="D1108:D1109"/>
    <mergeCell ref="E1108:E1109"/>
    <mergeCell ref="F1108:F1109"/>
    <mergeCell ref="I1108:I1109"/>
    <mergeCell ref="I1121:I1123"/>
    <mergeCell ref="J1121:J1123"/>
    <mergeCell ref="B1133:B1134"/>
    <mergeCell ref="D1133:D1134"/>
    <mergeCell ref="E1133:E1134"/>
    <mergeCell ref="F1133:F1134"/>
    <mergeCell ref="G1133:G1134"/>
    <mergeCell ref="H1133:H1134"/>
    <mergeCell ref="I1133:I1134"/>
    <mergeCell ref="J1133:J1134"/>
    <mergeCell ref="B1121:B1123"/>
    <mergeCell ref="D1121:D1123"/>
    <mergeCell ref="E1121:E1123"/>
    <mergeCell ref="F1121:F1123"/>
    <mergeCell ref="G1121:G1123"/>
    <mergeCell ref="H1121:H1123"/>
    <mergeCell ref="B1114:B1115"/>
    <mergeCell ref="D1114:D1115"/>
    <mergeCell ref="E1114:E1115"/>
    <mergeCell ref="F1114:F1115"/>
    <mergeCell ref="I1114:I1115"/>
    <mergeCell ref="J1114:J1115"/>
    <mergeCell ref="J1149:J1150"/>
    <mergeCell ref="B1151:B1152"/>
    <mergeCell ref="D1151:D1152"/>
    <mergeCell ref="E1151:E1152"/>
    <mergeCell ref="F1151:F1152"/>
    <mergeCell ref="G1151:G1152"/>
    <mergeCell ref="H1151:H1152"/>
    <mergeCell ref="I1151:I1152"/>
    <mergeCell ref="J1151:J1152"/>
    <mergeCell ref="I1142:I1143"/>
    <mergeCell ref="J1142:J1143"/>
    <mergeCell ref="B1149:B1150"/>
    <mergeCell ref="C1149:C1150"/>
    <mergeCell ref="D1149:D1150"/>
    <mergeCell ref="E1149:E1150"/>
    <mergeCell ref="F1149:F1150"/>
    <mergeCell ref="G1149:G1150"/>
    <mergeCell ref="H1149:H1150"/>
    <mergeCell ref="I1149:I1150"/>
    <mergeCell ref="B1142:B1143"/>
    <mergeCell ref="D1142:D1143"/>
    <mergeCell ref="E1142:E1143"/>
    <mergeCell ref="F1142:F1143"/>
    <mergeCell ref="G1142:G1143"/>
    <mergeCell ref="H1142:H1143"/>
    <mergeCell ref="H1157:H1158"/>
    <mergeCell ref="I1157:I1158"/>
    <mergeCell ref="B1159:B1160"/>
    <mergeCell ref="C1159:C1160"/>
    <mergeCell ref="D1159:D1160"/>
    <mergeCell ref="E1159:E1160"/>
    <mergeCell ref="F1159:F1160"/>
    <mergeCell ref="G1159:G1160"/>
    <mergeCell ref="H1159:H1160"/>
    <mergeCell ref="I1159:I1160"/>
    <mergeCell ref="B1157:B1158"/>
    <mergeCell ref="C1157:C1158"/>
    <mergeCell ref="D1157:D1158"/>
    <mergeCell ref="E1157:E1158"/>
    <mergeCell ref="F1157:F1158"/>
    <mergeCell ref="G1157:G1158"/>
    <mergeCell ref="H1153:H1154"/>
    <mergeCell ref="I1153:I1154"/>
    <mergeCell ref="B1155:B1156"/>
    <mergeCell ref="C1155:C1156"/>
    <mergeCell ref="D1155:D1156"/>
    <mergeCell ref="E1155:E1156"/>
    <mergeCell ref="F1155:F1156"/>
    <mergeCell ref="G1155:G1156"/>
    <mergeCell ref="H1155:H1156"/>
    <mergeCell ref="I1155:I1156"/>
    <mergeCell ref="B1153:B1154"/>
    <mergeCell ref="C1153:C1154"/>
    <mergeCell ref="D1153:D1154"/>
    <mergeCell ref="E1153:E1154"/>
    <mergeCell ref="F1153:F1154"/>
    <mergeCell ref="G1153:G1154"/>
    <mergeCell ref="B1169:B1170"/>
    <mergeCell ref="D1169:D1170"/>
    <mergeCell ref="E1169:E1170"/>
    <mergeCell ref="F1169:F1170"/>
    <mergeCell ref="I1169:I1170"/>
    <mergeCell ref="J1169:J1170"/>
    <mergeCell ref="B1167:B1168"/>
    <mergeCell ref="C1167:C1168"/>
    <mergeCell ref="D1167:D1168"/>
    <mergeCell ref="E1167:E1168"/>
    <mergeCell ref="F1167:F1168"/>
    <mergeCell ref="I1167:I1168"/>
    <mergeCell ref="H1161:H1162"/>
    <mergeCell ref="I1161:I1162"/>
    <mergeCell ref="B1163:B1164"/>
    <mergeCell ref="C1163:C1164"/>
    <mergeCell ref="D1163:D1164"/>
    <mergeCell ref="E1163:E1164"/>
    <mergeCell ref="F1163:F1164"/>
    <mergeCell ref="G1163:G1164"/>
    <mergeCell ref="H1163:H1164"/>
    <mergeCell ref="I1163:I1164"/>
    <mergeCell ref="B1161:B1162"/>
    <mergeCell ref="C1161:C1162"/>
    <mergeCell ref="D1161:D1162"/>
    <mergeCell ref="E1161:E1162"/>
    <mergeCell ref="F1161:F1162"/>
    <mergeCell ref="G1161:G1162"/>
    <mergeCell ref="B1175:B1176"/>
    <mergeCell ref="D1175:D1176"/>
    <mergeCell ref="E1175:E1176"/>
    <mergeCell ref="F1175:F1176"/>
    <mergeCell ref="I1175:I1176"/>
    <mergeCell ref="J1175:J1176"/>
    <mergeCell ref="B1173:B1174"/>
    <mergeCell ref="D1173:D1174"/>
    <mergeCell ref="E1173:E1174"/>
    <mergeCell ref="F1173:F1174"/>
    <mergeCell ref="I1173:I1174"/>
    <mergeCell ref="J1173:J1174"/>
    <mergeCell ref="B1171:B1172"/>
    <mergeCell ref="D1171:D1172"/>
    <mergeCell ref="E1171:E1172"/>
    <mergeCell ref="F1171:F1172"/>
    <mergeCell ref="I1171:I1172"/>
    <mergeCell ref="J1171:J1172"/>
    <mergeCell ref="B1181:B1182"/>
    <mergeCell ref="D1181:D1182"/>
    <mergeCell ref="E1181:E1182"/>
    <mergeCell ref="F1181:F1182"/>
    <mergeCell ref="I1181:I1182"/>
    <mergeCell ref="J1181:J1182"/>
    <mergeCell ref="B1179:B1180"/>
    <mergeCell ref="D1179:D1180"/>
    <mergeCell ref="E1179:E1180"/>
    <mergeCell ref="F1179:F1180"/>
    <mergeCell ref="I1179:I1180"/>
    <mergeCell ref="J1179:J1180"/>
    <mergeCell ref="B1177:B1178"/>
    <mergeCell ref="D1177:D1178"/>
    <mergeCell ref="E1177:E1178"/>
    <mergeCell ref="F1177:F1178"/>
    <mergeCell ref="I1177:I1178"/>
    <mergeCell ref="J1177:J1178"/>
    <mergeCell ref="J1185:J1186"/>
    <mergeCell ref="B1187:B1188"/>
    <mergeCell ref="C1187:C1188"/>
    <mergeCell ref="D1187:D1188"/>
    <mergeCell ref="E1187:E1188"/>
    <mergeCell ref="F1187:F1188"/>
    <mergeCell ref="I1187:I1188"/>
    <mergeCell ref="J1187:J1188"/>
    <mergeCell ref="B1185:B1186"/>
    <mergeCell ref="C1185:C1186"/>
    <mergeCell ref="D1185:D1186"/>
    <mergeCell ref="E1185:E1186"/>
    <mergeCell ref="F1185:F1186"/>
    <mergeCell ref="I1185:I1186"/>
    <mergeCell ref="B1183:B1184"/>
    <mergeCell ref="D1183:D1184"/>
    <mergeCell ref="E1183:E1184"/>
    <mergeCell ref="F1183:F1184"/>
    <mergeCell ref="I1183:I1184"/>
    <mergeCell ref="J1183:J1184"/>
    <mergeCell ref="J1193:J1194"/>
    <mergeCell ref="B1195:B1196"/>
    <mergeCell ref="C1195:C1196"/>
    <mergeCell ref="D1195:D1196"/>
    <mergeCell ref="E1195:E1196"/>
    <mergeCell ref="F1195:F1196"/>
    <mergeCell ref="I1195:I1196"/>
    <mergeCell ref="J1195:J1196"/>
    <mergeCell ref="B1193:B1194"/>
    <mergeCell ref="C1193:C1194"/>
    <mergeCell ref="D1193:D1194"/>
    <mergeCell ref="E1193:E1194"/>
    <mergeCell ref="F1193:F1194"/>
    <mergeCell ref="I1193:I1194"/>
    <mergeCell ref="J1189:J1190"/>
    <mergeCell ref="B1191:B1192"/>
    <mergeCell ref="C1191:C1192"/>
    <mergeCell ref="D1191:D1192"/>
    <mergeCell ref="E1191:E1192"/>
    <mergeCell ref="F1191:F1192"/>
    <mergeCell ref="I1191:I1192"/>
    <mergeCell ref="J1191:J1192"/>
    <mergeCell ref="B1189:B1190"/>
    <mergeCell ref="C1189:C1190"/>
    <mergeCell ref="D1189:D1190"/>
    <mergeCell ref="E1189:E1190"/>
    <mergeCell ref="F1189:F1190"/>
    <mergeCell ref="I1189:I1190"/>
    <mergeCell ref="J1201:J1202"/>
    <mergeCell ref="B1210:B1211"/>
    <mergeCell ref="C1210:C1211"/>
    <mergeCell ref="D1210:D1211"/>
    <mergeCell ref="E1210:E1211"/>
    <mergeCell ref="F1210:F1211"/>
    <mergeCell ref="I1210:I1211"/>
    <mergeCell ref="J1210:J1211"/>
    <mergeCell ref="B1201:B1202"/>
    <mergeCell ref="C1201:C1202"/>
    <mergeCell ref="D1201:D1202"/>
    <mergeCell ref="E1201:E1202"/>
    <mergeCell ref="F1201:F1202"/>
    <mergeCell ref="I1201:I1202"/>
    <mergeCell ref="J1197:J1198"/>
    <mergeCell ref="B1199:B1200"/>
    <mergeCell ref="D1199:D1200"/>
    <mergeCell ref="E1199:E1200"/>
    <mergeCell ref="F1199:F1200"/>
    <mergeCell ref="I1199:I1200"/>
    <mergeCell ref="J1199:J1200"/>
    <mergeCell ref="B1197:B1198"/>
    <mergeCell ref="C1197:C1198"/>
    <mergeCell ref="D1197:D1198"/>
    <mergeCell ref="E1197:E1198"/>
    <mergeCell ref="F1197:F1198"/>
    <mergeCell ref="I1197:I1198"/>
    <mergeCell ref="J1230:J1231"/>
    <mergeCell ref="B1236:B1237"/>
    <mergeCell ref="D1236:D1237"/>
    <mergeCell ref="E1236:E1237"/>
    <mergeCell ref="F1236:F1237"/>
    <mergeCell ref="G1236:G1237"/>
    <mergeCell ref="H1236:H1237"/>
    <mergeCell ref="I1236:I1237"/>
    <mergeCell ref="J1236:J1237"/>
    <mergeCell ref="B1230:B1231"/>
    <mergeCell ref="D1230:D1231"/>
    <mergeCell ref="E1230:E1231"/>
    <mergeCell ref="F1230:F1231"/>
    <mergeCell ref="G1230:G1231"/>
    <mergeCell ref="H1230:H1231"/>
    <mergeCell ref="J1212:J1213"/>
    <mergeCell ref="B1219:B1221"/>
    <mergeCell ref="D1219:D1221"/>
    <mergeCell ref="E1219:E1221"/>
    <mergeCell ref="F1219:F1221"/>
    <mergeCell ref="G1219:G1221"/>
    <mergeCell ref="H1219:H1221"/>
    <mergeCell ref="I1219:I1221"/>
    <mergeCell ref="J1219:J1221"/>
    <mergeCell ref="B1212:B1213"/>
    <mergeCell ref="C1212:C1213"/>
    <mergeCell ref="D1212:D1213"/>
    <mergeCell ref="E1212:E1213"/>
    <mergeCell ref="F1212:F1213"/>
    <mergeCell ref="I1212:I1213"/>
    <mergeCell ref="H1240:H1241"/>
    <mergeCell ref="I1240:I1241"/>
    <mergeCell ref="B1247:B1248"/>
    <mergeCell ref="C1247:C1248"/>
    <mergeCell ref="D1247:D1248"/>
    <mergeCell ref="E1247:E1248"/>
    <mergeCell ref="F1247:F1248"/>
    <mergeCell ref="G1247:G1248"/>
    <mergeCell ref="H1247:H1248"/>
    <mergeCell ref="I1247:I1248"/>
    <mergeCell ref="B1240:B1241"/>
    <mergeCell ref="C1240:C1241"/>
    <mergeCell ref="D1240:D1241"/>
    <mergeCell ref="E1240:E1241"/>
    <mergeCell ref="F1240:F1241"/>
    <mergeCell ref="G1240:G1241"/>
    <mergeCell ref="I1230:I1231"/>
    <mergeCell ref="H1253:H1254"/>
    <mergeCell ref="I1253:I1254"/>
    <mergeCell ref="B1255:B1256"/>
    <mergeCell ref="C1255:C1256"/>
    <mergeCell ref="D1255:D1256"/>
    <mergeCell ref="E1255:E1256"/>
    <mergeCell ref="F1255:F1256"/>
    <mergeCell ref="G1255:G1256"/>
    <mergeCell ref="H1255:H1256"/>
    <mergeCell ref="I1255:I1256"/>
    <mergeCell ref="B1253:B1254"/>
    <mergeCell ref="C1253:C1254"/>
    <mergeCell ref="D1253:D1254"/>
    <mergeCell ref="E1253:E1254"/>
    <mergeCell ref="F1253:F1254"/>
    <mergeCell ref="G1253:G1254"/>
    <mergeCell ref="H1249:H1250"/>
    <mergeCell ref="I1249:I1250"/>
    <mergeCell ref="B1251:B1252"/>
    <mergeCell ref="C1251:C1252"/>
    <mergeCell ref="D1251:D1252"/>
    <mergeCell ref="E1251:E1252"/>
    <mergeCell ref="F1251:F1252"/>
    <mergeCell ref="G1251:G1252"/>
    <mergeCell ref="H1251:H1252"/>
    <mergeCell ref="I1251:I1252"/>
    <mergeCell ref="B1249:B1250"/>
    <mergeCell ref="C1249:C1250"/>
    <mergeCell ref="D1249:D1250"/>
    <mergeCell ref="E1249:E1250"/>
    <mergeCell ref="F1249:F1250"/>
    <mergeCell ref="G1249:G1250"/>
    <mergeCell ref="H1261:H1262"/>
    <mergeCell ref="I1261:I1262"/>
    <mergeCell ref="B1263:B1264"/>
    <mergeCell ref="C1263:C1264"/>
    <mergeCell ref="D1263:D1264"/>
    <mergeCell ref="E1263:E1264"/>
    <mergeCell ref="F1263:F1264"/>
    <mergeCell ref="G1263:G1264"/>
    <mergeCell ref="H1263:H1264"/>
    <mergeCell ref="I1263:I1264"/>
    <mergeCell ref="B1261:B1262"/>
    <mergeCell ref="C1261:C1262"/>
    <mergeCell ref="D1261:D1262"/>
    <mergeCell ref="E1261:E1262"/>
    <mergeCell ref="F1261:F1262"/>
    <mergeCell ref="G1261:G1262"/>
    <mergeCell ref="H1257:H1258"/>
    <mergeCell ref="I1257:I1258"/>
    <mergeCell ref="B1259:B1260"/>
    <mergeCell ref="C1259:C1260"/>
    <mergeCell ref="D1259:D1260"/>
    <mergeCell ref="E1259:E1260"/>
    <mergeCell ref="F1259:F1260"/>
    <mergeCell ref="G1259:G1260"/>
    <mergeCell ref="H1259:H1260"/>
    <mergeCell ref="I1259:I1260"/>
    <mergeCell ref="B1257:B1258"/>
    <mergeCell ref="C1257:C1258"/>
    <mergeCell ref="D1257:D1258"/>
    <mergeCell ref="E1257:E1258"/>
    <mergeCell ref="F1257:F1258"/>
    <mergeCell ref="G1257:G1258"/>
    <mergeCell ref="B1269:B1270"/>
    <mergeCell ref="D1269:D1270"/>
    <mergeCell ref="E1269:E1270"/>
    <mergeCell ref="F1269:F1270"/>
    <mergeCell ref="I1269:I1270"/>
    <mergeCell ref="J1269:J1270"/>
    <mergeCell ref="H1265:H1266"/>
    <mergeCell ref="I1265:I1266"/>
    <mergeCell ref="B1267:B1268"/>
    <mergeCell ref="C1267:C1268"/>
    <mergeCell ref="D1267:D1268"/>
    <mergeCell ref="E1267:E1268"/>
    <mergeCell ref="F1267:F1268"/>
    <mergeCell ref="G1267:G1268"/>
    <mergeCell ref="H1267:H1268"/>
    <mergeCell ref="I1267:I1268"/>
    <mergeCell ref="B1265:B1266"/>
    <mergeCell ref="C1265:C1266"/>
    <mergeCell ref="D1265:D1266"/>
    <mergeCell ref="E1265:E1266"/>
    <mergeCell ref="F1265:F1266"/>
    <mergeCell ref="G1265:G1266"/>
    <mergeCell ref="B1275:B1276"/>
    <mergeCell ref="D1275:D1276"/>
    <mergeCell ref="E1275:E1276"/>
    <mergeCell ref="F1275:F1276"/>
    <mergeCell ref="I1275:I1276"/>
    <mergeCell ref="J1275:J1276"/>
    <mergeCell ref="B1273:B1274"/>
    <mergeCell ref="D1273:D1274"/>
    <mergeCell ref="E1273:E1274"/>
    <mergeCell ref="F1273:F1274"/>
    <mergeCell ref="I1273:I1274"/>
    <mergeCell ref="J1273:J1274"/>
    <mergeCell ref="B1271:B1272"/>
    <mergeCell ref="D1271:D1272"/>
    <mergeCell ref="E1271:E1272"/>
    <mergeCell ref="F1271:F1272"/>
    <mergeCell ref="I1271:I1272"/>
    <mergeCell ref="J1271:J1272"/>
    <mergeCell ref="B1281:B1282"/>
    <mergeCell ref="D1281:D1282"/>
    <mergeCell ref="E1281:E1282"/>
    <mergeCell ref="F1281:F1282"/>
    <mergeCell ref="I1281:I1282"/>
    <mergeCell ref="J1281:J1282"/>
    <mergeCell ref="B1279:B1280"/>
    <mergeCell ref="D1279:D1280"/>
    <mergeCell ref="E1279:E1280"/>
    <mergeCell ref="F1279:F1280"/>
    <mergeCell ref="I1279:I1280"/>
    <mergeCell ref="J1279:J1280"/>
    <mergeCell ref="B1277:B1278"/>
    <mergeCell ref="D1277:D1278"/>
    <mergeCell ref="E1277:E1278"/>
    <mergeCell ref="F1277:F1278"/>
    <mergeCell ref="I1277:I1278"/>
    <mergeCell ref="J1277:J1278"/>
    <mergeCell ref="J1285:J1286"/>
    <mergeCell ref="B1287:B1288"/>
    <mergeCell ref="C1287:C1288"/>
    <mergeCell ref="D1287:D1288"/>
    <mergeCell ref="E1287:E1288"/>
    <mergeCell ref="F1287:F1288"/>
    <mergeCell ref="I1287:I1288"/>
    <mergeCell ref="J1287:J1288"/>
    <mergeCell ref="B1285:B1286"/>
    <mergeCell ref="C1285:C1286"/>
    <mergeCell ref="D1285:D1286"/>
    <mergeCell ref="E1285:E1286"/>
    <mergeCell ref="F1285:F1286"/>
    <mergeCell ref="I1285:I1286"/>
    <mergeCell ref="B1283:B1284"/>
    <mergeCell ref="D1283:D1284"/>
    <mergeCell ref="E1283:E1284"/>
    <mergeCell ref="F1283:F1284"/>
    <mergeCell ref="I1283:I1284"/>
    <mergeCell ref="J1283:J1284"/>
    <mergeCell ref="J1293:J1294"/>
    <mergeCell ref="B1295:B1296"/>
    <mergeCell ref="C1295:C1296"/>
    <mergeCell ref="D1295:D1296"/>
    <mergeCell ref="E1295:E1296"/>
    <mergeCell ref="F1295:F1296"/>
    <mergeCell ref="I1295:I1296"/>
    <mergeCell ref="J1295:J1296"/>
    <mergeCell ref="B1293:B1294"/>
    <mergeCell ref="C1293:C1294"/>
    <mergeCell ref="D1293:D1294"/>
    <mergeCell ref="E1293:E1294"/>
    <mergeCell ref="F1293:F1294"/>
    <mergeCell ref="I1293:I1294"/>
    <mergeCell ref="J1289:J1290"/>
    <mergeCell ref="B1291:B1292"/>
    <mergeCell ref="C1291:C1292"/>
    <mergeCell ref="D1291:D1292"/>
    <mergeCell ref="E1291:E1292"/>
    <mergeCell ref="F1291:F1292"/>
    <mergeCell ref="I1291:I1292"/>
    <mergeCell ref="J1291:J1292"/>
    <mergeCell ref="B1289:B1290"/>
    <mergeCell ref="C1289:C1290"/>
    <mergeCell ref="D1289:D1290"/>
    <mergeCell ref="E1289:E1290"/>
    <mergeCell ref="F1289:F1290"/>
    <mergeCell ref="I1289:I1290"/>
    <mergeCell ref="B1301:B1302"/>
    <mergeCell ref="D1301:D1302"/>
    <mergeCell ref="E1301:E1302"/>
    <mergeCell ref="F1301:F1302"/>
    <mergeCell ref="I1301:I1302"/>
    <mergeCell ref="J1301:J1302"/>
    <mergeCell ref="B1299:B1300"/>
    <mergeCell ref="D1299:D1300"/>
    <mergeCell ref="E1299:E1300"/>
    <mergeCell ref="F1299:F1300"/>
    <mergeCell ref="I1299:I1300"/>
    <mergeCell ref="J1299:J1300"/>
    <mergeCell ref="B1297:B1298"/>
    <mergeCell ref="D1297:D1298"/>
    <mergeCell ref="E1297:E1298"/>
    <mergeCell ref="F1297:F1298"/>
    <mergeCell ref="I1297:I1298"/>
    <mergeCell ref="J1297:J1298"/>
    <mergeCell ref="I1317:I1318"/>
    <mergeCell ref="J1317:J1318"/>
    <mergeCell ref="B1327:B1328"/>
    <mergeCell ref="D1327:D1328"/>
    <mergeCell ref="E1327:E1328"/>
    <mergeCell ref="F1327:F1328"/>
    <mergeCell ref="G1327:G1328"/>
    <mergeCell ref="H1327:H1328"/>
    <mergeCell ref="J1327:J1328"/>
    <mergeCell ref="B1317:B1318"/>
    <mergeCell ref="D1317:D1318"/>
    <mergeCell ref="E1317:E1318"/>
    <mergeCell ref="F1317:F1318"/>
    <mergeCell ref="G1317:G1318"/>
    <mergeCell ref="H1317:H1318"/>
    <mergeCell ref="J1303:J1304"/>
    <mergeCell ref="B1305:B1306"/>
    <mergeCell ref="C1305:C1306"/>
    <mergeCell ref="D1305:D1306"/>
    <mergeCell ref="E1305:E1306"/>
    <mergeCell ref="F1305:F1306"/>
    <mergeCell ref="I1305:I1306"/>
    <mergeCell ref="J1305:J1306"/>
    <mergeCell ref="B1303:B1304"/>
    <mergeCell ref="C1303:C1304"/>
    <mergeCell ref="D1303:D1304"/>
    <mergeCell ref="E1303:E1304"/>
    <mergeCell ref="F1303:F1304"/>
    <mergeCell ref="I1303:I1304"/>
    <mergeCell ref="B1339:B1340"/>
    <mergeCell ref="D1339:D1340"/>
    <mergeCell ref="E1339:E1340"/>
    <mergeCell ref="F1339:F1340"/>
    <mergeCell ref="I1339:I1340"/>
    <mergeCell ref="J1339:J1340"/>
    <mergeCell ref="B1337:B1338"/>
    <mergeCell ref="D1337:D1338"/>
    <mergeCell ref="E1337:E1338"/>
    <mergeCell ref="F1337:F1338"/>
    <mergeCell ref="I1337:I1338"/>
    <mergeCell ref="J1337:J1338"/>
    <mergeCell ref="B1335:B1336"/>
    <mergeCell ref="D1335:D1336"/>
    <mergeCell ref="E1335:E1336"/>
    <mergeCell ref="F1335:F1336"/>
    <mergeCell ref="I1335:I1336"/>
    <mergeCell ref="J1335:J1336"/>
    <mergeCell ref="B1345:B1346"/>
    <mergeCell ref="D1345:D1346"/>
    <mergeCell ref="E1345:E1346"/>
    <mergeCell ref="F1345:F1346"/>
    <mergeCell ref="I1345:I1346"/>
    <mergeCell ref="J1345:J1346"/>
    <mergeCell ref="B1343:B1344"/>
    <mergeCell ref="D1343:D1344"/>
    <mergeCell ref="E1343:E1344"/>
    <mergeCell ref="F1343:F1344"/>
    <mergeCell ref="I1343:I1344"/>
    <mergeCell ref="J1343:J1344"/>
    <mergeCell ref="B1341:B1342"/>
    <mergeCell ref="D1341:D1342"/>
    <mergeCell ref="E1341:E1342"/>
    <mergeCell ref="F1341:F1342"/>
    <mergeCell ref="I1341:I1342"/>
    <mergeCell ref="J1341:J1342"/>
    <mergeCell ref="J1351:J1352"/>
    <mergeCell ref="B1353:B1354"/>
    <mergeCell ref="C1353:C1354"/>
    <mergeCell ref="D1353:D1354"/>
    <mergeCell ref="E1353:E1354"/>
    <mergeCell ref="F1353:F1354"/>
    <mergeCell ref="I1353:I1354"/>
    <mergeCell ref="J1353:J1354"/>
    <mergeCell ref="B1351:B1352"/>
    <mergeCell ref="C1351:C1352"/>
    <mergeCell ref="D1351:D1352"/>
    <mergeCell ref="E1351:E1352"/>
    <mergeCell ref="F1351:F1352"/>
    <mergeCell ref="I1351:I1352"/>
    <mergeCell ref="J1347:J1348"/>
    <mergeCell ref="B1349:B1350"/>
    <mergeCell ref="C1349:C1350"/>
    <mergeCell ref="D1349:D1350"/>
    <mergeCell ref="E1349:E1350"/>
    <mergeCell ref="F1349:F1350"/>
    <mergeCell ref="I1349:I1350"/>
    <mergeCell ref="J1349:J1350"/>
    <mergeCell ref="B1347:B1348"/>
    <mergeCell ref="C1347:C1348"/>
    <mergeCell ref="D1347:D1348"/>
    <mergeCell ref="E1347:E1348"/>
    <mergeCell ref="F1347:F1348"/>
    <mergeCell ref="I1347:I1348"/>
    <mergeCell ref="J1359:J1360"/>
    <mergeCell ref="B1367:B1368"/>
    <mergeCell ref="C1367:C1368"/>
    <mergeCell ref="D1367:D1368"/>
    <mergeCell ref="E1367:E1368"/>
    <mergeCell ref="F1367:F1368"/>
    <mergeCell ref="G1367:G1368"/>
    <mergeCell ref="I1367:I1368"/>
    <mergeCell ref="J1367:J1368"/>
    <mergeCell ref="B1359:B1360"/>
    <mergeCell ref="C1359:C1360"/>
    <mergeCell ref="D1359:D1360"/>
    <mergeCell ref="E1359:E1360"/>
    <mergeCell ref="F1359:F1360"/>
    <mergeCell ref="I1359:I1360"/>
    <mergeCell ref="J1355:J1356"/>
    <mergeCell ref="B1357:B1358"/>
    <mergeCell ref="C1357:C1358"/>
    <mergeCell ref="D1357:D1358"/>
    <mergeCell ref="E1357:E1358"/>
    <mergeCell ref="F1357:F1358"/>
    <mergeCell ref="I1357:I1358"/>
    <mergeCell ref="J1357:J1358"/>
    <mergeCell ref="B1355:B1356"/>
    <mergeCell ref="C1355:C1356"/>
    <mergeCell ref="D1355:D1356"/>
    <mergeCell ref="E1355:E1356"/>
    <mergeCell ref="F1355:F1356"/>
    <mergeCell ref="I1355:I1356"/>
    <mergeCell ref="I1394:I1395"/>
    <mergeCell ref="J1394:J1395"/>
    <mergeCell ref="B1402:B1403"/>
    <mergeCell ref="D1402:D1403"/>
    <mergeCell ref="E1402:E1403"/>
    <mergeCell ref="F1402:F1403"/>
    <mergeCell ref="G1402:G1403"/>
    <mergeCell ref="H1402:H1403"/>
    <mergeCell ref="I1402:I1403"/>
    <mergeCell ref="J1402:J1403"/>
    <mergeCell ref="B1394:B1395"/>
    <mergeCell ref="D1394:D1395"/>
    <mergeCell ref="E1394:E1395"/>
    <mergeCell ref="F1394:F1395"/>
    <mergeCell ref="G1394:G1395"/>
    <mergeCell ref="H1394:H1395"/>
    <mergeCell ref="I1375:I1377"/>
    <mergeCell ref="J1375:J1377"/>
    <mergeCell ref="B1390:B1391"/>
    <mergeCell ref="D1390:D1391"/>
    <mergeCell ref="E1390:E1391"/>
    <mergeCell ref="F1390:F1391"/>
    <mergeCell ref="G1390:G1391"/>
    <mergeCell ref="H1390:H1391"/>
    <mergeCell ref="I1390:I1391"/>
    <mergeCell ref="J1390:J1391"/>
    <mergeCell ref="B1375:B1377"/>
    <mergeCell ref="D1375:D1377"/>
    <mergeCell ref="E1375:E1377"/>
    <mergeCell ref="F1375:F1377"/>
    <mergeCell ref="G1375:G1377"/>
    <mergeCell ref="H1375:H1377"/>
    <mergeCell ref="B1410:B1411"/>
    <mergeCell ref="D1410:D1411"/>
    <mergeCell ref="E1410:E1411"/>
    <mergeCell ref="F1410:F1411"/>
    <mergeCell ref="I1410:I1411"/>
    <mergeCell ref="J1410:J1411"/>
    <mergeCell ref="B1408:B1409"/>
    <mergeCell ref="D1408:D1409"/>
    <mergeCell ref="E1408:E1409"/>
    <mergeCell ref="F1408:F1409"/>
    <mergeCell ref="I1408:I1409"/>
    <mergeCell ref="J1408:J1409"/>
    <mergeCell ref="B1406:B1407"/>
    <mergeCell ref="D1406:D1407"/>
    <mergeCell ref="E1406:E1407"/>
    <mergeCell ref="F1406:F1407"/>
    <mergeCell ref="I1406:I1407"/>
    <mergeCell ref="J1406:J1407"/>
    <mergeCell ref="B1416:B1417"/>
    <mergeCell ref="D1416:D1417"/>
    <mergeCell ref="E1416:E1417"/>
    <mergeCell ref="F1416:F1417"/>
    <mergeCell ref="I1416:I1417"/>
    <mergeCell ref="J1416:J1417"/>
    <mergeCell ref="B1414:B1415"/>
    <mergeCell ref="D1414:D1415"/>
    <mergeCell ref="E1414:E1415"/>
    <mergeCell ref="F1414:F1415"/>
    <mergeCell ref="I1414:I1415"/>
    <mergeCell ref="J1414:J1415"/>
    <mergeCell ref="B1412:B1413"/>
    <mergeCell ref="D1412:D1413"/>
    <mergeCell ref="E1412:E1413"/>
    <mergeCell ref="F1412:F1413"/>
    <mergeCell ref="I1412:I1413"/>
    <mergeCell ref="J1412:J1413"/>
    <mergeCell ref="J1422:J1423"/>
    <mergeCell ref="B1424:B1425"/>
    <mergeCell ref="C1424:C1425"/>
    <mergeCell ref="D1424:D1425"/>
    <mergeCell ref="E1424:E1425"/>
    <mergeCell ref="F1424:F1425"/>
    <mergeCell ref="I1424:I1425"/>
    <mergeCell ref="J1424:J1425"/>
    <mergeCell ref="B1422:B1423"/>
    <mergeCell ref="C1422:C1423"/>
    <mergeCell ref="D1422:D1423"/>
    <mergeCell ref="E1422:E1423"/>
    <mergeCell ref="F1422:F1423"/>
    <mergeCell ref="I1422:I1423"/>
    <mergeCell ref="J1418:J1419"/>
    <mergeCell ref="B1420:B1421"/>
    <mergeCell ref="C1420:C1421"/>
    <mergeCell ref="D1420:D1421"/>
    <mergeCell ref="E1420:E1421"/>
    <mergeCell ref="F1420:F1421"/>
    <mergeCell ref="I1420:I1421"/>
    <mergeCell ref="J1420:J1421"/>
    <mergeCell ref="B1418:B1419"/>
    <mergeCell ref="C1418:C1419"/>
    <mergeCell ref="D1418:D1419"/>
    <mergeCell ref="E1418:E1419"/>
    <mergeCell ref="F1418:F1419"/>
    <mergeCell ref="I1418:I1419"/>
    <mergeCell ref="J1436:J1437"/>
    <mergeCell ref="B1438:B1439"/>
    <mergeCell ref="C1438:C1439"/>
    <mergeCell ref="D1438:D1439"/>
    <mergeCell ref="E1438:E1439"/>
    <mergeCell ref="F1438:F1439"/>
    <mergeCell ref="I1438:I1439"/>
    <mergeCell ref="J1438:J1439"/>
    <mergeCell ref="B1436:B1437"/>
    <mergeCell ref="C1436:C1437"/>
    <mergeCell ref="D1436:D1437"/>
    <mergeCell ref="E1436:E1437"/>
    <mergeCell ref="F1436:F1437"/>
    <mergeCell ref="I1436:I1437"/>
    <mergeCell ref="J1426:J1427"/>
    <mergeCell ref="B1428:B1429"/>
    <mergeCell ref="C1428:C1429"/>
    <mergeCell ref="D1428:D1429"/>
    <mergeCell ref="E1428:E1429"/>
    <mergeCell ref="F1428:F1429"/>
    <mergeCell ref="I1428:I1429"/>
    <mergeCell ref="J1428:J1429"/>
    <mergeCell ref="B1426:B1427"/>
    <mergeCell ref="C1426:C1427"/>
    <mergeCell ref="D1426:D1427"/>
    <mergeCell ref="E1426:E1427"/>
    <mergeCell ref="F1426:F1427"/>
    <mergeCell ref="I1426:I1427"/>
    <mergeCell ref="I1459:I1460"/>
    <mergeCell ref="J1459:J1460"/>
    <mergeCell ref="B1462:B1463"/>
    <mergeCell ref="D1462:D1463"/>
    <mergeCell ref="E1462:E1463"/>
    <mergeCell ref="F1462:F1463"/>
    <mergeCell ref="G1462:G1463"/>
    <mergeCell ref="H1462:H1463"/>
    <mergeCell ref="I1462:I1463"/>
    <mergeCell ref="J1462:J1463"/>
    <mergeCell ref="B1459:B1460"/>
    <mergeCell ref="D1459:D1460"/>
    <mergeCell ref="E1459:E1460"/>
    <mergeCell ref="F1459:F1460"/>
    <mergeCell ref="G1459:G1460"/>
    <mergeCell ref="H1459:H1460"/>
    <mergeCell ref="J1440:J1441"/>
    <mergeCell ref="B1448:B1450"/>
    <mergeCell ref="D1448:D1450"/>
    <mergeCell ref="E1448:E1450"/>
    <mergeCell ref="F1448:F1450"/>
    <mergeCell ref="G1448:G1450"/>
    <mergeCell ref="H1448:H1450"/>
    <mergeCell ref="I1448:I1450"/>
    <mergeCell ref="J1448:J1450"/>
    <mergeCell ref="B1440:B1441"/>
    <mergeCell ref="C1440:C1441"/>
    <mergeCell ref="D1440:D1441"/>
    <mergeCell ref="E1440:E1441"/>
    <mergeCell ref="F1440:F1441"/>
    <mergeCell ref="I1440:I1441"/>
    <mergeCell ref="H1471:H1472"/>
    <mergeCell ref="I1471:I1472"/>
    <mergeCell ref="B1473:B1474"/>
    <mergeCell ref="C1473:C1474"/>
    <mergeCell ref="D1473:D1474"/>
    <mergeCell ref="E1473:E1474"/>
    <mergeCell ref="F1473:F1474"/>
    <mergeCell ref="G1473:G1474"/>
    <mergeCell ref="H1473:H1474"/>
    <mergeCell ref="I1473:I1474"/>
    <mergeCell ref="B1471:B1472"/>
    <mergeCell ref="C1471:C1472"/>
    <mergeCell ref="D1471:D1472"/>
    <mergeCell ref="E1471:E1472"/>
    <mergeCell ref="F1471:F1472"/>
    <mergeCell ref="G1471:G1472"/>
    <mergeCell ref="H1465:H1466"/>
    <mergeCell ref="I1465:I1466"/>
    <mergeCell ref="B1469:B1470"/>
    <mergeCell ref="C1469:C1470"/>
    <mergeCell ref="D1469:D1470"/>
    <mergeCell ref="E1469:E1470"/>
    <mergeCell ref="F1469:F1470"/>
    <mergeCell ref="G1469:G1470"/>
    <mergeCell ref="H1469:H1470"/>
    <mergeCell ref="I1469:I1470"/>
    <mergeCell ref="B1465:B1466"/>
    <mergeCell ref="C1465:C1466"/>
    <mergeCell ref="D1465:D1466"/>
    <mergeCell ref="E1465:E1466"/>
    <mergeCell ref="F1465:F1466"/>
    <mergeCell ref="G1465:G1466"/>
    <mergeCell ref="B1482:B1483"/>
    <mergeCell ref="D1482:D1483"/>
    <mergeCell ref="E1482:E1483"/>
    <mergeCell ref="F1482:F1483"/>
    <mergeCell ref="I1482:I1483"/>
    <mergeCell ref="J1482:J1483"/>
    <mergeCell ref="J1478:J1479"/>
    <mergeCell ref="B1480:B1481"/>
    <mergeCell ref="C1480:C1481"/>
    <mergeCell ref="D1480:D1481"/>
    <mergeCell ref="E1480:E1481"/>
    <mergeCell ref="F1480:F1481"/>
    <mergeCell ref="I1480:I1481"/>
    <mergeCell ref="H1475:H1476"/>
    <mergeCell ref="I1475:I1476"/>
    <mergeCell ref="B1478:B1479"/>
    <mergeCell ref="C1478:C1479"/>
    <mergeCell ref="D1478:D1479"/>
    <mergeCell ref="E1478:E1479"/>
    <mergeCell ref="F1478:F1479"/>
    <mergeCell ref="I1478:I1479"/>
    <mergeCell ref="B1475:B1476"/>
    <mergeCell ref="C1475:C1476"/>
    <mergeCell ref="D1475:D1476"/>
    <mergeCell ref="E1475:E1476"/>
    <mergeCell ref="F1475:F1476"/>
    <mergeCell ref="G1475:G1476"/>
    <mergeCell ref="B1488:B1489"/>
    <mergeCell ref="D1488:D1489"/>
    <mergeCell ref="E1488:E1489"/>
    <mergeCell ref="F1488:F1489"/>
    <mergeCell ref="I1488:I1489"/>
    <mergeCell ref="J1488:J1489"/>
    <mergeCell ref="B1486:B1487"/>
    <mergeCell ref="D1486:D1487"/>
    <mergeCell ref="E1486:E1487"/>
    <mergeCell ref="F1486:F1487"/>
    <mergeCell ref="I1486:I1487"/>
    <mergeCell ref="J1486:J1487"/>
    <mergeCell ref="B1484:B1485"/>
    <mergeCell ref="D1484:D1485"/>
    <mergeCell ref="E1484:E1485"/>
    <mergeCell ref="F1484:F1485"/>
    <mergeCell ref="I1484:I1485"/>
    <mergeCell ref="J1484:J1485"/>
    <mergeCell ref="J1492:J1493"/>
    <mergeCell ref="B1494:B1495"/>
    <mergeCell ref="C1494:C1495"/>
    <mergeCell ref="D1494:D1495"/>
    <mergeCell ref="E1494:E1495"/>
    <mergeCell ref="F1494:F1495"/>
    <mergeCell ref="I1494:I1495"/>
    <mergeCell ref="J1494:J1495"/>
    <mergeCell ref="B1492:B1493"/>
    <mergeCell ref="C1492:C1493"/>
    <mergeCell ref="D1492:D1493"/>
    <mergeCell ref="E1492:E1493"/>
    <mergeCell ref="F1492:F1493"/>
    <mergeCell ref="I1492:I1493"/>
    <mergeCell ref="B1490:B1491"/>
    <mergeCell ref="D1490:D1491"/>
    <mergeCell ref="E1490:E1491"/>
    <mergeCell ref="F1490:F1491"/>
    <mergeCell ref="I1490:I1491"/>
    <mergeCell ref="J1490:J1491"/>
    <mergeCell ref="I1511:I1512"/>
    <mergeCell ref="J1511:J1512"/>
    <mergeCell ref="B1514:B1515"/>
    <mergeCell ref="C1514:C1515"/>
    <mergeCell ref="D1514:D1515"/>
    <mergeCell ref="E1514:E1515"/>
    <mergeCell ref="F1514:F1515"/>
    <mergeCell ref="G1514:G1515"/>
    <mergeCell ref="H1514:H1515"/>
    <mergeCell ref="I1514:I1515"/>
    <mergeCell ref="B1511:B1512"/>
    <mergeCell ref="D1511:D1512"/>
    <mergeCell ref="E1511:E1512"/>
    <mergeCell ref="F1511:F1512"/>
    <mergeCell ref="G1511:G1512"/>
    <mergeCell ref="H1511:H1512"/>
    <mergeCell ref="J1496:J1497"/>
    <mergeCell ref="B1506:B1507"/>
    <mergeCell ref="E1506:E1507"/>
    <mergeCell ref="F1506:F1507"/>
    <mergeCell ref="G1506:G1507"/>
    <mergeCell ref="H1506:H1507"/>
    <mergeCell ref="I1506:I1507"/>
    <mergeCell ref="J1506:J1507"/>
    <mergeCell ref="B1496:B1497"/>
    <mergeCell ref="C1496:C1497"/>
    <mergeCell ref="D1496:D1497"/>
    <mergeCell ref="E1496:E1497"/>
    <mergeCell ref="F1496:F1497"/>
    <mergeCell ref="I1496:I1497"/>
    <mergeCell ref="J1521:J1522"/>
    <mergeCell ref="B1528:B1530"/>
    <mergeCell ref="D1528:D1530"/>
    <mergeCell ref="E1528:E1530"/>
    <mergeCell ref="F1528:F1530"/>
    <mergeCell ref="G1528:G1530"/>
    <mergeCell ref="H1528:H1530"/>
    <mergeCell ref="I1528:I1530"/>
    <mergeCell ref="J1528:J1530"/>
    <mergeCell ref="B1521:B1522"/>
    <mergeCell ref="C1521:C1522"/>
    <mergeCell ref="D1521:D1522"/>
    <mergeCell ref="E1521:E1522"/>
    <mergeCell ref="F1521:F1522"/>
    <mergeCell ref="I1521:I1522"/>
    <mergeCell ref="H1516:H1517"/>
    <mergeCell ref="I1516:I1517"/>
    <mergeCell ref="B1518:B1519"/>
    <mergeCell ref="C1518:C1519"/>
    <mergeCell ref="D1518:D1519"/>
    <mergeCell ref="E1518:E1519"/>
    <mergeCell ref="F1518:F1519"/>
    <mergeCell ref="G1518:G1519"/>
    <mergeCell ref="H1518:H1519"/>
    <mergeCell ref="I1518:I1519"/>
    <mergeCell ref="B1516:B1517"/>
    <mergeCell ref="C1516:C1517"/>
    <mergeCell ref="D1516:D1517"/>
    <mergeCell ref="E1516:E1517"/>
    <mergeCell ref="F1516:F1517"/>
    <mergeCell ref="G1516:G1517"/>
    <mergeCell ref="H1550:H1551"/>
    <mergeCell ref="I1550:I1551"/>
    <mergeCell ref="B1553:B1554"/>
    <mergeCell ref="D1553:D1554"/>
    <mergeCell ref="E1553:E1554"/>
    <mergeCell ref="F1553:F1554"/>
    <mergeCell ref="G1553:G1554"/>
    <mergeCell ref="H1553:H1554"/>
    <mergeCell ref="I1553:I1554"/>
    <mergeCell ref="B1550:B1551"/>
    <mergeCell ref="C1550:C1551"/>
    <mergeCell ref="D1550:D1551"/>
    <mergeCell ref="E1550:E1551"/>
    <mergeCell ref="F1550:F1551"/>
    <mergeCell ref="G1550:G1551"/>
    <mergeCell ref="I1542:I1543"/>
    <mergeCell ref="J1542:J1543"/>
    <mergeCell ref="B1547:B1548"/>
    <mergeCell ref="D1547:D1548"/>
    <mergeCell ref="E1547:E1548"/>
    <mergeCell ref="F1547:F1548"/>
    <mergeCell ref="G1547:G1548"/>
    <mergeCell ref="H1547:H1548"/>
    <mergeCell ref="I1547:I1548"/>
    <mergeCell ref="J1547:J1548"/>
    <mergeCell ref="B1542:B1543"/>
    <mergeCell ref="D1542:D1543"/>
    <mergeCell ref="E1542:E1543"/>
    <mergeCell ref="F1542:F1543"/>
    <mergeCell ref="G1542:G1543"/>
    <mergeCell ref="H1542:H1543"/>
    <mergeCell ref="H1559:H1560"/>
    <mergeCell ref="I1559:I1560"/>
    <mergeCell ref="B1561:B1562"/>
    <mergeCell ref="C1561:C1562"/>
    <mergeCell ref="D1561:D1562"/>
    <mergeCell ref="E1561:E1562"/>
    <mergeCell ref="F1561:F1562"/>
    <mergeCell ref="G1561:G1562"/>
    <mergeCell ref="H1561:H1562"/>
    <mergeCell ref="I1561:I1562"/>
    <mergeCell ref="B1559:B1560"/>
    <mergeCell ref="C1559:C1560"/>
    <mergeCell ref="D1559:D1560"/>
    <mergeCell ref="E1559:E1560"/>
    <mergeCell ref="F1559:F1560"/>
    <mergeCell ref="G1559:G1560"/>
    <mergeCell ref="H1555:H1556"/>
    <mergeCell ref="I1555:I1556"/>
    <mergeCell ref="B1557:B1558"/>
    <mergeCell ref="C1557:C1558"/>
    <mergeCell ref="D1557:D1558"/>
    <mergeCell ref="E1557:E1558"/>
    <mergeCell ref="F1557:F1558"/>
    <mergeCell ref="G1557:G1558"/>
    <mergeCell ref="H1557:H1558"/>
    <mergeCell ref="I1557:I1558"/>
    <mergeCell ref="B1555:B1556"/>
    <mergeCell ref="C1555:C1556"/>
    <mergeCell ref="D1555:D1556"/>
    <mergeCell ref="E1555:E1556"/>
    <mergeCell ref="F1555:F1556"/>
    <mergeCell ref="G1555:G1556"/>
    <mergeCell ref="B1570:B1571"/>
    <mergeCell ref="D1570:D1571"/>
    <mergeCell ref="E1570:E1571"/>
    <mergeCell ref="F1570:F1571"/>
    <mergeCell ref="I1570:I1571"/>
    <mergeCell ref="J1570:J1571"/>
    <mergeCell ref="B1568:B1569"/>
    <mergeCell ref="D1568:D1569"/>
    <mergeCell ref="E1568:E1569"/>
    <mergeCell ref="F1568:F1569"/>
    <mergeCell ref="I1568:I1569"/>
    <mergeCell ref="J1568:J1569"/>
    <mergeCell ref="J1564:J1565"/>
    <mergeCell ref="B1566:B1567"/>
    <mergeCell ref="C1566:C1567"/>
    <mergeCell ref="D1566:D1567"/>
    <mergeCell ref="E1566:E1567"/>
    <mergeCell ref="F1566:F1567"/>
    <mergeCell ref="I1566:I1567"/>
    <mergeCell ref="B1564:B1565"/>
    <mergeCell ref="C1564:C1565"/>
    <mergeCell ref="D1564:D1565"/>
    <mergeCell ref="E1564:E1565"/>
    <mergeCell ref="F1564:F1565"/>
    <mergeCell ref="I1564:I1565"/>
    <mergeCell ref="B1576:B1577"/>
    <mergeCell ref="D1576:D1577"/>
    <mergeCell ref="E1576:E1577"/>
    <mergeCell ref="F1576:F1577"/>
    <mergeCell ref="I1576:I1577"/>
    <mergeCell ref="J1576:J1577"/>
    <mergeCell ref="B1574:B1575"/>
    <mergeCell ref="D1574:D1575"/>
    <mergeCell ref="E1574:E1575"/>
    <mergeCell ref="F1574:F1575"/>
    <mergeCell ref="I1574:I1575"/>
    <mergeCell ref="J1574:J1575"/>
    <mergeCell ref="B1572:B1573"/>
    <mergeCell ref="D1572:D1573"/>
    <mergeCell ref="E1572:E1573"/>
    <mergeCell ref="F1572:F1573"/>
    <mergeCell ref="I1572:I1573"/>
    <mergeCell ref="J1572:J1573"/>
    <mergeCell ref="J1580:J1581"/>
    <mergeCell ref="B1582:B1583"/>
    <mergeCell ref="C1582:C1583"/>
    <mergeCell ref="D1582:D1583"/>
    <mergeCell ref="E1582:E1583"/>
    <mergeCell ref="F1582:F1583"/>
    <mergeCell ref="I1582:I1583"/>
    <mergeCell ref="J1582:J1583"/>
    <mergeCell ref="B1580:B1581"/>
    <mergeCell ref="C1580:C1581"/>
    <mergeCell ref="D1580:D1581"/>
    <mergeCell ref="E1580:E1581"/>
    <mergeCell ref="F1580:F1581"/>
    <mergeCell ref="I1580:I1581"/>
    <mergeCell ref="B1578:B1579"/>
    <mergeCell ref="D1578:D1579"/>
    <mergeCell ref="E1578:E1579"/>
    <mergeCell ref="F1578:F1579"/>
    <mergeCell ref="I1578:I1579"/>
    <mergeCell ref="J1578:J1579"/>
    <mergeCell ref="J1588:J1589"/>
    <mergeCell ref="B1590:B1591"/>
    <mergeCell ref="C1590:C1591"/>
    <mergeCell ref="D1590:D1591"/>
    <mergeCell ref="E1590:E1591"/>
    <mergeCell ref="F1590:F1591"/>
    <mergeCell ref="I1590:I1591"/>
    <mergeCell ref="J1590:J1591"/>
    <mergeCell ref="B1588:B1589"/>
    <mergeCell ref="C1588:C1589"/>
    <mergeCell ref="D1588:D1589"/>
    <mergeCell ref="E1588:E1589"/>
    <mergeCell ref="F1588:F1589"/>
    <mergeCell ref="I1588:I1589"/>
    <mergeCell ref="J1584:J1585"/>
    <mergeCell ref="B1586:B1587"/>
    <mergeCell ref="C1586:C1587"/>
    <mergeCell ref="D1586:D1587"/>
    <mergeCell ref="E1586:E1587"/>
    <mergeCell ref="F1586:F1587"/>
    <mergeCell ref="I1586:I1587"/>
    <mergeCell ref="J1586:J1587"/>
    <mergeCell ref="B1584:B1585"/>
    <mergeCell ref="C1584:C1585"/>
    <mergeCell ref="D1584:D1585"/>
    <mergeCell ref="E1584:E1585"/>
    <mergeCell ref="F1584:F1585"/>
    <mergeCell ref="I1584:I1585"/>
    <mergeCell ref="J1616:J1617"/>
    <mergeCell ref="B1618:B1619"/>
    <mergeCell ref="C1618:C1619"/>
    <mergeCell ref="D1618:D1619"/>
    <mergeCell ref="E1618:E1619"/>
    <mergeCell ref="F1618:F1619"/>
    <mergeCell ref="G1618:G1619"/>
    <mergeCell ref="H1618:H1619"/>
    <mergeCell ref="I1618:I1619"/>
    <mergeCell ref="B1616:B1617"/>
    <mergeCell ref="D1616:D1617"/>
    <mergeCell ref="E1616:E1617"/>
    <mergeCell ref="F1616:F1617"/>
    <mergeCell ref="G1616:G1617"/>
    <mergeCell ref="H1616:H1617"/>
    <mergeCell ref="I1601:I1603"/>
    <mergeCell ref="J1601:J1603"/>
    <mergeCell ref="B1613:B1614"/>
    <mergeCell ref="D1613:D1614"/>
    <mergeCell ref="E1613:E1614"/>
    <mergeCell ref="F1613:F1614"/>
    <mergeCell ref="G1613:G1614"/>
    <mergeCell ref="H1613:H1614"/>
    <mergeCell ref="I1613:I1614"/>
    <mergeCell ref="J1613:J1614"/>
    <mergeCell ref="B1601:B1603"/>
    <mergeCell ref="D1601:D1603"/>
    <mergeCell ref="E1601:E1603"/>
    <mergeCell ref="F1601:F1603"/>
    <mergeCell ref="G1601:G1603"/>
    <mergeCell ref="H1601:H1603"/>
    <mergeCell ref="H1620:H1621"/>
    <mergeCell ref="I1620:I1621"/>
    <mergeCell ref="B1622:B1623"/>
    <mergeCell ref="C1622:C1623"/>
    <mergeCell ref="D1622:D1623"/>
    <mergeCell ref="E1622:E1623"/>
    <mergeCell ref="F1622:F1623"/>
    <mergeCell ref="G1622:G1623"/>
    <mergeCell ref="H1622:H1623"/>
    <mergeCell ref="I1622:I1623"/>
    <mergeCell ref="B1620:B1621"/>
    <mergeCell ref="C1620:C1621"/>
    <mergeCell ref="D1620:D1621"/>
    <mergeCell ref="E1620:E1621"/>
    <mergeCell ref="F1620:F1621"/>
    <mergeCell ref="G1620:G1621"/>
    <mergeCell ref="I1616:I1617"/>
    <mergeCell ref="J1628:J1629"/>
    <mergeCell ref="B1630:B1631"/>
    <mergeCell ref="D1630:D1631"/>
    <mergeCell ref="E1630:E1631"/>
    <mergeCell ref="F1630:F1631"/>
    <mergeCell ref="I1630:I1631"/>
    <mergeCell ref="J1630:J1631"/>
    <mergeCell ref="B1628:B1629"/>
    <mergeCell ref="C1628:C1629"/>
    <mergeCell ref="D1628:D1629"/>
    <mergeCell ref="E1628:E1629"/>
    <mergeCell ref="F1628:F1629"/>
    <mergeCell ref="I1628:I1629"/>
    <mergeCell ref="H1624:H1625"/>
    <mergeCell ref="I1624:I1625"/>
    <mergeCell ref="B1626:B1627"/>
    <mergeCell ref="C1626:C1627"/>
    <mergeCell ref="D1626:D1627"/>
    <mergeCell ref="E1626:E1627"/>
    <mergeCell ref="F1626:F1627"/>
    <mergeCell ref="G1626:G1627"/>
    <mergeCell ref="H1626:H1627"/>
    <mergeCell ref="I1626:I1627"/>
    <mergeCell ref="B1624:B1625"/>
    <mergeCell ref="C1624:C1625"/>
    <mergeCell ref="D1624:D1625"/>
    <mergeCell ref="E1624:E1625"/>
    <mergeCell ref="F1624:F1625"/>
    <mergeCell ref="G1624:G1625"/>
    <mergeCell ref="B1636:B1637"/>
    <mergeCell ref="D1636:D1637"/>
    <mergeCell ref="E1636:E1637"/>
    <mergeCell ref="F1636:F1637"/>
    <mergeCell ref="I1636:I1637"/>
    <mergeCell ref="J1636:J1637"/>
    <mergeCell ref="B1634:B1635"/>
    <mergeCell ref="D1634:D1635"/>
    <mergeCell ref="E1634:E1635"/>
    <mergeCell ref="F1634:F1635"/>
    <mergeCell ref="I1634:I1635"/>
    <mergeCell ref="J1634:J1635"/>
    <mergeCell ref="B1632:B1633"/>
    <mergeCell ref="D1632:D1633"/>
    <mergeCell ref="E1632:E1633"/>
    <mergeCell ref="F1632:F1633"/>
    <mergeCell ref="I1632:I1633"/>
    <mergeCell ref="J1632:J1633"/>
    <mergeCell ref="J1642:J1643"/>
    <mergeCell ref="B1644:B1645"/>
    <mergeCell ref="C1644:C1645"/>
    <mergeCell ref="D1644:D1645"/>
    <mergeCell ref="E1644:E1645"/>
    <mergeCell ref="F1644:F1645"/>
    <mergeCell ref="I1644:I1645"/>
    <mergeCell ref="J1644:J1645"/>
    <mergeCell ref="B1642:B1643"/>
    <mergeCell ref="C1642:C1643"/>
    <mergeCell ref="D1642:D1643"/>
    <mergeCell ref="E1642:E1643"/>
    <mergeCell ref="F1642:F1643"/>
    <mergeCell ref="I1642:I1643"/>
    <mergeCell ref="J1638:J1639"/>
    <mergeCell ref="B1640:B1641"/>
    <mergeCell ref="C1640:C1641"/>
    <mergeCell ref="D1640:D1641"/>
    <mergeCell ref="E1640:E1641"/>
    <mergeCell ref="F1640:F1641"/>
    <mergeCell ref="I1640:I1641"/>
    <mergeCell ref="J1640:J1641"/>
    <mergeCell ref="B1638:B1639"/>
    <mergeCell ref="C1638:C1639"/>
    <mergeCell ref="D1638:D1639"/>
    <mergeCell ref="E1638:E1639"/>
    <mergeCell ref="F1638:F1639"/>
    <mergeCell ref="I1638:I1639"/>
    <mergeCell ref="I1666:I1667"/>
    <mergeCell ref="J1666:J1667"/>
    <mergeCell ref="B1668:B1669"/>
    <mergeCell ref="C1668:C1669"/>
    <mergeCell ref="D1668:D1669"/>
    <mergeCell ref="E1668:E1669"/>
    <mergeCell ref="F1668:F1669"/>
    <mergeCell ref="G1668:G1669"/>
    <mergeCell ref="H1668:H1669"/>
    <mergeCell ref="I1668:I1669"/>
    <mergeCell ref="B1666:B1667"/>
    <mergeCell ref="D1666:D1667"/>
    <mergeCell ref="E1666:E1667"/>
    <mergeCell ref="F1666:F1667"/>
    <mergeCell ref="G1666:G1667"/>
    <mergeCell ref="H1666:H1667"/>
    <mergeCell ref="I1652:I1654"/>
    <mergeCell ref="J1652:J1654"/>
    <mergeCell ref="B1663:B1664"/>
    <mergeCell ref="D1663:D1664"/>
    <mergeCell ref="E1663:E1664"/>
    <mergeCell ref="F1663:F1664"/>
    <mergeCell ref="G1663:G1664"/>
    <mergeCell ref="H1663:H1664"/>
    <mergeCell ref="I1663:I1664"/>
    <mergeCell ref="J1663:J1664"/>
    <mergeCell ref="B1652:B1654"/>
    <mergeCell ref="D1652:D1654"/>
    <mergeCell ref="E1652:E1654"/>
    <mergeCell ref="F1652:F1654"/>
    <mergeCell ref="G1652:G1654"/>
    <mergeCell ref="H1652:H1654"/>
    <mergeCell ref="H1674:H1675"/>
    <mergeCell ref="I1674:I1675"/>
    <mergeCell ref="B1676:B1677"/>
    <mergeCell ref="C1676:C1677"/>
    <mergeCell ref="D1676:D1677"/>
    <mergeCell ref="E1676:E1677"/>
    <mergeCell ref="F1676:F1677"/>
    <mergeCell ref="G1676:G1677"/>
    <mergeCell ref="H1676:H1677"/>
    <mergeCell ref="I1676:I1677"/>
    <mergeCell ref="B1674:B1675"/>
    <mergeCell ref="C1674:C1675"/>
    <mergeCell ref="D1674:D1675"/>
    <mergeCell ref="E1674:E1675"/>
    <mergeCell ref="F1674:F1675"/>
    <mergeCell ref="G1674:G1675"/>
    <mergeCell ref="H1670:H1671"/>
    <mergeCell ref="I1670:I1671"/>
    <mergeCell ref="B1672:B1673"/>
    <mergeCell ref="C1672:C1673"/>
    <mergeCell ref="D1672:D1673"/>
    <mergeCell ref="E1672:E1673"/>
    <mergeCell ref="F1672:F1673"/>
    <mergeCell ref="G1672:G1673"/>
    <mergeCell ref="H1672:H1673"/>
    <mergeCell ref="I1672:I1673"/>
    <mergeCell ref="B1670:B1671"/>
    <mergeCell ref="C1670:C1671"/>
    <mergeCell ref="D1670:D1671"/>
    <mergeCell ref="E1670:E1671"/>
    <mergeCell ref="F1670:F1671"/>
    <mergeCell ref="G1670:G1671"/>
    <mergeCell ref="B1686:B1687"/>
    <mergeCell ref="D1686:D1687"/>
    <mergeCell ref="E1686:E1687"/>
    <mergeCell ref="F1686:F1687"/>
    <mergeCell ref="I1686:I1687"/>
    <mergeCell ref="J1686:J1687"/>
    <mergeCell ref="J1682:J1683"/>
    <mergeCell ref="B1684:B1685"/>
    <mergeCell ref="D1684:D1685"/>
    <mergeCell ref="E1684:E1685"/>
    <mergeCell ref="F1684:F1685"/>
    <mergeCell ref="I1684:I1685"/>
    <mergeCell ref="J1684:J1685"/>
    <mergeCell ref="B1682:B1683"/>
    <mergeCell ref="C1682:C1683"/>
    <mergeCell ref="D1682:D1683"/>
    <mergeCell ref="E1682:E1683"/>
    <mergeCell ref="F1682:F1683"/>
    <mergeCell ref="I1682:I1683"/>
    <mergeCell ref="J1690:J1691"/>
    <mergeCell ref="B1692:B1693"/>
    <mergeCell ref="C1692:C1693"/>
    <mergeCell ref="D1692:D1693"/>
    <mergeCell ref="E1692:E1693"/>
    <mergeCell ref="F1692:F1693"/>
    <mergeCell ref="I1692:I1693"/>
    <mergeCell ref="J1692:J1693"/>
    <mergeCell ref="B1690:B1691"/>
    <mergeCell ref="C1690:C1691"/>
    <mergeCell ref="D1690:D1691"/>
    <mergeCell ref="E1690:E1691"/>
    <mergeCell ref="F1690:F1691"/>
    <mergeCell ref="I1690:I1691"/>
    <mergeCell ref="B1688:B1689"/>
    <mergeCell ref="D1688:D1689"/>
    <mergeCell ref="E1688:E1689"/>
    <mergeCell ref="F1688:F1689"/>
    <mergeCell ref="I1688:I1689"/>
    <mergeCell ref="J1688:J1689"/>
    <mergeCell ref="J1698:J1699"/>
    <mergeCell ref="B1700:B1701"/>
    <mergeCell ref="C1700:C1701"/>
    <mergeCell ref="D1700:D1701"/>
    <mergeCell ref="E1700:E1701"/>
    <mergeCell ref="F1700:F1701"/>
    <mergeCell ref="I1700:I1701"/>
    <mergeCell ref="J1700:J1701"/>
    <mergeCell ref="B1698:B1699"/>
    <mergeCell ref="C1698:C1699"/>
    <mergeCell ref="D1698:D1699"/>
    <mergeCell ref="E1698:E1699"/>
    <mergeCell ref="F1698:F1699"/>
    <mergeCell ref="I1698:I1699"/>
    <mergeCell ref="J1694:J1695"/>
    <mergeCell ref="B1696:B1697"/>
    <mergeCell ref="D1696:D1697"/>
    <mergeCell ref="E1696:E1697"/>
    <mergeCell ref="F1696:F1697"/>
    <mergeCell ref="I1696:I1697"/>
    <mergeCell ref="J1696:J1697"/>
    <mergeCell ref="B1694:B1695"/>
    <mergeCell ref="C1694:C1695"/>
    <mergeCell ref="D1694:D1695"/>
    <mergeCell ref="E1694:E1695"/>
    <mergeCell ref="F1694:F1695"/>
    <mergeCell ref="I1694:I1695"/>
    <mergeCell ref="H1718:H1719"/>
    <mergeCell ref="I1718:I1719"/>
    <mergeCell ref="B1721:B1722"/>
    <mergeCell ref="D1721:D1722"/>
    <mergeCell ref="E1721:E1722"/>
    <mergeCell ref="F1721:F1722"/>
    <mergeCell ref="G1721:G1722"/>
    <mergeCell ref="H1721:H1722"/>
    <mergeCell ref="I1721:I1722"/>
    <mergeCell ref="B1718:B1719"/>
    <mergeCell ref="C1718:C1719"/>
    <mergeCell ref="D1718:D1719"/>
    <mergeCell ref="E1718:E1719"/>
    <mergeCell ref="F1718:F1719"/>
    <mergeCell ref="G1718:G1719"/>
    <mergeCell ref="H1710:H1711"/>
    <mergeCell ref="I1710:I1711"/>
    <mergeCell ref="B1716:B1717"/>
    <mergeCell ref="C1716:C1717"/>
    <mergeCell ref="D1716:D1717"/>
    <mergeCell ref="E1716:E1717"/>
    <mergeCell ref="F1716:F1717"/>
    <mergeCell ref="G1716:G1717"/>
    <mergeCell ref="H1716:H1717"/>
    <mergeCell ref="I1716:I1717"/>
    <mergeCell ref="B1710:B1711"/>
    <mergeCell ref="C1710:C1711"/>
    <mergeCell ref="D1710:D1711"/>
    <mergeCell ref="E1710:E1711"/>
    <mergeCell ref="F1710:F1711"/>
    <mergeCell ref="G1710:G1711"/>
    <mergeCell ref="J1728:J1729"/>
    <mergeCell ref="B1732:B1733"/>
    <mergeCell ref="D1732:D1733"/>
    <mergeCell ref="E1732:E1733"/>
    <mergeCell ref="F1732:F1733"/>
    <mergeCell ref="G1732:G1733"/>
    <mergeCell ref="H1732:H1733"/>
    <mergeCell ref="I1732:I1733"/>
    <mergeCell ref="J1732:J1733"/>
    <mergeCell ref="B1728:B1729"/>
    <mergeCell ref="C1728:C1729"/>
    <mergeCell ref="D1728:D1729"/>
    <mergeCell ref="E1728:E1729"/>
    <mergeCell ref="F1728:F1729"/>
    <mergeCell ref="I1728:I1729"/>
    <mergeCell ref="J1721:J1722"/>
    <mergeCell ref="B1726:B1727"/>
    <mergeCell ref="C1726:C1727"/>
    <mergeCell ref="D1726:D1727"/>
    <mergeCell ref="E1726:E1727"/>
    <mergeCell ref="F1726:F1727"/>
    <mergeCell ref="I1726:I1727"/>
    <mergeCell ref="J1726:J1727"/>
    <mergeCell ref="I1743:I1744"/>
    <mergeCell ref="J1743:J1744"/>
    <mergeCell ref="B1746:B1747"/>
    <mergeCell ref="C1746:C1747"/>
    <mergeCell ref="D1746:D1747"/>
    <mergeCell ref="E1746:E1747"/>
    <mergeCell ref="F1746:F1747"/>
    <mergeCell ref="I1746:I1747"/>
    <mergeCell ref="J1746:J1747"/>
    <mergeCell ref="B1743:B1744"/>
    <mergeCell ref="D1743:D1744"/>
    <mergeCell ref="E1743:E1744"/>
    <mergeCell ref="F1743:F1744"/>
    <mergeCell ref="G1743:G1744"/>
    <mergeCell ref="H1743:H1744"/>
    <mergeCell ref="J1737:J1738"/>
    <mergeCell ref="B1739:B1740"/>
    <mergeCell ref="C1739:C1740"/>
    <mergeCell ref="D1739:D1740"/>
    <mergeCell ref="E1739:E1740"/>
    <mergeCell ref="F1739:F1740"/>
    <mergeCell ref="I1739:I1740"/>
    <mergeCell ref="J1739:J1740"/>
    <mergeCell ref="B1737:B1738"/>
    <mergeCell ref="C1737:C1738"/>
    <mergeCell ref="D1737:D1738"/>
    <mergeCell ref="E1737:E1738"/>
    <mergeCell ref="F1737:F1738"/>
    <mergeCell ref="I1737:I1738"/>
    <mergeCell ref="I1754:I1755"/>
    <mergeCell ref="J1754:J1755"/>
    <mergeCell ref="B1759:B1760"/>
    <mergeCell ref="C1759:C1760"/>
    <mergeCell ref="D1759:D1760"/>
    <mergeCell ref="E1759:E1760"/>
    <mergeCell ref="F1759:F1760"/>
    <mergeCell ref="I1759:I1760"/>
    <mergeCell ref="J1759:J1760"/>
    <mergeCell ref="B1754:B1755"/>
    <mergeCell ref="D1754:D1755"/>
    <mergeCell ref="E1754:E1755"/>
    <mergeCell ref="F1754:F1755"/>
    <mergeCell ref="G1754:G1755"/>
    <mergeCell ref="H1754:H1755"/>
    <mergeCell ref="J1748:J1749"/>
    <mergeCell ref="B1750:B1751"/>
    <mergeCell ref="D1750:D1751"/>
    <mergeCell ref="E1750:E1751"/>
    <mergeCell ref="F1750:F1751"/>
    <mergeCell ref="I1750:I1751"/>
    <mergeCell ref="J1750:J1751"/>
    <mergeCell ref="B1748:B1749"/>
    <mergeCell ref="C1748:C1749"/>
    <mergeCell ref="D1748:D1749"/>
    <mergeCell ref="E1748:E1749"/>
    <mergeCell ref="F1748:F1749"/>
    <mergeCell ref="I1748:I1749"/>
    <mergeCell ref="D1770:D1775"/>
    <mergeCell ref="E1770:E1775"/>
    <mergeCell ref="F1770:F1775"/>
    <mergeCell ref="G1770:G1775"/>
    <mergeCell ref="H1770:H1775"/>
    <mergeCell ref="B1777:B1778"/>
    <mergeCell ref="C1777:C1778"/>
    <mergeCell ref="D1777:D1778"/>
    <mergeCell ref="E1777:E1778"/>
    <mergeCell ref="F1777:F1778"/>
    <mergeCell ref="J1761:J1762"/>
    <mergeCell ref="B1763:B1764"/>
    <mergeCell ref="C1763:C1764"/>
    <mergeCell ref="D1763:D1764"/>
    <mergeCell ref="E1763:E1764"/>
    <mergeCell ref="F1763:F1764"/>
    <mergeCell ref="I1763:I1764"/>
    <mergeCell ref="J1763:J1764"/>
    <mergeCell ref="B1761:B1762"/>
    <mergeCell ref="C1761:C1762"/>
    <mergeCell ref="D1761:D1762"/>
    <mergeCell ref="E1761:E1762"/>
    <mergeCell ref="F1761:F1762"/>
    <mergeCell ref="I1761:I1762"/>
    <mergeCell ref="H1781:H1784"/>
    <mergeCell ref="I1781:I1784"/>
    <mergeCell ref="B1785:B1788"/>
    <mergeCell ref="C1785:C1788"/>
    <mergeCell ref="D1785:D1788"/>
    <mergeCell ref="E1785:E1788"/>
    <mergeCell ref="F1785:F1788"/>
    <mergeCell ref="G1785:G1788"/>
    <mergeCell ref="H1785:H1788"/>
    <mergeCell ref="I1785:I1788"/>
    <mergeCell ref="G1777:G1778"/>
    <mergeCell ref="H1777:H1778"/>
    <mergeCell ref="I1777:I1778"/>
    <mergeCell ref="J1777:J1778"/>
    <mergeCell ref="B1781:B1784"/>
    <mergeCell ref="C1781:C1784"/>
    <mergeCell ref="D1781:D1784"/>
    <mergeCell ref="E1781:E1784"/>
    <mergeCell ref="F1781:F1784"/>
    <mergeCell ref="G1781:G1784"/>
    <mergeCell ref="H1797:H1799"/>
    <mergeCell ref="I1797:I1799"/>
    <mergeCell ref="B1804:B1806"/>
    <mergeCell ref="C1804:C1806"/>
    <mergeCell ref="D1804:D1806"/>
    <mergeCell ref="E1804:E1806"/>
    <mergeCell ref="F1804:F1806"/>
    <mergeCell ref="G1804:G1806"/>
    <mergeCell ref="H1804:H1806"/>
    <mergeCell ref="I1804:I1806"/>
    <mergeCell ref="B1797:B1799"/>
    <mergeCell ref="C1797:C1799"/>
    <mergeCell ref="D1797:D1799"/>
    <mergeCell ref="E1797:E1799"/>
    <mergeCell ref="F1797:F1799"/>
    <mergeCell ref="G1797:G1799"/>
    <mergeCell ref="H1789:H1792"/>
    <mergeCell ref="I1789:I1792"/>
    <mergeCell ref="B1793:B1796"/>
    <mergeCell ref="C1793:C1796"/>
    <mergeCell ref="D1793:D1796"/>
    <mergeCell ref="E1793:E1796"/>
    <mergeCell ref="F1793:F1796"/>
    <mergeCell ref="G1793:G1796"/>
    <mergeCell ref="H1793:H1796"/>
    <mergeCell ref="I1793:I1796"/>
    <mergeCell ref="B1789:B1792"/>
    <mergeCell ref="C1789:C1792"/>
    <mergeCell ref="D1789:D1792"/>
    <mergeCell ref="E1789:E1792"/>
    <mergeCell ref="F1789:F1792"/>
    <mergeCell ref="G1789:G1792"/>
    <mergeCell ref="H1819:H1820"/>
    <mergeCell ref="I1819:I1820"/>
    <mergeCell ref="B1821:B1822"/>
    <mergeCell ref="C1821:C1822"/>
    <mergeCell ref="D1821:D1822"/>
    <mergeCell ref="E1821:E1822"/>
    <mergeCell ref="F1821:F1822"/>
    <mergeCell ref="G1821:G1822"/>
    <mergeCell ref="H1821:H1822"/>
    <mergeCell ref="I1821:I1822"/>
    <mergeCell ref="B1819:B1820"/>
    <mergeCell ref="C1819:C1820"/>
    <mergeCell ref="D1819:D1820"/>
    <mergeCell ref="E1819:E1820"/>
    <mergeCell ref="F1819:F1820"/>
    <mergeCell ref="G1819:G1820"/>
    <mergeCell ref="H1811:H1813"/>
    <mergeCell ref="I1811:I1813"/>
    <mergeCell ref="B1817:B1818"/>
    <mergeCell ref="C1817:C1818"/>
    <mergeCell ref="D1817:D1818"/>
    <mergeCell ref="E1817:E1818"/>
    <mergeCell ref="F1817:F1818"/>
    <mergeCell ref="G1817:G1818"/>
    <mergeCell ref="H1817:H1818"/>
    <mergeCell ref="I1817:I1818"/>
    <mergeCell ref="B1811:B1813"/>
    <mergeCell ref="C1811:C1813"/>
    <mergeCell ref="D1811:D1813"/>
    <mergeCell ref="E1811:E1813"/>
    <mergeCell ref="F1811:F1813"/>
    <mergeCell ref="G1811:G1813"/>
    <mergeCell ref="H1831:H1832"/>
    <mergeCell ref="I1831:I1832"/>
    <mergeCell ref="B1839:B1840"/>
    <mergeCell ref="D1839:D1840"/>
    <mergeCell ref="E1839:E1840"/>
    <mergeCell ref="F1839:F1840"/>
    <mergeCell ref="G1839:G1840"/>
    <mergeCell ref="H1839:H1840"/>
    <mergeCell ref="I1839:I1840"/>
    <mergeCell ref="B1831:B1832"/>
    <mergeCell ref="C1831:C1832"/>
    <mergeCell ref="D1831:D1832"/>
    <mergeCell ref="E1831:E1832"/>
    <mergeCell ref="F1831:F1832"/>
    <mergeCell ref="G1831:G1832"/>
    <mergeCell ref="H1823:H1827"/>
    <mergeCell ref="I1823:I1827"/>
    <mergeCell ref="B1828:B1830"/>
    <mergeCell ref="C1828:C1830"/>
    <mergeCell ref="D1828:D1830"/>
    <mergeCell ref="E1828:E1830"/>
    <mergeCell ref="F1828:F1830"/>
    <mergeCell ref="G1828:G1830"/>
    <mergeCell ref="H1828:H1830"/>
    <mergeCell ref="I1828:I1830"/>
    <mergeCell ref="B1823:B1827"/>
    <mergeCell ref="C1823:C1827"/>
    <mergeCell ref="D1823:D1827"/>
    <mergeCell ref="E1823:E1827"/>
    <mergeCell ref="F1823:F1827"/>
    <mergeCell ref="G1823:G1827"/>
    <mergeCell ref="H1867:H1868"/>
    <mergeCell ref="I1867:I1868"/>
    <mergeCell ref="B1871:B1872"/>
    <mergeCell ref="C1871:C1872"/>
    <mergeCell ref="D1871:D1872"/>
    <mergeCell ref="E1871:E1872"/>
    <mergeCell ref="F1871:F1872"/>
    <mergeCell ref="B1867:B1868"/>
    <mergeCell ref="C1867:C1868"/>
    <mergeCell ref="D1867:D1868"/>
    <mergeCell ref="E1867:E1868"/>
    <mergeCell ref="F1867:F1868"/>
    <mergeCell ref="G1867:G1868"/>
    <mergeCell ref="J1839:J1840"/>
    <mergeCell ref="B1865:B1866"/>
    <mergeCell ref="C1865:C1866"/>
    <mergeCell ref="D1865:D1866"/>
    <mergeCell ref="E1865:E1866"/>
    <mergeCell ref="F1865:F1866"/>
    <mergeCell ref="G1865:G1866"/>
    <mergeCell ref="H1865:H1866"/>
    <mergeCell ref="I1865:I1866"/>
    <mergeCell ref="H1875:H1876"/>
    <mergeCell ref="I1875:I1876"/>
    <mergeCell ref="B1877:B1878"/>
    <mergeCell ref="C1877:C1878"/>
    <mergeCell ref="D1877:D1878"/>
    <mergeCell ref="E1877:E1878"/>
    <mergeCell ref="F1877:F1878"/>
    <mergeCell ref="G1877:G1878"/>
    <mergeCell ref="H1877:H1878"/>
    <mergeCell ref="I1877:I1878"/>
    <mergeCell ref="B1875:B1876"/>
    <mergeCell ref="C1875:C1876"/>
    <mergeCell ref="D1875:D1876"/>
    <mergeCell ref="E1875:E1876"/>
    <mergeCell ref="F1875:F1876"/>
    <mergeCell ref="G1875:G1876"/>
    <mergeCell ref="J1871:J1872"/>
    <mergeCell ref="B1873:B1874"/>
    <mergeCell ref="C1873:C1874"/>
    <mergeCell ref="D1873:D1874"/>
    <mergeCell ref="E1873:E1874"/>
    <mergeCell ref="F1873:F1874"/>
    <mergeCell ref="G1873:G1874"/>
    <mergeCell ref="H1873:H1874"/>
    <mergeCell ref="I1873:I1874"/>
    <mergeCell ref="J1873:J1874"/>
    <mergeCell ref="I1886:I1887"/>
    <mergeCell ref="J1886:J1887"/>
    <mergeCell ref="B1889:B1890"/>
    <mergeCell ref="C1889:C1890"/>
    <mergeCell ref="D1889:D1890"/>
    <mergeCell ref="E1889:E1890"/>
    <mergeCell ref="F1889:F1890"/>
    <mergeCell ref="G1889:G1890"/>
    <mergeCell ref="H1889:H1890"/>
    <mergeCell ref="I1889:I1890"/>
    <mergeCell ref="H1882:H1883"/>
    <mergeCell ref="I1882:I1883"/>
    <mergeCell ref="J1882:J1883"/>
    <mergeCell ref="B1886:B1887"/>
    <mergeCell ref="C1886:C1887"/>
    <mergeCell ref="D1886:D1887"/>
    <mergeCell ref="E1886:E1887"/>
    <mergeCell ref="F1886:F1887"/>
    <mergeCell ref="G1886:G1887"/>
    <mergeCell ref="H1886:H1887"/>
    <mergeCell ref="B1882:B1883"/>
    <mergeCell ref="C1882:C1883"/>
    <mergeCell ref="D1882:D1883"/>
    <mergeCell ref="E1882:E1883"/>
    <mergeCell ref="F1882:F1883"/>
    <mergeCell ref="G1882:G1883"/>
    <mergeCell ref="H1893:H1894"/>
    <mergeCell ref="I1893:I1894"/>
    <mergeCell ref="B1895:B1896"/>
    <mergeCell ref="C1895:C1896"/>
    <mergeCell ref="D1895:D1896"/>
    <mergeCell ref="E1895:E1896"/>
    <mergeCell ref="F1895:F1896"/>
    <mergeCell ref="G1895:G1896"/>
    <mergeCell ref="H1895:H1896"/>
    <mergeCell ref="I1895:I1896"/>
    <mergeCell ref="B1893:B1894"/>
    <mergeCell ref="C1893:C1894"/>
    <mergeCell ref="D1893:D1894"/>
    <mergeCell ref="E1893:E1894"/>
    <mergeCell ref="F1893:F1894"/>
    <mergeCell ref="G1893:G1894"/>
    <mergeCell ref="J1889:J1890"/>
    <mergeCell ref="B1891:B1892"/>
    <mergeCell ref="C1891:C1892"/>
    <mergeCell ref="D1891:D1892"/>
    <mergeCell ref="E1891:E1892"/>
    <mergeCell ref="F1891:F1892"/>
    <mergeCell ref="G1891:G1892"/>
    <mergeCell ref="H1891:H1892"/>
    <mergeCell ref="I1891:I1892"/>
    <mergeCell ref="H1899:H1900"/>
    <mergeCell ref="I1899:I1900"/>
    <mergeCell ref="B1907:B1908"/>
    <mergeCell ref="C1907:C1908"/>
    <mergeCell ref="D1907:D1908"/>
    <mergeCell ref="E1907:E1908"/>
    <mergeCell ref="F1907:F1908"/>
    <mergeCell ref="G1907:G1908"/>
    <mergeCell ref="H1907:H1908"/>
    <mergeCell ref="I1907:I1908"/>
    <mergeCell ref="B1899:B1900"/>
    <mergeCell ref="C1899:C1900"/>
    <mergeCell ref="D1899:D1900"/>
    <mergeCell ref="E1899:E1900"/>
    <mergeCell ref="F1899:F1900"/>
    <mergeCell ref="G1899:G1900"/>
    <mergeCell ref="J1895:J1896"/>
    <mergeCell ref="B1897:B1898"/>
    <mergeCell ref="C1897:C1898"/>
    <mergeCell ref="D1897:D1898"/>
    <mergeCell ref="E1897:E1898"/>
    <mergeCell ref="F1897:F1898"/>
    <mergeCell ref="G1897:G1898"/>
    <mergeCell ref="H1897:H1898"/>
    <mergeCell ref="I1897:I1898"/>
    <mergeCell ref="I1911:I1912"/>
    <mergeCell ref="B1913:B1914"/>
    <mergeCell ref="C1913:C1914"/>
    <mergeCell ref="D1913:D1914"/>
    <mergeCell ref="E1913:E1914"/>
    <mergeCell ref="F1913:F1914"/>
    <mergeCell ref="G1913:G1914"/>
    <mergeCell ref="H1913:H1914"/>
    <mergeCell ref="I1913:I1914"/>
    <mergeCell ref="H1909:H1910"/>
    <mergeCell ref="I1909:I1910"/>
    <mergeCell ref="J1909:J1910"/>
    <mergeCell ref="B1911:B1912"/>
    <mergeCell ref="C1911:C1912"/>
    <mergeCell ref="D1911:D1912"/>
    <mergeCell ref="E1911:E1912"/>
    <mergeCell ref="F1911:F1912"/>
    <mergeCell ref="G1911:G1912"/>
    <mergeCell ref="H1911:H1912"/>
    <mergeCell ref="B1909:B1910"/>
    <mergeCell ref="C1909:C1910"/>
    <mergeCell ref="D1909:D1910"/>
    <mergeCell ref="E1909:E1910"/>
    <mergeCell ref="F1909:F1910"/>
    <mergeCell ref="G1909:G1910"/>
    <mergeCell ref="J1917:J1918"/>
    <mergeCell ref="B1920:B1921"/>
    <mergeCell ref="C1920:C1921"/>
    <mergeCell ref="D1920:D1921"/>
    <mergeCell ref="E1920:E1921"/>
    <mergeCell ref="F1920:F1921"/>
    <mergeCell ref="G1920:G1921"/>
    <mergeCell ref="H1920:H1921"/>
    <mergeCell ref="I1920:I1921"/>
    <mergeCell ref="J1920:J1921"/>
    <mergeCell ref="H1915:H1916"/>
    <mergeCell ref="I1915:I1916"/>
    <mergeCell ref="B1917:B1918"/>
    <mergeCell ref="D1917:D1918"/>
    <mergeCell ref="E1917:E1918"/>
    <mergeCell ref="F1917:F1918"/>
    <mergeCell ref="G1917:G1918"/>
    <mergeCell ref="H1917:H1918"/>
    <mergeCell ref="I1917:I1918"/>
    <mergeCell ref="B1915:B1916"/>
    <mergeCell ref="C1915:C1916"/>
    <mergeCell ref="D1915:D1916"/>
    <mergeCell ref="E1915:E1916"/>
    <mergeCell ref="F1915:F1916"/>
    <mergeCell ref="G1915:G1916"/>
    <mergeCell ref="H1928:H1929"/>
    <mergeCell ref="I1928:I1929"/>
    <mergeCell ref="B1930:B1931"/>
    <mergeCell ref="C1930:C1931"/>
    <mergeCell ref="D1930:D1931"/>
    <mergeCell ref="E1930:E1931"/>
    <mergeCell ref="F1930:F1931"/>
    <mergeCell ref="G1930:G1931"/>
    <mergeCell ref="H1930:H1931"/>
    <mergeCell ref="I1930:I1931"/>
    <mergeCell ref="B1928:B1929"/>
    <mergeCell ref="C1928:C1929"/>
    <mergeCell ref="D1928:D1929"/>
    <mergeCell ref="E1928:E1929"/>
    <mergeCell ref="F1928:F1929"/>
    <mergeCell ref="G1928:G1929"/>
    <mergeCell ref="H1922:H1923"/>
    <mergeCell ref="I1922:I1923"/>
    <mergeCell ref="B1924:B1925"/>
    <mergeCell ref="C1924:C1925"/>
    <mergeCell ref="D1924:D1925"/>
    <mergeCell ref="E1924:E1925"/>
    <mergeCell ref="F1924:F1925"/>
    <mergeCell ref="G1924:G1925"/>
    <mergeCell ref="H1924:H1925"/>
    <mergeCell ref="I1924:I1925"/>
    <mergeCell ref="B1922:B1923"/>
    <mergeCell ref="C1922:C1923"/>
    <mergeCell ref="D1922:D1923"/>
    <mergeCell ref="E1922:E1923"/>
    <mergeCell ref="F1922:F1923"/>
    <mergeCell ref="G1922:G1923"/>
    <mergeCell ref="H1936:H1937"/>
    <mergeCell ref="I1936:I1937"/>
    <mergeCell ref="B1942:B1943"/>
    <mergeCell ref="C1942:C1943"/>
    <mergeCell ref="D1942:D1943"/>
    <mergeCell ref="E1942:E1943"/>
    <mergeCell ref="F1942:F1943"/>
    <mergeCell ref="G1942:G1943"/>
    <mergeCell ref="H1942:H1943"/>
    <mergeCell ref="I1942:I1943"/>
    <mergeCell ref="B1936:B1937"/>
    <mergeCell ref="C1936:C1937"/>
    <mergeCell ref="D1936:D1937"/>
    <mergeCell ref="E1936:E1937"/>
    <mergeCell ref="F1936:F1937"/>
    <mergeCell ref="G1936:G1937"/>
    <mergeCell ref="H1932:H1933"/>
    <mergeCell ref="I1932:I1933"/>
    <mergeCell ref="B1934:B1935"/>
    <mergeCell ref="C1934:C1935"/>
    <mergeCell ref="D1934:D1935"/>
    <mergeCell ref="E1934:E1935"/>
    <mergeCell ref="F1934:F1935"/>
    <mergeCell ref="G1934:G1935"/>
    <mergeCell ref="H1934:H1935"/>
    <mergeCell ref="I1934:I1935"/>
    <mergeCell ref="B1932:B1933"/>
    <mergeCell ref="C1932:C1933"/>
    <mergeCell ref="D1932:D1933"/>
    <mergeCell ref="E1932:E1933"/>
    <mergeCell ref="F1932:F1933"/>
    <mergeCell ref="G1932:G1933"/>
    <mergeCell ref="J1951:J1952"/>
    <mergeCell ref="B1953:B1954"/>
    <mergeCell ref="C1953:C1954"/>
    <mergeCell ref="D1953:D1954"/>
    <mergeCell ref="E1953:E1954"/>
    <mergeCell ref="F1953:F1954"/>
    <mergeCell ref="G1953:G1954"/>
    <mergeCell ref="H1953:H1954"/>
    <mergeCell ref="I1953:I1954"/>
    <mergeCell ref="J1953:J1954"/>
    <mergeCell ref="H1948:H1949"/>
    <mergeCell ref="I1948:I1949"/>
    <mergeCell ref="B1951:B1952"/>
    <mergeCell ref="C1951:C1952"/>
    <mergeCell ref="D1951:D1952"/>
    <mergeCell ref="E1951:E1952"/>
    <mergeCell ref="F1951:F1952"/>
    <mergeCell ref="G1951:G1952"/>
    <mergeCell ref="H1951:H1952"/>
    <mergeCell ref="I1951:I1952"/>
    <mergeCell ref="B1948:B1949"/>
    <mergeCell ref="C1948:C1949"/>
    <mergeCell ref="D1948:D1949"/>
    <mergeCell ref="E1948:E1949"/>
    <mergeCell ref="F1948:F1949"/>
    <mergeCell ref="G1948:G1949"/>
    <mergeCell ref="I1957:I1958"/>
    <mergeCell ref="B1959:B1960"/>
    <mergeCell ref="C1959:C1960"/>
    <mergeCell ref="D1959:D1960"/>
    <mergeCell ref="E1959:E1960"/>
    <mergeCell ref="F1959:F1960"/>
    <mergeCell ref="G1959:G1960"/>
    <mergeCell ref="H1959:H1960"/>
    <mergeCell ref="I1959:I1960"/>
    <mergeCell ref="H1955:H1956"/>
    <mergeCell ref="I1955:I1956"/>
    <mergeCell ref="J1955:J1956"/>
    <mergeCell ref="B1957:B1958"/>
    <mergeCell ref="C1957:C1958"/>
    <mergeCell ref="D1957:D1958"/>
    <mergeCell ref="E1957:E1958"/>
    <mergeCell ref="F1957:F1958"/>
    <mergeCell ref="G1957:G1958"/>
    <mergeCell ref="H1957:H1958"/>
    <mergeCell ref="B1955:B1956"/>
    <mergeCell ref="C1955:C1956"/>
    <mergeCell ref="D1955:D1956"/>
    <mergeCell ref="E1955:E1956"/>
    <mergeCell ref="F1955:F1956"/>
    <mergeCell ref="G1955:G1956"/>
    <mergeCell ref="I1966:I1967"/>
    <mergeCell ref="B1968:B1969"/>
    <mergeCell ref="C1968:C1969"/>
    <mergeCell ref="D1968:D1969"/>
    <mergeCell ref="E1968:E1969"/>
    <mergeCell ref="F1968:F1969"/>
    <mergeCell ref="G1968:G1969"/>
    <mergeCell ref="H1968:H1969"/>
    <mergeCell ref="I1968:I1969"/>
    <mergeCell ref="H1964:H1965"/>
    <mergeCell ref="I1964:I1965"/>
    <mergeCell ref="J1964:J1965"/>
    <mergeCell ref="B1966:B1967"/>
    <mergeCell ref="C1966:C1967"/>
    <mergeCell ref="D1966:D1967"/>
    <mergeCell ref="E1966:E1967"/>
    <mergeCell ref="F1966:F1967"/>
    <mergeCell ref="G1966:G1967"/>
    <mergeCell ref="H1966:H1967"/>
    <mergeCell ref="B1964:B1965"/>
    <mergeCell ref="C1964:C1965"/>
    <mergeCell ref="D1964:D1965"/>
    <mergeCell ref="E1964:E1965"/>
    <mergeCell ref="F1964:F1965"/>
    <mergeCell ref="G1964:G1965"/>
    <mergeCell ref="I1977:I1978"/>
    <mergeCell ref="J1977:J1978"/>
    <mergeCell ref="B1979:B1980"/>
    <mergeCell ref="D1979:D1980"/>
    <mergeCell ref="E1979:E1980"/>
    <mergeCell ref="F1979:F1980"/>
    <mergeCell ref="G1979:G1980"/>
    <mergeCell ref="H1979:H1980"/>
    <mergeCell ref="I1979:I1980"/>
    <mergeCell ref="J1979:J1980"/>
    <mergeCell ref="B1977:B1978"/>
    <mergeCell ref="D1977:D1978"/>
    <mergeCell ref="E1977:E1978"/>
    <mergeCell ref="F1977:F1978"/>
    <mergeCell ref="G1977:G1978"/>
    <mergeCell ref="H1977:H1978"/>
    <mergeCell ref="I1973:I1974"/>
    <mergeCell ref="J1973:J1974"/>
    <mergeCell ref="B1975:B1976"/>
    <mergeCell ref="D1975:D1976"/>
    <mergeCell ref="E1975:E1976"/>
    <mergeCell ref="F1975:F1976"/>
    <mergeCell ref="G1975:G1976"/>
    <mergeCell ref="H1975:H1976"/>
    <mergeCell ref="I1975:I1976"/>
    <mergeCell ref="J1975:J1976"/>
    <mergeCell ref="B1973:B1974"/>
    <mergeCell ref="D1973:D1974"/>
    <mergeCell ref="E1973:E1974"/>
    <mergeCell ref="F1973:F1974"/>
    <mergeCell ref="G1973:G1974"/>
    <mergeCell ref="H1973:H1974"/>
    <mergeCell ref="I1985:I1986"/>
    <mergeCell ref="B1987:B1988"/>
    <mergeCell ref="C1987:C1988"/>
    <mergeCell ref="D1987:D1988"/>
    <mergeCell ref="E1987:E1988"/>
    <mergeCell ref="F1987:F1988"/>
    <mergeCell ref="G1987:G1988"/>
    <mergeCell ref="H1987:H1988"/>
    <mergeCell ref="I1987:I1988"/>
    <mergeCell ref="B1985:B1986"/>
    <mergeCell ref="D1985:D1986"/>
    <mergeCell ref="E1985:E1986"/>
    <mergeCell ref="F1985:F1986"/>
    <mergeCell ref="G1985:G1986"/>
    <mergeCell ref="H1985:H1986"/>
    <mergeCell ref="I1981:I1982"/>
    <mergeCell ref="J1981:J1982"/>
    <mergeCell ref="B1983:B1984"/>
    <mergeCell ref="D1983:D1984"/>
    <mergeCell ref="E1983:E1984"/>
    <mergeCell ref="F1983:F1984"/>
    <mergeCell ref="G1983:G1984"/>
    <mergeCell ref="H1983:H1984"/>
    <mergeCell ref="I1983:I1984"/>
    <mergeCell ref="J1983:J1984"/>
    <mergeCell ref="B1981:B1982"/>
    <mergeCell ref="D1981:D1982"/>
    <mergeCell ref="E1981:E1982"/>
    <mergeCell ref="F1981:F1982"/>
    <mergeCell ref="G1981:G1982"/>
    <mergeCell ref="H1981:H1982"/>
    <mergeCell ref="I1997:I1998"/>
    <mergeCell ref="J1997:J1998"/>
    <mergeCell ref="B1999:B2000"/>
    <mergeCell ref="C1999:C2000"/>
    <mergeCell ref="D1999:D2000"/>
    <mergeCell ref="E1999:E2000"/>
    <mergeCell ref="F1999:F2000"/>
    <mergeCell ref="G1999:G2000"/>
    <mergeCell ref="H1999:H2000"/>
    <mergeCell ref="I1999:I2000"/>
    <mergeCell ref="B1997:B1998"/>
    <mergeCell ref="D1997:D1998"/>
    <mergeCell ref="E1997:E1998"/>
    <mergeCell ref="F1997:F1998"/>
    <mergeCell ref="G1997:G1998"/>
    <mergeCell ref="H1997:H1998"/>
    <mergeCell ref="J1987:J1988"/>
    <mergeCell ref="B1989:B1990"/>
    <mergeCell ref="D1989:D1990"/>
    <mergeCell ref="E1989:E1990"/>
    <mergeCell ref="F1989:F1990"/>
    <mergeCell ref="G1989:G1990"/>
    <mergeCell ref="H1989:H1990"/>
    <mergeCell ref="I1989:I1990"/>
    <mergeCell ref="H2011:H2012"/>
    <mergeCell ref="I2011:I2012"/>
    <mergeCell ref="B2013:B2014"/>
    <mergeCell ref="C2013:C2014"/>
    <mergeCell ref="D2013:D2014"/>
    <mergeCell ref="E2013:E2014"/>
    <mergeCell ref="F2013:F2014"/>
    <mergeCell ref="G2013:G2014"/>
    <mergeCell ref="H2013:H2014"/>
    <mergeCell ref="I2013:I2014"/>
    <mergeCell ref="B2011:B2012"/>
    <mergeCell ref="C2011:C2012"/>
    <mergeCell ref="D2011:D2012"/>
    <mergeCell ref="E2011:E2012"/>
    <mergeCell ref="F2011:F2012"/>
    <mergeCell ref="G2011:G2012"/>
    <mergeCell ref="H2001:H2002"/>
    <mergeCell ref="I2001:I2002"/>
    <mergeCell ref="B2005:B2006"/>
    <mergeCell ref="C2005:C2006"/>
    <mergeCell ref="D2005:D2006"/>
    <mergeCell ref="E2005:E2006"/>
    <mergeCell ref="F2005:F2006"/>
    <mergeCell ref="G2005:G2006"/>
    <mergeCell ref="H2005:H2006"/>
    <mergeCell ref="I2005:I2006"/>
    <mergeCell ref="B2001:B2002"/>
    <mergeCell ref="C2001:C2002"/>
    <mergeCell ref="D2001:D2002"/>
    <mergeCell ref="E2001:E2002"/>
    <mergeCell ref="F2001:F2002"/>
    <mergeCell ref="G2001:G2002"/>
    <mergeCell ref="I2020:I2021"/>
    <mergeCell ref="J2020:J2021"/>
    <mergeCell ref="B2022:B2023"/>
    <mergeCell ref="D2022:D2023"/>
    <mergeCell ref="E2022:E2023"/>
    <mergeCell ref="F2022:F2023"/>
    <mergeCell ref="G2022:G2023"/>
    <mergeCell ref="H2022:H2023"/>
    <mergeCell ref="I2022:I2023"/>
    <mergeCell ref="J2022:J2023"/>
    <mergeCell ref="B2020:B2021"/>
    <mergeCell ref="D2020:D2021"/>
    <mergeCell ref="E2020:E2021"/>
    <mergeCell ref="F2020:F2021"/>
    <mergeCell ref="G2020:G2021"/>
    <mergeCell ref="H2020:H2021"/>
    <mergeCell ref="H2015:H2016"/>
    <mergeCell ref="I2015:I2016"/>
    <mergeCell ref="B2017:B2018"/>
    <mergeCell ref="C2017:C2018"/>
    <mergeCell ref="D2017:D2018"/>
    <mergeCell ref="E2017:E2018"/>
    <mergeCell ref="F2017:F2018"/>
    <mergeCell ref="G2017:G2018"/>
    <mergeCell ref="H2017:H2018"/>
    <mergeCell ref="I2017:I2018"/>
    <mergeCell ref="B2015:B2016"/>
    <mergeCell ref="C2015:C2016"/>
    <mergeCell ref="D2015:D2016"/>
    <mergeCell ref="E2015:E2016"/>
    <mergeCell ref="F2015:F2016"/>
    <mergeCell ref="G2015:G2016"/>
    <mergeCell ref="I2031:I2032"/>
    <mergeCell ref="B2033:B2034"/>
    <mergeCell ref="D2033:D2034"/>
    <mergeCell ref="E2033:E2034"/>
    <mergeCell ref="F2033:F2034"/>
    <mergeCell ref="G2033:G2034"/>
    <mergeCell ref="H2033:H2034"/>
    <mergeCell ref="I2033:I2034"/>
    <mergeCell ref="B2031:B2032"/>
    <mergeCell ref="D2031:D2032"/>
    <mergeCell ref="E2031:E2032"/>
    <mergeCell ref="F2031:F2032"/>
    <mergeCell ref="G2031:G2032"/>
    <mergeCell ref="H2031:H2032"/>
    <mergeCell ref="I2024:I2025"/>
    <mergeCell ref="J2024:J2025"/>
    <mergeCell ref="B2029:B2030"/>
    <mergeCell ref="D2029:D2030"/>
    <mergeCell ref="E2029:E2030"/>
    <mergeCell ref="F2029:F2030"/>
    <mergeCell ref="G2029:G2030"/>
    <mergeCell ref="H2029:H2030"/>
    <mergeCell ref="I2029:I2030"/>
    <mergeCell ref="B2024:B2025"/>
    <mergeCell ref="D2024:D2025"/>
    <mergeCell ref="E2024:E2025"/>
    <mergeCell ref="F2024:F2025"/>
    <mergeCell ref="G2024:G2025"/>
    <mergeCell ref="H2024:H2025"/>
    <mergeCell ref="I2039:I2040"/>
    <mergeCell ref="J2039:J2040"/>
    <mergeCell ref="B2041:B2042"/>
    <mergeCell ref="D2041:D2042"/>
    <mergeCell ref="E2041:E2042"/>
    <mergeCell ref="F2041:F2042"/>
    <mergeCell ref="G2041:G2042"/>
    <mergeCell ref="H2041:H2042"/>
    <mergeCell ref="I2041:I2042"/>
    <mergeCell ref="J2041:J2042"/>
    <mergeCell ref="B2039:B2040"/>
    <mergeCell ref="D2039:D2040"/>
    <mergeCell ref="E2039:E2040"/>
    <mergeCell ref="F2039:F2040"/>
    <mergeCell ref="G2039:G2040"/>
    <mergeCell ref="H2039:H2040"/>
    <mergeCell ref="I2035:I2036"/>
    <mergeCell ref="J2035:J2036"/>
    <mergeCell ref="B2037:B2038"/>
    <mergeCell ref="D2037:D2038"/>
    <mergeCell ref="E2037:E2038"/>
    <mergeCell ref="F2037:F2038"/>
    <mergeCell ref="G2037:G2038"/>
    <mergeCell ref="H2037:H2038"/>
    <mergeCell ref="I2037:I2038"/>
    <mergeCell ref="B2035:B2036"/>
    <mergeCell ref="D2035:D2036"/>
    <mergeCell ref="E2035:E2036"/>
    <mergeCell ref="F2035:F2036"/>
    <mergeCell ref="G2035:G2036"/>
    <mergeCell ref="H2035:H2036"/>
    <mergeCell ref="I2052:I2053"/>
    <mergeCell ref="J2052:J2053"/>
    <mergeCell ref="B2054:B2055"/>
    <mergeCell ref="D2054:D2055"/>
    <mergeCell ref="E2054:E2055"/>
    <mergeCell ref="F2054:F2055"/>
    <mergeCell ref="G2054:G2055"/>
    <mergeCell ref="H2054:H2055"/>
    <mergeCell ref="I2054:I2055"/>
    <mergeCell ref="J2054:J2055"/>
    <mergeCell ref="B2052:B2053"/>
    <mergeCell ref="D2052:D2053"/>
    <mergeCell ref="E2052:E2053"/>
    <mergeCell ref="F2052:F2053"/>
    <mergeCell ref="G2052:G2053"/>
    <mergeCell ref="H2052:H2053"/>
    <mergeCell ref="I2043:I2044"/>
    <mergeCell ref="J2043:J2044"/>
    <mergeCell ref="B2046:B2047"/>
    <mergeCell ref="C2046:C2047"/>
    <mergeCell ref="D2046:D2047"/>
    <mergeCell ref="E2046:E2047"/>
    <mergeCell ref="F2046:F2047"/>
    <mergeCell ref="G2046:G2047"/>
    <mergeCell ref="H2046:H2047"/>
    <mergeCell ref="I2046:I2047"/>
    <mergeCell ref="B2043:B2044"/>
    <mergeCell ref="D2043:D2044"/>
    <mergeCell ref="E2043:E2044"/>
    <mergeCell ref="F2043:F2044"/>
    <mergeCell ref="G2043:G2044"/>
    <mergeCell ref="H2043:H2044"/>
    <mergeCell ref="H2062:H2063"/>
    <mergeCell ref="I2062:I2063"/>
    <mergeCell ref="B2064:B2065"/>
    <mergeCell ref="C2064:C2065"/>
    <mergeCell ref="D2064:D2065"/>
    <mergeCell ref="E2064:E2065"/>
    <mergeCell ref="F2064:F2065"/>
    <mergeCell ref="G2064:G2065"/>
    <mergeCell ref="H2064:H2065"/>
    <mergeCell ref="I2064:I2065"/>
    <mergeCell ref="B2062:B2063"/>
    <mergeCell ref="C2062:C2063"/>
    <mergeCell ref="D2062:D2063"/>
    <mergeCell ref="E2062:E2063"/>
    <mergeCell ref="F2062:F2063"/>
    <mergeCell ref="G2062:G2063"/>
    <mergeCell ref="I2057:I2058"/>
    <mergeCell ref="B2060:B2061"/>
    <mergeCell ref="C2060:C2061"/>
    <mergeCell ref="D2060:D2061"/>
    <mergeCell ref="E2060:E2061"/>
    <mergeCell ref="F2060:F2061"/>
    <mergeCell ref="G2060:G2061"/>
    <mergeCell ref="H2060:H2061"/>
    <mergeCell ref="I2060:I2061"/>
    <mergeCell ref="B2057:B2058"/>
    <mergeCell ref="D2057:D2058"/>
    <mergeCell ref="E2057:E2058"/>
    <mergeCell ref="F2057:F2058"/>
    <mergeCell ref="G2057:G2058"/>
    <mergeCell ref="H2057:H2058"/>
    <mergeCell ref="I2070:I2071"/>
    <mergeCell ref="B2072:B2073"/>
    <mergeCell ref="D2072:D2073"/>
    <mergeCell ref="E2072:E2073"/>
    <mergeCell ref="F2072:F2073"/>
    <mergeCell ref="G2072:G2073"/>
    <mergeCell ref="H2072:H2073"/>
    <mergeCell ref="I2072:I2073"/>
    <mergeCell ref="B2070:B2071"/>
    <mergeCell ref="D2070:D2071"/>
    <mergeCell ref="E2070:E2071"/>
    <mergeCell ref="F2070:F2071"/>
    <mergeCell ref="G2070:G2071"/>
    <mergeCell ref="H2070:H2071"/>
    <mergeCell ref="H2066:H2067"/>
    <mergeCell ref="I2066:I2067"/>
    <mergeCell ref="B2068:B2069"/>
    <mergeCell ref="C2068:C2069"/>
    <mergeCell ref="D2068:D2069"/>
    <mergeCell ref="E2068:E2069"/>
    <mergeCell ref="F2068:F2069"/>
    <mergeCell ref="G2068:G2069"/>
    <mergeCell ref="H2068:H2069"/>
    <mergeCell ref="I2068:I2069"/>
    <mergeCell ref="B2066:B2067"/>
    <mergeCell ref="C2066:C2067"/>
    <mergeCell ref="D2066:D2067"/>
    <mergeCell ref="E2066:E2067"/>
    <mergeCell ref="F2066:F2067"/>
    <mergeCell ref="G2066:G2067"/>
    <mergeCell ref="H2078:H2079"/>
    <mergeCell ref="I2078:I2079"/>
    <mergeCell ref="B2080:B2081"/>
    <mergeCell ref="D2080:D2081"/>
    <mergeCell ref="E2080:E2081"/>
    <mergeCell ref="F2080:F2081"/>
    <mergeCell ref="G2080:G2081"/>
    <mergeCell ref="H2080:H2081"/>
    <mergeCell ref="I2080:I2081"/>
    <mergeCell ref="B2078:B2079"/>
    <mergeCell ref="C2078:C2079"/>
    <mergeCell ref="D2078:D2079"/>
    <mergeCell ref="E2078:E2079"/>
    <mergeCell ref="F2078:F2079"/>
    <mergeCell ref="G2078:G2079"/>
    <mergeCell ref="H2074:H2075"/>
    <mergeCell ref="I2074:I2075"/>
    <mergeCell ref="B2076:B2077"/>
    <mergeCell ref="C2076:C2077"/>
    <mergeCell ref="D2076:D2077"/>
    <mergeCell ref="E2076:E2077"/>
    <mergeCell ref="F2076:F2077"/>
    <mergeCell ref="G2076:G2077"/>
    <mergeCell ref="H2076:H2077"/>
    <mergeCell ref="I2076:I2077"/>
    <mergeCell ref="B2074:B2075"/>
    <mergeCell ref="C2074:C2075"/>
    <mergeCell ref="D2074:D2075"/>
    <mergeCell ref="E2074:E2075"/>
    <mergeCell ref="F2074:F2075"/>
    <mergeCell ref="G2074:G2075"/>
    <mergeCell ref="I2084:I2085"/>
    <mergeCell ref="B2086:B2087"/>
    <mergeCell ref="D2086:D2087"/>
    <mergeCell ref="E2086:E2087"/>
    <mergeCell ref="F2086:F2087"/>
    <mergeCell ref="G2086:G2087"/>
    <mergeCell ref="H2086:H2087"/>
    <mergeCell ref="I2086:I2087"/>
    <mergeCell ref="B2084:B2085"/>
    <mergeCell ref="D2084:D2085"/>
    <mergeCell ref="E2084:E2085"/>
    <mergeCell ref="F2084:F2085"/>
    <mergeCell ref="G2084:G2085"/>
    <mergeCell ref="H2084:H2085"/>
    <mergeCell ref="J2080:J2081"/>
    <mergeCell ref="B2082:B2083"/>
    <mergeCell ref="D2082:D2083"/>
    <mergeCell ref="E2082:E2083"/>
    <mergeCell ref="F2082:F2083"/>
    <mergeCell ref="G2082:G2083"/>
    <mergeCell ref="H2082:H2083"/>
    <mergeCell ref="I2082:I2083"/>
    <mergeCell ref="J2100:J2101"/>
    <mergeCell ref="H2090:H2091"/>
    <mergeCell ref="I2090:I2091"/>
    <mergeCell ref="J2090:J2091"/>
    <mergeCell ref="B2100:B2101"/>
    <mergeCell ref="D2100:D2101"/>
    <mergeCell ref="E2100:E2101"/>
    <mergeCell ref="F2100:F2101"/>
    <mergeCell ref="G2100:G2101"/>
    <mergeCell ref="H2100:H2101"/>
    <mergeCell ref="I2100:I2101"/>
    <mergeCell ref="B2090:B2091"/>
    <mergeCell ref="C2090:C2091"/>
    <mergeCell ref="D2090:D2091"/>
    <mergeCell ref="E2090:E2091"/>
    <mergeCell ref="F2090:F2091"/>
    <mergeCell ref="G2090:G2091"/>
  </mergeCells>
  <conditionalFormatting sqref="A446">
    <cfRule type="duplicateValues" dxfId="27" priority="9"/>
  </conditionalFormatting>
  <conditionalFormatting sqref="A447">
    <cfRule type="duplicateValues" dxfId="26" priority="8"/>
  </conditionalFormatting>
  <conditionalFormatting sqref="A448">
    <cfRule type="duplicateValues" dxfId="25" priority="7"/>
  </conditionalFormatting>
  <conditionalFormatting sqref="A449">
    <cfRule type="duplicateValues" dxfId="24" priority="6"/>
  </conditionalFormatting>
  <conditionalFormatting sqref="A1020">
    <cfRule type="duplicateValues" dxfId="23" priority="5"/>
  </conditionalFormatting>
  <conditionalFormatting sqref="A1021">
    <cfRule type="duplicateValues" dxfId="22" priority="4"/>
  </conditionalFormatting>
  <conditionalFormatting sqref="A1319">
    <cfRule type="duplicateValues" dxfId="21" priority="3"/>
  </conditionalFormatting>
  <conditionalFormatting sqref="A1375">
    <cfRule type="duplicateValues" dxfId="20" priority="2"/>
  </conditionalFormatting>
  <conditionalFormatting sqref="A1383">
    <cfRule type="duplicateValues" dxfId="19" priority="1"/>
  </conditionalFormatting>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D8"/>
  <sheetViews>
    <sheetView workbookViewId="0">
      <selection activeCell="C21" sqref="C21"/>
    </sheetView>
  </sheetViews>
  <sheetFormatPr defaultRowHeight="15"/>
  <cols>
    <col min="1" max="1" width="18" bestFit="1" customWidth="1"/>
    <col min="2" max="2" width="16.28515625" customWidth="1"/>
    <col min="3" max="3" width="19.28515625" customWidth="1"/>
    <col min="4" max="4" width="28.5703125" bestFit="1" customWidth="1"/>
  </cols>
  <sheetData>
    <row r="3" spans="1:4" ht="27.6" customHeight="1">
      <c r="A3" s="396" t="s">
        <v>9999</v>
      </c>
      <c r="B3" s="396" t="s">
        <v>6172</v>
      </c>
      <c r="C3" s="397" t="s">
        <v>10032</v>
      </c>
      <c r="D3" s="397" t="s">
        <v>10033</v>
      </c>
    </row>
    <row r="4" spans="1:4">
      <c r="A4" t="s">
        <v>9830</v>
      </c>
      <c r="B4" t="s">
        <v>2182</v>
      </c>
      <c r="C4" s="22">
        <v>7</v>
      </c>
      <c r="D4" s="22"/>
    </row>
    <row r="5" spans="1:4">
      <c r="A5" t="s">
        <v>9829</v>
      </c>
      <c r="B5" t="s">
        <v>2182</v>
      </c>
      <c r="C5" s="22">
        <v>148</v>
      </c>
      <c r="D5" s="22">
        <v>67.72</v>
      </c>
    </row>
    <row r="6" spans="1:4">
      <c r="A6" t="s">
        <v>9831</v>
      </c>
      <c r="B6" t="s">
        <v>2182</v>
      </c>
      <c r="C6" s="22">
        <v>3</v>
      </c>
      <c r="D6" s="22"/>
    </row>
    <row r="7" spans="1:4">
      <c r="A7" t="s">
        <v>9828</v>
      </c>
      <c r="B7" t="s">
        <v>3768</v>
      </c>
      <c r="C7" s="22">
        <v>3</v>
      </c>
      <c r="D7" s="22">
        <v>0.82000000000000006</v>
      </c>
    </row>
    <row r="8" spans="1:4">
      <c r="A8" t="s">
        <v>9832</v>
      </c>
      <c r="B8" t="s">
        <v>3768</v>
      </c>
      <c r="C8" s="22">
        <v>7</v>
      </c>
      <c r="D8" s="22"/>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J70"/>
  <sheetViews>
    <sheetView zoomScale="70" zoomScaleNormal="70" workbookViewId="0">
      <selection activeCell="C21" sqref="C21"/>
    </sheetView>
  </sheetViews>
  <sheetFormatPr defaultColWidth="9.140625" defaultRowHeight="15"/>
  <cols>
    <col min="1" max="1" width="16.7109375" style="196" bestFit="1" customWidth="1"/>
    <col min="2" max="2" width="9.140625" style="196"/>
    <col min="3" max="3" width="87" style="196" customWidth="1"/>
    <col min="4" max="4" width="40.85546875" style="196" customWidth="1"/>
    <col min="5" max="5" width="18.7109375" style="196" customWidth="1"/>
    <col min="6" max="6" width="24.7109375" style="196" customWidth="1"/>
    <col min="7" max="7" width="24.5703125" style="196" customWidth="1"/>
    <col min="8" max="8" width="11.85546875" style="196" customWidth="1"/>
    <col min="9" max="9" width="14.42578125" style="196" customWidth="1"/>
    <col min="10" max="10" width="35.5703125" style="196" customWidth="1"/>
    <col min="11" max="16384" width="9.140625" style="196"/>
  </cols>
  <sheetData>
    <row r="1" spans="1:10" ht="31.5">
      <c r="A1" s="398" t="s">
        <v>9999</v>
      </c>
      <c r="B1" s="399" t="s">
        <v>9</v>
      </c>
      <c r="C1" s="399" t="s">
        <v>6169</v>
      </c>
      <c r="D1" s="399" t="s">
        <v>6170</v>
      </c>
      <c r="E1" s="399" t="s">
        <v>6171</v>
      </c>
      <c r="F1" s="399" t="s">
        <v>5488</v>
      </c>
      <c r="G1" s="399" t="s">
        <v>6172</v>
      </c>
      <c r="H1" s="399" t="s">
        <v>6173</v>
      </c>
      <c r="I1" s="399" t="s">
        <v>6174</v>
      </c>
      <c r="J1" s="399" t="s">
        <v>2175</v>
      </c>
    </row>
    <row r="2" spans="1:10" ht="15.75" hidden="1">
      <c r="A2" s="402"/>
      <c r="B2" s="399"/>
      <c r="C2" s="421" t="s">
        <v>7944</v>
      </c>
      <c r="D2" s="405"/>
      <c r="E2" s="405"/>
      <c r="F2" s="405"/>
      <c r="G2" s="405"/>
      <c r="H2" s="405"/>
      <c r="I2" s="405"/>
      <c r="J2" s="405"/>
    </row>
    <row r="3" spans="1:10" ht="15.75" hidden="1">
      <c r="A3" s="402" t="s">
        <v>9828</v>
      </c>
      <c r="B3" s="399"/>
      <c r="C3" s="405" t="s">
        <v>7945</v>
      </c>
      <c r="D3" s="399" t="s">
        <v>7946</v>
      </c>
      <c r="E3" s="399"/>
      <c r="F3" s="399" t="s">
        <v>7947</v>
      </c>
      <c r="G3" s="399" t="s">
        <v>3768</v>
      </c>
      <c r="H3" s="399">
        <v>1</v>
      </c>
      <c r="I3" s="399">
        <v>0.25</v>
      </c>
      <c r="J3" s="405"/>
    </row>
    <row r="4" spans="1:10" ht="15.75" hidden="1">
      <c r="A4" s="402" t="s">
        <v>9828</v>
      </c>
      <c r="B4" s="399"/>
      <c r="C4" s="405" t="s">
        <v>7948</v>
      </c>
      <c r="D4" s="399" t="s">
        <v>7946</v>
      </c>
      <c r="E4" s="399"/>
      <c r="F4" s="399" t="s">
        <v>7947</v>
      </c>
      <c r="G4" s="399" t="s">
        <v>3768</v>
      </c>
      <c r="H4" s="399">
        <v>1</v>
      </c>
      <c r="I4" s="399">
        <v>0.32</v>
      </c>
      <c r="J4" s="405"/>
    </row>
    <row r="5" spans="1:10" ht="15.75" hidden="1">
      <c r="A5" s="402" t="s">
        <v>9830</v>
      </c>
      <c r="B5" s="399"/>
      <c r="C5" s="405" t="s">
        <v>7949</v>
      </c>
      <c r="D5" s="399" t="s">
        <v>7950</v>
      </c>
      <c r="E5" s="399" t="s">
        <v>7951</v>
      </c>
      <c r="F5" s="399" t="s">
        <v>7952</v>
      </c>
      <c r="G5" s="399" t="s">
        <v>2182</v>
      </c>
      <c r="H5" s="399">
        <v>2</v>
      </c>
      <c r="I5" s="399"/>
      <c r="J5" s="405"/>
    </row>
    <row r="6" spans="1:10" ht="15.75" hidden="1">
      <c r="A6" s="402" t="s">
        <v>9830</v>
      </c>
      <c r="B6" s="399"/>
      <c r="C6" s="405" t="s">
        <v>7953</v>
      </c>
      <c r="D6" s="399" t="s">
        <v>7950</v>
      </c>
      <c r="E6" s="399" t="s">
        <v>7951</v>
      </c>
      <c r="F6" s="399" t="s">
        <v>7952</v>
      </c>
      <c r="G6" s="399" t="s">
        <v>2182</v>
      </c>
      <c r="H6" s="399">
        <v>2</v>
      </c>
      <c r="I6" s="399"/>
      <c r="J6" s="405"/>
    </row>
    <row r="7" spans="1:10" ht="15.75" hidden="1">
      <c r="A7" s="402"/>
      <c r="B7" s="399"/>
      <c r="C7" s="405" t="s">
        <v>7954</v>
      </c>
      <c r="D7" s="399" t="s">
        <v>7955</v>
      </c>
      <c r="E7" s="399"/>
      <c r="F7" s="399" t="s">
        <v>7952</v>
      </c>
      <c r="G7" s="399" t="s">
        <v>3768</v>
      </c>
      <c r="H7" s="399">
        <v>3</v>
      </c>
      <c r="I7" s="399">
        <v>0.06</v>
      </c>
      <c r="J7" s="405"/>
    </row>
    <row r="8" spans="1:10" ht="15.75" hidden="1">
      <c r="A8" s="402"/>
      <c r="B8" s="399"/>
      <c r="C8" s="405" t="s">
        <v>7956</v>
      </c>
      <c r="D8" s="399" t="s">
        <v>7955</v>
      </c>
      <c r="E8" s="399"/>
      <c r="F8" s="399" t="s">
        <v>7952</v>
      </c>
      <c r="G8" s="399" t="s">
        <v>3768</v>
      </c>
      <c r="H8" s="399">
        <v>2</v>
      </c>
      <c r="I8" s="399">
        <v>8.5999999999999993E-2</v>
      </c>
      <c r="J8" s="405"/>
    </row>
    <row r="9" spans="1:10" ht="15.75" hidden="1">
      <c r="A9" s="402"/>
      <c r="B9" s="399"/>
      <c r="C9" s="405" t="s">
        <v>7957</v>
      </c>
      <c r="D9" s="399" t="s">
        <v>7958</v>
      </c>
      <c r="E9" s="399"/>
      <c r="F9" s="399" t="s">
        <v>7952</v>
      </c>
      <c r="G9" s="399" t="s">
        <v>3768</v>
      </c>
      <c r="H9" s="399">
        <v>2</v>
      </c>
      <c r="I9" s="399">
        <v>2.8000000000000001E-2</v>
      </c>
      <c r="J9" s="405"/>
    </row>
    <row r="10" spans="1:10" ht="15.75" hidden="1">
      <c r="A10" s="402"/>
      <c r="B10" s="399"/>
      <c r="C10" s="405" t="s">
        <v>7959</v>
      </c>
      <c r="D10" s="399" t="s">
        <v>7960</v>
      </c>
      <c r="E10" s="399"/>
      <c r="F10" s="399" t="s">
        <v>7952</v>
      </c>
      <c r="G10" s="399" t="s">
        <v>3768</v>
      </c>
      <c r="H10" s="399">
        <v>1</v>
      </c>
      <c r="I10" s="399">
        <v>1.4E-2</v>
      </c>
      <c r="J10" s="405"/>
    </row>
    <row r="11" spans="1:10" ht="18.75" hidden="1">
      <c r="A11" s="402"/>
      <c r="B11" s="399"/>
      <c r="C11" s="405" t="s">
        <v>7961</v>
      </c>
      <c r="D11" s="399" t="s">
        <v>7962</v>
      </c>
      <c r="E11" s="399"/>
      <c r="F11" s="399" t="s">
        <v>7952</v>
      </c>
      <c r="G11" s="399" t="s">
        <v>3768</v>
      </c>
      <c r="H11" s="399">
        <v>1</v>
      </c>
      <c r="I11" s="399">
        <v>1.7999999999999999E-2</v>
      </c>
      <c r="J11" s="405"/>
    </row>
    <row r="12" spans="1:10" ht="15.75" hidden="1">
      <c r="A12" s="402"/>
      <c r="B12" s="399"/>
      <c r="C12" s="405" t="s">
        <v>7963</v>
      </c>
      <c r="D12" s="399" t="s">
        <v>7950</v>
      </c>
      <c r="E12" s="399"/>
      <c r="F12" s="399" t="s">
        <v>7952</v>
      </c>
      <c r="G12" s="399" t="s">
        <v>3768</v>
      </c>
      <c r="H12" s="399">
        <v>2</v>
      </c>
      <c r="I12" s="399"/>
      <c r="J12" s="405"/>
    </row>
    <row r="13" spans="1:10" ht="15.75" hidden="1">
      <c r="A13" s="402"/>
      <c r="B13" s="399"/>
      <c r="C13" s="405" t="s">
        <v>7964</v>
      </c>
      <c r="D13" s="399" t="s">
        <v>7965</v>
      </c>
      <c r="E13" s="399" t="s">
        <v>7951</v>
      </c>
      <c r="F13" s="399" t="s">
        <v>7952</v>
      </c>
      <c r="G13" s="399" t="s">
        <v>3768</v>
      </c>
      <c r="H13" s="399">
        <v>4</v>
      </c>
      <c r="I13" s="399"/>
      <c r="J13" s="405"/>
    </row>
    <row r="14" spans="1:10" ht="31.5" hidden="1">
      <c r="A14" s="402"/>
      <c r="B14" s="399"/>
      <c r="C14" s="405" t="s">
        <v>7966</v>
      </c>
      <c r="D14" s="399"/>
      <c r="E14" s="399"/>
      <c r="F14" s="399"/>
      <c r="G14" s="399" t="s">
        <v>3768</v>
      </c>
      <c r="H14" s="399">
        <v>1</v>
      </c>
      <c r="I14" s="399"/>
      <c r="J14" s="405"/>
    </row>
    <row r="15" spans="1:10" ht="31.5" hidden="1">
      <c r="A15" s="402"/>
      <c r="B15" s="399"/>
      <c r="C15" s="405" t="s">
        <v>7967</v>
      </c>
      <c r="D15" s="399"/>
      <c r="E15" s="399"/>
      <c r="F15" s="399"/>
      <c r="G15" s="399" t="s">
        <v>3768</v>
      </c>
      <c r="H15" s="399">
        <v>7</v>
      </c>
      <c r="I15" s="399"/>
      <c r="J15" s="405"/>
    </row>
    <row r="16" spans="1:10" ht="31.5" hidden="1">
      <c r="A16" s="402"/>
      <c r="B16" s="399"/>
      <c r="C16" s="405" t="s">
        <v>7968</v>
      </c>
      <c r="D16" s="399"/>
      <c r="E16" s="399"/>
      <c r="F16" s="399"/>
      <c r="G16" s="399" t="s">
        <v>3768</v>
      </c>
      <c r="H16" s="399">
        <v>7</v>
      </c>
      <c r="I16" s="399"/>
      <c r="J16" s="405"/>
    </row>
    <row r="17" spans="1:10" ht="15.75" hidden="1">
      <c r="A17" s="402"/>
      <c r="B17" s="399"/>
      <c r="C17" s="405"/>
      <c r="D17" s="399"/>
      <c r="E17" s="399"/>
      <c r="F17" s="414"/>
      <c r="G17" s="399"/>
      <c r="H17" s="399"/>
      <c r="I17" s="399"/>
      <c r="J17" s="405"/>
    </row>
    <row r="18" spans="1:10" ht="15.75" hidden="1">
      <c r="A18" s="402"/>
      <c r="B18" s="405"/>
      <c r="C18" s="405"/>
      <c r="D18" s="399"/>
      <c r="E18" s="399"/>
      <c r="F18" s="414"/>
      <c r="G18" s="399"/>
      <c r="H18" s="399"/>
      <c r="I18" s="399"/>
      <c r="J18" s="405"/>
    </row>
    <row r="19" spans="1:10" ht="15.75" hidden="1">
      <c r="A19" s="402"/>
      <c r="B19" s="399"/>
      <c r="C19" s="421" t="s">
        <v>7969</v>
      </c>
      <c r="D19" s="399"/>
      <c r="E19" s="399"/>
      <c r="F19" s="414"/>
      <c r="G19" s="399"/>
      <c r="H19" s="399"/>
      <c r="I19" s="399"/>
      <c r="J19" s="405"/>
    </row>
    <row r="20" spans="1:10" ht="31.5" hidden="1">
      <c r="A20" s="402" t="s">
        <v>9832</v>
      </c>
      <c r="B20" s="399"/>
      <c r="C20" s="405" t="s">
        <v>7970</v>
      </c>
      <c r="D20" s="399" t="s">
        <v>7971</v>
      </c>
      <c r="E20" s="399"/>
      <c r="F20" s="414"/>
      <c r="G20" s="399" t="s">
        <v>3768</v>
      </c>
      <c r="H20" s="439">
        <v>1</v>
      </c>
      <c r="I20" s="399"/>
      <c r="J20" s="405"/>
    </row>
    <row r="21" spans="1:10" ht="31.5" hidden="1">
      <c r="A21" s="402" t="s">
        <v>9832</v>
      </c>
      <c r="B21" s="399"/>
      <c r="C21" s="405" t="s">
        <v>7972</v>
      </c>
      <c r="D21" s="399" t="s">
        <v>7971</v>
      </c>
      <c r="E21" s="399"/>
      <c r="F21" s="414"/>
      <c r="G21" s="399" t="s">
        <v>3768</v>
      </c>
      <c r="H21" s="439">
        <v>1</v>
      </c>
      <c r="I21" s="399"/>
      <c r="J21" s="405"/>
    </row>
    <row r="22" spans="1:10" ht="15.75" hidden="1">
      <c r="A22" s="402" t="s">
        <v>9832</v>
      </c>
      <c r="B22" s="562"/>
      <c r="C22" s="405" t="s">
        <v>7973</v>
      </c>
      <c r="D22" s="562" t="s">
        <v>7974</v>
      </c>
      <c r="E22" s="562"/>
      <c r="F22" s="584" t="s">
        <v>7975</v>
      </c>
      <c r="G22" s="562" t="s">
        <v>3768</v>
      </c>
      <c r="H22" s="586">
        <v>1</v>
      </c>
      <c r="I22" s="562"/>
      <c r="J22" s="567"/>
    </row>
    <row r="23" spans="1:10" ht="15.75" hidden="1">
      <c r="A23" s="402"/>
      <c r="B23" s="562"/>
      <c r="C23" s="405" t="s">
        <v>7976</v>
      </c>
      <c r="D23" s="562"/>
      <c r="E23" s="562"/>
      <c r="F23" s="584"/>
      <c r="G23" s="562"/>
      <c r="H23" s="586"/>
      <c r="I23" s="562"/>
      <c r="J23" s="567"/>
    </row>
    <row r="24" spans="1:10" ht="15.75" hidden="1">
      <c r="A24" s="402" t="s">
        <v>9828</v>
      </c>
      <c r="B24" s="399"/>
      <c r="C24" s="405" t="s">
        <v>7945</v>
      </c>
      <c r="D24" s="399" t="s">
        <v>7977</v>
      </c>
      <c r="E24" s="399"/>
      <c r="F24" s="399" t="s">
        <v>7947</v>
      </c>
      <c r="G24" s="399" t="s">
        <v>3768</v>
      </c>
      <c r="H24" s="439">
        <v>1</v>
      </c>
      <c r="I24" s="399">
        <v>0.25</v>
      </c>
      <c r="J24" s="405"/>
    </row>
    <row r="25" spans="1:10" ht="15.75" hidden="1">
      <c r="A25" s="402" t="s">
        <v>9830</v>
      </c>
      <c r="B25" s="399"/>
      <c r="C25" s="405" t="s">
        <v>7949</v>
      </c>
      <c r="D25" s="399" t="s">
        <v>7950</v>
      </c>
      <c r="E25" s="399" t="s">
        <v>7951</v>
      </c>
      <c r="F25" s="399" t="s">
        <v>7952</v>
      </c>
      <c r="G25" s="439" t="s">
        <v>2182</v>
      </c>
      <c r="H25" s="439">
        <v>3</v>
      </c>
      <c r="I25" s="399"/>
      <c r="J25" s="405"/>
    </row>
    <row r="26" spans="1:10" ht="15.75" hidden="1">
      <c r="A26" s="402"/>
      <c r="B26" s="399"/>
      <c r="C26" s="405" t="s">
        <v>7954</v>
      </c>
      <c r="D26" s="399" t="s">
        <v>7955</v>
      </c>
      <c r="E26" s="399"/>
      <c r="F26" s="399" t="s">
        <v>7952</v>
      </c>
      <c r="G26" s="439" t="s">
        <v>3768</v>
      </c>
      <c r="H26" s="439">
        <v>3</v>
      </c>
      <c r="I26" s="399">
        <v>0.06</v>
      </c>
      <c r="J26" s="405"/>
    </row>
    <row r="27" spans="1:10" ht="15.75" hidden="1">
      <c r="A27" s="402"/>
      <c r="B27" s="399"/>
      <c r="C27" s="405" t="s">
        <v>7978</v>
      </c>
      <c r="D27" s="399" t="s">
        <v>7979</v>
      </c>
      <c r="E27" s="399"/>
      <c r="F27" s="399" t="s">
        <v>7952</v>
      </c>
      <c r="G27" s="439" t="s">
        <v>3768</v>
      </c>
      <c r="H27" s="439">
        <v>1</v>
      </c>
      <c r="I27" s="399">
        <v>7.0999999999999994E-2</v>
      </c>
      <c r="J27" s="405"/>
    </row>
    <row r="28" spans="1:10" ht="18.75" hidden="1">
      <c r="A28" s="402"/>
      <c r="B28" s="399"/>
      <c r="C28" s="405" t="s">
        <v>7961</v>
      </c>
      <c r="D28" s="399" t="s">
        <v>7962</v>
      </c>
      <c r="E28" s="399"/>
      <c r="F28" s="414" t="s">
        <v>7952</v>
      </c>
      <c r="G28" s="439" t="s">
        <v>3768</v>
      </c>
      <c r="H28" s="439">
        <v>1</v>
      </c>
      <c r="I28" s="399">
        <v>1.7999999999999999E-2</v>
      </c>
      <c r="J28" s="405"/>
    </row>
    <row r="29" spans="1:10" ht="15.75" hidden="1">
      <c r="A29" s="402"/>
      <c r="B29" s="399"/>
      <c r="C29" s="405" t="s">
        <v>7963</v>
      </c>
      <c r="D29" s="399" t="s">
        <v>7950</v>
      </c>
      <c r="E29" s="399"/>
      <c r="F29" s="399" t="s">
        <v>7952</v>
      </c>
      <c r="G29" s="439" t="s">
        <v>3768</v>
      </c>
      <c r="H29" s="439">
        <v>2</v>
      </c>
      <c r="I29" s="399"/>
      <c r="J29" s="405"/>
    </row>
    <row r="30" spans="1:10" ht="15.75" hidden="1">
      <c r="A30" s="402"/>
      <c r="B30" s="399"/>
      <c r="C30" s="405" t="s">
        <v>7964</v>
      </c>
      <c r="D30" s="399" t="s">
        <v>7965</v>
      </c>
      <c r="E30" s="399" t="s">
        <v>7951</v>
      </c>
      <c r="F30" s="399" t="s">
        <v>7952</v>
      </c>
      <c r="G30" s="439" t="s">
        <v>3768</v>
      </c>
      <c r="H30" s="439">
        <v>3</v>
      </c>
      <c r="I30" s="399"/>
      <c r="J30" s="405"/>
    </row>
    <row r="31" spans="1:10" ht="31.5" hidden="1">
      <c r="A31" s="402"/>
      <c r="B31" s="399"/>
      <c r="C31" s="405" t="s">
        <v>7980</v>
      </c>
      <c r="D31" s="399"/>
      <c r="E31" s="399"/>
      <c r="F31" s="414"/>
      <c r="G31" s="439" t="s">
        <v>3768</v>
      </c>
      <c r="H31" s="439">
        <v>1</v>
      </c>
      <c r="I31" s="399"/>
      <c r="J31" s="405"/>
    </row>
    <row r="32" spans="1:10" ht="31.5" hidden="1">
      <c r="A32" s="402"/>
      <c r="B32" s="399"/>
      <c r="C32" s="405" t="s">
        <v>7967</v>
      </c>
      <c r="D32" s="399"/>
      <c r="E32" s="399"/>
      <c r="F32" s="414"/>
      <c r="G32" s="439" t="s">
        <v>3768</v>
      </c>
      <c r="H32" s="439">
        <v>5</v>
      </c>
      <c r="I32" s="399"/>
      <c r="J32" s="405"/>
    </row>
    <row r="33" spans="1:10" ht="15.75" hidden="1">
      <c r="A33" s="402"/>
      <c r="B33" s="399"/>
      <c r="C33" s="405"/>
      <c r="D33" s="399"/>
      <c r="E33" s="399"/>
      <c r="F33" s="414"/>
      <c r="G33" s="439"/>
      <c r="H33" s="439"/>
      <c r="I33" s="399"/>
      <c r="J33" s="405"/>
    </row>
    <row r="34" spans="1:10" ht="15.75" hidden="1">
      <c r="A34" s="402"/>
      <c r="B34" s="399"/>
      <c r="C34" s="421" t="s">
        <v>7981</v>
      </c>
      <c r="D34" s="399"/>
      <c r="E34" s="399"/>
      <c r="F34" s="414"/>
      <c r="G34" s="439"/>
      <c r="H34" s="439"/>
      <c r="I34" s="399"/>
      <c r="J34" s="405"/>
    </row>
    <row r="35" spans="1:10" ht="15.75" hidden="1">
      <c r="A35" s="402" t="s">
        <v>9832</v>
      </c>
      <c r="B35" s="562"/>
      <c r="C35" s="405" t="s">
        <v>7982</v>
      </c>
      <c r="D35" s="562" t="s">
        <v>7983</v>
      </c>
      <c r="E35" s="562"/>
      <c r="F35" s="562"/>
      <c r="G35" s="586" t="s">
        <v>3768</v>
      </c>
      <c r="H35" s="586">
        <v>1</v>
      </c>
      <c r="I35" s="562"/>
      <c r="J35" s="567"/>
    </row>
    <row r="36" spans="1:10" ht="15.75" hidden="1">
      <c r="A36" s="402"/>
      <c r="B36" s="562"/>
      <c r="C36" s="405" t="s">
        <v>7984</v>
      </c>
      <c r="D36" s="562"/>
      <c r="E36" s="562"/>
      <c r="F36" s="562"/>
      <c r="G36" s="586"/>
      <c r="H36" s="586"/>
      <c r="I36" s="562"/>
      <c r="J36" s="567"/>
    </row>
    <row r="37" spans="1:10" ht="15.75" hidden="1">
      <c r="A37" s="402" t="s">
        <v>9832</v>
      </c>
      <c r="B37" s="399"/>
      <c r="C37" s="405" t="s">
        <v>7985</v>
      </c>
      <c r="D37" s="399" t="s">
        <v>7986</v>
      </c>
      <c r="E37" s="399"/>
      <c r="F37" s="414"/>
      <c r="G37" s="439" t="s">
        <v>3768</v>
      </c>
      <c r="H37" s="439">
        <v>1</v>
      </c>
      <c r="I37" s="399"/>
      <c r="J37" s="405"/>
    </row>
    <row r="38" spans="1:10" ht="31.5" hidden="1">
      <c r="A38" s="402" t="s">
        <v>9832</v>
      </c>
      <c r="B38" s="399"/>
      <c r="C38" s="405" t="s">
        <v>7987</v>
      </c>
      <c r="D38" s="399" t="s">
        <v>7988</v>
      </c>
      <c r="E38" s="399"/>
      <c r="F38" s="399"/>
      <c r="G38" s="439" t="s">
        <v>3768</v>
      </c>
      <c r="H38" s="439">
        <v>1</v>
      </c>
      <c r="I38" s="399"/>
      <c r="J38" s="405"/>
    </row>
    <row r="39" spans="1:10" ht="15.75" hidden="1">
      <c r="A39" s="402" t="s">
        <v>9832</v>
      </c>
      <c r="B39" s="399"/>
      <c r="C39" s="405" t="s">
        <v>7989</v>
      </c>
      <c r="D39" s="399" t="s">
        <v>7988</v>
      </c>
      <c r="E39" s="399"/>
      <c r="F39" s="399"/>
      <c r="G39" s="439" t="s">
        <v>3768</v>
      </c>
      <c r="H39" s="439">
        <v>1</v>
      </c>
      <c r="I39" s="399"/>
      <c r="J39" s="405"/>
    </row>
    <row r="40" spans="1:10" ht="15.75" hidden="1">
      <c r="A40" s="402" t="s">
        <v>9831</v>
      </c>
      <c r="B40" s="399"/>
      <c r="C40" s="405" t="s">
        <v>7990</v>
      </c>
      <c r="D40" s="399" t="s">
        <v>7991</v>
      </c>
      <c r="E40" s="399"/>
      <c r="F40" s="399"/>
      <c r="G40" s="439" t="s">
        <v>2182</v>
      </c>
      <c r="H40" s="439">
        <v>2</v>
      </c>
      <c r="I40" s="399"/>
      <c r="J40" s="405"/>
    </row>
    <row r="41" spans="1:10" ht="15.75" hidden="1">
      <c r="A41" s="402" t="s">
        <v>9831</v>
      </c>
      <c r="B41" s="399"/>
      <c r="C41" s="405" t="s">
        <v>7992</v>
      </c>
      <c r="D41" s="399" t="s">
        <v>7991</v>
      </c>
      <c r="E41" s="399"/>
      <c r="F41" s="399"/>
      <c r="G41" s="439" t="s">
        <v>2182</v>
      </c>
      <c r="H41" s="439">
        <v>1</v>
      </c>
      <c r="I41" s="399"/>
      <c r="J41" s="405"/>
    </row>
    <row r="42" spans="1:10" ht="31.5" hidden="1">
      <c r="A42" s="402"/>
      <c r="B42" s="399"/>
      <c r="C42" s="405" t="s">
        <v>7993</v>
      </c>
      <c r="D42" s="405"/>
      <c r="E42" s="405"/>
      <c r="F42" s="405"/>
      <c r="G42" s="439" t="s">
        <v>3768</v>
      </c>
      <c r="H42" s="439">
        <v>1</v>
      </c>
      <c r="I42" s="405"/>
      <c r="J42" s="405"/>
    </row>
    <row r="43" spans="1:10" ht="15.75" hidden="1">
      <c r="A43" s="402"/>
      <c r="B43" s="399"/>
      <c r="C43" s="405"/>
      <c r="D43" s="405"/>
      <c r="E43" s="405"/>
      <c r="F43" s="405"/>
      <c r="G43" s="440"/>
      <c r="H43" s="440"/>
      <c r="I43" s="405"/>
      <c r="J43" s="405"/>
    </row>
    <row r="44" spans="1:10" ht="15.75" hidden="1">
      <c r="A44" s="402"/>
      <c r="B44" s="399"/>
      <c r="C44" s="421" t="s">
        <v>7994</v>
      </c>
      <c r="D44" s="405"/>
      <c r="E44" s="405"/>
      <c r="F44" s="405"/>
      <c r="G44" s="440"/>
      <c r="H44" s="440"/>
      <c r="I44" s="405"/>
      <c r="J44" s="405"/>
    </row>
    <row r="45" spans="1:10" ht="15.75" hidden="1">
      <c r="A45" s="402"/>
      <c r="B45" s="399"/>
      <c r="C45" s="405" t="s">
        <v>7995</v>
      </c>
      <c r="D45" s="399" t="s">
        <v>7996</v>
      </c>
      <c r="E45" s="399"/>
      <c r="F45" s="399"/>
      <c r="G45" s="439" t="s">
        <v>3768</v>
      </c>
      <c r="H45" s="439">
        <v>12</v>
      </c>
      <c r="I45" s="399"/>
      <c r="J45" s="405"/>
    </row>
    <row r="46" spans="1:10" ht="15.75" hidden="1">
      <c r="A46" s="402"/>
      <c r="B46" s="399"/>
      <c r="C46" s="405" t="s">
        <v>7997</v>
      </c>
      <c r="D46" s="399" t="s">
        <v>18</v>
      </c>
      <c r="E46" s="399" t="s">
        <v>7998</v>
      </c>
      <c r="F46" s="399"/>
      <c r="G46" s="439" t="s">
        <v>3768</v>
      </c>
      <c r="H46" s="439">
        <v>49</v>
      </c>
      <c r="I46" s="399">
        <v>2.5</v>
      </c>
      <c r="J46" s="405"/>
    </row>
    <row r="47" spans="1:10" ht="15.75" hidden="1">
      <c r="A47" s="402"/>
      <c r="B47" s="399"/>
      <c r="C47" s="405" t="s">
        <v>7999</v>
      </c>
      <c r="D47" s="399" t="s">
        <v>18</v>
      </c>
      <c r="E47" s="399" t="s">
        <v>7998</v>
      </c>
      <c r="F47" s="399"/>
      <c r="G47" s="439" t="s">
        <v>3768</v>
      </c>
      <c r="H47" s="439">
        <v>5</v>
      </c>
      <c r="I47" s="399">
        <v>2.5</v>
      </c>
      <c r="J47" s="405"/>
    </row>
    <row r="48" spans="1:10" ht="15.75" hidden="1">
      <c r="A48" s="402"/>
      <c r="B48" s="399"/>
      <c r="C48" s="405" t="s">
        <v>8000</v>
      </c>
      <c r="D48" s="399" t="s">
        <v>17</v>
      </c>
      <c r="E48" s="399" t="s">
        <v>7998</v>
      </c>
      <c r="F48" s="399"/>
      <c r="G48" s="439" t="s">
        <v>3768</v>
      </c>
      <c r="H48" s="439">
        <v>2</v>
      </c>
      <c r="I48" s="399">
        <v>8.3000000000000007</v>
      </c>
      <c r="J48" s="405"/>
    </row>
    <row r="49" spans="1:10" ht="15.75" hidden="1">
      <c r="A49" s="402"/>
      <c r="B49" s="399"/>
      <c r="C49" s="405" t="s">
        <v>8001</v>
      </c>
      <c r="D49" s="399" t="s">
        <v>19</v>
      </c>
      <c r="E49" s="399" t="s">
        <v>7998</v>
      </c>
      <c r="F49" s="399"/>
      <c r="G49" s="439" t="s">
        <v>3768</v>
      </c>
      <c r="H49" s="439">
        <v>15</v>
      </c>
      <c r="I49" s="399">
        <v>2.2000000000000002</v>
      </c>
      <c r="J49" s="405"/>
    </row>
    <row r="50" spans="1:10" ht="15.75" hidden="1">
      <c r="A50" s="402"/>
      <c r="B50" s="399"/>
      <c r="C50" s="405" t="s">
        <v>8002</v>
      </c>
      <c r="D50" s="399" t="s">
        <v>19</v>
      </c>
      <c r="E50" s="399" t="s">
        <v>7998</v>
      </c>
      <c r="F50" s="399"/>
      <c r="G50" s="439" t="s">
        <v>3768</v>
      </c>
      <c r="H50" s="439">
        <v>2</v>
      </c>
      <c r="I50" s="399">
        <v>27.4</v>
      </c>
      <c r="J50" s="405"/>
    </row>
    <row r="51" spans="1:10" ht="31.5" hidden="1">
      <c r="A51" s="402"/>
      <c r="B51" s="399"/>
      <c r="C51" s="405" t="s">
        <v>8003</v>
      </c>
      <c r="D51" s="399" t="s">
        <v>21</v>
      </c>
      <c r="E51" s="399" t="s">
        <v>7998</v>
      </c>
      <c r="F51" s="399"/>
      <c r="G51" s="439" t="s">
        <v>3768</v>
      </c>
      <c r="H51" s="439">
        <v>6</v>
      </c>
      <c r="I51" s="399"/>
      <c r="J51" s="405"/>
    </row>
    <row r="52" spans="1:10" ht="15.75" hidden="1">
      <c r="A52" s="402"/>
      <c r="B52" s="399"/>
      <c r="C52" s="405" t="s">
        <v>8004</v>
      </c>
      <c r="D52" s="399" t="s">
        <v>8005</v>
      </c>
      <c r="E52" s="399" t="s">
        <v>7998</v>
      </c>
      <c r="F52" s="399"/>
      <c r="G52" s="439" t="s">
        <v>3768</v>
      </c>
      <c r="H52" s="439">
        <v>6</v>
      </c>
      <c r="I52" s="399"/>
      <c r="J52" s="405"/>
    </row>
    <row r="53" spans="1:10" ht="15.75" hidden="1">
      <c r="A53" s="402"/>
      <c r="B53" s="562"/>
      <c r="C53" s="405" t="s">
        <v>8006</v>
      </c>
      <c r="D53" s="562"/>
      <c r="E53" s="562" t="s">
        <v>8007</v>
      </c>
      <c r="F53" s="562"/>
      <c r="G53" s="586" t="s">
        <v>3768</v>
      </c>
      <c r="H53" s="586">
        <v>2</v>
      </c>
      <c r="I53" s="562">
        <v>2.2000000000000002</v>
      </c>
      <c r="J53" s="567"/>
    </row>
    <row r="54" spans="1:10" ht="15.75" hidden="1">
      <c r="A54" s="402"/>
      <c r="B54" s="562"/>
      <c r="C54" s="405" t="s">
        <v>8008</v>
      </c>
      <c r="D54" s="562"/>
      <c r="E54" s="562"/>
      <c r="F54" s="562"/>
      <c r="G54" s="586"/>
      <c r="H54" s="586"/>
      <c r="I54" s="562"/>
      <c r="J54" s="567"/>
    </row>
    <row r="55" spans="1:10" ht="31.5">
      <c r="A55" s="402" t="s">
        <v>9829</v>
      </c>
      <c r="B55" s="399"/>
      <c r="C55" s="405" t="s">
        <v>8009</v>
      </c>
      <c r="D55" s="399" t="s">
        <v>8010</v>
      </c>
      <c r="E55" s="399" t="s">
        <v>7998</v>
      </c>
      <c r="F55" s="399"/>
      <c r="G55" s="439" t="s">
        <v>2182</v>
      </c>
      <c r="H55" s="439">
        <v>123</v>
      </c>
      <c r="I55" s="399">
        <v>10.26</v>
      </c>
      <c r="J55" s="405"/>
    </row>
    <row r="56" spans="1:10" ht="15.75">
      <c r="A56" s="402" t="s">
        <v>9829</v>
      </c>
      <c r="B56" s="399"/>
      <c r="C56" s="405" t="s">
        <v>8011</v>
      </c>
      <c r="D56" s="399" t="s">
        <v>8010</v>
      </c>
      <c r="E56" s="399" t="s">
        <v>7998</v>
      </c>
      <c r="F56" s="399"/>
      <c r="G56" s="439" t="s">
        <v>2182</v>
      </c>
      <c r="H56" s="439">
        <v>24</v>
      </c>
      <c r="I56" s="399">
        <v>10.26</v>
      </c>
      <c r="J56" s="405"/>
    </row>
    <row r="57" spans="1:10" ht="15.75">
      <c r="A57" s="402" t="s">
        <v>9829</v>
      </c>
      <c r="B57" s="399"/>
      <c r="C57" s="405" t="s">
        <v>8012</v>
      </c>
      <c r="D57" s="399" t="s">
        <v>8010</v>
      </c>
      <c r="E57" s="399" t="s">
        <v>7998</v>
      </c>
      <c r="F57" s="399"/>
      <c r="G57" s="439" t="s">
        <v>2182</v>
      </c>
      <c r="H57" s="439">
        <v>1</v>
      </c>
      <c r="I57" s="399">
        <v>47.2</v>
      </c>
      <c r="J57" s="405"/>
    </row>
    <row r="58" spans="1:10" hidden="1">
      <c r="A58" s="402"/>
      <c r="B58" s="562"/>
      <c r="C58" s="567" t="s">
        <v>8013</v>
      </c>
      <c r="D58" s="562" t="s">
        <v>8014</v>
      </c>
      <c r="E58" s="562"/>
      <c r="F58" s="562"/>
      <c r="G58" s="586" t="s">
        <v>8015</v>
      </c>
      <c r="H58" s="586" t="s">
        <v>8016</v>
      </c>
      <c r="I58" s="562"/>
      <c r="J58" s="414" t="s">
        <v>8017</v>
      </c>
    </row>
    <row r="59" spans="1:10" ht="15.75" hidden="1">
      <c r="A59" s="402"/>
      <c r="B59" s="562"/>
      <c r="C59" s="567"/>
      <c r="D59" s="562"/>
      <c r="E59" s="562"/>
      <c r="F59" s="562"/>
      <c r="G59" s="586"/>
      <c r="H59" s="586"/>
      <c r="I59" s="562"/>
      <c r="J59" s="414" t="s">
        <v>8018</v>
      </c>
    </row>
    <row r="60" spans="1:10" hidden="1">
      <c r="A60" s="402"/>
      <c r="B60" s="562"/>
      <c r="C60" s="567" t="s">
        <v>8019</v>
      </c>
      <c r="D60" s="562" t="s">
        <v>8020</v>
      </c>
      <c r="E60" s="562"/>
      <c r="F60" s="562"/>
      <c r="G60" s="586" t="s">
        <v>8015</v>
      </c>
      <c r="H60" s="586" t="s">
        <v>8016</v>
      </c>
      <c r="I60" s="562"/>
      <c r="J60" s="414" t="s">
        <v>8017</v>
      </c>
    </row>
    <row r="61" spans="1:10" ht="15.75" hidden="1">
      <c r="A61" s="402"/>
      <c r="B61" s="562"/>
      <c r="C61" s="567"/>
      <c r="D61" s="562"/>
      <c r="E61" s="562"/>
      <c r="F61" s="562"/>
      <c r="G61" s="586"/>
      <c r="H61" s="586"/>
      <c r="I61" s="562"/>
      <c r="J61" s="414" t="s">
        <v>8018</v>
      </c>
    </row>
    <row r="62" spans="1:10" ht="15.75" hidden="1">
      <c r="A62" s="402"/>
      <c r="B62" s="399"/>
      <c r="C62" s="405" t="s">
        <v>8021</v>
      </c>
      <c r="D62" s="399"/>
      <c r="E62" s="399"/>
      <c r="F62" s="399"/>
      <c r="G62" s="439" t="s">
        <v>3768</v>
      </c>
      <c r="H62" s="439">
        <v>4</v>
      </c>
      <c r="I62" s="399"/>
      <c r="J62" s="405"/>
    </row>
    <row r="63" spans="1:10" ht="31.5" hidden="1">
      <c r="A63" s="402"/>
      <c r="B63" s="399"/>
      <c r="C63" s="405" t="s">
        <v>8022</v>
      </c>
      <c r="D63" s="399"/>
      <c r="E63" s="399"/>
      <c r="F63" s="399"/>
      <c r="G63" s="439" t="s">
        <v>3768</v>
      </c>
      <c r="H63" s="439">
        <v>123</v>
      </c>
      <c r="I63" s="399"/>
      <c r="J63" s="405"/>
    </row>
    <row r="64" spans="1:10" ht="31.5" hidden="1">
      <c r="A64" s="402"/>
      <c r="B64" s="399"/>
      <c r="C64" s="405" t="s">
        <v>8023</v>
      </c>
      <c r="D64" s="399"/>
      <c r="E64" s="399"/>
      <c r="F64" s="399"/>
      <c r="G64" s="439" t="s">
        <v>3768</v>
      </c>
      <c r="H64" s="439">
        <v>6</v>
      </c>
      <c r="I64" s="399"/>
      <c r="J64" s="405"/>
    </row>
    <row r="65" spans="1:10" hidden="1">
      <c r="A65" s="402"/>
      <c r="B65" s="562"/>
      <c r="C65" s="567" t="s">
        <v>8024</v>
      </c>
      <c r="D65" s="562" t="s">
        <v>8025</v>
      </c>
      <c r="E65" s="562" t="s">
        <v>7998</v>
      </c>
      <c r="F65" s="562"/>
      <c r="G65" s="586" t="s">
        <v>3768</v>
      </c>
      <c r="H65" s="586">
        <v>2</v>
      </c>
      <c r="I65" s="562">
        <v>9.8800000000000008</v>
      </c>
      <c r="J65" s="567"/>
    </row>
    <row r="66" spans="1:10" hidden="1">
      <c r="A66" s="402"/>
      <c r="B66" s="562"/>
      <c r="C66" s="567"/>
      <c r="D66" s="562"/>
      <c r="E66" s="562"/>
      <c r="F66" s="562"/>
      <c r="G66" s="586"/>
      <c r="H66" s="586"/>
      <c r="I66" s="562"/>
      <c r="J66" s="567"/>
    </row>
    <row r="67" spans="1:10" hidden="1">
      <c r="A67" s="402"/>
      <c r="B67" s="562"/>
      <c r="C67" s="567"/>
      <c r="D67" s="562"/>
      <c r="E67" s="562"/>
      <c r="F67" s="562"/>
      <c r="G67" s="586"/>
      <c r="H67" s="586"/>
      <c r="I67" s="562"/>
      <c r="J67" s="567"/>
    </row>
    <row r="68" spans="1:10" hidden="1">
      <c r="A68" s="402"/>
      <c r="B68" s="562"/>
      <c r="C68" s="567"/>
      <c r="D68" s="562"/>
      <c r="E68" s="562"/>
      <c r="F68" s="562"/>
      <c r="G68" s="586"/>
      <c r="H68" s="586"/>
      <c r="I68" s="562"/>
      <c r="J68" s="567"/>
    </row>
    <row r="69" spans="1:10" ht="15.75" hidden="1">
      <c r="A69" s="402"/>
      <c r="B69" s="399"/>
      <c r="C69" s="405" t="s">
        <v>8026</v>
      </c>
      <c r="D69" s="399" t="s">
        <v>8027</v>
      </c>
      <c r="E69" s="399"/>
      <c r="F69" s="399" t="s">
        <v>8028</v>
      </c>
      <c r="G69" s="439" t="s">
        <v>2182</v>
      </c>
      <c r="H69" s="439">
        <v>2</v>
      </c>
      <c r="I69" s="399"/>
      <c r="J69" s="405"/>
    </row>
    <row r="70" spans="1:10" ht="18.75" hidden="1">
      <c r="A70" s="402"/>
      <c r="B70" s="399"/>
      <c r="C70" s="405" t="s">
        <v>8029</v>
      </c>
      <c r="D70" s="399" t="s">
        <v>8030</v>
      </c>
      <c r="E70" s="399"/>
      <c r="F70" s="399"/>
      <c r="G70" s="439" t="s">
        <v>8031</v>
      </c>
      <c r="H70" s="439">
        <v>0.01</v>
      </c>
      <c r="I70" s="399">
        <v>0.1</v>
      </c>
      <c r="J70" s="405"/>
    </row>
  </sheetData>
  <autoFilter ref="A1:J70">
    <filterColumn colId="0">
      <filters>
        <filter val="151.6_С_ВК_2010"/>
      </filters>
    </filterColumn>
  </autoFilter>
  <mergeCells count="49">
    <mergeCell ref="H22:H23"/>
    <mergeCell ref="H53:H54"/>
    <mergeCell ref="I22:I23"/>
    <mergeCell ref="J22:J23"/>
    <mergeCell ref="B35:B36"/>
    <mergeCell ref="D35:D36"/>
    <mergeCell ref="E35:E36"/>
    <mergeCell ref="F35:F36"/>
    <mergeCell ref="G35:G36"/>
    <mergeCell ref="H35:H36"/>
    <mergeCell ref="I35:I36"/>
    <mergeCell ref="J35:J36"/>
    <mergeCell ref="B22:B23"/>
    <mergeCell ref="D22:D23"/>
    <mergeCell ref="E22:E23"/>
    <mergeCell ref="F22:F23"/>
    <mergeCell ref="B60:B61"/>
    <mergeCell ref="C60:C61"/>
    <mergeCell ref="D60:D61"/>
    <mergeCell ref="E60:E61"/>
    <mergeCell ref="G22:G23"/>
    <mergeCell ref="G60:G61"/>
    <mergeCell ref="B58:B59"/>
    <mergeCell ref="C58:C59"/>
    <mergeCell ref="D58:D59"/>
    <mergeCell ref="E58:E59"/>
    <mergeCell ref="F58:F59"/>
    <mergeCell ref="G58:G59"/>
    <mergeCell ref="B53:B54"/>
    <mergeCell ref="D53:D54"/>
    <mergeCell ref="E53:E54"/>
    <mergeCell ref="F53:F54"/>
    <mergeCell ref="B65:B68"/>
    <mergeCell ref="C65:C68"/>
    <mergeCell ref="D65:D68"/>
    <mergeCell ref="E65:E68"/>
    <mergeCell ref="F65:F68"/>
    <mergeCell ref="F60:F61"/>
    <mergeCell ref="G53:G54"/>
    <mergeCell ref="J65:J68"/>
    <mergeCell ref="H60:H61"/>
    <mergeCell ref="I60:I61"/>
    <mergeCell ref="G65:G68"/>
    <mergeCell ref="H65:H68"/>
    <mergeCell ref="I65:I68"/>
    <mergeCell ref="I53:I54"/>
    <mergeCell ref="J53:J54"/>
    <mergeCell ref="H58:H59"/>
    <mergeCell ref="I58:I59"/>
  </mergeCells>
  <pageMargins left="0.7" right="0.7" top="0.75" bottom="0.75" header="0.3" footer="0.3"/>
  <pageSetup paperSize="9"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59"/>
  <sheetViews>
    <sheetView zoomScale="50" zoomScaleNormal="50" workbookViewId="0">
      <selection activeCell="C21" sqref="C21"/>
    </sheetView>
  </sheetViews>
  <sheetFormatPr defaultRowHeight="15"/>
  <cols>
    <col min="1" max="1" width="7.7109375" customWidth="1"/>
    <col min="2" max="12" width="23.42578125" customWidth="1"/>
    <col min="13" max="13" width="60.85546875" customWidth="1"/>
    <col min="14" max="16" width="23.42578125" customWidth="1"/>
    <col min="17" max="17" width="35.42578125" customWidth="1"/>
    <col min="18" max="18" width="31.85546875" customWidth="1"/>
  </cols>
  <sheetData>
    <row r="1" spans="2:18">
      <c r="B1" s="69" t="s">
        <v>5525</v>
      </c>
      <c r="R1" s="69" t="s">
        <v>5525</v>
      </c>
    </row>
    <row r="2" spans="2:18" ht="28.5">
      <c r="B2" s="3" t="s">
        <v>2</v>
      </c>
      <c r="C2" s="3" t="s">
        <v>3</v>
      </c>
      <c r="D2" s="3" t="s">
        <v>0</v>
      </c>
      <c r="E2" s="3" t="s">
        <v>6</v>
      </c>
      <c r="F2" s="3" t="s">
        <v>1</v>
      </c>
      <c r="G2" s="3" t="s">
        <v>7</v>
      </c>
      <c r="H2" s="3" t="s">
        <v>4</v>
      </c>
      <c r="I2" s="6" t="s">
        <v>2122</v>
      </c>
      <c r="J2" s="6" t="s">
        <v>2889</v>
      </c>
      <c r="K2" s="6" t="s">
        <v>2123</v>
      </c>
      <c r="L2" s="6" t="s">
        <v>2603</v>
      </c>
      <c r="M2" s="6" t="s">
        <v>8</v>
      </c>
      <c r="N2" s="3" t="s">
        <v>2141</v>
      </c>
      <c r="O2" s="3" t="s">
        <v>2142</v>
      </c>
      <c r="P2" s="3" t="s">
        <v>2175</v>
      </c>
      <c r="Q2" s="3" t="s">
        <v>9939</v>
      </c>
      <c r="R2" s="66" t="s">
        <v>5508</v>
      </c>
    </row>
    <row r="3" spans="2:18">
      <c r="B3" t="s">
        <v>3085</v>
      </c>
      <c r="C3">
        <v>0</v>
      </c>
      <c r="D3" t="s">
        <v>3105</v>
      </c>
      <c r="E3" t="s">
        <v>3106</v>
      </c>
      <c r="F3">
        <v>0</v>
      </c>
      <c r="G3" s="20">
        <v>45239</v>
      </c>
      <c r="H3">
        <v>1</v>
      </c>
      <c r="I3" t="s">
        <v>3106</v>
      </c>
      <c r="J3" t="s">
        <v>3124</v>
      </c>
      <c r="K3" t="s">
        <v>3107</v>
      </c>
      <c r="M3" t="s">
        <v>3108</v>
      </c>
      <c r="N3" s="22">
        <v>1</v>
      </c>
      <c r="O3" s="22" t="s">
        <v>2144</v>
      </c>
      <c r="Q3" s="375" t="s">
        <v>9940</v>
      </c>
    </row>
    <row r="4" spans="2:18">
      <c r="B4" t="s">
        <v>3085</v>
      </c>
      <c r="C4">
        <v>0</v>
      </c>
      <c r="D4" t="s">
        <v>3105</v>
      </c>
      <c r="E4" t="s">
        <v>3106</v>
      </c>
      <c r="F4">
        <v>0</v>
      </c>
      <c r="G4" s="20">
        <v>45239</v>
      </c>
      <c r="H4">
        <v>1</v>
      </c>
      <c r="I4" t="s">
        <v>3106</v>
      </c>
      <c r="J4" t="s">
        <v>3124</v>
      </c>
      <c r="K4" t="s">
        <v>3109</v>
      </c>
      <c r="M4" t="s">
        <v>3110</v>
      </c>
      <c r="N4" s="22">
        <v>1</v>
      </c>
      <c r="O4" s="22" t="s">
        <v>2144</v>
      </c>
      <c r="Q4" s="375" t="s">
        <v>9940</v>
      </c>
    </row>
    <row r="5" spans="2:18">
      <c r="B5" t="s">
        <v>3085</v>
      </c>
      <c r="C5">
        <v>0</v>
      </c>
      <c r="D5" t="s">
        <v>3105</v>
      </c>
      <c r="E5" t="s">
        <v>3106</v>
      </c>
      <c r="F5">
        <v>0</v>
      </c>
      <c r="G5" s="20">
        <v>45239</v>
      </c>
      <c r="H5">
        <v>1</v>
      </c>
      <c r="I5" t="s">
        <v>3106</v>
      </c>
      <c r="J5" t="s">
        <v>3124</v>
      </c>
      <c r="K5" t="s">
        <v>3111</v>
      </c>
      <c r="M5" t="s">
        <v>3112</v>
      </c>
      <c r="N5" s="22">
        <v>1</v>
      </c>
      <c r="O5" s="22" t="s">
        <v>2144</v>
      </c>
      <c r="Q5" s="375" t="s">
        <v>9940</v>
      </c>
    </row>
    <row r="6" spans="2:18">
      <c r="B6" t="s">
        <v>3085</v>
      </c>
      <c r="C6">
        <v>0</v>
      </c>
      <c r="D6" t="s">
        <v>3105</v>
      </c>
      <c r="E6" t="s">
        <v>3106</v>
      </c>
      <c r="F6">
        <v>0</v>
      </c>
      <c r="G6" s="20">
        <v>45239</v>
      </c>
      <c r="H6">
        <v>1</v>
      </c>
      <c r="I6" t="s">
        <v>3106</v>
      </c>
      <c r="J6" t="s">
        <v>3124</v>
      </c>
      <c r="K6" t="s">
        <v>3113</v>
      </c>
      <c r="M6" t="s">
        <v>3114</v>
      </c>
      <c r="N6" s="22">
        <v>1</v>
      </c>
      <c r="O6" s="22" t="s">
        <v>2144</v>
      </c>
      <c r="Q6" s="375" t="s">
        <v>9940</v>
      </c>
    </row>
    <row r="7" spans="2:18">
      <c r="B7" t="s">
        <v>3085</v>
      </c>
      <c r="C7">
        <v>0</v>
      </c>
      <c r="D7" t="s">
        <v>3105</v>
      </c>
      <c r="E7" t="s">
        <v>3106</v>
      </c>
      <c r="F7">
        <v>0</v>
      </c>
      <c r="G7" s="20">
        <v>45239</v>
      </c>
      <c r="H7">
        <v>1</v>
      </c>
      <c r="I7" t="s">
        <v>3106</v>
      </c>
      <c r="J7" t="s">
        <v>3115</v>
      </c>
      <c r="K7" t="s">
        <v>3116</v>
      </c>
      <c r="M7" t="s">
        <v>3117</v>
      </c>
      <c r="N7" s="22">
        <v>1</v>
      </c>
      <c r="O7" s="22" t="s">
        <v>2144</v>
      </c>
      <c r="Q7" s="376" t="s">
        <v>9941</v>
      </c>
    </row>
    <row r="8" spans="2:18">
      <c r="B8" t="s">
        <v>3085</v>
      </c>
      <c r="C8">
        <v>0</v>
      </c>
      <c r="D8" t="s">
        <v>3105</v>
      </c>
      <c r="E8" t="s">
        <v>3106</v>
      </c>
      <c r="F8">
        <v>0</v>
      </c>
      <c r="G8" s="20">
        <v>45239</v>
      </c>
      <c r="H8">
        <v>1</v>
      </c>
      <c r="I8" t="s">
        <v>3106</v>
      </c>
      <c r="J8" t="s">
        <v>3115</v>
      </c>
      <c r="K8" t="s">
        <v>3118</v>
      </c>
      <c r="M8" t="s">
        <v>3119</v>
      </c>
      <c r="N8" s="22">
        <v>1</v>
      </c>
      <c r="O8" s="22" t="s">
        <v>2144</v>
      </c>
      <c r="Q8" s="192" t="s">
        <v>9942</v>
      </c>
    </row>
    <row r="9" spans="2:18">
      <c r="B9" t="s">
        <v>3085</v>
      </c>
      <c r="C9">
        <v>0</v>
      </c>
      <c r="D9" t="s">
        <v>3105</v>
      </c>
      <c r="E9" t="s">
        <v>3106</v>
      </c>
      <c r="F9">
        <v>0</v>
      </c>
      <c r="G9" s="20">
        <v>45239</v>
      </c>
      <c r="H9">
        <v>1</v>
      </c>
      <c r="I9" t="s">
        <v>3106</v>
      </c>
      <c r="J9" t="s">
        <v>3115</v>
      </c>
      <c r="M9" t="s">
        <v>3120</v>
      </c>
      <c r="N9" s="22">
        <v>1</v>
      </c>
      <c r="O9" s="22" t="s">
        <v>2144</v>
      </c>
      <c r="Q9" s="192" t="s">
        <v>9942</v>
      </c>
    </row>
    <row r="10" spans="2:18">
      <c r="B10" t="s">
        <v>3085</v>
      </c>
      <c r="C10">
        <v>0</v>
      </c>
      <c r="D10" t="s">
        <v>3105</v>
      </c>
      <c r="E10" t="s">
        <v>3106</v>
      </c>
      <c r="F10">
        <v>0</v>
      </c>
      <c r="G10" s="20">
        <v>45239</v>
      </c>
      <c r="H10">
        <v>1</v>
      </c>
      <c r="I10" t="s">
        <v>3106</v>
      </c>
      <c r="J10" t="s">
        <v>3115</v>
      </c>
      <c r="M10" t="s">
        <v>3121</v>
      </c>
      <c r="N10" s="22">
        <v>1</v>
      </c>
      <c r="O10" s="22" t="s">
        <v>2144</v>
      </c>
      <c r="Q10" s="192" t="s">
        <v>9942</v>
      </c>
    </row>
    <row r="11" spans="2:18">
      <c r="B11" t="s">
        <v>3085</v>
      </c>
      <c r="C11">
        <v>0</v>
      </c>
      <c r="D11" t="s">
        <v>3105</v>
      </c>
      <c r="E11" t="s">
        <v>3106</v>
      </c>
      <c r="F11">
        <v>0</v>
      </c>
      <c r="G11" s="20">
        <v>45239</v>
      </c>
      <c r="H11">
        <v>1</v>
      </c>
      <c r="I11" t="s">
        <v>3106</v>
      </c>
      <c r="J11" t="s">
        <v>3115</v>
      </c>
      <c r="M11" t="s">
        <v>3122</v>
      </c>
      <c r="N11" s="22">
        <v>1</v>
      </c>
      <c r="O11" s="22" t="s">
        <v>2144</v>
      </c>
      <c r="Q11" s="192" t="s">
        <v>9942</v>
      </c>
    </row>
    <row r="12" spans="2:18">
      <c r="B12" t="s">
        <v>3085</v>
      </c>
      <c r="C12">
        <v>0</v>
      </c>
      <c r="D12" t="s">
        <v>3105</v>
      </c>
      <c r="E12" t="s">
        <v>3106</v>
      </c>
      <c r="F12">
        <v>0</v>
      </c>
      <c r="G12" s="20">
        <v>45239</v>
      </c>
      <c r="H12">
        <v>1</v>
      </c>
      <c r="I12" t="s">
        <v>3106</v>
      </c>
      <c r="J12" t="s">
        <v>3115</v>
      </c>
      <c r="M12" t="s">
        <v>3123</v>
      </c>
      <c r="N12" s="22">
        <v>1</v>
      </c>
      <c r="O12" s="22" t="s">
        <v>2144</v>
      </c>
      <c r="Q12" s="192" t="s">
        <v>9942</v>
      </c>
    </row>
    <row r="13" spans="2:18">
      <c r="B13" t="s">
        <v>3086</v>
      </c>
      <c r="C13">
        <v>0</v>
      </c>
      <c r="D13" t="s">
        <v>3186</v>
      </c>
      <c r="E13" t="s">
        <v>3125</v>
      </c>
      <c r="F13">
        <v>0</v>
      </c>
      <c r="G13" s="20">
        <v>45239</v>
      </c>
      <c r="H13">
        <v>1</v>
      </c>
      <c r="I13" t="s">
        <v>3125</v>
      </c>
      <c r="K13" t="s">
        <v>3139</v>
      </c>
      <c r="M13" t="s">
        <v>3126</v>
      </c>
      <c r="N13" s="22">
        <v>1</v>
      </c>
      <c r="O13" s="22" t="s">
        <v>2144</v>
      </c>
      <c r="Q13" s="375" t="s">
        <v>9943</v>
      </c>
    </row>
    <row r="14" spans="2:18">
      <c r="B14" t="s">
        <v>3086</v>
      </c>
      <c r="C14">
        <v>0</v>
      </c>
      <c r="D14" t="s">
        <v>3186</v>
      </c>
      <c r="E14" t="s">
        <v>3125</v>
      </c>
      <c r="F14">
        <v>0</v>
      </c>
      <c r="G14" s="20">
        <v>45239</v>
      </c>
      <c r="H14">
        <v>1</v>
      </c>
      <c r="I14" t="s">
        <v>3125</v>
      </c>
      <c r="J14" t="s">
        <v>3140</v>
      </c>
      <c r="K14" t="s">
        <v>3138</v>
      </c>
      <c r="M14" t="s">
        <v>3110</v>
      </c>
      <c r="N14" s="22">
        <v>1</v>
      </c>
      <c r="O14" s="22" t="s">
        <v>2144</v>
      </c>
      <c r="Q14" s="375" t="s">
        <v>9943</v>
      </c>
    </row>
    <row r="15" spans="2:18">
      <c r="B15" t="s">
        <v>3086</v>
      </c>
      <c r="C15">
        <v>0</v>
      </c>
      <c r="D15" t="s">
        <v>3186</v>
      </c>
      <c r="E15" t="s">
        <v>3125</v>
      </c>
      <c r="F15">
        <v>0</v>
      </c>
      <c r="G15" s="20">
        <v>45239</v>
      </c>
      <c r="H15">
        <v>1</v>
      </c>
      <c r="I15" t="s">
        <v>3125</v>
      </c>
      <c r="J15" t="s">
        <v>3140</v>
      </c>
      <c r="K15" t="s">
        <v>3127</v>
      </c>
      <c r="M15" t="s">
        <v>3128</v>
      </c>
      <c r="N15" s="22">
        <v>1</v>
      </c>
      <c r="O15" s="22" t="s">
        <v>2144</v>
      </c>
      <c r="Q15" s="375" t="s">
        <v>9943</v>
      </c>
    </row>
    <row r="16" spans="2:18">
      <c r="B16" t="s">
        <v>3086</v>
      </c>
      <c r="C16">
        <v>0</v>
      </c>
      <c r="D16" t="s">
        <v>3186</v>
      </c>
      <c r="E16" t="s">
        <v>3125</v>
      </c>
      <c r="F16">
        <v>0</v>
      </c>
      <c r="G16" s="20">
        <v>45239</v>
      </c>
      <c r="H16">
        <v>1</v>
      </c>
      <c r="I16" t="s">
        <v>3125</v>
      </c>
      <c r="J16" t="s">
        <v>3140</v>
      </c>
      <c r="K16" t="s">
        <v>3137</v>
      </c>
      <c r="M16" t="s">
        <v>3129</v>
      </c>
      <c r="N16" s="22">
        <v>1</v>
      </c>
      <c r="O16" s="22" t="s">
        <v>2144</v>
      </c>
      <c r="Q16" s="375" t="s">
        <v>9943</v>
      </c>
    </row>
    <row r="17" spans="2:17">
      <c r="B17" t="s">
        <v>3086</v>
      </c>
      <c r="C17">
        <v>0</v>
      </c>
      <c r="D17" t="s">
        <v>3186</v>
      </c>
      <c r="E17" t="s">
        <v>3125</v>
      </c>
      <c r="F17">
        <v>0</v>
      </c>
      <c r="G17" s="20">
        <v>45239</v>
      </c>
      <c r="H17">
        <v>1</v>
      </c>
      <c r="I17" t="s">
        <v>3125</v>
      </c>
      <c r="J17" t="s">
        <v>3115</v>
      </c>
      <c r="K17" t="s">
        <v>3130</v>
      </c>
      <c r="M17" t="s">
        <v>3131</v>
      </c>
      <c r="N17" s="22">
        <v>1</v>
      </c>
      <c r="O17" s="22" t="s">
        <v>2144</v>
      </c>
      <c r="P17" t="s">
        <v>3136</v>
      </c>
      <c r="Q17" s="376" t="s">
        <v>9944</v>
      </c>
    </row>
    <row r="18" spans="2:17">
      <c r="B18" t="s">
        <v>3086</v>
      </c>
      <c r="C18">
        <v>0</v>
      </c>
      <c r="D18" t="s">
        <v>3186</v>
      </c>
      <c r="E18" t="s">
        <v>3125</v>
      </c>
      <c r="F18">
        <v>0</v>
      </c>
      <c r="G18" s="20">
        <v>45239</v>
      </c>
      <c r="H18">
        <v>1</v>
      </c>
      <c r="I18" t="s">
        <v>3125</v>
      </c>
      <c r="J18" t="s">
        <v>3115</v>
      </c>
      <c r="K18" t="s">
        <v>3132</v>
      </c>
      <c r="M18" t="s">
        <v>3133</v>
      </c>
      <c r="N18" s="22">
        <v>1</v>
      </c>
      <c r="O18" s="22" t="s">
        <v>2144</v>
      </c>
      <c r="P18" t="s">
        <v>3136</v>
      </c>
      <c r="Q18" s="377" t="s">
        <v>9942</v>
      </c>
    </row>
    <row r="19" spans="2:17">
      <c r="B19" t="s">
        <v>3086</v>
      </c>
      <c r="C19">
        <v>0</v>
      </c>
      <c r="D19" t="s">
        <v>3186</v>
      </c>
      <c r="E19" t="s">
        <v>3125</v>
      </c>
      <c r="F19">
        <v>0</v>
      </c>
      <c r="G19" s="20">
        <v>45239</v>
      </c>
      <c r="H19">
        <v>1</v>
      </c>
      <c r="I19" t="s">
        <v>3125</v>
      </c>
      <c r="J19" t="s">
        <v>3115</v>
      </c>
      <c r="K19" t="s">
        <v>3134</v>
      </c>
      <c r="M19" t="s">
        <v>3135</v>
      </c>
      <c r="N19" s="22">
        <v>1</v>
      </c>
      <c r="O19" s="22" t="s">
        <v>2144</v>
      </c>
      <c r="P19" t="s">
        <v>3136</v>
      </c>
      <c r="Q19" s="377" t="s">
        <v>9942</v>
      </c>
    </row>
    <row r="20" spans="2:17">
      <c r="B20" t="s">
        <v>3087</v>
      </c>
      <c r="C20">
        <v>0</v>
      </c>
      <c r="D20" t="s">
        <v>3185</v>
      </c>
      <c r="E20" t="s">
        <v>3141</v>
      </c>
      <c r="F20">
        <v>0</v>
      </c>
      <c r="G20" s="20">
        <v>45239</v>
      </c>
      <c r="H20">
        <v>1</v>
      </c>
      <c r="I20" t="s">
        <v>3141</v>
      </c>
      <c r="J20" t="s">
        <v>3142</v>
      </c>
      <c r="K20" t="s">
        <v>3143</v>
      </c>
      <c r="M20" t="s">
        <v>3144</v>
      </c>
      <c r="N20" s="22">
        <v>1</v>
      </c>
      <c r="O20" s="22" t="s">
        <v>2144</v>
      </c>
      <c r="Q20" s="375" t="s">
        <v>9945</v>
      </c>
    </row>
    <row r="21" spans="2:17">
      <c r="B21" t="s">
        <v>3087</v>
      </c>
      <c r="C21">
        <v>0</v>
      </c>
      <c r="D21" t="s">
        <v>3185</v>
      </c>
      <c r="E21" t="s">
        <v>3141</v>
      </c>
      <c r="F21">
        <v>0</v>
      </c>
      <c r="G21" s="20">
        <v>45239</v>
      </c>
      <c r="H21">
        <v>1</v>
      </c>
      <c r="I21" t="s">
        <v>3141</v>
      </c>
      <c r="J21" t="s">
        <v>3142</v>
      </c>
      <c r="K21" t="s">
        <v>3145</v>
      </c>
      <c r="M21" t="s">
        <v>3146</v>
      </c>
      <c r="N21" s="22">
        <v>6</v>
      </c>
      <c r="O21" s="22" t="s">
        <v>2144</v>
      </c>
      <c r="Q21" s="375" t="s">
        <v>9945</v>
      </c>
    </row>
    <row r="22" spans="2:17">
      <c r="B22" t="s">
        <v>3087</v>
      </c>
      <c r="C22">
        <v>0</v>
      </c>
      <c r="D22" t="s">
        <v>3185</v>
      </c>
      <c r="E22" t="s">
        <v>3141</v>
      </c>
      <c r="F22">
        <v>0</v>
      </c>
      <c r="G22" s="20">
        <v>45239</v>
      </c>
      <c r="H22">
        <v>1</v>
      </c>
      <c r="I22" t="s">
        <v>3141</v>
      </c>
      <c r="J22" t="s">
        <v>3124</v>
      </c>
      <c r="K22" t="s">
        <v>3157</v>
      </c>
      <c r="M22" t="s">
        <v>3147</v>
      </c>
      <c r="N22" s="22">
        <v>1</v>
      </c>
      <c r="O22" s="22" t="s">
        <v>2144</v>
      </c>
      <c r="Q22" s="375" t="s">
        <v>9940</v>
      </c>
    </row>
    <row r="23" spans="2:17">
      <c r="B23" t="s">
        <v>3087</v>
      </c>
      <c r="C23">
        <v>0</v>
      </c>
      <c r="D23" t="s">
        <v>3185</v>
      </c>
      <c r="E23" t="s">
        <v>3141</v>
      </c>
      <c r="F23">
        <v>0</v>
      </c>
      <c r="G23" s="20">
        <v>45239</v>
      </c>
      <c r="H23">
        <v>1</v>
      </c>
      <c r="I23" t="s">
        <v>3141</v>
      </c>
      <c r="J23" t="s">
        <v>3124</v>
      </c>
      <c r="K23" t="s">
        <v>3158</v>
      </c>
      <c r="M23" t="s">
        <v>3147</v>
      </c>
      <c r="N23" s="22">
        <v>1</v>
      </c>
      <c r="O23" s="22" t="s">
        <v>2144</v>
      </c>
      <c r="Q23" s="375" t="s">
        <v>9940</v>
      </c>
    </row>
    <row r="24" spans="2:17">
      <c r="B24" t="s">
        <v>3087</v>
      </c>
      <c r="C24">
        <v>0</v>
      </c>
      <c r="D24" t="s">
        <v>3185</v>
      </c>
      <c r="E24" t="s">
        <v>3141</v>
      </c>
      <c r="F24">
        <v>0</v>
      </c>
      <c r="G24" s="20">
        <v>45239</v>
      </c>
      <c r="H24">
        <v>1</v>
      </c>
      <c r="I24" t="s">
        <v>3141</v>
      </c>
      <c r="J24" t="s">
        <v>3124</v>
      </c>
      <c r="K24" t="s">
        <v>3148</v>
      </c>
      <c r="M24" t="s">
        <v>3149</v>
      </c>
      <c r="N24" s="22">
        <v>1</v>
      </c>
      <c r="O24" s="22" t="s">
        <v>2144</v>
      </c>
      <c r="Q24" s="375" t="s">
        <v>9940</v>
      </c>
    </row>
    <row r="25" spans="2:17">
      <c r="B25" t="s">
        <v>3087</v>
      </c>
      <c r="C25">
        <v>0</v>
      </c>
      <c r="D25" t="s">
        <v>3185</v>
      </c>
      <c r="E25" t="s">
        <v>3141</v>
      </c>
      <c r="F25">
        <v>0</v>
      </c>
      <c r="G25" s="20">
        <v>45239</v>
      </c>
      <c r="H25">
        <v>1</v>
      </c>
      <c r="I25" t="s">
        <v>3141</v>
      </c>
      <c r="J25" t="s">
        <v>3115</v>
      </c>
      <c r="K25" t="s">
        <v>3150</v>
      </c>
      <c r="M25" t="s">
        <v>3151</v>
      </c>
      <c r="N25" s="22">
        <v>6</v>
      </c>
      <c r="O25" s="22" t="s">
        <v>2144</v>
      </c>
      <c r="Q25" s="377" t="s">
        <v>9942</v>
      </c>
    </row>
    <row r="26" spans="2:17">
      <c r="B26" t="s">
        <v>3087</v>
      </c>
      <c r="C26">
        <v>0</v>
      </c>
      <c r="D26" t="s">
        <v>3185</v>
      </c>
      <c r="E26" t="s">
        <v>3141</v>
      </c>
      <c r="F26">
        <v>0</v>
      </c>
      <c r="G26" s="20">
        <v>45239</v>
      </c>
      <c r="H26">
        <v>1</v>
      </c>
      <c r="I26" t="s">
        <v>3141</v>
      </c>
      <c r="J26" t="s">
        <v>3115</v>
      </c>
      <c r="K26" t="s">
        <v>3152</v>
      </c>
      <c r="M26" t="s">
        <v>3153</v>
      </c>
      <c r="N26" s="22">
        <v>1</v>
      </c>
      <c r="O26" s="22" t="s">
        <v>2144</v>
      </c>
      <c r="Q26" s="376" t="s">
        <v>9946</v>
      </c>
    </row>
    <row r="27" spans="2:17">
      <c r="B27" t="s">
        <v>3087</v>
      </c>
      <c r="C27">
        <v>0</v>
      </c>
      <c r="D27" t="s">
        <v>3185</v>
      </c>
      <c r="E27" t="s">
        <v>3141</v>
      </c>
      <c r="F27">
        <v>0</v>
      </c>
      <c r="G27" s="20">
        <v>45239</v>
      </c>
      <c r="H27">
        <v>1</v>
      </c>
      <c r="I27" t="s">
        <v>3141</v>
      </c>
      <c r="J27" t="s">
        <v>3115</v>
      </c>
      <c r="K27" t="s">
        <v>3154</v>
      </c>
      <c r="M27" t="s">
        <v>3153</v>
      </c>
      <c r="N27" s="22">
        <v>1</v>
      </c>
      <c r="O27" s="22" t="s">
        <v>2144</v>
      </c>
      <c r="Q27" s="376" t="s">
        <v>9946</v>
      </c>
    </row>
    <row r="28" spans="2:17">
      <c r="B28" t="s">
        <v>3087</v>
      </c>
      <c r="C28">
        <v>0</v>
      </c>
      <c r="D28" t="s">
        <v>3185</v>
      </c>
      <c r="E28" t="s">
        <v>3141</v>
      </c>
      <c r="F28">
        <v>0</v>
      </c>
      <c r="G28" s="20">
        <v>45239</v>
      </c>
      <c r="H28">
        <v>1</v>
      </c>
      <c r="I28" t="s">
        <v>3141</v>
      </c>
      <c r="J28" t="s">
        <v>3115</v>
      </c>
      <c r="K28" t="s">
        <v>3155</v>
      </c>
      <c r="M28" t="s">
        <v>3156</v>
      </c>
      <c r="N28" s="22">
        <v>1</v>
      </c>
      <c r="O28" s="22" t="s">
        <v>2144</v>
      </c>
      <c r="Q28" s="376" t="s">
        <v>9947</v>
      </c>
    </row>
    <row r="29" spans="2:17">
      <c r="B29" t="s">
        <v>3088</v>
      </c>
      <c r="C29">
        <v>0</v>
      </c>
      <c r="D29" t="s">
        <v>3184</v>
      </c>
      <c r="E29" t="s">
        <v>3159</v>
      </c>
      <c r="F29">
        <v>0</v>
      </c>
      <c r="G29" s="20">
        <v>45239</v>
      </c>
      <c r="H29">
        <v>1</v>
      </c>
      <c r="I29" t="s">
        <v>3159</v>
      </c>
      <c r="K29" t="s">
        <v>3160</v>
      </c>
      <c r="M29" t="s">
        <v>3161</v>
      </c>
      <c r="N29" s="22">
        <v>1</v>
      </c>
      <c r="O29" s="22" t="s">
        <v>2144</v>
      </c>
      <c r="P29" t="s">
        <v>3136</v>
      </c>
      <c r="Q29" s="376" t="s">
        <v>9948</v>
      </c>
    </row>
    <row r="30" spans="2:17">
      <c r="B30" t="s">
        <v>3088</v>
      </c>
      <c r="C30">
        <v>0</v>
      </c>
      <c r="D30" t="s">
        <v>3184</v>
      </c>
      <c r="E30" t="s">
        <v>3159</v>
      </c>
      <c r="F30">
        <v>0</v>
      </c>
      <c r="G30" s="20">
        <v>45239</v>
      </c>
      <c r="H30">
        <v>1</v>
      </c>
      <c r="I30" t="s">
        <v>3159</v>
      </c>
      <c r="K30" t="s">
        <v>3169</v>
      </c>
      <c r="M30" t="s">
        <v>3162</v>
      </c>
      <c r="N30" s="22">
        <v>2</v>
      </c>
      <c r="O30" s="22" t="s">
        <v>2144</v>
      </c>
      <c r="P30" t="s">
        <v>3136</v>
      </c>
      <c r="Q30" s="376" t="s">
        <v>9949</v>
      </c>
    </row>
    <row r="31" spans="2:17">
      <c r="B31" t="s">
        <v>3088</v>
      </c>
      <c r="C31">
        <v>0</v>
      </c>
      <c r="D31" t="s">
        <v>3184</v>
      </c>
      <c r="E31" t="s">
        <v>3159</v>
      </c>
      <c r="F31">
        <v>0</v>
      </c>
      <c r="G31" s="20">
        <v>45239</v>
      </c>
      <c r="H31">
        <v>1</v>
      </c>
      <c r="I31" t="s">
        <v>3159</v>
      </c>
      <c r="K31" t="s">
        <v>3170</v>
      </c>
      <c r="M31" t="s">
        <v>3162</v>
      </c>
      <c r="N31" s="22">
        <v>2</v>
      </c>
      <c r="O31" s="22" t="s">
        <v>2144</v>
      </c>
      <c r="P31" t="s">
        <v>3136</v>
      </c>
      <c r="Q31" s="376" t="s">
        <v>9949</v>
      </c>
    </row>
    <row r="32" spans="2:17">
      <c r="B32" t="s">
        <v>3088</v>
      </c>
      <c r="C32">
        <v>0</v>
      </c>
      <c r="D32" t="s">
        <v>3184</v>
      </c>
      <c r="E32" t="s">
        <v>3159</v>
      </c>
      <c r="F32">
        <v>0</v>
      </c>
      <c r="G32" s="20">
        <v>45239</v>
      </c>
      <c r="H32">
        <v>1</v>
      </c>
      <c r="I32" t="s">
        <v>3159</v>
      </c>
      <c r="K32" t="s">
        <v>3163</v>
      </c>
      <c r="M32" t="s">
        <v>3164</v>
      </c>
      <c r="N32" s="22">
        <v>2</v>
      </c>
      <c r="O32" s="22" t="s">
        <v>2144</v>
      </c>
      <c r="P32" t="s">
        <v>3136</v>
      </c>
      <c r="Q32" s="376" t="s">
        <v>9941</v>
      </c>
    </row>
    <row r="33" spans="2:17">
      <c r="B33" t="s">
        <v>3088</v>
      </c>
      <c r="C33">
        <v>0</v>
      </c>
      <c r="D33" t="s">
        <v>3184</v>
      </c>
      <c r="E33" t="s">
        <v>3159</v>
      </c>
      <c r="F33">
        <v>0</v>
      </c>
      <c r="G33" s="20">
        <v>45239</v>
      </c>
      <c r="H33">
        <v>1</v>
      </c>
      <c r="I33" t="s">
        <v>3159</v>
      </c>
      <c r="K33" t="s">
        <v>3165</v>
      </c>
      <c r="M33" t="s">
        <v>3166</v>
      </c>
      <c r="N33" s="22">
        <v>2</v>
      </c>
      <c r="O33" s="22" t="s">
        <v>2144</v>
      </c>
      <c r="P33" t="s">
        <v>3136</v>
      </c>
      <c r="Q33" s="376" t="s">
        <v>9941</v>
      </c>
    </row>
    <row r="34" spans="2:17">
      <c r="B34" t="s">
        <v>3088</v>
      </c>
      <c r="C34">
        <v>0</v>
      </c>
      <c r="D34" t="s">
        <v>3184</v>
      </c>
      <c r="E34" t="s">
        <v>3159</v>
      </c>
      <c r="F34">
        <v>0</v>
      </c>
      <c r="G34" s="20">
        <v>45239</v>
      </c>
      <c r="H34">
        <v>1</v>
      </c>
      <c r="I34" t="s">
        <v>3159</v>
      </c>
      <c r="K34" t="s">
        <v>3167</v>
      </c>
      <c r="M34" t="s">
        <v>3168</v>
      </c>
      <c r="N34" s="22">
        <v>2</v>
      </c>
      <c r="O34" s="22" t="s">
        <v>2144</v>
      </c>
      <c r="P34" t="s">
        <v>3136</v>
      </c>
      <c r="Q34" s="376" t="s">
        <v>9946</v>
      </c>
    </row>
    <row r="35" spans="2:17">
      <c r="B35" t="s">
        <v>3088</v>
      </c>
      <c r="C35">
        <v>0</v>
      </c>
      <c r="D35" t="s">
        <v>3184</v>
      </c>
      <c r="E35" t="s">
        <v>3159</v>
      </c>
      <c r="F35">
        <v>0</v>
      </c>
      <c r="G35" s="20">
        <v>45239</v>
      </c>
      <c r="H35">
        <v>1</v>
      </c>
      <c r="I35" t="s">
        <v>3159</v>
      </c>
      <c r="J35" t="s">
        <v>3173</v>
      </c>
      <c r="K35" t="s">
        <v>3171</v>
      </c>
      <c r="M35" t="s">
        <v>3172</v>
      </c>
      <c r="N35" s="22">
        <v>2</v>
      </c>
      <c r="O35" s="22" t="s">
        <v>2144</v>
      </c>
      <c r="Q35" s="377" t="s">
        <v>9942</v>
      </c>
    </row>
    <row r="36" spans="2:17">
      <c r="B36" t="s">
        <v>3089</v>
      </c>
      <c r="C36">
        <v>0</v>
      </c>
      <c r="D36" t="s">
        <v>3183</v>
      </c>
      <c r="E36" t="s">
        <v>3174</v>
      </c>
      <c r="F36">
        <v>0</v>
      </c>
      <c r="G36" s="20">
        <v>45239</v>
      </c>
      <c r="H36">
        <v>1</v>
      </c>
      <c r="I36" t="s">
        <v>3174</v>
      </c>
      <c r="K36" t="s">
        <v>3175</v>
      </c>
      <c r="M36" t="s">
        <v>3161</v>
      </c>
      <c r="N36" s="22">
        <v>1</v>
      </c>
      <c r="O36" s="22" t="s">
        <v>2144</v>
      </c>
      <c r="P36" t="s">
        <v>3136</v>
      </c>
      <c r="Q36" s="376" t="s">
        <v>9948</v>
      </c>
    </row>
    <row r="37" spans="2:17">
      <c r="B37" t="s">
        <v>3089</v>
      </c>
      <c r="C37">
        <v>0</v>
      </c>
      <c r="D37" t="s">
        <v>3183</v>
      </c>
      <c r="E37" t="s">
        <v>3174</v>
      </c>
      <c r="F37">
        <v>0</v>
      </c>
      <c r="G37" s="20">
        <v>45239</v>
      </c>
      <c r="H37">
        <v>1</v>
      </c>
      <c r="I37" t="s">
        <v>3174</v>
      </c>
      <c r="K37" t="s">
        <v>3182</v>
      </c>
      <c r="M37" t="s">
        <v>3162</v>
      </c>
      <c r="N37" s="22">
        <v>2</v>
      </c>
      <c r="O37" s="22" t="s">
        <v>2144</v>
      </c>
      <c r="P37" t="s">
        <v>3136</v>
      </c>
      <c r="Q37" s="376" t="s">
        <v>9949</v>
      </c>
    </row>
    <row r="38" spans="2:17">
      <c r="B38" t="s">
        <v>3089</v>
      </c>
      <c r="C38">
        <v>0</v>
      </c>
      <c r="D38" t="s">
        <v>3183</v>
      </c>
      <c r="E38" t="s">
        <v>3174</v>
      </c>
      <c r="F38">
        <v>0</v>
      </c>
      <c r="G38" s="20">
        <v>45239</v>
      </c>
      <c r="H38">
        <v>1</v>
      </c>
      <c r="I38" t="s">
        <v>3174</v>
      </c>
      <c r="K38" t="s">
        <v>3176</v>
      </c>
      <c r="M38" t="s">
        <v>3162</v>
      </c>
      <c r="N38" s="22">
        <v>2</v>
      </c>
      <c r="O38" s="22" t="s">
        <v>2144</v>
      </c>
      <c r="P38" t="s">
        <v>3136</v>
      </c>
      <c r="Q38" s="376" t="s">
        <v>9949</v>
      </c>
    </row>
    <row r="39" spans="2:17">
      <c r="B39" t="s">
        <v>3089</v>
      </c>
      <c r="C39">
        <v>0</v>
      </c>
      <c r="D39" t="s">
        <v>3183</v>
      </c>
      <c r="E39" t="s">
        <v>3174</v>
      </c>
      <c r="F39">
        <v>0</v>
      </c>
      <c r="G39" s="20">
        <v>45239</v>
      </c>
      <c r="H39">
        <v>1</v>
      </c>
      <c r="I39" t="s">
        <v>3174</v>
      </c>
      <c r="K39" t="s">
        <v>3177</v>
      </c>
      <c r="M39" t="s">
        <v>3164</v>
      </c>
      <c r="N39" s="22">
        <v>2</v>
      </c>
      <c r="O39" s="22" t="s">
        <v>2144</v>
      </c>
      <c r="P39" t="s">
        <v>3136</v>
      </c>
      <c r="Q39" s="376" t="s">
        <v>9941</v>
      </c>
    </row>
    <row r="40" spans="2:17">
      <c r="B40" t="s">
        <v>3089</v>
      </c>
      <c r="C40">
        <v>0</v>
      </c>
      <c r="D40" t="s">
        <v>3183</v>
      </c>
      <c r="E40" t="s">
        <v>3174</v>
      </c>
      <c r="F40">
        <v>0</v>
      </c>
      <c r="G40" s="20">
        <v>45239</v>
      </c>
      <c r="H40">
        <v>1</v>
      </c>
      <c r="I40" t="s">
        <v>3174</v>
      </c>
      <c r="K40" t="s">
        <v>3178</v>
      </c>
      <c r="M40" t="s">
        <v>3166</v>
      </c>
      <c r="N40" s="22">
        <v>2</v>
      </c>
      <c r="O40" s="22" t="s">
        <v>2144</v>
      </c>
      <c r="P40" t="s">
        <v>3136</v>
      </c>
      <c r="Q40" s="376" t="s">
        <v>9941</v>
      </c>
    </row>
    <row r="41" spans="2:17">
      <c r="B41" t="s">
        <v>3089</v>
      </c>
      <c r="C41">
        <v>0</v>
      </c>
      <c r="D41" t="s">
        <v>3183</v>
      </c>
      <c r="E41" t="s">
        <v>3174</v>
      </c>
      <c r="F41">
        <v>0</v>
      </c>
      <c r="G41" s="20">
        <v>45239</v>
      </c>
      <c r="H41">
        <v>1</v>
      </c>
      <c r="I41" t="s">
        <v>3174</v>
      </c>
      <c r="K41" t="s">
        <v>3179</v>
      </c>
      <c r="M41" t="s">
        <v>3180</v>
      </c>
      <c r="N41" s="22">
        <v>2</v>
      </c>
      <c r="O41" s="22" t="s">
        <v>2144</v>
      </c>
      <c r="P41" t="s">
        <v>3136</v>
      </c>
      <c r="Q41" s="376" t="s">
        <v>9946</v>
      </c>
    </row>
    <row r="42" spans="2:17">
      <c r="B42" t="s">
        <v>3089</v>
      </c>
      <c r="C42">
        <v>0</v>
      </c>
      <c r="D42" t="s">
        <v>3183</v>
      </c>
      <c r="E42" t="s">
        <v>3174</v>
      </c>
      <c r="F42">
        <v>0</v>
      </c>
      <c r="G42" s="20">
        <v>45239</v>
      </c>
      <c r="H42">
        <v>1</v>
      </c>
      <c r="I42" t="s">
        <v>3174</v>
      </c>
      <c r="J42" t="s">
        <v>3173</v>
      </c>
      <c r="K42" t="s">
        <v>3181</v>
      </c>
      <c r="M42" t="s">
        <v>3172</v>
      </c>
      <c r="N42" s="22">
        <v>2</v>
      </c>
      <c r="O42" s="22" t="s">
        <v>2144</v>
      </c>
      <c r="Q42" s="377" t="s">
        <v>9942</v>
      </c>
    </row>
    <row r="43" spans="2:17">
      <c r="B43" t="s">
        <v>3090</v>
      </c>
      <c r="C43">
        <v>0</v>
      </c>
      <c r="D43" t="s">
        <v>3187</v>
      </c>
      <c r="E43" t="s">
        <v>3205</v>
      </c>
      <c r="F43">
        <v>0</v>
      </c>
      <c r="G43" s="20">
        <v>45239</v>
      </c>
      <c r="H43">
        <v>1</v>
      </c>
      <c r="I43" t="s">
        <v>3205</v>
      </c>
      <c r="K43" t="s">
        <v>3193</v>
      </c>
      <c r="M43" t="s">
        <v>3161</v>
      </c>
      <c r="N43" s="22">
        <v>1</v>
      </c>
      <c r="O43" s="22" t="s">
        <v>2144</v>
      </c>
      <c r="P43" t="s">
        <v>3136</v>
      </c>
      <c r="Q43" s="376" t="s">
        <v>9948</v>
      </c>
    </row>
    <row r="44" spans="2:17">
      <c r="B44" t="s">
        <v>3090</v>
      </c>
      <c r="C44">
        <v>0</v>
      </c>
      <c r="D44" t="s">
        <v>3187</v>
      </c>
      <c r="E44" t="s">
        <v>3205</v>
      </c>
      <c r="F44">
        <v>0</v>
      </c>
      <c r="G44" s="20">
        <v>45239</v>
      </c>
      <c r="H44">
        <v>1</v>
      </c>
      <c r="I44" t="s">
        <v>3205</v>
      </c>
      <c r="K44" t="s">
        <v>3204</v>
      </c>
      <c r="M44" t="s">
        <v>3162</v>
      </c>
      <c r="N44" s="22">
        <v>2</v>
      </c>
      <c r="O44" s="22" t="s">
        <v>2144</v>
      </c>
      <c r="P44" t="s">
        <v>3136</v>
      </c>
      <c r="Q44" s="376" t="s">
        <v>9949</v>
      </c>
    </row>
    <row r="45" spans="2:17">
      <c r="B45" t="s">
        <v>3090</v>
      </c>
      <c r="C45">
        <v>0</v>
      </c>
      <c r="D45" t="s">
        <v>3187</v>
      </c>
      <c r="E45" t="s">
        <v>3205</v>
      </c>
      <c r="F45">
        <v>0</v>
      </c>
      <c r="G45" s="20">
        <v>45239</v>
      </c>
      <c r="H45">
        <v>1</v>
      </c>
      <c r="I45" t="s">
        <v>3205</v>
      </c>
      <c r="K45" t="s">
        <v>3194</v>
      </c>
      <c r="M45" t="s">
        <v>3195</v>
      </c>
      <c r="N45" s="22">
        <v>2</v>
      </c>
      <c r="O45" s="22" t="s">
        <v>2144</v>
      </c>
      <c r="P45" t="s">
        <v>3136</v>
      </c>
      <c r="Q45" s="376" t="s">
        <v>9941</v>
      </c>
    </row>
    <row r="46" spans="2:17">
      <c r="B46" t="s">
        <v>3090</v>
      </c>
      <c r="C46">
        <v>0</v>
      </c>
      <c r="D46" t="s">
        <v>3187</v>
      </c>
      <c r="E46" t="s">
        <v>3205</v>
      </c>
      <c r="F46">
        <v>0</v>
      </c>
      <c r="G46" s="20">
        <v>45239</v>
      </c>
      <c r="H46">
        <v>1</v>
      </c>
      <c r="I46" t="s">
        <v>3205</v>
      </c>
      <c r="K46" t="s">
        <v>3196</v>
      </c>
      <c r="M46" t="s">
        <v>3197</v>
      </c>
      <c r="N46" s="22">
        <v>2</v>
      </c>
      <c r="O46" s="22" t="s">
        <v>2144</v>
      </c>
      <c r="P46" t="s">
        <v>3136</v>
      </c>
      <c r="Q46" s="376" t="s">
        <v>9946</v>
      </c>
    </row>
    <row r="47" spans="2:17">
      <c r="B47" t="s">
        <v>3090</v>
      </c>
      <c r="C47">
        <v>0</v>
      </c>
      <c r="D47" t="s">
        <v>3187</v>
      </c>
      <c r="E47" t="s">
        <v>3205</v>
      </c>
      <c r="F47">
        <v>0</v>
      </c>
      <c r="G47" s="20">
        <v>45239</v>
      </c>
      <c r="H47">
        <v>1</v>
      </c>
      <c r="I47" t="s">
        <v>3205</v>
      </c>
      <c r="K47" t="s">
        <v>3198</v>
      </c>
      <c r="M47" t="s">
        <v>3199</v>
      </c>
      <c r="N47" s="22">
        <v>2</v>
      </c>
      <c r="O47" s="22" t="s">
        <v>2144</v>
      </c>
      <c r="P47" t="s">
        <v>3136</v>
      </c>
      <c r="Q47" s="376" t="s">
        <v>9946</v>
      </c>
    </row>
    <row r="48" spans="2:17">
      <c r="B48" t="s">
        <v>3090</v>
      </c>
      <c r="C48">
        <v>0</v>
      </c>
      <c r="D48" t="s">
        <v>3187</v>
      </c>
      <c r="E48" t="s">
        <v>3205</v>
      </c>
      <c r="F48">
        <v>0</v>
      </c>
      <c r="G48" s="20">
        <v>45239</v>
      </c>
      <c r="H48">
        <v>1</v>
      </c>
      <c r="I48" t="s">
        <v>3205</v>
      </c>
      <c r="K48" t="s">
        <v>3200</v>
      </c>
      <c r="M48" t="s">
        <v>3201</v>
      </c>
      <c r="N48" s="22">
        <v>2</v>
      </c>
      <c r="O48" s="22" t="s">
        <v>2144</v>
      </c>
      <c r="P48" t="s">
        <v>3136</v>
      </c>
      <c r="Q48" s="377" t="s">
        <v>9942</v>
      </c>
    </row>
    <row r="49" spans="2:17">
      <c r="B49" t="s">
        <v>3090</v>
      </c>
      <c r="C49">
        <v>0</v>
      </c>
      <c r="D49" t="s">
        <v>3187</v>
      </c>
      <c r="E49" t="s">
        <v>3205</v>
      </c>
      <c r="F49">
        <v>0</v>
      </c>
      <c r="G49" s="20">
        <v>45239</v>
      </c>
      <c r="H49">
        <v>1</v>
      </c>
      <c r="I49" t="s">
        <v>3205</v>
      </c>
      <c r="K49" t="s">
        <v>3202</v>
      </c>
      <c r="M49" t="s">
        <v>3203</v>
      </c>
      <c r="N49" s="22">
        <v>1</v>
      </c>
      <c r="O49" s="22" t="s">
        <v>2144</v>
      </c>
      <c r="P49" t="s">
        <v>3136</v>
      </c>
      <c r="Q49" s="376" t="s">
        <v>9950</v>
      </c>
    </row>
    <row r="50" spans="2:17">
      <c r="B50" t="s">
        <v>3091</v>
      </c>
      <c r="C50">
        <v>0</v>
      </c>
      <c r="D50" t="s">
        <v>3188</v>
      </c>
      <c r="E50" t="s">
        <v>3207</v>
      </c>
      <c r="F50">
        <v>0</v>
      </c>
      <c r="G50" s="20">
        <v>45239</v>
      </c>
      <c r="H50">
        <v>1</v>
      </c>
      <c r="I50" t="s">
        <v>3207</v>
      </c>
      <c r="K50" t="s">
        <v>3208</v>
      </c>
      <c r="M50" t="s">
        <v>3161</v>
      </c>
      <c r="N50" s="22">
        <v>1</v>
      </c>
      <c r="O50" s="22" t="s">
        <v>2144</v>
      </c>
      <c r="P50" t="s">
        <v>3136</v>
      </c>
      <c r="Q50" s="376" t="s">
        <v>9948</v>
      </c>
    </row>
    <row r="51" spans="2:17">
      <c r="B51" t="s">
        <v>3091</v>
      </c>
      <c r="C51">
        <v>0</v>
      </c>
      <c r="D51" t="s">
        <v>3188</v>
      </c>
      <c r="E51" t="s">
        <v>3207</v>
      </c>
      <c r="F51">
        <v>0</v>
      </c>
      <c r="G51" s="20">
        <v>45239</v>
      </c>
      <c r="H51">
        <v>1</v>
      </c>
      <c r="I51" t="s">
        <v>3207</v>
      </c>
      <c r="K51" t="s">
        <v>3214</v>
      </c>
      <c r="M51" t="s">
        <v>3162</v>
      </c>
      <c r="N51" s="22">
        <v>2</v>
      </c>
      <c r="O51" s="22" t="s">
        <v>2144</v>
      </c>
      <c r="P51" t="s">
        <v>3136</v>
      </c>
      <c r="Q51" s="376" t="s">
        <v>9949</v>
      </c>
    </row>
    <row r="52" spans="2:17">
      <c r="B52" t="s">
        <v>3091</v>
      </c>
      <c r="C52">
        <v>0</v>
      </c>
      <c r="D52" t="s">
        <v>3188</v>
      </c>
      <c r="E52" t="s">
        <v>3207</v>
      </c>
      <c r="F52">
        <v>0</v>
      </c>
      <c r="G52" s="20">
        <v>45239</v>
      </c>
      <c r="H52">
        <v>1</v>
      </c>
      <c r="I52" t="s">
        <v>3207</v>
      </c>
      <c r="K52" t="s">
        <v>3215</v>
      </c>
      <c r="M52" t="s">
        <v>3162</v>
      </c>
      <c r="N52" s="22">
        <v>2</v>
      </c>
      <c r="O52" s="22" t="s">
        <v>2144</v>
      </c>
      <c r="P52" t="s">
        <v>3136</v>
      </c>
      <c r="Q52" s="376" t="s">
        <v>9949</v>
      </c>
    </row>
    <row r="53" spans="2:17">
      <c r="B53" t="s">
        <v>3091</v>
      </c>
      <c r="C53">
        <v>0</v>
      </c>
      <c r="D53" t="s">
        <v>3188</v>
      </c>
      <c r="E53" t="s">
        <v>3207</v>
      </c>
      <c r="F53">
        <v>0</v>
      </c>
      <c r="G53" s="20">
        <v>45239</v>
      </c>
      <c r="H53">
        <v>1</v>
      </c>
      <c r="I53" t="s">
        <v>3207</v>
      </c>
      <c r="K53" t="s">
        <v>3209</v>
      </c>
      <c r="M53" t="s">
        <v>3210</v>
      </c>
      <c r="N53" s="22">
        <v>2</v>
      </c>
      <c r="O53" s="22" t="s">
        <v>2144</v>
      </c>
      <c r="P53" t="s">
        <v>3136</v>
      </c>
      <c r="Q53" s="376" t="s">
        <v>9941</v>
      </c>
    </row>
    <row r="54" spans="2:17">
      <c r="B54" t="s">
        <v>3091</v>
      </c>
      <c r="C54">
        <v>0</v>
      </c>
      <c r="D54" t="s">
        <v>3188</v>
      </c>
      <c r="E54" t="s">
        <v>3207</v>
      </c>
      <c r="F54">
        <v>0</v>
      </c>
      <c r="G54" s="20">
        <v>45239</v>
      </c>
      <c r="H54">
        <v>1</v>
      </c>
      <c r="I54" t="s">
        <v>3207</v>
      </c>
      <c r="K54" t="s">
        <v>3211</v>
      </c>
      <c r="M54" t="s">
        <v>3210</v>
      </c>
      <c r="N54" s="22">
        <v>2</v>
      </c>
      <c r="O54" s="22" t="s">
        <v>2144</v>
      </c>
      <c r="P54" t="s">
        <v>3136</v>
      </c>
      <c r="Q54" s="376" t="s">
        <v>9941</v>
      </c>
    </row>
    <row r="55" spans="2:17">
      <c r="B55" t="s">
        <v>3091</v>
      </c>
      <c r="C55">
        <v>0</v>
      </c>
      <c r="D55" t="s">
        <v>3188</v>
      </c>
      <c r="E55" t="s">
        <v>3207</v>
      </c>
      <c r="F55">
        <v>0</v>
      </c>
      <c r="G55" s="20">
        <v>45239</v>
      </c>
      <c r="H55">
        <v>1</v>
      </c>
      <c r="I55" t="s">
        <v>3207</v>
      </c>
      <c r="K55" t="s">
        <v>3212</v>
      </c>
      <c r="M55" t="s">
        <v>3199</v>
      </c>
      <c r="N55" s="22">
        <v>2</v>
      </c>
      <c r="O55" s="22" t="s">
        <v>2144</v>
      </c>
      <c r="P55" t="s">
        <v>3136</v>
      </c>
      <c r="Q55" s="376" t="s">
        <v>9946</v>
      </c>
    </row>
    <row r="56" spans="2:17">
      <c r="B56" t="s">
        <v>3091</v>
      </c>
      <c r="C56">
        <v>0</v>
      </c>
      <c r="D56" t="s">
        <v>3188</v>
      </c>
      <c r="E56" t="s">
        <v>3207</v>
      </c>
      <c r="F56">
        <v>0</v>
      </c>
      <c r="G56" s="20">
        <v>45239</v>
      </c>
      <c r="H56">
        <v>1</v>
      </c>
      <c r="I56" t="s">
        <v>3207</v>
      </c>
      <c r="K56" t="s">
        <v>3213</v>
      </c>
      <c r="M56" t="s">
        <v>3203</v>
      </c>
      <c r="N56" s="22">
        <v>2</v>
      </c>
      <c r="O56" s="22" t="s">
        <v>2144</v>
      </c>
      <c r="P56" t="s">
        <v>3136</v>
      </c>
      <c r="Q56" s="376" t="s">
        <v>9950</v>
      </c>
    </row>
    <row r="57" spans="2:17">
      <c r="B57" t="s">
        <v>3092</v>
      </c>
      <c r="C57">
        <v>0</v>
      </c>
      <c r="D57" t="s">
        <v>3189</v>
      </c>
      <c r="E57" t="s">
        <v>3225</v>
      </c>
      <c r="F57">
        <v>0</v>
      </c>
      <c r="G57" s="20">
        <v>45239</v>
      </c>
      <c r="H57">
        <v>1</v>
      </c>
      <c r="I57" t="s">
        <v>3225</v>
      </c>
      <c r="K57" t="s">
        <v>3217</v>
      </c>
      <c r="M57" t="s">
        <v>3218</v>
      </c>
      <c r="N57" s="22">
        <v>1</v>
      </c>
      <c r="O57" s="22" t="s">
        <v>2144</v>
      </c>
      <c r="P57" t="s">
        <v>3136</v>
      </c>
      <c r="Q57" s="376" t="s">
        <v>9949</v>
      </c>
    </row>
    <row r="58" spans="2:17">
      <c r="B58" t="s">
        <v>3092</v>
      </c>
      <c r="C58">
        <v>0</v>
      </c>
      <c r="D58" t="s">
        <v>3189</v>
      </c>
      <c r="E58" t="s">
        <v>3225</v>
      </c>
      <c r="F58">
        <v>0</v>
      </c>
      <c r="G58" s="20">
        <v>45239</v>
      </c>
      <c r="H58">
        <v>1</v>
      </c>
      <c r="I58" t="s">
        <v>3225</v>
      </c>
      <c r="K58" t="s">
        <v>3224</v>
      </c>
      <c r="M58" t="s">
        <v>3219</v>
      </c>
      <c r="N58" s="22">
        <v>1</v>
      </c>
      <c r="O58" s="22" t="s">
        <v>2144</v>
      </c>
      <c r="P58" t="s">
        <v>3136</v>
      </c>
      <c r="Q58" s="376" t="s">
        <v>9949</v>
      </c>
    </row>
    <row r="59" spans="2:17">
      <c r="B59" t="s">
        <v>3092</v>
      </c>
      <c r="C59">
        <v>0</v>
      </c>
      <c r="D59" t="s">
        <v>3189</v>
      </c>
      <c r="E59" t="s">
        <v>3225</v>
      </c>
      <c r="F59">
        <v>0</v>
      </c>
      <c r="G59" s="20">
        <v>45239</v>
      </c>
      <c r="H59">
        <v>1</v>
      </c>
      <c r="I59" t="s">
        <v>3225</v>
      </c>
      <c r="K59" t="s">
        <v>3220</v>
      </c>
      <c r="M59" t="s">
        <v>3221</v>
      </c>
      <c r="N59" s="22">
        <v>1</v>
      </c>
      <c r="O59" s="22" t="s">
        <v>2144</v>
      </c>
      <c r="P59" t="s">
        <v>3136</v>
      </c>
      <c r="Q59" s="376" t="s">
        <v>9946</v>
      </c>
    </row>
    <row r="60" spans="2:17">
      <c r="B60" t="s">
        <v>3092</v>
      </c>
      <c r="C60">
        <v>0</v>
      </c>
      <c r="D60" t="s">
        <v>3189</v>
      </c>
      <c r="E60" t="s">
        <v>3225</v>
      </c>
      <c r="F60">
        <v>0</v>
      </c>
      <c r="G60" s="20">
        <v>45239</v>
      </c>
      <c r="H60">
        <v>1</v>
      </c>
      <c r="I60" t="s">
        <v>3225</v>
      </c>
      <c r="K60" t="s">
        <v>3222</v>
      </c>
      <c r="M60" t="s">
        <v>3223</v>
      </c>
      <c r="N60" s="22">
        <v>1</v>
      </c>
      <c r="O60" s="22" t="s">
        <v>2144</v>
      </c>
      <c r="P60" t="s">
        <v>3136</v>
      </c>
      <c r="Q60" s="376" t="s">
        <v>9946</v>
      </c>
    </row>
    <row r="61" spans="2:17">
      <c r="B61" t="s">
        <v>3093</v>
      </c>
      <c r="C61">
        <v>0</v>
      </c>
      <c r="D61" t="s">
        <v>3190</v>
      </c>
      <c r="E61" t="s">
        <v>3226</v>
      </c>
      <c r="F61">
        <v>0</v>
      </c>
      <c r="G61" s="20">
        <v>45239</v>
      </c>
      <c r="H61">
        <v>1</v>
      </c>
      <c r="I61" t="s">
        <v>3226</v>
      </c>
      <c r="K61" t="s">
        <v>3227</v>
      </c>
      <c r="M61" t="s">
        <v>3218</v>
      </c>
      <c r="N61" s="22">
        <v>1</v>
      </c>
      <c r="O61" s="22" t="s">
        <v>2144</v>
      </c>
      <c r="P61" t="s">
        <v>3136</v>
      </c>
      <c r="Q61" s="376" t="s">
        <v>9949</v>
      </c>
    </row>
    <row r="62" spans="2:17">
      <c r="B62" t="s">
        <v>3093</v>
      </c>
      <c r="C62">
        <v>0</v>
      </c>
      <c r="D62" t="s">
        <v>3190</v>
      </c>
      <c r="E62" t="s">
        <v>3226</v>
      </c>
      <c r="F62">
        <v>0</v>
      </c>
      <c r="G62" s="20">
        <v>45239</v>
      </c>
      <c r="H62">
        <v>1</v>
      </c>
      <c r="I62" t="s">
        <v>3226</v>
      </c>
      <c r="K62" t="s">
        <v>3228</v>
      </c>
      <c r="M62" t="s">
        <v>3219</v>
      </c>
      <c r="N62" s="22">
        <v>1</v>
      </c>
      <c r="O62" s="22" t="s">
        <v>2144</v>
      </c>
      <c r="P62" t="s">
        <v>3136</v>
      </c>
      <c r="Q62" s="376" t="s">
        <v>9949</v>
      </c>
    </row>
    <row r="63" spans="2:17">
      <c r="B63" t="s">
        <v>3093</v>
      </c>
      <c r="C63">
        <v>0</v>
      </c>
      <c r="D63" t="s">
        <v>3190</v>
      </c>
      <c r="E63" t="s">
        <v>3226</v>
      </c>
      <c r="F63">
        <v>0</v>
      </c>
      <c r="G63" s="20">
        <v>45239</v>
      </c>
      <c r="H63">
        <v>1</v>
      </c>
      <c r="I63" t="s">
        <v>3226</v>
      </c>
      <c r="K63" t="s">
        <v>3229</v>
      </c>
      <c r="M63" t="s">
        <v>3230</v>
      </c>
      <c r="N63" s="22">
        <v>1</v>
      </c>
      <c r="O63" s="22" t="s">
        <v>2144</v>
      </c>
      <c r="P63" t="s">
        <v>3136</v>
      </c>
      <c r="Q63" s="376" t="s">
        <v>9946</v>
      </c>
    </row>
    <row r="64" spans="2:17">
      <c r="B64" t="s">
        <v>3093</v>
      </c>
      <c r="C64">
        <v>0</v>
      </c>
      <c r="D64" t="s">
        <v>3190</v>
      </c>
      <c r="E64" t="s">
        <v>3226</v>
      </c>
      <c r="F64">
        <v>0</v>
      </c>
      <c r="G64" s="20">
        <v>45239</v>
      </c>
      <c r="H64">
        <v>1</v>
      </c>
      <c r="I64" t="s">
        <v>3226</v>
      </c>
      <c r="K64" t="s">
        <v>3231</v>
      </c>
      <c r="M64" t="s">
        <v>3232</v>
      </c>
      <c r="N64" s="22">
        <v>1</v>
      </c>
      <c r="O64" s="22" t="s">
        <v>2144</v>
      </c>
      <c r="P64" t="s">
        <v>3136</v>
      </c>
      <c r="Q64" s="376" t="s">
        <v>9946</v>
      </c>
    </row>
    <row r="65" spans="1:17">
      <c r="B65" t="s">
        <v>3094</v>
      </c>
      <c r="C65">
        <v>0</v>
      </c>
      <c r="D65" t="s">
        <v>3191</v>
      </c>
      <c r="E65" t="s">
        <v>3233</v>
      </c>
      <c r="F65">
        <v>0</v>
      </c>
      <c r="G65" s="20">
        <v>45239</v>
      </c>
      <c r="H65">
        <v>1</v>
      </c>
      <c r="I65" t="s">
        <v>3233</v>
      </c>
      <c r="K65" t="s">
        <v>3234</v>
      </c>
      <c r="M65" t="s">
        <v>3235</v>
      </c>
      <c r="N65" s="22">
        <v>1</v>
      </c>
      <c r="O65" s="22" t="s">
        <v>2144</v>
      </c>
      <c r="Q65" s="192" t="s">
        <v>9942</v>
      </c>
    </row>
    <row r="66" spans="1:17">
      <c r="B66" t="s">
        <v>3094</v>
      </c>
      <c r="C66">
        <v>0</v>
      </c>
      <c r="D66" t="s">
        <v>3191</v>
      </c>
      <c r="E66" t="s">
        <v>3233</v>
      </c>
      <c r="F66">
        <v>0</v>
      </c>
      <c r="G66" s="20">
        <v>45239</v>
      </c>
      <c r="H66">
        <v>1</v>
      </c>
      <c r="I66" t="s">
        <v>3233</v>
      </c>
      <c r="K66" t="s">
        <v>3152</v>
      </c>
      <c r="M66" t="s">
        <v>3236</v>
      </c>
      <c r="N66" s="22">
        <v>1</v>
      </c>
      <c r="O66" s="22" t="s">
        <v>2144</v>
      </c>
      <c r="Q66" s="376" t="s">
        <v>9946</v>
      </c>
    </row>
    <row r="67" spans="1:17">
      <c r="B67" t="s">
        <v>3094</v>
      </c>
      <c r="C67">
        <v>0</v>
      </c>
      <c r="D67" t="s">
        <v>3191</v>
      </c>
      <c r="E67" t="s">
        <v>3233</v>
      </c>
      <c r="F67">
        <v>0</v>
      </c>
      <c r="G67" s="20">
        <v>45239</v>
      </c>
      <c r="H67">
        <v>1</v>
      </c>
      <c r="I67" t="s">
        <v>3233</v>
      </c>
      <c r="K67" t="s">
        <v>3237</v>
      </c>
      <c r="M67" t="s">
        <v>3238</v>
      </c>
      <c r="N67" s="22">
        <v>1</v>
      </c>
      <c r="O67" s="22" t="s">
        <v>2144</v>
      </c>
      <c r="Q67" s="376" t="s">
        <v>9946</v>
      </c>
    </row>
    <row r="68" spans="1:17">
      <c r="B68" t="s">
        <v>3095</v>
      </c>
      <c r="C68">
        <v>0</v>
      </c>
      <c r="D68" t="s">
        <v>3192</v>
      </c>
      <c r="E68" t="s">
        <v>3239</v>
      </c>
      <c r="F68">
        <v>0</v>
      </c>
      <c r="G68" s="20">
        <v>45239</v>
      </c>
      <c r="H68">
        <v>1</v>
      </c>
      <c r="I68" t="s">
        <v>3239</v>
      </c>
      <c r="K68" t="s">
        <v>3240</v>
      </c>
      <c r="M68" t="s">
        <v>3235</v>
      </c>
      <c r="N68" s="22">
        <v>1</v>
      </c>
      <c r="O68" s="22" t="s">
        <v>2144</v>
      </c>
      <c r="Q68" s="192" t="s">
        <v>9942</v>
      </c>
    </row>
    <row r="69" spans="1:17">
      <c r="B69" t="s">
        <v>3095</v>
      </c>
      <c r="C69">
        <v>0</v>
      </c>
      <c r="D69" t="s">
        <v>3192</v>
      </c>
      <c r="E69" t="s">
        <v>3239</v>
      </c>
      <c r="F69">
        <v>0</v>
      </c>
      <c r="G69" s="20">
        <v>45239</v>
      </c>
      <c r="H69">
        <v>1</v>
      </c>
      <c r="I69" t="s">
        <v>3239</v>
      </c>
      <c r="K69" t="s">
        <v>3154</v>
      </c>
      <c r="M69" t="s">
        <v>3236</v>
      </c>
      <c r="N69" s="22">
        <v>1</v>
      </c>
      <c r="O69" s="22" t="s">
        <v>2144</v>
      </c>
      <c r="Q69" s="376" t="s">
        <v>9946</v>
      </c>
    </row>
    <row r="70" spans="1:17">
      <c r="B70" t="s">
        <v>3095</v>
      </c>
      <c r="C70">
        <v>0</v>
      </c>
      <c r="D70" t="s">
        <v>3192</v>
      </c>
      <c r="E70" t="s">
        <v>3239</v>
      </c>
      <c r="F70">
        <v>0</v>
      </c>
      <c r="G70" s="20">
        <v>45239</v>
      </c>
      <c r="H70">
        <v>1</v>
      </c>
      <c r="I70" t="s">
        <v>3239</v>
      </c>
      <c r="K70" t="s">
        <v>3241</v>
      </c>
      <c r="M70" t="s">
        <v>3238</v>
      </c>
      <c r="N70" s="22">
        <v>1</v>
      </c>
      <c r="O70" s="22" t="s">
        <v>2144</v>
      </c>
      <c r="Q70" s="376" t="s">
        <v>9946</v>
      </c>
    </row>
    <row r="71" spans="1:17">
      <c r="B71" t="s">
        <v>3096</v>
      </c>
      <c r="C71">
        <v>0</v>
      </c>
      <c r="D71" t="s">
        <v>3206</v>
      </c>
      <c r="E71" t="s">
        <v>3242</v>
      </c>
      <c r="F71">
        <v>0</v>
      </c>
      <c r="G71" s="20">
        <v>45239</v>
      </c>
      <c r="H71">
        <v>1</v>
      </c>
      <c r="I71" t="s">
        <v>3242</v>
      </c>
      <c r="K71" t="s">
        <v>3243</v>
      </c>
      <c r="M71" t="s">
        <v>3244</v>
      </c>
      <c r="N71" s="22">
        <v>1</v>
      </c>
      <c r="O71" s="22" t="s">
        <v>2144</v>
      </c>
      <c r="Q71" s="376" t="s">
        <v>9948</v>
      </c>
    </row>
    <row r="72" spans="1:17">
      <c r="B72" t="s">
        <v>3096</v>
      </c>
      <c r="C72">
        <v>0</v>
      </c>
      <c r="D72" t="s">
        <v>3206</v>
      </c>
      <c r="E72" t="s">
        <v>3242</v>
      </c>
      <c r="F72">
        <v>0</v>
      </c>
      <c r="G72" s="20">
        <v>45239</v>
      </c>
      <c r="H72">
        <v>1</v>
      </c>
      <c r="I72" t="s">
        <v>3242</v>
      </c>
      <c r="K72" t="s">
        <v>3247</v>
      </c>
      <c r="M72" t="s">
        <v>3162</v>
      </c>
      <c r="N72" s="22">
        <v>1</v>
      </c>
      <c r="O72" s="22" t="s">
        <v>2144</v>
      </c>
      <c r="Q72" s="376" t="s">
        <v>9949</v>
      </c>
    </row>
    <row r="73" spans="1:17">
      <c r="B73" t="s">
        <v>3096</v>
      </c>
      <c r="C73">
        <v>0</v>
      </c>
      <c r="D73" t="s">
        <v>3206</v>
      </c>
      <c r="E73" t="s">
        <v>3242</v>
      </c>
      <c r="F73">
        <v>0</v>
      </c>
      <c r="G73" s="20">
        <v>45239</v>
      </c>
      <c r="H73">
        <v>1</v>
      </c>
      <c r="I73" t="s">
        <v>3242</v>
      </c>
      <c r="K73" t="s">
        <v>3245</v>
      </c>
      <c r="M73" t="s">
        <v>3246</v>
      </c>
      <c r="N73" s="22">
        <v>1</v>
      </c>
      <c r="O73" s="22" t="s">
        <v>2144</v>
      </c>
      <c r="Q73" s="376" t="s">
        <v>9941</v>
      </c>
    </row>
    <row r="74" spans="1:17">
      <c r="B74" t="s">
        <v>3097</v>
      </c>
      <c r="C74">
        <v>0</v>
      </c>
      <c r="D74" t="s">
        <v>3216</v>
      </c>
      <c r="E74" t="s">
        <v>3248</v>
      </c>
      <c r="F74">
        <v>0</v>
      </c>
      <c r="G74" s="20">
        <v>45239</v>
      </c>
      <c r="H74">
        <v>1</v>
      </c>
      <c r="I74" t="s">
        <v>3248</v>
      </c>
      <c r="K74" t="s">
        <v>3249</v>
      </c>
      <c r="M74" t="s">
        <v>3250</v>
      </c>
      <c r="N74" s="22">
        <v>1</v>
      </c>
      <c r="O74" s="22" t="s">
        <v>2144</v>
      </c>
      <c r="P74" t="s">
        <v>3136</v>
      </c>
      <c r="Q74" s="376" t="s">
        <v>9951</v>
      </c>
    </row>
    <row r="75" spans="1:17">
      <c r="B75" t="s">
        <v>3097</v>
      </c>
      <c r="C75">
        <v>0</v>
      </c>
      <c r="D75" t="s">
        <v>3216</v>
      </c>
      <c r="E75" t="s">
        <v>3248</v>
      </c>
      <c r="F75">
        <v>0</v>
      </c>
      <c r="G75" s="20">
        <v>45239</v>
      </c>
      <c r="H75">
        <v>1</v>
      </c>
      <c r="I75" t="s">
        <v>3248</v>
      </c>
      <c r="K75" t="s">
        <v>3251</v>
      </c>
      <c r="M75" t="s">
        <v>3252</v>
      </c>
      <c r="N75" s="22">
        <v>14</v>
      </c>
      <c r="O75" s="22" t="s">
        <v>2144</v>
      </c>
      <c r="P75" t="s">
        <v>3136</v>
      </c>
      <c r="Q75" s="377" t="s">
        <v>9942</v>
      </c>
    </row>
    <row r="76" spans="1:17">
      <c r="B76" t="s">
        <v>3097</v>
      </c>
      <c r="C76">
        <v>0</v>
      </c>
      <c r="D76" t="s">
        <v>3216</v>
      </c>
      <c r="E76" t="s">
        <v>3248</v>
      </c>
      <c r="F76">
        <v>0</v>
      </c>
      <c r="G76" s="20">
        <v>45239</v>
      </c>
      <c r="H76">
        <v>1</v>
      </c>
      <c r="I76" t="s">
        <v>3248</v>
      </c>
      <c r="K76" t="s">
        <v>3253</v>
      </c>
      <c r="M76" t="s">
        <v>3254</v>
      </c>
      <c r="N76" s="22">
        <v>14</v>
      </c>
      <c r="O76" s="22" t="s">
        <v>2144</v>
      </c>
      <c r="P76" t="s">
        <v>3136</v>
      </c>
      <c r="Q76" s="376" t="s">
        <v>9946</v>
      </c>
    </row>
    <row r="77" spans="1:17">
      <c r="B77" t="s">
        <v>3098</v>
      </c>
      <c r="C77">
        <v>0</v>
      </c>
      <c r="D77" t="s">
        <v>3255</v>
      </c>
      <c r="E77" t="s">
        <v>3256</v>
      </c>
      <c r="F77">
        <v>0</v>
      </c>
      <c r="G77" s="20">
        <v>45239</v>
      </c>
      <c r="H77">
        <v>1</v>
      </c>
      <c r="I77" t="s">
        <v>3256</v>
      </c>
      <c r="K77" t="s">
        <v>3257</v>
      </c>
      <c r="M77" t="s">
        <v>3258</v>
      </c>
      <c r="N77" s="22">
        <v>1</v>
      </c>
      <c r="O77" s="22" t="s">
        <v>2144</v>
      </c>
      <c r="P77" t="s">
        <v>3136</v>
      </c>
      <c r="Q77" s="376" t="s">
        <v>9951</v>
      </c>
    </row>
    <row r="78" spans="1:17">
      <c r="B78" t="s">
        <v>3098</v>
      </c>
      <c r="C78">
        <v>0</v>
      </c>
      <c r="D78" t="s">
        <v>3255</v>
      </c>
      <c r="E78" t="s">
        <v>3256</v>
      </c>
      <c r="F78">
        <v>0</v>
      </c>
      <c r="G78" s="20">
        <v>45239</v>
      </c>
      <c r="H78">
        <v>1</v>
      </c>
      <c r="I78" t="s">
        <v>3256</v>
      </c>
      <c r="K78" t="s">
        <v>3259</v>
      </c>
      <c r="M78" t="s">
        <v>3260</v>
      </c>
      <c r="N78" s="22">
        <v>2</v>
      </c>
      <c r="O78" s="22" t="s">
        <v>2144</v>
      </c>
      <c r="P78" t="s">
        <v>3136</v>
      </c>
      <c r="Q78" s="376" t="s">
        <v>9946</v>
      </c>
    </row>
    <row r="79" spans="1:17">
      <c r="A79" t="s">
        <v>10035</v>
      </c>
      <c r="B79" t="s">
        <v>3103</v>
      </c>
      <c r="C79">
        <v>3</v>
      </c>
      <c r="D79" t="s">
        <v>3261</v>
      </c>
      <c r="E79" t="s">
        <v>3262</v>
      </c>
      <c r="F79">
        <v>3</v>
      </c>
      <c r="G79" s="20">
        <v>45327</v>
      </c>
      <c r="H79">
        <v>1</v>
      </c>
      <c r="I79" t="s">
        <v>3262</v>
      </c>
      <c r="K79" t="s">
        <v>3263</v>
      </c>
      <c r="M79" t="s">
        <v>3264</v>
      </c>
      <c r="N79" s="22">
        <v>1</v>
      </c>
      <c r="O79" s="22" t="s">
        <v>2144</v>
      </c>
      <c r="P79" t="s">
        <v>3265</v>
      </c>
      <c r="Q79" s="376" t="s">
        <v>9952</v>
      </c>
    </row>
    <row r="80" spans="1:17">
      <c r="A80" t="s">
        <v>10035</v>
      </c>
      <c r="B80" t="s">
        <v>3103</v>
      </c>
      <c r="C80">
        <v>3</v>
      </c>
      <c r="D80" t="s">
        <v>3261</v>
      </c>
      <c r="E80" t="s">
        <v>3262</v>
      </c>
      <c r="F80">
        <v>3</v>
      </c>
      <c r="G80" s="20">
        <v>45327</v>
      </c>
      <c r="H80">
        <v>1</v>
      </c>
      <c r="I80" t="s">
        <v>3262</v>
      </c>
      <c r="K80" t="s">
        <v>3266</v>
      </c>
      <c r="M80" t="s">
        <v>3264</v>
      </c>
      <c r="N80" s="22">
        <v>1</v>
      </c>
      <c r="O80" s="22" t="s">
        <v>2144</v>
      </c>
      <c r="P80" t="s">
        <v>3155</v>
      </c>
      <c r="Q80" s="376" t="s">
        <v>9951</v>
      </c>
    </row>
    <row r="81" spans="2:17">
      <c r="B81" t="s">
        <v>3103</v>
      </c>
      <c r="C81">
        <v>3</v>
      </c>
      <c r="D81" t="s">
        <v>3261</v>
      </c>
      <c r="E81" t="s">
        <v>3262</v>
      </c>
      <c r="F81">
        <v>3</v>
      </c>
      <c r="G81" s="20">
        <v>45327</v>
      </c>
      <c r="H81">
        <v>1</v>
      </c>
      <c r="I81" t="s">
        <v>3262</v>
      </c>
      <c r="M81" t="s">
        <v>3267</v>
      </c>
      <c r="N81" s="22">
        <v>5</v>
      </c>
      <c r="O81" s="22" t="s">
        <v>2144</v>
      </c>
      <c r="P81" t="s">
        <v>3268</v>
      </c>
      <c r="Q81" s="377" t="s">
        <v>9942</v>
      </c>
    </row>
    <row r="82" spans="2:17">
      <c r="B82" t="s">
        <v>3103</v>
      </c>
      <c r="C82">
        <v>3</v>
      </c>
      <c r="D82" t="s">
        <v>3261</v>
      </c>
      <c r="E82" t="s">
        <v>3262</v>
      </c>
      <c r="F82">
        <v>3</v>
      </c>
      <c r="G82" s="20">
        <v>45327</v>
      </c>
      <c r="H82">
        <v>1</v>
      </c>
      <c r="I82" t="s">
        <v>3262</v>
      </c>
      <c r="M82" t="s">
        <v>3269</v>
      </c>
      <c r="N82" s="22">
        <v>4</v>
      </c>
      <c r="O82" s="22" t="s">
        <v>2144</v>
      </c>
      <c r="P82" t="s">
        <v>3316</v>
      </c>
      <c r="Q82" s="377" t="s">
        <v>9942</v>
      </c>
    </row>
    <row r="83" spans="2:17">
      <c r="B83" t="s">
        <v>3103</v>
      </c>
      <c r="C83">
        <v>3</v>
      </c>
      <c r="D83" t="s">
        <v>3261</v>
      </c>
      <c r="E83" t="s">
        <v>3262</v>
      </c>
      <c r="F83">
        <v>3</v>
      </c>
      <c r="G83" s="20">
        <v>45327</v>
      </c>
      <c r="H83">
        <v>1</v>
      </c>
      <c r="I83" t="s">
        <v>3262</v>
      </c>
      <c r="M83" t="s">
        <v>3270</v>
      </c>
      <c r="N83" s="22">
        <v>1</v>
      </c>
      <c r="O83" s="22" t="s">
        <v>2144</v>
      </c>
      <c r="P83" t="s">
        <v>3271</v>
      </c>
      <c r="Q83" s="377" t="s">
        <v>9942</v>
      </c>
    </row>
    <row r="84" spans="2:17">
      <c r="B84" t="s">
        <v>3103</v>
      </c>
      <c r="C84">
        <v>3</v>
      </c>
      <c r="D84" t="s">
        <v>3261</v>
      </c>
      <c r="E84" t="s">
        <v>3262</v>
      </c>
      <c r="F84">
        <v>3</v>
      </c>
      <c r="G84" s="20">
        <v>45327</v>
      </c>
      <c r="H84">
        <v>1</v>
      </c>
      <c r="I84" t="s">
        <v>3262</v>
      </c>
      <c r="M84" t="s">
        <v>3272</v>
      </c>
      <c r="N84" s="22">
        <v>1</v>
      </c>
      <c r="O84" s="22" t="s">
        <v>2144</v>
      </c>
      <c r="P84" t="s">
        <v>3273</v>
      </c>
      <c r="Q84" s="377" t="s">
        <v>9942</v>
      </c>
    </row>
    <row r="85" spans="2:17">
      <c r="B85" t="s">
        <v>3103</v>
      </c>
      <c r="C85">
        <v>3</v>
      </c>
      <c r="D85" t="s">
        <v>3261</v>
      </c>
      <c r="E85" t="s">
        <v>3262</v>
      </c>
      <c r="F85">
        <v>3</v>
      </c>
      <c r="G85" s="20">
        <v>45327</v>
      </c>
      <c r="H85">
        <v>1</v>
      </c>
      <c r="I85" t="s">
        <v>3262</v>
      </c>
      <c r="M85" t="s">
        <v>3274</v>
      </c>
      <c r="N85" s="22">
        <v>44</v>
      </c>
      <c r="O85" s="22" t="s">
        <v>2144</v>
      </c>
      <c r="P85" t="s">
        <v>3275</v>
      </c>
      <c r="Q85" s="377" t="s">
        <v>9942</v>
      </c>
    </row>
    <row r="86" spans="2:17">
      <c r="B86" t="s">
        <v>3103</v>
      </c>
      <c r="C86">
        <v>3</v>
      </c>
      <c r="D86" t="s">
        <v>3261</v>
      </c>
      <c r="E86" t="s">
        <v>3262</v>
      </c>
      <c r="F86">
        <v>3</v>
      </c>
      <c r="G86" s="20">
        <v>45327</v>
      </c>
      <c r="H86">
        <v>1</v>
      </c>
      <c r="I86" t="s">
        <v>3262</v>
      </c>
      <c r="M86" t="s">
        <v>2538</v>
      </c>
      <c r="N86" s="22">
        <v>22</v>
      </c>
      <c r="O86" s="22" t="s">
        <v>2144</v>
      </c>
      <c r="P86" t="s">
        <v>3276</v>
      </c>
      <c r="Q86" s="377" t="s">
        <v>9942</v>
      </c>
    </row>
    <row r="87" spans="2:17">
      <c r="B87" t="s">
        <v>3103</v>
      </c>
      <c r="C87">
        <v>3</v>
      </c>
      <c r="D87" t="s">
        <v>3261</v>
      </c>
      <c r="E87" t="s">
        <v>3262</v>
      </c>
      <c r="F87">
        <v>3</v>
      </c>
      <c r="G87" s="20">
        <v>45327</v>
      </c>
      <c r="H87">
        <v>1</v>
      </c>
      <c r="I87" t="s">
        <v>3262</v>
      </c>
      <c r="M87" t="s">
        <v>3277</v>
      </c>
      <c r="N87" s="22">
        <v>6</v>
      </c>
      <c r="O87" s="22" t="s">
        <v>2144</v>
      </c>
      <c r="P87" t="s">
        <v>3278</v>
      </c>
      <c r="Q87" s="377" t="s">
        <v>9942</v>
      </c>
    </row>
    <row r="88" spans="2:17">
      <c r="B88" t="s">
        <v>3103</v>
      </c>
      <c r="C88">
        <v>3</v>
      </c>
      <c r="D88" t="s">
        <v>3261</v>
      </c>
      <c r="E88" t="s">
        <v>3262</v>
      </c>
      <c r="F88">
        <v>3</v>
      </c>
      <c r="G88" s="20">
        <v>45327</v>
      </c>
      <c r="H88">
        <v>1</v>
      </c>
      <c r="I88" t="s">
        <v>3262</v>
      </c>
      <c r="M88" t="s">
        <v>3279</v>
      </c>
      <c r="N88" s="22">
        <v>44</v>
      </c>
      <c r="O88" s="22" t="s">
        <v>2144</v>
      </c>
      <c r="P88" t="s">
        <v>3280</v>
      </c>
      <c r="Q88" s="377" t="s">
        <v>9942</v>
      </c>
    </row>
    <row r="89" spans="2:17">
      <c r="B89" t="s">
        <v>3103</v>
      </c>
      <c r="C89">
        <v>3</v>
      </c>
      <c r="D89" t="s">
        <v>3261</v>
      </c>
      <c r="E89" t="s">
        <v>3262</v>
      </c>
      <c r="F89">
        <v>3</v>
      </c>
      <c r="G89" s="20">
        <v>45327</v>
      </c>
      <c r="H89">
        <v>1</v>
      </c>
      <c r="I89" t="s">
        <v>3262</v>
      </c>
      <c r="M89" t="s">
        <v>2539</v>
      </c>
      <c r="N89" s="22">
        <v>22</v>
      </c>
      <c r="O89" s="22" t="s">
        <v>2144</v>
      </c>
      <c r="P89" t="s">
        <v>3281</v>
      </c>
      <c r="Q89" s="377" t="s">
        <v>9942</v>
      </c>
    </row>
    <row r="90" spans="2:17">
      <c r="B90" t="s">
        <v>3103</v>
      </c>
      <c r="C90">
        <v>3</v>
      </c>
      <c r="D90" t="s">
        <v>3261</v>
      </c>
      <c r="E90" t="s">
        <v>3262</v>
      </c>
      <c r="F90">
        <v>3</v>
      </c>
      <c r="G90" s="20">
        <v>45327</v>
      </c>
      <c r="H90">
        <v>1</v>
      </c>
      <c r="I90" t="s">
        <v>3262</v>
      </c>
      <c r="M90" t="s">
        <v>3282</v>
      </c>
      <c r="N90" s="22">
        <v>6</v>
      </c>
      <c r="O90" s="22" t="s">
        <v>2144</v>
      </c>
      <c r="P90" t="s">
        <v>3283</v>
      </c>
      <c r="Q90" s="377" t="s">
        <v>9942</v>
      </c>
    </row>
    <row r="91" spans="2:17">
      <c r="B91" t="s">
        <v>3103</v>
      </c>
      <c r="C91">
        <v>3</v>
      </c>
      <c r="D91" t="s">
        <v>3261</v>
      </c>
      <c r="E91" t="s">
        <v>3262</v>
      </c>
      <c r="F91">
        <v>3</v>
      </c>
      <c r="G91" s="20">
        <v>45327</v>
      </c>
      <c r="H91">
        <v>1</v>
      </c>
      <c r="I91" t="s">
        <v>3262</v>
      </c>
      <c r="M91" t="s">
        <v>3284</v>
      </c>
      <c r="N91" s="22">
        <v>35</v>
      </c>
      <c r="O91" s="22" t="s">
        <v>2144</v>
      </c>
      <c r="P91" t="s">
        <v>3285</v>
      </c>
      <c r="Q91" s="377" t="s">
        <v>9942</v>
      </c>
    </row>
    <row r="92" spans="2:17">
      <c r="B92" t="s">
        <v>3103</v>
      </c>
      <c r="C92">
        <v>3</v>
      </c>
      <c r="D92" t="s">
        <v>3261</v>
      </c>
      <c r="E92" t="s">
        <v>3262</v>
      </c>
      <c r="F92">
        <v>3</v>
      </c>
      <c r="G92" s="20">
        <v>45327</v>
      </c>
      <c r="H92">
        <v>1</v>
      </c>
      <c r="I92" t="s">
        <v>3262</v>
      </c>
      <c r="M92" t="s">
        <v>3286</v>
      </c>
      <c r="N92" s="22">
        <v>15</v>
      </c>
      <c r="O92" s="22" t="s">
        <v>2144</v>
      </c>
      <c r="P92" t="s">
        <v>3287</v>
      </c>
      <c r="Q92" s="377" t="s">
        <v>9942</v>
      </c>
    </row>
    <row r="93" spans="2:17">
      <c r="B93" t="s">
        <v>3103</v>
      </c>
      <c r="C93">
        <v>3</v>
      </c>
      <c r="D93" t="s">
        <v>3261</v>
      </c>
      <c r="E93" t="s">
        <v>3262</v>
      </c>
      <c r="F93">
        <v>3</v>
      </c>
      <c r="G93" s="20">
        <v>45327</v>
      </c>
      <c r="H93">
        <v>1</v>
      </c>
      <c r="I93" t="s">
        <v>3262</v>
      </c>
      <c r="M93" t="s">
        <v>2540</v>
      </c>
      <c r="N93" s="22">
        <v>6</v>
      </c>
      <c r="O93" s="22" t="s">
        <v>2144</v>
      </c>
      <c r="P93" t="s">
        <v>3288</v>
      </c>
      <c r="Q93" s="377" t="s">
        <v>9942</v>
      </c>
    </row>
    <row r="94" spans="2:17">
      <c r="B94" t="s">
        <v>3103</v>
      </c>
      <c r="C94">
        <v>3</v>
      </c>
      <c r="D94" t="s">
        <v>3261</v>
      </c>
      <c r="E94" t="s">
        <v>3262</v>
      </c>
      <c r="F94">
        <v>3</v>
      </c>
      <c r="G94" s="20">
        <v>45327</v>
      </c>
      <c r="H94">
        <v>1</v>
      </c>
      <c r="I94" t="s">
        <v>3262</v>
      </c>
      <c r="M94" t="s">
        <v>3289</v>
      </c>
      <c r="N94" s="22">
        <v>4</v>
      </c>
      <c r="O94" s="22" t="s">
        <v>2144</v>
      </c>
      <c r="P94" t="s">
        <v>3290</v>
      </c>
      <c r="Q94" s="377" t="s">
        <v>9942</v>
      </c>
    </row>
    <row r="95" spans="2:17">
      <c r="B95" t="s">
        <v>3103</v>
      </c>
      <c r="C95">
        <v>3</v>
      </c>
      <c r="D95" t="s">
        <v>3261</v>
      </c>
      <c r="E95" t="s">
        <v>3262</v>
      </c>
      <c r="F95">
        <v>3</v>
      </c>
      <c r="G95" s="20">
        <v>45327</v>
      </c>
      <c r="H95">
        <v>1</v>
      </c>
      <c r="I95" t="s">
        <v>3262</v>
      </c>
      <c r="M95" t="s">
        <v>3291</v>
      </c>
      <c r="N95" s="22">
        <v>15</v>
      </c>
      <c r="O95" s="22" t="s">
        <v>2144</v>
      </c>
      <c r="P95" t="s">
        <v>3292</v>
      </c>
      <c r="Q95" s="377" t="s">
        <v>9942</v>
      </c>
    </row>
    <row r="96" spans="2:17">
      <c r="B96" t="s">
        <v>3103</v>
      </c>
      <c r="C96">
        <v>3</v>
      </c>
      <c r="D96" t="s">
        <v>3261</v>
      </c>
      <c r="E96" t="s">
        <v>3262</v>
      </c>
      <c r="F96">
        <v>3</v>
      </c>
      <c r="G96" s="20">
        <v>45327</v>
      </c>
      <c r="H96">
        <v>1</v>
      </c>
      <c r="I96" t="s">
        <v>3262</v>
      </c>
      <c r="M96" t="s">
        <v>2541</v>
      </c>
      <c r="N96" s="22">
        <v>6</v>
      </c>
      <c r="O96" s="22" t="s">
        <v>2144</v>
      </c>
      <c r="P96" t="s">
        <v>3293</v>
      </c>
      <c r="Q96" s="377" t="s">
        <v>9942</v>
      </c>
    </row>
    <row r="97" spans="2:17">
      <c r="B97" t="s">
        <v>3103</v>
      </c>
      <c r="C97">
        <v>3</v>
      </c>
      <c r="D97" t="s">
        <v>3261</v>
      </c>
      <c r="E97" t="s">
        <v>3262</v>
      </c>
      <c r="F97">
        <v>3</v>
      </c>
      <c r="G97" s="20">
        <v>45327</v>
      </c>
      <c r="H97">
        <v>1</v>
      </c>
      <c r="I97" t="s">
        <v>3262</v>
      </c>
      <c r="M97" t="s">
        <v>3294</v>
      </c>
      <c r="N97" s="22">
        <v>4</v>
      </c>
      <c r="O97" s="22" t="s">
        <v>2144</v>
      </c>
      <c r="P97" t="s">
        <v>3295</v>
      </c>
      <c r="Q97" s="377" t="s">
        <v>9942</v>
      </c>
    </row>
    <row r="98" spans="2:17">
      <c r="B98" t="s">
        <v>3103</v>
      </c>
      <c r="C98">
        <v>3</v>
      </c>
      <c r="D98" t="s">
        <v>3261</v>
      </c>
      <c r="E98" t="s">
        <v>3262</v>
      </c>
      <c r="F98">
        <v>3</v>
      </c>
      <c r="G98" s="20">
        <v>45327</v>
      </c>
      <c r="H98">
        <v>1</v>
      </c>
      <c r="I98" t="s">
        <v>3262</v>
      </c>
      <c r="M98" t="s">
        <v>3296</v>
      </c>
      <c r="N98" s="22">
        <v>4</v>
      </c>
      <c r="O98" s="22" t="s">
        <v>2144</v>
      </c>
      <c r="P98" t="s">
        <v>3297</v>
      </c>
      <c r="Q98" s="377" t="s">
        <v>9942</v>
      </c>
    </row>
    <row r="99" spans="2:17">
      <c r="B99" t="s">
        <v>3103</v>
      </c>
      <c r="C99">
        <v>3</v>
      </c>
      <c r="D99" t="s">
        <v>3261</v>
      </c>
      <c r="E99" t="s">
        <v>3262</v>
      </c>
      <c r="F99">
        <v>3</v>
      </c>
      <c r="G99" s="20">
        <v>45327</v>
      </c>
      <c r="H99">
        <v>1</v>
      </c>
      <c r="I99" t="s">
        <v>3262</v>
      </c>
      <c r="M99" t="s">
        <v>2542</v>
      </c>
      <c r="N99" s="22">
        <v>2</v>
      </c>
      <c r="O99" s="22" t="s">
        <v>2144</v>
      </c>
      <c r="P99" t="s">
        <v>3298</v>
      </c>
      <c r="Q99" s="377" t="s">
        <v>9942</v>
      </c>
    </row>
    <row r="100" spans="2:17">
      <c r="B100" t="s">
        <v>3103</v>
      </c>
      <c r="C100">
        <v>3</v>
      </c>
      <c r="D100" t="s">
        <v>3261</v>
      </c>
      <c r="E100" t="s">
        <v>3262</v>
      </c>
      <c r="F100">
        <v>3</v>
      </c>
      <c r="G100" s="20">
        <v>45327</v>
      </c>
      <c r="H100">
        <v>1</v>
      </c>
      <c r="I100" t="s">
        <v>3262</v>
      </c>
      <c r="M100" t="s">
        <v>3299</v>
      </c>
      <c r="N100" s="22">
        <v>4</v>
      </c>
      <c r="O100" s="22" t="s">
        <v>2144</v>
      </c>
      <c r="P100" t="s">
        <v>3300</v>
      </c>
      <c r="Q100" s="377" t="s">
        <v>9942</v>
      </c>
    </row>
    <row r="101" spans="2:17">
      <c r="B101" t="s">
        <v>3103</v>
      </c>
      <c r="C101">
        <v>3</v>
      </c>
      <c r="D101" t="s">
        <v>3261</v>
      </c>
      <c r="E101" t="s">
        <v>3262</v>
      </c>
      <c r="F101">
        <v>3</v>
      </c>
      <c r="G101" s="20">
        <v>45327</v>
      </c>
      <c r="H101">
        <v>1</v>
      </c>
      <c r="I101" t="s">
        <v>3262</v>
      </c>
      <c r="M101" t="s">
        <v>3301</v>
      </c>
      <c r="N101" s="22">
        <v>2</v>
      </c>
      <c r="O101" s="22" t="s">
        <v>2144</v>
      </c>
      <c r="P101" t="s">
        <v>3302</v>
      </c>
      <c r="Q101" s="377" t="s">
        <v>9942</v>
      </c>
    </row>
    <row r="102" spans="2:17">
      <c r="B102" t="s">
        <v>3103</v>
      </c>
      <c r="C102">
        <v>3</v>
      </c>
      <c r="D102" t="s">
        <v>3261</v>
      </c>
      <c r="E102" t="s">
        <v>3262</v>
      </c>
      <c r="F102">
        <v>3</v>
      </c>
      <c r="G102" s="20">
        <v>45327</v>
      </c>
      <c r="H102">
        <v>1</v>
      </c>
      <c r="I102" t="s">
        <v>3262</v>
      </c>
      <c r="M102" t="s">
        <v>3303</v>
      </c>
      <c r="N102" s="22">
        <v>4</v>
      </c>
      <c r="O102" s="22" t="s">
        <v>2144</v>
      </c>
      <c r="P102" t="s">
        <v>3304</v>
      </c>
      <c r="Q102" s="377" t="s">
        <v>9942</v>
      </c>
    </row>
    <row r="103" spans="2:17">
      <c r="B103" t="s">
        <v>3103</v>
      </c>
      <c r="C103">
        <v>3</v>
      </c>
      <c r="D103" t="s">
        <v>3261</v>
      </c>
      <c r="E103" t="s">
        <v>3262</v>
      </c>
      <c r="F103">
        <v>3</v>
      </c>
      <c r="G103" s="20">
        <v>45327</v>
      </c>
      <c r="H103">
        <v>1</v>
      </c>
      <c r="I103" t="s">
        <v>3262</v>
      </c>
      <c r="M103" t="s">
        <v>2544</v>
      </c>
      <c r="N103" s="22">
        <v>2</v>
      </c>
      <c r="O103" s="22" t="s">
        <v>2144</v>
      </c>
      <c r="P103" t="s">
        <v>3305</v>
      </c>
      <c r="Q103" s="377" t="s">
        <v>9942</v>
      </c>
    </row>
    <row r="104" spans="2:17">
      <c r="B104" t="s">
        <v>3103</v>
      </c>
      <c r="C104">
        <v>3</v>
      </c>
      <c r="D104" t="s">
        <v>3261</v>
      </c>
      <c r="E104" t="s">
        <v>3262</v>
      </c>
      <c r="F104">
        <v>3</v>
      </c>
      <c r="G104" s="20">
        <v>45327</v>
      </c>
      <c r="H104">
        <v>1</v>
      </c>
      <c r="I104" t="s">
        <v>3262</v>
      </c>
      <c r="M104" t="s">
        <v>3306</v>
      </c>
      <c r="N104" s="22">
        <v>4</v>
      </c>
      <c r="O104" s="22" t="s">
        <v>2144</v>
      </c>
      <c r="P104" t="s">
        <v>3307</v>
      </c>
      <c r="Q104" s="377" t="s">
        <v>9942</v>
      </c>
    </row>
    <row r="105" spans="2:17">
      <c r="B105" t="s">
        <v>3103</v>
      </c>
      <c r="C105">
        <v>3</v>
      </c>
      <c r="D105" t="s">
        <v>3261</v>
      </c>
      <c r="E105" t="s">
        <v>3262</v>
      </c>
      <c r="F105">
        <v>3</v>
      </c>
      <c r="G105" s="20">
        <v>45327</v>
      </c>
      <c r="H105">
        <v>1</v>
      </c>
      <c r="I105" t="s">
        <v>3262</v>
      </c>
      <c r="M105" t="s">
        <v>3308</v>
      </c>
      <c r="N105" s="22">
        <v>2</v>
      </c>
      <c r="O105" s="22" t="s">
        <v>2144</v>
      </c>
      <c r="P105" t="s">
        <v>3309</v>
      </c>
      <c r="Q105" s="377" t="s">
        <v>9942</v>
      </c>
    </row>
    <row r="106" spans="2:17">
      <c r="B106" t="s">
        <v>3103</v>
      </c>
      <c r="C106">
        <v>3</v>
      </c>
      <c r="D106" t="s">
        <v>3261</v>
      </c>
      <c r="E106" t="s">
        <v>3262</v>
      </c>
      <c r="F106">
        <v>3</v>
      </c>
      <c r="G106" s="20">
        <v>45327</v>
      </c>
      <c r="H106">
        <v>1</v>
      </c>
      <c r="I106" t="s">
        <v>3262</v>
      </c>
      <c r="M106" t="s">
        <v>2547</v>
      </c>
      <c r="N106" s="22">
        <v>65</v>
      </c>
      <c r="O106" s="22" t="s">
        <v>2144</v>
      </c>
      <c r="P106" t="s">
        <v>3310</v>
      </c>
      <c r="Q106" s="377" t="s">
        <v>9942</v>
      </c>
    </row>
    <row r="107" spans="2:17">
      <c r="B107" t="s">
        <v>3103</v>
      </c>
      <c r="C107">
        <v>3</v>
      </c>
      <c r="D107" t="s">
        <v>3261</v>
      </c>
      <c r="E107" t="s">
        <v>3262</v>
      </c>
      <c r="F107">
        <v>3</v>
      </c>
      <c r="G107" s="20">
        <v>45327</v>
      </c>
      <c r="H107">
        <v>1</v>
      </c>
      <c r="I107" t="s">
        <v>3262</v>
      </c>
      <c r="M107" t="s">
        <v>3311</v>
      </c>
      <c r="N107" s="22">
        <v>35</v>
      </c>
      <c r="O107" s="22" t="s">
        <v>2144</v>
      </c>
      <c r="P107" t="s">
        <v>3312</v>
      </c>
      <c r="Q107" s="377" t="s">
        <v>9942</v>
      </c>
    </row>
    <row r="108" spans="2:17">
      <c r="B108" t="s">
        <v>3103</v>
      </c>
      <c r="C108">
        <v>3</v>
      </c>
      <c r="D108" t="s">
        <v>3261</v>
      </c>
      <c r="E108" t="s">
        <v>3262</v>
      </c>
      <c r="F108">
        <v>3</v>
      </c>
      <c r="G108" s="20">
        <v>45327</v>
      </c>
      <c r="H108">
        <v>1</v>
      </c>
      <c r="I108" t="s">
        <v>3262</v>
      </c>
      <c r="M108" t="s">
        <v>3313</v>
      </c>
      <c r="N108" s="22">
        <v>25</v>
      </c>
      <c r="O108" s="22" t="s">
        <v>2144</v>
      </c>
      <c r="P108" t="s">
        <v>3314</v>
      </c>
      <c r="Q108" s="377" t="s">
        <v>9942</v>
      </c>
    </row>
    <row r="109" spans="2:17">
      <c r="B109" t="s">
        <v>3103</v>
      </c>
      <c r="C109">
        <v>3</v>
      </c>
      <c r="D109" t="s">
        <v>3261</v>
      </c>
      <c r="E109" t="s">
        <v>3262</v>
      </c>
      <c r="F109">
        <v>3</v>
      </c>
      <c r="G109" s="20">
        <v>45327</v>
      </c>
      <c r="H109">
        <v>1</v>
      </c>
      <c r="I109" t="s">
        <v>3262</v>
      </c>
      <c r="M109" t="s">
        <v>2548</v>
      </c>
      <c r="N109" s="22">
        <v>200</v>
      </c>
      <c r="O109" s="22" t="s">
        <v>2144</v>
      </c>
      <c r="P109" t="s">
        <v>3315</v>
      </c>
      <c r="Q109" s="377" t="s">
        <v>9942</v>
      </c>
    </row>
    <row r="110" spans="2:17">
      <c r="B110" t="s">
        <v>3103</v>
      </c>
      <c r="C110">
        <v>3</v>
      </c>
      <c r="D110" t="s">
        <v>3261</v>
      </c>
      <c r="E110" t="s">
        <v>3262</v>
      </c>
      <c r="F110">
        <v>3</v>
      </c>
      <c r="G110" s="20">
        <v>45327</v>
      </c>
      <c r="H110">
        <v>1</v>
      </c>
      <c r="I110" t="s">
        <v>3262</v>
      </c>
      <c r="M110" t="s">
        <v>3317</v>
      </c>
      <c r="N110" s="22">
        <v>30</v>
      </c>
      <c r="O110" s="22" t="s">
        <v>2144</v>
      </c>
      <c r="P110" t="s">
        <v>3318</v>
      </c>
      <c r="Q110" s="377" t="s">
        <v>9942</v>
      </c>
    </row>
    <row r="111" spans="2:17">
      <c r="B111" t="s">
        <v>3103</v>
      </c>
      <c r="C111">
        <v>3</v>
      </c>
      <c r="D111" t="s">
        <v>3261</v>
      </c>
      <c r="E111" t="s">
        <v>3262</v>
      </c>
      <c r="F111">
        <v>3</v>
      </c>
      <c r="G111" s="20">
        <v>45327</v>
      </c>
      <c r="H111">
        <v>1</v>
      </c>
      <c r="I111" t="s">
        <v>3262</v>
      </c>
      <c r="M111" t="s">
        <v>2549</v>
      </c>
      <c r="N111" s="22">
        <v>25</v>
      </c>
      <c r="O111" s="22" t="s">
        <v>2144</v>
      </c>
      <c r="P111" t="s">
        <v>3319</v>
      </c>
      <c r="Q111" s="377" t="s">
        <v>9942</v>
      </c>
    </row>
    <row r="112" spans="2:17">
      <c r="B112" t="s">
        <v>3103</v>
      </c>
      <c r="C112">
        <v>3</v>
      </c>
      <c r="D112" t="s">
        <v>3261</v>
      </c>
      <c r="E112" t="s">
        <v>3262</v>
      </c>
      <c r="F112">
        <v>3</v>
      </c>
      <c r="G112" s="20">
        <v>45327</v>
      </c>
      <c r="H112">
        <v>1</v>
      </c>
      <c r="I112" t="s">
        <v>3262</v>
      </c>
      <c r="M112" t="s">
        <v>3320</v>
      </c>
      <c r="N112" s="22">
        <v>100</v>
      </c>
      <c r="O112" s="22" t="s">
        <v>2144</v>
      </c>
      <c r="P112" t="s">
        <v>3321</v>
      </c>
      <c r="Q112" s="377" t="s">
        <v>9942</v>
      </c>
    </row>
    <row r="113" spans="2:17">
      <c r="B113" t="s">
        <v>3103</v>
      </c>
      <c r="C113">
        <v>3</v>
      </c>
      <c r="D113" t="s">
        <v>3261</v>
      </c>
      <c r="E113" t="s">
        <v>3262</v>
      </c>
      <c r="F113">
        <v>3</v>
      </c>
      <c r="G113" s="20">
        <v>45327</v>
      </c>
      <c r="H113">
        <v>1</v>
      </c>
      <c r="I113" t="s">
        <v>3262</v>
      </c>
      <c r="M113" t="s">
        <v>2550</v>
      </c>
      <c r="N113" s="22">
        <v>400</v>
      </c>
      <c r="O113" s="22" t="s">
        <v>2144</v>
      </c>
      <c r="P113" t="s">
        <v>3322</v>
      </c>
      <c r="Q113" s="377" t="s">
        <v>9942</v>
      </c>
    </row>
    <row r="114" spans="2:17">
      <c r="B114" t="s">
        <v>3103</v>
      </c>
      <c r="C114">
        <v>3</v>
      </c>
      <c r="D114" t="s">
        <v>3261</v>
      </c>
      <c r="E114" t="s">
        <v>3262</v>
      </c>
      <c r="F114">
        <v>3</v>
      </c>
      <c r="G114" s="20">
        <v>45327</v>
      </c>
      <c r="H114">
        <v>1</v>
      </c>
      <c r="I114" t="s">
        <v>3262</v>
      </c>
      <c r="M114" t="s">
        <v>2551</v>
      </c>
      <c r="N114" s="22">
        <v>400</v>
      </c>
      <c r="O114" s="22" t="s">
        <v>2144</v>
      </c>
      <c r="P114" t="s">
        <v>3323</v>
      </c>
      <c r="Q114" s="377" t="s">
        <v>9942</v>
      </c>
    </row>
    <row r="115" spans="2:17">
      <c r="B115" t="s">
        <v>3103</v>
      </c>
      <c r="C115">
        <v>3</v>
      </c>
      <c r="D115" t="s">
        <v>3261</v>
      </c>
      <c r="E115" t="s">
        <v>3262</v>
      </c>
      <c r="F115">
        <v>3</v>
      </c>
      <c r="G115" s="20">
        <v>45327</v>
      </c>
      <c r="H115">
        <v>1</v>
      </c>
      <c r="I115" t="s">
        <v>3262</v>
      </c>
      <c r="M115" t="s">
        <v>2552</v>
      </c>
      <c r="N115" s="22">
        <v>400</v>
      </c>
      <c r="O115" s="22" t="s">
        <v>2144</v>
      </c>
      <c r="P115" t="s">
        <v>3324</v>
      </c>
      <c r="Q115" s="377" t="s">
        <v>9942</v>
      </c>
    </row>
    <row r="116" spans="2:17">
      <c r="B116" t="s">
        <v>3103</v>
      </c>
      <c r="C116">
        <v>3</v>
      </c>
      <c r="D116" t="s">
        <v>3261</v>
      </c>
      <c r="E116" t="s">
        <v>3262</v>
      </c>
      <c r="F116">
        <v>3</v>
      </c>
      <c r="G116" s="20">
        <v>45327</v>
      </c>
      <c r="H116">
        <v>1</v>
      </c>
      <c r="I116" t="s">
        <v>3262</v>
      </c>
      <c r="M116" t="s">
        <v>2553</v>
      </c>
      <c r="N116" s="22">
        <v>350</v>
      </c>
      <c r="O116" s="22" t="s">
        <v>2144</v>
      </c>
      <c r="P116" t="s">
        <v>3325</v>
      </c>
      <c r="Q116" s="377" t="s">
        <v>9942</v>
      </c>
    </row>
    <row r="117" spans="2:17">
      <c r="B117" t="s">
        <v>3103</v>
      </c>
      <c r="C117">
        <v>3</v>
      </c>
      <c r="D117" t="s">
        <v>3261</v>
      </c>
      <c r="E117" t="s">
        <v>3262</v>
      </c>
      <c r="F117">
        <v>3</v>
      </c>
      <c r="G117" s="20">
        <v>45327</v>
      </c>
      <c r="H117">
        <v>1</v>
      </c>
      <c r="I117" t="s">
        <v>3262</v>
      </c>
      <c r="M117" t="s">
        <v>2554</v>
      </c>
      <c r="N117" s="22">
        <v>350</v>
      </c>
      <c r="O117" s="22" t="s">
        <v>2144</v>
      </c>
      <c r="P117" t="s">
        <v>3326</v>
      </c>
      <c r="Q117" s="377" t="s">
        <v>9942</v>
      </c>
    </row>
    <row r="118" spans="2:17">
      <c r="B118" t="s">
        <v>3103</v>
      </c>
      <c r="C118">
        <v>3</v>
      </c>
      <c r="D118" t="s">
        <v>3261</v>
      </c>
      <c r="E118" t="s">
        <v>3262</v>
      </c>
      <c r="F118">
        <v>3</v>
      </c>
      <c r="G118" s="20">
        <v>45327</v>
      </c>
      <c r="H118">
        <v>1</v>
      </c>
      <c r="I118" t="s">
        <v>3262</v>
      </c>
      <c r="M118" t="s">
        <v>3327</v>
      </c>
      <c r="N118" s="22">
        <v>20</v>
      </c>
      <c r="O118" s="22" t="s">
        <v>2144</v>
      </c>
      <c r="P118" t="s">
        <v>3328</v>
      </c>
      <c r="Q118" s="377" t="s">
        <v>9942</v>
      </c>
    </row>
    <row r="119" spans="2:17">
      <c r="B119" t="s">
        <v>3103</v>
      </c>
      <c r="C119">
        <v>3</v>
      </c>
      <c r="D119" t="s">
        <v>3261</v>
      </c>
      <c r="E119" t="s">
        <v>3262</v>
      </c>
      <c r="F119">
        <v>3</v>
      </c>
      <c r="G119" s="20">
        <v>45327</v>
      </c>
      <c r="H119">
        <v>1</v>
      </c>
      <c r="I119" t="s">
        <v>3262</v>
      </c>
      <c r="M119" t="s">
        <v>3329</v>
      </c>
      <c r="N119" s="22">
        <v>20</v>
      </c>
      <c r="O119" s="22" t="s">
        <v>2144</v>
      </c>
      <c r="P119" t="s">
        <v>3330</v>
      </c>
      <c r="Q119" s="377" t="s">
        <v>9942</v>
      </c>
    </row>
    <row r="120" spans="2:17">
      <c r="B120" t="s">
        <v>3103</v>
      </c>
      <c r="C120">
        <v>3</v>
      </c>
      <c r="D120" t="s">
        <v>3261</v>
      </c>
      <c r="E120" t="s">
        <v>3262</v>
      </c>
      <c r="F120">
        <v>3</v>
      </c>
      <c r="G120" s="20">
        <v>45327</v>
      </c>
      <c r="H120">
        <v>1</v>
      </c>
      <c r="I120" t="s">
        <v>3262</v>
      </c>
      <c r="M120" t="s">
        <v>3331</v>
      </c>
      <c r="N120" s="22">
        <v>30</v>
      </c>
      <c r="O120" s="22" t="s">
        <v>2144</v>
      </c>
      <c r="P120" t="s">
        <v>3332</v>
      </c>
      <c r="Q120" s="377" t="s">
        <v>9942</v>
      </c>
    </row>
    <row r="121" spans="2:17">
      <c r="B121" t="s">
        <v>3103</v>
      </c>
      <c r="C121">
        <v>3</v>
      </c>
      <c r="D121" t="s">
        <v>3261</v>
      </c>
      <c r="E121" t="s">
        <v>3262</v>
      </c>
      <c r="F121">
        <v>3</v>
      </c>
      <c r="G121" s="20">
        <v>45327</v>
      </c>
      <c r="H121">
        <v>1</v>
      </c>
      <c r="I121" t="s">
        <v>3262</v>
      </c>
      <c r="M121" t="s">
        <v>2335</v>
      </c>
      <c r="N121" s="22">
        <v>200</v>
      </c>
      <c r="O121" s="22" t="s">
        <v>2144</v>
      </c>
      <c r="P121" t="s">
        <v>3333</v>
      </c>
      <c r="Q121" s="377" t="s">
        <v>9942</v>
      </c>
    </row>
    <row r="122" spans="2:17">
      <c r="B122" t="s">
        <v>3103</v>
      </c>
      <c r="C122">
        <v>3</v>
      </c>
      <c r="D122" t="s">
        <v>3261</v>
      </c>
      <c r="E122" t="s">
        <v>3262</v>
      </c>
      <c r="F122">
        <v>3</v>
      </c>
      <c r="G122" s="20">
        <v>45327</v>
      </c>
      <c r="H122">
        <v>1</v>
      </c>
      <c r="I122" t="s">
        <v>3262</v>
      </c>
      <c r="M122" t="s">
        <v>2334</v>
      </c>
      <c r="N122" s="22">
        <v>200</v>
      </c>
      <c r="O122" s="22" t="s">
        <v>2144</v>
      </c>
      <c r="P122" t="s">
        <v>3334</v>
      </c>
      <c r="Q122" s="377" t="s">
        <v>9942</v>
      </c>
    </row>
    <row r="123" spans="2:17">
      <c r="B123" t="s">
        <v>3103</v>
      </c>
      <c r="C123">
        <v>3</v>
      </c>
      <c r="D123" t="s">
        <v>3261</v>
      </c>
      <c r="E123" t="s">
        <v>3262</v>
      </c>
      <c r="F123">
        <v>3</v>
      </c>
      <c r="G123" s="20">
        <v>45327</v>
      </c>
      <c r="H123">
        <v>1</v>
      </c>
      <c r="I123" t="s">
        <v>3262</v>
      </c>
      <c r="M123" t="s">
        <v>3335</v>
      </c>
      <c r="N123" s="22">
        <v>30</v>
      </c>
      <c r="O123" s="22" t="s">
        <v>2144</v>
      </c>
      <c r="P123" t="s">
        <v>3336</v>
      </c>
      <c r="Q123" s="377" t="s">
        <v>9942</v>
      </c>
    </row>
    <row r="124" spans="2:17">
      <c r="B124" t="s">
        <v>3103</v>
      </c>
      <c r="C124">
        <v>3</v>
      </c>
      <c r="D124" t="s">
        <v>3261</v>
      </c>
      <c r="E124" t="s">
        <v>3262</v>
      </c>
      <c r="F124">
        <v>3</v>
      </c>
      <c r="G124" s="20">
        <v>45327</v>
      </c>
      <c r="H124">
        <v>1</v>
      </c>
      <c r="I124" t="s">
        <v>3262</v>
      </c>
      <c r="M124" t="s">
        <v>3337</v>
      </c>
      <c r="N124" s="22">
        <v>250</v>
      </c>
      <c r="O124" s="22" t="s">
        <v>2144</v>
      </c>
      <c r="P124" t="s">
        <v>3338</v>
      </c>
      <c r="Q124" s="377" t="s">
        <v>9942</v>
      </c>
    </row>
    <row r="125" spans="2:17">
      <c r="B125" t="s">
        <v>3103</v>
      </c>
      <c r="C125">
        <v>3</v>
      </c>
      <c r="D125" t="s">
        <v>3261</v>
      </c>
      <c r="E125" t="s">
        <v>3262</v>
      </c>
      <c r="F125">
        <v>3</v>
      </c>
      <c r="G125" s="20">
        <v>45327</v>
      </c>
      <c r="H125">
        <v>1</v>
      </c>
      <c r="I125" t="s">
        <v>3262</v>
      </c>
      <c r="M125" t="s">
        <v>3339</v>
      </c>
      <c r="N125" s="22">
        <v>5</v>
      </c>
      <c r="O125" s="22" t="s">
        <v>2144</v>
      </c>
      <c r="P125" t="s">
        <v>3340</v>
      </c>
      <c r="Q125" s="377" t="s">
        <v>9942</v>
      </c>
    </row>
    <row r="126" spans="2:17">
      <c r="B126" t="s">
        <v>3103</v>
      </c>
      <c r="C126">
        <v>3</v>
      </c>
      <c r="D126" t="s">
        <v>3261</v>
      </c>
      <c r="E126" t="s">
        <v>3262</v>
      </c>
      <c r="F126">
        <v>3</v>
      </c>
      <c r="G126" s="20">
        <v>45327</v>
      </c>
      <c r="H126">
        <v>1</v>
      </c>
      <c r="I126" t="s">
        <v>3262</v>
      </c>
      <c r="M126" t="s">
        <v>3341</v>
      </c>
      <c r="N126" s="22">
        <v>10</v>
      </c>
      <c r="O126" s="22" t="s">
        <v>2144</v>
      </c>
      <c r="P126" t="s">
        <v>3342</v>
      </c>
      <c r="Q126" s="377" t="s">
        <v>9942</v>
      </c>
    </row>
    <row r="127" spans="2:17">
      <c r="B127" t="s">
        <v>3103</v>
      </c>
      <c r="C127">
        <v>3</v>
      </c>
      <c r="D127" t="s">
        <v>3261</v>
      </c>
      <c r="E127" t="s">
        <v>3262</v>
      </c>
      <c r="F127">
        <v>3</v>
      </c>
      <c r="G127" s="20">
        <v>45327</v>
      </c>
      <c r="H127">
        <v>1</v>
      </c>
      <c r="I127" t="s">
        <v>3262</v>
      </c>
      <c r="M127" t="s">
        <v>3343</v>
      </c>
      <c r="N127" s="22">
        <v>1</v>
      </c>
      <c r="O127" s="22" t="s">
        <v>2144</v>
      </c>
      <c r="P127" t="s">
        <v>3344</v>
      </c>
      <c r="Q127" s="377" t="s">
        <v>9942</v>
      </c>
    </row>
    <row r="128" spans="2:17">
      <c r="B128" t="s">
        <v>3103</v>
      </c>
      <c r="C128">
        <v>3</v>
      </c>
      <c r="D128" t="s">
        <v>3261</v>
      </c>
      <c r="E128" t="s">
        <v>3262</v>
      </c>
      <c r="F128">
        <v>3</v>
      </c>
      <c r="G128" s="20">
        <v>45327</v>
      </c>
      <c r="H128">
        <v>1</v>
      </c>
      <c r="I128" t="s">
        <v>3262</v>
      </c>
      <c r="M128" t="s">
        <v>3345</v>
      </c>
      <c r="N128" s="22">
        <v>1</v>
      </c>
      <c r="O128" s="22" t="s">
        <v>2144</v>
      </c>
      <c r="P128" t="s">
        <v>3346</v>
      </c>
      <c r="Q128" s="377" t="s">
        <v>9942</v>
      </c>
    </row>
    <row r="129" spans="2:17">
      <c r="B129" t="s">
        <v>3103</v>
      </c>
      <c r="C129">
        <v>3</v>
      </c>
      <c r="D129" t="s">
        <v>3261</v>
      </c>
      <c r="E129" t="s">
        <v>3262</v>
      </c>
      <c r="F129">
        <v>3</v>
      </c>
      <c r="G129" s="20">
        <v>45327</v>
      </c>
      <c r="H129">
        <v>1</v>
      </c>
      <c r="I129" t="s">
        <v>3262</v>
      </c>
      <c r="M129" t="s">
        <v>3347</v>
      </c>
      <c r="N129" s="22">
        <v>1</v>
      </c>
      <c r="O129" s="22" t="s">
        <v>2144</v>
      </c>
      <c r="P129" t="s">
        <v>3348</v>
      </c>
      <c r="Q129" s="377" t="s">
        <v>9942</v>
      </c>
    </row>
    <row r="130" spans="2:17">
      <c r="B130" t="s">
        <v>3103</v>
      </c>
      <c r="C130">
        <v>3</v>
      </c>
      <c r="D130" t="s">
        <v>3261</v>
      </c>
      <c r="E130" t="s">
        <v>3262</v>
      </c>
      <c r="F130">
        <v>3</v>
      </c>
      <c r="G130" s="20">
        <v>45327</v>
      </c>
      <c r="H130">
        <v>1</v>
      </c>
      <c r="I130" t="s">
        <v>3262</v>
      </c>
      <c r="M130" t="s">
        <v>3349</v>
      </c>
      <c r="N130" s="22">
        <v>1</v>
      </c>
      <c r="O130" s="22" t="s">
        <v>2144</v>
      </c>
      <c r="P130" t="s">
        <v>3350</v>
      </c>
      <c r="Q130" s="377" t="s">
        <v>9942</v>
      </c>
    </row>
    <row r="131" spans="2:17">
      <c r="B131" t="s">
        <v>3103</v>
      </c>
      <c r="C131">
        <v>3</v>
      </c>
      <c r="D131" t="s">
        <v>3261</v>
      </c>
      <c r="E131" t="s">
        <v>3262</v>
      </c>
      <c r="F131">
        <v>3</v>
      </c>
      <c r="G131" s="20">
        <v>45327</v>
      </c>
      <c r="H131">
        <v>1</v>
      </c>
      <c r="I131" t="s">
        <v>3262</v>
      </c>
      <c r="M131" t="s">
        <v>3351</v>
      </c>
      <c r="N131" s="22">
        <v>1</v>
      </c>
      <c r="O131" s="22" t="s">
        <v>2144</v>
      </c>
      <c r="P131" t="s">
        <v>3352</v>
      </c>
      <c r="Q131" s="377" t="s">
        <v>9942</v>
      </c>
    </row>
    <row r="132" spans="2:17">
      <c r="B132" t="s">
        <v>3103</v>
      </c>
      <c r="C132">
        <v>3</v>
      </c>
      <c r="D132" t="s">
        <v>3261</v>
      </c>
      <c r="E132" t="s">
        <v>3262</v>
      </c>
      <c r="F132">
        <v>3</v>
      </c>
      <c r="G132" s="20">
        <v>45327</v>
      </c>
      <c r="H132">
        <v>1</v>
      </c>
      <c r="I132" t="s">
        <v>3262</v>
      </c>
      <c r="M132" t="s">
        <v>3353</v>
      </c>
      <c r="N132" s="22">
        <v>1</v>
      </c>
      <c r="O132" s="22" t="s">
        <v>2144</v>
      </c>
      <c r="P132" t="s">
        <v>3354</v>
      </c>
      <c r="Q132" s="377" t="s">
        <v>9942</v>
      </c>
    </row>
    <row r="133" spans="2:17">
      <c r="B133" t="s">
        <v>3103</v>
      </c>
      <c r="C133">
        <v>3</v>
      </c>
      <c r="D133" t="s">
        <v>3261</v>
      </c>
      <c r="E133" t="s">
        <v>3262</v>
      </c>
      <c r="F133">
        <v>3</v>
      </c>
      <c r="G133" s="20">
        <v>45327</v>
      </c>
      <c r="H133">
        <v>1</v>
      </c>
      <c r="I133" t="s">
        <v>3262</v>
      </c>
      <c r="M133" t="s">
        <v>3355</v>
      </c>
      <c r="N133" s="22">
        <v>680</v>
      </c>
      <c r="O133" s="22" t="s">
        <v>2144</v>
      </c>
      <c r="P133" t="s">
        <v>3356</v>
      </c>
      <c r="Q133" s="377" t="s">
        <v>9942</v>
      </c>
    </row>
    <row r="134" spans="2:17">
      <c r="B134" t="s">
        <v>3103</v>
      </c>
      <c r="C134">
        <v>3</v>
      </c>
      <c r="D134" t="s">
        <v>3261</v>
      </c>
      <c r="E134" t="s">
        <v>3262</v>
      </c>
      <c r="F134">
        <v>3</v>
      </c>
      <c r="G134" s="20">
        <v>45327</v>
      </c>
      <c r="H134">
        <v>1</v>
      </c>
      <c r="I134" t="s">
        <v>3262</v>
      </c>
      <c r="M134" t="s">
        <v>2556</v>
      </c>
      <c r="N134" s="22">
        <v>680</v>
      </c>
      <c r="O134" s="22" t="s">
        <v>2144</v>
      </c>
      <c r="P134" t="s">
        <v>3357</v>
      </c>
      <c r="Q134" s="377" t="s">
        <v>9942</v>
      </c>
    </row>
    <row r="135" spans="2:17">
      <c r="B135" t="s">
        <v>3103</v>
      </c>
      <c r="C135">
        <v>3</v>
      </c>
      <c r="D135" t="s">
        <v>3261</v>
      </c>
      <c r="E135" t="s">
        <v>3262</v>
      </c>
      <c r="F135">
        <v>3</v>
      </c>
      <c r="G135" s="20">
        <v>45327</v>
      </c>
      <c r="H135">
        <v>1</v>
      </c>
      <c r="I135" t="s">
        <v>3262</v>
      </c>
      <c r="M135" t="s">
        <v>3358</v>
      </c>
      <c r="N135" s="22">
        <v>680</v>
      </c>
      <c r="O135" s="22" t="s">
        <v>2144</v>
      </c>
      <c r="P135" t="s">
        <v>3359</v>
      </c>
      <c r="Q135" s="377" t="s">
        <v>9942</v>
      </c>
    </row>
    <row r="136" spans="2:17">
      <c r="B136" t="s">
        <v>3103</v>
      </c>
      <c r="C136">
        <v>3</v>
      </c>
      <c r="D136" t="s">
        <v>3261</v>
      </c>
      <c r="E136" t="s">
        <v>3262</v>
      </c>
      <c r="F136">
        <v>3</v>
      </c>
      <c r="G136" s="20">
        <v>45327</v>
      </c>
      <c r="H136">
        <v>1</v>
      </c>
      <c r="I136" t="s">
        <v>3262</v>
      </c>
      <c r="M136" t="s">
        <v>3360</v>
      </c>
      <c r="N136" s="22">
        <v>30</v>
      </c>
      <c r="O136" s="22" t="s">
        <v>2144</v>
      </c>
      <c r="P136" t="s">
        <v>3361</v>
      </c>
      <c r="Q136" s="377" t="s">
        <v>9942</v>
      </c>
    </row>
    <row r="137" spans="2:17">
      <c r="B137" t="s">
        <v>3103</v>
      </c>
      <c r="C137">
        <v>3</v>
      </c>
      <c r="D137" t="s">
        <v>3261</v>
      </c>
      <c r="E137" t="s">
        <v>3262</v>
      </c>
      <c r="F137">
        <v>3</v>
      </c>
      <c r="G137" s="20">
        <v>45327</v>
      </c>
      <c r="H137">
        <v>1</v>
      </c>
      <c r="I137" t="s">
        <v>3262</v>
      </c>
      <c r="M137" t="s">
        <v>3375</v>
      </c>
      <c r="N137" s="22">
        <v>1</v>
      </c>
      <c r="O137" s="22" t="s">
        <v>2144</v>
      </c>
      <c r="P137" t="s">
        <v>3362</v>
      </c>
      <c r="Q137" s="377" t="s">
        <v>9942</v>
      </c>
    </row>
    <row r="138" spans="2:17">
      <c r="B138" t="s">
        <v>3103</v>
      </c>
      <c r="C138">
        <v>3</v>
      </c>
      <c r="D138" t="s">
        <v>3261</v>
      </c>
      <c r="E138" t="s">
        <v>3262</v>
      </c>
      <c r="F138">
        <v>3</v>
      </c>
      <c r="G138" s="20">
        <v>45327</v>
      </c>
      <c r="H138">
        <v>1</v>
      </c>
      <c r="I138" t="s">
        <v>3262</v>
      </c>
      <c r="M138" t="s">
        <v>3363</v>
      </c>
      <c r="N138" s="22">
        <v>20</v>
      </c>
      <c r="O138" s="22" t="s">
        <v>2144</v>
      </c>
      <c r="P138" t="s">
        <v>3364</v>
      </c>
      <c r="Q138" s="377" t="s">
        <v>9942</v>
      </c>
    </row>
    <row r="139" spans="2:17">
      <c r="B139" t="s">
        <v>3103</v>
      </c>
      <c r="C139">
        <v>3</v>
      </c>
      <c r="D139" t="s">
        <v>3261</v>
      </c>
      <c r="E139" t="s">
        <v>3262</v>
      </c>
      <c r="F139">
        <v>3</v>
      </c>
      <c r="G139" s="20">
        <v>45327</v>
      </c>
      <c r="H139">
        <v>1</v>
      </c>
      <c r="I139" t="s">
        <v>3262</v>
      </c>
      <c r="M139" t="s">
        <v>3365</v>
      </c>
      <c r="N139" s="22">
        <v>10</v>
      </c>
      <c r="O139" s="22" t="s">
        <v>2144</v>
      </c>
      <c r="Q139" s="377" t="s">
        <v>9942</v>
      </c>
    </row>
    <row r="140" spans="2:17">
      <c r="B140" t="s">
        <v>3103</v>
      </c>
      <c r="C140">
        <v>3</v>
      </c>
      <c r="D140" t="s">
        <v>3261</v>
      </c>
      <c r="E140" t="s">
        <v>3262</v>
      </c>
      <c r="F140">
        <v>3</v>
      </c>
      <c r="G140" s="20">
        <v>45327</v>
      </c>
      <c r="H140">
        <v>1</v>
      </c>
      <c r="I140" t="s">
        <v>3262</v>
      </c>
      <c r="M140" t="s">
        <v>3366</v>
      </c>
      <c r="N140">
        <v>420</v>
      </c>
      <c r="O140" t="s">
        <v>2182</v>
      </c>
      <c r="P140" t="s">
        <v>3367</v>
      </c>
      <c r="Q140" s="377" t="s">
        <v>9942</v>
      </c>
    </row>
    <row r="141" spans="2:17">
      <c r="B141" t="s">
        <v>3103</v>
      </c>
      <c r="C141">
        <v>3</v>
      </c>
      <c r="D141" t="s">
        <v>3261</v>
      </c>
      <c r="E141" t="s">
        <v>3262</v>
      </c>
      <c r="F141">
        <v>3</v>
      </c>
      <c r="G141" s="20">
        <v>45327</v>
      </c>
      <c r="H141">
        <v>1</v>
      </c>
      <c r="I141" t="s">
        <v>3262</v>
      </c>
      <c r="M141" t="s">
        <v>2562</v>
      </c>
      <c r="N141" s="22">
        <v>10</v>
      </c>
      <c r="O141" s="22" t="s">
        <v>2144</v>
      </c>
      <c r="P141" t="s">
        <v>3368</v>
      </c>
      <c r="Q141" s="377" t="s">
        <v>9942</v>
      </c>
    </row>
    <row r="142" spans="2:17">
      <c r="B142" t="s">
        <v>3103</v>
      </c>
      <c r="C142">
        <v>3</v>
      </c>
      <c r="D142" t="s">
        <v>3261</v>
      </c>
      <c r="E142" t="s">
        <v>3262</v>
      </c>
      <c r="F142">
        <v>3</v>
      </c>
      <c r="G142" s="20">
        <v>45327</v>
      </c>
      <c r="H142">
        <v>1</v>
      </c>
      <c r="I142" t="s">
        <v>3262</v>
      </c>
      <c r="M142" t="s">
        <v>2563</v>
      </c>
      <c r="N142" s="22">
        <v>500</v>
      </c>
      <c r="O142" s="22" t="s">
        <v>2144</v>
      </c>
      <c r="P142" t="s">
        <v>3369</v>
      </c>
      <c r="Q142" s="377" t="s">
        <v>9942</v>
      </c>
    </row>
    <row r="143" spans="2:17">
      <c r="B143" t="s">
        <v>3103</v>
      </c>
      <c r="C143">
        <v>3</v>
      </c>
      <c r="D143" t="s">
        <v>3261</v>
      </c>
      <c r="E143" t="s">
        <v>3262</v>
      </c>
      <c r="F143">
        <v>3</v>
      </c>
      <c r="G143" s="20">
        <v>45327</v>
      </c>
      <c r="H143">
        <v>1</v>
      </c>
      <c r="I143" t="s">
        <v>3262</v>
      </c>
      <c r="M143" t="s">
        <v>2564</v>
      </c>
      <c r="N143" s="22">
        <v>10</v>
      </c>
      <c r="O143" s="22" t="s">
        <v>2144</v>
      </c>
      <c r="P143" t="s">
        <v>3370</v>
      </c>
      <c r="Q143" s="377" t="s">
        <v>9942</v>
      </c>
    </row>
    <row r="144" spans="2:17">
      <c r="B144" t="s">
        <v>3103</v>
      </c>
      <c r="C144">
        <v>3</v>
      </c>
      <c r="D144" t="s">
        <v>3261</v>
      </c>
      <c r="E144" t="s">
        <v>3262</v>
      </c>
      <c r="F144">
        <v>3</v>
      </c>
      <c r="G144" s="20">
        <v>45327</v>
      </c>
      <c r="H144">
        <v>1</v>
      </c>
      <c r="I144" t="s">
        <v>3262</v>
      </c>
      <c r="M144" t="s">
        <v>2560</v>
      </c>
      <c r="N144" s="22">
        <v>90</v>
      </c>
      <c r="O144" s="22" t="s">
        <v>2144</v>
      </c>
      <c r="Q144" s="377" t="s">
        <v>9942</v>
      </c>
    </row>
    <row r="145" spans="1:17">
      <c r="B145" t="s">
        <v>3103</v>
      </c>
      <c r="C145">
        <v>3</v>
      </c>
      <c r="D145" t="s">
        <v>3261</v>
      </c>
      <c r="E145" t="s">
        <v>3262</v>
      </c>
      <c r="F145">
        <v>3</v>
      </c>
      <c r="G145" s="20">
        <v>45327</v>
      </c>
      <c r="H145">
        <v>1</v>
      </c>
      <c r="I145" t="s">
        <v>3262</v>
      </c>
      <c r="M145" t="s">
        <v>3371</v>
      </c>
      <c r="N145" s="22">
        <v>90</v>
      </c>
      <c r="O145" s="22" t="s">
        <v>2144</v>
      </c>
      <c r="Q145" s="377" t="s">
        <v>9942</v>
      </c>
    </row>
    <row r="146" spans="1:17">
      <c r="B146" t="s">
        <v>3103</v>
      </c>
      <c r="C146">
        <v>3</v>
      </c>
      <c r="D146" t="s">
        <v>3261</v>
      </c>
      <c r="E146" t="s">
        <v>3262</v>
      </c>
      <c r="F146">
        <v>3</v>
      </c>
      <c r="G146" s="20">
        <v>45327</v>
      </c>
      <c r="H146">
        <v>1</v>
      </c>
      <c r="I146" t="s">
        <v>3262</v>
      </c>
      <c r="M146" t="s">
        <v>2565</v>
      </c>
      <c r="N146" s="22">
        <v>90</v>
      </c>
      <c r="O146" s="22" t="s">
        <v>2144</v>
      </c>
      <c r="Q146" s="377" t="s">
        <v>9942</v>
      </c>
    </row>
    <row r="147" spans="1:17">
      <c r="B147" t="s">
        <v>3103</v>
      </c>
      <c r="C147">
        <v>3</v>
      </c>
      <c r="D147" t="s">
        <v>3261</v>
      </c>
      <c r="E147" t="s">
        <v>3262</v>
      </c>
      <c r="F147">
        <v>3</v>
      </c>
      <c r="G147" s="20">
        <v>45327</v>
      </c>
      <c r="H147">
        <v>1</v>
      </c>
      <c r="I147" t="s">
        <v>3262</v>
      </c>
      <c r="M147" t="s">
        <v>3372</v>
      </c>
      <c r="N147" s="22">
        <v>130</v>
      </c>
      <c r="O147" s="22" t="s">
        <v>2144</v>
      </c>
      <c r="P147" t="s">
        <v>3373</v>
      </c>
      <c r="Q147" s="377" t="s">
        <v>9942</v>
      </c>
    </row>
    <row r="148" spans="1:17">
      <c r="B148" t="s">
        <v>3103</v>
      </c>
      <c r="C148">
        <v>3</v>
      </c>
      <c r="D148" t="s">
        <v>3261</v>
      </c>
      <c r="E148" t="s">
        <v>3262</v>
      </c>
      <c r="F148">
        <v>3</v>
      </c>
      <c r="G148" s="20">
        <v>45327</v>
      </c>
      <c r="H148">
        <v>1</v>
      </c>
      <c r="I148" t="s">
        <v>3262</v>
      </c>
      <c r="K148" t="s">
        <v>2306</v>
      </c>
      <c r="M148" t="s">
        <v>3374</v>
      </c>
      <c r="N148">
        <v>3</v>
      </c>
      <c r="O148" t="s">
        <v>2182</v>
      </c>
      <c r="Q148" s="377" t="s">
        <v>9942</v>
      </c>
    </row>
    <row r="149" spans="1:17">
      <c r="A149" t="s">
        <v>10035</v>
      </c>
      <c r="B149" t="s">
        <v>3104</v>
      </c>
      <c r="C149">
        <v>3</v>
      </c>
      <c r="D149" t="s">
        <v>3376</v>
      </c>
      <c r="E149" t="s">
        <v>3377</v>
      </c>
      <c r="F149">
        <v>3</v>
      </c>
      <c r="G149" s="20">
        <v>45327</v>
      </c>
      <c r="H149">
        <v>1</v>
      </c>
      <c r="I149" t="s">
        <v>3377</v>
      </c>
      <c r="K149" t="s">
        <v>3378</v>
      </c>
      <c r="M149" t="s">
        <v>3264</v>
      </c>
      <c r="N149" s="22">
        <v>1</v>
      </c>
      <c r="O149" s="22" t="s">
        <v>2144</v>
      </c>
      <c r="P149" t="s">
        <v>3379</v>
      </c>
      <c r="Q149" s="376" t="s">
        <v>9953</v>
      </c>
    </row>
    <row r="150" spans="1:17">
      <c r="B150" t="s">
        <v>3104</v>
      </c>
      <c r="C150">
        <v>3</v>
      </c>
      <c r="D150" t="s">
        <v>3376</v>
      </c>
      <c r="E150" t="s">
        <v>3377</v>
      </c>
      <c r="F150">
        <v>3</v>
      </c>
      <c r="G150" s="20">
        <v>45327</v>
      </c>
      <c r="H150">
        <v>1</v>
      </c>
      <c r="I150" t="s">
        <v>3377</v>
      </c>
      <c r="K150" t="s">
        <v>3380</v>
      </c>
      <c r="M150" t="s">
        <v>3381</v>
      </c>
      <c r="N150" s="22">
        <v>1</v>
      </c>
      <c r="O150" s="22" t="s">
        <v>2144</v>
      </c>
      <c r="P150" t="s">
        <v>3382</v>
      </c>
      <c r="Q150" s="376" t="s">
        <v>9952</v>
      </c>
    </row>
    <row r="151" spans="1:17">
      <c r="B151" t="s">
        <v>3104</v>
      </c>
      <c r="C151">
        <v>3</v>
      </c>
      <c r="D151" t="s">
        <v>3376</v>
      </c>
      <c r="E151" t="s">
        <v>3377</v>
      </c>
      <c r="F151">
        <v>3</v>
      </c>
      <c r="G151" s="20">
        <v>45327</v>
      </c>
      <c r="H151">
        <v>1</v>
      </c>
      <c r="I151" t="s">
        <v>3377</v>
      </c>
      <c r="K151" t="s">
        <v>3383</v>
      </c>
      <c r="M151" t="s">
        <v>3384</v>
      </c>
      <c r="N151" s="22">
        <v>1</v>
      </c>
      <c r="O151" s="22" t="s">
        <v>2144</v>
      </c>
      <c r="P151" t="s">
        <v>3385</v>
      </c>
      <c r="Q151" s="376" t="s">
        <v>9947</v>
      </c>
    </row>
    <row r="152" spans="1:17">
      <c r="B152" t="s">
        <v>3104</v>
      </c>
      <c r="C152">
        <v>3</v>
      </c>
      <c r="D152" t="s">
        <v>3376</v>
      </c>
      <c r="E152" t="s">
        <v>3377</v>
      </c>
      <c r="F152">
        <v>3</v>
      </c>
      <c r="G152" s="20">
        <v>45327</v>
      </c>
      <c r="H152">
        <v>1</v>
      </c>
      <c r="I152" t="s">
        <v>3377</v>
      </c>
      <c r="M152" t="s">
        <v>3267</v>
      </c>
      <c r="N152" s="22">
        <v>1</v>
      </c>
      <c r="O152" s="22" t="s">
        <v>2144</v>
      </c>
      <c r="P152" t="s">
        <v>3386</v>
      </c>
      <c r="Q152" s="377" t="s">
        <v>9942</v>
      </c>
    </row>
    <row r="153" spans="1:17">
      <c r="B153" t="s">
        <v>3104</v>
      </c>
      <c r="C153">
        <v>3</v>
      </c>
      <c r="D153" t="s">
        <v>3376</v>
      </c>
      <c r="E153" t="s">
        <v>3377</v>
      </c>
      <c r="F153">
        <v>3</v>
      </c>
      <c r="G153" s="20">
        <v>45327</v>
      </c>
      <c r="H153">
        <v>1</v>
      </c>
      <c r="I153" t="s">
        <v>3377</v>
      </c>
      <c r="M153" t="s">
        <v>3274</v>
      </c>
      <c r="N153" s="22">
        <v>87</v>
      </c>
      <c r="O153" s="22" t="s">
        <v>2144</v>
      </c>
      <c r="P153" t="s">
        <v>3275</v>
      </c>
      <c r="Q153" s="377" t="s">
        <v>9942</v>
      </c>
    </row>
    <row r="154" spans="1:17">
      <c r="B154" t="s">
        <v>3104</v>
      </c>
      <c r="C154">
        <v>3</v>
      </c>
      <c r="D154" t="s">
        <v>3376</v>
      </c>
      <c r="E154" t="s">
        <v>3377</v>
      </c>
      <c r="F154">
        <v>3</v>
      </c>
      <c r="G154" s="20">
        <v>45327</v>
      </c>
      <c r="H154">
        <v>1</v>
      </c>
      <c r="I154" t="s">
        <v>3377</v>
      </c>
      <c r="M154" t="s">
        <v>2538</v>
      </c>
      <c r="N154" s="22">
        <v>71</v>
      </c>
      <c r="O154" s="22" t="s">
        <v>2144</v>
      </c>
      <c r="P154" t="s">
        <v>3276</v>
      </c>
      <c r="Q154" s="377" t="s">
        <v>9942</v>
      </c>
    </row>
    <row r="155" spans="1:17">
      <c r="B155" t="s">
        <v>3104</v>
      </c>
      <c r="C155">
        <v>3</v>
      </c>
      <c r="D155" t="s">
        <v>3376</v>
      </c>
      <c r="E155" t="s">
        <v>3377</v>
      </c>
      <c r="F155">
        <v>3</v>
      </c>
      <c r="G155" s="20">
        <v>45327</v>
      </c>
      <c r="H155">
        <v>1</v>
      </c>
      <c r="I155" t="s">
        <v>3377</v>
      </c>
      <c r="M155" t="s">
        <v>3277</v>
      </c>
      <c r="N155" s="22">
        <v>14</v>
      </c>
      <c r="O155" s="22" t="s">
        <v>2144</v>
      </c>
      <c r="P155" t="s">
        <v>3278</v>
      </c>
      <c r="Q155" s="377" t="s">
        <v>9942</v>
      </c>
    </row>
    <row r="156" spans="1:17">
      <c r="B156" t="s">
        <v>3104</v>
      </c>
      <c r="C156">
        <v>3</v>
      </c>
      <c r="D156" t="s">
        <v>3376</v>
      </c>
      <c r="E156" t="s">
        <v>3377</v>
      </c>
      <c r="F156">
        <v>3</v>
      </c>
      <c r="G156" s="20">
        <v>45327</v>
      </c>
      <c r="H156">
        <v>1</v>
      </c>
      <c r="I156" t="s">
        <v>3377</v>
      </c>
      <c r="M156" t="s">
        <v>3279</v>
      </c>
      <c r="N156" s="22">
        <v>87</v>
      </c>
      <c r="O156" s="22" t="s">
        <v>2144</v>
      </c>
      <c r="P156" t="s">
        <v>3280</v>
      </c>
      <c r="Q156" s="377" t="s">
        <v>9942</v>
      </c>
    </row>
    <row r="157" spans="1:17">
      <c r="B157" t="s">
        <v>3104</v>
      </c>
      <c r="C157">
        <v>3</v>
      </c>
      <c r="D157" t="s">
        <v>3376</v>
      </c>
      <c r="E157" t="s">
        <v>3377</v>
      </c>
      <c r="F157">
        <v>3</v>
      </c>
      <c r="G157" s="20">
        <v>45327</v>
      </c>
      <c r="H157">
        <v>1</v>
      </c>
      <c r="I157" t="s">
        <v>3377</v>
      </c>
      <c r="M157" t="s">
        <v>2539</v>
      </c>
      <c r="N157" s="22">
        <v>71</v>
      </c>
      <c r="O157" s="22" t="s">
        <v>2144</v>
      </c>
      <c r="P157" t="s">
        <v>3281</v>
      </c>
      <c r="Q157" s="377" t="s">
        <v>9942</v>
      </c>
    </row>
    <row r="158" spans="1:17">
      <c r="B158" t="s">
        <v>3104</v>
      </c>
      <c r="C158">
        <v>3</v>
      </c>
      <c r="D158" t="s">
        <v>3376</v>
      </c>
      <c r="E158" t="s">
        <v>3377</v>
      </c>
      <c r="F158">
        <v>3</v>
      </c>
      <c r="G158" s="20">
        <v>45327</v>
      </c>
      <c r="H158">
        <v>1</v>
      </c>
      <c r="I158" t="s">
        <v>3377</v>
      </c>
      <c r="M158" t="s">
        <v>3282</v>
      </c>
      <c r="N158" s="22">
        <v>14</v>
      </c>
      <c r="O158" s="22" t="s">
        <v>2144</v>
      </c>
      <c r="P158" t="s">
        <v>3283</v>
      </c>
      <c r="Q158" s="377" t="s">
        <v>9942</v>
      </c>
    </row>
    <row r="159" spans="1:17">
      <c r="B159" t="s">
        <v>3104</v>
      </c>
      <c r="C159">
        <v>3</v>
      </c>
      <c r="D159" t="s">
        <v>3376</v>
      </c>
      <c r="E159" t="s">
        <v>3377</v>
      </c>
      <c r="F159">
        <v>3</v>
      </c>
      <c r="G159" s="20">
        <v>45327</v>
      </c>
      <c r="H159">
        <v>1</v>
      </c>
      <c r="I159" t="s">
        <v>3377</v>
      </c>
      <c r="M159" t="s">
        <v>3284</v>
      </c>
      <c r="N159" s="22">
        <v>86</v>
      </c>
      <c r="O159" s="22" t="s">
        <v>2144</v>
      </c>
      <c r="P159" t="s">
        <v>3285</v>
      </c>
      <c r="Q159" s="377" t="s">
        <v>9942</v>
      </c>
    </row>
    <row r="160" spans="1:17">
      <c r="B160" t="s">
        <v>3104</v>
      </c>
      <c r="C160">
        <v>3</v>
      </c>
      <c r="D160" t="s">
        <v>3376</v>
      </c>
      <c r="E160" t="s">
        <v>3377</v>
      </c>
      <c r="F160">
        <v>3</v>
      </c>
      <c r="G160" s="20">
        <v>45327</v>
      </c>
      <c r="H160">
        <v>1</v>
      </c>
      <c r="I160" t="s">
        <v>3377</v>
      </c>
      <c r="M160" t="s">
        <v>3286</v>
      </c>
      <c r="N160" s="22">
        <v>18</v>
      </c>
      <c r="O160" s="22" t="s">
        <v>2144</v>
      </c>
      <c r="P160" t="s">
        <v>3287</v>
      </c>
      <c r="Q160" s="377" t="s">
        <v>9942</v>
      </c>
    </row>
    <row r="161" spans="2:17">
      <c r="B161" t="s">
        <v>3104</v>
      </c>
      <c r="C161">
        <v>3</v>
      </c>
      <c r="D161" t="s">
        <v>3376</v>
      </c>
      <c r="E161" t="s">
        <v>3377</v>
      </c>
      <c r="F161">
        <v>3</v>
      </c>
      <c r="G161" s="20">
        <v>45327</v>
      </c>
      <c r="H161">
        <v>1</v>
      </c>
      <c r="I161" t="s">
        <v>3377</v>
      </c>
      <c r="M161" t="s">
        <v>2540</v>
      </c>
      <c r="N161" s="22">
        <v>13</v>
      </c>
      <c r="O161" s="22" t="s">
        <v>2144</v>
      </c>
      <c r="P161" t="s">
        <v>3288</v>
      </c>
      <c r="Q161" s="377" t="s">
        <v>9942</v>
      </c>
    </row>
    <row r="162" spans="2:17">
      <c r="B162" t="s">
        <v>3104</v>
      </c>
      <c r="C162">
        <v>3</v>
      </c>
      <c r="D162" t="s">
        <v>3376</v>
      </c>
      <c r="E162" t="s">
        <v>3377</v>
      </c>
      <c r="F162">
        <v>3</v>
      </c>
      <c r="G162" s="20">
        <v>45327</v>
      </c>
      <c r="H162">
        <v>1</v>
      </c>
      <c r="I162" t="s">
        <v>3377</v>
      </c>
      <c r="M162" t="s">
        <v>3289</v>
      </c>
      <c r="N162" s="22">
        <v>2</v>
      </c>
      <c r="O162" s="22" t="s">
        <v>2144</v>
      </c>
      <c r="P162" t="s">
        <v>3290</v>
      </c>
      <c r="Q162" s="377" t="s">
        <v>9942</v>
      </c>
    </row>
    <row r="163" spans="2:17">
      <c r="B163" t="s">
        <v>3104</v>
      </c>
      <c r="C163">
        <v>3</v>
      </c>
      <c r="D163" t="s">
        <v>3376</v>
      </c>
      <c r="E163" t="s">
        <v>3377</v>
      </c>
      <c r="F163">
        <v>3</v>
      </c>
      <c r="G163" s="20">
        <v>45327</v>
      </c>
      <c r="H163">
        <v>1</v>
      </c>
      <c r="I163" t="s">
        <v>3377</v>
      </c>
      <c r="M163" t="s">
        <v>3291</v>
      </c>
      <c r="N163" s="22">
        <v>18</v>
      </c>
      <c r="O163" s="22" t="s">
        <v>2144</v>
      </c>
      <c r="P163" t="s">
        <v>3292</v>
      </c>
      <c r="Q163" s="377" t="s">
        <v>9942</v>
      </c>
    </row>
    <row r="164" spans="2:17">
      <c r="B164" t="s">
        <v>3104</v>
      </c>
      <c r="C164">
        <v>3</v>
      </c>
      <c r="D164" t="s">
        <v>3376</v>
      </c>
      <c r="E164" t="s">
        <v>3377</v>
      </c>
      <c r="F164">
        <v>3</v>
      </c>
      <c r="G164" s="20">
        <v>45327</v>
      </c>
      <c r="H164">
        <v>1</v>
      </c>
      <c r="I164" t="s">
        <v>3377</v>
      </c>
      <c r="M164" t="s">
        <v>2541</v>
      </c>
      <c r="N164" s="22">
        <v>13</v>
      </c>
      <c r="O164" s="22" t="s">
        <v>2144</v>
      </c>
      <c r="P164" t="s">
        <v>3293</v>
      </c>
      <c r="Q164" s="377" t="s">
        <v>9942</v>
      </c>
    </row>
    <row r="165" spans="2:17">
      <c r="B165" t="s">
        <v>3104</v>
      </c>
      <c r="C165">
        <v>3</v>
      </c>
      <c r="D165" t="s">
        <v>3376</v>
      </c>
      <c r="E165" t="s">
        <v>3377</v>
      </c>
      <c r="F165">
        <v>3</v>
      </c>
      <c r="G165" s="20">
        <v>45327</v>
      </c>
      <c r="H165">
        <v>1</v>
      </c>
      <c r="I165" t="s">
        <v>3377</v>
      </c>
      <c r="M165" t="s">
        <v>3294</v>
      </c>
      <c r="N165" s="22">
        <v>2</v>
      </c>
      <c r="O165" s="22" t="s">
        <v>2144</v>
      </c>
      <c r="P165" t="s">
        <v>3295</v>
      </c>
      <c r="Q165" s="377" t="s">
        <v>9942</v>
      </c>
    </row>
    <row r="166" spans="2:17">
      <c r="B166" t="s">
        <v>3104</v>
      </c>
      <c r="C166">
        <v>3</v>
      </c>
      <c r="D166" t="s">
        <v>3376</v>
      </c>
      <c r="E166" t="s">
        <v>3377</v>
      </c>
      <c r="F166">
        <v>3</v>
      </c>
      <c r="G166" s="20">
        <v>45327</v>
      </c>
      <c r="H166">
        <v>1</v>
      </c>
      <c r="I166" t="s">
        <v>3377</v>
      </c>
      <c r="M166" t="s">
        <v>3296</v>
      </c>
      <c r="N166" s="22">
        <v>8</v>
      </c>
      <c r="O166" s="22" t="s">
        <v>2144</v>
      </c>
      <c r="P166" t="s">
        <v>3297</v>
      </c>
      <c r="Q166" s="377" t="s">
        <v>9942</v>
      </c>
    </row>
    <row r="167" spans="2:17">
      <c r="B167" t="s">
        <v>3104</v>
      </c>
      <c r="C167">
        <v>3</v>
      </c>
      <c r="D167" t="s">
        <v>3376</v>
      </c>
      <c r="E167" t="s">
        <v>3377</v>
      </c>
      <c r="F167">
        <v>3</v>
      </c>
      <c r="G167" s="20">
        <v>45327</v>
      </c>
      <c r="H167">
        <v>1</v>
      </c>
      <c r="I167" t="s">
        <v>3377</v>
      </c>
      <c r="M167" t="s">
        <v>2542</v>
      </c>
      <c r="N167" s="22">
        <v>8</v>
      </c>
      <c r="O167" s="22" t="s">
        <v>2144</v>
      </c>
      <c r="P167" t="s">
        <v>3298</v>
      </c>
      <c r="Q167" s="377" t="s">
        <v>9942</v>
      </c>
    </row>
    <row r="168" spans="2:17">
      <c r="B168" t="s">
        <v>3104</v>
      </c>
      <c r="C168">
        <v>3</v>
      </c>
      <c r="D168" t="s">
        <v>3376</v>
      </c>
      <c r="E168" t="s">
        <v>3377</v>
      </c>
      <c r="F168">
        <v>3</v>
      </c>
      <c r="G168" s="20">
        <v>45327</v>
      </c>
      <c r="H168">
        <v>1</v>
      </c>
      <c r="I168" t="s">
        <v>3377</v>
      </c>
      <c r="M168" t="s">
        <v>3387</v>
      </c>
      <c r="N168" s="22">
        <v>1</v>
      </c>
      <c r="O168" s="22" t="s">
        <v>2144</v>
      </c>
      <c r="P168" t="s">
        <v>3388</v>
      </c>
      <c r="Q168" s="377" t="s">
        <v>9942</v>
      </c>
    </row>
    <row r="169" spans="2:17">
      <c r="B169" t="s">
        <v>3104</v>
      </c>
      <c r="C169">
        <v>3</v>
      </c>
      <c r="D169" t="s">
        <v>3376</v>
      </c>
      <c r="E169" t="s">
        <v>3377</v>
      </c>
      <c r="F169">
        <v>3</v>
      </c>
      <c r="G169" s="20">
        <v>45327</v>
      </c>
      <c r="H169">
        <v>1</v>
      </c>
      <c r="I169" t="s">
        <v>3377</v>
      </c>
      <c r="M169" t="s">
        <v>3299</v>
      </c>
      <c r="N169" s="22">
        <v>8</v>
      </c>
      <c r="O169" s="22" t="s">
        <v>2144</v>
      </c>
      <c r="P169" t="s">
        <v>3300</v>
      </c>
      <c r="Q169" s="377" t="s">
        <v>9942</v>
      </c>
    </row>
    <row r="170" spans="2:17">
      <c r="B170" t="s">
        <v>3104</v>
      </c>
      <c r="C170">
        <v>3</v>
      </c>
      <c r="D170" t="s">
        <v>3376</v>
      </c>
      <c r="E170" t="s">
        <v>3377</v>
      </c>
      <c r="F170">
        <v>3</v>
      </c>
      <c r="G170" s="20">
        <v>45327</v>
      </c>
      <c r="H170">
        <v>1</v>
      </c>
      <c r="I170" t="s">
        <v>3377</v>
      </c>
      <c r="M170" t="s">
        <v>3301</v>
      </c>
      <c r="N170" s="22">
        <v>8</v>
      </c>
      <c r="O170" s="22" t="s">
        <v>2144</v>
      </c>
      <c r="P170" t="s">
        <v>3302</v>
      </c>
      <c r="Q170" s="377" t="s">
        <v>9942</v>
      </c>
    </row>
    <row r="171" spans="2:17">
      <c r="B171" t="s">
        <v>3104</v>
      </c>
      <c r="C171">
        <v>3</v>
      </c>
      <c r="D171" t="s">
        <v>3376</v>
      </c>
      <c r="E171" t="s">
        <v>3377</v>
      </c>
      <c r="F171">
        <v>3</v>
      </c>
      <c r="G171" s="20">
        <v>45327</v>
      </c>
      <c r="H171">
        <v>1</v>
      </c>
      <c r="I171" t="s">
        <v>3377</v>
      </c>
      <c r="M171" t="s">
        <v>3389</v>
      </c>
      <c r="N171" s="22">
        <v>1</v>
      </c>
      <c r="O171" s="22" t="s">
        <v>2144</v>
      </c>
      <c r="P171" t="s">
        <v>3390</v>
      </c>
      <c r="Q171" s="377" t="s">
        <v>9942</v>
      </c>
    </row>
    <row r="172" spans="2:17">
      <c r="B172" t="s">
        <v>3104</v>
      </c>
      <c r="C172">
        <v>3</v>
      </c>
      <c r="D172" t="s">
        <v>3376</v>
      </c>
      <c r="E172" t="s">
        <v>3377</v>
      </c>
      <c r="F172">
        <v>3</v>
      </c>
      <c r="G172" s="20">
        <v>45327</v>
      </c>
      <c r="H172">
        <v>1</v>
      </c>
      <c r="I172" t="s">
        <v>3377</v>
      </c>
      <c r="M172" t="s">
        <v>3303</v>
      </c>
      <c r="N172" s="22">
        <v>9</v>
      </c>
      <c r="O172" s="22" t="s">
        <v>2144</v>
      </c>
      <c r="P172" t="s">
        <v>3304</v>
      </c>
      <c r="Q172" s="377" t="s">
        <v>9942</v>
      </c>
    </row>
    <row r="173" spans="2:17">
      <c r="B173" t="s">
        <v>3104</v>
      </c>
      <c r="C173">
        <v>3</v>
      </c>
      <c r="D173" t="s">
        <v>3376</v>
      </c>
      <c r="E173" t="s">
        <v>3377</v>
      </c>
      <c r="F173">
        <v>3</v>
      </c>
      <c r="G173" s="20">
        <v>45327</v>
      </c>
      <c r="H173">
        <v>1</v>
      </c>
      <c r="I173" t="s">
        <v>3377</v>
      </c>
      <c r="M173" t="s">
        <v>2544</v>
      </c>
      <c r="N173" s="22">
        <v>10</v>
      </c>
      <c r="O173" s="22" t="s">
        <v>2144</v>
      </c>
      <c r="P173" t="s">
        <v>3305</v>
      </c>
      <c r="Q173" s="377" t="s">
        <v>9942</v>
      </c>
    </row>
    <row r="174" spans="2:17">
      <c r="B174" t="s">
        <v>3104</v>
      </c>
      <c r="C174">
        <v>3</v>
      </c>
      <c r="D174" t="s">
        <v>3376</v>
      </c>
      <c r="E174" t="s">
        <v>3377</v>
      </c>
      <c r="F174">
        <v>3</v>
      </c>
      <c r="G174" s="20">
        <v>45327</v>
      </c>
      <c r="H174">
        <v>1</v>
      </c>
      <c r="I174" t="s">
        <v>3377</v>
      </c>
      <c r="M174" t="s">
        <v>3306</v>
      </c>
      <c r="N174" s="22">
        <v>9</v>
      </c>
      <c r="O174" s="22" t="s">
        <v>2144</v>
      </c>
      <c r="P174" t="s">
        <v>3307</v>
      </c>
      <c r="Q174" s="377" t="s">
        <v>9942</v>
      </c>
    </row>
    <row r="175" spans="2:17">
      <c r="B175" t="s">
        <v>3104</v>
      </c>
      <c r="C175">
        <v>3</v>
      </c>
      <c r="D175" t="s">
        <v>3376</v>
      </c>
      <c r="E175" t="s">
        <v>3377</v>
      </c>
      <c r="F175">
        <v>3</v>
      </c>
      <c r="G175" s="20">
        <v>45327</v>
      </c>
      <c r="H175">
        <v>1</v>
      </c>
      <c r="I175" t="s">
        <v>3377</v>
      </c>
      <c r="M175" t="s">
        <v>3308</v>
      </c>
      <c r="N175" s="22">
        <v>10</v>
      </c>
      <c r="O175" s="22" t="s">
        <v>2144</v>
      </c>
      <c r="P175" t="s">
        <v>3309</v>
      </c>
      <c r="Q175" s="377" t="s">
        <v>9942</v>
      </c>
    </row>
    <row r="176" spans="2:17">
      <c r="B176" t="s">
        <v>3104</v>
      </c>
      <c r="C176">
        <v>3</v>
      </c>
      <c r="D176" t="s">
        <v>3376</v>
      </c>
      <c r="E176" t="s">
        <v>3377</v>
      </c>
      <c r="F176">
        <v>3</v>
      </c>
      <c r="G176" s="20">
        <v>45327</v>
      </c>
      <c r="H176">
        <v>1</v>
      </c>
      <c r="I176" t="s">
        <v>3377</v>
      </c>
      <c r="M176" t="s">
        <v>2547</v>
      </c>
      <c r="N176" s="22">
        <v>100</v>
      </c>
      <c r="O176" s="22" t="s">
        <v>2144</v>
      </c>
      <c r="P176" t="s">
        <v>3310</v>
      </c>
      <c r="Q176" s="377" t="s">
        <v>9942</v>
      </c>
    </row>
    <row r="177" spans="2:17">
      <c r="B177" t="s">
        <v>3104</v>
      </c>
      <c r="C177">
        <v>3</v>
      </c>
      <c r="D177" t="s">
        <v>3376</v>
      </c>
      <c r="E177" t="s">
        <v>3377</v>
      </c>
      <c r="F177">
        <v>3</v>
      </c>
      <c r="G177" s="20">
        <v>45327</v>
      </c>
      <c r="H177">
        <v>1</v>
      </c>
      <c r="I177" t="s">
        <v>3377</v>
      </c>
      <c r="M177" t="s">
        <v>3365</v>
      </c>
      <c r="N177" s="22">
        <v>15</v>
      </c>
      <c r="O177" s="22" t="s">
        <v>2144</v>
      </c>
      <c r="Q177" s="377" t="s">
        <v>9942</v>
      </c>
    </row>
    <row r="178" spans="2:17">
      <c r="B178" t="s">
        <v>3104</v>
      </c>
      <c r="C178">
        <v>3</v>
      </c>
      <c r="D178" t="s">
        <v>3376</v>
      </c>
      <c r="E178" t="s">
        <v>3377</v>
      </c>
      <c r="F178">
        <v>3</v>
      </c>
      <c r="G178" s="20">
        <v>45327</v>
      </c>
      <c r="H178">
        <v>1</v>
      </c>
      <c r="I178" t="s">
        <v>3377</v>
      </c>
      <c r="M178" t="s">
        <v>2548</v>
      </c>
      <c r="N178" s="22">
        <v>250</v>
      </c>
      <c r="O178" s="22" t="s">
        <v>2144</v>
      </c>
      <c r="P178" t="s">
        <v>3315</v>
      </c>
      <c r="Q178" s="377" t="s">
        <v>9942</v>
      </c>
    </row>
    <row r="179" spans="2:17">
      <c r="B179" t="s">
        <v>3104</v>
      </c>
      <c r="C179">
        <v>3</v>
      </c>
      <c r="D179" t="s">
        <v>3376</v>
      </c>
      <c r="E179" t="s">
        <v>3377</v>
      </c>
      <c r="F179">
        <v>3</v>
      </c>
      <c r="G179" s="20">
        <v>45327</v>
      </c>
      <c r="H179">
        <v>1</v>
      </c>
      <c r="I179" t="s">
        <v>3377</v>
      </c>
      <c r="M179" t="s">
        <v>2549</v>
      </c>
      <c r="N179" s="22">
        <v>45</v>
      </c>
      <c r="O179" s="22" t="s">
        <v>2144</v>
      </c>
      <c r="P179" t="s">
        <v>3319</v>
      </c>
      <c r="Q179" s="377" t="s">
        <v>9942</v>
      </c>
    </row>
    <row r="180" spans="2:17">
      <c r="B180" t="s">
        <v>3104</v>
      </c>
      <c r="C180">
        <v>3</v>
      </c>
      <c r="D180" t="s">
        <v>3376</v>
      </c>
      <c r="E180" t="s">
        <v>3377</v>
      </c>
      <c r="F180">
        <v>3</v>
      </c>
      <c r="G180" s="20">
        <v>45327</v>
      </c>
      <c r="H180">
        <v>1</v>
      </c>
      <c r="I180" t="s">
        <v>3377</v>
      </c>
      <c r="M180" t="s">
        <v>3320</v>
      </c>
      <c r="N180" s="22">
        <v>180</v>
      </c>
      <c r="O180" s="22" t="s">
        <v>2144</v>
      </c>
      <c r="P180" t="s">
        <v>3321</v>
      </c>
      <c r="Q180" s="377" t="s">
        <v>9942</v>
      </c>
    </row>
    <row r="181" spans="2:17">
      <c r="B181" t="s">
        <v>3104</v>
      </c>
      <c r="C181">
        <v>3</v>
      </c>
      <c r="D181" t="s">
        <v>3376</v>
      </c>
      <c r="E181" t="s">
        <v>3377</v>
      </c>
      <c r="F181">
        <v>3</v>
      </c>
      <c r="G181" s="20">
        <v>45327</v>
      </c>
      <c r="H181">
        <v>1</v>
      </c>
      <c r="I181" t="s">
        <v>3377</v>
      </c>
      <c r="M181" t="s">
        <v>2550</v>
      </c>
      <c r="N181" s="22">
        <v>500</v>
      </c>
      <c r="O181" s="22" t="s">
        <v>2144</v>
      </c>
      <c r="P181" t="s">
        <v>3322</v>
      </c>
      <c r="Q181" s="377" t="s">
        <v>9942</v>
      </c>
    </row>
    <row r="182" spans="2:17">
      <c r="B182" t="s">
        <v>3104</v>
      </c>
      <c r="C182">
        <v>3</v>
      </c>
      <c r="D182" t="s">
        <v>3376</v>
      </c>
      <c r="E182" t="s">
        <v>3377</v>
      </c>
      <c r="F182">
        <v>3</v>
      </c>
      <c r="G182" s="20">
        <v>45327</v>
      </c>
      <c r="H182">
        <v>1</v>
      </c>
      <c r="I182" t="s">
        <v>3377</v>
      </c>
      <c r="M182" t="s">
        <v>2551</v>
      </c>
      <c r="N182" s="22">
        <v>500</v>
      </c>
      <c r="O182" s="22" t="s">
        <v>2144</v>
      </c>
      <c r="P182" t="s">
        <v>3323</v>
      </c>
      <c r="Q182" s="377" t="s">
        <v>9942</v>
      </c>
    </row>
    <row r="183" spans="2:17">
      <c r="B183" t="s">
        <v>3104</v>
      </c>
      <c r="C183">
        <v>3</v>
      </c>
      <c r="D183" t="s">
        <v>3376</v>
      </c>
      <c r="E183" t="s">
        <v>3377</v>
      </c>
      <c r="F183">
        <v>3</v>
      </c>
      <c r="G183" s="20">
        <v>45327</v>
      </c>
      <c r="H183">
        <v>1</v>
      </c>
      <c r="I183" t="s">
        <v>3377</v>
      </c>
      <c r="M183" t="s">
        <v>2552</v>
      </c>
      <c r="N183" s="22">
        <v>500</v>
      </c>
      <c r="O183" s="22" t="s">
        <v>2144</v>
      </c>
      <c r="P183" t="s">
        <v>3324</v>
      </c>
      <c r="Q183" s="377" t="s">
        <v>9942</v>
      </c>
    </row>
    <row r="184" spans="2:17">
      <c r="B184" t="s">
        <v>3104</v>
      </c>
      <c r="C184">
        <v>3</v>
      </c>
      <c r="D184" t="s">
        <v>3376</v>
      </c>
      <c r="E184" t="s">
        <v>3377</v>
      </c>
      <c r="F184">
        <v>3</v>
      </c>
      <c r="G184" s="20">
        <v>45327</v>
      </c>
      <c r="H184">
        <v>1</v>
      </c>
      <c r="I184" t="s">
        <v>3377</v>
      </c>
      <c r="M184" t="s">
        <v>2553</v>
      </c>
      <c r="N184" s="22">
        <v>450</v>
      </c>
      <c r="O184" s="22" t="s">
        <v>2144</v>
      </c>
      <c r="P184" t="s">
        <v>3325</v>
      </c>
      <c r="Q184" s="377" t="s">
        <v>9942</v>
      </c>
    </row>
    <row r="185" spans="2:17">
      <c r="B185" t="s">
        <v>3104</v>
      </c>
      <c r="C185">
        <v>3</v>
      </c>
      <c r="D185" t="s">
        <v>3376</v>
      </c>
      <c r="E185" t="s">
        <v>3377</v>
      </c>
      <c r="F185">
        <v>3</v>
      </c>
      <c r="G185" s="20">
        <v>45327</v>
      </c>
      <c r="H185">
        <v>1</v>
      </c>
      <c r="I185" t="s">
        <v>3377</v>
      </c>
      <c r="M185" t="s">
        <v>2554</v>
      </c>
      <c r="N185" s="22">
        <v>450</v>
      </c>
      <c r="O185" s="22" t="s">
        <v>2144</v>
      </c>
      <c r="P185" t="s">
        <v>3326</v>
      </c>
      <c r="Q185" s="377" t="s">
        <v>9942</v>
      </c>
    </row>
    <row r="186" spans="2:17">
      <c r="B186" t="s">
        <v>3104</v>
      </c>
      <c r="C186">
        <v>3</v>
      </c>
      <c r="D186" t="s">
        <v>3376</v>
      </c>
      <c r="E186" t="s">
        <v>3377</v>
      </c>
      <c r="F186">
        <v>3</v>
      </c>
      <c r="G186" s="20">
        <v>45327</v>
      </c>
      <c r="H186">
        <v>1</v>
      </c>
      <c r="I186" t="s">
        <v>3377</v>
      </c>
      <c r="M186" t="s">
        <v>3329</v>
      </c>
      <c r="N186" s="22">
        <v>115</v>
      </c>
      <c r="O186" s="22" t="s">
        <v>2144</v>
      </c>
      <c r="P186" t="s">
        <v>3330</v>
      </c>
      <c r="Q186" s="377" t="s">
        <v>9942</v>
      </c>
    </row>
    <row r="187" spans="2:17">
      <c r="B187" t="s">
        <v>3104</v>
      </c>
      <c r="C187">
        <v>3</v>
      </c>
      <c r="D187" t="s">
        <v>3376</v>
      </c>
      <c r="E187" t="s">
        <v>3377</v>
      </c>
      <c r="F187">
        <v>3</v>
      </c>
      <c r="G187" s="20">
        <v>45327</v>
      </c>
      <c r="H187">
        <v>1</v>
      </c>
      <c r="I187" t="s">
        <v>3377</v>
      </c>
      <c r="M187" t="s">
        <v>3331</v>
      </c>
      <c r="N187" s="22">
        <v>160</v>
      </c>
      <c r="O187" s="22" t="s">
        <v>2144</v>
      </c>
      <c r="P187" t="s">
        <v>3332</v>
      </c>
      <c r="Q187" s="377" t="s">
        <v>9942</v>
      </c>
    </row>
    <row r="188" spans="2:17">
      <c r="B188" t="s">
        <v>3104</v>
      </c>
      <c r="C188">
        <v>3</v>
      </c>
      <c r="D188" t="s">
        <v>3376</v>
      </c>
      <c r="E188" t="s">
        <v>3377</v>
      </c>
      <c r="F188">
        <v>3</v>
      </c>
      <c r="G188" s="20">
        <v>45327</v>
      </c>
      <c r="H188">
        <v>1</v>
      </c>
      <c r="I188" t="s">
        <v>3377</v>
      </c>
      <c r="M188" t="s">
        <v>2335</v>
      </c>
      <c r="N188" s="22">
        <v>500</v>
      </c>
      <c r="O188" s="22" t="s">
        <v>2144</v>
      </c>
      <c r="P188" t="s">
        <v>3333</v>
      </c>
      <c r="Q188" s="377" t="s">
        <v>9942</v>
      </c>
    </row>
    <row r="189" spans="2:17">
      <c r="B189" t="s">
        <v>3104</v>
      </c>
      <c r="C189">
        <v>3</v>
      </c>
      <c r="D189" t="s">
        <v>3376</v>
      </c>
      <c r="E189" t="s">
        <v>3377</v>
      </c>
      <c r="F189">
        <v>3</v>
      </c>
      <c r="G189" s="20">
        <v>45327</v>
      </c>
      <c r="H189">
        <v>1</v>
      </c>
      <c r="I189" t="s">
        <v>3377</v>
      </c>
      <c r="M189" t="s">
        <v>2334</v>
      </c>
      <c r="N189" s="22">
        <v>500</v>
      </c>
      <c r="O189" s="22" t="s">
        <v>2144</v>
      </c>
      <c r="P189" t="s">
        <v>3334</v>
      </c>
      <c r="Q189" s="377" t="s">
        <v>9942</v>
      </c>
    </row>
    <row r="190" spans="2:17">
      <c r="B190" t="s">
        <v>3104</v>
      </c>
      <c r="C190">
        <v>3</v>
      </c>
      <c r="D190" t="s">
        <v>3376</v>
      </c>
      <c r="E190" t="s">
        <v>3377</v>
      </c>
      <c r="F190">
        <v>3</v>
      </c>
      <c r="G190" s="20">
        <v>45327</v>
      </c>
      <c r="H190">
        <v>1</v>
      </c>
      <c r="I190" t="s">
        <v>3377</v>
      </c>
      <c r="M190" t="s">
        <v>3335</v>
      </c>
      <c r="N190" s="22">
        <v>160</v>
      </c>
      <c r="O190" s="22" t="s">
        <v>2144</v>
      </c>
      <c r="P190" t="s">
        <v>3336</v>
      </c>
      <c r="Q190" s="377" t="s">
        <v>9942</v>
      </c>
    </row>
    <row r="191" spans="2:17">
      <c r="B191" t="s">
        <v>3104</v>
      </c>
      <c r="C191">
        <v>3</v>
      </c>
      <c r="D191" t="s">
        <v>3376</v>
      </c>
      <c r="E191" t="s">
        <v>3377</v>
      </c>
      <c r="F191">
        <v>3</v>
      </c>
      <c r="G191" s="20">
        <v>45327</v>
      </c>
      <c r="H191">
        <v>1</v>
      </c>
      <c r="I191" t="s">
        <v>3377</v>
      </c>
      <c r="M191" t="s">
        <v>3337</v>
      </c>
      <c r="N191" s="22">
        <v>550</v>
      </c>
      <c r="O191" s="22" t="s">
        <v>2144</v>
      </c>
      <c r="P191" t="s">
        <v>3338</v>
      </c>
      <c r="Q191" s="377" t="s">
        <v>9942</v>
      </c>
    </row>
    <row r="192" spans="2:17">
      <c r="B192" t="s">
        <v>3104</v>
      </c>
      <c r="C192">
        <v>3</v>
      </c>
      <c r="D192" t="s">
        <v>3376</v>
      </c>
      <c r="E192" t="s">
        <v>3377</v>
      </c>
      <c r="F192">
        <v>3</v>
      </c>
      <c r="G192" s="20">
        <v>45327</v>
      </c>
      <c r="H192">
        <v>1</v>
      </c>
      <c r="I192" t="s">
        <v>3377</v>
      </c>
      <c r="M192" t="s">
        <v>3391</v>
      </c>
      <c r="N192" s="22">
        <v>25</v>
      </c>
      <c r="O192" s="22" t="s">
        <v>2144</v>
      </c>
      <c r="P192" t="s">
        <v>3392</v>
      </c>
      <c r="Q192" s="377" t="s">
        <v>9942</v>
      </c>
    </row>
    <row r="193" spans="2:17">
      <c r="B193" t="s">
        <v>3104</v>
      </c>
      <c r="C193">
        <v>3</v>
      </c>
      <c r="D193" t="s">
        <v>3376</v>
      </c>
      <c r="E193" t="s">
        <v>3377</v>
      </c>
      <c r="F193">
        <v>3</v>
      </c>
      <c r="G193" s="20">
        <v>45327</v>
      </c>
      <c r="H193">
        <v>1</v>
      </c>
      <c r="I193" t="s">
        <v>3377</v>
      </c>
      <c r="M193" t="s">
        <v>3343</v>
      </c>
      <c r="N193" s="22">
        <v>1</v>
      </c>
      <c r="O193" s="22" t="s">
        <v>2144</v>
      </c>
      <c r="P193" t="s">
        <v>3393</v>
      </c>
      <c r="Q193" s="377" t="s">
        <v>9942</v>
      </c>
    </row>
    <row r="194" spans="2:17">
      <c r="B194" t="s">
        <v>3104</v>
      </c>
      <c r="C194">
        <v>3</v>
      </c>
      <c r="D194" t="s">
        <v>3376</v>
      </c>
      <c r="E194" t="s">
        <v>3377</v>
      </c>
      <c r="F194">
        <v>3</v>
      </c>
      <c r="G194" s="20">
        <v>45327</v>
      </c>
      <c r="H194">
        <v>1</v>
      </c>
      <c r="I194" t="s">
        <v>3377</v>
      </c>
      <c r="M194" t="s">
        <v>3345</v>
      </c>
      <c r="N194" s="22">
        <v>2</v>
      </c>
      <c r="O194" s="22" t="s">
        <v>2144</v>
      </c>
      <c r="P194" t="s">
        <v>3394</v>
      </c>
      <c r="Q194" s="377" t="s">
        <v>9942</v>
      </c>
    </row>
    <row r="195" spans="2:17">
      <c r="B195" t="s">
        <v>3104</v>
      </c>
      <c r="C195">
        <v>3</v>
      </c>
      <c r="D195" t="s">
        <v>3376</v>
      </c>
      <c r="E195" t="s">
        <v>3377</v>
      </c>
      <c r="F195">
        <v>3</v>
      </c>
      <c r="G195" s="20">
        <v>45327</v>
      </c>
      <c r="H195">
        <v>1</v>
      </c>
      <c r="I195" t="s">
        <v>3377</v>
      </c>
      <c r="M195" t="s">
        <v>3347</v>
      </c>
      <c r="N195" s="22">
        <v>1</v>
      </c>
      <c r="O195" s="22" t="s">
        <v>2144</v>
      </c>
      <c r="P195" t="s">
        <v>3395</v>
      </c>
      <c r="Q195" s="377" t="s">
        <v>9942</v>
      </c>
    </row>
    <row r="196" spans="2:17">
      <c r="B196" t="s">
        <v>3104</v>
      </c>
      <c r="C196">
        <v>3</v>
      </c>
      <c r="D196" t="s">
        <v>3376</v>
      </c>
      <c r="E196" t="s">
        <v>3377</v>
      </c>
      <c r="F196">
        <v>3</v>
      </c>
      <c r="G196" s="20">
        <v>45327</v>
      </c>
      <c r="H196">
        <v>1</v>
      </c>
      <c r="I196" t="s">
        <v>3377</v>
      </c>
      <c r="M196" t="s">
        <v>3396</v>
      </c>
      <c r="N196" s="22">
        <v>1</v>
      </c>
      <c r="O196" s="22" t="s">
        <v>2144</v>
      </c>
      <c r="P196" t="s">
        <v>3397</v>
      </c>
      <c r="Q196" s="377" t="s">
        <v>9942</v>
      </c>
    </row>
    <row r="197" spans="2:17">
      <c r="B197" t="s">
        <v>3104</v>
      </c>
      <c r="C197">
        <v>3</v>
      </c>
      <c r="D197" t="s">
        <v>3376</v>
      </c>
      <c r="E197" t="s">
        <v>3377</v>
      </c>
      <c r="F197">
        <v>3</v>
      </c>
      <c r="G197" s="20">
        <v>45327</v>
      </c>
      <c r="H197">
        <v>1</v>
      </c>
      <c r="I197" t="s">
        <v>3377</v>
      </c>
      <c r="M197" t="s">
        <v>3398</v>
      </c>
      <c r="N197" s="22">
        <v>2</v>
      </c>
      <c r="O197" s="22" t="s">
        <v>2144</v>
      </c>
      <c r="P197" t="s">
        <v>3399</v>
      </c>
      <c r="Q197" s="377" t="s">
        <v>9942</v>
      </c>
    </row>
    <row r="198" spans="2:17">
      <c r="B198" t="s">
        <v>3104</v>
      </c>
      <c r="C198">
        <v>3</v>
      </c>
      <c r="D198" t="s">
        <v>3376</v>
      </c>
      <c r="E198" t="s">
        <v>3377</v>
      </c>
      <c r="F198">
        <v>3</v>
      </c>
      <c r="G198" s="20">
        <v>45327</v>
      </c>
      <c r="H198">
        <v>1</v>
      </c>
      <c r="I198" t="s">
        <v>3377</v>
      </c>
      <c r="M198" t="s">
        <v>3353</v>
      </c>
      <c r="N198" s="22">
        <v>1</v>
      </c>
      <c r="O198" s="22" t="s">
        <v>2144</v>
      </c>
      <c r="P198" t="s">
        <v>3400</v>
      </c>
      <c r="Q198" s="377" t="s">
        <v>9942</v>
      </c>
    </row>
    <row r="199" spans="2:17">
      <c r="B199" t="s">
        <v>3104</v>
      </c>
      <c r="C199">
        <v>3</v>
      </c>
      <c r="D199" t="s">
        <v>3376</v>
      </c>
      <c r="E199" t="s">
        <v>3377</v>
      </c>
      <c r="F199">
        <v>3</v>
      </c>
      <c r="G199" s="20">
        <v>45327</v>
      </c>
      <c r="H199">
        <v>1</v>
      </c>
      <c r="I199" t="s">
        <v>3377</v>
      </c>
      <c r="M199" t="s">
        <v>3355</v>
      </c>
      <c r="N199" s="22">
        <v>1120</v>
      </c>
      <c r="O199" s="22" t="s">
        <v>2144</v>
      </c>
      <c r="P199" t="s">
        <v>3356</v>
      </c>
      <c r="Q199" s="377" t="s">
        <v>9942</v>
      </c>
    </row>
    <row r="200" spans="2:17">
      <c r="B200" t="s">
        <v>3104</v>
      </c>
      <c r="C200">
        <v>3</v>
      </c>
      <c r="D200" t="s">
        <v>3376</v>
      </c>
      <c r="E200" t="s">
        <v>3377</v>
      </c>
      <c r="F200">
        <v>3</v>
      </c>
      <c r="G200" s="20">
        <v>45327</v>
      </c>
      <c r="H200">
        <v>1</v>
      </c>
      <c r="I200" t="s">
        <v>3377</v>
      </c>
      <c r="M200" t="s">
        <v>2556</v>
      </c>
      <c r="N200" s="22">
        <v>1120</v>
      </c>
      <c r="O200" s="22" t="s">
        <v>2144</v>
      </c>
      <c r="P200" t="s">
        <v>3357</v>
      </c>
      <c r="Q200" s="377" t="s">
        <v>9942</v>
      </c>
    </row>
    <row r="201" spans="2:17">
      <c r="B201" t="s">
        <v>3104</v>
      </c>
      <c r="C201">
        <v>3</v>
      </c>
      <c r="D201" t="s">
        <v>3376</v>
      </c>
      <c r="E201" t="s">
        <v>3377</v>
      </c>
      <c r="F201">
        <v>3</v>
      </c>
      <c r="G201" s="20">
        <v>45327</v>
      </c>
      <c r="H201">
        <v>1</v>
      </c>
      <c r="I201" t="s">
        <v>3377</v>
      </c>
      <c r="M201" t="s">
        <v>3358</v>
      </c>
      <c r="N201" s="22">
        <v>1120</v>
      </c>
      <c r="O201" s="22" t="s">
        <v>2144</v>
      </c>
      <c r="P201" t="s">
        <v>3359</v>
      </c>
      <c r="Q201" s="377" t="s">
        <v>9942</v>
      </c>
    </row>
    <row r="202" spans="2:17">
      <c r="B202" t="s">
        <v>3104</v>
      </c>
      <c r="C202">
        <v>3</v>
      </c>
      <c r="D202" t="s">
        <v>3376</v>
      </c>
      <c r="E202" t="s">
        <v>3377</v>
      </c>
      <c r="F202">
        <v>3</v>
      </c>
      <c r="G202" s="20">
        <v>45327</v>
      </c>
      <c r="H202">
        <v>1</v>
      </c>
      <c r="I202" t="s">
        <v>3377</v>
      </c>
      <c r="M202" t="s">
        <v>3360</v>
      </c>
      <c r="N202" s="22">
        <v>20</v>
      </c>
      <c r="O202" s="22" t="s">
        <v>2144</v>
      </c>
      <c r="P202" t="s">
        <v>3361</v>
      </c>
      <c r="Q202" s="377" t="s">
        <v>9942</v>
      </c>
    </row>
    <row r="203" spans="2:17">
      <c r="B203" t="s">
        <v>3104</v>
      </c>
      <c r="C203">
        <v>3</v>
      </c>
      <c r="D203" t="s">
        <v>3376</v>
      </c>
      <c r="E203" t="s">
        <v>3377</v>
      </c>
      <c r="F203">
        <v>3</v>
      </c>
      <c r="G203" s="20">
        <v>45327</v>
      </c>
      <c r="H203">
        <v>1</v>
      </c>
      <c r="I203" t="s">
        <v>3377</v>
      </c>
      <c r="M203" t="s">
        <v>3363</v>
      </c>
      <c r="N203" s="22">
        <v>70</v>
      </c>
      <c r="O203" s="22" t="s">
        <v>2144</v>
      </c>
      <c r="P203" t="s">
        <v>3364</v>
      </c>
      <c r="Q203" s="377" t="s">
        <v>9942</v>
      </c>
    </row>
    <row r="204" spans="2:17">
      <c r="B204" t="s">
        <v>3104</v>
      </c>
      <c r="C204">
        <v>3</v>
      </c>
      <c r="D204" t="s">
        <v>3376</v>
      </c>
      <c r="E204" t="s">
        <v>3377</v>
      </c>
      <c r="F204">
        <v>3</v>
      </c>
      <c r="G204" s="20">
        <v>45327</v>
      </c>
      <c r="H204">
        <v>1</v>
      </c>
      <c r="I204" t="s">
        <v>3377</v>
      </c>
      <c r="K204" t="s">
        <v>2306</v>
      </c>
      <c r="M204" t="s">
        <v>3374</v>
      </c>
      <c r="N204">
        <v>2</v>
      </c>
      <c r="O204" t="s">
        <v>2182</v>
      </c>
      <c r="Q204" s="377" t="s">
        <v>9942</v>
      </c>
    </row>
    <row r="205" spans="2:17">
      <c r="B205" t="s">
        <v>3104</v>
      </c>
      <c r="C205">
        <v>3</v>
      </c>
      <c r="D205" t="s">
        <v>3376</v>
      </c>
      <c r="E205" t="s">
        <v>3377</v>
      </c>
      <c r="F205">
        <v>3</v>
      </c>
      <c r="G205" s="20">
        <v>45327</v>
      </c>
      <c r="H205">
        <v>1</v>
      </c>
      <c r="I205" t="s">
        <v>3377</v>
      </c>
      <c r="M205" t="s">
        <v>3366</v>
      </c>
      <c r="N205">
        <v>249</v>
      </c>
      <c r="O205" t="s">
        <v>2182</v>
      </c>
      <c r="P205" t="s">
        <v>3367</v>
      </c>
      <c r="Q205" s="377" t="s">
        <v>9942</v>
      </c>
    </row>
    <row r="206" spans="2:17">
      <c r="B206" t="s">
        <v>3104</v>
      </c>
      <c r="C206">
        <v>3</v>
      </c>
      <c r="D206" t="s">
        <v>3376</v>
      </c>
      <c r="E206" t="s">
        <v>3377</v>
      </c>
      <c r="F206">
        <v>3</v>
      </c>
      <c r="G206" s="20">
        <v>45327</v>
      </c>
      <c r="H206">
        <v>1</v>
      </c>
      <c r="I206" t="s">
        <v>3377</v>
      </c>
      <c r="M206" t="s">
        <v>2562</v>
      </c>
      <c r="N206" s="22">
        <v>5</v>
      </c>
      <c r="O206" s="22" t="s">
        <v>2144</v>
      </c>
      <c r="P206" t="s">
        <v>3368</v>
      </c>
      <c r="Q206" s="377" t="s">
        <v>9942</v>
      </c>
    </row>
    <row r="207" spans="2:17">
      <c r="B207" t="s">
        <v>3104</v>
      </c>
      <c r="C207">
        <v>3</v>
      </c>
      <c r="D207" t="s">
        <v>3376</v>
      </c>
      <c r="E207" t="s">
        <v>3377</v>
      </c>
      <c r="F207">
        <v>3</v>
      </c>
      <c r="G207" s="20">
        <v>45327</v>
      </c>
      <c r="H207">
        <v>1</v>
      </c>
      <c r="I207" t="s">
        <v>3377</v>
      </c>
      <c r="M207" t="s">
        <v>2563</v>
      </c>
      <c r="N207" s="22">
        <v>500</v>
      </c>
      <c r="O207" s="22" t="s">
        <v>2144</v>
      </c>
      <c r="P207" t="s">
        <v>3369</v>
      </c>
      <c r="Q207" s="377" t="s">
        <v>9942</v>
      </c>
    </row>
    <row r="208" spans="2:17">
      <c r="B208" t="s">
        <v>3104</v>
      </c>
      <c r="C208">
        <v>3</v>
      </c>
      <c r="D208" t="s">
        <v>3376</v>
      </c>
      <c r="E208" t="s">
        <v>3377</v>
      </c>
      <c r="F208">
        <v>3</v>
      </c>
      <c r="G208" s="20">
        <v>45327</v>
      </c>
      <c r="H208">
        <v>1</v>
      </c>
      <c r="I208" t="s">
        <v>3377</v>
      </c>
      <c r="M208" t="s">
        <v>2564</v>
      </c>
      <c r="N208" s="22">
        <v>7</v>
      </c>
      <c r="O208" s="22" t="s">
        <v>2144</v>
      </c>
      <c r="P208" t="s">
        <v>3370</v>
      </c>
      <c r="Q208" s="377" t="s">
        <v>9942</v>
      </c>
    </row>
    <row r="209" spans="2:17">
      <c r="B209" t="s">
        <v>3104</v>
      </c>
      <c r="C209">
        <v>3</v>
      </c>
      <c r="D209" t="s">
        <v>3376</v>
      </c>
      <c r="E209" t="s">
        <v>3377</v>
      </c>
      <c r="F209">
        <v>3</v>
      </c>
      <c r="G209" s="20">
        <v>45327</v>
      </c>
      <c r="H209">
        <v>1</v>
      </c>
      <c r="I209" t="s">
        <v>3377</v>
      </c>
      <c r="M209" t="s">
        <v>2560</v>
      </c>
      <c r="N209" s="22">
        <v>60</v>
      </c>
      <c r="O209" s="22" t="s">
        <v>2144</v>
      </c>
      <c r="Q209" s="377" t="s">
        <v>9942</v>
      </c>
    </row>
    <row r="210" spans="2:17">
      <c r="B210" t="s">
        <v>3104</v>
      </c>
      <c r="C210">
        <v>3</v>
      </c>
      <c r="D210" t="s">
        <v>3376</v>
      </c>
      <c r="E210" t="s">
        <v>3377</v>
      </c>
      <c r="F210">
        <v>3</v>
      </c>
      <c r="G210" s="20">
        <v>45327</v>
      </c>
      <c r="H210">
        <v>1</v>
      </c>
      <c r="I210" t="s">
        <v>3377</v>
      </c>
      <c r="M210" t="s">
        <v>3371</v>
      </c>
      <c r="N210" s="22">
        <v>70</v>
      </c>
      <c r="O210" s="22" t="s">
        <v>2144</v>
      </c>
      <c r="Q210" s="377" t="s">
        <v>9942</v>
      </c>
    </row>
    <row r="211" spans="2:17">
      <c r="B211" t="s">
        <v>3104</v>
      </c>
      <c r="C211">
        <v>3</v>
      </c>
      <c r="D211" t="s">
        <v>3376</v>
      </c>
      <c r="E211" t="s">
        <v>3377</v>
      </c>
      <c r="F211">
        <v>3</v>
      </c>
      <c r="G211" s="20">
        <v>45327</v>
      </c>
      <c r="H211">
        <v>1</v>
      </c>
      <c r="I211" t="s">
        <v>3377</v>
      </c>
      <c r="M211" t="s">
        <v>2565</v>
      </c>
      <c r="N211" s="22">
        <v>70</v>
      </c>
      <c r="O211" s="22" t="s">
        <v>2144</v>
      </c>
      <c r="Q211" s="377" t="s">
        <v>9942</v>
      </c>
    </row>
    <row r="212" spans="2:17">
      <c r="B212" t="s">
        <v>3104</v>
      </c>
      <c r="C212">
        <v>3</v>
      </c>
      <c r="D212" t="s">
        <v>3376</v>
      </c>
      <c r="E212" t="s">
        <v>3377</v>
      </c>
      <c r="F212">
        <v>3</v>
      </c>
      <c r="G212" s="20">
        <v>45327</v>
      </c>
      <c r="H212">
        <v>1</v>
      </c>
      <c r="I212" t="s">
        <v>3377</v>
      </c>
      <c r="M212" t="s">
        <v>3401</v>
      </c>
      <c r="N212" s="22">
        <v>100</v>
      </c>
      <c r="O212" s="22" t="s">
        <v>2144</v>
      </c>
      <c r="P212" t="s">
        <v>3373</v>
      </c>
      <c r="Q212" s="377" t="s">
        <v>9942</v>
      </c>
    </row>
    <row r="213" spans="2:17">
      <c r="B213" t="s">
        <v>3099</v>
      </c>
      <c r="C213">
        <v>0</v>
      </c>
      <c r="D213" t="s">
        <v>3402</v>
      </c>
      <c r="E213" t="s">
        <v>3403</v>
      </c>
      <c r="F213">
        <v>0</v>
      </c>
      <c r="G213" s="20">
        <v>45239</v>
      </c>
      <c r="H213">
        <v>1</v>
      </c>
      <c r="I213" t="s">
        <v>3403</v>
      </c>
      <c r="M213" t="s">
        <v>3404</v>
      </c>
      <c r="N213" s="22">
        <v>10</v>
      </c>
      <c r="O213" s="22" t="s">
        <v>2144</v>
      </c>
      <c r="P213" t="s">
        <v>3406</v>
      </c>
      <c r="Q213" s="377" t="s">
        <v>9942</v>
      </c>
    </row>
    <row r="214" spans="2:17">
      <c r="B214" t="s">
        <v>3099</v>
      </c>
      <c r="C214">
        <v>0</v>
      </c>
      <c r="D214" t="s">
        <v>3402</v>
      </c>
      <c r="E214" t="s">
        <v>3403</v>
      </c>
      <c r="F214">
        <v>0</v>
      </c>
      <c r="G214" s="20">
        <v>45239</v>
      </c>
      <c r="H214">
        <v>1</v>
      </c>
      <c r="I214" t="s">
        <v>3403</v>
      </c>
      <c r="M214" t="s">
        <v>3405</v>
      </c>
      <c r="N214" s="22">
        <v>10</v>
      </c>
      <c r="O214" s="22" t="s">
        <v>2144</v>
      </c>
      <c r="P214" t="s">
        <v>3407</v>
      </c>
      <c r="Q214" s="377" t="s">
        <v>9942</v>
      </c>
    </row>
    <row r="215" spans="2:17">
      <c r="B215" t="s">
        <v>3100</v>
      </c>
      <c r="C215">
        <v>0</v>
      </c>
      <c r="D215" t="s">
        <v>3408</v>
      </c>
      <c r="E215" t="s">
        <v>3409</v>
      </c>
      <c r="F215">
        <v>0</v>
      </c>
      <c r="G215" s="20">
        <v>45239</v>
      </c>
      <c r="H215">
        <v>1</v>
      </c>
      <c r="I215" t="s">
        <v>3409</v>
      </c>
      <c r="K215" t="s">
        <v>3383</v>
      </c>
      <c r="M215" t="s">
        <v>3410</v>
      </c>
      <c r="N215" s="22">
        <v>1</v>
      </c>
      <c r="O215" s="22" t="s">
        <v>2144</v>
      </c>
      <c r="Q215" s="376" t="s">
        <v>9947</v>
      </c>
    </row>
    <row r="216" spans="2:17">
      <c r="B216" t="s">
        <v>3100</v>
      </c>
      <c r="C216">
        <v>0</v>
      </c>
      <c r="D216" t="s">
        <v>3408</v>
      </c>
      <c r="E216" t="s">
        <v>3409</v>
      </c>
      <c r="F216">
        <v>0</v>
      </c>
      <c r="G216" s="20">
        <v>45239</v>
      </c>
      <c r="H216">
        <v>1</v>
      </c>
      <c r="I216" t="s">
        <v>3409</v>
      </c>
      <c r="M216" t="s">
        <v>3411</v>
      </c>
      <c r="N216" s="22">
        <v>3</v>
      </c>
      <c r="O216" s="22" t="s">
        <v>2144</v>
      </c>
      <c r="P216" t="s">
        <v>3412</v>
      </c>
      <c r="Q216" s="377" t="s">
        <v>9942</v>
      </c>
    </row>
    <row r="217" spans="2:17">
      <c r="B217" t="s">
        <v>3100</v>
      </c>
      <c r="C217">
        <v>0</v>
      </c>
      <c r="D217" t="s">
        <v>3408</v>
      </c>
      <c r="E217" t="s">
        <v>3409</v>
      </c>
      <c r="F217">
        <v>0</v>
      </c>
      <c r="G217" s="20">
        <v>45239</v>
      </c>
      <c r="H217">
        <v>1</v>
      </c>
      <c r="I217" t="s">
        <v>3409</v>
      </c>
      <c r="M217" t="s">
        <v>3413</v>
      </c>
      <c r="N217" s="22">
        <v>4</v>
      </c>
      <c r="O217" s="22" t="s">
        <v>2144</v>
      </c>
      <c r="P217" t="s">
        <v>3414</v>
      </c>
      <c r="Q217" s="377" t="s">
        <v>9942</v>
      </c>
    </row>
    <row r="218" spans="2:17">
      <c r="B218" t="s">
        <v>3100</v>
      </c>
      <c r="C218">
        <v>0</v>
      </c>
      <c r="D218" t="s">
        <v>3408</v>
      </c>
      <c r="E218" t="s">
        <v>3409</v>
      </c>
      <c r="F218">
        <v>0</v>
      </c>
      <c r="G218" s="20">
        <v>45239</v>
      </c>
      <c r="H218">
        <v>1</v>
      </c>
      <c r="I218" t="s">
        <v>3409</v>
      </c>
      <c r="M218" t="s">
        <v>3415</v>
      </c>
      <c r="N218" s="22">
        <v>1</v>
      </c>
      <c r="O218" s="22" t="s">
        <v>2144</v>
      </c>
      <c r="P218" t="s">
        <v>3416</v>
      </c>
      <c r="Q218" s="377" t="s">
        <v>9942</v>
      </c>
    </row>
    <row r="219" spans="2:17">
      <c r="B219" t="s">
        <v>3100</v>
      </c>
      <c r="C219">
        <v>0</v>
      </c>
      <c r="D219" t="s">
        <v>3408</v>
      </c>
      <c r="E219" t="s">
        <v>3409</v>
      </c>
      <c r="F219">
        <v>0</v>
      </c>
      <c r="G219" s="20">
        <v>45239</v>
      </c>
      <c r="H219">
        <v>1</v>
      </c>
      <c r="I219" t="s">
        <v>3409</v>
      </c>
      <c r="M219" t="s">
        <v>2538</v>
      </c>
      <c r="N219" s="22">
        <v>1</v>
      </c>
      <c r="O219" s="22" t="s">
        <v>2144</v>
      </c>
      <c r="P219" t="s">
        <v>3276</v>
      </c>
      <c r="Q219" s="377" t="s">
        <v>9942</v>
      </c>
    </row>
    <row r="220" spans="2:17">
      <c r="B220" t="s">
        <v>3100</v>
      </c>
      <c r="C220">
        <v>0</v>
      </c>
      <c r="D220" t="s">
        <v>3408</v>
      </c>
      <c r="E220" t="s">
        <v>3409</v>
      </c>
      <c r="F220">
        <v>0</v>
      </c>
      <c r="G220" s="20">
        <v>45239</v>
      </c>
      <c r="H220">
        <v>1</v>
      </c>
      <c r="I220" t="s">
        <v>3409</v>
      </c>
      <c r="M220" t="s">
        <v>2539</v>
      </c>
      <c r="N220" s="22">
        <v>1</v>
      </c>
      <c r="O220" s="22" t="s">
        <v>2144</v>
      </c>
      <c r="P220" t="s">
        <v>3281</v>
      </c>
      <c r="Q220" s="377" t="s">
        <v>9942</v>
      </c>
    </row>
    <row r="221" spans="2:17">
      <c r="B221" t="s">
        <v>3100</v>
      </c>
      <c r="C221">
        <v>0</v>
      </c>
      <c r="D221" t="s">
        <v>3408</v>
      </c>
      <c r="E221" t="s">
        <v>3409</v>
      </c>
      <c r="F221">
        <v>0</v>
      </c>
      <c r="G221" s="20">
        <v>45239</v>
      </c>
      <c r="H221">
        <v>1</v>
      </c>
      <c r="I221" t="s">
        <v>3409</v>
      </c>
      <c r="M221" t="s">
        <v>2546</v>
      </c>
      <c r="N221" s="22">
        <v>1</v>
      </c>
      <c r="O221" s="22" t="s">
        <v>2144</v>
      </c>
      <c r="P221" t="s">
        <v>3285</v>
      </c>
      <c r="Q221" s="377" t="s">
        <v>9942</v>
      </c>
    </row>
    <row r="222" spans="2:17">
      <c r="B222" t="s">
        <v>3100</v>
      </c>
      <c r="C222">
        <v>0</v>
      </c>
      <c r="D222" t="s">
        <v>3408</v>
      </c>
      <c r="E222" t="s">
        <v>3409</v>
      </c>
      <c r="F222">
        <v>0</v>
      </c>
      <c r="G222" s="20">
        <v>45239</v>
      </c>
      <c r="H222">
        <v>1</v>
      </c>
      <c r="I222" t="s">
        <v>3409</v>
      </c>
      <c r="M222" t="s">
        <v>3417</v>
      </c>
      <c r="N222" s="22">
        <v>10</v>
      </c>
      <c r="O222" s="22" t="s">
        <v>2144</v>
      </c>
      <c r="P222" t="s">
        <v>3356</v>
      </c>
      <c r="Q222" s="377" t="s">
        <v>9942</v>
      </c>
    </row>
    <row r="223" spans="2:17">
      <c r="B223" t="s">
        <v>3100</v>
      </c>
      <c r="C223">
        <v>0</v>
      </c>
      <c r="D223" t="s">
        <v>3408</v>
      </c>
      <c r="E223" t="s">
        <v>3409</v>
      </c>
      <c r="F223">
        <v>0</v>
      </c>
      <c r="G223" s="20">
        <v>45239</v>
      </c>
      <c r="H223">
        <v>1</v>
      </c>
      <c r="I223" t="s">
        <v>3409</v>
      </c>
      <c r="M223" t="s">
        <v>2556</v>
      </c>
      <c r="N223" s="22">
        <v>10</v>
      </c>
      <c r="O223" s="22" t="s">
        <v>2144</v>
      </c>
      <c r="P223" t="s">
        <v>3357</v>
      </c>
      <c r="Q223" s="377" t="s">
        <v>9942</v>
      </c>
    </row>
    <row r="224" spans="2:17">
      <c r="B224" t="s">
        <v>3100</v>
      </c>
      <c r="C224">
        <v>0</v>
      </c>
      <c r="D224" t="s">
        <v>3408</v>
      </c>
      <c r="E224" t="s">
        <v>3409</v>
      </c>
      <c r="F224">
        <v>0</v>
      </c>
      <c r="G224" s="20">
        <v>45239</v>
      </c>
      <c r="H224">
        <v>1</v>
      </c>
      <c r="I224" t="s">
        <v>3409</v>
      </c>
      <c r="M224" t="s">
        <v>3358</v>
      </c>
      <c r="N224" s="22">
        <v>10</v>
      </c>
      <c r="O224" s="22" t="s">
        <v>2144</v>
      </c>
      <c r="P224" t="s">
        <v>3359</v>
      </c>
      <c r="Q224" s="377" t="s">
        <v>9942</v>
      </c>
    </row>
    <row r="225" spans="2:17">
      <c r="B225" t="s">
        <v>3100</v>
      </c>
      <c r="C225">
        <v>0</v>
      </c>
      <c r="D225" t="s">
        <v>3408</v>
      </c>
      <c r="E225" t="s">
        <v>3409</v>
      </c>
      <c r="F225">
        <v>0</v>
      </c>
      <c r="G225" s="20">
        <v>45239</v>
      </c>
      <c r="H225">
        <v>1</v>
      </c>
      <c r="I225" t="s">
        <v>3409</v>
      </c>
      <c r="M225" t="s">
        <v>3366</v>
      </c>
      <c r="N225">
        <v>215</v>
      </c>
      <c r="O225" t="s">
        <v>2182</v>
      </c>
      <c r="P225" t="s">
        <v>3367</v>
      </c>
      <c r="Q225" s="377" t="s">
        <v>9942</v>
      </c>
    </row>
    <row r="226" spans="2:17">
      <c r="B226" t="s">
        <v>3100</v>
      </c>
      <c r="C226">
        <v>0</v>
      </c>
      <c r="D226" t="s">
        <v>3408</v>
      </c>
      <c r="E226" t="s">
        <v>3409</v>
      </c>
      <c r="F226">
        <v>0</v>
      </c>
      <c r="G226" s="20">
        <v>45239</v>
      </c>
      <c r="H226">
        <v>1</v>
      </c>
      <c r="I226" t="s">
        <v>3409</v>
      </c>
      <c r="M226" t="s">
        <v>3418</v>
      </c>
      <c r="N226" s="22">
        <v>3</v>
      </c>
      <c r="O226" s="22" t="s">
        <v>2144</v>
      </c>
      <c r="P226" t="s">
        <v>3361</v>
      </c>
      <c r="Q226" s="377" t="s">
        <v>9942</v>
      </c>
    </row>
    <row r="227" spans="2:17">
      <c r="B227" t="s">
        <v>3100</v>
      </c>
      <c r="C227">
        <v>0</v>
      </c>
      <c r="D227" t="s">
        <v>3408</v>
      </c>
      <c r="E227" t="s">
        <v>3409</v>
      </c>
      <c r="F227">
        <v>0</v>
      </c>
      <c r="G227" s="20">
        <v>45239</v>
      </c>
      <c r="H227">
        <v>1</v>
      </c>
      <c r="I227" t="s">
        <v>3409</v>
      </c>
      <c r="M227" t="s">
        <v>3419</v>
      </c>
      <c r="N227" s="22">
        <v>310</v>
      </c>
      <c r="O227" s="22" t="s">
        <v>2144</v>
      </c>
      <c r="P227" t="s">
        <v>3373</v>
      </c>
      <c r="Q227" s="377" t="s">
        <v>9942</v>
      </c>
    </row>
    <row r="228" spans="2:17">
      <c r="B228" t="s">
        <v>3100</v>
      </c>
      <c r="C228">
        <v>0</v>
      </c>
      <c r="D228" t="s">
        <v>3408</v>
      </c>
      <c r="E228" t="s">
        <v>3409</v>
      </c>
      <c r="F228">
        <v>0</v>
      </c>
      <c r="G228" s="20">
        <v>45239</v>
      </c>
      <c r="H228">
        <v>1</v>
      </c>
      <c r="I228" t="s">
        <v>3409</v>
      </c>
      <c r="M228" t="s">
        <v>3420</v>
      </c>
      <c r="N228" s="22">
        <v>1</v>
      </c>
      <c r="O228" s="22" t="s">
        <v>2144</v>
      </c>
      <c r="P228" t="s">
        <v>3370</v>
      </c>
      <c r="Q228" s="377" t="s">
        <v>9942</v>
      </c>
    </row>
    <row r="229" spans="2:17">
      <c r="B229" t="s">
        <v>3100</v>
      </c>
      <c r="C229">
        <v>0</v>
      </c>
      <c r="D229" t="s">
        <v>3408</v>
      </c>
      <c r="E229" t="s">
        <v>3409</v>
      </c>
      <c r="F229">
        <v>0</v>
      </c>
      <c r="G229" s="20">
        <v>45239</v>
      </c>
      <c r="H229">
        <v>1</v>
      </c>
      <c r="I229" t="s">
        <v>3409</v>
      </c>
      <c r="M229" t="s">
        <v>3421</v>
      </c>
      <c r="N229" s="22">
        <v>1</v>
      </c>
      <c r="O229" s="22" t="s">
        <v>2144</v>
      </c>
      <c r="P229" t="s">
        <v>3368</v>
      </c>
      <c r="Q229" s="377" t="s">
        <v>9942</v>
      </c>
    </row>
    <row r="230" spans="2:17">
      <c r="B230" t="s">
        <v>3100</v>
      </c>
      <c r="C230">
        <v>0</v>
      </c>
      <c r="D230" t="s">
        <v>3408</v>
      </c>
      <c r="E230" t="s">
        <v>3409</v>
      </c>
      <c r="F230">
        <v>0</v>
      </c>
      <c r="G230" s="20">
        <v>45239</v>
      </c>
      <c r="H230">
        <v>1</v>
      </c>
      <c r="I230" t="s">
        <v>3409</v>
      </c>
      <c r="M230" t="s">
        <v>3422</v>
      </c>
      <c r="N230" s="22">
        <v>3</v>
      </c>
      <c r="O230" s="22" t="s">
        <v>2144</v>
      </c>
      <c r="P230" t="s">
        <v>3423</v>
      </c>
      <c r="Q230" s="377" t="s">
        <v>9942</v>
      </c>
    </row>
    <row r="231" spans="2:17">
      <c r="B231" t="s">
        <v>3100</v>
      </c>
      <c r="C231">
        <v>0</v>
      </c>
      <c r="D231" t="s">
        <v>3408</v>
      </c>
      <c r="E231" t="s">
        <v>3409</v>
      </c>
      <c r="F231">
        <v>0</v>
      </c>
      <c r="G231" s="20">
        <v>45239</v>
      </c>
      <c r="H231">
        <v>1</v>
      </c>
      <c r="I231" t="s">
        <v>3409</v>
      </c>
      <c r="M231" t="s">
        <v>3424</v>
      </c>
      <c r="N231" s="22">
        <v>60</v>
      </c>
      <c r="O231" s="22" t="s">
        <v>2144</v>
      </c>
      <c r="Q231" s="377" t="s">
        <v>9942</v>
      </c>
    </row>
    <row r="232" spans="2:17">
      <c r="B232" t="s">
        <v>3101</v>
      </c>
      <c r="C232">
        <v>0</v>
      </c>
      <c r="D232" t="s">
        <v>3425</v>
      </c>
      <c r="E232" t="s">
        <v>3426</v>
      </c>
      <c r="F232">
        <v>0</v>
      </c>
      <c r="G232" s="20">
        <v>45239</v>
      </c>
      <c r="H232">
        <v>1</v>
      </c>
      <c r="I232" t="s">
        <v>3426</v>
      </c>
      <c r="M232" t="s">
        <v>3411</v>
      </c>
      <c r="N232" s="22">
        <v>1</v>
      </c>
      <c r="O232" s="22" t="s">
        <v>2144</v>
      </c>
      <c r="P232" t="s">
        <v>3427</v>
      </c>
      <c r="Q232" s="377" t="s">
        <v>9942</v>
      </c>
    </row>
    <row r="233" spans="2:17">
      <c r="B233" t="s">
        <v>3101</v>
      </c>
      <c r="C233">
        <v>0</v>
      </c>
      <c r="D233" t="s">
        <v>3425</v>
      </c>
      <c r="E233" t="s">
        <v>3426</v>
      </c>
      <c r="F233">
        <v>0</v>
      </c>
      <c r="G233" s="20">
        <v>45239</v>
      </c>
      <c r="H233">
        <v>1</v>
      </c>
      <c r="I233" t="s">
        <v>3426</v>
      </c>
      <c r="M233" t="s">
        <v>3428</v>
      </c>
      <c r="N233" s="22">
        <v>1</v>
      </c>
      <c r="O233" s="22" t="s">
        <v>2144</v>
      </c>
      <c r="P233" t="s">
        <v>3429</v>
      </c>
      <c r="Q233" s="377" t="s">
        <v>9942</v>
      </c>
    </row>
    <row r="234" spans="2:17">
      <c r="B234" t="s">
        <v>3101</v>
      </c>
      <c r="C234">
        <v>0</v>
      </c>
      <c r="D234" t="s">
        <v>3425</v>
      </c>
      <c r="E234" t="s">
        <v>3426</v>
      </c>
      <c r="F234">
        <v>0</v>
      </c>
      <c r="G234" s="20">
        <v>45239</v>
      </c>
      <c r="H234">
        <v>1</v>
      </c>
      <c r="I234" t="s">
        <v>3426</v>
      </c>
      <c r="M234" t="s">
        <v>3430</v>
      </c>
      <c r="N234" s="22">
        <v>1</v>
      </c>
      <c r="O234" s="22" t="s">
        <v>2144</v>
      </c>
      <c r="P234" t="s">
        <v>3431</v>
      </c>
      <c r="Q234" s="377" t="s">
        <v>9942</v>
      </c>
    </row>
    <row r="235" spans="2:17">
      <c r="B235" t="s">
        <v>3101</v>
      </c>
      <c r="C235">
        <v>0</v>
      </c>
      <c r="D235" t="s">
        <v>3425</v>
      </c>
      <c r="E235" t="s">
        <v>3426</v>
      </c>
      <c r="F235">
        <v>0</v>
      </c>
      <c r="G235" s="20">
        <v>45239</v>
      </c>
      <c r="H235">
        <v>1</v>
      </c>
      <c r="I235" t="s">
        <v>3426</v>
      </c>
      <c r="M235" t="s">
        <v>3432</v>
      </c>
      <c r="N235" s="22">
        <v>1</v>
      </c>
      <c r="O235" s="22" t="s">
        <v>2144</v>
      </c>
      <c r="P235" t="s">
        <v>3433</v>
      </c>
      <c r="Q235" s="377" t="s">
        <v>9942</v>
      </c>
    </row>
    <row r="236" spans="2:17">
      <c r="B236" t="s">
        <v>3101</v>
      </c>
      <c r="C236">
        <v>0</v>
      </c>
      <c r="D236" t="s">
        <v>3425</v>
      </c>
      <c r="E236" t="s">
        <v>3426</v>
      </c>
      <c r="F236">
        <v>0</v>
      </c>
      <c r="G236" s="20">
        <v>45239</v>
      </c>
      <c r="H236">
        <v>1</v>
      </c>
      <c r="I236" t="s">
        <v>3426</v>
      </c>
      <c r="M236" t="s">
        <v>3434</v>
      </c>
      <c r="N236" s="22">
        <v>1</v>
      </c>
      <c r="O236" s="22" t="s">
        <v>2144</v>
      </c>
      <c r="P236" t="s">
        <v>3435</v>
      </c>
      <c r="Q236" s="377" t="s">
        <v>9942</v>
      </c>
    </row>
    <row r="237" spans="2:17">
      <c r="B237" t="s">
        <v>3101</v>
      </c>
      <c r="C237">
        <v>0</v>
      </c>
      <c r="D237" t="s">
        <v>3425</v>
      </c>
      <c r="E237" t="s">
        <v>3426</v>
      </c>
      <c r="F237">
        <v>0</v>
      </c>
      <c r="G237" s="20">
        <v>45239</v>
      </c>
      <c r="H237">
        <v>1</v>
      </c>
      <c r="I237" t="s">
        <v>3426</v>
      </c>
      <c r="M237" t="s">
        <v>3436</v>
      </c>
      <c r="N237" s="22">
        <v>4</v>
      </c>
      <c r="O237" s="22" t="s">
        <v>2144</v>
      </c>
      <c r="P237" t="s">
        <v>3437</v>
      </c>
      <c r="Q237" s="377" t="s">
        <v>9942</v>
      </c>
    </row>
    <row r="238" spans="2:17">
      <c r="B238" t="s">
        <v>3101</v>
      </c>
      <c r="C238">
        <v>0</v>
      </c>
      <c r="D238" t="s">
        <v>3425</v>
      </c>
      <c r="E238" t="s">
        <v>3426</v>
      </c>
      <c r="F238">
        <v>0</v>
      </c>
      <c r="G238" s="20">
        <v>45239</v>
      </c>
      <c r="H238">
        <v>1</v>
      </c>
      <c r="I238" t="s">
        <v>3426</v>
      </c>
      <c r="M238" t="s">
        <v>3438</v>
      </c>
      <c r="N238" s="22">
        <v>2</v>
      </c>
      <c r="O238" s="22" t="s">
        <v>2144</v>
      </c>
      <c r="P238" t="s">
        <v>3439</v>
      </c>
      <c r="Q238" s="377" t="s">
        <v>9942</v>
      </c>
    </row>
    <row r="239" spans="2:17">
      <c r="B239" t="s">
        <v>3101</v>
      </c>
      <c r="C239">
        <v>0</v>
      </c>
      <c r="D239" t="s">
        <v>3425</v>
      </c>
      <c r="E239" t="s">
        <v>3426</v>
      </c>
      <c r="F239">
        <v>0</v>
      </c>
      <c r="G239" s="20">
        <v>45239</v>
      </c>
      <c r="H239">
        <v>1</v>
      </c>
      <c r="I239" t="s">
        <v>3426</v>
      </c>
      <c r="M239" t="s">
        <v>3440</v>
      </c>
      <c r="N239" s="22">
        <v>1</v>
      </c>
      <c r="O239" s="22" t="s">
        <v>2144</v>
      </c>
      <c r="P239" t="s">
        <v>3441</v>
      </c>
      <c r="Q239" s="377" t="s">
        <v>9942</v>
      </c>
    </row>
    <row r="240" spans="2:17">
      <c r="B240" t="s">
        <v>3101</v>
      </c>
      <c r="C240">
        <v>0</v>
      </c>
      <c r="D240" t="s">
        <v>3425</v>
      </c>
      <c r="E240" t="s">
        <v>3426</v>
      </c>
      <c r="F240">
        <v>0</v>
      </c>
      <c r="G240" s="20">
        <v>45239</v>
      </c>
      <c r="H240">
        <v>1</v>
      </c>
      <c r="I240" t="s">
        <v>3426</v>
      </c>
      <c r="M240" t="s">
        <v>3366</v>
      </c>
      <c r="N240">
        <v>15</v>
      </c>
      <c r="O240" t="s">
        <v>2182</v>
      </c>
      <c r="P240" t="s">
        <v>3367</v>
      </c>
      <c r="Q240" s="377" t="s">
        <v>9942</v>
      </c>
    </row>
    <row r="241" spans="2:17">
      <c r="B241" t="s">
        <v>3101</v>
      </c>
      <c r="C241">
        <v>0</v>
      </c>
      <c r="D241" t="s">
        <v>3425</v>
      </c>
      <c r="E241" t="s">
        <v>3426</v>
      </c>
      <c r="F241">
        <v>0</v>
      </c>
      <c r="G241" s="20">
        <v>45239</v>
      </c>
      <c r="H241">
        <v>1</v>
      </c>
      <c r="I241" t="s">
        <v>3426</v>
      </c>
      <c r="M241" t="s">
        <v>3442</v>
      </c>
      <c r="N241" s="22">
        <v>15</v>
      </c>
      <c r="O241" s="22" t="s">
        <v>2144</v>
      </c>
      <c r="P241" t="s">
        <v>3373</v>
      </c>
      <c r="Q241" s="377" t="s">
        <v>9942</v>
      </c>
    </row>
    <row r="242" spans="2:17">
      <c r="B242" t="s">
        <v>3101</v>
      </c>
      <c r="C242">
        <v>0</v>
      </c>
      <c r="D242" t="s">
        <v>3425</v>
      </c>
      <c r="E242" t="s">
        <v>3426</v>
      </c>
      <c r="F242">
        <v>0</v>
      </c>
      <c r="G242" s="20">
        <v>45239</v>
      </c>
      <c r="H242">
        <v>1</v>
      </c>
      <c r="I242" t="s">
        <v>3426</v>
      </c>
      <c r="M242" t="s">
        <v>3443</v>
      </c>
      <c r="N242" s="22">
        <v>30</v>
      </c>
      <c r="O242" s="22" t="s">
        <v>2144</v>
      </c>
      <c r="Q242" s="377" t="s">
        <v>9942</v>
      </c>
    </row>
    <row r="243" spans="2:17">
      <c r="B243" t="s">
        <v>3101</v>
      </c>
      <c r="C243">
        <v>0</v>
      </c>
      <c r="D243" t="s">
        <v>3425</v>
      </c>
      <c r="E243" t="s">
        <v>3426</v>
      </c>
      <c r="F243">
        <v>0</v>
      </c>
      <c r="G243" s="20">
        <v>45239</v>
      </c>
      <c r="H243">
        <v>1</v>
      </c>
      <c r="I243" t="s">
        <v>3426</v>
      </c>
      <c r="M243" t="s">
        <v>3444</v>
      </c>
      <c r="N243" s="22">
        <v>15</v>
      </c>
      <c r="O243" s="22" t="s">
        <v>2144</v>
      </c>
      <c r="Q243" s="377" t="s">
        <v>9942</v>
      </c>
    </row>
    <row r="244" spans="2:17">
      <c r="B244" t="s">
        <v>3101</v>
      </c>
      <c r="C244">
        <v>0</v>
      </c>
      <c r="D244" t="s">
        <v>3425</v>
      </c>
      <c r="E244" t="s">
        <v>3426</v>
      </c>
      <c r="F244">
        <v>0</v>
      </c>
      <c r="G244" s="20">
        <v>45239</v>
      </c>
      <c r="H244">
        <v>1</v>
      </c>
      <c r="I244" t="s">
        <v>3426</v>
      </c>
      <c r="M244" t="s">
        <v>3445</v>
      </c>
      <c r="N244" s="22">
        <v>2</v>
      </c>
      <c r="O244" s="22" t="s">
        <v>2144</v>
      </c>
      <c r="Q244" s="377" t="s">
        <v>9942</v>
      </c>
    </row>
    <row r="245" spans="2:17">
      <c r="B245" t="s">
        <v>3101</v>
      </c>
      <c r="C245">
        <v>0</v>
      </c>
      <c r="D245" t="s">
        <v>3425</v>
      </c>
      <c r="E245" t="s">
        <v>3426</v>
      </c>
      <c r="F245">
        <v>0</v>
      </c>
      <c r="G245" s="20">
        <v>45239</v>
      </c>
      <c r="H245">
        <v>1</v>
      </c>
      <c r="I245" t="s">
        <v>3426</v>
      </c>
      <c r="M245" t="s">
        <v>3446</v>
      </c>
      <c r="N245" s="22">
        <v>2</v>
      </c>
      <c r="O245" s="22" t="s">
        <v>2144</v>
      </c>
      <c r="Q245" s="377" t="s">
        <v>9942</v>
      </c>
    </row>
    <row r="246" spans="2:17">
      <c r="B246" t="s">
        <v>3101</v>
      </c>
      <c r="C246">
        <v>0</v>
      </c>
      <c r="D246" t="s">
        <v>3425</v>
      </c>
      <c r="E246" t="s">
        <v>3426</v>
      </c>
      <c r="F246">
        <v>0</v>
      </c>
      <c r="G246" s="20">
        <v>45239</v>
      </c>
      <c r="H246">
        <v>1</v>
      </c>
      <c r="I246" t="s">
        <v>3426</v>
      </c>
      <c r="M246" t="s">
        <v>3447</v>
      </c>
      <c r="N246">
        <v>15</v>
      </c>
      <c r="O246" t="s">
        <v>2182</v>
      </c>
      <c r="Q246" s="377" t="s">
        <v>9942</v>
      </c>
    </row>
    <row r="247" spans="2:17">
      <c r="B247" t="s">
        <v>3101</v>
      </c>
      <c r="C247">
        <v>0</v>
      </c>
      <c r="D247" t="s">
        <v>3425</v>
      </c>
      <c r="E247" t="s">
        <v>3426</v>
      </c>
      <c r="F247">
        <v>0</v>
      </c>
      <c r="G247" s="20">
        <v>45239</v>
      </c>
      <c r="H247">
        <v>1</v>
      </c>
      <c r="I247" t="s">
        <v>3426</v>
      </c>
      <c r="M247" t="s">
        <v>3448</v>
      </c>
      <c r="N247" s="22">
        <v>15</v>
      </c>
      <c r="O247" s="22" t="s">
        <v>2144</v>
      </c>
      <c r="Q247" s="377" t="s">
        <v>9942</v>
      </c>
    </row>
    <row r="248" spans="2:17">
      <c r="B248" t="s">
        <v>3101</v>
      </c>
      <c r="C248">
        <v>0</v>
      </c>
      <c r="D248" t="s">
        <v>3425</v>
      </c>
      <c r="E248" t="s">
        <v>3426</v>
      </c>
      <c r="F248">
        <v>0</v>
      </c>
      <c r="G248" s="20">
        <v>45239</v>
      </c>
      <c r="H248">
        <v>1</v>
      </c>
      <c r="I248" t="s">
        <v>3426</v>
      </c>
      <c r="M248" t="s">
        <v>3449</v>
      </c>
      <c r="N248">
        <v>5</v>
      </c>
      <c r="O248" t="s">
        <v>2182</v>
      </c>
      <c r="Q248" s="377" t="s">
        <v>9942</v>
      </c>
    </row>
    <row r="249" spans="2:17">
      <c r="B249" t="s">
        <v>3101</v>
      </c>
      <c r="C249">
        <v>0</v>
      </c>
      <c r="D249" t="s">
        <v>3425</v>
      </c>
      <c r="E249" t="s">
        <v>3426</v>
      </c>
      <c r="F249">
        <v>0</v>
      </c>
      <c r="G249" s="20">
        <v>45239</v>
      </c>
      <c r="H249">
        <v>1</v>
      </c>
      <c r="I249" t="s">
        <v>3426</v>
      </c>
      <c r="M249" t="s">
        <v>3450</v>
      </c>
      <c r="N249" s="22">
        <v>30</v>
      </c>
      <c r="O249" s="22" t="s">
        <v>2144</v>
      </c>
      <c r="Q249" s="377" t="s">
        <v>9942</v>
      </c>
    </row>
    <row r="250" spans="2:17">
      <c r="B250" t="s">
        <v>3101</v>
      </c>
      <c r="C250">
        <v>0</v>
      </c>
      <c r="D250" t="s">
        <v>3425</v>
      </c>
      <c r="E250" t="s">
        <v>3426</v>
      </c>
      <c r="F250">
        <v>0</v>
      </c>
      <c r="G250" s="20">
        <v>45239</v>
      </c>
      <c r="H250">
        <v>1</v>
      </c>
      <c r="I250" t="s">
        <v>3426</v>
      </c>
      <c r="M250" t="s">
        <v>3451</v>
      </c>
      <c r="N250" s="22">
        <v>5</v>
      </c>
      <c r="O250" s="22" t="s">
        <v>2144</v>
      </c>
      <c r="Q250" s="377" t="s">
        <v>9942</v>
      </c>
    </row>
    <row r="251" spans="2:17">
      <c r="B251" t="s">
        <v>3101</v>
      </c>
      <c r="C251">
        <v>0</v>
      </c>
      <c r="D251" t="s">
        <v>3425</v>
      </c>
      <c r="E251" t="s">
        <v>3426</v>
      </c>
      <c r="F251">
        <v>0</v>
      </c>
      <c r="G251" s="20">
        <v>45239</v>
      </c>
      <c r="H251">
        <v>1</v>
      </c>
      <c r="I251" t="s">
        <v>3426</v>
      </c>
      <c r="M251" t="s">
        <v>3452</v>
      </c>
      <c r="N251" s="22">
        <v>5</v>
      </c>
      <c r="O251" s="22" t="s">
        <v>2144</v>
      </c>
      <c r="Q251" s="377" t="s">
        <v>9942</v>
      </c>
    </row>
    <row r="252" spans="2:17">
      <c r="B252" t="s">
        <v>3101</v>
      </c>
      <c r="C252">
        <v>0</v>
      </c>
      <c r="D252" t="s">
        <v>3425</v>
      </c>
      <c r="E252" t="s">
        <v>3426</v>
      </c>
      <c r="F252">
        <v>0</v>
      </c>
      <c r="G252" s="20">
        <v>45239</v>
      </c>
      <c r="H252">
        <v>1</v>
      </c>
      <c r="I252" t="s">
        <v>3426</v>
      </c>
      <c r="M252" t="s">
        <v>3453</v>
      </c>
      <c r="N252">
        <v>25</v>
      </c>
      <c r="O252" t="s">
        <v>2182</v>
      </c>
      <c r="Q252" s="377" t="s">
        <v>9942</v>
      </c>
    </row>
    <row r="253" spans="2:17">
      <c r="B253" t="s">
        <v>3101</v>
      </c>
      <c r="C253">
        <v>0</v>
      </c>
      <c r="D253" t="s">
        <v>3425</v>
      </c>
      <c r="E253" t="s">
        <v>3426</v>
      </c>
      <c r="F253">
        <v>0</v>
      </c>
      <c r="G253" s="20">
        <v>45239</v>
      </c>
      <c r="H253">
        <v>1</v>
      </c>
      <c r="I253" t="s">
        <v>3426</v>
      </c>
      <c r="M253" t="s">
        <v>3454</v>
      </c>
      <c r="N253">
        <v>5</v>
      </c>
      <c r="O253" t="s">
        <v>2182</v>
      </c>
      <c r="Q253" s="377" t="s">
        <v>9942</v>
      </c>
    </row>
    <row r="254" spans="2:17">
      <c r="B254" t="s">
        <v>3101</v>
      </c>
      <c r="C254">
        <v>0</v>
      </c>
      <c r="D254" t="s">
        <v>3425</v>
      </c>
      <c r="E254" t="s">
        <v>3426</v>
      </c>
      <c r="F254">
        <v>0</v>
      </c>
      <c r="G254" s="20">
        <v>45239</v>
      </c>
      <c r="H254">
        <v>1</v>
      </c>
      <c r="I254" t="s">
        <v>3426</v>
      </c>
      <c r="J254" t="s">
        <v>3459</v>
      </c>
      <c r="L254" t="s">
        <v>3458</v>
      </c>
      <c r="M254" t="s">
        <v>3455</v>
      </c>
      <c r="N254" s="22">
        <v>20</v>
      </c>
      <c r="O254" t="s">
        <v>2182</v>
      </c>
      <c r="Q254" s="376" t="s">
        <v>9954</v>
      </c>
    </row>
    <row r="255" spans="2:17">
      <c r="B255" t="s">
        <v>3101</v>
      </c>
      <c r="C255">
        <v>0</v>
      </c>
      <c r="D255" t="s">
        <v>3425</v>
      </c>
      <c r="E255" t="s">
        <v>3426</v>
      </c>
      <c r="F255">
        <v>0</v>
      </c>
      <c r="G255" s="20">
        <v>45239</v>
      </c>
      <c r="H255">
        <v>1</v>
      </c>
      <c r="I255" t="s">
        <v>3426</v>
      </c>
      <c r="J255" t="s">
        <v>3459</v>
      </c>
      <c r="L255" t="s">
        <v>3458</v>
      </c>
      <c r="M255" t="s">
        <v>3456</v>
      </c>
      <c r="N255" s="22">
        <v>5</v>
      </c>
      <c r="O255" t="s">
        <v>2182</v>
      </c>
      <c r="Q255" s="376" t="s">
        <v>9954</v>
      </c>
    </row>
    <row r="256" spans="2:17">
      <c r="B256" t="s">
        <v>3101</v>
      </c>
      <c r="C256">
        <v>0</v>
      </c>
      <c r="D256" t="s">
        <v>3425</v>
      </c>
      <c r="E256" t="s">
        <v>3426</v>
      </c>
      <c r="F256">
        <v>0</v>
      </c>
      <c r="G256" s="20">
        <v>45239</v>
      </c>
      <c r="H256">
        <v>1</v>
      </c>
      <c r="I256" t="s">
        <v>3426</v>
      </c>
      <c r="J256" t="s">
        <v>3459</v>
      </c>
      <c r="L256" t="s">
        <v>3458</v>
      </c>
      <c r="M256" t="s">
        <v>3457</v>
      </c>
      <c r="N256" s="22">
        <v>17</v>
      </c>
      <c r="O256" t="s">
        <v>2182</v>
      </c>
      <c r="Q256" s="376" t="s">
        <v>9954</v>
      </c>
    </row>
    <row r="257" spans="2:17">
      <c r="B257" t="s">
        <v>3102</v>
      </c>
      <c r="C257">
        <v>0</v>
      </c>
      <c r="D257" t="s">
        <v>3465</v>
      </c>
      <c r="E257" t="s">
        <v>3466</v>
      </c>
      <c r="F257">
        <v>0</v>
      </c>
      <c r="G257" s="20">
        <v>45239</v>
      </c>
      <c r="H257">
        <v>1</v>
      </c>
      <c r="I257" t="s">
        <v>3466</v>
      </c>
      <c r="M257" t="s">
        <v>3460</v>
      </c>
      <c r="N257" s="22">
        <v>3</v>
      </c>
      <c r="O257" s="22" t="s">
        <v>2144</v>
      </c>
      <c r="P257" t="s">
        <v>3461</v>
      </c>
      <c r="Q257" s="377" t="s">
        <v>9942</v>
      </c>
    </row>
    <row r="258" spans="2:17">
      <c r="B258" t="s">
        <v>3102</v>
      </c>
      <c r="C258">
        <v>0</v>
      </c>
      <c r="D258" t="s">
        <v>3465</v>
      </c>
      <c r="E258" t="s">
        <v>3466</v>
      </c>
      <c r="F258">
        <v>0</v>
      </c>
      <c r="G258" s="20">
        <v>45239</v>
      </c>
      <c r="H258">
        <v>1</v>
      </c>
      <c r="I258" t="s">
        <v>3466</v>
      </c>
      <c r="M258" t="s">
        <v>3462</v>
      </c>
      <c r="N258" s="22">
        <v>4</v>
      </c>
      <c r="O258" s="22" t="s">
        <v>2144</v>
      </c>
      <c r="P258" t="s">
        <v>3463</v>
      </c>
      <c r="Q258" s="377" t="s">
        <v>9942</v>
      </c>
    </row>
    <row r="259" spans="2:17">
      <c r="B259" t="s">
        <v>3102</v>
      </c>
      <c r="C259">
        <v>0</v>
      </c>
      <c r="D259" t="s">
        <v>3465</v>
      </c>
      <c r="E259" t="s">
        <v>3466</v>
      </c>
      <c r="F259">
        <v>0</v>
      </c>
      <c r="G259" s="20">
        <v>45239</v>
      </c>
      <c r="H259">
        <v>1</v>
      </c>
      <c r="I259" t="s">
        <v>3466</v>
      </c>
      <c r="M259" t="s">
        <v>3464</v>
      </c>
      <c r="N259" s="22">
        <v>1</v>
      </c>
      <c r="O259" s="22" t="s">
        <v>2144</v>
      </c>
      <c r="P259" t="s">
        <v>3429</v>
      </c>
      <c r="Q259" s="377" t="s">
        <v>9942</v>
      </c>
    </row>
  </sheetData>
  <autoFilter ref="B2:R259"/>
  <hyperlinks>
    <hyperlink ref="B1" location="'Common list'!A1" display="&lt;--назад"/>
    <hyperlink ref="R1" location="'Common list'!A1" display="&lt;--назад"/>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E11"/>
  <sheetViews>
    <sheetView workbookViewId="0">
      <selection activeCell="C21" sqref="C21"/>
    </sheetView>
  </sheetViews>
  <sheetFormatPr defaultRowHeight="15"/>
  <cols>
    <col min="1" max="1" width="18.7109375" bestFit="1" customWidth="1"/>
    <col min="2" max="2" width="16.28515625" bestFit="1" customWidth="1"/>
    <col min="3" max="3" width="19.28515625" bestFit="1" customWidth="1"/>
    <col min="4" max="4" width="28.5703125" bestFit="1" customWidth="1"/>
    <col min="5" max="5" width="20.28515625" bestFit="1" customWidth="1"/>
  </cols>
  <sheetData>
    <row r="3" spans="1:5">
      <c r="A3" s="391" t="s">
        <v>9</v>
      </c>
      <c r="B3" s="391" t="s">
        <v>6172</v>
      </c>
      <c r="C3" t="s">
        <v>10015</v>
      </c>
      <c r="D3" t="s">
        <v>10030</v>
      </c>
      <c r="E3" t="s">
        <v>10042</v>
      </c>
    </row>
    <row r="4" spans="1:5">
      <c r="A4" t="s">
        <v>10039</v>
      </c>
      <c r="B4" t="s">
        <v>6623</v>
      </c>
      <c r="C4" s="22">
        <v>5</v>
      </c>
      <c r="D4" s="22">
        <v>2.39</v>
      </c>
      <c r="E4" s="22"/>
    </row>
    <row r="5" spans="1:5">
      <c r="A5" t="s">
        <v>10037</v>
      </c>
      <c r="B5" t="s">
        <v>3768</v>
      </c>
      <c r="C5" s="22">
        <v>255</v>
      </c>
      <c r="D5" s="22"/>
      <c r="E5" s="22">
        <v>765</v>
      </c>
    </row>
    <row r="6" spans="1:5">
      <c r="A6" t="s">
        <v>10038</v>
      </c>
      <c r="B6" t="s">
        <v>2182</v>
      </c>
      <c r="C6" s="22">
        <v>921</v>
      </c>
      <c r="D6" s="22"/>
      <c r="E6" s="22"/>
    </row>
    <row r="7" spans="1:5">
      <c r="A7" t="s">
        <v>10012</v>
      </c>
      <c r="B7" t="s">
        <v>6465</v>
      </c>
      <c r="C7" s="22">
        <v>6.120000000000001</v>
      </c>
      <c r="D7" s="22"/>
      <c r="E7" s="22">
        <v>6120</v>
      </c>
    </row>
    <row r="8" spans="1:5">
      <c r="A8" t="s">
        <v>10040</v>
      </c>
      <c r="B8" t="s">
        <v>2182</v>
      </c>
      <c r="C8" s="22">
        <v>42</v>
      </c>
      <c r="D8" s="22"/>
      <c r="E8" s="22"/>
    </row>
    <row r="9" spans="1:5">
      <c r="A9" t="s">
        <v>10035</v>
      </c>
      <c r="B9" t="s">
        <v>6441</v>
      </c>
      <c r="C9" s="22">
        <v>5</v>
      </c>
      <c r="D9" s="22"/>
      <c r="E9" s="22"/>
    </row>
    <row r="10" spans="1:5">
      <c r="A10" t="s">
        <v>10036</v>
      </c>
      <c r="B10" t="s">
        <v>3768</v>
      </c>
      <c r="C10" s="22">
        <v>23</v>
      </c>
      <c r="D10" s="22"/>
      <c r="E10" s="22"/>
    </row>
    <row r="11" spans="1:5">
      <c r="A11" t="s">
        <v>9851</v>
      </c>
      <c r="B11" t="s">
        <v>3768</v>
      </c>
      <c r="C11" s="22">
        <v>255</v>
      </c>
      <c r="D11" s="22"/>
      <c r="E11" s="22">
        <v>765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J202"/>
  <sheetViews>
    <sheetView zoomScale="70" zoomScaleNormal="70" workbookViewId="0">
      <selection activeCell="C21" sqref="C21"/>
    </sheetView>
  </sheetViews>
  <sheetFormatPr defaultColWidth="9.140625" defaultRowHeight="15"/>
  <cols>
    <col min="1" max="1" width="19.5703125" style="196" customWidth="1"/>
    <col min="2" max="2" width="88.85546875" style="196" customWidth="1"/>
    <col min="3" max="3" width="41.28515625" style="196" customWidth="1"/>
    <col min="4" max="5" width="20.7109375" style="196" customWidth="1"/>
    <col min="6" max="7" width="14.28515625" style="196" customWidth="1"/>
    <col min="8" max="8" width="9.140625" style="196"/>
    <col min="9" max="9" width="36.28515625" style="196" customWidth="1"/>
    <col min="10" max="16384" width="9.140625" style="196"/>
  </cols>
  <sheetData>
    <row r="1" spans="1:10" ht="30">
      <c r="A1" s="411" t="s">
        <v>9</v>
      </c>
      <c r="B1" s="411" t="s">
        <v>6169</v>
      </c>
      <c r="C1" s="411" t="s">
        <v>6170</v>
      </c>
      <c r="D1" s="411" t="s">
        <v>6171</v>
      </c>
      <c r="E1" s="411" t="s">
        <v>5488</v>
      </c>
      <c r="F1" s="411" t="s">
        <v>6172</v>
      </c>
      <c r="G1" s="411" t="s">
        <v>6173</v>
      </c>
      <c r="H1" s="411" t="s">
        <v>6174</v>
      </c>
      <c r="I1" s="411" t="s">
        <v>2175</v>
      </c>
      <c r="J1" s="398" t="s">
        <v>10041</v>
      </c>
    </row>
    <row r="2" spans="1:10" hidden="1">
      <c r="A2" s="411"/>
      <c r="B2" s="441" t="s">
        <v>6438</v>
      </c>
      <c r="C2" s="442"/>
      <c r="D2" s="411"/>
      <c r="E2" s="411"/>
      <c r="F2" s="411"/>
      <c r="G2" s="411"/>
      <c r="H2" s="411"/>
      <c r="I2" s="442"/>
      <c r="J2" s="402"/>
    </row>
    <row r="3" spans="1:10" ht="45" hidden="1">
      <c r="A3" s="411" t="s">
        <v>10035</v>
      </c>
      <c r="B3" s="442" t="s">
        <v>6439</v>
      </c>
      <c r="C3" s="411" t="s">
        <v>6440</v>
      </c>
      <c r="D3" s="411"/>
      <c r="E3" s="411"/>
      <c r="F3" s="443" t="s">
        <v>6441</v>
      </c>
      <c r="G3" s="443">
        <v>1</v>
      </c>
      <c r="H3" s="411"/>
      <c r="I3" s="411" t="s">
        <v>3379</v>
      </c>
      <c r="J3" s="402"/>
    </row>
    <row r="4" spans="1:10" ht="45" hidden="1">
      <c r="A4" s="411" t="s">
        <v>10035</v>
      </c>
      <c r="B4" s="442" t="s">
        <v>6442</v>
      </c>
      <c r="C4" s="411" t="s">
        <v>6443</v>
      </c>
      <c r="D4" s="411"/>
      <c r="E4" s="411"/>
      <c r="F4" s="443" t="s">
        <v>6441</v>
      </c>
      <c r="G4" s="443">
        <v>1</v>
      </c>
      <c r="H4" s="411"/>
      <c r="I4" s="411" t="s">
        <v>3382</v>
      </c>
      <c r="J4" s="402"/>
    </row>
    <row r="5" spans="1:10" ht="30" hidden="1">
      <c r="A5" s="411" t="s">
        <v>10035</v>
      </c>
      <c r="B5" s="442" t="s">
        <v>6444</v>
      </c>
      <c r="C5" s="411" t="s">
        <v>6445</v>
      </c>
      <c r="D5" s="411"/>
      <c r="E5" s="411"/>
      <c r="F5" s="443" t="s">
        <v>6441</v>
      </c>
      <c r="G5" s="443">
        <v>1</v>
      </c>
      <c r="H5" s="411"/>
      <c r="I5" s="411" t="s">
        <v>3265</v>
      </c>
      <c r="J5" s="402"/>
    </row>
    <row r="6" spans="1:10" ht="45" hidden="1">
      <c r="A6" s="411" t="s">
        <v>10035</v>
      </c>
      <c r="B6" s="442" t="s">
        <v>6446</v>
      </c>
      <c r="C6" s="411" t="s">
        <v>6447</v>
      </c>
      <c r="D6" s="411"/>
      <c r="E6" s="411"/>
      <c r="F6" s="443" t="s">
        <v>6441</v>
      </c>
      <c r="G6" s="443">
        <v>1</v>
      </c>
      <c r="H6" s="411"/>
      <c r="I6" s="411" t="s">
        <v>3385</v>
      </c>
      <c r="J6" s="402"/>
    </row>
    <row r="7" spans="1:10" ht="45" hidden="1">
      <c r="A7" s="411" t="s">
        <v>10035</v>
      </c>
      <c r="B7" s="442" t="s">
        <v>6448</v>
      </c>
      <c r="C7" s="411" t="s">
        <v>6449</v>
      </c>
      <c r="D7" s="411"/>
      <c r="E7" s="411"/>
      <c r="F7" s="443" t="s">
        <v>6441</v>
      </c>
      <c r="G7" s="443">
        <v>1</v>
      </c>
      <c r="H7" s="411"/>
      <c r="I7" s="411" t="s">
        <v>3155</v>
      </c>
      <c r="J7" s="402"/>
    </row>
    <row r="8" spans="1:10" hidden="1">
      <c r="A8" s="411"/>
      <c r="B8" s="442"/>
      <c r="C8" s="411"/>
      <c r="D8" s="411"/>
      <c r="E8" s="411"/>
      <c r="F8" s="443"/>
      <c r="G8" s="443"/>
      <c r="H8" s="411"/>
      <c r="I8" s="411"/>
      <c r="J8" s="402"/>
    </row>
    <row r="9" spans="1:10" hidden="1">
      <c r="A9" s="411" t="s">
        <v>10036</v>
      </c>
      <c r="B9" s="442" t="s">
        <v>6450</v>
      </c>
      <c r="C9" s="411"/>
      <c r="D9" s="411"/>
      <c r="E9" s="411"/>
      <c r="F9" s="443" t="s">
        <v>3768</v>
      </c>
      <c r="G9" s="443">
        <v>1</v>
      </c>
      <c r="H9" s="411"/>
      <c r="I9" s="411" t="s">
        <v>6451</v>
      </c>
      <c r="J9" s="402"/>
    </row>
    <row r="10" spans="1:10" hidden="1">
      <c r="A10" s="411"/>
      <c r="B10" s="442" t="s">
        <v>6452</v>
      </c>
      <c r="C10" s="411"/>
      <c r="D10" s="411"/>
      <c r="E10" s="411"/>
      <c r="F10" s="443" t="s">
        <v>3768</v>
      </c>
      <c r="G10" s="443">
        <v>1</v>
      </c>
      <c r="H10" s="411"/>
      <c r="I10" s="411"/>
      <c r="J10" s="402"/>
    </row>
    <row r="11" spans="1:10" hidden="1">
      <c r="A11" s="411"/>
      <c r="B11" s="442" t="s">
        <v>6453</v>
      </c>
      <c r="C11" s="411"/>
      <c r="D11" s="411"/>
      <c r="E11" s="411"/>
      <c r="F11" s="443" t="s">
        <v>3768</v>
      </c>
      <c r="G11" s="443">
        <v>1</v>
      </c>
      <c r="H11" s="411"/>
      <c r="I11" s="411"/>
      <c r="J11" s="402"/>
    </row>
    <row r="12" spans="1:10" hidden="1">
      <c r="A12" s="411"/>
      <c r="B12" s="442" t="s">
        <v>3123</v>
      </c>
      <c r="C12" s="411"/>
      <c r="D12" s="411"/>
      <c r="E12" s="411"/>
      <c r="F12" s="443" t="s">
        <v>3768</v>
      </c>
      <c r="G12" s="443">
        <v>1</v>
      </c>
      <c r="H12" s="411"/>
      <c r="I12" s="411"/>
      <c r="J12" s="402"/>
    </row>
    <row r="13" spans="1:10" hidden="1">
      <c r="A13" s="411"/>
      <c r="B13" s="442"/>
      <c r="C13" s="411"/>
      <c r="D13" s="411"/>
      <c r="E13" s="411"/>
      <c r="F13" s="443"/>
      <c r="G13" s="443"/>
      <c r="H13" s="411"/>
      <c r="I13" s="442"/>
      <c r="J13" s="402"/>
    </row>
    <row r="14" spans="1:10" hidden="1">
      <c r="A14" s="585" t="s">
        <v>10036</v>
      </c>
      <c r="B14" s="442" t="s">
        <v>6454</v>
      </c>
      <c r="C14" s="585"/>
      <c r="D14" s="585"/>
      <c r="E14" s="585"/>
      <c r="F14" s="588" t="s">
        <v>3768</v>
      </c>
      <c r="G14" s="588">
        <v>4</v>
      </c>
      <c r="H14" s="585"/>
      <c r="I14" s="585" t="s">
        <v>6455</v>
      </c>
      <c r="J14" s="402"/>
    </row>
    <row r="15" spans="1:10" hidden="1">
      <c r="A15" s="585"/>
      <c r="B15" s="442" t="s">
        <v>6456</v>
      </c>
      <c r="C15" s="585"/>
      <c r="D15" s="585"/>
      <c r="E15" s="585"/>
      <c r="F15" s="588"/>
      <c r="G15" s="588"/>
      <c r="H15" s="585"/>
      <c r="I15" s="585"/>
      <c r="J15" s="402"/>
    </row>
    <row r="16" spans="1:10" hidden="1">
      <c r="A16" s="411"/>
      <c r="B16" s="442" t="s">
        <v>6452</v>
      </c>
      <c r="C16" s="411"/>
      <c r="D16" s="411"/>
      <c r="E16" s="411"/>
      <c r="F16" s="443" t="s">
        <v>3768</v>
      </c>
      <c r="G16" s="443">
        <v>1</v>
      </c>
      <c r="H16" s="411"/>
      <c r="I16" s="411"/>
      <c r="J16" s="402"/>
    </row>
    <row r="17" spans="1:10" hidden="1">
      <c r="A17" s="411"/>
      <c r="B17" s="442" t="s">
        <v>6453</v>
      </c>
      <c r="C17" s="411"/>
      <c r="D17" s="411"/>
      <c r="E17" s="411"/>
      <c r="F17" s="443" t="s">
        <v>3768</v>
      </c>
      <c r="G17" s="443">
        <v>1</v>
      </c>
      <c r="H17" s="411"/>
      <c r="I17" s="411"/>
      <c r="J17" s="402"/>
    </row>
    <row r="18" spans="1:10" hidden="1">
      <c r="A18" s="411"/>
      <c r="B18" s="442" t="s">
        <v>6457</v>
      </c>
      <c r="C18" s="411"/>
      <c r="D18" s="411"/>
      <c r="E18" s="411"/>
      <c r="F18" s="443" t="s">
        <v>3768</v>
      </c>
      <c r="G18" s="443">
        <v>1</v>
      </c>
      <c r="H18" s="411"/>
      <c r="I18" s="411"/>
      <c r="J18" s="402"/>
    </row>
    <row r="19" spans="1:10" hidden="1">
      <c r="A19" s="411"/>
      <c r="B19" s="442"/>
      <c r="C19" s="411"/>
      <c r="D19" s="411"/>
      <c r="E19" s="411"/>
      <c r="F19" s="443"/>
      <c r="G19" s="443"/>
      <c r="H19" s="411"/>
      <c r="I19" s="411"/>
      <c r="J19" s="402"/>
    </row>
    <row r="20" spans="1:10" hidden="1">
      <c r="A20" s="585" t="s">
        <v>10036</v>
      </c>
      <c r="B20" s="587" t="s">
        <v>6458</v>
      </c>
      <c r="C20" s="585"/>
      <c r="D20" s="585"/>
      <c r="E20" s="585"/>
      <c r="F20" s="588" t="s">
        <v>3768</v>
      </c>
      <c r="G20" s="588">
        <v>6</v>
      </c>
      <c r="H20" s="585"/>
      <c r="I20" s="411" t="s">
        <v>6459</v>
      </c>
      <c r="J20" s="402"/>
    </row>
    <row r="21" spans="1:10" hidden="1">
      <c r="A21" s="585"/>
      <c r="B21" s="587"/>
      <c r="C21" s="585"/>
      <c r="D21" s="585"/>
      <c r="E21" s="585"/>
      <c r="F21" s="588"/>
      <c r="G21" s="588"/>
      <c r="H21" s="585"/>
      <c r="I21" s="411" t="s">
        <v>3386</v>
      </c>
      <c r="J21" s="402"/>
    </row>
    <row r="22" spans="1:10" hidden="1">
      <c r="A22" s="411"/>
      <c r="B22" s="442" t="s">
        <v>6460</v>
      </c>
      <c r="C22" s="411"/>
      <c r="D22" s="411"/>
      <c r="E22" s="411"/>
      <c r="F22" s="443" t="s">
        <v>3768</v>
      </c>
      <c r="G22" s="443">
        <v>1</v>
      </c>
      <c r="H22" s="411"/>
      <c r="I22" s="442"/>
      <c r="J22" s="402"/>
    </row>
    <row r="23" spans="1:10" hidden="1">
      <c r="A23" s="411"/>
      <c r="B23" s="442" t="s">
        <v>6457</v>
      </c>
      <c r="C23" s="411"/>
      <c r="D23" s="411"/>
      <c r="E23" s="411"/>
      <c r="F23" s="443" t="s">
        <v>3768</v>
      </c>
      <c r="G23" s="443">
        <v>1</v>
      </c>
      <c r="H23" s="411"/>
      <c r="I23" s="442"/>
      <c r="J23" s="402"/>
    </row>
    <row r="24" spans="1:10" hidden="1">
      <c r="A24" s="411"/>
      <c r="B24" s="442"/>
      <c r="C24" s="411"/>
      <c r="D24" s="411"/>
      <c r="E24" s="411"/>
      <c r="F24" s="443"/>
      <c r="G24" s="443"/>
      <c r="H24" s="411"/>
      <c r="I24" s="442"/>
      <c r="J24" s="402"/>
    </row>
    <row r="25" spans="1:10" hidden="1">
      <c r="A25" s="442"/>
      <c r="B25" s="441" t="s">
        <v>6461</v>
      </c>
      <c r="C25" s="442"/>
      <c r="D25" s="411"/>
      <c r="E25" s="411"/>
      <c r="F25" s="443"/>
      <c r="G25" s="443"/>
      <c r="H25" s="411"/>
      <c r="I25" s="442"/>
      <c r="J25" s="402"/>
    </row>
    <row r="26" spans="1:10" ht="30" hidden="1">
      <c r="A26" s="411"/>
      <c r="B26" s="442" t="s">
        <v>6462</v>
      </c>
      <c r="C26" s="411" t="s">
        <v>6463</v>
      </c>
      <c r="D26" s="411"/>
      <c r="E26" s="411"/>
      <c r="F26" s="443"/>
      <c r="G26" s="443"/>
      <c r="H26" s="411"/>
      <c r="I26" s="442"/>
      <c r="J26" s="402"/>
    </row>
    <row r="27" spans="1:10" ht="15.75" hidden="1">
      <c r="A27" s="442" t="s">
        <v>10012</v>
      </c>
      <c r="B27" s="415" t="s">
        <v>4694</v>
      </c>
      <c r="C27" s="411" t="s">
        <v>6464</v>
      </c>
      <c r="D27" s="411"/>
      <c r="E27" s="411"/>
      <c r="F27" s="443" t="s">
        <v>6465</v>
      </c>
      <c r="G27" s="411">
        <v>0.04</v>
      </c>
      <c r="H27" s="411"/>
      <c r="I27" s="442"/>
      <c r="J27" s="402">
        <f>G27*1000</f>
        <v>40</v>
      </c>
    </row>
    <row r="28" spans="1:10" ht="15.75" hidden="1">
      <c r="A28" s="442" t="s">
        <v>10012</v>
      </c>
      <c r="B28" s="415" t="s">
        <v>5100</v>
      </c>
      <c r="C28" s="411" t="s">
        <v>6464</v>
      </c>
      <c r="D28" s="411"/>
      <c r="E28" s="411"/>
      <c r="F28" s="443" t="s">
        <v>6465</v>
      </c>
      <c r="G28" s="411">
        <v>1.095</v>
      </c>
      <c r="H28" s="442"/>
      <c r="I28" s="442"/>
      <c r="J28" s="402">
        <f t="shared" ref="J28:J39" si="0">G28*1000</f>
        <v>1095</v>
      </c>
    </row>
    <row r="29" spans="1:10" ht="15.75" hidden="1">
      <c r="A29" s="442" t="s">
        <v>10012</v>
      </c>
      <c r="B29" s="415" t="s">
        <v>5103</v>
      </c>
      <c r="C29" s="411" t="s">
        <v>6464</v>
      </c>
      <c r="D29" s="411"/>
      <c r="E29" s="411"/>
      <c r="F29" s="443" t="s">
        <v>6465</v>
      </c>
      <c r="G29" s="443">
        <v>0.26400000000000001</v>
      </c>
      <c r="H29" s="411"/>
      <c r="I29" s="442"/>
      <c r="J29" s="402">
        <f t="shared" si="0"/>
        <v>264</v>
      </c>
    </row>
    <row r="30" spans="1:10" ht="15.75" hidden="1">
      <c r="A30" s="442" t="s">
        <v>10012</v>
      </c>
      <c r="B30" s="415" t="s">
        <v>5155</v>
      </c>
      <c r="C30" s="411" t="s">
        <v>6464</v>
      </c>
      <c r="D30" s="411"/>
      <c r="E30" s="411"/>
      <c r="F30" s="443" t="s">
        <v>6465</v>
      </c>
      <c r="G30" s="443">
        <v>0.1</v>
      </c>
      <c r="H30" s="442"/>
      <c r="I30" s="442"/>
      <c r="J30" s="402">
        <f t="shared" si="0"/>
        <v>100</v>
      </c>
    </row>
    <row r="31" spans="1:10" ht="15.75" hidden="1">
      <c r="A31" s="442" t="s">
        <v>10012</v>
      </c>
      <c r="B31" s="415" t="s">
        <v>5114</v>
      </c>
      <c r="C31" s="411" t="s">
        <v>6464</v>
      </c>
      <c r="D31" s="411"/>
      <c r="E31" s="411"/>
      <c r="F31" s="443" t="s">
        <v>6465</v>
      </c>
      <c r="G31" s="411">
        <v>0.02</v>
      </c>
      <c r="H31" s="442"/>
      <c r="I31" s="442"/>
      <c r="J31" s="402">
        <f t="shared" si="0"/>
        <v>20</v>
      </c>
    </row>
    <row r="32" spans="1:10" ht="15.75" hidden="1">
      <c r="A32" s="442" t="s">
        <v>10012</v>
      </c>
      <c r="B32" s="415" t="s">
        <v>5183</v>
      </c>
      <c r="C32" s="411" t="s">
        <v>6464</v>
      </c>
      <c r="D32" s="411"/>
      <c r="E32" s="411"/>
      <c r="F32" s="443" t="s">
        <v>6465</v>
      </c>
      <c r="G32" s="411">
        <v>6.5000000000000002E-2</v>
      </c>
      <c r="H32" s="442"/>
      <c r="I32" s="442"/>
      <c r="J32" s="402">
        <f t="shared" si="0"/>
        <v>65</v>
      </c>
    </row>
    <row r="33" spans="1:10" ht="15.75" hidden="1">
      <c r="A33" s="442" t="s">
        <v>10012</v>
      </c>
      <c r="B33" s="415" t="s">
        <v>5315</v>
      </c>
      <c r="C33" s="411" t="s">
        <v>6464</v>
      </c>
      <c r="D33" s="411"/>
      <c r="E33" s="411"/>
      <c r="F33" s="443" t="s">
        <v>6465</v>
      </c>
      <c r="G33" s="443">
        <v>0.02</v>
      </c>
      <c r="H33" s="442"/>
      <c r="I33" s="442"/>
      <c r="J33" s="402">
        <f t="shared" si="0"/>
        <v>20</v>
      </c>
    </row>
    <row r="34" spans="1:10" ht="15.75" hidden="1">
      <c r="A34" s="442" t="s">
        <v>10012</v>
      </c>
      <c r="B34" s="415" t="s">
        <v>5098</v>
      </c>
      <c r="C34" s="411" t="s">
        <v>6464</v>
      </c>
      <c r="D34" s="411"/>
      <c r="E34" s="411"/>
      <c r="F34" s="443" t="s">
        <v>6465</v>
      </c>
      <c r="G34" s="443">
        <v>8.5000000000000006E-2</v>
      </c>
      <c r="H34" s="442"/>
      <c r="I34" s="442"/>
      <c r="J34" s="402">
        <f t="shared" si="0"/>
        <v>85</v>
      </c>
    </row>
    <row r="35" spans="1:10" ht="15.75" hidden="1">
      <c r="A35" s="442" t="s">
        <v>10012</v>
      </c>
      <c r="B35" s="415" t="s">
        <v>5318</v>
      </c>
      <c r="C35" s="411" t="s">
        <v>6464</v>
      </c>
      <c r="D35" s="411"/>
      <c r="E35" s="411"/>
      <c r="F35" s="443" t="s">
        <v>6465</v>
      </c>
      <c r="G35" s="443">
        <v>0.01</v>
      </c>
      <c r="H35" s="442"/>
      <c r="I35" s="442"/>
      <c r="J35" s="402">
        <f t="shared" si="0"/>
        <v>10</v>
      </c>
    </row>
    <row r="36" spans="1:10" hidden="1">
      <c r="A36" s="442" t="s">
        <v>10012</v>
      </c>
      <c r="B36" s="444" t="s">
        <v>5263</v>
      </c>
      <c r="C36" s="411" t="s">
        <v>6464</v>
      </c>
      <c r="D36" s="411"/>
      <c r="E36" s="411"/>
      <c r="F36" s="443" t="s">
        <v>6465</v>
      </c>
      <c r="G36" s="443">
        <v>0.12</v>
      </c>
      <c r="H36" s="442"/>
      <c r="I36" s="442"/>
      <c r="J36" s="402">
        <f t="shared" si="0"/>
        <v>120</v>
      </c>
    </row>
    <row r="37" spans="1:10" ht="45" hidden="1">
      <c r="A37" s="411"/>
      <c r="B37" s="442" t="s">
        <v>6466</v>
      </c>
      <c r="C37" s="411" t="s">
        <v>6463</v>
      </c>
      <c r="D37" s="411"/>
      <c r="E37" s="411"/>
      <c r="F37" s="443"/>
      <c r="G37" s="443"/>
      <c r="H37" s="411"/>
      <c r="I37" s="442"/>
      <c r="J37" s="402"/>
    </row>
    <row r="38" spans="1:10" hidden="1">
      <c r="A38" s="442" t="s">
        <v>10012</v>
      </c>
      <c r="B38" s="444" t="s">
        <v>5100</v>
      </c>
      <c r="C38" s="411" t="s">
        <v>6467</v>
      </c>
      <c r="D38" s="442"/>
      <c r="E38" s="442"/>
      <c r="F38" s="443" t="s">
        <v>6465</v>
      </c>
      <c r="G38" s="411">
        <v>0.04</v>
      </c>
      <c r="H38" s="442"/>
      <c r="I38" s="442"/>
      <c r="J38" s="402">
        <f t="shared" si="0"/>
        <v>40</v>
      </c>
    </row>
    <row r="39" spans="1:10" hidden="1">
      <c r="A39" s="442" t="s">
        <v>10012</v>
      </c>
      <c r="B39" s="444" t="s">
        <v>5266</v>
      </c>
      <c r="C39" s="411" t="s">
        <v>6467</v>
      </c>
      <c r="D39" s="442"/>
      <c r="E39" s="442"/>
      <c r="F39" s="443" t="s">
        <v>6465</v>
      </c>
      <c r="G39" s="411">
        <v>0.04</v>
      </c>
      <c r="H39" s="442"/>
      <c r="I39" s="442"/>
      <c r="J39" s="402">
        <f t="shared" si="0"/>
        <v>40</v>
      </c>
    </row>
    <row r="40" spans="1:10" hidden="1">
      <c r="A40" s="442"/>
      <c r="B40" s="442"/>
      <c r="C40" s="411"/>
      <c r="D40" s="411"/>
      <c r="E40" s="411"/>
      <c r="F40" s="443"/>
      <c r="G40" s="443"/>
      <c r="H40" s="411"/>
      <c r="I40" s="442"/>
      <c r="J40" s="402"/>
    </row>
    <row r="41" spans="1:10" ht="30" hidden="1">
      <c r="A41" s="411"/>
      <c r="B41" s="442" t="s">
        <v>6469</v>
      </c>
      <c r="C41" s="411" t="s">
        <v>6463</v>
      </c>
      <c r="D41" s="411"/>
      <c r="E41" s="411"/>
      <c r="F41" s="443"/>
      <c r="G41" s="443"/>
      <c r="H41" s="411"/>
      <c r="I41" s="442"/>
      <c r="J41" s="402"/>
    </row>
    <row r="42" spans="1:10" hidden="1">
      <c r="A42" s="442" t="s">
        <v>10012</v>
      </c>
      <c r="B42" s="444" t="s">
        <v>5100</v>
      </c>
      <c r="C42" s="411" t="s">
        <v>6470</v>
      </c>
      <c r="D42" s="411"/>
      <c r="E42" s="411"/>
      <c r="F42" s="443" t="s">
        <v>6465</v>
      </c>
      <c r="G42" s="443">
        <v>0.95499999999999996</v>
      </c>
      <c r="H42" s="411"/>
      <c r="I42" s="442"/>
      <c r="J42" s="402">
        <f t="shared" ref="J42:J44" si="1">G42*1000</f>
        <v>955</v>
      </c>
    </row>
    <row r="43" spans="1:10" hidden="1">
      <c r="A43" s="442" t="s">
        <v>10012</v>
      </c>
      <c r="B43" s="444" t="s">
        <v>5103</v>
      </c>
      <c r="C43" s="411" t="s">
        <v>6470</v>
      </c>
      <c r="D43" s="411"/>
      <c r="E43" s="411"/>
      <c r="F43" s="443" t="s">
        <v>6465</v>
      </c>
      <c r="G43" s="443">
        <v>0.128</v>
      </c>
      <c r="H43" s="411"/>
      <c r="I43" s="442"/>
      <c r="J43" s="402">
        <f t="shared" si="1"/>
        <v>128</v>
      </c>
    </row>
    <row r="44" spans="1:10" hidden="1">
      <c r="A44" s="442" t="s">
        <v>10012</v>
      </c>
      <c r="B44" s="444" t="s">
        <v>5114</v>
      </c>
      <c r="C44" s="411" t="s">
        <v>6470</v>
      </c>
      <c r="D44" s="411"/>
      <c r="E44" s="411"/>
      <c r="F44" s="443" t="s">
        <v>6465</v>
      </c>
      <c r="G44" s="443">
        <v>0.29299999999999998</v>
      </c>
      <c r="H44" s="411"/>
      <c r="I44" s="442"/>
      <c r="J44" s="402">
        <f t="shared" si="1"/>
        <v>293</v>
      </c>
    </row>
    <row r="45" spans="1:10" hidden="1">
      <c r="A45" s="442"/>
      <c r="B45" s="442"/>
      <c r="C45" s="411"/>
      <c r="D45" s="411"/>
      <c r="E45" s="411"/>
      <c r="F45" s="443"/>
      <c r="G45" s="443"/>
      <c r="H45" s="411"/>
      <c r="I45" s="442"/>
      <c r="J45" s="402"/>
    </row>
    <row r="46" spans="1:10" ht="30" hidden="1">
      <c r="A46" s="411"/>
      <c r="B46" s="442" t="s">
        <v>6471</v>
      </c>
      <c r="C46" s="411" t="s">
        <v>6472</v>
      </c>
      <c r="D46" s="411"/>
      <c r="E46" s="411"/>
      <c r="F46" s="443"/>
      <c r="G46" s="443"/>
      <c r="H46" s="411"/>
      <c r="I46" s="442"/>
      <c r="J46" s="402"/>
    </row>
    <row r="47" spans="1:10" hidden="1">
      <c r="A47" s="442" t="s">
        <v>10012</v>
      </c>
      <c r="B47" s="444" t="s">
        <v>5330</v>
      </c>
      <c r="C47" s="411" t="s">
        <v>6473</v>
      </c>
      <c r="D47" s="411"/>
      <c r="E47" s="411"/>
      <c r="F47" s="443" t="s">
        <v>6465</v>
      </c>
      <c r="G47" s="411">
        <v>0.30599999999999999</v>
      </c>
      <c r="H47" s="442"/>
      <c r="I47" s="442"/>
      <c r="J47" s="402">
        <f t="shared" ref="J47:J49" si="2">G47*1000</f>
        <v>306</v>
      </c>
    </row>
    <row r="48" spans="1:10" hidden="1">
      <c r="A48" s="442" t="s">
        <v>10012</v>
      </c>
      <c r="B48" s="444" t="s">
        <v>5273</v>
      </c>
      <c r="C48" s="411" t="s">
        <v>6473</v>
      </c>
      <c r="D48" s="411"/>
      <c r="E48" s="411"/>
      <c r="F48" s="443" t="s">
        <v>6465</v>
      </c>
      <c r="G48" s="443">
        <v>0.25</v>
      </c>
      <c r="H48" s="442"/>
      <c r="I48" s="442"/>
      <c r="J48" s="402">
        <f t="shared" si="2"/>
        <v>250</v>
      </c>
    </row>
    <row r="49" spans="1:10" hidden="1">
      <c r="A49" s="442" t="s">
        <v>10012</v>
      </c>
      <c r="B49" s="444" t="s">
        <v>5155</v>
      </c>
      <c r="C49" s="411" t="s">
        <v>6473</v>
      </c>
      <c r="D49" s="411"/>
      <c r="E49" s="411"/>
      <c r="F49" s="443" t="s">
        <v>6465</v>
      </c>
      <c r="G49" s="443">
        <v>8.0000000000000002E-3</v>
      </c>
      <c r="H49" s="442"/>
      <c r="I49" s="442"/>
      <c r="J49" s="402">
        <f t="shared" si="2"/>
        <v>8</v>
      </c>
    </row>
    <row r="50" spans="1:10" hidden="1">
      <c r="A50" s="442"/>
      <c r="B50" s="442"/>
      <c r="C50" s="411"/>
      <c r="D50" s="411"/>
      <c r="E50" s="411"/>
      <c r="F50" s="443"/>
      <c r="G50" s="443"/>
      <c r="H50" s="411"/>
      <c r="I50" s="442"/>
      <c r="J50" s="402"/>
    </row>
    <row r="51" spans="1:10" ht="30" hidden="1">
      <c r="A51" s="411"/>
      <c r="B51" s="442" t="s">
        <v>6474</v>
      </c>
      <c r="C51" s="411" t="s">
        <v>6472</v>
      </c>
      <c r="D51" s="411"/>
      <c r="E51" s="411"/>
      <c r="F51" s="443"/>
      <c r="G51" s="443"/>
      <c r="H51" s="411"/>
      <c r="I51" s="442"/>
      <c r="J51" s="402"/>
    </row>
    <row r="52" spans="1:10" hidden="1">
      <c r="A52" s="442" t="s">
        <v>10012</v>
      </c>
      <c r="B52" s="444" t="s">
        <v>5330</v>
      </c>
      <c r="C52" s="411" t="s">
        <v>6475</v>
      </c>
      <c r="D52" s="411"/>
      <c r="E52" s="411"/>
      <c r="F52" s="443" t="s">
        <v>6465</v>
      </c>
      <c r="G52" s="443">
        <v>0.375</v>
      </c>
      <c r="H52" s="411"/>
      <c r="I52" s="442"/>
      <c r="J52" s="402">
        <f t="shared" ref="J52:J54" si="3">G52*1000</f>
        <v>375</v>
      </c>
    </row>
    <row r="53" spans="1:10" hidden="1">
      <c r="A53" s="442" t="s">
        <v>10012</v>
      </c>
      <c r="B53" s="444" t="s">
        <v>5273</v>
      </c>
      <c r="C53" s="411" t="s">
        <v>6475</v>
      </c>
      <c r="D53" s="411"/>
      <c r="E53" s="411"/>
      <c r="F53" s="443" t="s">
        <v>6465</v>
      </c>
      <c r="G53" s="443">
        <v>0.92800000000000005</v>
      </c>
      <c r="H53" s="411"/>
      <c r="I53" s="442"/>
      <c r="J53" s="402">
        <f t="shared" si="3"/>
        <v>928</v>
      </c>
    </row>
    <row r="54" spans="1:10" hidden="1">
      <c r="A54" s="442" t="s">
        <v>10012</v>
      </c>
      <c r="B54" s="444" t="s">
        <v>5366</v>
      </c>
      <c r="C54" s="411" t="s">
        <v>6475</v>
      </c>
      <c r="D54" s="411"/>
      <c r="E54" s="411"/>
      <c r="F54" s="443" t="s">
        <v>6465</v>
      </c>
      <c r="G54" s="443">
        <v>3.0000000000000001E-3</v>
      </c>
      <c r="H54" s="411"/>
      <c r="I54" s="442"/>
      <c r="J54" s="402">
        <f t="shared" si="3"/>
        <v>3</v>
      </c>
    </row>
    <row r="55" spans="1:10" hidden="1">
      <c r="A55" s="442"/>
      <c r="B55" s="442"/>
      <c r="C55" s="411"/>
      <c r="D55" s="411"/>
      <c r="E55" s="411"/>
      <c r="F55" s="443"/>
      <c r="G55" s="443"/>
      <c r="H55" s="411"/>
      <c r="I55" s="442"/>
      <c r="J55" s="402"/>
    </row>
    <row r="56" spans="1:10" hidden="1">
      <c r="A56" s="442"/>
      <c r="B56" s="442"/>
      <c r="C56" s="411"/>
      <c r="D56" s="411"/>
      <c r="E56" s="411"/>
      <c r="F56" s="443"/>
      <c r="G56" s="443"/>
      <c r="H56" s="411"/>
      <c r="I56" s="442"/>
      <c r="J56" s="402"/>
    </row>
    <row r="57" spans="1:10" ht="30" hidden="1">
      <c r="A57" s="442"/>
      <c r="B57" s="442" t="s">
        <v>6476</v>
      </c>
      <c r="C57" s="411" t="s">
        <v>6472</v>
      </c>
      <c r="D57" s="411"/>
      <c r="E57" s="411"/>
      <c r="F57" s="443"/>
      <c r="G57" s="443"/>
      <c r="H57" s="411"/>
      <c r="I57" s="442"/>
      <c r="J57" s="402"/>
    </row>
    <row r="58" spans="1:10" hidden="1">
      <c r="A58" s="442" t="s">
        <v>10012</v>
      </c>
      <c r="B58" s="444" t="s">
        <v>5330</v>
      </c>
      <c r="C58" s="411" t="s">
        <v>6477</v>
      </c>
      <c r="D58" s="411"/>
      <c r="E58" s="411"/>
      <c r="F58" s="443" t="s">
        <v>6465</v>
      </c>
      <c r="G58" s="443">
        <v>0.28199999999999997</v>
      </c>
      <c r="H58" s="411"/>
      <c r="I58" s="442"/>
      <c r="J58" s="402">
        <f t="shared" ref="J58:J65" si="4">G58*1000</f>
        <v>282</v>
      </c>
    </row>
    <row r="59" spans="1:10" hidden="1">
      <c r="A59" s="442" t="s">
        <v>10012</v>
      </c>
      <c r="B59" s="444" t="s">
        <v>5155</v>
      </c>
      <c r="C59" s="411" t="s">
        <v>6477</v>
      </c>
      <c r="D59" s="411"/>
      <c r="E59" s="411"/>
      <c r="F59" s="443" t="s">
        <v>6465</v>
      </c>
      <c r="G59" s="443">
        <v>0.184</v>
      </c>
      <c r="H59" s="411"/>
      <c r="I59" s="442"/>
      <c r="J59" s="402">
        <f t="shared" si="4"/>
        <v>184</v>
      </c>
    </row>
    <row r="60" spans="1:10" hidden="1">
      <c r="A60" s="442"/>
      <c r="B60" s="442"/>
      <c r="C60" s="411"/>
      <c r="D60" s="411"/>
      <c r="E60" s="411"/>
      <c r="F60" s="443"/>
      <c r="G60" s="443"/>
      <c r="H60" s="411"/>
      <c r="I60" s="442"/>
      <c r="J60" s="402"/>
    </row>
    <row r="61" spans="1:10" ht="30" hidden="1">
      <c r="A61" s="411"/>
      <c r="B61" s="442" t="s">
        <v>6478</v>
      </c>
      <c r="C61" s="411" t="s">
        <v>6472</v>
      </c>
      <c r="D61" s="411"/>
      <c r="E61" s="411"/>
      <c r="F61" s="443"/>
      <c r="G61" s="443"/>
      <c r="H61" s="411"/>
      <c r="I61" s="442"/>
      <c r="J61" s="402"/>
    </row>
    <row r="62" spans="1:10" hidden="1">
      <c r="A62" s="442" t="s">
        <v>10012</v>
      </c>
      <c r="B62" s="444" t="s">
        <v>5330</v>
      </c>
      <c r="C62" s="411" t="s">
        <v>6479</v>
      </c>
      <c r="D62" s="411"/>
      <c r="E62" s="411"/>
      <c r="F62" s="443" t="s">
        <v>6465</v>
      </c>
      <c r="G62" s="443">
        <v>0.46500000000000002</v>
      </c>
      <c r="H62" s="442"/>
      <c r="I62" s="442"/>
      <c r="J62" s="402">
        <f t="shared" si="4"/>
        <v>465</v>
      </c>
    </row>
    <row r="63" spans="1:10" hidden="1">
      <c r="A63" s="442"/>
      <c r="B63" s="442"/>
      <c r="C63" s="411"/>
      <c r="D63" s="411"/>
      <c r="E63" s="411"/>
      <c r="F63" s="443"/>
      <c r="G63" s="443"/>
      <c r="H63" s="411"/>
      <c r="I63" s="442"/>
      <c r="J63" s="402"/>
    </row>
    <row r="64" spans="1:10" ht="30" hidden="1">
      <c r="A64" s="442"/>
      <c r="B64" s="442" t="s">
        <v>6480</v>
      </c>
      <c r="C64" s="411" t="s">
        <v>6472</v>
      </c>
      <c r="D64" s="411"/>
      <c r="E64" s="411"/>
      <c r="F64" s="443"/>
      <c r="G64" s="443"/>
      <c r="H64" s="411"/>
      <c r="I64" s="442"/>
      <c r="J64" s="402"/>
    </row>
    <row r="65" spans="1:10" hidden="1">
      <c r="A65" s="442" t="s">
        <v>10012</v>
      </c>
      <c r="B65" s="444" t="s">
        <v>5408</v>
      </c>
      <c r="C65" s="411" t="s">
        <v>6481</v>
      </c>
      <c r="D65" s="411"/>
      <c r="E65" s="411"/>
      <c r="F65" s="443" t="s">
        <v>6465</v>
      </c>
      <c r="G65" s="443">
        <v>0.04</v>
      </c>
      <c r="H65" s="411"/>
      <c r="I65" s="442"/>
      <c r="J65" s="402">
        <f t="shared" si="4"/>
        <v>40</v>
      </c>
    </row>
    <row r="66" spans="1:10" hidden="1">
      <c r="A66" s="442"/>
      <c r="B66" s="442"/>
      <c r="C66" s="411"/>
      <c r="D66" s="411"/>
      <c r="E66" s="411"/>
      <c r="F66" s="443"/>
      <c r="G66" s="443"/>
      <c r="H66" s="411"/>
      <c r="I66" s="442"/>
      <c r="J66" s="402"/>
    </row>
    <row r="67" spans="1:10" ht="30" hidden="1">
      <c r="A67" s="442"/>
      <c r="B67" s="442" t="s">
        <v>6482</v>
      </c>
      <c r="C67" s="411" t="s">
        <v>6483</v>
      </c>
      <c r="D67" s="411"/>
      <c r="E67" s="411"/>
      <c r="F67" s="443"/>
      <c r="G67" s="443"/>
      <c r="H67" s="411"/>
      <c r="I67" s="442"/>
      <c r="J67" s="402"/>
    </row>
    <row r="68" spans="1:10" hidden="1">
      <c r="A68" s="442"/>
      <c r="B68" s="442" t="s">
        <v>6484</v>
      </c>
      <c r="C68" s="411" t="s">
        <v>6485</v>
      </c>
      <c r="D68" s="411"/>
      <c r="E68" s="411"/>
      <c r="F68" s="443" t="s">
        <v>6465</v>
      </c>
      <c r="G68" s="443">
        <v>4.0000000000000001E-3</v>
      </c>
      <c r="H68" s="411"/>
      <c r="I68" s="442"/>
      <c r="J68" s="402">
        <f t="shared" ref="J68" si="5">G68*1000</f>
        <v>4</v>
      </c>
    </row>
    <row r="69" spans="1:10" hidden="1">
      <c r="A69" s="442"/>
      <c r="B69" s="442"/>
      <c r="C69" s="411"/>
      <c r="D69" s="411"/>
      <c r="E69" s="411"/>
      <c r="F69" s="443"/>
      <c r="G69" s="443"/>
      <c r="H69" s="411"/>
      <c r="I69" s="442"/>
      <c r="J69" s="402"/>
    </row>
    <row r="70" spans="1:10" ht="30" hidden="1">
      <c r="A70" s="442"/>
      <c r="B70" s="442" t="s">
        <v>6486</v>
      </c>
      <c r="C70" s="411" t="s">
        <v>6483</v>
      </c>
      <c r="D70" s="411"/>
      <c r="E70" s="411"/>
      <c r="F70" s="443"/>
      <c r="G70" s="443"/>
      <c r="H70" s="411"/>
      <c r="I70" s="442"/>
      <c r="J70" s="402"/>
    </row>
    <row r="71" spans="1:10" hidden="1">
      <c r="A71" s="442" t="s">
        <v>10012</v>
      </c>
      <c r="B71" s="442" t="s">
        <v>6484</v>
      </c>
      <c r="C71" s="411" t="s">
        <v>6485</v>
      </c>
      <c r="D71" s="411"/>
      <c r="E71" s="411"/>
      <c r="F71" s="443" t="s">
        <v>6465</v>
      </c>
      <c r="G71" s="443">
        <v>4.0000000000000001E-3</v>
      </c>
      <c r="H71" s="411"/>
      <c r="I71" s="442"/>
      <c r="J71" s="402">
        <f t="shared" ref="J71" si="6">G71*1000</f>
        <v>4</v>
      </c>
    </row>
    <row r="72" spans="1:10" hidden="1">
      <c r="A72" s="442"/>
      <c r="B72" s="442"/>
      <c r="C72" s="411"/>
      <c r="D72" s="411"/>
      <c r="E72" s="411"/>
      <c r="F72" s="443"/>
      <c r="G72" s="443"/>
      <c r="H72" s="411"/>
      <c r="I72" s="442"/>
      <c r="J72" s="402"/>
    </row>
    <row r="73" spans="1:10" hidden="1">
      <c r="A73" s="442"/>
      <c r="B73" s="441" t="s">
        <v>3482</v>
      </c>
      <c r="C73" s="411"/>
      <c r="D73" s="411"/>
      <c r="E73" s="411"/>
      <c r="F73" s="443"/>
      <c r="G73" s="443"/>
      <c r="H73" s="411"/>
      <c r="I73" s="442"/>
      <c r="J73" s="402"/>
    </row>
    <row r="74" spans="1:10" hidden="1">
      <c r="A74" s="411" t="s">
        <v>10037</v>
      </c>
      <c r="B74" s="442" t="s">
        <v>6487</v>
      </c>
      <c r="C74" s="411"/>
      <c r="D74" s="411" t="s">
        <v>6488</v>
      </c>
      <c r="E74" s="411" t="s">
        <v>6489</v>
      </c>
      <c r="F74" s="443" t="s">
        <v>3768</v>
      </c>
      <c r="G74" s="443">
        <v>10</v>
      </c>
      <c r="H74" s="411"/>
      <c r="I74" s="442"/>
      <c r="J74" s="402">
        <f>G74*3</f>
        <v>30</v>
      </c>
    </row>
    <row r="75" spans="1:10" hidden="1">
      <c r="A75" s="411" t="s">
        <v>10037</v>
      </c>
      <c r="B75" s="442" t="s">
        <v>6490</v>
      </c>
      <c r="C75" s="411"/>
      <c r="D75" s="411" t="s">
        <v>6491</v>
      </c>
      <c r="E75" s="411" t="s">
        <v>6489</v>
      </c>
      <c r="F75" s="443" t="s">
        <v>3768</v>
      </c>
      <c r="G75" s="443">
        <v>131</v>
      </c>
      <c r="H75" s="411"/>
      <c r="I75" s="442"/>
      <c r="J75" s="402">
        <f t="shared" ref="J75:J81" si="7">G75*3</f>
        <v>393</v>
      </c>
    </row>
    <row r="76" spans="1:10" hidden="1">
      <c r="A76" s="411" t="s">
        <v>10037</v>
      </c>
      <c r="B76" s="442" t="s">
        <v>6492</v>
      </c>
      <c r="C76" s="411"/>
      <c r="D76" s="411" t="s">
        <v>6493</v>
      </c>
      <c r="E76" s="411" t="s">
        <v>6489</v>
      </c>
      <c r="F76" s="443" t="s">
        <v>3768</v>
      </c>
      <c r="G76" s="443">
        <v>93</v>
      </c>
      <c r="H76" s="411"/>
      <c r="I76" s="442"/>
      <c r="J76" s="402">
        <f t="shared" si="7"/>
        <v>279</v>
      </c>
    </row>
    <row r="77" spans="1:10" hidden="1">
      <c r="A77" s="411" t="s">
        <v>10037</v>
      </c>
      <c r="B77" s="442" t="s">
        <v>6494</v>
      </c>
      <c r="C77" s="411"/>
      <c r="D77" s="411" t="s">
        <v>6495</v>
      </c>
      <c r="E77" s="411" t="s">
        <v>6489</v>
      </c>
      <c r="F77" s="443" t="s">
        <v>3768</v>
      </c>
      <c r="G77" s="443">
        <v>20</v>
      </c>
      <c r="H77" s="411"/>
      <c r="I77" s="442"/>
      <c r="J77" s="402">
        <f t="shared" si="7"/>
        <v>60</v>
      </c>
    </row>
    <row r="78" spans="1:10">
      <c r="A78" s="411" t="s">
        <v>9851</v>
      </c>
      <c r="B78" s="442" t="s">
        <v>6496</v>
      </c>
      <c r="C78" s="411"/>
      <c r="D78" s="411" t="s">
        <v>6497</v>
      </c>
      <c r="E78" s="411" t="s">
        <v>6489</v>
      </c>
      <c r="F78" s="443" t="s">
        <v>3768</v>
      </c>
      <c r="G78" s="443">
        <v>10</v>
      </c>
      <c r="H78" s="411"/>
      <c r="I78" s="442"/>
      <c r="J78" s="402">
        <f t="shared" si="7"/>
        <v>30</v>
      </c>
    </row>
    <row r="79" spans="1:10">
      <c r="A79" s="411" t="s">
        <v>9851</v>
      </c>
      <c r="B79" s="442" t="s">
        <v>6498</v>
      </c>
      <c r="C79" s="411"/>
      <c r="D79" s="411" t="s">
        <v>6499</v>
      </c>
      <c r="E79" s="411" t="s">
        <v>6489</v>
      </c>
      <c r="F79" s="443" t="s">
        <v>3768</v>
      </c>
      <c r="G79" s="443">
        <v>131</v>
      </c>
      <c r="H79" s="411"/>
      <c r="I79" s="442"/>
      <c r="J79" s="402">
        <f t="shared" si="7"/>
        <v>393</v>
      </c>
    </row>
    <row r="80" spans="1:10">
      <c r="A80" s="411" t="s">
        <v>9851</v>
      </c>
      <c r="B80" s="442" t="s">
        <v>6500</v>
      </c>
      <c r="C80" s="411"/>
      <c r="D80" s="411" t="s">
        <v>6501</v>
      </c>
      <c r="E80" s="411" t="s">
        <v>6489</v>
      </c>
      <c r="F80" s="443" t="s">
        <v>3768</v>
      </c>
      <c r="G80" s="443">
        <v>93</v>
      </c>
      <c r="H80" s="411"/>
      <c r="I80" s="442"/>
      <c r="J80" s="402">
        <f t="shared" si="7"/>
        <v>279</v>
      </c>
    </row>
    <row r="81" spans="1:10">
      <c r="A81" s="411" t="s">
        <v>9851</v>
      </c>
      <c r="B81" s="442" t="s">
        <v>6502</v>
      </c>
      <c r="C81" s="411"/>
      <c r="D81" s="411" t="s">
        <v>6503</v>
      </c>
      <c r="E81" s="411" t="s">
        <v>6489</v>
      </c>
      <c r="F81" s="443" t="s">
        <v>3768</v>
      </c>
      <c r="G81" s="443">
        <v>20</v>
      </c>
      <c r="H81" s="411"/>
      <c r="I81" s="442"/>
      <c r="J81" s="402">
        <f t="shared" si="7"/>
        <v>60</v>
      </c>
    </row>
    <row r="82" spans="1:10" hidden="1">
      <c r="A82" s="411"/>
      <c r="B82" s="442" t="s">
        <v>6504</v>
      </c>
      <c r="C82" s="411"/>
      <c r="D82" s="411" t="s">
        <v>6505</v>
      </c>
      <c r="E82" s="411" t="s">
        <v>6489</v>
      </c>
      <c r="F82" s="443" t="s">
        <v>3768</v>
      </c>
      <c r="G82" s="443">
        <v>121</v>
      </c>
      <c r="H82" s="411"/>
      <c r="I82" s="442"/>
      <c r="J82" s="402"/>
    </row>
    <row r="83" spans="1:10" hidden="1">
      <c r="A83" s="411"/>
      <c r="B83" s="442" t="s">
        <v>6506</v>
      </c>
      <c r="C83" s="411"/>
      <c r="D83" s="411" t="s">
        <v>6507</v>
      </c>
      <c r="E83" s="411" t="s">
        <v>6489</v>
      </c>
      <c r="F83" s="443" t="s">
        <v>3768</v>
      </c>
      <c r="G83" s="443">
        <v>33</v>
      </c>
      <c r="H83" s="411"/>
      <c r="I83" s="442"/>
      <c r="J83" s="402"/>
    </row>
    <row r="84" spans="1:10" hidden="1">
      <c r="A84" s="411"/>
      <c r="B84" s="442" t="s">
        <v>6508</v>
      </c>
      <c r="C84" s="411"/>
      <c r="D84" s="411" t="s">
        <v>6509</v>
      </c>
      <c r="E84" s="411" t="s">
        <v>6489</v>
      </c>
      <c r="F84" s="443" t="s">
        <v>3768</v>
      </c>
      <c r="G84" s="443">
        <v>19</v>
      </c>
      <c r="H84" s="411"/>
      <c r="I84" s="442"/>
      <c r="J84" s="402"/>
    </row>
    <row r="85" spans="1:10" hidden="1">
      <c r="A85" s="411"/>
      <c r="B85" s="442" t="s">
        <v>6510</v>
      </c>
      <c r="C85" s="411"/>
      <c r="D85" s="411" t="s">
        <v>6511</v>
      </c>
      <c r="E85" s="411" t="s">
        <v>6489</v>
      </c>
      <c r="F85" s="443" t="s">
        <v>3768</v>
      </c>
      <c r="G85" s="411">
        <v>6</v>
      </c>
      <c r="H85" s="411"/>
      <c r="I85" s="442"/>
      <c r="J85" s="402"/>
    </row>
    <row r="86" spans="1:10" ht="30" hidden="1">
      <c r="A86" s="411"/>
      <c r="B86" s="442" t="s">
        <v>6512</v>
      </c>
      <c r="C86" s="411"/>
      <c r="D86" s="411" t="s">
        <v>6513</v>
      </c>
      <c r="E86" s="411" t="s">
        <v>6489</v>
      </c>
      <c r="F86" s="443" t="s">
        <v>3768</v>
      </c>
      <c r="G86" s="443">
        <v>33</v>
      </c>
      <c r="H86" s="411"/>
      <c r="I86" s="442"/>
      <c r="J86" s="402"/>
    </row>
    <row r="87" spans="1:10" ht="30" hidden="1">
      <c r="A87" s="411"/>
      <c r="B87" s="442" t="s">
        <v>6514</v>
      </c>
      <c r="C87" s="411"/>
      <c r="D87" s="411" t="s">
        <v>6515</v>
      </c>
      <c r="E87" s="411" t="s">
        <v>6489</v>
      </c>
      <c r="F87" s="443" t="s">
        <v>3768</v>
      </c>
      <c r="G87" s="443">
        <v>19</v>
      </c>
      <c r="H87" s="411"/>
      <c r="I87" s="442"/>
      <c r="J87" s="402"/>
    </row>
    <row r="88" spans="1:10" ht="30" hidden="1">
      <c r="A88" s="411"/>
      <c r="B88" s="442" t="s">
        <v>6516</v>
      </c>
      <c r="C88" s="411"/>
      <c r="D88" s="411" t="s">
        <v>6517</v>
      </c>
      <c r="E88" s="411" t="s">
        <v>6489</v>
      </c>
      <c r="F88" s="443" t="s">
        <v>3768</v>
      </c>
      <c r="G88" s="443">
        <v>6</v>
      </c>
      <c r="H88" s="411"/>
      <c r="I88" s="442"/>
      <c r="J88" s="402"/>
    </row>
    <row r="89" spans="1:10" ht="30" hidden="1">
      <c r="A89" s="411"/>
      <c r="B89" s="442" t="s">
        <v>6518</v>
      </c>
      <c r="C89" s="411"/>
      <c r="D89" s="411" t="s">
        <v>6519</v>
      </c>
      <c r="E89" s="411" t="s">
        <v>6489</v>
      </c>
      <c r="F89" s="443" t="s">
        <v>3768</v>
      </c>
      <c r="G89" s="443">
        <v>12</v>
      </c>
      <c r="H89" s="411"/>
      <c r="I89" s="442"/>
      <c r="J89" s="402"/>
    </row>
    <row r="90" spans="1:10" ht="30" hidden="1">
      <c r="A90" s="411"/>
      <c r="B90" s="442" t="s">
        <v>6520</v>
      </c>
      <c r="C90" s="411"/>
      <c r="D90" s="411" t="s">
        <v>6521</v>
      </c>
      <c r="E90" s="411" t="s">
        <v>6489</v>
      </c>
      <c r="F90" s="443" t="s">
        <v>3768</v>
      </c>
      <c r="G90" s="443">
        <v>10</v>
      </c>
      <c r="H90" s="411"/>
      <c r="I90" s="442"/>
      <c r="J90" s="402"/>
    </row>
    <row r="91" spans="1:10" ht="30" hidden="1">
      <c r="A91" s="411"/>
      <c r="B91" s="442" t="s">
        <v>6522</v>
      </c>
      <c r="C91" s="411"/>
      <c r="D91" s="411" t="s">
        <v>6523</v>
      </c>
      <c r="E91" s="411" t="s">
        <v>6489</v>
      </c>
      <c r="F91" s="443" t="s">
        <v>3768</v>
      </c>
      <c r="G91" s="443">
        <v>1</v>
      </c>
      <c r="H91" s="411"/>
      <c r="I91" s="442"/>
      <c r="J91" s="402"/>
    </row>
    <row r="92" spans="1:10" hidden="1">
      <c r="A92" s="585"/>
      <c r="B92" s="442" t="s">
        <v>6524</v>
      </c>
      <c r="C92" s="585"/>
      <c r="D92" s="585" t="s">
        <v>6525</v>
      </c>
      <c r="E92" s="585" t="s">
        <v>6489</v>
      </c>
      <c r="F92" s="588" t="s">
        <v>3768</v>
      </c>
      <c r="G92" s="588">
        <v>12</v>
      </c>
      <c r="H92" s="585"/>
      <c r="I92" s="587"/>
      <c r="J92" s="402"/>
    </row>
    <row r="93" spans="1:10" hidden="1">
      <c r="A93" s="585"/>
      <c r="B93" s="442" t="s">
        <v>6526</v>
      </c>
      <c r="C93" s="585"/>
      <c r="D93" s="585"/>
      <c r="E93" s="585"/>
      <c r="F93" s="588"/>
      <c r="G93" s="588"/>
      <c r="H93" s="585"/>
      <c r="I93" s="587"/>
      <c r="J93" s="402"/>
    </row>
    <row r="94" spans="1:10" hidden="1">
      <c r="A94" s="585"/>
      <c r="B94" s="442" t="s">
        <v>6527</v>
      </c>
      <c r="C94" s="585"/>
      <c r="D94" s="585" t="s">
        <v>6528</v>
      </c>
      <c r="E94" s="585" t="s">
        <v>6489</v>
      </c>
      <c r="F94" s="588" t="s">
        <v>3768</v>
      </c>
      <c r="G94" s="588">
        <v>10</v>
      </c>
      <c r="H94" s="585"/>
      <c r="I94" s="587"/>
      <c r="J94" s="402"/>
    </row>
    <row r="95" spans="1:10" hidden="1">
      <c r="A95" s="585"/>
      <c r="B95" s="442" t="s">
        <v>6529</v>
      </c>
      <c r="C95" s="585"/>
      <c r="D95" s="585"/>
      <c r="E95" s="585"/>
      <c r="F95" s="588"/>
      <c r="G95" s="588"/>
      <c r="H95" s="585"/>
      <c r="I95" s="587"/>
      <c r="J95" s="402"/>
    </row>
    <row r="96" spans="1:10" hidden="1">
      <c r="A96" s="585"/>
      <c r="B96" s="442" t="s">
        <v>6530</v>
      </c>
      <c r="C96" s="585"/>
      <c r="D96" s="585" t="s">
        <v>6531</v>
      </c>
      <c r="E96" s="585" t="s">
        <v>6489</v>
      </c>
      <c r="F96" s="588" t="s">
        <v>3768</v>
      </c>
      <c r="G96" s="588">
        <v>1</v>
      </c>
      <c r="H96" s="585"/>
      <c r="I96" s="587"/>
      <c r="J96" s="402"/>
    </row>
    <row r="97" spans="1:10" hidden="1">
      <c r="A97" s="585"/>
      <c r="B97" s="442" t="s">
        <v>6532</v>
      </c>
      <c r="C97" s="585"/>
      <c r="D97" s="585"/>
      <c r="E97" s="585"/>
      <c r="F97" s="588"/>
      <c r="G97" s="588"/>
      <c r="H97" s="585"/>
      <c r="I97" s="587"/>
      <c r="J97" s="402"/>
    </row>
    <row r="98" spans="1:10" hidden="1">
      <c r="A98" s="585"/>
      <c r="B98" s="442" t="s">
        <v>6533</v>
      </c>
      <c r="C98" s="585"/>
      <c r="D98" s="585" t="s">
        <v>6534</v>
      </c>
      <c r="E98" s="585" t="s">
        <v>6489</v>
      </c>
      <c r="F98" s="588" t="s">
        <v>3768</v>
      </c>
      <c r="G98" s="588">
        <v>13</v>
      </c>
      <c r="H98" s="585"/>
      <c r="I98" s="587"/>
      <c r="J98" s="402"/>
    </row>
    <row r="99" spans="1:10" hidden="1">
      <c r="A99" s="585"/>
      <c r="B99" s="442" t="s">
        <v>6535</v>
      </c>
      <c r="C99" s="585"/>
      <c r="D99" s="585"/>
      <c r="E99" s="585"/>
      <c r="F99" s="588"/>
      <c r="G99" s="588"/>
      <c r="H99" s="585"/>
      <c r="I99" s="587"/>
      <c r="J99" s="402"/>
    </row>
    <row r="100" spans="1:10" hidden="1">
      <c r="A100" s="585"/>
      <c r="B100" s="442" t="s">
        <v>6536</v>
      </c>
      <c r="C100" s="585"/>
      <c r="D100" s="585" t="s">
        <v>6537</v>
      </c>
      <c r="E100" s="585" t="s">
        <v>6489</v>
      </c>
      <c r="F100" s="588" t="s">
        <v>3768</v>
      </c>
      <c r="G100" s="588">
        <v>12</v>
      </c>
      <c r="H100" s="585"/>
      <c r="I100" s="587"/>
      <c r="J100" s="402"/>
    </row>
    <row r="101" spans="1:10" hidden="1">
      <c r="A101" s="585"/>
      <c r="B101" s="442" t="s">
        <v>6535</v>
      </c>
      <c r="C101" s="585"/>
      <c r="D101" s="585"/>
      <c r="E101" s="585"/>
      <c r="F101" s="588"/>
      <c r="G101" s="588"/>
      <c r="H101" s="585"/>
      <c r="I101" s="587"/>
      <c r="J101" s="402"/>
    </row>
    <row r="102" spans="1:10" hidden="1">
      <c r="A102" s="585"/>
      <c r="B102" s="442" t="s">
        <v>6538</v>
      </c>
      <c r="C102" s="585"/>
      <c r="D102" s="585" t="s">
        <v>6539</v>
      </c>
      <c r="E102" s="585" t="s">
        <v>6489</v>
      </c>
      <c r="F102" s="588" t="s">
        <v>3768</v>
      </c>
      <c r="G102" s="588">
        <v>13</v>
      </c>
      <c r="H102" s="585"/>
      <c r="I102" s="587"/>
      <c r="J102" s="402"/>
    </row>
    <row r="103" spans="1:10" hidden="1">
      <c r="A103" s="585"/>
      <c r="B103" s="442" t="s">
        <v>6526</v>
      </c>
      <c r="C103" s="585"/>
      <c r="D103" s="585"/>
      <c r="E103" s="585"/>
      <c r="F103" s="588"/>
      <c r="G103" s="588"/>
      <c r="H103" s="585"/>
      <c r="I103" s="587"/>
      <c r="J103" s="402"/>
    </row>
    <row r="104" spans="1:10" hidden="1">
      <c r="A104" s="585"/>
      <c r="B104" s="442" t="s">
        <v>6540</v>
      </c>
      <c r="C104" s="585"/>
      <c r="D104" s="585" t="s">
        <v>6541</v>
      </c>
      <c r="E104" s="585" t="s">
        <v>6489</v>
      </c>
      <c r="F104" s="588" t="s">
        <v>3768</v>
      </c>
      <c r="G104" s="588">
        <v>12</v>
      </c>
      <c r="H104" s="585"/>
      <c r="I104" s="587"/>
      <c r="J104" s="402"/>
    </row>
    <row r="105" spans="1:10" hidden="1">
      <c r="A105" s="585"/>
      <c r="B105" s="442" t="s">
        <v>6529</v>
      </c>
      <c r="C105" s="585"/>
      <c r="D105" s="585"/>
      <c r="E105" s="585"/>
      <c r="F105" s="588"/>
      <c r="G105" s="588"/>
      <c r="H105" s="585"/>
      <c r="I105" s="587"/>
      <c r="J105" s="402"/>
    </row>
    <row r="106" spans="1:10" hidden="1">
      <c r="A106" s="585"/>
      <c r="B106" s="442" t="s">
        <v>6542</v>
      </c>
      <c r="C106" s="585"/>
      <c r="D106" s="585" t="s">
        <v>6543</v>
      </c>
      <c r="E106" s="585" t="s">
        <v>6489</v>
      </c>
      <c r="F106" s="588" t="s">
        <v>3768</v>
      </c>
      <c r="G106" s="588">
        <v>165</v>
      </c>
      <c r="H106" s="585"/>
      <c r="I106" s="587"/>
      <c r="J106" s="402"/>
    </row>
    <row r="107" spans="1:10" hidden="1">
      <c r="A107" s="585"/>
      <c r="B107" s="442" t="s">
        <v>6544</v>
      </c>
      <c r="C107" s="585"/>
      <c r="D107" s="585"/>
      <c r="E107" s="585"/>
      <c r="F107" s="588"/>
      <c r="G107" s="588"/>
      <c r="H107" s="585"/>
      <c r="I107" s="587"/>
      <c r="J107" s="402"/>
    </row>
    <row r="108" spans="1:10" hidden="1">
      <c r="A108" s="585"/>
      <c r="B108" s="442" t="s">
        <v>6545</v>
      </c>
      <c r="C108" s="585"/>
      <c r="D108" s="585" t="s">
        <v>6546</v>
      </c>
      <c r="E108" s="585" t="s">
        <v>6489</v>
      </c>
      <c r="F108" s="588" t="s">
        <v>3768</v>
      </c>
      <c r="G108" s="588">
        <v>35</v>
      </c>
      <c r="H108" s="585"/>
      <c r="I108" s="587"/>
      <c r="J108" s="402"/>
    </row>
    <row r="109" spans="1:10" hidden="1">
      <c r="A109" s="585"/>
      <c r="B109" s="442" t="s">
        <v>6544</v>
      </c>
      <c r="C109" s="585"/>
      <c r="D109" s="585"/>
      <c r="E109" s="585"/>
      <c r="F109" s="588"/>
      <c r="G109" s="588"/>
      <c r="H109" s="585"/>
      <c r="I109" s="587"/>
      <c r="J109" s="402"/>
    </row>
    <row r="110" spans="1:10" hidden="1">
      <c r="A110" s="585"/>
      <c r="B110" s="442" t="s">
        <v>6547</v>
      </c>
      <c r="C110" s="585"/>
      <c r="D110" s="585" t="s">
        <v>6548</v>
      </c>
      <c r="E110" s="585" t="s">
        <v>6489</v>
      </c>
      <c r="F110" s="588" t="s">
        <v>3768</v>
      </c>
      <c r="G110" s="588">
        <v>25</v>
      </c>
      <c r="H110" s="585"/>
      <c r="I110" s="587"/>
      <c r="J110" s="402"/>
    </row>
    <row r="111" spans="1:10" hidden="1">
      <c r="A111" s="585"/>
      <c r="B111" s="442" t="s">
        <v>6544</v>
      </c>
      <c r="C111" s="585"/>
      <c r="D111" s="585"/>
      <c r="E111" s="585"/>
      <c r="F111" s="588"/>
      <c r="G111" s="588"/>
      <c r="H111" s="585"/>
      <c r="I111" s="587"/>
      <c r="J111" s="402"/>
    </row>
    <row r="112" spans="1:10" hidden="1">
      <c r="A112" s="411"/>
      <c r="B112" s="442" t="s">
        <v>6549</v>
      </c>
      <c r="C112" s="411"/>
      <c r="D112" s="411" t="s">
        <v>6379</v>
      </c>
      <c r="E112" s="411" t="s">
        <v>6489</v>
      </c>
      <c r="F112" s="443" t="s">
        <v>3768</v>
      </c>
      <c r="G112" s="443">
        <v>450</v>
      </c>
      <c r="H112" s="411"/>
      <c r="I112" s="442"/>
      <c r="J112" s="402"/>
    </row>
    <row r="113" spans="1:10" hidden="1">
      <c r="A113" s="411"/>
      <c r="B113" s="442" t="s">
        <v>6550</v>
      </c>
      <c r="C113" s="411"/>
      <c r="D113" s="411" t="s">
        <v>6551</v>
      </c>
      <c r="E113" s="411" t="s">
        <v>6489</v>
      </c>
      <c r="F113" s="443" t="s">
        <v>3768</v>
      </c>
      <c r="G113" s="443">
        <v>30</v>
      </c>
      <c r="H113" s="411"/>
      <c r="I113" s="442"/>
      <c r="J113" s="402"/>
    </row>
    <row r="114" spans="1:10" hidden="1">
      <c r="A114" s="411"/>
      <c r="B114" s="442" t="s">
        <v>6552</v>
      </c>
      <c r="C114" s="411"/>
      <c r="D114" s="411" t="s">
        <v>6553</v>
      </c>
      <c r="E114" s="411" t="s">
        <v>6489</v>
      </c>
      <c r="F114" s="443" t="s">
        <v>3768</v>
      </c>
      <c r="G114" s="443">
        <v>70</v>
      </c>
      <c r="H114" s="411"/>
      <c r="I114" s="442"/>
      <c r="J114" s="402"/>
    </row>
    <row r="115" spans="1:10" hidden="1">
      <c r="A115" s="411"/>
      <c r="B115" s="442" t="s">
        <v>6554</v>
      </c>
      <c r="C115" s="411"/>
      <c r="D115" s="411" t="s">
        <v>6555</v>
      </c>
      <c r="E115" s="411" t="s">
        <v>6489</v>
      </c>
      <c r="F115" s="443" t="s">
        <v>3768</v>
      </c>
      <c r="G115" s="443">
        <v>280</v>
      </c>
      <c r="H115" s="411"/>
      <c r="I115" s="442"/>
      <c r="J115" s="402"/>
    </row>
    <row r="116" spans="1:10" hidden="1">
      <c r="A116" s="411"/>
      <c r="B116" s="442" t="s">
        <v>6556</v>
      </c>
      <c r="C116" s="411"/>
      <c r="D116" s="411" t="s">
        <v>6385</v>
      </c>
      <c r="E116" s="411" t="s">
        <v>6489</v>
      </c>
      <c r="F116" s="443" t="s">
        <v>3768</v>
      </c>
      <c r="G116" s="443">
        <v>900</v>
      </c>
      <c r="H116" s="411"/>
      <c r="I116" s="442"/>
      <c r="J116" s="402"/>
    </row>
    <row r="117" spans="1:10" hidden="1">
      <c r="A117" s="411"/>
      <c r="B117" s="442" t="s">
        <v>6557</v>
      </c>
      <c r="C117" s="411"/>
      <c r="D117" s="411" t="s">
        <v>6388</v>
      </c>
      <c r="E117" s="411" t="s">
        <v>6489</v>
      </c>
      <c r="F117" s="443" t="s">
        <v>3768</v>
      </c>
      <c r="G117" s="443">
        <v>900</v>
      </c>
      <c r="H117" s="411"/>
      <c r="I117" s="442"/>
      <c r="J117" s="402"/>
    </row>
    <row r="118" spans="1:10" hidden="1">
      <c r="A118" s="411"/>
      <c r="B118" s="442" t="s">
        <v>6558</v>
      </c>
      <c r="C118" s="411"/>
      <c r="D118" s="411" t="s">
        <v>6391</v>
      </c>
      <c r="E118" s="411" t="s">
        <v>6489</v>
      </c>
      <c r="F118" s="443" t="s">
        <v>3768</v>
      </c>
      <c r="G118" s="443">
        <v>900</v>
      </c>
      <c r="H118" s="411"/>
      <c r="I118" s="442"/>
      <c r="J118" s="402"/>
    </row>
    <row r="119" spans="1:10" hidden="1">
      <c r="A119" s="411"/>
      <c r="B119" s="442" t="s">
        <v>6559</v>
      </c>
      <c r="C119" s="411"/>
      <c r="D119" s="411" t="s">
        <v>6393</v>
      </c>
      <c r="E119" s="411" t="s">
        <v>6489</v>
      </c>
      <c r="F119" s="443" t="s">
        <v>3768</v>
      </c>
      <c r="G119" s="443">
        <v>800</v>
      </c>
      <c r="H119" s="411"/>
      <c r="I119" s="442"/>
      <c r="J119" s="402"/>
    </row>
    <row r="120" spans="1:10" hidden="1">
      <c r="A120" s="411"/>
      <c r="B120" s="442" t="s">
        <v>6560</v>
      </c>
      <c r="C120" s="411"/>
      <c r="D120" s="411" t="s">
        <v>6561</v>
      </c>
      <c r="E120" s="411" t="s">
        <v>6489</v>
      </c>
      <c r="F120" s="443" t="s">
        <v>3768</v>
      </c>
      <c r="G120" s="443">
        <v>800</v>
      </c>
      <c r="H120" s="411"/>
      <c r="I120" s="442"/>
      <c r="J120" s="402"/>
    </row>
    <row r="121" spans="1:10" hidden="1">
      <c r="A121" s="411"/>
      <c r="B121" s="442" t="s">
        <v>6562</v>
      </c>
      <c r="C121" s="411"/>
      <c r="D121" s="411" t="s">
        <v>6563</v>
      </c>
      <c r="E121" s="411" t="s">
        <v>6489</v>
      </c>
      <c r="F121" s="443" t="s">
        <v>3768</v>
      </c>
      <c r="G121" s="443">
        <v>20</v>
      </c>
      <c r="H121" s="411"/>
      <c r="I121" s="442"/>
      <c r="J121" s="402"/>
    </row>
    <row r="122" spans="1:10" hidden="1">
      <c r="A122" s="411"/>
      <c r="B122" s="442" t="s">
        <v>6564</v>
      </c>
      <c r="C122" s="411"/>
      <c r="D122" s="411" t="s">
        <v>6565</v>
      </c>
      <c r="E122" s="411" t="s">
        <v>6489</v>
      </c>
      <c r="F122" s="443" t="s">
        <v>3768</v>
      </c>
      <c r="G122" s="443">
        <v>135</v>
      </c>
      <c r="H122" s="411"/>
      <c r="I122" s="442"/>
      <c r="J122" s="402"/>
    </row>
    <row r="123" spans="1:10" hidden="1">
      <c r="A123" s="411"/>
      <c r="B123" s="442" t="s">
        <v>6566</v>
      </c>
      <c r="C123" s="411"/>
      <c r="D123" s="411" t="s">
        <v>6567</v>
      </c>
      <c r="E123" s="411" t="s">
        <v>6489</v>
      </c>
      <c r="F123" s="443" t="s">
        <v>3768</v>
      </c>
      <c r="G123" s="443">
        <v>190</v>
      </c>
      <c r="H123" s="411"/>
      <c r="I123" s="442"/>
      <c r="J123" s="402"/>
    </row>
    <row r="124" spans="1:10" hidden="1">
      <c r="A124" s="411"/>
      <c r="B124" s="442" t="s">
        <v>6568</v>
      </c>
      <c r="C124" s="411"/>
      <c r="D124" s="411" t="s">
        <v>2340</v>
      </c>
      <c r="E124" s="411" t="s">
        <v>6489</v>
      </c>
      <c r="F124" s="443" t="s">
        <v>3768</v>
      </c>
      <c r="G124" s="443">
        <v>700</v>
      </c>
      <c r="H124" s="411"/>
      <c r="I124" s="442"/>
      <c r="J124" s="402"/>
    </row>
    <row r="125" spans="1:10" hidden="1">
      <c r="A125" s="411"/>
      <c r="B125" s="442" t="s">
        <v>6569</v>
      </c>
      <c r="C125" s="411"/>
      <c r="D125" s="411" t="s">
        <v>2339</v>
      </c>
      <c r="E125" s="411" t="s">
        <v>6489</v>
      </c>
      <c r="F125" s="443" t="s">
        <v>3768</v>
      </c>
      <c r="G125" s="443">
        <v>700</v>
      </c>
      <c r="H125" s="411"/>
      <c r="I125" s="442"/>
      <c r="J125" s="402"/>
    </row>
    <row r="126" spans="1:10" hidden="1">
      <c r="A126" s="411"/>
      <c r="B126" s="442" t="s">
        <v>6570</v>
      </c>
      <c r="C126" s="411"/>
      <c r="D126" s="411" t="s">
        <v>6571</v>
      </c>
      <c r="E126" s="411" t="s">
        <v>6489</v>
      </c>
      <c r="F126" s="443" t="s">
        <v>3768</v>
      </c>
      <c r="G126" s="443">
        <v>190</v>
      </c>
      <c r="H126" s="411"/>
      <c r="I126" s="442"/>
      <c r="J126" s="402"/>
    </row>
    <row r="127" spans="1:10" hidden="1">
      <c r="A127" s="411"/>
      <c r="B127" s="442" t="s">
        <v>6572</v>
      </c>
      <c r="C127" s="411"/>
      <c r="D127" s="411" t="s">
        <v>6573</v>
      </c>
      <c r="E127" s="411" t="s">
        <v>6489</v>
      </c>
      <c r="F127" s="443" t="s">
        <v>3768</v>
      </c>
      <c r="G127" s="443">
        <v>800</v>
      </c>
      <c r="H127" s="411"/>
      <c r="I127" s="442"/>
      <c r="J127" s="402"/>
    </row>
    <row r="128" spans="1:10" hidden="1">
      <c r="A128" s="585"/>
      <c r="B128" s="442" t="s">
        <v>6574</v>
      </c>
      <c r="C128" s="585"/>
      <c r="D128" s="585" t="s">
        <v>6575</v>
      </c>
      <c r="E128" s="585" t="s">
        <v>6489</v>
      </c>
      <c r="F128" s="588" t="s">
        <v>3768</v>
      </c>
      <c r="G128" s="588">
        <v>5</v>
      </c>
      <c r="H128" s="585"/>
      <c r="I128" s="587"/>
      <c r="J128" s="402"/>
    </row>
    <row r="129" spans="1:10" hidden="1">
      <c r="A129" s="585"/>
      <c r="B129" s="442" t="s">
        <v>6576</v>
      </c>
      <c r="C129" s="585"/>
      <c r="D129" s="585"/>
      <c r="E129" s="585"/>
      <c r="F129" s="588"/>
      <c r="G129" s="588"/>
      <c r="H129" s="585"/>
      <c r="I129" s="587"/>
      <c r="J129" s="402"/>
    </row>
    <row r="130" spans="1:10" hidden="1">
      <c r="A130" s="585"/>
      <c r="B130" s="442" t="s">
        <v>6577</v>
      </c>
      <c r="C130" s="585"/>
      <c r="D130" s="585" t="s">
        <v>6578</v>
      </c>
      <c r="E130" s="585" t="s">
        <v>6489</v>
      </c>
      <c r="F130" s="588" t="s">
        <v>3768</v>
      </c>
      <c r="G130" s="588">
        <v>10</v>
      </c>
      <c r="H130" s="585"/>
      <c r="I130" s="587"/>
      <c r="J130" s="402"/>
    </row>
    <row r="131" spans="1:10" hidden="1">
      <c r="A131" s="585"/>
      <c r="B131" s="442" t="s">
        <v>6576</v>
      </c>
      <c r="C131" s="585"/>
      <c r="D131" s="585"/>
      <c r="E131" s="585"/>
      <c r="F131" s="588"/>
      <c r="G131" s="588"/>
      <c r="H131" s="585"/>
      <c r="I131" s="587"/>
      <c r="J131" s="402"/>
    </row>
    <row r="132" spans="1:10" hidden="1">
      <c r="A132" s="585"/>
      <c r="B132" s="442" t="s">
        <v>6579</v>
      </c>
      <c r="C132" s="585"/>
      <c r="D132" s="585" t="s">
        <v>6580</v>
      </c>
      <c r="E132" s="585" t="s">
        <v>6489</v>
      </c>
      <c r="F132" s="588" t="s">
        <v>3768</v>
      </c>
      <c r="G132" s="588">
        <v>25</v>
      </c>
      <c r="H132" s="585"/>
      <c r="I132" s="587"/>
      <c r="J132" s="402"/>
    </row>
    <row r="133" spans="1:10" hidden="1">
      <c r="A133" s="585"/>
      <c r="B133" s="442" t="s">
        <v>6576</v>
      </c>
      <c r="C133" s="585"/>
      <c r="D133" s="585"/>
      <c r="E133" s="585"/>
      <c r="F133" s="588"/>
      <c r="G133" s="588"/>
      <c r="H133" s="585"/>
      <c r="I133" s="587"/>
      <c r="J133" s="402"/>
    </row>
    <row r="134" spans="1:10" hidden="1">
      <c r="A134" s="411"/>
      <c r="B134" s="442" t="s">
        <v>6581</v>
      </c>
      <c r="C134" s="411"/>
      <c r="D134" s="411" t="s">
        <v>6582</v>
      </c>
      <c r="E134" s="411" t="s">
        <v>6489</v>
      </c>
      <c r="F134" s="443" t="s">
        <v>3768</v>
      </c>
      <c r="G134" s="443">
        <v>2</v>
      </c>
      <c r="H134" s="411"/>
      <c r="I134" s="442"/>
      <c r="J134" s="402"/>
    </row>
    <row r="135" spans="1:10" hidden="1">
      <c r="A135" s="411"/>
      <c r="B135" s="442" t="s">
        <v>6583</v>
      </c>
      <c r="C135" s="411"/>
      <c r="D135" s="411" t="s">
        <v>6584</v>
      </c>
      <c r="E135" s="411" t="s">
        <v>6489</v>
      </c>
      <c r="F135" s="443" t="s">
        <v>3768</v>
      </c>
      <c r="G135" s="443">
        <v>3</v>
      </c>
      <c r="H135" s="411"/>
      <c r="I135" s="442"/>
      <c r="J135" s="402"/>
    </row>
    <row r="136" spans="1:10" hidden="1">
      <c r="A136" s="411"/>
      <c r="B136" s="442" t="s">
        <v>6585</v>
      </c>
      <c r="C136" s="411"/>
      <c r="D136" s="411" t="s">
        <v>6586</v>
      </c>
      <c r="E136" s="411" t="s">
        <v>6489</v>
      </c>
      <c r="F136" s="443" t="s">
        <v>3768</v>
      </c>
      <c r="G136" s="443">
        <v>2</v>
      </c>
      <c r="H136" s="411"/>
      <c r="I136" s="442"/>
      <c r="J136" s="402"/>
    </row>
    <row r="137" spans="1:10" hidden="1">
      <c r="A137" s="411"/>
      <c r="B137" s="442" t="s">
        <v>6587</v>
      </c>
      <c r="C137" s="411"/>
      <c r="D137" s="411" t="s">
        <v>6588</v>
      </c>
      <c r="E137" s="411" t="s">
        <v>6489</v>
      </c>
      <c r="F137" s="443" t="s">
        <v>3768</v>
      </c>
      <c r="G137" s="443">
        <v>2</v>
      </c>
      <c r="H137" s="411"/>
      <c r="I137" s="442"/>
      <c r="J137" s="402"/>
    </row>
    <row r="138" spans="1:10" hidden="1">
      <c r="A138" s="411"/>
      <c r="B138" s="442" t="s">
        <v>6589</v>
      </c>
      <c r="C138" s="411"/>
      <c r="D138" s="411" t="s">
        <v>6590</v>
      </c>
      <c r="E138" s="411" t="s">
        <v>6489</v>
      </c>
      <c r="F138" s="443" t="s">
        <v>3768</v>
      </c>
      <c r="G138" s="443">
        <v>3</v>
      </c>
      <c r="H138" s="411"/>
      <c r="I138" s="442"/>
      <c r="J138" s="402"/>
    </row>
    <row r="139" spans="1:10" hidden="1">
      <c r="A139" s="411"/>
      <c r="B139" s="442" t="s">
        <v>6591</v>
      </c>
      <c r="C139" s="411"/>
      <c r="D139" s="411" t="s">
        <v>6592</v>
      </c>
      <c r="E139" s="411" t="s">
        <v>6489</v>
      </c>
      <c r="F139" s="443" t="s">
        <v>3768</v>
      </c>
      <c r="G139" s="443">
        <v>2</v>
      </c>
      <c r="H139" s="411"/>
      <c r="I139" s="442"/>
      <c r="J139" s="402"/>
    </row>
    <row r="140" spans="1:10" hidden="1">
      <c r="A140" s="411"/>
      <c r="B140" s="442" t="s">
        <v>6593</v>
      </c>
      <c r="C140" s="411"/>
      <c r="D140" s="411" t="s">
        <v>6594</v>
      </c>
      <c r="E140" s="411" t="s">
        <v>6489</v>
      </c>
      <c r="F140" s="443" t="s">
        <v>3768</v>
      </c>
      <c r="G140" s="443">
        <v>1800</v>
      </c>
      <c r="H140" s="411"/>
      <c r="I140" s="442"/>
      <c r="J140" s="402"/>
    </row>
    <row r="141" spans="1:10" hidden="1">
      <c r="A141" s="411"/>
      <c r="B141" s="442" t="s">
        <v>6595</v>
      </c>
      <c r="C141" s="411"/>
      <c r="D141" s="411" t="s">
        <v>6596</v>
      </c>
      <c r="E141" s="411" t="s">
        <v>6489</v>
      </c>
      <c r="F141" s="443" t="s">
        <v>3768</v>
      </c>
      <c r="G141" s="443">
        <v>1800</v>
      </c>
      <c r="H141" s="411"/>
      <c r="I141" s="442"/>
      <c r="J141" s="402"/>
    </row>
    <row r="142" spans="1:10" hidden="1">
      <c r="A142" s="411"/>
      <c r="B142" s="442" t="s">
        <v>6597</v>
      </c>
      <c r="C142" s="411"/>
      <c r="D142" s="411" t="s">
        <v>6598</v>
      </c>
      <c r="E142" s="411" t="s">
        <v>6489</v>
      </c>
      <c r="F142" s="443" t="s">
        <v>3768</v>
      </c>
      <c r="G142" s="443">
        <v>1800</v>
      </c>
      <c r="H142" s="411"/>
      <c r="I142" s="442"/>
      <c r="J142" s="402"/>
    </row>
    <row r="143" spans="1:10" hidden="1">
      <c r="A143" s="411"/>
      <c r="B143" s="442" t="s">
        <v>6599</v>
      </c>
      <c r="C143" s="411" t="s">
        <v>6600</v>
      </c>
      <c r="D143" s="411" t="s">
        <v>6601</v>
      </c>
      <c r="E143" s="411" t="s">
        <v>6489</v>
      </c>
      <c r="F143" s="443" t="s">
        <v>3768</v>
      </c>
      <c r="G143" s="411">
        <v>1</v>
      </c>
      <c r="H143" s="411"/>
      <c r="I143" s="442"/>
      <c r="J143" s="402"/>
    </row>
    <row r="144" spans="1:10" hidden="1">
      <c r="A144" s="411" t="s">
        <v>10038</v>
      </c>
      <c r="B144" s="442" t="s">
        <v>6602</v>
      </c>
      <c r="C144" s="411"/>
      <c r="D144" s="411" t="s">
        <v>6603</v>
      </c>
      <c r="E144" s="411" t="s">
        <v>6489</v>
      </c>
      <c r="F144" s="443" t="s">
        <v>2182</v>
      </c>
      <c r="G144" s="411">
        <v>899</v>
      </c>
      <c r="H144" s="411"/>
      <c r="I144" s="442"/>
      <c r="J144" s="402"/>
    </row>
    <row r="145" spans="1:10" hidden="1">
      <c r="A145" s="411" t="s">
        <v>10038</v>
      </c>
      <c r="B145" s="442" t="s">
        <v>6604</v>
      </c>
      <c r="C145" s="411"/>
      <c r="D145" s="411" t="s">
        <v>6605</v>
      </c>
      <c r="E145" s="411" t="s">
        <v>6489</v>
      </c>
      <c r="F145" s="443" t="s">
        <v>2182</v>
      </c>
      <c r="G145" s="443">
        <v>22</v>
      </c>
      <c r="H145" s="411"/>
      <c r="I145" s="442"/>
      <c r="J145" s="402"/>
    </row>
    <row r="146" spans="1:10" hidden="1">
      <c r="A146" s="411"/>
      <c r="B146" s="442" t="s">
        <v>6606</v>
      </c>
      <c r="C146" s="411"/>
      <c r="D146" s="411" t="s">
        <v>6607</v>
      </c>
      <c r="E146" s="411" t="s">
        <v>6489</v>
      </c>
      <c r="F146" s="443" t="s">
        <v>3768</v>
      </c>
      <c r="G146" s="443">
        <v>90</v>
      </c>
      <c r="H146" s="411"/>
      <c r="I146" s="442"/>
      <c r="J146" s="402"/>
    </row>
    <row r="147" spans="1:10" hidden="1">
      <c r="A147" s="411"/>
      <c r="B147" s="442" t="s">
        <v>6608</v>
      </c>
      <c r="C147" s="411"/>
      <c r="D147" s="411" t="s">
        <v>6609</v>
      </c>
      <c r="E147" s="411" t="s">
        <v>6610</v>
      </c>
      <c r="F147" s="443" t="s">
        <v>3768</v>
      </c>
      <c r="G147" s="443">
        <v>230</v>
      </c>
      <c r="H147" s="411"/>
      <c r="I147" s="442"/>
      <c r="J147" s="402"/>
    </row>
    <row r="148" spans="1:10" hidden="1">
      <c r="A148" s="411"/>
      <c r="B148" s="442" t="s">
        <v>6611</v>
      </c>
      <c r="C148" s="411"/>
      <c r="D148" s="411" t="s">
        <v>6329</v>
      </c>
      <c r="E148" s="411" t="s">
        <v>6489</v>
      </c>
      <c r="F148" s="411" t="s">
        <v>3768</v>
      </c>
      <c r="G148" s="411">
        <v>17</v>
      </c>
      <c r="H148" s="411"/>
      <c r="I148" s="442"/>
      <c r="J148" s="402"/>
    </row>
    <row r="149" spans="1:10" hidden="1">
      <c r="A149" s="411"/>
      <c r="B149" s="442" t="s">
        <v>6612</v>
      </c>
      <c r="C149" s="411"/>
      <c r="D149" s="411" t="s">
        <v>6613</v>
      </c>
      <c r="E149" s="411" t="s">
        <v>6489</v>
      </c>
      <c r="F149" s="411" t="s">
        <v>3768</v>
      </c>
      <c r="G149" s="411">
        <v>15</v>
      </c>
      <c r="H149" s="411"/>
      <c r="I149" s="442"/>
      <c r="J149" s="402"/>
    </row>
    <row r="150" spans="1:10" hidden="1">
      <c r="A150" s="411"/>
      <c r="B150" s="442" t="s">
        <v>6614</v>
      </c>
      <c r="C150" s="411" t="s">
        <v>6615</v>
      </c>
      <c r="D150" s="411"/>
      <c r="E150" s="411"/>
      <c r="F150" s="411" t="s">
        <v>3768</v>
      </c>
      <c r="G150" s="411">
        <v>25</v>
      </c>
      <c r="H150" s="411"/>
      <c r="I150" s="411"/>
      <c r="J150" s="402"/>
    </row>
    <row r="151" spans="1:10" hidden="1">
      <c r="A151" s="411"/>
      <c r="B151" s="442" t="s">
        <v>6616</v>
      </c>
      <c r="C151" s="411" t="s">
        <v>6617</v>
      </c>
      <c r="D151" s="411"/>
      <c r="E151" s="411"/>
      <c r="F151" s="411" t="s">
        <v>3768</v>
      </c>
      <c r="G151" s="411">
        <v>150</v>
      </c>
      <c r="H151" s="411"/>
      <c r="I151" s="411"/>
      <c r="J151" s="402"/>
    </row>
    <row r="152" spans="1:10" hidden="1">
      <c r="A152" s="411"/>
      <c r="B152" s="442" t="s">
        <v>6618</v>
      </c>
      <c r="C152" s="411" t="s">
        <v>6619</v>
      </c>
      <c r="D152" s="411"/>
      <c r="E152" s="411"/>
      <c r="F152" s="411" t="s">
        <v>3768</v>
      </c>
      <c r="G152" s="411">
        <v>160</v>
      </c>
      <c r="H152" s="411"/>
      <c r="I152" s="411"/>
      <c r="J152" s="402"/>
    </row>
    <row r="153" spans="1:10" hidden="1">
      <c r="A153" s="411"/>
      <c r="B153" s="442" t="s">
        <v>6620</v>
      </c>
      <c r="C153" s="411" t="s">
        <v>6621</v>
      </c>
      <c r="D153" s="411"/>
      <c r="E153" s="411"/>
      <c r="F153" s="411" t="s">
        <v>3768</v>
      </c>
      <c r="G153" s="411">
        <v>160</v>
      </c>
      <c r="H153" s="411"/>
      <c r="I153" s="411"/>
      <c r="J153" s="402"/>
    </row>
    <row r="154" spans="1:10" hidden="1">
      <c r="A154" s="587" t="s">
        <v>10039</v>
      </c>
      <c r="B154" s="587" t="s">
        <v>6622</v>
      </c>
      <c r="C154" s="585" t="s">
        <v>2306</v>
      </c>
      <c r="D154" s="585"/>
      <c r="E154" s="585"/>
      <c r="F154" s="411" t="s">
        <v>6623</v>
      </c>
      <c r="G154" s="411">
        <v>5</v>
      </c>
      <c r="H154" s="585">
        <v>2.39</v>
      </c>
      <c r="I154" s="587"/>
      <c r="J154" s="402"/>
    </row>
    <row r="155" spans="1:10" hidden="1">
      <c r="A155" s="587"/>
      <c r="B155" s="587"/>
      <c r="C155" s="585"/>
      <c r="D155" s="585"/>
      <c r="E155" s="585"/>
      <c r="F155" s="427"/>
      <c r="G155" s="427"/>
      <c r="H155" s="585"/>
      <c r="I155" s="587"/>
      <c r="J155" s="402"/>
    </row>
    <row r="156" spans="1:10" hidden="1">
      <c r="A156" s="587"/>
      <c r="B156" s="587"/>
      <c r="C156" s="585"/>
      <c r="D156" s="585"/>
      <c r="E156" s="585"/>
      <c r="F156" s="411" t="s">
        <v>3509</v>
      </c>
      <c r="G156" s="411">
        <v>12</v>
      </c>
      <c r="H156" s="585"/>
      <c r="I156" s="587"/>
      <c r="J156" s="402"/>
    </row>
    <row r="157" spans="1:10" hidden="1">
      <c r="A157" s="442"/>
      <c r="B157" s="442" t="s">
        <v>6624</v>
      </c>
      <c r="C157" s="411"/>
      <c r="D157" s="411" t="s">
        <v>6625</v>
      </c>
      <c r="E157" s="411" t="s">
        <v>6489</v>
      </c>
      <c r="F157" s="411" t="s">
        <v>3768</v>
      </c>
      <c r="G157" s="411">
        <v>50</v>
      </c>
      <c r="H157" s="411"/>
      <c r="I157" s="442"/>
      <c r="J157" s="402"/>
    </row>
    <row r="158" spans="1:10" hidden="1">
      <c r="A158" s="442"/>
      <c r="B158" s="442"/>
      <c r="C158" s="411"/>
      <c r="D158" s="411"/>
      <c r="E158" s="411"/>
      <c r="F158" s="411"/>
      <c r="G158" s="411"/>
      <c r="H158" s="411"/>
      <c r="I158" s="442"/>
      <c r="J158" s="402"/>
    </row>
    <row r="159" spans="1:10" hidden="1">
      <c r="A159" s="411"/>
      <c r="B159" s="441" t="s">
        <v>6626</v>
      </c>
      <c r="C159" s="411"/>
      <c r="D159" s="411"/>
      <c r="E159" s="411"/>
      <c r="F159" s="411"/>
      <c r="G159" s="411"/>
      <c r="H159" s="411"/>
      <c r="I159" s="442"/>
      <c r="J159" s="402"/>
    </row>
    <row r="160" spans="1:10" hidden="1">
      <c r="A160" s="411" t="s">
        <v>10036</v>
      </c>
      <c r="B160" s="445" t="s">
        <v>6627</v>
      </c>
      <c r="C160" s="411"/>
      <c r="D160" s="411"/>
      <c r="E160" s="411"/>
      <c r="F160" s="411" t="s">
        <v>3768</v>
      </c>
      <c r="G160" s="411">
        <v>1</v>
      </c>
      <c r="H160" s="411"/>
      <c r="I160" s="411" t="s">
        <v>3273</v>
      </c>
      <c r="J160" s="402"/>
    </row>
    <row r="161" spans="1:10" hidden="1">
      <c r="A161" s="411"/>
      <c r="B161" s="446"/>
      <c r="C161" s="411"/>
      <c r="D161" s="411"/>
      <c r="E161" s="411"/>
      <c r="F161" s="411"/>
      <c r="G161" s="411"/>
      <c r="H161" s="411"/>
      <c r="I161" s="411"/>
      <c r="J161" s="402"/>
    </row>
    <row r="162" spans="1:10" hidden="1">
      <c r="A162" s="411"/>
      <c r="B162" s="411" t="s">
        <v>6628</v>
      </c>
      <c r="C162" s="411"/>
      <c r="D162" s="411"/>
      <c r="E162" s="411"/>
      <c r="F162" s="411"/>
      <c r="G162" s="411"/>
      <c r="H162" s="411"/>
      <c r="I162" s="411"/>
      <c r="J162" s="402"/>
    </row>
    <row r="163" spans="1:10" hidden="1">
      <c r="A163" s="442"/>
      <c r="B163" s="441" t="s">
        <v>3482</v>
      </c>
      <c r="C163" s="411"/>
      <c r="D163" s="411"/>
      <c r="E163" s="411"/>
      <c r="F163" s="411"/>
      <c r="G163" s="411"/>
      <c r="H163" s="411"/>
      <c r="I163" s="442"/>
      <c r="J163" s="402"/>
    </row>
    <row r="164" spans="1:10" hidden="1">
      <c r="A164" s="411" t="s">
        <v>10037</v>
      </c>
      <c r="B164" s="442" t="s">
        <v>6629</v>
      </c>
      <c r="C164" s="411"/>
      <c r="D164" s="411" t="s">
        <v>6493</v>
      </c>
      <c r="E164" s="411" t="s">
        <v>6489</v>
      </c>
      <c r="F164" s="411" t="s">
        <v>3768</v>
      </c>
      <c r="G164" s="411">
        <v>1</v>
      </c>
      <c r="H164" s="411"/>
      <c r="I164" s="442"/>
      <c r="J164" s="402">
        <f t="shared" ref="J164:J165" si="8">G164*3</f>
        <v>3</v>
      </c>
    </row>
    <row r="165" spans="1:10">
      <c r="A165" s="411" t="s">
        <v>9851</v>
      </c>
      <c r="B165" s="442" t="s">
        <v>6630</v>
      </c>
      <c r="C165" s="411"/>
      <c r="D165" s="411" t="s">
        <v>6501</v>
      </c>
      <c r="E165" s="411" t="s">
        <v>6489</v>
      </c>
      <c r="F165" s="411" t="s">
        <v>3768</v>
      </c>
      <c r="G165" s="411">
        <v>1</v>
      </c>
      <c r="H165" s="411"/>
      <c r="I165" s="442"/>
      <c r="J165" s="402">
        <f t="shared" si="8"/>
        <v>3</v>
      </c>
    </row>
    <row r="166" spans="1:10" hidden="1">
      <c r="A166" s="411"/>
      <c r="B166" s="442" t="s">
        <v>6631</v>
      </c>
      <c r="C166" s="411"/>
      <c r="D166" s="411" t="s">
        <v>6505</v>
      </c>
      <c r="E166" s="411" t="s">
        <v>6489</v>
      </c>
      <c r="F166" s="411" t="s">
        <v>3768</v>
      </c>
      <c r="G166" s="411">
        <v>1</v>
      </c>
      <c r="H166" s="411"/>
      <c r="I166" s="442"/>
      <c r="J166" s="402"/>
    </row>
    <row r="167" spans="1:10" hidden="1">
      <c r="A167" s="411"/>
      <c r="B167" s="442" t="s">
        <v>6632</v>
      </c>
      <c r="C167" s="411"/>
      <c r="D167" s="411" t="s">
        <v>6594</v>
      </c>
      <c r="E167" s="411" t="s">
        <v>6489</v>
      </c>
      <c r="F167" s="411" t="s">
        <v>3768</v>
      </c>
      <c r="G167" s="411">
        <v>10</v>
      </c>
      <c r="H167" s="411"/>
      <c r="I167" s="442"/>
      <c r="J167" s="402"/>
    </row>
    <row r="168" spans="1:10" hidden="1">
      <c r="A168" s="411"/>
      <c r="B168" s="442" t="s">
        <v>6633</v>
      </c>
      <c r="C168" s="411"/>
      <c r="D168" s="411" t="s">
        <v>6596</v>
      </c>
      <c r="E168" s="411" t="s">
        <v>6489</v>
      </c>
      <c r="F168" s="411" t="s">
        <v>3768</v>
      </c>
      <c r="G168" s="411">
        <v>10</v>
      </c>
      <c r="H168" s="411"/>
      <c r="I168" s="442"/>
      <c r="J168" s="402"/>
    </row>
    <row r="169" spans="1:10" hidden="1">
      <c r="A169" s="411"/>
      <c r="B169" s="442" t="s">
        <v>6634</v>
      </c>
      <c r="C169" s="411"/>
      <c r="D169" s="411" t="s">
        <v>6598</v>
      </c>
      <c r="E169" s="411" t="s">
        <v>6489</v>
      </c>
      <c r="F169" s="411" t="s">
        <v>3768</v>
      </c>
      <c r="G169" s="411">
        <v>10</v>
      </c>
      <c r="H169" s="411"/>
      <c r="I169" s="442"/>
      <c r="J169" s="402"/>
    </row>
    <row r="170" spans="1:10" hidden="1">
      <c r="A170" s="411"/>
      <c r="B170" s="442" t="s">
        <v>6635</v>
      </c>
      <c r="C170" s="411"/>
      <c r="D170" s="411" t="s">
        <v>6609</v>
      </c>
      <c r="E170" s="411" t="s">
        <v>6610</v>
      </c>
      <c r="F170" s="411" t="s">
        <v>6180</v>
      </c>
      <c r="G170" s="411">
        <v>325</v>
      </c>
      <c r="H170" s="411"/>
      <c r="I170" s="442"/>
      <c r="J170" s="402"/>
    </row>
    <row r="171" spans="1:10" hidden="1">
      <c r="A171" s="411"/>
      <c r="B171" s="442" t="s">
        <v>6636</v>
      </c>
      <c r="C171" s="411"/>
      <c r="D171" s="411" t="s">
        <v>6625</v>
      </c>
      <c r="E171" s="411" t="s">
        <v>6489</v>
      </c>
      <c r="F171" s="411" t="s">
        <v>3768</v>
      </c>
      <c r="G171" s="411">
        <v>5</v>
      </c>
      <c r="H171" s="411"/>
      <c r="I171" s="442"/>
      <c r="J171" s="402"/>
    </row>
    <row r="172" spans="1:10" hidden="1">
      <c r="A172" s="411"/>
      <c r="B172" s="442" t="s">
        <v>6637</v>
      </c>
      <c r="C172" s="411"/>
      <c r="D172" s="411" t="s">
        <v>6329</v>
      </c>
      <c r="E172" s="411" t="s">
        <v>6489</v>
      </c>
      <c r="F172" s="411" t="s">
        <v>3768</v>
      </c>
      <c r="G172" s="411">
        <v>1</v>
      </c>
      <c r="H172" s="411"/>
      <c r="I172" s="442"/>
      <c r="J172" s="402"/>
    </row>
    <row r="173" spans="1:10" hidden="1">
      <c r="A173" s="411"/>
      <c r="B173" s="442" t="s">
        <v>6638</v>
      </c>
      <c r="C173" s="411"/>
      <c r="D173" s="411" t="s">
        <v>6613</v>
      </c>
      <c r="E173" s="411" t="s">
        <v>6489</v>
      </c>
      <c r="F173" s="411" t="s">
        <v>3768</v>
      </c>
      <c r="G173" s="411">
        <v>1</v>
      </c>
      <c r="H173" s="411"/>
      <c r="I173" s="442"/>
      <c r="J173" s="402"/>
    </row>
    <row r="174" spans="1:10" hidden="1">
      <c r="A174" s="411"/>
      <c r="B174" s="442" t="s">
        <v>6639</v>
      </c>
      <c r="C174" s="411" t="s">
        <v>6327</v>
      </c>
      <c r="D174" s="411" t="s">
        <v>2342</v>
      </c>
      <c r="E174" s="411" t="s">
        <v>6489</v>
      </c>
      <c r="F174" s="411" t="s">
        <v>3768</v>
      </c>
      <c r="G174" s="411">
        <v>3</v>
      </c>
      <c r="H174" s="411"/>
      <c r="I174" s="442"/>
      <c r="J174" s="402"/>
    </row>
    <row r="175" spans="1:10" hidden="1">
      <c r="A175" s="411"/>
      <c r="B175" s="442" t="s">
        <v>6640</v>
      </c>
      <c r="C175" s="411"/>
      <c r="D175" s="411"/>
      <c r="E175" s="411"/>
      <c r="F175" s="411" t="s">
        <v>6180</v>
      </c>
      <c r="G175" s="411">
        <v>90</v>
      </c>
      <c r="H175" s="411"/>
      <c r="I175" s="442"/>
      <c r="J175" s="402"/>
    </row>
    <row r="176" spans="1:10" hidden="1">
      <c r="A176" s="411"/>
      <c r="B176" s="442"/>
      <c r="C176" s="411"/>
      <c r="D176" s="411"/>
      <c r="E176" s="411"/>
      <c r="F176" s="411"/>
      <c r="G176" s="411"/>
      <c r="H176" s="411"/>
      <c r="I176" s="442"/>
      <c r="J176" s="402"/>
    </row>
    <row r="177" spans="1:10" hidden="1">
      <c r="A177" s="411"/>
      <c r="B177" s="441" t="s">
        <v>6641</v>
      </c>
      <c r="C177" s="411"/>
      <c r="D177" s="411"/>
      <c r="E177" s="411"/>
      <c r="F177" s="411"/>
      <c r="G177" s="411"/>
      <c r="H177" s="411"/>
      <c r="I177" s="442"/>
      <c r="J177" s="402"/>
    </row>
    <row r="178" spans="1:10" hidden="1">
      <c r="A178" s="411" t="s">
        <v>10040</v>
      </c>
      <c r="B178" s="442" t="s">
        <v>6642</v>
      </c>
      <c r="C178" s="411" t="s">
        <v>3458</v>
      </c>
      <c r="D178" s="411"/>
      <c r="E178" s="411"/>
      <c r="F178" s="411" t="s">
        <v>2182</v>
      </c>
      <c r="G178" s="411">
        <v>42</v>
      </c>
      <c r="H178" s="442"/>
      <c r="I178" s="442"/>
      <c r="J178" s="402"/>
    </row>
    <row r="179" spans="1:10" ht="30" hidden="1">
      <c r="A179" s="411"/>
      <c r="B179" s="442" t="s">
        <v>6643</v>
      </c>
      <c r="C179" s="411" t="s">
        <v>6644</v>
      </c>
      <c r="D179" s="411"/>
      <c r="E179" s="411"/>
      <c r="F179" s="411" t="s">
        <v>3768</v>
      </c>
      <c r="G179" s="411">
        <v>4</v>
      </c>
      <c r="H179" s="411"/>
      <c r="I179" s="442"/>
      <c r="J179" s="402"/>
    </row>
    <row r="180" spans="1:10" ht="30" hidden="1">
      <c r="A180" s="411"/>
      <c r="B180" s="442" t="s">
        <v>6645</v>
      </c>
      <c r="C180" s="411" t="s">
        <v>6646</v>
      </c>
      <c r="D180" s="411"/>
      <c r="E180" s="411"/>
      <c r="F180" s="411" t="s">
        <v>3768</v>
      </c>
      <c r="G180" s="411">
        <v>2</v>
      </c>
      <c r="H180" s="411"/>
      <c r="I180" s="442"/>
      <c r="J180" s="402"/>
    </row>
    <row r="181" spans="1:10" hidden="1">
      <c r="A181" s="411"/>
      <c r="B181" s="442" t="s">
        <v>6647</v>
      </c>
      <c r="C181" s="411" t="s">
        <v>6648</v>
      </c>
      <c r="D181" s="411"/>
      <c r="E181" s="411"/>
      <c r="F181" s="411" t="s">
        <v>3768</v>
      </c>
      <c r="G181" s="411">
        <v>1</v>
      </c>
      <c r="H181" s="411"/>
      <c r="I181" s="442"/>
      <c r="J181" s="402"/>
    </row>
    <row r="182" spans="1:10" ht="45" hidden="1">
      <c r="A182" s="411" t="s">
        <v>10036</v>
      </c>
      <c r="B182" s="442" t="s">
        <v>6649</v>
      </c>
      <c r="C182" s="411"/>
      <c r="D182" s="411"/>
      <c r="E182" s="411"/>
      <c r="F182" s="411" t="s">
        <v>3768</v>
      </c>
      <c r="G182" s="411">
        <v>1</v>
      </c>
      <c r="H182" s="411"/>
      <c r="I182" s="411" t="s">
        <v>3429</v>
      </c>
      <c r="J182" s="402"/>
    </row>
    <row r="183" spans="1:10" ht="33" hidden="1">
      <c r="A183" s="411" t="s">
        <v>10036</v>
      </c>
      <c r="B183" s="442" t="s">
        <v>6650</v>
      </c>
      <c r="C183" s="411" t="s">
        <v>6651</v>
      </c>
      <c r="D183" s="411"/>
      <c r="E183" s="411"/>
      <c r="F183" s="411" t="s">
        <v>3768</v>
      </c>
      <c r="G183" s="411">
        <v>1</v>
      </c>
      <c r="H183" s="411"/>
      <c r="I183" s="411" t="s">
        <v>6652</v>
      </c>
      <c r="J183" s="402"/>
    </row>
    <row r="184" spans="1:10" ht="30" hidden="1">
      <c r="A184" s="585" t="s">
        <v>10036</v>
      </c>
      <c r="B184" s="442" t="s">
        <v>6653</v>
      </c>
      <c r="C184" s="585" t="s">
        <v>6654</v>
      </c>
      <c r="D184" s="585"/>
      <c r="E184" s="585"/>
      <c r="F184" s="585" t="s">
        <v>3768</v>
      </c>
      <c r="G184" s="585">
        <v>1</v>
      </c>
      <c r="H184" s="585"/>
      <c r="I184" s="585" t="s">
        <v>6655</v>
      </c>
      <c r="J184" s="402"/>
    </row>
    <row r="185" spans="1:10" ht="18" hidden="1">
      <c r="A185" s="585"/>
      <c r="B185" s="442" t="s">
        <v>6656</v>
      </c>
      <c r="C185" s="585"/>
      <c r="D185" s="585"/>
      <c r="E185" s="585"/>
      <c r="F185" s="585"/>
      <c r="G185" s="585"/>
      <c r="H185" s="585"/>
      <c r="I185" s="585"/>
      <c r="J185" s="402"/>
    </row>
    <row r="186" spans="1:10" ht="33" hidden="1">
      <c r="A186" s="411" t="s">
        <v>10036</v>
      </c>
      <c r="B186" s="442" t="s">
        <v>6657</v>
      </c>
      <c r="C186" s="411" t="s">
        <v>6658</v>
      </c>
      <c r="D186" s="411"/>
      <c r="E186" s="411"/>
      <c r="F186" s="411" t="s">
        <v>3768</v>
      </c>
      <c r="G186" s="411">
        <v>1</v>
      </c>
      <c r="H186" s="411"/>
      <c r="I186" s="411" t="s">
        <v>6659</v>
      </c>
      <c r="J186" s="402"/>
    </row>
    <row r="187" spans="1:10" ht="27.6" hidden="1" customHeight="1">
      <c r="A187" s="585" t="s">
        <v>10036</v>
      </c>
      <c r="B187" s="587" t="s">
        <v>6660</v>
      </c>
      <c r="C187" s="585"/>
      <c r="D187" s="585"/>
      <c r="E187" s="585"/>
      <c r="F187" s="585" t="s">
        <v>3768</v>
      </c>
      <c r="G187" s="585">
        <v>3</v>
      </c>
      <c r="H187" s="585"/>
      <c r="I187" s="411" t="s">
        <v>6661</v>
      </c>
      <c r="J187" s="402"/>
    </row>
    <row r="188" spans="1:10" ht="27.6" hidden="1" customHeight="1">
      <c r="A188" s="585"/>
      <c r="B188" s="587"/>
      <c r="C188" s="585"/>
      <c r="D188" s="585"/>
      <c r="E188" s="585"/>
      <c r="F188" s="585"/>
      <c r="G188" s="585"/>
      <c r="H188" s="585"/>
      <c r="I188" s="411" t="s">
        <v>6662</v>
      </c>
      <c r="J188" s="402"/>
    </row>
    <row r="189" spans="1:10" ht="22.15" hidden="1" customHeight="1">
      <c r="A189" s="585" t="s">
        <v>10036</v>
      </c>
      <c r="B189" s="587" t="s">
        <v>6663</v>
      </c>
      <c r="C189" s="585"/>
      <c r="D189" s="585"/>
      <c r="E189" s="585"/>
      <c r="F189" s="585" t="s">
        <v>3768</v>
      </c>
      <c r="G189" s="585">
        <v>4</v>
      </c>
      <c r="H189" s="585"/>
      <c r="I189" s="411" t="s">
        <v>6664</v>
      </c>
      <c r="J189" s="402"/>
    </row>
    <row r="190" spans="1:10" ht="22.15" hidden="1" customHeight="1">
      <c r="A190" s="585"/>
      <c r="B190" s="587"/>
      <c r="C190" s="585"/>
      <c r="D190" s="585"/>
      <c r="E190" s="585"/>
      <c r="F190" s="585"/>
      <c r="G190" s="585"/>
      <c r="H190" s="585"/>
      <c r="I190" s="411" t="s">
        <v>6665</v>
      </c>
      <c r="J190" s="402"/>
    </row>
    <row r="191" spans="1:10" hidden="1">
      <c r="A191" s="411"/>
      <c r="B191" s="442" t="s">
        <v>6666</v>
      </c>
      <c r="C191" s="411" t="s">
        <v>6667</v>
      </c>
      <c r="D191" s="411"/>
      <c r="E191" s="411"/>
      <c r="F191" s="411" t="s">
        <v>3768</v>
      </c>
      <c r="G191" s="411">
        <v>2</v>
      </c>
      <c r="H191" s="411"/>
      <c r="I191" s="442"/>
      <c r="J191" s="402"/>
    </row>
    <row r="192" spans="1:10" hidden="1">
      <c r="A192" s="411"/>
      <c r="B192" s="442" t="s">
        <v>6668</v>
      </c>
      <c r="C192" s="411"/>
      <c r="D192" s="411"/>
      <c r="E192" s="411"/>
      <c r="F192" s="411" t="s">
        <v>2182</v>
      </c>
      <c r="G192" s="411">
        <v>15</v>
      </c>
      <c r="H192" s="442"/>
      <c r="I192" s="442"/>
      <c r="J192" s="402"/>
    </row>
    <row r="193" spans="1:10" hidden="1">
      <c r="A193" s="411"/>
      <c r="B193" s="442" t="s">
        <v>6669</v>
      </c>
      <c r="C193" s="411"/>
      <c r="D193" s="411"/>
      <c r="E193" s="411"/>
      <c r="F193" s="411" t="s">
        <v>2182</v>
      </c>
      <c r="G193" s="411">
        <v>5</v>
      </c>
      <c r="H193" s="442"/>
      <c r="I193" s="442"/>
      <c r="J193" s="402"/>
    </row>
    <row r="194" spans="1:10" hidden="1">
      <c r="A194" s="411"/>
      <c r="B194" s="442" t="s">
        <v>6670</v>
      </c>
      <c r="C194" s="411" t="s">
        <v>6671</v>
      </c>
      <c r="D194" s="411"/>
      <c r="E194" s="411"/>
      <c r="F194" s="411" t="s">
        <v>3768</v>
      </c>
      <c r="G194" s="411">
        <v>15</v>
      </c>
      <c r="H194" s="411"/>
      <c r="I194" s="442"/>
      <c r="J194" s="402"/>
    </row>
    <row r="195" spans="1:10" hidden="1">
      <c r="A195" s="411"/>
      <c r="B195" s="442" t="s">
        <v>6672</v>
      </c>
      <c r="C195" s="411" t="s">
        <v>6673</v>
      </c>
      <c r="D195" s="411"/>
      <c r="E195" s="411"/>
      <c r="F195" s="411" t="s">
        <v>3768</v>
      </c>
      <c r="G195" s="411">
        <v>30</v>
      </c>
      <c r="H195" s="411"/>
      <c r="I195" s="442"/>
      <c r="J195" s="402"/>
    </row>
    <row r="196" spans="1:10" hidden="1">
      <c r="A196" s="411"/>
      <c r="B196" s="442" t="s">
        <v>6674</v>
      </c>
      <c r="C196" s="411" t="s">
        <v>6675</v>
      </c>
      <c r="D196" s="411"/>
      <c r="E196" s="411"/>
      <c r="F196" s="411" t="s">
        <v>3768</v>
      </c>
      <c r="G196" s="411">
        <v>5</v>
      </c>
      <c r="H196" s="411"/>
      <c r="I196" s="442"/>
      <c r="J196" s="402"/>
    </row>
    <row r="197" spans="1:10" hidden="1">
      <c r="A197" s="411"/>
      <c r="B197" s="442" t="s">
        <v>6676</v>
      </c>
      <c r="C197" s="411" t="s">
        <v>6677</v>
      </c>
      <c r="D197" s="411"/>
      <c r="E197" s="411"/>
      <c r="F197" s="411" t="s">
        <v>3768</v>
      </c>
      <c r="G197" s="411">
        <v>5</v>
      </c>
      <c r="H197" s="411"/>
      <c r="I197" s="442"/>
      <c r="J197" s="402"/>
    </row>
    <row r="198" spans="1:10" hidden="1">
      <c r="A198" s="411"/>
      <c r="B198" s="442" t="s">
        <v>6678</v>
      </c>
      <c r="C198" s="411"/>
      <c r="D198" s="411"/>
      <c r="E198" s="411"/>
      <c r="F198" s="411" t="s">
        <v>2182</v>
      </c>
      <c r="G198" s="411">
        <v>25</v>
      </c>
      <c r="H198" s="442"/>
      <c r="I198" s="442"/>
      <c r="J198" s="402"/>
    </row>
    <row r="199" spans="1:10" ht="45" hidden="1">
      <c r="A199" s="411"/>
      <c r="B199" s="442" t="s">
        <v>6679</v>
      </c>
      <c r="C199" s="411"/>
      <c r="D199" s="411"/>
      <c r="E199" s="411"/>
      <c r="F199" s="411" t="s">
        <v>2182</v>
      </c>
      <c r="G199" s="411">
        <v>5</v>
      </c>
      <c r="H199" s="411"/>
      <c r="I199" s="442"/>
      <c r="J199" s="402"/>
    </row>
    <row r="200" spans="1:10" hidden="1">
      <c r="A200" s="411"/>
      <c r="B200" s="442" t="s">
        <v>6680</v>
      </c>
      <c r="C200" s="411"/>
      <c r="D200" s="411"/>
      <c r="E200" s="411"/>
      <c r="F200" s="411" t="s">
        <v>3768</v>
      </c>
      <c r="G200" s="411">
        <v>15</v>
      </c>
      <c r="H200" s="411"/>
      <c r="I200" s="442"/>
      <c r="J200" s="402"/>
    </row>
    <row r="201" spans="1:10" hidden="1">
      <c r="A201" s="411"/>
      <c r="B201" s="442" t="s">
        <v>6681</v>
      </c>
      <c r="C201" s="411"/>
      <c r="D201" s="411"/>
      <c r="E201" s="411"/>
      <c r="F201" s="411" t="s">
        <v>3768</v>
      </c>
      <c r="G201" s="411">
        <v>2</v>
      </c>
      <c r="H201" s="411"/>
      <c r="I201" s="442"/>
      <c r="J201" s="402"/>
    </row>
    <row r="202" spans="1:10" hidden="1">
      <c r="A202" s="411"/>
      <c r="B202" s="442" t="s">
        <v>6682</v>
      </c>
      <c r="C202" s="411"/>
      <c r="D202" s="411"/>
      <c r="E202" s="411"/>
      <c r="F202" s="411" t="s">
        <v>3768</v>
      </c>
      <c r="G202" s="411">
        <v>1</v>
      </c>
      <c r="H202" s="411"/>
      <c r="I202" s="442"/>
    </row>
  </sheetData>
  <autoFilter ref="A1:I202">
    <filterColumn colId="0">
      <filters>
        <filter val="крышка"/>
      </filters>
    </filterColumn>
  </autoFilter>
  <mergeCells count="151">
    <mergeCell ref="H14:H15"/>
    <mergeCell ref="I14:I15"/>
    <mergeCell ref="A20:A21"/>
    <mergeCell ref="B20:B21"/>
    <mergeCell ref="C20:C21"/>
    <mergeCell ref="D20:D21"/>
    <mergeCell ref="E20:E21"/>
    <mergeCell ref="F20:F21"/>
    <mergeCell ref="G20:G21"/>
    <mergeCell ref="H20:H21"/>
    <mergeCell ref="A14:A15"/>
    <mergeCell ref="C14:C15"/>
    <mergeCell ref="D14:D15"/>
    <mergeCell ref="E14:E15"/>
    <mergeCell ref="F14:F15"/>
    <mergeCell ref="G14:G15"/>
    <mergeCell ref="H92:H93"/>
    <mergeCell ref="I92:I93"/>
    <mergeCell ref="A94:A95"/>
    <mergeCell ref="C94:C95"/>
    <mergeCell ref="D94:D95"/>
    <mergeCell ref="E94:E95"/>
    <mergeCell ref="F94:F95"/>
    <mergeCell ref="G94:G95"/>
    <mergeCell ref="H94:H95"/>
    <mergeCell ref="I94:I95"/>
    <mergeCell ref="A92:A93"/>
    <mergeCell ref="C92:C93"/>
    <mergeCell ref="D92:D93"/>
    <mergeCell ref="E92:E93"/>
    <mergeCell ref="F92:F93"/>
    <mergeCell ref="G92:G93"/>
    <mergeCell ref="H96:H97"/>
    <mergeCell ref="I96:I97"/>
    <mergeCell ref="A98:A99"/>
    <mergeCell ref="C98:C99"/>
    <mergeCell ref="D98:D99"/>
    <mergeCell ref="E98:E99"/>
    <mergeCell ref="F98:F99"/>
    <mergeCell ref="G98:G99"/>
    <mergeCell ref="H98:H99"/>
    <mergeCell ref="I98:I99"/>
    <mergeCell ref="A96:A97"/>
    <mergeCell ref="C96:C97"/>
    <mergeCell ref="D96:D97"/>
    <mergeCell ref="E96:E97"/>
    <mergeCell ref="F96:F97"/>
    <mergeCell ref="G96:G97"/>
    <mergeCell ref="H100:H101"/>
    <mergeCell ref="I100:I101"/>
    <mergeCell ref="A102:A103"/>
    <mergeCell ref="C102:C103"/>
    <mergeCell ref="D102:D103"/>
    <mergeCell ref="E102:E103"/>
    <mergeCell ref="F102:F103"/>
    <mergeCell ref="G102:G103"/>
    <mergeCell ref="H102:H103"/>
    <mergeCell ref="I102:I103"/>
    <mergeCell ref="A100:A101"/>
    <mergeCell ref="C100:C101"/>
    <mergeCell ref="D100:D101"/>
    <mergeCell ref="E100:E101"/>
    <mergeCell ref="F100:F101"/>
    <mergeCell ref="G100:G101"/>
    <mergeCell ref="H104:H105"/>
    <mergeCell ref="I104:I105"/>
    <mergeCell ref="A106:A107"/>
    <mergeCell ref="C106:C107"/>
    <mergeCell ref="D106:D107"/>
    <mergeCell ref="E106:E107"/>
    <mergeCell ref="F106:F107"/>
    <mergeCell ref="G106:G107"/>
    <mergeCell ref="H106:H107"/>
    <mergeCell ref="I106:I107"/>
    <mergeCell ref="A104:A105"/>
    <mergeCell ref="C104:C105"/>
    <mergeCell ref="D104:D105"/>
    <mergeCell ref="E104:E105"/>
    <mergeCell ref="F104:F105"/>
    <mergeCell ref="G104:G105"/>
    <mergeCell ref="H108:H109"/>
    <mergeCell ref="I108:I109"/>
    <mergeCell ref="A110:A111"/>
    <mergeCell ref="C110:C111"/>
    <mergeCell ref="D110:D111"/>
    <mergeCell ref="E110:E111"/>
    <mergeCell ref="F110:F111"/>
    <mergeCell ref="G110:G111"/>
    <mergeCell ref="H110:H111"/>
    <mergeCell ref="I110:I111"/>
    <mergeCell ref="A108:A109"/>
    <mergeCell ref="C108:C109"/>
    <mergeCell ref="D108:D109"/>
    <mergeCell ref="E108:E109"/>
    <mergeCell ref="F108:F109"/>
    <mergeCell ref="G108:G109"/>
    <mergeCell ref="H128:H129"/>
    <mergeCell ref="I128:I129"/>
    <mergeCell ref="A130:A131"/>
    <mergeCell ref="C130:C131"/>
    <mergeCell ref="D130:D131"/>
    <mergeCell ref="E130:E131"/>
    <mergeCell ref="F130:F131"/>
    <mergeCell ref="G130:G131"/>
    <mergeCell ref="H130:H131"/>
    <mergeCell ref="I130:I131"/>
    <mergeCell ref="A128:A129"/>
    <mergeCell ref="C128:C129"/>
    <mergeCell ref="D128:D129"/>
    <mergeCell ref="E128:E129"/>
    <mergeCell ref="F128:F129"/>
    <mergeCell ref="G128:G129"/>
    <mergeCell ref="H132:H133"/>
    <mergeCell ref="I132:I133"/>
    <mergeCell ref="A154:A156"/>
    <mergeCell ref="B154:B156"/>
    <mergeCell ref="C154:C156"/>
    <mergeCell ref="D154:D156"/>
    <mergeCell ref="E154:E156"/>
    <mergeCell ref="H154:H156"/>
    <mergeCell ref="I154:I156"/>
    <mergeCell ref="A132:A133"/>
    <mergeCell ref="C132:C133"/>
    <mergeCell ref="D132:D133"/>
    <mergeCell ref="E132:E133"/>
    <mergeCell ref="F132:F133"/>
    <mergeCell ref="G132:G133"/>
    <mergeCell ref="I184:I185"/>
    <mergeCell ref="A187:A188"/>
    <mergeCell ref="B187:B188"/>
    <mergeCell ref="C187:C188"/>
    <mergeCell ref="D187:D188"/>
    <mergeCell ref="E187:E188"/>
    <mergeCell ref="F187:F188"/>
    <mergeCell ref="G187:G188"/>
    <mergeCell ref="H187:H188"/>
    <mergeCell ref="A184:A185"/>
    <mergeCell ref="C184:C185"/>
    <mergeCell ref="D184:D185"/>
    <mergeCell ref="E184:E185"/>
    <mergeCell ref="F184:F185"/>
    <mergeCell ref="G184:G185"/>
    <mergeCell ref="G189:G190"/>
    <mergeCell ref="H189:H190"/>
    <mergeCell ref="A189:A190"/>
    <mergeCell ref="B189:B190"/>
    <mergeCell ref="C189:C190"/>
    <mergeCell ref="D189:D190"/>
    <mergeCell ref="E189:E190"/>
    <mergeCell ref="F189:F190"/>
    <mergeCell ref="H184:H185"/>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E6"/>
  <sheetViews>
    <sheetView workbookViewId="0">
      <selection activeCell="C21" sqref="C21"/>
    </sheetView>
  </sheetViews>
  <sheetFormatPr defaultRowHeight="15"/>
  <cols>
    <col min="1" max="1" width="17.7109375" bestFit="1" customWidth="1"/>
    <col min="2" max="2" width="9.7109375" bestFit="1" customWidth="1"/>
    <col min="3" max="3" width="21.7109375" customWidth="1"/>
    <col min="4" max="4" width="27.140625" customWidth="1"/>
    <col min="5" max="5" width="19.7109375" customWidth="1"/>
  </cols>
  <sheetData>
    <row r="3" spans="1:5">
      <c r="A3" s="391" t="s">
        <v>9999</v>
      </c>
      <c r="B3" s="391" t="s">
        <v>2142</v>
      </c>
      <c r="C3" t="s">
        <v>10020</v>
      </c>
      <c r="D3" t="s">
        <v>10043</v>
      </c>
      <c r="E3" t="s">
        <v>10001</v>
      </c>
    </row>
    <row r="4" spans="1:5">
      <c r="A4" t="s">
        <v>9955</v>
      </c>
      <c r="B4" t="s">
        <v>2182</v>
      </c>
      <c r="C4" s="22">
        <v>585</v>
      </c>
      <c r="D4" s="22">
        <v>4.0819999999999999</v>
      </c>
      <c r="E4" s="22"/>
    </row>
    <row r="5" spans="1:5">
      <c r="A5" t="s">
        <v>9956</v>
      </c>
      <c r="B5" t="s">
        <v>2182</v>
      </c>
      <c r="C5" s="22">
        <v>845</v>
      </c>
      <c r="D5" s="22"/>
      <c r="E5" s="22"/>
    </row>
    <row r="6" spans="1:5">
      <c r="A6" t="s">
        <v>9957</v>
      </c>
      <c r="B6" t="s">
        <v>2182</v>
      </c>
      <c r="C6" s="22">
        <v>8</v>
      </c>
      <c r="D6" s="22"/>
      <c r="E6" s="22"/>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82"/>
  <sheetViews>
    <sheetView zoomScale="70" zoomScaleNormal="70" workbookViewId="0">
      <selection activeCell="C21" sqref="C21"/>
    </sheetView>
  </sheetViews>
  <sheetFormatPr defaultRowHeight="15"/>
  <cols>
    <col min="1" max="1" width="20.28515625" customWidth="1"/>
    <col min="2" max="12" width="23.140625" customWidth="1"/>
    <col min="13" max="13" width="44.140625" customWidth="1"/>
    <col min="14" max="20" width="23.140625" customWidth="1"/>
  </cols>
  <sheetData>
    <row r="2" spans="1:20" ht="27.75" customHeight="1">
      <c r="A2" s="62" t="s">
        <v>9999</v>
      </c>
      <c r="B2" s="3" t="s">
        <v>2</v>
      </c>
      <c r="C2" s="3" t="s">
        <v>3</v>
      </c>
      <c r="D2" s="3" t="s">
        <v>0</v>
      </c>
      <c r="E2" s="3" t="s">
        <v>6</v>
      </c>
      <c r="F2" s="3" t="s">
        <v>1</v>
      </c>
      <c r="G2" s="3" t="s">
        <v>7</v>
      </c>
      <c r="H2" s="3" t="s">
        <v>4</v>
      </c>
      <c r="I2" s="6" t="s">
        <v>2122</v>
      </c>
      <c r="J2" s="6" t="s">
        <v>2889</v>
      </c>
      <c r="K2" s="6" t="s">
        <v>2123</v>
      </c>
      <c r="L2" s="6" t="s">
        <v>2603</v>
      </c>
      <c r="M2" s="6" t="s">
        <v>8</v>
      </c>
      <c r="N2" s="3" t="s">
        <v>2141</v>
      </c>
      <c r="O2" s="3" t="s">
        <v>2142</v>
      </c>
      <c r="P2" s="3" t="s">
        <v>2602</v>
      </c>
      <c r="Q2" s="3" t="s">
        <v>2175</v>
      </c>
      <c r="R2" s="3" t="s">
        <v>9938</v>
      </c>
      <c r="S2" s="3" t="s">
        <v>2143</v>
      </c>
      <c r="T2" s="66" t="s">
        <v>5508</v>
      </c>
    </row>
    <row r="3" spans="1:20">
      <c r="A3" t="s">
        <v>9957</v>
      </c>
      <c r="B3" t="s">
        <v>9869</v>
      </c>
      <c r="C3">
        <v>3</v>
      </c>
      <c r="D3" t="s">
        <v>9870</v>
      </c>
      <c r="E3" t="s">
        <v>9871</v>
      </c>
      <c r="F3">
        <v>3</v>
      </c>
      <c r="G3" s="20">
        <v>45351</v>
      </c>
      <c r="H3">
        <v>1</v>
      </c>
      <c r="I3" t="s">
        <v>9871</v>
      </c>
      <c r="L3" t="s">
        <v>9872</v>
      </c>
      <c r="M3" t="s">
        <v>9873</v>
      </c>
      <c r="N3">
        <v>8</v>
      </c>
      <c r="O3" t="s">
        <v>2182</v>
      </c>
      <c r="Q3" t="s">
        <v>9874</v>
      </c>
    </row>
    <row r="4" spans="1:20">
      <c r="A4" t="s">
        <v>9955</v>
      </c>
      <c r="B4" t="s">
        <v>9869</v>
      </c>
      <c r="C4">
        <v>3</v>
      </c>
      <c r="D4" t="s">
        <v>9870</v>
      </c>
      <c r="E4" t="s">
        <v>9871</v>
      </c>
      <c r="F4">
        <v>3</v>
      </c>
      <c r="G4" s="20">
        <v>45351</v>
      </c>
      <c r="H4">
        <v>1</v>
      </c>
      <c r="I4" t="s">
        <v>9871</v>
      </c>
      <c r="L4" t="s">
        <v>9875</v>
      </c>
      <c r="M4" t="s">
        <v>9876</v>
      </c>
      <c r="N4">
        <v>425</v>
      </c>
      <c r="O4" s="22" t="s">
        <v>2182</v>
      </c>
      <c r="P4" s="22">
        <v>1.256</v>
      </c>
    </row>
    <row r="5" spans="1:20">
      <c r="A5" t="s">
        <v>9955</v>
      </c>
      <c r="B5" t="s">
        <v>9869</v>
      </c>
      <c r="C5">
        <v>3</v>
      </c>
      <c r="D5" t="s">
        <v>9870</v>
      </c>
      <c r="E5" t="s">
        <v>9871</v>
      </c>
      <c r="F5">
        <v>3</v>
      </c>
      <c r="G5" s="20">
        <v>45351</v>
      </c>
      <c r="H5">
        <v>1</v>
      </c>
      <c r="I5" t="s">
        <v>9871</v>
      </c>
      <c r="L5" t="s">
        <v>9875</v>
      </c>
      <c r="M5" t="s">
        <v>9877</v>
      </c>
      <c r="N5">
        <v>45</v>
      </c>
      <c r="O5" s="22" t="s">
        <v>2182</v>
      </c>
      <c r="P5" s="22">
        <v>1.57</v>
      </c>
    </row>
    <row r="6" spans="1:20">
      <c r="B6" t="s">
        <v>9869</v>
      </c>
      <c r="C6">
        <v>3</v>
      </c>
      <c r="D6" t="s">
        <v>9870</v>
      </c>
      <c r="E6" t="s">
        <v>9871</v>
      </c>
      <c r="F6">
        <v>3</v>
      </c>
      <c r="G6" s="20">
        <v>45351</v>
      </c>
      <c r="H6">
        <v>1</v>
      </c>
      <c r="I6" t="s">
        <v>9871</v>
      </c>
      <c r="L6" t="s">
        <v>6694</v>
      </c>
      <c r="M6" t="s">
        <v>9878</v>
      </c>
      <c r="N6" s="22">
        <v>470</v>
      </c>
      <c r="O6" s="374" t="s">
        <v>2144</v>
      </c>
    </row>
    <row r="7" spans="1:20">
      <c r="B7" t="s">
        <v>9869</v>
      </c>
      <c r="C7">
        <v>3</v>
      </c>
      <c r="D7" t="s">
        <v>9870</v>
      </c>
      <c r="E7" t="s">
        <v>9871</v>
      </c>
      <c r="F7">
        <v>3</v>
      </c>
      <c r="G7" s="20">
        <v>45351</v>
      </c>
      <c r="H7">
        <v>1</v>
      </c>
      <c r="I7" t="s">
        <v>9871</v>
      </c>
      <c r="L7" t="s">
        <v>6696</v>
      </c>
      <c r="M7" t="s">
        <v>9879</v>
      </c>
      <c r="N7" s="22">
        <v>350</v>
      </c>
      <c r="O7" s="374" t="s">
        <v>2144</v>
      </c>
    </row>
    <row r="8" spans="1:20">
      <c r="B8" t="s">
        <v>9869</v>
      </c>
      <c r="C8">
        <v>3</v>
      </c>
      <c r="D8" t="s">
        <v>9870</v>
      </c>
      <c r="E8" t="s">
        <v>9871</v>
      </c>
      <c r="F8">
        <v>3</v>
      </c>
      <c r="G8" s="20">
        <v>45351</v>
      </c>
      <c r="H8">
        <v>1</v>
      </c>
      <c r="I8" t="s">
        <v>9871</v>
      </c>
      <c r="L8" t="s">
        <v>6698</v>
      </c>
      <c r="M8" t="s">
        <v>9880</v>
      </c>
      <c r="N8" s="22">
        <v>350</v>
      </c>
      <c r="O8" s="374" t="s">
        <v>2144</v>
      </c>
    </row>
    <row r="9" spans="1:20">
      <c r="B9" t="s">
        <v>9869</v>
      </c>
      <c r="C9">
        <v>3</v>
      </c>
      <c r="D9" t="s">
        <v>9870</v>
      </c>
      <c r="E9" t="s">
        <v>9871</v>
      </c>
      <c r="F9">
        <v>3</v>
      </c>
      <c r="G9" s="20">
        <v>45351</v>
      </c>
      <c r="H9">
        <v>1</v>
      </c>
      <c r="I9" t="s">
        <v>9871</v>
      </c>
      <c r="L9" t="s">
        <v>9881</v>
      </c>
      <c r="M9" t="s">
        <v>9900</v>
      </c>
      <c r="N9" s="22">
        <v>120</v>
      </c>
      <c r="O9" s="374" t="s">
        <v>2144</v>
      </c>
    </row>
    <row r="10" spans="1:20">
      <c r="B10" t="s">
        <v>9869</v>
      </c>
      <c r="C10">
        <v>3</v>
      </c>
      <c r="D10" t="s">
        <v>9870</v>
      </c>
      <c r="E10" t="s">
        <v>9871</v>
      </c>
      <c r="F10">
        <v>3</v>
      </c>
      <c r="G10" s="20">
        <v>45351</v>
      </c>
      <c r="H10">
        <v>1</v>
      </c>
      <c r="I10" t="s">
        <v>9871</v>
      </c>
      <c r="L10" t="s">
        <v>6702</v>
      </c>
      <c r="M10" t="s">
        <v>9882</v>
      </c>
      <c r="N10" s="22">
        <v>50</v>
      </c>
      <c r="O10" s="374" t="s">
        <v>2144</v>
      </c>
    </row>
    <row r="11" spans="1:20">
      <c r="A11" t="s">
        <v>9956</v>
      </c>
      <c r="B11" t="s">
        <v>9869</v>
      </c>
      <c r="C11">
        <v>3</v>
      </c>
      <c r="D11" t="s">
        <v>9870</v>
      </c>
      <c r="E11" t="s">
        <v>9871</v>
      </c>
      <c r="F11">
        <v>3</v>
      </c>
      <c r="G11" s="20">
        <v>45351</v>
      </c>
      <c r="H11">
        <v>1</v>
      </c>
      <c r="I11" t="s">
        <v>9871</v>
      </c>
      <c r="M11" t="s">
        <v>9883</v>
      </c>
      <c r="N11">
        <v>455</v>
      </c>
      <c r="O11" s="374" t="s">
        <v>2182</v>
      </c>
    </row>
    <row r="12" spans="1:20">
      <c r="A12" t="s">
        <v>9956</v>
      </c>
      <c r="B12" t="s">
        <v>9869</v>
      </c>
      <c r="C12">
        <v>3</v>
      </c>
      <c r="D12" t="s">
        <v>9870</v>
      </c>
      <c r="E12" t="s">
        <v>9871</v>
      </c>
      <c r="F12">
        <v>3</v>
      </c>
      <c r="G12" s="20">
        <v>45351</v>
      </c>
      <c r="H12">
        <v>1</v>
      </c>
      <c r="I12" t="s">
        <v>9871</v>
      </c>
      <c r="M12" t="s">
        <v>9884</v>
      </c>
      <c r="N12">
        <v>45</v>
      </c>
      <c r="O12" s="374" t="s">
        <v>2182</v>
      </c>
    </row>
    <row r="13" spans="1:20">
      <c r="B13" t="s">
        <v>9869</v>
      </c>
      <c r="C13">
        <v>3</v>
      </c>
      <c r="D13" t="s">
        <v>9870</v>
      </c>
      <c r="E13" t="s">
        <v>9871</v>
      </c>
      <c r="F13">
        <v>3</v>
      </c>
      <c r="G13" s="20">
        <v>45351</v>
      </c>
      <c r="H13">
        <v>1</v>
      </c>
      <c r="I13" t="s">
        <v>9871</v>
      </c>
      <c r="L13" t="s">
        <v>6707</v>
      </c>
      <c r="M13" t="s">
        <v>9885</v>
      </c>
      <c r="N13" s="22">
        <v>100</v>
      </c>
      <c r="O13" s="374" t="s">
        <v>2144</v>
      </c>
      <c r="Q13" t="s">
        <v>9886</v>
      </c>
    </row>
    <row r="14" spans="1:20">
      <c r="B14" t="s">
        <v>9869</v>
      </c>
      <c r="C14">
        <v>3</v>
      </c>
      <c r="D14" t="s">
        <v>9870</v>
      </c>
      <c r="E14" t="s">
        <v>9871</v>
      </c>
      <c r="F14">
        <v>3</v>
      </c>
      <c r="G14" s="20">
        <v>45351</v>
      </c>
      <c r="H14">
        <v>1</v>
      </c>
      <c r="I14" t="s">
        <v>9871</v>
      </c>
      <c r="L14" t="s">
        <v>6710</v>
      </c>
      <c r="M14" t="s">
        <v>9887</v>
      </c>
      <c r="N14" s="22">
        <v>40</v>
      </c>
      <c r="O14" s="374" t="s">
        <v>2144</v>
      </c>
      <c r="Q14" t="s">
        <v>9886</v>
      </c>
    </row>
    <row r="15" spans="1:20">
      <c r="B15" t="s">
        <v>9869</v>
      </c>
      <c r="C15">
        <v>3</v>
      </c>
      <c r="D15" t="s">
        <v>9870</v>
      </c>
      <c r="E15" t="s">
        <v>9871</v>
      </c>
      <c r="F15">
        <v>3</v>
      </c>
      <c r="G15" s="20">
        <v>45351</v>
      </c>
      <c r="H15">
        <v>1</v>
      </c>
      <c r="I15" t="s">
        <v>9871</v>
      </c>
      <c r="L15" t="s">
        <v>6714</v>
      </c>
      <c r="M15" t="s">
        <v>9888</v>
      </c>
      <c r="N15" s="22">
        <v>160</v>
      </c>
      <c r="O15" s="374" t="s">
        <v>2144</v>
      </c>
      <c r="Q15" t="s">
        <v>9889</v>
      </c>
    </row>
    <row r="16" spans="1:20">
      <c r="B16" t="s">
        <v>9869</v>
      </c>
      <c r="C16">
        <v>3</v>
      </c>
      <c r="D16" t="s">
        <v>9870</v>
      </c>
      <c r="E16" t="s">
        <v>9871</v>
      </c>
      <c r="F16">
        <v>3</v>
      </c>
      <c r="G16" s="20">
        <v>45351</v>
      </c>
      <c r="H16">
        <v>1</v>
      </c>
      <c r="I16" t="s">
        <v>9871</v>
      </c>
      <c r="L16" t="s">
        <v>6717</v>
      </c>
      <c r="M16" t="s">
        <v>9890</v>
      </c>
      <c r="N16" s="22">
        <v>160</v>
      </c>
      <c r="O16" s="374" t="s">
        <v>2144</v>
      </c>
      <c r="Q16" t="s">
        <v>9889</v>
      </c>
    </row>
    <row r="17" spans="1:17">
      <c r="B17" t="s">
        <v>9869</v>
      </c>
      <c r="C17">
        <v>3</v>
      </c>
      <c r="D17" t="s">
        <v>9870</v>
      </c>
      <c r="E17" t="s">
        <v>9871</v>
      </c>
      <c r="F17">
        <v>3</v>
      </c>
      <c r="G17" s="20">
        <v>45351</v>
      </c>
      <c r="H17">
        <v>1</v>
      </c>
      <c r="I17" t="s">
        <v>9871</v>
      </c>
      <c r="L17" t="s">
        <v>6719</v>
      </c>
      <c r="M17" t="s">
        <v>9891</v>
      </c>
      <c r="N17" s="22">
        <v>320</v>
      </c>
      <c r="O17" s="374" t="s">
        <v>2144</v>
      </c>
      <c r="Q17" t="s">
        <v>9889</v>
      </c>
    </row>
    <row r="18" spans="1:17">
      <c r="B18" t="s">
        <v>9869</v>
      </c>
      <c r="C18">
        <v>3</v>
      </c>
      <c r="D18" t="s">
        <v>9870</v>
      </c>
      <c r="E18" t="s">
        <v>9871</v>
      </c>
      <c r="F18">
        <v>3</v>
      </c>
      <c r="G18" s="20">
        <v>45351</v>
      </c>
      <c r="H18">
        <v>1</v>
      </c>
      <c r="I18" t="s">
        <v>9871</v>
      </c>
      <c r="L18" t="s">
        <v>6721</v>
      </c>
      <c r="M18" t="s">
        <v>9892</v>
      </c>
      <c r="N18" s="22">
        <v>160</v>
      </c>
      <c r="O18" s="374" t="s">
        <v>2144</v>
      </c>
      <c r="Q18" t="s">
        <v>9889</v>
      </c>
    </row>
    <row r="19" spans="1:17">
      <c r="A19" t="s">
        <v>9956</v>
      </c>
      <c r="B19" t="s">
        <v>9869</v>
      </c>
      <c r="C19">
        <v>3</v>
      </c>
      <c r="D19" t="s">
        <v>9870</v>
      </c>
      <c r="E19" t="s">
        <v>9871</v>
      </c>
      <c r="F19">
        <v>3</v>
      </c>
      <c r="G19" s="20">
        <v>45351</v>
      </c>
      <c r="H19">
        <v>1</v>
      </c>
      <c r="I19" t="s">
        <v>9871</v>
      </c>
      <c r="M19" t="s">
        <v>9893</v>
      </c>
      <c r="N19">
        <v>50</v>
      </c>
      <c r="O19" t="s">
        <v>2182</v>
      </c>
    </row>
    <row r="20" spans="1:17">
      <c r="B20" t="s">
        <v>9869</v>
      </c>
      <c r="C20">
        <v>3</v>
      </c>
      <c r="D20" t="s">
        <v>9870</v>
      </c>
      <c r="E20" t="s">
        <v>9871</v>
      </c>
      <c r="F20">
        <v>3</v>
      </c>
      <c r="G20" s="20">
        <v>45351</v>
      </c>
      <c r="H20">
        <v>1</v>
      </c>
      <c r="I20" t="s">
        <v>9871</v>
      </c>
      <c r="L20" t="s">
        <v>6712</v>
      </c>
      <c r="M20" t="s">
        <v>9894</v>
      </c>
      <c r="N20" s="22">
        <v>20</v>
      </c>
      <c r="O20" s="374" t="s">
        <v>2144</v>
      </c>
    </row>
    <row r="21" spans="1:17">
      <c r="B21" t="s">
        <v>9869</v>
      </c>
      <c r="C21">
        <v>3</v>
      </c>
      <c r="D21" t="s">
        <v>9870</v>
      </c>
      <c r="E21" t="s">
        <v>9871</v>
      </c>
      <c r="F21">
        <v>3</v>
      </c>
      <c r="G21" s="20">
        <v>45351</v>
      </c>
      <c r="H21">
        <v>1</v>
      </c>
      <c r="I21" t="s">
        <v>9871</v>
      </c>
      <c r="L21" t="s">
        <v>9895</v>
      </c>
      <c r="M21" t="s">
        <v>9896</v>
      </c>
      <c r="N21" s="22">
        <v>200</v>
      </c>
      <c r="O21" s="374" t="s">
        <v>2144</v>
      </c>
      <c r="Q21" t="s">
        <v>6610</v>
      </c>
    </row>
    <row r="22" spans="1:17">
      <c r="B22" t="s">
        <v>9869</v>
      </c>
      <c r="C22">
        <v>3</v>
      </c>
      <c r="D22" t="s">
        <v>9870</v>
      </c>
      <c r="E22" t="s">
        <v>9871</v>
      </c>
      <c r="F22">
        <v>3</v>
      </c>
      <c r="G22" s="20">
        <v>45351</v>
      </c>
      <c r="H22">
        <v>1</v>
      </c>
      <c r="I22" t="s">
        <v>9871</v>
      </c>
      <c r="L22" t="s">
        <v>6723</v>
      </c>
      <c r="M22" t="s">
        <v>6722</v>
      </c>
      <c r="N22" s="22">
        <v>7</v>
      </c>
      <c r="O22" s="374" t="s">
        <v>2144</v>
      </c>
      <c r="Q22" t="s">
        <v>9889</v>
      </c>
    </row>
    <row r="23" spans="1:17">
      <c r="B23" t="s">
        <v>9869</v>
      </c>
      <c r="C23">
        <v>3</v>
      </c>
      <c r="D23" t="s">
        <v>9870</v>
      </c>
      <c r="E23" t="s">
        <v>9871</v>
      </c>
      <c r="F23">
        <v>3</v>
      </c>
      <c r="G23" s="20">
        <v>45351</v>
      </c>
      <c r="H23">
        <v>1</v>
      </c>
      <c r="I23" t="s">
        <v>9871</v>
      </c>
      <c r="L23" t="s">
        <v>9897</v>
      </c>
      <c r="M23" t="s">
        <v>9901</v>
      </c>
      <c r="N23" s="22">
        <v>5</v>
      </c>
      <c r="O23" s="374" t="s">
        <v>2144</v>
      </c>
      <c r="Q23" t="s">
        <v>9889</v>
      </c>
    </row>
    <row r="24" spans="1:17">
      <c r="B24" t="s">
        <v>9869</v>
      </c>
      <c r="C24">
        <v>3</v>
      </c>
      <c r="D24" t="s">
        <v>9870</v>
      </c>
      <c r="E24" t="s">
        <v>9871</v>
      </c>
      <c r="F24">
        <v>3</v>
      </c>
      <c r="G24" s="20">
        <v>45351</v>
      </c>
      <c r="H24">
        <v>1</v>
      </c>
      <c r="I24" t="s">
        <v>9871</v>
      </c>
      <c r="L24" t="s">
        <v>9898</v>
      </c>
      <c r="M24" t="s">
        <v>9899</v>
      </c>
      <c r="N24" s="22">
        <v>2</v>
      </c>
      <c r="O24" s="374" t="s">
        <v>2144</v>
      </c>
    </row>
    <row r="25" spans="1:17">
      <c r="A25" t="s">
        <v>9955</v>
      </c>
      <c r="B25" t="s">
        <v>9902</v>
      </c>
      <c r="C25">
        <v>3</v>
      </c>
      <c r="D25" t="s">
        <v>9903</v>
      </c>
      <c r="E25" t="s">
        <v>9904</v>
      </c>
      <c r="F25">
        <v>3</v>
      </c>
      <c r="G25" s="20">
        <v>45351</v>
      </c>
      <c r="H25">
        <v>1</v>
      </c>
      <c r="I25" t="s">
        <v>9904</v>
      </c>
      <c r="L25" t="s">
        <v>9875</v>
      </c>
      <c r="M25" t="s">
        <v>9876</v>
      </c>
      <c r="N25">
        <v>115</v>
      </c>
      <c r="O25" s="374" t="s">
        <v>2182</v>
      </c>
      <c r="P25">
        <v>1.256</v>
      </c>
    </row>
    <row r="26" spans="1:17">
      <c r="B26" t="s">
        <v>9902</v>
      </c>
      <c r="C26">
        <v>3</v>
      </c>
      <c r="D26" t="s">
        <v>9903</v>
      </c>
      <c r="E26" t="s">
        <v>9904</v>
      </c>
      <c r="F26">
        <v>3</v>
      </c>
      <c r="G26" s="20">
        <v>45351</v>
      </c>
      <c r="H26">
        <v>1</v>
      </c>
      <c r="I26" t="s">
        <v>9904</v>
      </c>
      <c r="L26" t="s">
        <v>6694</v>
      </c>
      <c r="M26" t="s">
        <v>9878</v>
      </c>
      <c r="N26">
        <v>120</v>
      </c>
      <c r="O26" s="374" t="s">
        <v>2144</v>
      </c>
    </row>
    <row r="27" spans="1:17">
      <c r="B27" t="s">
        <v>9902</v>
      </c>
      <c r="C27">
        <v>3</v>
      </c>
      <c r="D27" t="s">
        <v>9903</v>
      </c>
      <c r="E27" t="s">
        <v>9904</v>
      </c>
      <c r="F27">
        <v>3</v>
      </c>
      <c r="G27" s="20">
        <v>45351</v>
      </c>
      <c r="H27">
        <v>1</v>
      </c>
      <c r="I27" t="s">
        <v>9904</v>
      </c>
      <c r="L27" t="s">
        <v>6696</v>
      </c>
      <c r="M27" t="s">
        <v>9879</v>
      </c>
      <c r="N27">
        <v>180</v>
      </c>
      <c r="O27" s="374" t="s">
        <v>2144</v>
      </c>
    </row>
    <row r="28" spans="1:17">
      <c r="B28" t="s">
        <v>9902</v>
      </c>
      <c r="C28">
        <v>3</v>
      </c>
      <c r="D28" t="s">
        <v>9903</v>
      </c>
      <c r="E28" t="s">
        <v>9904</v>
      </c>
      <c r="F28">
        <v>3</v>
      </c>
      <c r="G28" s="20">
        <v>45351</v>
      </c>
      <c r="H28">
        <v>1</v>
      </c>
      <c r="I28" t="s">
        <v>9904</v>
      </c>
      <c r="L28" t="s">
        <v>6698</v>
      </c>
      <c r="M28" t="s">
        <v>9880</v>
      </c>
      <c r="N28">
        <v>180</v>
      </c>
      <c r="O28" s="374" t="s">
        <v>2144</v>
      </c>
    </row>
    <row r="29" spans="1:17">
      <c r="B29" t="s">
        <v>9902</v>
      </c>
      <c r="C29">
        <v>3</v>
      </c>
      <c r="D29" t="s">
        <v>9903</v>
      </c>
      <c r="E29" t="s">
        <v>9904</v>
      </c>
      <c r="F29">
        <v>3</v>
      </c>
      <c r="G29" s="20">
        <v>45351</v>
      </c>
      <c r="H29">
        <v>1</v>
      </c>
      <c r="I29" t="s">
        <v>9904</v>
      </c>
      <c r="L29">
        <v>27580</v>
      </c>
      <c r="M29" t="s">
        <v>9900</v>
      </c>
      <c r="N29">
        <v>50</v>
      </c>
      <c r="O29" s="374" t="s">
        <v>2144</v>
      </c>
    </row>
    <row r="30" spans="1:17">
      <c r="B30" t="s">
        <v>9902</v>
      </c>
      <c r="C30">
        <v>3</v>
      </c>
      <c r="D30" t="s">
        <v>9903</v>
      </c>
      <c r="E30" t="s">
        <v>9904</v>
      </c>
      <c r="F30">
        <v>3</v>
      </c>
      <c r="G30" s="20">
        <v>45351</v>
      </c>
      <c r="H30">
        <v>1</v>
      </c>
      <c r="I30" t="s">
        <v>9904</v>
      </c>
      <c r="L30" t="s">
        <v>6702</v>
      </c>
      <c r="M30" t="s">
        <v>9882</v>
      </c>
      <c r="N30">
        <v>20</v>
      </c>
      <c r="O30" s="374" t="s">
        <v>2144</v>
      </c>
    </row>
    <row r="31" spans="1:17">
      <c r="A31" t="s">
        <v>9956</v>
      </c>
      <c r="B31" t="s">
        <v>9902</v>
      </c>
      <c r="C31">
        <v>3</v>
      </c>
      <c r="D31" t="s">
        <v>9903</v>
      </c>
      <c r="E31" t="s">
        <v>9904</v>
      </c>
      <c r="F31">
        <v>3</v>
      </c>
      <c r="G31" s="20">
        <v>45351</v>
      </c>
      <c r="H31">
        <v>1</v>
      </c>
      <c r="I31" t="s">
        <v>9904</v>
      </c>
      <c r="M31" t="s">
        <v>9905</v>
      </c>
      <c r="N31">
        <v>200</v>
      </c>
      <c r="O31" t="s">
        <v>2182</v>
      </c>
    </row>
    <row r="32" spans="1:17">
      <c r="A32" t="s">
        <v>9956</v>
      </c>
      <c r="B32" t="s">
        <v>9902</v>
      </c>
      <c r="C32">
        <v>3</v>
      </c>
      <c r="D32" t="s">
        <v>9903</v>
      </c>
      <c r="E32" t="s">
        <v>9904</v>
      </c>
      <c r="F32">
        <v>3</v>
      </c>
      <c r="G32" s="20">
        <v>45351</v>
      </c>
      <c r="H32">
        <v>1</v>
      </c>
      <c r="I32" t="s">
        <v>9904</v>
      </c>
      <c r="M32" t="s">
        <v>9884</v>
      </c>
      <c r="N32">
        <v>45</v>
      </c>
      <c r="O32" t="s">
        <v>2182</v>
      </c>
      <c r="Q32" t="s">
        <v>9886</v>
      </c>
    </row>
    <row r="33" spans="1:17">
      <c r="B33" t="s">
        <v>9902</v>
      </c>
      <c r="C33">
        <v>3</v>
      </c>
      <c r="D33" t="s">
        <v>9903</v>
      </c>
      <c r="E33" t="s">
        <v>9904</v>
      </c>
      <c r="F33">
        <v>3</v>
      </c>
      <c r="G33" s="20">
        <v>45351</v>
      </c>
      <c r="H33">
        <v>1</v>
      </c>
      <c r="I33" t="s">
        <v>9904</v>
      </c>
      <c r="L33" t="s">
        <v>6707</v>
      </c>
      <c r="M33" t="s">
        <v>9906</v>
      </c>
      <c r="N33">
        <v>20</v>
      </c>
      <c r="O33" s="374" t="s">
        <v>2144</v>
      </c>
      <c r="Q33" t="s">
        <v>9886</v>
      </c>
    </row>
    <row r="34" spans="1:17">
      <c r="B34" t="s">
        <v>9902</v>
      </c>
      <c r="C34">
        <v>3</v>
      </c>
      <c r="D34" t="s">
        <v>9903</v>
      </c>
      <c r="E34" t="s">
        <v>9904</v>
      </c>
      <c r="F34">
        <v>3</v>
      </c>
      <c r="G34" s="20">
        <v>45351</v>
      </c>
      <c r="H34">
        <v>1</v>
      </c>
      <c r="I34" t="s">
        <v>9904</v>
      </c>
      <c r="L34" t="s">
        <v>6710</v>
      </c>
      <c r="M34" t="s">
        <v>9887</v>
      </c>
      <c r="N34">
        <v>16</v>
      </c>
      <c r="O34" s="374" t="s">
        <v>2144</v>
      </c>
      <c r="Q34" t="s">
        <v>9907</v>
      </c>
    </row>
    <row r="35" spans="1:17">
      <c r="B35" t="s">
        <v>9902</v>
      </c>
      <c r="C35">
        <v>3</v>
      </c>
      <c r="D35" t="s">
        <v>9903</v>
      </c>
      <c r="E35" t="s">
        <v>9904</v>
      </c>
      <c r="F35">
        <v>3</v>
      </c>
      <c r="G35" s="20">
        <v>45351</v>
      </c>
      <c r="H35">
        <v>1</v>
      </c>
      <c r="I35" t="s">
        <v>9904</v>
      </c>
      <c r="L35" t="s">
        <v>6714</v>
      </c>
      <c r="M35" t="s">
        <v>9888</v>
      </c>
      <c r="N35">
        <v>56</v>
      </c>
      <c r="O35" s="374" t="s">
        <v>2144</v>
      </c>
      <c r="Q35" t="s">
        <v>9889</v>
      </c>
    </row>
    <row r="36" spans="1:17">
      <c r="B36" t="s">
        <v>9902</v>
      </c>
      <c r="C36">
        <v>3</v>
      </c>
      <c r="D36" t="s">
        <v>9903</v>
      </c>
      <c r="E36" t="s">
        <v>9904</v>
      </c>
      <c r="F36">
        <v>3</v>
      </c>
      <c r="G36" s="20">
        <v>45351</v>
      </c>
      <c r="H36">
        <v>1</v>
      </c>
      <c r="I36" t="s">
        <v>9904</v>
      </c>
      <c r="L36" t="s">
        <v>6717</v>
      </c>
      <c r="M36" t="s">
        <v>9908</v>
      </c>
      <c r="N36">
        <v>56</v>
      </c>
      <c r="O36" s="374" t="s">
        <v>2144</v>
      </c>
      <c r="Q36" t="s">
        <v>9889</v>
      </c>
    </row>
    <row r="37" spans="1:17">
      <c r="B37" t="s">
        <v>9902</v>
      </c>
      <c r="C37">
        <v>3</v>
      </c>
      <c r="D37" t="s">
        <v>9903</v>
      </c>
      <c r="E37" t="s">
        <v>9904</v>
      </c>
      <c r="F37">
        <v>3</v>
      </c>
      <c r="G37" s="20">
        <v>45351</v>
      </c>
      <c r="H37">
        <v>1</v>
      </c>
      <c r="I37" t="s">
        <v>9904</v>
      </c>
      <c r="L37" t="s">
        <v>6719</v>
      </c>
      <c r="M37" t="s">
        <v>9891</v>
      </c>
      <c r="N37">
        <v>112</v>
      </c>
      <c r="O37" s="374" t="s">
        <v>2144</v>
      </c>
      <c r="Q37" t="s">
        <v>9889</v>
      </c>
    </row>
    <row r="38" spans="1:17">
      <c r="B38" t="s">
        <v>9902</v>
      </c>
      <c r="C38">
        <v>3</v>
      </c>
      <c r="D38" t="s">
        <v>9903</v>
      </c>
      <c r="E38" t="s">
        <v>9904</v>
      </c>
      <c r="F38">
        <v>3</v>
      </c>
      <c r="G38" s="20">
        <v>45351</v>
      </c>
      <c r="H38">
        <v>1</v>
      </c>
      <c r="I38" t="s">
        <v>9904</v>
      </c>
      <c r="L38" t="s">
        <v>6721</v>
      </c>
      <c r="M38" t="s">
        <v>9892</v>
      </c>
      <c r="N38">
        <v>56</v>
      </c>
      <c r="O38" s="374" t="s">
        <v>2144</v>
      </c>
    </row>
    <row r="39" spans="1:17">
      <c r="A39" t="s">
        <v>9956</v>
      </c>
      <c r="B39" t="s">
        <v>9902</v>
      </c>
      <c r="C39">
        <v>3</v>
      </c>
      <c r="D39" t="s">
        <v>9903</v>
      </c>
      <c r="E39" t="s">
        <v>9904</v>
      </c>
      <c r="F39">
        <v>3</v>
      </c>
      <c r="G39" s="20">
        <v>45351</v>
      </c>
      <c r="H39">
        <v>1</v>
      </c>
      <c r="I39" t="s">
        <v>9904</v>
      </c>
      <c r="M39" t="s">
        <v>9893</v>
      </c>
      <c r="N39">
        <v>50</v>
      </c>
      <c r="O39" t="s">
        <v>2182</v>
      </c>
    </row>
    <row r="40" spans="1:17">
      <c r="B40" t="s">
        <v>9902</v>
      </c>
      <c r="C40">
        <v>3</v>
      </c>
      <c r="D40" t="s">
        <v>9903</v>
      </c>
      <c r="E40" t="s">
        <v>9904</v>
      </c>
      <c r="F40">
        <v>3</v>
      </c>
      <c r="G40" s="20">
        <v>45351</v>
      </c>
      <c r="H40">
        <v>1</v>
      </c>
      <c r="I40" t="s">
        <v>9904</v>
      </c>
      <c r="L40" t="s">
        <v>6712</v>
      </c>
      <c r="M40" t="s">
        <v>9909</v>
      </c>
      <c r="N40">
        <v>20</v>
      </c>
      <c r="O40" s="374" t="s">
        <v>2144</v>
      </c>
      <c r="Q40" t="s">
        <v>6610</v>
      </c>
    </row>
    <row r="41" spans="1:17">
      <c r="B41" t="s">
        <v>9902</v>
      </c>
      <c r="C41">
        <v>3</v>
      </c>
      <c r="D41" t="s">
        <v>9903</v>
      </c>
      <c r="E41" t="s">
        <v>9904</v>
      </c>
      <c r="F41">
        <v>3</v>
      </c>
      <c r="G41" s="20">
        <v>45351</v>
      </c>
      <c r="H41">
        <v>1</v>
      </c>
      <c r="I41" t="s">
        <v>9904</v>
      </c>
      <c r="L41" t="s">
        <v>9895</v>
      </c>
      <c r="M41" t="s">
        <v>9896</v>
      </c>
      <c r="N41">
        <v>50</v>
      </c>
      <c r="O41" s="374" t="s">
        <v>2144</v>
      </c>
      <c r="Q41" t="s">
        <v>9889</v>
      </c>
    </row>
    <row r="42" spans="1:17">
      <c r="B42" t="s">
        <v>9902</v>
      </c>
      <c r="C42">
        <v>3</v>
      </c>
      <c r="D42" t="s">
        <v>9903</v>
      </c>
      <c r="E42" t="s">
        <v>9904</v>
      </c>
      <c r="F42">
        <v>3</v>
      </c>
      <c r="G42" s="20">
        <v>45351</v>
      </c>
      <c r="H42">
        <v>1</v>
      </c>
      <c r="I42" t="s">
        <v>9904</v>
      </c>
      <c r="L42" t="s">
        <v>6723</v>
      </c>
      <c r="M42" t="s">
        <v>6722</v>
      </c>
      <c r="N42">
        <v>3</v>
      </c>
      <c r="O42" s="374" t="s">
        <v>2144</v>
      </c>
    </row>
    <row r="43" spans="1:17" s="192" customFormat="1">
      <c r="B43" s="192" t="s">
        <v>9910</v>
      </c>
      <c r="C43" s="192">
        <v>1</v>
      </c>
      <c r="D43" s="192" t="s">
        <v>9911</v>
      </c>
      <c r="E43" s="192" t="s">
        <v>9912</v>
      </c>
      <c r="F43" s="192">
        <v>1</v>
      </c>
      <c r="G43" s="381">
        <v>45303</v>
      </c>
      <c r="H43" s="192">
        <v>2</v>
      </c>
      <c r="I43" s="192" t="s">
        <v>9912</v>
      </c>
      <c r="L43" s="192" t="s">
        <v>9872</v>
      </c>
      <c r="M43" s="192" t="s">
        <v>9913</v>
      </c>
      <c r="N43" s="192">
        <v>8</v>
      </c>
      <c r="O43" s="382" t="s">
        <v>2182</v>
      </c>
    </row>
    <row r="44" spans="1:17" s="192" customFormat="1">
      <c r="B44" s="192" t="s">
        <v>9910</v>
      </c>
      <c r="C44" s="192">
        <v>1</v>
      </c>
      <c r="D44" s="192" t="s">
        <v>9911</v>
      </c>
      <c r="E44" s="192" t="s">
        <v>9912</v>
      </c>
      <c r="F44" s="192">
        <v>1</v>
      </c>
      <c r="G44" s="381">
        <v>45303</v>
      </c>
      <c r="H44" s="192">
        <v>2</v>
      </c>
      <c r="I44" s="192" t="s">
        <v>9912</v>
      </c>
      <c r="L44" s="192" t="s">
        <v>9875</v>
      </c>
      <c r="M44" s="192" t="s">
        <v>9876</v>
      </c>
      <c r="N44" s="192">
        <v>640</v>
      </c>
      <c r="O44" s="192" t="s">
        <v>2182</v>
      </c>
    </row>
    <row r="45" spans="1:17" s="192" customFormat="1">
      <c r="B45" s="192" t="s">
        <v>9910</v>
      </c>
      <c r="C45" s="192">
        <v>1</v>
      </c>
      <c r="D45" s="192" t="s">
        <v>9911</v>
      </c>
      <c r="E45" s="192" t="s">
        <v>9912</v>
      </c>
      <c r="F45" s="192">
        <v>1</v>
      </c>
      <c r="G45" s="381">
        <v>45303</v>
      </c>
      <c r="H45" s="192">
        <v>2</v>
      </c>
      <c r="I45" s="192" t="s">
        <v>9912</v>
      </c>
      <c r="L45" s="192" t="s">
        <v>9875</v>
      </c>
      <c r="M45" s="192" t="s">
        <v>9877</v>
      </c>
      <c r="N45" s="192">
        <v>45</v>
      </c>
      <c r="O45" s="192" t="s">
        <v>2182</v>
      </c>
    </row>
    <row r="46" spans="1:17" s="192" customFormat="1">
      <c r="B46" s="192" t="s">
        <v>9910</v>
      </c>
      <c r="C46" s="192">
        <v>1</v>
      </c>
      <c r="D46" s="192" t="s">
        <v>9911</v>
      </c>
      <c r="E46" s="192" t="s">
        <v>9912</v>
      </c>
      <c r="F46" s="192">
        <v>1</v>
      </c>
      <c r="G46" s="381">
        <v>45303</v>
      </c>
      <c r="H46" s="192">
        <v>2</v>
      </c>
      <c r="I46" s="192" t="s">
        <v>9912</v>
      </c>
      <c r="L46" s="192">
        <v>7203800</v>
      </c>
      <c r="M46" s="192" t="s">
        <v>9914</v>
      </c>
      <c r="N46" s="192">
        <v>5</v>
      </c>
      <c r="O46" s="382" t="s">
        <v>2144</v>
      </c>
      <c r="Q46" s="192" t="s">
        <v>9889</v>
      </c>
    </row>
    <row r="47" spans="1:17" s="192" customFormat="1">
      <c r="B47" s="192" t="s">
        <v>9910</v>
      </c>
      <c r="C47" s="192">
        <v>1</v>
      </c>
      <c r="D47" s="192" t="s">
        <v>9911</v>
      </c>
      <c r="E47" s="192" t="s">
        <v>9912</v>
      </c>
      <c r="F47" s="192">
        <v>1</v>
      </c>
      <c r="G47" s="381">
        <v>45303</v>
      </c>
      <c r="H47" s="192">
        <v>4</v>
      </c>
      <c r="I47" s="192" t="s">
        <v>9912</v>
      </c>
      <c r="L47" s="192" t="s">
        <v>6694</v>
      </c>
      <c r="M47" s="192" t="s">
        <v>9878</v>
      </c>
      <c r="N47" s="192">
        <v>690</v>
      </c>
      <c r="O47" s="382" t="s">
        <v>2144</v>
      </c>
    </row>
    <row r="48" spans="1:17" s="192" customFormat="1">
      <c r="B48" s="192" t="s">
        <v>9910</v>
      </c>
      <c r="C48" s="192">
        <v>1</v>
      </c>
      <c r="D48" s="192" t="s">
        <v>9911</v>
      </c>
      <c r="E48" s="192" t="s">
        <v>9912</v>
      </c>
      <c r="F48" s="192">
        <v>1</v>
      </c>
      <c r="G48" s="381">
        <v>45303</v>
      </c>
      <c r="H48" s="192">
        <v>4</v>
      </c>
      <c r="I48" s="192" t="s">
        <v>9912</v>
      </c>
      <c r="L48" s="192" t="s">
        <v>6696</v>
      </c>
      <c r="M48" s="192" t="s">
        <v>9879</v>
      </c>
      <c r="N48" s="192">
        <v>530</v>
      </c>
      <c r="O48" s="382" t="s">
        <v>2144</v>
      </c>
    </row>
    <row r="49" spans="2:17" s="192" customFormat="1">
      <c r="B49" s="192" t="s">
        <v>9910</v>
      </c>
      <c r="C49" s="192">
        <v>1</v>
      </c>
      <c r="D49" s="192" t="s">
        <v>9911</v>
      </c>
      <c r="E49" s="192" t="s">
        <v>9912</v>
      </c>
      <c r="F49" s="192">
        <v>1</v>
      </c>
      <c r="G49" s="381">
        <v>45303</v>
      </c>
      <c r="H49" s="192">
        <v>4</v>
      </c>
      <c r="I49" s="192" t="s">
        <v>9912</v>
      </c>
      <c r="L49" s="192" t="s">
        <v>6698</v>
      </c>
      <c r="M49" s="192" t="s">
        <v>9880</v>
      </c>
      <c r="N49" s="192">
        <v>530</v>
      </c>
      <c r="O49" s="382" t="s">
        <v>2144</v>
      </c>
    </row>
    <row r="50" spans="2:17" s="192" customFormat="1">
      <c r="B50" s="192" t="s">
        <v>9910</v>
      </c>
      <c r="C50" s="192">
        <v>1</v>
      </c>
      <c r="D50" s="192" t="s">
        <v>9911</v>
      </c>
      <c r="E50" s="192" t="s">
        <v>9912</v>
      </c>
      <c r="F50" s="192">
        <v>1</v>
      </c>
      <c r="G50" s="381">
        <v>45303</v>
      </c>
      <c r="H50" s="192">
        <v>4</v>
      </c>
      <c r="I50" s="192" t="s">
        <v>9912</v>
      </c>
      <c r="L50" s="192">
        <v>27580</v>
      </c>
      <c r="M50" s="192" t="s">
        <v>9900</v>
      </c>
      <c r="N50" s="192">
        <v>170</v>
      </c>
      <c r="O50" s="382" t="s">
        <v>2144</v>
      </c>
    </row>
    <row r="51" spans="2:17" s="192" customFormat="1">
      <c r="B51" s="192" t="s">
        <v>9910</v>
      </c>
      <c r="C51" s="192">
        <v>1</v>
      </c>
      <c r="D51" s="192" t="s">
        <v>9911</v>
      </c>
      <c r="E51" s="192" t="s">
        <v>9912</v>
      </c>
      <c r="F51" s="192">
        <v>1</v>
      </c>
      <c r="G51" s="381">
        <v>45303</v>
      </c>
      <c r="H51" s="192">
        <v>6</v>
      </c>
      <c r="I51" s="192" t="s">
        <v>9912</v>
      </c>
      <c r="L51" s="192" t="s">
        <v>6694</v>
      </c>
      <c r="M51" s="192" t="s">
        <v>9878</v>
      </c>
      <c r="N51" s="192">
        <v>690</v>
      </c>
    </row>
    <row r="52" spans="2:17" s="192" customFormat="1">
      <c r="B52" s="192" t="s">
        <v>9910</v>
      </c>
      <c r="C52" s="192">
        <v>1</v>
      </c>
      <c r="D52" s="192" t="s">
        <v>9911</v>
      </c>
      <c r="E52" s="192" t="s">
        <v>9912</v>
      </c>
      <c r="F52" s="192">
        <v>1</v>
      </c>
      <c r="G52" s="381">
        <v>45303</v>
      </c>
      <c r="H52" s="192">
        <v>6</v>
      </c>
      <c r="I52" s="192" t="s">
        <v>9912</v>
      </c>
      <c r="L52" s="192" t="s">
        <v>6723</v>
      </c>
      <c r="M52" s="192" t="s">
        <v>6722</v>
      </c>
      <c r="N52" s="192">
        <v>10</v>
      </c>
      <c r="Q52" s="192" t="s">
        <v>9889</v>
      </c>
    </row>
    <row r="53" spans="2:17" s="192" customFormat="1">
      <c r="B53" s="192" t="s">
        <v>9910</v>
      </c>
      <c r="C53" s="192">
        <v>1</v>
      </c>
      <c r="D53" s="192" t="s">
        <v>9911</v>
      </c>
      <c r="E53" s="192" t="s">
        <v>9912</v>
      </c>
      <c r="F53" s="192">
        <v>1</v>
      </c>
      <c r="G53" s="381">
        <v>45303</v>
      </c>
      <c r="H53" s="192">
        <v>7</v>
      </c>
      <c r="I53" s="192" t="s">
        <v>9912</v>
      </c>
      <c r="M53" s="192" t="s">
        <v>9921</v>
      </c>
      <c r="N53" s="192" t="s">
        <v>9915</v>
      </c>
      <c r="Q53" s="192" t="s">
        <v>9916</v>
      </c>
    </row>
    <row r="54" spans="2:17" s="192" customFormat="1">
      <c r="B54" s="192" t="s">
        <v>9910</v>
      </c>
      <c r="C54" s="192">
        <v>1</v>
      </c>
      <c r="D54" s="192" t="s">
        <v>9911</v>
      </c>
      <c r="E54" s="192" t="s">
        <v>9912</v>
      </c>
      <c r="F54" s="192">
        <v>1</v>
      </c>
      <c r="G54" s="381">
        <v>45303</v>
      </c>
      <c r="H54" s="192">
        <v>7</v>
      </c>
      <c r="I54" s="192" t="s">
        <v>9912</v>
      </c>
      <c r="M54" s="192" t="s">
        <v>9917</v>
      </c>
      <c r="Q54" s="192" t="s">
        <v>9918</v>
      </c>
    </row>
    <row r="55" spans="2:17" s="192" customFormat="1">
      <c r="B55" s="192" t="s">
        <v>9910</v>
      </c>
      <c r="C55" s="192">
        <v>1</v>
      </c>
      <c r="D55" s="192" t="s">
        <v>9911</v>
      </c>
      <c r="E55" s="192" t="s">
        <v>9912</v>
      </c>
      <c r="F55" s="192">
        <v>1</v>
      </c>
      <c r="G55" s="381">
        <v>45303</v>
      </c>
      <c r="H55" s="192">
        <v>7</v>
      </c>
      <c r="I55" s="192" t="s">
        <v>9912</v>
      </c>
      <c r="M55" s="192" t="s">
        <v>9923</v>
      </c>
      <c r="N55" s="192" t="s">
        <v>9915</v>
      </c>
      <c r="Q55" s="192" t="s">
        <v>9916</v>
      </c>
    </row>
    <row r="56" spans="2:17" s="192" customFormat="1">
      <c r="B56" s="192" t="s">
        <v>9910</v>
      </c>
      <c r="C56" s="192">
        <v>1</v>
      </c>
      <c r="D56" s="192" t="s">
        <v>9911</v>
      </c>
      <c r="E56" s="192" t="s">
        <v>9912</v>
      </c>
      <c r="F56" s="192">
        <v>1</v>
      </c>
      <c r="G56" s="381">
        <v>45303</v>
      </c>
      <c r="H56" s="192">
        <v>7</v>
      </c>
      <c r="I56" s="192" t="s">
        <v>9912</v>
      </c>
      <c r="M56" s="192" t="s">
        <v>9917</v>
      </c>
      <c r="Q56" s="192" t="s">
        <v>9918</v>
      </c>
    </row>
    <row r="57" spans="2:17" s="192" customFormat="1">
      <c r="B57" s="192" t="s">
        <v>9910</v>
      </c>
      <c r="C57" s="192">
        <v>1</v>
      </c>
      <c r="D57" s="192" t="s">
        <v>9911</v>
      </c>
      <c r="E57" s="192" t="s">
        <v>9912</v>
      </c>
      <c r="F57" s="192">
        <v>1</v>
      </c>
      <c r="G57" s="381">
        <v>45303</v>
      </c>
      <c r="H57" s="192">
        <v>7</v>
      </c>
      <c r="I57" s="192" t="s">
        <v>9912</v>
      </c>
      <c r="L57" s="192" t="s">
        <v>6707</v>
      </c>
      <c r="M57" s="192" t="s">
        <v>9919</v>
      </c>
      <c r="N57" s="192" t="s">
        <v>9915</v>
      </c>
      <c r="Q57" s="192" t="s">
        <v>9886</v>
      </c>
    </row>
    <row r="58" spans="2:17" s="192" customFormat="1">
      <c r="B58" s="192" t="s">
        <v>9910</v>
      </c>
      <c r="C58" s="192">
        <v>1</v>
      </c>
      <c r="D58" s="192" t="s">
        <v>9911</v>
      </c>
      <c r="E58" s="192" t="s">
        <v>9912</v>
      </c>
      <c r="F58" s="192">
        <v>1</v>
      </c>
      <c r="G58" s="381">
        <v>45303</v>
      </c>
      <c r="H58" s="192">
        <v>7</v>
      </c>
      <c r="I58" s="192" t="s">
        <v>9912</v>
      </c>
      <c r="L58" s="192" t="s">
        <v>6710</v>
      </c>
      <c r="M58" s="192" t="s">
        <v>9920</v>
      </c>
      <c r="N58" s="192" t="s">
        <v>9915</v>
      </c>
      <c r="Q58" s="192" t="s">
        <v>9886</v>
      </c>
    </row>
    <row r="59" spans="2:17" s="192" customFormat="1">
      <c r="B59" s="192" t="s">
        <v>9910</v>
      </c>
      <c r="C59" s="192">
        <v>1</v>
      </c>
      <c r="D59" s="192" t="s">
        <v>9911</v>
      </c>
      <c r="E59" s="192" t="s">
        <v>9912</v>
      </c>
      <c r="F59" s="192">
        <v>1</v>
      </c>
      <c r="G59" s="381">
        <v>45303</v>
      </c>
      <c r="H59" s="192">
        <v>7</v>
      </c>
      <c r="I59" s="192" t="s">
        <v>9912</v>
      </c>
      <c r="L59" s="192" t="s">
        <v>6714</v>
      </c>
      <c r="M59" s="192" t="s">
        <v>9888</v>
      </c>
      <c r="N59" s="383">
        <v>4</v>
      </c>
      <c r="O59" s="192" t="s">
        <v>2144</v>
      </c>
      <c r="Q59" s="192" t="s">
        <v>9889</v>
      </c>
    </row>
    <row r="60" spans="2:17" s="192" customFormat="1">
      <c r="B60" s="192" t="s">
        <v>9910</v>
      </c>
      <c r="C60" s="192">
        <v>1</v>
      </c>
      <c r="D60" s="192" t="s">
        <v>9911</v>
      </c>
      <c r="E60" s="192" t="s">
        <v>9912</v>
      </c>
      <c r="F60" s="192">
        <v>1</v>
      </c>
      <c r="G60" s="381">
        <v>45303</v>
      </c>
      <c r="H60" s="192">
        <v>7</v>
      </c>
      <c r="I60" s="192" t="s">
        <v>9912</v>
      </c>
      <c r="L60" s="192" t="s">
        <v>6717</v>
      </c>
      <c r="M60" s="192" t="s">
        <v>9890</v>
      </c>
      <c r="N60" s="383">
        <v>4</v>
      </c>
      <c r="O60" s="192" t="s">
        <v>2144</v>
      </c>
      <c r="Q60" s="192" t="s">
        <v>9889</v>
      </c>
    </row>
    <row r="61" spans="2:17" s="192" customFormat="1">
      <c r="B61" s="192" t="s">
        <v>9910</v>
      </c>
      <c r="C61" s="192">
        <v>1</v>
      </c>
      <c r="D61" s="192" t="s">
        <v>9911</v>
      </c>
      <c r="E61" s="192" t="s">
        <v>9912</v>
      </c>
      <c r="F61" s="192">
        <v>1</v>
      </c>
      <c r="G61" s="381">
        <v>45303</v>
      </c>
      <c r="H61" s="192">
        <v>7</v>
      </c>
      <c r="I61" s="192" t="s">
        <v>9912</v>
      </c>
      <c r="L61" s="192" t="s">
        <v>6719</v>
      </c>
      <c r="M61" s="192" t="s">
        <v>9891</v>
      </c>
      <c r="N61" s="383">
        <v>8</v>
      </c>
      <c r="O61" s="192" t="s">
        <v>2144</v>
      </c>
      <c r="Q61" s="192" t="s">
        <v>9889</v>
      </c>
    </row>
    <row r="62" spans="2:17" s="192" customFormat="1">
      <c r="B62" s="192" t="s">
        <v>9910</v>
      </c>
      <c r="C62" s="192">
        <v>1</v>
      </c>
      <c r="D62" s="192" t="s">
        <v>9911</v>
      </c>
      <c r="E62" s="192" t="s">
        <v>9912</v>
      </c>
      <c r="F62" s="192">
        <v>1</v>
      </c>
      <c r="G62" s="381">
        <v>45303</v>
      </c>
      <c r="H62" s="192">
        <v>7</v>
      </c>
      <c r="I62" s="192" t="s">
        <v>9912</v>
      </c>
      <c r="L62" s="192" t="s">
        <v>6721</v>
      </c>
      <c r="M62" s="192" t="s">
        <v>9892</v>
      </c>
      <c r="N62" s="383">
        <v>4</v>
      </c>
      <c r="O62" s="192" t="s">
        <v>2144</v>
      </c>
      <c r="Q62" s="192" t="s">
        <v>9889</v>
      </c>
    </row>
    <row r="63" spans="2:17" s="192" customFormat="1">
      <c r="B63" s="192" t="s">
        <v>9910</v>
      </c>
      <c r="C63" s="192">
        <v>1</v>
      </c>
      <c r="D63" s="192" t="s">
        <v>9911</v>
      </c>
      <c r="E63" s="192" t="s">
        <v>9912</v>
      </c>
      <c r="F63" s="192">
        <v>1</v>
      </c>
      <c r="G63" s="381">
        <v>45303</v>
      </c>
      <c r="H63" s="192">
        <v>8</v>
      </c>
      <c r="I63" s="192" t="s">
        <v>9912</v>
      </c>
      <c r="M63" s="192" t="s">
        <v>9924</v>
      </c>
      <c r="N63" s="192">
        <v>1.5</v>
      </c>
      <c r="O63" s="192" t="s">
        <v>2182</v>
      </c>
    </row>
    <row r="64" spans="2:17" s="192" customFormat="1">
      <c r="B64" s="192" t="s">
        <v>9910</v>
      </c>
      <c r="C64" s="192">
        <v>1</v>
      </c>
      <c r="D64" s="192" t="s">
        <v>9911</v>
      </c>
      <c r="E64" s="192" t="s">
        <v>9912</v>
      </c>
      <c r="F64" s="192">
        <v>1</v>
      </c>
      <c r="G64" s="381">
        <v>45303</v>
      </c>
      <c r="H64" s="192">
        <v>8</v>
      </c>
      <c r="I64" s="192" t="s">
        <v>9912</v>
      </c>
      <c r="L64" s="192" t="s">
        <v>6710</v>
      </c>
      <c r="M64" s="192" t="s">
        <v>9922</v>
      </c>
      <c r="N64" s="383">
        <v>4</v>
      </c>
      <c r="Q64" s="192" t="s">
        <v>9886</v>
      </c>
    </row>
    <row r="65" spans="2:19" s="192" customFormat="1">
      <c r="B65" s="192" t="s">
        <v>9910</v>
      </c>
      <c r="C65" s="192">
        <v>1</v>
      </c>
      <c r="D65" s="192" t="s">
        <v>9911</v>
      </c>
      <c r="E65" s="192" t="s">
        <v>9912</v>
      </c>
      <c r="F65" s="192">
        <v>1</v>
      </c>
      <c r="G65" s="381">
        <v>45303</v>
      </c>
      <c r="H65" s="192">
        <v>8</v>
      </c>
      <c r="I65" s="192" t="s">
        <v>9912</v>
      </c>
      <c r="L65" s="192" t="s">
        <v>9875</v>
      </c>
      <c r="M65" s="192" t="s">
        <v>9876</v>
      </c>
      <c r="N65" s="192">
        <v>0.15</v>
      </c>
      <c r="O65" s="192" t="s">
        <v>2182</v>
      </c>
    </row>
    <row r="66" spans="2:19" s="192" customFormat="1">
      <c r="B66" s="192" t="s">
        <v>9910</v>
      </c>
      <c r="C66" s="192">
        <v>1</v>
      </c>
      <c r="D66" s="192" t="s">
        <v>9911</v>
      </c>
      <c r="E66" s="192" t="s">
        <v>9912</v>
      </c>
      <c r="F66" s="192">
        <v>1</v>
      </c>
      <c r="G66" s="381">
        <v>45303</v>
      </c>
      <c r="H66" s="192">
        <v>8</v>
      </c>
      <c r="I66" s="192" t="s">
        <v>9912</v>
      </c>
      <c r="L66" s="192" t="s">
        <v>6714</v>
      </c>
      <c r="M66" s="192" t="s">
        <v>9888</v>
      </c>
      <c r="N66" s="383">
        <v>3</v>
      </c>
      <c r="Q66" s="192" t="s">
        <v>9889</v>
      </c>
    </row>
    <row r="67" spans="2:19" s="192" customFormat="1">
      <c r="B67" s="192" t="s">
        <v>9910</v>
      </c>
      <c r="C67" s="192">
        <v>1</v>
      </c>
      <c r="D67" s="192" t="s">
        <v>9911</v>
      </c>
      <c r="E67" s="192" t="s">
        <v>9912</v>
      </c>
      <c r="F67" s="192">
        <v>1</v>
      </c>
      <c r="G67" s="381">
        <v>45303</v>
      </c>
      <c r="H67" s="192">
        <v>8</v>
      </c>
      <c r="I67" s="192" t="s">
        <v>9912</v>
      </c>
      <c r="L67" s="192" t="s">
        <v>6717</v>
      </c>
      <c r="M67" s="192" t="s">
        <v>9890</v>
      </c>
      <c r="N67" s="383">
        <v>3</v>
      </c>
      <c r="Q67" s="192" t="s">
        <v>9889</v>
      </c>
    </row>
    <row r="68" spans="2:19" s="192" customFormat="1">
      <c r="B68" s="192" t="s">
        <v>9910</v>
      </c>
      <c r="C68" s="192">
        <v>1</v>
      </c>
      <c r="D68" s="192" t="s">
        <v>9911</v>
      </c>
      <c r="E68" s="192" t="s">
        <v>9912</v>
      </c>
      <c r="F68" s="192">
        <v>1</v>
      </c>
      <c r="G68" s="381">
        <v>45303</v>
      </c>
      <c r="H68" s="192">
        <v>8</v>
      </c>
      <c r="I68" s="192" t="s">
        <v>9912</v>
      </c>
      <c r="L68" s="192" t="s">
        <v>6719</v>
      </c>
      <c r="M68" s="192" t="s">
        <v>9891</v>
      </c>
      <c r="N68" s="383">
        <v>6</v>
      </c>
      <c r="Q68" s="192" t="s">
        <v>9889</v>
      </c>
    </row>
    <row r="69" spans="2:19" s="192" customFormat="1">
      <c r="B69" s="192" t="s">
        <v>9910</v>
      </c>
      <c r="C69" s="192">
        <v>1</v>
      </c>
      <c r="D69" s="192" t="s">
        <v>9911</v>
      </c>
      <c r="E69" s="192" t="s">
        <v>9912</v>
      </c>
      <c r="F69" s="192">
        <v>1</v>
      </c>
      <c r="G69" s="381">
        <v>45303</v>
      </c>
      <c r="H69" s="192">
        <v>8</v>
      </c>
      <c r="I69" s="192" t="s">
        <v>9912</v>
      </c>
      <c r="L69" s="192" t="s">
        <v>6721</v>
      </c>
      <c r="M69" s="192" t="s">
        <v>9892</v>
      </c>
      <c r="N69" s="383">
        <v>3</v>
      </c>
      <c r="Q69" s="192" t="s">
        <v>9889</v>
      </c>
    </row>
    <row r="70" spans="2:19" s="192" customFormat="1">
      <c r="B70" s="192" t="s">
        <v>9910</v>
      </c>
      <c r="C70" s="192">
        <v>1</v>
      </c>
      <c r="D70" s="192" t="s">
        <v>9911</v>
      </c>
      <c r="E70" s="192" t="s">
        <v>9912</v>
      </c>
      <c r="F70" s="192">
        <v>1</v>
      </c>
      <c r="G70" s="381">
        <v>45303</v>
      </c>
      <c r="H70" s="192">
        <v>9</v>
      </c>
      <c r="I70" s="192" t="s">
        <v>9912</v>
      </c>
      <c r="M70" s="192" t="s">
        <v>9932</v>
      </c>
      <c r="N70" s="192">
        <v>0.5</v>
      </c>
      <c r="O70" s="192" t="s">
        <v>2182</v>
      </c>
      <c r="Q70" s="192" t="s">
        <v>9925</v>
      </c>
    </row>
    <row r="71" spans="2:19" s="192" customFormat="1">
      <c r="B71" s="192" t="s">
        <v>9910</v>
      </c>
      <c r="C71" s="192">
        <v>1</v>
      </c>
      <c r="D71" s="192" t="s">
        <v>9911</v>
      </c>
      <c r="E71" s="192" t="s">
        <v>9912</v>
      </c>
      <c r="F71" s="192">
        <v>1</v>
      </c>
      <c r="G71" s="381">
        <v>45303</v>
      </c>
      <c r="H71" s="192">
        <v>9</v>
      </c>
      <c r="I71" s="192" t="s">
        <v>9912</v>
      </c>
      <c r="M71" s="192" t="s">
        <v>9909</v>
      </c>
      <c r="N71" s="383">
        <v>2</v>
      </c>
      <c r="Q71" s="192" t="s">
        <v>9926</v>
      </c>
    </row>
    <row r="72" spans="2:19" s="192" customFormat="1">
      <c r="B72" s="192" t="s">
        <v>9910</v>
      </c>
      <c r="C72" s="192">
        <v>1</v>
      </c>
      <c r="D72" s="192" t="s">
        <v>9911</v>
      </c>
      <c r="E72" s="192" t="s">
        <v>9912</v>
      </c>
      <c r="F72" s="192">
        <v>1</v>
      </c>
      <c r="G72" s="381">
        <v>45303</v>
      </c>
      <c r="H72" s="192">
        <v>9</v>
      </c>
      <c r="I72" s="192" t="s">
        <v>9912</v>
      </c>
      <c r="M72" s="192" t="s">
        <v>2336</v>
      </c>
      <c r="N72" s="383">
        <v>2</v>
      </c>
      <c r="Q72" s="192" t="s">
        <v>9927</v>
      </c>
    </row>
    <row r="73" spans="2:19" s="192" customFormat="1">
      <c r="B73" s="192" t="s">
        <v>9910</v>
      </c>
      <c r="C73" s="192">
        <v>1</v>
      </c>
      <c r="D73" s="192" t="s">
        <v>9911</v>
      </c>
      <c r="E73" s="192" t="s">
        <v>9912</v>
      </c>
      <c r="F73" s="192">
        <v>1</v>
      </c>
      <c r="G73" s="381">
        <v>45303</v>
      </c>
      <c r="H73" s="192">
        <v>9</v>
      </c>
      <c r="I73" s="192" t="s">
        <v>9912</v>
      </c>
      <c r="M73" s="192" t="s">
        <v>2335</v>
      </c>
      <c r="N73" s="383">
        <v>2</v>
      </c>
      <c r="Q73" s="192" t="s">
        <v>9928</v>
      </c>
    </row>
    <row r="74" spans="2:19" s="192" customFormat="1">
      <c r="B74" s="192" t="s">
        <v>9910</v>
      </c>
      <c r="C74" s="192">
        <v>1</v>
      </c>
      <c r="D74" s="192" t="s">
        <v>9911</v>
      </c>
      <c r="E74" s="192" t="s">
        <v>9912</v>
      </c>
      <c r="F74" s="192">
        <v>1</v>
      </c>
      <c r="G74" s="381">
        <v>45303</v>
      </c>
      <c r="H74" s="192">
        <v>9</v>
      </c>
      <c r="I74" s="192" t="s">
        <v>9912</v>
      </c>
      <c r="M74" s="192" t="s">
        <v>7364</v>
      </c>
      <c r="N74" s="383">
        <v>4</v>
      </c>
      <c r="Q74" s="192" t="s">
        <v>9929</v>
      </c>
    </row>
    <row r="75" spans="2:19" s="192" customFormat="1">
      <c r="B75" s="192" t="s">
        <v>9910</v>
      </c>
      <c r="C75" s="192">
        <v>1</v>
      </c>
      <c r="D75" s="192" t="s">
        <v>9911</v>
      </c>
      <c r="E75" s="192" t="s">
        <v>9912</v>
      </c>
      <c r="F75" s="192">
        <v>1</v>
      </c>
      <c r="G75" s="381">
        <v>45303</v>
      </c>
      <c r="H75" s="192">
        <v>9</v>
      </c>
      <c r="I75" s="192" t="s">
        <v>9912</v>
      </c>
      <c r="M75" s="192" t="s">
        <v>9930</v>
      </c>
      <c r="N75" s="383">
        <v>2</v>
      </c>
      <c r="Q75" s="192" t="s">
        <v>9931</v>
      </c>
    </row>
    <row r="76" spans="2:19" s="192" customFormat="1">
      <c r="B76" s="192" t="s">
        <v>9910</v>
      </c>
      <c r="C76" s="192">
        <v>1</v>
      </c>
      <c r="D76" s="192" t="s">
        <v>9911</v>
      </c>
      <c r="E76" s="192" t="s">
        <v>9912</v>
      </c>
      <c r="F76" s="192">
        <v>1</v>
      </c>
      <c r="G76" s="381">
        <v>45303</v>
      </c>
      <c r="H76" s="192">
        <v>10</v>
      </c>
      <c r="I76" s="192" t="s">
        <v>9912</v>
      </c>
      <c r="L76" s="192" t="s">
        <v>6687</v>
      </c>
      <c r="M76" s="192" t="s">
        <v>9933</v>
      </c>
      <c r="N76" s="192" t="s">
        <v>9934</v>
      </c>
    </row>
    <row r="77" spans="2:19" s="192" customFormat="1">
      <c r="B77" s="192" t="s">
        <v>9910</v>
      </c>
      <c r="C77" s="192">
        <v>1</v>
      </c>
      <c r="D77" s="192" t="s">
        <v>9911</v>
      </c>
      <c r="E77" s="192" t="s">
        <v>9912</v>
      </c>
      <c r="F77" s="192">
        <v>1</v>
      </c>
      <c r="G77" s="381">
        <v>45303</v>
      </c>
      <c r="H77" s="192">
        <v>10</v>
      </c>
      <c r="I77" s="192" t="s">
        <v>9912</v>
      </c>
      <c r="M77" s="192" t="s">
        <v>9935</v>
      </c>
      <c r="N77" s="383">
        <v>1</v>
      </c>
      <c r="O77" s="192" t="s">
        <v>2144</v>
      </c>
      <c r="Q77" s="192" t="s">
        <v>9936</v>
      </c>
      <c r="R77" s="383">
        <v>1</v>
      </c>
      <c r="S77" s="383"/>
    </row>
    <row r="78" spans="2:19" s="192" customFormat="1">
      <c r="B78" s="192" t="s">
        <v>9910</v>
      </c>
      <c r="C78" s="192">
        <v>1</v>
      </c>
      <c r="D78" s="192" t="s">
        <v>9911</v>
      </c>
      <c r="E78" s="192" t="s">
        <v>9912</v>
      </c>
      <c r="F78" s="192">
        <v>1</v>
      </c>
      <c r="G78" s="381">
        <v>45303</v>
      </c>
      <c r="H78" s="192">
        <v>10</v>
      </c>
      <c r="I78" s="192" t="s">
        <v>9912</v>
      </c>
      <c r="M78" s="192" t="s">
        <v>2335</v>
      </c>
      <c r="N78" s="383">
        <v>1</v>
      </c>
      <c r="O78" s="192" t="s">
        <v>2144</v>
      </c>
      <c r="Q78" s="192" t="s">
        <v>9928</v>
      </c>
      <c r="R78" s="383">
        <v>3</v>
      </c>
      <c r="S78" s="383"/>
    </row>
    <row r="79" spans="2:19" s="192" customFormat="1">
      <c r="B79" s="192" t="s">
        <v>9910</v>
      </c>
      <c r="C79" s="192">
        <v>1</v>
      </c>
      <c r="D79" s="192" t="s">
        <v>9911</v>
      </c>
      <c r="E79" s="192" t="s">
        <v>9912</v>
      </c>
      <c r="F79" s="192">
        <v>1</v>
      </c>
      <c r="G79" s="381">
        <v>45303</v>
      </c>
      <c r="H79" s="192">
        <v>10</v>
      </c>
      <c r="I79" s="192" t="s">
        <v>9912</v>
      </c>
      <c r="M79" s="192" t="s">
        <v>7364</v>
      </c>
      <c r="N79" s="383">
        <v>2</v>
      </c>
      <c r="O79" s="192" t="s">
        <v>2144</v>
      </c>
      <c r="Q79" s="192" t="s">
        <v>9929</v>
      </c>
      <c r="R79" s="383">
        <v>6</v>
      </c>
      <c r="S79" s="383"/>
    </row>
    <row r="80" spans="2:19" s="192" customFormat="1">
      <c r="B80" s="192" t="s">
        <v>9910</v>
      </c>
      <c r="C80" s="192">
        <v>1</v>
      </c>
      <c r="D80" s="192" t="s">
        <v>9911</v>
      </c>
      <c r="E80" s="192" t="s">
        <v>9912</v>
      </c>
      <c r="F80" s="192">
        <v>1</v>
      </c>
      <c r="G80" s="381">
        <v>45303</v>
      </c>
      <c r="H80" s="192">
        <v>10</v>
      </c>
      <c r="I80" s="192" t="s">
        <v>9912</v>
      </c>
      <c r="M80" s="192" t="s">
        <v>9930</v>
      </c>
      <c r="N80" s="383">
        <v>1</v>
      </c>
      <c r="O80" s="192" t="s">
        <v>2144</v>
      </c>
      <c r="Q80" s="192" t="s">
        <v>9931</v>
      </c>
      <c r="R80" s="383">
        <v>3</v>
      </c>
      <c r="S80" s="383"/>
    </row>
    <row r="81" spans="2:19" s="192" customFormat="1">
      <c r="B81" s="192" t="s">
        <v>9910</v>
      </c>
      <c r="C81" s="192">
        <v>1</v>
      </c>
      <c r="D81" s="192" t="s">
        <v>9911</v>
      </c>
      <c r="E81" s="192" t="s">
        <v>9912</v>
      </c>
      <c r="F81" s="192">
        <v>1</v>
      </c>
      <c r="G81" s="381">
        <v>45303</v>
      </c>
      <c r="H81" s="192">
        <v>10</v>
      </c>
      <c r="I81" s="192" t="s">
        <v>9912</v>
      </c>
      <c r="M81" s="192" t="s">
        <v>9937</v>
      </c>
      <c r="N81" s="383">
        <v>1</v>
      </c>
      <c r="O81" s="192" t="s">
        <v>2144</v>
      </c>
      <c r="R81" s="383">
        <v>1</v>
      </c>
      <c r="S81" s="383"/>
    </row>
    <row r="82" spans="2:19" s="192" customFormat="1">
      <c r="B82" s="192" t="s">
        <v>9910</v>
      </c>
      <c r="C82" s="192">
        <v>1</v>
      </c>
      <c r="D82" s="192" t="s">
        <v>9911</v>
      </c>
      <c r="E82" s="192" t="s">
        <v>9912</v>
      </c>
      <c r="F82" s="192">
        <v>1</v>
      </c>
      <c r="G82" s="381">
        <v>45303</v>
      </c>
      <c r="H82" s="192">
        <v>10</v>
      </c>
      <c r="I82" s="192" t="s">
        <v>9912</v>
      </c>
      <c r="M82" s="192" t="s">
        <v>2336</v>
      </c>
      <c r="O82" s="192" t="s">
        <v>2144</v>
      </c>
      <c r="Q82" s="192" t="s">
        <v>9927</v>
      </c>
      <c r="R82" s="383">
        <v>2</v>
      </c>
      <c r="S82" s="383"/>
    </row>
  </sheetData>
  <autoFilter ref="A2:T82"/>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C6"/>
  <sheetViews>
    <sheetView workbookViewId="0">
      <selection activeCell="C21" sqref="C21"/>
    </sheetView>
  </sheetViews>
  <sheetFormatPr defaultRowHeight="15"/>
  <cols>
    <col min="1" max="1" width="17.7109375" bestFit="1" customWidth="1"/>
    <col min="2" max="2" width="16.28515625" customWidth="1"/>
    <col min="3" max="3" width="19.28515625" bestFit="1" customWidth="1"/>
  </cols>
  <sheetData>
    <row r="3" spans="1:3">
      <c r="A3" s="391" t="s">
        <v>9</v>
      </c>
      <c r="B3" s="391" t="s">
        <v>6172</v>
      </c>
      <c r="C3" t="s">
        <v>10015</v>
      </c>
    </row>
    <row r="4" spans="1:3">
      <c r="A4" t="s">
        <v>9955</v>
      </c>
      <c r="B4" t="s">
        <v>2182</v>
      </c>
      <c r="C4" s="22">
        <v>585</v>
      </c>
    </row>
    <row r="5" spans="1:3">
      <c r="A5" t="s">
        <v>9956</v>
      </c>
      <c r="B5" t="s">
        <v>2182</v>
      </c>
      <c r="C5" s="22">
        <v>845</v>
      </c>
    </row>
    <row r="6" spans="1:3">
      <c r="A6" t="s">
        <v>9957</v>
      </c>
      <c r="B6" t="s">
        <v>2182</v>
      </c>
      <c r="C6" s="22">
        <v>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K53"/>
  <sheetViews>
    <sheetView zoomScale="70" zoomScaleNormal="70" workbookViewId="0">
      <selection activeCell="C21" sqref="C21"/>
    </sheetView>
  </sheetViews>
  <sheetFormatPr defaultColWidth="9.140625" defaultRowHeight="15"/>
  <cols>
    <col min="1" max="1" width="26.28515625" style="196" customWidth="1"/>
    <col min="2" max="2" width="47.140625" style="196" customWidth="1"/>
    <col min="3" max="3" width="41.7109375" style="196" customWidth="1"/>
    <col min="4" max="4" width="27.5703125" style="196" customWidth="1"/>
    <col min="5" max="5" width="23.42578125" style="196" customWidth="1"/>
    <col min="6" max="6" width="22.5703125" style="196" customWidth="1"/>
    <col min="7" max="16384" width="9.140625" style="196"/>
  </cols>
  <sheetData>
    <row r="1" spans="1:11" ht="32.25" thickBot="1">
      <c r="A1" s="230" t="s">
        <v>9</v>
      </c>
      <c r="B1" s="231" t="s">
        <v>6169</v>
      </c>
      <c r="C1" s="231" t="s">
        <v>6170</v>
      </c>
      <c r="D1" s="231" t="s">
        <v>6171</v>
      </c>
      <c r="E1" s="231" t="s">
        <v>5488</v>
      </c>
      <c r="F1" s="231" t="s">
        <v>6172</v>
      </c>
      <c r="G1" s="231" t="s">
        <v>6173</v>
      </c>
      <c r="H1" s="231" t="s">
        <v>6174</v>
      </c>
      <c r="I1" s="231" t="s">
        <v>2175</v>
      </c>
    </row>
    <row r="2" spans="1:11" ht="16.5" thickBot="1">
      <c r="A2" s="232"/>
      <c r="B2" s="233" t="s">
        <v>3482</v>
      </c>
      <c r="C2" s="234"/>
      <c r="D2" s="234"/>
      <c r="E2" s="234"/>
      <c r="F2" s="234"/>
      <c r="G2" s="234"/>
      <c r="H2" s="234"/>
      <c r="I2" s="234"/>
    </row>
    <row r="3" spans="1:11" ht="16.5" thickBot="1">
      <c r="A3" s="232"/>
      <c r="B3" s="235"/>
      <c r="C3" s="234"/>
      <c r="D3" s="234"/>
      <c r="E3" s="234"/>
      <c r="F3" s="234"/>
      <c r="G3" s="234"/>
      <c r="H3" s="234"/>
      <c r="I3" s="234"/>
    </row>
    <row r="4" spans="1:11" ht="32.25" thickBot="1">
      <c r="A4" s="236" t="s">
        <v>9957</v>
      </c>
      <c r="B4" s="234" t="s">
        <v>6683</v>
      </c>
      <c r="C4" s="237"/>
      <c r="D4" s="237" t="s">
        <v>6684</v>
      </c>
      <c r="E4" s="237" t="s">
        <v>6685</v>
      </c>
      <c r="F4" s="238" t="s">
        <v>2182</v>
      </c>
      <c r="G4" s="238">
        <v>8</v>
      </c>
      <c r="H4" s="234"/>
      <c r="I4" s="234"/>
    </row>
    <row r="5" spans="1:11" ht="16.5" thickBot="1">
      <c r="A5" s="236"/>
      <c r="B5" s="234"/>
      <c r="C5" s="237"/>
      <c r="D5" s="237"/>
      <c r="E5" s="237"/>
      <c r="F5" s="238"/>
      <c r="G5" s="238"/>
      <c r="H5" s="234"/>
      <c r="I5" s="234"/>
    </row>
    <row r="6" spans="1:11" ht="32.25" thickBot="1">
      <c r="A6" s="236"/>
      <c r="B6" s="234" t="s">
        <v>6686</v>
      </c>
      <c r="C6" s="237" t="s">
        <v>6687</v>
      </c>
      <c r="D6" s="237"/>
      <c r="E6" s="237"/>
      <c r="F6" s="238"/>
      <c r="G6" s="238"/>
      <c r="H6" s="234"/>
      <c r="I6" s="234"/>
    </row>
    <row r="7" spans="1:11" ht="16.5" thickBot="1">
      <c r="A7" s="236" t="s">
        <v>9955</v>
      </c>
      <c r="B7" s="234" t="s">
        <v>6688</v>
      </c>
      <c r="C7" s="237"/>
      <c r="D7" s="237"/>
      <c r="E7" s="237"/>
      <c r="F7" s="238" t="s">
        <v>2182</v>
      </c>
      <c r="G7" s="238">
        <v>540</v>
      </c>
      <c r="H7" s="237">
        <v>1.256</v>
      </c>
      <c r="I7" s="234"/>
      <c r="J7" s="196" t="s">
        <v>6690</v>
      </c>
      <c r="K7" s="238" t="s">
        <v>6689</v>
      </c>
    </row>
    <row r="8" spans="1:11" ht="16.5" thickBot="1">
      <c r="A8" s="368" t="s">
        <v>9955</v>
      </c>
      <c r="B8" s="234" t="s">
        <v>6691</v>
      </c>
      <c r="C8" s="237"/>
      <c r="D8" s="237"/>
      <c r="E8" s="237"/>
      <c r="F8" s="238" t="s">
        <v>2182</v>
      </c>
      <c r="G8" s="238">
        <v>45</v>
      </c>
      <c r="H8" s="237">
        <v>1.57</v>
      </c>
      <c r="I8" s="234"/>
      <c r="J8" s="238" t="s">
        <v>6692</v>
      </c>
      <c r="K8" s="238" t="s">
        <v>6689</v>
      </c>
    </row>
    <row r="9" spans="1:11" ht="16.5" thickBot="1">
      <c r="A9" s="236"/>
      <c r="B9" s="234"/>
      <c r="C9" s="239"/>
      <c r="D9" s="237"/>
      <c r="E9" s="237"/>
      <c r="F9" s="238"/>
      <c r="G9" s="238"/>
      <c r="H9" s="237"/>
      <c r="I9" s="234"/>
    </row>
    <row r="10" spans="1:11" ht="16.5" thickBot="1">
      <c r="A10" s="236"/>
      <c r="B10" s="234" t="s">
        <v>6693</v>
      </c>
      <c r="C10" s="237"/>
      <c r="D10" s="237" t="s">
        <v>6694</v>
      </c>
      <c r="E10" s="237"/>
      <c r="F10" s="238" t="s">
        <v>3768</v>
      </c>
      <c r="G10" s="238">
        <v>690</v>
      </c>
      <c r="H10" s="234"/>
      <c r="I10" s="234"/>
    </row>
    <row r="11" spans="1:11" ht="16.5" thickBot="1">
      <c r="A11" s="236"/>
      <c r="B11" s="234"/>
      <c r="C11" s="237"/>
      <c r="D11" s="237"/>
      <c r="E11" s="237"/>
      <c r="F11" s="238"/>
      <c r="G11" s="238"/>
      <c r="H11" s="234"/>
      <c r="I11" s="234"/>
    </row>
    <row r="12" spans="1:11" ht="32.25" thickBot="1">
      <c r="A12" s="236"/>
      <c r="B12" s="234" t="s">
        <v>6695</v>
      </c>
      <c r="C12" s="237"/>
      <c r="D12" s="237" t="s">
        <v>6696</v>
      </c>
      <c r="E12" s="237"/>
      <c r="F12" s="238" t="s">
        <v>3768</v>
      </c>
      <c r="G12" s="238">
        <v>530</v>
      </c>
      <c r="H12" s="234"/>
      <c r="I12" s="234"/>
    </row>
    <row r="13" spans="1:11" ht="16.5" thickBot="1">
      <c r="A13" s="236"/>
      <c r="B13" s="234" t="s">
        <v>6697</v>
      </c>
      <c r="C13" s="237"/>
      <c r="D13" s="237" t="s">
        <v>6698</v>
      </c>
      <c r="E13" s="237"/>
      <c r="F13" s="238" t="s">
        <v>3768</v>
      </c>
      <c r="G13" s="238">
        <v>530</v>
      </c>
      <c r="H13" s="234"/>
      <c r="I13" s="234"/>
    </row>
    <row r="14" spans="1:11" ht="16.5" thickBot="1">
      <c r="A14" s="236"/>
      <c r="B14" s="234"/>
      <c r="C14" s="237"/>
      <c r="D14" s="237"/>
      <c r="E14" s="237"/>
      <c r="F14" s="238"/>
      <c r="G14" s="238"/>
      <c r="H14" s="234"/>
      <c r="I14" s="234"/>
    </row>
    <row r="15" spans="1:11" ht="31.5">
      <c r="A15" s="527"/>
      <c r="B15" s="240" t="s">
        <v>6699</v>
      </c>
      <c r="C15" s="527"/>
      <c r="D15" s="527">
        <v>27580</v>
      </c>
      <c r="E15" s="527"/>
      <c r="F15" s="529" t="s">
        <v>3768</v>
      </c>
      <c r="G15" s="529">
        <v>170</v>
      </c>
      <c r="H15" s="525"/>
      <c r="I15" s="525"/>
    </row>
    <row r="16" spans="1:11" ht="16.5" thickBot="1">
      <c r="A16" s="528"/>
      <c r="B16" s="234" t="s">
        <v>6700</v>
      </c>
      <c r="C16" s="528"/>
      <c r="D16" s="528"/>
      <c r="E16" s="528"/>
      <c r="F16" s="530"/>
      <c r="G16" s="530"/>
      <c r="H16" s="526"/>
      <c r="I16" s="526"/>
    </row>
    <row r="17" spans="1:9" ht="16.5" thickBot="1">
      <c r="A17" s="236"/>
      <c r="B17" s="234"/>
      <c r="C17" s="237"/>
      <c r="D17" s="237"/>
      <c r="E17" s="237"/>
      <c r="F17" s="238"/>
      <c r="G17" s="238"/>
      <c r="H17" s="234"/>
      <c r="I17" s="234"/>
    </row>
    <row r="18" spans="1:9" ht="16.5" thickBot="1">
      <c r="A18" s="236"/>
      <c r="B18" s="234" t="s">
        <v>6701</v>
      </c>
      <c r="C18" s="237"/>
      <c r="D18" s="237" t="s">
        <v>6702</v>
      </c>
      <c r="E18" s="237"/>
      <c r="F18" s="238" t="s">
        <v>3768</v>
      </c>
      <c r="G18" s="238">
        <v>70</v>
      </c>
      <c r="H18" s="234"/>
      <c r="I18" s="234"/>
    </row>
    <row r="19" spans="1:9" ht="16.5" thickBot="1">
      <c r="A19" s="236"/>
      <c r="B19" s="234"/>
      <c r="C19" s="237"/>
      <c r="D19" s="237"/>
      <c r="E19" s="237"/>
      <c r="F19" s="238"/>
      <c r="G19" s="238"/>
      <c r="H19" s="234"/>
      <c r="I19" s="234"/>
    </row>
    <row r="20" spans="1:9" ht="32.25" thickBot="1">
      <c r="A20" s="368" t="s">
        <v>9956</v>
      </c>
      <c r="B20" s="234" t="s">
        <v>6703</v>
      </c>
      <c r="C20" s="237"/>
      <c r="D20" s="237"/>
      <c r="E20" s="237"/>
      <c r="F20" s="238" t="s">
        <v>2182</v>
      </c>
      <c r="G20" s="238">
        <v>655</v>
      </c>
      <c r="H20" s="234"/>
      <c r="I20" s="234"/>
    </row>
    <row r="21" spans="1:9" ht="16.5" thickBot="1">
      <c r="A21" s="236"/>
      <c r="B21" s="234"/>
      <c r="C21" s="237"/>
      <c r="D21" s="237"/>
      <c r="E21" s="237"/>
      <c r="F21" s="238"/>
      <c r="G21" s="238"/>
      <c r="H21" s="234"/>
      <c r="I21" s="234"/>
    </row>
    <row r="22" spans="1:9" ht="32.25" thickBot="1">
      <c r="A22" s="236" t="s">
        <v>9956</v>
      </c>
      <c r="B22" s="234" t="s">
        <v>6704</v>
      </c>
      <c r="C22" s="237"/>
      <c r="D22" s="237"/>
      <c r="E22" s="237"/>
      <c r="F22" s="238" t="s">
        <v>2182</v>
      </c>
      <c r="G22" s="238">
        <v>90</v>
      </c>
      <c r="H22" s="234"/>
      <c r="I22" s="234"/>
    </row>
    <row r="23" spans="1:9" ht="16.5" thickBot="1">
      <c r="A23" s="236"/>
      <c r="B23" s="234"/>
      <c r="C23" s="237"/>
      <c r="D23" s="237"/>
      <c r="E23" s="237"/>
      <c r="F23" s="238"/>
      <c r="G23" s="238"/>
      <c r="H23" s="234"/>
      <c r="I23" s="234"/>
    </row>
    <row r="24" spans="1:9" ht="32.25" thickBot="1">
      <c r="A24" s="368" t="s">
        <v>9956</v>
      </c>
      <c r="B24" s="234" t="s">
        <v>6705</v>
      </c>
      <c r="C24" s="237"/>
      <c r="D24" s="237"/>
      <c r="E24" s="237"/>
      <c r="F24" s="238" t="s">
        <v>2182</v>
      </c>
      <c r="G24" s="238">
        <v>100</v>
      </c>
      <c r="H24" s="234"/>
      <c r="I24" s="234"/>
    </row>
    <row r="25" spans="1:9" ht="16.5" thickBot="1">
      <c r="A25" s="236"/>
      <c r="B25" s="234"/>
      <c r="C25" s="237"/>
      <c r="D25" s="237"/>
      <c r="E25" s="237"/>
      <c r="F25" s="238"/>
      <c r="G25" s="238"/>
      <c r="H25" s="234"/>
      <c r="I25" s="234"/>
    </row>
    <row r="26" spans="1:9" ht="16.5" thickBot="1">
      <c r="A26" s="236"/>
      <c r="B26" s="234"/>
      <c r="C26" s="237"/>
      <c r="D26" s="237"/>
      <c r="E26" s="237"/>
      <c r="F26" s="238"/>
      <c r="G26" s="238"/>
      <c r="H26" s="234"/>
      <c r="I26" s="234"/>
    </row>
    <row r="27" spans="1:9" ht="16.5" thickBot="1">
      <c r="A27" s="241"/>
      <c r="B27" s="234"/>
      <c r="C27" s="237"/>
      <c r="D27" s="237"/>
      <c r="E27" s="237"/>
      <c r="F27" s="238"/>
      <c r="G27" s="238"/>
      <c r="H27" s="234"/>
      <c r="I27" s="234"/>
    </row>
    <row r="28" spans="1:9" ht="16.5" thickBot="1">
      <c r="A28" s="236"/>
      <c r="B28" s="234" t="s">
        <v>6706</v>
      </c>
      <c r="C28" s="237" t="s">
        <v>6707</v>
      </c>
      <c r="D28" s="237"/>
      <c r="E28" s="237" t="s">
        <v>6708</v>
      </c>
      <c r="F28" s="238" t="s">
        <v>3768</v>
      </c>
      <c r="G28" s="238">
        <v>120</v>
      </c>
      <c r="H28" s="234"/>
      <c r="I28" s="234"/>
    </row>
    <row r="29" spans="1:9" ht="16.5" thickBot="1">
      <c r="A29" s="236"/>
      <c r="B29" s="234"/>
      <c r="C29" s="237"/>
      <c r="D29" s="237"/>
      <c r="E29" s="237"/>
      <c r="F29" s="238"/>
      <c r="G29" s="238"/>
      <c r="H29" s="234"/>
      <c r="I29" s="234"/>
    </row>
    <row r="30" spans="1:9" ht="16.5" thickBot="1">
      <c r="A30" s="236"/>
      <c r="B30" s="234" t="s">
        <v>6709</v>
      </c>
      <c r="C30" s="237" t="s">
        <v>6710</v>
      </c>
      <c r="D30" s="237"/>
      <c r="E30" s="237" t="s">
        <v>6708</v>
      </c>
      <c r="F30" s="238" t="s">
        <v>3768</v>
      </c>
      <c r="G30" s="238">
        <v>56</v>
      </c>
      <c r="H30" s="234"/>
      <c r="I30" s="234"/>
    </row>
    <row r="31" spans="1:9" ht="16.5" thickBot="1">
      <c r="A31" s="236"/>
      <c r="B31" s="234"/>
      <c r="C31" s="237"/>
      <c r="D31" s="237"/>
      <c r="E31" s="237"/>
      <c r="F31" s="238"/>
      <c r="G31" s="238"/>
      <c r="H31" s="234"/>
      <c r="I31" s="234"/>
    </row>
    <row r="32" spans="1:9" ht="16.5" thickBot="1">
      <c r="A32" s="236"/>
      <c r="B32" s="234" t="s">
        <v>6711</v>
      </c>
      <c r="C32" s="237" t="s">
        <v>6712</v>
      </c>
      <c r="D32" s="237"/>
      <c r="E32" s="237" t="s">
        <v>6708</v>
      </c>
      <c r="F32" s="238" t="s">
        <v>3768</v>
      </c>
      <c r="G32" s="238">
        <v>40</v>
      </c>
      <c r="H32" s="234"/>
      <c r="I32" s="234"/>
    </row>
    <row r="33" spans="1:9" ht="16.5" thickBot="1">
      <c r="A33" s="236"/>
      <c r="B33" s="234"/>
      <c r="C33" s="237"/>
      <c r="D33" s="237"/>
      <c r="E33" s="237"/>
      <c r="F33" s="238"/>
      <c r="G33" s="238"/>
      <c r="H33" s="234"/>
      <c r="I33" s="234"/>
    </row>
    <row r="34" spans="1:9" ht="16.5" thickBot="1">
      <c r="A34" s="236"/>
      <c r="B34" s="234" t="s">
        <v>6713</v>
      </c>
      <c r="C34" s="237"/>
      <c r="D34" s="237" t="s">
        <v>6714</v>
      </c>
      <c r="E34" s="237" t="s">
        <v>6715</v>
      </c>
      <c r="F34" s="238" t="s">
        <v>3768</v>
      </c>
      <c r="G34" s="238">
        <v>216</v>
      </c>
      <c r="H34" s="234"/>
      <c r="I34" s="234"/>
    </row>
    <row r="35" spans="1:9" ht="16.5" thickBot="1">
      <c r="A35" s="236"/>
      <c r="B35" s="234"/>
      <c r="C35" s="237"/>
      <c r="D35" s="237"/>
      <c r="E35" s="237"/>
      <c r="F35" s="238"/>
      <c r="G35" s="238"/>
      <c r="H35" s="234"/>
      <c r="I35" s="234"/>
    </row>
    <row r="36" spans="1:9" ht="16.5" thickBot="1">
      <c r="A36" s="236"/>
      <c r="B36" s="234" t="s">
        <v>6716</v>
      </c>
      <c r="C36" s="237"/>
      <c r="D36" s="237" t="s">
        <v>6717</v>
      </c>
      <c r="E36" s="237" t="s">
        <v>6715</v>
      </c>
      <c r="F36" s="238" t="s">
        <v>3768</v>
      </c>
      <c r="G36" s="238">
        <v>216</v>
      </c>
      <c r="H36" s="234"/>
      <c r="I36" s="234"/>
    </row>
    <row r="37" spans="1:9" ht="16.5" thickBot="1">
      <c r="A37" s="236"/>
      <c r="B37" s="234"/>
      <c r="C37" s="237"/>
      <c r="D37" s="237"/>
      <c r="E37" s="237"/>
      <c r="F37" s="238"/>
      <c r="G37" s="238"/>
      <c r="H37" s="234"/>
      <c r="I37" s="234"/>
    </row>
    <row r="38" spans="1:9" ht="16.5" thickBot="1">
      <c r="A38" s="236"/>
      <c r="B38" s="234" t="s">
        <v>6718</v>
      </c>
      <c r="C38" s="237"/>
      <c r="D38" s="237" t="s">
        <v>6719</v>
      </c>
      <c r="E38" s="237" t="s">
        <v>6715</v>
      </c>
      <c r="F38" s="238" t="s">
        <v>3768</v>
      </c>
      <c r="G38" s="238">
        <v>432</v>
      </c>
      <c r="H38" s="234"/>
      <c r="I38" s="234"/>
    </row>
    <row r="39" spans="1:9" ht="16.5" thickBot="1">
      <c r="A39" s="236"/>
      <c r="B39" s="234"/>
      <c r="C39" s="237"/>
      <c r="D39" s="237"/>
      <c r="E39" s="237"/>
      <c r="F39" s="238"/>
      <c r="G39" s="238"/>
      <c r="H39" s="234"/>
      <c r="I39" s="234"/>
    </row>
    <row r="40" spans="1:9" ht="16.5" thickBot="1">
      <c r="A40" s="236"/>
      <c r="B40" s="234" t="s">
        <v>6720</v>
      </c>
      <c r="C40" s="237"/>
      <c r="D40" s="237" t="s">
        <v>6721</v>
      </c>
      <c r="E40" s="237" t="s">
        <v>6715</v>
      </c>
      <c r="F40" s="238" t="s">
        <v>3768</v>
      </c>
      <c r="G40" s="238">
        <v>216</v>
      </c>
      <c r="H40" s="234"/>
      <c r="I40" s="234"/>
    </row>
    <row r="41" spans="1:9" ht="16.5" thickBot="1">
      <c r="A41" s="236"/>
      <c r="B41" s="234"/>
      <c r="C41" s="237"/>
      <c r="D41" s="237"/>
      <c r="E41" s="237"/>
      <c r="F41" s="238"/>
      <c r="G41" s="238"/>
      <c r="H41" s="234"/>
      <c r="I41" s="234"/>
    </row>
    <row r="42" spans="1:9" ht="16.5" thickBot="1">
      <c r="A42" s="236"/>
      <c r="B42" s="234" t="s">
        <v>6722</v>
      </c>
      <c r="C42" s="237"/>
      <c r="D42" s="237" t="s">
        <v>6723</v>
      </c>
      <c r="E42" s="237" t="s">
        <v>6715</v>
      </c>
      <c r="F42" s="238" t="s">
        <v>3768</v>
      </c>
      <c r="G42" s="238">
        <v>10</v>
      </c>
      <c r="H42" s="234"/>
      <c r="I42" s="234"/>
    </row>
    <row r="43" spans="1:9" ht="16.5" thickBot="1">
      <c r="A43" s="236"/>
      <c r="B43" s="234"/>
      <c r="C43" s="237"/>
      <c r="D43" s="237"/>
      <c r="E43" s="237"/>
      <c r="F43" s="238"/>
      <c r="G43" s="238"/>
      <c r="H43" s="234"/>
      <c r="I43" s="234"/>
    </row>
    <row r="44" spans="1:9" ht="15.75">
      <c r="A44" s="527"/>
      <c r="B44" s="525" t="s">
        <v>6724</v>
      </c>
      <c r="C44" s="527"/>
      <c r="D44" s="242" t="s">
        <v>6725</v>
      </c>
      <c r="E44" s="527" t="s">
        <v>6726</v>
      </c>
      <c r="F44" s="529" t="s">
        <v>3768</v>
      </c>
      <c r="G44" s="529">
        <v>250</v>
      </c>
      <c r="H44" s="525"/>
      <c r="I44" s="525"/>
    </row>
    <row r="45" spans="1:9" ht="16.5" thickBot="1">
      <c r="A45" s="528"/>
      <c r="B45" s="526"/>
      <c r="C45" s="528"/>
      <c r="D45" s="237" t="s">
        <v>6727</v>
      </c>
      <c r="E45" s="528"/>
      <c r="F45" s="530"/>
      <c r="G45" s="530"/>
      <c r="H45" s="526"/>
      <c r="I45" s="526"/>
    </row>
    <row r="46" spans="1:9" ht="16.5" thickBot="1">
      <c r="A46" s="236"/>
      <c r="B46" s="234"/>
      <c r="C46" s="237"/>
      <c r="D46" s="237"/>
      <c r="E46" s="237"/>
      <c r="F46" s="238"/>
      <c r="G46" s="238"/>
      <c r="H46" s="234"/>
      <c r="I46" s="234"/>
    </row>
    <row r="47" spans="1:9" ht="32.25" thickBot="1">
      <c r="A47" s="236"/>
      <c r="B47" s="234" t="s">
        <v>6728</v>
      </c>
      <c r="C47" s="237" t="s">
        <v>6729</v>
      </c>
      <c r="D47" s="237">
        <v>7203800</v>
      </c>
      <c r="E47" s="237" t="s">
        <v>6715</v>
      </c>
      <c r="F47" s="238" t="s">
        <v>3768</v>
      </c>
      <c r="G47" s="238">
        <v>5</v>
      </c>
      <c r="H47" s="234"/>
      <c r="I47" s="234"/>
    </row>
    <row r="48" spans="1:9" ht="16.5" thickBot="1">
      <c r="A48" s="236"/>
      <c r="B48" s="234"/>
      <c r="C48" s="237"/>
      <c r="D48" s="237"/>
      <c r="E48" s="237"/>
      <c r="F48" s="238"/>
      <c r="G48" s="238"/>
      <c r="H48" s="234"/>
      <c r="I48" s="234"/>
    </row>
    <row r="49" spans="1:9" ht="15.75">
      <c r="A49" s="527"/>
      <c r="B49" s="525" t="s">
        <v>6730</v>
      </c>
      <c r="C49" s="242" t="s">
        <v>6731</v>
      </c>
      <c r="D49" s="527" t="s">
        <v>6732</v>
      </c>
      <c r="E49" s="527"/>
      <c r="F49" s="529" t="s">
        <v>3768</v>
      </c>
      <c r="G49" s="529">
        <v>2</v>
      </c>
      <c r="H49" s="525"/>
      <c r="I49" s="525"/>
    </row>
    <row r="50" spans="1:9" ht="16.5" thickBot="1">
      <c r="A50" s="528"/>
      <c r="B50" s="526"/>
      <c r="C50" s="237" t="s">
        <v>6733</v>
      </c>
      <c r="D50" s="528"/>
      <c r="E50" s="528"/>
      <c r="F50" s="530"/>
      <c r="G50" s="530"/>
      <c r="H50" s="526"/>
      <c r="I50" s="526"/>
    </row>
    <row r="51" spans="1:9" ht="16.5" thickBot="1">
      <c r="A51" s="236"/>
      <c r="B51" s="234"/>
      <c r="C51" s="237"/>
      <c r="D51" s="237"/>
      <c r="E51" s="237"/>
      <c r="F51" s="243"/>
      <c r="G51" s="238"/>
      <c r="H51" s="234"/>
      <c r="I51" s="234"/>
    </row>
    <row r="52" spans="1:9" ht="16.5" thickBot="1">
      <c r="A52" s="236"/>
      <c r="B52" s="234" t="s">
        <v>6734</v>
      </c>
      <c r="C52" s="237" t="s">
        <v>6735</v>
      </c>
      <c r="D52" s="237"/>
      <c r="E52" s="237"/>
      <c r="F52" s="238" t="s">
        <v>3509</v>
      </c>
      <c r="G52" s="238">
        <v>0.5</v>
      </c>
      <c r="H52" s="234"/>
      <c r="I52" s="234"/>
    </row>
    <row r="53" spans="1:9" ht="16.5" thickBot="1">
      <c r="A53" s="236"/>
      <c r="B53" s="234"/>
      <c r="C53" s="237"/>
      <c r="D53" s="237"/>
      <c r="E53" s="237"/>
      <c r="F53" s="238"/>
      <c r="G53" s="238"/>
      <c r="H53" s="234"/>
      <c r="I53" s="234"/>
    </row>
  </sheetData>
  <mergeCells count="24">
    <mergeCell ref="H15:H16"/>
    <mergeCell ref="I15:I16"/>
    <mergeCell ref="A44:A45"/>
    <mergeCell ref="B44:B45"/>
    <mergeCell ref="C44:C45"/>
    <mergeCell ref="E44:E45"/>
    <mergeCell ref="F44:F45"/>
    <mergeCell ref="G44:G45"/>
    <mergeCell ref="H44:H45"/>
    <mergeCell ref="I44:I45"/>
    <mergeCell ref="A15:A16"/>
    <mergeCell ref="C15:C16"/>
    <mergeCell ref="D15:D16"/>
    <mergeCell ref="E15:E16"/>
    <mergeCell ref="F15:F16"/>
    <mergeCell ref="G15:G16"/>
    <mergeCell ref="H49:H50"/>
    <mergeCell ref="I49:I50"/>
    <mergeCell ref="A49:A50"/>
    <mergeCell ref="B49:B50"/>
    <mergeCell ref="D49:D50"/>
    <mergeCell ref="E49:E50"/>
    <mergeCell ref="F49:F50"/>
    <mergeCell ref="G49:G50"/>
  </mergeCells>
  <pageMargins left="0.7" right="0.7" top="0.75" bottom="0.75" header="0.3" footer="0.3"/>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E10"/>
  <sheetViews>
    <sheetView workbookViewId="0">
      <selection activeCell="C21" sqref="C21"/>
    </sheetView>
  </sheetViews>
  <sheetFormatPr defaultRowHeight="15"/>
  <cols>
    <col min="1" max="1" width="18.28515625" bestFit="1" customWidth="1"/>
    <col min="2" max="2" width="16.28515625" bestFit="1" customWidth="1"/>
    <col min="3" max="3" width="5.28515625" bestFit="1" customWidth="1"/>
    <col min="4" max="4" width="14.28515625" bestFit="1" customWidth="1"/>
    <col min="5" max="5" width="5.7109375" bestFit="1" customWidth="1"/>
  </cols>
  <sheetData>
    <row r="3" spans="1:5">
      <c r="A3" s="391" t="s">
        <v>9</v>
      </c>
      <c r="B3" s="391" t="s">
        <v>6172</v>
      </c>
      <c r="C3" t="s">
        <v>10032</v>
      </c>
      <c r="D3" t="s">
        <v>10033</v>
      </c>
      <c r="E3" t="s">
        <v>10034</v>
      </c>
    </row>
    <row r="4" spans="1:5">
      <c r="A4" t="s">
        <v>9963</v>
      </c>
      <c r="B4" t="s">
        <v>2182</v>
      </c>
      <c r="C4" s="22">
        <v>79</v>
      </c>
      <c r="D4" s="22"/>
      <c r="E4" s="22"/>
    </row>
    <row r="5" spans="1:5">
      <c r="A5" t="s">
        <v>9961</v>
      </c>
      <c r="B5" t="s">
        <v>2182</v>
      </c>
      <c r="C5" s="22">
        <v>1400</v>
      </c>
      <c r="D5" s="22"/>
      <c r="E5" s="22"/>
    </row>
    <row r="6" spans="1:5">
      <c r="A6" t="s">
        <v>9962</v>
      </c>
      <c r="B6" t="s">
        <v>2144</v>
      </c>
      <c r="C6" s="22">
        <v>6</v>
      </c>
      <c r="D6" s="22"/>
      <c r="E6" s="22">
        <v>18</v>
      </c>
    </row>
    <row r="7" spans="1:5">
      <c r="A7" t="s">
        <v>9960</v>
      </c>
      <c r="B7" t="s">
        <v>2182</v>
      </c>
      <c r="C7" s="22"/>
      <c r="D7" s="22"/>
      <c r="E7" s="22">
        <v>3764</v>
      </c>
    </row>
    <row r="8" spans="1:5">
      <c r="A8" t="s">
        <v>9958</v>
      </c>
      <c r="B8" t="s">
        <v>3768</v>
      </c>
      <c r="C8" s="22">
        <v>3</v>
      </c>
      <c r="D8" s="22"/>
      <c r="E8" s="22"/>
    </row>
    <row r="9" spans="1:5">
      <c r="A9" t="s">
        <v>9959</v>
      </c>
      <c r="B9" t="s">
        <v>3768</v>
      </c>
      <c r="C9" s="22">
        <v>204</v>
      </c>
      <c r="D9" s="22"/>
      <c r="E9" s="22"/>
    </row>
    <row r="10" spans="1:5">
      <c r="A10" t="s">
        <v>8423</v>
      </c>
      <c r="B10" t="s">
        <v>2144</v>
      </c>
      <c r="C10" s="22">
        <v>6</v>
      </c>
      <c r="D10" s="22"/>
      <c r="E10" s="22"/>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K212"/>
  <sheetViews>
    <sheetView topLeftCell="A133" zoomScale="61" workbookViewId="0">
      <selection activeCell="C21" sqref="C21"/>
    </sheetView>
  </sheetViews>
  <sheetFormatPr defaultColWidth="9.140625" defaultRowHeight="15"/>
  <cols>
    <col min="1" max="1" width="25.7109375" style="196" customWidth="1"/>
    <col min="2" max="2" width="72.5703125" style="196" customWidth="1"/>
    <col min="3" max="5" width="31.28515625" style="196" customWidth="1"/>
    <col min="6" max="8" width="14.140625" style="196" customWidth="1"/>
    <col min="9" max="9" width="33.85546875" style="196" customWidth="1"/>
    <col min="10" max="10" width="15.28515625" style="196" customWidth="1"/>
    <col min="11" max="16384" width="9.140625" style="196"/>
  </cols>
  <sheetData>
    <row r="1" spans="1:11" ht="32.25" thickBot="1">
      <c r="A1" s="230" t="s">
        <v>9</v>
      </c>
      <c r="B1" s="231" t="s">
        <v>6169</v>
      </c>
      <c r="C1" s="231" t="s">
        <v>6170</v>
      </c>
      <c r="D1" s="231" t="s">
        <v>6171</v>
      </c>
      <c r="E1" s="231" t="s">
        <v>5488</v>
      </c>
      <c r="F1" s="231" t="s">
        <v>6172</v>
      </c>
      <c r="G1" s="231" t="s">
        <v>6173</v>
      </c>
      <c r="H1" s="231" t="s">
        <v>6174</v>
      </c>
      <c r="I1" s="231" t="s">
        <v>2175</v>
      </c>
      <c r="J1" s="393" t="s">
        <v>10022</v>
      </c>
      <c r="K1" s="380" t="s">
        <v>9966</v>
      </c>
    </row>
    <row r="2" spans="1:11" ht="19.5" thickBot="1">
      <c r="A2" s="232"/>
      <c r="B2" s="244" t="s">
        <v>6736</v>
      </c>
      <c r="C2" s="245"/>
      <c r="D2" s="245"/>
      <c r="E2" s="245"/>
      <c r="F2" s="245"/>
      <c r="G2" s="245"/>
      <c r="H2" s="245"/>
      <c r="I2" s="234"/>
    </row>
    <row r="3" spans="1:11" ht="20.25" thickBot="1">
      <c r="A3" s="232"/>
      <c r="B3" s="246"/>
      <c r="C3" s="245"/>
      <c r="D3" s="245"/>
      <c r="E3" s="245"/>
      <c r="F3" s="247"/>
      <c r="G3" s="247"/>
      <c r="H3" s="245"/>
      <c r="I3" s="234"/>
    </row>
    <row r="4" spans="1:11" ht="48" customHeight="1" thickBot="1">
      <c r="A4" s="236" t="s">
        <v>9958</v>
      </c>
      <c r="B4" s="248" t="s">
        <v>6737</v>
      </c>
      <c r="C4" s="249" t="s">
        <v>6738</v>
      </c>
      <c r="D4" s="250"/>
      <c r="E4" s="250"/>
      <c r="F4" s="251" t="s">
        <v>3768</v>
      </c>
      <c r="G4" s="251">
        <v>1</v>
      </c>
      <c r="H4" s="245"/>
      <c r="I4" s="222" t="s">
        <v>6739</v>
      </c>
      <c r="K4" s="196" t="s">
        <v>9964</v>
      </c>
    </row>
    <row r="5" spans="1:11" ht="19.5" thickBot="1">
      <c r="A5" s="236"/>
      <c r="B5" s="248"/>
      <c r="C5" s="250"/>
      <c r="D5" s="250"/>
      <c r="E5" s="250"/>
      <c r="F5" s="251"/>
      <c r="G5" s="251"/>
      <c r="H5" s="245"/>
      <c r="I5" s="234"/>
    </row>
    <row r="6" spans="1:11" ht="38.25" thickBot="1">
      <c r="A6" s="368" t="s">
        <v>9958</v>
      </c>
      <c r="B6" s="248" t="s">
        <v>6740</v>
      </c>
      <c r="C6" s="249" t="s">
        <v>6741</v>
      </c>
      <c r="D6" s="250"/>
      <c r="E6" s="250"/>
      <c r="F6" s="251" t="s">
        <v>3768</v>
      </c>
      <c r="G6" s="251">
        <v>1</v>
      </c>
      <c r="H6" s="245"/>
      <c r="I6" s="222" t="s">
        <v>6742</v>
      </c>
      <c r="K6" s="196" t="s">
        <v>9965</v>
      </c>
    </row>
    <row r="7" spans="1:11" ht="19.5" thickBot="1">
      <c r="A7" s="236"/>
      <c r="B7" s="248"/>
      <c r="C7" s="250"/>
      <c r="D7" s="250"/>
      <c r="E7" s="250"/>
      <c r="F7" s="251"/>
      <c r="G7" s="251"/>
      <c r="H7" s="245"/>
      <c r="I7" s="234"/>
    </row>
    <row r="8" spans="1:11" ht="38.25" thickBot="1">
      <c r="A8" s="368" t="s">
        <v>9958</v>
      </c>
      <c r="B8" s="248" t="s">
        <v>6743</v>
      </c>
      <c r="C8" s="249" t="s">
        <v>6744</v>
      </c>
      <c r="D8" s="250"/>
      <c r="E8" s="250"/>
      <c r="F8" s="251" t="s">
        <v>3768</v>
      </c>
      <c r="G8" s="251">
        <v>1</v>
      </c>
      <c r="H8" s="245"/>
      <c r="I8" s="222" t="s">
        <v>5258</v>
      </c>
      <c r="K8" s="196" t="s">
        <v>9964</v>
      </c>
    </row>
    <row r="9" spans="1:11" ht="19.5" thickBot="1">
      <c r="A9" s="236"/>
      <c r="B9" s="244" t="s">
        <v>6745</v>
      </c>
      <c r="C9" s="250"/>
      <c r="D9" s="250"/>
      <c r="E9" s="250"/>
      <c r="F9" s="251"/>
      <c r="G9" s="251"/>
      <c r="H9" s="245"/>
      <c r="I9" s="234"/>
    </row>
    <row r="10" spans="1:11" ht="19.5" thickBot="1">
      <c r="A10" s="236"/>
      <c r="B10" s="245"/>
      <c r="C10" s="250"/>
      <c r="D10" s="250"/>
      <c r="E10" s="250"/>
      <c r="F10" s="251"/>
      <c r="G10" s="251"/>
      <c r="H10" s="245"/>
      <c r="I10" s="234"/>
    </row>
    <row r="11" spans="1:11" ht="38.25" thickBot="1">
      <c r="A11" s="236" t="s">
        <v>9959</v>
      </c>
      <c r="B11" s="245" t="s">
        <v>6746</v>
      </c>
      <c r="C11" s="249" t="s">
        <v>6747</v>
      </c>
      <c r="D11" s="250"/>
      <c r="E11" s="250"/>
      <c r="F11" s="251" t="s">
        <v>3768</v>
      </c>
      <c r="G11" s="251">
        <v>22</v>
      </c>
      <c r="H11" s="245"/>
      <c r="I11" s="234"/>
    </row>
    <row r="12" spans="1:11" ht="19.5" thickBot="1">
      <c r="A12" s="236"/>
      <c r="B12" s="245"/>
      <c r="C12" s="250"/>
      <c r="D12" s="250"/>
      <c r="E12" s="250"/>
      <c r="F12" s="251"/>
      <c r="G12" s="251"/>
      <c r="H12" s="245"/>
      <c r="I12" s="234"/>
    </row>
    <row r="13" spans="1:11" ht="38.25" thickBot="1">
      <c r="A13" s="368" t="s">
        <v>9959</v>
      </c>
      <c r="B13" s="245" t="s">
        <v>6748</v>
      </c>
      <c r="C13" s="249" t="s">
        <v>6749</v>
      </c>
      <c r="D13" s="250"/>
      <c r="E13" s="250"/>
      <c r="F13" s="251" t="s">
        <v>3768</v>
      </c>
      <c r="G13" s="251">
        <v>79</v>
      </c>
      <c r="H13" s="245"/>
      <c r="I13" s="234"/>
    </row>
    <row r="14" spans="1:11" ht="19.5" thickBot="1">
      <c r="A14" s="236"/>
      <c r="B14" s="245"/>
      <c r="C14" s="250"/>
      <c r="D14" s="250"/>
      <c r="E14" s="250"/>
      <c r="F14" s="251"/>
      <c r="G14" s="251"/>
      <c r="H14" s="245"/>
      <c r="I14" s="234"/>
    </row>
    <row r="15" spans="1:11" ht="19.5" thickBot="1">
      <c r="A15" s="368" t="s">
        <v>9959</v>
      </c>
      <c r="B15" s="245" t="s">
        <v>6750</v>
      </c>
      <c r="C15" s="249" t="s">
        <v>6751</v>
      </c>
      <c r="D15" s="250"/>
      <c r="E15" s="250"/>
      <c r="F15" s="251" t="s">
        <v>3768</v>
      </c>
      <c r="G15" s="251">
        <v>49</v>
      </c>
      <c r="H15" s="245"/>
      <c r="I15" s="234"/>
    </row>
    <row r="16" spans="1:11" ht="19.5" thickBot="1">
      <c r="A16" s="236"/>
      <c r="B16" s="245"/>
      <c r="C16" s="250"/>
      <c r="D16" s="250"/>
      <c r="E16" s="250"/>
      <c r="F16" s="251"/>
      <c r="G16" s="251"/>
      <c r="H16" s="245"/>
      <c r="I16" s="234"/>
    </row>
    <row r="17" spans="1:9" ht="38.25" thickBot="1">
      <c r="A17" s="368" t="s">
        <v>9959</v>
      </c>
      <c r="B17" s="245" t="s">
        <v>6752</v>
      </c>
      <c r="C17" s="249" t="s">
        <v>6753</v>
      </c>
      <c r="D17" s="250"/>
      <c r="E17" s="250"/>
      <c r="F17" s="251" t="s">
        <v>3768</v>
      </c>
      <c r="G17" s="251">
        <v>7</v>
      </c>
      <c r="H17" s="245"/>
      <c r="I17" s="234"/>
    </row>
    <row r="18" spans="1:9" ht="19.5" thickBot="1">
      <c r="A18" s="236"/>
      <c r="B18" s="245"/>
      <c r="C18" s="250"/>
      <c r="D18" s="250"/>
      <c r="E18" s="250"/>
      <c r="F18" s="251"/>
      <c r="G18" s="251"/>
      <c r="H18" s="245"/>
      <c r="I18" s="234"/>
    </row>
    <row r="19" spans="1:9" ht="19.5" thickBot="1">
      <c r="A19" s="368" t="s">
        <v>9959</v>
      </c>
      <c r="B19" s="245" t="s">
        <v>6754</v>
      </c>
      <c r="C19" s="249" t="s">
        <v>6755</v>
      </c>
      <c r="D19" s="250"/>
      <c r="E19" s="250"/>
      <c r="F19" s="251" t="s">
        <v>3768</v>
      </c>
      <c r="G19" s="251">
        <v>13</v>
      </c>
      <c r="H19" s="245"/>
      <c r="I19" s="234"/>
    </row>
    <row r="20" spans="1:9" ht="19.5" thickBot="1">
      <c r="A20" s="236"/>
      <c r="B20" s="245"/>
      <c r="C20" s="250"/>
      <c r="D20" s="250"/>
      <c r="E20" s="250"/>
      <c r="F20" s="251"/>
      <c r="G20" s="251"/>
      <c r="H20" s="245"/>
      <c r="I20" s="234"/>
    </row>
    <row r="21" spans="1:9" ht="38.25" thickBot="1">
      <c r="A21" s="368" t="s">
        <v>9959</v>
      </c>
      <c r="B21" s="245" t="s">
        <v>6756</v>
      </c>
      <c r="C21" s="249" t="s">
        <v>6757</v>
      </c>
      <c r="D21" s="250"/>
      <c r="E21" s="250"/>
      <c r="F21" s="251" t="s">
        <v>3768</v>
      </c>
      <c r="G21" s="251">
        <v>9</v>
      </c>
      <c r="H21" s="245"/>
      <c r="I21" s="234"/>
    </row>
    <row r="22" spans="1:9" ht="19.5" thickBot="1">
      <c r="A22" s="236"/>
      <c r="B22" s="245"/>
      <c r="C22" s="250"/>
      <c r="D22" s="250"/>
      <c r="E22" s="250"/>
      <c r="F22" s="251"/>
      <c r="G22" s="251"/>
      <c r="H22" s="245"/>
      <c r="I22" s="234"/>
    </row>
    <row r="23" spans="1:9" ht="38.25" thickBot="1">
      <c r="A23" s="368" t="s">
        <v>9959</v>
      </c>
      <c r="B23" s="245" t="s">
        <v>6758</v>
      </c>
      <c r="C23" s="249" t="s">
        <v>6759</v>
      </c>
      <c r="D23" s="250"/>
      <c r="E23" s="250"/>
      <c r="F23" s="251" t="s">
        <v>3768</v>
      </c>
      <c r="G23" s="251">
        <v>17</v>
      </c>
      <c r="H23" s="245"/>
      <c r="I23" s="234"/>
    </row>
    <row r="24" spans="1:9" ht="19.5" thickBot="1">
      <c r="A24" s="236"/>
      <c r="B24" s="245"/>
      <c r="C24" s="250"/>
      <c r="D24" s="250"/>
      <c r="E24" s="250"/>
      <c r="F24" s="251"/>
      <c r="G24" s="251"/>
      <c r="H24" s="245"/>
      <c r="I24" s="234"/>
    </row>
    <row r="25" spans="1:9" ht="38.25" thickBot="1">
      <c r="A25" s="236"/>
      <c r="B25" s="245" t="s">
        <v>6760</v>
      </c>
      <c r="C25" s="249" t="s">
        <v>6761</v>
      </c>
      <c r="D25" s="250"/>
      <c r="E25" s="250"/>
      <c r="F25" s="251" t="s">
        <v>3768</v>
      </c>
      <c r="G25" s="251">
        <v>8</v>
      </c>
      <c r="H25" s="245"/>
      <c r="I25" s="234"/>
    </row>
    <row r="26" spans="1:9" ht="20.25" thickBot="1">
      <c r="A26" s="236"/>
      <c r="B26" s="246"/>
      <c r="C26" s="250"/>
      <c r="D26" s="250"/>
      <c r="E26" s="250"/>
      <c r="F26" s="251"/>
      <c r="G26" s="251"/>
      <c r="H26" s="245"/>
      <c r="I26" s="234"/>
    </row>
    <row r="27" spans="1:9" ht="38.25" thickBot="1">
      <c r="A27" s="236"/>
      <c r="B27" s="245" t="s">
        <v>6762</v>
      </c>
      <c r="C27" s="249" t="s">
        <v>6763</v>
      </c>
      <c r="D27" s="250"/>
      <c r="E27" s="250"/>
      <c r="F27" s="251" t="s">
        <v>3768</v>
      </c>
      <c r="G27" s="251">
        <v>18</v>
      </c>
      <c r="H27" s="245"/>
      <c r="I27" s="234"/>
    </row>
    <row r="28" spans="1:9" ht="19.5" thickBot="1">
      <c r="A28" s="236"/>
      <c r="B28" s="248"/>
      <c r="C28" s="250"/>
      <c r="D28" s="250"/>
      <c r="E28" s="250"/>
      <c r="F28" s="251"/>
      <c r="G28" s="251"/>
      <c r="H28" s="245"/>
      <c r="I28" s="234"/>
    </row>
    <row r="29" spans="1:9" ht="19.5" thickBot="1">
      <c r="A29" s="368" t="s">
        <v>9959</v>
      </c>
      <c r="B29" s="245" t="s">
        <v>6764</v>
      </c>
      <c r="C29" s="249" t="s">
        <v>6765</v>
      </c>
      <c r="D29" s="250"/>
      <c r="E29" s="250"/>
      <c r="F29" s="251" t="s">
        <v>3768</v>
      </c>
      <c r="G29" s="251">
        <v>3</v>
      </c>
      <c r="H29" s="245"/>
      <c r="I29" s="234"/>
    </row>
    <row r="30" spans="1:9" ht="19.5" thickBot="1">
      <c r="A30" s="236"/>
      <c r="B30" s="245"/>
      <c r="C30" s="250"/>
      <c r="D30" s="245"/>
      <c r="E30" s="250"/>
      <c r="F30" s="251"/>
      <c r="G30" s="251"/>
      <c r="H30" s="245"/>
      <c r="I30" s="234"/>
    </row>
    <row r="31" spans="1:9" ht="57" thickBot="1">
      <c r="A31" s="236"/>
      <c r="B31" s="245" t="s">
        <v>6766</v>
      </c>
      <c r="C31" s="249" t="s">
        <v>6767</v>
      </c>
      <c r="D31" s="245"/>
      <c r="E31" s="250"/>
      <c r="F31" s="251" t="s">
        <v>3768</v>
      </c>
      <c r="G31" s="251">
        <v>1</v>
      </c>
      <c r="H31" s="245"/>
      <c r="I31" s="234"/>
    </row>
    <row r="32" spans="1:9" ht="19.5" thickBot="1">
      <c r="A32" s="236"/>
      <c r="B32" s="245"/>
      <c r="C32" s="250"/>
      <c r="D32" s="245"/>
      <c r="E32" s="250"/>
      <c r="F32" s="251"/>
      <c r="G32" s="251"/>
      <c r="H32" s="245"/>
      <c r="I32" s="234"/>
    </row>
    <row r="33" spans="1:9" ht="19.5" thickBot="1">
      <c r="A33" s="368" t="s">
        <v>9959</v>
      </c>
      <c r="B33" s="245" t="s">
        <v>6768</v>
      </c>
      <c r="C33" s="249" t="s">
        <v>6769</v>
      </c>
      <c r="D33" s="245"/>
      <c r="E33" s="245"/>
      <c r="F33" s="251" t="s">
        <v>3768</v>
      </c>
      <c r="G33" s="251">
        <v>3</v>
      </c>
      <c r="H33" s="245"/>
      <c r="I33" s="234"/>
    </row>
    <row r="34" spans="1:9" ht="19.5" thickBot="1">
      <c r="A34" s="236"/>
      <c r="B34" s="245"/>
      <c r="C34" s="248"/>
      <c r="D34" s="245"/>
      <c r="E34" s="245"/>
      <c r="F34" s="251"/>
      <c r="G34" s="251"/>
      <c r="H34" s="245"/>
      <c r="I34" s="234"/>
    </row>
    <row r="35" spans="1:9" ht="19.5" thickBot="1">
      <c r="A35" s="368" t="s">
        <v>9959</v>
      </c>
      <c r="B35" s="245" t="s">
        <v>6770</v>
      </c>
      <c r="C35" s="250" t="s">
        <v>6771</v>
      </c>
      <c r="D35" s="245"/>
      <c r="E35" s="245"/>
      <c r="F35" s="251" t="s">
        <v>3768</v>
      </c>
      <c r="G35" s="251">
        <v>2</v>
      </c>
      <c r="H35" s="245"/>
      <c r="I35" s="234" t="s">
        <v>6772</v>
      </c>
    </row>
    <row r="36" spans="1:9" ht="19.5" thickBot="1">
      <c r="A36" s="236"/>
      <c r="B36" s="244" t="s">
        <v>6773</v>
      </c>
      <c r="C36" s="245"/>
      <c r="D36" s="245"/>
      <c r="E36" s="245"/>
      <c r="F36" s="251"/>
      <c r="G36" s="251"/>
      <c r="H36" s="245"/>
      <c r="I36" s="234"/>
    </row>
    <row r="37" spans="1:9" ht="19.5" thickBot="1">
      <c r="A37" s="236"/>
      <c r="B37" s="252"/>
      <c r="C37" s="245"/>
      <c r="D37" s="245"/>
      <c r="E37" s="245"/>
      <c r="F37" s="251"/>
      <c r="G37" s="251"/>
      <c r="H37" s="245"/>
      <c r="I37" s="234"/>
    </row>
    <row r="38" spans="1:9" ht="38.25" thickBot="1">
      <c r="A38" s="236"/>
      <c r="B38" s="245" t="s">
        <v>6774</v>
      </c>
      <c r="C38" s="250"/>
      <c r="D38" s="250"/>
      <c r="E38" s="250"/>
      <c r="F38" s="251" t="s">
        <v>3768</v>
      </c>
      <c r="G38" s="251">
        <v>26</v>
      </c>
      <c r="H38" s="250">
        <v>0.1</v>
      </c>
      <c r="I38" s="234"/>
    </row>
    <row r="39" spans="1:9" ht="19.5" thickBot="1">
      <c r="A39" s="236"/>
      <c r="B39" s="245"/>
      <c r="C39" s="250"/>
      <c r="D39" s="249"/>
      <c r="E39" s="250"/>
      <c r="F39" s="251"/>
      <c r="G39" s="251"/>
      <c r="H39" s="250"/>
      <c r="I39" s="234"/>
    </row>
    <row r="40" spans="1:9" ht="38.25" thickBot="1">
      <c r="A40" s="236"/>
      <c r="B40" s="248" t="s">
        <v>6775</v>
      </c>
      <c r="C40" s="250"/>
      <c r="D40" s="249"/>
      <c r="E40" s="250"/>
      <c r="F40" s="251" t="s">
        <v>3768</v>
      </c>
      <c r="G40" s="251">
        <v>63</v>
      </c>
      <c r="H40" s="250">
        <v>0.1</v>
      </c>
      <c r="I40" s="234"/>
    </row>
    <row r="41" spans="1:9" ht="19.5" thickBot="1">
      <c r="A41" s="236"/>
      <c r="B41" s="248"/>
      <c r="C41" s="250"/>
      <c r="D41" s="249"/>
      <c r="E41" s="250"/>
      <c r="F41" s="251"/>
      <c r="G41" s="251"/>
      <c r="H41" s="250"/>
      <c r="I41" s="234"/>
    </row>
    <row r="42" spans="1:9" ht="38.25" thickBot="1">
      <c r="A42" s="236"/>
      <c r="B42" s="248" t="s">
        <v>6776</v>
      </c>
      <c r="C42" s="250"/>
      <c r="D42" s="249"/>
      <c r="E42" s="250"/>
      <c r="F42" s="251" t="s">
        <v>3768</v>
      </c>
      <c r="G42" s="251">
        <v>4</v>
      </c>
      <c r="H42" s="250">
        <v>0.1</v>
      </c>
      <c r="I42" s="234"/>
    </row>
    <row r="43" spans="1:9" ht="19.5" thickBot="1">
      <c r="A43" s="236"/>
      <c r="B43" s="248"/>
      <c r="C43" s="250"/>
      <c r="D43" s="249"/>
      <c r="E43" s="250"/>
      <c r="F43" s="251"/>
      <c r="G43" s="251"/>
      <c r="H43" s="250"/>
      <c r="I43" s="234"/>
    </row>
    <row r="44" spans="1:9" ht="19.5" thickBot="1">
      <c r="A44" s="236"/>
      <c r="B44" s="245" t="s">
        <v>6777</v>
      </c>
      <c r="C44" s="250"/>
      <c r="D44" s="249"/>
      <c r="E44" s="250"/>
      <c r="F44" s="251" t="s">
        <v>3768</v>
      </c>
      <c r="G44" s="251">
        <v>125</v>
      </c>
      <c r="H44" s="250">
        <v>0.2</v>
      </c>
      <c r="I44" s="234"/>
    </row>
    <row r="45" spans="1:9" ht="19.5" thickBot="1">
      <c r="A45" s="236"/>
      <c r="B45" s="245"/>
      <c r="C45" s="250"/>
      <c r="D45" s="249"/>
      <c r="E45" s="250"/>
      <c r="F45" s="251"/>
      <c r="G45" s="251"/>
      <c r="H45" s="245"/>
      <c r="I45" s="234"/>
    </row>
    <row r="46" spans="1:9" ht="19.5" thickBot="1">
      <c r="A46" s="236"/>
      <c r="B46" s="245" t="s">
        <v>6778</v>
      </c>
      <c r="C46" s="250" t="s">
        <v>6779</v>
      </c>
      <c r="D46" s="249"/>
      <c r="E46" s="250"/>
      <c r="F46" s="251" t="s">
        <v>3768</v>
      </c>
      <c r="G46" s="251">
        <v>126</v>
      </c>
      <c r="H46" s="250">
        <v>1.5</v>
      </c>
      <c r="I46" s="234"/>
    </row>
    <row r="47" spans="1:9" ht="19.5" thickBot="1">
      <c r="A47" s="236"/>
      <c r="B47" s="244" t="s">
        <v>6780</v>
      </c>
      <c r="C47" s="245"/>
      <c r="D47" s="249"/>
      <c r="E47" s="250"/>
      <c r="F47" s="251"/>
      <c r="G47" s="251"/>
      <c r="H47" s="245"/>
      <c r="I47" s="234"/>
    </row>
    <row r="48" spans="1:9" ht="19.5" thickBot="1">
      <c r="A48" s="236"/>
      <c r="B48" s="244"/>
      <c r="C48" s="245"/>
      <c r="D48" s="249"/>
      <c r="E48" s="250"/>
      <c r="F48" s="251"/>
      <c r="G48" s="251"/>
      <c r="H48" s="245"/>
      <c r="I48" s="234"/>
    </row>
    <row r="49" spans="1:10" ht="75.75" thickBot="1">
      <c r="A49" s="236"/>
      <c r="B49" s="245" t="s">
        <v>6781</v>
      </c>
      <c r="C49" s="250" t="s">
        <v>6463</v>
      </c>
      <c r="D49" s="249"/>
      <c r="E49" s="250"/>
      <c r="F49" s="251"/>
      <c r="G49" s="251"/>
      <c r="H49" s="245"/>
      <c r="I49" s="234"/>
    </row>
    <row r="50" spans="1:10" ht="18.75">
      <c r="A50" s="527" t="s">
        <v>9960</v>
      </c>
      <c r="B50" s="253" t="s">
        <v>6782</v>
      </c>
      <c r="C50" s="597" t="s">
        <v>6783</v>
      </c>
      <c r="D50" s="593"/>
      <c r="E50" s="597"/>
      <c r="F50" s="254" t="s">
        <v>2182</v>
      </c>
      <c r="G50" s="254"/>
      <c r="H50" s="599"/>
      <c r="I50" s="525"/>
      <c r="J50" s="196">
        <f>SUM(G51:G54)*1000</f>
        <v>260</v>
      </c>
    </row>
    <row r="51" spans="1:10" ht="18.75">
      <c r="A51" s="532"/>
      <c r="B51" s="253" t="s">
        <v>6784</v>
      </c>
      <c r="C51" s="603"/>
      <c r="D51" s="604"/>
      <c r="E51" s="603"/>
      <c r="F51" s="254" t="s">
        <v>6468</v>
      </c>
      <c r="G51" s="254">
        <v>0.15</v>
      </c>
      <c r="H51" s="600"/>
      <c r="I51" s="531"/>
    </row>
    <row r="52" spans="1:10" ht="18.75">
      <c r="A52" s="532"/>
      <c r="B52" s="253" t="s">
        <v>6785</v>
      </c>
      <c r="C52" s="603"/>
      <c r="D52" s="604"/>
      <c r="E52" s="603"/>
      <c r="F52" s="254" t="s">
        <v>6465</v>
      </c>
      <c r="G52" s="254">
        <v>7.0000000000000007E-2</v>
      </c>
      <c r="H52" s="600"/>
      <c r="I52" s="531"/>
    </row>
    <row r="53" spans="1:10" ht="18.75">
      <c r="A53" s="532"/>
      <c r="B53" s="253" t="s">
        <v>6786</v>
      </c>
      <c r="C53" s="603"/>
      <c r="D53" s="604"/>
      <c r="E53" s="603"/>
      <c r="F53" s="254" t="s">
        <v>6465</v>
      </c>
      <c r="G53" s="254">
        <v>0.02</v>
      </c>
      <c r="H53" s="600"/>
      <c r="I53" s="531"/>
    </row>
    <row r="54" spans="1:10" ht="19.5" thickBot="1">
      <c r="A54" s="528"/>
      <c r="B54" s="255" t="s">
        <v>6787</v>
      </c>
      <c r="C54" s="598"/>
      <c r="D54" s="594"/>
      <c r="E54" s="598"/>
      <c r="F54" s="251" t="s">
        <v>6465</v>
      </c>
      <c r="G54" s="251">
        <v>0.02</v>
      </c>
      <c r="H54" s="601"/>
      <c r="I54" s="526"/>
    </row>
    <row r="55" spans="1:10" ht="18.75">
      <c r="A55" s="527" t="s">
        <v>9960</v>
      </c>
      <c r="B55" s="253" t="s">
        <v>6788</v>
      </c>
      <c r="C55" s="597" t="s">
        <v>6783</v>
      </c>
      <c r="D55" s="593"/>
      <c r="E55" s="597"/>
      <c r="F55" s="254" t="s">
        <v>2182</v>
      </c>
      <c r="G55" s="254"/>
      <c r="H55" s="599"/>
      <c r="I55" s="525"/>
      <c r="J55" s="196">
        <f>SUM(G56:G59)*1000</f>
        <v>99.999999999999986</v>
      </c>
    </row>
    <row r="56" spans="1:10" ht="18.75">
      <c r="A56" s="532"/>
      <c r="B56" s="253" t="s">
        <v>6784</v>
      </c>
      <c r="C56" s="603"/>
      <c r="D56" s="604"/>
      <c r="E56" s="603"/>
      <c r="F56" s="254" t="s">
        <v>6468</v>
      </c>
      <c r="G56" s="254">
        <v>0.03</v>
      </c>
      <c r="H56" s="600"/>
      <c r="I56" s="531"/>
    </row>
    <row r="57" spans="1:10" ht="18.75">
      <c r="A57" s="532"/>
      <c r="B57" s="253" t="s">
        <v>6785</v>
      </c>
      <c r="C57" s="603"/>
      <c r="D57" s="604"/>
      <c r="E57" s="603"/>
      <c r="F57" s="254" t="s">
        <v>6465</v>
      </c>
      <c r="G57" s="254">
        <v>0.05</v>
      </c>
      <c r="H57" s="600"/>
      <c r="I57" s="531"/>
    </row>
    <row r="58" spans="1:10" ht="18.75">
      <c r="A58" s="532"/>
      <c r="B58" s="253" t="s">
        <v>6786</v>
      </c>
      <c r="C58" s="603"/>
      <c r="D58" s="604"/>
      <c r="E58" s="603"/>
      <c r="F58" s="254" t="s">
        <v>6465</v>
      </c>
      <c r="G58" s="254">
        <v>0.01</v>
      </c>
      <c r="H58" s="600"/>
      <c r="I58" s="531"/>
    </row>
    <row r="59" spans="1:10" ht="18.75">
      <c r="A59" s="532"/>
      <c r="B59" s="253" t="s">
        <v>6787</v>
      </c>
      <c r="C59" s="603"/>
      <c r="D59" s="604"/>
      <c r="E59" s="603"/>
      <c r="F59" s="254" t="s">
        <v>6465</v>
      </c>
      <c r="G59" s="254">
        <v>0.01</v>
      </c>
      <c r="H59" s="600"/>
      <c r="I59" s="531"/>
    </row>
    <row r="60" spans="1:10" ht="19.5" thickBot="1">
      <c r="A60" s="528"/>
      <c r="B60" s="256"/>
      <c r="C60" s="598"/>
      <c r="D60" s="594"/>
      <c r="E60" s="598"/>
      <c r="F60" s="251"/>
      <c r="G60" s="256"/>
      <c r="H60" s="601"/>
      <c r="I60" s="526"/>
    </row>
    <row r="61" spans="1:10" ht="18.75">
      <c r="A61" s="527" t="s">
        <v>9960</v>
      </c>
      <c r="B61" s="253" t="s">
        <v>6789</v>
      </c>
      <c r="C61" s="597" t="s">
        <v>6783</v>
      </c>
      <c r="D61" s="593"/>
      <c r="E61" s="597"/>
      <c r="F61" s="254" t="s">
        <v>2182</v>
      </c>
      <c r="G61" s="254"/>
      <c r="H61" s="599"/>
      <c r="I61" s="525"/>
      <c r="J61" s="196">
        <f>SUM(G62:G65)*1000</f>
        <v>50</v>
      </c>
    </row>
    <row r="62" spans="1:10" ht="18.75">
      <c r="A62" s="532"/>
      <c r="B62" s="253" t="s">
        <v>6784</v>
      </c>
      <c r="C62" s="603"/>
      <c r="D62" s="604"/>
      <c r="E62" s="603"/>
      <c r="F62" s="254" t="s">
        <v>6468</v>
      </c>
      <c r="G62" s="254">
        <v>0.02</v>
      </c>
      <c r="H62" s="600"/>
      <c r="I62" s="531"/>
    </row>
    <row r="63" spans="1:10" ht="18.75">
      <c r="A63" s="532"/>
      <c r="B63" s="253" t="s">
        <v>6785</v>
      </c>
      <c r="C63" s="603"/>
      <c r="D63" s="604"/>
      <c r="E63" s="603"/>
      <c r="F63" s="254" t="s">
        <v>6465</v>
      </c>
      <c r="G63" s="254">
        <v>0.03</v>
      </c>
      <c r="H63" s="600"/>
      <c r="I63" s="531"/>
    </row>
    <row r="64" spans="1:10" ht="18.75">
      <c r="A64" s="532"/>
      <c r="B64" s="253" t="s">
        <v>4009</v>
      </c>
      <c r="C64" s="603"/>
      <c r="D64" s="604"/>
      <c r="E64" s="603"/>
      <c r="F64" s="254"/>
      <c r="G64" s="228"/>
      <c r="H64" s="600"/>
      <c r="I64" s="531"/>
    </row>
    <row r="65" spans="1:10" ht="19.5" thickBot="1">
      <c r="A65" s="528"/>
      <c r="B65" s="255"/>
      <c r="C65" s="598"/>
      <c r="D65" s="594"/>
      <c r="E65" s="598"/>
      <c r="F65" s="256"/>
      <c r="G65" s="256"/>
      <c r="H65" s="601"/>
      <c r="I65" s="526"/>
    </row>
    <row r="66" spans="1:10" ht="18.75">
      <c r="A66" s="527" t="s">
        <v>9960</v>
      </c>
      <c r="B66" s="253" t="s">
        <v>6790</v>
      </c>
      <c r="C66" s="597" t="s">
        <v>6783</v>
      </c>
      <c r="D66" s="593"/>
      <c r="E66" s="597"/>
      <c r="F66" s="254" t="s">
        <v>2182</v>
      </c>
      <c r="G66" s="254"/>
      <c r="H66" s="599"/>
      <c r="I66" s="525"/>
      <c r="J66" s="196">
        <f>SUM(G67:G71)*1000</f>
        <v>1214.9999999999998</v>
      </c>
    </row>
    <row r="67" spans="1:10" ht="18.75">
      <c r="A67" s="532"/>
      <c r="B67" s="253" t="s">
        <v>6784</v>
      </c>
      <c r="C67" s="603"/>
      <c r="D67" s="604"/>
      <c r="E67" s="603"/>
      <c r="F67" s="254" t="s">
        <v>6468</v>
      </c>
      <c r="G67" s="254">
        <v>0.74</v>
      </c>
      <c r="H67" s="600"/>
      <c r="I67" s="531"/>
    </row>
    <row r="68" spans="1:10" ht="18.75">
      <c r="A68" s="532"/>
      <c r="B68" s="253" t="s">
        <v>6785</v>
      </c>
      <c r="C68" s="603"/>
      <c r="D68" s="604"/>
      <c r="E68" s="603"/>
      <c r="F68" s="254" t="s">
        <v>6465</v>
      </c>
      <c r="G68" s="254">
        <v>0.16500000000000001</v>
      </c>
      <c r="H68" s="600"/>
      <c r="I68" s="531"/>
    </row>
    <row r="69" spans="1:10" ht="18.75">
      <c r="A69" s="532"/>
      <c r="B69" s="253" t="s">
        <v>6791</v>
      </c>
      <c r="C69" s="603"/>
      <c r="D69" s="604"/>
      <c r="E69" s="603"/>
      <c r="F69" s="254" t="s">
        <v>6465</v>
      </c>
      <c r="G69" s="254">
        <v>0.02</v>
      </c>
      <c r="H69" s="600"/>
      <c r="I69" s="531"/>
    </row>
    <row r="70" spans="1:10" ht="18.75">
      <c r="A70" s="532"/>
      <c r="B70" s="253" t="s">
        <v>6786</v>
      </c>
      <c r="C70" s="603"/>
      <c r="D70" s="604"/>
      <c r="E70" s="603"/>
      <c r="F70" s="254" t="s">
        <v>6465</v>
      </c>
      <c r="G70" s="254">
        <v>0.17</v>
      </c>
      <c r="H70" s="600"/>
      <c r="I70" s="531"/>
    </row>
    <row r="71" spans="1:10" ht="19.5" thickBot="1">
      <c r="A71" s="528"/>
      <c r="B71" s="255" t="s">
        <v>6787</v>
      </c>
      <c r="C71" s="598"/>
      <c r="D71" s="594"/>
      <c r="E71" s="598"/>
      <c r="F71" s="251" t="s">
        <v>6465</v>
      </c>
      <c r="G71" s="251">
        <v>0.12</v>
      </c>
      <c r="H71" s="601"/>
      <c r="I71" s="526"/>
    </row>
    <row r="72" spans="1:10" ht="18.75">
      <c r="A72" s="527" t="s">
        <v>9960</v>
      </c>
      <c r="B72" s="253" t="s">
        <v>6792</v>
      </c>
      <c r="C72" s="597" t="s">
        <v>6783</v>
      </c>
      <c r="D72" s="593"/>
      <c r="E72" s="597"/>
      <c r="F72" s="254" t="s">
        <v>2182</v>
      </c>
      <c r="G72" s="254"/>
      <c r="H72" s="599"/>
      <c r="I72" s="525"/>
      <c r="J72" s="196">
        <f>SUM(G73:G77)*1000</f>
        <v>215</v>
      </c>
    </row>
    <row r="73" spans="1:10" ht="18.75">
      <c r="A73" s="532"/>
      <c r="B73" s="253" t="s">
        <v>6784</v>
      </c>
      <c r="C73" s="603"/>
      <c r="D73" s="604"/>
      <c r="E73" s="603"/>
      <c r="F73" s="254" t="s">
        <v>6468</v>
      </c>
      <c r="G73" s="254">
        <v>0.05</v>
      </c>
      <c r="H73" s="600"/>
      <c r="I73" s="531"/>
    </row>
    <row r="74" spans="1:10" ht="18.75">
      <c r="A74" s="532"/>
      <c r="B74" s="253" t="s">
        <v>6785</v>
      </c>
      <c r="C74" s="603"/>
      <c r="D74" s="604"/>
      <c r="E74" s="603"/>
      <c r="F74" s="254" t="s">
        <v>6465</v>
      </c>
      <c r="G74" s="254">
        <v>0.05</v>
      </c>
      <c r="H74" s="600"/>
      <c r="I74" s="531"/>
    </row>
    <row r="75" spans="1:10" ht="18.75">
      <c r="A75" s="532"/>
      <c r="B75" s="253" t="s">
        <v>6791</v>
      </c>
      <c r="C75" s="603"/>
      <c r="D75" s="604"/>
      <c r="E75" s="603"/>
      <c r="F75" s="254" t="s">
        <v>6465</v>
      </c>
      <c r="G75" s="254">
        <v>0.01</v>
      </c>
      <c r="H75" s="600"/>
      <c r="I75" s="531"/>
    </row>
    <row r="76" spans="1:10" ht="18.75">
      <c r="A76" s="532"/>
      <c r="B76" s="253" t="s">
        <v>6793</v>
      </c>
      <c r="C76" s="603"/>
      <c r="D76" s="604"/>
      <c r="E76" s="603"/>
      <c r="F76" s="254" t="s">
        <v>6465</v>
      </c>
      <c r="G76" s="254">
        <v>0.05</v>
      </c>
      <c r="H76" s="600"/>
      <c r="I76" s="531"/>
    </row>
    <row r="77" spans="1:10" ht="19.5" thickBot="1">
      <c r="A77" s="528"/>
      <c r="B77" s="255" t="s">
        <v>6787</v>
      </c>
      <c r="C77" s="598"/>
      <c r="D77" s="594"/>
      <c r="E77" s="598"/>
      <c r="F77" s="251" t="s">
        <v>6465</v>
      </c>
      <c r="G77" s="251">
        <v>5.5E-2</v>
      </c>
      <c r="H77" s="601"/>
      <c r="I77" s="526"/>
    </row>
    <row r="78" spans="1:10" ht="18.75">
      <c r="A78" s="527" t="s">
        <v>9960</v>
      </c>
      <c r="B78" s="253" t="s">
        <v>6794</v>
      </c>
      <c r="C78" s="597" t="s">
        <v>6783</v>
      </c>
      <c r="D78" s="593"/>
      <c r="E78" s="597"/>
      <c r="F78" s="254" t="s">
        <v>2182</v>
      </c>
      <c r="G78" s="254"/>
      <c r="H78" s="599"/>
      <c r="I78" s="525"/>
      <c r="J78" s="196">
        <f>SUM(G79:G80)*1000</f>
        <v>535</v>
      </c>
    </row>
    <row r="79" spans="1:10" ht="18.75">
      <c r="A79" s="532"/>
      <c r="B79" s="253" t="s">
        <v>6786</v>
      </c>
      <c r="C79" s="603"/>
      <c r="D79" s="604"/>
      <c r="E79" s="603"/>
      <c r="F79" s="254" t="s">
        <v>6465</v>
      </c>
      <c r="G79" s="254">
        <v>0.08</v>
      </c>
      <c r="H79" s="600"/>
      <c r="I79" s="531"/>
    </row>
    <row r="80" spans="1:10" ht="19.5" thickBot="1">
      <c r="A80" s="528"/>
      <c r="B80" s="255" t="s">
        <v>6787</v>
      </c>
      <c r="C80" s="598"/>
      <c r="D80" s="594"/>
      <c r="E80" s="598"/>
      <c r="F80" s="251" t="s">
        <v>6465</v>
      </c>
      <c r="G80" s="251">
        <v>0.45500000000000002</v>
      </c>
      <c r="H80" s="601"/>
      <c r="I80" s="526"/>
    </row>
    <row r="81" spans="1:10" ht="18.75">
      <c r="A81" s="527" t="s">
        <v>9960</v>
      </c>
      <c r="B81" s="253" t="s">
        <v>6795</v>
      </c>
      <c r="C81" s="597" t="s">
        <v>6783</v>
      </c>
      <c r="D81" s="593"/>
      <c r="E81" s="597"/>
      <c r="F81" s="254" t="s">
        <v>2182</v>
      </c>
      <c r="G81" s="254"/>
      <c r="H81" s="599"/>
      <c r="I81" s="525"/>
      <c r="J81" s="196">
        <f>SUM(G82:G83)*1000</f>
        <v>160</v>
      </c>
    </row>
    <row r="82" spans="1:10" ht="18.75">
      <c r="A82" s="532"/>
      <c r="B82" s="253" t="s">
        <v>6786</v>
      </c>
      <c r="C82" s="603"/>
      <c r="D82" s="604"/>
      <c r="E82" s="603"/>
      <c r="F82" s="254" t="s">
        <v>6468</v>
      </c>
      <c r="G82" s="254">
        <v>0.16</v>
      </c>
      <c r="H82" s="600"/>
      <c r="I82" s="531"/>
    </row>
    <row r="83" spans="1:10" ht="19.5" thickBot="1">
      <c r="A83" s="528"/>
      <c r="B83" s="255"/>
      <c r="C83" s="598"/>
      <c r="D83" s="594"/>
      <c r="E83" s="598"/>
      <c r="F83" s="251"/>
      <c r="G83" s="256"/>
      <c r="H83" s="601"/>
      <c r="I83" s="526"/>
    </row>
    <row r="84" spans="1:10" ht="19.5" thickBot="1">
      <c r="A84" s="236"/>
      <c r="B84" s="255"/>
      <c r="C84" s="250"/>
      <c r="D84" s="249"/>
      <c r="E84" s="250"/>
      <c r="F84" s="251"/>
      <c r="G84" s="251"/>
      <c r="H84" s="245"/>
      <c r="I84" s="234"/>
    </row>
    <row r="85" spans="1:10" ht="57" thickBot="1">
      <c r="A85" s="236" t="s">
        <v>9960</v>
      </c>
      <c r="B85" s="245" t="s">
        <v>6796</v>
      </c>
      <c r="C85" s="250" t="s">
        <v>6463</v>
      </c>
      <c r="D85" s="249"/>
      <c r="E85" s="250"/>
      <c r="F85" s="254" t="s">
        <v>2182</v>
      </c>
      <c r="G85" s="251"/>
      <c r="H85" s="245"/>
      <c r="I85" s="234"/>
    </row>
    <row r="86" spans="1:10" ht="18.75">
      <c r="A86" s="527" t="s">
        <v>9960</v>
      </c>
      <c r="B86" s="253" t="s">
        <v>6782</v>
      </c>
      <c r="C86" s="597" t="s">
        <v>6797</v>
      </c>
      <c r="D86" s="589"/>
      <c r="E86" s="599"/>
      <c r="F86" s="254" t="s">
        <v>2182</v>
      </c>
      <c r="G86" s="254"/>
      <c r="H86" s="599"/>
      <c r="I86" s="525"/>
      <c r="J86" s="196">
        <f>SUM(G87:G90)*1000</f>
        <v>105.00000000000001</v>
      </c>
    </row>
    <row r="87" spans="1:10" ht="18.75">
      <c r="A87" s="532"/>
      <c r="B87" s="253" t="s">
        <v>6784</v>
      </c>
      <c r="C87" s="603"/>
      <c r="D87" s="602"/>
      <c r="E87" s="600"/>
      <c r="F87" s="254" t="s">
        <v>6465</v>
      </c>
      <c r="G87" s="254">
        <v>0.04</v>
      </c>
      <c r="H87" s="600"/>
      <c r="I87" s="531"/>
    </row>
    <row r="88" spans="1:10" ht="18.75">
      <c r="A88" s="532"/>
      <c r="B88" s="253" t="s">
        <v>6785</v>
      </c>
      <c r="C88" s="603"/>
      <c r="D88" s="602"/>
      <c r="E88" s="600"/>
      <c r="F88" s="254" t="s">
        <v>6465</v>
      </c>
      <c r="G88" s="254">
        <v>0.03</v>
      </c>
      <c r="H88" s="600"/>
      <c r="I88" s="531"/>
    </row>
    <row r="89" spans="1:10" ht="18.75">
      <c r="A89" s="532"/>
      <c r="B89" s="253" t="s">
        <v>6791</v>
      </c>
      <c r="C89" s="603"/>
      <c r="D89" s="602"/>
      <c r="E89" s="600"/>
      <c r="F89" s="254" t="s">
        <v>6465</v>
      </c>
      <c r="G89" s="254">
        <v>0.01</v>
      </c>
      <c r="H89" s="600"/>
      <c r="I89" s="531"/>
    </row>
    <row r="90" spans="1:10" ht="18.75">
      <c r="A90" s="532"/>
      <c r="B90" s="253" t="s">
        <v>6786</v>
      </c>
      <c r="C90" s="603"/>
      <c r="D90" s="602"/>
      <c r="E90" s="600"/>
      <c r="F90" s="254" t="s">
        <v>6465</v>
      </c>
      <c r="G90" s="254">
        <v>2.5000000000000001E-2</v>
      </c>
      <c r="H90" s="600"/>
      <c r="I90" s="531"/>
    </row>
    <row r="91" spans="1:10" ht="19.5" thickBot="1">
      <c r="A91" s="528"/>
      <c r="B91" s="255"/>
      <c r="C91" s="598"/>
      <c r="D91" s="590"/>
      <c r="E91" s="601"/>
      <c r="F91" s="256"/>
      <c r="G91" s="256"/>
      <c r="H91" s="601"/>
      <c r="I91" s="526"/>
    </row>
    <row r="92" spans="1:10" ht="18.75">
      <c r="A92" s="527" t="s">
        <v>9960</v>
      </c>
      <c r="B92" s="253" t="s">
        <v>6788</v>
      </c>
      <c r="C92" s="597" t="s">
        <v>6797</v>
      </c>
      <c r="D92" s="589"/>
      <c r="E92" s="599"/>
      <c r="F92" s="254" t="s">
        <v>2182</v>
      </c>
      <c r="G92" s="254"/>
      <c r="H92" s="599"/>
      <c r="I92" s="525"/>
      <c r="J92" s="196">
        <f>SUM(G93:G96)*1000</f>
        <v>50</v>
      </c>
    </row>
    <row r="93" spans="1:10" ht="18.75">
      <c r="A93" s="532"/>
      <c r="B93" s="253" t="s">
        <v>6784</v>
      </c>
      <c r="C93" s="603"/>
      <c r="D93" s="602"/>
      <c r="E93" s="600"/>
      <c r="F93" s="254" t="s">
        <v>6465</v>
      </c>
      <c r="G93" s="254">
        <v>0.02</v>
      </c>
      <c r="H93" s="600"/>
      <c r="I93" s="531"/>
    </row>
    <row r="94" spans="1:10" ht="18.75">
      <c r="A94" s="532"/>
      <c r="B94" s="253" t="s">
        <v>6785</v>
      </c>
      <c r="C94" s="603"/>
      <c r="D94" s="602"/>
      <c r="E94" s="600"/>
      <c r="F94" s="254" t="s">
        <v>6465</v>
      </c>
      <c r="G94" s="254">
        <v>0.02</v>
      </c>
      <c r="H94" s="600"/>
      <c r="I94" s="531"/>
    </row>
    <row r="95" spans="1:10" ht="18.75">
      <c r="A95" s="532"/>
      <c r="B95" s="253" t="s">
        <v>6786</v>
      </c>
      <c r="C95" s="603"/>
      <c r="D95" s="602"/>
      <c r="E95" s="600"/>
      <c r="F95" s="254" t="s">
        <v>6465</v>
      </c>
      <c r="G95" s="254">
        <v>0.01</v>
      </c>
      <c r="H95" s="600"/>
      <c r="I95" s="531"/>
    </row>
    <row r="96" spans="1:10" ht="19.5" thickBot="1">
      <c r="A96" s="528"/>
      <c r="B96" s="255"/>
      <c r="C96" s="598"/>
      <c r="D96" s="590"/>
      <c r="E96" s="601"/>
      <c r="F96" s="256"/>
      <c r="G96" s="256"/>
      <c r="H96" s="601"/>
      <c r="I96" s="526"/>
    </row>
    <row r="97" spans="1:10" ht="18.75">
      <c r="A97" s="527" t="s">
        <v>9960</v>
      </c>
      <c r="B97" s="253" t="s">
        <v>6790</v>
      </c>
      <c r="C97" s="599" t="s">
        <v>6797</v>
      </c>
      <c r="D97" s="589"/>
      <c r="E97" s="599"/>
      <c r="F97" s="254" t="s">
        <v>2182</v>
      </c>
      <c r="G97" s="254"/>
      <c r="H97" s="599"/>
      <c r="I97" s="525"/>
      <c r="J97" s="196">
        <f>SUM(G98:G102)*1000</f>
        <v>668.99999999999989</v>
      </c>
    </row>
    <row r="98" spans="1:10" ht="18.75">
      <c r="A98" s="532"/>
      <c r="B98" s="253" t="s">
        <v>6784</v>
      </c>
      <c r="C98" s="600"/>
      <c r="D98" s="602"/>
      <c r="E98" s="600"/>
      <c r="F98" s="254" t="s">
        <v>6465</v>
      </c>
      <c r="G98" s="254">
        <v>0.36</v>
      </c>
      <c r="H98" s="600"/>
      <c r="I98" s="531"/>
    </row>
    <row r="99" spans="1:10" ht="18.75">
      <c r="A99" s="532"/>
      <c r="B99" s="253" t="s">
        <v>6785</v>
      </c>
      <c r="C99" s="600"/>
      <c r="D99" s="602"/>
      <c r="E99" s="600"/>
      <c r="F99" s="254" t="s">
        <v>6465</v>
      </c>
      <c r="G99" s="257">
        <v>0.05</v>
      </c>
      <c r="H99" s="600"/>
      <c r="I99" s="531"/>
    </row>
    <row r="100" spans="1:10" ht="18.75">
      <c r="A100" s="532"/>
      <c r="B100" s="253" t="s">
        <v>6791</v>
      </c>
      <c r="C100" s="600"/>
      <c r="D100" s="602"/>
      <c r="E100" s="600"/>
      <c r="F100" s="254" t="s">
        <v>6465</v>
      </c>
      <c r="G100" s="257">
        <v>0.02</v>
      </c>
      <c r="H100" s="600"/>
      <c r="I100" s="531"/>
    </row>
    <row r="101" spans="1:10" ht="18.75">
      <c r="A101" s="532"/>
      <c r="B101" s="253" t="s">
        <v>6786</v>
      </c>
      <c r="C101" s="600"/>
      <c r="D101" s="602"/>
      <c r="E101" s="600"/>
      <c r="F101" s="254" t="s">
        <v>6465</v>
      </c>
      <c r="G101" s="257">
        <v>0.15</v>
      </c>
      <c r="H101" s="600"/>
      <c r="I101" s="531"/>
    </row>
    <row r="102" spans="1:10" ht="19.5" thickBot="1">
      <c r="A102" s="528"/>
      <c r="B102" s="255" t="s">
        <v>6787</v>
      </c>
      <c r="C102" s="601"/>
      <c r="D102" s="590"/>
      <c r="E102" s="601"/>
      <c r="F102" s="251" t="s">
        <v>6465</v>
      </c>
      <c r="G102" s="250">
        <v>8.8999999999999996E-2</v>
      </c>
      <c r="H102" s="601"/>
      <c r="I102" s="526"/>
    </row>
    <row r="103" spans="1:10" ht="18.75">
      <c r="A103" s="527" t="s">
        <v>9960</v>
      </c>
      <c r="B103" s="253" t="s">
        <v>6792</v>
      </c>
      <c r="C103" s="599" t="s">
        <v>6797</v>
      </c>
      <c r="D103" s="589"/>
      <c r="E103" s="599"/>
      <c r="F103" s="254" t="s">
        <v>2182</v>
      </c>
      <c r="G103" s="254"/>
      <c r="H103" s="599"/>
      <c r="I103" s="525"/>
      <c r="J103" s="196">
        <f>SUM(G104:G108)*1000</f>
        <v>139.99999999999997</v>
      </c>
    </row>
    <row r="104" spans="1:10" ht="18.75">
      <c r="A104" s="532"/>
      <c r="B104" s="253" t="s">
        <v>6784</v>
      </c>
      <c r="C104" s="600"/>
      <c r="D104" s="602"/>
      <c r="E104" s="600"/>
      <c r="F104" s="254" t="s">
        <v>6465</v>
      </c>
      <c r="G104" s="254">
        <v>5.5E-2</v>
      </c>
      <c r="H104" s="600"/>
      <c r="I104" s="531"/>
    </row>
    <row r="105" spans="1:10" ht="18.75">
      <c r="A105" s="532"/>
      <c r="B105" s="253" t="s">
        <v>6785</v>
      </c>
      <c r="C105" s="600"/>
      <c r="D105" s="602"/>
      <c r="E105" s="600"/>
      <c r="F105" s="254" t="s">
        <v>6465</v>
      </c>
      <c r="G105" s="257">
        <v>0.02</v>
      </c>
      <c r="H105" s="600"/>
      <c r="I105" s="531"/>
    </row>
    <row r="106" spans="1:10" ht="18.75">
      <c r="A106" s="532"/>
      <c r="B106" s="253" t="s">
        <v>6791</v>
      </c>
      <c r="C106" s="600"/>
      <c r="D106" s="602"/>
      <c r="E106" s="600"/>
      <c r="F106" s="254" t="s">
        <v>6465</v>
      </c>
      <c r="G106" s="257">
        <v>1.4999999999999999E-2</v>
      </c>
      <c r="H106" s="600"/>
      <c r="I106" s="531"/>
    </row>
    <row r="107" spans="1:10" ht="18.75">
      <c r="A107" s="532"/>
      <c r="B107" s="253" t="s">
        <v>6786</v>
      </c>
      <c r="C107" s="600"/>
      <c r="D107" s="602"/>
      <c r="E107" s="600"/>
      <c r="F107" s="254" t="s">
        <v>6465</v>
      </c>
      <c r="G107" s="257">
        <v>0.03</v>
      </c>
      <c r="H107" s="600"/>
      <c r="I107" s="531"/>
    </row>
    <row r="108" spans="1:10" ht="19.5" thickBot="1">
      <c r="A108" s="528"/>
      <c r="B108" s="255" t="s">
        <v>6787</v>
      </c>
      <c r="C108" s="601"/>
      <c r="D108" s="590"/>
      <c r="E108" s="601"/>
      <c r="F108" s="251" t="s">
        <v>6465</v>
      </c>
      <c r="G108" s="250">
        <v>0.02</v>
      </c>
      <c r="H108" s="601"/>
      <c r="I108" s="526"/>
    </row>
    <row r="109" spans="1:10" ht="18.75">
      <c r="A109" s="527" t="s">
        <v>9960</v>
      </c>
      <c r="B109" s="253" t="s">
        <v>6794</v>
      </c>
      <c r="C109" s="599" t="s">
        <v>6797</v>
      </c>
      <c r="D109" s="589"/>
      <c r="E109" s="599"/>
      <c r="F109" s="254" t="s">
        <v>2182</v>
      </c>
      <c r="G109" s="254"/>
      <c r="H109" s="599"/>
      <c r="I109" s="525"/>
      <c r="J109" s="196">
        <f>SUM(G110:G112)*1000</f>
        <v>165</v>
      </c>
    </row>
    <row r="110" spans="1:10" ht="18.75">
      <c r="A110" s="532"/>
      <c r="B110" s="253" t="s">
        <v>6791</v>
      </c>
      <c r="C110" s="600"/>
      <c r="D110" s="602"/>
      <c r="E110" s="600"/>
      <c r="F110" s="254" t="s">
        <v>6465</v>
      </c>
      <c r="G110" s="254">
        <v>4.0000000000000001E-3</v>
      </c>
      <c r="H110" s="600"/>
      <c r="I110" s="531"/>
    </row>
    <row r="111" spans="1:10" ht="18.75">
      <c r="A111" s="532"/>
      <c r="B111" s="253" t="s">
        <v>6786</v>
      </c>
      <c r="C111" s="600"/>
      <c r="D111" s="602"/>
      <c r="E111" s="600"/>
      <c r="F111" s="254" t="s">
        <v>6465</v>
      </c>
      <c r="G111" s="257">
        <v>0.08</v>
      </c>
      <c r="H111" s="600"/>
      <c r="I111" s="531"/>
    </row>
    <row r="112" spans="1:10" ht="19.5" thickBot="1">
      <c r="A112" s="528"/>
      <c r="B112" s="255" t="s">
        <v>6787</v>
      </c>
      <c r="C112" s="601"/>
      <c r="D112" s="590"/>
      <c r="E112" s="601"/>
      <c r="F112" s="251" t="s">
        <v>6465</v>
      </c>
      <c r="G112" s="250">
        <v>8.1000000000000003E-2</v>
      </c>
      <c r="H112" s="601"/>
      <c r="I112" s="526"/>
    </row>
    <row r="113" spans="1:10" ht="18.75">
      <c r="A113" s="527" t="s">
        <v>9960</v>
      </c>
      <c r="B113" s="253" t="s">
        <v>6795</v>
      </c>
      <c r="C113" s="599" t="s">
        <v>6797</v>
      </c>
      <c r="D113" s="589"/>
      <c r="E113" s="599"/>
      <c r="F113" s="254" t="s">
        <v>2182</v>
      </c>
      <c r="G113" s="254"/>
      <c r="H113" s="599"/>
      <c r="I113" s="525"/>
      <c r="J113" s="196">
        <f>SUM(G114)*1000</f>
        <v>100</v>
      </c>
    </row>
    <row r="114" spans="1:10" ht="18.75">
      <c r="A114" s="532"/>
      <c r="B114" s="253" t="s">
        <v>6786</v>
      </c>
      <c r="C114" s="600"/>
      <c r="D114" s="602"/>
      <c r="E114" s="600"/>
      <c r="F114" s="254" t="s">
        <v>6465</v>
      </c>
      <c r="G114" s="254">
        <v>0.1</v>
      </c>
      <c r="H114" s="600"/>
      <c r="I114" s="531"/>
    </row>
    <row r="115" spans="1:10" ht="19.5" thickBot="1">
      <c r="A115" s="528"/>
      <c r="B115" s="255"/>
      <c r="C115" s="601"/>
      <c r="D115" s="590"/>
      <c r="E115" s="601"/>
      <c r="F115" s="256"/>
      <c r="G115" s="256"/>
      <c r="H115" s="601"/>
      <c r="I115" s="526"/>
    </row>
    <row r="116" spans="1:10" ht="19.5" thickBot="1">
      <c r="A116" s="236"/>
      <c r="B116" s="245"/>
      <c r="C116" s="245"/>
      <c r="D116" s="248"/>
      <c r="E116" s="245"/>
      <c r="F116" s="251"/>
      <c r="G116" s="251"/>
      <c r="H116" s="245"/>
      <c r="I116" s="234"/>
    </row>
    <row r="117" spans="1:10" ht="19.5" thickBot="1">
      <c r="A117" s="236"/>
      <c r="B117" s="244" t="s">
        <v>6798</v>
      </c>
      <c r="C117" s="250"/>
      <c r="D117" s="249"/>
      <c r="E117" s="250"/>
      <c r="F117" s="251"/>
      <c r="G117" s="251"/>
      <c r="H117" s="245"/>
      <c r="I117" s="234"/>
    </row>
    <row r="118" spans="1:10" ht="19.5" thickBot="1">
      <c r="A118" s="236"/>
      <c r="B118" s="244"/>
      <c r="C118" s="250"/>
      <c r="D118" s="249"/>
      <c r="E118" s="250"/>
      <c r="F118" s="251"/>
      <c r="G118" s="251"/>
      <c r="H118" s="245"/>
      <c r="I118" s="234"/>
    </row>
    <row r="119" spans="1:10" ht="19.5" thickBot="1">
      <c r="A119" s="236"/>
      <c r="B119" s="245" t="s">
        <v>6799</v>
      </c>
      <c r="C119" s="250" t="s">
        <v>6800</v>
      </c>
      <c r="D119" s="249"/>
      <c r="E119" s="250"/>
      <c r="F119" s="251" t="s">
        <v>2144</v>
      </c>
      <c r="G119" s="251">
        <v>36</v>
      </c>
      <c r="H119" s="245"/>
      <c r="I119" s="234"/>
    </row>
    <row r="120" spans="1:10" ht="19.5" thickBot="1">
      <c r="A120" s="236"/>
      <c r="B120" s="245"/>
      <c r="C120" s="250"/>
      <c r="D120" s="249"/>
      <c r="E120" s="250"/>
      <c r="F120" s="251"/>
      <c r="G120" s="251"/>
      <c r="H120" s="245"/>
      <c r="I120" s="234"/>
    </row>
    <row r="121" spans="1:10" ht="19.5" thickBot="1">
      <c r="A121" s="258"/>
      <c r="B121" s="245" t="s">
        <v>6799</v>
      </c>
      <c r="C121" s="250" t="s">
        <v>6801</v>
      </c>
      <c r="D121" s="249"/>
      <c r="E121" s="250"/>
      <c r="F121" s="251" t="s">
        <v>2144</v>
      </c>
      <c r="G121" s="251">
        <v>1</v>
      </c>
      <c r="H121" s="245"/>
      <c r="I121" s="234"/>
    </row>
    <row r="122" spans="1:10" ht="19.5" thickBot="1">
      <c r="A122" s="258"/>
      <c r="B122" s="245"/>
      <c r="C122" s="250"/>
      <c r="D122" s="249"/>
      <c r="E122" s="250"/>
      <c r="F122" s="251"/>
      <c r="G122" s="251"/>
      <c r="H122" s="245"/>
      <c r="I122" s="234"/>
    </row>
    <row r="123" spans="1:10" ht="19.5" thickBot="1">
      <c r="A123" s="258"/>
      <c r="B123" s="245" t="s">
        <v>6802</v>
      </c>
      <c r="C123" s="250" t="s">
        <v>6803</v>
      </c>
      <c r="D123" s="249"/>
      <c r="E123" s="250"/>
      <c r="F123" s="251" t="s">
        <v>2144</v>
      </c>
      <c r="G123" s="251">
        <v>1</v>
      </c>
      <c r="H123" s="245"/>
      <c r="I123" s="234"/>
    </row>
    <row r="124" spans="1:10" ht="19.5" thickBot="1">
      <c r="A124" s="258"/>
      <c r="B124" s="245"/>
      <c r="C124" s="250"/>
      <c r="D124" s="249"/>
      <c r="E124" s="250"/>
      <c r="F124" s="251"/>
      <c r="G124" s="251"/>
      <c r="H124" s="245"/>
      <c r="I124" s="234"/>
    </row>
    <row r="125" spans="1:10" ht="38.25" thickBot="1">
      <c r="A125" s="232"/>
      <c r="B125" s="245" t="s">
        <v>6804</v>
      </c>
      <c r="C125" s="250"/>
      <c r="D125" s="249"/>
      <c r="E125" s="250"/>
      <c r="F125" s="251"/>
      <c r="G125" s="251"/>
      <c r="H125" s="245"/>
      <c r="I125" s="234"/>
    </row>
    <row r="126" spans="1:10" ht="19.5" thickBot="1">
      <c r="A126" s="236"/>
      <c r="B126" s="245" t="s">
        <v>6805</v>
      </c>
      <c r="C126" s="250" t="s">
        <v>6806</v>
      </c>
      <c r="D126" s="249"/>
      <c r="E126" s="250"/>
      <c r="F126" s="251" t="s">
        <v>6441</v>
      </c>
      <c r="G126" s="251">
        <v>4</v>
      </c>
      <c r="H126" s="245"/>
      <c r="I126" s="234"/>
    </row>
    <row r="127" spans="1:10" ht="19.5" thickBot="1">
      <c r="A127" s="236"/>
      <c r="B127" s="245"/>
      <c r="C127" s="250"/>
      <c r="D127" s="249"/>
      <c r="E127" s="250"/>
      <c r="F127" s="251"/>
      <c r="G127" s="251"/>
      <c r="H127" s="245"/>
      <c r="I127" s="234"/>
    </row>
    <row r="128" spans="1:10" ht="36.75" thickBot="1">
      <c r="A128" s="258" t="s">
        <v>9961</v>
      </c>
      <c r="B128" s="245" t="s">
        <v>6807</v>
      </c>
      <c r="C128" s="250" t="s">
        <v>6808</v>
      </c>
      <c r="D128" s="249"/>
      <c r="E128" s="250"/>
      <c r="F128" s="251" t="s">
        <v>2182</v>
      </c>
      <c r="G128" s="251">
        <v>1400</v>
      </c>
      <c r="H128" s="245"/>
      <c r="I128" s="234"/>
    </row>
    <row r="129" spans="1:10" ht="19.5" thickBot="1">
      <c r="A129" s="258"/>
      <c r="B129" s="255"/>
      <c r="C129" s="250"/>
      <c r="D129" s="249"/>
      <c r="E129" s="250"/>
      <c r="F129" s="251"/>
      <c r="G129" s="251"/>
      <c r="H129" s="245"/>
      <c r="I129" s="234"/>
    </row>
    <row r="130" spans="1:10" ht="19.5" thickBot="1">
      <c r="A130" s="236"/>
      <c r="B130" s="245" t="s">
        <v>6809</v>
      </c>
      <c r="C130" s="250" t="s">
        <v>6810</v>
      </c>
      <c r="D130" s="249"/>
      <c r="E130" s="250"/>
      <c r="F130" s="251" t="s">
        <v>2144</v>
      </c>
      <c r="G130" s="251">
        <v>630</v>
      </c>
      <c r="H130" s="245"/>
      <c r="I130" s="234"/>
    </row>
    <row r="131" spans="1:10" ht="19.5" thickBot="1">
      <c r="A131" s="258"/>
      <c r="B131" s="255"/>
      <c r="C131" s="250"/>
      <c r="D131" s="249"/>
      <c r="E131" s="250"/>
      <c r="F131" s="251"/>
      <c r="G131" s="251"/>
      <c r="H131" s="245"/>
      <c r="I131" s="234"/>
    </row>
    <row r="132" spans="1:10" ht="19.5" thickBot="1">
      <c r="A132" s="258"/>
      <c r="B132" s="248" t="s">
        <v>6811</v>
      </c>
      <c r="C132" s="249" t="s">
        <v>6812</v>
      </c>
      <c r="D132" s="249"/>
      <c r="E132" s="250"/>
      <c r="F132" s="251" t="s">
        <v>2144</v>
      </c>
      <c r="G132" s="251">
        <v>1580</v>
      </c>
      <c r="H132" s="245"/>
      <c r="I132" s="234"/>
    </row>
    <row r="133" spans="1:10" ht="19.5" thickBot="1">
      <c r="A133" s="258"/>
      <c r="B133" s="248"/>
      <c r="C133" s="249"/>
      <c r="D133" s="249"/>
      <c r="E133" s="250"/>
      <c r="F133" s="251"/>
      <c r="G133" s="251"/>
      <c r="H133" s="245"/>
      <c r="I133" s="234"/>
    </row>
    <row r="134" spans="1:10" ht="38.25" thickBot="1">
      <c r="A134" s="258" t="s">
        <v>9962</v>
      </c>
      <c r="B134" s="248" t="s">
        <v>6813</v>
      </c>
      <c r="C134" s="249"/>
      <c r="D134" s="249"/>
      <c r="E134" s="250"/>
      <c r="F134" s="251" t="s">
        <v>2144</v>
      </c>
      <c r="G134" s="251">
        <v>6</v>
      </c>
      <c r="H134" s="245"/>
      <c r="I134" s="234"/>
      <c r="J134" s="369">
        <f>G134*3</f>
        <v>18</v>
      </c>
    </row>
    <row r="135" spans="1:10" ht="19.5" thickBot="1">
      <c r="A135" s="258"/>
      <c r="B135" s="248"/>
      <c r="C135" s="249"/>
      <c r="D135" s="249"/>
      <c r="E135" s="250"/>
      <c r="F135" s="251"/>
      <c r="G135" s="251"/>
      <c r="H135" s="245"/>
      <c r="I135" s="234"/>
    </row>
    <row r="136" spans="1:10" ht="38.25" thickBot="1">
      <c r="A136" s="258" t="s">
        <v>8423</v>
      </c>
      <c r="B136" s="248" t="s">
        <v>6814</v>
      </c>
      <c r="C136" s="249"/>
      <c r="D136" s="249"/>
      <c r="E136" s="250"/>
      <c r="F136" s="251" t="s">
        <v>2144</v>
      </c>
      <c r="G136" s="251">
        <v>6</v>
      </c>
      <c r="H136" s="245"/>
      <c r="I136" s="234"/>
      <c r="J136" s="196">
        <f>G136*3</f>
        <v>18</v>
      </c>
    </row>
    <row r="137" spans="1:10" ht="19.5" thickBot="1">
      <c r="A137" s="258"/>
      <c r="B137" s="248"/>
      <c r="C137" s="249"/>
      <c r="D137" s="249"/>
      <c r="E137" s="250"/>
      <c r="F137" s="251"/>
      <c r="G137" s="251"/>
      <c r="H137" s="245"/>
      <c r="I137" s="234"/>
    </row>
    <row r="138" spans="1:10" ht="19.5" thickBot="1">
      <c r="A138" s="258"/>
      <c r="B138" s="248" t="s">
        <v>6815</v>
      </c>
      <c r="C138" s="249"/>
      <c r="D138" s="249"/>
      <c r="E138" s="250"/>
      <c r="F138" s="251" t="s">
        <v>2144</v>
      </c>
      <c r="G138" s="251">
        <v>12</v>
      </c>
      <c r="H138" s="245"/>
      <c r="I138" s="234"/>
    </row>
    <row r="139" spans="1:10" ht="19.5" thickBot="1">
      <c r="A139" s="258"/>
      <c r="B139" s="248"/>
      <c r="C139" s="249"/>
      <c r="D139" s="249"/>
      <c r="E139" s="250"/>
      <c r="F139" s="251"/>
      <c r="G139" s="251"/>
      <c r="H139" s="245"/>
      <c r="I139" s="234"/>
    </row>
    <row r="140" spans="1:10" ht="38.25" thickBot="1">
      <c r="A140" s="258"/>
      <c r="B140" s="248" t="s">
        <v>6816</v>
      </c>
      <c r="C140" s="249"/>
      <c r="D140" s="249"/>
      <c r="E140" s="250"/>
      <c r="F140" s="251" t="s">
        <v>2144</v>
      </c>
      <c r="G140" s="251">
        <v>6</v>
      </c>
      <c r="H140" s="245"/>
      <c r="I140" s="234"/>
    </row>
    <row r="141" spans="1:10" ht="19.5" thickBot="1">
      <c r="A141" s="258"/>
      <c r="B141" s="245"/>
      <c r="C141" s="249"/>
      <c r="D141" s="249"/>
      <c r="E141" s="250"/>
      <c r="F141" s="251"/>
      <c r="G141" s="251"/>
      <c r="H141" s="245"/>
      <c r="I141" s="234"/>
    </row>
    <row r="142" spans="1:10" ht="19.5" thickBot="1">
      <c r="A142" s="258"/>
      <c r="B142" s="248" t="s">
        <v>6817</v>
      </c>
      <c r="C142" s="250"/>
      <c r="D142" s="249"/>
      <c r="E142" s="250"/>
      <c r="F142" s="251" t="s">
        <v>2144</v>
      </c>
      <c r="G142" s="251">
        <v>4000</v>
      </c>
      <c r="H142" s="245"/>
      <c r="I142" s="234"/>
    </row>
    <row r="143" spans="1:10" ht="19.5" thickBot="1">
      <c r="A143" s="258"/>
      <c r="B143" s="245"/>
      <c r="C143" s="250"/>
      <c r="D143" s="249"/>
      <c r="E143" s="250"/>
      <c r="F143" s="251"/>
      <c r="G143" s="251"/>
      <c r="H143" s="245"/>
      <c r="I143" s="234"/>
    </row>
    <row r="144" spans="1:10" ht="38.25" thickBot="1">
      <c r="A144" s="258"/>
      <c r="B144" s="248" t="s">
        <v>6818</v>
      </c>
      <c r="C144" s="250"/>
      <c r="D144" s="249"/>
      <c r="E144" s="250"/>
      <c r="F144" s="251" t="s">
        <v>6441</v>
      </c>
      <c r="G144" s="251">
        <v>130</v>
      </c>
      <c r="H144" s="245"/>
      <c r="I144" s="234"/>
    </row>
    <row r="145" spans="1:9" ht="19.5" thickBot="1">
      <c r="A145" s="258"/>
      <c r="B145" s="245"/>
      <c r="C145" s="250"/>
      <c r="D145" s="249"/>
      <c r="E145" s="250"/>
      <c r="F145" s="251"/>
      <c r="G145" s="251"/>
      <c r="H145" s="245"/>
      <c r="I145" s="234"/>
    </row>
    <row r="146" spans="1:9" ht="19.5" thickBot="1">
      <c r="A146" s="236"/>
      <c r="B146" s="244" t="s">
        <v>6819</v>
      </c>
      <c r="C146" s="245"/>
      <c r="D146" s="248"/>
      <c r="E146" s="245"/>
      <c r="F146" s="251"/>
      <c r="G146" s="251"/>
      <c r="H146" s="245"/>
      <c r="I146" s="234"/>
    </row>
    <row r="147" spans="1:9" ht="19.5" thickBot="1">
      <c r="A147" s="236"/>
      <c r="B147" s="244"/>
      <c r="C147" s="245"/>
      <c r="D147" s="248"/>
      <c r="E147" s="245"/>
      <c r="F147" s="251"/>
      <c r="G147" s="251"/>
      <c r="H147" s="245"/>
      <c r="I147" s="234"/>
    </row>
    <row r="148" spans="1:9" ht="19.5" thickBot="1">
      <c r="A148" s="236"/>
      <c r="B148" s="245" t="s">
        <v>6820</v>
      </c>
      <c r="C148" s="250"/>
      <c r="D148" s="250"/>
      <c r="E148" s="250"/>
      <c r="F148" s="251" t="s">
        <v>3509</v>
      </c>
      <c r="G148" s="251">
        <v>11</v>
      </c>
      <c r="H148" s="245"/>
      <c r="I148" s="234"/>
    </row>
    <row r="149" spans="1:9" ht="19.5" thickBot="1">
      <c r="A149" s="236"/>
      <c r="B149" s="245"/>
      <c r="C149" s="250"/>
      <c r="D149" s="250"/>
      <c r="E149" s="250"/>
      <c r="F149" s="251"/>
      <c r="G149" s="251"/>
      <c r="H149" s="245"/>
      <c r="I149" s="234"/>
    </row>
    <row r="150" spans="1:9" ht="57" thickBot="1">
      <c r="A150" s="236"/>
      <c r="B150" s="245" t="s">
        <v>6821</v>
      </c>
      <c r="C150" s="250" t="s">
        <v>2306</v>
      </c>
      <c r="D150" s="250"/>
      <c r="E150" s="250"/>
      <c r="F150" s="251"/>
      <c r="G150" s="251"/>
      <c r="H150" s="245"/>
      <c r="I150" s="234"/>
    </row>
    <row r="151" spans="1:9" ht="19.5" thickBot="1">
      <c r="A151" s="236" t="s">
        <v>9963</v>
      </c>
      <c r="B151" s="245" t="s">
        <v>6822</v>
      </c>
      <c r="C151" s="250"/>
      <c r="D151" s="250"/>
      <c r="E151" s="250"/>
      <c r="F151" s="251" t="s">
        <v>2182</v>
      </c>
      <c r="G151" s="251">
        <v>1</v>
      </c>
      <c r="H151" s="245"/>
      <c r="I151" s="234"/>
    </row>
    <row r="152" spans="1:9" ht="19.5" thickBot="1">
      <c r="A152" s="236"/>
      <c r="B152" s="245"/>
      <c r="C152" s="250"/>
      <c r="D152" s="250"/>
      <c r="E152" s="250"/>
      <c r="F152" s="251" t="s">
        <v>3509</v>
      </c>
      <c r="G152" s="251">
        <v>2</v>
      </c>
      <c r="H152" s="245"/>
      <c r="I152" s="234"/>
    </row>
    <row r="153" spans="1:9" ht="19.5" thickBot="1">
      <c r="A153" s="368" t="s">
        <v>9963</v>
      </c>
      <c r="B153" s="245" t="s">
        <v>6823</v>
      </c>
      <c r="C153" s="250"/>
      <c r="D153" s="250"/>
      <c r="E153" s="250"/>
      <c r="F153" s="251" t="s">
        <v>2182</v>
      </c>
      <c r="G153" s="251">
        <v>78</v>
      </c>
      <c r="H153" s="245"/>
      <c r="I153" s="234"/>
    </row>
    <row r="154" spans="1:9" ht="19.5" thickBot="1">
      <c r="A154" s="236"/>
      <c r="B154" s="245"/>
      <c r="C154" s="250"/>
      <c r="D154" s="250"/>
      <c r="E154" s="250"/>
      <c r="F154" s="251" t="s">
        <v>3509</v>
      </c>
      <c r="G154" s="251">
        <v>250</v>
      </c>
      <c r="H154" s="245"/>
      <c r="I154" s="234"/>
    </row>
    <row r="155" spans="1:9" ht="19.5" thickBot="1">
      <c r="A155" s="236"/>
      <c r="B155" s="245" t="s">
        <v>6824</v>
      </c>
      <c r="C155" s="250"/>
      <c r="D155" s="250"/>
      <c r="E155" s="250"/>
      <c r="F155" s="251"/>
      <c r="G155" s="251"/>
      <c r="H155" s="245"/>
      <c r="I155" s="234"/>
    </row>
    <row r="156" spans="1:9" ht="19.5" thickBot="1">
      <c r="A156" s="258"/>
      <c r="B156" s="245">
        <v>4</v>
      </c>
      <c r="C156" s="250"/>
      <c r="D156" s="250"/>
      <c r="E156" s="250"/>
      <c r="F156" s="251" t="s">
        <v>2144</v>
      </c>
      <c r="G156" s="251">
        <v>10</v>
      </c>
      <c r="H156" s="245"/>
      <c r="I156" s="234"/>
    </row>
    <row r="157" spans="1:9" ht="19.5" thickBot="1">
      <c r="A157" s="258"/>
      <c r="B157" s="245" t="s">
        <v>6825</v>
      </c>
      <c r="C157" s="249" t="s">
        <v>6826</v>
      </c>
      <c r="D157" s="250"/>
      <c r="E157" s="250"/>
      <c r="F157" s="251" t="s">
        <v>2144</v>
      </c>
      <c r="G157" s="251">
        <v>3</v>
      </c>
      <c r="H157" s="245"/>
      <c r="I157" s="234"/>
    </row>
    <row r="158" spans="1:9" ht="19.5" thickBot="1">
      <c r="A158" s="258"/>
      <c r="B158" s="245"/>
      <c r="C158" s="249"/>
      <c r="D158" s="250"/>
      <c r="E158" s="250"/>
      <c r="F158" s="251"/>
      <c r="G158" s="251"/>
      <c r="H158" s="245"/>
      <c r="I158" s="234"/>
    </row>
    <row r="159" spans="1:9" ht="19.5" thickBot="1">
      <c r="A159" s="258"/>
      <c r="B159" s="245" t="s">
        <v>6825</v>
      </c>
      <c r="C159" s="249" t="s">
        <v>6827</v>
      </c>
      <c r="D159" s="250"/>
      <c r="E159" s="250"/>
      <c r="F159" s="251" t="s">
        <v>2144</v>
      </c>
      <c r="G159" s="251">
        <v>3</v>
      </c>
      <c r="H159" s="245"/>
      <c r="I159" s="234"/>
    </row>
    <row r="160" spans="1:9" ht="19.5" thickBot="1">
      <c r="A160" s="258"/>
      <c r="B160" s="245"/>
      <c r="C160" s="249"/>
      <c r="D160" s="250"/>
      <c r="E160" s="250"/>
      <c r="F160" s="251"/>
      <c r="G160" s="251"/>
      <c r="H160" s="245"/>
      <c r="I160" s="234"/>
    </row>
    <row r="161" spans="1:9" ht="19.5" thickBot="1">
      <c r="A161" s="258"/>
      <c r="B161" s="245" t="s">
        <v>6828</v>
      </c>
      <c r="C161" s="250" t="s">
        <v>6829</v>
      </c>
      <c r="D161" s="250"/>
      <c r="E161" s="250"/>
      <c r="F161" s="251" t="s">
        <v>2144</v>
      </c>
      <c r="G161" s="251">
        <v>1</v>
      </c>
      <c r="H161" s="245"/>
      <c r="I161" s="234"/>
    </row>
    <row r="162" spans="1:9" ht="19.5" thickBot="1">
      <c r="A162" s="258"/>
      <c r="B162" s="245"/>
      <c r="C162" s="250"/>
      <c r="D162" s="250"/>
      <c r="E162" s="250"/>
      <c r="F162" s="251"/>
      <c r="G162" s="251"/>
      <c r="H162" s="245"/>
      <c r="I162" s="234"/>
    </row>
    <row r="163" spans="1:9" ht="19.5" thickBot="1">
      <c r="A163" s="258"/>
      <c r="B163" s="245" t="s">
        <v>6830</v>
      </c>
      <c r="C163" s="250" t="s">
        <v>6831</v>
      </c>
      <c r="D163" s="250"/>
      <c r="E163" s="250"/>
      <c r="F163" s="251" t="s">
        <v>3509</v>
      </c>
      <c r="G163" s="251">
        <v>1</v>
      </c>
      <c r="H163" s="245"/>
      <c r="I163" s="234"/>
    </row>
    <row r="164" spans="1:9" ht="19.5" thickBot="1">
      <c r="A164" s="258"/>
      <c r="B164" s="245"/>
      <c r="C164" s="250"/>
      <c r="D164" s="250"/>
      <c r="E164" s="250"/>
      <c r="F164" s="251"/>
      <c r="G164" s="251"/>
      <c r="H164" s="245"/>
      <c r="I164" s="234"/>
    </row>
    <row r="165" spans="1:9" ht="38.25" thickBot="1">
      <c r="A165" s="259"/>
      <c r="B165" s="245" t="s">
        <v>6832</v>
      </c>
      <c r="C165" s="250"/>
      <c r="D165" s="250"/>
      <c r="E165" s="250"/>
      <c r="F165" s="251" t="s">
        <v>6833</v>
      </c>
      <c r="G165" s="251">
        <v>2</v>
      </c>
      <c r="H165" s="245"/>
      <c r="I165" s="234"/>
    </row>
    <row r="166" spans="1:9" ht="38.25" thickBot="1">
      <c r="A166" s="258"/>
      <c r="B166" s="245" t="s">
        <v>6834</v>
      </c>
      <c r="C166" s="249"/>
      <c r="D166" s="249"/>
      <c r="E166" s="249"/>
      <c r="F166" s="251" t="s">
        <v>6441</v>
      </c>
      <c r="G166" s="251">
        <v>1</v>
      </c>
      <c r="H166" s="248"/>
      <c r="I166" s="234"/>
    </row>
    <row r="167" spans="1:9" ht="57" thickBot="1">
      <c r="A167" s="258"/>
      <c r="B167" s="245" t="s">
        <v>6835</v>
      </c>
      <c r="C167" s="249"/>
      <c r="D167" s="249"/>
      <c r="E167" s="249"/>
      <c r="F167" s="251" t="s">
        <v>2144</v>
      </c>
      <c r="G167" s="251">
        <v>80</v>
      </c>
      <c r="H167" s="248"/>
      <c r="I167" s="234"/>
    </row>
    <row r="168" spans="1:9" ht="18.75">
      <c r="A168" s="591"/>
      <c r="B168" s="260" t="s">
        <v>6836</v>
      </c>
      <c r="C168" s="597" t="s">
        <v>6707</v>
      </c>
      <c r="D168" s="593"/>
      <c r="E168" s="593"/>
      <c r="F168" s="595" t="s">
        <v>3768</v>
      </c>
      <c r="G168" s="595">
        <v>726</v>
      </c>
      <c r="H168" s="589"/>
      <c r="I168" s="525"/>
    </row>
    <row r="169" spans="1:9" ht="19.5" thickBot="1">
      <c r="A169" s="592"/>
      <c r="B169" s="245" t="s">
        <v>6837</v>
      </c>
      <c r="C169" s="598"/>
      <c r="D169" s="594"/>
      <c r="E169" s="594"/>
      <c r="F169" s="596"/>
      <c r="G169" s="596"/>
      <c r="H169" s="590"/>
      <c r="I169" s="526"/>
    </row>
    <row r="170" spans="1:9" ht="37.5">
      <c r="A170" s="591"/>
      <c r="B170" s="260" t="s">
        <v>6838</v>
      </c>
      <c r="C170" s="257" t="s">
        <v>6839</v>
      </c>
      <c r="D170" s="593"/>
      <c r="E170" s="593"/>
      <c r="F170" s="595" t="s">
        <v>2182</v>
      </c>
      <c r="G170" s="595">
        <v>181</v>
      </c>
      <c r="H170" s="589"/>
      <c r="I170" s="525"/>
    </row>
    <row r="171" spans="1:9" ht="19.5" thickBot="1">
      <c r="A171" s="592"/>
      <c r="B171" s="245" t="s">
        <v>6840</v>
      </c>
      <c r="C171" s="250" t="s">
        <v>6483</v>
      </c>
      <c r="D171" s="594"/>
      <c r="E171" s="594"/>
      <c r="F171" s="596"/>
      <c r="G171" s="596"/>
      <c r="H171" s="590"/>
      <c r="I171" s="526"/>
    </row>
    <row r="172" spans="1:9" ht="19.5" thickBot="1">
      <c r="A172" s="258"/>
      <c r="B172" s="244" t="s">
        <v>6841</v>
      </c>
      <c r="C172" s="250"/>
      <c r="D172" s="250"/>
      <c r="E172" s="250"/>
      <c r="F172" s="251"/>
      <c r="G172" s="251"/>
      <c r="H172" s="245"/>
      <c r="I172" s="234"/>
    </row>
    <row r="173" spans="1:9" ht="19.5" thickBot="1">
      <c r="A173" s="258"/>
      <c r="B173" s="245"/>
      <c r="C173" s="250"/>
      <c r="D173" s="250"/>
      <c r="E173" s="250"/>
      <c r="F173" s="251"/>
      <c r="G173" s="251"/>
      <c r="H173" s="245"/>
      <c r="I173" s="234"/>
    </row>
    <row r="174" spans="1:9" ht="38.25" thickBot="1">
      <c r="A174" s="258"/>
      <c r="B174" s="245" t="s">
        <v>6842</v>
      </c>
      <c r="C174" s="250" t="s">
        <v>6843</v>
      </c>
      <c r="D174" s="250"/>
      <c r="E174" s="250"/>
      <c r="F174" s="251" t="s">
        <v>3768</v>
      </c>
      <c r="G174" s="251">
        <v>3</v>
      </c>
      <c r="H174" s="245"/>
      <c r="I174" s="234"/>
    </row>
    <row r="175" spans="1:9" ht="38.25" thickBot="1">
      <c r="A175" s="258"/>
      <c r="B175" s="245" t="s">
        <v>6844</v>
      </c>
      <c r="C175" s="250" t="s">
        <v>6845</v>
      </c>
      <c r="D175" s="250"/>
      <c r="E175" s="250"/>
      <c r="F175" s="251" t="s">
        <v>3768</v>
      </c>
      <c r="G175" s="251">
        <v>1</v>
      </c>
      <c r="H175" s="245"/>
      <c r="I175" s="234"/>
    </row>
    <row r="176" spans="1:9" ht="38.25" thickBot="1">
      <c r="A176" s="258"/>
      <c r="B176" s="245" t="s">
        <v>6846</v>
      </c>
      <c r="C176" s="250" t="s">
        <v>6759</v>
      </c>
      <c r="D176" s="250"/>
      <c r="E176" s="250"/>
      <c r="F176" s="251" t="s">
        <v>3768</v>
      </c>
      <c r="G176" s="251">
        <v>1</v>
      </c>
      <c r="H176" s="245"/>
      <c r="I176" s="234"/>
    </row>
    <row r="177" spans="1:9" ht="38.25" thickBot="1">
      <c r="A177" s="258"/>
      <c r="B177" s="245" t="s">
        <v>6847</v>
      </c>
      <c r="C177" s="250" t="s">
        <v>6747</v>
      </c>
      <c r="D177" s="250"/>
      <c r="E177" s="250"/>
      <c r="F177" s="251" t="s">
        <v>3768</v>
      </c>
      <c r="G177" s="251">
        <v>22</v>
      </c>
      <c r="H177" s="245"/>
      <c r="I177" s="234"/>
    </row>
    <row r="178" spans="1:9" ht="38.25" thickBot="1">
      <c r="A178" s="258"/>
      <c r="B178" s="245" t="s">
        <v>6847</v>
      </c>
      <c r="C178" s="250" t="s">
        <v>6749</v>
      </c>
      <c r="D178" s="250"/>
      <c r="E178" s="250"/>
      <c r="F178" s="251" t="s">
        <v>3768</v>
      </c>
      <c r="G178" s="251">
        <v>61</v>
      </c>
      <c r="H178" s="245"/>
      <c r="I178" s="234"/>
    </row>
    <row r="179" spans="1:9" ht="38.25" thickBot="1">
      <c r="A179" s="258"/>
      <c r="B179" s="245" t="s">
        <v>6847</v>
      </c>
      <c r="C179" s="250" t="s">
        <v>6751</v>
      </c>
      <c r="D179" s="250"/>
      <c r="E179" s="250"/>
      <c r="F179" s="251" t="s">
        <v>3768</v>
      </c>
      <c r="G179" s="251">
        <v>49</v>
      </c>
      <c r="H179" s="245"/>
      <c r="I179" s="234"/>
    </row>
    <row r="180" spans="1:9" ht="38.25" thickBot="1">
      <c r="A180" s="258"/>
      <c r="B180" s="245" t="s">
        <v>6847</v>
      </c>
      <c r="C180" s="250" t="s">
        <v>6753</v>
      </c>
      <c r="D180" s="250"/>
      <c r="E180" s="250"/>
      <c r="F180" s="251" t="s">
        <v>3768</v>
      </c>
      <c r="G180" s="251">
        <v>7</v>
      </c>
      <c r="H180" s="245"/>
      <c r="I180" s="234"/>
    </row>
    <row r="181" spans="1:9" ht="19.5" thickBot="1">
      <c r="A181" s="258"/>
      <c r="B181" s="245" t="s">
        <v>6848</v>
      </c>
      <c r="C181" s="250" t="s">
        <v>6755</v>
      </c>
      <c r="D181" s="250"/>
      <c r="E181" s="250"/>
      <c r="F181" s="251" t="s">
        <v>3768</v>
      </c>
      <c r="G181" s="251">
        <v>13</v>
      </c>
      <c r="H181" s="245"/>
      <c r="I181" s="234"/>
    </row>
    <row r="182" spans="1:9" ht="19.5" thickBot="1">
      <c r="A182" s="258"/>
      <c r="B182" s="245" t="s">
        <v>6848</v>
      </c>
      <c r="C182" s="250" t="s">
        <v>6757</v>
      </c>
      <c r="D182" s="250"/>
      <c r="E182" s="250"/>
      <c r="F182" s="251" t="s">
        <v>3768</v>
      </c>
      <c r="G182" s="251">
        <v>9</v>
      </c>
      <c r="H182" s="245"/>
      <c r="I182" s="234"/>
    </row>
    <row r="183" spans="1:9" ht="38.25" thickBot="1">
      <c r="A183" s="258"/>
      <c r="B183" s="245" t="s">
        <v>6847</v>
      </c>
      <c r="C183" s="250" t="s">
        <v>6759</v>
      </c>
      <c r="D183" s="250"/>
      <c r="E183" s="250"/>
      <c r="F183" s="251" t="s">
        <v>3768</v>
      </c>
      <c r="G183" s="251">
        <v>10</v>
      </c>
      <c r="H183" s="245"/>
      <c r="I183" s="234"/>
    </row>
    <row r="184" spans="1:9" ht="38.25" thickBot="1">
      <c r="A184" s="258"/>
      <c r="B184" s="245" t="s">
        <v>6849</v>
      </c>
      <c r="C184" s="250" t="s">
        <v>6761</v>
      </c>
      <c r="D184" s="250"/>
      <c r="E184" s="250"/>
      <c r="F184" s="251" t="s">
        <v>3768</v>
      </c>
      <c r="G184" s="251">
        <v>8</v>
      </c>
      <c r="H184" s="245"/>
      <c r="I184" s="234"/>
    </row>
    <row r="185" spans="1:9" ht="38.25" thickBot="1">
      <c r="A185" s="258"/>
      <c r="B185" s="245" t="s">
        <v>6849</v>
      </c>
      <c r="C185" s="250" t="s">
        <v>6763</v>
      </c>
      <c r="D185" s="250"/>
      <c r="E185" s="250"/>
      <c r="F185" s="251" t="s">
        <v>3768</v>
      </c>
      <c r="G185" s="251">
        <v>18</v>
      </c>
      <c r="H185" s="245"/>
      <c r="I185" s="234"/>
    </row>
    <row r="186" spans="1:9" ht="38.25" thickBot="1">
      <c r="A186" s="258"/>
      <c r="B186" s="245" t="s">
        <v>6850</v>
      </c>
      <c r="C186" s="250" t="s">
        <v>6765</v>
      </c>
      <c r="D186" s="250"/>
      <c r="E186" s="250"/>
      <c r="F186" s="251" t="s">
        <v>3768</v>
      </c>
      <c r="G186" s="251">
        <v>1</v>
      </c>
      <c r="H186" s="245"/>
      <c r="I186" s="234"/>
    </row>
    <row r="187" spans="1:9" ht="38.25" thickBot="1">
      <c r="A187" s="258"/>
      <c r="B187" s="245" t="s">
        <v>6849</v>
      </c>
      <c r="C187" s="250" t="s">
        <v>6767</v>
      </c>
      <c r="D187" s="250"/>
      <c r="E187" s="250"/>
      <c r="F187" s="251" t="s">
        <v>3768</v>
      </c>
      <c r="G187" s="251">
        <v>1</v>
      </c>
      <c r="H187" s="245"/>
      <c r="I187" s="234"/>
    </row>
    <row r="188" spans="1:9" ht="19.5" thickBot="1">
      <c r="A188" s="258"/>
      <c r="B188" s="245" t="s">
        <v>6848</v>
      </c>
      <c r="C188" s="250" t="s">
        <v>6769</v>
      </c>
      <c r="D188" s="250"/>
      <c r="E188" s="250"/>
      <c r="F188" s="251" t="s">
        <v>3768</v>
      </c>
      <c r="G188" s="251">
        <v>3</v>
      </c>
      <c r="H188" s="245"/>
      <c r="I188" s="234"/>
    </row>
    <row r="189" spans="1:9" ht="19.5" thickBot="1">
      <c r="A189" s="258"/>
      <c r="B189" s="245" t="s">
        <v>6851</v>
      </c>
      <c r="C189" s="250"/>
      <c r="D189" s="250"/>
      <c r="E189" s="250"/>
      <c r="F189" s="251" t="s">
        <v>3768</v>
      </c>
      <c r="G189" s="251">
        <v>223</v>
      </c>
      <c r="H189" s="245"/>
      <c r="I189" s="234"/>
    </row>
    <row r="190" spans="1:9" ht="38.25" thickBot="1">
      <c r="A190" s="258"/>
      <c r="B190" s="245" t="s">
        <v>6852</v>
      </c>
      <c r="C190" s="250"/>
      <c r="D190" s="250"/>
      <c r="E190" s="250"/>
      <c r="F190" s="251" t="s">
        <v>3768</v>
      </c>
      <c r="G190" s="251">
        <v>63</v>
      </c>
      <c r="H190" s="245"/>
      <c r="I190" s="234"/>
    </row>
    <row r="191" spans="1:9" ht="38.25" thickBot="1">
      <c r="A191" s="258"/>
      <c r="B191" s="245" t="s">
        <v>6853</v>
      </c>
      <c r="C191" s="250"/>
      <c r="D191" s="250"/>
      <c r="E191" s="250"/>
      <c r="F191" s="251" t="s">
        <v>3768</v>
      </c>
      <c r="G191" s="251">
        <v>26</v>
      </c>
      <c r="H191" s="245"/>
      <c r="I191" s="234"/>
    </row>
    <row r="192" spans="1:9" ht="19.5" thickBot="1">
      <c r="A192" s="258"/>
      <c r="B192" s="245" t="s">
        <v>6854</v>
      </c>
      <c r="C192" s="250"/>
      <c r="D192" s="250"/>
      <c r="E192" s="250"/>
      <c r="F192" s="251" t="s">
        <v>3768</v>
      </c>
      <c r="G192" s="251">
        <v>4</v>
      </c>
      <c r="H192" s="245"/>
      <c r="I192" s="234"/>
    </row>
    <row r="193" spans="1:9" ht="19.5" thickBot="1">
      <c r="A193" s="258"/>
      <c r="B193" s="245" t="s">
        <v>6855</v>
      </c>
      <c r="C193" s="250"/>
      <c r="D193" s="250"/>
      <c r="E193" s="250"/>
      <c r="F193" s="251" t="s">
        <v>3768</v>
      </c>
      <c r="G193" s="251">
        <v>568</v>
      </c>
      <c r="H193" s="245"/>
      <c r="I193" s="234"/>
    </row>
    <row r="194" spans="1:9" ht="19.5" thickBot="1">
      <c r="A194" s="258"/>
      <c r="B194" s="245" t="s">
        <v>6856</v>
      </c>
      <c r="C194" s="250"/>
      <c r="D194" s="250"/>
      <c r="E194" s="250"/>
      <c r="F194" s="251" t="s">
        <v>3768</v>
      </c>
      <c r="G194" s="251">
        <v>10</v>
      </c>
      <c r="H194" s="245"/>
      <c r="I194" s="234"/>
    </row>
    <row r="195" spans="1:9" ht="19.5" thickBot="1">
      <c r="A195" s="258"/>
      <c r="B195" s="245" t="s">
        <v>6857</v>
      </c>
      <c r="C195" s="250"/>
      <c r="D195" s="250"/>
      <c r="E195" s="250"/>
      <c r="F195" s="251" t="s">
        <v>3768</v>
      </c>
      <c r="G195" s="251">
        <v>5</v>
      </c>
      <c r="H195" s="245"/>
      <c r="I195" s="234"/>
    </row>
    <row r="196" spans="1:9" ht="19.5" thickBot="1">
      <c r="A196" s="258"/>
      <c r="B196" s="245" t="s">
        <v>6858</v>
      </c>
      <c r="C196" s="250"/>
      <c r="D196" s="250"/>
      <c r="E196" s="250"/>
      <c r="F196" s="251" t="s">
        <v>6859</v>
      </c>
      <c r="G196" s="251">
        <v>1</v>
      </c>
      <c r="H196" s="245"/>
      <c r="I196" s="234"/>
    </row>
    <row r="197" spans="1:9" ht="19.5" thickBot="1">
      <c r="A197" s="258"/>
      <c r="B197" s="245" t="s">
        <v>6860</v>
      </c>
      <c r="C197" s="250"/>
      <c r="D197" s="250"/>
      <c r="E197" s="250"/>
      <c r="F197" s="251" t="s">
        <v>3768</v>
      </c>
      <c r="G197" s="251">
        <v>10</v>
      </c>
      <c r="H197" s="245"/>
      <c r="I197" s="234"/>
    </row>
    <row r="198" spans="1:9" ht="19.5" thickBot="1">
      <c r="A198" s="258"/>
      <c r="B198" s="245" t="s">
        <v>6861</v>
      </c>
      <c r="C198" s="250"/>
      <c r="D198" s="250"/>
      <c r="E198" s="250"/>
      <c r="F198" s="251" t="s">
        <v>3768</v>
      </c>
      <c r="G198" s="251">
        <v>44</v>
      </c>
      <c r="H198" s="245"/>
      <c r="I198" s="234"/>
    </row>
    <row r="199" spans="1:9" ht="19.5" thickBot="1">
      <c r="A199" s="258"/>
      <c r="B199" s="245" t="s">
        <v>6862</v>
      </c>
      <c r="C199" s="250"/>
      <c r="D199" s="250"/>
      <c r="E199" s="250"/>
      <c r="F199" s="251" t="s">
        <v>3768</v>
      </c>
      <c r="G199" s="251">
        <v>54</v>
      </c>
      <c r="H199" s="245"/>
      <c r="I199" s="234"/>
    </row>
    <row r="200" spans="1:9" ht="19.5" thickBot="1">
      <c r="A200" s="258"/>
      <c r="B200" s="245"/>
      <c r="C200" s="250"/>
      <c r="D200" s="250"/>
      <c r="E200" s="250"/>
      <c r="F200" s="251"/>
      <c r="G200" s="251"/>
      <c r="H200" s="245"/>
      <c r="I200" s="234"/>
    </row>
    <row r="201" spans="1:9" ht="19.5" thickBot="1">
      <c r="A201" s="258"/>
      <c r="B201" s="245"/>
      <c r="C201" s="250"/>
      <c r="D201" s="250"/>
      <c r="E201" s="250"/>
      <c r="F201" s="251"/>
      <c r="G201" s="251"/>
      <c r="H201" s="245"/>
      <c r="I201" s="234"/>
    </row>
    <row r="202" spans="1:9" ht="19.5" thickBot="1">
      <c r="A202" s="258"/>
      <c r="B202" s="245"/>
      <c r="C202" s="250"/>
      <c r="D202" s="250"/>
      <c r="E202" s="250"/>
      <c r="F202" s="251"/>
      <c r="G202" s="251"/>
      <c r="H202" s="245"/>
      <c r="I202" s="234"/>
    </row>
    <row r="203" spans="1:9" ht="19.5" thickBot="1">
      <c r="A203" s="258"/>
      <c r="B203" s="245"/>
      <c r="C203" s="250"/>
      <c r="D203" s="250"/>
      <c r="E203" s="250"/>
      <c r="F203" s="251"/>
      <c r="G203" s="251"/>
      <c r="H203" s="245"/>
      <c r="I203" s="234"/>
    </row>
    <row r="204" spans="1:9" ht="19.5" thickBot="1">
      <c r="A204" s="258"/>
      <c r="B204" s="245"/>
      <c r="C204" s="250"/>
      <c r="D204" s="250"/>
      <c r="E204" s="250"/>
      <c r="F204" s="251"/>
      <c r="G204" s="251"/>
      <c r="H204" s="245"/>
      <c r="I204" s="234"/>
    </row>
    <row r="205" spans="1:9" ht="19.5" thickBot="1">
      <c r="A205" s="258"/>
      <c r="B205" s="245"/>
      <c r="C205" s="250"/>
      <c r="D205" s="250"/>
      <c r="E205" s="250"/>
      <c r="F205" s="251"/>
      <c r="G205" s="251"/>
      <c r="H205" s="245"/>
      <c r="I205" s="234"/>
    </row>
    <row r="206" spans="1:9" ht="19.5" thickBot="1">
      <c r="A206" s="258"/>
      <c r="B206" s="245"/>
      <c r="C206" s="250"/>
      <c r="D206" s="250"/>
      <c r="E206" s="250"/>
      <c r="F206" s="251"/>
      <c r="G206" s="251"/>
      <c r="H206" s="245"/>
      <c r="I206" s="234"/>
    </row>
    <row r="207" spans="1:9" ht="19.5" thickBot="1">
      <c r="A207" s="258"/>
      <c r="B207" s="245"/>
      <c r="C207" s="250"/>
      <c r="D207" s="250"/>
      <c r="E207" s="250"/>
      <c r="F207" s="251"/>
      <c r="G207" s="251"/>
      <c r="H207" s="245"/>
      <c r="I207" s="234"/>
    </row>
    <row r="208" spans="1:9" ht="19.5" thickBot="1">
      <c r="A208" s="258"/>
      <c r="B208" s="245"/>
      <c r="C208" s="250"/>
      <c r="D208" s="250"/>
      <c r="E208" s="250"/>
      <c r="F208" s="251"/>
      <c r="G208" s="251"/>
      <c r="H208" s="245"/>
      <c r="I208" s="234"/>
    </row>
    <row r="209" spans="1:9" ht="19.5" thickBot="1">
      <c r="A209" s="258"/>
      <c r="B209" s="245"/>
      <c r="C209" s="250"/>
      <c r="D209" s="250"/>
      <c r="E209" s="250"/>
      <c r="F209" s="251"/>
      <c r="G209" s="251"/>
      <c r="H209" s="245"/>
      <c r="I209" s="234"/>
    </row>
    <row r="210" spans="1:9" ht="19.5" thickBot="1">
      <c r="A210" s="258"/>
      <c r="B210" s="245"/>
      <c r="C210" s="250"/>
      <c r="D210" s="250"/>
      <c r="E210" s="250"/>
      <c r="F210" s="251"/>
      <c r="G210" s="251"/>
      <c r="H210" s="245"/>
      <c r="I210" s="234"/>
    </row>
    <row r="211" spans="1:9" ht="19.5" thickBot="1">
      <c r="A211" s="258"/>
      <c r="B211" s="245"/>
      <c r="C211" s="250"/>
      <c r="D211" s="250"/>
      <c r="E211" s="250"/>
      <c r="F211" s="251"/>
      <c r="G211" s="251"/>
      <c r="H211" s="245"/>
      <c r="I211" s="234"/>
    </row>
    <row r="212" spans="1:9" ht="19.5" thickBot="1">
      <c r="A212" s="258"/>
      <c r="B212" s="245"/>
      <c r="C212" s="250"/>
      <c r="D212" s="250"/>
      <c r="E212" s="250"/>
      <c r="F212" s="251"/>
      <c r="G212" s="251"/>
      <c r="H212" s="245"/>
      <c r="I212" s="234"/>
    </row>
  </sheetData>
  <autoFilter ref="A1:K199"/>
  <mergeCells count="93">
    <mergeCell ref="I50:I54"/>
    <mergeCell ref="A50:A54"/>
    <mergeCell ref="C50:C54"/>
    <mergeCell ref="D50:D54"/>
    <mergeCell ref="E50:E54"/>
    <mergeCell ref="H50:H54"/>
    <mergeCell ref="I61:I65"/>
    <mergeCell ref="A55:A60"/>
    <mergeCell ref="C55:C60"/>
    <mergeCell ref="D55:D60"/>
    <mergeCell ref="E55:E60"/>
    <mergeCell ref="H55:H60"/>
    <mergeCell ref="I55:I60"/>
    <mergeCell ref="A61:A65"/>
    <mergeCell ref="C61:C65"/>
    <mergeCell ref="D61:D65"/>
    <mergeCell ref="E61:E65"/>
    <mergeCell ref="H61:H65"/>
    <mergeCell ref="I72:I77"/>
    <mergeCell ref="A66:A71"/>
    <mergeCell ref="C66:C71"/>
    <mergeCell ref="D66:D71"/>
    <mergeCell ref="E66:E71"/>
    <mergeCell ref="H66:H71"/>
    <mergeCell ref="I66:I71"/>
    <mergeCell ref="A72:A77"/>
    <mergeCell ref="C72:C77"/>
    <mergeCell ref="D72:D77"/>
    <mergeCell ref="E72:E77"/>
    <mergeCell ref="H72:H77"/>
    <mergeCell ref="I81:I83"/>
    <mergeCell ref="A78:A80"/>
    <mergeCell ref="C78:C80"/>
    <mergeCell ref="D78:D80"/>
    <mergeCell ref="E78:E80"/>
    <mergeCell ref="H78:H80"/>
    <mergeCell ref="I78:I80"/>
    <mergeCell ref="A81:A83"/>
    <mergeCell ref="C81:C83"/>
    <mergeCell ref="D81:D83"/>
    <mergeCell ref="E81:E83"/>
    <mergeCell ref="H81:H83"/>
    <mergeCell ref="I92:I96"/>
    <mergeCell ref="A86:A91"/>
    <mergeCell ref="C86:C91"/>
    <mergeCell ref="D86:D91"/>
    <mergeCell ref="E86:E91"/>
    <mergeCell ref="H86:H91"/>
    <mergeCell ref="I86:I91"/>
    <mergeCell ref="A92:A96"/>
    <mergeCell ref="C92:C96"/>
    <mergeCell ref="D92:D96"/>
    <mergeCell ref="E92:E96"/>
    <mergeCell ref="H92:H96"/>
    <mergeCell ref="I103:I108"/>
    <mergeCell ref="A97:A102"/>
    <mergeCell ref="C97:C102"/>
    <mergeCell ref="D97:D102"/>
    <mergeCell ref="E97:E102"/>
    <mergeCell ref="H97:H102"/>
    <mergeCell ref="I97:I102"/>
    <mergeCell ref="A103:A108"/>
    <mergeCell ref="C103:C108"/>
    <mergeCell ref="D103:D108"/>
    <mergeCell ref="E103:E108"/>
    <mergeCell ref="H103:H108"/>
    <mergeCell ref="I113:I115"/>
    <mergeCell ref="A109:A112"/>
    <mergeCell ref="C109:C112"/>
    <mergeCell ref="D109:D112"/>
    <mergeCell ref="E109:E112"/>
    <mergeCell ref="H109:H112"/>
    <mergeCell ref="I109:I112"/>
    <mergeCell ref="A113:A115"/>
    <mergeCell ref="C113:C115"/>
    <mergeCell ref="D113:D115"/>
    <mergeCell ref="E113:E115"/>
    <mergeCell ref="H113:H115"/>
    <mergeCell ref="H168:H169"/>
    <mergeCell ref="I168:I169"/>
    <mergeCell ref="A170:A171"/>
    <mergeCell ref="D170:D171"/>
    <mergeCell ref="E170:E171"/>
    <mergeCell ref="F170:F171"/>
    <mergeCell ref="G170:G171"/>
    <mergeCell ref="H170:H171"/>
    <mergeCell ref="I170:I171"/>
    <mergeCell ref="A168:A169"/>
    <mergeCell ref="C168:C169"/>
    <mergeCell ref="D168:D169"/>
    <mergeCell ref="E168:E169"/>
    <mergeCell ref="F168:F169"/>
    <mergeCell ref="G168:G169"/>
  </mergeCells>
  <pageMargins left="0.7" right="0.7" top="0.75" bottom="0.75" header="0.3" footer="0.3"/>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J6"/>
  <sheetViews>
    <sheetView workbookViewId="0">
      <selection activeCell="E17" sqref="E17"/>
    </sheetView>
  </sheetViews>
  <sheetFormatPr defaultRowHeight="15"/>
  <cols>
    <col min="1" max="1" width="19.7109375" customWidth="1"/>
    <col min="2" max="2" width="9.140625" customWidth="1"/>
    <col min="3" max="3" width="36.28515625" customWidth="1"/>
    <col min="4" max="4" width="44" customWidth="1"/>
    <col min="5" max="5" width="19.42578125" customWidth="1"/>
    <col min="6" max="6" width="14.28515625" customWidth="1"/>
    <col min="7" max="7" width="19.42578125" customWidth="1"/>
    <col min="8" max="8" width="9.7109375" customWidth="1"/>
    <col min="9" max="9" width="17.28515625" customWidth="1"/>
    <col min="10" max="10" width="19.42578125" customWidth="1"/>
  </cols>
  <sheetData>
    <row r="1" spans="1:10" ht="31.5">
      <c r="B1" s="367" t="s">
        <v>9</v>
      </c>
      <c r="C1" s="384" t="s">
        <v>6169</v>
      </c>
      <c r="D1" s="384" t="s">
        <v>6170</v>
      </c>
      <c r="E1" s="384" t="s">
        <v>6171</v>
      </c>
      <c r="F1" s="384" t="s">
        <v>5488</v>
      </c>
      <c r="G1" s="384" t="s">
        <v>6172</v>
      </c>
      <c r="H1" s="384" t="s">
        <v>6173</v>
      </c>
      <c r="I1" s="384" t="s">
        <v>6174</v>
      </c>
      <c r="J1" s="384" t="s">
        <v>2175</v>
      </c>
    </row>
    <row r="2" spans="1:10">
      <c r="A2" t="s">
        <v>9974</v>
      </c>
      <c r="B2" s="385">
        <v>1</v>
      </c>
      <c r="C2" s="386" t="s">
        <v>9967</v>
      </c>
      <c r="D2" s="385"/>
      <c r="E2" s="385"/>
      <c r="F2" s="385"/>
      <c r="G2" s="385" t="s">
        <v>2144</v>
      </c>
      <c r="H2" s="385">
        <v>1</v>
      </c>
      <c r="I2" s="385"/>
      <c r="J2" s="385"/>
    </row>
    <row r="3" spans="1:10">
      <c r="A3" t="s">
        <v>9973</v>
      </c>
      <c r="B3" s="385">
        <v>2</v>
      </c>
      <c r="C3" s="386" t="s">
        <v>9968</v>
      </c>
      <c r="D3" s="385"/>
      <c r="E3" s="385"/>
      <c r="F3" s="385"/>
      <c r="G3" s="385" t="s">
        <v>2144</v>
      </c>
      <c r="H3" s="385">
        <v>2</v>
      </c>
      <c r="I3" s="385"/>
      <c r="J3" s="385"/>
    </row>
    <row r="4" spans="1:10">
      <c r="A4" t="s">
        <v>9974</v>
      </c>
      <c r="B4" s="385">
        <v>3</v>
      </c>
      <c r="C4" s="386" t="s">
        <v>9969</v>
      </c>
      <c r="D4" s="385"/>
      <c r="E4" s="385"/>
      <c r="F4" s="385" t="s">
        <v>9971</v>
      </c>
      <c r="G4" s="385" t="s">
        <v>2144</v>
      </c>
      <c r="H4" s="385">
        <v>3</v>
      </c>
      <c r="I4" s="385"/>
      <c r="J4" s="385"/>
    </row>
    <row r="5" spans="1:10">
      <c r="A5" t="s">
        <v>9974</v>
      </c>
      <c r="B5" s="385">
        <v>4</v>
      </c>
      <c r="C5" s="386" t="s">
        <v>9970</v>
      </c>
      <c r="D5" s="385"/>
      <c r="E5" s="385"/>
      <c r="F5" s="385" t="s">
        <v>9972</v>
      </c>
      <c r="G5" s="385" t="s">
        <v>2144</v>
      </c>
      <c r="H5" s="385">
        <v>1</v>
      </c>
      <c r="I5" s="385"/>
      <c r="J5" s="385"/>
    </row>
    <row r="6" spans="1:10">
      <c r="C6" s="387"/>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H9"/>
  <sheetViews>
    <sheetView workbookViewId="0">
      <selection activeCell="C21" sqref="C21"/>
    </sheetView>
  </sheetViews>
  <sheetFormatPr defaultRowHeight="15"/>
  <cols>
    <col min="1" max="1" width="33.140625" bestFit="1" customWidth="1"/>
    <col min="2" max="2" width="16.28515625" customWidth="1"/>
    <col min="3" max="3" width="15.28515625" customWidth="1"/>
    <col min="4" max="4" width="10.28515625" customWidth="1"/>
    <col min="5" max="5" width="37.42578125" bestFit="1" customWidth="1"/>
  </cols>
  <sheetData>
    <row r="3" spans="1:8">
      <c r="A3" s="391" t="s">
        <v>9999</v>
      </c>
      <c r="B3" s="391" t="s">
        <v>3508</v>
      </c>
      <c r="C3" t="s">
        <v>10003</v>
      </c>
      <c r="D3" t="s">
        <v>10004</v>
      </c>
    </row>
    <row r="4" spans="1:8">
      <c r="A4" t="s">
        <v>6142</v>
      </c>
      <c r="B4" t="s">
        <v>3507</v>
      </c>
      <c r="C4" s="22">
        <v>10.06</v>
      </c>
      <c r="D4" s="22">
        <v>9.7099999999999991</v>
      </c>
      <c r="E4" t="str">
        <f>VLOOKUP(A4,[2]Data!$E:$H,4,)</f>
        <v>Устройство подбетонки (КЖ1 Часть-2), м3</v>
      </c>
      <c r="F4">
        <v>2.8826569728280376</v>
      </c>
      <c r="G4">
        <f>C4*$F$4</f>
        <v>28.999529146650058</v>
      </c>
      <c r="H4">
        <f>D4*$F$4</f>
        <v>27.99059920616024</v>
      </c>
    </row>
    <row r="5" spans="1:8">
      <c r="A5" t="s">
        <v>6144</v>
      </c>
      <c r="B5" t="s">
        <v>3507</v>
      </c>
      <c r="C5" s="22">
        <v>5.48</v>
      </c>
      <c r="D5" s="22">
        <v>5.42</v>
      </c>
      <c r="E5" t="str">
        <f>VLOOKUP(A5,[2]Data!$E:$H,4,)</f>
        <v>Подливка работы по монтажа металлоконструкций  (КЖ1 Часть-2), м3</v>
      </c>
      <c r="F5">
        <v>2.8826569728280376</v>
      </c>
      <c r="G5">
        <f>C5*$F$5</f>
        <v>15.796960211097646</v>
      </c>
      <c r="H5">
        <f>D5*$F$5</f>
        <v>15.624000792727964</v>
      </c>
    </row>
    <row r="6" spans="1:8">
      <c r="A6" t="s">
        <v>6147</v>
      </c>
      <c r="B6" t="s">
        <v>3507</v>
      </c>
      <c r="C6" s="22">
        <v>103.38999999999999</v>
      </c>
      <c r="D6" s="22">
        <v>101.16999999999999</v>
      </c>
      <c r="E6" t="str">
        <f>VLOOKUP(A6,[2]Data!$E:$H,4,)</f>
        <v>Устройство фундаментов, м3</v>
      </c>
      <c r="F6">
        <v>27.840394721626296</v>
      </c>
      <c r="G6">
        <f>C6*$F$6</f>
        <v>2878.4184102689424</v>
      </c>
      <c r="H6">
        <f>D6*$F$6</f>
        <v>2816.6127339869322</v>
      </c>
    </row>
    <row r="7" spans="1:8">
      <c r="A7" t="s">
        <v>6151</v>
      </c>
      <c r="B7" t="s">
        <v>3509</v>
      </c>
      <c r="C7" s="22">
        <v>663</v>
      </c>
      <c r="D7" s="22">
        <v>13</v>
      </c>
      <c r="E7" t="str">
        <f>VLOOKUP(A7,[2]Data!$E:$H,4,)</f>
        <v>Монтаж кровельного листа, м2*</v>
      </c>
      <c r="F7" t="e">
        <f t="shared" ref="F7:F9" si="0">D7-E7</f>
        <v>#VALUE!</v>
      </c>
    </row>
    <row r="8" spans="1:8">
      <c r="A8" t="s">
        <v>6149</v>
      </c>
      <c r="B8" t="s">
        <v>3509</v>
      </c>
      <c r="C8" s="22">
        <v>7633.6640000000025</v>
      </c>
      <c r="D8" s="22">
        <v>2553</v>
      </c>
      <c r="E8" t="str">
        <f>VLOOKUP(A8,[2]Data!$E:$H,4,)</f>
        <v>Армирование, т</v>
      </c>
      <c r="F8" t="e">
        <f t="shared" si="0"/>
        <v>#VALUE!</v>
      </c>
    </row>
    <row r="9" spans="1:8">
      <c r="A9" t="s">
        <v>10000</v>
      </c>
      <c r="B9" t="s">
        <v>3509</v>
      </c>
      <c r="C9" s="22">
        <v>469.02900000000005</v>
      </c>
      <c r="D9" s="22">
        <v>49.7</v>
      </c>
      <c r="E9" t="e">
        <f>VLOOKUP(A9,[2]Data!$E:$H,4,)</f>
        <v>#N/A</v>
      </c>
      <c r="F9" t="e">
        <f t="shared" si="0"/>
        <v>#N/A</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98"/>
  <sheetViews>
    <sheetView zoomScale="70" zoomScaleNormal="70" workbookViewId="0">
      <pane ySplit="2" topLeftCell="A3" activePane="bottomLeft" state="frozen"/>
      <selection activeCell="C21" sqref="C21"/>
      <selection pane="bottomLeft" activeCell="C21" sqref="C21"/>
    </sheetView>
  </sheetViews>
  <sheetFormatPr defaultRowHeight="15"/>
  <cols>
    <col min="1" max="1" width="18.7109375" customWidth="1"/>
    <col min="2" max="3" width="17.7109375" customWidth="1"/>
    <col min="4" max="4" width="26.140625" customWidth="1"/>
    <col min="5" max="5" width="11.85546875" customWidth="1"/>
    <col min="6" max="6" width="26.140625" customWidth="1"/>
    <col min="7" max="7" width="13.85546875" customWidth="1"/>
    <col min="8" max="9" width="26.140625" customWidth="1"/>
    <col min="10" max="10" width="10.5703125" customWidth="1"/>
    <col min="11" max="11" width="38" customWidth="1"/>
    <col min="12" max="12" width="33" customWidth="1"/>
    <col min="13" max="13" width="10.42578125" customWidth="1"/>
    <col min="14" max="14" width="9.85546875" customWidth="1"/>
    <col min="15" max="15" width="20.28515625" customWidth="1"/>
    <col min="16" max="17" width="26.140625" customWidth="1"/>
    <col min="18" max="18" width="32.85546875" customWidth="1"/>
    <col min="19" max="19" width="26.140625" customWidth="1"/>
    <col min="20" max="20" width="10.5703125" customWidth="1"/>
    <col min="21" max="21" width="15.28515625" customWidth="1"/>
    <col min="22" max="22" width="14.140625" customWidth="1"/>
    <col min="23" max="23" width="15.7109375" customWidth="1"/>
    <col min="24" max="25" width="26.140625" customWidth="1"/>
    <col min="26" max="26" width="31" customWidth="1"/>
  </cols>
  <sheetData>
    <row r="1" spans="1:26">
      <c r="D1" s="69" t="s">
        <v>5525</v>
      </c>
      <c r="Z1" s="69" t="s">
        <v>5525</v>
      </c>
    </row>
    <row r="2" spans="1:26" ht="106.5" customHeight="1">
      <c r="A2" s="62" t="s">
        <v>9999</v>
      </c>
      <c r="B2" s="62">
        <v>1</v>
      </c>
      <c r="C2" s="62">
        <v>2</v>
      </c>
      <c r="D2" s="3" t="s">
        <v>2</v>
      </c>
      <c r="E2" s="3" t="s">
        <v>3</v>
      </c>
      <c r="F2" s="3" t="s">
        <v>0</v>
      </c>
      <c r="G2" s="3" t="s">
        <v>6</v>
      </c>
      <c r="H2" s="3" t="s">
        <v>1</v>
      </c>
      <c r="I2" s="3" t="s">
        <v>7</v>
      </c>
      <c r="J2" s="3" t="s">
        <v>4</v>
      </c>
      <c r="K2" s="6" t="s">
        <v>2122</v>
      </c>
      <c r="L2" s="6" t="s">
        <v>3498</v>
      </c>
      <c r="M2" s="6" t="s">
        <v>3499</v>
      </c>
      <c r="N2" s="3" t="s">
        <v>3501</v>
      </c>
      <c r="O2" s="6" t="s">
        <v>3497</v>
      </c>
      <c r="P2" s="6" t="s">
        <v>2123</v>
      </c>
      <c r="Q2" s="6" t="s">
        <v>2603</v>
      </c>
      <c r="R2" s="6" t="s">
        <v>8</v>
      </c>
      <c r="S2" s="3" t="s">
        <v>3500</v>
      </c>
      <c r="T2" s="3" t="s">
        <v>3502</v>
      </c>
      <c r="U2" s="3" t="s">
        <v>2602</v>
      </c>
      <c r="V2" s="3" t="s">
        <v>3503</v>
      </c>
      <c r="W2" s="3" t="s">
        <v>3508</v>
      </c>
      <c r="X2" s="3" t="s">
        <v>2175</v>
      </c>
      <c r="Y2" s="3" t="s">
        <v>2143</v>
      </c>
      <c r="Z2" s="66" t="s">
        <v>5508</v>
      </c>
    </row>
    <row r="3" spans="1:26" hidden="1">
      <c r="D3" t="s">
        <v>3467</v>
      </c>
      <c r="E3">
        <v>4</v>
      </c>
      <c r="F3" t="s">
        <v>3468</v>
      </c>
      <c r="G3" t="s">
        <v>3520</v>
      </c>
      <c r="H3">
        <v>4</v>
      </c>
      <c r="I3" s="20">
        <v>45187</v>
      </c>
      <c r="J3">
        <v>3</v>
      </c>
      <c r="K3" t="s">
        <v>3520</v>
      </c>
      <c r="L3" t="s">
        <v>3504</v>
      </c>
      <c r="M3">
        <v>1</v>
      </c>
      <c r="N3" t="s">
        <v>2144</v>
      </c>
      <c r="O3" t="s">
        <v>3488</v>
      </c>
      <c r="Q3" t="s">
        <v>3469</v>
      </c>
      <c r="R3" t="s">
        <v>3470</v>
      </c>
      <c r="S3" s="22">
        <v>8</v>
      </c>
      <c r="T3" s="22" t="s">
        <v>2144</v>
      </c>
      <c r="U3" s="22">
        <v>10.85</v>
      </c>
      <c r="V3">
        <f t="shared" ref="V3:V12" si="0">S3*U3*M3</f>
        <v>86.8</v>
      </c>
      <c r="W3" t="s">
        <v>3509</v>
      </c>
      <c r="X3" s="22">
        <v>86.8</v>
      </c>
      <c r="Z3">
        <v>8</v>
      </c>
    </row>
    <row r="4" spans="1:26" hidden="1">
      <c r="A4" t="s">
        <v>6149</v>
      </c>
      <c r="B4" t="s">
        <v>6150</v>
      </c>
      <c r="D4" t="s">
        <v>3467</v>
      </c>
      <c r="E4">
        <v>4</v>
      </c>
      <c r="F4" t="s">
        <v>3468</v>
      </c>
      <c r="G4" t="s">
        <v>3520</v>
      </c>
      <c r="H4">
        <v>4</v>
      </c>
      <c r="I4" s="20">
        <v>45187</v>
      </c>
      <c r="J4">
        <v>3</v>
      </c>
      <c r="K4" t="s">
        <v>3520</v>
      </c>
      <c r="L4" t="s">
        <v>3504</v>
      </c>
      <c r="M4">
        <v>1</v>
      </c>
      <c r="N4" t="s">
        <v>2144</v>
      </c>
      <c r="O4" t="s">
        <v>3471</v>
      </c>
      <c r="Q4" t="s">
        <v>3472</v>
      </c>
      <c r="R4" t="s">
        <v>3473</v>
      </c>
      <c r="S4" s="22">
        <v>20</v>
      </c>
      <c r="T4" s="22" t="s">
        <v>2144</v>
      </c>
      <c r="U4" s="22">
        <v>11.74</v>
      </c>
      <c r="V4">
        <f t="shared" si="0"/>
        <v>234.8</v>
      </c>
      <c r="W4" t="s">
        <v>3509</v>
      </c>
      <c r="Z4">
        <v>20</v>
      </c>
    </row>
    <row r="5" spans="1:26" hidden="1">
      <c r="A5" t="s">
        <v>6149</v>
      </c>
      <c r="B5" t="s">
        <v>6150</v>
      </c>
      <c r="D5" t="s">
        <v>3467</v>
      </c>
      <c r="E5">
        <v>4</v>
      </c>
      <c r="F5" t="s">
        <v>3468</v>
      </c>
      <c r="G5" t="s">
        <v>3520</v>
      </c>
      <c r="H5">
        <v>4</v>
      </c>
      <c r="I5" s="20">
        <v>45187</v>
      </c>
      <c r="J5">
        <v>3</v>
      </c>
      <c r="K5" t="s">
        <v>3520</v>
      </c>
      <c r="L5" t="s">
        <v>3504</v>
      </c>
      <c r="M5">
        <v>1</v>
      </c>
      <c r="N5" t="s">
        <v>2144</v>
      </c>
      <c r="O5" t="s">
        <v>3471</v>
      </c>
      <c r="Q5" t="s">
        <v>3472</v>
      </c>
      <c r="R5" t="s">
        <v>3474</v>
      </c>
      <c r="S5" s="22">
        <v>76</v>
      </c>
      <c r="T5" s="22" t="s">
        <v>2144</v>
      </c>
      <c r="U5" s="22">
        <v>3.03</v>
      </c>
      <c r="V5">
        <f t="shared" si="0"/>
        <v>230.27999999999997</v>
      </c>
      <c r="W5" t="s">
        <v>3509</v>
      </c>
      <c r="Z5">
        <v>76</v>
      </c>
    </row>
    <row r="6" spans="1:26" hidden="1">
      <c r="A6" t="s">
        <v>6149</v>
      </c>
      <c r="B6" t="s">
        <v>6150</v>
      </c>
      <c r="D6" t="s">
        <v>3467</v>
      </c>
      <c r="E6">
        <v>4</v>
      </c>
      <c r="F6" t="s">
        <v>3468</v>
      </c>
      <c r="G6" t="s">
        <v>3520</v>
      </c>
      <c r="H6">
        <v>4</v>
      </c>
      <c r="I6" s="20">
        <v>45187</v>
      </c>
      <c r="J6">
        <v>3</v>
      </c>
      <c r="K6" t="s">
        <v>3520</v>
      </c>
      <c r="L6" t="s">
        <v>3504</v>
      </c>
      <c r="M6">
        <v>1</v>
      </c>
      <c r="N6" t="s">
        <v>2144</v>
      </c>
      <c r="O6" t="s">
        <v>3471</v>
      </c>
      <c r="Q6" t="s">
        <v>3472</v>
      </c>
      <c r="R6" t="s">
        <v>3475</v>
      </c>
      <c r="S6" s="22">
        <v>20</v>
      </c>
      <c r="T6" s="22" t="s">
        <v>2144</v>
      </c>
      <c r="U6" s="22">
        <v>1.64</v>
      </c>
      <c r="V6">
        <f t="shared" si="0"/>
        <v>32.799999999999997</v>
      </c>
      <c r="W6" t="s">
        <v>3509</v>
      </c>
      <c r="Z6">
        <v>20</v>
      </c>
    </row>
    <row r="7" spans="1:26" hidden="1">
      <c r="A7" t="s">
        <v>6149</v>
      </c>
      <c r="B7" t="s">
        <v>6150</v>
      </c>
      <c r="D7" t="s">
        <v>3467</v>
      </c>
      <c r="E7">
        <v>4</v>
      </c>
      <c r="F7" t="s">
        <v>3468</v>
      </c>
      <c r="G7" t="s">
        <v>3520</v>
      </c>
      <c r="H7">
        <v>4</v>
      </c>
      <c r="I7" s="20">
        <v>45187</v>
      </c>
      <c r="J7">
        <v>3</v>
      </c>
      <c r="K7" t="s">
        <v>3520</v>
      </c>
      <c r="L7" t="s">
        <v>3504</v>
      </c>
      <c r="M7">
        <v>1</v>
      </c>
      <c r="N7" t="s">
        <v>2144</v>
      </c>
      <c r="O7" t="s">
        <v>3471</v>
      </c>
      <c r="Q7" t="s">
        <v>3472</v>
      </c>
      <c r="R7" t="s">
        <v>3476</v>
      </c>
      <c r="S7" s="22">
        <v>76</v>
      </c>
      <c r="T7" s="22" t="s">
        <v>2144</v>
      </c>
      <c r="U7" s="22">
        <v>1.59</v>
      </c>
      <c r="V7">
        <f t="shared" si="0"/>
        <v>120.84</v>
      </c>
      <c r="W7" t="s">
        <v>3509</v>
      </c>
      <c r="Z7">
        <v>76</v>
      </c>
    </row>
    <row r="8" spans="1:26" hidden="1">
      <c r="A8" t="s">
        <v>6149</v>
      </c>
      <c r="B8" t="s">
        <v>6150</v>
      </c>
      <c r="D8" t="s">
        <v>3467</v>
      </c>
      <c r="E8">
        <v>4</v>
      </c>
      <c r="F8" t="s">
        <v>3468</v>
      </c>
      <c r="G8" t="s">
        <v>3520</v>
      </c>
      <c r="H8">
        <v>4</v>
      </c>
      <c r="I8" s="20">
        <v>45187</v>
      </c>
      <c r="J8">
        <v>3</v>
      </c>
      <c r="K8" t="s">
        <v>3520</v>
      </c>
      <c r="L8" t="s">
        <v>3504</v>
      </c>
      <c r="M8">
        <v>1</v>
      </c>
      <c r="N8" t="s">
        <v>2144</v>
      </c>
      <c r="O8" t="s">
        <v>3471</v>
      </c>
      <c r="Q8" t="s">
        <v>3472</v>
      </c>
      <c r="R8" t="s">
        <v>3477</v>
      </c>
      <c r="S8" s="22">
        <v>4</v>
      </c>
      <c r="T8" s="22" t="s">
        <v>2144</v>
      </c>
      <c r="U8" s="22">
        <v>1.1200000000000001</v>
      </c>
      <c r="V8">
        <f t="shared" si="0"/>
        <v>4.4800000000000004</v>
      </c>
      <c r="W8" t="s">
        <v>3509</v>
      </c>
      <c r="Z8">
        <v>4</v>
      </c>
    </row>
    <row r="9" spans="1:26" hidden="1">
      <c r="A9" t="s">
        <v>6149</v>
      </c>
      <c r="B9" t="s">
        <v>6150</v>
      </c>
      <c r="D9" t="s">
        <v>3467</v>
      </c>
      <c r="E9">
        <v>4</v>
      </c>
      <c r="F9" t="s">
        <v>3468</v>
      </c>
      <c r="G9" t="s">
        <v>3520</v>
      </c>
      <c r="H9">
        <v>4</v>
      </c>
      <c r="I9" s="20">
        <v>45187</v>
      </c>
      <c r="J9">
        <v>3</v>
      </c>
      <c r="K9" t="s">
        <v>3520</v>
      </c>
      <c r="L9" t="s">
        <v>3504</v>
      </c>
      <c r="M9">
        <v>1</v>
      </c>
      <c r="N9" t="s">
        <v>2144</v>
      </c>
      <c r="O9" t="s">
        <v>3471</v>
      </c>
      <c r="Q9" t="s">
        <v>3472</v>
      </c>
      <c r="R9" t="s">
        <v>3478</v>
      </c>
      <c r="S9" s="22">
        <v>24</v>
      </c>
      <c r="T9" s="22" t="s">
        <v>2144</v>
      </c>
      <c r="U9" s="22">
        <v>2.7</v>
      </c>
      <c r="V9">
        <f t="shared" si="0"/>
        <v>64.800000000000011</v>
      </c>
      <c r="W9" t="s">
        <v>3509</v>
      </c>
      <c r="Z9">
        <v>24</v>
      </c>
    </row>
    <row r="10" spans="1:26" hidden="1">
      <c r="A10" t="s">
        <v>6149</v>
      </c>
      <c r="B10" t="s">
        <v>6150</v>
      </c>
      <c r="D10" t="s">
        <v>3467</v>
      </c>
      <c r="E10">
        <v>4</v>
      </c>
      <c r="F10" t="s">
        <v>3468</v>
      </c>
      <c r="G10" t="s">
        <v>3520</v>
      </c>
      <c r="H10">
        <v>4</v>
      </c>
      <c r="I10" s="20">
        <v>45187</v>
      </c>
      <c r="J10">
        <v>3</v>
      </c>
      <c r="K10" t="s">
        <v>3520</v>
      </c>
      <c r="L10" t="s">
        <v>3504</v>
      </c>
      <c r="M10">
        <v>1</v>
      </c>
      <c r="N10" t="s">
        <v>2144</v>
      </c>
      <c r="O10" t="s">
        <v>3471</v>
      </c>
      <c r="Q10" t="s">
        <v>3472</v>
      </c>
      <c r="R10" t="s">
        <v>3479</v>
      </c>
      <c r="S10" s="22">
        <v>14</v>
      </c>
      <c r="T10" s="22" t="s">
        <v>2144</v>
      </c>
      <c r="U10" s="22">
        <v>1.35</v>
      </c>
      <c r="V10">
        <f t="shared" si="0"/>
        <v>18.900000000000002</v>
      </c>
      <c r="W10" t="s">
        <v>3509</v>
      </c>
      <c r="Z10">
        <v>14</v>
      </c>
    </row>
    <row r="11" spans="1:26" hidden="1">
      <c r="A11" t="s">
        <v>6149</v>
      </c>
      <c r="B11" t="s">
        <v>6150</v>
      </c>
      <c r="D11" t="s">
        <v>3467</v>
      </c>
      <c r="E11">
        <v>4</v>
      </c>
      <c r="F11" t="s">
        <v>3468</v>
      </c>
      <c r="G11" t="s">
        <v>3520</v>
      </c>
      <c r="H11">
        <v>4</v>
      </c>
      <c r="I11" s="20">
        <v>45187</v>
      </c>
      <c r="J11">
        <v>3</v>
      </c>
      <c r="K11" t="s">
        <v>3520</v>
      </c>
      <c r="L11" t="s">
        <v>3504</v>
      </c>
      <c r="M11">
        <v>1</v>
      </c>
      <c r="N11" t="s">
        <v>2144</v>
      </c>
      <c r="O11" t="s">
        <v>3471</v>
      </c>
      <c r="Q11" t="s">
        <v>3472</v>
      </c>
      <c r="R11" t="s">
        <v>3480</v>
      </c>
      <c r="S11" s="22">
        <v>16</v>
      </c>
      <c r="T11" s="22" t="s">
        <v>2144</v>
      </c>
      <c r="U11" s="22">
        <v>0.66</v>
      </c>
      <c r="V11">
        <f t="shared" si="0"/>
        <v>10.56</v>
      </c>
      <c r="W11" t="s">
        <v>3509</v>
      </c>
      <c r="Z11">
        <v>16</v>
      </c>
    </row>
    <row r="12" spans="1:26" hidden="1">
      <c r="A12" t="s">
        <v>6149</v>
      </c>
      <c r="B12" t="s">
        <v>6150</v>
      </c>
      <c r="D12" t="s">
        <v>3467</v>
      </c>
      <c r="E12">
        <v>4</v>
      </c>
      <c r="F12" t="s">
        <v>3468</v>
      </c>
      <c r="G12" t="s">
        <v>3520</v>
      </c>
      <c r="H12">
        <v>4</v>
      </c>
      <c r="I12" s="20">
        <v>45187</v>
      </c>
      <c r="J12">
        <v>3</v>
      </c>
      <c r="K12" t="s">
        <v>3520</v>
      </c>
      <c r="L12" t="s">
        <v>3504</v>
      </c>
      <c r="M12">
        <v>1</v>
      </c>
      <c r="N12" t="s">
        <v>2144</v>
      </c>
      <c r="O12" t="s">
        <v>3471</v>
      </c>
      <c r="Q12" t="s">
        <v>3472</v>
      </c>
      <c r="R12" t="s">
        <v>3481</v>
      </c>
      <c r="S12" s="22">
        <v>40</v>
      </c>
      <c r="T12" s="22" t="s">
        <v>2144</v>
      </c>
      <c r="U12" s="22">
        <v>0.38</v>
      </c>
      <c r="V12">
        <f t="shared" si="0"/>
        <v>15.2</v>
      </c>
      <c r="W12" t="s">
        <v>3509</v>
      </c>
      <c r="Z12">
        <v>40</v>
      </c>
    </row>
    <row r="13" spans="1:26" hidden="1">
      <c r="A13" t="s">
        <v>6147</v>
      </c>
      <c r="B13" t="s">
        <v>6148</v>
      </c>
      <c r="D13" t="s">
        <v>3467</v>
      </c>
      <c r="E13">
        <v>4</v>
      </c>
      <c r="F13" t="s">
        <v>3468</v>
      </c>
      <c r="G13" t="s">
        <v>3520</v>
      </c>
      <c r="H13">
        <v>4</v>
      </c>
      <c r="I13" s="20">
        <v>45187</v>
      </c>
      <c r="J13">
        <v>3</v>
      </c>
      <c r="K13" t="s">
        <v>3520</v>
      </c>
      <c r="L13" t="s">
        <v>3504</v>
      </c>
      <c r="M13">
        <v>1</v>
      </c>
      <c r="N13" t="s">
        <v>2144</v>
      </c>
      <c r="O13" t="s">
        <v>3482</v>
      </c>
      <c r="Q13" t="s">
        <v>3483</v>
      </c>
      <c r="R13" t="s">
        <v>3484</v>
      </c>
      <c r="S13">
        <v>7.71</v>
      </c>
      <c r="T13" t="s">
        <v>3507</v>
      </c>
      <c r="V13">
        <f t="shared" ref="V13:V14" si="1">S13*M13</f>
        <v>7.71</v>
      </c>
      <c r="W13" t="s">
        <v>3507</v>
      </c>
      <c r="Z13">
        <v>7.71</v>
      </c>
    </row>
    <row r="14" spans="1:26" hidden="1">
      <c r="A14" t="s">
        <v>6144</v>
      </c>
      <c r="B14" t="s">
        <v>6145</v>
      </c>
      <c r="C14" t="s">
        <v>6146</v>
      </c>
      <c r="D14" t="s">
        <v>3467</v>
      </c>
      <c r="E14">
        <v>4</v>
      </c>
      <c r="F14" t="s">
        <v>3468</v>
      </c>
      <c r="G14" t="s">
        <v>3520</v>
      </c>
      <c r="H14">
        <v>4</v>
      </c>
      <c r="I14" s="20">
        <v>45187</v>
      </c>
      <c r="J14">
        <v>3</v>
      </c>
      <c r="K14" t="s">
        <v>3520</v>
      </c>
      <c r="L14" t="s">
        <v>3504</v>
      </c>
      <c r="M14">
        <v>1</v>
      </c>
      <c r="N14" t="s">
        <v>2144</v>
      </c>
      <c r="O14" t="s">
        <v>3482</v>
      </c>
      <c r="Q14" t="s">
        <v>3483</v>
      </c>
      <c r="R14" t="s">
        <v>3485</v>
      </c>
      <c r="S14">
        <v>0.08</v>
      </c>
      <c r="T14" t="s">
        <v>3507</v>
      </c>
      <c r="V14">
        <f t="shared" si="1"/>
        <v>0.08</v>
      </c>
      <c r="W14" t="s">
        <v>3507</v>
      </c>
      <c r="Z14">
        <v>0.08</v>
      </c>
    </row>
    <row r="15" spans="1:26" hidden="1">
      <c r="A15" t="s">
        <v>6142</v>
      </c>
      <c r="B15" t="s">
        <v>6143</v>
      </c>
      <c r="D15" t="s">
        <v>3467</v>
      </c>
      <c r="E15">
        <v>4</v>
      </c>
      <c r="F15" t="s">
        <v>3468</v>
      </c>
      <c r="G15" t="s">
        <v>3520</v>
      </c>
      <c r="H15">
        <v>4</v>
      </c>
      <c r="I15" s="20">
        <v>45187</v>
      </c>
      <c r="J15">
        <v>3</v>
      </c>
      <c r="K15" t="s">
        <v>3520</v>
      </c>
      <c r="L15" t="s">
        <v>3504</v>
      </c>
      <c r="M15">
        <v>1</v>
      </c>
      <c r="N15" t="s">
        <v>2144</v>
      </c>
      <c r="O15" t="s">
        <v>3482</v>
      </c>
      <c r="Q15" t="s">
        <v>3483</v>
      </c>
      <c r="R15" t="s">
        <v>3486</v>
      </c>
      <c r="S15">
        <v>1.7</v>
      </c>
      <c r="T15" t="s">
        <v>3507</v>
      </c>
      <c r="V15">
        <f>S15*M15</f>
        <v>1.7</v>
      </c>
      <c r="W15" t="s">
        <v>3507</v>
      </c>
      <c r="Z15">
        <v>1.7</v>
      </c>
    </row>
    <row r="16" spans="1:26" hidden="1">
      <c r="D16" t="s">
        <v>3467</v>
      </c>
      <c r="E16">
        <v>4</v>
      </c>
      <c r="F16" t="s">
        <v>3468</v>
      </c>
      <c r="G16" t="s">
        <v>3520</v>
      </c>
      <c r="H16">
        <v>4</v>
      </c>
      <c r="I16" s="20">
        <v>45187</v>
      </c>
      <c r="J16">
        <v>3</v>
      </c>
      <c r="K16" t="s">
        <v>3520</v>
      </c>
      <c r="L16" t="s">
        <v>3487</v>
      </c>
      <c r="M16">
        <v>1</v>
      </c>
      <c r="N16" t="s">
        <v>2144</v>
      </c>
      <c r="O16" t="s">
        <v>3488</v>
      </c>
      <c r="Q16" t="s">
        <v>3469</v>
      </c>
      <c r="R16" t="s">
        <v>3470</v>
      </c>
      <c r="S16" s="22">
        <v>8</v>
      </c>
      <c r="T16" s="22" t="s">
        <v>2144</v>
      </c>
      <c r="U16" s="22">
        <v>10.85</v>
      </c>
      <c r="V16">
        <f t="shared" ref="V16:V25" si="2">S16*U16*M16</f>
        <v>86.8</v>
      </c>
      <c r="W16" t="s">
        <v>3509</v>
      </c>
      <c r="X16" s="22">
        <v>86.8</v>
      </c>
      <c r="Z16">
        <v>8</v>
      </c>
    </row>
    <row r="17" spans="1:26" hidden="1">
      <c r="A17" t="s">
        <v>6149</v>
      </c>
      <c r="B17" t="s">
        <v>6150</v>
      </c>
      <c r="D17" t="s">
        <v>3467</v>
      </c>
      <c r="E17">
        <v>4</v>
      </c>
      <c r="F17" t="s">
        <v>3468</v>
      </c>
      <c r="G17" t="s">
        <v>3520</v>
      </c>
      <c r="H17">
        <v>4</v>
      </c>
      <c r="I17" s="20">
        <v>45187</v>
      </c>
      <c r="J17">
        <v>3</v>
      </c>
      <c r="K17" t="s">
        <v>3520</v>
      </c>
      <c r="L17" t="s">
        <v>3487</v>
      </c>
      <c r="M17">
        <v>1</v>
      </c>
      <c r="N17" t="s">
        <v>2144</v>
      </c>
      <c r="O17" t="s">
        <v>3471</v>
      </c>
      <c r="Q17" t="s">
        <v>3472</v>
      </c>
      <c r="R17" t="s">
        <v>3475</v>
      </c>
      <c r="S17" s="22">
        <v>26</v>
      </c>
      <c r="T17" s="22" t="s">
        <v>2144</v>
      </c>
      <c r="U17" s="22">
        <v>1.64</v>
      </c>
      <c r="V17">
        <f t="shared" si="2"/>
        <v>42.64</v>
      </c>
      <c r="W17" t="s">
        <v>3509</v>
      </c>
      <c r="Z17">
        <v>26</v>
      </c>
    </row>
    <row r="18" spans="1:26" hidden="1">
      <c r="A18" t="s">
        <v>6149</v>
      </c>
      <c r="B18" t="s">
        <v>6150</v>
      </c>
      <c r="D18" t="s">
        <v>3467</v>
      </c>
      <c r="E18">
        <v>4</v>
      </c>
      <c r="F18" t="s">
        <v>3468</v>
      </c>
      <c r="G18" t="s">
        <v>3520</v>
      </c>
      <c r="H18">
        <v>4</v>
      </c>
      <c r="I18" s="20">
        <v>45187</v>
      </c>
      <c r="J18">
        <v>3</v>
      </c>
      <c r="K18" t="s">
        <v>3520</v>
      </c>
      <c r="L18" t="s">
        <v>3487</v>
      </c>
      <c r="M18">
        <v>1</v>
      </c>
      <c r="N18" t="s">
        <v>2144</v>
      </c>
      <c r="O18" t="s">
        <v>3471</v>
      </c>
      <c r="Q18" t="s">
        <v>3472</v>
      </c>
      <c r="R18" t="s">
        <v>3476</v>
      </c>
      <c r="S18" s="22">
        <v>80</v>
      </c>
      <c r="T18" s="22" t="s">
        <v>2144</v>
      </c>
      <c r="U18" s="22">
        <v>1.59</v>
      </c>
      <c r="V18">
        <f t="shared" si="2"/>
        <v>127.2</v>
      </c>
      <c r="W18" t="s">
        <v>3509</v>
      </c>
      <c r="Z18">
        <v>80</v>
      </c>
    </row>
    <row r="19" spans="1:26" hidden="1">
      <c r="A19" t="s">
        <v>6149</v>
      </c>
      <c r="B19" t="s">
        <v>6150</v>
      </c>
      <c r="D19" t="s">
        <v>3467</v>
      </c>
      <c r="E19">
        <v>4</v>
      </c>
      <c r="F19" t="s">
        <v>3468</v>
      </c>
      <c r="G19" t="s">
        <v>3520</v>
      </c>
      <c r="H19">
        <v>4</v>
      </c>
      <c r="I19" s="20">
        <v>45187</v>
      </c>
      <c r="J19">
        <v>3</v>
      </c>
      <c r="K19" t="s">
        <v>3520</v>
      </c>
      <c r="L19" t="s">
        <v>3487</v>
      </c>
      <c r="M19">
        <v>1</v>
      </c>
      <c r="N19" t="s">
        <v>2144</v>
      </c>
      <c r="O19" t="s">
        <v>3471</v>
      </c>
      <c r="Q19" t="s">
        <v>3472</v>
      </c>
      <c r="R19" t="s">
        <v>3477</v>
      </c>
      <c r="S19" s="22">
        <v>4</v>
      </c>
      <c r="T19" s="22" t="s">
        <v>2144</v>
      </c>
      <c r="U19" s="22">
        <v>1.1200000000000001</v>
      </c>
      <c r="V19">
        <f t="shared" si="2"/>
        <v>4.4800000000000004</v>
      </c>
      <c r="W19" t="s">
        <v>3509</v>
      </c>
      <c r="Z19">
        <v>4</v>
      </c>
    </row>
    <row r="20" spans="1:26" hidden="1">
      <c r="A20" t="s">
        <v>6149</v>
      </c>
      <c r="B20" t="s">
        <v>6150</v>
      </c>
      <c r="D20" t="s">
        <v>3467</v>
      </c>
      <c r="E20">
        <v>4</v>
      </c>
      <c r="F20" t="s">
        <v>3468</v>
      </c>
      <c r="G20" t="s">
        <v>3520</v>
      </c>
      <c r="H20">
        <v>4</v>
      </c>
      <c r="I20" s="20">
        <v>45187</v>
      </c>
      <c r="J20">
        <v>3</v>
      </c>
      <c r="K20" t="s">
        <v>3520</v>
      </c>
      <c r="L20" t="s">
        <v>3487</v>
      </c>
      <c r="M20">
        <v>1</v>
      </c>
      <c r="N20" t="s">
        <v>2144</v>
      </c>
      <c r="O20" t="s">
        <v>3471</v>
      </c>
      <c r="Q20" t="s">
        <v>3472</v>
      </c>
      <c r="R20" t="s">
        <v>3478</v>
      </c>
      <c r="S20" s="22">
        <v>24</v>
      </c>
      <c r="T20" s="22" t="s">
        <v>2144</v>
      </c>
      <c r="U20" s="22">
        <v>2.7</v>
      </c>
      <c r="V20">
        <f t="shared" si="2"/>
        <v>64.800000000000011</v>
      </c>
      <c r="W20" t="s">
        <v>3509</v>
      </c>
      <c r="Z20">
        <v>24</v>
      </c>
    </row>
    <row r="21" spans="1:26" hidden="1">
      <c r="A21" t="s">
        <v>6149</v>
      </c>
      <c r="B21" t="s">
        <v>6150</v>
      </c>
      <c r="D21" t="s">
        <v>3467</v>
      </c>
      <c r="E21">
        <v>4</v>
      </c>
      <c r="F21" t="s">
        <v>3468</v>
      </c>
      <c r="G21" t="s">
        <v>3520</v>
      </c>
      <c r="H21">
        <v>4</v>
      </c>
      <c r="I21" s="20">
        <v>45187</v>
      </c>
      <c r="J21">
        <v>3</v>
      </c>
      <c r="K21" t="s">
        <v>3520</v>
      </c>
      <c r="L21" t="s">
        <v>3487</v>
      </c>
      <c r="M21">
        <v>1</v>
      </c>
      <c r="N21" t="s">
        <v>2144</v>
      </c>
      <c r="O21" t="s">
        <v>3471</v>
      </c>
      <c r="Q21" t="s">
        <v>3472</v>
      </c>
      <c r="R21" t="s">
        <v>3479</v>
      </c>
      <c r="S21" s="22">
        <v>14</v>
      </c>
      <c r="T21" s="22" t="s">
        <v>2144</v>
      </c>
      <c r="U21" s="22">
        <v>1.35</v>
      </c>
      <c r="V21">
        <f t="shared" si="2"/>
        <v>18.900000000000002</v>
      </c>
      <c r="W21" t="s">
        <v>3509</v>
      </c>
      <c r="Z21">
        <v>14</v>
      </c>
    </row>
    <row r="22" spans="1:26" hidden="1">
      <c r="A22" t="s">
        <v>6149</v>
      </c>
      <c r="B22" t="s">
        <v>6150</v>
      </c>
      <c r="D22" t="s">
        <v>3467</v>
      </c>
      <c r="E22">
        <v>4</v>
      </c>
      <c r="F22" t="s">
        <v>3468</v>
      </c>
      <c r="G22" t="s">
        <v>3520</v>
      </c>
      <c r="H22">
        <v>4</v>
      </c>
      <c r="I22" s="20">
        <v>45187</v>
      </c>
      <c r="J22">
        <v>3</v>
      </c>
      <c r="K22" t="s">
        <v>3520</v>
      </c>
      <c r="L22" t="s">
        <v>3487</v>
      </c>
      <c r="M22">
        <v>1</v>
      </c>
      <c r="N22" t="s">
        <v>2144</v>
      </c>
      <c r="O22" t="s">
        <v>3471</v>
      </c>
      <c r="Q22" t="s">
        <v>3472</v>
      </c>
      <c r="R22" t="s">
        <v>3480</v>
      </c>
      <c r="S22" s="22">
        <v>16</v>
      </c>
      <c r="T22" s="22" t="s">
        <v>2144</v>
      </c>
      <c r="U22" s="22">
        <v>0.66</v>
      </c>
      <c r="V22">
        <f t="shared" si="2"/>
        <v>10.56</v>
      </c>
      <c r="W22" t="s">
        <v>3509</v>
      </c>
      <c r="Z22">
        <v>16</v>
      </c>
    </row>
    <row r="23" spans="1:26" hidden="1">
      <c r="A23" t="s">
        <v>6149</v>
      </c>
      <c r="B23" t="s">
        <v>6150</v>
      </c>
      <c r="D23" t="s">
        <v>3467</v>
      </c>
      <c r="E23">
        <v>4</v>
      </c>
      <c r="F23" t="s">
        <v>3468</v>
      </c>
      <c r="G23" t="s">
        <v>3520</v>
      </c>
      <c r="H23">
        <v>4</v>
      </c>
      <c r="I23" s="20">
        <v>45187</v>
      </c>
      <c r="J23">
        <v>3</v>
      </c>
      <c r="K23" t="s">
        <v>3520</v>
      </c>
      <c r="L23" t="s">
        <v>3487</v>
      </c>
      <c r="M23">
        <v>1</v>
      </c>
      <c r="N23" t="s">
        <v>2144</v>
      </c>
      <c r="O23" t="s">
        <v>3471</v>
      </c>
      <c r="Q23" t="s">
        <v>3472</v>
      </c>
      <c r="R23" t="s">
        <v>3481</v>
      </c>
      <c r="S23" s="22">
        <v>40</v>
      </c>
      <c r="T23" s="22" t="s">
        <v>2144</v>
      </c>
      <c r="U23" s="22">
        <v>0.38</v>
      </c>
      <c r="V23">
        <f t="shared" si="2"/>
        <v>15.2</v>
      </c>
      <c r="W23" t="s">
        <v>3509</v>
      </c>
      <c r="Z23">
        <v>40</v>
      </c>
    </row>
    <row r="24" spans="1:26" hidden="1">
      <c r="A24" t="s">
        <v>6149</v>
      </c>
      <c r="B24" t="s">
        <v>6150</v>
      </c>
      <c r="D24" t="s">
        <v>3467</v>
      </c>
      <c r="E24">
        <v>4</v>
      </c>
      <c r="F24" t="s">
        <v>3468</v>
      </c>
      <c r="G24" t="s">
        <v>3520</v>
      </c>
      <c r="H24">
        <v>4</v>
      </c>
      <c r="I24" s="20">
        <v>45187</v>
      </c>
      <c r="J24">
        <v>3</v>
      </c>
      <c r="K24" t="s">
        <v>3520</v>
      </c>
      <c r="L24" t="s">
        <v>3487</v>
      </c>
      <c r="M24">
        <v>1</v>
      </c>
      <c r="N24" t="s">
        <v>2144</v>
      </c>
      <c r="O24" t="s">
        <v>3471</v>
      </c>
      <c r="Q24" t="s">
        <v>3472</v>
      </c>
      <c r="R24" t="s">
        <v>3489</v>
      </c>
      <c r="S24" s="22">
        <v>26</v>
      </c>
      <c r="T24" s="22" t="s">
        <v>2144</v>
      </c>
      <c r="U24" s="22">
        <v>12.37</v>
      </c>
      <c r="V24">
        <f t="shared" si="2"/>
        <v>321.62</v>
      </c>
      <c r="W24" t="s">
        <v>3509</v>
      </c>
      <c r="Z24">
        <v>26</v>
      </c>
    </row>
    <row r="25" spans="1:26" hidden="1">
      <c r="A25" t="s">
        <v>6149</v>
      </c>
      <c r="B25" t="s">
        <v>6150</v>
      </c>
      <c r="D25" t="s">
        <v>3467</v>
      </c>
      <c r="E25">
        <v>4</v>
      </c>
      <c r="F25" t="s">
        <v>3468</v>
      </c>
      <c r="G25" t="s">
        <v>3520</v>
      </c>
      <c r="H25">
        <v>4</v>
      </c>
      <c r="I25" s="20">
        <v>45187</v>
      </c>
      <c r="J25">
        <v>3</v>
      </c>
      <c r="K25" t="s">
        <v>3520</v>
      </c>
      <c r="L25" t="s">
        <v>3487</v>
      </c>
      <c r="M25">
        <v>1</v>
      </c>
      <c r="N25" t="s">
        <v>2144</v>
      </c>
      <c r="O25" t="s">
        <v>3471</v>
      </c>
      <c r="Q25" t="s">
        <v>3472</v>
      </c>
      <c r="R25" t="s">
        <v>3490</v>
      </c>
      <c r="S25" s="22">
        <v>80</v>
      </c>
      <c r="T25" s="22" t="s">
        <v>2144</v>
      </c>
      <c r="U25" s="22">
        <v>3.98</v>
      </c>
      <c r="V25">
        <f t="shared" si="2"/>
        <v>318.39999999999998</v>
      </c>
      <c r="W25" t="s">
        <v>3509</v>
      </c>
      <c r="Z25">
        <v>80</v>
      </c>
    </row>
    <row r="26" spans="1:26" hidden="1">
      <c r="A26" t="s">
        <v>6147</v>
      </c>
      <c r="B26" t="s">
        <v>6148</v>
      </c>
      <c r="D26" t="s">
        <v>3467</v>
      </c>
      <c r="E26">
        <v>4</v>
      </c>
      <c r="F26" t="s">
        <v>3468</v>
      </c>
      <c r="G26" t="s">
        <v>3520</v>
      </c>
      <c r="H26">
        <v>4</v>
      </c>
      <c r="I26" s="20">
        <v>45187</v>
      </c>
      <c r="J26">
        <v>3</v>
      </c>
      <c r="K26" t="s">
        <v>3520</v>
      </c>
      <c r="L26" t="s">
        <v>3487</v>
      </c>
      <c r="M26">
        <v>1</v>
      </c>
      <c r="N26" t="s">
        <v>2144</v>
      </c>
      <c r="O26" t="s">
        <v>3482</v>
      </c>
      <c r="Q26" t="s">
        <v>3483</v>
      </c>
      <c r="R26" t="s">
        <v>3484</v>
      </c>
      <c r="S26">
        <v>9.93</v>
      </c>
      <c r="T26" t="s">
        <v>3507</v>
      </c>
      <c r="V26">
        <f t="shared" ref="V26:V27" si="3">S26*M26</f>
        <v>9.93</v>
      </c>
      <c r="W26" t="s">
        <v>3507</v>
      </c>
      <c r="Z26">
        <v>9.93</v>
      </c>
    </row>
    <row r="27" spans="1:26" hidden="1">
      <c r="A27" t="s">
        <v>6144</v>
      </c>
      <c r="B27" t="s">
        <v>6145</v>
      </c>
      <c r="C27" t="s">
        <v>6146</v>
      </c>
      <c r="D27" t="s">
        <v>3467</v>
      </c>
      <c r="E27">
        <v>4</v>
      </c>
      <c r="F27" t="s">
        <v>3468</v>
      </c>
      <c r="G27" t="s">
        <v>3520</v>
      </c>
      <c r="H27">
        <v>4</v>
      </c>
      <c r="I27" s="20">
        <v>45187</v>
      </c>
      <c r="J27">
        <v>3</v>
      </c>
      <c r="K27" t="s">
        <v>3520</v>
      </c>
      <c r="L27" t="s">
        <v>3487</v>
      </c>
      <c r="M27">
        <v>1</v>
      </c>
      <c r="N27" t="s">
        <v>2144</v>
      </c>
      <c r="O27" t="s">
        <v>3482</v>
      </c>
      <c r="Q27" t="s">
        <v>3483</v>
      </c>
      <c r="R27" t="s">
        <v>3485</v>
      </c>
      <c r="S27">
        <v>0.08</v>
      </c>
      <c r="T27" t="s">
        <v>3507</v>
      </c>
      <c r="V27">
        <f t="shared" si="3"/>
        <v>0.08</v>
      </c>
      <c r="W27" t="s">
        <v>3507</v>
      </c>
      <c r="Z27">
        <v>0.08</v>
      </c>
    </row>
    <row r="28" spans="1:26" hidden="1">
      <c r="A28" t="s">
        <v>6142</v>
      </c>
      <c r="B28" t="s">
        <v>6143</v>
      </c>
      <c r="D28" t="s">
        <v>3467</v>
      </c>
      <c r="E28">
        <v>4</v>
      </c>
      <c r="F28" t="s">
        <v>3468</v>
      </c>
      <c r="G28" t="s">
        <v>3520</v>
      </c>
      <c r="H28">
        <v>4</v>
      </c>
      <c r="I28" s="20">
        <v>45187</v>
      </c>
      <c r="J28">
        <v>3</v>
      </c>
      <c r="K28" t="s">
        <v>3520</v>
      </c>
      <c r="L28" t="s">
        <v>3487</v>
      </c>
      <c r="M28">
        <v>1</v>
      </c>
      <c r="N28" t="s">
        <v>2144</v>
      </c>
      <c r="O28" t="s">
        <v>3482</v>
      </c>
      <c r="Q28" t="s">
        <v>3483</v>
      </c>
      <c r="R28" t="s">
        <v>3486</v>
      </c>
      <c r="S28">
        <v>2.0299999999999998</v>
      </c>
      <c r="T28" t="s">
        <v>3507</v>
      </c>
      <c r="V28">
        <f>S28*M28</f>
        <v>2.0299999999999998</v>
      </c>
      <c r="W28" t="s">
        <v>3507</v>
      </c>
      <c r="Z28">
        <v>2.0299999999999998</v>
      </c>
    </row>
    <row r="29" spans="1:26" hidden="1">
      <c r="D29" t="s">
        <v>3467</v>
      </c>
      <c r="E29">
        <v>4</v>
      </c>
      <c r="F29" t="s">
        <v>3468</v>
      </c>
      <c r="G29" t="s">
        <v>3520</v>
      </c>
      <c r="H29">
        <v>4</v>
      </c>
      <c r="I29" s="20">
        <v>45187</v>
      </c>
      <c r="J29">
        <v>3</v>
      </c>
      <c r="K29" t="s">
        <v>3520</v>
      </c>
      <c r="L29" t="s">
        <v>3491</v>
      </c>
      <c r="M29">
        <v>2</v>
      </c>
      <c r="N29" t="s">
        <v>2144</v>
      </c>
      <c r="O29" t="s">
        <v>3488</v>
      </c>
      <c r="Q29" t="s">
        <v>3469</v>
      </c>
      <c r="R29" t="s">
        <v>3470</v>
      </c>
      <c r="S29" s="22">
        <v>4</v>
      </c>
      <c r="T29" s="22" t="s">
        <v>2144</v>
      </c>
      <c r="U29" s="22">
        <v>10.85</v>
      </c>
      <c r="V29">
        <f t="shared" ref="V29:V37" si="4">S29*U29*M29</f>
        <v>86.8</v>
      </c>
      <c r="W29" t="s">
        <v>3509</v>
      </c>
      <c r="X29" s="22">
        <v>43.4</v>
      </c>
      <c r="Z29">
        <v>4</v>
      </c>
    </row>
    <row r="30" spans="1:26" hidden="1">
      <c r="A30" t="s">
        <v>6149</v>
      </c>
      <c r="B30" t="s">
        <v>6150</v>
      </c>
      <c r="D30" t="s">
        <v>3467</v>
      </c>
      <c r="E30">
        <v>4</v>
      </c>
      <c r="F30" t="s">
        <v>3468</v>
      </c>
      <c r="G30" t="s">
        <v>3520</v>
      </c>
      <c r="H30">
        <v>4</v>
      </c>
      <c r="I30" s="20">
        <v>45187</v>
      </c>
      <c r="J30">
        <v>3</v>
      </c>
      <c r="K30" t="s">
        <v>3520</v>
      </c>
      <c r="L30" t="s">
        <v>3491</v>
      </c>
      <c r="M30">
        <v>2</v>
      </c>
      <c r="N30" t="s">
        <v>2144</v>
      </c>
      <c r="O30" t="s">
        <v>3471</v>
      </c>
      <c r="Q30" t="s">
        <v>3472</v>
      </c>
      <c r="R30" t="s">
        <v>3479</v>
      </c>
      <c r="S30" s="22">
        <v>7</v>
      </c>
      <c r="T30" s="22" t="s">
        <v>2144</v>
      </c>
      <c r="U30" s="22">
        <v>1.35</v>
      </c>
      <c r="V30">
        <f t="shared" si="4"/>
        <v>18.900000000000002</v>
      </c>
      <c r="W30" t="s">
        <v>3509</v>
      </c>
      <c r="Z30">
        <v>7</v>
      </c>
    </row>
    <row r="31" spans="1:26" hidden="1">
      <c r="A31" t="s">
        <v>6149</v>
      </c>
      <c r="B31" t="s">
        <v>6150</v>
      </c>
      <c r="D31" t="s">
        <v>3467</v>
      </c>
      <c r="E31">
        <v>4</v>
      </c>
      <c r="F31" t="s">
        <v>3468</v>
      </c>
      <c r="G31" t="s">
        <v>3520</v>
      </c>
      <c r="H31">
        <v>4</v>
      </c>
      <c r="I31" s="20">
        <v>45187</v>
      </c>
      <c r="J31">
        <v>3</v>
      </c>
      <c r="K31" t="s">
        <v>3520</v>
      </c>
      <c r="L31" t="s">
        <v>3491</v>
      </c>
      <c r="M31">
        <v>2</v>
      </c>
      <c r="N31" t="s">
        <v>2144</v>
      </c>
      <c r="O31" t="s">
        <v>3471</v>
      </c>
      <c r="Q31" t="s">
        <v>3472</v>
      </c>
      <c r="R31" t="s">
        <v>3480</v>
      </c>
      <c r="S31" s="22">
        <v>8</v>
      </c>
      <c r="T31" s="22" t="s">
        <v>2144</v>
      </c>
      <c r="U31" s="22">
        <v>0.66</v>
      </c>
      <c r="V31">
        <f t="shared" si="4"/>
        <v>10.56</v>
      </c>
      <c r="W31" t="s">
        <v>3509</v>
      </c>
      <c r="Z31">
        <v>8</v>
      </c>
    </row>
    <row r="32" spans="1:26" hidden="1">
      <c r="A32" t="s">
        <v>6149</v>
      </c>
      <c r="B32" t="s">
        <v>6150</v>
      </c>
      <c r="D32" t="s">
        <v>3467</v>
      </c>
      <c r="E32">
        <v>4</v>
      </c>
      <c r="F32" t="s">
        <v>3468</v>
      </c>
      <c r="G32" t="s">
        <v>3520</v>
      </c>
      <c r="H32">
        <v>4</v>
      </c>
      <c r="I32" s="20">
        <v>45187</v>
      </c>
      <c r="J32">
        <v>3</v>
      </c>
      <c r="K32" t="s">
        <v>3520</v>
      </c>
      <c r="L32" t="s">
        <v>3491</v>
      </c>
      <c r="M32">
        <v>2</v>
      </c>
      <c r="N32" t="s">
        <v>2144</v>
      </c>
      <c r="O32" t="s">
        <v>3471</v>
      </c>
      <c r="Q32" t="s">
        <v>3472</v>
      </c>
      <c r="R32" t="s">
        <v>3481</v>
      </c>
      <c r="S32" s="22">
        <v>20</v>
      </c>
      <c r="T32" s="22" t="s">
        <v>2144</v>
      </c>
      <c r="U32" s="22">
        <v>0.38</v>
      </c>
      <c r="V32">
        <f t="shared" si="4"/>
        <v>15.2</v>
      </c>
      <c r="W32" t="s">
        <v>3509</v>
      </c>
      <c r="Z32">
        <v>20</v>
      </c>
    </row>
    <row r="33" spans="1:26" hidden="1">
      <c r="A33" t="s">
        <v>6149</v>
      </c>
      <c r="B33" t="s">
        <v>6150</v>
      </c>
      <c r="D33" t="s">
        <v>3467</v>
      </c>
      <c r="E33">
        <v>4</v>
      </c>
      <c r="F33" t="s">
        <v>3468</v>
      </c>
      <c r="G33" t="s">
        <v>3520</v>
      </c>
      <c r="H33">
        <v>4</v>
      </c>
      <c r="I33" s="20">
        <v>45187</v>
      </c>
      <c r="J33">
        <v>3</v>
      </c>
      <c r="K33" t="s">
        <v>3520</v>
      </c>
      <c r="L33" t="s">
        <v>3491</v>
      </c>
      <c r="M33">
        <v>2</v>
      </c>
      <c r="N33" t="s">
        <v>2144</v>
      </c>
      <c r="O33" t="s">
        <v>3471</v>
      </c>
      <c r="Q33" t="s">
        <v>3472</v>
      </c>
      <c r="R33" t="s">
        <v>3492</v>
      </c>
      <c r="S33" s="22">
        <v>14</v>
      </c>
      <c r="T33" s="22" t="s">
        <v>2144</v>
      </c>
      <c r="U33" s="22">
        <v>1.79</v>
      </c>
      <c r="V33">
        <f t="shared" si="4"/>
        <v>50.120000000000005</v>
      </c>
      <c r="W33" t="s">
        <v>3509</v>
      </c>
      <c r="Z33">
        <v>14</v>
      </c>
    </row>
    <row r="34" spans="1:26" hidden="1">
      <c r="A34" t="s">
        <v>6149</v>
      </c>
      <c r="B34" t="s">
        <v>6150</v>
      </c>
      <c r="D34" t="s">
        <v>3467</v>
      </c>
      <c r="E34">
        <v>4</v>
      </c>
      <c r="F34" t="s">
        <v>3468</v>
      </c>
      <c r="G34" t="s">
        <v>3520</v>
      </c>
      <c r="H34">
        <v>4</v>
      </c>
      <c r="I34" s="20">
        <v>45187</v>
      </c>
      <c r="J34">
        <v>3</v>
      </c>
      <c r="K34" t="s">
        <v>3520</v>
      </c>
      <c r="L34" t="s">
        <v>3491</v>
      </c>
      <c r="M34">
        <v>2</v>
      </c>
      <c r="N34" t="s">
        <v>2144</v>
      </c>
      <c r="O34" t="s">
        <v>3471</v>
      </c>
      <c r="Q34" t="s">
        <v>3472</v>
      </c>
      <c r="R34" t="s">
        <v>3493</v>
      </c>
      <c r="S34" s="22">
        <v>22</v>
      </c>
      <c r="T34" s="22" t="s">
        <v>2144</v>
      </c>
      <c r="U34" s="22">
        <v>1.08</v>
      </c>
      <c r="V34">
        <f t="shared" si="4"/>
        <v>47.52</v>
      </c>
      <c r="W34" t="s">
        <v>3509</v>
      </c>
      <c r="Z34">
        <v>22</v>
      </c>
    </row>
    <row r="35" spans="1:26" hidden="1">
      <c r="A35" t="s">
        <v>6149</v>
      </c>
      <c r="B35" t="s">
        <v>6150</v>
      </c>
      <c r="D35" t="s">
        <v>3467</v>
      </c>
      <c r="E35">
        <v>4</v>
      </c>
      <c r="F35" t="s">
        <v>3468</v>
      </c>
      <c r="G35" t="s">
        <v>3520</v>
      </c>
      <c r="H35">
        <v>4</v>
      </c>
      <c r="I35" s="20">
        <v>45187</v>
      </c>
      <c r="J35">
        <v>3</v>
      </c>
      <c r="K35" t="s">
        <v>3520</v>
      </c>
      <c r="L35" t="s">
        <v>3491</v>
      </c>
      <c r="M35">
        <v>2</v>
      </c>
      <c r="N35" t="s">
        <v>2144</v>
      </c>
      <c r="O35" t="s">
        <v>3471</v>
      </c>
      <c r="Q35" t="s">
        <v>3472</v>
      </c>
      <c r="R35" t="s">
        <v>3494</v>
      </c>
      <c r="S35" s="22">
        <v>14</v>
      </c>
      <c r="T35" s="22" t="s">
        <v>2144</v>
      </c>
      <c r="U35" s="22">
        <v>0.69</v>
      </c>
      <c r="V35">
        <f t="shared" si="4"/>
        <v>19.32</v>
      </c>
      <c r="W35" t="s">
        <v>3509</v>
      </c>
      <c r="Z35">
        <v>14</v>
      </c>
    </row>
    <row r="36" spans="1:26" hidden="1">
      <c r="A36" t="s">
        <v>6149</v>
      </c>
      <c r="B36" t="s">
        <v>6150</v>
      </c>
      <c r="D36" t="s">
        <v>3467</v>
      </c>
      <c r="E36">
        <v>4</v>
      </c>
      <c r="F36" t="s">
        <v>3468</v>
      </c>
      <c r="G36" t="s">
        <v>3520</v>
      </c>
      <c r="H36">
        <v>4</v>
      </c>
      <c r="I36" s="20">
        <v>45187</v>
      </c>
      <c r="J36">
        <v>3</v>
      </c>
      <c r="K36" t="s">
        <v>3520</v>
      </c>
      <c r="L36" t="s">
        <v>3491</v>
      </c>
      <c r="M36">
        <v>2</v>
      </c>
      <c r="N36" t="s">
        <v>2144</v>
      </c>
      <c r="O36" t="s">
        <v>3471</v>
      </c>
      <c r="Q36" t="s">
        <v>3472</v>
      </c>
      <c r="R36" t="s">
        <v>3495</v>
      </c>
      <c r="S36" s="22">
        <v>22</v>
      </c>
      <c r="T36" s="22" t="s">
        <v>2144</v>
      </c>
      <c r="U36" s="22">
        <v>0.67</v>
      </c>
      <c r="V36">
        <f t="shared" si="4"/>
        <v>29.48</v>
      </c>
      <c r="W36" t="s">
        <v>3509</v>
      </c>
      <c r="Z36">
        <v>22</v>
      </c>
    </row>
    <row r="37" spans="1:26" hidden="1">
      <c r="A37" t="s">
        <v>6149</v>
      </c>
      <c r="B37" t="s">
        <v>6150</v>
      </c>
      <c r="D37" t="s">
        <v>3467</v>
      </c>
      <c r="E37">
        <v>4</v>
      </c>
      <c r="F37" t="s">
        <v>3468</v>
      </c>
      <c r="G37" t="s">
        <v>3520</v>
      </c>
      <c r="H37">
        <v>4</v>
      </c>
      <c r="I37" s="20">
        <v>45187</v>
      </c>
      <c r="J37">
        <v>3</v>
      </c>
      <c r="K37" t="s">
        <v>3520</v>
      </c>
      <c r="L37" t="s">
        <v>3491</v>
      </c>
      <c r="M37">
        <v>2</v>
      </c>
      <c r="N37" t="s">
        <v>2144</v>
      </c>
      <c r="O37" t="s">
        <v>3471</v>
      </c>
      <c r="Q37" t="s">
        <v>3472</v>
      </c>
      <c r="R37" t="s">
        <v>3496</v>
      </c>
      <c r="S37" s="22">
        <v>12</v>
      </c>
      <c r="T37" s="22" t="s">
        <v>2144</v>
      </c>
      <c r="U37" s="22">
        <v>2.71</v>
      </c>
      <c r="V37">
        <f t="shared" si="4"/>
        <v>65.039999999999992</v>
      </c>
      <c r="W37" t="s">
        <v>3509</v>
      </c>
      <c r="Z37">
        <v>12</v>
      </c>
    </row>
    <row r="38" spans="1:26" hidden="1">
      <c r="A38" t="s">
        <v>6147</v>
      </c>
      <c r="B38" t="s">
        <v>6148</v>
      </c>
      <c r="D38" t="s">
        <v>3467</v>
      </c>
      <c r="E38">
        <v>4</v>
      </c>
      <c r="F38" t="s">
        <v>3468</v>
      </c>
      <c r="G38" t="s">
        <v>3520</v>
      </c>
      <c r="H38">
        <v>4</v>
      </c>
      <c r="I38" s="20">
        <v>45187</v>
      </c>
      <c r="J38">
        <v>3</v>
      </c>
      <c r="K38" t="s">
        <v>3520</v>
      </c>
      <c r="L38" t="s">
        <v>3491</v>
      </c>
      <c r="M38">
        <v>2</v>
      </c>
      <c r="N38" t="s">
        <v>2144</v>
      </c>
      <c r="O38" t="s">
        <v>3482</v>
      </c>
      <c r="Q38" t="s">
        <v>3483</v>
      </c>
      <c r="R38" t="s">
        <v>3484</v>
      </c>
      <c r="S38">
        <v>1.75</v>
      </c>
      <c r="T38" t="s">
        <v>3507</v>
      </c>
      <c r="V38">
        <f t="shared" ref="V38:V39" si="5">S38*M38</f>
        <v>3.5</v>
      </c>
      <c r="W38" t="s">
        <v>3507</v>
      </c>
      <c r="Z38">
        <v>1.75</v>
      </c>
    </row>
    <row r="39" spans="1:26" hidden="1">
      <c r="A39" t="s">
        <v>6144</v>
      </c>
      <c r="B39" t="s">
        <v>6145</v>
      </c>
      <c r="C39" t="s">
        <v>6146</v>
      </c>
      <c r="D39" t="s">
        <v>3467</v>
      </c>
      <c r="E39">
        <v>4</v>
      </c>
      <c r="F39" t="s">
        <v>3468</v>
      </c>
      <c r="G39" t="s">
        <v>3520</v>
      </c>
      <c r="H39">
        <v>4</v>
      </c>
      <c r="I39" s="20">
        <v>45187</v>
      </c>
      <c r="J39">
        <v>3</v>
      </c>
      <c r="K39" t="s">
        <v>3520</v>
      </c>
      <c r="L39" t="s">
        <v>3491</v>
      </c>
      <c r="M39">
        <v>2</v>
      </c>
      <c r="N39" t="s">
        <v>2144</v>
      </c>
      <c r="O39" t="s">
        <v>3482</v>
      </c>
      <c r="Q39" t="s">
        <v>3483</v>
      </c>
      <c r="R39" t="s">
        <v>3485</v>
      </c>
      <c r="S39">
        <v>0.04</v>
      </c>
      <c r="T39" t="s">
        <v>3507</v>
      </c>
      <c r="V39">
        <f t="shared" si="5"/>
        <v>0.08</v>
      </c>
      <c r="W39" t="s">
        <v>3507</v>
      </c>
      <c r="Z39">
        <v>0.04</v>
      </c>
    </row>
    <row r="40" spans="1:26" hidden="1">
      <c r="A40" t="s">
        <v>6142</v>
      </c>
      <c r="B40" t="s">
        <v>6143</v>
      </c>
      <c r="D40" t="s">
        <v>3467</v>
      </c>
      <c r="E40">
        <v>4</v>
      </c>
      <c r="F40" t="s">
        <v>3468</v>
      </c>
      <c r="G40" t="s">
        <v>3520</v>
      </c>
      <c r="H40">
        <v>4</v>
      </c>
      <c r="I40" s="20">
        <v>45187</v>
      </c>
      <c r="J40">
        <v>3</v>
      </c>
      <c r="K40" t="s">
        <v>3520</v>
      </c>
      <c r="L40" t="s">
        <v>3491</v>
      </c>
      <c r="M40">
        <v>2</v>
      </c>
      <c r="N40" t="s">
        <v>2144</v>
      </c>
      <c r="O40" t="s">
        <v>3482</v>
      </c>
      <c r="Q40" t="s">
        <v>3483</v>
      </c>
      <c r="R40" t="s">
        <v>3486</v>
      </c>
      <c r="S40">
        <v>0.35</v>
      </c>
      <c r="T40" t="s">
        <v>3507</v>
      </c>
      <c r="V40">
        <f>S40*M40</f>
        <v>0.7</v>
      </c>
      <c r="W40" t="s">
        <v>3507</v>
      </c>
      <c r="Z40">
        <v>0.35</v>
      </c>
    </row>
    <row r="41" spans="1:26" hidden="1">
      <c r="D41" t="s">
        <v>3467</v>
      </c>
      <c r="E41">
        <v>4</v>
      </c>
      <c r="F41" t="s">
        <v>3468</v>
      </c>
      <c r="G41" t="s">
        <v>3520</v>
      </c>
      <c r="H41">
        <v>4</v>
      </c>
      <c r="I41" s="20">
        <v>45187</v>
      </c>
      <c r="J41">
        <v>3</v>
      </c>
      <c r="K41" t="s">
        <v>3520</v>
      </c>
      <c r="L41" t="s">
        <v>3505</v>
      </c>
      <c r="M41">
        <v>1</v>
      </c>
      <c r="N41" t="s">
        <v>2144</v>
      </c>
      <c r="O41" t="s">
        <v>3488</v>
      </c>
      <c r="Q41" t="s">
        <v>3469</v>
      </c>
      <c r="R41" t="s">
        <v>3470</v>
      </c>
      <c r="S41" s="22">
        <v>16</v>
      </c>
      <c r="T41" s="22" t="s">
        <v>2144</v>
      </c>
      <c r="U41" s="22">
        <v>10.85</v>
      </c>
      <c r="V41">
        <f>S41*U41*M41</f>
        <v>173.6</v>
      </c>
      <c r="W41" t="s">
        <v>3509</v>
      </c>
      <c r="X41" s="22">
        <v>173.6</v>
      </c>
      <c r="Z41">
        <v>16</v>
      </c>
    </row>
    <row r="42" spans="1:26" hidden="1">
      <c r="A42" t="s">
        <v>6149</v>
      </c>
      <c r="B42" t="s">
        <v>6150</v>
      </c>
      <c r="D42" t="s">
        <v>3467</v>
      </c>
      <c r="E42">
        <v>4</v>
      </c>
      <c r="F42" t="s">
        <v>3468</v>
      </c>
      <c r="G42" t="s">
        <v>3520</v>
      </c>
      <c r="H42">
        <v>4</v>
      </c>
      <c r="I42" s="20">
        <v>45187</v>
      </c>
      <c r="J42">
        <v>3</v>
      </c>
      <c r="K42" t="s">
        <v>3520</v>
      </c>
      <c r="L42" t="s">
        <v>3505</v>
      </c>
      <c r="M42">
        <v>1</v>
      </c>
      <c r="N42" t="s">
        <v>2144</v>
      </c>
      <c r="O42" t="s">
        <v>3471</v>
      </c>
      <c r="Q42" t="s">
        <v>3472</v>
      </c>
      <c r="R42" t="s">
        <v>3475</v>
      </c>
      <c r="S42" s="22">
        <v>30</v>
      </c>
      <c r="T42" s="22" t="s">
        <v>2144</v>
      </c>
      <c r="U42" s="22">
        <v>1.64</v>
      </c>
      <c r="V42">
        <f t="shared" ref="V42:V52" si="6">S42*U42*M42</f>
        <v>49.199999999999996</v>
      </c>
      <c r="W42" t="s">
        <v>3509</v>
      </c>
      <c r="Z42">
        <v>30</v>
      </c>
    </row>
    <row r="43" spans="1:26" hidden="1">
      <c r="A43" t="s">
        <v>6149</v>
      </c>
      <c r="B43" t="s">
        <v>6150</v>
      </c>
      <c r="D43" t="s">
        <v>3467</v>
      </c>
      <c r="E43">
        <v>4</v>
      </c>
      <c r="F43" t="s">
        <v>3468</v>
      </c>
      <c r="G43" t="s">
        <v>3520</v>
      </c>
      <c r="H43">
        <v>4</v>
      </c>
      <c r="I43" s="20">
        <v>45187</v>
      </c>
      <c r="J43">
        <v>3</v>
      </c>
      <c r="K43" t="s">
        <v>3520</v>
      </c>
      <c r="L43" t="s">
        <v>3505</v>
      </c>
      <c r="M43">
        <v>1</v>
      </c>
      <c r="N43" t="s">
        <v>2144</v>
      </c>
      <c r="O43" t="s">
        <v>3471</v>
      </c>
      <c r="Q43" t="s">
        <v>3472</v>
      </c>
      <c r="R43" t="s">
        <v>3476</v>
      </c>
      <c r="S43" s="22">
        <v>70</v>
      </c>
      <c r="T43" s="22" t="s">
        <v>2144</v>
      </c>
      <c r="U43" s="22">
        <v>1.59</v>
      </c>
      <c r="V43">
        <f t="shared" si="6"/>
        <v>111.30000000000001</v>
      </c>
      <c r="W43" t="s">
        <v>3509</v>
      </c>
      <c r="Z43">
        <v>70</v>
      </c>
    </row>
    <row r="44" spans="1:26" hidden="1">
      <c r="A44" t="s">
        <v>6149</v>
      </c>
      <c r="B44" t="s">
        <v>6150</v>
      </c>
      <c r="D44" t="s">
        <v>3467</v>
      </c>
      <c r="E44">
        <v>4</v>
      </c>
      <c r="F44" t="s">
        <v>3468</v>
      </c>
      <c r="G44" t="s">
        <v>3520</v>
      </c>
      <c r="H44">
        <v>4</v>
      </c>
      <c r="I44" s="20">
        <v>45187</v>
      </c>
      <c r="J44">
        <v>3</v>
      </c>
      <c r="K44" t="s">
        <v>3520</v>
      </c>
      <c r="L44" t="s">
        <v>3505</v>
      </c>
      <c r="M44">
        <v>1</v>
      </c>
      <c r="N44" t="s">
        <v>2144</v>
      </c>
      <c r="O44" t="s">
        <v>3471</v>
      </c>
      <c r="Q44" t="s">
        <v>3472</v>
      </c>
      <c r="R44" t="s">
        <v>3477</v>
      </c>
      <c r="S44" s="22">
        <v>6</v>
      </c>
      <c r="T44" s="22" t="s">
        <v>2144</v>
      </c>
      <c r="U44" s="22">
        <v>1.1200000000000001</v>
      </c>
      <c r="V44">
        <f t="shared" si="6"/>
        <v>6.7200000000000006</v>
      </c>
      <c r="W44" t="s">
        <v>3509</v>
      </c>
      <c r="Z44">
        <v>6</v>
      </c>
    </row>
    <row r="45" spans="1:26" hidden="1">
      <c r="A45" t="s">
        <v>6149</v>
      </c>
      <c r="B45" t="s">
        <v>6150</v>
      </c>
      <c r="D45" t="s">
        <v>3467</v>
      </c>
      <c r="E45">
        <v>4</v>
      </c>
      <c r="F45" t="s">
        <v>3468</v>
      </c>
      <c r="G45" t="s">
        <v>3520</v>
      </c>
      <c r="H45">
        <v>4</v>
      </c>
      <c r="I45" s="20">
        <v>45187</v>
      </c>
      <c r="J45">
        <v>3</v>
      </c>
      <c r="K45" t="s">
        <v>3520</v>
      </c>
      <c r="L45" t="s">
        <v>3505</v>
      </c>
      <c r="M45">
        <v>1</v>
      </c>
      <c r="N45" t="s">
        <v>2144</v>
      </c>
      <c r="O45" t="s">
        <v>3471</v>
      </c>
      <c r="Q45" t="s">
        <v>3472</v>
      </c>
      <c r="R45" t="s">
        <v>3478</v>
      </c>
      <c r="S45" s="22">
        <v>48</v>
      </c>
      <c r="T45" s="22" t="s">
        <v>2144</v>
      </c>
      <c r="U45" s="22">
        <v>2.7</v>
      </c>
      <c r="V45">
        <f t="shared" si="6"/>
        <v>129.60000000000002</v>
      </c>
      <c r="W45" t="s">
        <v>3509</v>
      </c>
      <c r="Z45">
        <v>48</v>
      </c>
    </row>
    <row r="46" spans="1:26" hidden="1">
      <c r="A46" t="s">
        <v>6149</v>
      </c>
      <c r="B46" t="s">
        <v>6150</v>
      </c>
      <c r="D46" t="s">
        <v>3467</v>
      </c>
      <c r="E46">
        <v>4</v>
      </c>
      <c r="F46" t="s">
        <v>3468</v>
      </c>
      <c r="G46" t="s">
        <v>3520</v>
      </c>
      <c r="H46">
        <v>4</v>
      </c>
      <c r="I46" s="20">
        <v>45187</v>
      </c>
      <c r="J46">
        <v>3</v>
      </c>
      <c r="K46" t="s">
        <v>3520</v>
      </c>
      <c r="L46" t="s">
        <v>3505</v>
      </c>
      <c r="M46">
        <v>1</v>
      </c>
      <c r="N46" t="s">
        <v>2144</v>
      </c>
      <c r="O46" t="s">
        <v>3471</v>
      </c>
      <c r="Q46" t="s">
        <v>3472</v>
      </c>
      <c r="R46" t="s">
        <v>3479</v>
      </c>
      <c r="S46" s="22">
        <v>28</v>
      </c>
      <c r="T46" s="22" t="s">
        <v>2144</v>
      </c>
      <c r="U46" s="22">
        <v>1.35</v>
      </c>
      <c r="V46">
        <f t="shared" si="6"/>
        <v>37.800000000000004</v>
      </c>
      <c r="W46" t="s">
        <v>3509</v>
      </c>
      <c r="Z46">
        <v>28</v>
      </c>
    </row>
    <row r="47" spans="1:26" hidden="1">
      <c r="A47" t="s">
        <v>6149</v>
      </c>
      <c r="B47" t="s">
        <v>6150</v>
      </c>
      <c r="D47" t="s">
        <v>3467</v>
      </c>
      <c r="E47">
        <v>4</v>
      </c>
      <c r="F47" t="s">
        <v>3468</v>
      </c>
      <c r="G47" t="s">
        <v>3520</v>
      </c>
      <c r="H47">
        <v>4</v>
      </c>
      <c r="I47" s="20">
        <v>45187</v>
      </c>
      <c r="J47">
        <v>3</v>
      </c>
      <c r="K47" t="s">
        <v>3520</v>
      </c>
      <c r="L47" t="s">
        <v>3505</v>
      </c>
      <c r="M47">
        <v>1</v>
      </c>
      <c r="N47" t="s">
        <v>2144</v>
      </c>
      <c r="O47" t="s">
        <v>3471</v>
      </c>
      <c r="Q47" t="s">
        <v>3472</v>
      </c>
      <c r="R47" t="s">
        <v>3480</v>
      </c>
      <c r="S47" s="22">
        <v>32</v>
      </c>
      <c r="T47" s="22" t="s">
        <v>2144</v>
      </c>
      <c r="U47" s="22">
        <v>0.66</v>
      </c>
      <c r="V47">
        <f t="shared" si="6"/>
        <v>21.12</v>
      </c>
      <c r="W47" t="s">
        <v>3509</v>
      </c>
      <c r="Z47">
        <v>32</v>
      </c>
    </row>
    <row r="48" spans="1:26" hidden="1">
      <c r="A48" t="s">
        <v>6149</v>
      </c>
      <c r="B48" t="s">
        <v>6150</v>
      </c>
      <c r="D48" t="s">
        <v>3467</v>
      </c>
      <c r="E48">
        <v>4</v>
      </c>
      <c r="F48" t="s">
        <v>3468</v>
      </c>
      <c r="G48" t="s">
        <v>3520</v>
      </c>
      <c r="H48">
        <v>4</v>
      </c>
      <c r="I48" s="20">
        <v>45187</v>
      </c>
      <c r="J48">
        <v>3</v>
      </c>
      <c r="K48" t="s">
        <v>3520</v>
      </c>
      <c r="L48" t="s">
        <v>3505</v>
      </c>
      <c r="M48">
        <v>1</v>
      </c>
      <c r="N48" t="s">
        <v>2144</v>
      </c>
      <c r="O48" t="s">
        <v>3471</v>
      </c>
      <c r="Q48" t="s">
        <v>3472</v>
      </c>
      <c r="R48" t="s">
        <v>3481</v>
      </c>
      <c r="S48" s="22">
        <v>80</v>
      </c>
      <c r="T48" s="22" t="s">
        <v>2144</v>
      </c>
      <c r="U48" s="22">
        <v>0.38</v>
      </c>
      <c r="V48">
        <f t="shared" si="6"/>
        <v>30.4</v>
      </c>
      <c r="W48" t="s">
        <v>3509</v>
      </c>
      <c r="Z48">
        <v>80</v>
      </c>
    </row>
    <row r="49" spans="1:26" hidden="1">
      <c r="A49" t="s">
        <v>6149</v>
      </c>
      <c r="B49" t="s">
        <v>6150</v>
      </c>
      <c r="D49" t="s">
        <v>3467</v>
      </c>
      <c r="E49">
        <v>4</v>
      </c>
      <c r="F49" t="s">
        <v>3468</v>
      </c>
      <c r="G49" t="s">
        <v>3520</v>
      </c>
      <c r="H49">
        <v>4</v>
      </c>
      <c r="I49" s="20">
        <v>45187</v>
      </c>
      <c r="J49">
        <v>3</v>
      </c>
      <c r="K49" t="s">
        <v>3520</v>
      </c>
      <c r="L49" t="s">
        <v>3505</v>
      </c>
      <c r="M49">
        <v>1</v>
      </c>
      <c r="N49" t="s">
        <v>2144</v>
      </c>
      <c r="O49" t="s">
        <v>3471</v>
      </c>
      <c r="Q49" t="s">
        <v>3472</v>
      </c>
      <c r="R49" t="s">
        <v>3510</v>
      </c>
      <c r="S49" s="22">
        <v>12</v>
      </c>
      <c r="T49" s="22" t="s">
        <v>2144</v>
      </c>
      <c r="U49" s="22">
        <v>10.95</v>
      </c>
      <c r="V49">
        <f t="shared" si="6"/>
        <v>131.39999999999998</v>
      </c>
      <c r="W49" t="s">
        <v>3509</v>
      </c>
      <c r="Z49">
        <v>12</v>
      </c>
    </row>
    <row r="50" spans="1:26" hidden="1">
      <c r="A50" t="s">
        <v>6149</v>
      </c>
      <c r="B50" t="s">
        <v>6150</v>
      </c>
      <c r="D50" t="s">
        <v>3467</v>
      </c>
      <c r="E50">
        <v>4</v>
      </c>
      <c r="F50" t="s">
        <v>3468</v>
      </c>
      <c r="G50" t="s">
        <v>3520</v>
      </c>
      <c r="H50">
        <v>4</v>
      </c>
      <c r="I50" s="20">
        <v>45187</v>
      </c>
      <c r="J50">
        <v>3</v>
      </c>
      <c r="K50" t="s">
        <v>3520</v>
      </c>
      <c r="L50" t="s">
        <v>3505</v>
      </c>
      <c r="M50">
        <v>1</v>
      </c>
      <c r="N50" t="s">
        <v>2144</v>
      </c>
      <c r="O50" t="s">
        <v>3471</v>
      </c>
      <c r="Q50" t="s">
        <v>3472</v>
      </c>
      <c r="R50" t="s">
        <v>3511</v>
      </c>
      <c r="S50" s="22">
        <v>18</v>
      </c>
      <c r="T50" s="22" t="s">
        <v>2144</v>
      </c>
      <c r="U50" s="22">
        <v>5.88</v>
      </c>
      <c r="V50">
        <f t="shared" si="6"/>
        <v>105.84</v>
      </c>
      <c r="W50" t="s">
        <v>3509</v>
      </c>
      <c r="Z50">
        <v>18</v>
      </c>
    </row>
    <row r="51" spans="1:26" hidden="1">
      <c r="A51" t="s">
        <v>6149</v>
      </c>
      <c r="B51" t="s">
        <v>6150</v>
      </c>
      <c r="D51" t="s">
        <v>3467</v>
      </c>
      <c r="E51">
        <v>4</v>
      </c>
      <c r="F51" t="s">
        <v>3468</v>
      </c>
      <c r="G51" t="s">
        <v>3520</v>
      </c>
      <c r="H51">
        <v>4</v>
      </c>
      <c r="I51" s="20">
        <v>45187</v>
      </c>
      <c r="J51">
        <v>3</v>
      </c>
      <c r="K51" t="s">
        <v>3520</v>
      </c>
      <c r="L51" t="s">
        <v>3505</v>
      </c>
      <c r="M51">
        <v>1</v>
      </c>
      <c r="N51" t="s">
        <v>2144</v>
      </c>
      <c r="O51" t="s">
        <v>3471</v>
      </c>
      <c r="Q51" t="s">
        <v>3472</v>
      </c>
      <c r="R51" t="s">
        <v>3512</v>
      </c>
      <c r="S51" s="22">
        <v>32</v>
      </c>
      <c r="T51" s="22" t="s">
        <v>2144</v>
      </c>
      <c r="U51" s="22">
        <v>1.77</v>
      </c>
      <c r="V51">
        <f t="shared" si="6"/>
        <v>56.64</v>
      </c>
      <c r="W51" t="s">
        <v>3509</v>
      </c>
      <c r="Z51">
        <v>32</v>
      </c>
    </row>
    <row r="52" spans="1:26" hidden="1">
      <c r="A52" t="s">
        <v>6149</v>
      </c>
      <c r="B52" t="s">
        <v>6150</v>
      </c>
      <c r="D52" t="s">
        <v>3467</v>
      </c>
      <c r="E52">
        <v>4</v>
      </c>
      <c r="F52" t="s">
        <v>3468</v>
      </c>
      <c r="G52" t="s">
        <v>3520</v>
      </c>
      <c r="H52">
        <v>4</v>
      </c>
      <c r="I52" s="20">
        <v>45187</v>
      </c>
      <c r="J52">
        <v>3</v>
      </c>
      <c r="K52" t="s">
        <v>3520</v>
      </c>
      <c r="L52" t="s">
        <v>3505</v>
      </c>
      <c r="M52">
        <v>1</v>
      </c>
      <c r="N52" t="s">
        <v>2144</v>
      </c>
      <c r="O52" t="s">
        <v>3471</v>
      </c>
      <c r="Q52" t="s">
        <v>3472</v>
      </c>
      <c r="R52" t="s">
        <v>3513</v>
      </c>
      <c r="S52" s="22">
        <v>38</v>
      </c>
      <c r="T52" s="22" t="s">
        <v>2144</v>
      </c>
      <c r="U52" s="22">
        <v>4.6100000000000003</v>
      </c>
      <c r="V52">
        <f t="shared" si="6"/>
        <v>175.18</v>
      </c>
      <c r="W52" t="s">
        <v>3509</v>
      </c>
      <c r="Z52">
        <v>38</v>
      </c>
    </row>
    <row r="53" spans="1:26" hidden="1">
      <c r="A53" t="s">
        <v>6147</v>
      </c>
      <c r="B53" t="s">
        <v>6148</v>
      </c>
      <c r="D53" t="s">
        <v>3467</v>
      </c>
      <c r="E53">
        <v>4</v>
      </c>
      <c r="F53" t="s">
        <v>3468</v>
      </c>
      <c r="G53" t="s">
        <v>3520</v>
      </c>
      <c r="H53">
        <v>4</v>
      </c>
      <c r="I53" s="20">
        <v>45187</v>
      </c>
      <c r="J53">
        <v>3</v>
      </c>
      <c r="K53" t="s">
        <v>3520</v>
      </c>
      <c r="L53" t="s">
        <v>3505</v>
      </c>
      <c r="M53">
        <v>1</v>
      </c>
      <c r="N53" t="s">
        <v>2144</v>
      </c>
      <c r="O53" t="s">
        <v>3482</v>
      </c>
      <c r="Q53" t="s">
        <v>3483</v>
      </c>
      <c r="R53" t="s">
        <v>3484</v>
      </c>
      <c r="S53">
        <v>9.5</v>
      </c>
      <c r="T53" t="s">
        <v>3507</v>
      </c>
      <c r="V53">
        <f t="shared" ref="V53:V55" si="7">S53*M53</f>
        <v>9.5</v>
      </c>
      <c r="W53" t="s">
        <v>3507</v>
      </c>
      <c r="Z53">
        <v>9.5</v>
      </c>
    </row>
    <row r="54" spans="1:26" hidden="1">
      <c r="A54" t="s">
        <v>6144</v>
      </c>
      <c r="B54" t="s">
        <v>6145</v>
      </c>
      <c r="C54" t="s">
        <v>6146</v>
      </c>
      <c r="D54" t="s">
        <v>3467</v>
      </c>
      <c r="E54">
        <v>4</v>
      </c>
      <c r="F54" t="s">
        <v>3468</v>
      </c>
      <c r="G54" t="s">
        <v>3520</v>
      </c>
      <c r="H54">
        <v>4</v>
      </c>
      <c r="I54" s="20">
        <v>45187</v>
      </c>
      <c r="J54">
        <v>3</v>
      </c>
      <c r="K54" t="s">
        <v>3520</v>
      </c>
      <c r="L54" t="s">
        <v>3505</v>
      </c>
      <c r="M54">
        <v>1</v>
      </c>
      <c r="N54" t="s">
        <v>2144</v>
      </c>
      <c r="O54" t="s">
        <v>3482</v>
      </c>
      <c r="Q54" t="s">
        <v>3483</v>
      </c>
      <c r="R54" t="s">
        <v>3485</v>
      </c>
      <c r="S54">
        <v>0.16</v>
      </c>
      <c r="T54" t="s">
        <v>3507</v>
      </c>
      <c r="V54">
        <f t="shared" si="7"/>
        <v>0.16</v>
      </c>
      <c r="W54" t="s">
        <v>3507</v>
      </c>
      <c r="Z54">
        <v>0.16</v>
      </c>
    </row>
    <row r="55" spans="1:26" hidden="1">
      <c r="A55" t="s">
        <v>6142</v>
      </c>
      <c r="B55" t="s">
        <v>6143</v>
      </c>
      <c r="D55" t="s">
        <v>3467</v>
      </c>
      <c r="E55">
        <v>4</v>
      </c>
      <c r="F55" t="s">
        <v>3468</v>
      </c>
      <c r="G55" t="s">
        <v>3520</v>
      </c>
      <c r="H55">
        <v>4</v>
      </c>
      <c r="I55" s="20">
        <v>45187</v>
      </c>
      <c r="J55">
        <v>3</v>
      </c>
      <c r="K55" t="s">
        <v>3520</v>
      </c>
      <c r="L55" t="s">
        <v>3505</v>
      </c>
      <c r="M55">
        <v>1</v>
      </c>
      <c r="N55" t="s">
        <v>2144</v>
      </c>
      <c r="O55" t="s">
        <v>3482</v>
      </c>
      <c r="Q55" t="s">
        <v>3483</v>
      </c>
      <c r="R55" t="s">
        <v>3486</v>
      </c>
      <c r="S55">
        <v>1.81</v>
      </c>
      <c r="T55" t="s">
        <v>3507</v>
      </c>
      <c r="V55">
        <f t="shared" si="7"/>
        <v>1.81</v>
      </c>
      <c r="W55" t="s">
        <v>3507</v>
      </c>
      <c r="Z55">
        <v>1.81</v>
      </c>
    </row>
    <row r="56" spans="1:26" hidden="1">
      <c r="D56" t="s">
        <v>3467</v>
      </c>
      <c r="E56">
        <v>4</v>
      </c>
      <c r="F56" t="s">
        <v>3468</v>
      </c>
      <c r="G56" t="s">
        <v>3520</v>
      </c>
      <c r="H56">
        <v>4</v>
      </c>
      <c r="I56" s="20">
        <v>45187</v>
      </c>
      <c r="J56">
        <v>3</v>
      </c>
      <c r="K56" t="s">
        <v>3520</v>
      </c>
      <c r="L56" t="s">
        <v>3506</v>
      </c>
      <c r="M56">
        <v>2</v>
      </c>
      <c r="N56" t="s">
        <v>2144</v>
      </c>
      <c r="O56" t="s">
        <v>3488</v>
      </c>
      <c r="Q56" t="s">
        <v>3469</v>
      </c>
      <c r="R56" t="s">
        <v>3514</v>
      </c>
      <c r="S56" s="22">
        <v>4</v>
      </c>
      <c r="T56" s="22" t="s">
        <v>2144</v>
      </c>
      <c r="U56" s="22">
        <v>2.09</v>
      </c>
      <c r="V56">
        <f t="shared" ref="V56:V61" si="8">S56*U56*M56</f>
        <v>16.72</v>
      </c>
      <c r="W56" t="s">
        <v>3509</v>
      </c>
      <c r="X56" s="22">
        <v>8.36</v>
      </c>
      <c r="Z56">
        <v>4</v>
      </c>
    </row>
    <row r="57" spans="1:26" hidden="1">
      <c r="A57" t="s">
        <v>6149</v>
      </c>
      <c r="B57" t="s">
        <v>6150</v>
      </c>
      <c r="D57" t="s">
        <v>3467</v>
      </c>
      <c r="E57">
        <v>4</v>
      </c>
      <c r="F57" t="s">
        <v>3468</v>
      </c>
      <c r="G57" t="s">
        <v>3520</v>
      </c>
      <c r="H57">
        <v>4</v>
      </c>
      <c r="I57" s="20">
        <v>45187</v>
      </c>
      <c r="J57">
        <v>3</v>
      </c>
      <c r="K57" t="s">
        <v>3520</v>
      </c>
      <c r="L57" t="s">
        <v>3506</v>
      </c>
      <c r="M57">
        <v>2</v>
      </c>
      <c r="N57" t="s">
        <v>2144</v>
      </c>
      <c r="O57" t="s">
        <v>3471</v>
      </c>
      <c r="Q57" t="s">
        <v>3472</v>
      </c>
      <c r="R57" t="s">
        <v>3515</v>
      </c>
      <c r="S57" s="22">
        <v>3</v>
      </c>
      <c r="T57" s="22" t="s">
        <v>2144</v>
      </c>
      <c r="U57" s="22">
        <v>1.22</v>
      </c>
      <c r="V57">
        <f t="shared" si="8"/>
        <v>7.32</v>
      </c>
      <c r="W57" t="s">
        <v>3509</v>
      </c>
      <c r="Z57">
        <v>3</v>
      </c>
    </row>
    <row r="58" spans="1:26" hidden="1">
      <c r="A58" t="s">
        <v>6149</v>
      </c>
      <c r="B58" t="s">
        <v>6150</v>
      </c>
      <c r="D58" t="s">
        <v>3467</v>
      </c>
      <c r="E58">
        <v>4</v>
      </c>
      <c r="F58" t="s">
        <v>3468</v>
      </c>
      <c r="G58" t="s">
        <v>3520</v>
      </c>
      <c r="H58">
        <v>4</v>
      </c>
      <c r="I58" s="20">
        <v>45187</v>
      </c>
      <c r="J58">
        <v>3</v>
      </c>
      <c r="K58" t="s">
        <v>3520</v>
      </c>
      <c r="L58" t="s">
        <v>3506</v>
      </c>
      <c r="M58">
        <v>2</v>
      </c>
      <c r="N58" t="s">
        <v>2144</v>
      </c>
      <c r="O58" t="s">
        <v>3471</v>
      </c>
      <c r="Q58" t="s">
        <v>3472</v>
      </c>
      <c r="R58" t="s">
        <v>3516</v>
      </c>
      <c r="S58" s="22">
        <v>5</v>
      </c>
      <c r="T58" s="22" t="s">
        <v>2144</v>
      </c>
      <c r="U58" s="22">
        <v>0.95</v>
      </c>
      <c r="V58">
        <f t="shared" si="8"/>
        <v>9.5</v>
      </c>
      <c r="W58" t="s">
        <v>3509</v>
      </c>
      <c r="Z58">
        <v>5</v>
      </c>
    </row>
    <row r="59" spans="1:26" hidden="1">
      <c r="A59" t="s">
        <v>6149</v>
      </c>
      <c r="B59" t="s">
        <v>6150</v>
      </c>
      <c r="D59" t="s">
        <v>3467</v>
      </c>
      <c r="E59">
        <v>4</v>
      </c>
      <c r="F59" t="s">
        <v>3468</v>
      </c>
      <c r="G59" t="s">
        <v>3520</v>
      </c>
      <c r="H59">
        <v>4</v>
      </c>
      <c r="I59" s="20">
        <v>45187</v>
      </c>
      <c r="J59">
        <v>3</v>
      </c>
      <c r="K59" t="s">
        <v>3520</v>
      </c>
      <c r="L59" t="s">
        <v>3506</v>
      </c>
      <c r="M59">
        <v>2</v>
      </c>
      <c r="N59" t="s">
        <v>2144</v>
      </c>
      <c r="O59" t="s">
        <v>3471</v>
      </c>
      <c r="Q59" t="s">
        <v>3472</v>
      </c>
      <c r="R59" t="s">
        <v>3517</v>
      </c>
      <c r="S59" s="22">
        <v>5</v>
      </c>
      <c r="T59" s="22" t="s">
        <v>2144</v>
      </c>
      <c r="U59" s="22">
        <v>0.88</v>
      </c>
      <c r="V59">
        <f t="shared" si="8"/>
        <v>8.8000000000000007</v>
      </c>
      <c r="W59" t="s">
        <v>3509</v>
      </c>
      <c r="Z59">
        <v>5</v>
      </c>
    </row>
    <row r="60" spans="1:26" hidden="1">
      <c r="A60" t="s">
        <v>6149</v>
      </c>
      <c r="B60" t="s">
        <v>6150</v>
      </c>
      <c r="D60" t="s">
        <v>3467</v>
      </c>
      <c r="E60">
        <v>4</v>
      </c>
      <c r="F60" t="s">
        <v>3468</v>
      </c>
      <c r="G60" t="s">
        <v>3520</v>
      </c>
      <c r="H60">
        <v>4</v>
      </c>
      <c r="I60" s="20">
        <v>45187</v>
      </c>
      <c r="J60">
        <v>3</v>
      </c>
      <c r="K60" t="s">
        <v>3520</v>
      </c>
      <c r="L60" t="s">
        <v>3506</v>
      </c>
      <c r="M60">
        <v>2</v>
      </c>
      <c r="N60" t="s">
        <v>2144</v>
      </c>
      <c r="O60" t="s">
        <v>3471</v>
      </c>
      <c r="Q60" t="s">
        <v>3472</v>
      </c>
      <c r="R60" t="s">
        <v>3518</v>
      </c>
      <c r="S60" s="22">
        <v>5</v>
      </c>
      <c r="T60" s="22" t="s">
        <v>2144</v>
      </c>
      <c r="U60" s="22">
        <v>0.65</v>
      </c>
      <c r="V60">
        <f t="shared" si="8"/>
        <v>6.5</v>
      </c>
      <c r="W60" t="s">
        <v>3509</v>
      </c>
      <c r="Z60">
        <v>5</v>
      </c>
    </row>
    <row r="61" spans="1:26" hidden="1">
      <c r="A61" t="s">
        <v>6149</v>
      </c>
      <c r="B61" t="s">
        <v>6150</v>
      </c>
      <c r="D61" t="s">
        <v>3467</v>
      </c>
      <c r="E61">
        <v>4</v>
      </c>
      <c r="F61" t="s">
        <v>3468</v>
      </c>
      <c r="G61" t="s">
        <v>3520</v>
      </c>
      <c r="H61">
        <v>4</v>
      </c>
      <c r="I61" s="20">
        <v>45187</v>
      </c>
      <c r="J61">
        <v>3</v>
      </c>
      <c r="K61" t="s">
        <v>3520</v>
      </c>
      <c r="L61" t="s">
        <v>3506</v>
      </c>
      <c r="M61">
        <v>2</v>
      </c>
      <c r="N61" t="s">
        <v>2144</v>
      </c>
      <c r="O61" t="s">
        <v>3471</v>
      </c>
      <c r="Q61" t="s">
        <v>3472</v>
      </c>
      <c r="R61" t="s">
        <v>3519</v>
      </c>
      <c r="S61" s="22">
        <v>8</v>
      </c>
      <c r="T61" s="22" t="s">
        <v>2144</v>
      </c>
      <c r="U61" s="22">
        <v>0.49</v>
      </c>
      <c r="V61">
        <f t="shared" si="8"/>
        <v>7.84</v>
      </c>
      <c r="W61" t="s">
        <v>3509</v>
      </c>
      <c r="Z61">
        <v>8</v>
      </c>
    </row>
    <row r="62" spans="1:26" hidden="1">
      <c r="A62" t="s">
        <v>6147</v>
      </c>
      <c r="B62" t="s">
        <v>6148</v>
      </c>
      <c r="D62" t="s">
        <v>3467</v>
      </c>
      <c r="E62">
        <v>4</v>
      </c>
      <c r="F62" t="s">
        <v>3468</v>
      </c>
      <c r="G62" t="s">
        <v>3520</v>
      </c>
      <c r="H62">
        <v>4</v>
      </c>
      <c r="I62" s="20">
        <v>45187</v>
      </c>
      <c r="J62">
        <v>3</v>
      </c>
      <c r="K62" t="s">
        <v>3520</v>
      </c>
      <c r="L62" t="s">
        <v>3506</v>
      </c>
      <c r="M62">
        <v>2</v>
      </c>
      <c r="N62" t="s">
        <v>2144</v>
      </c>
      <c r="O62" t="s">
        <v>3482</v>
      </c>
      <c r="Q62" t="s">
        <v>3483</v>
      </c>
      <c r="R62" t="s">
        <v>3484</v>
      </c>
      <c r="S62">
        <v>0.47</v>
      </c>
      <c r="T62" t="s">
        <v>3507</v>
      </c>
      <c r="V62">
        <f t="shared" ref="V62:V63" si="9">S62*M62</f>
        <v>0.94</v>
      </c>
      <c r="W62" t="s">
        <v>3507</v>
      </c>
      <c r="Z62">
        <v>0.47</v>
      </c>
    </row>
    <row r="63" spans="1:26" hidden="1">
      <c r="A63" t="s">
        <v>6144</v>
      </c>
      <c r="B63" t="s">
        <v>6145</v>
      </c>
      <c r="C63" t="s">
        <v>6146</v>
      </c>
      <c r="D63" t="s">
        <v>3467</v>
      </c>
      <c r="E63">
        <v>4</v>
      </c>
      <c r="F63" t="s">
        <v>3468</v>
      </c>
      <c r="G63" t="s">
        <v>3520</v>
      </c>
      <c r="H63">
        <v>4</v>
      </c>
      <c r="I63" s="20">
        <v>45187</v>
      </c>
      <c r="J63">
        <v>3</v>
      </c>
      <c r="K63" t="s">
        <v>3520</v>
      </c>
      <c r="L63" t="s">
        <v>3506</v>
      </c>
      <c r="M63">
        <v>2</v>
      </c>
      <c r="N63" t="s">
        <v>2144</v>
      </c>
      <c r="O63" t="s">
        <v>3482</v>
      </c>
      <c r="Q63" t="s">
        <v>3483</v>
      </c>
      <c r="R63" t="s">
        <v>3485</v>
      </c>
      <c r="S63">
        <v>0.02</v>
      </c>
      <c r="T63" t="s">
        <v>3507</v>
      </c>
      <c r="V63">
        <f t="shared" si="9"/>
        <v>0.04</v>
      </c>
      <c r="W63" t="s">
        <v>3507</v>
      </c>
      <c r="Z63">
        <v>0.02</v>
      </c>
    </row>
    <row r="64" spans="1:26" hidden="1">
      <c r="A64" t="s">
        <v>6149</v>
      </c>
      <c r="B64" t="s">
        <v>6150</v>
      </c>
      <c r="D64" t="s">
        <v>3522</v>
      </c>
      <c r="E64">
        <v>4</v>
      </c>
      <c r="F64" t="s">
        <v>3523</v>
      </c>
      <c r="G64" t="s">
        <v>3521</v>
      </c>
      <c r="H64">
        <v>4</v>
      </c>
      <c r="I64" s="20">
        <v>45187</v>
      </c>
      <c r="J64">
        <v>4</v>
      </c>
      <c r="K64" t="s">
        <v>3521</v>
      </c>
      <c r="L64" t="s">
        <v>3524</v>
      </c>
      <c r="M64">
        <v>1</v>
      </c>
      <c r="N64" t="s">
        <v>2144</v>
      </c>
      <c r="O64" t="s">
        <v>3488</v>
      </c>
      <c r="R64" t="s">
        <v>3532</v>
      </c>
      <c r="S64" s="22">
        <v>341</v>
      </c>
      <c r="T64" t="s">
        <v>2182</v>
      </c>
      <c r="U64" s="22">
        <v>1.64</v>
      </c>
      <c r="V64">
        <f>S64*U64</f>
        <v>559.24</v>
      </c>
      <c r="W64" t="s">
        <v>3509</v>
      </c>
      <c r="X64" s="22">
        <v>559.29999999999995</v>
      </c>
      <c r="Z64">
        <v>341</v>
      </c>
    </row>
    <row r="65" spans="1:26" hidden="1">
      <c r="A65" t="s">
        <v>6149</v>
      </c>
      <c r="B65" t="s">
        <v>6150</v>
      </c>
      <c r="D65" t="s">
        <v>3522</v>
      </c>
      <c r="E65">
        <v>4</v>
      </c>
      <c r="F65" t="s">
        <v>3523</v>
      </c>
      <c r="G65" t="s">
        <v>3521</v>
      </c>
      <c r="H65">
        <v>4</v>
      </c>
      <c r="I65" s="20">
        <v>45187</v>
      </c>
      <c r="J65">
        <v>4</v>
      </c>
      <c r="K65" t="s">
        <v>3521</v>
      </c>
      <c r="L65" t="s">
        <v>3524</v>
      </c>
      <c r="M65">
        <v>1</v>
      </c>
      <c r="N65" t="s">
        <v>2144</v>
      </c>
      <c r="O65" t="s">
        <v>3471</v>
      </c>
      <c r="Q65" t="s">
        <v>3472</v>
      </c>
      <c r="R65" t="s">
        <v>3533</v>
      </c>
      <c r="S65">
        <v>320</v>
      </c>
      <c r="T65" t="s">
        <v>2182</v>
      </c>
      <c r="U65">
        <v>0.39500000000000002</v>
      </c>
      <c r="V65">
        <f t="shared" ref="V65:V70" si="10">S65*U65</f>
        <v>126.4</v>
      </c>
      <c r="W65" t="s">
        <v>3509</v>
      </c>
      <c r="X65" s="22">
        <v>126.4</v>
      </c>
      <c r="Z65">
        <v>320</v>
      </c>
    </row>
    <row r="66" spans="1:26" hidden="1">
      <c r="A66" t="s">
        <v>6149</v>
      </c>
      <c r="B66" t="s">
        <v>6150</v>
      </c>
      <c r="D66" t="s">
        <v>3522</v>
      </c>
      <c r="E66">
        <v>4</v>
      </c>
      <c r="F66" t="s">
        <v>3523</v>
      </c>
      <c r="G66" t="s">
        <v>3521</v>
      </c>
      <c r="H66">
        <v>4</v>
      </c>
      <c r="I66" s="20">
        <v>45187</v>
      </c>
      <c r="J66">
        <v>4</v>
      </c>
      <c r="K66" t="s">
        <v>3521</v>
      </c>
      <c r="L66" t="s">
        <v>3524</v>
      </c>
      <c r="M66">
        <v>1</v>
      </c>
      <c r="N66" t="s">
        <v>2144</v>
      </c>
      <c r="O66" t="s">
        <v>3471</v>
      </c>
      <c r="Q66" t="s">
        <v>3472</v>
      </c>
      <c r="R66" t="s">
        <v>3534</v>
      </c>
      <c r="S66" s="22">
        <v>152</v>
      </c>
      <c r="T66" t="s">
        <v>2144</v>
      </c>
      <c r="U66">
        <v>0.13</v>
      </c>
      <c r="V66">
        <f t="shared" si="10"/>
        <v>19.760000000000002</v>
      </c>
      <c r="W66" t="s">
        <v>3509</v>
      </c>
      <c r="X66" s="22">
        <v>19.8</v>
      </c>
      <c r="Z66">
        <v>152</v>
      </c>
    </row>
    <row r="67" spans="1:26" hidden="1">
      <c r="D67" t="s">
        <v>3522</v>
      </c>
      <c r="E67">
        <v>4</v>
      </c>
      <c r="F67" t="s">
        <v>3523</v>
      </c>
      <c r="G67" t="s">
        <v>3521</v>
      </c>
      <c r="H67">
        <v>4</v>
      </c>
      <c r="I67" s="20">
        <v>45187</v>
      </c>
      <c r="J67">
        <v>4</v>
      </c>
      <c r="K67" t="s">
        <v>3521</v>
      </c>
      <c r="L67" t="s">
        <v>3524</v>
      </c>
      <c r="M67">
        <v>1</v>
      </c>
      <c r="N67" t="s">
        <v>2144</v>
      </c>
      <c r="O67" t="s">
        <v>3471</v>
      </c>
      <c r="Q67" t="s">
        <v>3525</v>
      </c>
      <c r="R67" t="s">
        <v>3526</v>
      </c>
      <c r="S67" s="22">
        <v>1</v>
      </c>
      <c r="T67" t="s">
        <v>2144</v>
      </c>
      <c r="U67" s="22">
        <v>7.6</v>
      </c>
      <c r="V67">
        <f t="shared" si="10"/>
        <v>7.6</v>
      </c>
      <c r="W67" t="s">
        <v>3509</v>
      </c>
      <c r="Z67">
        <v>1</v>
      </c>
    </row>
    <row r="68" spans="1:26" hidden="1">
      <c r="D68" t="s">
        <v>3522</v>
      </c>
      <c r="E68">
        <v>4</v>
      </c>
      <c r="F68" t="s">
        <v>3523</v>
      </c>
      <c r="G68" t="s">
        <v>3521</v>
      </c>
      <c r="H68">
        <v>4</v>
      </c>
      <c r="I68" s="20">
        <v>45187</v>
      </c>
      <c r="J68">
        <v>4</v>
      </c>
      <c r="K68" t="s">
        <v>3521</v>
      </c>
      <c r="L68" t="s">
        <v>3524</v>
      </c>
      <c r="M68">
        <v>1</v>
      </c>
      <c r="N68" t="s">
        <v>2144</v>
      </c>
      <c r="O68" t="s">
        <v>3527</v>
      </c>
      <c r="Q68" t="s">
        <v>3528</v>
      </c>
      <c r="R68" t="s">
        <v>3535</v>
      </c>
      <c r="S68" s="22">
        <v>1.7</v>
      </c>
      <c r="T68" t="s">
        <v>2182</v>
      </c>
      <c r="U68" s="22">
        <v>3.77</v>
      </c>
      <c r="V68">
        <f t="shared" si="10"/>
        <v>6.4089999999999998</v>
      </c>
      <c r="W68" t="s">
        <v>3509</v>
      </c>
      <c r="Z68">
        <v>1.7</v>
      </c>
    </row>
    <row r="69" spans="1:26" hidden="1">
      <c r="D69" t="s">
        <v>3522</v>
      </c>
      <c r="E69">
        <v>4</v>
      </c>
      <c r="F69" t="s">
        <v>3523</v>
      </c>
      <c r="G69" t="s">
        <v>3521</v>
      </c>
      <c r="H69">
        <v>4</v>
      </c>
      <c r="I69" s="20">
        <v>45187</v>
      </c>
      <c r="J69">
        <v>4</v>
      </c>
      <c r="K69" t="s">
        <v>3521</v>
      </c>
      <c r="L69" t="s">
        <v>3524</v>
      </c>
      <c r="M69">
        <v>1</v>
      </c>
      <c r="N69" t="s">
        <v>2144</v>
      </c>
      <c r="O69" t="s">
        <v>3527</v>
      </c>
      <c r="Q69" t="s">
        <v>3472</v>
      </c>
      <c r="R69" t="s">
        <v>3536</v>
      </c>
      <c r="S69" s="22">
        <v>6</v>
      </c>
      <c r="T69" t="s">
        <v>2144</v>
      </c>
      <c r="U69">
        <v>0.1</v>
      </c>
      <c r="V69">
        <f t="shared" si="10"/>
        <v>0.60000000000000009</v>
      </c>
      <c r="W69" t="s">
        <v>3509</v>
      </c>
      <c r="Z69">
        <v>6</v>
      </c>
    </row>
    <row r="70" spans="1:26" hidden="1">
      <c r="D70" t="s">
        <v>3522</v>
      </c>
      <c r="E70">
        <v>4</v>
      </c>
      <c r="F70" t="s">
        <v>3523</v>
      </c>
      <c r="G70" t="s">
        <v>3521</v>
      </c>
      <c r="H70">
        <v>4</v>
      </c>
      <c r="I70" s="20">
        <v>45187</v>
      </c>
      <c r="J70">
        <v>4</v>
      </c>
      <c r="K70" t="s">
        <v>3521</v>
      </c>
      <c r="L70" t="s">
        <v>3524</v>
      </c>
      <c r="M70">
        <v>1</v>
      </c>
      <c r="N70" t="s">
        <v>2144</v>
      </c>
      <c r="O70" t="s">
        <v>3527</v>
      </c>
      <c r="Q70" t="s">
        <v>3529</v>
      </c>
      <c r="R70" t="s">
        <v>3530</v>
      </c>
      <c r="S70" s="22">
        <v>1</v>
      </c>
      <c r="T70" t="s">
        <v>2144</v>
      </c>
      <c r="U70" s="22">
        <v>3.7</v>
      </c>
      <c r="V70">
        <f t="shared" si="10"/>
        <v>3.7</v>
      </c>
      <c r="W70" t="s">
        <v>3509</v>
      </c>
      <c r="Z70">
        <v>1</v>
      </c>
    </row>
    <row r="71" spans="1:26" ht="30" customHeight="1">
      <c r="A71" t="s">
        <v>6147</v>
      </c>
      <c r="B71" t="s">
        <v>6148</v>
      </c>
      <c r="D71" t="s">
        <v>3522</v>
      </c>
      <c r="E71">
        <v>4</v>
      </c>
      <c r="F71" t="s">
        <v>3523</v>
      </c>
      <c r="G71" t="s">
        <v>3521</v>
      </c>
      <c r="H71">
        <v>4</v>
      </c>
      <c r="I71" s="20">
        <v>45187</v>
      </c>
      <c r="J71">
        <v>4</v>
      </c>
      <c r="K71" t="s">
        <v>3521</v>
      </c>
      <c r="L71" t="s">
        <v>3524</v>
      </c>
      <c r="M71">
        <v>1</v>
      </c>
      <c r="N71" t="s">
        <v>2144</v>
      </c>
      <c r="O71" t="s">
        <v>3482</v>
      </c>
      <c r="Q71" t="s">
        <v>3483</v>
      </c>
      <c r="R71" t="s">
        <v>3531</v>
      </c>
      <c r="S71">
        <v>5.3</v>
      </c>
      <c r="T71" t="s">
        <v>3507</v>
      </c>
      <c r="V71">
        <v>5.3</v>
      </c>
      <c r="W71" t="s">
        <v>3507</v>
      </c>
      <c r="Z71">
        <v>5.3</v>
      </c>
    </row>
    <row r="72" spans="1:26" ht="40.5" customHeight="1">
      <c r="A72" t="s">
        <v>6149</v>
      </c>
      <c r="B72" t="s">
        <v>6150</v>
      </c>
      <c r="D72" t="s">
        <v>3522</v>
      </c>
      <c r="E72">
        <v>4</v>
      </c>
      <c r="F72" t="s">
        <v>3523</v>
      </c>
      <c r="G72" t="s">
        <v>3521</v>
      </c>
      <c r="H72">
        <v>4</v>
      </c>
      <c r="I72" s="20">
        <v>45187</v>
      </c>
      <c r="J72">
        <v>4</v>
      </c>
      <c r="K72" t="s">
        <v>3521</v>
      </c>
      <c r="L72" t="s">
        <v>3524</v>
      </c>
      <c r="M72">
        <v>1</v>
      </c>
      <c r="N72" t="s">
        <v>2144</v>
      </c>
      <c r="O72" t="s">
        <v>3537</v>
      </c>
      <c r="R72" t="s">
        <v>3538</v>
      </c>
      <c r="S72">
        <v>2</v>
      </c>
      <c r="T72" t="s">
        <v>2144</v>
      </c>
      <c r="U72">
        <v>0.61699999999999999</v>
      </c>
      <c r="V72">
        <f>S72*U72</f>
        <v>1.234</v>
      </c>
      <c r="W72" t="s">
        <v>3509</v>
      </c>
      <c r="Z72">
        <v>2</v>
      </c>
    </row>
    <row r="73" spans="1:26" ht="57.75" customHeight="1">
      <c r="A73" t="s">
        <v>6149</v>
      </c>
      <c r="B73" t="s">
        <v>6150</v>
      </c>
      <c r="D73" t="s">
        <v>3522</v>
      </c>
      <c r="E73">
        <v>4</v>
      </c>
      <c r="F73" t="s">
        <v>3523</v>
      </c>
      <c r="G73" t="s">
        <v>3521</v>
      </c>
      <c r="H73">
        <v>4</v>
      </c>
      <c r="I73" s="20">
        <v>45187</v>
      </c>
      <c r="J73">
        <v>4</v>
      </c>
      <c r="K73" t="s">
        <v>3521</v>
      </c>
      <c r="L73" t="s">
        <v>3524</v>
      </c>
      <c r="M73">
        <v>1</v>
      </c>
      <c r="N73" t="s">
        <v>2144</v>
      </c>
      <c r="O73" t="s">
        <v>3537</v>
      </c>
      <c r="R73" t="s">
        <v>3539</v>
      </c>
      <c r="S73">
        <v>10</v>
      </c>
      <c r="T73" t="s">
        <v>2144</v>
      </c>
      <c r="U73">
        <v>0.04</v>
      </c>
      <c r="V73">
        <f>S73*U73</f>
        <v>0.4</v>
      </c>
      <c r="W73" t="s">
        <v>3509</v>
      </c>
      <c r="Z73">
        <v>10</v>
      </c>
    </row>
    <row r="74" spans="1:26">
      <c r="A74" s="192" t="s">
        <v>6151</v>
      </c>
      <c r="D74" t="s">
        <v>3522</v>
      </c>
      <c r="E74">
        <v>4</v>
      </c>
      <c r="F74" t="s">
        <v>3523</v>
      </c>
      <c r="G74" t="s">
        <v>3521</v>
      </c>
      <c r="H74">
        <v>4</v>
      </c>
      <c r="I74" s="20">
        <v>45187</v>
      </c>
      <c r="J74">
        <v>4</v>
      </c>
      <c r="K74" t="s">
        <v>3521</v>
      </c>
      <c r="L74" t="s">
        <v>3524</v>
      </c>
      <c r="M74">
        <v>1</v>
      </c>
      <c r="N74" t="s">
        <v>2144</v>
      </c>
      <c r="O74" t="s">
        <v>3541</v>
      </c>
      <c r="Q74" t="s">
        <v>3540</v>
      </c>
      <c r="R74" t="s">
        <v>3542</v>
      </c>
      <c r="S74">
        <v>13</v>
      </c>
      <c r="T74" t="s">
        <v>2144</v>
      </c>
      <c r="U74">
        <v>51</v>
      </c>
      <c r="V74">
        <f>S74*U74</f>
        <v>663</v>
      </c>
      <c r="W74" t="s">
        <v>3509</v>
      </c>
      <c r="Z74">
        <v>13</v>
      </c>
    </row>
    <row r="75" spans="1:26" hidden="1">
      <c r="A75" t="s">
        <v>6149</v>
      </c>
      <c r="B75" t="s">
        <v>6150</v>
      </c>
      <c r="D75" t="s">
        <v>3543</v>
      </c>
      <c r="E75">
        <v>5</v>
      </c>
      <c r="F75" t="s">
        <v>3544</v>
      </c>
      <c r="G75" t="s">
        <v>3545</v>
      </c>
      <c r="H75">
        <v>5</v>
      </c>
      <c r="I75" s="20">
        <v>45334</v>
      </c>
      <c r="J75">
        <v>5</v>
      </c>
      <c r="K75" t="s">
        <v>3545</v>
      </c>
      <c r="L75" t="s">
        <v>3546</v>
      </c>
      <c r="M75">
        <v>1</v>
      </c>
      <c r="N75" t="s">
        <v>2144</v>
      </c>
      <c r="O75" t="s">
        <v>3577</v>
      </c>
      <c r="R75" t="s">
        <v>3572</v>
      </c>
      <c r="S75" s="22">
        <v>10</v>
      </c>
      <c r="T75" t="s">
        <v>2144</v>
      </c>
      <c r="U75" s="22">
        <v>0.48</v>
      </c>
      <c r="V75">
        <f>S75*U75*9</f>
        <v>43.199999999999996</v>
      </c>
      <c r="W75" t="s">
        <v>3509</v>
      </c>
      <c r="Z75">
        <v>10</v>
      </c>
    </row>
    <row r="76" spans="1:26" hidden="1">
      <c r="A76" t="s">
        <v>6149</v>
      </c>
      <c r="B76" t="s">
        <v>6150</v>
      </c>
      <c r="D76" t="s">
        <v>3543</v>
      </c>
      <c r="E76">
        <v>5</v>
      </c>
      <c r="F76" t="s">
        <v>3544</v>
      </c>
      <c r="G76" t="s">
        <v>3545</v>
      </c>
      <c r="H76">
        <v>5</v>
      </c>
      <c r="I76" s="20">
        <v>45334</v>
      </c>
      <c r="J76">
        <v>5</v>
      </c>
      <c r="K76" t="s">
        <v>3545</v>
      </c>
      <c r="L76" t="s">
        <v>3546</v>
      </c>
      <c r="M76">
        <v>1</v>
      </c>
      <c r="N76" t="s">
        <v>2144</v>
      </c>
      <c r="O76" t="s">
        <v>3577</v>
      </c>
      <c r="R76" t="s">
        <v>3573</v>
      </c>
      <c r="S76" s="22">
        <v>18</v>
      </c>
      <c r="T76" t="s">
        <v>2144</v>
      </c>
      <c r="U76" s="22">
        <v>0.6</v>
      </c>
      <c r="V76">
        <f t="shared" ref="V76:V79" si="11">S76*U76*9</f>
        <v>97.199999999999989</v>
      </c>
      <c r="W76" t="s">
        <v>3509</v>
      </c>
      <c r="Z76">
        <v>18</v>
      </c>
    </row>
    <row r="77" spans="1:26" hidden="1">
      <c r="A77" t="s">
        <v>6149</v>
      </c>
      <c r="B77" t="s">
        <v>6150</v>
      </c>
      <c r="D77" t="s">
        <v>3543</v>
      </c>
      <c r="E77">
        <v>5</v>
      </c>
      <c r="F77" t="s">
        <v>3544</v>
      </c>
      <c r="G77" t="s">
        <v>3545</v>
      </c>
      <c r="H77">
        <v>5</v>
      </c>
      <c r="I77" s="20">
        <v>45334</v>
      </c>
      <c r="J77">
        <v>5</v>
      </c>
      <c r="K77" t="s">
        <v>3545</v>
      </c>
      <c r="L77" t="s">
        <v>3546</v>
      </c>
      <c r="M77">
        <v>1</v>
      </c>
      <c r="N77" t="s">
        <v>2144</v>
      </c>
      <c r="O77" t="s">
        <v>3577</v>
      </c>
      <c r="R77" t="s">
        <v>3574</v>
      </c>
      <c r="S77" s="22">
        <v>4</v>
      </c>
      <c r="T77" t="s">
        <v>2144</v>
      </c>
      <c r="U77" s="22">
        <v>3.61</v>
      </c>
      <c r="V77">
        <f t="shared" si="11"/>
        <v>129.96</v>
      </c>
      <c r="W77" t="s">
        <v>3509</v>
      </c>
      <c r="Z77">
        <v>4</v>
      </c>
    </row>
    <row r="78" spans="1:26" hidden="1">
      <c r="A78" t="s">
        <v>6149</v>
      </c>
      <c r="B78" t="s">
        <v>6150</v>
      </c>
      <c r="D78" t="s">
        <v>3543</v>
      </c>
      <c r="E78">
        <v>5</v>
      </c>
      <c r="F78" t="s">
        <v>3544</v>
      </c>
      <c r="G78" t="s">
        <v>3545</v>
      </c>
      <c r="H78">
        <v>5</v>
      </c>
      <c r="I78" s="20">
        <v>45334</v>
      </c>
      <c r="J78">
        <v>5</v>
      </c>
      <c r="K78" t="s">
        <v>3545</v>
      </c>
      <c r="L78" t="s">
        <v>3546</v>
      </c>
      <c r="M78">
        <v>1</v>
      </c>
      <c r="N78" t="s">
        <v>2144</v>
      </c>
      <c r="O78" t="s">
        <v>3577</v>
      </c>
      <c r="R78" t="s">
        <v>3575</v>
      </c>
      <c r="S78" s="22">
        <v>12</v>
      </c>
      <c r="T78" t="s">
        <v>2144</v>
      </c>
      <c r="U78" s="22">
        <v>0.54</v>
      </c>
      <c r="V78">
        <f t="shared" si="11"/>
        <v>58.320000000000007</v>
      </c>
      <c r="W78" t="s">
        <v>3509</v>
      </c>
      <c r="Z78">
        <v>12</v>
      </c>
    </row>
    <row r="79" spans="1:26" hidden="1">
      <c r="A79" t="s">
        <v>6149</v>
      </c>
      <c r="B79" t="s">
        <v>6150</v>
      </c>
      <c r="D79" t="s">
        <v>3543</v>
      </c>
      <c r="E79">
        <v>5</v>
      </c>
      <c r="F79" t="s">
        <v>3544</v>
      </c>
      <c r="G79" t="s">
        <v>3545</v>
      </c>
      <c r="H79">
        <v>5</v>
      </c>
      <c r="I79" s="20">
        <v>45334</v>
      </c>
      <c r="J79">
        <v>5</v>
      </c>
      <c r="K79" t="s">
        <v>3545</v>
      </c>
      <c r="L79" t="s">
        <v>3546</v>
      </c>
      <c r="M79">
        <v>1</v>
      </c>
      <c r="N79" t="s">
        <v>2144</v>
      </c>
      <c r="O79" t="s">
        <v>3577</v>
      </c>
      <c r="R79" t="s">
        <v>3576</v>
      </c>
      <c r="S79" s="22">
        <v>18</v>
      </c>
      <c r="T79" t="s">
        <v>2144</v>
      </c>
      <c r="U79" s="22">
        <v>0.24</v>
      </c>
      <c r="V79">
        <f t="shared" si="11"/>
        <v>38.880000000000003</v>
      </c>
      <c r="W79" t="s">
        <v>3509</v>
      </c>
      <c r="Z79">
        <v>18</v>
      </c>
    </row>
    <row r="80" spans="1:26" hidden="1">
      <c r="A80" t="s">
        <v>6149</v>
      </c>
      <c r="B80" t="s">
        <v>6150</v>
      </c>
      <c r="D80" t="s">
        <v>3543</v>
      </c>
      <c r="E80">
        <v>5</v>
      </c>
      <c r="F80" t="s">
        <v>3544</v>
      </c>
      <c r="G80" t="s">
        <v>3545</v>
      </c>
      <c r="H80">
        <v>5</v>
      </c>
      <c r="I80" s="20">
        <v>45334</v>
      </c>
      <c r="J80">
        <v>5</v>
      </c>
      <c r="K80" t="s">
        <v>3545</v>
      </c>
      <c r="L80" t="s">
        <v>3546</v>
      </c>
      <c r="M80">
        <v>1</v>
      </c>
      <c r="N80" t="s">
        <v>2144</v>
      </c>
      <c r="O80" t="s">
        <v>3471</v>
      </c>
      <c r="R80" t="s">
        <v>3548</v>
      </c>
      <c r="S80" s="22">
        <v>56</v>
      </c>
      <c r="T80" t="s">
        <v>2144</v>
      </c>
      <c r="U80" s="22">
        <v>15.62</v>
      </c>
      <c r="V80">
        <f>S80*U80</f>
        <v>874.71999999999991</v>
      </c>
      <c r="W80" t="s">
        <v>3509</v>
      </c>
      <c r="Z80">
        <v>56</v>
      </c>
    </row>
    <row r="81" spans="1:26" hidden="1">
      <c r="A81" t="s">
        <v>6149</v>
      </c>
      <c r="B81" t="s">
        <v>6150</v>
      </c>
      <c r="D81" t="s">
        <v>3543</v>
      </c>
      <c r="E81">
        <v>5</v>
      </c>
      <c r="F81" t="s">
        <v>3544</v>
      </c>
      <c r="G81" t="s">
        <v>3545</v>
      </c>
      <c r="H81">
        <v>5</v>
      </c>
      <c r="I81" s="20">
        <v>45334</v>
      </c>
      <c r="J81">
        <v>5</v>
      </c>
      <c r="K81" t="s">
        <v>3545</v>
      </c>
      <c r="L81" t="s">
        <v>3546</v>
      </c>
      <c r="M81">
        <v>1</v>
      </c>
      <c r="N81" t="s">
        <v>2144</v>
      </c>
      <c r="O81" t="s">
        <v>3471</v>
      </c>
      <c r="R81" t="s">
        <v>3549</v>
      </c>
      <c r="S81" s="22">
        <v>106</v>
      </c>
      <c r="T81" t="s">
        <v>2144</v>
      </c>
      <c r="U81" s="22">
        <v>8.23</v>
      </c>
      <c r="V81">
        <f t="shared" ref="V81:V96" si="12">S81*U81</f>
        <v>872.38</v>
      </c>
      <c r="W81" t="s">
        <v>3509</v>
      </c>
      <c r="Z81">
        <v>106</v>
      </c>
    </row>
    <row r="82" spans="1:26" hidden="1">
      <c r="A82" t="s">
        <v>6149</v>
      </c>
      <c r="B82" t="s">
        <v>6150</v>
      </c>
      <c r="D82" t="s">
        <v>3543</v>
      </c>
      <c r="E82">
        <v>5</v>
      </c>
      <c r="F82" t="s">
        <v>3544</v>
      </c>
      <c r="G82" t="s">
        <v>3545</v>
      </c>
      <c r="H82">
        <v>5</v>
      </c>
      <c r="I82" s="20">
        <v>45334</v>
      </c>
      <c r="J82">
        <v>5</v>
      </c>
      <c r="K82" t="s">
        <v>3545</v>
      </c>
      <c r="L82" t="s">
        <v>3546</v>
      </c>
      <c r="M82">
        <v>1</v>
      </c>
      <c r="N82" t="s">
        <v>2144</v>
      </c>
      <c r="O82" t="s">
        <v>3471</v>
      </c>
      <c r="R82" t="s">
        <v>3550</v>
      </c>
      <c r="S82" s="22">
        <v>32</v>
      </c>
      <c r="T82" t="s">
        <v>2144</v>
      </c>
      <c r="U82" s="22">
        <v>1.69</v>
      </c>
      <c r="V82">
        <f t="shared" si="12"/>
        <v>54.08</v>
      </c>
      <c r="W82" t="s">
        <v>3509</v>
      </c>
      <c r="Z82">
        <v>32</v>
      </c>
    </row>
    <row r="83" spans="1:26" hidden="1">
      <c r="A83" t="s">
        <v>6149</v>
      </c>
      <c r="B83" t="s">
        <v>6150</v>
      </c>
      <c r="D83" t="s">
        <v>3543</v>
      </c>
      <c r="E83">
        <v>5</v>
      </c>
      <c r="F83" t="s">
        <v>3544</v>
      </c>
      <c r="G83" t="s">
        <v>3545</v>
      </c>
      <c r="H83">
        <v>5</v>
      </c>
      <c r="I83" s="20">
        <v>45334</v>
      </c>
      <c r="J83">
        <v>5</v>
      </c>
      <c r="K83" t="s">
        <v>3545</v>
      </c>
      <c r="L83" t="s">
        <v>3546</v>
      </c>
      <c r="M83">
        <v>1</v>
      </c>
      <c r="N83" t="s">
        <v>2144</v>
      </c>
      <c r="O83" t="s">
        <v>3471</v>
      </c>
      <c r="R83" t="s">
        <v>3551</v>
      </c>
      <c r="S83" s="22">
        <v>32</v>
      </c>
      <c r="T83" t="s">
        <v>2144</v>
      </c>
      <c r="U83" s="22">
        <v>1.64</v>
      </c>
      <c r="V83">
        <f t="shared" si="12"/>
        <v>52.48</v>
      </c>
      <c r="W83" t="s">
        <v>3509</v>
      </c>
      <c r="X83" t="s">
        <v>3552</v>
      </c>
      <c r="Z83">
        <v>32</v>
      </c>
    </row>
    <row r="84" spans="1:26" hidden="1">
      <c r="A84" t="s">
        <v>6149</v>
      </c>
      <c r="B84" t="s">
        <v>6150</v>
      </c>
      <c r="D84" t="s">
        <v>3543</v>
      </c>
      <c r="E84">
        <v>5</v>
      </c>
      <c r="F84" t="s">
        <v>3544</v>
      </c>
      <c r="G84" t="s">
        <v>3545</v>
      </c>
      <c r="H84">
        <v>5</v>
      </c>
      <c r="I84" s="20">
        <v>45334</v>
      </c>
      <c r="J84">
        <v>5</v>
      </c>
      <c r="K84" t="s">
        <v>3545</v>
      </c>
      <c r="L84" t="s">
        <v>3546</v>
      </c>
      <c r="M84">
        <v>1</v>
      </c>
      <c r="N84" t="s">
        <v>2144</v>
      </c>
      <c r="O84" t="s">
        <v>3471</v>
      </c>
      <c r="R84" t="s">
        <v>3553</v>
      </c>
      <c r="S84" s="22">
        <v>56</v>
      </c>
      <c r="T84" t="s">
        <v>2144</v>
      </c>
      <c r="U84" s="22">
        <v>7.41</v>
      </c>
      <c r="V84">
        <f t="shared" si="12"/>
        <v>414.96000000000004</v>
      </c>
      <c r="W84" t="s">
        <v>3509</v>
      </c>
      <c r="Z84">
        <v>56</v>
      </c>
    </row>
    <row r="85" spans="1:26" hidden="1">
      <c r="A85" t="s">
        <v>6149</v>
      </c>
      <c r="B85" t="s">
        <v>6150</v>
      </c>
      <c r="D85" t="s">
        <v>3543</v>
      </c>
      <c r="E85">
        <v>5</v>
      </c>
      <c r="F85" t="s">
        <v>3544</v>
      </c>
      <c r="G85" t="s">
        <v>3545</v>
      </c>
      <c r="H85">
        <v>5</v>
      </c>
      <c r="I85" s="20">
        <v>45334</v>
      </c>
      <c r="J85">
        <v>5</v>
      </c>
      <c r="K85" t="s">
        <v>3545</v>
      </c>
      <c r="L85" t="s">
        <v>3546</v>
      </c>
      <c r="M85">
        <v>1</v>
      </c>
      <c r="N85" t="s">
        <v>2144</v>
      </c>
      <c r="O85" t="s">
        <v>3471</v>
      </c>
      <c r="R85" t="s">
        <v>3554</v>
      </c>
      <c r="S85" s="22">
        <v>106</v>
      </c>
      <c r="T85" t="s">
        <v>2144</v>
      </c>
      <c r="U85" s="22">
        <v>7.33</v>
      </c>
      <c r="V85">
        <f t="shared" si="12"/>
        <v>776.98</v>
      </c>
      <c r="W85" t="s">
        <v>3509</v>
      </c>
      <c r="Z85">
        <v>106</v>
      </c>
    </row>
    <row r="86" spans="1:26" hidden="1">
      <c r="A86" t="s">
        <v>6149</v>
      </c>
      <c r="B86" t="s">
        <v>6150</v>
      </c>
      <c r="D86" t="s">
        <v>3543</v>
      </c>
      <c r="E86">
        <v>5</v>
      </c>
      <c r="F86" t="s">
        <v>3544</v>
      </c>
      <c r="G86" t="s">
        <v>3545</v>
      </c>
      <c r="H86">
        <v>5</v>
      </c>
      <c r="I86" s="20">
        <v>45334</v>
      </c>
      <c r="J86">
        <v>5</v>
      </c>
      <c r="K86" t="s">
        <v>3545</v>
      </c>
      <c r="L86" t="s">
        <v>3546</v>
      </c>
      <c r="M86">
        <v>1</v>
      </c>
      <c r="N86" t="s">
        <v>2144</v>
      </c>
      <c r="O86" t="s">
        <v>3471</v>
      </c>
      <c r="R86" t="s">
        <v>3555</v>
      </c>
      <c r="S86" s="22">
        <v>12</v>
      </c>
      <c r="T86" t="s">
        <v>2144</v>
      </c>
      <c r="U86" s="22">
        <v>7.48</v>
      </c>
      <c r="V86">
        <f t="shared" si="12"/>
        <v>89.76</v>
      </c>
      <c r="W86" t="s">
        <v>3509</v>
      </c>
      <c r="Z86">
        <v>12</v>
      </c>
    </row>
    <row r="87" spans="1:26" hidden="1">
      <c r="A87" t="s">
        <v>6149</v>
      </c>
      <c r="B87" t="s">
        <v>6150</v>
      </c>
      <c r="D87" t="s">
        <v>3543</v>
      </c>
      <c r="E87">
        <v>5</v>
      </c>
      <c r="F87" t="s">
        <v>3544</v>
      </c>
      <c r="G87" t="s">
        <v>3545</v>
      </c>
      <c r="H87">
        <v>5</v>
      </c>
      <c r="I87" s="20">
        <v>45334</v>
      </c>
      <c r="J87">
        <v>5</v>
      </c>
      <c r="K87" t="s">
        <v>3545</v>
      </c>
      <c r="L87" t="s">
        <v>3546</v>
      </c>
      <c r="M87">
        <v>1</v>
      </c>
      <c r="N87" t="s">
        <v>2144</v>
      </c>
      <c r="O87" t="s">
        <v>3471</v>
      </c>
      <c r="R87" t="s">
        <v>3556</v>
      </c>
      <c r="S87" s="22">
        <v>12</v>
      </c>
      <c r="T87" t="s">
        <v>2144</v>
      </c>
      <c r="U87" s="22">
        <v>4.1900000000000004</v>
      </c>
      <c r="V87">
        <f t="shared" si="12"/>
        <v>50.28</v>
      </c>
      <c r="W87" t="s">
        <v>3509</v>
      </c>
      <c r="Z87">
        <v>12</v>
      </c>
    </row>
    <row r="88" spans="1:26" hidden="1">
      <c r="A88" t="s">
        <v>6149</v>
      </c>
      <c r="B88" t="s">
        <v>6150</v>
      </c>
      <c r="D88" t="s">
        <v>3543</v>
      </c>
      <c r="E88">
        <v>5</v>
      </c>
      <c r="F88" t="s">
        <v>3544</v>
      </c>
      <c r="G88" t="s">
        <v>3545</v>
      </c>
      <c r="H88">
        <v>5</v>
      </c>
      <c r="I88" s="20">
        <v>45334</v>
      </c>
      <c r="J88">
        <v>5</v>
      </c>
      <c r="K88" t="s">
        <v>3545</v>
      </c>
      <c r="L88" t="s">
        <v>3546</v>
      </c>
      <c r="M88">
        <v>1</v>
      </c>
      <c r="N88" t="s">
        <v>2144</v>
      </c>
      <c r="O88" t="s">
        <v>3471</v>
      </c>
      <c r="R88" t="s">
        <v>3557</v>
      </c>
      <c r="S88" s="22">
        <v>56</v>
      </c>
      <c r="T88" t="s">
        <v>2144</v>
      </c>
      <c r="U88" s="22">
        <v>6.89</v>
      </c>
      <c r="V88">
        <f t="shared" si="12"/>
        <v>385.84</v>
      </c>
      <c r="W88" t="s">
        <v>3509</v>
      </c>
      <c r="Z88">
        <v>56</v>
      </c>
    </row>
    <row r="89" spans="1:26" hidden="1">
      <c r="A89" t="s">
        <v>6149</v>
      </c>
      <c r="B89" t="s">
        <v>6150</v>
      </c>
      <c r="D89" t="s">
        <v>3543</v>
      </c>
      <c r="E89">
        <v>5</v>
      </c>
      <c r="F89" t="s">
        <v>3544</v>
      </c>
      <c r="G89" t="s">
        <v>3545</v>
      </c>
      <c r="H89">
        <v>5</v>
      </c>
      <c r="I89" s="20">
        <v>45334</v>
      </c>
      <c r="J89">
        <v>5</v>
      </c>
      <c r="K89" t="s">
        <v>3545</v>
      </c>
      <c r="L89" t="s">
        <v>3546</v>
      </c>
      <c r="M89">
        <v>1</v>
      </c>
      <c r="N89" t="s">
        <v>2144</v>
      </c>
      <c r="O89" t="s">
        <v>3471</v>
      </c>
      <c r="R89" t="s">
        <v>3558</v>
      </c>
      <c r="S89" s="22">
        <v>24</v>
      </c>
      <c r="T89" t="s">
        <v>2144</v>
      </c>
      <c r="U89" s="22">
        <v>3.61</v>
      </c>
      <c r="V89">
        <f t="shared" si="12"/>
        <v>86.64</v>
      </c>
      <c r="W89" t="s">
        <v>3509</v>
      </c>
      <c r="Z89">
        <v>24</v>
      </c>
    </row>
    <row r="90" spans="1:26" hidden="1">
      <c r="A90" t="s">
        <v>6144</v>
      </c>
      <c r="B90" t="s">
        <v>6145</v>
      </c>
      <c r="C90" t="s">
        <v>6146</v>
      </c>
      <c r="D90" t="s">
        <v>3543</v>
      </c>
      <c r="E90">
        <v>5</v>
      </c>
      <c r="F90" t="s">
        <v>3544</v>
      </c>
      <c r="G90" t="s">
        <v>3545</v>
      </c>
      <c r="H90">
        <v>5</v>
      </c>
      <c r="I90" s="20">
        <v>45334</v>
      </c>
      <c r="J90">
        <v>5</v>
      </c>
      <c r="K90" t="s">
        <v>3545</v>
      </c>
      <c r="L90" t="s">
        <v>3546</v>
      </c>
      <c r="M90">
        <v>1</v>
      </c>
      <c r="N90" t="s">
        <v>2144</v>
      </c>
      <c r="O90" t="s">
        <v>3482</v>
      </c>
      <c r="R90" t="s">
        <v>3559</v>
      </c>
      <c r="S90">
        <v>5.04</v>
      </c>
      <c r="T90" t="s">
        <v>3507</v>
      </c>
      <c r="V90">
        <f>S90*M90</f>
        <v>5.04</v>
      </c>
      <c r="W90" t="s">
        <v>3507</v>
      </c>
      <c r="X90" t="s">
        <v>3570</v>
      </c>
      <c r="Z90">
        <v>5.04</v>
      </c>
    </row>
    <row r="91" spans="1:26" hidden="1">
      <c r="A91" t="s">
        <v>6147</v>
      </c>
      <c r="B91" t="s">
        <v>6148</v>
      </c>
      <c r="D91" t="s">
        <v>3543</v>
      </c>
      <c r="E91">
        <v>5</v>
      </c>
      <c r="F91" t="s">
        <v>3544</v>
      </c>
      <c r="G91" t="s">
        <v>3545</v>
      </c>
      <c r="H91">
        <v>5</v>
      </c>
      <c r="I91" s="20">
        <v>45334</v>
      </c>
      <c r="J91">
        <v>5</v>
      </c>
      <c r="K91" t="s">
        <v>3545</v>
      </c>
      <c r="L91" t="s">
        <v>3546</v>
      </c>
      <c r="M91">
        <v>1</v>
      </c>
      <c r="N91" t="s">
        <v>2144</v>
      </c>
      <c r="O91" t="s">
        <v>3482</v>
      </c>
      <c r="R91" t="s">
        <v>3560</v>
      </c>
      <c r="S91">
        <v>64.63</v>
      </c>
      <c r="T91" t="s">
        <v>3507</v>
      </c>
      <c r="V91">
        <f t="shared" ref="V91:V92" si="13">S91*M91</f>
        <v>64.63</v>
      </c>
      <c r="W91" t="s">
        <v>3507</v>
      </c>
      <c r="X91" t="s">
        <v>3571</v>
      </c>
      <c r="Z91">
        <v>64.63</v>
      </c>
    </row>
    <row r="92" spans="1:26" hidden="1">
      <c r="A92" t="s">
        <v>6142</v>
      </c>
      <c r="B92" t="s">
        <v>6143</v>
      </c>
      <c r="D92" t="s">
        <v>3543</v>
      </c>
      <c r="E92">
        <v>5</v>
      </c>
      <c r="F92" t="s">
        <v>3544</v>
      </c>
      <c r="G92" t="s">
        <v>3545</v>
      </c>
      <c r="H92">
        <v>5</v>
      </c>
      <c r="I92" s="20">
        <v>45334</v>
      </c>
      <c r="J92">
        <v>5</v>
      </c>
      <c r="K92" t="s">
        <v>3545</v>
      </c>
      <c r="L92" t="s">
        <v>3546</v>
      </c>
      <c r="M92">
        <v>1</v>
      </c>
      <c r="N92" t="s">
        <v>2144</v>
      </c>
      <c r="O92" t="s">
        <v>3482</v>
      </c>
      <c r="R92" t="s">
        <v>3561</v>
      </c>
      <c r="S92">
        <v>3.56</v>
      </c>
      <c r="T92" t="s">
        <v>3507</v>
      </c>
      <c r="V92">
        <f t="shared" si="13"/>
        <v>3.56</v>
      </c>
      <c r="W92" t="s">
        <v>3507</v>
      </c>
      <c r="X92" t="s">
        <v>3562</v>
      </c>
      <c r="Z92">
        <v>3.56</v>
      </c>
    </row>
    <row r="93" spans="1:26" hidden="1">
      <c r="A93" t="s">
        <v>6149</v>
      </c>
      <c r="B93" t="s">
        <v>6150</v>
      </c>
      <c r="D93" t="s">
        <v>3543</v>
      </c>
      <c r="E93">
        <v>5</v>
      </c>
      <c r="F93" t="s">
        <v>3544</v>
      </c>
      <c r="G93" t="s">
        <v>3545</v>
      </c>
      <c r="H93">
        <v>5</v>
      </c>
      <c r="I93" s="20">
        <v>45334</v>
      </c>
      <c r="J93">
        <v>5</v>
      </c>
      <c r="K93" t="s">
        <v>3545</v>
      </c>
      <c r="L93" t="s">
        <v>3563</v>
      </c>
      <c r="M93">
        <v>1</v>
      </c>
      <c r="N93" t="s">
        <v>2144</v>
      </c>
      <c r="O93" t="s">
        <v>3471</v>
      </c>
      <c r="R93" t="s">
        <v>3564</v>
      </c>
      <c r="S93" s="22">
        <v>13</v>
      </c>
      <c r="T93" t="s">
        <v>2144</v>
      </c>
      <c r="U93" s="22">
        <v>3.43</v>
      </c>
      <c r="V93">
        <f t="shared" si="12"/>
        <v>44.59</v>
      </c>
      <c r="W93" t="s">
        <v>3509</v>
      </c>
      <c r="Z93">
        <v>13</v>
      </c>
    </row>
    <row r="94" spans="1:26" hidden="1">
      <c r="A94" t="s">
        <v>6149</v>
      </c>
      <c r="B94" t="s">
        <v>6150</v>
      </c>
      <c r="D94" t="s">
        <v>3543</v>
      </c>
      <c r="E94">
        <v>5</v>
      </c>
      <c r="F94" t="s">
        <v>3544</v>
      </c>
      <c r="G94" t="s">
        <v>3545</v>
      </c>
      <c r="H94">
        <v>5</v>
      </c>
      <c r="I94" s="20">
        <v>45334</v>
      </c>
      <c r="J94">
        <v>5</v>
      </c>
      <c r="K94" t="s">
        <v>3545</v>
      </c>
      <c r="L94" t="s">
        <v>3563</v>
      </c>
      <c r="M94">
        <v>1</v>
      </c>
      <c r="N94" t="s">
        <v>2144</v>
      </c>
      <c r="O94" t="s">
        <v>3471</v>
      </c>
      <c r="R94" t="s">
        <v>3565</v>
      </c>
      <c r="S94" s="22">
        <v>10</v>
      </c>
      <c r="T94" t="s">
        <v>2144</v>
      </c>
      <c r="U94" s="22">
        <v>1.88</v>
      </c>
      <c r="V94">
        <f t="shared" si="12"/>
        <v>18.799999999999997</v>
      </c>
      <c r="W94" t="s">
        <v>3509</v>
      </c>
      <c r="Z94">
        <v>10</v>
      </c>
    </row>
    <row r="95" spans="1:26" hidden="1">
      <c r="A95" t="s">
        <v>6149</v>
      </c>
      <c r="B95" t="s">
        <v>6150</v>
      </c>
      <c r="D95" t="s">
        <v>3543</v>
      </c>
      <c r="E95">
        <v>5</v>
      </c>
      <c r="F95" t="s">
        <v>3544</v>
      </c>
      <c r="G95" t="s">
        <v>3545</v>
      </c>
      <c r="H95">
        <v>5</v>
      </c>
      <c r="I95" s="20">
        <v>45334</v>
      </c>
      <c r="J95">
        <v>5</v>
      </c>
      <c r="K95" t="s">
        <v>3545</v>
      </c>
      <c r="L95" t="s">
        <v>3563</v>
      </c>
      <c r="M95">
        <v>1</v>
      </c>
      <c r="N95" t="s">
        <v>2144</v>
      </c>
      <c r="O95" t="s">
        <v>3471</v>
      </c>
      <c r="R95" t="s">
        <v>3566</v>
      </c>
      <c r="S95" s="22">
        <v>10</v>
      </c>
      <c r="T95" t="s">
        <v>2144</v>
      </c>
      <c r="U95" s="22">
        <v>1.83</v>
      </c>
      <c r="V95">
        <f t="shared" si="12"/>
        <v>18.3</v>
      </c>
      <c r="W95" t="s">
        <v>3509</v>
      </c>
      <c r="Z95">
        <v>10</v>
      </c>
    </row>
    <row r="96" spans="1:26" hidden="1">
      <c r="A96" t="s">
        <v>6149</v>
      </c>
      <c r="B96" t="s">
        <v>6150</v>
      </c>
      <c r="D96" t="s">
        <v>3543</v>
      </c>
      <c r="E96">
        <v>5</v>
      </c>
      <c r="F96" t="s">
        <v>3544</v>
      </c>
      <c r="G96" t="s">
        <v>3545</v>
      </c>
      <c r="H96">
        <v>5</v>
      </c>
      <c r="I96" s="20">
        <v>45334</v>
      </c>
      <c r="J96">
        <v>5</v>
      </c>
      <c r="K96" t="s">
        <v>3545</v>
      </c>
      <c r="L96" t="s">
        <v>3563</v>
      </c>
      <c r="M96">
        <v>1</v>
      </c>
      <c r="N96" t="s">
        <v>2144</v>
      </c>
      <c r="O96" t="s">
        <v>3471</v>
      </c>
      <c r="R96" t="s">
        <v>3567</v>
      </c>
      <c r="S96" s="22">
        <v>2</v>
      </c>
      <c r="T96" t="s">
        <v>2144</v>
      </c>
      <c r="U96" s="22">
        <v>5.75</v>
      </c>
      <c r="V96">
        <f t="shared" si="12"/>
        <v>11.5</v>
      </c>
      <c r="W96" t="s">
        <v>3509</v>
      </c>
      <c r="Z96">
        <v>2</v>
      </c>
    </row>
    <row r="97" spans="1:26" hidden="1">
      <c r="A97" t="s">
        <v>6147</v>
      </c>
      <c r="B97" t="s">
        <v>6148</v>
      </c>
      <c r="D97" t="s">
        <v>3543</v>
      </c>
      <c r="E97">
        <v>5</v>
      </c>
      <c r="F97" t="s">
        <v>3544</v>
      </c>
      <c r="G97" t="s">
        <v>3545</v>
      </c>
      <c r="H97">
        <v>5</v>
      </c>
      <c r="I97" s="20">
        <v>45334</v>
      </c>
      <c r="J97">
        <v>5</v>
      </c>
      <c r="K97" t="s">
        <v>3545</v>
      </c>
      <c r="L97" t="s">
        <v>3563</v>
      </c>
      <c r="M97">
        <v>1</v>
      </c>
      <c r="N97" t="s">
        <v>2144</v>
      </c>
      <c r="O97" t="s">
        <v>3482</v>
      </c>
      <c r="R97" t="s">
        <v>3560</v>
      </c>
      <c r="S97" s="22">
        <v>1.88</v>
      </c>
      <c r="T97" t="s">
        <v>3507</v>
      </c>
      <c r="V97">
        <f t="shared" ref="V97:V98" si="14">S97*M97</f>
        <v>1.88</v>
      </c>
      <c r="W97" t="s">
        <v>3507</v>
      </c>
      <c r="X97" t="s">
        <v>3568</v>
      </c>
      <c r="Z97">
        <v>1.88</v>
      </c>
    </row>
    <row r="98" spans="1:26" hidden="1">
      <c r="A98" t="s">
        <v>6142</v>
      </c>
      <c r="B98" t="s">
        <v>6143</v>
      </c>
      <c r="D98" t="s">
        <v>3543</v>
      </c>
      <c r="E98">
        <v>5</v>
      </c>
      <c r="F98" t="s">
        <v>3544</v>
      </c>
      <c r="G98" t="s">
        <v>3545</v>
      </c>
      <c r="H98">
        <v>5</v>
      </c>
      <c r="I98" s="20">
        <v>45334</v>
      </c>
      <c r="J98">
        <v>5</v>
      </c>
      <c r="K98" t="s">
        <v>3545</v>
      </c>
      <c r="L98" t="s">
        <v>3563</v>
      </c>
      <c r="M98">
        <v>1</v>
      </c>
      <c r="N98" t="s">
        <v>2144</v>
      </c>
      <c r="O98" t="s">
        <v>3482</v>
      </c>
      <c r="R98" t="s">
        <v>3561</v>
      </c>
      <c r="S98" s="22">
        <v>0.26</v>
      </c>
      <c r="T98" t="s">
        <v>3507</v>
      </c>
      <c r="V98">
        <f t="shared" si="14"/>
        <v>0.26</v>
      </c>
      <c r="W98" t="s">
        <v>3507</v>
      </c>
      <c r="X98" t="s">
        <v>3569</v>
      </c>
      <c r="Z98">
        <v>0.26</v>
      </c>
    </row>
  </sheetData>
  <autoFilter ref="A2:Z98">
    <filterColumn colId="0">
      <filters>
        <filter val="151.6_С_КЖ1_2040"/>
      </filters>
    </filterColumn>
  </autoFilter>
  <hyperlinks>
    <hyperlink ref="D1" location="'Common list'!A1" display="&lt;--назад"/>
    <hyperlink ref="Z1" location="'Common list'!A1" display="&lt;--назад"/>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I10"/>
  <sheetViews>
    <sheetView workbookViewId="0">
      <selection activeCell="C21" sqref="C21"/>
    </sheetView>
  </sheetViews>
  <sheetFormatPr defaultRowHeight="15"/>
  <cols>
    <col min="1" max="1" width="19.7109375" bestFit="1" customWidth="1"/>
    <col min="2" max="2" width="16.28515625" customWidth="1"/>
    <col min="3" max="3" width="27.7109375" bestFit="1" customWidth="1"/>
    <col min="4" max="4" width="19.7109375" bestFit="1" customWidth="1"/>
  </cols>
  <sheetData>
    <row r="3" spans="1:9">
      <c r="A3" s="391" t="s">
        <v>9999</v>
      </c>
      <c r="B3" s="391" t="s">
        <v>3508</v>
      </c>
      <c r="C3" t="s">
        <v>10002</v>
      </c>
      <c r="D3" t="s">
        <v>10001</v>
      </c>
      <c r="E3" s="392" t="s">
        <v>10005</v>
      </c>
    </row>
    <row r="4" spans="1:9">
      <c r="A4" t="s">
        <v>6154</v>
      </c>
      <c r="B4" t="s">
        <v>3507</v>
      </c>
      <c r="C4" s="22">
        <v>1.3800000000000001</v>
      </c>
      <c r="D4" s="22">
        <v>1.1099999999999999</v>
      </c>
      <c r="E4">
        <f>C4-D4</f>
        <v>0.27000000000000024</v>
      </c>
      <c r="F4" t="s">
        <v>10006</v>
      </c>
      <c r="G4">
        <v>2.8826569728280376</v>
      </c>
      <c r="H4">
        <f>C4*$G$4</f>
        <v>3.9780666225026922</v>
      </c>
      <c r="I4">
        <f>D4*$G$4</f>
        <v>3.1997492398391212</v>
      </c>
    </row>
    <row r="5" spans="1:9">
      <c r="A5" t="s">
        <v>6155</v>
      </c>
      <c r="B5" t="s">
        <v>3507</v>
      </c>
      <c r="C5" s="22">
        <v>61.039999999999992</v>
      </c>
      <c r="D5" s="22">
        <v>38.409999999999989</v>
      </c>
      <c r="E5">
        <f t="shared" ref="E5:E10" si="0">C5-D5</f>
        <v>22.630000000000003</v>
      </c>
      <c r="F5" t="s">
        <v>10007</v>
      </c>
      <c r="G5">
        <v>27.840394721626296</v>
      </c>
      <c r="H5">
        <f t="shared" ref="H5:I6" si="1">C5*$G$4</f>
        <v>175.95738162142339</v>
      </c>
      <c r="I5">
        <f t="shared" si="1"/>
        <v>110.72285432632489</v>
      </c>
    </row>
    <row r="6" spans="1:9">
      <c r="A6" t="s">
        <v>6152</v>
      </c>
      <c r="B6" t="s">
        <v>3507</v>
      </c>
      <c r="C6" s="22">
        <v>5.85</v>
      </c>
      <c r="D6" s="22">
        <v>3.66</v>
      </c>
      <c r="E6">
        <f t="shared" si="0"/>
        <v>2.1899999999999995</v>
      </c>
      <c r="F6" t="s">
        <v>10008</v>
      </c>
      <c r="G6">
        <v>2.8826569728280376</v>
      </c>
      <c r="H6">
        <f t="shared" si="1"/>
        <v>16.863543291044017</v>
      </c>
      <c r="I6">
        <f t="shared" si="1"/>
        <v>10.550524520550617</v>
      </c>
    </row>
    <row r="7" spans="1:9">
      <c r="A7" t="s">
        <v>6157</v>
      </c>
      <c r="B7" t="s">
        <v>3509</v>
      </c>
      <c r="C7" s="22">
        <v>3333.6700000000005</v>
      </c>
      <c r="D7" s="22">
        <v>1458</v>
      </c>
      <c r="E7">
        <f t="shared" si="0"/>
        <v>1875.6700000000005</v>
      </c>
      <c r="F7" t="s">
        <v>10009</v>
      </c>
    </row>
    <row r="8" spans="1:9">
      <c r="A8" t="s">
        <v>6158</v>
      </c>
      <c r="B8" t="s">
        <v>3509</v>
      </c>
      <c r="C8" s="22">
        <v>713.83999999999992</v>
      </c>
      <c r="D8" s="22">
        <v>0</v>
      </c>
      <c r="E8">
        <f t="shared" si="0"/>
        <v>713.83999999999992</v>
      </c>
      <c r="F8" t="str">
        <f>VLOOKUP(A8,'21034-3-151.6-Кж2'!A:M,13,)</f>
        <v>Мо1</v>
      </c>
    </row>
    <row r="9" spans="1:9">
      <c r="A9" t="s">
        <v>10000</v>
      </c>
      <c r="B9" t="s">
        <v>3509</v>
      </c>
      <c r="C9" s="22">
        <v>1022.1800000000001</v>
      </c>
      <c r="D9" s="22">
        <v>77</v>
      </c>
      <c r="E9">
        <f t="shared" si="0"/>
        <v>945.18000000000006</v>
      </c>
      <c r="F9" t="e">
        <f>VLOOKUP(A9,'21034-3-151.6-Кж2'!A:M,13,)</f>
        <v>#N/A</v>
      </c>
    </row>
    <row r="10" spans="1:9">
      <c r="B10" t="s">
        <v>2144</v>
      </c>
      <c r="C10" s="22">
        <v>32</v>
      </c>
      <c r="D10" s="22">
        <v>24</v>
      </c>
      <c r="E10">
        <f t="shared" si="0"/>
        <v>8</v>
      </c>
      <c r="F10" t="e">
        <f>VLOOKUP(A10,'21034-3-151.6-Кж2'!A:M,13,)</f>
        <v>#N/A</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24"/>
  <sheetViews>
    <sheetView zoomScale="70" zoomScaleNormal="70" workbookViewId="0">
      <pane ySplit="2" topLeftCell="A3" activePane="bottomLeft" state="frozen"/>
      <selection activeCell="C21" sqref="C21"/>
      <selection pane="bottomLeft" activeCell="C21" sqref="C21"/>
    </sheetView>
  </sheetViews>
  <sheetFormatPr defaultRowHeight="15"/>
  <cols>
    <col min="5" max="5" width="29.85546875" customWidth="1"/>
    <col min="6" max="12" width="19.85546875" hidden="1" customWidth="1"/>
    <col min="13" max="16" width="19.85546875" customWidth="1"/>
    <col min="17" max="17" width="29.42578125" customWidth="1"/>
    <col min="18" max="18" width="16.7109375" customWidth="1"/>
    <col min="19" max="19" width="20.28515625" customWidth="1"/>
    <col min="20" max="20" width="42" customWidth="1"/>
    <col min="21" max="27" width="19.85546875" customWidth="1"/>
    <col min="28" max="28" width="16" customWidth="1"/>
  </cols>
  <sheetData>
    <row r="1" spans="1:28">
      <c r="E1" s="69" t="s">
        <v>5525</v>
      </c>
      <c r="AB1" s="69" t="s">
        <v>5525</v>
      </c>
    </row>
    <row r="2" spans="1:28" ht="28.5">
      <c r="A2" t="s">
        <v>9999</v>
      </c>
      <c r="B2">
        <v>1</v>
      </c>
      <c r="C2">
        <v>2</v>
      </c>
      <c r="D2">
        <v>3</v>
      </c>
      <c r="E2" s="3" t="s">
        <v>2</v>
      </c>
      <c r="F2" s="3" t="s">
        <v>3</v>
      </c>
      <c r="G2" s="3" t="s">
        <v>0</v>
      </c>
      <c r="H2" s="3" t="s">
        <v>6</v>
      </c>
      <c r="I2" s="3" t="s">
        <v>1</v>
      </c>
      <c r="J2" s="3" t="s">
        <v>7</v>
      </c>
      <c r="K2" s="3" t="s">
        <v>4</v>
      </c>
      <c r="L2" s="6" t="s">
        <v>2122</v>
      </c>
      <c r="M2" s="6" t="s">
        <v>3498</v>
      </c>
      <c r="N2" s="6" t="s">
        <v>3499</v>
      </c>
      <c r="O2" s="3" t="s">
        <v>3501</v>
      </c>
      <c r="P2" s="6" t="s">
        <v>3497</v>
      </c>
      <c r="Q2" s="6" t="s">
        <v>2123</v>
      </c>
      <c r="R2" s="6" t="s">
        <v>3656</v>
      </c>
      <c r="S2" s="6" t="s">
        <v>2603</v>
      </c>
      <c r="T2" s="6" t="s">
        <v>8</v>
      </c>
      <c r="U2" s="3" t="s">
        <v>3500</v>
      </c>
      <c r="V2" s="3" t="s">
        <v>3502</v>
      </c>
      <c r="W2" s="3" t="s">
        <v>2602</v>
      </c>
      <c r="X2" s="3" t="s">
        <v>3503</v>
      </c>
      <c r="Y2" s="3" t="s">
        <v>3508</v>
      </c>
      <c r="Z2" s="3" t="s">
        <v>2175</v>
      </c>
      <c r="AA2" s="3" t="s">
        <v>2143</v>
      </c>
      <c r="AB2" s="66" t="s">
        <v>5508</v>
      </c>
    </row>
    <row r="3" spans="1:28">
      <c r="E3" t="s">
        <v>3579</v>
      </c>
      <c r="F3">
        <v>6</v>
      </c>
      <c r="G3" t="s">
        <v>3580</v>
      </c>
      <c r="H3" t="s">
        <v>3581</v>
      </c>
      <c r="I3">
        <v>6</v>
      </c>
      <c r="J3" s="20">
        <v>45134</v>
      </c>
      <c r="K3">
        <v>2</v>
      </c>
      <c r="L3" t="s">
        <v>3581</v>
      </c>
      <c r="M3" t="s">
        <v>3582</v>
      </c>
      <c r="N3">
        <v>4</v>
      </c>
      <c r="O3" t="s">
        <v>2144</v>
      </c>
      <c r="P3" t="s">
        <v>3488</v>
      </c>
      <c r="S3" t="s">
        <v>3469</v>
      </c>
      <c r="T3" t="s">
        <v>3583</v>
      </c>
      <c r="U3" s="22">
        <v>4</v>
      </c>
      <c r="V3" s="22" t="s">
        <v>2144</v>
      </c>
      <c r="W3" s="22">
        <v>3.42</v>
      </c>
      <c r="X3">
        <f>U3*W3*N3</f>
        <v>54.72</v>
      </c>
      <c r="Y3" t="s">
        <v>3509</v>
      </c>
      <c r="AB3">
        <v>4</v>
      </c>
    </row>
    <row r="4" spans="1:28">
      <c r="A4" t="s">
        <v>6157</v>
      </c>
      <c r="E4" t="s">
        <v>3579</v>
      </c>
      <c r="F4">
        <v>6</v>
      </c>
      <c r="G4" t="s">
        <v>3580</v>
      </c>
      <c r="H4" t="s">
        <v>3581</v>
      </c>
      <c r="I4">
        <v>6</v>
      </c>
      <c r="J4" s="20">
        <v>45134</v>
      </c>
      <c r="K4">
        <v>2</v>
      </c>
      <c r="L4" t="s">
        <v>3581</v>
      </c>
      <c r="M4" t="s">
        <v>3582</v>
      </c>
      <c r="N4">
        <v>4</v>
      </c>
      <c r="O4" t="s">
        <v>2144</v>
      </c>
      <c r="P4" t="s">
        <v>3488</v>
      </c>
      <c r="Q4" t="s">
        <v>3584</v>
      </c>
      <c r="R4">
        <v>2</v>
      </c>
      <c r="T4" t="s">
        <v>3663</v>
      </c>
      <c r="U4" s="22">
        <v>4</v>
      </c>
      <c r="V4" s="22" t="s">
        <v>2144</v>
      </c>
      <c r="W4" s="22">
        <v>1.26</v>
      </c>
      <c r="X4">
        <f t="shared" ref="X4:X7" si="0">U4*W4*N4</f>
        <v>20.16</v>
      </c>
      <c r="Y4" t="s">
        <v>3509</v>
      </c>
      <c r="AB4">
        <v>4</v>
      </c>
    </row>
    <row r="5" spans="1:28">
      <c r="A5" t="s">
        <v>6157</v>
      </c>
      <c r="E5" t="s">
        <v>3579</v>
      </c>
      <c r="F5">
        <v>6</v>
      </c>
      <c r="G5" t="s">
        <v>3580</v>
      </c>
      <c r="H5" t="s">
        <v>3581</v>
      </c>
      <c r="I5">
        <v>6</v>
      </c>
      <c r="J5" s="20">
        <v>45134</v>
      </c>
      <c r="K5">
        <v>2</v>
      </c>
      <c r="L5" t="s">
        <v>3581</v>
      </c>
      <c r="M5" t="s">
        <v>3582</v>
      </c>
      <c r="N5">
        <v>4</v>
      </c>
      <c r="O5" t="s">
        <v>2144</v>
      </c>
      <c r="P5" t="s">
        <v>3488</v>
      </c>
      <c r="Q5" t="s">
        <v>3667</v>
      </c>
      <c r="R5">
        <v>2</v>
      </c>
      <c r="T5" t="s">
        <v>3664</v>
      </c>
      <c r="U5" s="22">
        <v>12</v>
      </c>
      <c r="V5" s="22" t="s">
        <v>2144</v>
      </c>
      <c r="W5" s="22">
        <v>1.1100000000000001</v>
      </c>
      <c r="X5">
        <f t="shared" si="0"/>
        <v>53.28</v>
      </c>
      <c r="Y5" t="s">
        <v>3509</v>
      </c>
      <c r="AB5">
        <v>12</v>
      </c>
    </row>
    <row r="6" spans="1:28">
      <c r="A6" t="s">
        <v>6157</v>
      </c>
      <c r="E6" t="s">
        <v>3579</v>
      </c>
      <c r="F6">
        <v>6</v>
      </c>
      <c r="G6" t="s">
        <v>3580</v>
      </c>
      <c r="H6" t="s">
        <v>3581</v>
      </c>
      <c r="I6">
        <v>6</v>
      </c>
      <c r="J6" s="20">
        <v>45134</v>
      </c>
      <c r="K6">
        <v>2</v>
      </c>
      <c r="L6" t="s">
        <v>3581</v>
      </c>
      <c r="M6" t="s">
        <v>3582</v>
      </c>
      <c r="N6">
        <v>4</v>
      </c>
      <c r="O6" t="s">
        <v>2144</v>
      </c>
      <c r="P6" t="s">
        <v>3488</v>
      </c>
      <c r="Q6" t="s">
        <v>3668</v>
      </c>
      <c r="R6">
        <v>2</v>
      </c>
      <c r="T6" t="s">
        <v>3665</v>
      </c>
      <c r="U6" s="22">
        <v>8</v>
      </c>
      <c r="V6" s="22" t="s">
        <v>2144</v>
      </c>
      <c r="W6" s="22">
        <v>0.23</v>
      </c>
      <c r="X6">
        <f t="shared" si="0"/>
        <v>7.36</v>
      </c>
      <c r="Y6" t="s">
        <v>3509</v>
      </c>
      <c r="AB6">
        <v>8</v>
      </c>
    </row>
    <row r="7" spans="1:28">
      <c r="A7" t="s">
        <v>6157</v>
      </c>
      <c r="E7" t="s">
        <v>3579</v>
      </c>
      <c r="F7">
        <v>6</v>
      </c>
      <c r="G7" t="s">
        <v>3580</v>
      </c>
      <c r="H7" t="s">
        <v>3581</v>
      </c>
      <c r="I7">
        <v>6</v>
      </c>
      <c r="J7" s="20">
        <v>45134</v>
      </c>
      <c r="K7">
        <v>2</v>
      </c>
      <c r="L7" t="s">
        <v>3581</v>
      </c>
      <c r="M7" t="s">
        <v>3582</v>
      </c>
      <c r="N7">
        <v>4</v>
      </c>
      <c r="O7" t="s">
        <v>2144</v>
      </c>
      <c r="P7" t="s">
        <v>3488</v>
      </c>
      <c r="Q7" t="s">
        <v>3669</v>
      </c>
      <c r="R7">
        <v>2</v>
      </c>
      <c r="T7" t="s">
        <v>3666</v>
      </c>
      <c r="U7" s="22">
        <v>6</v>
      </c>
      <c r="V7" s="22" t="s">
        <v>2144</v>
      </c>
      <c r="W7" s="22">
        <v>0.48</v>
      </c>
      <c r="X7">
        <f t="shared" si="0"/>
        <v>11.52</v>
      </c>
      <c r="Y7" t="s">
        <v>3509</v>
      </c>
      <c r="AB7">
        <v>6</v>
      </c>
    </row>
    <row r="8" spans="1:28">
      <c r="A8" t="s">
        <v>6157</v>
      </c>
      <c r="E8" t="s">
        <v>3579</v>
      </c>
      <c r="F8">
        <v>6</v>
      </c>
      <c r="G8" t="s">
        <v>3580</v>
      </c>
      <c r="H8" t="s">
        <v>3581</v>
      </c>
      <c r="I8">
        <v>6</v>
      </c>
      <c r="J8" s="20">
        <v>45134</v>
      </c>
      <c r="K8">
        <v>2</v>
      </c>
      <c r="L8" t="s">
        <v>3581</v>
      </c>
      <c r="M8" t="s">
        <v>3582</v>
      </c>
      <c r="N8">
        <v>4</v>
      </c>
      <c r="O8" t="s">
        <v>2144</v>
      </c>
      <c r="P8" t="s">
        <v>3471</v>
      </c>
      <c r="T8" t="s">
        <v>3585</v>
      </c>
      <c r="U8" s="22">
        <v>24</v>
      </c>
      <c r="V8" s="22" t="s">
        <v>2144</v>
      </c>
      <c r="W8" s="22">
        <v>0.38</v>
      </c>
      <c r="X8">
        <f t="shared" ref="X8:X15" si="1">U8*W8*N8</f>
        <v>36.480000000000004</v>
      </c>
      <c r="Y8" t="s">
        <v>3509</v>
      </c>
      <c r="AB8">
        <v>24</v>
      </c>
    </row>
    <row r="9" spans="1:28">
      <c r="A9" t="s">
        <v>6157</v>
      </c>
      <c r="E9" t="s">
        <v>3579</v>
      </c>
      <c r="F9">
        <v>6</v>
      </c>
      <c r="G9" t="s">
        <v>3580</v>
      </c>
      <c r="H9" t="s">
        <v>3581</v>
      </c>
      <c r="I9">
        <v>6</v>
      </c>
      <c r="J9" s="20">
        <v>45134</v>
      </c>
      <c r="K9">
        <v>2</v>
      </c>
      <c r="L9" t="s">
        <v>3581</v>
      </c>
      <c r="M9" t="s">
        <v>3582</v>
      </c>
      <c r="N9">
        <v>4</v>
      </c>
      <c r="O9" t="s">
        <v>2144</v>
      </c>
      <c r="P9" t="s">
        <v>3471</v>
      </c>
      <c r="T9" t="s">
        <v>3586</v>
      </c>
      <c r="U9" s="22">
        <v>3</v>
      </c>
      <c r="V9" s="22" t="s">
        <v>2144</v>
      </c>
      <c r="W9" s="22">
        <v>2.14</v>
      </c>
      <c r="X9">
        <f t="shared" si="1"/>
        <v>25.68</v>
      </c>
      <c r="Y9" t="s">
        <v>3509</v>
      </c>
      <c r="AB9">
        <v>3</v>
      </c>
    </row>
    <row r="10" spans="1:28">
      <c r="A10" t="s">
        <v>6157</v>
      </c>
      <c r="E10" t="s">
        <v>3579</v>
      </c>
      <c r="F10">
        <v>6</v>
      </c>
      <c r="G10" t="s">
        <v>3580</v>
      </c>
      <c r="H10" t="s">
        <v>3581</v>
      </c>
      <c r="I10">
        <v>6</v>
      </c>
      <c r="J10" s="20">
        <v>45134</v>
      </c>
      <c r="K10">
        <v>2</v>
      </c>
      <c r="L10" t="s">
        <v>3581</v>
      </c>
      <c r="M10" t="s">
        <v>3582</v>
      </c>
      <c r="N10">
        <v>4</v>
      </c>
      <c r="O10" t="s">
        <v>2144</v>
      </c>
      <c r="P10" t="s">
        <v>3471</v>
      </c>
      <c r="T10" t="s">
        <v>3587</v>
      </c>
      <c r="U10" s="22">
        <v>16</v>
      </c>
      <c r="V10" s="22" t="s">
        <v>2144</v>
      </c>
      <c r="W10" s="22">
        <v>3.55</v>
      </c>
      <c r="X10">
        <f t="shared" si="1"/>
        <v>227.2</v>
      </c>
      <c r="Y10" t="s">
        <v>3509</v>
      </c>
      <c r="AB10">
        <v>16</v>
      </c>
    </row>
    <row r="11" spans="1:28">
      <c r="A11" t="s">
        <v>6157</v>
      </c>
      <c r="E11" t="s">
        <v>3579</v>
      </c>
      <c r="F11">
        <v>6</v>
      </c>
      <c r="G11" t="s">
        <v>3580</v>
      </c>
      <c r="H11" t="s">
        <v>3581</v>
      </c>
      <c r="I11">
        <v>6</v>
      </c>
      <c r="J11" s="20">
        <v>45134</v>
      </c>
      <c r="K11">
        <v>2</v>
      </c>
      <c r="L11" t="s">
        <v>3581</v>
      </c>
      <c r="M11" t="s">
        <v>3582</v>
      </c>
      <c r="N11">
        <v>4</v>
      </c>
      <c r="O11" t="s">
        <v>2144</v>
      </c>
      <c r="P11" t="s">
        <v>3471</v>
      </c>
      <c r="T11" t="s">
        <v>3588</v>
      </c>
      <c r="U11" s="22">
        <v>9</v>
      </c>
      <c r="V11" s="22" t="s">
        <v>2144</v>
      </c>
      <c r="W11" s="22">
        <v>1.37</v>
      </c>
      <c r="X11">
        <f t="shared" si="1"/>
        <v>49.320000000000007</v>
      </c>
      <c r="Y11" t="s">
        <v>3509</v>
      </c>
      <c r="AB11">
        <v>9</v>
      </c>
    </row>
    <row r="12" spans="1:28">
      <c r="A12" t="s">
        <v>6157</v>
      </c>
      <c r="E12" t="s">
        <v>3579</v>
      </c>
      <c r="F12">
        <v>6</v>
      </c>
      <c r="G12" t="s">
        <v>3580</v>
      </c>
      <c r="H12" t="s">
        <v>3581</v>
      </c>
      <c r="I12">
        <v>6</v>
      </c>
      <c r="J12" s="20">
        <v>45134</v>
      </c>
      <c r="K12">
        <v>2</v>
      </c>
      <c r="L12" t="s">
        <v>3581</v>
      </c>
      <c r="M12" t="s">
        <v>3582</v>
      </c>
      <c r="N12">
        <v>4</v>
      </c>
      <c r="O12" t="s">
        <v>2144</v>
      </c>
      <c r="P12" t="s">
        <v>3471</v>
      </c>
      <c r="T12" t="s">
        <v>3589</v>
      </c>
      <c r="U12" s="22">
        <v>44</v>
      </c>
      <c r="V12" s="22" t="s">
        <v>2144</v>
      </c>
      <c r="W12" s="22">
        <v>1.82</v>
      </c>
      <c r="X12">
        <f t="shared" si="1"/>
        <v>320.32</v>
      </c>
      <c r="Y12" t="s">
        <v>3509</v>
      </c>
      <c r="AB12">
        <v>44</v>
      </c>
    </row>
    <row r="13" spans="1:28">
      <c r="A13" t="s">
        <v>6157</v>
      </c>
      <c r="E13" t="s">
        <v>3579</v>
      </c>
      <c r="F13">
        <v>6</v>
      </c>
      <c r="G13" t="s">
        <v>3580</v>
      </c>
      <c r="H13" t="s">
        <v>3581</v>
      </c>
      <c r="I13">
        <v>6</v>
      </c>
      <c r="J13" s="20">
        <v>45134</v>
      </c>
      <c r="K13">
        <v>2</v>
      </c>
      <c r="L13" t="s">
        <v>3581</v>
      </c>
      <c r="M13" t="s">
        <v>3582</v>
      </c>
      <c r="N13">
        <v>4</v>
      </c>
      <c r="O13" t="s">
        <v>2144</v>
      </c>
      <c r="P13" t="s">
        <v>3471</v>
      </c>
      <c r="T13" t="s">
        <v>3590</v>
      </c>
      <c r="U13" s="22">
        <v>40</v>
      </c>
      <c r="V13" s="22" t="s">
        <v>2144</v>
      </c>
      <c r="W13" s="22">
        <v>1.59</v>
      </c>
      <c r="X13">
        <f t="shared" si="1"/>
        <v>254.4</v>
      </c>
      <c r="Y13" t="s">
        <v>3509</v>
      </c>
      <c r="AB13">
        <v>40</v>
      </c>
    </row>
    <row r="14" spans="1:28">
      <c r="A14" t="s">
        <v>6157</v>
      </c>
      <c r="E14" t="s">
        <v>3579</v>
      </c>
      <c r="F14">
        <v>6</v>
      </c>
      <c r="G14" t="s">
        <v>3580</v>
      </c>
      <c r="H14" t="s">
        <v>3581</v>
      </c>
      <c r="I14">
        <v>6</v>
      </c>
      <c r="J14" s="20">
        <v>45134</v>
      </c>
      <c r="K14">
        <v>2</v>
      </c>
      <c r="L14" t="s">
        <v>3581</v>
      </c>
      <c r="M14" t="s">
        <v>3582</v>
      </c>
      <c r="N14">
        <v>4</v>
      </c>
      <c r="O14" t="s">
        <v>2144</v>
      </c>
      <c r="P14" t="s">
        <v>3471</v>
      </c>
      <c r="T14" t="s">
        <v>3591</v>
      </c>
      <c r="U14" s="22">
        <v>8</v>
      </c>
      <c r="V14" s="22" t="s">
        <v>2144</v>
      </c>
      <c r="W14" s="22">
        <v>1.97</v>
      </c>
      <c r="X14">
        <f t="shared" si="1"/>
        <v>63.04</v>
      </c>
      <c r="Y14" t="s">
        <v>3509</v>
      </c>
      <c r="AB14">
        <v>8</v>
      </c>
    </row>
    <row r="15" spans="1:28">
      <c r="A15" t="s">
        <v>6157</v>
      </c>
      <c r="E15" t="s">
        <v>3579</v>
      </c>
      <c r="F15">
        <v>6</v>
      </c>
      <c r="G15" t="s">
        <v>3580</v>
      </c>
      <c r="H15" t="s">
        <v>3581</v>
      </c>
      <c r="I15">
        <v>6</v>
      </c>
      <c r="J15" s="20">
        <v>45134</v>
      </c>
      <c r="K15">
        <v>2</v>
      </c>
      <c r="L15" t="s">
        <v>3581</v>
      </c>
      <c r="M15" t="s">
        <v>3582</v>
      </c>
      <c r="N15">
        <v>4</v>
      </c>
      <c r="O15" t="s">
        <v>2144</v>
      </c>
      <c r="P15" t="s">
        <v>3471</v>
      </c>
      <c r="T15" t="s">
        <v>3592</v>
      </c>
      <c r="U15" s="22">
        <v>8</v>
      </c>
      <c r="V15" s="22" t="s">
        <v>2144</v>
      </c>
      <c r="W15" s="22">
        <v>0.51</v>
      </c>
      <c r="X15">
        <f t="shared" si="1"/>
        <v>16.32</v>
      </c>
      <c r="Y15" t="s">
        <v>3509</v>
      </c>
      <c r="AB15">
        <v>8</v>
      </c>
    </row>
    <row r="16" spans="1:28">
      <c r="A16" t="s">
        <v>6155</v>
      </c>
      <c r="B16" t="s">
        <v>6156</v>
      </c>
      <c r="E16" t="s">
        <v>3579</v>
      </c>
      <c r="F16">
        <v>6</v>
      </c>
      <c r="G16" t="s">
        <v>3580</v>
      </c>
      <c r="H16" t="s">
        <v>3581</v>
      </c>
      <c r="I16">
        <v>6</v>
      </c>
      <c r="J16" s="20">
        <v>45134</v>
      </c>
      <c r="K16">
        <v>2</v>
      </c>
      <c r="L16" t="s">
        <v>3581</v>
      </c>
      <c r="M16" t="s">
        <v>3582</v>
      </c>
      <c r="N16">
        <v>4</v>
      </c>
      <c r="O16" t="s">
        <v>2144</v>
      </c>
      <c r="P16" t="s">
        <v>3482</v>
      </c>
      <c r="S16" t="s">
        <v>3483</v>
      </c>
      <c r="T16" t="s">
        <v>3593</v>
      </c>
      <c r="U16">
        <v>4.72</v>
      </c>
      <c r="V16" t="s">
        <v>3507</v>
      </c>
      <c r="X16">
        <f>U16*N16</f>
        <v>18.88</v>
      </c>
      <c r="Y16" t="s">
        <v>3507</v>
      </c>
      <c r="AB16">
        <v>4.72</v>
      </c>
    </row>
    <row r="17" spans="1:28">
      <c r="A17" t="s">
        <v>6152</v>
      </c>
      <c r="B17" t="s">
        <v>6153</v>
      </c>
      <c r="E17" t="s">
        <v>3579</v>
      </c>
      <c r="F17">
        <v>6</v>
      </c>
      <c r="G17" t="s">
        <v>3580</v>
      </c>
      <c r="H17" t="s">
        <v>3581</v>
      </c>
      <c r="I17">
        <v>6</v>
      </c>
      <c r="J17" s="20">
        <v>45134</v>
      </c>
      <c r="K17">
        <v>2</v>
      </c>
      <c r="L17" t="s">
        <v>3581</v>
      </c>
      <c r="M17" t="s">
        <v>3582</v>
      </c>
      <c r="N17">
        <v>4</v>
      </c>
      <c r="O17" t="s">
        <v>2144</v>
      </c>
      <c r="P17" t="s">
        <v>3482</v>
      </c>
      <c r="S17" t="s">
        <v>3483</v>
      </c>
      <c r="T17" t="s">
        <v>3594</v>
      </c>
      <c r="U17">
        <v>0.53</v>
      </c>
      <c r="V17" t="s">
        <v>3507</v>
      </c>
      <c r="X17">
        <f t="shared" ref="X17:X18" si="2">U17*N17</f>
        <v>2.12</v>
      </c>
      <c r="Y17" t="s">
        <v>3507</v>
      </c>
      <c r="AB17">
        <v>0.53</v>
      </c>
    </row>
    <row r="18" spans="1:28">
      <c r="A18" s="192" t="s">
        <v>6154</v>
      </c>
      <c r="E18" t="s">
        <v>3579</v>
      </c>
      <c r="F18">
        <v>6</v>
      </c>
      <c r="G18" t="s">
        <v>3580</v>
      </c>
      <c r="H18" t="s">
        <v>3581</v>
      </c>
      <c r="I18">
        <v>6</v>
      </c>
      <c r="J18" s="20">
        <v>45134</v>
      </c>
      <c r="K18">
        <v>2</v>
      </c>
      <c r="L18" t="s">
        <v>3581</v>
      </c>
      <c r="M18" t="s">
        <v>3582</v>
      </c>
      <c r="N18">
        <v>4</v>
      </c>
      <c r="O18" t="s">
        <v>2144</v>
      </c>
      <c r="P18" t="s">
        <v>3482</v>
      </c>
      <c r="S18" t="s">
        <v>3483</v>
      </c>
      <c r="T18" t="s">
        <v>3595</v>
      </c>
      <c r="U18">
        <v>7.0000000000000007E-2</v>
      </c>
      <c r="V18" t="s">
        <v>3507</v>
      </c>
      <c r="X18">
        <f t="shared" si="2"/>
        <v>0.28000000000000003</v>
      </c>
      <c r="Y18" t="s">
        <v>3507</v>
      </c>
      <c r="AB18">
        <v>7.0000000000000007E-2</v>
      </c>
    </row>
    <row r="19" spans="1:28">
      <c r="E19" t="s">
        <v>3596</v>
      </c>
      <c r="F19">
        <v>0</v>
      </c>
      <c r="G19" t="s">
        <v>3596</v>
      </c>
      <c r="H19" t="s">
        <v>3597</v>
      </c>
      <c r="I19">
        <v>0</v>
      </c>
      <c r="J19" s="20">
        <v>44886</v>
      </c>
      <c r="K19">
        <v>3</v>
      </c>
      <c r="L19" t="s">
        <v>3597</v>
      </c>
      <c r="M19" t="s">
        <v>3598</v>
      </c>
      <c r="N19">
        <v>1</v>
      </c>
      <c r="O19" t="s">
        <v>2144</v>
      </c>
      <c r="T19" t="s">
        <v>3601</v>
      </c>
      <c r="U19" s="22">
        <v>4</v>
      </c>
      <c r="V19" s="22" t="s">
        <v>2144</v>
      </c>
      <c r="W19" s="22">
        <v>18.3</v>
      </c>
      <c r="X19">
        <f>U19*W19</f>
        <v>73.2</v>
      </c>
      <c r="Y19" t="s">
        <v>3509</v>
      </c>
      <c r="AB19">
        <v>4</v>
      </c>
    </row>
    <row r="20" spans="1:28">
      <c r="E20" t="s">
        <v>3596</v>
      </c>
      <c r="F20">
        <v>0</v>
      </c>
      <c r="G20" t="s">
        <v>3596</v>
      </c>
      <c r="H20" t="s">
        <v>3597</v>
      </c>
      <c r="I20">
        <v>0</v>
      </c>
      <c r="J20" s="20">
        <v>44886</v>
      </c>
      <c r="K20">
        <v>3</v>
      </c>
      <c r="L20" t="s">
        <v>3597</v>
      </c>
      <c r="M20" t="s">
        <v>3598</v>
      </c>
      <c r="N20">
        <v>1</v>
      </c>
      <c r="O20" t="s">
        <v>2144</v>
      </c>
      <c r="T20" t="s">
        <v>3602</v>
      </c>
      <c r="U20" s="22">
        <v>4</v>
      </c>
      <c r="V20" s="22" t="s">
        <v>2144</v>
      </c>
      <c r="W20" s="22">
        <v>36</v>
      </c>
      <c r="X20">
        <f t="shared" ref="X20:X32" si="3">U20*W20</f>
        <v>144</v>
      </c>
      <c r="Y20" t="s">
        <v>3509</v>
      </c>
      <c r="AB20">
        <v>4</v>
      </c>
    </row>
    <row r="21" spans="1:28">
      <c r="E21" t="s">
        <v>3596</v>
      </c>
      <c r="F21">
        <v>0</v>
      </c>
      <c r="G21" t="s">
        <v>3596</v>
      </c>
      <c r="H21" t="s">
        <v>3597</v>
      </c>
      <c r="I21">
        <v>0</v>
      </c>
      <c r="J21" s="20">
        <v>44886</v>
      </c>
      <c r="K21">
        <v>3</v>
      </c>
      <c r="L21" t="s">
        <v>3597</v>
      </c>
      <c r="M21" t="s">
        <v>3598</v>
      </c>
      <c r="N21">
        <v>1</v>
      </c>
      <c r="O21" t="s">
        <v>2144</v>
      </c>
      <c r="T21" t="s">
        <v>3603</v>
      </c>
      <c r="U21" s="22">
        <v>2</v>
      </c>
      <c r="V21" s="22" t="s">
        <v>2144</v>
      </c>
      <c r="W21" s="22">
        <v>44.7</v>
      </c>
      <c r="X21">
        <f t="shared" si="3"/>
        <v>89.4</v>
      </c>
      <c r="Y21" t="s">
        <v>3509</v>
      </c>
      <c r="AB21">
        <v>2</v>
      </c>
    </row>
    <row r="22" spans="1:28">
      <c r="E22" t="s">
        <v>3596</v>
      </c>
      <c r="F22">
        <v>0</v>
      </c>
      <c r="G22" t="s">
        <v>3596</v>
      </c>
      <c r="H22" t="s">
        <v>3597</v>
      </c>
      <c r="I22">
        <v>0</v>
      </c>
      <c r="J22" s="20">
        <v>44886</v>
      </c>
      <c r="K22">
        <v>3</v>
      </c>
      <c r="L22" t="s">
        <v>3597</v>
      </c>
      <c r="M22" t="s">
        <v>3598</v>
      </c>
      <c r="N22">
        <v>1</v>
      </c>
      <c r="O22" t="s">
        <v>2144</v>
      </c>
      <c r="T22" t="s">
        <v>3604</v>
      </c>
      <c r="U22" s="22">
        <v>8</v>
      </c>
      <c r="V22" s="22" t="s">
        <v>2144</v>
      </c>
      <c r="W22" s="22">
        <v>7.1</v>
      </c>
      <c r="X22">
        <f t="shared" si="3"/>
        <v>56.8</v>
      </c>
      <c r="Y22" t="s">
        <v>3509</v>
      </c>
      <c r="AB22">
        <v>8</v>
      </c>
    </row>
    <row r="23" spans="1:28">
      <c r="E23" t="s">
        <v>3596</v>
      </c>
      <c r="F23">
        <v>0</v>
      </c>
      <c r="G23" t="s">
        <v>3596</v>
      </c>
      <c r="H23" t="s">
        <v>3597</v>
      </c>
      <c r="I23">
        <v>0</v>
      </c>
      <c r="J23" s="20">
        <v>44886</v>
      </c>
      <c r="K23">
        <v>3</v>
      </c>
      <c r="L23" t="s">
        <v>3597</v>
      </c>
      <c r="M23" t="s">
        <v>3598</v>
      </c>
      <c r="N23">
        <v>1</v>
      </c>
      <c r="O23" t="s">
        <v>2144</v>
      </c>
      <c r="T23" t="s">
        <v>3605</v>
      </c>
      <c r="U23" s="22">
        <v>4</v>
      </c>
      <c r="V23" s="22" t="s">
        <v>2144</v>
      </c>
      <c r="W23" s="22">
        <v>0.48</v>
      </c>
      <c r="X23">
        <f t="shared" si="3"/>
        <v>1.92</v>
      </c>
      <c r="Y23" t="s">
        <v>3509</v>
      </c>
      <c r="AB23">
        <v>4</v>
      </c>
    </row>
    <row r="24" spans="1:28">
      <c r="A24" t="s">
        <v>6158</v>
      </c>
      <c r="E24" t="s">
        <v>3596</v>
      </c>
      <c r="F24">
        <v>0</v>
      </c>
      <c r="G24" t="s">
        <v>3596</v>
      </c>
      <c r="H24" t="s">
        <v>3597</v>
      </c>
      <c r="I24">
        <v>0</v>
      </c>
      <c r="J24" s="20">
        <v>44886</v>
      </c>
      <c r="K24">
        <v>3</v>
      </c>
      <c r="L24" t="s">
        <v>3597</v>
      </c>
      <c r="M24" t="s">
        <v>3598</v>
      </c>
      <c r="N24">
        <v>1</v>
      </c>
      <c r="O24" t="s">
        <v>2144</v>
      </c>
      <c r="P24" t="s">
        <v>3608</v>
      </c>
      <c r="S24" t="s">
        <v>3611</v>
      </c>
      <c r="T24" t="s">
        <v>3609</v>
      </c>
      <c r="U24" s="22"/>
      <c r="V24" s="22"/>
      <c r="W24" s="22">
        <v>56.8</v>
      </c>
      <c r="X24">
        <f>W24*N24</f>
        <v>56.8</v>
      </c>
      <c r="Y24" t="s">
        <v>3509</v>
      </c>
      <c r="AB24">
        <v>0</v>
      </c>
    </row>
    <row r="25" spans="1:28">
      <c r="A25" t="s">
        <v>6158</v>
      </c>
      <c r="E25" t="s">
        <v>3596</v>
      </c>
      <c r="F25">
        <v>0</v>
      </c>
      <c r="G25" t="s">
        <v>3596</v>
      </c>
      <c r="H25" t="s">
        <v>3597</v>
      </c>
      <c r="I25">
        <v>0</v>
      </c>
      <c r="J25" s="20">
        <v>44886</v>
      </c>
      <c r="K25">
        <v>3</v>
      </c>
      <c r="L25" t="s">
        <v>3597</v>
      </c>
      <c r="M25" t="s">
        <v>3598</v>
      </c>
      <c r="N25">
        <v>1</v>
      </c>
      <c r="O25" t="s">
        <v>2144</v>
      </c>
      <c r="P25" t="s">
        <v>3608</v>
      </c>
      <c r="S25" t="s">
        <v>3611</v>
      </c>
      <c r="T25" t="s">
        <v>3610</v>
      </c>
      <c r="U25" s="22"/>
      <c r="V25" s="22"/>
      <c r="W25" s="22">
        <v>1.92</v>
      </c>
      <c r="X25">
        <f t="shared" ref="X25:X27" si="4">W25*N25</f>
        <v>1.92</v>
      </c>
      <c r="Y25" t="s">
        <v>3509</v>
      </c>
      <c r="AB25">
        <v>0</v>
      </c>
    </row>
    <row r="26" spans="1:28">
      <c r="A26" t="s">
        <v>6158</v>
      </c>
      <c r="E26" t="s">
        <v>3596</v>
      </c>
      <c r="F26">
        <v>0</v>
      </c>
      <c r="G26" t="s">
        <v>3596</v>
      </c>
      <c r="H26" t="s">
        <v>3597</v>
      </c>
      <c r="I26">
        <v>0</v>
      </c>
      <c r="J26" s="20">
        <v>44886</v>
      </c>
      <c r="K26">
        <v>3</v>
      </c>
      <c r="L26" t="s">
        <v>3597</v>
      </c>
      <c r="M26" t="s">
        <v>3598</v>
      </c>
      <c r="N26">
        <v>1</v>
      </c>
      <c r="O26" t="s">
        <v>2144</v>
      </c>
      <c r="P26" t="s">
        <v>3608</v>
      </c>
      <c r="S26" t="s">
        <v>3612</v>
      </c>
      <c r="T26" t="s">
        <v>3613</v>
      </c>
      <c r="U26" s="22"/>
      <c r="V26" s="22"/>
      <c r="W26" s="22">
        <v>217.2</v>
      </c>
      <c r="X26">
        <f t="shared" si="4"/>
        <v>217.2</v>
      </c>
      <c r="Y26" t="s">
        <v>3509</v>
      </c>
      <c r="AB26">
        <v>0</v>
      </c>
    </row>
    <row r="27" spans="1:28">
      <c r="A27" t="s">
        <v>6158</v>
      </c>
      <c r="E27" t="s">
        <v>3596</v>
      </c>
      <c r="F27">
        <v>0</v>
      </c>
      <c r="G27" t="s">
        <v>3596</v>
      </c>
      <c r="H27" t="s">
        <v>3597</v>
      </c>
      <c r="I27">
        <v>0</v>
      </c>
      <c r="J27" s="20">
        <v>44886</v>
      </c>
      <c r="K27">
        <v>3</v>
      </c>
      <c r="L27" t="s">
        <v>3597</v>
      </c>
      <c r="M27" t="s">
        <v>3598</v>
      </c>
      <c r="N27">
        <v>1</v>
      </c>
      <c r="O27" t="s">
        <v>2144</v>
      </c>
      <c r="P27" t="s">
        <v>3608</v>
      </c>
      <c r="S27" t="s">
        <v>3615</v>
      </c>
      <c r="T27" t="s">
        <v>3614</v>
      </c>
      <c r="U27" s="22"/>
      <c r="V27" s="22"/>
      <c r="W27" s="22">
        <v>89.4</v>
      </c>
      <c r="X27">
        <f t="shared" si="4"/>
        <v>89.4</v>
      </c>
      <c r="Y27" t="s">
        <v>3509</v>
      </c>
      <c r="AB27">
        <v>0</v>
      </c>
    </row>
    <row r="28" spans="1:28">
      <c r="E28" t="s">
        <v>3596</v>
      </c>
      <c r="F28">
        <v>0</v>
      </c>
      <c r="G28" t="s">
        <v>3596</v>
      </c>
      <c r="H28" t="s">
        <v>3597</v>
      </c>
      <c r="I28">
        <v>0</v>
      </c>
      <c r="J28" s="20">
        <v>44886</v>
      </c>
      <c r="K28">
        <v>3</v>
      </c>
      <c r="L28" t="s">
        <v>3597</v>
      </c>
      <c r="M28" t="s">
        <v>3599</v>
      </c>
      <c r="N28">
        <v>1</v>
      </c>
      <c r="O28" t="s">
        <v>2144</v>
      </c>
      <c r="T28" t="s">
        <v>3601</v>
      </c>
      <c r="U28" s="22">
        <v>4</v>
      </c>
      <c r="V28" s="22" t="s">
        <v>2144</v>
      </c>
      <c r="W28" s="22">
        <v>18.3</v>
      </c>
      <c r="X28">
        <f t="shared" si="3"/>
        <v>73.2</v>
      </c>
      <c r="Y28" t="s">
        <v>3509</v>
      </c>
      <c r="AB28">
        <v>4</v>
      </c>
    </row>
    <row r="29" spans="1:28">
      <c r="E29" t="s">
        <v>3596</v>
      </c>
      <c r="F29">
        <v>0</v>
      </c>
      <c r="G29" t="s">
        <v>3596</v>
      </c>
      <c r="H29" t="s">
        <v>3597</v>
      </c>
      <c r="I29">
        <v>0</v>
      </c>
      <c r="J29" s="20">
        <v>44886</v>
      </c>
      <c r="K29">
        <v>3</v>
      </c>
      <c r="L29" t="s">
        <v>3597</v>
      </c>
      <c r="M29" t="s">
        <v>3599</v>
      </c>
      <c r="N29">
        <v>1</v>
      </c>
      <c r="O29" t="s">
        <v>2144</v>
      </c>
      <c r="T29" t="s">
        <v>3604</v>
      </c>
      <c r="U29" s="22">
        <v>8</v>
      </c>
      <c r="V29" s="22" t="s">
        <v>2144</v>
      </c>
      <c r="W29" s="22">
        <v>7.1</v>
      </c>
      <c r="X29">
        <f t="shared" si="3"/>
        <v>56.8</v>
      </c>
      <c r="Y29" t="s">
        <v>3509</v>
      </c>
      <c r="AB29">
        <v>8</v>
      </c>
    </row>
    <row r="30" spans="1:28">
      <c r="E30" t="s">
        <v>3596</v>
      </c>
      <c r="F30">
        <v>0</v>
      </c>
      <c r="G30" t="s">
        <v>3596</v>
      </c>
      <c r="H30" t="s">
        <v>3597</v>
      </c>
      <c r="I30">
        <v>0</v>
      </c>
      <c r="J30" s="20">
        <v>44886</v>
      </c>
      <c r="K30">
        <v>3</v>
      </c>
      <c r="L30" t="s">
        <v>3597</v>
      </c>
      <c r="M30" t="s">
        <v>3599</v>
      </c>
      <c r="N30">
        <v>1</v>
      </c>
      <c r="O30" t="s">
        <v>2144</v>
      </c>
      <c r="T30" t="s">
        <v>3606</v>
      </c>
      <c r="U30" s="22">
        <v>4</v>
      </c>
      <c r="V30" s="22" t="s">
        <v>2144</v>
      </c>
      <c r="W30" s="22">
        <v>28.8</v>
      </c>
      <c r="X30">
        <f t="shared" si="3"/>
        <v>115.2</v>
      </c>
      <c r="Y30" t="s">
        <v>3509</v>
      </c>
      <c r="AB30">
        <v>4</v>
      </c>
    </row>
    <row r="31" spans="1:28">
      <c r="E31" t="s">
        <v>3596</v>
      </c>
      <c r="F31">
        <v>0</v>
      </c>
      <c r="G31" t="s">
        <v>3596</v>
      </c>
      <c r="H31" t="s">
        <v>3597</v>
      </c>
      <c r="I31">
        <v>0</v>
      </c>
      <c r="J31" s="20">
        <v>44886</v>
      </c>
      <c r="K31">
        <v>3</v>
      </c>
      <c r="L31" t="s">
        <v>3597</v>
      </c>
      <c r="M31" t="s">
        <v>3599</v>
      </c>
      <c r="N31">
        <v>1</v>
      </c>
      <c r="O31" t="s">
        <v>2144</v>
      </c>
      <c r="T31" t="s">
        <v>3607</v>
      </c>
      <c r="U31" s="22">
        <v>2</v>
      </c>
      <c r="V31" s="22" t="s">
        <v>2144</v>
      </c>
      <c r="W31" s="22">
        <v>50.7</v>
      </c>
      <c r="X31">
        <f t="shared" si="3"/>
        <v>101.4</v>
      </c>
      <c r="Y31" t="s">
        <v>3509</v>
      </c>
      <c r="AB31">
        <v>2</v>
      </c>
    </row>
    <row r="32" spans="1:28">
      <c r="E32" t="s">
        <v>3596</v>
      </c>
      <c r="F32">
        <v>0</v>
      </c>
      <c r="G32" t="s">
        <v>3596</v>
      </c>
      <c r="H32" t="s">
        <v>3597</v>
      </c>
      <c r="I32">
        <v>0</v>
      </c>
      <c r="J32" s="20">
        <v>44886</v>
      </c>
      <c r="K32">
        <v>3</v>
      </c>
      <c r="L32" t="s">
        <v>3597</v>
      </c>
      <c r="M32" t="s">
        <v>3599</v>
      </c>
      <c r="N32">
        <v>1</v>
      </c>
      <c r="O32" t="s">
        <v>2144</v>
      </c>
      <c r="T32" t="s">
        <v>3605</v>
      </c>
      <c r="U32" s="22">
        <v>4</v>
      </c>
      <c r="V32" s="22" t="s">
        <v>2144</v>
      </c>
      <c r="W32" s="22">
        <v>0.48</v>
      </c>
      <c r="X32">
        <f t="shared" si="3"/>
        <v>1.92</v>
      </c>
      <c r="Y32" t="s">
        <v>3509</v>
      </c>
      <c r="AB32">
        <v>4</v>
      </c>
    </row>
    <row r="33" spans="1:28">
      <c r="A33" t="s">
        <v>6158</v>
      </c>
      <c r="E33" t="s">
        <v>3596</v>
      </c>
      <c r="F33">
        <v>0</v>
      </c>
      <c r="G33" t="s">
        <v>3596</v>
      </c>
      <c r="H33" t="s">
        <v>3597</v>
      </c>
      <c r="I33">
        <v>0</v>
      </c>
      <c r="J33" s="20">
        <v>44886</v>
      </c>
      <c r="K33">
        <v>3</v>
      </c>
      <c r="L33" t="s">
        <v>3597</v>
      </c>
      <c r="M33" t="s">
        <v>3599</v>
      </c>
      <c r="N33">
        <v>1</v>
      </c>
      <c r="O33" t="s">
        <v>2144</v>
      </c>
      <c r="P33" t="s">
        <v>3608</v>
      </c>
      <c r="S33" t="s">
        <v>3611</v>
      </c>
      <c r="T33" t="s">
        <v>3609</v>
      </c>
      <c r="U33" s="22"/>
      <c r="V33" s="22"/>
      <c r="W33" s="22">
        <v>56.8</v>
      </c>
      <c r="X33">
        <f t="shared" ref="X33:X36" si="5">W33*N33</f>
        <v>56.8</v>
      </c>
      <c r="Y33" t="s">
        <v>3509</v>
      </c>
      <c r="AB33">
        <v>0</v>
      </c>
    </row>
    <row r="34" spans="1:28">
      <c r="A34" t="s">
        <v>6158</v>
      </c>
      <c r="E34" t="s">
        <v>3596</v>
      </c>
      <c r="F34">
        <v>0</v>
      </c>
      <c r="G34" t="s">
        <v>3596</v>
      </c>
      <c r="H34" t="s">
        <v>3597</v>
      </c>
      <c r="I34">
        <v>0</v>
      </c>
      <c r="J34" s="20">
        <v>44886</v>
      </c>
      <c r="K34">
        <v>3</v>
      </c>
      <c r="L34" t="s">
        <v>3597</v>
      </c>
      <c r="M34" t="s">
        <v>3599</v>
      </c>
      <c r="N34">
        <v>1</v>
      </c>
      <c r="O34" t="s">
        <v>2144</v>
      </c>
      <c r="P34" t="s">
        <v>3608</v>
      </c>
      <c r="S34" t="s">
        <v>3611</v>
      </c>
      <c r="T34" t="s">
        <v>3610</v>
      </c>
      <c r="U34" s="22"/>
      <c r="V34" s="22"/>
      <c r="W34" s="22">
        <v>1.92</v>
      </c>
      <c r="X34">
        <f t="shared" si="5"/>
        <v>1.92</v>
      </c>
      <c r="Y34" t="s">
        <v>3509</v>
      </c>
      <c r="AB34">
        <v>0</v>
      </c>
    </row>
    <row r="35" spans="1:28">
      <c r="A35" t="s">
        <v>6158</v>
      </c>
      <c r="E35" t="s">
        <v>3596</v>
      </c>
      <c r="F35">
        <v>0</v>
      </c>
      <c r="G35" t="s">
        <v>3596</v>
      </c>
      <c r="H35" t="s">
        <v>3597</v>
      </c>
      <c r="I35">
        <v>0</v>
      </c>
      <c r="J35" s="20">
        <v>44886</v>
      </c>
      <c r="K35">
        <v>3</v>
      </c>
      <c r="L35" t="s">
        <v>3597</v>
      </c>
      <c r="M35" t="s">
        <v>3599</v>
      </c>
      <c r="N35">
        <v>1</v>
      </c>
      <c r="O35" t="s">
        <v>2144</v>
      </c>
      <c r="P35" t="s">
        <v>3608</v>
      </c>
      <c r="S35" t="s">
        <v>3612</v>
      </c>
      <c r="T35" t="s">
        <v>3613</v>
      </c>
      <c r="U35" s="22"/>
      <c r="V35" s="22"/>
      <c r="W35" s="22">
        <v>188.4</v>
      </c>
      <c r="X35">
        <f t="shared" si="5"/>
        <v>188.4</v>
      </c>
      <c r="Y35" t="s">
        <v>3509</v>
      </c>
      <c r="AB35">
        <v>0</v>
      </c>
    </row>
    <row r="36" spans="1:28">
      <c r="A36" t="s">
        <v>6158</v>
      </c>
      <c r="E36" t="s">
        <v>3596</v>
      </c>
      <c r="F36">
        <v>0</v>
      </c>
      <c r="G36" t="s">
        <v>3596</v>
      </c>
      <c r="H36" t="s">
        <v>3597</v>
      </c>
      <c r="I36">
        <v>0</v>
      </c>
      <c r="J36" s="20">
        <v>44886</v>
      </c>
      <c r="K36">
        <v>3</v>
      </c>
      <c r="L36" t="s">
        <v>3597</v>
      </c>
      <c r="M36" t="s">
        <v>3599</v>
      </c>
      <c r="N36">
        <v>1</v>
      </c>
      <c r="O36" t="s">
        <v>2144</v>
      </c>
      <c r="P36" t="s">
        <v>3608</v>
      </c>
      <c r="S36" t="s">
        <v>3615</v>
      </c>
      <c r="T36" t="s">
        <v>3614</v>
      </c>
      <c r="U36" s="22"/>
      <c r="V36" s="22"/>
      <c r="W36" s="22">
        <v>101.4</v>
      </c>
      <c r="X36">
        <f t="shared" si="5"/>
        <v>101.4</v>
      </c>
      <c r="Y36" t="s">
        <v>3509</v>
      </c>
      <c r="AB36">
        <v>0</v>
      </c>
    </row>
    <row r="37" spans="1:28">
      <c r="E37" t="s">
        <v>3596</v>
      </c>
      <c r="F37">
        <v>0</v>
      </c>
      <c r="G37" t="s">
        <v>3596</v>
      </c>
      <c r="H37" t="s">
        <v>3597</v>
      </c>
      <c r="I37">
        <v>0</v>
      </c>
      <c r="J37" s="20">
        <v>44886</v>
      </c>
      <c r="K37">
        <v>3</v>
      </c>
      <c r="L37" t="s">
        <v>3597</v>
      </c>
      <c r="M37" t="s">
        <v>3600</v>
      </c>
      <c r="N37">
        <v>8</v>
      </c>
      <c r="O37" t="s">
        <v>2144</v>
      </c>
      <c r="X37">
        <v>8</v>
      </c>
      <c r="Y37" t="s">
        <v>2144</v>
      </c>
      <c r="AB37">
        <v>0</v>
      </c>
    </row>
    <row r="38" spans="1:28">
      <c r="E38" t="s">
        <v>3616</v>
      </c>
      <c r="F38">
        <v>7</v>
      </c>
      <c r="G38" t="s">
        <v>3617</v>
      </c>
      <c r="H38" t="s">
        <v>3631</v>
      </c>
      <c r="I38">
        <v>7</v>
      </c>
      <c r="J38" s="20">
        <v>45169</v>
      </c>
      <c r="K38">
        <v>5</v>
      </c>
      <c r="L38" t="s">
        <v>3631</v>
      </c>
      <c r="M38" t="s">
        <v>3546</v>
      </c>
      <c r="N38">
        <v>1</v>
      </c>
      <c r="O38" t="s">
        <v>2144</v>
      </c>
      <c r="P38" t="s">
        <v>3488</v>
      </c>
      <c r="T38" t="s">
        <v>3618</v>
      </c>
      <c r="U38" s="22">
        <v>6</v>
      </c>
      <c r="V38" t="s">
        <v>2144</v>
      </c>
      <c r="W38" s="22">
        <v>8.15</v>
      </c>
      <c r="X38">
        <f>U38*W38</f>
        <v>48.900000000000006</v>
      </c>
      <c r="Y38" t="s">
        <v>3509</v>
      </c>
      <c r="Z38" s="22">
        <v>48.9</v>
      </c>
      <c r="AB38">
        <v>6</v>
      </c>
    </row>
    <row r="39" spans="1:28">
      <c r="A39" t="s">
        <v>6157</v>
      </c>
      <c r="E39" t="s">
        <v>3616</v>
      </c>
      <c r="F39">
        <v>7</v>
      </c>
      <c r="G39" t="s">
        <v>3617</v>
      </c>
      <c r="H39" t="s">
        <v>3631</v>
      </c>
      <c r="I39">
        <v>7</v>
      </c>
      <c r="J39" s="20">
        <v>45169</v>
      </c>
      <c r="K39">
        <v>5</v>
      </c>
      <c r="L39" t="s">
        <v>3631</v>
      </c>
      <c r="M39" t="s">
        <v>3546</v>
      </c>
      <c r="N39">
        <v>1</v>
      </c>
      <c r="O39" t="s">
        <v>2144</v>
      </c>
      <c r="P39" t="s">
        <v>3628</v>
      </c>
      <c r="T39" t="s">
        <v>3627</v>
      </c>
      <c r="U39" s="22">
        <v>64</v>
      </c>
      <c r="V39" t="s">
        <v>2144</v>
      </c>
      <c r="W39" s="22">
        <v>2.77</v>
      </c>
      <c r="X39">
        <f t="shared" ref="X39:X50" si="6">U39*W39</f>
        <v>177.28</v>
      </c>
      <c r="Y39" t="s">
        <v>3509</v>
      </c>
      <c r="AB39">
        <v>64</v>
      </c>
    </row>
    <row r="40" spans="1:28">
      <c r="A40" t="s">
        <v>6157</v>
      </c>
      <c r="E40" t="s">
        <v>3616</v>
      </c>
      <c r="F40">
        <v>7</v>
      </c>
      <c r="G40" t="s">
        <v>3617</v>
      </c>
      <c r="H40" t="s">
        <v>3631</v>
      </c>
      <c r="I40">
        <v>7</v>
      </c>
      <c r="J40" s="20">
        <v>45169</v>
      </c>
      <c r="K40">
        <v>5</v>
      </c>
      <c r="L40" t="s">
        <v>3631</v>
      </c>
      <c r="M40" t="s">
        <v>3546</v>
      </c>
      <c r="N40">
        <v>1</v>
      </c>
      <c r="O40" t="s">
        <v>2144</v>
      </c>
      <c r="P40" t="s">
        <v>3628</v>
      </c>
      <c r="T40" t="s">
        <v>3619</v>
      </c>
      <c r="U40" s="22">
        <v>64</v>
      </c>
      <c r="V40" t="s">
        <v>2144</v>
      </c>
      <c r="W40" s="22">
        <v>1.07</v>
      </c>
      <c r="X40">
        <f t="shared" si="6"/>
        <v>68.48</v>
      </c>
      <c r="Y40" t="s">
        <v>3509</v>
      </c>
      <c r="AB40">
        <v>64</v>
      </c>
    </row>
    <row r="41" spans="1:28">
      <c r="A41" t="s">
        <v>6157</v>
      </c>
      <c r="E41" t="s">
        <v>3616</v>
      </c>
      <c r="F41">
        <v>7</v>
      </c>
      <c r="G41" t="s">
        <v>3617</v>
      </c>
      <c r="H41" t="s">
        <v>3631</v>
      </c>
      <c r="I41">
        <v>7</v>
      </c>
      <c r="J41" s="20">
        <v>45169</v>
      </c>
      <c r="K41">
        <v>5</v>
      </c>
      <c r="L41" t="s">
        <v>3631</v>
      </c>
      <c r="M41" t="s">
        <v>3546</v>
      </c>
      <c r="N41">
        <v>1</v>
      </c>
      <c r="O41" t="s">
        <v>2144</v>
      </c>
      <c r="P41" t="s">
        <v>3628</v>
      </c>
      <c r="T41" t="s">
        <v>3620</v>
      </c>
      <c r="U41" s="22">
        <v>36</v>
      </c>
      <c r="V41" t="s">
        <v>2144</v>
      </c>
      <c r="W41" s="22">
        <v>1.8</v>
      </c>
      <c r="X41">
        <f t="shared" si="6"/>
        <v>64.8</v>
      </c>
      <c r="Y41" t="s">
        <v>3509</v>
      </c>
      <c r="AB41">
        <v>36</v>
      </c>
    </row>
    <row r="42" spans="1:28">
      <c r="A42" t="s">
        <v>6157</v>
      </c>
      <c r="E42" t="s">
        <v>3616</v>
      </c>
      <c r="F42">
        <v>7</v>
      </c>
      <c r="G42" t="s">
        <v>3617</v>
      </c>
      <c r="H42" t="s">
        <v>3631</v>
      </c>
      <c r="I42">
        <v>7</v>
      </c>
      <c r="J42" s="20">
        <v>45169</v>
      </c>
      <c r="K42">
        <v>5</v>
      </c>
      <c r="L42" t="s">
        <v>3631</v>
      </c>
      <c r="M42" t="s">
        <v>3546</v>
      </c>
      <c r="N42">
        <v>1</v>
      </c>
      <c r="O42" t="s">
        <v>2144</v>
      </c>
      <c r="P42" t="s">
        <v>3628</v>
      </c>
      <c r="T42" t="s">
        <v>3621</v>
      </c>
      <c r="U42" s="22">
        <v>84</v>
      </c>
      <c r="V42" t="s">
        <v>2144</v>
      </c>
      <c r="W42" s="22">
        <v>1.07</v>
      </c>
      <c r="X42">
        <f t="shared" si="6"/>
        <v>89.88000000000001</v>
      </c>
      <c r="Y42" t="s">
        <v>3509</v>
      </c>
      <c r="AB42">
        <v>84</v>
      </c>
    </row>
    <row r="43" spans="1:28">
      <c r="A43" t="s">
        <v>6155</v>
      </c>
      <c r="B43" t="s">
        <v>6156</v>
      </c>
      <c r="E43" t="s">
        <v>3616</v>
      </c>
      <c r="F43">
        <v>7</v>
      </c>
      <c r="G43" t="s">
        <v>3617</v>
      </c>
      <c r="H43" t="s">
        <v>3631</v>
      </c>
      <c r="I43">
        <v>7</v>
      </c>
      <c r="J43" s="20">
        <v>45169</v>
      </c>
      <c r="K43">
        <v>5</v>
      </c>
      <c r="L43" t="s">
        <v>3631</v>
      </c>
      <c r="M43" t="s">
        <v>3546</v>
      </c>
      <c r="N43">
        <v>1</v>
      </c>
      <c r="O43" t="s">
        <v>2144</v>
      </c>
      <c r="P43" t="s">
        <v>3482</v>
      </c>
      <c r="T43" t="s">
        <v>3622</v>
      </c>
      <c r="U43">
        <v>7.77</v>
      </c>
      <c r="V43" t="s">
        <v>3507</v>
      </c>
      <c r="X43">
        <f>U43*N43</f>
        <v>7.77</v>
      </c>
      <c r="Y43" t="s">
        <v>3507</v>
      </c>
      <c r="AB43">
        <v>7.77</v>
      </c>
    </row>
    <row r="44" spans="1:28">
      <c r="A44" s="192" t="s">
        <v>6154</v>
      </c>
      <c r="E44" t="s">
        <v>3616</v>
      </c>
      <c r="F44">
        <v>7</v>
      </c>
      <c r="G44" t="s">
        <v>3617</v>
      </c>
      <c r="H44" t="s">
        <v>3631</v>
      </c>
      <c r="I44">
        <v>7</v>
      </c>
      <c r="J44" s="20">
        <v>45169</v>
      </c>
      <c r="K44">
        <v>5</v>
      </c>
      <c r="L44" t="s">
        <v>3631</v>
      </c>
      <c r="M44" t="s">
        <v>3546</v>
      </c>
      <c r="N44">
        <v>1</v>
      </c>
      <c r="O44" t="s">
        <v>2144</v>
      </c>
      <c r="P44" t="s">
        <v>3482</v>
      </c>
      <c r="T44" t="s">
        <v>3629</v>
      </c>
      <c r="U44">
        <v>0.16</v>
      </c>
      <c r="V44" t="s">
        <v>3507</v>
      </c>
      <c r="X44">
        <f t="shared" ref="X44:X45" si="7">U44*N44</f>
        <v>0.16</v>
      </c>
      <c r="Y44" t="s">
        <v>3507</v>
      </c>
      <c r="AB44">
        <v>0.16</v>
      </c>
    </row>
    <row r="45" spans="1:28">
      <c r="A45" t="s">
        <v>6152</v>
      </c>
      <c r="B45" t="s">
        <v>6153</v>
      </c>
      <c r="E45" t="s">
        <v>3616</v>
      </c>
      <c r="F45">
        <v>7</v>
      </c>
      <c r="G45" t="s">
        <v>3617</v>
      </c>
      <c r="H45" t="s">
        <v>3631</v>
      </c>
      <c r="I45">
        <v>7</v>
      </c>
      <c r="J45" s="20">
        <v>45169</v>
      </c>
      <c r="K45">
        <v>5</v>
      </c>
      <c r="L45" t="s">
        <v>3631</v>
      </c>
      <c r="M45" t="s">
        <v>3546</v>
      </c>
      <c r="N45">
        <v>1</v>
      </c>
      <c r="O45" t="s">
        <v>2144</v>
      </c>
      <c r="P45" t="s">
        <v>3482</v>
      </c>
      <c r="T45" t="s">
        <v>3630</v>
      </c>
      <c r="U45">
        <v>1.1599999999999999</v>
      </c>
      <c r="V45" t="s">
        <v>3507</v>
      </c>
      <c r="X45">
        <f t="shared" si="7"/>
        <v>1.1599999999999999</v>
      </c>
      <c r="Y45" t="s">
        <v>3507</v>
      </c>
      <c r="AB45">
        <v>1.1599999999999999</v>
      </c>
    </row>
    <row r="46" spans="1:28">
      <c r="E46" t="s">
        <v>3616</v>
      </c>
      <c r="F46">
        <v>7</v>
      </c>
      <c r="G46" t="s">
        <v>3617</v>
      </c>
      <c r="H46" t="s">
        <v>3631</v>
      </c>
      <c r="I46">
        <v>7</v>
      </c>
      <c r="J46" s="20">
        <v>45169</v>
      </c>
      <c r="K46">
        <v>5</v>
      </c>
      <c r="L46" t="s">
        <v>3631</v>
      </c>
      <c r="M46" t="s">
        <v>3563</v>
      </c>
      <c r="N46">
        <v>1</v>
      </c>
      <c r="O46" t="s">
        <v>2144</v>
      </c>
      <c r="P46" t="s">
        <v>3488</v>
      </c>
      <c r="T46" t="s">
        <v>3618</v>
      </c>
      <c r="U46" s="22">
        <v>6</v>
      </c>
      <c r="V46" t="s">
        <v>2144</v>
      </c>
      <c r="W46" s="22">
        <v>8.15</v>
      </c>
      <c r="X46">
        <f t="shared" si="6"/>
        <v>48.900000000000006</v>
      </c>
      <c r="Y46" t="s">
        <v>3509</v>
      </c>
      <c r="Z46" s="22">
        <v>48.9</v>
      </c>
      <c r="AB46">
        <v>6</v>
      </c>
    </row>
    <row r="47" spans="1:28">
      <c r="A47" t="s">
        <v>6157</v>
      </c>
      <c r="E47" t="s">
        <v>3616</v>
      </c>
      <c r="F47">
        <v>7</v>
      </c>
      <c r="G47" t="s">
        <v>3617</v>
      </c>
      <c r="H47" t="s">
        <v>3631</v>
      </c>
      <c r="I47">
        <v>7</v>
      </c>
      <c r="J47" s="20">
        <v>45169</v>
      </c>
      <c r="K47">
        <v>5</v>
      </c>
      <c r="L47" t="s">
        <v>3631</v>
      </c>
      <c r="M47" t="s">
        <v>3563</v>
      </c>
      <c r="N47">
        <v>1</v>
      </c>
      <c r="O47" t="s">
        <v>2144</v>
      </c>
      <c r="P47" t="s">
        <v>3471</v>
      </c>
      <c r="T47" t="s">
        <v>3625</v>
      </c>
      <c r="U47" s="22">
        <v>60</v>
      </c>
      <c r="V47" t="s">
        <v>2144</v>
      </c>
      <c r="W47" s="22">
        <v>2.33</v>
      </c>
      <c r="X47">
        <f t="shared" si="6"/>
        <v>139.80000000000001</v>
      </c>
      <c r="Y47" t="s">
        <v>3509</v>
      </c>
      <c r="AB47">
        <v>60</v>
      </c>
    </row>
    <row r="48" spans="1:28">
      <c r="A48" t="s">
        <v>6157</v>
      </c>
      <c r="E48" t="s">
        <v>3616</v>
      </c>
      <c r="F48">
        <v>7</v>
      </c>
      <c r="G48" t="s">
        <v>3617</v>
      </c>
      <c r="H48" t="s">
        <v>3631</v>
      </c>
      <c r="I48">
        <v>7</v>
      </c>
      <c r="J48" s="20">
        <v>45169</v>
      </c>
      <c r="K48">
        <v>5</v>
      </c>
      <c r="L48" t="s">
        <v>3631</v>
      </c>
      <c r="M48" t="s">
        <v>3563</v>
      </c>
      <c r="N48">
        <v>1</v>
      </c>
      <c r="O48" t="s">
        <v>2144</v>
      </c>
      <c r="P48" t="s">
        <v>3471</v>
      </c>
      <c r="T48" t="s">
        <v>3619</v>
      </c>
      <c r="U48" s="22">
        <v>60</v>
      </c>
      <c r="V48" t="s">
        <v>2144</v>
      </c>
      <c r="W48" s="22">
        <v>1.07</v>
      </c>
      <c r="X48">
        <f t="shared" si="6"/>
        <v>64.2</v>
      </c>
      <c r="Y48" t="s">
        <v>3509</v>
      </c>
      <c r="AB48">
        <v>60</v>
      </c>
    </row>
    <row r="49" spans="1:28">
      <c r="A49" t="s">
        <v>6157</v>
      </c>
      <c r="E49" t="s">
        <v>3616</v>
      </c>
      <c r="F49">
        <v>7</v>
      </c>
      <c r="G49" t="s">
        <v>3617</v>
      </c>
      <c r="H49" t="s">
        <v>3631</v>
      </c>
      <c r="I49">
        <v>7</v>
      </c>
      <c r="J49" s="20">
        <v>45169</v>
      </c>
      <c r="K49">
        <v>5</v>
      </c>
      <c r="L49" t="s">
        <v>3631</v>
      </c>
      <c r="M49" t="s">
        <v>3563</v>
      </c>
      <c r="N49">
        <v>1</v>
      </c>
      <c r="O49" t="s">
        <v>2144</v>
      </c>
      <c r="P49" t="s">
        <v>3471</v>
      </c>
      <c r="T49" t="s">
        <v>3620</v>
      </c>
      <c r="U49" s="22">
        <v>32</v>
      </c>
      <c r="V49" t="s">
        <v>2144</v>
      </c>
      <c r="W49" s="22">
        <v>1.8</v>
      </c>
      <c r="X49">
        <f t="shared" si="6"/>
        <v>57.6</v>
      </c>
      <c r="Y49" t="s">
        <v>3509</v>
      </c>
      <c r="AB49">
        <v>32</v>
      </c>
    </row>
    <row r="50" spans="1:28">
      <c r="A50" t="s">
        <v>6157</v>
      </c>
      <c r="E50" t="s">
        <v>3616</v>
      </c>
      <c r="F50">
        <v>7</v>
      </c>
      <c r="G50" t="s">
        <v>3617</v>
      </c>
      <c r="H50" t="s">
        <v>3631</v>
      </c>
      <c r="I50">
        <v>7</v>
      </c>
      <c r="J50" s="20">
        <v>45169</v>
      </c>
      <c r="K50">
        <v>5</v>
      </c>
      <c r="L50" t="s">
        <v>3631</v>
      </c>
      <c r="M50" t="s">
        <v>3563</v>
      </c>
      <c r="N50">
        <v>1</v>
      </c>
      <c r="O50" t="s">
        <v>2144</v>
      </c>
      <c r="P50" t="s">
        <v>3471</v>
      </c>
      <c r="T50" t="s">
        <v>3626</v>
      </c>
      <c r="U50" s="22">
        <v>84</v>
      </c>
      <c r="V50" t="s">
        <v>2144</v>
      </c>
      <c r="W50" s="22">
        <v>1</v>
      </c>
      <c r="X50">
        <f t="shared" si="6"/>
        <v>84</v>
      </c>
      <c r="Y50" t="s">
        <v>3509</v>
      </c>
      <c r="AB50">
        <v>84</v>
      </c>
    </row>
    <row r="51" spans="1:28">
      <c r="A51" t="s">
        <v>6155</v>
      </c>
      <c r="B51" t="s">
        <v>6156</v>
      </c>
      <c r="E51" t="s">
        <v>3616</v>
      </c>
      <c r="F51">
        <v>7</v>
      </c>
      <c r="G51" t="s">
        <v>3617</v>
      </c>
      <c r="H51" t="s">
        <v>3631</v>
      </c>
      <c r="I51">
        <v>7</v>
      </c>
      <c r="J51" s="20">
        <v>45169</v>
      </c>
      <c r="K51">
        <v>5</v>
      </c>
      <c r="L51" t="s">
        <v>3631</v>
      </c>
      <c r="M51" t="s">
        <v>3563</v>
      </c>
      <c r="N51">
        <v>1</v>
      </c>
      <c r="O51" t="s">
        <v>2144</v>
      </c>
      <c r="P51" t="s">
        <v>3482</v>
      </c>
      <c r="T51" t="s">
        <v>3622</v>
      </c>
      <c r="U51">
        <v>6.72</v>
      </c>
      <c r="V51" t="s">
        <v>3507</v>
      </c>
      <c r="X51">
        <f t="shared" ref="X51:X53" si="8">U51*N51</f>
        <v>6.72</v>
      </c>
      <c r="Y51" t="s">
        <v>3507</v>
      </c>
      <c r="AB51">
        <v>6.72</v>
      </c>
    </row>
    <row r="52" spans="1:28">
      <c r="A52" s="192" t="s">
        <v>6154</v>
      </c>
      <c r="E52" t="s">
        <v>3616</v>
      </c>
      <c r="F52">
        <v>7</v>
      </c>
      <c r="G52" t="s">
        <v>3617</v>
      </c>
      <c r="H52" t="s">
        <v>3631</v>
      </c>
      <c r="I52">
        <v>7</v>
      </c>
      <c r="J52" s="20">
        <v>45169</v>
      </c>
      <c r="K52">
        <v>5</v>
      </c>
      <c r="L52" t="s">
        <v>3631</v>
      </c>
      <c r="M52" t="s">
        <v>3563</v>
      </c>
      <c r="N52">
        <v>1</v>
      </c>
      <c r="O52" t="s">
        <v>2144</v>
      </c>
      <c r="P52" t="s">
        <v>3482</v>
      </c>
      <c r="T52" t="s">
        <v>3623</v>
      </c>
      <c r="U52">
        <v>0.15</v>
      </c>
      <c r="V52" t="s">
        <v>3507</v>
      </c>
      <c r="X52">
        <f t="shared" si="8"/>
        <v>0.15</v>
      </c>
      <c r="Y52" t="s">
        <v>3507</v>
      </c>
      <c r="AB52">
        <v>0.15</v>
      </c>
    </row>
    <row r="53" spans="1:28">
      <c r="A53" t="s">
        <v>6152</v>
      </c>
      <c r="B53" t="s">
        <v>6153</v>
      </c>
      <c r="E53" t="s">
        <v>3616</v>
      </c>
      <c r="F53">
        <v>7</v>
      </c>
      <c r="G53" t="s">
        <v>3617</v>
      </c>
      <c r="H53" t="s">
        <v>3631</v>
      </c>
      <c r="I53">
        <v>7</v>
      </c>
      <c r="J53" s="20">
        <v>45169</v>
      </c>
      <c r="K53">
        <v>5</v>
      </c>
      <c r="L53" t="s">
        <v>3631</v>
      </c>
      <c r="M53" t="s">
        <v>3563</v>
      </c>
      <c r="N53">
        <v>1</v>
      </c>
      <c r="O53" t="s">
        <v>2144</v>
      </c>
      <c r="P53" t="s">
        <v>3482</v>
      </c>
      <c r="T53" t="s">
        <v>3624</v>
      </c>
      <c r="U53">
        <v>0.97</v>
      </c>
      <c r="V53" t="s">
        <v>3507</v>
      </c>
      <c r="X53">
        <f t="shared" si="8"/>
        <v>0.97</v>
      </c>
      <c r="Y53" t="s">
        <v>3507</v>
      </c>
      <c r="AB53">
        <v>0.97</v>
      </c>
    </row>
    <row r="54" spans="1:28">
      <c r="E54" t="s">
        <v>3632</v>
      </c>
      <c r="F54">
        <v>9</v>
      </c>
      <c r="G54" t="s">
        <v>3633</v>
      </c>
      <c r="H54" t="s">
        <v>3634</v>
      </c>
      <c r="I54">
        <v>9</v>
      </c>
      <c r="J54" s="20">
        <v>45261</v>
      </c>
      <c r="K54">
        <v>6</v>
      </c>
      <c r="L54" t="s">
        <v>3634</v>
      </c>
      <c r="M54" t="s">
        <v>3635</v>
      </c>
      <c r="N54">
        <v>1</v>
      </c>
      <c r="O54" t="s">
        <v>2144</v>
      </c>
      <c r="P54" t="s">
        <v>3488</v>
      </c>
      <c r="T54" t="s">
        <v>3636</v>
      </c>
      <c r="U54" s="22">
        <v>8</v>
      </c>
      <c r="V54" t="s">
        <v>2144</v>
      </c>
      <c r="X54">
        <v>8</v>
      </c>
      <c r="Y54" t="s">
        <v>2144</v>
      </c>
      <c r="AB54">
        <v>8</v>
      </c>
    </row>
    <row r="55" spans="1:28">
      <c r="A55" t="s">
        <v>6157</v>
      </c>
      <c r="E55" t="s">
        <v>3632</v>
      </c>
      <c r="F55">
        <v>9</v>
      </c>
      <c r="G55" t="s">
        <v>3633</v>
      </c>
      <c r="H55" t="s">
        <v>3634</v>
      </c>
      <c r="I55">
        <v>9</v>
      </c>
      <c r="J55" s="20">
        <v>45261</v>
      </c>
      <c r="K55">
        <v>6</v>
      </c>
      <c r="L55" t="s">
        <v>3634</v>
      </c>
      <c r="M55" t="s">
        <v>3635</v>
      </c>
      <c r="N55">
        <v>1</v>
      </c>
      <c r="O55" t="s">
        <v>2144</v>
      </c>
      <c r="P55" t="s">
        <v>3471</v>
      </c>
      <c r="T55" t="s">
        <v>3637</v>
      </c>
      <c r="U55" s="22">
        <v>46</v>
      </c>
      <c r="V55" t="s">
        <v>2144</v>
      </c>
      <c r="W55" s="22">
        <v>1.1000000000000001</v>
      </c>
      <c r="X55">
        <f>U55*W55</f>
        <v>50.6</v>
      </c>
      <c r="Y55" t="s">
        <v>3509</v>
      </c>
      <c r="AB55">
        <v>46</v>
      </c>
    </row>
    <row r="56" spans="1:28">
      <c r="A56" t="s">
        <v>6157</v>
      </c>
      <c r="E56" t="s">
        <v>3632</v>
      </c>
      <c r="F56">
        <v>9</v>
      </c>
      <c r="G56" t="s">
        <v>3633</v>
      </c>
      <c r="H56" t="s">
        <v>3634</v>
      </c>
      <c r="I56">
        <v>9</v>
      </c>
      <c r="J56" s="20">
        <v>45261</v>
      </c>
      <c r="K56">
        <v>6</v>
      </c>
      <c r="L56" t="s">
        <v>3634</v>
      </c>
      <c r="M56" t="s">
        <v>3635</v>
      </c>
      <c r="N56">
        <v>1</v>
      </c>
      <c r="O56" t="s">
        <v>2144</v>
      </c>
      <c r="P56" t="s">
        <v>3471</v>
      </c>
      <c r="T56" t="s">
        <v>3638</v>
      </c>
      <c r="U56" s="22">
        <v>14</v>
      </c>
      <c r="V56" t="s">
        <v>2144</v>
      </c>
      <c r="W56" s="22">
        <v>4.07</v>
      </c>
      <c r="X56">
        <f t="shared" ref="X56:X58" si="9">U56*W56</f>
        <v>56.980000000000004</v>
      </c>
      <c r="Y56" t="s">
        <v>3509</v>
      </c>
      <c r="AB56">
        <v>14</v>
      </c>
    </row>
    <row r="57" spans="1:28">
      <c r="A57" t="s">
        <v>6157</v>
      </c>
      <c r="E57" t="s">
        <v>3632</v>
      </c>
      <c r="F57">
        <v>9</v>
      </c>
      <c r="G57" t="s">
        <v>3633</v>
      </c>
      <c r="H57" t="s">
        <v>3634</v>
      </c>
      <c r="I57">
        <v>9</v>
      </c>
      <c r="J57" s="20">
        <v>45261</v>
      </c>
      <c r="K57">
        <v>6</v>
      </c>
      <c r="L57" t="s">
        <v>3634</v>
      </c>
      <c r="M57" t="s">
        <v>3635</v>
      </c>
      <c r="N57">
        <v>1</v>
      </c>
      <c r="O57" t="s">
        <v>2144</v>
      </c>
      <c r="P57" t="s">
        <v>3471</v>
      </c>
      <c r="T57" t="s">
        <v>3639</v>
      </c>
      <c r="U57" s="22">
        <v>60</v>
      </c>
      <c r="V57" t="s">
        <v>2144</v>
      </c>
      <c r="W57" s="22">
        <v>1.02</v>
      </c>
      <c r="X57">
        <f t="shared" si="9"/>
        <v>61.2</v>
      </c>
      <c r="Y57" t="s">
        <v>3509</v>
      </c>
      <c r="AB57">
        <v>60</v>
      </c>
    </row>
    <row r="58" spans="1:28">
      <c r="A58" t="s">
        <v>6157</v>
      </c>
      <c r="E58" t="s">
        <v>3632</v>
      </c>
      <c r="F58">
        <v>9</v>
      </c>
      <c r="G58" t="s">
        <v>3633</v>
      </c>
      <c r="H58" t="s">
        <v>3634</v>
      </c>
      <c r="I58">
        <v>9</v>
      </c>
      <c r="J58" s="20">
        <v>45261</v>
      </c>
      <c r="K58">
        <v>6</v>
      </c>
      <c r="L58" t="s">
        <v>3634</v>
      </c>
      <c r="M58" t="s">
        <v>3635</v>
      </c>
      <c r="N58">
        <v>1</v>
      </c>
      <c r="O58" t="s">
        <v>2144</v>
      </c>
      <c r="P58" t="s">
        <v>3471</v>
      </c>
      <c r="T58" t="s">
        <v>3640</v>
      </c>
      <c r="U58" s="22">
        <v>21</v>
      </c>
      <c r="V58" t="s">
        <v>2144</v>
      </c>
      <c r="W58" s="22">
        <v>0.39</v>
      </c>
      <c r="X58">
        <f t="shared" si="9"/>
        <v>8.19</v>
      </c>
      <c r="Y58" t="s">
        <v>3509</v>
      </c>
      <c r="AB58">
        <v>21</v>
      </c>
    </row>
    <row r="59" spans="1:28">
      <c r="A59" t="s">
        <v>6155</v>
      </c>
      <c r="B59" t="s">
        <v>6156</v>
      </c>
      <c r="E59" t="s">
        <v>3632</v>
      </c>
      <c r="F59">
        <v>9</v>
      </c>
      <c r="G59" t="s">
        <v>3633</v>
      </c>
      <c r="H59" t="s">
        <v>3634</v>
      </c>
      <c r="I59">
        <v>9</v>
      </c>
      <c r="J59" s="20">
        <v>45261</v>
      </c>
      <c r="K59">
        <v>6</v>
      </c>
      <c r="L59" t="s">
        <v>3634</v>
      </c>
      <c r="M59" t="s">
        <v>3635</v>
      </c>
      <c r="N59">
        <v>1</v>
      </c>
      <c r="O59" t="s">
        <v>2144</v>
      </c>
      <c r="P59" t="s">
        <v>3482</v>
      </c>
      <c r="T59" t="s">
        <v>3641</v>
      </c>
      <c r="U59">
        <v>1.65</v>
      </c>
      <c r="V59" t="s">
        <v>3507</v>
      </c>
      <c r="X59">
        <f>U59*N59</f>
        <v>1.65</v>
      </c>
      <c r="Y59" t="s">
        <v>3507</v>
      </c>
      <c r="AB59">
        <v>1.65</v>
      </c>
    </row>
    <row r="60" spans="1:28">
      <c r="A60" s="192" t="s">
        <v>6154</v>
      </c>
      <c r="E60" t="s">
        <v>3632</v>
      </c>
      <c r="F60">
        <v>9</v>
      </c>
      <c r="G60" t="s">
        <v>3633</v>
      </c>
      <c r="H60" t="s">
        <v>3634</v>
      </c>
      <c r="I60">
        <v>9</v>
      </c>
      <c r="J60" s="20">
        <v>45261</v>
      </c>
      <c r="K60">
        <v>6</v>
      </c>
      <c r="L60" t="s">
        <v>3634</v>
      </c>
      <c r="M60" t="s">
        <v>3635</v>
      </c>
      <c r="N60">
        <v>1</v>
      </c>
      <c r="O60" t="s">
        <v>2144</v>
      </c>
      <c r="P60" t="s">
        <v>3482</v>
      </c>
      <c r="T60" t="s">
        <v>3642</v>
      </c>
      <c r="U60">
        <v>0.3</v>
      </c>
      <c r="V60" t="s">
        <v>3507</v>
      </c>
      <c r="X60">
        <f>U60*N60</f>
        <v>0.3</v>
      </c>
      <c r="Y60" t="s">
        <v>3507</v>
      </c>
      <c r="AB60">
        <v>0.3</v>
      </c>
    </row>
    <row r="61" spans="1:28">
      <c r="A61" t="s">
        <v>6157</v>
      </c>
      <c r="E61" t="s">
        <v>3632</v>
      </c>
      <c r="F61">
        <v>9</v>
      </c>
      <c r="G61" t="s">
        <v>3633</v>
      </c>
      <c r="H61" t="s">
        <v>3634</v>
      </c>
      <c r="I61">
        <v>9</v>
      </c>
      <c r="J61" s="20">
        <v>45261</v>
      </c>
      <c r="K61">
        <v>6</v>
      </c>
      <c r="L61" t="s">
        <v>3634</v>
      </c>
      <c r="M61" t="s">
        <v>3643</v>
      </c>
      <c r="N61">
        <v>1</v>
      </c>
      <c r="O61" t="s">
        <v>2144</v>
      </c>
      <c r="P61" t="s">
        <v>3488</v>
      </c>
      <c r="Q61" t="s">
        <v>3644</v>
      </c>
      <c r="R61">
        <v>2</v>
      </c>
      <c r="T61" t="s">
        <v>3657</v>
      </c>
      <c r="U61" s="22">
        <v>4</v>
      </c>
      <c r="V61" t="s">
        <v>2144</v>
      </c>
      <c r="W61" s="22">
        <v>0.69</v>
      </c>
      <c r="X61">
        <f t="shared" ref="X61:X80" si="10">U61*W61</f>
        <v>2.76</v>
      </c>
      <c r="Y61" t="s">
        <v>3509</v>
      </c>
      <c r="Z61">
        <f t="shared" ref="Z61:Z70" si="11">U61*W61*R61</f>
        <v>5.52</v>
      </c>
      <c r="AB61">
        <v>4</v>
      </c>
    </row>
    <row r="62" spans="1:28">
      <c r="A62" t="s">
        <v>6157</v>
      </c>
      <c r="E62" t="s">
        <v>3632</v>
      </c>
      <c r="F62">
        <v>9</v>
      </c>
      <c r="G62" t="s">
        <v>3633</v>
      </c>
      <c r="H62" t="s">
        <v>3634</v>
      </c>
      <c r="I62">
        <v>9</v>
      </c>
      <c r="J62" s="20">
        <v>45261</v>
      </c>
      <c r="K62">
        <v>6</v>
      </c>
      <c r="L62" t="s">
        <v>3634</v>
      </c>
      <c r="M62" t="s">
        <v>3643</v>
      </c>
      <c r="N62">
        <v>1</v>
      </c>
      <c r="O62" t="s">
        <v>2144</v>
      </c>
      <c r="P62" t="s">
        <v>3488</v>
      </c>
      <c r="Q62" t="s">
        <v>3644</v>
      </c>
      <c r="R62">
        <v>2</v>
      </c>
      <c r="T62" t="s">
        <v>3658</v>
      </c>
      <c r="U62" s="22">
        <v>4</v>
      </c>
      <c r="V62" t="s">
        <v>2144</v>
      </c>
      <c r="W62" s="22">
        <v>0.51</v>
      </c>
      <c r="X62">
        <f t="shared" si="10"/>
        <v>2.04</v>
      </c>
      <c r="Y62" t="s">
        <v>3509</v>
      </c>
      <c r="Z62">
        <f t="shared" si="11"/>
        <v>4.08</v>
      </c>
      <c r="AB62">
        <v>4</v>
      </c>
    </row>
    <row r="63" spans="1:28">
      <c r="A63" t="s">
        <v>6157</v>
      </c>
      <c r="E63" t="s">
        <v>3632</v>
      </c>
      <c r="F63">
        <v>9</v>
      </c>
      <c r="G63" t="s">
        <v>3633</v>
      </c>
      <c r="H63" t="s">
        <v>3634</v>
      </c>
      <c r="I63">
        <v>9</v>
      </c>
      <c r="J63" s="20">
        <v>45261</v>
      </c>
      <c r="K63">
        <v>6</v>
      </c>
      <c r="L63" t="s">
        <v>3634</v>
      </c>
      <c r="M63" t="s">
        <v>3643</v>
      </c>
      <c r="N63">
        <v>1</v>
      </c>
      <c r="O63" t="s">
        <v>2144</v>
      </c>
      <c r="P63" t="s">
        <v>3488</v>
      </c>
      <c r="Q63" t="s">
        <v>3644</v>
      </c>
      <c r="R63">
        <v>2</v>
      </c>
      <c r="T63" t="s">
        <v>3659</v>
      </c>
      <c r="U63" s="22">
        <v>6</v>
      </c>
      <c r="V63" t="s">
        <v>2144</v>
      </c>
      <c r="W63" s="22">
        <v>0.32</v>
      </c>
      <c r="X63">
        <f t="shared" si="10"/>
        <v>1.92</v>
      </c>
      <c r="Y63" t="s">
        <v>3509</v>
      </c>
      <c r="Z63">
        <f t="shared" si="11"/>
        <v>3.84</v>
      </c>
      <c r="AB63">
        <v>6</v>
      </c>
    </row>
    <row r="64" spans="1:28">
      <c r="A64" t="s">
        <v>6157</v>
      </c>
      <c r="E64" t="s">
        <v>3632</v>
      </c>
      <c r="F64">
        <v>9</v>
      </c>
      <c r="G64" t="s">
        <v>3633</v>
      </c>
      <c r="H64" t="s">
        <v>3634</v>
      </c>
      <c r="I64">
        <v>9</v>
      </c>
      <c r="J64" s="20">
        <v>45261</v>
      </c>
      <c r="K64">
        <v>6</v>
      </c>
      <c r="L64" t="s">
        <v>3634</v>
      </c>
      <c r="M64" t="s">
        <v>3643</v>
      </c>
      <c r="N64">
        <v>1</v>
      </c>
      <c r="O64" t="s">
        <v>2144</v>
      </c>
      <c r="P64" t="s">
        <v>3488</v>
      </c>
      <c r="Q64" t="s">
        <v>3644</v>
      </c>
      <c r="R64">
        <v>2</v>
      </c>
      <c r="T64" t="s">
        <v>3660</v>
      </c>
      <c r="U64" s="22">
        <v>8</v>
      </c>
      <c r="V64" t="s">
        <v>2144</v>
      </c>
      <c r="W64" s="22">
        <v>0.26</v>
      </c>
      <c r="X64">
        <f t="shared" si="10"/>
        <v>2.08</v>
      </c>
      <c r="Y64" t="s">
        <v>3509</v>
      </c>
      <c r="Z64">
        <f t="shared" si="11"/>
        <v>4.16</v>
      </c>
      <c r="AB64">
        <v>8</v>
      </c>
    </row>
    <row r="65" spans="1:28">
      <c r="A65" t="s">
        <v>6157</v>
      </c>
      <c r="E65" t="s">
        <v>3632</v>
      </c>
      <c r="F65">
        <v>9</v>
      </c>
      <c r="G65" t="s">
        <v>3633</v>
      </c>
      <c r="H65" t="s">
        <v>3634</v>
      </c>
      <c r="I65">
        <v>9</v>
      </c>
      <c r="J65" s="20">
        <v>45261</v>
      </c>
      <c r="K65">
        <v>6</v>
      </c>
      <c r="L65" t="s">
        <v>3634</v>
      </c>
      <c r="M65" t="s">
        <v>3643</v>
      </c>
      <c r="N65">
        <v>1</v>
      </c>
      <c r="O65" t="s">
        <v>2144</v>
      </c>
      <c r="P65" t="s">
        <v>3488</v>
      </c>
      <c r="Q65" t="s">
        <v>3644</v>
      </c>
      <c r="R65">
        <v>2</v>
      </c>
      <c r="T65" t="s">
        <v>3661</v>
      </c>
      <c r="U65" s="22">
        <v>16</v>
      </c>
      <c r="V65" t="s">
        <v>2144</v>
      </c>
      <c r="W65" s="22">
        <v>0.22</v>
      </c>
      <c r="X65">
        <f t="shared" si="10"/>
        <v>3.52</v>
      </c>
      <c r="Y65" t="s">
        <v>3509</v>
      </c>
      <c r="Z65">
        <f t="shared" si="11"/>
        <v>7.04</v>
      </c>
      <c r="AB65">
        <v>16</v>
      </c>
    </row>
    <row r="66" spans="1:28">
      <c r="A66" t="s">
        <v>6157</v>
      </c>
      <c r="E66" t="s">
        <v>3632</v>
      </c>
      <c r="F66">
        <v>9</v>
      </c>
      <c r="G66" t="s">
        <v>3633</v>
      </c>
      <c r="H66" t="s">
        <v>3634</v>
      </c>
      <c r="I66">
        <v>9</v>
      </c>
      <c r="J66" s="20">
        <v>45261</v>
      </c>
      <c r="K66">
        <v>6</v>
      </c>
      <c r="L66" t="s">
        <v>3634</v>
      </c>
      <c r="M66" t="s">
        <v>3643</v>
      </c>
      <c r="N66">
        <v>1</v>
      </c>
      <c r="O66" t="s">
        <v>2144</v>
      </c>
      <c r="P66" t="s">
        <v>3488</v>
      </c>
      <c r="Q66" t="s">
        <v>3645</v>
      </c>
      <c r="R66">
        <v>2</v>
      </c>
      <c r="T66" t="s">
        <v>3662</v>
      </c>
      <c r="U66" s="22">
        <v>4</v>
      </c>
      <c r="V66" t="s">
        <v>2144</v>
      </c>
      <c r="W66" s="22">
        <v>0.69</v>
      </c>
      <c r="X66">
        <f t="shared" si="10"/>
        <v>2.76</v>
      </c>
      <c r="Y66" t="s">
        <v>3509</v>
      </c>
      <c r="Z66">
        <f t="shared" si="11"/>
        <v>5.52</v>
      </c>
      <c r="AB66">
        <v>4</v>
      </c>
    </row>
    <row r="67" spans="1:28">
      <c r="A67" t="s">
        <v>6157</v>
      </c>
      <c r="E67" t="s">
        <v>3632</v>
      </c>
      <c r="F67">
        <v>9</v>
      </c>
      <c r="G67" t="s">
        <v>3633</v>
      </c>
      <c r="H67" t="s">
        <v>3634</v>
      </c>
      <c r="I67">
        <v>9</v>
      </c>
      <c r="J67" s="20">
        <v>45261</v>
      </c>
      <c r="K67">
        <v>6</v>
      </c>
      <c r="L67" t="s">
        <v>3634</v>
      </c>
      <c r="M67" t="s">
        <v>3643</v>
      </c>
      <c r="N67">
        <v>1</v>
      </c>
      <c r="O67" t="s">
        <v>2144</v>
      </c>
      <c r="P67" t="s">
        <v>3488</v>
      </c>
      <c r="Q67" t="s">
        <v>3645</v>
      </c>
      <c r="R67">
        <v>2</v>
      </c>
      <c r="T67" t="s">
        <v>3658</v>
      </c>
      <c r="U67" s="22">
        <v>8</v>
      </c>
      <c r="V67" t="s">
        <v>2144</v>
      </c>
      <c r="W67" s="22">
        <v>0.51</v>
      </c>
      <c r="X67">
        <f t="shared" si="10"/>
        <v>4.08</v>
      </c>
      <c r="Y67" t="s">
        <v>3509</v>
      </c>
      <c r="Z67">
        <f t="shared" si="11"/>
        <v>8.16</v>
      </c>
      <c r="AB67">
        <v>8</v>
      </c>
    </row>
    <row r="68" spans="1:28">
      <c r="A68" t="s">
        <v>6157</v>
      </c>
      <c r="E68" t="s">
        <v>3632</v>
      </c>
      <c r="F68">
        <v>9</v>
      </c>
      <c r="G68" t="s">
        <v>3633</v>
      </c>
      <c r="H68" t="s">
        <v>3634</v>
      </c>
      <c r="I68">
        <v>9</v>
      </c>
      <c r="J68" s="20">
        <v>45261</v>
      </c>
      <c r="K68">
        <v>6</v>
      </c>
      <c r="L68" t="s">
        <v>3634</v>
      </c>
      <c r="M68" t="s">
        <v>3643</v>
      </c>
      <c r="N68">
        <v>1</v>
      </c>
      <c r="O68" t="s">
        <v>2144</v>
      </c>
      <c r="P68" t="s">
        <v>3488</v>
      </c>
      <c r="Q68" t="s">
        <v>3645</v>
      </c>
      <c r="R68">
        <v>2</v>
      </c>
      <c r="T68" t="s">
        <v>3659</v>
      </c>
      <c r="U68" s="22">
        <v>10</v>
      </c>
      <c r="V68" t="s">
        <v>2144</v>
      </c>
      <c r="W68" s="22">
        <v>0.32</v>
      </c>
      <c r="X68">
        <f t="shared" si="10"/>
        <v>3.2</v>
      </c>
      <c r="Y68" t="s">
        <v>3509</v>
      </c>
      <c r="Z68">
        <f t="shared" si="11"/>
        <v>6.4</v>
      </c>
      <c r="AB68">
        <v>10</v>
      </c>
    </row>
    <row r="69" spans="1:28">
      <c r="A69" t="s">
        <v>6157</v>
      </c>
      <c r="E69" t="s">
        <v>3632</v>
      </c>
      <c r="F69">
        <v>9</v>
      </c>
      <c r="G69" t="s">
        <v>3633</v>
      </c>
      <c r="H69" t="s">
        <v>3634</v>
      </c>
      <c r="I69">
        <v>9</v>
      </c>
      <c r="J69" s="20">
        <v>45261</v>
      </c>
      <c r="K69">
        <v>6</v>
      </c>
      <c r="L69" t="s">
        <v>3634</v>
      </c>
      <c r="M69" t="s">
        <v>3643</v>
      </c>
      <c r="N69">
        <v>1</v>
      </c>
      <c r="O69" t="s">
        <v>2144</v>
      </c>
      <c r="P69" t="s">
        <v>3488</v>
      </c>
      <c r="Q69" t="s">
        <v>3645</v>
      </c>
      <c r="R69">
        <v>2</v>
      </c>
      <c r="T69" t="s">
        <v>3660</v>
      </c>
      <c r="U69" s="22">
        <v>18</v>
      </c>
      <c r="V69" t="s">
        <v>2144</v>
      </c>
      <c r="W69" s="22">
        <v>0.26</v>
      </c>
      <c r="X69">
        <f t="shared" si="10"/>
        <v>4.68</v>
      </c>
      <c r="Y69" t="s">
        <v>3509</v>
      </c>
      <c r="Z69">
        <f t="shared" si="11"/>
        <v>9.36</v>
      </c>
      <c r="AB69">
        <v>18</v>
      </c>
    </row>
    <row r="70" spans="1:28">
      <c r="A70" t="s">
        <v>6157</v>
      </c>
      <c r="E70" t="s">
        <v>3632</v>
      </c>
      <c r="F70">
        <v>9</v>
      </c>
      <c r="G70" t="s">
        <v>3633</v>
      </c>
      <c r="H70" t="s">
        <v>3634</v>
      </c>
      <c r="I70">
        <v>9</v>
      </c>
      <c r="J70" s="20">
        <v>45261</v>
      </c>
      <c r="K70">
        <v>6</v>
      </c>
      <c r="L70" t="s">
        <v>3634</v>
      </c>
      <c r="M70" t="s">
        <v>3643</v>
      </c>
      <c r="N70">
        <v>1</v>
      </c>
      <c r="O70" t="s">
        <v>2144</v>
      </c>
      <c r="P70" t="s">
        <v>3488</v>
      </c>
      <c r="Q70" t="s">
        <v>3645</v>
      </c>
      <c r="R70">
        <v>2</v>
      </c>
      <c r="T70" t="s">
        <v>3661</v>
      </c>
      <c r="U70" s="22">
        <v>36</v>
      </c>
      <c r="V70" t="s">
        <v>2144</v>
      </c>
      <c r="W70" s="22">
        <v>0.22</v>
      </c>
      <c r="X70">
        <f t="shared" si="10"/>
        <v>7.92</v>
      </c>
      <c r="Y70" t="s">
        <v>3509</v>
      </c>
      <c r="Z70">
        <f t="shared" si="11"/>
        <v>15.84</v>
      </c>
      <c r="AB70">
        <v>36</v>
      </c>
    </row>
    <row r="71" spans="1:28">
      <c r="E71" t="s">
        <v>3632</v>
      </c>
      <c r="F71">
        <v>9</v>
      </c>
      <c r="G71" t="s">
        <v>3633</v>
      </c>
      <c r="H71" t="s">
        <v>3634</v>
      </c>
      <c r="I71">
        <v>9</v>
      </c>
      <c r="J71" s="20">
        <v>45261</v>
      </c>
      <c r="K71">
        <v>6</v>
      </c>
      <c r="L71" t="s">
        <v>3634</v>
      </c>
      <c r="M71" t="s">
        <v>3643</v>
      </c>
      <c r="N71">
        <v>1</v>
      </c>
      <c r="O71" t="s">
        <v>2144</v>
      </c>
      <c r="P71" t="s">
        <v>3488</v>
      </c>
      <c r="T71" t="s">
        <v>3636</v>
      </c>
      <c r="U71" s="22">
        <v>8</v>
      </c>
      <c r="V71" t="s">
        <v>2144</v>
      </c>
      <c r="X71" s="22">
        <v>8</v>
      </c>
      <c r="Y71" t="s">
        <v>2144</v>
      </c>
      <c r="AB71">
        <v>8</v>
      </c>
    </row>
    <row r="72" spans="1:28">
      <c r="A72" t="s">
        <v>6157</v>
      </c>
      <c r="E72" t="s">
        <v>3632</v>
      </c>
      <c r="F72">
        <v>9</v>
      </c>
      <c r="G72" t="s">
        <v>3633</v>
      </c>
      <c r="H72" t="s">
        <v>3634</v>
      </c>
      <c r="I72">
        <v>9</v>
      </c>
      <c r="J72" s="20">
        <v>45261</v>
      </c>
      <c r="K72">
        <v>6</v>
      </c>
      <c r="L72" t="s">
        <v>3634</v>
      </c>
      <c r="M72" t="s">
        <v>3643</v>
      </c>
      <c r="N72">
        <v>1</v>
      </c>
      <c r="O72" t="s">
        <v>2144</v>
      </c>
      <c r="P72" t="s">
        <v>3471</v>
      </c>
      <c r="T72" t="s">
        <v>3646</v>
      </c>
      <c r="U72" s="22">
        <v>32</v>
      </c>
      <c r="V72" t="s">
        <v>2144</v>
      </c>
      <c r="W72" s="22">
        <v>1.01</v>
      </c>
      <c r="X72">
        <f t="shared" si="10"/>
        <v>32.32</v>
      </c>
      <c r="Y72" t="s">
        <v>3509</v>
      </c>
      <c r="AB72">
        <v>32</v>
      </c>
    </row>
    <row r="73" spans="1:28">
      <c r="A73" t="s">
        <v>6157</v>
      </c>
      <c r="E73" t="s">
        <v>3632</v>
      </c>
      <c r="F73">
        <v>9</v>
      </c>
      <c r="G73" t="s">
        <v>3633</v>
      </c>
      <c r="H73" t="s">
        <v>3634</v>
      </c>
      <c r="I73">
        <v>9</v>
      </c>
      <c r="J73" s="20">
        <v>45261</v>
      </c>
      <c r="K73">
        <v>6</v>
      </c>
      <c r="L73" t="s">
        <v>3634</v>
      </c>
      <c r="M73" t="s">
        <v>3643</v>
      </c>
      <c r="N73">
        <v>1</v>
      </c>
      <c r="O73" t="s">
        <v>2144</v>
      </c>
      <c r="P73" t="s">
        <v>3471</v>
      </c>
      <c r="T73" t="s">
        <v>3647</v>
      </c>
      <c r="U73" s="22">
        <v>2</v>
      </c>
      <c r="V73" t="s">
        <v>2144</v>
      </c>
      <c r="W73" s="22">
        <v>1.18</v>
      </c>
      <c r="X73">
        <f t="shared" si="10"/>
        <v>2.36</v>
      </c>
      <c r="Y73" t="s">
        <v>3509</v>
      </c>
      <c r="AB73">
        <v>2</v>
      </c>
    </row>
    <row r="74" spans="1:28">
      <c r="A74" t="s">
        <v>6157</v>
      </c>
      <c r="E74" t="s">
        <v>3632</v>
      </c>
      <c r="F74">
        <v>9</v>
      </c>
      <c r="G74" t="s">
        <v>3633</v>
      </c>
      <c r="H74" t="s">
        <v>3634</v>
      </c>
      <c r="I74">
        <v>9</v>
      </c>
      <c r="J74" s="20">
        <v>45261</v>
      </c>
      <c r="K74">
        <v>6</v>
      </c>
      <c r="L74" t="s">
        <v>3634</v>
      </c>
      <c r="M74" t="s">
        <v>3643</v>
      </c>
      <c r="N74">
        <v>1</v>
      </c>
      <c r="O74" t="s">
        <v>2144</v>
      </c>
      <c r="P74" t="s">
        <v>3471</v>
      </c>
      <c r="T74" t="s">
        <v>3648</v>
      </c>
      <c r="U74" s="22">
        <v>14</v>
      </c>
      <c r="V74" t="s">
        <v>2144</v>
      </c>
      <c r="W74" s="22">
        <v>2.5</v>
      </c>
      <c r="X74">
        <f t="shared" si="10"/>
        <v>35</v>
      </c>
      <c r="Y74" t="s">
        <v>3509</v>
      </c>
      <c r="AB74">
        <v>14</v>
      </c>
    </row>
    <row r="75" spans="1:28">
      <c r="A75" t="s">
        <v>6157</v>
      </c>
      <c r="E75" t="s">
        <v>3632</v>
      </c>
      <c r="F75">
        <v>9</v>
      </c>
      <c r="G75" t="s">
        <v>3633</v>
      </c>
      <c r="H75" t="s">
        <v>3634</v>
      </c>
      <c r="I75">
        <v>9</v>
      </c>
      <c r="J75" s="20">
        <v>45261</v>
      </c>
      <c r="K75">
        <v>6</v>
      </c>
      <c r="L75" t="s">
        <v>3634</v>
      </c>
      <c r="M75" t="s">
        <v>3643</v>
      </c>
      <c r="N75">
        <v>1</v>
      </c>
      <c r="O75" t="s">
        <v>2144</v>
      </c>
      <c r="P75" t="s">
        <v>3471</v>
      </c>
      <c r="T75" t="s">
        <v>3649</v>
      </c>
      <c r="U75" s="22">
        <v>2</v>
      </c>
      <c r="V75" t="s">
        <v>2144</v>
      </c>
      <c r="W75" s="22">
        <v>2.67</v>
      </c>
      <c r="X75">
        <f t="shared" si="10"/>
        <v>5.34</v>
      </c>
      <c r="Y75" t="s">
        <v>3509</v>
      </c>
      <c r="AB75">
        <v>2</v>
      </c>
    </row>
    <row r="76" spans="1:28">
      <c r="A76" t="s">
        <v>6157</v>
      </c>
      <c r="E76" t="s">
        <v>3632</v>
      </c>
      <c r="F76">
        <v>9</v>
      </c>
      <c r="G76" t="s">
        <v>3633</v>
      </c>
      <c r="H76" t="s">
        <v>3634</v>
      </c>
      <c r="I76">
        <v>9</v>
      </c>
      <c r="J76" s="20">
        <v>45261</v>
      </c>
      <c r="K76">
        <v>6</v>
      </c>
      <c r="L76" t="s">
        <v>3634</v>
      </c>
      <c r="M76" t="s">
        <v>3643</v>
      </c>
      <c r="N76">
        <v>1</v>
      </c>
      <c r="O76" t="s">
        <v>2144</v>
      </c>
      <c r="P76" t="s">
        <v>3471</v>
      </c>
      <c r="T76" t="s">
        <v>3650</v>
      </c>
      <c r="U76" s="22">
        <v>10</v>
      </c>
      <c r="V76" t="s">
        <v>2144</v>
      </c>
      <c r="W76" s="22">
        <v>4.09</v>
      </c>
      <c r="X76">
        <f t="shared" si="10"/>
        <v>40.9</v>
      </c>
      <c r="Y76" t="s">
        <v>3509</v>
      </c>
      <c r="AB76">
        <v>10</v>
      </c>
    </row>
    <row r="77" spans="1:28">
      <c r="A77" t="s">
        <v>6157</v>
      </c>
      <c r="E77" t="s">
        <v>3632</v>
      </c>
      <c r="F77">
        <v>9</v>
      </c>
      <c r="G77" t="s">
        <v>3633</v>
      </c>
      <c r="H77" t="s">
        <v>3634</v>
      </c>
      <c r="I77">
        <v>9</v>
      </c>
      <c r="J77" s="20">
        <v>45261</v>
      </c>
      <c r="K77">
        <v>6</v>
      </c>
      <c r="L77" t="s">
        <v>3634</v>
      </c>
      <c r="M77" t="s">
        <v>3643</v>
      </c>
      <c r="N77">
        <v>1</v>
      </c>
      <c r="O77" t="s">
        <v>2144</v>
      </c>
      <c r="P77" t="s">
        <v>3471</v>
      </c>
      <c r="T77" t="s">
        <v>3651</v>
      </c>
      <c r="U77" s="22">
        <v>2</v>
      </c>
      <c r="V77" t="s">
        <v>2144</v>
      </c>
      <c r="W77" s="22">
        <v>4.26</v>
      </c>
      <c r="X77">
        <f t="shared" si="10"/>
        <v>8.52</v>
      </c>
      <c r="Y77" t="s">
        <v>3509</v>
      </c>
      <c r="AB77">
        <v>2</v>
      </c>
    </row>
    <row r="78" spans="1:28">
      <c r="A78" t="s">
        <v>6157</v>
      </c>
      <c r="E78" t="s">
        <v>3632</v>
      </c>
      <c r="F78">
        <v>9</v>
      </c>
      <c r="G78" t="s">
        <v>3633</v>
      </c>
      <c r="H78" t="s">
        <v>3634</v>
      </c>
      <c r="I78">
        <v>9</v>
      </c>
      <c r="J78" s="20">
        <v>45261</v>
      </c>
      <c r="K78">
        <v>6</v>
      </c>
      <c r="L78" t="s">
        <v>3634</v>
      </c>
      <c r="M78" t="s">
        <v>3643</v>
      </c>
      <c r="N78">
        <v>1</v>
      </c>
      <c r="O78" t="s">
        <v>2144</v>
      </c>
      <c r="P78" t="s">
        <v>3471</v>
      </c>
      <c r="T78" t="s">
        <v>3652</v>
      </c>
      <c r="U78" s="22">
        <v>80</v>
      </c>
      <c r="V78" t="s">
        <v>2144</v>
      </c>
      <c r="W78" s="22">
        <v>1.21</v>
      </c>
      <c r="X78">
        <f t="shared" si="10"/>
        <v>96.8</v>
      </c>
      <c r="Y78" t="s">
        <v>3509</v>
      </c>
      <c r="AB78">
        <v>80</v>
      </c>
    </row>
    <row r="79" spans="1:28">
      <c r="A79" t="s">
        <v>6157</v>
      </c>
      <c r="E79" t="s">
        <v>3632</v>
      </c>
      <c r="F79">
        <v>9</v>
      </c>
      <c r="G79" t="s">
        <v>3633</v>
      </c>
      <c r="H79" t="s">
        <v>3634</v>
      </c>
      <c r="I79">
        <v>9</v>
      </c>
      <c r="J79" s="20">
        <v>45261</v>
      </c>
      <c r="K79">
        <v>6</v>
      </c>
      <c r="L79" t="s">
        <v>3634</v>
      </c>
      <c r="M79" t="s">
        <v>3643</v>
      </c>
      <c r="N79">
        <v>1</v>
      </c>
      <c r="O79" t="s">
        <v>2144</v>
      </c>
      <c r="P79" t="s">
        <v>3471</v>
      </c>
      <c r="T79" t="s">
        <v>3653</v>
      </c>
      <c r="U79" s="22">
        <v>18</v>
      </c>
      <c r="V79" t="s">
        <v>2144</v>
      </c>
      <c r="W79" s="22">
        <v>1.28</v>
      </c>
      <c r="X79">
        <f t="shared" si="10"/>
        <v>23.04</v>
      </c>
      <c r="Y79" t="s">
        <v>3509</v>
      </c>
      <c r="AB79">
        <v>18</v>
      </c>
    </row>
    <row r="80" spans="1:28">
      <c r="A80" t="s">
        <v>6157</v>
      </c>
      <c r="E80" t="s">
        <v>3632</v>
      </c>
      <c r="F80">
        <v>9</v>
      </c>
      <c r="G80" t="s">
        <v>3633</v>
      </c>
      <c r="H80" t="s">
        <v>3634</v>
      </c>
      <c r="I80">
        <v>9</v>
      </c>
      <c r="J80" s="20">
        <v>45261</v>
      </c>
      <c r="K80">
        <v>6</v>
      </c>
      <c r="L80" t="s">
        <v>3634</v>
      </c>
      <c r="M80" t="s">
        <v>3643</v>
      </c>
      <c r="N80">
        <v>1</v>
      </c>
      <c r="O80" t="s">
        <v>2144</v>
      </c>
      <c r="P80" t="s">
        <v>3471</v>
      </c>
      <c r="T80" t="s">
        <v>3654</v>
      </c>
      <c r="U80" s="22">
        <v>2</v>
      </c>
      <c r="V80" t="s">
        <v>2144</v>
      </c>
      <c r="W80" s="22">
        <v>1.45</v>
      </c>
      <c r="X80">
        <f t="shared" si="10"/>
        <v>2.9</v>
      </c>
      <c r="Y80" t="s">
        <v>3509</v>
      </c>
      <c r="AB80">
        <v>2</v>
      </c>
    </row>
    <row r="81" spans="1:28">
      <c r="A81" t="s">
        <v>6155</v>
      </c>
      <c r="B81" t="s">
        <v>6156</v>
      </c>
      <c r="E81" t="s">
        <v>3632</v>
      </c>
      <c r="F81">
        <v>9</v>
      </c>
      <c r="G81" t="s">
        <v>3633</v>
      </c>
      <c r="H81" t="s">
        <v>3634</v>
      </c>
      <c r="I81">
        <v>9</v>
      </c>
      <c r="J81" s="20">
        <v>45261</v>
      </c>
      <c r="K81">
        <v>6</v>
      </c>
      <c r="L81" t="s">
        <v>3634</v>
      </c>
      <c r="M81" t="s">
        <v>3643</v>
      </c>
      <c r="N81">
        <v>1</v>
      </c>
      <c r="O81" t="s">
        <v>2144</v>
      </c>
      <c r="P81" t="s">
        <v>3482</v>
      </c>
      <c r="T81" t="s">
        <v>3641</v>
      </c>
      <c r="U81">
        <v>3.65</v>
      </c>
      <c r="V81" t="s">
        <v>3507</v>
      </c>
      <c r="X81">
        <f>U81*N81</f>
        <v>3.65</v>
      </c>
      <c r="Y81" t="s">
        <v>3507</v>
      </c>
      <c r="AB81">
        <v>3.65</v>
      </c>
    </row>
    <row r="82" spans="1:28">
      <c r="A82" s="192" t="s">
        <v>6154</v>
      </c>
      <c r="E82" t="s">
        <v>3632</v>
      </c>
      <c r="F82">
        <v>9</v>
      </c>
      <c r="G82" t="s">
        <v>3633</v>
      </c>
      <c r="H82" t="s">
        <v>3634</v>
      </c>
      <c r="I82">
        <v>9</v>
      </c>
      <c r="J82" s="20">
        <v>45261</v>
      </c>
      <c r="K82">
        <v>6</v>
      </c>
      <c r="L82" t="s">
        <v>3634</v>
      </c>
      <c r="M82" t="s">
        <v>3643</v>
      </c>
      <c r="N82">
        <v>1</v>
      </c>
      <c r="O82" t="s">
        <v>2144</v>
      </c>
      <c r="P82" t="s">
        <v>3482</v>
      </c>
      <c r="T82" t="s">
        <v>3642</v>
      </c>
      <c r="U82">
        <v>0.41</v>
      </c>
      <c r="V82" t="s">
        <v>3507</v>
      </c>
      <c r="X82">
        <f>U82*N82</f>
        <v>0.41</v>
      </c>
      <c r="Y82" t="s">
        <v>3507</v>
      </c>
      <c r="AB82">
        <v>0.41</v>
      </c>
    </row>
    <row r="83" spans="1:28">
      <c r="A83" t="s">
        <v>6152</v>
      </c>
      <c r="B83" t="s">
        <v>6153</v>
      </c>
      <c r="E83" t="s">
        <v>3632</v>
      </c>
      <c r="F83">
        <v>9</v>
      </c>
      <c r="G83" t="s">
        <v>3633</v>
      </c>
      <c r="H83" t="s">
        <v>3634</v>
      </c>
      <c r="I83">
        <v>9</v>
      </c>
      <c r="J83" s="20">
        <v>45261</v>
      </c>
      <c r="K83">
        <v>6</v>
      </c>
      <c r="L83" t="s">
        <v>3634</v>
      </c>
      <c r="M83" t="s">
        <v>3643</v>
      </c>
      <c r="N83">
        <v>1</v>
      </c>
      <c r="O83" t="s">
        <v>2144</v>
      </c>
      <c r="P83" t="s">
        <v>3482</v>
      </c>
      <c r="T83" t="s">
        <v>3655</v>
      </c>
      <c r="U83">
        <v>0.8</v>
      </c>
      <c r="V83" t="s">
        <v>3507</v>
      </c>
      <c r="X83">
        <f>U83*N83</f>
        <v>0.8</v>
      </c>
      <c r="Y83" t="s">
        <v>3507</v>
      </c>
      <c r="AB83">
        <v>0.8</v>
      </c>
    </row>
    <row r="84" spans="1:28">
      <c r="E84" t="s">
        <v>3670</v>
      </c>
      <c r="F84">
        <v>7</v>
      </c>
      <c r="G84" t="s">
        <v>3671</v>
      </c>
      <c r="H84" t="s">
        <v>3672</v>
      </c>
      <c r="I84">
        <v>7</v>
      </c>
      <c r="J84" s="20">
        <v>45169</v>
      </c>
      <c r="K84">
        <v>8</v>
      </c>
      <c r="L84" t="s">
        <v>3672</v>
      </c>
      <c r="M84" t="s">
        <v>3578</v>
      </c>
      <c r="N84">
        <v>2</v>
      </c>
      <c r="O84" t="s">
        <v>2144</v>
      </c>
      <c r="P84" t="s">
        <v>3488</v>
      </c>
      <c r="Q84" t="s">
        <v>3673</v>
      </c>
      <c r="R84">
        <v>1</v>
      </c>
      <c r="T84" t="s">
        <v>3680</v>
      </c>
      <c r="U84" s="22">
        <v>1</v>
      </c>
      <c r="V84" t="s">
        <v>2144</v>
      </c>
      <c r="W84" s="22">
        <v>7.07</v>
      </c>
      <c r="X84">
        <f>W84*U84*N84</f>
        <v>14.14</v>
      </c>
      <c r="Y84" t="s">
        <v>3509</v>
      </c>
      <c r="AB84">
        <v>1</v>
      </c>
    </row>
    <row r="85" spans="1:28">
      <c r="E85" t="s">
        <v>3670</v>
      </c>
      <c r="F85">
        <v>7</v>
      </c>
      <c r="G85" t="s">
        <v>3671</v>
      </c>
      <c r="H85" t="s">
        <v>3672</v>
      </c>
      <c r="I85">
        <v>7</v>
      </c>
      <c r="J85" s="20">
        <v>45169</v>
      </c>
      <c r="K85">
        <v>8</v>
      </c>
      <c r="L85" t="s">
        <v>3672</v>
      </c>
      <c r="M85" t="s">
        <v>3578</v>
      </c>
      <c r="N85">
        <v>2</v>
      </c>
      <c r="O85" t="s">
        <v>2144</v>
      </c>
      <c r="P85" t="s">
        <v>3488</v>
      </c>
      <c r="Q85" t="s">
        <v>3673</v>
      </c>
      <c r="R85">
        <v>1</v>
      </c>
      <c r="T85" t="s">
        <v>3681</v>
      </c>
      <c r="U85" s="22">
        <v>4</v>
      </c>
      <c r="V85" t="s">
        <v>2144</v>
      </c>
      <c r="W85" s="22">
        <v>0.19</v>
      </c>
      <c r="X85">
        <f t="shared" ref="X85:X89" si="12">W85*U85*N85</f>
        <v>1.52</v>
      </c>
      <c r="Y85" t="s">
        <v>3509</v>
      </c>
      <c r="AB85">
        <v>4</v>
      </c>
    </row>
    <row r="86" spans="1:28">
      <c r="A86" t="s">
        <v>6157</v>
      </c>
      <c r="E86" t="s">
        <v>3670</v>
      </c>
      <c r="F86">
        <v>7</v>
      </c>
      <c r="G86" t="s">
        <v>3671</v>
      </c>
      <c r="H86" t="s">
        <v>3672</v>
      </c>
      <c r="I86">
        <v>7</v>
      </c>
      <c r="J86" s="20">
        <v>45169</v>
      </c>
      <c r="K86">
        <v>8</v>
      </c>
      <c r="L86" t="s">
        <v>3672</v>
      </c>
      <c r="M86" t="s">
        <v>3578</v>
      </c>
      <c r="N86">
        <v>2</v>
      </c>
      <c r="O86" t="s">
        <v>2144</v>
      </c>
      <c r="P86" t="s">
        <v>3471</v>
      </c>
      <c r="T86" t="s">
        <v>3674</v>
      </c>
      <c r="U86" s="22">
        <v>4</v>
      </c>
      <c r="V86" t="s">
        <v>2144</v>
      </c>
      <c r="W86" s="22">
        <v>1.88</v>
      </c>
      <c r="X86">
        <f t="shared" si="12"/>
        <v>15.04</v>
      </c>
      <c r="Y86" t="s">
        <v>3509</v>
      </c>
      <c r="AB86">
        <v>4</v>
      </c>
    </row>
    <row r="87" spans="1:28">
      <c r="A87" t="s">
        <v>6157</v>
      </c>
      <c r="E87" t="s">
        <v>3670</v>
      </c>
      <c r="F87">
        <v>7</v>
      </c>
      <c r="G87" t="s">
        <v>3671</v>
      </c>
      <c r="H87" t="s">
        <v>3672</v>
      </c>
      <c r="I87">
        <v>7</v>
      </c>
      <c r="J87" s="20">
        <v>45169</v>
      </c>
      <c r="K87">
        <v>8</v>
      </c>
      <c r="L87" t="s">
        <v>3672</v>
      </c>
      <c r="M87" t="s">
        <v>3578</v>
      </c>
      <c r="N87">
        <v>2</v>
      </c>
      <c r="O87" t="s">
        <v>2144</v>
      </c>
      <c r="P87" t="s">
        <v>3471</v>
      </c>
      <c r="T87" t="s">
        <v>3675</v>
      </c>
      <c r="U87" s="22">
        <v>10</v>
      </c>
      <c r="V87" t="s">
        <v>2144</v>
      </c>
      <c r="W87" s="22">
        <v>0.32</v>
      </c>
      <c r="X87">
        <f t="shared" si="12"/>
        <v>6.4</v>
      </c>
      <c r="Y87" t="s">
        <v>3509</v>
      </c>
      <c r="AB87">
        <v>10</v>
      </c>
    </row>
    <row r="88" spans="1:28">
      <c r="A88" t="s">
        <v>6157</v>
      </c>
      <c r="E88" t="s">
        <v>3670</v>
      </c>
      <c r="F88">
        <v>7</v>
      </c>
      <c r="G88" t="s">
        <v>3671</v>
      </c>
      <c r="H88" t="s">
        <v>3672</v>
      </c>
      <c r="I88">
        <v>7</v>
      </c>
      <c r="J88" s="20">
        <v>45169</v>
      </c>
      <c r="K88">
        <v>8</v>
      </c>
      <c r="L88" t="s">
        <v>3672</v>
      </c>
      <c r="M88" t="s">
        <v>3578</v>
      </c>
      <c r="N88">
        <v>2</v>
      </c>
      <c r="O88" t="s">
        <v>2144</v>
      </c>
      <c r="P88" t="s">
        <v>3471</v>
      </c>
      <c r="T88" t="s">
        <v>3676</v>
      </c>
      <c r="U88" s="22">
        <v>24</v>
      </c>
      <c r="V88" t="s">
        <v>2144</v>
      </c>
      <c r="W88" s="22">
        <v>0.85</v>
      </c>
      <c r="X88">
        <f t="shared" si="12"/>
        <v>40.799999999999997</v>
      </c>
      <c r="Y88" t="s">
        <v>3509</v>
      </c>
      <c r="AB88">
        <v>24</v>
      </c>
    </row>
    <row r="89" spans="1:28">
      <c r="A89" t="s">
        <v>6157</v>
      </c>
      <c r="E89" t="s">
        <v>3670</v>
      </c>
      <c r="F89">
        <v>7</v>
      </c>
      <c r="G89" t="s">
        <v>3671</v>
      </c>
      <c r="H89" t="s">
        <v>3672</v>
      </c>
      <c r="I89">
        <v>7</v>
      </c>
      <c r="J89" s="20">
        <v>45169</v>
      </c>
      <c r="K89">
        <v>8</v>
      </c>
      <c r="L89" t="s">
        <v>3672</v>
      </c>
      <c r="M89" t="s">
        <v>3578</v>
      </c>
      <c r="N89">
        <v>2</v>
      </c>
      <c r="O89" t="s">
        <v>2144</v>
      </c>
      <c r="P89" t="s">
        <v>3471</v>
      </c>
      <c r="T89" t="s">
        <v>3677</v>
      </c>
      <c r="U89" s="22">
        <v>24</v>
      </c>
      <c r="V89" t="s">
        <v>2144</v>
      </c>
      <c r="W89" s="22">
        <v>0.91</v>
      </c>
      <c r="X89">
        <f t="shared" si="12"/>
        <v>43.68</v>
      </c>
      <c r="Y89" t="s">
        <v>3509</v>
      </c>
      <c r="AB89">
        <v>24</v>
      </c>
    </row>
    <row r="90" spans="1:28">
      <c r="A90" t="s">
        <v>6155</v>
      </c>
      <c r="B90" t="s">
        <v>6156</v>
      </c>
      <c r="E90" t="s">
        <v>3670</v>
      </c>
      <c r="F90">
        <v>7</v>
      </c>
      <c r="G90" t="s">
        <v>3671</v>
      </c>
      <c r="H90" t="s">
        <v>3672</v>
      </c>
      <c r="I90">
        <v>7</v>
      </c>
      <c r="J90" s="20">
        <v>45169</v>
      </c>
      <c r="K90">
        <v>8</v>
      </c>
      <c r="L90" t="s">
        <v>3672</v>
      </c>
      <c r="M90" t="s">
        <v>3578</v>
      </c>
      <c r="N90">
        <v>2</v>
      </c>
      <c r="O90" t="s">
        <v>2144</v>
      </c>
      <c r="P90" t="s">
        <v>3482</v>
      </c>
      <c r="T90" t="s">
        <v>3678</v>
      </c>
      <c r="U90">
        <v>0.64</v>
      </c>
      <c r="V90" t="s">
        <v>3507</v>
      </c>
      <c r="X90">
        <f>U90*N90</f>
        <v>1.28</v>
      </c>
      <c r="Y90" t="s">
        <v>3507</v>
      </c>
      <c r="AB90">
        <v>0.64</v>
      </c>
    </row>
    <row r="91" spans="1:28">
      <c r="A91" t="s">
        <v>6155</v>
      </c>
      <c r="B91" t="s">
        <v>6156</v>
      </c>
      <c r="E91" t="s">
        <v>3670</v>
      </c>
      <c r="F91">
        <v>7</v>
      </c>
      <c r="G91" t="s">
        <v>3671</v>
      </c>
      <c r="H91" t="s">
        <v>3672</v>
      </c>
      <c r="I91">
        <v>7</v>
      </c>
      <c r="J91" s="20">
        <v>45169</v>
      </c>
      <c r="K91">
        <v>8</v>
      </c>
      <c r="L91" t="s">
        <v>3672</v>
      </c>
      <c r="M91" t="s">
        <v>3578</v>
      </c>
      <c r="N91">
        <v>2</v>
      </c>
      <c r="O91" t="s">
        <v>2144</v>
      </c>
      <c r="P91" t="s">
        <v>3482</v>
      </c>
      <c r="T91" t="s">
        <v>3679</v>
      </c>
      <c r="U91">
        <v>0.15</v>
      </c>
      <c r="V91" t="s">
        <v>3507</v>
      </c>
      <c r="X91">
        <f>U91*N91</f>
        <v>0.3</v>
      </c>
      <c r="Y91" t="s">
        <v>3507</v>
      </c>
      <c r="AB91">
        <v>0.15</v>
      </c>
    </row>
    <row r="92" spans="1:28">
      <c r="E92" t="s">
        <v>3682</v>
      </c>
      <c r="F92">
        <v>5</v>
      </c>
      <c r="G92" t="s">
        <v>3683</v>
      </c>
      <c r="H92" t="s">
        <v>3684</v>
      </c>
      <c r="I92">
        <v>5</v>
      </c>
      <c r="J92" s="20">
        <v>45134</v>
      </c>
      <c r="K92">
        <v>9</v>
      </c>
      <c r="L92" t="s">
        <v>3684</v>
      </c>
      <c r="M92" t="s">
        <v>3546</v>
      </c>
      <c r="N92">
        <v>1</v>
      </c>
      <c r="O92" t="s">
        <v>2144</v>
      </c>
      <c r="P92" t="s">
        <v>3488</v>
      </c>
      <c r="T92" t="s">
        <v>3685</v>
      </c>
      <c r="U92" s="22">
        <v>8</v>
      </c>
      <c r="V92" t="s">
        <v>2144</v>
      </c>
      <c r="W92" s="22">
        <v>13.9</v>
      </c>
      <c r="X92">
        <f>U92*W92</f>
        <v>111.2</v>
      </c>
      <c r="Y92" t="s">
        <v>3509</v>
      </c>
      <c r="AB92">
        <v>8</v>
      </c>
    </row>
    <row r="93" spans="1:28">
      <c r="A93" t="s">
        <v>6157</v>
      </c>
      <c r="E93" t="s">
        <v>3682</v>
      </c>
      <c r="F93">
        <v>5</v>
      </c>
      <c r="G93" t="s">
        <v>3683</v>
      </c>
      <c r="H93" t="s">
        <v>3684</v>
      </c>
      <c r="I93">
        <v>5</v>
      </c>
      <c r="J93" s="20">
        <v>45134</v>
      </c>
      <c r="K93">
        <v>9</v>
      </c>
      <c r="L93" t="s">
        <v>3684</v>
      </c>
      <c r="M93" t="s">
        <v>3546</v>
      </c>
      <c r="N93">
        <v>1</v>
      </c>
      <c r="O93" t="s">
        <v>2144</v>
      </c>
      <c r="P93" t="s">
        <v>3488</v>
      </c>
      <c r="Q93" t="s">
        <v>3547</v>
      </c>
      <c r="R93">
        <v>6</v>
      </c>
      <c r="T93" t="s">
        <v>3696</v>
      </c>
      <c r="U93" s="22">
        <v>4</v>
      </c>
      <c r="V93" t="s">
        <v>2144</v>
      </c>
      <c r="W93" s="22">
        <v>1.39</v>
      </c>
      <c r="X93">
        <f>R93*U93*W93</f>
        <v>33.36</v>
      </c>
      <c r="Y93" t="s">
        <v>3509</v>
      </c>
      <c r="AB93">
        <v>4</v>
      </c>
    </row>
    <row r="94" spans="1:28">
      <c r="A94" t="s">
        <v>6157</v>
      </c>
      <c r="E94" t="s">
        <v>3682</v>
      </c>
      <c r="F94">
        <v>5</v>
      </c>
      <c r="G94" t="s">
        <v>3683</v>
      </c>
      <c r="H94" t="s">
        <v>3684</v>
      </c>
      <c r="I94">
        <v>5</v>
      </c>
      <c r="J94" s="20">
        <v>45134</v>
      </c>
      <c r="K94">
        <v>9</v>
      </c>
      <c r="L94" t="s">
        <v>3684</v>
      </c>
      <c r="M94" t="s">
        <v>3546</v>
      </c>
      <c r="N94">
        <v>1</v>
      </c>
      <c r="O94" t="s">
        <v>2144</v>
      </c>
      <c r="P94" t="s">
        <v>3488</v>
      </c>
      <c r="Q94" t="s">
        <v>3700</v>
      </c>
      <c r="R94">
        <v>6</v>
      </c>
      <c r="T94" t="s">
        <v>3697</v>
      </c>
      <c r="U94" s="22">
        <v>14</v>
      </c>
      <c r="V94" t="s">
        <v>2144</v>
      </c>
      <c r="W94" s="22">
        <v>0.28000000000000003</v>
      </c>
      <c r="X94">
        <f t="shared" ref="X94:X96" si="13">R94*U94*W94</f>
        <v>23.520000000000003</v>
      </c>
      <c r="Y94" t="s">
        <v>3509</v>
      </c>
      <c r="AB94">
        <v>14</v>
      </c>
    </row>
    <row r="95" spans="1:28">
      <c r="A95" t="s">
        <v>6157</v>
      </c>
      <c r="E95" t="s">
        <v>3682</v>
      </c>
      <c r="F95">
        <v>5</v>
      </c>
      <c r="G95" t="s">
        <v>3683</v>
      </c>
      <c r="H95" t="s">
        <v>3684</v>
      </c>
      <c r="I95">
        <v>5</v>
      </c>
      <c r="J95" s="20">
        <v>45134</v>
      </c>
      <c r="K95">
        <v>9</v>
      </c>
      <c r="L95" t="s">
        <v>3684</v>
      </c>
      <c r="M95" t="s">
        <v>3546</v>
      </c>
      <c r="N95">
        <v>1</v>
      </c>
      <c r="O95" t="s">
        <v>2144</v>
      </c>
      <c r="P95" t="s">
        <v>3488</v>
      </c>
      <c r="Q95" t="s">
        <v>3701</v>
      </c>
      <c r="R95">
        <v>6</v>
      </c>
      <c r="T95" t="s">
        <v>3698</v>
      </c>
      <c r="U95" s="22">
        <v>14</v>
      </c>
      <c r="V95" t="s">
        <v>2144</v>
      </c>
      <c r="W95" s="22">
        <v>0.38</v>
      </c>
      <c r="X95">
        <f t="shared" si="13"/>
        <v>31.92</v>
      </c>
      <c r="Y95" t="s">
        <v>3509</v>
      </c>
      <c r="AB95">
        <v>14</v>
      </c>
    </row>
    <row r="96" spans="1:28">
      <c r="A96" t="s">
        <v>6157</v>
      </c>
      <c r="E96" t="s">
        <v>3682</v>
      </c>
      <c r="F96">
        <v>5</v>
      </c>
      <c r="G96" t="s">
        <v>3683</v>
      </c>
      <c r="H96" t="s">
        <v>3684</v>
      </c>
      <c r="I96">
        <v>5</v>
      </c>
      <c r="J96" s="20">
        <v>45134</v>
      </c>
      <c r="K96">
        <v>9</v>
      </c>
      <c r="L96" t="s">
        <v>3684</v>
      </c>
      <c r="M96" t="s">
        <v>3546</v>
      </c>
      <c r="N96">
        <v>1</v>
      </c>
      <c r="O96" t="s">
        <v>2144</v>
      </c>
      <c r="P96" t="s">
        <v>3488</v>
      </c>
      <c r="Q96" t="s">
        <v>3702</v>
      </c>
      <c r="R96">
        <v>6</v>
      </c>
      <c r="T96" t="s">
        <v>3699</v>
      </c>
      <c r="U96" s="22">
        <v>16</v>
      </c>
      <c r="V96" t="s">
        <v>2144</v>
      </c>
      <c r="W96" s="22">
        <v>0.43</v>
      </c>
      <c r="X96">
        <f t="shared" si="13"/>
        <v>41.28</v>
      </c>
      <c r="Y96" t="s">
        <v>3509</v>
      </c>
      <c r="AB96">
        <v>16</v>
      </c>
    </row>
    <row r="97" spans="1:28">
      <c r="A97" t="s">
        <v>6157</v>
      </c>
      <c r="E97" t="s">
        <v>3682</v>
      </c>
      <c r="F97">
        <v>5</v>
      </c>
      <c r="G97" t="s">
        <v>3683</v>
      </c>
      <c r="H97" t="s">
        <v>3684</v>
      </c>
      <c r="I97">
        <v>5</v>
      </c>
      <c r="J97" s="20">
        <v>45134</v>
      </c>
      <c r="K97">
        <v>9</v>
      </c>
      <c r="L97" t="s">
        <v>3684</v>
      </c>
      <c r="M97" t="s">
        <v>3546</v>
      </c>
      <c r="N97">
        <v>1</v>
      </c>
      <c r="O97" t="s">
        <v>2144</v>
      </c>
      <c r="P97" t="s">
        <v>3471</v>
      </c>
      <c r="T97" t="s">
        <v>3686</v>
      </c>
      <c r="U97" s="22">
        <v>106</v>
      </c>
      <c r="V97" t="s">
        <v>2144</v>
      </c>
      <c r="W97" s="22">
        <v>2</v>
      </c>
      <c r="X97">
        <f>W97*U97*N97</f>
        <v>212</v>
      </c>
      <c r="Y97" t="s">
        <v>3509</v>
      </c>
      <c r="AB97">
        <v>106</v>
      </c>
    </row>
    <row r="98" spans="1:28">
      <c r="A98" t="s">
        <v>6157</v>
      </c>
      <c r="E98" t="s">
        <v>3682</v>
      </c>
      <c r="F98">
        <v>5</v>
      </c>
      <c r="G98" t="s">
        <v>3683</v>
      </c>
      <c r="H98" t="s">
        <v>3684</v>
      </c>
      <c r="I98">
        <v>5</v>
      </c>
      <c r="J98" s="20">
        <v>45134</v>
      </c>
      <c r="K98">
        <v>9</v>
      </c>
      <c r="L98" t="s">
        <v>3684</v>
      </c>
      <c r="M98" t="s">
        <v>3546</v>
      </c>
      <c r="N98">
        <v>1</v>
      </c>
      <c r="O98" t="s">
        <v>2144</v>
      </c>
      <c r="P98" t="s">
        <v>3471</v>
      </c>
      <c r="T98" t="s">
        <v>3687</v>
      </c>
      <c r="U98" s="22">
        <v>50</v>
      </c>
      <c r="V98" t="s">
        <v>2144</v>
      </c>
      <c r="W98" s="22">
        <v>2.38</v>
      </c>
      <c r="X98">
        <f>W98*U98*N98</f>
        <v>119</v>
      </c>
      <c r="Y98" t="s">
        <v>3509</v>
      </c>
      <c r="AB98">
        <v>50</v>
      </c>
    </row>
    <row r="99" spans="1:28">
      <c r="A99" t="s">
        <v>6155</v>
      </c>
      <c r="B99" t="s">
        <v>6156</v>
      </c>
      <c r="E99" t="s">
        <v>3682</v>
      </c>
      <c r="F99">
        <v>5</v>
      </c>
      <c r="G99" t="s">
        <v>3683</v>
      </c>
      <c r="H99" t="s">
        <v>3684</v>
      </c>
      <c r="I99">
        <v>5</v>
      </c>
      <c r="J99" s="20">
        <v>45134</v>
      </c>
      <c r="K99">
        <v>9</v>
      </c>
      <c r="L99" t="s">
        <v>3684</v>
      </c>
      <c r="M99" t="s">
        <v>3546</v>
      </c>
      <c r="N99">
        <v>1</v>
      </c>
      <c r="O99" t="s">
        <v>2144</v>
      </c>
      <c r="P99" t="s">
        <v>3482</v>
      </c>
      <c r="T99" t="s">
        <v>3678</v>
      </c>
      <c r="U99">
        <v>9.6</v>
      </c>
      <c r="V99" t="s">
        <v>3507</v>
      </c>
      <c r="X99">
        <f>U99*N99</f>
        <v>9.6</v>
      </c>
      <c r="Y99" t="s">
        <v>3507</v>
      </c>
      <c r="AB99">
        <v>9.6</v>
      </c>
    </row>
    <row r="100" spans="1:28">
      <c r="A100" t="s">
        <v>6155</v>
      </c>
      <c r="B100" t="s">
        <v>6156</v>
      </c>
      <c r="E100" t="s">
        <v>3682</v>
      </c>
      <c r="F100">
        <v>5</v>
      </c>
      <c r="G100" t="s">
        <v>3683</v>
      </c>
      <c r="H100" t="s">
        <v>3684</v>
      </c>
      <c r="I100">
        <v>5</v>
      </c>
      <c r="J100" s="20">
        <v>45134</v>
      </c>
      <c r="K100">
        <v>9</v>
      </c>
      <c r="L100" t="s">
        <v>3684</v>
      </c>
      <c r="M100" t="s">
        <v>3546</v>
      </c>
      <c r="N100">
        <v>1</v>
      </c>
      <c r="O100" t="s">
        <v>2144</v>
      </c>
      <c r="P100" t="s">
        <v>3482</v>
      </c>
      <c r="T100" t="s">
        <v>3688</v>
      </c>
      <c r="U100">
        <v>0.3</v>
      </c>
      <c r="V100" t="s">
        <v>3507</v>
      </c>
      <c r="X100">
        <f t="shared" ref="X100:X101" si="14">U100*N100</f>
        <v>0.3</v>
      </c>
      <c r="Y100" t="s">
        <v>3507</v>
      </c>
      <c r="AB100">
        <v>0.3</v>
      </c>
    </row>
    <row r="101" spans="1:28">
      <c r="A101" t="s">
        <v>6155</v>
      </c>
      <c r="B101" t="s">
        <v>6156</v>
      </c>
      <c r="E101" t="s">
        <v>3682</v>
      </c>
      <c r="F101">
        <v>5</v>
      </c>
      <c r="G101" t="s">
        <v>3683</v>
      </c>
      <c r="H101" t="s">
        <v>3684</v>
      </c>
      <c r="I101">
        <v>5</v>
      </c>
      <c r="J101" s="20">
        <v>45134</v>
      </c>
      <c r="K101">
        <v>9</v>
      </c>
      <c r="L101" t="s">
        <v>3684</v>
      </c>
      <c r="M101" t="s">
        <v>3546</v>
      </c>
      <c r="N101">
        <v>1</v>
      </c>
      <c r="O101" t="s">
        <v>2144</v>
      </c>
      <c r="P101" t="s">
        <v>3482</v>
      </c>
      <c r="T101" t="s">
        <v>3679</v>
      </c>
      <c r="U101">
        <v>0.65</v>
      </c>
      <c r="V101" t="s">
        <v>3507</v>
      </c>
      <c r="X101">
        <f t="shared" si="14"/>
        <v>0.65</v>
      </c>
      <c r="Y101" t="s">
        <v>3507</v>
      </c>
      <c r="AB101">
        <v>0.65</v>
      </c>
    </row>
    <row r="102" spans="1:28">
      <c r="E102" t="s">
        <v>3682</v>
      </c>
      <c r="F102">
        <v>5</v>
      </c>
      <c r="G102" t="s">
        <v>3683</v>
      </c>
      <c r="H102" t="s">
        <v>3684</v>
      </c>
      <c r="I102">
        <v>5</v>
      </c>
      <c r="J102" s="20">
        <v>45134</v>
      </c>
      <c r="K102">
        <v>9</v>
      </c>
      <c r="L102" t="s">
        <v>3684</v>
      </c>
      <c r="M102" t="s">
        <v>3689</v>
      </c>
      <c r="N102">
        <v>4</v>
      </c>
      <c r="O102" t="s">
        <v>2144</v>
      </c>
      <c r="P102" t="s">
        <v>3488</v>
      </c>
      <c r="T102" t="s">
        <v>3690</v>
      </c>
      <c r="U102" s="22">
        <v>4</v>
      </c>
      <c r="V102" t="s">
        <v>2144</v>
      </c>
      <c r="W102" s="22">
        <v>1.81</v>
      </c>
      <c r="X102">
        <f>W102*U102*N102</f>
        <v>28.96</v>
      </c>
      <c r="Y102" t="s">
        <v>3509</v>
      </c>
      <c r="AB102">
        <v>4</v>
      </c>
    </row>
    <row r="103" spans="1:28">
      <c r="A103" t="s">
        <v>6157</v>
      </c>
      <c r="E103" t="s">
        <v>3682</v>
      </c>
      <c r="F103">
        <v>5</v>
      </c>
      <c r="G103" t="s">
        <v>3683</v>
      </c>
      <c r="H103" t="s">
        <v>3684</v>
      </c>
      <c r="I103">
        <v>5</v>
      </c>
      <c r="J103" s="20">
        <v>45134</v>
      </c>
      <c r="K103">
        <v>9</v>
      </c>
      <c r="L103" t="s">
        <v>3684</v>
      </c>
      <c r="M103" t="s">
        <v>3689</v>
      </c>
      <c r="N103">
        <v>4</v>
      </c>
      <c r="O103" t="s">
        <v>2144</v>
      </c>
      <c r="P103" t="s">
        <v>3471</v>
      </c>
      <c r="T103" t="s">
        <v>3691</v>
      </c>
      <c r="U103" s="22">
        <v>8</v>
      </c>
      <c r="V103" t="s">
        <v>2144</v>
      </c>
      <c r="W103" s="22">
        <v>2.21</v>
      </c>
      <c r="X103">
        <f>W103*U103*N103</f>
        <v>70.72</v>
      </c>
      <c r="Y103" t="s">
        <v>3509</v>
      </c>
      <c r="AB103">
        <v>8</v>
      </c>
    </row>
    <row r="104" spans="1:28">
      <c r="A104" t="s">
        <v>6157</v>
      </c>
      <c r="E104" t="s">
        <v>3682</v>
      </c>
      <c r="F104">
        <v>5</v>
      </c>
      <c r="G104" t="s">
        <v>3683</v>
      </c>
      <c r="H104" t="s">
        <v>3684</v>
      </c>
      <c r="I104">
        <v>5</v>
      </c>
      <c r="J104" s="20">
        <v>45134</v>
      </c>
      <c r="K104">
        <v>9</v>
      </c>
      <c r="L104" t="s">
        <v>3684</v>
      </c>
      <c r="M104" t="s">
        <v>3689</v>
      </c>
      <c r="N104">
        <v>4</v>
      </c>
      <c r="O104" t="s">
        <v>2144</v>
      </c>
      <c r="P104" t="s">
        <v>3471</v>
      </c>
      <c r="T104" t="s">
        <v>3692</v>
      </c>
      <c r="U104" s="22">
        <v>8</v>
      </c>
      <c r="V104" t="s">
        <v>2144</v>
      </c>
      <c r="W104" s="22">
        <v>0.51</v>
      </c>
      <c r="X104">
        <f>W104*U104*N104</f>
        <v>16.32</v>
      </c>
      <c r="Y104" t="s">
        <v>3509</v>
      </c>
      <c r="AB104">
        <v>8</v>
      </c>
    </row>
    <row r="105" spans="1:28">
      <c r="A105" t="s">
        <v>6157</v>
      </c>
      <c r="E105" t="s">
        <v>3682</v>
      </c>
      <c r="F105">
        <v>5</v>
      </c>
      <c r="G105" t="s">
        <v>3683</v>
      </c>
      <c r="H105" t="s">
        <v>3684</v>
      </c>
      <c r="I105">
        <v>5</v>
      </c>
      <c r="J105" s="20">
        <v>45134</v>
      </c>
      <c r="K105">
        <v>9</v>
      </c>
      <c r="L105" t="s">
        <v>3684</v>
      </c>
      <c r="M105" t="s">
        <v>3689</v>
      </c>
      <c r="N105">
        <v>4</v>
      </c>
      <c r="O105" t="s">
        <v>2144</v>
      </c>
      <c r="P105" t="s">
        <v>3471</v>
      </c>
      <c r="T105" t="s">
        <v>3693</v>
      </c>
      <c r="U105" s="22">
        <v>8</v>
      </c>
      <c r="V105" t="s">
        <v>2144</v>
      </c>
      <c r="W105" s="22">
        <v>0.38</v>
      </c>
      <c r="X105">
        <f t="shared" ref="X105:X107" si="15">W105*U105*N105</f>
        <v>12.16</v>
      </c>
      <c r="Y105" t="s">
        <v>3509</v>
      </c>
      <c r="AB105">
        <v>8</v>
      </c>
    </row>
    <row r="106" spans="1:28">
      <c r="A106" t="s">
        <v>6157</v>
      </c>
      <c r="E106" t="s">
        <v>3682</v>
      </c>
      <c r="F106">
        <v>5</v>
      </c>
      <c r="G106" t="s">
        <v>3683</v>
      </c>
      <c r="H106" t="s">
        <v>3684</v>
      </c>
      <c r="I106">
        <v>5</v>
      </c>
      <c r="J106" s="20">
        <v>45134</v>
      </c>
      <c r="K106">
        <v>9</v>
      </c>
      <c r="L106" t="s">
        <v>3684</v>
      </c>
      <c r="M106" t="s">
        <v>3689</v>
      </c>
      <c r="N106">
        <v>4</v>
      </c>
      <c r="O106" t="s">
        <v>2144</v>
      </c>
      <c r="P106" t="s">
        <v>3471</v>
      </c>
      <c r="T106" t="s">
        <v>3694</v>
      </c>
      <c r="U106" s="22">
        <v>24</v>
      </c>
      <c r="V106" t="s">
        <v>2144</v>
      </c>
      <c r="W106" s="22">
        <v>0.86</v>
      </c>
      <c r="X106">
        <f t="shared" si="15"/>
        <v>82.56</v>
      </c>
      <c r="Y106" t="s">
        <v>3509</v>
      </c>
      <c r="AB106">
        <v>24</v>
      </c>
    </row>
    <row r="107" spans="1:28">
      <c r="A107" t="s">
        <v>6157</v>
      </c>
      <c r="E107" t="s">
        <v>3682</v>
      </c>
      <c r="F107">
        <v>5</v>
      </c>
      <c r="G107" t="s">
        <v>3683</v>
      </c>
      <c r="H107" t="s">
        <v>3684</v>
      </c>
      <c r="I107">
        <v>5</v>
      </c>
      <c r="J107" s="20">
        <v>45134</v>
      </c>
      <c r="K107">
        <v>9</v>
      </c>
      <c r="L107" t="s">
        <v>3684</v>
      </c>
      <c r="M107" t="s">
        <v>3689</v>
      </c>
      <c r="N107">
        <v>4</v>
      </c>
      <c r="O107" t="s">
        <v>2144</v>
      </c>
      <c r="P107" t="s">
        <v>3471</v>
      </c>
      <c r="T107" t="s">
        <v>3695</v>
      </c>
      <c r="U107" s="22">
        <v>4</v>
      </c>
      <c r="V107" t="s">
        <v>2144</v>
      </c>
      <c r="W107" s="22">
        <v>0.59</v>
      </c>
      <c r="X107">
        <f t="shared" si="15"/>
        <v>9.44</v>
      </c>
      <c r="Y107" t="s">
        <v>3509</v>
      </c>
      <c r="AB107">
        <v>4</v>
      </c>
    </row>
    <row r="108" spans="1:28">
      <c r="A108" t="s">
        <v>6155</v>
      </c>
      <c r="B108" t="s">
        <v>6156</v>
      </c>
      <c r="E108" t="s">
        <v>3682</v>
      </c>
      <c r="F108">
        <v>5</v>
      </c>
      <c r="G108" t="s">
        <v>3683</v>
      </c>
      <c r="H108" t="s">
        <v>3684</v>
      </c>
      <c r="I108">
        <v>5</v>
      </c>
      <c r="J108" s="20">
        <v>45134</v>
      </c>
      <c r="K108">
        <v>9</v>
      </c>
      <c r="L108" t="s">
        <v>3684</v>
      </c>
      <c r="M108" t="s">
        <v>3689</v>
      </c>
      <c r="N108">
        <v>4</v>
      </c>
      <c r="O108" t="s">
        <v>2144</v>
      </c>
      <c r="P108" t="s">
        <v>3482</v>
      </c>
      <c r="T108" t="s">
        <v>3678</v>
      </c>
      <c r="U108">
        <v>0.81</v>
      </c>
      <c r="V108" t="s">
        <v>3507</v>
      </c>
      <c r="X108">
        <f>U108*N108</f>
        <v>3.24</v>
      </c>
      <c r="Y108" t="s">
        <v>3507</v>
      </c>
      <c r="AB108">
        <v>0.81</v>
      </c>
    </row>
    <row r="109" spans="1:28">
      <c r="A109" t="s">
        <v>6155</v>
      </c>
      <c r="B109" t="s">
        <v>6156</v>
      </c>
      <c r="E109" t="s">
        <v>3682</v>
      </c>
      <c r="F109">
        <v>5</v>
      </c>
      <c r="G109" t="s">
        <v>3683</v>
      </c>
      <c r="H109" t="s">
        <v>3684</v>
      </c>
      <c r="I109">
        <v>5</v>
      </c>
      <c r="J109" s="20">
        <v>45134</v>
      </c>
      <c r="K109">
        <v>9</v>
      </c>
      <c r="L109" t="s">
        <v>3684</v>
      </c>
      <c r="M109" t="s">
        <v>3689</v>
      </c>
      <c r="N109">
        <v>4</v>
      </c>
      <c r="O109" t="s">
        <v>2144</v>
      </c>
      <c r="P109" t="s">
        <v>3482</v>
      </c>
      <c r="T109" t="s">
        <v>3688</v>
      </c>
      <c r="U109">
        <v>0.02</v>
      </c>
      <c r="V109" t="s">
        <v>3507</v>
      </c>
      <c r="X109">
        <f t="shared" ref="X109:X110" si="16">U109*N109</f>
        <v>0.08</v>
      </c>
      <c r="Y109" t="s">
        <v>3507</v>
      </c>
      <c r="AB109">
        <v>0.02</v>
      </c>
    </row>
    <row r="110" spans="1:28">
      <c r="A110" t="s">
        <v>6155</v>
      </c>
      <c r="B110" t="s">
        <v>6156</v>
      </c>
      <c r="E110" t="s">
        <v>3682</v>
      </c>
      <c r="F110">
        <v>5</v>
      </c>
      <c r="G110" t="s">
        <v>3683</v>
      </c>
      <c r="H110" t="s">
        <v>3684</v>
      </c>
      <c r="I110">
        <v>5</v>
      </c>
      <c r="J110" s="20">
        <v>45134</v>
      </c>
      <c r="K110">
        <v>9</v>
      </c>
      <c r="L110" t="s">
        <v>3684</v>
      </c>
      <c r="M110" t="s">
        <v>3689</v>
      </c>
      <c r="N110">
        <v>4</v>
      </c>
      <c r="O110" t="s">
        <v>2144</v>
      </c>
      <c r="P110" t="s">
        <v>3482</v>
      </c>
      <c r="T110" t="s">
        <v>3679</v>
      </c>
      <c r="U110">
        <v>0.15</v>
      </c>
      <c r="V110" t="s">
        <v>3507</v>
      </c>
      <c r="X110">
        <f t="shared" si="16"/>
        <v>0.6</v>
      </c>
      <c r="Y110" t="s">
        <v>3507</v>
      </c>
      <c r="AB110">
        <v>0.15</v>
      </c>
    </row>
    <row r="111" spans="1:28">
      <c r="E111" t="s">
        <v>3703</v>
      </c>
      <c r="F111">
        <v>2</v>
      </c>
      <c r="G111" t="s">
        <v>3704</v>
      </c>
      <c r="H111" t="s">
        <v>3710</v>
      </c>
      <c r="I111">
        <v>2</v>
      </c>
      <c r="J111" s="20">
        <v>45107</v>
      </c>
      <c r="K111">
        <v>10</v>
      </c>
      <c r="L111" t="s">
        <v>3710</v>
      </c>
      <c r="M111" s="28" t="s">
        <v>3689</v>
      </c>
      <c r="N111" s="28">
        <v>4</v>
      </c>
      <c r="O111" s="28" t="s">
        <v>2144</v>
      </c>
      <c r="P111" t="s">
        <v>3488</v>
      </c>
      <c r="T111" t="s">
        <v>3705</v>
      </c>
      <c r="U111" s="22">
        <v>8</v>
      </c>
      <c r="V111" t="s">
        <v>2144</v>
      </c>
      <c r="X111">
        <v>8</v>
      </c>
      <c r="Y111" t="s">
        <v>2144</v>
      </c>
      <c r="AB111">
        <v>8</v>
      </c>
    </row>
    <row r="112" spans="1:28">
      <c r="A112" t="s">
        <v>6157</v>
      </c>
      <c r="E112" t="s">
        <v>3703</v>
      </c>
      <c r="F112">
        <v>2</v>
      </c>
      <c r="G112" t="s">
        <v>3704</v>
      </c>
      <c r="H112" t="s">
        <v>3710</v>
      </c>
      <c r="I112">
        <v>2</v>
      </c>
      <c r="J112" s="20">
        <v>45107</v>
      </c>
      <c r="K112">
        <v>10</v>
      </c>
      <c r="L112" t="s">
        <v>3710</v>
      </c>
      <c r="M112" s="28" t="s">
        <v>3689</v>
      </c>
      <c r="N112" s="28">
        <v>4</v>
      </c>
      <c r="O112" s="28" t="s">
        <v>2144</v>
      </c>
      <c r="P112" t="s">
        <v>3471</v>
      </c>
      <c r="T112" t="s">
        <v>3706</v>
      </c>
      <c r="U112" s="22">
        <v>8</v>
      </c>
      <c r="V112" t="s">
        <v>2144</v>
      </c>
      <c r="W112" s="22">
        <v>2.2799999999999998</v>
      </c>
      <c r="X112">
        <f t="shared" ref="X112:X114" si="17">W112*U112*N112</f>
        <v>72.959999999999994</v>
      </c>
      <c r="Y112" t="s">
        <v>3509</v>
      </c>
      <c r="AB112">
        <v>8</v>
      </c>
    </row>
    <row r="113" spans="1:28">
      <c r="A113" t="s">
        <v>6157</v>
      </c>
      <c r="E113" t="s">
        <v>3703</v>
      </c>
      <c r="F113">
        <v>2</v>
      </c>
      <c r="G113" t="s">
        <v>3704</v>
      </c>
      <c r="H113" t="s">
        <v>3710</v>
      </c>
      <c r="I113">
        <v>2</v>
      </c>
      <c r="J113" s="20">
        <v>45107</v>
      </c>
      <c r="K113">
        <v>10</v>
      </c>
      <c r="L113" t="s">
        <v>3710</v>
      </c>
      <c r="M113" s="28" t="s">
        <v>3689</v>
      </c>
      <c r="N113" s="28">
        <v>4</v>
      </c>
      <c r="O113" s="28" t="s">
        <v>2144</v>
      </c>
      <c r="P113" t="s">
        <v>3471</v>
      </c>
      <c r="T113" t="s">
        <v>3707</v>
      </c>
      <c r="U113" s="22">
        <v>16</v>
      </c>
      <c r="V113" t="s">
        <v>2144</v>
      </c>
      <c r="W113" s="22">
        <v>1.66</v>
      </c>
      <c r="X113">
        <f t="shared" si="17"/>
        <v>106.24</v>
      </c>
      <c r="Y113" t="s">
        <v>3509</v>
      </c>
      <c r="AB113">
        <v>16</v>
      </c>
    </row>
    <row r="114" spans="1:28">
      <c r="A114" t="s">
        <v>6157</v>
      </c>
      <c r="E114" t="s">
        <v>3703</v>
      </c>
      <c r="F114">
        <v>2</v>
      </c>
      <c r="G114" t="s">
        <v>3704</v>
      </c>
      <c r="H114" t="s">
        <v>3710</v>
      </c>
      <c r="I114">
        <v>2</v>
      </c>
      <c r="J114" s="20">
        <v>45107</v>
      </c>
      <c r="K114">
        <v>10</v>
      </c>
      <c r="L114" t="s">
        <v>3710</v>
      </c>
      <c r="M114" s="28" t="s">
        <v>3689</v>
      </c>
      <c r="N114" s="28">
        <v>4</v>
      </c>
      <c r="O114" s="28" t="s">
        <v>2144</v>
      </c>
      <c r="P114" t="s">
        <v>3471</v>
      </c>
      <c r="T114" t="s">
        <v>3708</v>
      </c>
      <c r="U114" s="22">
        <v>8</v>
      </c>
      <c r="V114" t="s">
        <v>2144</v>
      </c>
      <c r="W114" s="22">
        <v>0.86</v>
      </c>
      <c r="X114">
        <f t="shared" si="17"/>
        <v>27.52</v>
      </c>
      <c r="Y114" t="s">
        <v>3509</v>
      </c>
      <c r="AB114">
        <v>8</v>
      </c>
    </row>
    <row r="115" spans="1:28">
      <c r="A115" t="s">
        <v>6157</v>
      </c>
      <c r="E115" t="s">
        <v>3703</v>
      </c>
      <c r="F115">
        <v>2</v>
      </c>
      <c r="G115" t="s">
        <v>3704</v>
      </c>
      <c r="H115" t="s">
        <v>3710</v>
      </c>
      <c r="I115">
        <v>2</v>
      </c>
      <c r="J115" s="20">
        <v>45107</v>
      </c>
      <c r="K115">
        <v>10</v>
      </c>
      <c r="L115" t="s">
        <v>3710</v>
      </c>
      <c r="M115" s="28" t="s">
        <v>3689</v>
      </c>
      <c r="N115" s="28">
        <v>4</v>
      </c>
      <c r="O115" s="28" t="s">
        <v>2144</v>
      </c>
      <c r="P115" t="s">
        <v>3471</v>
      </c>
      <c r="T115" t="s">
        <v>3709</v>
      </c>
      <c r="U115" s="22">
        <v>8</v>
      </c>
      <c r="V115" t="s">
        <v>2144</v>
      </c>
      <c r="W115" s="22">
        <v>1.47</v>
      </c>
      <c r="X115">
        <f t="shared" ref="X115" si="18">W115*U115*N115</f>
        <v>47.04</v>
      </c>
      <c r="Y115" t="s">
        <v>3509</v>
      </c>
      <c r="AB115">
        <v>8</v>
      </c>
    </row>
    <row r="116" spans="1:28">
      <c r="A116" t="s">
        <v>6155</v>
      </c>
      <c r="B116" t="s">
        <v>6156</v>
      </c>
      <c r="E116" t="s">
        <v>3703</v>
      </c>
      <c r="F116">
        <v>2</v>
      </c>
      <c r="G116" t="s">
        <v>3704</v>
      </c>
      <c r="H116" t="s">
        <v>3710</v>
      </c>
      <c r="I116">
        <v>2</v>
      </c>
      <c r="J116" s="20">
        <v>45107</v>
      </c>
      <c r="K116">
        <v>10</v>
      </c>
      <c r="L116" t="s">
        <v>3710</v>
      </c>
      <c r="M116" s="28" t="s">
        <v>3689</v>
      </c>
      <c r="N116" s="28">
        <v>4</v>
      </c>
      <c r="O116" s="28" t="s">
        <v>2144</v>
      </c>
      <c r="P116" t="s">
        <v>3482</v>
      </c>
      <c r="T116" t="s">
        <v>3641</v>
      </c>
      <c r="U116">
        <v>1.3</v>
      </c>
      <c r="V116" t="s">
        <v>3507</v>
      </c>
      <c r="X116">
        <f t="shared" ref="X116:X118" si="19">U116*N116</f>
        <v>5.2</v>
      </c>
      <c r="Y116" t="s">
        <v>3507</v>
      </c>
      <c r="AB116">
        <v>1.3</v>
      </c>
    </row>
    <row r="117" spans="1:28">
      <c r="A117" s="192" t="s">
        <v>6154</v>
      </c>
      <c r="E117" t="s">
        <v>3703</v>
      </c>
      <c r="F117">
        <v>2</v>
      </c>
      <c r="G117" t="s">
        <v>3704</v>
      </c>
      <c r="H117" t="s">
        <v>3710</v>
      </c>
      <c r="I117">
        <v>2</v>
      </c>
      <c r="J117" s="20">
        <v>45107</v>
      </c>
      <c r="K117">
        <v>10</v>
      </c>
      <c r="L117" t="s">
        <v>3710</v>
      </c>
      <c r="M117" s="28" t="s">
        <v>3689</v>
      </c>
      <c r="N117" s="28">
        <v>4</v>
      </c>
      <c r="O117" s="28" t="s">
        <v>2144</v>
      </c>
      <c r="P117" t="s">
        <v>3482</v>
      </c>
      <c r="T117" t="s">
        <v>3642</v>
      </c>
      <c r="U117">
        <v>0.02</v>
      </c>
      <c r="V117" t="s">
        <v>3507</v>
      </c>
      <c r="X117">
        <f t="shared" si="19"/>
        <v>0.08</v>
      </c>
      <c r="Y117" t="s">
        <v>3507</v>
      </c>
      <c r="AB117">
        <v>0.02</v>
      </c>
    </row>
    <row r="118" spans="1:28">
      <c r="A118" t="s">
        <v>6152</v>
      </c>
      <c r="B118" t="s">
        <v>6153</v>
      </c>
      <c r="E118" t="s">
        <v>3703</v>
      </c>
      <c r="F118">
        <v>2</v>
      </c>
      <c r="G118" t="s">
        <v>3704</v>
      </c>
      <c r="H118" t="s">
        <v>3710</v>
      </c>
      <c r="I118">
        <v>2</v>
      </c>
      <c r="J118" s="20">
        <v>45107</v>
      </c>
      <c r="K118">
        <v>10</v>
      </c>
      <c r="L118" t="s">
        <v>3710</v>
      </c>
      <c r="M118" s="28" t="s">
        <v>3689</v>
      </c>
      <c r="N118" s="28">
        <v>4</v>
      </c>
      <c r="O118" s="28" t="s">
        <v>2144</v>
      </c>
      <c r="P118" t="s">
        <v>3482</v>
      </c>
      <c r="T118" t="s">
        <v>3655</v>
      </c>
      <c r="U118">
        <v>0.2</v>
      </c>
      <c r="V118" t="s">
        <v>3507</v>
      </c>
      <c r="X118">
        <f t="shared" si="19"/>
        <v>0.8</v>
      </c>
      <c r="Y118" t="s">
        <v>3507</v>
      </c>
      <c r="AB118">
        <v>0.2</v>
      </c>
    </row>
    <row r="119" spans="1:28">
      <c r="A119" t="s">
        <v>6157</v>
      </c>
      <c r="E119" t="s">
        <v>3711</v>
      </c>
      <c r="F119">
        <v>8</v>
      </c>
      <c r="G119" t="s">
        <v>3712</v>
      </c>
      <c r="H119" t="s">
        <v>3713</v>
      </c>
      <c r="I119">
        <v>8</v>
      </c>
      <c r="J119" s="20">
        <v>45198</v>
      </c>
      <c r="K119">
        <v>11</v>
      </c>
      <c r="L119" t="s">
        <v>3713</v>
      </c>
      <c r="M119" s="28" t="s">
        <v>3689</v>
      </c>
      <c r="N119" s="28">
        <v>4</v>
      </c>
      <c r="O119" s="28" t="s">
        <v>2144</v>
      </c>
      <c r="P119" t="s">
        <v>3471</v>
      </c>
      <c r="T119" t="s">
        <v>3714</v>
      </c>
      <c r="U119" s="22">
        <v>8</v>
      </c>
      <c r="V119" t="s">
        <v>2144</v>
      </c>
      <c r="W119" s="22">
        <v>0.53</v>
      </c>
      <c r="X119">
        <f t="shared" ref="X119:X121" si="20">W119*U119*N119</f>
        <v>16.96</v>
      </c>
      <c r="Y119" t="s">
        <v>3509</v>
      </c>
      <c r="AB119">
        <v>8</v>
      </c>
    </row>
    <row r="120" spans="1:28">
      <c r="A120" t="s">
        <v>6157</v>
      </c>
      <c r="E120" t="s">
        <v>3711</v>
      </c>
      <c r="F120">
        <v>8</v>
      </c>
      <c r="G120" t="s">
        <v>3712</v>
      </c>
      <c r="H120" t="s">
        <v>3713</v>
      </c>
      <c r="I120">
        <v>8</v>
      </c>
      <c r="J120" s="20">
        <v>45198</v>
      </c>
      <c r="K120">
        <v>11</v>
      </c>
      <c r="L120" t="s">
        <v>3713</v>
      </c>
      <c r="M120" s="28" t="s">
        <v>3689</v>
      </c>
      <c r="N120" s="28">
        <v>4</v>
      </c>
      <c r="O120" s="28" t="s">
        <v>2144</v>
      </c>
      <c r="P120" t="s">
        <v>3471</v>
      </c>
      <c r="T120" t="s">
        <v>3715</v>
      </c>
      <c r="U120" s="22">
        <v>6</v>
      </c>
      <c r="V120" t="s">
        <v>2144</v>
      </c>
      <c r="W120" s="22">
        <v>0.44</v>
      </c>
      <c r="X120">
        <f t="shared" si="20"/>
        <v>10.56</v>
      </c>
      <c r="Y120" t="s">
        <v>3509</v>
      </c>
      <c r="AB120">
        <v>6</v>
      </c>
    </row>
    <row r="121" spans="1:28">
      <c r="A121" t="s">
        <v>6157</v>
      </c>
      <c r="E121" t="s">
        <v>3711</v>
      </c>
      <c r="F121">
        <v>8</v>
      </c>
      <c r="G121" t="s">
        <v>3712</v>
      </c>
      <c r="H121" t="s">
        <v>3713</v>
      </c>
      <c r="I121">
        <v>8</v>
      </c>
      <c r="J121" s="20">
        <v>45198</v>
      </c>
      <c r="K121">
        <v>11</v>
      </c>
      <c r="L121" t="s">
        <v>3713</v>
      </c>
      <c r="M121" s="28" t="s">
        <v>3689</v>
      </c>
      <c r="N121" s="28">
        <v>4</v>
      </c>
      <c r="O121" s="28" t="s">
        <v>2144</v>
      </c>
      <c r="P121" t="s">
        <v>3471</v>
      </c>
      <c r="T121" t="s">
        <v>3716</v>
      </c>
      <c r="U121" s="22">
        <v>3</v>
      </c>
      <c r="V121" t="s">
        <v>2144</v>
      </c>
      <c r="W121" s="22">
        <v>0.33</v>
      </c>
      <c r="X121">
        <f t="shared" si="20"/>
        <v>3.96</v>
      </c>
      <c r="Y121" t="s">
        <v>3509</v>
      </c>
      <c r="AB121">
        <v>3</v>
      </c>
    </row>
    <row r="122" spans="1:28">
      <c r="A122" t="s">
        <v>6155</v>
      </c>
      <c r="B122" t="s">
        <v>6156</v>
      </c>
      <c r="E122" t="s">
        <v>3711</v>
      </c>
      <c r="F122">
        <v>8</v>
      </c>
      <c r="G122" t="s">
        <v>3712</v>
      </c>
      <c r="H122" t="s">
        <v>3713</v>
      </c>
      <c r="I122">
        <v>8</v>
      </c>
      <c r="J122" s="20">
        <v>45198</v>
      </c>
      <c r="K122">
        <v>11</v>
      </c>
      <c r="L122" t="s">
        <v>3713</v>
      </c>
      <c r="M122" s="28" t="s">
        <v>3689</v>
      </c>
      <c r="N122" s="28">
        <v>4</v>
      </c>
      <c r="O122" s="28" t="s">
        <v>2144</v>
      </c>
      <c r="P122" t="s">
        <v>3482</v>
      </c>
      <c r="T122" t="s">
        <v>3717</v>
      </c>
      <c r="U122">
        <v>0.03</v>
      </c>
      <c r="V122" t="s">
        <v>3507</v>
      </c>
      <c r="X122">
        <f t="shared" ref="X122:X124" si="21">U122*N122</f>
        <v>0.12</v>
      </c>
      <c r="Y122" t="s">
        <v>3507</v>
      </c>
      <c r="AB122">
        <v>0.03</v>
      </c>
    </row>
    <row r="123" spans="1:28">
      <c r="A123" t="s">
        <v>6155</v>
      </c>
      <c r="B123" t="s">
        <v>6156</v>
      </c>
      <c r="E123" t="s">
        <v>3711</v>
      </c>
      <c r="F123">
        <v>8</v>
      </c>
      <c r="G123" t="s">
        <v>3712</v>
      </c>
      <c r="H123" t="s">
        <v>3713</v>
      </c>
      <c r="I123">
        <v>8</v>
      </c>
      <c r="J123" s="20">
        <v>45198</v>
      </c>
      <c r="K123">
        <v>11</v>
      </c>
      <c r="L123" t="s">
        <v>3713</v>
      </c>
      <c r="M123" s="28" t="s">
        <v>3689</v>
      </c>
      <c r="N123" s="28">
        <v>4</v>
      </c>
      <c r="O123" s="28" t="s">
        <v>2144</v>
      </c>
      <c r="P123" t="s">
        <v>3482</v>
      </c>
      <c r="T123" t="s">
        <v>3718</v>
      </c>
      <c r="U123">
        <v>0.19</v>
      </c>
      <c r="V123" t="s">
        <v>3507</v>
      </c>
      <c r="X123">
        <f t="shared" si="21"/>
        <v>0.76</v>
      </c>
      <c r="Y123" t="s">
        <v>3507</v>
      </c>
      <c r="AB123">
        <v>0.19</v>
      </c>
    </row>
    <row r="124" spans="1:28">
      <c r="A124" t="s">
        <v>6155</v>
      </c>
      <c r="B124" t="s">
        <v>6156</v>
      </c>
      <c r="E124" t="s">
        <v>3711</v>
      </c>
      <c r="F124">
        <v>8</v>
      </c>
      <c r="G124" t="s">
        <v>3712</v>
      </c>
      <c r="H124" t="s">
        <v>3713</v>
      </c>
      <c r="I124">
        <v>8</v>
      </c>
      <c r="J124" s="20">
        <v>45198</v>
      </c>
      <c r="K124">
        <v>11</v>
      </c>
      <c r="L124" t="s">
        <v>3713</v>
      </c>
      <c r="M124" s="28" t="s">
        <v>3689</v>
      </c>
      <c r="N124" s="28">
        <v>4</v>
      </c>
      <c r="O124" s="28" t="s">
        <v>2144</v>
      </c>
      <c r="P124" t="s">
        <v>3482</v>
      </c>
      <c r="T124" t="s">
        <v>3719</v>
      </c>
      <c r="U124">
        <v>0.06</v>
      </c>
      <c r="V124" t="s">
        <v>3507</v>
      </c>
      <c r="X124">
        <f t="shared" si="21"/>
        <v>0.24</v>
      </c>
      <c r="Y124" t="s">
        <v>3507</v>
      </c>
      <c r="AB124">
        <v>0.06</v>
      </c>
    </row>
  </sheetData>
  <autoFilter ref="A2:AB124"/>
  <hyperlinks>
    <hyperlink ref="E1" location="'Common list'!A1" display="&lt;--назад"/>
    <hyperlink ref="AB1" location="'Common list'!A1" display="&lt;--назад"/>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D12"/>
  <sheetViews>
    <sheetView workbookViewId="0">
      <selection activeCell="C21" sqref="C21"/>
    </sheetView>
  </sheetViews>
  <sheetFormatPr defaultRowHeight="15"/>
  <cols>
    <col min="1" max="1" width="18.140625" bestFit="1" customWidth="1"/>
    <col min="2" max="2" width="11" customWidth="1"/>
    <col min="3" max="3" width="13.42578125" customWidth="1"/>
    <col min="4" max="4" width="9" customWidth="1"/>
  </cols>
  <sheetData>
    <row r="3" spans="1:4" ht="35.450000000000003" customHeight="1">
      <c r="A3" s="396" t="s">
        <v>9999</v>
      </c>
      <c r="B3" s="396" t="s">
        <v>3508</v>
      </c>
      <c r="C3" s="397" t="s">
        <v>10003</v>
      </c>
      <c r="D3" s="397" t="s">
        <v>10034</v>
      </c>
    </row>
    <row r="4" spans="1:4">
      <c r="A4" t="s">
        <v>9978</v>
      </c>
      <c r="B4" t="s">
        <v>3735</v>
      </c>
      <c r="C4" s="22">
        <v>18.062999999999999</v>
      </c>
      <c r="D4" s="22"/>
    </row>
    <row r="5" spans="1:4">
      <c r="A5" t="s">
        <v>9985</v>
      </c>
      <c r="B5" t="s">
        <v>3735</v>
      </c>
      <c r="C5" s="22">
        <v>21.2</v>
      </c>
      <c r="D5" s="22">
        <v>5.9640000000000004</v>
      </c>
    </row>
    <row r="6" spans="1:4">
      <c r="A6" t="s">
        <v>9986</v>
      </c>
      <c r="B6" t="s">
        <v>3735</v>
      </c>
      <c r="C6" s="22">
        <v>538.63000000000011</v>
      </c>
      <c r="D6" s="22">
        <v>64.635599999999997</v>
      </c>
    </row>
    <row r="7" spans="1:4">
      <c r="A7" t="s">
        <v>9984</v>
      </c>
      <c r="B7" t="s">
        <v>3509</v>
      </c>
      <c r="C7" s="22">
        <v>446.60399999999993</v>
      </c>
      <c r="D7" s="22">
        <v>0</v>
      </c>
    </row>
    <row r="8" spans="1:4">
      <c r="A8" t="s">
        <v>9983</v>
      </c>
      <c r="B8" t="s">
        <v>3735</v>
      </c>
      <c r="C8" s="22">
        <v>675.23</v>
      </c>
      <c r="D8" s="22">
        <v>57.39455000000001</v>
      </c>
    </row>
    <row r="9" spans="1:4">
      <c r="A9" t="s">
        <v>9982</v>
      </c>
      <c r="B9" t="s">
        <v>3735</v>
      </c>
      <c r="C9" s="22">
        <v>559.82999999999993</v>
      </c>
      <c r="D9" s="22">
        <v>33.589799999999997</v>
      </c>
    </row>
    <row r="10" spans="1:4">
      <c r="A10" t="s">
        <v>9987</v>
      </c>
      <c r="B10" t="s">
        <v>3735</v>
      </c>
      <c r="C10" s="22">
        <v>22.33</v>
      </c>
      <c r="D10" s="22"/>
    </row>
    <row r="11" spans="1:4">
      <c r="A11" t="s">
        <v>9980</v>
      </c>
      <c r="B11" t="s">
        <v>2144</v>
      </c>
      <c r="C11" s="22">
        <v>111</v>
      </c>
      <c r="D11" s="22">
        <v>724.14629999999988</v>
      </c>
    </row>
    <row r="12" spans="1:4">
      <c r="A12" t="s">
        <v>9979</v>
      </c>
      <c r="B12" t="s">
        <v>3735</v>
      </c>
      <c r="C12" s="22">
        <v>49.094799999999999</v>
      </c>
      <c r="D12" s="22"/>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88"/>
  <sheetViews>
    <sheetView topLeftCell="W1" zoomScale="70" zoomScaleNormal="70" workbookViewId="0">
      <pane ySplit="2" topLeftCell="A163" activePane="bottomLeft" state="frozen"/>
      <selection activeCell="C21" sqref="C21"/>
      <selection pane="bottomLeft" activeCell="AB127" sqref="AB127"/>
    </sheetView>
  </sheetViews>
  <sheetFormatPr defaultRowHeight="15"/>
  <cols>
    <col min="1" max="1" width="34.42578125" customWidth="1"/>
    <col min="2" max="2" width="35" customWidth="1"/>
    <col min="3" max="8" width="21.42578125" customWidth="1"/>
    <col min="9" max="9" width="23.28515625" customWidth="1"/>
    <col min="10" max="16" width="21.42578125" customWidth="1"/>
    <col min="17" max="17" width="67.140625" customWidth="1"/>
    <col min="18" max="24" width="21.42578125" customWidth="1"/>
    <col min="25" max="25" width="18.85546875" customWidth="1"/>
  </cols>
  <sheetData>
    <row r="1" spans="1:26">
      <c r="B1" s="69" t="s">
        <v>5525</v>
      </c>
      <c r="Y1" s="69" t="s">
        <v>5525</v>
      </c>
    </row>
    <row r="2" spans="1:26" ht="28.5">
      <c r="A2" s="62" t="s">
        <v>9999</v>
      </c>
      <c r="B2" s="3" t="s">
        <v>2</v>
      </c>
      <c r="C2" s="3" t="s">
        <v>3</v>
      </c>
      <c r="D2" s="3" t="s">
        <v>0</v>
      </c>
      <c r="E2" s="3" t="s">
        <v>6</v>
      </c>
      <c r="F2" s="3" t="s">
        <v>1</v>
      </c>
      <c r="G2" s="3" t="s">
        <v>7</v>
      </c>
      <c r="H2" s="3" t="s">
        <v>4</v>
      </c>
      <c r="I2" s="6" t="s">
        <v>2122</v>
      </c>
      <c r="J2" s="6" t="s">
        <v>3498</v>
      </c>
      <c r="K2" s="6" t="s">
        <v>3499</v>
      </c>
      <c r="L2" s="3" t="s">
        <v>3501</v>
      </c>
      <c r="M2" s="6" t="s">
        <v>3497</v>
      </c>
      <c r="N2" s="6" t="s">
        <v>2123</v>
      </c>
      <c r="O2" s="6" t="s">
        <v>3656</v>
      </c>
      <c r="P2" s="6" t="s">
        <v>2603</v>
      </c>
      <c r="Q2" s="6" t="s">
        <v>8</v>
      </c>
      <c r="R2" s="3" t="s">
        <v>3500</v>
      </c>
      <c r="S2" s="3" t="s">
        <v>3502</v>
      </c>
      <c r="T2" s="3" t="s">
        <v>2602</v>
      </c>
      <c r="U2" s="3" t="s">
        <v>3503</v>
      </c>
      <c r="V2" s="3" t="s">
        <v>3508</v>
      </c>
      <c r="W2" s="3" t="s">
        <v>2175</v>
      </c>
      <c r="X2" s="3" t="s">
        <v>2143</v>
      </c>
      <c r="Y2" s="66" t="s">
        <v>5508</v>
      </c>
      <c r="Z2" s="447" t="s">
        <v>10022</v>
      </c>
    </row>
    <row r="3" spans="1:26">
      <c r="A3" t="s">
        <v>9978</v>
      </c>
      <c r="B3" t="s">
        <v>3720</v>
      </c>
      <c r="C3">
        <v>3</v>
      </c>
      <c r="D3" t="s">
        <v>3721</v>
      </c>
      <c r="E3" t="s">
        <v>3739</v>
      </c>
      <c r="F3">
        <v>3</v>
      </c>
      <c r="G3" s="20">
        <v>45308</v>
      </c>
      <c r="H3">
        <v>2</v>
      </c>
      <c r="I3" t="s">
        <v>3739</v>
      </c>
      <c r="K3" s="22">
        <v>3</v>
      </c>
      <c r="L3" t="s">
        <v>2144</v>
      </c>
      <c r="M3" t="s">
        <v>3722</v>
      </c>
      <c r="P3" t="s">
        <v>3723</v>
      </c>
      <c r="Q3" t="s">
        <v>3724</v>
      </c>
      <c r="R3" s="22">
        <f>0.96*2.35</f>
        <v>2.2559999999999998</v>
      </c>
      <c r="S3" t="s">
        <v>3735</v>
      </c>
      <c r="U3">
        <f>K3*R3</f>
        <v>6.7679999999999989</v>
      </c>
      <c r="V3" t="s">
        <v>3735</v>
      </c>
      <c r="Y3">
        <v>0</v>
      </c>
    </row>
    <row r="4" spans="1:26">
      <c r="A4" t="s">
        <v>9978</v>
      </c>
      <c r="B4" t="s">
        <v>3720</v>
      </c>
      <c r="C4">
        <v>3</v>
      </c>
      <c r="D4" t="s">
        <v>3721</v>
      </c>
      <c r="E4" t="s">
        <v>3739</v>
      </c>
      <c r="F4">
        <v>3</v>
      </c>
      <c r="G4" s="20">
        <v>45308</v>
      </c>
      <c r="H4">
        <v>2</v>
      </c>
      <c r="I4" t="s">
        <v>3739</v>
      </c>
      <c r="K4" s="22">
        <v>1</v>
      </c>
      <c r="L4" t="s">
        <v>2144</v>
      </c>
      <c r="M4" t="s">
        <v>3725</v>
      </c>
      <c r="P4" t="s">
        <v>3723</v>
      </c>
      <c r="Q4" t="s">
        <v>3726</v>
      </c>
      <c r="R4" s="22">
        <f>0.96*2.05</f>
        <v>1.9679999999999997</v>
      </c>
      <c r="S4" t="s">
        <v>3735</v>
      </c>
      <c r="U4">
        <f t="shared" ref="U4:U10" si="0">K4*R4</f>
        <v>1.9679999999999997</v>
      </c>
      <c r="V4" t="s">
        <v>3735</v>
      </c>
      <c r="Y4">
        <v>0</v>
      </c>
    </row>
    <row r="5" spans="1:26">
      <c r="A5" t="s">
        <v>9978</v>
      </c>
      <c r="B5" t="s">
        <v>3720</v>
      </c>
      <c r="C5">
        <v>3</v>
      </c>
      <c r="D5" t="s">
        <v>3721</v>
      </c>
      <c r="E5" t="s">
        <v>3739</v>
      </c>
      <c r="F5">
        <v>3</v>
      </c>
      <c r="G5" s="20">
        <v>45308</v>
      </c>
      <c r="H5">
        <v>2</v>
      </c>
      <c r="I5" t="s">
        <v>3739</v>
      </c>
      <c r="K5" s="22">
        <v>1</v>
      </c>
      <c r="L5" t="s">
        <v>2144</v>
      </c>
      <c r="M5" t="s">
        <v>3725</v>
      </c>
      <c r="Q5" t="s">
        <v>3727</v>
      </c>
      <c r="R5" s="22">
        <f>1.06*2.05</f>
        <v>2.173</v>
      </c>
      <c r="S5" t="s">
        <v>3735</v>
      </c>
      <c r="U5">
        <f t="shared" si="0"/>
        <v>2.173</v>
      </c>
      <c r="V5" t="s">
        <v>3735</v>
      </c>
      <c r="Y5">
        <v>0</v>
      </c>
    </row>
    <row r="6" spans="1:26">
      <c r="A6" t="s">
        <v>9978</v>
      </c>
      <c r="B6" t="s">
        <v>3720</v>
      </c>
      <c r="C6">
        <v>3</v>
      </c>
      <c r="D6" t="s">
        <v>3721</v>
      </c>
      <c r="E6" t="s">
        <v>3739</v>
      </c>
      <c r="F6">
        <v>3</v>
      </c>
      <c r="G6" s="20">
        <v>45308</v>
      </c>
      <c r="H6">
        <v>2</v>
      </c>
      <c r="I6" t="s">
        <v>3739</v>
      </c>
      <c r="K6" s="22">
        <v>1</v>
      </c>
      <c r="L6" t="s">
        <v>2144</v>
      </c>
      <c r="M6" t="s">
        <v>3725</v>
      </c>
      <c r="Q6" t="s">
        <v>3728</v>
      </c>
      <c r="R6" s="22">
        <f t="shared" ref="R6:R8" si="1">0.96*2.05</f>
        <v>1.9679999999999997</v>
      </c>
      <c r="S6" t="s">
        <v>3735</v>
      </c>
      <c r="U6">
        <f t="shared" si="0"/>
        <v>1.9679999999999997</v>
      </c>
      <c r="V6" t="s">
        <v>3735</v>
      </c>
      <c r="Y6">
        <v>0</v>
      </c>
    </row>
    <row r="7" spans="1:26">
      <c r="A7" t="s">
        <v>9978</v>
      </c>
      <c r="B7" t="s">
        <v>3720</v>
      </c>
      <c r="C7">
        <v>3</v>
      </c>
      <c r="D7" t="s">
        <v>3721</v>
      </c>
      <c r="E7" t="s">
        <v>3739</v>
      </c>
      <c r="F7">
        <v>3</v>
      </c>
      <c r="G7" s="20">
        <v>45308</v>
      </c>
      <c r="H7">
        <v>2</v>
      </c>
      <c r="I7" t="s">
        <v>3739</v>
      </c>
      <c r="K7" s="22">
        <v>1</v>
      </c>
      <c r="L7" t="s">
        <v>2144</v>
      </c>
      <c r="M7" t="s">
        <v>3729</v>
      </c>
      <c r="P7" t="s">
        <v>3730</v>
      </c>
      <c r="Q7" t="s">
        <v>3731</v>
      </c>
      <c r="R7" s="22">
        <f>1.25*0.5</f>
        <v>0.625</v>
      </c>
      <c r="S7" t="s">
        <v>3735</v>
      </c>
      <c r="U7">
        <f t="shared" si="0"/>
        <v>0.625</v>
      </c>
      <c r="V7" t="s">
        <v>3735</v>
      </c>
      <c r="Y7">
        <v>0</v>
      </c>
    </row>
    <row r="8" spans="1:26">
      <c r="A8" t="s">
        <v>9978</v>
      </c>
      <c r="B8" t="s">
        <v>3720</v>
      </c>
      <c r="C8">
        <v>3</v>
      </c>
      <c r="D8" t="s">
        <v>3721</v>
      </c>
      <c r="E8" t="s">
        <v>3739</v>
      </c>
      <c r="F8">
        <v>3</v>
      </c>
      <c r="G8" s="20">
        <v>45308</v>
      </c>
      <c r="H8">
        <v>2</v>
      </c>
      <c r="I8" t="s">
        <v>3739</v>
      </c>
      <c r="K8" s="22">
        <v>1</v>
      </c>
      <c r="L8" t="s">
        <v>2144</v>
      </c>
      <c r="M8" t="s">
        <v>3732</v>
      </c>
      <c r="P8" t="s">
        <v>3733</v>
      </c>
      <c r="Q8" t="s">
        <v>3734</v>
      </c>
      <c r="R8" s="22">
        <f t="shared" si="1"/>
        <v>1.9679999999999997</v>
      </c>
      <c r="S8" t="s">
        <v>3735</v>
      </c>
      <c r="U8">
        <f t="shared" si="0"/>
        <v>1.9679999999999997</v>
      </c>
      <c r="V8" t="s">
        <v>3735</v>
      </c>
      <c r="Y8">
        <v>0</v>
      </c>
    </row>
    <row r="9" spans="1:26">
      <c r="A9" t="s">
        <v>9978</v>
      </c>
      <c r="B9" t="s">
        <v>3737</v>
      </c>
      <c r="C9">
        <v>3</v>
      </c>
      <c r="D9" t="s">
        <v>3738</v>
      </c>
      <c r="E9" t="s">
        <v>3740</v>
      </c>
      <c r="F9">
        <v>3</v>
      </c>
      <c r="G9" s="20">
        <v>45308</v>
      </c>
      <c r="H9">
        <v>3</v>
      </c>
      <c r="I9" t="s">
        <v>3740</v>
      </c>
      <c r="K9" s="22">
        <v>1</v>
      </c>
      <c r="L9" t="s">
        <v>2144</v>
      </c>
      <c r="M9" t="s">
        <v>3729</v>
      </c>
      <c r="P9" t="s">
        <v>3730</v>
      </c>
      <c r="Q9" t="s">
        <v>3731</v>
      </c>
      <c r="R9" s="22">
        <f>1.25*0.5</f>
        <v>0.625</v>
      </c>
      <c r="S9" t="s">
        <v>3735</v>
      </c>
      <c r="U9">
        <f t="shared" si="0"/>
        <v>0.625</v>
      </c>
      <c r="V9" t="s">
        <v>3735</v>
      </c>
      <c r="Y9">
        <v>0</v>
      </c>
    </row>
    <row r="10" spans="1:26">
      <c r="A10" t="s">
        <v>9978</v>
      </c>
      <c r="B10" t="s">
        <v>3737</v>
      </c>
      <c r="C10">
        <v>3</v>
      </c>
      <c r="D10" t="s">
        <v>3738</v>
      </c>
      <c r="E10" t="s">
        <v>3740</v>
      </c>
      <c r="F10">
        <v>3</v>
      </c>
      <c r="G10" s="20">
        <v>45308</v>
      </c>
      <c r="H10">
        <v>3</v>
      </c>
      <c r="I10" t="s">
        <v>3740</v>
      </c>
      <c r="K10" s="22">
        <v>1</v>
      </c>
      <c r="L10" t="s">
        <v>2144</v>
      </c>
      <c r="M10" t="s">
        <v>3732</v>
      </c>
      <c r="P10" t="s">
        <v>3733</v>
      </c>
      <c r="Q10" t="s">
        <v>3736</v>
      </c>
      <c r="R10" s="22">
        <f>0.96*2.05</f>
        <v>1.9679999999999997</v>
      </c>
      <c r="S10" t="s">
        <v>3735</v>
      </c>
      <c r="U10">
        <f t="shared" si="0"/>
        <v>1.9679999999999997</v>
      </c>
      <c r="V10" t="s">
        <v>3735</v>
      </c>
      <c r="Y10">
        <v>0</v>
      </c>
    </row>
    <row r="11" spans="1:26">
      <c r="B11" t="s">
        <v>3769</v>
      </c>
      <c r="C11">
        <v>0</v>
      </c>
      <c r="D11" t="s">
        <v>3769</v>
      </c>
      <c r="E11" t="s">
        <v>3770</v>
      </c>
      <c r="F11">
        <v>0</v>
      </c>
      <c r="G11" s="20">
        <v>45247</v>
      </c>
      <c r="H11">
        <v>6</v>
      </c>
      <c r="I11" t="s">
        <v>3770</v>
      </c>
      <c r="P11" t="s">
        <v>3741</v>
      </c>
      <c r="Q11" t="s">
        <v>3742</v>
      </c>
      <c r="R11" s="22">
        <v>1</v>
      </c>
      <c r="S11" t="s">
        <v>2144</v>
      </c>
      <c r="U11">
        <f>R11</f>
        <v>1</v>
      </c>
      <c r="V11" t="str">
        <f>S11</f>
        <v>шт</v>
      </c>
      <c r="Y11">
        <v>0</v>
      </c>
    </row>
    <row r="12" spans="1:26">
      <c r="B12" t="s">
        <v>3769</v>
      </c>
      <c r="C12">
        <v>0</v>
      </c>
      <c r="D12" t="s">
        <v>3769</v>
      </c>
      <c r="E12" t="s">
        <v>3770</v>
      </c>
      <c r="F12">
        <v>0</v>
      </c>
      <c r="G12" s="20">
        <v>45247</v>
      </c>
      <c r="H12">
        <v>6</v>
      </c>
      <c r="I12" t="s">
        <v>3770</v>
      </c>
      <c r="P12" t="s">
        <v>3741</v>
      </c>
      <c r="Q12" t="s">
        <v>3743</v>
      </c>
      <c r="R12" s="22">
        <v>1</v>
      </c>
      <c r="S12" t="s">
        <v>2144</v>
      </c>
      <c r="U12">
        <f t="shared" ref="U12:U21" si="2">R12</f>
        <v>1</v>
      </c>
      <c r="V12" t="str">
        <f t="shared" ref="V12:V21" si="3">S12</f>
        <v>шт</v>
      </c>
      <c r="Y12">
        <v>0</v>
      </c>
    </row>
    <row r="13" spans="1:26">
      <c r="B13" t="s">
        <v>3769</v>
      </c>
      <c r="C13">
        <v>0</v>
      </c>
      <c r="D13" t="s">
        <v>3769</v>
      </c>
      <c r="E13" t="s">
        <v>3770</v>
      </c>
      <c r="F13">
        <v>0</v>
      </c>
      <c r="G13" s="20">
        <v>45247</v>
      </c>
      <c r="H13">
        <v>6</v>
      </c>
      <c r="I13" t="s">
        <v>3770</v>
      </c>
      <c r="P13" t="s">
        <v>3741</v>
      </c>
      <c r="Q13" t="s">
        <v>3744</v>
      </c>
      <c r="R13" s="22">
        <v>1</v>
      </c>
      <c r="S13" t="s">
        <v>2144</v>
      </c>
      <c r="U13">
        <f t="shared" si="2"/>
        <v>1</v>
      </c>
      <c r="V13" t="str">
        <f t="shared" si="3"/>
        <v>шт</v>
      </c>
      <c r="Y13">
        <v>0</v>
      </c>
      <c r="Z13">
        <f>R13*1</f>
        <v>1</v>
      </c>
    </row>
    <row r="14" spans="1:26">
      <c r="B14" t="s">
        <v>3769</v>
      </c>
      <c r="C14">
        <v>0</v>
      </c>
      <c r="D14" t="s">
        <v>3769</v>
      </c>
      <c r="E14" t="s">
        <v>3770</v>
      </c>
      <c r="F14">
        <v>0</v>
      </c>
      <c r="G14" s="20">
        <v>45247</v>
      </c>
      <c r="H14">
        <v>6</v>
      </c>
      <c r="I14" t="s">
        <v>3770</v>
      </c>
      <c r="P14" t="s">
        <v>3741</v>
      </c>
      <c r="Q14" t="s">
        <v>3745</v>
      </c>
      <c r="R14" s="22">
        <v>4</v>
      </c>
      <c r="S14" t="s">
        <v>2144</v>
      </c>
      <c r="U14">
        <f t="shared" si="2"/>
        <v>4</v>
      </c>
      <c r="V14" t="str">
        <f t="shared" si="3"/>
        <v>шт</v>
      </c>
      <c r="Y14">
        <v>0</v>
      </c>
      <c r="Z14">
        <f>R14*3</f>
        <v>12</v>
      </c>
    </row>
    <row r="15" spans="1:26">
      <c r="B15" t="s">
        <v>3769</v>
      </c>
      <c r="C15">
        <v>0</v>
      </c>
      <c r="D15" t="s">
        <v>3769</v>
      </c>
      <c r="E15" t="s">
        <v>3770</v>
      </c>
      <c r="F15">
        <v>0</v>
      </c>
      <c r="G15" s="20">
        <v>45247</v>
      </c>
      <c r="H15">
        <v>6</v>
      </c>
      <c r="I15" t="s">
        <v>3770</v>
      </c>
      <c r="P15" t="s">
        <v>3741</v>
      </c>
      <c r="Q15" t="s">
        <v>3746</v>
      </c>
      <c r="R15" s="22">
        <v>1</v>
      </c>
      <c r="S15" t="s">
        <v>2144</v>
      </c>
      <c r="U15">
        <f t="shared" si="2"/>
        <v>1</v>
      </c>
      <c r="V15" t="str">
        <f t="shared" si="3"/>
        <v>шт</v>
      </c>
      <c r="Y15">
        <v>0</v>
      </c>
    </row>
    <row r="16" spans="1:26">
      <c r="B16" t="s">
        <v>3769</v>
      </c>
      <c r="C16">
        <v>0</v>
      </c>
      <c r="D16" t="s">
        <v>3769</v>
      </c>
      <c r="E16" t="s">
        <v>3770</v>
      </c>
      <c r="F16">
        <v>0</v>
      </c>
      <c r="G16" s="20">
        <v>45247</v>
      </c>
      <c r="H16">
        <v>6</v>
      </c>
      <c r="I16" t="s">
        <v>3770</v>
      </c>
      <c r="P16" t="s">
        <v>3741</v>
      </c>
      <c r="Q16" t="s">
        <v>3747</v>
      </c>
      <c r="R16" s="22">
        <v>7</v>
      </c>
      <c r="S16" t="s">
        <v>2144</v>
      </c>
      <c r="U16">
        <f t="shared" si="2"/>
        <v>7</v>
      </c>
      <c r="V16" t="str">
        <f t="shared" si="3"/>
        <v>шт</v>
      </c>
      <c r="Y16">
        <v>0</v>
      </c>
    </row>
    <row r="17" spans="1:25">
      <c r="B17" t="s">
        <v>3769</v>
      </c>
      <c r="C17">
        <v>0</v>
      </c>
      <c r="D17" t="s">
        <v>3769</v>
      </c>
      <c r="E17" t="s">
        <v>3770</v>
      </c>
      <c r="F17">
        <v>0</v>
      </c>
      <c r="G17" s="20">
        <v>45247</v>
      </c>
      <c r="H17">
        <v>6</v>
      </c>
      <c r="I17" t="s">
        <v>3770</v>
      </c>
      <c r="P17" t="s">
        <v>3741</v>
      </c>
      <c r="Q17" t="s">
        <v>3748</v>
      </c>
      <c r="R17" s="22">
        <v>3</v>
      </c>
      <c r="S17" t="s">
        <v>2144</v>
      </c>
      <c r="U17">
        <f t="shared" si="2"/>
        <v>3</v>
      </c>
      <c r="V17" t="str">
        <f t="shared" si="3"/>
        <v>шт</v>
      </c>
      <c r="Y17">
        <v>0</v>
      </c>
    </row>
    <row r="18" spans="1:25">
      <c r="B18" t="s">
        <v>3769</v>
      </c>
      <c r="C18">
        <v>0</v>
      </c>
      <c r="D18" t="s">
        <v>3769</v>
      </c>
      <c r="E18" t="s">
        <v>3770</v>
      </c>
      <c r="F18">
        <v>0</v>
      </c>
      <c r="G18" s="20">
        <v>45247</v>
      </c>
      <c r="H18">
        <v>6</v>
      </c>
      <c r="I18" t="s">
        <v>3770</v>
      </c>
      <c r="P18" t="s">
        <v>3741</v>
      </c>
      <c r="Q18" t="s">
        <v>3749</v>
      </c>
      <c r="R18" s="22">
        <v>2</v>
      </c>
      <c r="S18" t="s">
        <v>2144</v>
      </c>
      <c r="U18">
        <f t="shared" si="2"/>
        <v>2</v>
      </c>
      <c r="V18" t="str">
        <f t="shared" si="3"/>
        <v>шт</v>
      </c>
      <c r="Y18">
        <v>0</v>
      </c>
    </row>
    <row r="19" spans="1:25">
      <c r="B19" t="s">
        <v>3769</v>
      </c>
      <c r="C19">
        <v>0</v>
      </c>
      <c r="D19" t="s">
        <v>3769</v>
      </c>
      <c r="E19" t="s">
        <v>3770</v>
      </c>
      <c r="F19">
        <v>0</v>
      </c>
      <c r="G19" s="20">
        <v>45247</v>
      </c>
      <c r="H19">
        <v>6</v>
      </c>
      <c r="I19" t="s">
        <v>3770</v>
      </c>
      <c r="P19" t="s">
        <v>3741</v>
      </c>
      <c r="Q19" t="s">
        <v>3750</v>
      </c>
      <c r="R19" s="22">
        <v>9</v>
      </c>
      <c r="S19" t="s">
        <v>2144</v>
      </c>
      <c r="U19">
        <f t="shared" si="2"/>
        <v>9</v>
      </c>
      <c r="V19" t="str">
        <f t="shared" si="3"/>
        <v>шт</v>
      </c>
      <c r="Y19">
        <v>0</v>
      </c>
    </row>
    <row r="20" spans="1:25">
      <c r="B20" t="s">
        <v>3769</v>
      </c>
      <c r="C20">
        <v>0</v>
      </c>
      <c r="D20" t="s">
        <v>3769</v>
      </c>
      <c r="E20" t="s">
        <v>3770</v>
      </c>
      <c r="F20">
        <v>0</v>
      </c>
      <c r="G20" s="20">
        <v>45247</v>
      </c>
      <c r="H20">
        <v>6</v>
      </c>
      <c r="I20" t="s">
        <v>3770</v>
      </c>
      <c r="P20" t="s">
        <v>3741</v>
      </c>
      <c r="Q20" t="s">
        <v>3751</v>
      </c>
      <c r="R20" s="22">
        <v>9</v>
      </c>
      <c r="S20" t="s">
        <v>2144</v>
      </c>
      <c r="U20">
        <f t="shared" si="2"/>
        <v>9</v>
      </c>
      <c r="V20" t="str">
        <f t="shared" si="3"/>
        <v>шт</v>
      </c>
      <c r="Y20">
        <v>0</v>
      </c>
    </row>
    <row r="21" spans="1:25">
      <c r="B21" t="s">
        <v>3769</v>
      </c>
      <c r="C21">
        <v>0</v>
      </c>
      <c r="D21" t="s">
        <v>3769</v>
      </c>
      <c r="E21" t="s">
        <v>3770</v>
      </c>
      <c r="F21">
        <v>0</v>
      </c>
      <c r="G21" s="20">
        <v>45247</v>
      </c>
      <c r="H21">
        <v>6</v>
      </c>
      <c r="I21" t="s">
        <v>3770</v>
      </c>
      <c r="P21" t="s">
        <v>3752</v>
      </c>
      <c r="Q21" t="s">
        <v>3753</v>
      </c>
      <c r="R21" s="22">
        <v>6</v>
      </c>
      <c r="S21" t="s">
        <v>2144</v>
      </c>
      <c r="U21">
        <f t="shared" si="2"/>
        <v>6</v>
      </c>
      <c r="V21" t="str">
        <f t="shared" si="3"/>
        <v>шт</v>
      </c>
      <c r="Y21">
        <v>6</v>
      </c>
    </row>
    <row r="22" spans="1:25">
      <c r="B22" t="s">
        <v>3769</v>
      </c>
      <c r="C22">
        <v>0</v>
      </c>
      <c r="D22" t="s">
        <v>3769</v>
      </c>
      <c r="E22" t="s">
        <v>3770</v>
      </c>
      <c r="F22">
        <v>0</v>
      </c>
      <c r="G22" s="20">
        <v>45247</v>
      </c>
      <c r="H22">
        <v>6</v>
      </c>
      <c r="I22" t="s">
        <v>3770</v>
      </c>
      <c r="M22" t="s">
        <v>3766</v>
      </c>
      <c r="N22" t="s">
        <v>3757</v>
      </c>
      <c r="Q22" t="s">
        <v>3754</v>
      </c>
      <c r="R22" s="22">
        <v>120.5</v>
      </c>
      <c r="S22" t="s">
        <v>3767</v>
      </c>
      <c r="T22" s="22">
        <v>5.0940000000000003</v>
      </c>
      <c r="U22">
        <f t="shared" ref="U22:U30" si="4">R22</f>
        <v>120.5</v>
      </c>
      <c r="V22" t="str">
        <f t="shared" ref="V22:V30" si="5">S22</f>
        <v>м.п.</v>
      </c>
      <c r="Y22">
        <v>0</v>
      </c>
    </row>
    <row r="23" spans="1:25">
      <c r="B23" t="s">
        <v>3769</v>
      </c>
      <c r="C23">
        <v>0</v>
      </c>
      <c r="D23" t="s">
        <v>3769</v>
      </c>
      <c r="E23" t="s">
        <v>3770</v>
      </c>
      <c r="F23">
        <v>0</v>
      </c>
      <c r="G23" s="20">
        <v>45247</v>
      </c>
      <c r="H23">
        <v>6</v>
      </c>
      <c r="I23" t="s">
        <v>3770</v>
      </c>
      <c r="M23" t="s">
        <v>3766</v>
      </c>
      <c r="N23" t="s">
        <v>3758</v>
      </c>
      <c r="Q23" t="s">
        <v>3755</v>
      </c>
      <c r="R23" s="22">
        <v>201</v>
      </c>
      <c r="S23" t="s">
        <v>3768</v>
      </c>
      <c r="T23" s="22">
        <v>0.57199999999999995</v>
      </c>
      <c r="U23">
        <f t="shared" si="4"/>
        <v>201</v>
      </c>
      <c r="V23" t="str">
        <f t="shared" si="5"/>
        <v>шт.</v>
      </c>
      <c r="Y23">
        <v>0</v>
      </c>
    </row>
    <row r="24" spans="1:25">
      <c r="B24" t="s">
        <v>3769</v>
      </c>
      <c r="C24">
        <v>0</v>
      </c>
      <c r="D24" t="s">
        <v>3769</v>
      </c>
      <c r="E24" t="s">
        <v>3770</v>
      </c>
      <c r="F24">
        <v>0</v>
      </c>
      <c r="G24" s="20">
        <v>45247</v>
      </c>
      <c r="H24">
        <v>6</v>
      </c>
      <c r="I24" t="s">
        <v>3770</v>
      </c>
      <c r="M24" t="s">
        <v>3766</v>
      </c>
      <c r="N24" t="s">
        <v>3759</v>
      </c>
      <c r="Q24" t="s">
        <v>3754</v>
      </c>
      <c r="R24" s="22">
        <v>48</v>
      </c>
      <c r="S24" t="s">
        <v>3767</v>
      </c>
      <c r="T24" s="22">
        <v>3.282</v>
      </c>
      <c r="U24">
        <f t="shared" si="4"/>
        <v>48</v>
      </c>
      <c r="V24" t="str">
        <f t="shared" si="5"/>
        <v>м.п.</v>
      </c>
      <c r="Y24">
        <v>0</v>
      </c>
    </row>
    <row r="25" spans="1:25">
      <c r="B25" t="s">
        <v>3769</v>
      </c>
      <c r="C25">
        <v>0</v>
      </c>
      <c r="D25" t="s">
        <v>3769</v>
      </c>
      <c r="E25" t="s">
        <v>3770</v>
      </c>
      <c r="F25">
        <v>0</v>
      </c>
      <c r="G25" s="20">
        <v>45247</v>
      </c>
      <c r="H25">
        <v>6</v>
      </c>
      <c r="I25" t="s">
        <v>3770</v>
      </c>
      <c r="M25" t="s">
        <v>3766</v>
      </c>
      <c r="N25" t="s">
        <v>3760</v>
      </c>
      <c r="Q25" t="s">
        <v>3755</v>
      </c>
      <c r="R25" s="22">
        <v>80</v>
      </c>
      <c r="S25" t="s">
        <v>3768</v>
      </c>
      <c r="T25" s="22">
        <v>0.36499999999999999</v>
      </c>
      <c r="U25">
        <f t="shared" si="4"/>
        <v>80</v>
      </c>
      <c r="V25" t="str">
        <f t="shared" si="5"/>
        <v>шт.</v>
      </c>
      <c r="Y25">
        <v>0</v>
      </c>
    </row>
    <row r="26" spans="1:25">
      <c r="B26" t="s">
        <v>3769</v>
      </c>
      <c r="C26">
        <v>0</v>
      </c>
      <c r="D26" t="s">
        <v>3769</v>
      </c>
      <c r="E26" t="s">
        <v>3770</v>
      </c>
      <c r="F26">
        <v>0</v>
      </c>
      <c r="G26" s="20">
        <v>45247</v>
      </c>
      <c r="H26">
        <v>6</v>
      </c>
      <c r="I26" t="s">
        <v>3770</v>
      </c>
      <c r="M26" t="s">
        <v>3766</v>
      </c>
      <c r="N26" t="s">
        <v>3761</v>
      </c>
      <c r="Q26" t="s">
        <v>3754</v>
      </c>
      <c r="R26" s="22">
        <v>10</v>
      </c>
      <c r="S26" t="s">
        <v>3767</v>
      </c>
      <c r="T26" s="22">
        <v>5.3769999999999998</v>
      </c>
      <c r="U26">
        <f t="shared" si="4"/>
        <v>10</v>
      </c>
      <c r="V26" t="str">
        <f t="shared" si="5"/>
        <v>м.п.</v>
      </c>
      <c r="Y26">
        <v>0</v>
      </c>
    </row>
    <row r="27" spans="1:25">
      <c r="B27" t="s">
        <v>3769</v>
      </c>
      <c r="C27">
        <v>0</v>
      </c>
      <c r="D27" t="s">
        <v>3769</v>
      </c>
      <c r="E27" t="s">
        <v>3770</v>
      </c>
      <c r="F27">
        <v>0</v>
      </c>
      <c r="G27" s="20">
        <v>45247</v>
      </c>
      <c r="H27">
        <v>6</v>
      </c>
      <c r="I27" t="s">
        <v>3770</v>
      </c>
      <c r="M27" t="s">
        <v>3766</v>
      </c>
      <c r="N27" t="s">
        <v>3762</v>
      </c>
      <c r="Q27" t="s">
        <v>3755</v>
      </c>
      <c r="R27" s="22">
        <v>17</v>
      </c>
      <c r="S27" t="s">
        <v>3768</v>
      </c>
      <c r="T27" s="22">
        <v>0.6</v>
      </c>
      <c r="U27">
        <f t="shared" si="4"/>
        <v>17</v>
      </c>
      <c r="V27" t="str">
        <f t="shared" si="5"/>
        <v>шт.</v>
      </c>
      <c r="Y27">
        <v>0</v>
      </c>
    </row>
    <row r="28" spans="1:25">
      <c r="B28" t="s">
        <v>3769</v>
      </c>
      <c r="C28">
        <v>0</v>
      </c>
      <c r="D28" t="s">
        <v>3769</v>
      </c>
      <c r="E28" t="s">
        <v>3770</v>
      </c>
      <c r="F28">
        <v>0</v>
      </c>
      <c r="G28" s="20">
        <v>45247</v>
      </c>
      <c r="H28">
        <v>6</v>
      </c>
      <c r="I28" t="s">
        <v>3770</v>
      </c>
      <c r="M28" t="s">
        <v>3766</v>
      </c>
      <c r="N28" t="s">
        <v>3763</v>
      </c>
      <c r="Q28" t="s">
        <v>3754</v>
      </c>
      <c r="R28" s="22">
        <v>20</v>
      </c>
      <c r="S28" t="s">
        <v>3767</v>
      </c>
      <c r="T28" s="22">
        <v>4.867</v>
      </c>
      <c r="U28">
        <f t="shared" si="4"/>
        <v>20</v>
      </c>
      <c r="V28" t="str">
        <f t="shared" si="5"/>
        <v>м.п.</v>
      </c>
      <c r="Y28">
        <v>0</v>
      </c>
    </row>
    <row r="29" spans="1:25">
      <c r="B29" t="s">
        <v>3769</v>
      </c>
      <c r="C29">
        <v>0</v>
      </c>
      <c r="D29" t="s">
        <v>3769</v>
      </c>
      <c r="E29" t="s">
        <v>3770</v>
      </c>
      <c r="F29">
        <v>0</v>
      </c>
      <c r="G29" s="20">
        <v>45247</v>
      </c>
      <c r="H29">
        <v>6</v>
      </c>
      <c r="I29" t="s">
        <v>3770</v>
      </c>
      <c r="M29" t="s">
        <v>3766</v>
      </c>
      <c r="N29" t="s">
        <v>3764</v>
      </c>
      <c r="Q29" t="s">
        <v>3755</v>
      </c>
      <c r="R29" s="22">
        <v>34</v>
      </c>
      <c r="S29" t="s">
        <v>3768</v>
      </c>
      <c r="T29" s="22">
        <v>0.54600000000000004</v>
      </c>
      <c r="U29">
        <f t="shared" si="4"/>
        <v>34</v>
      </c>
      <c r="V29" t="str">
        <f t="shared" si="5"/>
        <v>шт.</v>
      </c>
      <c r="Y29">
        <v>0</v>
      </c>
    </row>
    <row r="30" spans="1:25">
      <c r="B30" t="s">
        <v>3769</v>
      </c>
      <c r="C30">
        <v>0</v>
      </c>
      <c r="D30" t="s">
        <v>3769</v>
      </c>
      <c r="E30" t="s">
        <v>3770</v>
      </c>
      <c r="F30">
        <v>0</v>
      </c>
      <c r="G30" s="20">
        <v>45247</v>
      </c>
      <c r="H30">
        <v>6</v>
      </c>
      <c r="I30" t="s">
        <v>3770</v>
      </c>
      <c r="M30" t="s">
        <v>3766</v>
      </c>
      <c r="N30" t="s">
        <v>3765</v>
      </c>
      <c r="Q30" t="s">
        <v>3756</v>
      </c>
      <c r="R30" s="22">
        <v>3</v>
      </c>
      <c r="S30" t="s">
        <v>3767</v>
      </c>
      <c r="T30" s="22">
        <v>0.99</v>
      </c>
      <c r="U30">
        <f t="shared" si="4"/>
        <v>3</v>
      </c>
      <c r="V30" t="str">
        <f t="shared" si="5"/>
        <v>м.п.</v>
      </c>
      <c r="Y30">
        <v>0</v>
      </c>
    </row>
    <row r="31" spans="1:25">
      <c r="A31" t="s">
        <v>9979</v>
      </c>
      <c r="B31" t="s">
        <v>3771</v>
      </c>
      <c r="C31">
        <v>2</v>
      </c>
      <c r="D31" t="s">
        <v>3772</v>
      </c>
      <c r="E31" t="s">
        <v>3788</v>
      </c>
      <c r="F31">
        <v>2</v>
      </c>
      <c r="G31" s="20">
        <v>45247</v>
      </c>
      <c r="H31">
        <v>7</v>
      </c>
      <c r="I31" t="s">
        <v>3788</v>
      </c>
      <c r="K31" s="22">
        <v>1</v>
      </c>
      <c r="L31" t="s">
        <v>2144</v>
      </c>
      <c r="M31" t="s">
        <v>3779</v>
      </c>
      <c r="N31" t="s">
        <v>3773</v>
      </c>
      <c r="P31" t="s">
        <v>3780</v>
      </c>
      <c r="Q31" t="s">
        <v>3782</v>
      </c>
      <c r="R31">
        <f>1.16*1.46</f>
        <v>1.6935999999999998</v>
      </c>
      <c r="S31" t="s">
        <v>3735</v>
      </c>
      <c r="U31">
        <f>R31</f>
        <v>1.6935999999999998</v>
      </c>
      <c r="V31" t="str">
        <f>S31</f>
        <v>м2</v>
      </c>
      <c r="Y31">
        <v>1.6935999999999998</v>
      </c>
    </row>
    <row r="32" spans="1:25">
      <c r="A32" t="s">
        <v>9979</v>
      </c>
      <c r="B32" t="s">
        <v>3771</v>
      </c>
      <c r="C32">
        <v>2</v>
      </c>
      <c r="D32" t="s">
        <v>3772</v>
      </c>
      <c r="E32" t="s">
        <v>3788</v>
      </c>
      <c r="F32">
        <v>2</v>
      </c>
      <c r="G32" s="20">
        <v>45247</v>
      </c>
      <c r="H32">
        <v>7</v>
      </c>
      <c r="I32" t="s">
        <v>3788</v>
      </c>
      <c r="K32" s="22">
        <v>4</v>
      </c>
      <c r="L32" t="s">
        <v>2144</v>
      </c>
      <c r="M32" t="s">
        <v>3779</v>
      </c>
      <c r="N32" t="s">
        <v>3774</v>
      </c>
      <c r="P32" t="s">
        <v>3780</v>
      </c>
      <c r="Q32" t="s">
        <v>3783</v>
      </c>
      <c r="R32">
        <f>0.86*1.46</f>
        <v>1.2556</v>
      </c>
      <c r="S32" t="s">
        <v>3735</v>
      </c>
      <c r="U32">
        <f t="shared" ref="U32:U95" si="6">R32</f>
        <v>1.2556</v>
      </c>
      <c r="V32" t="str">
        <f t="shared" ref="V32:V95" si="7">S32</f>
        <v>м2</v>
      </c>
      <c r="Y32">
        <v>1.2556</v>
      </c>
    </row>
    <row r="33" spans="1:26">
      <c r="A33" t="s">
        <v>9979</v>
      </c>
      <c r="B33" t="s">
        <v>3771</v>
      </c>
      <c r="C33">
        <v>2</v>
      </c>
      <c r="D33" t="s">
        <v>3772</v>
      </c>
      <c r="E33" t="s">
        <v>3788</v>
      </c>
      <c r="F33">
        <v>2</v>
      </c>
      <c r="G33" s="20">
        <v>45247</v>
      </c>
      <c r="H33">
        <v>7</v>
      </c>
      <c r="I33" t="s">
        <v>3788</v>
      </c>
      <c r="K33" s="22">
        <v>2</v>
      </c>
      <c r="L33" t="s">
        <v>2144</v>
      </c>
      <c r="M33" t="s">
        <v>3779</v>
      </c>
      <c r="N33" t="s">
        <v>3775</v>
      </c>
      <c r="P33" t="s">
        <v>3780</v>
      </c>
      <c r="Q33" t="s">
        <v>3784</v>
      </c>
      <c r="R33">
        <f>1.78*6</f>
        <v>10.68</v>
      </c>
      <c r="S33" t="s">
        <v>3735</v>
      </c>
      <c r="U33">
        <f t="shared" si="6"/>
        <v>10.68</v>
      </c>
      <c r="V33" t="str">
        <f t="shared" si="7"/>
        <v>м2</v>
      </c>
      <c r="Y33">
        <v>10.68</v>
      </c>
    </row>
    <row r="34" spans="1:26">
      <c r="A34" t="s">
        <v>9979</v>
      </c>
      <c r="B34" t="s">
        <v>3771</v>
      </c>
      <c r="C34">
        <v>2</v>
      </c>
      <c r="D34" t="s">
        <v>3772</v>
      </c>
      <c r="E34" t="s">
        <v>3788</v>
      </c>
      <c r="F34">
        <v>2</v>
      </c>
      <c r="G34" s="20">
        <v>45247</v>
      </c>
      <c r="H34">
        <v>7</v>
      </c>
      <c r="I34" t="s">
        <v>3788</v>
      </c>
      <c r="K34" s="22">
        <v>1</v>
      </c>
      <c r="L34" t="s">
        <v>2144</v>
      </c>
      <c r="M34" t="s">
        <v>3779</v>
      </c>
      <c r="N34" t="s">
        <v>3776</v>
      </c>
      <c r="P34" t="s">
        <v>3781</v>
      </c>
      <c r="Q34" t="s">
        <v>3785</v>
      </c>
      <c r="R34">
        <f>2.36*2.96</f>
        <v>6.9855999999999998</v>
      </c>
      <c r="S34" t="s">
        <v>3735</v>
      </c>
      <c r="U34">
        <f t="shared" si="6"/>
        <v>6.9855999999999998</v>
      </c>
      <c r="V34" t="str">
        <f t="shared" si="7"/>
        <v>м2</v>
      </c>
      <c r="Y34">
        <v>6.9855999999999998</v>
      </c>
    </row>
    <row r="35" spans="1:26">
      <c r="A35" t="s">
        <v>9979</v>
      </c>
      <c r="B35" t="s">
        <v>3771</v>
      </c>
      <c r="C35">
        <v>2</v>
      </c>
      <c r="D35" t="s">
        <v>3772</v>
      </c>
      <c r="E35" t="s">
        <v>3788</v>
      </c>
      <c r="F35">
        <v>2</v>
      </c>
      <c r="G35" s="20">
        <v>45247</v>
      </c>
      <c r="H35">
        <v>7</v>
      </c>
      <c r="I35" t="s">
        <v>3788</v>
      </c>
      <c r="K35" s="22">
        <v>2</v>
      </c>
      <c r="L35" t="s">
        <v>2144</v>
      </c>
      <c r="M35" t="s">
        <v>3779</v>
      </c>
      <c r="N35" t="s">
        <v>3777</v>
      </c>
      <c r="P35" t="s">
        <v>3781</v>
      </c>
      <c r="Q35" t="s">
        <v>3786</v>
      </c>
      <c r="R35">
        <f>1.78*6</f>
        <v>10.68</v>
      </c>
      <c r="S35" t="s">
        <v>3735</v>
      </c>
      <c r="U35">
        <f t="shared" si="6"/>
        <v>10.68</v>
      </c>
      <c r="V35" t="str">
        <f t="shared" si="7"/>
        <v>м2</v>
      </c>
      <c r="Y35">
        <v>10.68</v>
      </c>
    </row>
    <row r="36" spans="1:26">
      <c r="A36" t="s">
        <v>9979</v>
      </c>
      <c r="B36" t="s">
        <v>3771</v>
      </c>
      <c r="C36">
        <v>2</v>
      </c>
      <c r="D36" t="s">
        <v>3772</v>
      </c>
      <c r="E36" t="s">
        <v>3788</v>
      </c>
      <c r="F36">
        <v>2</v>
      </c>
      <c r="G36" s="20">
        <v>45247</v>
      </c>
      <c r="H36">
        <v>7</v>
      </c>
      <c r="I36" t="s">
        <v>3788</v>
      </c>
      <c r="K36" s="22">
        <v>1</v>
      </c>
      <c r="L36" t="s">
        <v>2144</v>
      </c>
      <c r="M36" t="s">
        <v>3779</v>
      </c>
      <c r="N36" t="s">
        <v>3778</v>
      </c>
      <c r="P36" t="s">
        <v>3781</v>
      </c>
      <c r="Q36" t="s">
        <v>3787</v>
      </c>
      <c r="R36">
        <f>3.56*5</f>
        <v>17.8</v>
      </c>
      <c r="S36" t="s">
        <v>3735</v>
      </c>
      <c r="U36">
        <f t="shared" si="6"/>
        <v>17.8</v>
      </c>
      <c r="V36" t="str">
        <f t="shared" si="7"/>
        <v>м2</v>
      </c>
      <c r="Y36">
        <v>17.8</v>
      </c>
    </row>
    <row r="37" spans="1:26">
      <c r="B37" t="s">
        <v>3789</v>
      </c>
      <c r="C37">
        <v>3</v>
      </c>
      <c r="D37" t="s">
        <v>3790</v>
      </c>
      <c r="E37" t="s">
        <v>3791</v>
      </c>
      <c r="F37">
        <v>3</v>
      </c>
      <c r="G37" s="20">
        <v>44943</v>
      </c>
      <c r="H37">
        <v>8</v>
      </c>
      <c r="I37" t="s">
        <v>3791</v>
      </c>
      <c r="J37" t="s">
        <v>3792</v>
      </c>
      <c r="M37" t="s">
        <v>3793</v>
      </c>
      <c r="Q37" t="s">
        <v>3799</v>
      </c>
      <c r="R37">
        <v>18.899999999999999</v>
      </c>
      <c r="S37" t="s">
        <v>3735</v>
      </c>
      <c r="U37">
        <f t="shared" si="6"/>
        <v>18.899999999999999</v>
      </c>
      <c r="V37" t="str">
        <f t="shared" si="7"/>
        <v>м2</v>
      </c>
      <c r="Y37">
        <v>0</v>
      </c>
    </row>
    <row r="38" spans="1:26">
      <c r="B38" t="s">
        <v>3789</v>
      </c>
      <c r="C38">
        <v>3</v>
      </c>
      <c r="D38" t="s">
        <v>3790</v>
      </c>
      <c r="E38" t="s">
        <v>3791</v>
      </c>
      <c r="F38">
        <v>3</v>
      </c>
      <c r="G38" s="20">
        <v>44943</v>
      </c>
      <c r="H38">
        <v>8</v>
      </c>
      <c r="I38" t="s">
        <v>3791</v>
      </c>
      <c r="J38" t="s">
        <v>3792</v>
      </c>
      <c r="M38" t="s">
        <v>3793</v>
      </c>
      <c r="Q38" t="s">
        <v>3794</v>
      </c>
      <c r="R38">
        <v>18.899999999999999</v>
      </c>
      <c r="S38" t="s">
        <v>3735</v>
      </c>
      <c r="U38">
        <f t="shared" si="6"/>
        <v>18.899999999999999</v>
      </c>
      <c r="V38" t="str">
        <f t="shared" si="7"/>
        <v>м2</v>
      </c>
      <c r="Y38">
        <v>0</v>
      </c>
    </row>
    <row r="39" spans="1:26">
      <c r="B39" t="s">
        <v>3789</v>
      </c>
      <c r="C39">
        <v>3</v>
      </c>
      <c r="D39" t="s">
        <v>3790</v>
      </c>
      <c r="E39" t="s">
        <v>3791</v>
      </c>
      <c r="F39">
        <v>3</v>
      </c>
      <c r="G39" s="20">
        <v>44943</v>
      </c>
      <c r="H39">
        <v>8</v>
      </c>
      <c r="I39" t="s">
        <v>3791</v>
      </c>
      <c r="J39" t="s">
        <v>3792</v>
      </c>
      <c r="M39" t="s">
        <v>3793</v>
      </c>
      <c r="Q39" t="s">
        <v>3795</v>
      </c>
      <c r="R39">
        <v>18.899999999999999</v>
      </c>
      <c r="S39" t="s">
        <v>3735</v>
      </c>
      <c r="U39">
        <f t="shared" si="6"/>
        <v>18.899999999999999</v>
      </c>
      <c r="V39" t="str">
        <f t="shared" si="7"/>
        <v>м2</v>
      </c>
      <c r="Y39">
        <v>0</v>
      </c>
    </row>
    <row r="40" spans="1:26">
      <c r="A40" t="s">
        <v>9983</v>
      </c>
      <c r="B40" t="s">
        <v>3789</v>
      </c>
      <c r="C40">
        <v>3</v>
      </c>
      <c r="D40" t="s">
        <v>3790</v>
      </c>
      <c r="E40" t="s">
        <v>3791</v>
      </c>
      <c r="F40">
        <v>3</v>
      </c>
      <c r="G40" s="20">
        <v>44943</v>
      </c>
      <c r="H40">
        <v>8</v>
      </c>
      <c r="I40" t="s">
        <v>3791</v>
      </c>
      <c r="J40" t="s">
        <v>3792</v>
      </c>
      <c r="M40" t="s">
        <v>3793</v>
      </c>
      <c r="Q40" t="s">
        <v>3800</v>
      </c>
      <c r="R40">
        <v>18.899999999999999</v>
      </c>
      <c r="S40" t="s">
        <v>3735</v>
      </c>
      <c r="U40">
        <f t="shared" si="6"/>
        <v>18.899999999999999</v>
      </c>
      <c r="V40" t="str">
        <f t="shared" si="7"/>
        <v>м2</v>
      </c>
      <c r="Y40">
        <v>0</v>
      </c>
      <c r="Z40" s="193">
        <f>U40*0.085</f>
        <v>1.6065</v>
      </c>
    </row>
    <row r="41" spans="1:26">
      <c r="A41" t="s">
        <v>9986</v>
      </c>
      <c r="B41" t="s">
        <v>3789</v>
      </c>
      <c r="C41">
        <v>3</v>
      </c>
      <c r="D41" t="s">
        <v>3790</v>
      </c>
      <c r="E41" t="s">
        <v>3791</v>
      </c>
      <c r="F41">
        <v>3</v>
      </c>
      <c r="G41" s="20">
        <v>44943</v>
      </c>
      <c r="H41">
        <v>8</v>
      </c>
      <c r="I41" t="s">
        <v>3791</v>
      </c>
      <c r="J41" t="s">
        <v>3792</v>
      </c>
      <c r="M41" t="s">
        <v>3793</v>
      </c>
      <c r="Q41" t="s">
        <v>3801</v>
      </c>
      <c r="R41">
        <v>18.899999999999999</v>
      </c>
      <c r="S41" t="s">
        <v>3735</v>
      </c>
      <c r="U41">
        <f t="shared" si="6"/>
        <v>18.899999999999999</v>
      </c>
      <c r="V41" t="str">
        <f t="shared" si="7"/>
        <v>м2</v>
      </c>
      <c r="Y41">
        <v>0</v>
      </c>
      <c r="Z41" s="193">
        <f>U41*0.12</f>
        <v>2.2679999999999998</v>
      </c>
    </row>
    <row r="42" spans="1:26">
      <c r="B42" t="s">
        <v>3789</v>
      </c>
      <c r="C42">
        <v>3</v>
      </c>
      <c r="D42" t="s">
        <v>3790</v>
      </c>
      <c r="E42" t="s">
        <v>3791</v>
      </c>
      <c r="F42">
        <v>3</v>
      </c>
      <c r="G42" s="20">
        <v>44943</v>
      </c>
      <c r="H42">
        <v>8</v>
      </c>
      <c r="I42" t="s">
        <v>3791</v>
      </c>
      <c r="J42" t="s">
        <v>3792</v>
      </c>
      <c r="M42" t="s">
        <v>3793</v>
      </c>
      <c r="Q42" t="s">
        <v>3796</v>
      </c>
      <c r="R42">
        <v>18.899999999999999</v>
      </c>
      <c r="S42" t="s">
        <v>3735</v>
      </c>
      <c r="U42">
        <f t="shared" si="6"/>
        <v>18.899999999999999</v>
      </c>
      <c r="V42" t="str">
        <f t="shared" si="7"/>
        <v>м2</v>
      </c>
      <c r="Y42">
        <v>0</v>
      </c>
    </row>
    <row r="43" spans="1:26">
      <c r="A43" t="s">
        <v>9982</v>
      </c>
      <c r="B43" t="s">
        <v>3789</v>
      </c>
      <c r="C43">
        <v>3</v>
      </c>
      <c r="D43" t="s">
        <v>3790</v>
      </c>
      <c r="E43" t="s">
        <v>3791</v>
      </c>
      <c r="F43">
        <v>3</v>
      </c>
      <c r="G43" s="20">
        <v>44943</v>
      </c>
      <c r="H43">
        <v>8</v>
      </c>
      <c r="I43" t="s">
        <v>3791</v>
      </c>
      <c r="J43" t="s">
        <v>3792</v>
      </c>
      <c r="M43" t="s">
        <v>3793</v>
      </c>
      <c r="Q43" t="s">
        <v>3802</v>
      </c>
      <c r="R43">
        <v>18.899999999999999</v>
      </c>
      <c r="S43" t="s">
        <v>3735</v>
      </c>
      <c r="U43">
        <f t="shared" si="6"/>
        <v>18.899999999999999</v>
      </c>
      <c r="V43" t="str">
        <f t="shared" si="7"/>
        <v>м2</v>
      </c>
      <c r="Y43">
        <v>0</v>
      </c>
      <c r="Z43" s="193">
        <f>U43*0.06</f>
        <v>1.1339999999999999</v>
      </c>
    </row>
    <row r="44" spans="1:26">
      <c r="B44" t="s">
        <v>3789</v>
      </c>
      <c r="C44">
        <v>3</v>
      </c>
      <c r="D44" t="s">
        <v>3790</v>
      </c>
      <c r="E44" t="s">
        <v>3791</v>
      </c>
      <c r="F44">
        <v>3</v>
      </c>
      <c r="G44" s="20">
        <v>44943</v>
      </c>
      <c r="H44">
        <v>8</v>
      </c>
      <c r="I44" t="s">
        <v>3791</v>
      </c>
      <c r="J44" t="s">
        <v>3792</v>
      </c>
      <c r="M44" t="s">
        <v>3797</v>
      </c>
      <c r="Q44" t="s">
        <v>3798</v>
      </c>
      <c r="R44">
        <v>15.1</v>
      </c>
      <c r="S44" t="s">
        <v>3767</v>
      </c>
      <c r="U44">
        <f t="shared" si="6"/>
        <v>15.1</v>
      </c>
      <c r="V44" t="str">
        <f t="shared" si="7"/>
        <v>м.п.</v>
      </c>
      <c r="Y44">
        <v>0</v>
      </c>
    </row>
    <row r="45" spans="1:26">
      <c r="B45" t="s">
        <v>3789</v>
      </c>
      <c r="C45">
        <v>3</v>
      </c>
      <c r="D45" t="s">
        <v>3790</v>
      </c>
      <c r="E45" t="s">
        <v>3791</v>
      </c>
      <c r="F45">
        <v>3</v>
      </c>
      <c r="G45" s="20">
        <v>44943</v>
      </c>
      <c r="H45">
        <v>8</v>
      </c>
      <c r="I45" t="s">
        <v>3791</v>
      </c>
      <c r="J45" t="s">
        <v>3812</v>
      </c>
      <c r="M45" t="s">
        <v>3793</v>
      </c>
      <c r="Q45" t="s">
        <v>3810</v>
      </c>
      <c r="R45">
        <v>73</v>
      </c>
      <c r="S45" t="s">
        <v>3735</v>
      </c>
      <c r="U45">
        <f t="shared" si="6"/>
        <v>73</v>
      </c>
      <c r="V45" t="str">
        <f t="shared" si="7"/>
        <v>м2</v>
      </c>
      <c r="Y45">
        <v>0</v>
      </c>
    </row>
    <row r="46" spans="1:26">
      <c r="A46" t="s">
        <v>9983</v>
      </c>
      <c r="B46" t="s">
        <v>3789</v>
      </c>
      <c r="C46">
        <v>3</v>
      </c>
      <c r="D46" t="s">
        <v>3790</v>
      </c>
      <c r="E46" t="s">
        <v>3791</v>
      </c>
      <c r="F46">
        <v>3</v>
      </c>
      <c r="G46" s="20">
        <v>44943</v>
      </c>
      <c r="H46">
        <v>8</v>
      </c>
      <c r="I46" t="s">
        <v>3791</v>
      </c>
      <c r="J46" t="s">
        <v>3812</v>
      </c>
      <c r="M46" t="s">
        <v>3793</v>
      </c>
      <c r="Q46" t="s">
        <v>3811</v>
      </c>
      <c r="R46">
        <v>73</v>
      </c>
      <c r="S46" t="s">
        <v>3735</v>
      </c>
      <c r="U46">
        <f t="shared" si="6"/>
        <v>73</v>
      </c>
      <c r="V46" t="str">
        <f t="shared" si="7"/>
        <v>м2</v>
      </c>
      <c r="Y46">
        <v>0</v>
      </c>
      <c r="Z46" s="193">
        <f>U46*0.085</f>
        <v>6.2050000000000001</v>
      </c>
    </row>
    <row r="47" spans="1:26">
      <c r="B47" t="s">
        <v>3789</v>
      </c>
      <c r="C47">
        <v>3</v>
      </c>
      <c r="D47" t="s">
        <v>3790</v>
      </c>
      <c r="E47" t="s">
        <v>3791</v>
      </c>
      <c r="F47">
        <v>3</v>
      </c>
      <c r="G47" s="20">
        <v>44943</v>
      </c>
      <c r="H47">
        <v>8</v>
      </c>
      <c r="I47" t="s">
        <v>3791</v>
      </c>
      <c r="J47" t="s">
        <v>3812</v>
      </c>
      <c r="M47" t="s">
        <v>3793</v>
      </c>
      <c r="Q47" t="s">
        <v>3803</v>
      </c>
      <c r="R47">
        <v>73</v>
      </c>
      <c r="S47" t="s">
        <v>3735</v>
      </c>
      <c r="U47">
        <f t="shared" si="6"/>
        <v>73</v>
      </c>
      <c r="V47" t="str">
        <f t="shared" si="7"/>
        <v>м2</v>
      </c>
      <c r="Y47">
        <v>0</v>
      </c>
    </row>
    <row r="48" spans="1:26">
      <c r="B48" t="s">
        <v>3789</v>
      </c>
      <c r="C48">
        <v>3</v>
      </c>
      <c r="D48" t="s">
        <v>3790</v>
      </c>
      <c r="E48" t="s">
        <v>3791</v>
      </c>
      <c r="F48">
        <v>3</v>
      </c>
      <c r="G48" s="20">
        <v>44943</v>
      </c>
      <c r="H48">
        <v>8</v>
      </c>
      <c r="I48" t="s">
        <v>3791</v>
      </c>
      <c r="J48" t="s">
        <v>3812</v>
      </c>
      <c r="M48" t="s">
        <v>3793</v>
      </c>
      <c r="Q48" t="s">
        <v>3804</v>
      </c>
      <c r="R48">
        <v>73</v>
      </c>
      <c r="S48" t="s">
        <v>3735</v>
      </c>
      <c r="U48">
        <f t="shared" si="6"/>
        <v>73</v>
      </c>
      <c r="V48" t="str">
        <f t="shared" si="7"/>
        <v>м2</v>
      </c>
      <c r="Y48">
        <v>0</v>
      </c>
    </row>
    <row r="49" spans="1:26">
      <c r="B49" t="s">
        <v>3789</v>
      </c>
      <c r="C49">
        <v>3</v>
      </c>
      <c r="D49" t="s">
        <v>3790</v>
      </c>
      <c r="E49" t="s">
        <v>3791</v>
      </c>
      <c r="F49">
        <v>3</v>
      </c>
      <c r="G49" s="20">
        <v>44943</v>
      </c>
      <c r="H49">
        <v>8</v>
      </c>
      <c r="I49" t="s">
        <v>3791</v>
      </c>
      <c r="J49" t="s">
        <v>3812</v>
      </c>
      <c r="M49" t="s">
        <v>3797</v>
      </c>
      <c r="Q49" t="s">
        <v>3805</v>
      </c>
      <c r="R49">
        <v>10.25</v>
      </c>
      <c r="S49" t="s">
        <v>3735</v>
      </c>
      <c r="U49">
        <f t="shared" si="6"/>
        <v>10.25</v>
      </c>
      <c r="V49" t="str">
        <f t="shared" si="7"/>
        <v>м2</v>
      </c>
      <c r="Y49">
        <v>0</v>
      </c>
    </row>
    <row r="50" spans="1:26">
      <c r="B50" t="s">
        <v>3789</v>
      </c>
      <c r="C50">
        <v>3</v>
      </c>
      <c r="D50" t="s">
        <v>3790</v>
      </c>
      <c r="E50" t="s">
        <v>3791</v>
      </c>
      <c r="F50">
        <v>3</v>
      </c>
      <c r="G50" s="20">
        <v>44943</v>
      </c>
      <c r="H50">
        <v>8</v>
      </c>
      <c r="I50" t="s">
        <v>3791</v>
      </c>
      <c r="J50" t="s">
        <v>3816</v>
      </c>
      <c r="M50" t="s">
        <v>3793</v>
      </c>
      <c r="Q50" t="s">
        <v>3806</v>
      </c>
      <c r="R50">
        <v>4.5999999999999996</v>
      </c>
      <c r="S50" t="s">
        <v>3735</v>
      </c>
      <c r="U50">
        <f t="shared" si="6"/>
        <v>4.5999999999999996</v>
      </c>
      <c r="V50" t="str">
        <f t="shared" si="7"/>
        <v>м2</v>
      </c>
      <c r="Y50">
        <v>0</v>
      </c>
    </row>
    <row r="51" spans="1:26">
      <c r="B51" t="s">
        <v>3789</v>
      </c>
      <c r="C51">
        <v>3</v>
      </c>
      <c r="D51" t="s">
        <v>3790</v>
      </c>
      <c r="E51" t="s">
        <v>3791</v>
      </c>
      <c r="F51">
        <v>3</v>
      </c>
      <c r="G51" s="20">
        <v>44943</v>
      </c>
      <c r="H51">
        <v>8</v>
      </c>
      <c r="I51" t="s">
        <v>3791</v>
      </c>
      <c r="J51" t="s">
        <v>3816</v>
      </c>
      <c r="M51" t="s">
        <v>3793</v>
      </c>
      <c r="Q51" t="s">
        <v>3813</v>
      </c>
      <c r="R51">
        <v>4.5999999999999996</v>
      </c>
      <c r="S51" t="s">
        <v>3735</v>
      </c>
      <c r="U51">
        <f t="shared" si="6"/>
        <v>4.5999999999999996</v>
      </c>
      <c r="V51" t="str">
        <f t="shared" si="7"/>
        <v>м2</v>
      </c>
      <c r="Y51">
        <v>0</v>
      </c>
    </row>
    <row r="52" spans="1:26">
      <c r="B52" t="s">
        <v>3789</v>
      </c>
      <c r="C52">
        <v>3</v>
      </c>
      <c r="D52" t="s">
        <v>3790</v>
      </c>
      <c r="E52" t="s">
        <v>3791</v>
      </c>
      <c r="F52">
        <v>3</v>
      </c>
      <c r="G52" s="20">
        <v>44943</v>
      </c>
      <c r="H52">
        <v>8</v>
      </c>
      <c r="I52" t="s">
        <v>3791</v>
      </c>
      <c r="J52" t="s">
        <v>3816</v>
      </c>
      <c r="M52" t="s">
        <v>3793</v>
      </c>
      <c r="Q52" t="s">
        <v>3807</v>
      </c>
      <c r="R52">
        <v>4.5999999999999996</v>
      </c>
      <c r="S52" t="s">
        <v>3735</v>
      </c>
      <c r="U52">
        <f t="shared" si="6"/>
        <v>4.5999999999999996</v>
      </c>
      <c r="V52" t="str">
        <f t="shared" si="7"/>
        <v>м2</v>
      </c>
      <c r="Y52">
        <v>0</v>
      </c>
    </row>
    <row r="53" spans="1:26">
      <c r="B53" t="s">
        <v>3789</v>
      </c>
      <c r="C53">
        <v>3</v>
      </c>
      <c r="D53" t="s">
        <v>3790</v>
      </c>
      <c r="E53" t="s">
        <v>3791</v>
      </c>
      <c r="F53">
        <v>3</v>
      </c>
      <c r="G53" s="20">
        <v>44943</v>
      </c>
      <c r="H53">
        <v>8</v>
      </c>
      <c r="I53" t="s">
        <v>3791</v>
      </c>
      <c r="J53" t="s">
        <v>3816</v>
      </c>
      <c r="M53" t="s">
        <v>3793</v>
      </c>
      <c r="Q53" t="s">
        <v>3814</v>
      </c>
      <c r="R53">
        <v>4.5999999999999996</v>
      </c>
      <c r="S53" t="s">
        <v>3735</v>
      </c>
      <c r="U53">
        <f t="shared" si="6"/>
        <v>4.5999999999999996</v>
      </c>
      <c r="V53" t="str">
        <f t="shared" si="7"/>
        <v>м2</v>
      </c>
      <c r="Y53">
        <v>0</v>
      </c>
    </row>
    <row r="54" spans="1:26">
      <c r="A54" t="s">
        <v>9983</v>
      </c>
      <c r="B54" t="s">
        <v>3789</v>
      </c>
      <c r="C54">
        <v>3</v>
      </c>
      <c r="D54" t="s">
        <v>3790</v>
      </c>
      <c r="E54" t="s">
        <v>3791</v>
      </c>
      <c r="F54">
        <v>3</v>
      </c>
      <c r="G54" s="20">
        <v>44943</v>
      </c>
      <c r="H54">
        <v>8</v>
      </c>
      <c r="I54" t="s">
        <v>3791</v>
      </c>
      <c r="J54" t="s">
        <v>3816</v>
      </c>
      <c r="M54" t="s">
        <v>3793</v>
      </c>
      <c r="Q54" t="s">
        <v>3815</v>
      </c>
      <c r="R54">
        <v>4.5999999999999996</v>
      </c>
      <c r="S54" t="s">
        <v>3735</v>
      </c>
      <c r="U54">
        <f t="shared" si="6"/>
        <v>4.5999999999999996</v>
      </c>
      <c r="V54" t="str">
        <f t="shared" si="7"/>
        <v>м2</v>
      </c>
      <c r="Y54">
        <v>0</v>
      </c>
      <c r="Z54" s="193">
        <f>U54*0.085</f>
        <v>0.39100000000000001</v>
      </c>
    </row>
    <row r="55" spans="1:26">
      <c r="B55" t="s">
        <v>3789</v>
      </c>
      <c r="C55">
        <v>3</v>
      </c>
      <c r="D55" t="s">
        <v>3790</v>
      </c>
      <c r="E55" t="s">
        <v>3791</v>
      </c>
      <c r="F55">
        <v>3</v>
      </c>
      <c r="G55" s="20">
        <v>44943</v>
      </c>
      <c r="H55">
        <v>8</v>
      </c>
      <c r="I55" t="s">
        <v>3791</v>
      </c>
      <c r="J55" t="s">
        <v>3816</v>
      </c>
      <c r="M55" t="s">
        <v>3793</v>
      </c>
      <c r="Q55" t="s">
        <v>3796</v>
      </c>
      <c r="R55">
        <v>4.5999999999999996</v>
      </c>
      <c r="S55" t="s">
        <v>3735</v>
      </c>
      <c r="U55">
        <f t="shared" si="6"/>
        <v>4.5999999999999996</v>
      </c>
      <c r="V55" t="str">
        <f t="shared" si="7"/>
        <v>м2</v>
      </c>
      <c r="Y55">
        <v>0</v>
      </c>
    </row>
    <row r="56" spans="1:26">
      <c r="B56" t="s">
        <v>3789</v>
      </c>
      <c r="C56">
        <v>3</v>
      </c>
      <c r="D56" t="s">
        <v>3790</v>
      </c>
      <c r="E56" t="s">
        <v>3791</v>
      </c>
      <c r="F56">
        <v>3</v>
      </c>
      <c r="G56" s="20">
        <v>44943</v>
      </c>
      <c r="H56">
        <v>8</v>
      </c>
      <c r="I56" t="s">
        <v>3791</v>
      </c>
      <c r="J56" t="s">
        <v>3816</v>
      </c>
      <c r="M56" t="s">
        <v>3793</v>
      </c>
      <c r="Q56" t="s">
        <v>3808</v>
      </c>
      <c r="R56">
        <v>4.5999999999999996</v>
      </c>
      <c r="S56" t="s">
        <v>3735</v>
      </c>
      <c r="U56">
        <f t="shared" si="6"/>
        <v>4.5999999999999996</v>
      </c>
      <c r="V56" t="str">
        <f t="shared" si="7"/>
        <v>м2</v>
      </c>
      <c r="Y56">
        <v>0</v>
      </c>
    </row>
    <row r="57" spans="1:26">
      <c r="B57" t="s">
        <v>3789</v>
      </c>
      <c r="C57">
        <v>3</v>
      </c>
      <c r="D57" t="s">
        <v>3790</v>
      </c>
      <c r="E57" t="s">
        <v>3791</v>
      </c>
      <c r="F57">
        <v>3</v>
      </c>
      <c r="G57" s="20">
        <v>44943</v>
      </c>
      <c r="H57">
        <v>8</v>
      </c>
      <c r="I57" t="s">
        <v>3791</v>
      </c>
      <c r="J57" t="s">
        <v>3816</v>
      </c>
      <c r="M57" t="s">
        <v>3797</v>
      </c>
      <c r="Q57" t="s">
        <v>3809</v>
      </c>
      <c r="R57">
        <v>1.28</v>
      </c>
      <c r="S57" t="s">
        <v>3735</v>
      </c>
      <c r="U57">
        <f t="shared" si="6"/>
        <v>1.28</v>
      </c>
      <c r="V57" t="str">
        <f t="shared" si="7"/>
        <v>м2</v>
      </c>
      <c r="Y57">
        <v>0</v>
      </c>
    </row>
    <row r="58" spans="1:26">
      <c r="A58" t="s">
        <v>9985</v>
      </c>
      <c r="B58" t="s">
        <v>3789</v>
      </c>
      <c r="C58">
        <v>3</v>
      </c>
      <c r="D58" t="s">
        <v>3790</v>
      </c>
      <c r="E58" t="s">
        <v>3791</v>
      </c>
      <c r="F58">
        <v>3</v>
      </c>
      <c r="G58" s="20">
        <v>44943</v>
      </c>
      <c r="H58">
        <v>8</v>
      </c>
      <c r="I58" t="s">
        <v>3791</v>
      </c>
      <c r="J58" t="s">
        <v>3823</v>
      </c>
      <c r="Q58" t="s">
        <v>3821</v>
      </c>
      <c r="R58">
        <v>15.6</v>
      </c>
      <c r="S58" t="s">
        <v>3735</v>
      </c>
      <c r="U58">
        <f t="shared" si="6"/>
        <v>15.6</v>
      </c>
      <c r="V58" t="str">
        <f t="shared" si="7"/>
        <v>м2</v>
      </c>
      <c r="Y58">
        <v>0</v>
      </c>
      <c r="Z58" s="193">
        <f>R58*0.28</f>
        <v>4.3680000000000003</v>
      </c>
    </row>
    <row r="59" spans="1:26">
      <c r="A59" t="s">
        <v>9982</v>
      </c>
      <c r="B59" t="s">
        <v>3789</v>
      </c>
      <c r="C59">
        <v>3</v>
      </c>
      <c r="D59" t="s">
        <v>3790</v>
      </c>
      <c r="E59" t="s">
        <v>3791</v>
      </c>
      <c r="F59">
        <v>3</v>
      </c>
      <c r="G59" s="20">
        <v>44943</v>
      </c>
      <c r="H59">
        <v>8</v>
      </c>
      <c r="I59" t="s">
        <v>3791</v>
      </c>
      <c r="J59" t="s">
        <v>3823</v>
      </c>
      <c r="Q59" t="s">
        <v>3822</v>
      </c>
      <c r="R59">
        <v>15.6</v>
      </c>
      <c r="S59" t="s">
        <v>3735</v>
      </c>
      <c r="U59">
        <f t="shared" si="6"/>
        <v>15.6</v>
      </c>
      <c r="V59" t="str">
        <f t="shared" si="7"/>
        <v>м2</v>
      </c>
      <c r="Y59">
        <v>0</v>
      </c>
      <c r="Z59" s="193">
        <f>U59*0.06</f>
        <v>0.93599999999999994</v>
      </c>
    </row>
    <row r="60" spans="1:26">
      <c r="B60" t="s">
        <v>3789</v>
      </c>
      <c r="C60">
        <v>3</v>
      </c>
      <c r="D60" t="s">
        <v>3790</v>
      </c>
      <c r="E60" t="s">
        <v>3791</v>
      </c>
      <c r="F60">
        <v>3</v>
      </c>
      <c r="G60" s="20">
        <v>44943</v>
      </c>
      <c r="H60">
        <v>8</v>
      </c>
      <c r="I60" t="s">
        <v>3791</v>
      </c>
      <c r="J60" t="s">
        <v>3824</v>
      </c>
      <c r="Q60" t="s">
        <v>3818</v>
      </c>
      <c r="R60">
        <v>5.6</v>
      </c>
      <c r="S60" t="s">
        <v>3735</v>
      </c>
      <c r="U60">
        <f t="shared" si="6"/>
        <v>5.6</v>
      </c>
      <c r="V60" t="str">
        <f t="shared" si="7"/>
        <v>м2</v>
      </c>
      <c r="Y60">
        <v>0</v>
      </c>
    </row>
    <row r="61" spans="1:26">
      <c r="A61" t="s">
        <v>9985</v>
      </c>
      <c r="B61" t="s">
        <v>3789</v>
      </c>
      <c r="C61">
        <v>3</v>
      </c>
      <c r="D61" t="s">
        <v>3790</v>
      </c>
      <c r="E61" t="s">
        <v>3791</v>
      </c>
      <c r="F61">
        <v>3</v>
      </c>
      <c r="G61" s="20">
        <v>44943</v>
      </c>
      <c r="H61">
        <v>8</v>
      </c>
      <c r="I61" t="s">
        <v>3791</v>
      </c>
      <c r="J61" t="s">
        <v>3824</v>
      </c>
      <c r="Q61" t="s">
        <v>3825</v>
      </c>
      <c r="R61">
        <v>5.6</v>
      </c>
      <c r="S61" t="s">
        <v>3735</v>
      </c>
      <c r="U61">
        <f t="shared" si="6"/>
        <v>5.6</v>
      </c>
      <c r="V61" t="str">
        <f t="shared" si="7"/>
        <v>м2</v>
      </c>
      <c r="Y61">
        <v>0</v>
      </c>
      <c r="Z61" s="193">
        <f>R61*0.285</f>
        <v>1.5959999999999999</v>
      </c>
    </row>
    <row r="62" spans="1:26">
      <c r="A62" t="s">
        <v>9982</v>
      </c>
      <c r="B62" t="s">
        <v>3789</v>
      </c>
      <c r="C62">
        <v>3</v>
      </c>
      <c r="D62" t="s">
        <v>3790</v>
      </c>
      <c r="E62" t="s">
        <v>3791</v>
      </c>
      <c r="F62">
        <v>3</v>
      </c>
      <c r="G62" s="20">
        <v>44943</v>
      </c>
      <c r="H62">
        <v>8</v>
      </c>
      <c r="I62" t="s">
        <v>3791</v>
      </c>
      <c r="J62" t="s">
        <v>3824</v>
      </c>
      <c r="Q62" t="s">
        <v>3826</v>
      </c>
      <c r="R62">
        <v>5.6</v>
      </c>
      <c r="S62" t="s">
        <v>3735</v>
      </c>
      <c r="U62">
        <f t="shared" si="6"/>
        <v>5.6</v>
      </c>
      <c r="V62" t="str">
        <f t="shared" si="7"/>
        <v>м2</v>
      </c>
      <c r="Y62">
        <v>0</v>
      </c>
      <c r="Z62" s="193">
        <f>U62*0.06</f>
        <v>0.33599999999999997</v>
      </c>
    </row>
    <row r="63" spans="1:26">
      <c r="B63" t="s">
        <v>3789</v>
      </c>
      <c r="C63">
        <v>3</v>
      </c>
      <c r="D63" t="s">
        <v>3790</v>
      </c>
      <c r="E63" t="s">
        <v>3791</v>
      </c>
      <c r="F63">
        <v>3</v>
      </c>
      <c r="G63" s="20">
        <v>44943</v>
      </c>
      <c r="H63">
        <v>8</v>
      </c>
      <c r="I63" t="s">
        <v>3791</v>
      </c>
      <c r="J63" t="s">
        <v>3817</v>
      </c>
      <c r="Q63" t="s">
        <v>3819</v>
      </c>
      <c r="R63">
        <v>123.8</v>
      </c>
      <c r="S63" t="s">
        <v>3735</v>
      </c>
      <c r="U63">
        <f t="shared" si="6"/>
        <v>123.8</v>
      </c>
      <c r="V63" t="str">
        <f t="shared" si="7"/>
        <v>м2</v>
      </c>
      <c r="Y63">
        <v>0</v>
      </c>
    </row>
    <row r="64" spans="1:26">
      <c r="B64" t="s">
        <v>3789</v>
      </c>
      <c r="C64">
        <v>3</v>
      </c>
      <c r="D64" t="s">
        <v>3790</v>
      </c>
      <c r="E64" t="s">
        <v>3791</v>
      </c>
      <c r="F64">
        <v>3</v>
      </c>
      <c r="G64" s="20">
        <v>44943</v>
      </c>
      <c r="H64">
        <v>8</v>
      </c>
      <c r="I64" t="s">
        <v>3791</v>
      </c>
      <c r="J64" t="s">
        <v>3817</v>
      </c>
      <c r="Q64" t="s">
        <v>3820</v>
      </c>
      <c r="R64">
        <v>123.8</v>
      </c>
      <c r="S64" t="s">
        <v>3735</v>
      </c>
      <c r="U64">
        <f t="shared" si="6"/>
        <v>123.8</v>
      </c>
      <c r="V64" t="str">
        <f t="shared" si="7"/>
        <v>м2</v>
      </c>
      <c r="Y64">
        <v>0</v>
      </c>
    </row>
    <row r="65" spans="1:26">
      <c r="B65" t="s">
        <v>3789</v>
      </c>
      <c r="C65">
        <v>3</v>
      </c>
      <c r="D65" t="s">
        <v>3790</v>
      </c>
      <c r="E65" t="s">
        <v>3791</v>
      </c>
      <c r="F65">
        <v>3</v>
      </c>
      <c r="G65" s="20">
        <v>44943</v>
      </c>
      <c r="H65">
        <v>8</v>
      </c>
      <c r="I65" t="s">
        <v>3791</v>
      </c>
      <c r="J65" t="s">
        <v>3833</v>
      </c>
      <c r="M65" t="s">
        <v>3793</v>
      </c>
      <c r="Q65" t="s">
        <v>3827</v>
      </c>
      <c r="R65">
        <v>123.8</v>
      </c>
      <c r="S65" t="s">
        <v>3735</v>
      </c>
      <c r="U65">
        <f t="shared" si="6"/>
        <v>123.8</v>
      </c>
      <c r="V65" t="str">
        <f t="shared" si="7"/>
        <v>м2</v>
      </c>
      <c r="Y65">
        <v>0</v>
      </c>
    </row>
    <row r="66" spans="1:26">
      <c r="A66" t="s">
        <v>9983</v>
      </c>
      <c r="B66" t="s">
        <v>3789</v>
      </c>
      <c r="C66">
        <v>3</v>
      </c>
      <c r="D66" t="s">
        <v>3790</v>
      </c>
      <c r="E66" t="s">
        <v>3791</v>
      </c>
      <c r="F66">
        <v>3</v>
      </c>
      <c r="G66" s="20">
        <v>44943</v>
      </c>
      <c r="H66">
        <v>8</v>
      </c>
      <c r="I66" t="s">
        <v>3791</v>
      </c>
      <c r="J66" t="s">
        <v>3833</v>
      </c>
      <c r="M66" t="s">
        <v>3793</v>
      </c>
      <c r="Q66" t="s">
        <v>3830</v>
      </c>
      <c r="R66">
        <v>123.8</v>
      </c>
      <c r="S66" t="s">
        <v>3735</v>
      </c>
      <c r="U66">
        <f t="shared" si="6"/>
        <v>123.8</v>
      </c>
      <c r="V66" t="str">
        <f t="shared" si="7"/>
        <v>м2</v>
      </c>
      <c r="Y66">
        <v>0</v>
      </c>
      <c r="Z66" s="193">
        <f>U66*0.085</f>
        <v>10.523</v>
      </c>
    </row>
    <row r="67" spans="1:26">
      <c r="A67" t="s">
        <v>9986</v>
      </c>
      <c r="B67" t="s">
        <v>3789</v>
      </c>
      <c r="C67">
        <v>3</v>
      </c>
      <c r="D67" t="s">
        <v>3790</v>
      </c>
      <c r="E67" t="s">
        <v>3791</v>
      </c>
      <c r="F67">
        <v>3</v>
      </c>
      <c r="G67" s="20">
        <v>44943</v>
      </c>
      <c r="H67">
        <v>8</v>
      </c>
      <c r="I67" t="s">
        <v>3791</v>
      </c>
      <c r="J67" t="s">
        <v>3833</v>
      </c>
      <c r="M67" t="s">
        <v>3793</v>
      </c>
      <c r="Q67" t="s">
        <v>3831</v>
      </c>
      <c r="R67">
        <v>123.8</v>
      </c>
      <c r="S67" t="s">
        <v>3735</v>
      </c>
      <c r="U67">
        <f t="shared" si="6"/>
        <v>123.8</v>
      </c>
      <c r="V67" t="str">
        <f t="shared" si="7"/>
        <v>м2</v>
      </c>
      <c r="Y67">
        <v>0</v>
      </c>
      <c r="Z67" s="193">
        <f>U67*0.12</f>
        <v>14.856</v>
      </c>
    </row>
    <row r="68" spans="1:26">
      <c r="B68" t="s">
        <v>3789</v>
      </c>
      <c r="C68">
        <v>3</v>
      </c>
      <c r="D68" t="s">
        <v>3790</v>
      </c>
      <c r="E68" t="s">
        <v>3791</v>
      </c>
      <c r="F68">
        <v>3</v>
      </c>
      <c r="G68" s="20">
        <v>44943</v>
      </c>
      <c r="H68">
        <v>8</v>
      </c>
      <c r="I68" t="s">
        <v>3791</v>
      </c>
      <c r="J68" t="s">
        <v>3833</v>
      </c>
      <c r="M68" t="s">
        <v>3793</v>
      </c>
      <c r="Q68" t="s">
        <v>3828</v>
      </c>
      <c r="R68">
        <v>123.8</v>
      </c>
      <c r="S68" t="s">
        <v>3735</v>
      </c>
      <c r="U68">
        <f t="shared" si="6"/>
        <v>123.8</v>
      </c>
      <c r="V68" t="str">
        <f t="shared" si="7"/>
        <v>м2</v>
      </c>
      <c r="Y68">
        <v>0</v>
      </c>
    </row>
    <row r="69" spans="1:26">
      <c r="A69" t="s">
        <v>9982</v>
      </c>
      <c r="B69" t="s">
        <v>3789</v>
      </c>
      <c r="C69">
        <v>3</v>
      </c>
      <c r="D69" t="s">
        <v>3790</v>
      </c>
      <c r="E69" t="s">
        <v>3791</v>
      </c>
      <c r="F69">
        <v>3</v>
      </c>
      <c r="G69" s="20">
        <v>44943</v>
      </c>
      <c r="H69">
        <v>8</v>
      </c>
      <c r="I69" t="s">
        <v>3791</v>
      </c>
      <c r="J69" t="s">
        <v>3833</v>
      </c>
      <c r="M69" t="s">
        <v>3793</v>
      </c>
      <c r="Q69" t="s">
        <v>3832</v>
      </c>
      <c r="R69">
        <v>123.8</v>
      </c>
      <c r="S69" t="s">
        <v>3735</v>
      </c>
      <c r="U69">
        <f t="shared" si="6"/>
        <v>123.8</v>
      </c>
      <c r="V69" t="str">
        <f t="shared" si="7"/>
        <v>м2</v>
      </c>
      <c r="Y69">
        <v>0</v>
      </c>
      <c r="Z69" s="193">
        <f>U69*0.06</f>
        <v>7.4279999999999999</v>
      </c>
    </row>
    <row r="70" spans="1:26">
      <c r="B70" t="s">
        <v>3789</v>
      </c>
      <c r="C70">
        <v>3</v>
      </c>
      <c r="D70" t="s">
        <v>3790</v>
      </c>
      <c r="E70" t="s">
        <v>3791</v>
      </c>
      <c r="F70">
        <v>3</v>
      </c>
      <c r="G70" s="20">
        <v>44943</v>
      </c>
      <c r="H70">
        <v>8</v>
      </c>
      <c r="I70" t="s">
        <v>3791</v>
      </c>
      <c r="J70" t="s">
        <v>3833</v>
      </c>
      <c r="M70" t="s">
        <v>3797</v>
      </c>
      <c r="Q70" t="s">
        <v>3805</v>
      </c>
      <c r="R70">
        <v>11</v>
      </c>
      <c r="S70" t="s">
        <v>3735</v>
      </c>
      <c r="U70">
        <f t="shared" si="6"/>
        <v>11</v>
      </c>
      <c r="V70" t="str">
        <f t="shared" si="7"/>
        <v>м2</v>
      </c>
      <c r="Y70">
        <v>0</v>
      </c>
    </row>
    <row r="71" spans="1:26">
      <c r="B71" t="s">
        <v>3789</v>
      </c>
      <c r="C71">
        <v>3</v>
      </c>
      <c r="D71" t="s">
        <v>3790</v>
      </c>
      <c r="E71" t="s">
        <v>3791</v>
      </c>
      <c r="F71">
        <v>3</v>
      </c>
      <c r="G71" s="20">
        <v>44943</v>
      </c>
      <c r="H71">
        <v>8</v>
      </c>
      <c r="I71" t="s">
        <v>3791</v>
      </c>
      <c r="J71" t="s">
        <v>3835</v>
      </c>
      <c r="M71" t="s">
        <v>3793</v>
      </c>
      <c r="Q71" t="s">
        <v>3827</v>
      </c>
      <c r="R71">
        <v>162.30000000000001</v>
      </c>
      <c r="S71" t="s">
        <v>3735</v>
      </c>
      <c r="U71">
        <f t="shared" si="6"/>
        <v>162.30000000000001</v>
      </c>
      <c r="V71" t="str">
        <f t="shared" si="7"/>
        <v>м2</v>
      </c>
      <c r="Y71">
        <v>0</v>
      </c>
    </row>
    <row r="72" spans="1:26">
      <c r="A72" t="s">
        <v>9983</v>
      </c>
      <c r="B72" t="s">
        <v>3789</v>
      </c>
      <c r="C72">
        <v>3</v>
      </c>
      <c r="D72" t="s">
        <v>3790</v>
      </c>
      <c r="E72" t="s">
        <v>3791</v>
      </c>
      <c r="F72">
        <v>3</v>
      </c>
      <c r="G72" s="20">
        <v>44943</v>
      </c>
      <c r="H72">
        <v>8</v>
      </c>
      <c r="I72" t="s">
        <v>3791</v>
      </c>
      <c r="J72" t="s">
        <v>3835</v>
      </c>
      <c r="M72" t="s">
        <v>3793</v>
      </c>
      <c r="Q72" t="s">
        <v>3834</v>
      </c>
      <c r="R72">
        <v>162.30000000000001</v>
      </c>
      <c r="S72" t="s">
        <v>3735</v>
      </c>
      <c r="U72">
        <f t="shared" si="6"/>
        <v>162.30000000000001</v>
      </c>
      <c r="V72" t="str">
        <f t="shared" si="7"/>
        <v>м2</v>
      </c>
      <c r="Y72">
        <v>0</v>
      </c>
      <c r="Z72" s="193">
        <f>U72*0.085</f>
        <v>13.795500000000002</v>
      </c>
    </row>
    <row r="73" spans="1:26">
      <c r="A73" t="s">
        <v>9986</v>
      </c>
      <c r="B73" t="s">
        <v>3789</v>
      </c>
      <c r="C73">
        <v>3</v>
      </c>
      <c r="D73" t="s">
        <v>3790</v>
      </c>
      <c r="E73" t="s">
        <v>3791</v>
      </c>
      <c r="F73">
        <v>3</v>
      </c>
      <c r="G73" s="20">
        <v>44943</v>
      </c>
      <c r="H73">
        <v>8</v>
      </c>
      <c r="I73" t="s">
        <v>3791</v>
      </c>
      <c r="J73" t="s">
        <v>3835</v>
      </c>
      <c r="M73" t="s">
        <v>3793</v>
      </c>
      <c r="Q73" t="s">
        <v>3831</v>
      </c>
      <c r="R73">
        <v>162.30000000000001</v>
      </c>
      <c r="S73" t="s">
        <v>3735</v>
      </c>
      <c r="U73">
        <f t="shared" si="6"/>
        <v>162.30000000000001</v>
      </c>
      <c r="V73" t="str">
        <f t="shared" si="7"/>
        <v>м2</v>
      </c>
      <c r="Y73">
        <v>0</v>
      </c>
      <c r="Z73" s="193">
        <f>U73*0.12</f>
        <v>19.475999999999999</v>
      </c>
    </row>
    <row r="74" spans="1:26">
      <c r="B74" t="s">
        <v>3789</v>
      </c>
      <c r="C74">
        <v>3</v>
      </c>
      <c r="D74" t="s">
        <v>3790</v>
      </c>
      <c r="E74" t="s">
        <v>3791</v>
      </c>
      <c r="F74">
        <v>3</v>
      </c>
      <c r="G74" s="20">
        <v>44943</v>
      </c>
      <c r="H74">
        <v>8</v>
      </c>
      <c r="I74" t="s">
        <v>3791</v>
      </c>
      <c r="J74" t="s">
        <v>3835</v>
      </c>
      <c r="M74" t="s">
        <v>3793</v>
      </c>
      <c r="Q74" t="s">
        <v>3828</v>
      </c>
      <c r="R74">
        <v>162.30000000000001</v>
      </c>
      <c r="S74" t="s">
        <v>3735</v>
      </c>
      <c r="U74">
        <f t="shared" si="6"/>
        <v>162.30000000000001</v>
      </c>
      <c r="V74" t="str">
        <f t="shared" si="7"/>
        <v>м2</v>
      </c>
      <c r="Y74">
        <v>0</v>
      </c>
    </row>
    <row r="75" spans="1:26">
      <c r="A75" t="s">
        <v>9982</v>
      </c>
      <c r="B75" t="s">
        <v>3789</v>
      </c>
      <c r="C75">
        <v>3</v>
      </c>
      <c r="D75" t="s">
        <v>3790</v>
      </c>
      <c r="E75" t="s">
        <v>3791</v>
      </c>
      <c r="F75">
        <v>3</v>
      </c>
      <c r="G75" s="20">
        <v>44943</v>
      </c>
      <c r="H75">
        <v>8</v>
      </c>
      <c r="I75" t="s">
        <v>3791</v>
      </c>
      <c r="J75" t="s">
        <v>3835</v>
      </c>
      <c r="M75" t="s">
        <v>3793</v>
      </c>
      <c r="Q75" t="s">
        <v>3832</v>
      </c>
      <c r="R75">
        <v>162.30000000000001</v>
      </c>
      <c r="S75" t="s">
        <v>3735</v>
      </c>
      <c r="U75">
        <f t="shared" si="6"/>
        <v>162.30000000000001</v>
      </c>
      <c r="V75" t="str">
        <f t="shared" si="7"/>
        <v>м2</v>
      </c>
      <c r="Y75">
        <v>0</v>
      </c>
      <c r="Z75" s="193">
        <f>U75*0.06</f>
        <v>9.7379999999999995</v>
      </c>
    </row>
    <row r="76" spans="1:26">
      <c r="B76" t="s">
        <v>3789</v>
      </c>
      <c r="C76">
        <v>3</v>
      </c>
      <c r="D76" t="s">
        <v>3790</v>
      </c>
      <c r="E76" t="s">
        <v>3791</v>
      </c>
      <c r="F76">
        <v>3</v>
      </c>
      <c r="G76" s="20">
        <v>44943</v>
      </c>
      <c r="H76">
        <v>8</v>
      </c>
      <c r="I76" t="s">
        <v>3791</v>
      </c>
      <c r="J76" t="s">
        <v>3835</v>
      </c>
      <c r="M76" t="s">
        <v>3797</v>
      </c>
      <c r="Q76" t="s">
        <v>3805</v>
      </c>
      <c r="R76">
        <v>12</v>
      </c>
      <c r="S76" t="s">
        <v>3735</v>
      </c>
      <c r="U76">
        <f t="shared" si="6"/>
        <v>12</v>
      </c>
      <c r="V76" t="str">
        <f t="shared" si="7"/>
        <v>м2</v>
      </c>
      <c r="Y76">
        <v>0</v>
      </c>
    </row>
    <row r="77" spans="1:26">
      <c r="B77" t="s">
        <v>3789</v>
      </c>
      <c r="C77">
        <v>3</v>
      </c>
      <c r="D77" t="s">
        <v>3790</v>
      </c>
      <c r="E77" t="s">
        <v>3791</v>
      </c>
      <c r="F77">
        <v>3</v>
      </c>
      <c r="G77" s="20">
        <v>44943</v>
      </c>
      <c r="H77">
        <v>8</v>
      </c>
      <c r="I77" t="s">
        <v>3791</v>
      </c>
      <c r="J77" t="s">
        <v>3841</v>
      </c>
      <c r="M77" t="s">
        <v>3793</v>
      </c>
      <c r="Q77" t="s">
        <v>3818</v>
      </c>
      <c r="R77">
        <v>211.3</v>
      </c>
      <c r="S77" t="s">
        <v>3735</v>
      </c>
      <c r="U77">
        <f t="shared" si="6"/>
        <v>211.3</v>
      </c>
      <c r="V77" t="str">
        <f t="shared" si="7"/>
        <v>м2</v>
      </c>
      <c r="Y77">
        <v>0</v>
      </c>
    </row>
    <row r="78" spans="1:26">
      <c r="A78" t="s">
        <v>9983</v>
      </c>
      <c r="B78" t="s">
        <v>3789</v>
      </c>
      <c r="C78">
        <v>3</v>
      </c>
      <c r="D78" t="s">
        <v>3790</v>
      </c>
      <c r="E78" t="s">
        <v>3791</v>
      </c>
      <c r="F78">
        <v>3</v>
      </c>
      <c r="G78" s="20">
        <v>44943</v>
      </c>
      <c r="H78">
        <v>8</v>
      </c>
      <c r="I78" t="s">
        <v>3791</v>
      </c>
      <c r="J78" t="s">
        <v>3841</v>
      </c>
      <c r="M78" t="s">
        <v>3793</v>
      </c>
      <c r="Q78" t="s">
        <v>3840</v>
      </c>
      <c r="R78">
        <v>211.3</v>
      </c>
      <c r="S78" t="s">
        <v>3735</v>
      </c>
      <c r="U78">
        <f t="shared" si="6"/>
        <v>211.3</v>
      </c>
      <c r="V78" t="str">
        <f t="shared" si="7"/>
        <v>м2</v>
      </c>
      <c r="Y78">
        <v>0</v>
      </c>
      <c r="Z78" s="193">
        <f>U78*0.085</f>
        <v>17.960500000000003</v>
      </c>
    </row>
    <row r="79" spans="1:26">
      <c r="A79" t="s">
        <v>9986</v>
      </c>
      <c r="B79" t="s">
        <v>3789</v>
      </c>
      <c r="C79">
        <v>3</v>
      </c>
      <c r="D79" t="s">
        <v>3790</v>
      </c>
      <c r="E79" t="s">
        <v>3791</v>
      </c>
      <c r="F79">
        <v>3</v>
      </c>
      <c r="G79" s="20">
        <v>44943</v>
      </c>
      <c r="H79">
        <v>8</v>
      </c>
      <c r="I79" t="s">
        <v>3791</v>
      </c>
      <c r="J79" t="s">
        <v>3841</v>
      </c>
      <c r="M79" t="s">
        <v>3793</v>
      </c>
      <c r="Q79" t="s">
        <v>3831</v>
      </c>
      <c r="R79">
        <v>211.3</v>
      </c>
      <c r="S79" t="s">
        <v>3735</v>
      </c>
      <c r="U79">
        <f t="shared" si="6"/>
        <v>211.3</v>
      </c>
      <c r="V79" t="str">
        <f t="shared" si="7"/>
        <v>м2</v>
      </c>
      <c r="Y79">
        <v>0</v>
      </c>
      <c r="Z79" s="193">
        <f>U79*0.12</f>
        <v>25.356000000000002</v>
      </c>
    </row>
    <row r="80" spans="1:26">
      <c r="B80" t="s">
        <v>3789</v>
      </c>
      <c r="C80">
        <v>3</v>
      </c>
      <c r="D80" t="s">
        <v>3790</v>
      </c>
      <c r="E80" t="s">
        <v>3791</v>
      </c>
      <c r="F80">
        <v>3</v>
      </c>
      <c r="G80" s="20">
        <v>44943</v>
      </c>
      <c r="H80">
        <v>8</v>
      </c>
      <c r="I80" t="s">
        <v>3791</v>
      </c>
      <c r="J80" t="s">
        <v>3841</v>
      </c>
      <c r="M80" t="s">
        <v>3793</v>
      </c>
      <c r="Q80" t="s">
        <v>3828</v>
      </c>
      <c r="R80">
        <v>211.3</v>
      </c>
      <c r="S80" t="s">
        <v>3735</v>
      </c>
      <c r="U80">
        <f t="shared" si="6"/>
        <v>211.3</v>
      </c>
      <c r="V80" t="str">
        <f t="shared" si="7"/>
        <v>м2</v>
      </c>
      <c r="Y80">
        <v>0</v>
      </c>
    </row>
    <row r="81" spans="1:26">
      <c r="A81" t="s">
        <v>9982</v>
      </c>
      <c r="B81" t="s">
        <v>3789</v>
      </c>
      <c r="C81">
        <v>3</v>
      </c>
      <c r="D81" t="s">
        <v>3790</v>
      </c>
      <c r="E81" t="s">
        <v>3791</v>
      </c>
      <c r="F81">
        <v>3</v>
      </c>
      <c r="G81" s="20">
        <v>44943</v>
      </c>
      <c r="H81">
        <v>8</v>
      </c>
      <c r="I81" t="s">
        <v>3791</v>
      </c>
      <c r="J81" t="s">
        <v>3841</v>
      </c>
      <c r="M81" t="s">
        <v>3793</v>
      </c>
      <c r="Q81" t="s">
        <v>3832</v>
      </c>
      <c r="R81">
        <v>211.3</v>
      </c>
      <c r="S81" t="s">
        <v>3735</v>
      </c>
      <c r="U81">
        <f t="shared" si="6"/>
        <v>211.3</v>
      </c>
      <c r="V81" t="str">
        <f t="shared" si="7"/>
        <v>м2</v>
      </c>
      <c r="Y81">
        <v>0</v>
      </c>
      <c r="Z81" s="193">
        <f>U81*0.06</f>
        <v>12.678000000000001</v>
      </c>
    </row>
    <row r="82" spans="1:26">
      <c r="B82" t="s">
        <v>3789</v>
      </c>
      <c r="C82">
        <v>3</v>
      </c>
      <c r="D82" t="s">
        <v>3790</v>
      </c>
      <c r="E82" t="s">
        <v>3791</v>
      </c>
      <c r="F82">
        <v>3</v>
      </c>
      <c r="G82" s="20">
        <v>44943</v>
      </c>
      <c r="H82">
        <v>8</v>
      </c>
      <c r="I82" t="s">
        <v>3791</v>
      </c>
      <c r="J82" t="s">
        <v>3841</v>
      </c>
      <c r="M82" t="s">
        <v>3797</v>
      </c>
      <c r="Q82" t="s">
        <v>3836</v>
      </c>
      <c r="R82">
        <v>9.1999999999999993</v>
      </c>
      <c r="S82" t="s">
        <v>3735</v>
      </c>
      <c r="U82">
        <f t="shared" si="6"/>
        <v>9.1999999999999993</v>
      </c>
      <c r="V82" t="str">
        <f t="shared" si="7"/>
        <v>м2</v>
      </c>
      <c r="Y82">
        <v>0</v>
      </c>
    </row>
    <row r="83" spans="1:26">
      <c r="A83" t="s">
        <v>9987</v>
      </c>
      <c r="B83" t="s">
        <v>3789</v>
      </c>
      <c r="C83">
        <v>3</v>
      </c>
      <c r="D83" t="s">
        <v>3790</v>
      </c>
      <c r="E83" t="s">
        <v>3791</v>
      </c>
      <c r="F83">
        <v>3</v>
      </c>
      <c r="G83" s="20">
        <v>44943</v>
      </c>
      <c r="H83">
        <v>8</v>
      </c>
      <c r="I83" t="s">
        <v>3791</v>
      </c>
      <c r="J83" t="s">
        <v>3842</v>
      </c>
      <c r="M83" t="s">
        <v>3793</v>
      </c>
      <c r="Q83" t="s">
        <v>3843</v>
      </c>
      <c r="R83">
        <v>22.33</v>
      </c>
      <c r="S83" t="s">
        <v>3735</v>
      </c>
      <c r="U83">
        <f t="shared" si="6"/>
        <v>22.33</v>
      </c>
      <c r="V83" t="str">
        <f t="shared" si="7"/>
        <v>м2</v>
      </c>
      <c r="Y83">
        <v>0</v>
      </c>
    </row>
    <row r="84" spans="1:26">
      <c r="B84" t="s">
        <v>3789</v>
      </c>
      <c r="C84">
        <v>3</v>
      </c>
      <c r="D84" t="s">
        <v>3790</v>
      </c>
      <c r="E84" t="s">
        <v>3791</v>
      </c>
      <c r="F84">
        <v>3</v>
      </c>
      <c r="G84" s="20">
        <v>44943</v>
      </c>
      <c r="H84">
        <v>8</v>
      </c>
      <c r="I84" t="s">
        <v>3791</v>
      </c>
      <c r="J84" t="s">
        <v>3842</v>
      </c>
      <c r="M84" t="s">
        <v>3793</v>
      </c>
      <c r="Q84" t="s">
        <v>3837</v>
      </c>
      <c r="R84">
        <v>22.33</v>
      </c>
      <c r="S84" t="s">
        <v>3735</v>
      </c>
      <c r="U84">
        <f t="shared" si="6"/>
        <v>22.33</v>
      </c>
      <c r="V84" t="str">
        <f t="shared" si="7"/>
        <v>м2</v>
      </c>
      <c r="Y84">
        <v>0</v>
      </c>
    </row>
    <row r="85" spans="1:26">
      <c r="A85" t="s">
        <v>9983</v>
      </c>
      <c r="B85" t="s">
        <v>3789</v>
      </c>
      <c r="C85">
        <v>3</v>
      </c>
      <c r="D85" t="s">
        <v>3790</v>
      </c>
      <c r="E85" t="s">
        <v>3791</v>
      </c>
      <c r="F85">
        <v>3</v>
      </c>
      <c r="G85" s="20">
        <v>44943</v>
      </c>
      <c r="H85">
        <v>8</v>
      </c>
      <c r="I85" t="s">
        <v>3791</v>
      </c>
      <c r="J85" t="s">
        <v>3842</v>
      </c>
      <c r="M85" t="s">
        <v>3793</v>
      </c>
      <c r="Q85" t="s">
        <v>3844</v>
      </c>
      <c r="R85">
        <v>22.33</v>
      </c>
      <c r="S85" t="s">
        <v>3735</v>
      </c>
      <c r="U85">
        <f t="shared" si="6"/>
        <v>22.33</v>
      </c>
      <c r="V85" t="str">
        <f t="shared" si="7"/>
        <v>м2</v>
      </c>
      <c r="Y85">
        <v>0</v>
      </c>
      <c r="Z85" s="193">
        <f>U85*0.085</f>
        <v>1.89805</v>
      </c>
    </row>
    <row r="86" spans="1:26">
      <c r="A86" t="s">
        <v>9986</v>
      </c>
      <c r="B86" t="s">
        <v>3789</v>
      </c>
      <c r="C86">
        <v>3</v>
      </c>
      <c r="D86" t="s">
        <v>3790</v>
      </c>
      <c r="E86" t="s">
        <v>3791</v>
      </c>
      <c r="F86">
        <v>3</v>
      </c>
      <c r="G86" s="20">
        <v>44943</v>
      </c>
      <c r="H86">
        <v>8</v>
      </c>
      <c r="I86" t="s">
        <v>3791</v>
      </c>
      <c r="J86" t="s">
        <v>3842</v>
      </c>
      <c r="M86" t="s">
        <v>3793</v>
      </c>
      <c r="Q86" t="s">
        <v>3845</v>
      </c>
      <c r="R86">
        <v>22.33</v>
      </c>
      <c r="S86" t="s">
        <v>3735</v>
      </c>
      <c r="U86">
        <f t="shared" si="6"/>
        <v>22.33</v>
      </c>
      <c r="V86" t="str">
        <f t="shared" si="7"/>
        <v>м2</v>
      </c>
      <c r="Y86">
        <v>0</v>
      </c>
      <c r="Z86" s="193">
        <f>U86*0.12</f>
        <v>2.6795999999999998</v>
      </c>
    </row>
    <row r="87" spans="1:26">
      <c r="B87" t="s">
        <v>3789</v>
      </c>
      <c r="C87">
        <v>3</v>
      </c>
      <c r="D87" t="s">
        <v>3790</v>
      </c>
      <c r="E87" t="s">
        <v>3791</v>
      </c>
      <c r="F87">
        <v>3</v>
      </c>
      <c r="G87" s="20">
        <v>44943</v>
      </c>
      <c r="H87">
        <v>8</v>
      </c>
      <c r="I87" t="s">
        <v>3791</v>
      </c>
      <c r="J87" t="s">
        <v>3842</v>
      </c>
      <c r="M87" t="s">
        <v>3793</v>
      </c>
      <c r="Q87" t="s">
        <v>3838</v>
      </c>
      <c r="R87">
        <v>22.33</v>
      </c>
      <c r="S87" t="s">
        <v>3735</v>
      </c>
      <c r="U87">
        <f t="shared" si="6"/>
        <v>22.33</v>
      </c>
      <c r="V87" t="str">
        <f t="shared" si="7"/>
        <v>м2</v>
      </c>
      <c r="Y87">
        <v>0</v>
      </c>
    </row>
    <row r="88" spans="1:26">
      <c r="A88" t="s">
        <v>9982</v>
      </c>
      <c r="B88" t="s">
        <v>3789</v>
      </c>
      <c r="C88">
        <v>3</v>
      </c>
      <c r="D88" t="s">
        <v>3790</v>
      </c>
      <c r="E88" t="s">
        <v>3791</v>
      </c>
      <c r="F88">
        <v>3</v>
      </c>
      <c r="G88" s="20">
        <v>44943</v>
      </c>
      <c r="H88">
        <v>8</v>
      </c>
      <c r="I88" t="s">
        <v>3791</v>
      </c>
      <c r="J88" t="s">
        <v>3842</v>
      </c>
      <c r="M88" t="s">
        <v>3793</v>
      </c>
      <c r="Q88" t="s">
        <v>3846</v>
      </c>
      <c r="R88">
        <v>22.33</v>
      </c>
      <c r="S88" t="s">
        <v>3735</v>
      </c>
      <c r="U88">
        <f t="shared" si="6"/>
        <v>22.33</v>
      </c>
      <c r="V88" t="str">
        <f t="shared" si="7"/>
        <v>м2</v>
      </c>
      <c r="Y88">
        <v>0</v>
      </c>
      <c r="Z88" s="193">
        <f>U88*0.06</f>
        <v>1.3397999999999999</v>
      </c>
    </row>
    <row r="89" spans="1:26">
      <c r="B89" t="s">
        <v>3789</v>
      </c>
      <c r="C89">
        <v>3</v>
      </c>
      <c r="D89" t="s">
        <v>3790</v>
      </c>
      <c r="E89" t="s">
        <v>3791</v>
      </c>
      <c r="F89">
        <v>3</v>
      </c>
      <c r="G89" s="20">
        <v>44943</v>
      </c>
      <c r="H89">
        <v>8</v>
      </c>
      <c r="I89" t="s">
        <v>3791</v>
      </c>
      <c r="J89" t="s">
        <v>3842</v>
      </c>
      <c r="M89" t="s">
        <v>3797</v>
      </c>
      <c r="Q89" t="s">
        <v>3839</v>
      </c>
      <c r="R89">
        <v>16.899999999999999</v>
      </c>
      <c r="S89" t="s">
        <v>3735</v>
      </c>
      <c r="U89">
        <f t="shared" si="6"/>
        <v>16.899999999999999</v>
      </c>
      <c r="V89" t="str">
        <f t="shared" si="7"/>
        <v>м2</v>
      </c>
      <c r="Y89">
        <v>0</v>
      </c>
    </row>
    <row r="90" spans="1:26">
      <c r="B90" t="s">
        <v>3789</v>
      </c>
      <c r="C90">
        <v>3</v>
      </c>
      <c r="D90" t="s">
        <v>3790</v>
      </c>
      <c r="E90" t="s">
        <v>3791</v>
      </c>
      <c r="F90">
        <v>3</v>
      </c>
      <c r="G90" s="20">
        <v>44943</v>
      </c>
      <c r="H90">
        <v>8</v>
      </c>
      <c r="I90" t="s">
        <v>3791</v>
      </c>
      <c r="J90" t="s">
        <v>3842</v>
      </c>
      <c r="M90" t="s">
        <v>3797</v>
      </c>
      <c r="Q90" t="s">
        <v>3847</v>
      </c>
      <c r="R90">
        <v>10.14</v>
      </c>
      <c r="S90" t="s">
        <v>3735</v>
      </c>
      <c r="U90">
        <f t="shared" si="6"/>
        <v>10.14</v>
      </c>
      <c r="V90" t="str">
        <f t="shared" si="7"/>
        <v>м2</v>
      </c>
      <c r="Y90">
        <v>0</v>
      </c>
    </row>
    <row r="91" spans="1:26">
      <c r="B91" t="s">
        <v>3848</v>
      </c>
      <c r="C91">
        <v>3</v>
      </c>
      <c r="D91" t="s">
        <v>3849</v>
      </c>
      <c r="E91" t="s">
        <v>3850</v>
      </c>
      <c r="F91">
        <v>3</v>
      </c>
      <c r="G91" s="20">
        <v>44943</v>
      </c>
      <c r="H91">
        <v>9</v>
      </c>
      <c r="I91" t="s">
        <v>3850</v>
      </c>
      <c r="J91" t="s">
        <v>3859</v>
      </c>
      <c r="M91" t="s">
        <v>3793</v>
      </c>
      <c r="Q91" t="s">
        <v>3851</v>
      </c>
      <c r="R91">
        <v>9.1999999999999993</v>
      </c>
      <c r="S91" t="s">
        <v>3735</v>
      </c>
      <c r="U91">
        <f t="shared" si="6"/>
        <v>9.1999999999999993</v>
      </c>
      <c r="V91" t="str">
        <f t="shared" si="7"/>
        <v>м2</v>
      </c>
      <c r="Y91">
        <v>0</v>
      </c>
    </row>
    <row r="92" spans="1:26">
      <c r="B92" t="s">
        <v>3848</v>
      </c>
      <c r="C92">
        <v>3</v>
      </c>
      <c r="D92" t="s">
        <v>3849</v>
      </c>
      <c r="E92" t="s">
        <v>3850</v>
      </c>
      <c r="F92">
        <v>3</v>
      </c>
      <c r="G92" s="20">
        <v>44943</v>
      </c>
      <c r="H92">
        <v>9</v>
      </c>
      <c r="I92" t="s">
        <v>3850</v>
      </c>
      <c r="J92" t="s">
        <v>3859</v>
      </c>
      <c r="M92" t="s">
        <v>3793</v>
      </c>
      <c r="Q92" t="s">
        <v>3856</v>
      </c>
      <c r="R92">
        <v>9.1999999999999993</v>
      </c>
      <c r="S92" t="s">
        <v>3735</v>
      </c>
      <c r="U92">
        <f t="shared" si="6"/>
        <v>9.1999999999999993</v>
      </c>
      <c r="V92" t="str">
        <f t="shared" si="7"/>
        <v>м2</v>
      </c>
      <c r="Y92">
        <v>0</v>
      </c>
    </row>
    <row r="93" spans="1:26">
      <c r="B93" t="s">
        <v>3848</v>
      </c>
      <c r="C93">
        <v>3</v>
      </c>
      <c r="D93" t="s">
        <v>3849</v>
      </c>
      <c r="E93" t="s">
        <v>3850</v>
      </c>
      <c r="F93">
        <v>3</v>
      </c>
      <c r="G93" s="20">
        <v>44943</v>
      </c>
      <c r="H93">
        <v>9</v>
      </c>
      <c r="I93" t="s">
        <v>3850</v>
      </c>
      <c r="J93" t="s">
        <v>3860</v>
      </c>
      <c r="M93" t="s">
        <v>3793</v>
      </c>
      <c r="Q93" t="s">
        <v>3852</v>
      </c>
      <c r="R93">
        <v>48.5</v>
      </c>
      <c r="S93" t="s">
        <v>3735</v>
      </c>
      <c r="U93">
        <f t="shared" si="6"/>
        <v>48.5</v>
      </c>
      <c r="V93" t="str">
        <f t="shared" si="7"/>
        <v>м2</v>
      </c>
      <c r="Y93">
        <v>0</v>
      </c>
    </row>
    <row r="94" spans="1:26">
      <c r="B94" t="s">
        <v>3848</v>
      </c>
      <c r="C94">
        <v>3</v>
      </c>
      <c r="D94" t="s">
        <v>3849</v>
      </c>
      <c r="E94" t="s">
        <v>3850</v>
      </c>
      <c r="F94">
        <v>3</v>
      </c>
      <c r="G94" s="20">
        <v>44943</v>
      </c>
      <c r="H94">
        <v>9</v>
      </c>
      <c r="I94" t="s">
        <v>3850</v>
      </c>
      <c r="J94" t="s">
        <v>3860</v>
      </c>
      <c r="M94" t="s">
        <v>3793</v>
      </c>
      <c r="Q94" t="s">
        <v>3856</v>
      </c>
      <c r="R94">
        <v>48.5</v>
      </c>
      <c r="S94" t="s">
        <v>3735</v>
      </c>
      <c r="U94">
        <f t="shared" si="6"/>
        <v>48.5</v>
      </c>
      <c r="V94" t="str">
        <f t="shared" si="7"/>
        <v>м2</v>
      </c>
      <c r="Y94">
        <v>0</v>
      </c>
    </row>
    <row r="95" spans="1:26">
      <c r="B95" t="s">
        <v>3848</v>
      </c>
      <c r="C95">
        <v>3</v>
      </c>
      <c r="D95" t="s">
        <v>3849</v>
      </c>
      <c r="E95" t="s">
        <v>3850</v>
      </c>
      <c r="F95">
        <v>3</v>
      </c>
      <c r="G95" s="20">
        <v>44943</v>
      </c>
      <c r="H95">
        <v>9</v>
      </c>
      <c r="I95" t="s">
        <v>3850</v>
      </c>
      <c r="J95" t="s">
        <v>3861</v>
      </c>
      <c r="M95" t="s">
        <v>3793</v>
      </c>
      <c r="Q95" t="s">
        <v>3857</v>
      </c>
      <c r="R95">
        <v>59</v>
      </c>
      <c r="S95" t="s">
        <v>3735</v>
      </c>
      <c r="U95">
        <f t="shared" si="6"/>
        <v>59</v>
      </c>
      <c r="V95" t="str">
        <f t="shared" si="7"/>
        <v>м2</v>
      </c>
      <c r="Y95">
        <v>0</v>
      </c>
    </row>
    <row r="96" spans="1:26">
      <c r="A96" t="s">
        <v>9983</v>
      </c>
      <c r="B96" t="s">
        <v>3848</v>
      </c>
      <c r="C96">
        <v>3</v>
      </c>
      <c r="D96" t="s">
        <v>3849</v>
      </c>
      <c r="E96" t="s">
        <v>3850</v>
      </c>
      <c r="F96">
        <v>3</v>
      </c>
      <c r="G96" s="20">
        <v>44943</v>
      </c>
      <c r="H96">
        <v>9</v>
      </c>
      <c r="I96" t="s">
        <v>3850</v>
      </c>
      <c r="J96" t="s">
        <v>3861</v>
      </c>
      <c r="M96" t="s">
        <v>3793</v>
      </c>
      <c r="Q96" t="s">
        <v>3858</v>
      </c>
      <c r="R96">
        <v>59</v>
      </c>
      <c r="S96" t="s">
        <v>3735</v>
      </c>
      <c r="U96">
        <f t="shared" ref="U96:U100" si="8">R96</f>
        <v>59</v>
      </c>
      <c r="V96" t="str">
        <f t="shared" ref="V96:V100" si="9">S96</f>
        <v>м2</v>
      </c>
      <c r="Y96">
        <v>0</v>
      </c>
      <c r="Z96" s="193">
        <f>U96*0.085</f>
        <v>5.0150000000000006</v>
      </c>
    </row>
    <row r="97" spans="1:25">
      <c r="B97" t="s">
        <v>3848</v>
      </c>
      <c r="C97">
        <v>3</v>
      </c>
      <c r="D97" t="s">
        <v>3849</v>
      </c>
      <c r="E97" t="s">
        <v>3850</v>
      </c>
      <c r="F97">
        <v>3</v>
      </c>
      <c r="G97" s="20">
        <v>44943</v>
      </c>
      <c r="H97">
        <v>9</v>
      </c>
      <c r="I97" t="s">
        <v>3850</v>
      </c>
      <c r="J97" t="s">
        <v>3861</v>
      </c>
      <c r="M97" t="s">
        <v>3793</v>
      </c>
      <c r="Q97" t="s">
        <v>3853</v>
      </c>
      <c r="R97">
        <v>59</v>
      </c>
      <c r="S97" t="s">
        <v>3735</v>
      </c>
      <c r="U97">
        <f t="shared" si="8"/>
        <v>59</v>
      </c>
      <c r="V97" t="str">
        <f t="shared" si="9"/>
        <v>м2</v>
      </c>
      <c r="Y97">
        <v>0</v>
      </c>
    </row>
    <row r="98" spans="1:25">
      <c r="B98" t="s">
        <v>3848</v>
      </c>
      <c r="C98">
        <v>3</v>
      </c>
      <c r="D98" t="s">
        <v>3849</v>
      </c>
      <c r="E98" t="s">
        <v>3850</v>
      </c>
      <c r="F98">
        <v>3</v>
      </c>
      <c r="G98" s="20">
        <v>44943</v>
      </c>
      <c r="H98">
        <v>9</v>
      </c>
      <c r="I98" t="s">
        <v>3850</v>
      </c>
      <c r="J98" t="s">
        <v>3861</v>
      </c>
      <c r="M98" t="s">
        <v>3797</v>
      </c>
      <c r="Q98" t="s">
        <v>3829</v>
      </c>
      <c r="R98">
        <v>5.4</v>
      </c>
      <c r="S98" t="s">
        <v>3735</v>
      </c>
      <c r="U98">
        <f t="shared" si="8"/>
        <v>5.4</v>
      </c>
      <c r="V98" t="str">
        <f t="shared" si="9"/>
        <v>м2</v>
      </c>
      <c r="Y98">
        <v>0</v>
      </c>
    </row>
    <row r="99" spans="1:25">
      <c r="B99" t="s">
        <v>3848</v>
      </c>
      <c r="C99">
        <v>3</v>
      </c>
      <c r="D99" t="s">
        <v>3849</v>
      </c>
      <c r="E99" t="s">
        <v>3850</v>
      </c>
      <c r="F99">
        <v>3</v>
      </c>
      <c r="G99" s="20">
        <v>44943</v>
      </c>
      <c r="H99">
        <v>9</v>
      </c>
      <c r="I99" t="s">
        <v>3850</v>
      </c>
      <c r="J99" t="s">
        <v>3862</v>
      </c>
      <c r="Q99" t="s">
        <v>3854</v>
      </c>
      <c r="R99">
        <v>4.5999999999999996</v>
      </c>
      <c r="S99" t="s">
        <v>3735</v>
      </c>
      <c r="U99">
        <f t="shared" si="8"/>
        <v>4.5999999999999996</v>
      </c>
      <c r="V99" t="str">
        <f t="shared" si="9"/>
        <v>м2</v>
      </c>
      <c r="Y99">
        <v>0</v>
      </c>
    </row>
    <row r="100" spans="1:25">
      <c r="B100" t="s">
        <v>3848</v>
      </c>
      <c r="C100">
        <v>3</v>
      </c>
      <c r="D100" t="s">
        <v>3849</v>
      </c>
      <c r="E100" t="s">
        <v>3850</v>
      </c>
      <c r="F100">
        <v>3</v>
      </c>
      <c r="G100" s="20">
        <v>44943</v>
      </c>
      <c r="H100">
        <v>9</v>
      </c>
      <c r="I100" t="s">
        <v>3850</v>
      </c>
      <c r="J100" t="s">
        <v>3862</v>
      </c>
      <c r="Q100" t="s">
        <v>3855</v>
      </c>
      <c r="R100">
        <v>4.5999999999999996</v>
      </c>
      <c r="S100" t="s">
        <v>3735</v>
      </c>
      <c r="U100">
        <f t="shared" si="8"/>
        <v>4.5999999999999996</v>
      </c>
      <c r="V100" t="str">
        <f t="shared" si="9"/>
        <v>м2</v>
      </c>
      <c r="Y100">
        <v>0</v>
      </c>
    </row>
    <row r="101" spans="1:25">
      <c r="A101" t="s">
        <v>9984</v>
      </c>
      <c r="B101" t="s">
        <v>3848</v>
      </c>
      <c r="C101">
        <v>3</v>
      </c>
      <c r="D101" t="s">
        <v>3849</v>
      </c>
      <c r="E101" t="s">
        <v>3850</v>
      </c>
      <c r="F101">
        <v>3</v>
      </c>
      <c r="G101" s="20">
        <v>44943</v>
      </c>
      <c r="H101">
        <v>9</v>
      </c>
      <c r="I101" t="s">
        <v>3850</v>
      </c>
      <c r="K101">
        <v>1</v>
      </c>
      <c r="L101" t="s">
        <v>2144</v>
      </c>
      <c r="M101" t="s">
        <v>3891</v>
      </c>
      <c r="P101" t="s">
        <v>3863</v>
      </c>
      <c r="Q101" t="s">
        <v>3864</v>
      </c>
      <c r="R101" s="22">
        <v>4</v>
      </c>
      <c r="S101" t="s">
        <v>2144</v>
      </c>
      <c r="T101" s="22">
        <v>1.464</v>
      </c>
      <c r="U101">
        <f>R101*T101*K101</f>
        <v>5.8559999999999999</v>
      </c>
      <c r="V101" t="s">
        <v>3509</v>
      </c>
      <c r="Y101">
        <v>0</v>
      </c>
    </row>
    <row r="102" spans="1:25">
      <c r="A102" t="s">
        <v>9984</v>
      </c>
      <c r="B102" t="s">
        <v>3848</v>
      </c>
      <c r="C102">
        <v>3</v>
      </c>
      <c r="D102" t="s">
        <v>3849</v>
      </c>
      <c r="E102" t="s">
        <v>3850</v>
      </c>
      <c r="F102">
        <v>3</v>
      </c>
      <c r="G102" s="20">
        <v>44943</v>
      </c>
      <c r="H102">
        <v>9</v>
      </c>
      <c r="I102" t="s">
        <v>3850</v>
      </c>
      <c r="K102">
        <v>1</v>
      </c>
      <c r="L102" t="s">
        <v>2144</v>
      </c>
      <c r="M102" t="s">
        <v>3891</v>
      </c>
      <c r="P102" t="s">
        <v>3863</v>
      </c>
      <c r="Q102" t="s">
        <v>3865</v>
      </c>
      <c r="R102" s="22">
        <v>4</v>
      </c>
      <c r="S102" t="s">
        <v>2144</v>
      </c>
      <c r="T102" s="22">
        <v>0.08</v>
      </c>
      <c r="U102">
        <f t="shared" ref="U102:U121" si="10">R102*T102*K102</f>
        <v>0.32</v>
      </c>
      <c r="V102" t="s">
        <v>3509</v>
      </c>
      <c r="Y102">
        <v>0</v>
      </c>
    </row>
    <row r="103" spans="1:25">
      <c r="A103" t="s">
        <v>9984</v>
      </c>
      <c r="B103" t="s">
        <v>3848</v>
      </c>
      <c r="C103">
        <v>3</v>
      </c>
      <c r="D103" t="s">
        <v>3849</v>
      </c>
      <c r="E103" t="s">
        <v>3850</v>
      </c>
      <c r="F103">
        <v>3</v>
      </c>
      <c r="G103" s="20">
        <v>44943</v>
      </c>
      <c r="H103">
        <v>9</v>
      </c>
      <c r="I103" t="s">
        <v>3850</v>
      </c>
      <c r="K103">
        <v>5</v>
      </c>
      <c r="L103" t="s">
        <v>2144</v>
      </c>
      <c r="M103" t="s">
        <v>3891</v>
      </c>
      <c r="P103" t="s">
        <v>3866</v>
      </c>
      <c r="Q103" t="s">
        <v>3867</v>
      </c>
      <c r="R103" s="22">
        <v>4</v>
      </c>
      <c r="S103" t="s">
        <v>2144</v>
      </c>
      <c r="T103" s="22">
        <v>0.8</v>
      </c>
      <c r="U103">
        <f t="shared" si="10"/>
        <v>16</v>
      </c>
      <c r="V103" t="s">
        <v>3509</v>
      </c>
      <c r="Y103">
        <v>0</v>
      </c>
    </row>
    <row r="104" spans="1:25">
      <c r="A104" t="s">
        <v>9984</v>
      </c>
      <c r="B104" t="s">
        <v>3848</v>
      </c>
      <c r="C104">
        <v>3</v>
      </c>
      <c r="D104" t="s">
        <v>3849</v>
      </c>
      <c r="E104" t="s">
        <v>3850</v>
      </c>
      <c r="F104">
        <v>3</v>
      </c>
      <c r="G104" s="20">
        <v>44943</v>
      </c>
      <c r="H104">
        <v>9</v>
      </c>
      <c r="I104" t="s">
        <v>3850</v>
      </c>
      <c r="K104">
        <v>5</v>
      </c>
      <c r="L104" t="s">
        <v>2144</v>
      </c>
      <c r="M104" t="s">
        <v>3891</v>
      </c>
      <c r="P104" t="s">
        <v>3866</v>
      </c>
      <c r="Q104" t="s">
        <v>3865</v>
      </c>
      <c r="R104" s="22">
        <v>4</v>
      </c>
      <c r="S104" t="s">
        <v>2144</v>
      </c>
      <c r="T104" s="22">
        <v>7.0000000000000007E-2</v>
      </c>
      <c r="U104">
        <f t="shared" si="10"/>
        <v>1.4000000000000001</v>
      </c>
      <c r="V104" t="s">
        <v>3509</v>
      </c>
      <c r="Y104">
        <v>0</v>
      </c>
    </row>
    <row r="105" spans="1:25">
      <c r="A105" t="s">
        <v>9984</v>
      </c>
      <c r="B105" t="s">
        <v>3848</v>
      </c>
      <c r="C105">
        <v>3</v>
      </c>
      <c r="D105" t="s">
        <v>3849</v>
      </c>
      <c r="E105" t="s">
        <v>3850</v>
      </c>
      <c r="F105">
        <v>3</v>
      </c>
      <c r="G105" s="20">
        <v>44943</v>
      </c>
      <c r="H105">
        <v>9</v>
      </c>
      <c r="I105" t="s">
        <v>3850</v>
      </c>
      <c r="K105">
        <v>1</v>
      </c>
      <c r="L105" t="s">
        <v>2144</v>
      </c>
      <c r="M105" t="s">
        <v>3891</v>
      </c>
      <c r="P105" t="s">
        <v>3868</v>
      </c>
      <c r="Q105" t="s">
        <v>3869</v>
      </c>
      <c r="R105" s="22">
        <v>1</v>
      </c>
      <c r="S105" t="s">
        <v>2144</v>
      </c>
      <c r="T105" s="22">
        <v>12.3</v>
      </c>
      <c r="U105">
        <f t="shared" si="10"/>
        <v>12.3</v>
      </c>
      <c r="V105" t="s">
        <v>3509</v>
      </c>
      <c r="Y105">
        <v>0</v>
      </c>
    </row>
    <row r="106" spans="1:25">
      <c r="A106" t="s">
        <v>9984</v>
      </c>
      <c r="B106" t="s">
        <v>3848</v>
      </c>
      <c r="C106">
        <v>3</v>
      </c>
      <c r="D106" t="s">
        <v>3849</v>
      </c>
      <c r="E106" t="s">
        <v>3850</v>
      </c>
      <c r="F106">
        <v>3</v>
      </c>
      <c r="G106" s="20">
        <v>44943</v>
      </c>
      <c r="H106">
        <v>9</v>
      </c>
      <c r="I106" t="s">
        <v>3850</v>
      </c>
      <c r="K106">
        <v>2</v>
      </c>
      <c r="L106" t="s">
        <v>2144</v>
      </c>
      <c r="M106" t="s">
        <v>3891</v>
      </c>
      <c r="P106" t="s">
        <v>3870</v>
      </c>
      <c r="Q106" t="s">
        <v>3871</v>
      </c>
      <c r="R106" s="22">
        <v>1</v>
      </c>
      <c r="S106" t="s">
        <v>2144</v>
      </c>
      <c r="T106" s="22">
        <v>49.7</v>
      </c>
      <c r="U106">
        <f t="shared" si="10"/>
        <v>99.4</v>
      </c>
      <c r="V106" t="s">
        <v>3509</v>
      </c>
      <c r="Y106">
        <v>0</v>
      </c>
    </row>
    <row r="107" spans="1:25">
      <c r="A107" t="s">
        <v>9984</v>
      </c>
      <c r="B107" t="s">
        <v>3848</v>
      </c>
      <c r="C107">
        <v>3</v>
      </c>
      <c r="D107" t="s">
        <v>3849</v>
      </c>
      <c r="E107" t="s">
        <v>3850</v>
      </c>
      <c r="F107">
        <v>3</v>
      </c>
      <c r="G107" s="20">
        <v>44943</v>
      </c>
      <c r="H107">
        <v>9</v>
      </c>
      <c r="I107" t="s">
        <v>3850</v>
      </c>
      <c r="K107">
        <v>2</v>
      </c>
      <c r="L107" t="s">
        <v>2144</v>
      </c>
      <c r="M107" t="s">
        <v>3891</v>
      </c>
      <c r="P107" t="s">
        <v>3870</v>
      </c>
      <c r="Q107" t="s">
        <v>3872</v>
      </c>
      <c r="R107" s="22">
        <v>14</v>
      </c>
      <c r="S107" t="s">
        <v>2144</v>
      </c>
      <c r="T107" s="22">
        <v>6.3E-2</v>
      </c>
      <c r="U107">
        <f t="shared" si="10"/>
        <v>1.764</v>
      </c>
      <c r="V107" t="s">
        <v>3509</v>
      </c>
      <c r="Y107">
        <v>0</v>
      </c>
    </row>
    <row r="108" spans="1:25">
      <c r="A108" t="s">
        <v>9984</v>
      </c>
      <c r="B108" t="s">
        <v>3848</v>
      </c>
      <c r="C108">
        <v>3</v>
      </c>
      <c r="D108" t="s">
        <v>3849</v>
      </c>
      <c r="E108" t="s">
        <v>3850</v>
      </c>
      <c r="F108">
        <v>3</v>
      </c>
      <c r="G108" s="20">
        <v>44943</v>
      </c>
      <c r="H108">
        <v>9</v>
      </c>
      <c r="I108" t="s">
        <v>3850</v>
      </c>
      <c r="K108">
        <v>1</v>
      </c>
      <c r="L108" t="s">
        <v>2144</v>
      </c>
      <c r="M108" t="s">
        <v>3892</v>
      </c>
      <c r="P108" t="s">
        <v>3873</v>
      </c>
      <c r="Q108" t="s">
        <v>3874</v>
      </c>
      <c r="R108" s="22">
        <v>1</v>
      </c>
      <c r="S108" t="s">
        <v>2144</v>
      </c>
      <c r="T108" s="22">
        <v>16.690000000000001</v>
      </c>
      <c r="U108">
        <f t="shared" si="10"/>
        <v>16.690000000000001</v>
      </c>
      <c r="V108" t="s">
        <v>3509</v>
      </c>
      <c r="Y108">
        <v>0</v>
      </c>
    </row>
    <row r="109" spans="1:25">
      <c r="A109" t="s">
        <v>9984</v>
      </c>
      <c r="B109" t="s">
        <v>3848</v>
      </c>
      <c r="C109">
        <v>3</v>
      </c>
      <c r="D109" t="s">
        <v>3849</v>
      </c>
      <c r="E109" t="s">
        <v>3850</v>
      </c>
      <c r="F109">
        <v>3</v>
      </c>
      <c r="G109" s="20">
        <v>44943</v>
      </c>
      <c r="H109">
        <v>9</v>
      </c>
      <c r="I109" t="s">
        <v>3850</v>
      </c>
      <c r="K109">
        <v>1</v>
      </c>
      <c r="L109" t="s">
        <v>2144</v>
      </c>
      <c r="M109" t="s">
        <v>3892</v>
      </c>
      <c r="P109" t="s">
        <v>3873</v>
      </c>
      <c r="Q109" t="s">
        <v>3875</v>
      </c>
      <c r="R109" s="22">
        <v>4</v>
      </c>
      <c r="S109" t="s">
        <v>2144</v>
      </c>
      <c r="T109" s="22">
        <v>3.17</v>
      </c>
      <c r="U109">
        <f t="shared" si="10"/>
        <v>12.68</v>
      </c>
      <c r="V109" t="s">
        <v>3509</v>
      </c>
      <c r="Y109">
        <v>0</v>
      </c>
    </row>
    <row r="110" spans="1:25">
      <c r="A110" t="s">
        <v>9984</v>
      </c>
      <c r="B110" t="s">
        <v>3848</v>
      </c>
      <c r="C110">
        <v>3</v>
      </c>
      <c r="D110" t="s">
        <v>3849</v>
      </c>
      <c r="E110" t="s">
        <v>3850</v>
      </c>
      <c r="F110">
        <v>3</v>
      </c>
      <c r="G110" s="20">
        <v>44943</v>
      </c>
      <c r="H110">
        <v>9</v>
      </c>
      <c r="I110" t="s">
        <v>3850</v>
      </c>
      <c r="K110">
        <v>1</v>
      </c>
      <c r="L110" t="s">
        <v>2144</v>
      </c>
      <c r="M110" t="s">
        <v>3892</v>
      </c>
      <c r="P110" t="s">
        <v>3873</v>
      </c>
      <c r="Q110" t="s">
        <v>3876</v>
      </c>
      <c r="R110" s="22">
        <v>2</v>
      </c>
      <c r="S110" t="s">
        <v>2144</v>
      </c>
      <c r="T110" s="22">
        <v>0.1</v>
      </c>
      <c r="U110">
        <f t="shared" si="10"/>
        <v>0.2</v>
      </c>
      <c r="V110" t="s">
        <v>3509</v>
      </c>
      <c r="Y110">
        <v>0</v>
      </c>
    </row>
    <row r="111" spans="1:25">
      <c r="A111" t="s">
        <v>9984</v>
      </c>
      <c r="B111" t="s">
        <v>3848</v>
      </c>
      <c r="C111">
        <v>3</v>
      </c>
      <c r="D111" t="s">
        <v>3849</v>
      </c>
      <c r="E111" t="s">
        <v>3850</v>
      </c>
      <c r="F111">
        <v>3</v>
      </c>
      <c r="G111" s="20">
        <v>44943</v>
      </c>
      <c r="H111">
        <v>9</v>
      </c>
      <c r="I111" t="s">
        <v>3850</v>
      </c>
      <c r="K111">
        <v>1</v>
      </c>
      <c r="L111" t="s">
        <v>2144</v>
      </c>
      <c r="M111" t="s">
        <v>3893</v>
      </c>
      <c r="P111" t="s">
        <v>3877</v>
      </c>
      <c r="Q111" t="s">
        <v>3878</v>
      </c>
      <c r="R111" s="22">
        <v>1</v>
      </c>
      <c r="S111" t="s">
        <v>2144</v>
      </c>
      <c r="T111" s="22">
        <v>10.82</v>
      </c>
      <c r="U111">
        <f t="shared" si="10"/>
        <v>10.82</v>
      </c>
      <c r="V111" t="s">
        <v>3509</v>
      </c>
      <c r="Y111">
        <v>0</v>
      </c>
    </row>
    <row r="112" spans="1:25">
      <c r="A112" t="s">
        <v>9984</v>
      </c>
      <c r="B112" t="s">
        <v>3848</v>
      </c>
      <c r="C112">
        <v>3</v>
      </c>
      <c r="D112" t="s">
        <v>3849</v>
      </c>
      <c r="E112" t="s">
        <v>3850</v>
      </c>
      <c r="F112">
        <v>3</v>
      </c>
      <c r="G112" s="20">
        <v>44943</v>
      </c>
      <c r="H112">
        <v>9</v>
      </c>
      <c r="I112" t="s">
        <v>3850</v>
      </c>
      <c r="K112">
        <v>1</v>
      </c>
      <c r="L112" t="s">
        <v>2144</v>
      </c>
      <c r="M112" t="s">
        <v>3893</v>
      </c>
      <c r="P112" t="s">
        <v>3877</v>
      </c>
      <c r="Q112" t="s">
        <v>3879</v>
      </c>
      <c r="R112" s="22">
        <v>4</v>
      </c>
      <c r="S112" t="s">
        <v>2144</v>
      </c>
      <c r="T112" s="22">
        <v>1.27</v>
      </c>
      <c r="U112">
        <f t="shared" si="10"/>
        <v>5.08</v>
      </c>
      <c r="V112" t="s">
        <v>3509</v>
      </c>
      <c r="Y112">
        <v>0</v>
      </c>
    </row>
    <row r="113" spans="1:28">
      <c r="B113" t="s">
        <v>3848</v>
      </c>
      <c r="C113">
        <v>3</v>
      </c>
      <c r="D113" t="s">
        <v>3849</v>
      </c>
      <c r="E113" t="s">
        <v>3850</v>
      </c>
      <c r="F113">
        <v>3</v>
      </c>
      <c r="G113" s="20">
        <v>44943</v>
      </c>
      <c r="H113">
        <v>9</v>
      </c>
      <c r="I113" t="s">
        <v>3850</v>
      </c>
      <c r="K113">
        <v>1</v>
      </c>
      <c r="L113" t="s">
        <v>2144</v>
      </c>
      <c r="M113" t="s">
        <v>3893</v>
      </c>
      <c r="P113" t="s">
        <v>3877</v>
      </c>
      <c r="Q113" t="s">
        <v>3880</v>
      </c>
      <c r="R113" s="22">
        <v>1</v>
      </c>
      <c r="S113" t="s">
        <v>2144</v>
      </c>
      <c r="U113">
        <f>R113*K113</f>
        <v>1</v>
      </c>
      <c r="V113" t="s">
        <v>2144</v>
      </c>
      <c r="Y113">
        <v>0</v>
      </c>
    </row>
    <row r="114" spans="1:28">
      <c r="A114" t="s">
        <v>9984</v>
      </c>
      <c r="B114" t="s">
        <v>3848</v>
      </c>
      <c r="C114">
        <v>3</v>
      </c>
      <c r="D114" t="s">
        <v>3849</v>
      </c>
      <c r="E114" t="s">
        <v>3850</v>
      </c>
      <c r="F114">
        <v>3</v>
      </c>
      <c r="G114" s="20">
        <v>44943</v>
      </c>
      <c r="H114">
        <v>9</v>
      </c>
      <c r="I114" t="s">
        <v>3850</v>
      </c>
      <c r="K114">
        <v>5</v>
      </c>
      <c r="L114" t="s">
        <v>2144</v>
      </c>
      <c r="M114" t="s">
        <v>3894</v>
      </c>
      <c r="P114" t="s">
        <v>3881</v>
      </c>
      <c r="Q114" t="s">
        <v>3882</v>
      </c>
      <c r="R114" s="22">
        <v>1</v>
      </c>
      <c r="S114" t="s">
        <v>2144</v>
      </c>
      <c r="T114" s="22">
        <v>2.4500000000000002</v>
      </c>
      <c r="U114">
        <f t="shared" si="10"/>
        <v>12.25</v>
      </c>
      <c r="V114" t="s">
        <v>3509</v>
      </c>
      <c r="Y114">
        <v>0</v>
      </c>
    </row>
    <row r="115" spans="1:28">
      <c r="A115" t="s">
        <v>9984</v>
      </c>
      <c r="B115" t="s">
        <v>3848</v>
      </c>
      <c r="C115">
        <v>3</v>
      </c>
      <c r="D115" t="s">
        <v>3849</v>
      </c>
      <c r="E115" t="s">
        <v>3850</v>
      </c>
      <c r="F115">
        <v>3</v>
      </c>
      <c r="G115" s="20">
        <v>44943</v>
      </c>
      <c r="H115">
        <v>9</v>
      </c>
      <c r="I115" t="s">
        <v>3850</v>
      </c>
      <c r="K115">
        <v>5</v>
      </c>
      <c r="L115" t="s">
        <v>2144</v>
      </c>
      <c r="M115" t="s">
        <v>3894</v>
      </c>
      <c r="P115" t="s">
        <v>3881</v>
      </c>
      <c r="Q115" t="s">
        <v>3883</v>
      </c>
      <c r="R115" s="22">
        <v>4</v>
      </c>
      <c r="S115" t="s">
        <v>2144</v>
      </c>
      <c r="T115" s="22">
        <v>0.6</v>
      </c>
      <c r="U115">
        <f t="shared" si="10"/>
        <v>12</v>
      </c>
      <c r="V115" t="s">
        <v>3509</v>
      </c>
      <c r="Y115">
        <v>0</v>
      </c>
    </row>
    <row r="116" spans="1:28">
      <c r="B116" t="s">
        <v>3848</v>
      </c>
      <c r="C116">
        <v>3</v>
      </c>
      <c r="D116" t="s">
        <v>3849</v>
      </c>
      <c r="E116" t="s">
        <v>3850</v>
      </c>
      <c r="F116">
        <v>3</v>
      </c>
      <c r="G116" s="20">
        <v>44943</v>
      </c>
      <c r="H116">
        <v>9</v>
      </c>
      <c r="I116" t="s">
        <v>3850</v>
      </c>
      <c r="K116">
        <v>5</v>
      </c>
      <c r="L116" t="s">
        <v>2144</v>
      </c>
      <c r="M116" t="s">
        <v>3894</v>
      </c>
      <c r="P116" t="s">
        <v>3881</v>
      </c>
      <c r="Q116" t="s">
        <v>3884</v>
      </c>
      <c r="R116" s="22">
        <v>1</v>
      </c>
      <c r="S116" t="s">
        <v>2144</v>
      </c>
      <c r="U116">
        <f>R116*K116</f>
        <v>5</v>
      </c>
      <c r="V116" t="s">
        <v>2144</v>
      </c>
      <c r="Y116">
        <v>0</v>
      </c>
    </row>
    <row r="117" spans="1:28">
      <c r="A117" t="s">
        <v>9984</v>
      </c>
      <c r="B117" t="s">
        <v>3848</v>
      </c>
      <c r="C117">
        <v>3</v>
      </c>
      <c r="D117" t="s">
        <v>3849</v>
      </c>
      <c r="E117" t="s">
        <v>3850</v>
      </c>
      <c r="F117">
        <v>3</v>
      </c>
      <c r="G117" s="20">
        <v>44943</v>
      </c>
      <c r="H117">
        <v>9</v>
      </c>
      <c r="I117" t="s">
        <v>3850</v>
      </c>
      <c r="K117">
        <v>1</v>
      </c>
      <c r="L117" t="s">
        <v>2144</v>
      </c>
      <c r="M117" t="s">
        <v>3895</v>
      </c>
      <c r="P117" t="s">
        <v>3885</v>
      </c>
      <c r="Q117" t="s">
        <v>3886</v>
      </c>
      <c r="R117" s="22">
        <v>6</v>
      </c>
      <c r="S117" t="s">
        <v>2144</v>
      </c>
      <c r="T117" s="22">
        <v>6.1539999999999999</v>
      </c>
      <c r="U117">
        <f t="shared" si="10"/>
        <v>36.923999999999999</v>
      </c>
      <c r="V117" t="s">
        <v>3509</v>
      </c>
      <c r="Y117">
        <v>0</v>
      </c>
    </row>
    <row r="118" spans="1:28">
      <c r="A118" t="s">
        <v>9984</v>
      </c>
      <c r="B118" t="s">
        <v>3848</v>
      </c>
      <c r="C118">
        <v>3</v>
      </c>
      <c r="D118" t="s">
        <v>3849</v>
      </c>
      <c r="E118" t="s">
        <v>3850</v>
      </c>
      <c r="F118">
        <v>3</v>
      </c>
      <c r="G118" s="20">
        <v>44943</v>
      </c>
      <c r="H118">
        <v>9</v>
      </c>
      <c r="I118" t="s">
        <v>3850</v>
      </c>
      <c r="K118">
        <v>1</v>
      </c>
      <c r="L118" t="s">
        <v>2144</v>
      </c>
      <c r="M118" t="s">
        <v>3895</v>
      </c>
      <c r="P118" t="s">
        <v>3885</v>
      </c>
      <c r="Q118" t="s">
        <v>3887</v>
      </c>
      <c r="R118" s="22">
        <v>2</v>
      </c>
      <c r="S118" t="s">
        <v>2144</v>
      </c>
      <c r="T118" s="22">
        <v>47.36</v>
      </c>
      <c r="U118">
        <f t="shared" si="10"/>
        <v>94.72</v>
      </c>
      <c r="V118" t="s">
        <v>3509</v>
      </c>
      <c r="Y118">
        <v>0</v>
      </c>
    </row>
    <row r="119" spans="1:28">
      <c r="A119" t="s">
        <v>9984</v>
      </c>
      <c r="B119" t="s">
        <v>3848</v>
      </c>
      <c r="C119">
        <v>3</v>
      </c>
      <c r="D119" t="s">
        <v>3849</v>
      </c>
      <c r="E119" t="s">
        <v>3850</v>
      </c>
      <c r="F119">
        <v>3</v>
      </c>
      <c r="G119" s="20">
        <v>44943</v>
      </c>
      <c r="H119">
        <v>9</v>
      </c>
      <c r="I119" t="s">
        <v>3850</v>
      </c>
      <c r="K119">
        <v>1</v>
      </c>
      <c r="L119" t="s">
        <v>2144</v>
      </c>
      <c r="M119" t="s">
        <v>3895</v>
      </c>
      <c r="P119" t="s">
        <v>3885</v>
      </c>
      <c r="Q119" t="s">
        <v>3888</v>
      </c>
      <c r="R119" s="22">
        <v>10</v>
      </c>
      <c r="S119" t="s">
        <v>2144</v>
      </c>
      <c r="T119" s="22">
        <v>7.1</v>
      </c>
      <c r="U119">
        <f t="shared" si="10"/>
        <v>71</v>
      </c>
      <c r="V119" t="s">
        <v>3509</v>
      </c>
      <c r="Y119">
        <v>0</v>
      </c>
    </row>
    <row r="120" spans="1:28">
      <c r="A120" t="s">
        <v>9984</v>
      </c>
      <c r="B120" t="s">
        <v>3848</v>
      </c>
      <c r="C120">
        <v>3</v>
      </c>
      <c r="D120" t="s">
        <v>3849</v>
      </c>
      <c r="E120" t="s">
        <v>3850</v>
      </c>
      <c r="F120">
        <v>3</v>
      </c>
      <c r="G120" s="20">
        <v>44943</v>
      </c>
      <c r="H120">
        <v>9</v>
      </c>
      <c r="I120" t="s">
        <v>3850</v>
      </c>
      <c r="K120">
        <v>1</v>
      </c>
      <c r="L120" t="s">
        <v>2144</v>
      </c>
      <c r="M120" t="s">
        <v>3895</v>
      </c>
      <c r="P120" t="s">
        <v>3885</v>
      </c>
      <c r="Q120" t="s">
        <v>3889</v>
      </c>
      <c r="R120" s="22">
        <v>6</v>
      </c>
      <c r="S120" t="s">
        <v>2144</v>
      </c>
      <c r="T120" s="22">
        <v>5.8</v>
      </c>
      <c r="U120">
        <f t="shared" si="10"/>
        <v>34.799999999999997</v>
      </c>
      <c r="V120" t="s">
        <v>3509</v>
      </c>
      <c r="Y120">
        <v>0</v>
      </c>
    </row>
    <row r="121" spans="1:28">
      <c r="B121" t="s">
        <v>3848</v>
      </c>
      <c r="C121">
        <v>3</v>
      </c>
      <c r="D121" t="s">
        <v>3849</v>
      </c>
      <c r="E121" t="s">
        <v>3850</v>
      </c>
      <c r="F121">
        <v>3</v>
      </c>
      <c r="G121" s="20">
        <v>44943</v>
      </c>
      <c r="H121">
        <v>9</v>
      </c>
      <c r="I121" t="s">
        <v>3850</v>
      </c>
      <c r="K121">
        <v>1</v>
      </c>
      <c r="L121" t="s">
        <v>2144</v>
      </c>
      <c r="M121" t="s">
        <v>3895</v>
      </c>
      <c r="P121" t="s">
        <v>3885</v>
      </c>
      <c r="Q121" t="s">
        <v>3890</v>
      </c>
      <c r="R121" s="22">
        <v>24</v>
      </c>
      <c r="S121" t="s">
        <v>2144</v>
      </c>
      <c r="T121" s="22">
        <v>0.1</v>
      </c>
      <c r="U121">
        <f t="shared" si="10"/>
        <v>2.4000000000000004</v>
      </c>
      <c r="V121" t="s">
        <v>3509</v>
      </c>
      <c r="Y121">
        <v>0</v>
      </c>
    </row>
    <row r="122" spans="1:28">
      <c r="B122" t="s">
        <v>3967</v>
      </c>
      <c r="C122">
        <v>0</v>
      </c>
      <c r="D122" t="s">
        <v>3967</v>
      </c>
      <c r="E122" t="s">
        <v>3896</v>
      </c>
      <c r="F122">
        <v>0</v>
      </c>
      <c r="G122" s="20">
        <v>45247</v>
      </c>
      <c r="H122">
        <v>11</v>
      </c>
      <c r="I122" t="s">
        <v>3896</v>
      </c>
      <c r="M122" t="s">
        <v>3940</v>
      </c>
      <c r="N122" t="s">
        <v>3897</v>
      </c>
      <c r="P122" t="s">
        <v>3898</v>
      </c>
      <c r="Q122" t="s">
        <v>3926</v>
      </c>
      <c r="R122" s="22">
        <v>12</v>
      </c>
      <c r="S122" t="s">
        <v>2144</v>
      </c>
      <c r="U122">
        <f>R122</f>
        <v>12</v>
      </c>
      <c r="V122" t="str">
        <f>S122</f>
        <v>шт</v>
      </c>
      <c r="Y122">
        <v>12</v>
      </c>
      <c r="Z122" s="193">
        <f t="shared" ref="Z122:Z140" si="11">AA122*AB122/1000000*R122</f>
        <v>85.108800000000002</v>
      </c>
      <c r="AA122">
        <v>1190</v>
      </c>
      <c r="AB122">
        <v>5960</v>
      </c>
    </row>
    <row r="123" spans="1:28">
      <c r="B123" t="s">
        <v>3967</v>
      </c>
      <c r="C123">
        <v>0</v>
      </c>
      <c r="D123" t="s">
        <v>3967</v>
      </c>
      <c r="E123" t="s">
        <v>3896</v>
      </c>
      <c r="F123">
        <v>0</v>
      </c>
      <c r="G123" s="20">
        <v>45247</v>
      </c>
      <c r="H123">
        <v>11</v>
      </c>
      <c r="I123" t="s">
        <v>3896</v>
      </c>
      <c r="M123" t="s">
        <v>3940</v>
      </c>
      <c r="N123" t="s">
        <v>3899</v>
      </c>
      <c r="P123" t="s">
        <v>3898</v>
      </c>
      <c r="Q123" t="s">
        <v>3927</v>
      </c>
      <c r="R123" s="22">
        <v>3</v>
      </c>
      <c r="S123" t="s">
        <v>2144</v>
      </c>
      <c r="U123">
        <f t="shared" ref="U123:U143" si="12">R123</f>
        <v>3</v>
      </c>
      <c r="V123" t="str">
        <f t="shared" ref="V123:V143" si="13">S123</f>
        <v>шт</v>
      </c>
      <c r="Y123">
        <v>3</v>
      </c>
      <c r="Z123" s="193">
        <f t="shared" si="11"/>
        <v>21.277200000000001</v>
      </c>
      <c r="AA123">
        <v>1190</v>
      </c>
      <c r="AB123">
        <v>5960</v>
      </c>
    </row>
    <row r="124" spans="1:28">
      <c r="B124" t="s">
        <v>3967</v>
      </c>
      <c r="C124">
        <v>0</v>
      </c>
      <c r="D124" t="s">
        <v>3967</v>
      </c>
      <c r="E124" t="s">
        <v>3896</v>
      </c>
      <c r="F124">
        <v>0</v>
      </c>
      <c r="G124" s="20">
        <v>45247</v>
      </c>
      <c r="H124">
        <v>11</v>
      </c>
      <c r="I124" t="s">
        <v>3896</v>
      </c>
      <c r="M124" t="s">
        <v>3940</v>
      </c>
      <c r="N124" t="s">
        <v>3900</v>
      </c>
      <c r="P124" t="s">
        <v>3898</v>
      </c>
      <c r="Q124" t="s">
        <v>3938</v>
      </c>
      <c r="R124" s="22">
        <v>3</v>
      </c>
      <c r="S124" t="s">
        <v>2144</v>
      </c>
      <c r="U124">
        <f t="shared" si="12"/>
        <v>3</v>
      </c>
      <c r="V124" t="str">
        <f t="shared" si="13"/>
        <v>шт</v>
      </c>
      <c r="Y124">
        <v>3</v>
      </c>
      <c r="Z124" s="193">
        <f t="shared" si="11"/>
        <v>6.8999999999999995</v>
      </c>
      <c r="AA124">
        <v>1000</v>
      </c>
      <c r="AB124">
        <v>2300</v>
      </c>
    </row>
    <row r="125" spans="1:28">
      <c r="B125" t="s">
        <v>3967</v>
      </c>
      <c r="C125">
        <v>0</v>
      </c>
      <c r="D125" t="s">
        <v>3967</v>
      </c>
      <c r="E125" t="s">
        <v>3896</v>
      </c>
      <c r="F125">
        <v>0</v>
      </c>
      <c r="G125" s="20">
        <v>45247</v>
      </c>
      <c r="H125">
        <v>11</v>
      </c>
      <c r="I125" t="s">
        <v>3896</v>
      </c>
      <c r="M125" t="s">
        <v>3940</v>
      </c>
      <c r="N125" t="s">
        <v>3901</v>
      </c>
      <c r="P125" t="s">
        <v>3898</v>
      </c>
      <c r="Q125" t="s">
        <v>3939</v>
      </c>
      <c r="R125" s="22">
        <v>6</v>
      </c>
      <c r="S125" t="s">
        <v>2144</v>
      </c>
      <c r="U125">
        <f t="shared" si="12"/>
        <v>6</v>
      </c>
      <c r="V125" t="str">
        <f t="shared" si="13"/>
        <v>шт</v>
      </c>
      <c r="Y125">
        <v>6</v>
      </c>
      <c r="Z125" s="193">
        <f t="shared" si="11"/>
        <v>43.08</v>
      </c>
      <c r="AA125">
        <v>1000</v>
      </c>
      <c r="AB125">
        <v>7180</v>
      </c>
    </row>
    <row r="126" spans="1:28">
      <c r="B126" t="s">
        <v>3967</v>
      </c>
      <c r="C126">
        <v>0</v>
      </c>
      <c r="D126" t="s">
        <v>3967</v>
      </c>
      <c r="E126" t="s">
        <v>3896</v>
      </c>
      <c r="F126">
        <v>0</v>
      </c>
      <c r="G126" s="20">
        <v>45247</v>
      </c>
      <c r="H126">
        <v>11</v>
      </c>
      <c r="I126" t="s">
        <v>3896</v>
      </c>
      <c r="M126" t="s">
        <v>3940</v>
      </c>
      <c r="N126" t="s">
        <v>3902</v>
      </c>
      <c r="P126" t="s">
        <v>3898</v>
      </c>
      <c r="Q126" t="s">
        <v>3928</v>
      </c>
      <c r="R126" s="22">
        <v>6</v>
      </c>
      <c r="S126" t="s">
        <v>2144</v>
      </c>
      <c r="U126">
        <f t="shared" si="12"/>
        <v>6</v>
      </c>
      <c r="V126" t="str">
        <f t="shared" si="13"/>
        <v>шт</v>
      </c>
      <c r="Y126">
        <v>6</v>
      </c>
      <c r="Z126" s="193">
        <f t="shared" si="11"/>
        <v>28.799999999999997</v>
      </c>
      <c r="AA126">
        <v>1000</v>
      </c>
      <c r="AB126">
        <v>4800</v>
      </c>
    </row>
    <row r="127" spans="1:28">
      <c r="B127" t="s">
        <v>3967</v>
      </c>
      <c r="C127">
        <v>0</v>
      </c>
      <c r="D127" t="s">
        <v>3967</v>
      </c>
      <c r="E127" t="s">
        <v>3896</v>
      </c>
      <c r="F127">
        <v>0</v>
      </c>
      <c r="G127" s="20">
        <v>45247</v>
      </c>
      <c r="H127">
        <v>11</v>
      </c>
      <c r="I127" t="s">
        <v>3896</v>
      </c>
      <c r="M127" t="s">
        <v>3940</v>
      </c>
      <c r="N127" t="s">
        <v>3903</v>
      </c>
      <c r="P127" t="s">
        <v>3898</v>
      </c>
      <c r="Q127" t="s">
        <v>3929</v>
      </c>
      <c r="R127" s="22">
        <v>4</v>
      </c>
      <c r="S127" t="s">
        <v>2144</v>
      </c>
      <c r="U127">
        <f t="shared" si="12"/>
        <v>4</v>
      </c>
      <c r="V127" t="str">
        <f t="shared" si="13"/>
        <v>шт</v>
      </c>
      <c r="Y127">
        <v>4</v>
      </c>
      <c r="Z127" s="193">
        <f t="shared" si="11"/>
        <v>28.56</v>
      </c>
      <c r="AA127">
        <v>1190</v>
      </c>
      <c r="AB127">
        <v>6000</v>
      </c>
    </row>
    <row r="128" spans="1:28">
      <c r="B128" t="s">
        <v>3967</v>
      </c>
      <c r="C128">
        <v>0</v>
      </c>
      <c r="D128" t="s">
        <v>3967</v>
      </c>
      <c r="E128" t="s">
        <v>3896</v>
      </c>
      <c r="F128">
        <v>0</v>
      </c>
      <c r="G128" s="20">
        <v>45247</v>
      </c>
      <c r="H128">
        <v>11</v>
      </c>
      <c r="I128" t="s">
        <v>3896</v>
      </c>
      <c r="M128" t="s">
        <v>3940</v>
      </c>
      <c r="N128" t="s">
        <v>3904</v>
      </c>
      <c r="P128" t="s">
        <v>3898</v>
      </c>
      <c r="Q128" t="s">
        <v>3930</v>
      </c>
      <c r="R128" s="22">
        <v>10</v>
      </c>
      <c r="S128" t="s">
        <v>2144</v>
      </c>
      <c r="U128">
        <f t="shared" si="12"/>
        <v>10</v>
      </c>
      <c r="V128" t="str">
        <f t="shared" si="13"/>
        <v>шт</v>
      </c>
      <c r="Y128">
        <v>10</v>
      </c>
      <c r="Z128" s="193">
        <f t="shared" si="11"/>
        <v>71.162000000000006</v>
      </c>
      <c r="AA128">
        <v>1190</v>
      </c>
      <c r="AB128">
        <v>5980</v>
      </c>
    </row>
    <row r="129" spans="2:28">
      <c r="B129" t="s">
        <v>3967</v>
      </c>
      <c r="C129">
        <v>0</v>
      </c>
      <c r="D129" t="s">
        <v>3967</v>
      </c>
      <c r="E129" t="s">
        <v>3896</v>
      </c>
      <c r="F129">
        <v>0</v>
      </c>
      <c r="G129" s="20">
        <v>45247</v>
      </c>
      <c r="H129">
        <v>11</v>
      </c>
      <c r="I129" t="s">
        <v>3896</v>
      </c>
      <c r="M129" t="s">
        <v>3940</v>
      </c>
      <c r="N129" t="s">
        <v>3905</v>
      </c>
      <c r="P129" t="s">
        <v>3898</v>
      </c>
      <c r="Q129" t="s">
        <v>3931</v>
      </c>
      <c r="R129" s="22">
        <v>3</v>
      </c>
      <c r="S129" t="s">
        <v>2144</v>
      </c>
      <c r="U129">
        <f t="shared" si="12"/>
        <v>3</v>
      </c>
      <c r="V129" t="str">
        <f t="shared" si="13"/>
        <v>шт</v>
      </c>
      <c r="Y129">
        <v>3</v>
      </c>
      <c r="Z129" s="193">
        <f t="shared" si="11"/>
        <v>21.48</v>
      </c>
      <c r="AA129">
        <v>1000</v>
      </c>
      <c r="AB129">
        <v>7160</v>
      </c>
    </row>
    <row r="130" spans="2:28">
      <c r="B130" t="s">
        <v>3967</v>
      </c>
      <c r="C130">
        <v>0</v>
      </c>
      <c r="D130" t="s">
        <v>3967</v>
      </c>
      <c r="E130" t="s">
        <v>3896</v>
      </c>
      <c r="F130">
        <v>0</v>
      </c>
      <c r="G130" s="20">
        <v>45247</v>
      </c>
      <c r="H130">
        <v>11</v>
      </c>
      <c r="I130" t="s">
        <v>3896</v>
      </c>
      <c r="M130" t="s">
        <v>3940</v>
      </c>
      <c r="N130" t="s">
        <v>3906</v>
      </c>
      <c r="P130" t="s">
        <v>3898</v>
      </c>
      <c r="Q130" t="s">
        <v>3907</v>
      </c>
      <c r="R130" s="22">
        <v>2</v>
      </c>
      <c r="S130" t="s">
        <v>2144</v>
      </c>
      <c r="U130">
        <f t="shared" si="12"/>
        <v>2</v>
      </c>
      <c r="V130" t="str">
        <f t="shared" si="13"/>
        <v>шт</v>
      </c>
      <c r="Y130">
        <v>2</v>
      </c>
      <c r="Z130" s="193">
        <f t="shared" si="11"/>
        <v>12.38</v>
      </c>
      <c r="AA130">
        <v>1000</v>
      </c>
      <c r="AB130">
        <v>6190</v>
      </c>
    </row>
    <row r="131" spans="2:28">
      <c r="B131" t="s">
        <v>3967</v>
      </c>
      <c r="C131">
        <v>0</v>
      </c>
      <c r="D131" t="s">
        <v>3967</v>
      </c>
      <c r="E131" t="s">
        <v>3896</v>
      </c>
      <c r="F131">
        <v>0</v>
      </c>
      <c r="G131" s="20">
        <v>45247</v>
      </c>
      <c r="H131">
        <v>11</v>
      </c>
      <c r="I131" t="s">
        <v>3896</v>
      </c>
      <c r="M131" t="s">
        <v>3940</v>
      </c>
      <c r="N131" t="s">
        <v>3908</v>
      </c>
      <c r="P131" t="s">
        <v>3898</v>
      </c>
      <c r="Q131" t="s">
        <v>3930</v>
      </c>
      <c r="R131" s="22">
        <v>6</v>
      </c>
      <c r="S131" t="s">
        <v>2144</v>
      </c>
      <c r="U131">
        <f t="shared" si="12"/>
        <v>6</v>
      </c>
      <c r="V131" t="str">
        <f t="shared" si="13"/>
        <v>шт</v>
      </c>
      <c r="Y131">
        <v>6</v>
      </c>
      <c r="Z131" s="193">
        <f t="shared" si="11"/>
        <v>42.697200000000002</v>
      </c>
      <c r="AA131">
        <v>1190</v>
      </c>
      <c r="AB131">
        <v>5980</v>
      </c>
    </row>
    <row r="132" spans="2:28">
      <c r="B132" t="s">
        <v>3967</v>
      </c>
      <c r="C132">
        <v>0</v>
      </c>
      <c r="D132" t="s">
        <v>3967</v>
      </c>
      <c r="E132" t="s">
        <v>3896</v>
      </c>
      <c r="F132">
        <v>0</v>
      </c>
      <c r="G132" s="20">
        <v>45247</v>
      </c>
      <c r="H132">
        <v>11</v>
      </c>
      <c r="I132" t="s">
        <v>3896</v>
      </c>
      <c r="M132" t="s">
        <v>3940</v>
      </c>
      <c r="N132" t="s">
        <v>3909</v>
      </c>
      <c r="P132" t="s">
        <v>3898</v>
      </c>
      <c r="Q132" t="s">
        <v>3910</v>
      </c>
      <c r="R132" s="22">
        <v>6</v>
      </c>
      <c r="S132" t="s">
        <v>2144</v>
      </c>
      <c r="U132">
        <f t="shared" si="12"/>
        <v>6</v>
      </c>
      <c r="V132" t="str">
        <f t="shared" si="13"/>
        <v>шт</v>
      </c>
      <c r="Y132">
        <v>6</v>
      </c>
      <c r="Z132" s="193">
        <f t="shared" si="11"/>
        <v>35.880000000000003</v>
      </c>
      <c r="AA132">
        <v>1000</v>
      </c>
      <c r="AB132">
        <v>5980</v>
      </c>
    </row>
    <row r="133" spans="2:28">
      <c r="B133" t="s">
        <v>3967</v>
      </c>
      <c r="C133">
        <v>0</v>
      </c>
      <c r="D133" t="s">
        <v>3967</v>
      </c>
      <c r="E133" t="s">
        <v>3896</v>
      </c>
      <c r="F133">
        <v>0</v>
      </c>
      <c r="G133" s="20">
        <v>45247</v>
      </c>
      <c r="H133">
        <v>11</v>
      </c>
      <c r="I133" t="s">
        <v>3896</v>
      </c>
      <c r="M133" t="s">
        <v>3940</v>
      </c>
      <c r="N133" t="s">
        <v>3911</v>
      </c>
      <c r="P133" t="s">
        <v>3898</v>
      </c>
      <c r="Q133" t="s">
        <v>3932</v>
      </c>
      <c r="R133" s="22">
        <v>7</v>
      </c>
      <c r="S133" t="s">
        <v>2144</v>
      </c>
      <c r="U133">
        <f t="shared" si="12"/>
        <v>7</v>
      </c>
      <c r="V133" t="str">
        <f t="shared" si="13"/>
        <v>шт</v>
      </c>
      <c r="Y133">
        <v>7</v>
      </c>
      <c r="Z133" s="193">
        <f t="shared" si="11"/>
        <v>25.2</v>
      </c>
      <c r="AA133">
        <v>1000</v>
      </c>
      <c r="AB133">
        <v>3600</v>
      </c>
    </row>
    <row r="134" spans="2:28">
      <c r="B134" t="s">
        <v>3967</v>
      </c>
      <c r="C134">
        <v>0</v>
      </c>
      <c r="D134" t="s">
        <v>3967</v>
      </c>
      <c r="E134" t="s">
        <v>3896</v>
      </c>
      <c r="F134">
        <v>0</v>
      </c>
      <c r="G134" s="20">
        <v>45247</v>
      </c>
      <c r="H134">
        <v>11</v>
      </c>
      <c r="I134" t="s">
        <v>3896</v>
      </c>
      <c r="M134" t="s">
        <v>3940</v>
      </c>
      <c r="N134" t="s">
        <v>3912</v>
      </c>
      <c r="P134" t="s">
        <v>3898</v>
      </c>
      <c r="Q134" t="s">
        <v>3933</v>
      </c>
      <c r="R134" s="22">
        <v>6</v>
      </c>
      <c r="S134" t="s">
        <v>2144</v>
      </c>
      <c r="U134">
        <f t="shared" si="12"/>
        <v>6</v>
      </c>
      <c r="V134" t="str">
        <f t="shared" si="13"/>
        <v>шт</v>
      </c>
      <c r="Y134">
        <v>6</v>
      </c>
      <c r="Z134" s="193">
        <f t="shared" si="11"/>
        <v>14.399999999999999</v>
      </c>
      <c r="AA134">
        <v>1000</v>
      </c>
      <c r="AB134">
        <v>2400</v>
      </c>
    </row>
    <row r="135" spans="2:28">
      <c r="B135" t="s">
        <v>3967</v>
      </c>
      <c r="C135">
        <v>0</v>
      </c>
      <c r="D135" t="s">
        <v>3967</v>
      </c>
      <c r="E135" t="s">
        <v>3896</v>
      </c>
      <c r="F135">
        <v>0</v>
      </c>
      <c r="G135" s="20">
        <v>45247</v>
      </c>
      <c r="H135">
        <v>11</v>
      </c>
      <c r="I135" t="s">
        <v>3896</v>
      </c>
      <c r="M135" t="s">
        <v>3940</v>
      </c>
      <c r="N135" t="s">
        <v>3913</v>
      </c>
      <c r="P135" t="s">
        <v>3898</v>
      </c>
      <c r="Q135" t="s">
        <v>3914</v>
      </c>
      <c r="R135" s="22">
        <v>1</v>
      </c>
      <c r="S135" t="s">
        <v>2144</v>
      </c>
      <c r="U135">
        <f t="shared" si="12"/>
        <v>1</v>
      </c>
      <c r="V135" t="str">
        <f t="shared" si="13"/>
        <v>шт</v>
      </c>
      <c r="Y135">
        <v>1</v>
      </c>
      <c r="Z135" s="193">
        <f t="shared" si="11"/>
        <v>5.98</v>
      </c>
      <c r="AA135">
        <v>1000</v>
      </c>
      <c r="AB135">
        <v>5980</v>
      </c>
    </row>
    <row r="136" spans="2:28">
      <c r="B136" t="s">
        <v>3967</v>
      </c>
      <c r="C136">
        <v>0</v>
      </c>
      <c r="D136" t="s">
        <v>3967</v>
      </c>
      <c r="E136" t="s">
        <v>3896</v>
      </c>
      <c r="F136">
        <v>0</v>
      </c>
      <c r="G136" s="20">
        <v>45247</v>
      </c>
      <c r="H136">
        <v>11</v>
      </c>
      <c r="I136" t="s">
        <v>3896</v>
      </c>
      <c r="M136" t="s">
        <v>3940</v>
      </c>
      <c r="N136" t="s">
        <v>3915</v>
      </c>
      <c r="P136" t="s">
        <v>3898</v>
      </c>
      <c r="Q136" t="s">
        <v>3934</v>
      </c>
      <c r="R136" s="22">
        <v>3</v>
      </c>
      <c r="S136" t="s">
        <v>2144</v>
      </c>
      <c r="U136">
        <f t="shared" si="12"/>
        <v>3</v>
      </c>
      <c r="V136" t="str">
        <f t="shared" si="13"/>
        <v>шт</v>
      </c>
      <c r="Y136">
        <v>3</v>
      </c>
      <c r="Z136" s="193">
        <f t="shared" si="11"/>
        <v>20.848800000000001</v>
      </c>
      <c r="AA136">
        <v>1190</v>
      </c>
      <c r="AB136">
        <v>5840</v>
      </c>
    </row>
    <row r="137" spans="2:28">
      <c r="B137" t="s">
        <v>3967</v>
      </c>
      <c r="C137">
        <v>0</v>
      </c>
      <c r="D137" t="s">
        <v>3967</v>
      </c>
      <c r="E137" t="s">
        <v>3896</v>
      </c>
      <c r="F137">
        <v>0</v>
      </c>
      <c r="G137" s="20">
        <v>45247</v>
      </c>
      <c r="H137">
        <v>11</v>
      </c>
      <c r="I137" t="s">
        <v>3896</v>
      </c>
      <c r="M137" t="s">
        <v>3940</v>
      </c>
      <c r="N137" t="s">
        <v>3916</v>
      </c>
      <c r="P137" t="s">
        <v>3898</v>
      </c>
      <c r="Q137" t="s">
        <v>3935</v>
      </c>
      <c r="R137" s="22">
        <v>2</v>
      </c>
      <c r="S137" t="s">
        <v>2144</v>
      </c>
      <c r="U137">
        <f t="shared" si="12"/>
        <v>2</v>
      </c>
      <c r="V137" t="str">
        <f t="shared" si="13"/>
        <v>шт</v>
      </c>
      <c r="Y137">
        <v>2</v>
      </c>
      <c r="Z137" s="193">
        <f t="shared" si="11"/>
        <v>14.208600000000001</v>
      </c>
      <c r="AA137">
        <v>1190</v>
      </c>
      <c r="AB137">
        <v>5970</v>
      </c>
    </row>
    <row r="138" spans="2:28">
      <c r="B138" t="s">
        <v>3967</v>
      </c>
      <c r="C138">
        <v>0</v>
      </c>
      <c r="D138" t="s">
        <v>3967</v>
      </c>
      <c r="E138" t="s">
        <v>3896</v>
      </c>
      <c r="F138">
        <v>0</v>
      </c>
      <c r="G138" s="20">
        <v>45247</v>
      </c>
      <c r="H138">
        <v>11</v>
      </c>
      <c r="I138" t="s">
        <v>3896</v>
      </c>
      <c r="M138" t="s">
        <v>3940</v>
      </c>
      <c r="N138" t="s">
        <v>3917</v>
      </c>
      <c r="P138" t="s">
        <v>3898</v>
      </c>
      <c r="Q138" t="s">
        <v>3918</v>
      </c>
      <c r="R138" s="22">
        <v>2</v>
      </c>
      <c r="S138" t="s">
        <v>2144</v>
      </c>
      <c r="U138">
        <f t="shared" si="12"/>
        <v>2</v>
      </c>
      <c r="V138" t="str">
        <f t="shared" si="13"/>
        <v>шт</v>
      </c>
      <c r="Y138">
        <v>2</v>
      </c>
      <c r="Z138" s="193">
        <f t="shared" si="11"/>
        <v>11.7</v>
      </c>
      <c r="AA138">
        <v>1000</v>
      </c>
      <c r="AB138">
        <v>5850</v>
      </c>
    </row>
    <row r="139" spans="2:28">
      <c r="B139" t="s">
        <v>3967</v>
      </c>
      <c r="C139">
        <v>0</v>
      </c>
      <c r="D139" t="s">
        <v>3967</v>
      </c>
      <c r="E139" t="s">
        <v>3896</v>
      </c>
      <c r="F139">
        <v>0</v>
      </c>
      <c r="G139" s="20">
        <v>45247</v>
      </c>
      <c r="H139">
        <v>11</v>
      </c>
      <c r="I139" t="s">
        <v>3896</v>
      </c>
      <c r="M139" t="s">
        <v>3940</v>
      </c>
      <c r="N139" t="s">
        <v>3919</v>
      </c>
      <c r="P139" t="s">
        <v>3898</v>
      </c>
      <c r="Q139" t="s">
        <v>3936</v>
      </c>
      <c r="R139" s="22">
        <v>3</v>
      </c>
      <c r="S139" t="s">
        <v>2144</v>
      </c>
      <c r="U139">
        <f t="shared" si="12"/>
        <v>3</v>
      </c>
      <c r="V139" t="str">
        <f t="shared" si="13"/>
        <v>шт</v>
      </c>
      <c r="Y139">
        <v>0</v>
      </c>
      <c r="Z139" s="193">
        <f t="shared" si="11"/>
        <v>7.08</v>
      </c>
      <c r="AA139">
        <v>1000</v>
      </c>
      <c r="AB139">
        <v>2360</v>
      </c>
    </row>
    <row r="140" spans="2:28">
      <c r="B140" t="s">
        <v>3967</v>
      </c>
      <c r="C140">
        <v>0</v>
      </c>
      <c r="D140" t="s">
        <v>3967</v>
      </c>
      <c r="E140" t="s">
        <v>3896</v>
      </c>
      <c r="F140">
        <v>0</v>
      </c>
      <c r="G140" s="20">
        <v>45247</v>
      </c>
      <c r="H140">
        <v>11</v>
      </c>
      <c r="I140" t="s">
        <v>3896</v>
      </c>
      <c r="M140" t="s">
        <v>3940</v>
      </c>
      <c r="N140" t="s">
        <v>3920</v>
      </c>
      <c r="P140" t="s">
        <v>3898</v>
      </c>
      <c r="Q140" t="s">
        <v>3937</v>
      </c>
      <c r="R140" s="22">
        <v>6</v>
      </c>
      <c r="S140" t="s">
        <v>2144</v>
      </c>
      <c r="U140">
        <f t="shared" si="12"/>
        <v>6</v>
      </c>
      <c r="V140" t="str">
        <f t="shared" si="13"/>
        <v>шт</v>
      </c>
      <c r="Y140">
        <v>0</v>
      </c>
      <c r="Z140" s="193">
        <f t="shared" si="11"/>
        <v>42.96</v>
      </c>
      <c r="AA140">
        <v>1000</v>
      </c>
      <c r="AB140">
        <v>7160</v>
      </c>
    </row>
    <row r="141" spans="2:28">
      <c r="B141" t="s">
        <v>3967</v>
      </c>
      <c r="C141">
        <v>0</v>
      </c>
      <c r="D141" t="s">
        <v>3967</v>
      </c>
      <c r="E141" t="s">
        <v>3896</v>
      </c>
      <c r="F141">
        <v>0</v>
      </c>
      <c r="G141" s="20">
        <v>45247</v>
      </c>
      <c r="H141">
        <v>11</v>
      </c>
      <c r="I141" t="s">
        <v>3896</v>
      </c>
      <c r="M141" t="s">
        <v>3940</v>
      </c>
      <c r="N141" t="s">
        <v>3921</v>
      </c>
      <c r="S141" t="s">
        <v>2144</v>
      </c>
      <c r="U141">
        <f t="shared" si="12"/>
        <v>0</v>
      </c>
      <c r="V141" t="str">
        <f t="shared" si="13"/>
        <v>шт</v>
      </c>
      <c r="Y141">
        <v>0</v>
      </c>
      <c r="Z141" s="193"/>
    </row>
    <row r="142" spans="2:28">
      <c r="B142" t="s">
        <v>3967</v>
      </c>
      <c r="C142">
        <v>0</v>
      </c>
      <c r="D142" t="s">
        <v>3967</v>
      </c>
      <c r="E142" t="s">
        <v>3896</v>
      </c>
      <c r="F142">
        <v>0</v>
      </c>
      <c r="G142" s="20">
        <v>45247</v>
      </c>
      <c r="H142">
        <v>11</v>
      </c>
      <c r="I142" t="s">
        <v>3896</v>
      </c>
      <c r="M142" t="s">
        <v>3940</v>
      </c>
      <c r="N142" t="s">
        <v>3922</v>
      </c>
      <c r="P142" t="s">
        <v>3898</v>
      </c>
      <c r="Q142" t="s">
        <v>3923</v>
      </c>
      <c r="R142" s="22">
        <v>1</v>
      </c>
      <c r="S142" t="s">
        <v>2144</v>
      </c>
      <c r="U142">
        <f t="shared" si="12"/>
        <v>1</v>
      </c>
      <c r="V142" t="str">
        <f t="shared" si="13"/>
        <v>шт</v>
      </c>
      <c r="Y142">
        <v>0</v>
      </c>
      <c r="Z142" s="193">
        <f>AA142*AB142/1000000*R142</f>
        <v>5.7000999999999999</v>
      </c>
      <c r="AA142">
        <v>1190</v>
      </c>
      <c r="AB142">
        <v>4790</v>
      </c>
    </row>
    <row r="143" spans="2:28">
      <c r="B143" t="s">
        <v>3967</v>
      </c>
      <c r="C143">
        <v>0</v>
      </c>
      <c r="D143" t="s">
        <v>3967</v>
      </c>
      <c r="E143" t="s">
        <v>3896</v>
      </c>
      <c r="F143">
        <v>0</v>
      </c>
      <c r="G143" s="20">
        <v>45247</v>
      </c>
      <c r="H143">
        <v>11</v>
      </c>
      <c r="I143" t="s">
        <v>3896</v>
      </c>
      <c r="M143" t="s">
        <v>3940</v>
      </c>
      <c r="N143" t="s">
        <v>3924</v>
      </c>
      <c r="P143" t="s">
        <v>3898</v>
      </c>
      <c r="Q143" t="s">
        <v>3925</v>
      </c>
      <c r="R143" s="22">
        <v>3</v>
      </c>
      <c r="S143" t="s">
        <v>2144</v>
      </c>
      <c r="U143">
        <f t="shared" si="12"/>
        <v>3</v>
      </c>
      <c r="V143" t="str">
        <f t="shared" si="13"/>
        <v>шт</v>
      </c>
      <c r="Y143">
        <v>0</v>
      </c>
      <c r="Z143" s="193">
        <f>AA143*AB143/1000000*R143</f>
        <v>4.1999999999999993</v>
      </c>
      <c r="AA143">
        <v>1000</v>
      </c>
      <c r="AB143">
        <v>1400</v>
      </c>
    </row>
    <row r="144" spans="2:28">
      <c r="B144" t="s">
        <v>3967</v>
      </c>
      <c r="C144">
        <v>0</v>
      </c>
      <c r="D144" t="s">
        <v>3967</v>
      </c>
      <c r="E144" t="s">
        <v>3896</v>
      </c>
      <c r="F144">
        <v>0</v>
      </c>
      <c r="G144" s="20">
        <v>45247</v>
      </c>
      <c r="H144">
        <v>11</v>
      </c>
      <c r="I144" t="s">
        <v>3896</v>
      </c>
      <c r="M144" t="s">
        <v>3966</v>
      </c>
      <c r="N144" t="s">
        <v>3941</v>
      </c>
      <c r="P144" t="s">
        <v>3942</v>
      </c>
      <c r="Q144" t="s">
        <v>3943</v>
      </c>
      <c r="R144" s="22">
        <v>146.30000000000001</v>
      </c>
      <c r="S144" s="22" t="s">
        <v>3767</v>
      </c>
      <c r="T144" s="22">
        <v>0.39</v>
      </c>
      <c r="U144">
        <f>R144*T144</f>
        <v>57.057000000000009</v>
      </c>
      <c r="V144" t="s">
        <v>3509</v>
      </c>
      <c r="W144" t="s">
        <v>3944</v>
      </c>
      <c r="Y144">
        <v>0</v>
      </c>
    </row>
    <row r="145" spans="2:25">
      <c r="B145" t="s">
        <v>3967</v>
      </c>
      <c r="C145">
        <v>0</v>
      </c>
      <c r="D145" t="s">
        <v>3967</v>
      </c>
      <c r="E145" t="s">
        <v>3896</v>
      </c>
      <c r="F145">
        <v>0</v>
      </c>
      <c r="G145" s="20">
        <v>45247</v>
      </c>
      <c r="H145">
        <v>11</v>
      </c>
      <c r="I145" t="s">
        <v>3896</v>
      </c>
      <c r="M145" t="s">
        <v>3966</v>
      </c>
      <c r="N145" t="s">
        <v>3945</v>
      </c>
      <c r="P145" t="s">
        <v>3942</v>
      </c>
      <c r="Q145" t="s">
        <v>3943</v>
      </c>
      <c r="R145" s="22">
        <v>14.2</v>
      </c>
      <c r="S145" s="22" t="s">
        <v>3767</v>
      </c>
      <c r="T145" s="22">
        <v>0.86</v>
      </c>
      <c r="U145">
        <f t="shared" ref="U145:U163" si="14">R145*T145</f>
        <v>12.212</v>
      </c>
      <c r="V145" t="s">
        <v>3509</v>
      </c>
      <c r="W145" t="s">
        <v>3944</v>
      </c>
      <c r="Y145">
        <v>0</v>
      </c>
    </row>
    <row r="146" spans="2:25">
      <c r="B146" t="s">
        <v>3967</v>
      </c>
      <c r="C146">
        <v>0</v>
      </c>
      <c r="D146" t="s">
        <v>3967</v>
      </c>
      <c r="E146" t="s">
        <v>3896</v>
      </c>
      <c r="F146">
        <v>0</v>
      </c>
      <c r="G146" s="20">
        <v>45247</v>
      </c>
      <c r="H146">
        <v>11</v>
      </c>
      <c r="I146" t="s">
        <v>3896</v>
      </c>
      <c r="M146" t="s">
        <v>3966</v>
      </c>
      <c r="N146" t="s">
        <v>3946</v>
      </c>
      <c r="P146" t="s">
        <v>3942</v>
      </c>
      <c r="Q146" t="s">
        <v>3943</v>
      </c>
      <c r="R146" s="22">
        <v>59.3</v>
      </c>
      <c r="S146" s="22" t="s">
        <v>3767</v>
      </c>
      <c r="T146" s="22">
        <v>1</v>
      </c>
      <c r="U146">
        <f t="shared" si="14"/>
        <v>59.3</v>
      </c>
      <c r="V146" t="s">
        <v>3509</v>
      </c>
      <c r="W146" t="s">
        <v>3944</v>
      </c>
      <c r="Y146">
        <v>0</v>
      </c>
    </row>
    <row r="147" spans="2:25">
      <c r="B147" t="s">
        <v>3967</v>
      </c>
      <c r="C147">
        <v>0</v>
      </c>
      <c r="D147" t="s">
        <v>3967</v>
      </c>
      <c r="E147" t="s">
        <v>3896</v>
      </c>
      <c r="F147">
        <v>0</v>
      </c>
      <c r="G147" s="20">
        <v>45247</v>
      </c>
      <c r="H147">
        <v>11</v>
      </c>
      <c r="I147" t="s">
        <v>3896</v>
      </c>
      <c r="M147" t="s">
        <v>3966</v>
      </c>
      <c r="N147" t="s">
        <v>3947</v>
      </c>
      <c r="P147" t="s">
        <v>3942</v>
      </c>
      <c r="Q147" t="s">
        <v>3943</v>
      </c>
      <c r="R147" s="22">
        <v>12</v>
      </c>
      <c r="S147" s="22" t="s">
        <v>3767</v>
      </c>
      <c r="T147" s="22">
        <v>1.02</v>
      </c>
      <c r="U147">
        <f t="shared" si="14"/>
        <v>12.24</v>
      </c>
      <c r="V147" t="s">
        <v>3509</v>
      </c>
      <c r="W147" t="s">
        <v>3944</v>
      </c>
      <c r="Y147">
        <v>0</v>
      </c>
    </row>
    <row r="148" spans="2:25">
      <c r="B148" t="s">
        <v>3967</v>
      </c>
      <c r="C148">
        <v>0</v>
      </c>
      <c r="D148" t="s">
        <v>3967</v>
      </c>
      <c r="E148" t="s">
        <v>3896</v>
      </c>
      <c r="F148">
        <v>0</v>
      </c>
      <c r="G148" s="20">
        <v>45247</v>
      </c>
      <c r="H148">
        <v>11</v>
      </c>
      <c r="I148" t="s">
        <v>3896</v>
      </c>
      <c r="M148" t="s">
        <v>3966</v>
      </c>
      <c r="N148" t="s">
        <v>3948</v>
      </c>
      <c r="P148" t="s">
        <v>3942</v>
      </c>
      <c r="Q148" t="s">
        <v>3943</v>
      </c>
      <c r="R148" s="22">
        <v>18</v>
      </c>
      <c r="S148" s="22" t="s">
        <v>3767</v>
      </c>
      <c r="T148" s="22">
        <v>1.6</v>
      </c>
      <c r="U148">
        <f t="shared" si="14"/>
        <v>28.8</v>
      </c>
      <c r="V148" t="s">
        <v>3509</v>
      </c>
      <c r="W148" t="s">
        <v>3944</v>
      </c>
      <c r="Y148">
        <v>0</v>
      </c>
    </row>
    <row r="149" spans="2:25">
      <c r="B149" t="s">
        <v>3967</v>
      </c>
      <c r="C149">
        <v>0</v>
      </c>
      <c r="D149" t="s">
        <v>3967</v>
      </c>
      <c r="E149" t="s">
        <v>3896</v>
      </c>
      <c r="F149">
        <v>0</v>
      </c>
      <c r="G149" s="20">
        <v>45247</v>
      </c>
      <c r="H149">
        <v>11</v>
      </c>
      <c r="I149" t="s">
        <v>3896</v>
      </c>
      <c r="M149" t="s">
        <v>3966</v>
      </c>
      <c r="N149" t="s">
        <v>3949</v>
      </c>
      <c r="P149" t="s">
        <v>3942</v>
      </c>
      <c r="Q149" t="s">
        <v>3943</v>
      </c>
      <c r="R149" s="22">
        <v>90</v>
      </c>
      <c r="S149" s="22" t="s">
        <v>3767</v>
      </c>
      <c r="T149" s="22">
        <v>0.76</v>
      </c>
      <c r="U149">
        <f t="shared" si="14"/>
        <v>68.400000000000006</v>
      </c>
      <c r="V149" t="s">
        <v>3509</v>
      </c>
      <c r="W149" t="s">
        <v>3944</v>
      </c>
      <c r="Y149">
        <v>0</v>
      </c>
    </row>
    <row r="150" spans="2:25">
      <c r="B150" t="s">
        <v>3967</v>
      </c>
      <c r="C150">
        <v>0</v>
      </c>
      <c r="D150" t="s">
        <v>3967</v>
      </c>
      <c r="E150" t="s">
        <v>3896</v>
      </c>
      <c r="F150">
        <v>0</v>
      </c>
      <c r="G150" s="20">
        <v>45247</v>
      </c>
      <c r="H150">
        <v>11</v>
      </c>
      <c r="I150" t="s">
        <v>3896</v>
      </c>
      <c r="M150" t="s">
        <v>3966</v>
      </c>
      <c r="N150" t="s">
        <v>3950</v>
      </c>
      <c r="P150" t="s">
        <v>3942</v>
      </c>
      <c r="Q150" t="s">
        <v>3943</v>
      </c>
      <c r="R150" s="22">
        <v>10.8</v>
      </c>
      <c r="S150" s="22" t="s">
        <v>3767</v>
      </c>
      <c r="T150" s="22">
        <v>0.62</v>
      </c>
      <c r="U150">
        <f t="shared" si="14"/>
        <v>6.6960000000000006</v>
      </c>
      <c r="V150" t="s">
        <v>3509</v>
      </c>
      <c r="W150" t="s">
        <v>3944</v>
      </c>
      <c r="Y150">
        <v>0</v>
      </c>
    </row>
    <row r="151" spans="2:25">
      <c r="B151" t="s">
        <v>3967</v>
      </c>
      <c r="C151">
        <v>0</v>
      </c>
      <c r="D151" t="s">
        <v>3967</v>
      </c>
      <c r="E151" t="s">
        <v>3896</v>
      </c>
      <c r="F151">
        <v>0</v>
      </c>
      <c r="G151" s="20">
        <v>45247</v>
      </c>
      <c r="H151">
        <v>11</v>
      </c>
      <c r="I151" t="s">
        <v>3896</v>
      </c>
      <c r="M151" t="s">
        <v>3966</v>
      </c>
      <c r="N151" t="s">
        <v>3951</v>
      </c>
      <c r="P151" t="s">
        <v>3942</v>
      </c>
      <c r="Q151" t="s">
        <v>3943</v>
      </c>
      <c r="R151" s="22">
        <v>11</v>
      </c>
      <c r="S151" s="22" t="s">
        <v>3767</v>
      </c>
      <c r="T151" s="22">
        <v>0.74</v>
      </c>
      <c r="U151">
        <f t="shared" si="14"/>
        <v>8.14</v>
      </c>
      <c r="V151" t="s">
        <v>3509</v>
      </c>
      <c r="W151" t="s">
        <v>3944</v>
      </c>
      <c r="Y151">
        <v>0</v>
      </c>
    </row>
    <row r="152" spans="2:25">
      <c r="B152" t="s">
        <v>3967</v>
      </c>
      <c r="C152">
        <v>0</v>
      </c>
      <c r="D152" t="s">
        <v>3967</v>
      </c>
      <c r="E152" t="s">
        <v>3896</v>
      </c>
      <c r="F152">
        <v>0</v>
      </c>
      <c r="G152" s="20">
        <v>45247</v>
      </c>
      <c r="H152">
        <v>11</v>
      </c>
      <c r="I152" t="s">
        <v>3896</v>
      </c>
      <c r="M152" t="s">
        <v>3966</v>
      </c>
      <c r="N152" t="s">
        <v>3952</v>
      </c>
      <c r="P152" t="s">
        <v>3942</v>
      </c>
      <c r="Q152" t="s">
        <v>3943</v>
      </c>
      <c r="R152" s="22">
        <v>4.7</v>
      </c>
      <c r="S152" s="22" t="s">
        <v>3767</v>
      </c>
      <c r="T152" s="22">
        <v>0.92</v>
      </c>
      <c r="U152">
        <f t="shared" si="14"/>
        <v>4.3240000000000007</v>
      </c>
      <c r="V152" t="s">
        <v>3509</v>
      </c>
      <c r="W152" t="s">
        <v>3944</v>
      </c>
      <c r="Y152">
        <v>0</v>
      </c>
    </row>
    <row r="153" spans="2:25">
      <c r="B153" t="s">
        <v>3967</v>
      </c>
      <c r="C153">
        <v>0</v>
      </c>
      <c r="D153" t="s">
        <v>3967</v>
      </c>
      <c r="E153" t="s">
        <v>3896</v>
      </c>
      <c r="F153">
        <v>0</v>
      </c>
      <c r="G153" s="20">
        <v>45247</v>
      </c>
      <c r="H153">
        <v>11</v>
      </c>
      <c r="I153" t="s">
        <v>3896</v>
      </c>
      <c r="M153" t="s">
        <v>3966</v>
      </c>
      <c r="N153" t="s">
        <v>3953</v>
      </c>
      <c r="P153" t="s">
        <v>3954</v>
      </c>
      <c r="Q153" t="s">
        <v>3943</v>
      </c>
      <c r="R153" s="22">
        <v>68.099999999999994</v>
      </c>
      <c r="S153" s="22" t="s">
        <v>3767</v>
      </c>
      <c r="T153" s="22">
        <v>0.47</v>
      </c>
      <c r="U153">
        <f t="shared" si="14"/>
        <v>32.006999999999998</v>
      </c>
      <c r="V153" t="s">
        <v>3509</v>
      </c>
      <c r="W153" t="s">
        <v>3944</v>
      </c>
      <c r="Y153">
        <v>0</v>
      </c>
    </row>
    <row r="154" spans="2:25">
      <c r="B154" t="s">
        <v>3967</v>
      </c>
      <c r="C154">
        <v>0</v>
      </c>
      <c r="D154" t="s">
        <v>3967</v>
      </c>
      <c r="E154" t="s">
        <v>3896</v>
      </c>
      <c r="F154">
        <v>0</v>
      </c>
      <c r="G154" s="20">
        <v>45247</v>
      </c>
      <c r="H154">
        <v>11</v>
      </c>
      <c r="I154" t="s">
        <v>3896</v>
      </c>
      <c r="M154" t="s">
        <v>3966</v>
      </c>
      <c r="N154" t="s">
        <v>3955</v>
      </c>
      <c r="P154" t="s">
        <v>3942</v>
      </c>
      <c r="Q154" t="s">
        <v>3943</v>
      </c>
      <c r="R154" s="22">
        <v>36.1</v>
      </c>
      <c r="S154" s="22" t="s">
        <v>3767</v>
      </c>
      <c r="T154" s="22">
        <v>0.76</v>
      </c>
      <c r="U154">
        <f t="shared" si="14"/>
        <v>27.436</v>
      </c>
      <c r="V154" t="s">
        <v>3509</v>
      </c>
      <c r="W154" t="s">
        <v>3944</v>
      </c>
      <c r="Y154">
        <v>0</v>
      </c>
    </row>
    <row r="155" spans="2:25">
      <c r="B155" t="s">
        <v>3967</v>
      </c>
      <c r="C155">
        <v>0</v>
      </c>
      <c r="D155" t="s">
        <v>3967</v>
      </c>
      <c r="E155" t="s">
        <v>3896</v>
      </c>
      <c r="F155">
        <v>0</v>
      </c>
      <c r="G155" s="20">
        <v>45247</v>
      </c>
      <c r="H155">
        <v>11</v>
      </c>
      <c r="I155" t="s">
        <v>3896</v>
      </c>
      <c r="M155" t="s">
        <v>3966</v>
      </c>
      <c r="N155" t="s">
        <v>3956</v>
      </c>
      <c r="P155" t="s">
        <v>3957</v>
      </c>
      <c r="Q155" t="s">
        <v>3943</v>
      </c>
      <c r="R155" s="22">
        <v>6</v>
      </c>
      <c r="S155" s="22" t="s">
        <v>3767</v>
      </c>
      <c r="T155" s="22">
        <v>1.29</v>
      </c>
      <c r="U155">
        <f t="shared" si="14"/>
        <v>7.74</v>
      </c>
      <c r="V155" t="s">
        <v>3509</v>
      </c>
      <c r="W155" t="s">
        <v>3944</v>
      </c>
      <c r="Y155">
        <v>0</v>
      </c>
    </row>
    <row r="156" spans="2:25">
      <c r="B156" t="s">
        <v>3967</v>
      </c>
      <c r="C156">
        <v>0</v>
      </c>
      <c r="D156" t="s">
        <v>3967</v>
      </c>
      <c r="E156" t="s">
        <v>3896</v>
      </c>
      <c r="F156">
        <v>0</v>
      </c>
      <c r="G156" s="20">
        <v>45247</v>
      </c>
      <c r="H156">
        <v>11</v>
      </c>
      <c r="I156" t="s">
        <v>3896</v>
      </c>
      <c r="M156" t="s">
        <v>3966</v>
      </c>
      <c r="N156" t="s">
        <v>3958</v>
      </c>
      <c r="P156" t="s">
        <v>3957</v>
      </c>
      <c r="Q156" t="s">
        <v>3943</v>
      </c>
      <c r="R156" s="22">
        <v>3</v>
      </c>
      <c r="S156" s="22" t="s">
        <v>3767</v>
      </c>
      <c r="T156" s="22">
        <v>1.1499999999999999</v>
      </c>
      <c r="U156">
        <f t="shared" si="14"/>
        <v>3.4499999999999997</v>
      </c>
      <c r="V156" t="s">
        <v>3509</v>
      </c>
      <c r="W156" t="s">
        <v>3944</v>
      </c>
      <c r="Y156">
        <v>0</v>
      </c>
    </row>
    <row r="157" spans="2:25">
      <c r="B157" t="s">
        <v>3967</v>
      </c>
      <c r="C157">
        <v>0</v>
      </c>
      <c r="D157" t="s">
        <v>3967</v>
      </c>
      <c r="E157" t="s">
        <v>3896</v>
      </c>
      <c r="F157">
        <v>0</v>
      </c>
      <c r="G157" s="20">
        <v>45247</v>
      </c>
      <c r="H157">
        <v>11</v>
      </c>
      <c r="I157" t="s">
        <v>3896</v>
      </c>
      <c r="M157" t="s">
        <v>3966</v>
      </c>
      <c r="N157" t="s">
        <v>3959</v>
      </c>
      <c r="P157" t="s">
        <v>3957</v>
      </c>
      <c r="Q157" t="s">
        <v>3943</v>
      </c>
      <c r="R157" s="22">
        <v>6</v>
      </c>
      <c r="S157" s="22" t="s">
        <v>3767</v>
      </c>
      <c r="T157" s="22">
        <v>0.92</v>
      </c>
      <c r="U157">
        <f t="shared" si="14"/>
        <v>5.5200000000000005</v>
      </c>
      <c r="V157" t="s">
        <v>3509</v>
      </c>
      <c r="W157" t="s">
        <v>3944</v>
      </c>
      <c r="Y157">
        <v>0</v>
      </c>
    </row>
    <row r="158" spans="2:25">
      <c r="B158" t="s">
        <v>3967</v>
      </c>
      <c r="C158">
        <v>0</v>
      </c>
      <c r="D158" t="s">
        <v>3967</v>
      </c>
      <c r="E158" t="s">
        <v>3896</v>
      </c>
      <c r="F158">
        <v>0</v>
      </c>
      <c r="G158" s="20">
        <v>45247</v>
      </c>
      <c r="H158">
        <v>11</v>
      </c>
      <c r="I158" t="s">
        <v>3896</v>
      </c>
      <c r="M158" t="s">
        <v>3966</v>
      </c>
      <c r="N158" t="s">
        <v>3960</v>
      </c>
      <c r="P158" t="s">
        <v>3957</v>
      </c>
      <c r="Q158" t="s">
        <v>3943</v>
      </c>
      <c r="R158" s="22">
        <v>33.9</v>
      </c>
      <c r="S158" s="22" t="s">
        <v>3767</v>
      </c>
      <c r="T158" s="22">
        <v>1.25</v>
      </c>
      <c r="U158">
        <f t="shared" si="14"/>
        <v>42.375</v>
      </c>
      <c r="V158" t="s">
        <v>3509</v>
      </c>
      <c r="W158" t="s">
        <v>3944</v>
      </c>
      <c r="Y158">
        <v>0</v>
      </c>
    </row>
    <row r="159" spans="2:25">
      <c r="B159" t="s">
        <v>3967</v>
      </c>
      <c r="C159">
        <v>0</v>
      </c>
      <c r="D159" t="s">
        <v>3967</v>
      </c>
      <c r="E159" t="s">
        <v>3896</v>
      </c>
      <c r="F159">
        <v>0</v>
      </c>
      <c r="G159" s="20">
        <v>45247</v>
      </c>
      <c r="H159">
        <v>11</v>
      </c>
      <c r="I159" t="s">
        <v>3896</v>
      </c>
      <c r="M159" t="s">
        <v>3966</v>
      </c>
      <c r="N159" t="s">
        <v>3961</v>
      </c>
      <c r="P159" t="s">
        <v>3957</v>
      </c>
      <c r="Q159" t="s">
        <v>3943</v>
      </c>
      <c r="R159" s="22">
        <v>3</v>
      </c>
      <c r="S159" s="22" t="s">
        <v>3767</v>
      </c>
      <c r="T159" s="22">
        <v>1.25</v>
      </c>
      <c r="U159">
        <f t="shared" si="14"/>
        <v>3.75</v>
      </c>
      <c r="V159" t="s">
        <v>3509</v>
      </c>
      <c r="W159" t="s">
        <v>3944</v>
      </c>
      <c r="Y159">
        <v>0</v>
      </c>
    </row>
    <row r="160" spans="2:25">
      <c r="B160" t="s">
        <v>3967</v>
      </c>
      <c r="C160">
        <v>0</v>
      </c>
      <c r="D160" t="s">
        <v>3967</v>
      </c>
      <c r="E160" t="s">
        <v>3896</v>
      </c>
      <c r="F160">
        <v>0</v>
      </c>
      <c r="G160" s="20">
        <v>45247</v>
      </c>
      <c r="H160">
        <v>11</v>
      </c>
      <c r="I160" t="s">
        <v>3896</v>
      </c>
      <c r="M160" t="s">
        <v>3966</v>
      </c>
      <c r="N160" t="s">
        <v>3962</v>
      </c>
      <c r="P160" t="s">
        <v>3957</v>
      </c>
      <c r="Q160" t="s">
        <v>3943</v>
      </c>
      <c r="R160" s="22">
        <v>36.9</v>
      </c>
      <c r="S160" s="22" t="s">
        <v>3767</v>
      </c>
      <c r="T160" s="22">
        <v>0.43</v>
      </c>
      <c r="U160">
        <f t="shared" si="14"/>
        <v>15.866999999999999</v>
      </c>
      <c r="V160" t="s">
        <v>3509</v>
      </c>
      <c r="W160" t="s">
        <v>3944</v>
      </c>
      <c r="Y160">
        <v>0</v>
      </c>
    </row>
    <row r="161" spans="1:28">
      <c r="B161" t="s">
        <v>3967</v>
      </c>
      <c r="C161">
        <v>0</v>
      </c>
      <c r="D161" t="s">
        <v>3967</v>
      </c>
      <c r="E161" t="s">
        <v>3896</v>
      </c>
      <c r="F161">
        <v>0</v>
      </c>
      <c r="G161" s="20">
        <v>45247</v>
      </c>
      <c r="H161">
        <v>11</v>
      </c>
      <c r="I161" t="s">
        <v>3896</v>
      </c>
      <c r="M161" t="s">
        <v>3966</v>
      </c>
      <c r="N161" t="s">
        <v>3963</v>
      </c>
      <c r="P161" t="s">
        <v>3957</v>
      </c>
      <c r="Q161" t="s">
        <v>3943</v>
      </c>
      <c r="R161" s="22">
        <v>7</v>
      </c>
      <c r="S161" s="22" t="s">
        <v>3767</v>
      </c>
      <c r="T161" s="22">
        <v>1.49</v>
      </c>
      <c r="U161">
        <f t="shared" si="14"/>
        <v>10.43</v>
      </c>
      <c r="V161" t="s">
        <v>3509</v>
      </c>
      <c r="W161" t="s">
        <v>3944</v>
      </c>
      <c r="Y161">
        <v>0</v>
      </c>
    </row>
    <row r="162" spans="1:28">
      <c r="B162" t="s">
        <v>3967</v>
      </c>
      <c r="C162">
        <v>0</v>
      </c>
      <c r="D162" t="s">
        <v>3967</v>
      </c>
      <c r="E162" t="s">
        <v>3896</v>
      </c>
      <c r="F162">
        <v>0</v>
      </c>
      <c r="G162" s="20">
        <v>45247</v>
      </c>
      <c r="H162">
        <v>11</v>
      </c>
      <c r="I162" t="s">
        <v>3896</v>
      </c>
      <c r="M162" t="s">
        <v>3966</v>
      </c>
      <c r="N162" t="s">
        <v>3964</v>
      </c>
      <c r="P162" t="s">
        <v>3942</v>
      </c>
      <c r="Q162" t="s">
        <v>3943</v>
      </c>
      <c r="R162" s="22">
        <v>29.3</v>
      </c>
      <c r="S162" s="22" t="s">
        <v>3767</v>
      </c>
      <c r="T162" s="22">
        <v>1.1299999999999999</v>
      </c>
      <c r="U162">
        <f t="shared" si="14"/>
        <v>33.108999999999995</v>
      </c>
      <c r="V162" t="s">
        <v>3509</v>
      </c>
      <c r="W162" t="s">
        <v>3944</v>
      </c>
      <c r="Y162">
        <v>0</v>
      </c>
    </row>
    <row r="163" spans="1:28">
      <c r="B163" t="s">
        <v>3967</v>
      </c>
      <c r="C163">
        <v>0</v>
      </c>
      <c r="D163" t="s">
        <v>3967</v>
      </c>
      <c r="E163" t="s">
        <v>3896</v>
      </c>
      <c r="F163">
        <v>0</v>
      </c>
      <c r="G163" s="20">
        <v>45247</v>
      </c>
      <c r="H163">
        <v>11</v>
      </c>
      <c r="I163" t="s">
        <v>3896</v>
      </c>
      <c r="M163" t="s">
        <v>3966</v>
      </c>
      <c r="N163" t="s">
        <v>3965</v>
      </c>
      <c r="P163" t="s">
        <v>3942</v>
      </c>
      <c r="Q163" t="s">
        <v>3943</v>
      </c>
      <c r="R163" s="22">
        <v>65.400000000000006</v>
      </c>
      <c r="S163" s="22" t="s">
        <v>3767</v>
      </c>
      <c r="T163" s="22">
        <v>1.0900000000000001</v>
      </c>
      <c r="U163">
        <f t="shared" si="14"/>
        <v>71.286000000000016</v>
      </c>
      <c r="V163" t="s">
        <v>3509</v>
      </c>
      <c r="W163" t="s">
        <v>3944</v>
      </c>
      <c r="Y163">
        <v>0</v>
      </c>
      <c r="Z163" t="s">
        <v>9981</v>
      </c>
    </row>
    <row r="164" spans="1:28">
      <c r="A164" t="s">
        <v>9980</v>
      </c>
      <c r="B164" t="s">
        <v>3968</v>
      </c>
      <c r="C164">
        <v>3</v>
      </c>
      <c r="D164" t="s">
        <v>3969</v>
      </c>
      <c r="E164" t="s">
        <v>3970</v>
      </c>
      <c r="F164">
        <v>3</v>
      </c>
      <c r="G164" s="20">
        <v>45308</v>
      </c>
      <c r="H164">
        <v>12</v>
      </c>
      <c r="I164" t="s">
        <v>3970</v>
      </c>
      <c r="N164" t="s">
        <v>3897</v>
      </c>
      <c r="P164" t="s">
        <v>3898</v>
      </c>
      <c r="Q164" t="s">
        <v>3971</v>
      </c>
      <c r="R164" s="22">
        <v>16</v>
      </c>
      <c r="S164" s="22" t="s">
        <v>2144</v>
      </c>
      <c r="U164">
        <f>R164</f>
        <v>16</v>
      </c>
      <c r="V164" t="str">
        <f>S164</f>
        <v>шт</v>
      </c>
      <c r="Y164">
        <v>0</v>
      </c>
      <c r="Z164" s="193">
        <f t="shared" ref="Z164:Z180" si="15">AA164*AB164/1000000*R164</f>
        <v>66.400000000000006</v>
      </c>
      <c r="AA164">
        <v>1000</v>
      </c>
      <c r="AB164">
        <v>4150</v>
      </c>
    </row>
    <row r="165" spans="1:28">
      <c r="A165" t="s">
        <v>9980</v>
      </c>
      <c r="B165" t="s">
        <v>3968</v>
      </c>
      <c r="C165">
        <v>3</v>
      </c>
      <c r="D165" t="s">
        <v>3969</v>
      </c>
      <c r="E165" t="s">
        <v>3970</v>
      </c>
      <c r="F165">
        <v>3</v>
      </c>
      <c r="G165" s="20">
        <v>45308</v>
      </c>
      <c r="H165">
        <v>12</v>
      </c>
      <c r="I165" t="s">
        <v>3970</v>
      </c>
      <c r="N165" t="s">
        <v>3899</v>
      </c>
      <c r="P165" t="s">
        <v>3898</v>
      </c>
      <c r="Q165" t="s">
        <v>3972</v>
      </c>
      <c r="R165" s="22">
        <v>16</v>
      </c>
      <c r="S165" s="22" t="s">
        <v>2144</v>
      </c>
      <c r="U165">
        <f t="shared" ref="U165:U180" si="16">R165</f>
        <v>16</v>
      </c>
      <c r="V165" t="str">
        <f t="shared" ref="V165:V180" si="17">S165</f>
        <v>шт</v>
      </c>
      <c r="Y165">
        <v>0</v>
      </c>
      <c r="Z165" s="193">
        <f t="shared" si="15"/>
        <v>83.52</v>
      </c>
      <c r="AA165">
        <v>1000</v>
      </c>
      <c r="AB165">
        <v>5220</v>
      </c>
    </row>
    <row r="166" spans="1:28">
      <c r="A166" t="s">
        <v>9980</v>
      </c>
      <c r="B166" t="s">
        <v>3968</v>
      </c>
      <c r="C166">
        <v>3</v>
      </c>
      <c r="D166" t="s">
        <v>3969</v>
      </c>
      <c r="E166" t="s">
        <v>3970</v>
      </c>
      <c r="F166">
        <v>3</v>
      </c>
      <c r="G166" s="20">
        <v>45308</v>
      </c>
      <c r="H166">
        <v>12</v>
      </c>
      <c r="I166" t="s">
        <v>3970</v>
      </c>
      <c r="N166" t="s">
        <v>3900</v>
      </c>
      <c r="P166" t="s">
        <v>3898</v>
      </c>
      <c r="Q166" t="s">
        <v>3973</v>
      </c>
      <c r="R166" s="22">
        <v>2</v>
      </c>
      <c r="S166" s="22" t="s">
        <v>2144</v>
      </c>
      <c r="U166">
        <f t="shared" si="16"/>
        <v>2</v>
      </c>
      <c r="V166" t="str">
        <f t="shared" si="17"/>
        <v>шт</v>
      </c>
      <c r="Y166">
        <v>0</v>
      </c>
      <c r="Z166" s="193">
        <f t="shared" si="15"/>
        <v>5.48</v>
      </c>
      <c r="AA166">
        <v>1000</v>
      </c>
      <c r="AB166">
        <v>2740</v>
      </c>
    </row>
    <row r="167" spans="1:28">
      <c r="A167" t="s">
        <v>9980</v>
      </c>
      <c r="B167" t="s">
        <v>3968</v>
      </c>
      <c r="C167">
        <v>3</v>
      </c>
      <c r="D167" t="s">
        <v>3969</v>
      </c>
      <c r="E167" t="s">
        <v>3970</v>
      </c>
      <c r="F167">
        <v>3</v>
      </c>
      <c r="G167" s="20">
        <v>45308</v>
      </c>
      <c r="H167">
        <v>12</v>
      </c>
      <c r="I167" t="s">
        <v>3970</v>
      </c>
      <c r="N167" t="s">
        <v>3901</v>
      </c>
      <c r="P167" t="s">
        <v>3898</v>
      </c>
      <c r="Q167" t="s">
        <v>3974</v>
      </c>
      <c r="R167" s="22">
        <v>4</v>
      </c>
      <c r="S167" s="22" t="s">
        <v>2144</v>
      </c>
      <c r="U167">
        <f t="shared" si="16"/>
        <v>4</v>
      </c>
      <c r="V167" t="str">
        <f t="shared" si="17"/>
        <v>шт</v>
      </c>
      <c r="Y167">
        <v>4</v>
      </c>
      <c r="Z167" s="193">
        <f t="shared" si="15"/>
        <v>36.985199999999999</v>
      </c>
      <c r="AA167">
        <v>1190</v>
      </c>
      <c r="AB167">
        <v>7770</v>
      </c>
    </row>
    <row r="168" spans="1:28">
      <c r="A168" t="s">
        <v>9980</v>
      </c>
      <c r="B168" t="s">
        <v>3968</v>
      </c>
      <c r="C168">
        <v>3</v>
      </c>
      <c r="D168" t="s">
        <v>3969</v>
      </c>
      <c r="E168" t="s">
        <v>3970</v>
      </c>
      <c r="F168">
        <v>3</v>
      </c>
      <c r="G168" s="20">
        <v>45308</v>
      </c>
      <c r="H168">
        <v>12</v>
      </c>
      <c r="I168" t="s">
        <v>3970</v>
      </c>
      <c r="N168" t="s">
        <v>3902</v>
      </c>
      <c r="P168" t="s">
        <v>3898</v>
      </c>
      <c r="Q168" t="s">
        <v>3975</v>
      </c>
      <c r="R168" s="22">
        <v>4</v>
      </c>
      <c r="S168" s="22" t="s">
        <v>2144</v>
      </c>
      <c r="U168">
        <f t="shared" si="16"/>
        <v>4</v>
      </c>
      <c r="V168" t="str">
        <f t="shared" si="17"/>
        <v>шт</v>
      </c>
      <c r="Y168">
        <v>4</v>
      </c>
      <c r="Z168" s="193">
        <f t="shared" si="15"/>
        <v>40.793199999999999</v>
      </c>
      <c r="AA168">
        <v>1190</v>
      </c>
      <c r="AB168">
        <v>8570</v>
      </c>
    </row>
    <row r="169" spans="1:28">
      <c r="A169" t="s">
        <v>9980</v>
      </c>
      <c r="B169" t="s">
        <v>3968</v>
      </c>
      <c r="C169">
        <v>3</v>
      </c>
      <c r="D169" t="s">
        <v>3969</v>
      </c>
      <c r="E169" t="s">
        <v>3970</v>
      </c>
      <c r="F169">
        <v>3</v>
      </c>
      <c r="G169" s="20">
        <v>45308</v>
      </c>
      <c r="H169">
        <v>12</v>
      </c>
      <c r="I169" t="s">
        <v>3970</v>
      </c>
      <c r="N169" t="s">
        <v>3903</v>
      </c>
      <c r="P169" t="s">
        <v>3898</v>
      </c>
      <c r="Q169" t="s">
        <v>3976</v>
      </c>
      <c r="R169" s="22">
        <v>4</v>
      </c>
      <c r="S169" s="22" t="s">
        <v>2144</v>
      </c>
      <c r="U169">
        <f t="shared" si="16"/>
        <v>4</v>
      </c>
      <c r="V169" t="str">
        <f t="shared" si="17"/>
        <v>шт</v>
      </c>
      <c r="Y169">
        <v>4</v>
      </c>
      <c r="Z169" s="193">
        <f t="shared" si="15"/>
        <v>29.797599999999999</v>
      </c>
      <c r="AA169">
        <v>1190</v>
      </c>
      <c r="AB169">
        <v>6260</v>
      </c>
    </row>
    <row r="170" spans="1:28">
      <c r="A170" t="s">
        <v>9980</v>
      </c>
      <c r="B170" t="s">
        <v>3968</v>
      </c>
      <c r="C170">
        <v>3</v>
      </c>
      <c r="D170" t="s">
        <v>3969</v>
      </c>
      <c r="E170" t="s">
        <v>3970</v>
      </c>
      <c r="F170">
        <v>3</v>
      </c>
      <c r="G170" s="20">
        <v>45308</v>
      </c>
      <c r="H170">
        <v>12</v>
      </c>
      <c r="I170" t="s">
        <v>3970</v>
      </c>
      <c r="N170" t="s">
        <v>3904</v>
      </c>
      <c r="P170" t="s">
        <v>3898</v>
      </c>
      <c r="Q170" t="s">
        <v>3977</v>
      </c>
      <c r="R170" s="22">
        <v>4</v>
      </c>
      <c r="S170" s="22" t="s">
        <v>2144</v>
      </c>
      <c r="U170">
        <f t="shared" si="16"/>
        <v>4</v>
      </c>
      <c r="V170" t="str">
        <f t="shared" si="17"/>
        <v>шт</v>
      </c>
      <c r="Y170">
        <v>4</v>
      </c>
      <c r="Z170" s="193">
        <f t="shared" si="15"/>
        <v>41.459600000000002</v>
      </c>
      <c r="AA170">
        <v>1190</v>
      </c>
      <c r="AB170">
        <v>8710</v>
      </c>
    </row>
    <row r="171" spans="1:28">
      <c r="A171" t="s">
        <v>9980</v>
      </c>
      <c r="B171" t="s">
        <v>3968</v>
      </c>
      <c r="C171">
        <v>3</v>
      </c>
      <c r="D171" t="s">
        <v>3969</v>
      </c>
      <c r="E171" t="s">
        <v>3970</v>
      </c>
      <c r="F171">
        <v>3</v>
      </c>
      <c r="G171" s="20">
        <v>45308</v>
      </c>
      <c r="H171">
        <v>12</v>
      </c>
      <c r="I171" t="s">
        <v>3970</v>
      </c>
      <c r="N171" t="s">
        <v>3905</v>
      </c>
      <c r="P171" t="s">
        <v>3898</v>
      </c>
      <c r="Q171" t="s">
        <v>3978</v>
      </c>
      <c r="R171" s="22">
        <v>4</v>
      </c>
      <c r="S171" s="22" t="s">
        <v>2144</v>
      </c>
      <c r="U171">
        <f t="shared" si="16"/>
        <v>4</v>
      </c>
      <c r="V171" t="str">
        <f t="shared" si="17"/>
        <v>шт</v>
      </c>
      <c r="Y171">
        <v>4</v>
      </c>
      <c r="Z171" s="193">
        <f t="shared" si="15"/>
        <v>19.230399999999999</v>
      </c>
      <c r="AA171">
        <v>1190</v>
      </c>
      <c r="AB171">
        <v>4040</v>
      </c>
    </row>
    <row r="172" spans="1:28">
      <c r="A172" t="s">
        <v>9980</v>
      </c>
      <c r="B172" t="s">
        <v>3968</v>
      </c>
      <c r="C172">
        <v>3</v>
      </c>
      <c r="D172" t="s">
        <v>3969</v>
      </c>
      <c r="E172" t="s">
        <v>3970</v>
      </c>
      <c r="F172">
        <v>3</v>
      </c>
      <c r="G172" s="20">
        <v>45308</v>
      </c>
      <c r="H172">
        <v>12</v>
      </c>
      <c r="I172" t="s">
        <v>3970</v>
      </c>
      <c r="N172" t="s">
        <v>3906</v>
      </c>
      <c r="P172" t="s">
        <v>3898</v>
      </c>
      <c r="Q172" t="s">
        <v>3979</v>
      </c>
      <c r="R172" s="22">
        <v>4</v>
      </c>
      <c r="S172" s="22" t="s">
        <v>2144</v>
      </c>
      <c r="U172">
        <f t="shared" si="16"/>
        <v>4</v>
      </c>
      <c r="V172" t="str">
        <f t="shared" si="17"/>
        <v>шт</v>
      </c>
      <c r="Y172">
        <v>0</v>
      </c>
      <c r="Z172" s="193">
        <f t="shared" si="15"/>
        <v>11.019399999999999</v>
      </c>
      <c r="AA172">
        <v>1190</v>
      </c>
      <c r="AB172">
        <v>2315</v>
      </c>
    </row>
    <row r="173" spans="1:28">
      <c r="A173" t="s">
        <v>9980</v>
      </c>
      <c r="B173" t="s">
        <v>3968</v>
      </c>
      <c r="C173">
        <v>3</v>
      </c>
      <c r="D173" t="s">
        <v>3969</v>
      </c>
      <c r="E173" t="s">
        <v>3970</v>
      </c>
      <c r="F173">
        <v>3</v>
      </c>
      <c r="G173" s="20">
        <v>45308</v>
      </c>
      <c r="H173">
        <v>12</v>
      </c>
      <c r="I173" t="s">
        <v>3970</v>
      </c>
      <c r="N173" t="s">
        <v>3908</v>
      </c>
      <c r="P173" t="s">
        <v>3898</v>
      </c>
      <c r="Q173" t="s">
        <v>3980</v>
      </c>
      <c r="R173" s="22">
        <v>4</v>
      </c>
      <c r="S173" s="22" t="s">
        <v>2144</v>
      </c>
      <c r="U173">
        <f t="shared" si="16"/>
        <v>4</v>
      </c>
      <c r="V173" t="str">
        <f t="shared" si="17"/>
        <v>шт</v>
      </c>
      <c r="Y173">
        <v>0</v>
      </c>
      <c r="Z173" s="193">
        <f t="shared" si="15"/>
        <v>43.435000000000002</v>
      </c>
      <c r="AA173">
        <v>1190</v>
      </c>
      <c r="AB173">
        <v>9125</v>
      </c>
    </row>
    <row r="174" spans="1:28">
      <c r="A174" t="s">
        <v>9980</v>
      </c>
      <c r="B174" t="s">
        <v>3968</v>
      </c>
      <c r="C174">
        <v>3</v>
      </c>
      <c r="D174" t="s">
        <v>3969</v>
      </c>
      <c r="E174" t="s">
        <v>3970</v>
      </c>
      <c r="F174">
        <v>3</v>
      </c>
      <c r="G174" s="20">
        <v>45308</v>
      </c>
      <c r="H174">
        <v>12</v>
      </c>
      <c r="I174" t="s">
        <v>3970</v>
      </c>
      <c r="N174" t="s">
        <v>3909</v>
      </c>
      <c r="P174" t="s">
        <v>3898</v>
      </c>
      <c r="Q174" t="s">
        <v>3981</v>
      </c>
      <c r="R174" s="22">
        <v>4</v>
      </c>
      <c r="S174" s="22" t="s">
        <v>2144</v>
      </c>
      <c r="U174">
        <f t="shared" si="16"/>
        <v>4</v>
      </c>
      <c r="V174" t="str">
        <f t="shared" si="17"/>
        <v>шт</v>
      </c>
      <c r="Y174">
        <v>0</v>
      </c>
      <c r="Z174" s="193">
        <f t="shared" si="15"/>
        <v>41.4358</v>
      </c>
      <c r="AA174">
        <v>1190</v>
      </c>
      <c r="AB174">
        <v>8705</v>
      </c>
    </row>
    <row r="175" spans="1:28">
      <c r="A175" t="s">
        <v>9980</v>
      </c>
      <c r="B175" t="s">
        <v>3968</v>
      </c>
      <c r="C175">
        <v>3</v>
      </c>
      <c r="D175" t="s">
        <v>3969</v>
      </c>
      <c r="E175" t="s">
        <v>3970</v>
      </c>
      <c r="F175">
        <v>3</v>
      </c>
      <c r="G175" s="20">
        <v>45308</v>
      </c>
      <c r="H175">
        <v>12</v>
      </c>
      <c r="I175" t="s">
        <v>3970</v>
      </c>
      <c r="N175" t="s">
        <v>3911</v>
      </c>
      <c r="P175" t="s">
        <v>3898</v>
      </c>
      <c r="Q175" t="s">
        <v>3982</v>
      </c>
      <c r="R175" s="22">
        <v>16</v>
      </c>
      <c r="S175" s="22" t="s">
        <v>2144</v>
      </c>
      <c r="U175">
        <f t="shared" si="16"/>
        <v>16</v>
      </c>
      <c r="V175" t="str">
        <f t="shared" si="17"/>
        <v>шт</v>
      </c>
      <c r="Y175">
        <v>0</v>
      </c>
      <c r="Z175" s="193">
        <f t="shared" si="15"/>
        <v>116.90560000000001</v>
      </c>
      <c r="AA175">
        <v>1190</v>
      </c>
      <c r="AB175">
        <v>6140</v>
      </c>
    </row>
    <row r="176" spans="1:28">
      <c r="A176" t="s">
        <v>9980</v>
      </c>
      <c r="B176" t="s">
        <v>3968</v>
      </c>
      <c r="C176">
        <v>3</v>
      </c>
      <c r="D176" t="s">
        <v>3969</v>
      </c>
      <c r="E176" t="s">
        <v>3970</v>
      </c>
      <c r="F176">
        <v>3</v>
      </c>
      <c r="G176" s="20">
        <v>45308</v>
      </c>
      <c r="H176">
        <v>12</v>
      </c>
      <c r="I176" t="s">
        <v>3970</v>
      </c>
      <c r="N176" t="s">
        <v>3912</v>
      </c>
      <c r="P176" t="s">
        <v>3898</v>
      </c>
      <c r="Q176" t="s">
        <v>3983</v>
      </c>
      <c r="R176" s="22">
        <v>3</v>
      </c>
      <c r="S176" s="22" t="s">
        <v>2144</v>
      </c>
      <c r="U176">
        <f t="shared" si="16"/>
        <v>3</v>
      </c>
      <c r="V176" t="str">
        <f t="shared" si="17"/>
        <v>шт</v>
      </c>
      <c r="Y176">
        <v>0</v>
      </c>
      <c r="Z176" s="193">
        <f t="shared" si="15"/>
        <v>20.313299999999998</v>
      </c>
      <c r="AA176">
        <v>1190</v>
      </c>
      <c r="AB176">
        <v>5690</v>
      </c>
    </row>
    <row r="177" spans="1:28">
      <c r="A177" t="s">
        <v>9980</v>
      </c>
      <c r="B177" t="s">
        <v>3968</v>
      </c>
      <c r="C177">
        <v>3</v>
      </c>
      <c r="D177" t="s">
        <v>3969</v>
      </c>
      <c r="E177" t="s">
        <v>3970</v>
      </c>
      <c r="F177">
        <v>3</v>
      </c>
      <c r="G177" s="20">
        <v>45308</v>
      </c>
      <c r="H177">
        <v>12</v>
      </c>
      <c r="I177" t="s">
        <v>3970</v>
      </c>
      <c r="N177" t="s">
        <v>3913</v>
      </c>
      <c r="P177" t="s">
        <v>3898</v>
      </c>
      <c r="Q177" t="s">
        <v>3984</v>
      </c>
      <c r="R177" s="22">
        <v>4</v>
      </c>
      <c r="S177" s="22" t="s">
        <v>2144</v>
      </c>
      <c r="U177">
        <f t="shared" si="16"/>
        <v>4</v>
      </c>
      <c r="V177" t="str">
        <f t="shared" si="17"/>
        <v>шт</v>
      </c>
      <c r="Y177">
        <v>0</v>
      </c>
      <c r="Z177" s="193">
        <f t="shared" si="15"/>
        <v>25.04</v>
      </c>
      <c r="AA177">
        <v>1000</v>
      </c>
      <c r="AB177">
        <v>6260</v>
      </c>
    </row>
    <row r="178" spans="1:28">
      <c r="A178" t="s">
        <v>9980</v>
      </c>
      <c r="B178" t="s">
        <v>3968</v>
      </c>
      <c r="C178">
        <v>3</v>
      </c>
      <c r="D178" t="s">
        <v>3969</v>
      </c>
      <c r="E178" t="s">
        <v>3970</v>
      </c>
      <c r="F178">
        <v>3</v>
      </c>
      <c r="G178" s="20">
        <v>45308</v>
      </c>
      <c r="H178">
        <v>12</v>
      </c>
      <c r="I178" t="s">
        <v>3970</v>
      </c>
      <c r="N178" t="s">
        <v>3915</v>
      </c>
      <c r="P178" t="s">
        <v>3898</v>
      </c>
      <c r="Q178" t="s">
        <v>3985</v>
      </c>
      <c r="R178" s="22">
        <v>16</v>
      </c>
      <c r="S178" s="22" t="s">
        <v>2144</v>
      </c>
      <c r="U178">
        <f t="shared" si="16"/>
        <v>16</v>
      </c>
      <c r="V178" t="str">
        <f t="shared" si="17"/>
        <v>шт</v>
      </c>
      <c r="Y178">
        <v>0</v>
      </c>
      <c r="Z178" s="193">
        <f t="shared" si="15"/>
        <v>102.08</v>
      </c>
      <c r="AA178">
        <v>1000</v>
      </c>
      <c r="AB178">
        <v>6380</v>
      </c>
    </row>
    <row r="179" spans="1:28">
      <c r="A179" t="s">
        <v>9980</v>
      </c>
      <c r="B179" t="s">
        <v>3968</v>
      </c>
      <c r="C179">
        <v>3</v>
      </c>
      <c r="D179" t="s">
        <v>3969</v>
      </c>
      <c r="E179" t="s">
        <v>3970</v>
      </c>
      <c r="F179">
        <v>3</v>
      </c>
      <c r="G179" s="20">
        <v>45308</v>
      </c>
      <c r="H179">
        <v>12</v>
      </c>
      <c r="I179" t="s">
        <v>3970</v>
      </c>
      <c r="N179" t="s">
        <v>3916</v>
      </c>
      <c r="P179" t="s">
        <v>3898</v>
      </c>
      <c r="Q179" t="s">
        <v>3986</v>
      </c>
      <c r="R179" s="22">
        <v>4</v>
      </c>
      <c r="S179" s="22" t="s">
        <v>2144</v>
      </c>
      <c r="U179">
        <f t="shared" si="16"/>
        <v>4</v>
      </c>
      <c r="V179" t="str">
        <f t="shared" si="17"/>
        <v>шт</v>
      </c>
      <c r="Y179">
        <v>0</v>
      </c>
      <c r="Z179" s="193">
        <f t="shared" si="15"/>
        <v>29.1312</v>
      </c>
      <c r="AA179">
        <v>1190</v>
      </c>
      <c r="AB179">
        <v>6120</v>
      </c>
    </row>
    <row r="180" spans="1:28">
      <c r="A180" t="s">
        <v>9980</v>
      </c>
      <c r="B180" t="s">
        <v>3968</v>
      </c>
      <c r="C180">
        <v>3</v>
      </c>
      <c r="D180" t="s">
        <v>3969</v>
      </c>
      <c r="E180" t="s">
        <v>3970</v>
      </c>
      <c r="F180">
        <v>3</v>
      </c>
      <c r="G180" s="20">
        <v>45308</v>
      </c>
      <c r="H180">
        <v>12</v>
      </c>
      <c r="I180" t="s">
        <v>3970</v>
      </c>
      <c r="N180" t="s">
        <v>3917</v>
      </c>
      <c r="P180" t="s">
        <v>3898</v>
      </c>
      <c r="Q180" t="s">
        <v>3987</v>
      </c>
      <c r="R180" s="22">
        <v>2</v>
      </c>
      <c r="S180" s="22" t="s">
        <v>2144</v>
      </c>
      <c r="U180">
        <f t="shared" si="16"/>
        <v>2</v>
      </c>
      <c r="V180" t="str">
        <f t="shared" si="17"/>
        <v>шт</v>
      </c>
      <c r="Y180">
        <v>0</v>
      </c>
      <c r="Z180" s="193">
        <f t="shared" si="15"/>
        <v>11.12</v>
      </c>
      <c r="AA180">
        <v>1000</v>
      </c>
      <c r="AB180">
        <v>5560</v>
      </c>
    </row>
    <row r="181" spans="1:28">
      <c r="B181" t="s">
        <v>3968</v>
      </c>
      <c r="C181">
        <v>3</v>
      </c>
      <c r="D181" t="s">
        <v>3969</v>
      </c>
      <c r="E181" t="s">
        <v>3970</v>
      </c>
      <c r="F181">
        <v>3</v>
      </c>
      <c r="G181" s="20">
        <v>45308</v>
      </c>
      <c r="H181">
        <v>12</v>
      </c>
      <c r="I181" t="s">
        <v>3970</v>
      </c>
      <c r="N181" t="s">
        <v>3988</v>
      </c>
      <c r="P181" t="s">
        <v>3957</v>
      </c>
      <c r="Q181" t="s">
        <v>3943</v>
      </c>
      <c r="R181" s="22">
        <v>32.799999999999997</v>
      </c>
      <c r="S181" s="22" t="s">
        <v>3767</v>
      </c>
      <c r="T181" s="22">
        <v>1.96</v>
      </c>
      <c r="U181">
        <f>R181*T181</f>
        <v>64.287999999999997</v>
      </c>
      <c r="V181" t="s">
        <v>3509</v>
      </c>
      <c r="W181" t="s">
        <v>3944</v>
      </c>
      <c r="Y181">
        <v>0</v>
      </c>
    </row>
    <row r="182" spans="1:28">
      <c r="B182" t="s">
        <v>3968</v>
      </c>
      <c r="C182">
        <v>3</v>
      </c>
      <c r="D182" t="s">
        <v>3969</v>
      </c>
      <c r="E182" t="s">
        <v>3970</v>
      </c>
      <c r="F182">
        <v>3</v>
      </c>
      <c r="G182" s="20">
        <v>45308</v>
      </c>
      <c r="H182">
        <v>12</v>
      </c>
      <c r="I182" t="s">
        <v>3970</v>
      </c>
      <c r="N182" t="s">
        <v>3989</v>
      </c>
      <c r="P182" t="s">
        <v>3957</v>
      </c>
      <c r="Q182" t="s">
        <v>3943</v>
      </c>
      <c r="R182" s="22">
        <v>77</v>
      </c>
      <c r="S182" s="22" t="s">
        <v>3767</v>
      </c>
      <c r="T182" s="22">
        <v>1.72</v>
      </c>
      <c r="U182">
        <f t="shared" ref="U182:U188" si="18">R182*T182</f>
        <v>132.44</v>
      </c>
      <c r="V182" t="s">
        <v>3509</v>
      </c>
      <c r="W182" t="s">
        <v>3944</v>
      </c>
      <c r="Y182">
        <v>0</v>
      </c>
    </row>
    <row r="183" spans="1:28">
      <c r="B183" t="s">
        <v>3968</v>
      </c>
      <c r="C183">
        <v>3</v>
      </c>
      <c r="D183" t="s">
        <v>3969</v>
      </c>
      <c r="E183" t="s">
        <v>3970</v>
      </c>
      <c r="F183">
        <v>3</v>
      </c>
      <c r="G183" s="20">
        <v>45308</v>
      </c>
      <c r="H183">
        <v>12</v>
      </c>
      <c r="I183" t="s">
        <v>3970</v>
      </c>
      <c r="N183" t="s">
        <v>3990</v>
      </c>
      <c r="P183" t="s">
        <v>3957</v>
      </c>
      <c r="Q183" t="s">
        <v>3943</v>
      </c>
      <c r="R183" s="22">
        <v>63.3</v>
      </c>
      <c r="S183" s="22" t="s">
        <v>3767</v>
      </c>
      <c r="T183" s="22">
        <v>1.0900000000000001</v>
      </c>
      <c r="U183">
        <f t="shared" si="18"/>
        <v>68.997</v>
      </c>
      <c r="V183" t="s">
        <v>3509</v>
      </c>
      <c r="W183" t="s">
        <v>3944</v>
      </c>
      <c r="Y183">
        <v>0</v>
      </c>
    </row>
    <row r="184" spans="1:28">
      <c r="B184" t="s">
        <v>3968</v>
      </c>
      <c r="C184">
        <v>3</v>
      </c>
      <c r="D184" t="s">
        <v>3969</v>
      </c>
      <c r="E184" t="s">
        <v>3970</v>
      </c>
      <c r="F184">
        <v>3</v>
      </c>
      <c r="G184" s="20">
        <v>45308</v>
      </c>
      <c r="H184">
        <v>12</v>
      </c>
      <c r="I184" t="s">
        <v>3970</v>
      </c>
      <c r="N184" t="s">
        <v>3991</v>
      </c>
      <c r="P184" t="s">
        <v>3957</v>
      </c>
      <c r="Q184" t="s">
        <v>3943</v>
      </c>
      <c r="R184" s="22">
        <v>72.7</v>
      </c>
      <c r="S184" s="22" t="s">
        <v>3767</v>
      </c>
      <c r="T184" s="22">
        <v>1.62</v>
      </c>
      <c r="U184">
        <f t="shared" si="18"/>
        <v>117.77400000000002</v>
      </c>
      <c r="V184" t="s">
        <v>3509</v>
      </c>
      <c r="W184" t="s">
        <v>3944</v>
      </c>
      <c r="Y184">
        <v>0</v>
      </c>
    </row>
    <row r="185" spans="1:28">
      <c r="B185" t="s">
        <v>3968</v>
      </c>
      <c r="C185">
        <v>3</v>
      </c>
      <c r="D185" t="s">
        <v>3969</v>
      </c>
      <c r="E185" t="s">
        <v>3970</v>
      </c>
      <c r="F185">
        <v>3</v>
      </c>
      <c r="G185" s="20">
        <v>45308</v>
      </c>
      <c r="H185">
        <v>12</v>
      </c>
      <c r="I185" t="s">
        <v>3970</v>
      </c>
      <c r="N185" t="s">
        <v>3992</v>
      </c>
      <c r="P185" t="s">
        <v>3957</v>
      </c>
      <c r="Q185" t="s">
        <v>3943</v>
      </c>
      <c r="R185" s="22">
        <v>18</v>
      </c>
      <c r="S185" s="22" t="s">
        <v>3767</v>
      </c>
      <c r="T185" s="22">
        <v>1.33</v>
      </c>
      <c r="U185">
        <f t="shared" si="18"/>
        <v>23.94</v>
      </c>
      <c r="V185" t="s">
        <v>3509</v>
      </c>
      <c r="W185" t="s">
        <v>3944</v>
      </c>
      <c r="Y185">
        <v>0</v>
      </c>
    </row>
    <row r="186" spans="1:28">
      <c r="B186" t="s">
        <v>3968</v>
      </c>
      <c r="C186">
        <v>3</v>
      </c>
      <c r="D186" t="s">
        <v>3969</v>
      </c>
      <c r="E186" t="s">
        <v>3970</v>
      </c>
      <c r="F186">
        <v>3</v>
      </c>
      <c r="G186" s="20">
        <v>45308</v>
      </c>
      <c r="H186">
        <v>12</v>
      </c>
      <c r="I186" t="s">
        <v>3970</v>
      </c>
      <c r="N186" t="s">
        <v>3993</v>
      </c>
      <c r="P186" t="s">
        <v>3942</v>
      </c>
      <c r="Q186" t="s">
        <v>3943</v>
      </c>
      <c r="R186" s="22">
        <v>60.3</v>
      </c>
      <c r="S186" s="22" t="s">
        <v>3767</v>
      </c>
      <c r="T186" s="22">
        <v>1.1299999999999999</v>
      </c>
      <c r="U186">
        <f t="shared" si="18"/>
        <v>68.138999999999996</v>
      </c>
      <c r="V186" t="s">
        <v>3509</v>
      </c>
      <c r="W186" t="s">
        <v>3944</v>
      </c>
      <c r="Y186">
        <v>0</v>
      </c>
    </row>
    <row r="187" spans="1:28">
      <c r="B187" t="s">
        <v>3968</v>
      </c>
      <c r="C187">
        <v>3</v>
      </c>
      <c r="D187" t="s">
        <v>3969</v>
      </c>
      <c r="E187" t="s">
        <v>3970</v>
      </c>
      <c r="F187">
        <v>3</v>
      </c>
      <c r="G187" s="20">
        <v>45308</v>
      </c>
      <c r="H187">
        <v>12</v>
      </c>
      <c r="I187" t="s">
        <v>3970</v>
      </c>
      <c r="N187" t="s">
        <v>3994</v>
      </c>
      <c r="P187" t="s">
        <v>3942</v>
      </c>
      <c r="Q187" t="s">
        <v>3943</v>
      </c>
      <c r="R187">
        <v>10</v>
      </c>
      <c r="S187" s="22" t="s">
        <v>3767</v>
      </c>
      <c r="T187" s="22">
        <v>1.37</v>
      </c>
      <c r="U187">
        <f t="shared" si="18"/>
        <v>13.700000000000001</v>
      </c>
      <c r="V187" t="s">
        <v>3509</v>
      </c>
      <c r="W187" t="s">
        <v>3944</v>
      </c>
      <c r="Y187">
        <v>0</v>
      </c>
    </row>
    <row r="188" spans="1:28">
      <c r="B188" t="s">
        <v>3968</v>
      </c>
      <c r="C188">
        <v>3</v>
      </c>
      <c r="D188" t="s">
        <v>3969</v>
      </c>
      <c r="E188" t="s">
        <v>3970</v>
      </c>
      <c r="F188">
        <v>3</v>
      </c>
      <c r="G188" s="20">
        <v>45308</v>
      </c>
      <c r="H188">
        <v>12</v>
      </c>
      <c r="I188" t="s">
        <v>3970</v>
      </c>
      <c r="N188" t="s">
        <v>3995</v>
      </c>
      <c r="P188" t="s">
        <v>3942</v>
      </c>
      <c r="Q188" t="s">
        <v>3943</v>
      </c>
      <c r="R188">
        <v>10</v>
      </c>
      <c r="S188" s="22" t="s">
        <v>3767</v>
      </c>
      <c r="T188" s="22">
        <v>1.43</v>
      </c>
      <c r="U188">
        <f t="shared" si="18"/>
        <v>14.299999999999999</v>
      </c>
      <c r="V188" t="s">
        <v>3509</v>
      </c>
      <c r="W188" t="s">
        <v>3944</v>
      </c>
      <c r="Y188">
        <v>0</v>
      </c>
    </row>
  </sheetData>
  <autoFilter ref="A2:Z188"/>
  <hyperlinks>
    <hyperlink ref="B1" location="'Common list'!A1" display="&lt;--назад"/>
    <hyperlink ref="Y1" location="'Common list'!A1" display="&lt;--назад"/>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91"/>
  <sheetViews>
    <sheetView topLeftCell="B1" zoomScale="70" zoomScaleNormal="70" workbookViewId="0">
      <pane ySplit="2" topLeftCell="A3" activePane="bottomLeft" state="frozen"/>
      <selection activeCell="C21" sqref="C21"/>
      <selection pane="bottomLeft" activeCell="O5" sqref="O5"/>
    </sheetView>
  </sheetViews>
  <sheetFormatPr defaultColWidth="9.140625" defaultRowHeight="15"/>
  <cols>
    <col min="1" max="1" width="29" style="29" customWidth="1"/>
    <col min="2" max="3" width="9.140625" style="29"/>
    <col min="4" max="4" width="16.85546875" style="29" customWidth="1"/>
    <col min="5" max="5" width="18.85546875" style="29" customWidth="1"/>
    <col min="6" max="6" width="13.140625" style="29" customWidth="1"/>
    <col min="7" max="7" width="25.85546875" style="29" customWidth="1"/>
    <col min="8" max="8" width="35.7109375" style="29" bestFit="1" customWidth="1"/>
    <col min="9" max="10" width="29.7109375" style="29" customWidth="1"/>
    <col min="11" max="11" width="15.7109375" style="29" customWidth="1"/>
    <col min="12" max="12" width="12.85546875" style="29" customWidth="1"/>
    <col min="13" max="16384" width="9.140625" style="29"/>
  </cols>
  <sheetData>
    <row r="1" spans="1:15">
      <c r="A1" s="69" t="s">
        <v>5525</v>
      </c>
    </row>
    <row r="2" spans="1:15" ht="28.5">
      <c r="A2" s="3" t="s">
        <v>3996</v>
      </c>
      <c r="B2" s="3" t="s">
        <v>3997</v>
      </c>
      <c r="C2" s="3" t="s">
        <v>3998</v>
      </c>
      <c r="D2" s="3" t="s">
        <v>3999</v>
      </c>
      <c r="E2" s="3" t="s">
        <v>4000</v>
      </c>
      <c r="F2" s="3" t="s">
        <v>4001</v>
      </c>
      <c r="G2" s="3" t="s">
        <v>4002</v>
      </c>
      <c r="H2" s="3" t="s">
        <v>9988</v>
      </c>
      <c r="I2" s="3" t="s">
        <v>4003</v>
      </c>
      <c r="J2" s="3" t="s">
        <v>4004</v>
      </c>
      <c r="K2" s="3" t="s">
        <v>2175</v>
      </c>
      <c r="L2" s="3" t="s">
        <v>4005</v>
      </c>
    </row>
    <row r="3" spans="1:15">
      <c r="A3" s="30" t="s">
        <v>4006</v>
      </c>
      <c r="B3" s="30">
        <v>2</v>
      </c>
      <c r="C3" s="30">
        <v>4</v>
      </c>
      <c r="D3" s="30"/>
      <c r="E3" s="30" t="s">
        <v>2159</v>
      </c>
      <c r="F3" s="30" t="s">
        <v>4007</v>
      </c>
      <c r="G3" s="30" t="s">
        <v>4008</v>
      </c>
      <c r="H3" s="388" t="s">
        <v>9989</v>
      </c>
      <c r="I3" s="30" t="s">
        <v>4009</v>
      </c>
      <c r="J3" s="30"/>
      <c r="K3" s="30"/>
      <c r="L3" s="29">
        <v>14</v>
      </c>
      <c r="M3" s="29" t="s">
        <v>4010</v>
      </c>
      <c r="O3" s="29" t="s">
        <v>4076</v>
      </c>
    </row>
    <row r="4" spans="1:15">
      <c r="A4" s="30" t="s">
        <v>4006</v>
      </c>
      <c r="B4" s="30">
        <v>2</v>
      </c>
      <c r="C4" s="30">
        <v>4</v>
      </c>
      <c r="D4" s="30"/>
      <c r="E4" s="30" t="s">
        <v>2228</v>
      </c>
      <c r="F4" s="30" t="s">
        <v>4007</v>
      </c>
      <c r="G4" s="30" t="s">
        <v>4008</v>
      </c>
      <c r="H4" s="388" t="s">
        <v>9989</v>
      </c>
      <c r="I4" s="30"/>
      <c r="J4" s="30"/>
      <c r="K4" s="30"/>
      <c r="L4" s="29">
        <v>14</v>
      </c>
      <c r="M4" s="29" t="s">
        <v>4010</v>
      </c>
      <c r="O4" s="29" t="s">
        <v>4077</v>
      </c>
    </row>
    <row r="5" spans="1:15">
      <c r="A5" s="30" t="s">
        <v>4006</v>
      </c>
      <c r="B5" s="30">
        <v>2</v>
      </c>
      <c r="C5" s="30">
        <v>4</v>
      </c>
      <c r="D5" s="30"/>
      <c r="E5" s="30" t="s">
        <v>2230</v>
      </c>
      <c r="F5" s="30" t="s">
        <v>4007</v>
      </c>
      <c r="G5" s="30" t="s">
        <v>4011</v>
      </c>
      <c r="H5" s="388" t="s">
        <v>9989</v>
      </c>
      <c r="I5" s="30"/>
      <c r="J5" s="30"/>
      <c r="K5" s="30"/>
      <c r="L5" s="29">
        <v>15</v>
      </c>
      <c r="M5" s="29" t="s">
        <v>4010</v>
      </c>
      <c r="O5" s="29" t="s">
        <v>4078</v>
      </c>
    </row>
    <row r="6" spans="1:15">
      <c r="A6" s="30" t="s">
        <v>4006</v>
      </c>
      <c r="B6" s="30">
        <v>2</v>
      </c>
      <c r="C6" s="30">
        <v>4</v>
      </c>
      <c r="D6" s="30"/>
      <c r="E6" s="30" t="s">
        <v>4012</v>
      </c>
      <c r="F6" s="30"/>
      <c r="G6" s="30" t="s">
        <v>223</v>
      </c>
      <c r="H6" s="388" t="s">
        <v>9989</v>
      </c>
      <c r="I6" s="31" t="s">
        <v>4013</v>
      </c>
      <c r="J6" s="31"/>
      <c r="K6" s="30"/>
      <c r="O6" s="29" t="s">
        <v>4028</v>
      </c>
    </row>
    <row r="7" spans="1:15">
      <c r="A7" s="30" t="s">
        <v>4006</v>
      </c>
      <c r="B7" s="30">
        <v>2</v>
      </c>
      <c r="C7" s="30">
        <v>4</v>
      </c>
      <c r="D7" s="30"/>
      <c r="E7" s="30"/>
      <c r="F7" s="30"/>
      <c r="G7" s="30"/>
      <c r="H7" s="30"/>
      <c r="I7" s="32" t="s">
        <v>4014</v>
      </c>
      <c r="J7" s="32"/>
      <c r="K7" s="30"/>
      <c r="O7" s="29" t="s">
        <v>2796</v>
      </c>
    </row>
    <row r="8" spans="1:15">
      <c r="A8" s="30" t="s">
        <v>4006</v>
      </c>
      <c r="B8" s="30">
        <v>2</v>
      </c>
      <c r="C8" s="30">
        <v>4</v>
      </c>
      <c r="D8" s="30"/>
      <c r="E8" s="30" t="s">
        <v>2262</v>
      </c>
      <c r="F8" s="30"/>
      <c r="G8" s="30" t="s">
        <v>223</v>
      </c>
      <c r="H8" s="388" t="s">
        <v>9989</v>
      </c>
      <c r="I8" s="32" t="s">
        <v>4014</v>
      </c>
      <c r="J8" s="32"/>
      <c r="K8" s="30"/>
      <c r="L8" s="33">
        <v>4</v>
      </c>
      <c r="M8" s="29" t="s">
        <v>4015</v>
      </c>
      <c r="O8" s="29" t="s">
        <v>4091</v>
      </c>
    </row>
    <row r="9" spans="1:15">
      <c r="A9" s="30" t="s">
        <v>4006</v>
      </c>
      <c r="B9" s="30">
        <v>2</v>
      </c>
      <c r="C9" s="30">
        <v>4</v>
      </c>
      <c r="D9" s="30"/>
      <c r="E9" s="30"/>
      <c r="F9" s="30"/>
      <c r="G9" s="30"/>
      <c r="H9" s="30"/>
      <c r="I9" s="30" t="s">
        <v>2796</v>
      </c>
      <c r="J9" s="30"/>
      <c r="K9" s="30"/>
      <c r="O9" s="29" t="s">
        <v>4069</v>
      </c>
    </row>
    <row r="10" spans="1:15">
      <c r="A10" s="30" t="s">
        <v>4006</v>
      </c>
      <c r="B10" s="30">
        <v>2</v>
      </c>
      <c r="C10" s="30">
        <v>4</v>
      </c>
      <c r="D10" s="30"/>
      <c r="E10" s="30" t="s">
        <v>4016</v>
      </c>
      <c r="F10" s="30"/>
      <c r="G10" s="30" t="s">
        <v>223</v>
      </c>
      <c r="H10" s="388" t="s">
        <v>9989</v>
      </c>
      <c r="I10" s="32" t="s">
        <v>4014</v>
      </c>
      <c r="J10" s="32"/>
      <c r="K10" s="30"/>
      <c r="O10" s="29" t="s">
        <v>4075</v>
      </c>
    </row>
    <row r="11" spans="1:15">
      <c r="A11" s="30" t="s">
        <v>4006</v>
      </c>
      <c r="B11" s="30">
        <v>2</v>
      </c>
      <c r="C11" s="30">
        <v>4</v>
      </c>
      <c r="D11" s="30"/>
      <c r="E11" s="30"/>
      <c r="F11" s="30"/>
      <c r="G11" s="30" t="s">
        <v>4017</v>
      </c>
      <c r="H11" s="388" t="s">
        <v>9989</v>
      </c>
      <c r="I11" s="30"/>
      <c r="J11" s="30" t="s">
        <v>4018</v>
      </c>
      <c r="K11" s="30"/>
      <c r="O11" s="29" t="s">
        <v>4177</v>
      </c>
    </row>
    <row r="12" spans="1:15">
      <c r="A12" s="30" t="s">
        <v>4006</v>
      </c>
      <c r="B12" s="30">
        <v>2</v>
      </c>
      <c r="C12" s="30">
        <v>4</v>
      </c>
      <c r="D12" s="30"/>
      <c r="E12" s="30"/>
      <c r="F12" s="30"/>
      <c r="G12" s="30" t="s">
        <v>4019</v>
      </c>
      <c r="H12" s="388" t="s">
        <v>9989</v>
      </c>
      <c r="I12" s="30"/>
      <c r="J12" s="30" t="s">
        <v>4020</v>
      </c>
      <c r="K12" s="30"/>
      <c r="O12"/>
    </row>
    <row r="13" spans="1:15">
      <c r="A13" s="30" t="s">
        <v>4006</v>
      </c>
      <c r="B13" s="30">
        <v>2</v>
      </c>
      <c r="C13" s="30">
        <v>4</v>
      </c>
      <c r="D13" s="30" t="s">
        <v>4021</v>
      </c>
      <c r="E13" s="30" t="s">
        <v>2193</v>
      </c>
      <c r="F13" s="30"/>
      <c r="G13" s="30"/>
      <c r="H13" s="30"/>
      <c r="I13" s="30" t="s">
        <v>4022</v>
      </c>
      <c r="J13" s="30"/>
      <c r="K13" s="30"/>
      <c r="L13" s="29">
        <v>26</v>
      </c>
      <c r="M13" s="29" t="s">
        <v>4010</v>
      </c>
      <c r="O13"/>
    </row>
    <row r="14" spans="1:15">
      <c r="A14" s="30" t="s">
        <v>4006</v>
      </c>
      <c r="B14" s="30">
        <v>2</v>
      </c>
      <c r="C14" s="30">
        <v>4</v>
      </c>
      <c r="D14" s="30" t="s">
        <v>4021</v>
      </c>
      <c r="E14" s="30" t="s">
        <v>4023</v>
      </c>
      <c r="F14" s="30"/>
      <c r="G14" s="30"/>
      <c r="H14" s="30"/>
      <c r="I14" s="30" t="s">
        <v>4024</v>
      </c>
      <c r="J14" s="30"/>
      <c r="K14" s="30"/>
      <c r="O14"/>
    </row>
    <row r="15" spans="1:15">
      <c r="A15" s="30" t="s">
        <v>4006</v>
      </c>
      <c r="B15" s="30">
        <v>2</v>
      </c>
      <c r="C15" s="30">
        <v>4</v>
      </c>
      <c r="D15" s="30" t="s">
        <v>4021</v>
      </c>
      <c r="E15" s="30" t="s">
        <v>2191</v>
      </c>
      <c r="F15" s="30"/>
      <c r="G15" s="30"/>
      <c r="H15" s="30"/>
      <c r="I15" s="30" t="s">
        <v>4024</v>
      </c>
      <c r="J15" s="30"/>
      <c r="K15" s="30"/>
      <c r="L15" s="29">
        <v>25</v>
      </c>
      <c r="M15" s="29" t="s">
        <v>4010</v>
      </c>
      <c r="O15"/>
    </row>
    <row r="16" spans="1:15">
      <c r="A16" s="30" t="s">
        <v>4006</v>
      </c>
      <c r="B16" s="30">
        <v>2</v>
      </c>
      <c r="C16" s="30">
        <v>4</v>
      </c>
      <c r="D16" s="30" t="s">
        <v>4021</v>
      </c>
      <c r="E16" s="30" t="s">
        <v>2205</v>
      </c>
      <c r="F16" s="30"/>
      <c r="G16" s="30"/>
      <c r="H16" s="30"/>
      <c r="I16" s="30"/>
      <c r="J16" s="30"/>
      <c r="K16" s="30"/>
      <c r="L16" s="29">
        <v>27</v>
      </c>
      <c r="M16" s="29" t="s">
        <v>4010</v>
      </c>
      <c r="O16"/>
    </row>
    <row r="17" spans="1:15">
      <c r="A17" s="30" t="s">
        <v>4006</v>
      </c>
      <c r="B17" s="30">
        <v>2</v>
      </c>
      <c r="C17" s="30">
        <v>4</v>
      </c>
      <c r="D17" s="30" t="s">
        <v>4021</v>
      </c>
      <c r="E17" s="30"/>
      <c r="F17" s="30"/>
      <c r="G17" s="30"/>
      <c r="H17" s="30"/>
      <c r="I17" s="30"/>
      <c r="J17" s="30" t="s">
        <v>4025</v>
      </c>
      <c r="K17" s="30"/>
      <c r="O17"/>
    </row>
    <row r="18" spans="1:15">
      <c r="A18" s="30" t="s">
        <v>4006</v>
      </c>
      <c r="B18" s="30">
        <v>2</v>
      </c>
      <c r="C18" s="30">
        <v>4</v>
      </c>
      <c r="D18" s="30"/>
      <c r="E18" s="30" t="s">
        <v>4026</v>
      </c>
      <c r="F18" s="30"/>
      <c r="G18" s="389" t="s">
        <v>9992</v>
      </c>
      <c r="H18" s="388" t="s">
        <v>9989</v>
      </c>
      <c r="I18" s="30"/>
      <c r="J18" s="30"/>
      <c r="K18" s="30"/>
      <c r="O18"/>
    </row>
    <row r="19" spans="1:15">
      <c r="A19" s="30" t="s">
        <v>4006</v>
      </c>
      <c r="B19" s="30">
        <v>2</v>
      </c>
      <c r="C19" s="30">
        <v>4</v>
      </c>
      <c r="D19" s="30"/>
      <c r="E19" s="30" t="s">
        <v>4027</v>
      </c>
      <c r="F19" s="30"/>
      <c r="G19" s="389" t="s">
        <v>9992</v>
      </c>
      <c r="H19" s="388" t="s">
        <v>9989</v>
      </c>
      <c r="I19" s="30" t="s">
        <v>2796</v>
      </c>
      <c r="J19" s="30"/>
      <c r="K19" s="30"/>
      <c r="L19" s="33">
        <v>4</v>
      </c>
      <c r="M19" s="29" t="s">
        <v>4015</v>
      </c>
      <c r="O19"/>
    </row>
    <row r="20" spans="1:15">
      <c r="A20" s="30" t="s">
        <v>4006</v>
      </c>
      <c r="B20" s="30">
        <v>2</v>
      </c>
      <c r="C20" s="30">
        <v>4</v>
      </c>
      <c r="D20" s="30"/>
      <c r="E20" s="30"/>
      <c r="F20" s="30"/>
      <c r="G20" s="30"/>
      <c r="H20" s="30"/>
      <c r="I20" s="32" t="s">
        <v>4028</v>
      </c>
      <c r="J20" s="30"/>
      <c r="K20" s="30"/>
      <c r="O20"/>
    </row>
    <row r="21" spans="1:15">
      <c r="A21" s="30" t="s">
        <v>4006</v>
      </c>
      <c r="B21" s="30">
        <v>2</v>
      </c>
      <c r="C21" s="30">
        <v>4</v>
      </c>
      <c r="D21" s="30"/>
      <c r="E21" s="30" t="s">
        <v>2215</v>
      </c>
      <c r="F21" s="30"/>
      <c r="G21" s="389" t="s">
        <v>9992</v>
      </c>
      <c r="H21" s="388" t="s">
        <v>9989</v>
      </c>
      <c r="I21" s="30" t="s">
        <v>4029</v>
      </c>
      <c r="J21" s="30"/>
      <c r="K21" s="30"/>
      <c r="L21" s="29">
        <v>24</v>
      </c>
      <c r="M21" s="29" t="s">
        <v>4010</v>
      </c>
      <c r="O21"/>
    </row>
    <row r="22" spans="1:15">
      <c r="A22" s="30" t="s">
        <v>4006</v>
      </c>
      <c r="B22" s="30">
        <v>2</v>
      </c>
      <c r="C22" s="30">
        <v>4</v>
      </c>
      <c r="D22" s="30"/>
      <c r="E22" s="34" t="s">
        <v>4030</v>
      </c>
      <c r="F22" s="30"/>
      <c r="G22" s="389" t="s">
        <v>9992</v>
      </c>
      <c r="H22" s="388" t="s">
        <v>9989</v>
      </c>
      <c r="I22" s="30"/>
      <c r="J22" s="30"/>
      <c r="K22" s="30"/>
      <c r="O22"/>
    </row>
    <row r="23" spans="1:15">
      <c r="A23" s="30" t="s">
        <v>4006</v>
      </c>
      <c r="B23" s="30">
        <v>2</v>
      </c>
      <c r="C23" s="30">
        <v>4</v>
      </c>
      <c r="D23" s="30"/>
      <c r="E23" s="34" t="s">
        <v>2213</v>
      </c>
      <c r="F23" s="30" t="s">
        <v>4031</v>
      </c>
      <c r="G23" s="34" t="s">
        <v>4032</v>
      </c>
      <c r="H23" s="388" t="s">
        <v>9989</v>
      </c>
      <c r="I23" s="32" t="s">
        <v>4014</v>
      </c>
      <c r="J23" s="30"/>
      <c r="K23" s="30"/>
      <c r="L23" s="29">
        <v>22</v>
      </c>
      <c r="M23" s="29" t="s">
        <v>4010</v>
      </c>
      <c r="O23"/>
    </row>
    <row r="24" spans="1:15">
      <c r="A24" s="30" t="s">
        <v>4006</v>
      </c>
      <c r="B24" s="30">
        <v>2</v>
      </c>
      <c r="C24" s="30">
        <v>4</v>
      </c>
      <c r="D24" s="30"/>
      <c r="E24" s="30"/>
      <c r="F24" s="30"/>
      <c r="G24" s="30" t="s">
        <v>4008</v>
      </c>
      <c r="H24" s="388" t="s">
        <v>9989</v>
      </c>
      <c r="I24" s="30"/>
      <c r="J24" s="30" t="s">
        <v>4033</v>
      </c>
      <c r="K24" s="30"/>
      <c r="O24"/>
    </row>
    <row r="25" spans="1:15">
      <c r="A25" s="30" t="s">
        <v>4006</v>
      </c>
      <c r="B25" s="30">
        <v>2</v>
      </c>
      <c r="C25" s="30">
        <v>4</v>
      </c>
      <c r="D25" s="30"/>
      <c r="E25" s="30"/>
      <c r="F25" s="30"/>
      <c r="G25" s="30" t="s">
        <v>4008</v>
      </c>
      <c r="H25" s="388" t="s">
        <v>9989</v>
      </c>
      <c r="I25" s="30"/>
      <c r="J25" s="30" t="s">
        <v>4034</v>
      </c>
      <c r="K25" s="30"/>
      <c r="O25"/>
    </row>
    <row r="26" spans="1:15">
      <c r="A26" s="30" t="s">
        <v>4006</v>
      </c>
      <c r="B26" s="30">
        <v>2</v>
      </c>
      <c r="C26" s="30">
        <v>4</v>
      </c>
      <c r="D26" s="30"/>
      <c r="E26" s="30"/>
      <c r="F26" s="30"/>
      <c r="G26" s="30" t="s">
        <v>4008</v>
      </c>
      <c r="H26" s="388" t="s">
        <v>9989</v>
      </c>
      <c r="I26" s="30"/>
      <c r="J26" s="30" t="s">
        <v>4035</v>
      </c>
      <c r="K26" s="30"/>
      <c r="O26"/>
    </row>
    <row r="27" spans="1:15">
      <c r="A27" s="30" t="s">
        <v>4006</v>
      </c>
      <c r="B27" s="30">
        <v>2</v>
      </c>
      <c r="C27" s="30">
        <v>4</v>
      </c>
      <c r="D27" s="30"/>
      <c r="E27" s="30"/>
      <c r="F27" s="30"/>
      <c r="G27" s="30" t="s">
        <v>4008</v>
      </c>
      <c r="H27" s="388" t="s">
        <v>9989</v>
      </c>
      <c r="I27" s="30"/>
      <c r="J27" s="30" t="s">
        <v>4036</v>
      </c>
      <c r="K27" s="30"/>
      <c r="O27"/>
    </row>
    <row r="28" spans="1:15">
      <c r="A28" s="30" t="s">
        <v>4006</v>
      </c>
      <c r="B28" s="30">
        <v>2</v>
      </c>
      <c r="C28" s="30">
        <v>4</v>
      </c>
      <c r="D28" s="30"/>
      <c r="E28" s="30"/>
      <c r="F28" s="30"/>
      <c r="G28" s="30" t="s">
        <v>4011</v>
      </c>
      <c r="H28" s="388" t="s">
        <v>9989</v>
      </c>
      <c r="I28" s="30"/>
      <c r="J28" s="30" t="s">
        <v>4037</v>
      </c>
      <c r="K28" s="30"/>
      <c r="O28"/>
    </row>
    <row r="29" spans="1:15">
      <c r="A29" s="30" t="s">
        <v>4006</v>
      </c>
      <c r="B29" s="30">
        <v>2</v>
      </c>
      <c r="C29" s="30">
        <v>4</v>
      </c>
      <c r="D29" s="30"/>
      <c r="E29" s="30"/>
      <c r="F29" s="30"/>
      <c r="G29" s="30" t="s">
        <v>4011</v>
      </c>
      <c r="H29" s="388" t="s">
        <v>9989</v>
      </c>
      <c r="I29" s="30"/>
      <c r="J29" s="30" t="s">
        <v>4038</v>
      </c>
      <c r="K29" s="30"/>
      <c r="O29"/>
    </row>
    <row r="30" spans="1:15">
      <c r="A30" s="30" t="s">
        <v>4006</v>
      </c>
      <c r="B30" s="30">
        <v>2</v>
      </c>
      <c r="C30" s="30">
        <v>4</v>
      </c>
      <c r="D30" s="30"/>
      <c r="E30" s="30"/>
      <c r="F30" s="30"/>
      <c r="G30" s="30" t="s">
        <v>4011</v>
      </c>
      <c r="H30" s="388" t="s">
        <v>9989</v>
      </c>
      <c r="I30" s="30"/>
      <c r="J30" s="30" t="s">
        <v>4039</v>
      </c>
      <c r="K30" s="30"/>
    </row>
    <row r="31" spans="1:15">
      <c r="A31" s="30" t="s">
        <v>4006</v>
      </c>
      <c r="B31" s="30">
        <v>2</v>
      </c>
      <c r="C31" s="30">
        <v>4</v>
      </c>
      <c r="D31" s="30"/>
      <c r="E31" s="30"/>
      <c r="F31" s="30"/>
      <c r="G31" s="30" t="s">
        <v>4011</v>
      </c>
      <c r="H31" s="388" t="s">
        <v>9989</v>
      </c>
      <c r="I31" s="30"/>
      <c r="J31" s="30" t="s">
        <v>4040</v>
      </c>
      <c r="K31" s="30"/>
    </row>
    <row r="32" spans="1:15">
      <c r="A32" s="30" t="s">
        <v>4006</v>
      </c>
      <c r="B32" s="30">
        <v>2</v>
      </c>
      <c r="C32" s="30">
        <v>4</v>
      </c>
      <c r="D32" s="30" t="s">
        <v>4041</v>
      </c>
      <c r="E32" s="30" t="s">
        <v>4042</v>
      </c>
      <c r="F32" s="30" t="s">
        <v>4043</v>
      </c>
      <c r="G32" s="30"/>
      <c r="H32" s="30"/>
      <c r="I32" s="30"/>
      <c r="J32" s="30"/>
      <c r="K32" s="30"/>
    </row>
    <row r="33" spans="1:13">
      <c r="A33" s="30" t="s">
        <v>4006</v>
      </c>
      <c r="B33" s="30">
        <v>2</v>
      </c>
      <c r="C33" s="30">
        <v>4</v>
      </c>
      <c r="D33" s="30"/>
      <c r="E33" s="30" t="s">
        <v>2129</v>
      </c>
      <c r="F33" s="30" t="s">
        <v>4044</v>
      </c>
      <c r="G33" s="30"/>
      <c r="H33" s="30"/>
      <c r="I33" s="30"/>
      <c r="J33" s="30"/>
      <c r="K33" s="30"/>
      <c r="L33" s="29">
        <v>2</v>
      </c>
      <c r="M33" s="29" t="s">
        <v>4010</v>
      </c>
    </row>
    <row r="34" spans="1:13">
      <c r="A34" s="30" t="s">
        <v>4006</v>
      </c>
      <c r="B34" s="30">
        <v>2</v>
      </c>
      <c r="C34" s="30">
        <v>4</v>
      </c>
      <c r="D34" s="30"/>
      <c r="E34" s="30" t="s">
        <v>2231</v>
      </c>
      <c r="F34" s="30" t="s">
        <v>4044</v>
      </c>
      <c r="G34" s="30" t="s">
        <v>4045</v>
      </c>
      <c r="H34" s="388" t="s">
        <v>9990</v>
      </c>
      <c r="I34" s="30"/>
      <c r="J34" s="30"/>
      <c r="K34" s="30"/>
      <c r="L34" s="29">
        <v>3</v>
      </c>
      <c r="M34" s="29" t="s">
        <v>4010</v>
      </c>
    </row>
    <row r="35" spans="1:13">
      <c r="A35" s="30" t="s">
        <v>4006</v>
      </c>
      <c r="B35" s="30">
        <v>2</v>
      </c>
      <c r="C35" s="30">
        <v>4</v>
      </c>
      <c r="D35" s="30"/>
      <c r="E35" s="30" t="s">
        <v>2231</v>
      </c>
      <c r="F35" s="30" t="s">
        <v>4044</v>
      </c>
      <c r="G35" s="30" t="s">
        <v>4046</v>
      </c>
      <c r="H35" s="388" t="s">
        <v>9990</v>
      </c>
      <c r="I35" s="30"/>
      <c r="J35" s="30"/>
      <c r="K35" s="30"/>
    </row>
    <row r="36" spans="1:13">
      <c r="A36" s="30" t="s">
        <v>4006</v>
      </c>
      <c r="B36" s="30">
        <v>2</v>
      </c>
      <c r="C36" s="30">
        <v>4</v>
      </c>
      <c r="D36" s="30"/>
      <c r="E36" s="30"/>
      <c r="F36" s="30"/>
      <c r="G36" s="30" t="s">
        <v>4046</v>
      </c>
      <c r="H36" s="388" t="s">
        <v>9990</v>
      </c>
      <c r="I36" s="30"/>
      <c r="J36" s="30" t="s">
        <v>4047</v>
      </c>
      <c r="K36" s="30"/>
    </row>
    <row r="37" spans="1:13">
      <c r="A37" s="30" t="s">
        <v>4006</v>
      </c>
      <c r="B37" s="30">
        <v>2</v>
      </c>
      <c r="C37" s="30">
        <v>4</v>
      </c>
      <c r="D37" s="30"/>
      <c r="E37" s="30"/>
      <c r="F37" s="30"/>
      <c r="G37" s="30" t="s">
        <v>4046</v>
      </c>
      <c r="H37" s="388" t="s">
        <v>9990</v>
      </c>
      <c r="I37" s="30"/>
      <c r="J37" s="30" t="s">
        <v>4048</v>
      </c>
      <c r="K37" s="30"/>
    </row>
    <row r="38" spans="1:13">
      <c r="A38" s="30" t="s">
        <v>4006</v>
      </c>
      <c r="B38" s="30">
        <v>2</v>
      </c>
      <c r="C38" s="30">
        <v>4</v>
      </c>
      <c r="D38" s="30"/>
      <c r="E38" s="30"/>
      <c r="F38" s="30"/>
      <c r="G38" s="30" t="s">
        <v>4045</v>
      </c>
      <c r="H38" s="388" t="s">
        <v>9990</v>
      </c>
      <c r="I38" s="30"/>
      <c r="J38" s="30" t="s">
        <v>4049</v>
      </c>
      <c r="K38" s="30"/>
    </row>
    <row r="39" spans="1:13">
      <c r="A39" s="30" t="s">
        <v>4006</v>
      </c>
      <c r="B39" s="30">
        <v>2</v>
      </c>
      <c r="C39" s="30">
        <v>4</v>
      </c>
      <c r="D39" s="30"/>
      <c r="E39" s="30"/>
      <c r="F39" s="30"/>
      <c r="G39" s="30" t="s">
        <v>4050</v>
      </c>
      <c r="H39" s="388" t="s">
        <v>9990</v>
      </c>
      <c r="I39" s="30"/>
      <c r="J39" s="30" t="s">
        <v>4051</v>
      </c>
      <c r="K39" s="30"/>
    </row>
    <row r="40" spans="1:13">
      <c r="A40" s="30" t="s">
        <v>4006</v>
      </c>
      <c r="B40" s="30">
        <v>2</v>
      </c>
      <c r="C40" s="30">
        <v>4</v>
      </c>
      <c r="D40" s="30"/>
      <c r="E40" s="30"/>
      <c r="F40" s="30"/>
      <c r="G40" s="30" t="s">
        <v>4052</v>
      </c>
      <c r="H40" s="388" t="s">
        <v>9990</v>
      </c>
      <c r="I40" s="30"/>
      <c r="J40" s="30" t="s">
        <v>4053</v>
      </c>
      <c r="K40" s="30"/>
    </row>
    <row r="41" spans="1:13">
      <c r="A41" s="30" t="s">
        <v>4006</v>
      </c>
      <c r="B41" s="30">
        <v>2</v>
      </c>
      <c r="C41" s="30">
        <v>4</v>
      </c>
      <c r="D41" s="30"/>
      <c r="E41" s="30" t="s">
        <v>2148</v>
      </c>
      <c r="F41" s="30"/>
      <c r="G41" s="30" t="s">
        <v>4046</v>
      </c>
      <c r="H41" s="388" t="s">
        <v>9990</v>
      </c>
      <c r="I41" s="30"/>
      <c r="J41" s="30"/>
      <c r="K41" s="30"/>
      <c r="L41" s="29">
        <v>10</v>
      </c>
      <c r="M41" s="29" t="s">
        <v>4010</v>
      </c>
    </row>
    <row r="42" spans="1:13">
      <c r="A42" s="30" t="s">
        <v>4006</v>
      </c>
      <c r="B42" s="30">
        <v>2</v>
      </c>
      <c r="C42" s="30">
        <v>4</v>
      </c>
      <c r="D42" s="30"/>
      <c r="E42" s="30" t="s">
        <v>4054</v>
      </c>
      <c r="F42" s="30"/>
      <c r="G42" s="30" t="s">
        <v>4045</v>
      </c>
      <c r="H42" s="388" t="s">
        <v>9990</v>
      </c>
      <c r="I42" s="30"/>
      <c r="J42" s="30"/>
      <c r="K42" s="30"/>
    </row>
    <row r="43" spans="1:13">
      <c r="A43" s="30" t="s">
        <v>4006</v>
      </c>
      <c r="B43" s="30">
        <v>2</v>
      </c>
      <c r="C43" s="30">
        <v>4</v>
      </c>
      <c r="D43" s="30"/>
      <c r="E43" s="30"/>
      <c r="F43" s="30"/>
      <c r="G43" s="30" t="s">
        <v>4045</v>
      </c>
      <c r="H43" s="388" t="s">
        <v>9990</v>
      </c>
      <c r="I43" s="30"/>
      <c r="J43" s="30" t="s">
        <v>4055</v>
      </c>
      <c r="K43" s="30"/>
    </row>
    <row r="44" spans="1:13">
      <c r="A44" s="30" t="s">
        <v>4006</v>
      </c>
      <c r="B44" s="30">
        <v>2</v>
      </c>
      <c r="C44" s="30">
        <v>4</v>
      </c>
      <c r="D44" s="30" t="s">
        <v>4056</v>
      </c>
      <c r="E44" s="30"/>
      <c r="F44" s="30"/>
      <c r="G44" s="30" t="s">
        <v>4057</v>
      </c>
      <c r="H44" s="388" t="s">
        <v>9993</v>
      </c>
      <c r="I44" s="30"/>
      <c r="J44" s="30" t="s">
        <v>4058</v>
      </c>
      <c r="K44" s="30"/>
    </row>
    <row r="45" spans="1:13">
      <c r="A45" s="30" t="s">
        <v>4006</v>
      </c>
      <c r="B45" s="30">
        <v>2</v>
      </c>
      <c r="C45" s="30">
        <v>4</v>
      </c>
      <c r="D45" s="30" t="s">
        <v>4056</v>
      </c>
      <c r="E45" s="30"/>
      <c r="F45" s="30"/>
      <c r="G45" s="30" t="s">
        <v>4059</v>
      </c>
      <c r="H45" s="388" t="s">
        <v>9994</v>
      </c>
      <c r="I45" s="30"/>
      <c r="J45" s="30" t="s">
        <v>4060</v>
      </c>
      <c r="K45" s="30"/>
    </row>
    <row r="46" spans="1:13">
      <c r="A46" s="30" t="s">
        <v>4006</v>
      </c>
      <c r="B46" s="30">
        <v>2</v>
      </c>
      <c r="C46" s="30">
        <v>4</v>
      </c>
      <c r="D46" s="30"/>
      <c r="E46" s="30"/>
      <c r="F46" s="30"/>
      <c r="G46" s="30" t="s">
        <v>4061</v>
      </c>
      <c r="H46" s="388" t="s">
        <v>9989</v>
      </c>
      <c r="I46" s="30"/>
      <c r="J46" s="30" t="s">
        <v>4062</v>
      </c>
      <c r="K46" s="30"/>
    </row>
    <row r="47" spans="1:13">
      <c r="A47" s="30" t="s">
        <v>4006</v>
      </c>
      <c r="B47" s="30">
        <v>2</v>
      </c>
      <c r="C47" s="30">
        <v>4</v>
      </c>
      <c r="D47" s="30"/>
      <c r="E47" s="30"/>
      <c r="F47" s="30"/>
      <c r="G47" s="30" t="s">
        <v>4063</v>
      </c>
      <c r="H47" s="388" t="s">
        <v>9991</v>
      </c>
      <c r="I47" s="30"/>
      <c r="J47" s="35" t="s">
        <v>4060</v>
      </c>
      <c r="K47" s="30" t="s">
        <v>4064</v>
      </c>
    </row>
    <row r="48" spans="1:13">
      <c r="A48" s="30" t="s">
        <v>4006</v>
      </c>
      <c r="B48" s="30">
        <v>2</v>
      </c>
      <c r="C48" s="30">
        <v>4</v>
      </c>
      <c r="D48" s="30"/>
      <c r="E48" s="30"/>
      <c r="F48" s="30"/>
      <c r="G48" s="30" t="s">
        <v>4063</v>
      </c>
      <c r="H48" s="388" t="s">
        <v>9991</v>
      </c>
      <c r="I48" s="30"/>
      <c r="J48" s="30" t="s">
        <v>4065</v>
      </c>
      <c r="K48" s="30"/>
    </row>
    <row r="49" spans="1:13">
      <c r="A49" s="30" t="s">
        <v>4006</v>
      </c>
      <c r="B49" s="30">
        <v>2</v>
      </c>
      <c r="C49" s="30">
        <v>4</v>
      </c>
      <c r="D49" s="30"/>
      <c r="E49" s="30" t="s">
        <v>2183</v>
      </c>
      <c r="F49" s="30"/>
      <c r="G49" s="30" t="s">
        <v>4066</v>
      </c>
      <c r="H49" s="388" t="s">
        <v>9989</v>
      </c>
      <c r="I49" s="30"/>
      <c r="J49" s="30"/>
      <c r="K49" s="30"/>
      <c r="L49" s="29">
        <v>18</v>
      </c>
      <c r="M49" s="29" t="s">
        <v>4010</v>
      </c>
    </row>
    <row r="50" spans="1:13">
      <c r="A50" s="30" t="s">
        <v>4006</v>
      </c>
      <c r="B50" s="30">
        <v>2</v>
      </c>
      <c r="C50" s="30">
        <v>4</v>
      </c>
      <c r="D50" s="30"/>
      <c r="E50" s="30" t="s">
        <v>4067</v>
      </c>
      <c r="F50" s="30"/>
      <c r="G50" s="30" t="s">
        <v>4066</v>
      </c>
      <c r="H50" s="388" t="s">
        <v>9989</v>
      </c>
      <c r="I50" s="30"/>
      <c r="J50" s="30"/>
      <c r="K50" s="30"/>
    </row>
    <row r="51" spans="1:13">
      <c r="A51" s="30" t="s">
        <v>4006</v>
      </c>
      <c r="B51" s="30">
        <v>2</v>
      </c>
      <c r="C51" s="30">
        <v>4</v>
      </c>
      <c r="D51" s="30"/>
      <c r="E51" s="30" t="s">
        <v>2267</v>
      </c>
      <c r="F51" s="30"/>
      <c r="G51" s="30"/>
      <c r="H51" s="30"/>
      <c r="I51" s="30" t="s">
        <v>2796</v>
      </c>
      <c r="J51" s="30"/>
      <c r="K51" s="30"/>
      <c r="L51" s="29">
        <v>3</v>
      </c>
      <c r="M51" s="29" t="s">
        <v>4015</v>
      </c>
    </row>
    <row r="52" spans="1:13">
      <c r="A52" s="30" t="s">
        <v>4006</v>
      </c>
      <c r="B52" s="30">
        <v>2</v>
      </c>
      <c r="C52" s="30">
        <v>4</v>
      </c>
      <c r="D52" s="30"/>
      <c r="E52" s="30"/>
      <c r="F52" s="30" t="s">
        <v>4068</v>
      </c>
      <c r="G52" s="30"/>
      <c r="H52" s="30"/>
      <c r="I52" s="36" t="s">
        <v>4069</v>
      </c>
      <c r="J52" s="30"/>
      <c r="K52" s="30"/>
    </row>
    <row r="53" spans="1:13">
      <c r="A53" s="30" t="s">
        <v>4006</v>
      </c>
      <c r="B53" s="30">
        <v>2</v>
      </c>
      <c r="C53" s="30">
        <v>4</v>
      </c>
      <c r="D53" s="30"/>
      <c r="E53" s="30" t="s">
        <v>4070</v>
      </c>
      <c r="F53" s="30"/>
      <c r="G53" s="30" t="s">
        <v>4071</v>
      </c>
      <c r="H53" s="388" t="s">
        <v>9989</v>
      </c>
      <c r="I53" s="30"/>
      <c r="J53" s="30"/>
      <c r="K53" s="30"/>
    </row>
    <row r="54" spans="1:13">
      <c r="A54" s="30" t="s">
        <v>4006</v>
      </c>
      <c r="B54" s="30">
        <v>2</v>
      </c>
      <c r="C54" s="30">
        <v>4</v>
      </c>
      <c r="D54" s="30"/>
      <c r="E54" s="30"/>
      <c r="F54" s="30"/>
      <c r="G54" s="30" t="s">
        <v>4071</v>
      </c>
      <c r="H54" s="388" t="s">
        <v>9989</v>
      </c>
      <c r="I54" s="30"/>
      <c r="J54" s="30" t="s">
        <v>4072</v>
      </c>
      <c r="K54" s="30"/>
    </row>
    <row r="55" spans="1:13">
      <c r="A55" s="30" t="s">
        <v>4006</v>
      </c>
      <c r="B55" s="30">
        <v>2</v>
      </c>
      <c r="C55" s="30">
        <v>4</v>
      </c>
      <c r="D55" s="30"/>
      <c r="E55" s="30"/>
      <c r="F55" s="30"/>
      <c r="G55" s="30" t="s">
        <v>4071</v>
      </c>
      <c r="H55" s="388" t="s">
        <v>9989</v>
      </c>
      <c r="I55" s="30"/>
      <c r="J55" s="30" t="s">
        <v>4073</v>
      </c>
      <c r="K55" s="30"/>
    </row>
    <row r="56" spans="1:13">
      <c r="A56" s="30" t="s">
        <v>4006</v>
      </c>
      <c r="B56" s="30">
        <v>2</v>
      </c>
      <c r="C56" s="30">
        <v>4</v>
      </c>
      <c r="D56" s="30"/>
      <c r="E56" s="30" t="s">
        <v>2158</v>
      </c>
      <c r="F56" s="30" t="s">
        <v>4074</v>
      </c>
      <c r="G56" s="30" t="s">
        <v>4071</v>
      </c>
      <c r="H56" s="388" t="s">
        <v>9989</v>
      </c>
      <c r="I56" s="32" t="s">
        <v>4028</v>
      </c>
      <c r="J56" s="30"/>
      <c r="K56" s="30"/>
      <c r="L56" s="29">
        <v>12</v>
      </c>
      <c r="M56" s="29" t="s">
        <v>4010</v>
      </c>
    </row>
    <row r="57" spans="1:13">
      <c r="A57" s="30" t="s">
        <v>4006</v>
      </c>
      <c r="B57" s="30">
        <v>2</v>
      </c>
      <c r="C57" s="30">
        <v>4</v>
      </c>
      <c r="D57" s="30"/>
      <c r="E57" s="30"/>
      <c r="F57" s="30"/>
      <c r="G57" s="30"/>
      <c r="H57" s="30"/>
      <c r="I57" s="32" t="s">
        <v>4075</v>
      </c>
      <c r="J57" s="30"/>
      <c r="K57" s="30"/>
    </row>
    <row r="58" spans="1:13">
      <c r="A58" s="30" t="s">
        <v>4006</v>
      </c>
      <c r="B58" s="30">
        <v>2</v>
      </c>
      <c r="C58" s="30">
        <v>4</v>
      </c>
      <c r="D58" s="30"/>
      <c r="E58" s="30"/>
      <c r="F58" s="30"/>
      <c r="G58" s="30"/>
      <c r="H58" s="30"/>
      <c r="I58" s="32" t="s">
        <v>4076</v>
      </c>
      <c r="J58" s="30"/>
      <c r="K58" s="30"/>
    </row>
    <row r="59" spans="1:13">
      <c r="A59" s="30" t="s">
        <v>4006</v>
      </c>
      <c r="B59" s="30">
        <v>2</v>
      </c>
      <c r="C59" s="30">
        <v>4</v>
      </c>
      <c r="D59" s="30"/>
      <c r="E59" s="30"/>
      <c r="F59" s="30"/>
      <c r="G59" s="30"/>
      <c r="H59" s="30"/>
      <c r="I59" s="32" t="s">
        <v>4077</v>
      </c>
      <c r="J59" s="30"/>
      <c r="K59" s="30"/>
    </row>
    <row r="60" spans="1:13">
      <c r="A60" s="30" t="s">
        <v>4006</v>
      </c>
      <c r="B60" s="30">
        <v>2</v>
      </c>
      <c r="C60" s="30">
        <v>4</v>
      </c>
      <c r="D60" s="30"/>
      <c r="E60" s="30"/>
      <c r="F60" s="30"/>
      <c r="G60" s="30"/>
      <c r="H60" s="30"/>
      <c r="I60" s="32" t="s">
        <v>4078</v>
      </c>
      <c r="J60" s="30"/>
      <c r="K60" s="30"/>
    </row>
    <row r="61" spans="1:13">
      <c r="A61" s="30" t="s">
        <v>4006</v>
      </c>
      <c r="B61" s="30">
        <v>2</v>
      </c>
      <c r="C61" s="30">
        <v>4</v>
      </c>
      <c r="D61" s="30"/>
      <c r="E61" s="30" t="s">
        <v>2135</v>
      </c>
      <c r="F61" s="30" t="s">
        <v>4079</v>
      </c>
      <c r="G61" s="30" t="s">
        <v>4071</v>
      </c>
      <c r="H61" s="388" t="s">
        <v>9989</v>
      </c>
      <c r="I61" s="32" t="s">
        <v>4028</v>
      </c>
      <c r="J61" s="30"/>
      <c r="K61" s="30"/>
      <c r="L61" s="29">
        <v>4</v>
      </c>
      <c r="M61" s="29" t="s">
        <v>4010</v>
      </c>
    </row>
    <row r="62" spans="1:13">
      <c r="A62" s="30" t="s">
        <v>4006</v>
      </c>
      <c r="B62" s="30">
        <v>2</v>
      </c>
      <c r="C62" s="30">
        <v>4</v>
      </c>
      <c r="D62" s="30"/>
      <c r="E62" s="30"/>
      <c r="F62" s="30"/>
      <c r="G62" s="30"/>
      <c r="H62" s="30"/>
      <c r="I62" s="32" t="s">
        <v>4075</v>
      </c>
      <c r="J62" s="30"/>
      <c r="K62" s="30"/>
    </row>
    <row r="63" spans="1:13">
      <c r="A63" s="30" t="s">
        <v>4006</v>
      </c>
      <c r="B63" s="30">
        <v>2</v>
      </c>
      <c r="C63" s="30">
        <v>4</v>
      </c>
      <c r="D63" s="30"/>
      <c r="E63" s="30"/>
      <c r="F63" s="30"/>
      <c r="G63" s="30"/>
      <c r="H63" s="30"/>
      <c r="I63" s="32" t="s">
        <v>4076</v>
      </c>
      <c r="J63" s="30"/>
      <c r="K63" s="30"/>
    </row>
    <row r="64" spans="1:13">
      <c r="A64" s="30" t="s">
        <v>4006</v>
      </c>
      <c r="B64" s="30">
        <v>2</v>
      </c>
      <c r="C64" s="30">
        <v>4</v>
      </c>
      <c r="D64" s="30"/>
      <c r="E64" s="30"/>
      <c r="F64" s="30"/>
      <c r="G64" s="30"/>
      <c r="H64" s="30"/>
      <c r="I64" s="32" t="s">
        <v>4077</v>
      </c>
      <c r="J64" s="30"/>
      <c r="K64" s="30"/>
    </row>
    <row r="65" spans="1:13">
      <c r="A65" s="30" t="s">
        <v>4006</v>
      </c>
      <c r="B65" s="30">
        <v>2</v>
      </c>
      <c r="C65" s="30">
        <v>4</v>
      </c>
      <c r="D65" s="30"/>
      <c r="E65" s="30"/>
      <c r="F65" s="30"/>
      <c r="G65" s="30"/>
      <c r="H65" s="30"/>
      <c r="I65" s="32" t="s">
        <v>4078</v>
      </c>
      <c r="J65" s="30"/>
      <c r="K65" s="30"/>
    </row>
    <row r="66" spans="1:13">
      <c r="A66" s="30" t="s">
        <v>4006</v>
      </c>
      <c r="B66" s="30">
        <v>2</v>
      </c>
      <c r="C66" s="30">
        <v>4</v>
      </c>
      <c r="D66" s="30"/>
      <c r="E66" s="30"/>
      <c r="F66" s="30" t="s">
        <v>4080</v>
      </c>
      <c r="G66" s="30" t="s">
        <v>4071</v>
      </c>
      <c r="H66" s="388" t="s">
        <v>9989</v>
      </c>
      <c r="I66" s="32" t="s">
        <v>4028</v>
      </c>
      <c r="J66" s="30"/>
      <c r="K66" s="30"/>
    </row>
    <row r="67" spans="1:13">
      <c r="A67" s="30" t="s">
        <v>4006</v>
      </c>
      <c r="B67" s="30">
        <v>2</v>
      </c>
      <c r="C67" s="30">
        <v>4</v>
      </c>
      <c r="D67" s="30"/>
      <c r="E67" s="30"/>
      <c r="F67" s="30" t="s">
        <v>4081</v>
      </c>
      <c r="G67" s="30" t="s">
        <v>4071</v>
      </c>
      <c r="H67" s="388" t="s">
        <v>9989</v>
      </c>
      <c r="I67" s="32" t="s">
        <v>4028</v>
      </c>
      <c r="J67" s="30"/>
      <c r="K67" s="30"/>
    </row>
    <row r="68" spans="1:13">
      <c r="A68" s="30" t="s">
        <v>4006</v>
      </c>
      <c r="B68" s="30">
        <v>2</v>
      </c>
      <c r="C68" s="30">
        <v>4</v>
      </c>
      <c r="D68" s="30"/>
      <c r="E68" s="30" t="s">
        <v>4082</v>
      </c>
      <c r="F68" s="30" t="s">
        <v>4083</v>
      </c>
      <c r="G68" s="30" t="s">
        <v>4071</v>
      </c>
      <c r="H68" s="388" t="s">
        <v>9989</v>
      </c>
      <c r="I68" s="30"/>
      <c r="J68" s="30"/>
      <c r="K68" s="30"/>
    </row>
    <row r="69" spans="1:13">
      <c r="A69" s="30" t="s">
        <v>4006</v>
      </c>
      <c r="B69" s="30">
        <v>2</v>
      </c>
      <c r="C69" s="30">
        <v>4</v>
      </c>
      <c r="D69" s="30"/>
      <c r="E69" s="30" t="s">
        <v>2184</v>
      </c>
      <c r="F69" s="30"/>
      <c r="G69" s="30"/>
      <c r="H69" s="30"/>
      <c r="I69" s="30"/>
      <c r="J69" s="30"/>
      <c r="K69" s="30"/>
      <c r="L69" s="29">
        <v>20</v>
      </c>
      <c r="M69" s="29" t="s">
        <v>4010</v>
      </c>
    </row>
    <row r="70" spans="1:13">
      <c r="A70" s="30" t="s">
        <v>4006</v>
      </c>
      <c r="B70" s="30">
        <v>3</v>
      </c>
      <c r="C70" s="30">
        <v>4</v>
      </c>
      <c r="D70" s="30"/>
      <c r="E70" s="30" t="s">
        <v>2294</v>
      </c>
      <c r="F70" s="30" t="s">
        <v>2798</v>
      </c>
      <c r="G70" s="30" t="s">
        <v>184</v>
      </c>
      <c r="H70" s="388" t="s">
        <v>9997</v>
      </c>
      <c r="I70" s="30"/>
      <c r="J70" s="30"/>
      <c r="K70" s="30"/>
      <c r="L70" s="29">
        <v>31</v>
      </c>
      <c r="M70" s="29" t="s">
        <v>4010</v>
      </c>
    </row>
    <row r="71" spans="1:13">
      <c r="A71" s="30" t="s">
        <v>4006</v>
      </c>
      <c r="B71" s="30">
        <v>3</v>
      </c>
      <c r="C71" s="30">
        <v>4</v>
      </c>
      <c r="D71" s="30"/>
      <c r="E71" s="30" t="s">
        <v>2295</v>
      </c>
      <c r="F71" s="30" t="s">
        <v>2803</v>
      </c>
      <c r="G71" s="30" t="s">
        <v>184</v>
      </c>
      <c r="H71" s="388" t="s">
        <v>9997</v>
      </c>
      <c r="I71" s="30"/>
      <c r="J71" s="30"/>
      <c r="K71" s="30"/>
      <c r="L71" s="29">
        <v>32</v>
      </c>
      <c r="M71" s="29" t="s">
        <v>4010</v>
      </c>
    </row>
    <row r="72" spans="1:13">
      <c r="A72" s="30" t="s">
        <v>4006</v>
      </c>
      <c r="B72" s="30">
        <v>3</v>
      </c>
      <c r="C72" s="30">
        <v>4</v>
      </c>
      <c r="D72" s="30"/>
      <c r="E72" s="30" t="s">
        <v>4084</v>
      </c>
      <c r="F72" s="30"/>
      <c r="G72" s="30" t="s">
        <v>184</v>
      </c>
      <c r="H72" s="388" t="s">
        <v>9997</v>
      </c>
      <c r="I72" s="30"/>
      <c r="J72" s="30"/>
      <c r="K72" s="30"/>
      <c r="L72" s="29">
        <v>1</v>
      </c>
      <c r="M72" s="29" t="s">
        <v>4015</v>
      </c>
    </row>
    <row r="73" spans="1:13">
      <c r="A73" s="30" t="s">
        <v>4006</v>
      </c>
      <c r="B73" s="30">
        <v>3</v>
      </c>
      <c r="C73" s="30">
        <v>4</v>
      </c>
      <c r="D73" s="30"/>
      <c r="E73" s="30" t="s">
        <v>4085</v>
      </c>
      <c r="F73" s="30"/>
      <c r="G73" s="30" t="s">
        <v>184</v>
      </c>
      <c r="H73" s="388" t="s">
        <v>9997</v>
      </c>
      <c r="I73" s="30"/>
      <c r="J73" s="30"/>
      <c r="K73" s="30"/>
      <c r="L73" s="29">
        <v>1</v>
      </c>
      <c r="M73" s="29" t="s">
        <v>4015</v>
      </c>
    </row>
    <row r="74" spans="1:13">
      <c r="A74" s="30" t="s">
        <v>4006</v>
      </c>
      <c r="B74" s="30">
        <v>3</v>
      </c>
      <c r="C74" s="30">
        <v>4</v>
      </c>
      <c r="D74" s="30" t="s">
        <v>4086</v>
      </c>
      <c r="E74" s="30"/>
      <c r="F74" s="30"/>
      <c r="G74" s="388" t="s">
        <v>9998</v>
      </c>
      <c r="H74" s="388" t="s">
        <v>9993</v>
      </c>
      <c r="I74" s="30"/>
      <c r="J74" s="30" t="s">
        <v>4087</v>
      </c>
      <c r="K74" s="30"/>
    </row>
    <row r="75" spans="1:13">
      <c r="A75" s="30" t="s">
        <v>4006</v>
      </c>
      <c r="B75" s="30">
        <v>3</v>
      </c>
      <c r="C75" s="30">
        <v>4</v>
      </c>
      <c r="D75" s="30"/>
      <c r="E75" s="30"/>
      <c r="F75" s="30"/>
      <c r="G75" s="30" t="s">
        <v>4017</v>
      </c>
      <c r="H75" s="388" t="s">
        <v>9989</v>
      </c>
      <c r="I75" s="30"/>
      <c r="J75" s="30" t="s">
        <v>4088</v>
      </c>
      <c r="K75" s="30"/>
    </row>
    <row r="76" spans="1:13">
      <c r="A76" s="30" t="s">
        <v>4006</v>
      </c>
      <c r="B76" s="30">
        <v>3</v>
      </c>
      <c r="C76" s="30">
        <v>4</v>
      </c>
      <c r="D76" s="30"/>
      <c r="E76" s="30"/>
      <c r="F76" s="30"/>
      <c r="G76" s="30" t="s">
        <v>4017</v>
      </c>
      <c r="H76" s="388" t="s">
        <v>9989</v>
      </c>
      <c r="I76" s="30"/>
      <c r="J76" s="30" t="s">
        <v>4089</v>
      </c>
      <c r="K76" s="30"/>
    </row>
    <row r="77" spans="1:13">
      <c r="A77" s="30" t="s">
        <v>4006</v>
      </c>
      <c r="B77" s="30">
        <v>3</v>
      </c>
      <c r="C77" s="30">
        <v>4</v>
      </c>
      <c r="D77" s="30"/>
      <c r="E77" s="30" t="s">
        <v>2269</v>
      </c>
      <c r="F77" s="30"/>
      <c r="G77" s="30" t="s">
        <v>4017</v>
      </c>
      <c r="H77" s="388" t="s">
        <v>9989</v>
      </c>
      <c r="I77" s="30" t="s">
        <v>2796</v>
      </c>
      <c r="J77" s="30"/>
      <c r="K77" s="30"/>
      <c r="L77" s="33">
        <v>4</v>
      </c>
      <c r="M77" s="29" t="s">
        <v>4015</v>
      </c>
    </row>
    <row r="78" spans="1:13">
      <c r="A78" s="30" t="s">
        <v>4006</v>
      </c>
      <c r="B78" s="30">
        <v>3</v>
      </c>
      <c r="C78" s="30">
        <v>4</v>
      </c>
      <c r="D78" s="30"/>
      <c r="E78" s="30"/>
      <c r="F78" s="30" t="s">
        <v>4090</v>
      </c>
      <c r="G78" s="30" t="s">
        <v>4017</v>
      </c>
      <c r="H78" s="388" t="s">
        <v>9989</v>
      </c>
      <c r="I78" s="32" t="s">
        <v>4091</v>
      </c>
      <c r="J78" s="30"/>
      <c r="K78" s="30"/>
    </row>
    <row r="79" spans="1:13">
      <c r="A79" s="30" t="s">
        <v>4006</v>
      </c>
      <c r="B79" s="30">
        <v>3</v>
      </c>
      <c r="C79" s="30">
        <v>4</v>
      </c>
      <c r="D79" s="30"/>
      <c r="E79" s="30" t="s">
        <v>4092</v>
      </c>
      <c r="F79" s="30" t="s">
        <v>4090</v>
      </c>
      <c r="G79" s="30" t="s">
        <v>4017</v>
      </c>
      <c r="H79" s="388" t="s">
        <v>9989</v>
      </c>
      <c r="I79" s="32" t="s">
        <v>4091</v>
      </c>
      <c r="J79" s="30"/>
      <c r="K79" s="30"/>
    </row>
    <row r="80" spans="1:13">
      <c r="A80" s="30" t="s">
        <v>4006</v>
      </c>
      <c r="B80" s="30">
        <v>3</v>
      </c>
      <c r="C80" s="30">
        <v>4</v>
      </c>
      <c r="D80" s="30"/>
      <c r="E80" s="30" t="s">
        <v>2196</v>
      </c>
      <c r="F80" s="30" t="s">
        <v>4093</v>
      </c>
      <c r="G80" s="30"/>
      <c r="H80" s="30"/>
      <c r="I80" s="30" t="s">
        <v>2796</v>
      </c>
      <c r="J80" s="30"/>
      <c r="K80" s="30"/>
      <c r="L80" s="29">
        <v>29</v>
      </c>
      <c r="M80" s="29" t="s">
        <v>4010</v>
      </c>
    </row>
    <row r="81" spans="1:13">
      <c r="A81" s="30" t="s">
        <v>4006</v>
      </c>
      <c r="B81" s="30">
        <v>3</v>
      </c>
      <c r="C81" s="30">
        <v>4</v>
      </c>
      <c r="D81" s="30"/>
      <c r="E81" s="30"/>
      <c r="F81" s="30"/>
      <c r="G81" s="30"/>
      <c r="H81" s="30"/>
      <c r="I81" s="30"/>
      <c r="J81" s="30" t="s">
        <v>4094</v>
      </c>
      <c r="K81" s="30"/>
    </row>
    <row r="82" spans="1:13">
      <c r="A82" s="30" t="s">
        <v>4006</v>
      </c>
      <c r="B82" s="30">
        <v>3</v>
      </c>
      <c r="C82" s="30">
        <v>4</v>
      </c>
      <c r="D82" s="30"/>
      <c r="E82" s="30"/>
      <c r="F82" s="30"/>
      <c r="G82" s="30"/>
      <c r="H82" s="30"/>
      <c r="I82" s="30"/>
      <c r="J82" s="30" t="s">
        <v>4095</v>
      </c>
      <c r="K82" s="30"/>
    </row>
    <row r="83" spans="1:13">
      <c r="A83" s="30" t="s">
        <v>4006</v>
      </c>
      <c r="B83" s="30">
        <v>3</v>
      </c>
      <c r="C83" s="30">
        <v>4</v>
      </c>
      <c r="D83" s="30"/>
      <c r="E83" s="30"/>
      <c r="F83" s="30"/>
      <c r="G83" s="30"/>
      <c r="H83" s="30"/>
      <c r="I83" s="30"/>
      <c r="J83" s="30" t="s">
        <v>4096</v>
      </c>
      <c r="K83" s="30"/>
    </row>
    <row r="84" spans="1:13">
      <c r="A84" s="30" t="s">
        <v>4006</v>
      </c>
      <c r="B84" s="30">
        <v>3</v>
      </c>
      <c r="C84" s="30">
        <v>4</v>
      </c>
      <c r="D84" s="30"/>
      <c r="E84" s="30"/>
      <c r="F84" s="30"/>
      <c r="G84" s="30"/>
      <c r="H84" s="30"/>
      <c r="I84" s="30"/>
      <c r="J84" s="30" t="s">
        <v>4097</v>
      </c>
      <c r="K84" s="30"/>
    </row>
    <row r="85" spans="1:13">
      <c r="A85" s="30" t="s">
        <v>4006</v>
      </c>
      <c r="B85" s="30">
        <v>3</v>
      </c>
      <c r="C85" s="30">
        <v>4</v>
      </c>
      <c r="D85" s="30"/>
      <c r="E85" s="30"/>
      <c r="F85" s="30"/>
      <c r="G85" s="30"/>
      <c r="H85" s="30"/>
      <c r="I85" s="30"/>
      <c r="J85" s="30" t="s">
        <v>4098</v>
      </c>
      <c r="K85" s="30"/>
    </row>
    <row r="86" spans="1:13">
      <c r="A86" s="30" t="s">
        <v>4006</v>
      </c>
      <c r="B86" s="30">
        <v>3</v>
      </c>
      <c r="C86" s="30">
        <v>4</v>
      </c>
      <c r="D86" s="30"/>
      <c r="E86" s="30"/>
      <c r="F86" s="30"/>
      <c r="G86" s="30"/>
      <c r="H86" s="30"/>
      <c r="I86" s="30"/>
      <c r="J86" s="30" t="s">
        <v>4099</v>
      </c>
      <c r="K86" s="30"/>
    </row>
    <row r="87" spans="1:13">
      <c r="A87" s="30" t="s">
        <v>4006</v>
      </c>
      <c r="B87" s="30">
        <v>3</v>
      </c>
      <c r="C87" s="30">
        <v>4</v>
      </c>
      <c r="D87" s="30"/>
      <c r="E87" s="30"/>
      <c r="F87" s="30"/>
      <c r="G87" s="30"/>
      <c r="H87" s="30"/>
      <c r="I87" s="30"/>
      <c r="J87" s="30" t="s">
        <v>4100</v>
      </c>
      <c r="K87" s="30"/>
    </row>
    <row r="88" spans="1:13">
      <c r="A88" s="30" t="s">
        <v>4006</v>
      </c>
      <c r="B88" s="30">
        <v>3</v>
      </c>
      <c r="C88" s="30">
        <v>4</v>
      </c>
      <c r="D88" s="30"/>
      <c r="E88" s="30"/>
      <c r="F88" s="30"/>
      <c r="G88" s="30"/>
      <c r="H88" s="30"/>
      <c r="I88" s="30"/>
      <c r="J88" s="30" t="s">
        <v>4101</v>
      </c>
      <c r="K88" s="30"/>
    </row>
    <row r="89" spans="1:13">
      <c r="A89" s="30" t="s">
        <v>4006</v>
      </c>
      <c r="B89" s="30">
        <v>3</v>
      </c>
      <c r="C89" s="30">
        <v>4</v>
      </c>
      <c r="D89" s="30"/>
      <c r="E89" s="30" t="s">
        <v>2206</v>
      </c>
      <c r="F89" s="30"/>
      <c r="G89" s="30"/>
      <c r="H89" s="30"/>
      <c r="I89" s="30"/>
      <c r="J89" s="30"/>
      <c r="K89" s="30"/>
      <c r="L89" s="29">
        <v>29</v>
      </c>
      <c r="M89" s="29" t="s">
        <v>4010</v>
      </c>
    </row>
    <row r="90" spans="1:13">
      <c r="A90" s="30" t="s">
        <v>4006</v>
      </c>
      <c r="B90" s="30">
        <v>3</v>
      </c>
      <c r="C90" s="30">
        <v>4</v>
      </c>
      <c r="D90" s="30"/>
      <c r="E90" s="30" t="s">
        <v>2194</v>
      </c>
      <c r="F90" s="30" t="s">
        <v>4102</v>
      </c>
      <c r="G90" s="30"/>
      <c r="H90" s="30"/>
      <c r="I90" s="30"/>
      <c r="J90" s="30"/>
      <c r="K90" s="30"/>
    </row>
    <row r="91" spans="1:13">
      <c r="A91" s="30" t="s">
        <v>4006</v>
      </c>
      <c r="B91" s="30">
        <v>3</v>
      </c>
      <c r="C91" s="30">
        <v>4</v>
      </c>
      <c r="D91" s="30"/>
      <c r="E91" s="30" t="s">
        <v>2253</v>
      </c>
      <c r="F91" s="30" t="s">
        <v>4102</v>
      </c>
      <c r="G91" s="30" t="s">
        <v>4103</v>
      </c>
      <c r="H91" s="388" t="s">
        <v>9989</v>
      </c>
      <c r="I91" s="30"/>
      <c r="J91" s="30"/>
      <c r="K91" s="30"/>
      <c r="L91" s="33">
        <v>4</v>
      </c>
      <c r="M91" s="29" t="s">
        <v>4015</v>
      </c>
    </row>
    <row r="92" spans="1:13">
      <c r="A92" s="30" t="s">
        <v>4006</v>
      </c>
      <c r="B92" s="30">
        <v>3</v>
      </c>
      <c r="C92" s="30">
        <v>4</v>
      </c>
      <c r="D92" s="30"/>
      <c r="E92" s="30"/>
      <c r="F92" s="30"/>
      <c r="G92" s="30" t="s">
        <v>4103</v>
      </c>
      <c r="H92" s="388" t="s">
        <v>9989</v>
      </c>
      <c r="I92" s="30"/>
      <c r="J92" s="30" t="s">
        <v>4104</v>
      </c>
      <c r="K92" s="30"/>
    </row>
    <row r="93" spans="1:13">
      <c r="A93" s="30" t="s">
        <v>4006</v>
      </c>
      <c r="B93" s="30">
        <v>3</v>
      </c>
      <c r="C93" s="30">
        <v>4</v>
      </c>
      <c r="D93" s="30"/>
      <c r="E93" s="30"/>
      <c r="F93" s="30"/>
      <c r="G93" s="30" t="s">
        <v>4103</v>
      </c>
      <c r="H93" s="388" t="s">
        <v>9989</v>
      </c>
      <c r="I93" s="30"/>
      <c r="J93" s="30" t="s">
        <v>4105</v>
      </c>
      <c r="K93" s="30"/>
    </row>
    <row r="94" spans="1:13">
      <c r="A94" s="30" t="s">
        <v>4006</v>
      </c>
      <c r="B94" s="30">
        <v>3</v>
      </c>
      <c r="C94" s="30">
        <v>4</v>
      </c>
      <c r="D94" s="30"/>
      <c r="E94" s="30"/>
      <c r="F94" s="30"/>
      <c r="G94" s="30" t="s">
        <v>4103</v>
      </c>
      <c r="H94" s="388" t="s">
        <v>9989</v>
      </c>
      <c r="I94" s="30"/>
      <c r="J94" s="30" t="s">
        <v>4106</v>
      </c>
      <c r="K94" s="30"/>
    </row>
    <row r="95" spans="1:13">
      <c r="A95" s="30" t="s">
        <v>4006</v>
      </c>
      <c r="B95" s="30">
        <v>3</v>
      </c>
      <c r="C95" s="30">
        <v>4</v>
      </c>
      <c r="D95" s="30"/>
      <c r="E95" s="30"/>
      <c r="F95" s="30"/>
      <c r="G95" s="30" t="s">
        <v>4103</v>
      </c>
      <c r="H95" s="388" t="s">
        <v>9989</v>
      </c>
      <c r="I95" s="30"/>
      <c r="J95" s="30" t="s">
        <v>4107</v>
      </c>
      <c r="K95" s="30"/>
    </row>
    <row r="96" spans="1:13">
      <c r="A96" s="30" t="s">
        <v>4006</v>
      </c>
      <c r="B96" s="30">
        <v>3</v>
      </c>
      <c r="C96" s="30">
        <v>4</v>
      </c>
      <c r="D96" s="30"/>
      <c r="E96" s="30"/>
      <c r="F96" s="30"/>
      <c r="G96" s="30" t="s">
        <v>4103</v>
      </c>
      <c r="H96" s="388" t="s">
        <v>9989</v>
      </c>
      <c r="I96" s="30"/>
      <c r="J96" s="30" t="s">
        <v>4108</v>
      </c>
      <c r="K96" s="30"/>
    </row>
    <row r="97" spans="1:13">
      <c r="A97" s="30" t="s">
        <v>4006</v>
      </c>
      <c r="B97" s="30">
        <v>3</v>
      </c>
      <c r="C97" s="30">
        <v>4</v>
      </c>
      <c r="D97" s="30"/>
      <c r="E97" s="30"/>
      <c r="F97" s="30"/>
      <c r="G97" s="30" t="s">
        <v>4109</v>
      </c>
      <c r="H97" s="388" t="s">
        <v>9989</v>
      </c>
      <c r="I97" s="30"/>
      <c r="J97" s="30" t="s">
        <v>4110</v>
      </c>
      <c r="K97" s="30"/>
    </row>
    <row r="98" spans="1:13">
      <c r="A98" s="30" t="s">
        <v>4006</v>
      </c>
      <c r="B98" s="30">
        <v>3</v>
      </c>
      <c r="C98" s="30">
        <v>4</v>
      </c>
      <c r="D98" s="30"/>
      <c r="E98" s="30"/>
      <c r="F98" s="30"/>
      <c r="G98" s="30" t="s">
        <v>4111</v>
      </c>
      <c r="H98" s="388" t="s">
        <v>9989</v>
      </c>
      <c r="I98" s="30"/>
      <c r="J98" s="30" t="s">
        <v>4112</v>
      </c>
      <c r="K98" s="30"/>
    </row>
    <row r="99" spans="1:13">
      <c r="A99" s="30" t="s">
        <v>4006</v>
      </c>
      <c r="B99" s="30">
        <v>3</v>
      </c>
      <c r="C99" s="30">
        <v>4</v>
      </c>
      <c r="D99" s="30"/>
      <c r="E99" s="30"/>
      <c r="F99" s="30"/>
      <c r="G99" s="30" t="s">
        <v>4111</v>
      </c>
      <c r="H99" s="388" t="s">
        <v>9989</v>
      </c>
      <c r="I99" s="30"/>
      <c r="J99" s="30" t="s">
        <v>4113</v>
      </c>
      <c r="K99" s="30"/>
    </row>
    <row r="100" spans="1:13">
      <c r="A100" s="30" t="s">
        <v>4006</v>
      </c>
      <c r="B100" s="30">
        <v>3</v>
      </c>
      <c r="C100" s="30">
        <v>4</v>
      </c>
      <c r="D100" s="30" t="s">
        <v>4114</v>
      </c>
      <c r="E100" s="30"/>
      <c r="F100" s="30"/>
      <c r="G100" s="30" t="s">
        <v>4115</v>
      </c>
      <c r="H100" s="388" t="s">
        <v>9993</v>
      </c>
      <c r="I100" s="30"/>
      <c r="J100" s="30" t="s">
        <v>4116</v>
      </c>
      <c r="K100" s="30"/>
    </row>
    <row r="101" spans="1:13">
      <c r="A101" s="30" t="s">
        <v>4006</v>
      </c>
      <c r="B101" s="30">
        <v>3</v>
      </c>
      <c r="C101" s="30">
        <v>4</v>
      </c>
      <c r="D101" s="30" t="s">
        <v>4114</v>
      </c>
      <c r="E101" s="30"/>
      <c r="F101" s="30"/>
      <c r="G101" s="30" t="s">
        <v>4117</v>
      </c>
      <c r="H101" s="388" t="s">
        <v>9994</v>
      </c>
      <c r="I101" s="30"/>
      <c r="J101" s="30" t="s">
        <v>4118</v>
      </c>
      <c r="K101" s="30"/>
    </row>
    <row r="102" spans="1:13">
      <c r="A102" s="30" t="s">
        <v>4006</v>
      </c>
      <c r="B102" s="30">
        <v>3</v>
      </c>
      <c r="C102" s="30">
        <v>4</v>
      </c>
      <c r="D102" s="30"/>
      <c r="E102" s="30"/>
      <c r="F102" s="30"/>
      <c r="G102" s="30" t="s">
        <v>4119</v>
      </c>
      <c r="H102" s="388" t="s">
        <v>9989</v>
      </c>
      <c r="I102" s="30"/>
      <c r="J102" s="30" t="s">
        <v>4120</v>
      </c>
      <c r="K102" s="30"/>
    </row>
    <row r="103" spans="1:13">
      <c r="A103" s="30" t="s">
        <v>4006</v>
      </c>
      <c r="B103" s="30">
        <v>3</v>
      </c>
      <c r="C103" s="30">
        <v>4</v>
      </c>
      <c r="D103" s="30"/>
      <c r="E103" s="30"/>
      <c r="F103" s="30"/>
      <c r="G103" s="30" t="s">
        <v>4119</v>
      </c>
      <c r="H103" s="388" t="s">
        <v>9989</v>
      </c>
      <c r="I103" s="30"/>
      <c r="J103" s="30" t="s">
        <v>4121</v>
      </c>
      <c r="K103" s="30"/>
    </row>
    <row r="104" spans="1:13">
      <c r="A104" s="30" t="s">
        <v>4006</v>
      </c>
      <c r="B104" s="30">
        <v>3</v>
      </c>
      <c r="C104" s="30">
        <v>4</v>
      </c>
      <c r="D104" s="30"/>
      <c r="E104" s="30"/>
      <c r="F104" s="30"/>
      <c r="G104" s="30" t="s">
        <v>4122</v>
      </c>
      <c r="H104" s="388" t="s">
        <v>9989</v>
      </c>
      <c r="I104" s="30"/>
      <c r="J104" s="30" t="s">
        <v>4123</v>
      </c>
      <c r="K104" s="30"/>
    </row>
    <row r="105" spans="1:13">
      <c r="A105" s="30" t="s">
        <v>4006</v>
      </c>
      <c r="B105" s="30">
        <v>3</v>
      </c>
      <c r="C105" s="30">
        <v>4</v>
      </c>
      <c r="D105" s="30"/>
      <c r="E105" s="30"/>
      <c r="F105" s="30"/>
      <c r="G105" s="30" t="s">
        <v>4124</v>
      </c>
      <c r="H105" s="388" t="s">
        <v>9990</v>
      </c>
      <c r="I105" s="30"/>
      <c r="J105" s="30" t="s">
        <v>4125</v>
      </c>
      <c r="K105" s="30"/>
    </row>
    <row r="106" spans="1:13">
      <c r="A106" s="30" t="s">
        <v>4006</v>
      </c>
      <c r="B106" s="30">
        <v>3</v>
      </c>
      <c r="C106" s="30">
        <v>4</v>
      </c>
      <c r="D106" s="30"/>
      <c r="E106" s="30" t="s">
        <v>4126</v>
      </c>
      <c r="F106" s="30"/>
      <c r="G106" s="30" t="s">
        <v>4127</v>
      </c>
      <c r="H106" s="388" t="s">
        <v>9990</v>
      </c>
      <c r="I106" s="30"/>
      <c r="J106" s="30"/>
      <c r="K106" s="30"/>
      <c r="L106" s="29">
        <v>1</v>
      </c>
      <c r="M106" s="29" t="s">
        <v>4015</v>
      </c>
    </row>
    <row r="107" spans="1:13">
      <c r="A107" s="30" t="s">
        <v>4006</v>
      </c>
      <c r="B107" s="30">
        <v>3</v>
      </c>
      <c r="C107" s="30">
        <v>4</v>
      </c>
      <c r="D107" s="30"/>
      <c r="E107" s="30" t="s">
        <v>4128</v>
      </c>
      <c r="F107" s="30"/>
      <c r="G107" s="30" t="s">
        <v>4127</v>
      </c>
      <c r="H107" s="388" t="s">
        <v>9990</v>
      </c>
      <c r="I107" s="30"/>
      <c r="J107" s="30"/>
      <c r="K107" s="30"/>
      <c r="L107" s="29">
        <v>1</v>
      </c>
      <c r="M107" s="29" t="s">
        <v>4015</v>
      </c>
    </row>
    <row r="108" spans="1:13">
      <c r="A108" s="30" t="s">
        <v>4006</v>
      </c>
      <c r="B108" s="30">
        <v>3</v>
      </c>
      <c r="C108" s="30">
        <v>4</v>
      </c>
      <c r="D108" s="30"/>
      <c r="E108" s="30" t="s">
        <v>2226</v>
      </c>
      <c r="F108" s="30" t="s">
        <v>4129</v>
      </c>
      <c r="G108" s="30"/>
      <c r="H108" s="30"/>
      <c r="I108" s="30"/>
      <c r="J108" s="30"/>
      <c r="K108" s="30"/>
      <c r="L108" s="29">
        <v>7</v>
      </c>
      <c r="M108" s="29" t="s">
        <v>4010</v>
      </c>
    </row>
    <row r="109" spans="1:13">
      <c r="A109" s="30" t="s">
        <v>4006</v>
      </c>
      <c r="B109" s="30">
        <v>3</v>
      </c>
      <c r="C109" s="30">
        <v>4</v>
      </c>
      <c r="D109" s="30"/>
      <c r="E109" s="30" t="s">
        <v>2136</v>
      </c>
      <c r="F109" s="30" t="s">
        <v>4129</v>
      </c>
      <c r="G109" s="30"/>
      <c r="H109" s="30"/>
      <c r="I109" s="30"/>
      <c r="J109" s="30"/>
      <c r="K109" s="30"/>
      <c r="L109" s="29">
        <v>6</v>
      </c>
      <c r="M109" s="29" t="s">
        <v>4010</v>
      </c>
    </row>
    <row r="110" spans="1:13">
      <c r="A110" s="30" t="s">
        <v>4006</v>
      </c>
      <c r="B110" s="30">
        <v>3</v>
      </c>
      <c r="C110" s="30">
        <v>4</v>
      </c>
      <c r="D110" s="30"/>
      <c r="E110" s="30"/>
      <c r="F110" s="30"/>
      <c r="G110" s="30"/>
      <c r="H110" s="30"/>
      <c r="I110" s="30"/>
      <c r="J110" s="30" t="s">
        <v>4130</v>
      </c>
      <c r="K110" s="30"/>
    </row>
    <row r="111" spans="1:13">
      <c r="A111" s="30" t="s">
        <v>4006</v>
      </c>
      <c r="B111" s="30">
        <v>3</v>
      </c>
      <c r="C111" s="30">
        <v>4</v>
      </c>
      <c r="D111" s="30"/>
      <c r="E111" s="30"/>
      <c r="F111" s="30"/>
      <c r="G111" s="30"/>
      <c r="H111" s="30"/>
      <c r="I111" s="30"/>
      <c r="J111" s="30" t="s">
        <v>4131</v>
      </c>
      <c r="K111" s="30"/>
    </row>
    <row r="112" spans="1:13">
      <c r="A112" s="30" t="s">
        <v>4006</v>
      </c>
      <c r="B112" s="30">
        <v>3</v>
      </c>
      <c r="C112" s="30">
        <v>4</v>
      </c>
      <c r="D112" s="30"/>
      <c r="E112" s="30"/>
      <c r="F112" s="30"/>
      <c r="G112" s="30"/>
      <c r="H112" s="30"/>
      <c r="I112" s="30"/>
      <c r="J112" s="30" t="s">
        <v>4132</v>
      </c>
      <c r="K112" s="30"/>
    </row>
    <row r="113" spans="1:13">
      <c r="A113" s="30" t="s">
        <v>4006</v>
      </c>
      <c r="B113" s="30">
        <v>3</v>
      </c>
      <c r="C113" s="30">
        <v>4</v>
      </c>
      <c r="D113" s="30"/>
      <c r="E113" s="30"/>
      <c r="F113" s="30"/>
      <c r="G113" s="30" t="s">
        <v>4133</v>
      </c>
      <c r="H113" s="388" t="s">
        <v>9990</v>
      </c>
      <c r="I113" s="30"/>
      <c r="J113" s="30" t="s">
        <v>4134</v>
      </c>
      <c r="K113" s="30"/>
    </row>
    <row r="114" spans="1:13">
      <c r="A114" s="30" t="s">
        <v>4006</v>
      </c>
      <c r="B114" s="30">
        <v>3</v>
      </c>
      <c r="C114" s="30">
        <v>4</v>
      </c>
      <c r="D114" s="30"/>
      <c r="E114" s="30" t="s">
        <v>2154</v>
      </c>
      <c r="F114" s="30"/>
      <c r="G114" s="30" t="s">
        <v>4135</v>
      </c>
      <c r="H114" s="388" t="s">
        <v>9990</v>
      </c>
      <c r="I114" s="30"/>
      <c r="J114" s="30"/>
      <c r="K114" s="30"/>
      <c r="L114" s="29">
        <v>10</v>
      </c>
      <c r="M114" s="29" t="s">
        <v>4010</v>
      </c>
    </row>
    <row r="115" spans="1:13">
      <c r="A115" s="30" t="s">
        <v>4006</v>
      </c>
      <c r="B115" s="30">
        <v>3</v>
      </c>
      <c r="C115" s="30">
        <v>4</v>
      </c>
      <c r="D115" s="30"/>
      <c r="E115" s="30"/>
      <c r="F115" s="30"/>
      <c r="G115" s="30" t="s">
        <v>4135</v>
      </c>
      <c r="H115" s="388" t="s">
        <v>9990</v>
      </c>
      <c r="I115" s="30"/>
      <c r="J115" s="30" t="s">
        <v>4136</v>
      </c>
      <c r="K115" s="30"/>
    </row>
    <row r="116" spans="1:13">
      <c r="A116" s="30" t="s">
        <v>4006</v>
      </c>
      <c r="B116" s="30">
        <v>3</v>
      </c>
      <c r="C116" s="30">
        <v>4</v>
      </c>
      <c r="D116" s="30"/>
      <c r="E116" s="30"/>
      <c r="F116" s="30"/>
      <c r="G116" s="30" t="s">
        <v>4137</v>
      </c>
      <c r="H116" s="388" t="s">
        <v>9991</v>
      </c>
      <c r="I116" s="30"/>
      <c r="J116" s="30" t="s">
        <v>4138</v>
      </c>
      <c r="K116" s="30"/>
    </row>
    <row r="117" spans="1:13">
      <c r="A117" s="30" t="s">
        <v>4006</v>
      </c>
      <c r="B117" s="30">
        <v>3</v>
      </c>
      <c r="C117" s="30">
        <v>4</v>
      </c>
      <c r="D117" s="30"/>
      <c r="E117" s="30"/>
      <c r="F117" s="30"/>
      <c r="G117" s="30" t="s">
        <v>4139</v>
      </c>
      <c r="H117" s="388" t="s">
        <v>9991</v>
      </c>
      <c r="I117" s="30"/>
      <c r="J117" s="30" t="s">
        <v>4140</v>
      </c>
      <c r="K117" s="30"/>
    </row>
    <row r="118" spans="1:13">
      <c r="A118" s="30" t="s">
        <v>4006</v>
      </c>
      <c r="B118" s="30">
        <v>3</v>
      </c>
      <c r="C118" s="30">
        <v>4</v>
      </c>
      <c r="D118" s="30"/>
      <c r="E118" s="30"/>
      <c r="F118" s="30"/>
      <c r="G118" s="30" t="s">
        <v>4139</v>
      </c>
      <c r="H118" s="388" t="s">
        <v>9991</v>
      </c>
      <c r="I118" s="30"/>
      <c r="J118" s="30" t="s">
        <v>4141</v>
      </c>
      <c r="K118" s="30"/>
    </row>
    <row r="119" spans="1:13">
      <c r="A119" s="30" t="s">
        <v>4006</v>
      </c>
      <c r="B119" s="30">
        <v>3</v>
      </c>
      <c r="C119" s="30">
        <v>4</v>
      </c>
      <c r="D119" s="30"/>
      <c r="E119" s="30"/>
      <c r="F119" s="30"/>
      <c r="G119" s="30" t="s">
        <v>4139</v>
      </c>
      <c r="H119" s="388" t="s">
        <v>9991</v>
      </c>
      <c r="I119" s="30"/>
      <c r="J119" s="30" t="s">
        <v>4142</v>
      </c>
      <c r="K119" s="30"/>
    </row>
    <row r="120" spans="1:13">
      <c r="A120" s="30" t="s">
        <v>4006</v>
      </c>
      <c r="B120" s="30">
        <v>3</v>
      </c>
      <c r="C120" s="30">
        <v>4</v>
      </c>
      <c r="D120" s="30"/>
      <c r="E120" s="30" t="s">
        <v>2185</v>
      </c>
      <c r="F120" s="30"/>
      <c r="G120" s="30" t="s">
        <v>4119</v>
      </c>
      <c r="H120" s="388" t="s">
        <v>9989</v>
      </c>
      <c r="I120" s="30"/>
      <c r="J120" s="30"/>
      <c r="K120" s="30"/>
      <c r="L120" s="29">
        <v>19</v>
      </c>
      <c r="M120" s="29" t="s">
        <v>4010</v>
      </c>
    </row>
    <row r="121" spans="1:13">
      <c r="A121" s="30" t="s">
        <v>4006</v>
      </c>
      <c r="B121" s="30">
        <v>3</v>
      </c>
      <c r="C121" s="30">
        <v>4</v>
      </c>
      <c r="D121" s="30"/>
      <c r="E121" s="30" t="s">
        <v>2146</v>
      </c>
      <c r="F121" s="30"/>
      <c r="G121" s="30" t="s">
        <v>4119</v>
      </c>
      <c r="H121" s="388" t="s">
        <v>9989</v>
      </c>
      <c r="I121" s="30"/>
      <c r="J121" s="30"/>
      <c r="K121" s="30"/>
      <c r="L121" s="29">
        <v>9</v>
      </c>
      <c r="M121" s="29" t="s">
        <v>4010</v>
      </c>
    </row>
    <row r="122" spans="1:13">
      <c r="A122" s="30" t="s">
        <v>4006</v>
      </c>
      <c r="B122" s="30">
        <v>3</v>
      </c>
      <c r="C122" s="30">
        <v>4</v>
      </c>
      <c r="D122" s="30"/>
      <c r="E122" s="30"/>
      <c r="F122" s="30"/>
      <c r="G122" s="30" t="s">
        <v>4119</v>
      </c>
      <c r="H122" s="388" t="s">
        <v>9989</v>
      </c>
      <c r="I122" s="30"/>
      <c r="J122" s="30" t="s">
        <v>4143</v>
      </c>
      <c r="K122" s="30"/>
    </row>
    <row r="123" spans="1:13">
      <c r="A123" s="30" t="s">
        <v>4006</v>
      </c>
      <c r="B123" s="30">
        <v>3</v>
      </c>
      <c r="C123" s="30">
        <v>4</v>
      </c>
      <c r="D123" s="30"/>
      <c r="E123" s="30" t="s">
        <v>4144</v>
      </c>
      <c r="F123" s="30"/>
      <c r="G123" s="30" t="s">
        <v>4145</v>
      </c>
      <c r="H123" s="388" t="s">
        <v>9989</v>
      </c>
      <c r="I123" s="30"/>
      <c r="J123" s="30"/>
      <c r="K123" s="30"/>
      <c r="L123" s="29">
        <v>1</v>
      </c>
      <c r="M123" s="29" t="s">
        <v>4015</v>
      </c>
    </row>
    <row r="124" spans="1:13">
      <c r="A124" s="30" t="s">
        <v>4006</v>
      </c>
      <c r="B124" s="30">
        <v>3</v>
      </c>
      <c r="C124" s="30">
        <v>4</v>
      </c>
      <c r="D124" s="30"/>
      <c r="E124" s="30" t="s">
        <v>4146</v>
      </c>
      <c r="F124" s="30"/>
      <c r="G124" s="30" t="s">
        <v>4145</v>
      </c>
      <c r="H124" s="388" t="s">
        <v>9989</v>
      </c>
      <c r="I124" s="30"/>
      <c r="J124" s="30"/>
      <c r="K124" s="30"/>
      <c r="L124" s="29">
        <v>1</v>
      </c>
      <c r="M124" s="29" t="s">
        <v>4015</v>
      </c>
    </row>
    <row r="125" spans="1:13">
      <c r="A125" s="30" t="s">
        <v>4006</v>
      </c>
      <c r="B125" s="30">
        <v>3</v>
      </c>
      <c r="C125" s="30">
        <v>4</v>
      </c>
      <c r="D125" s="30"/>
      <c r="E125" s="30"/>
      <c r="F125" s="30"/>
      <c r="G125" s="30" t="s">
        <v>4147</v>
      </c>
      <c r="H125" s="388" t="s">
        <v>9989</v>
      </c>
      <c r="I125" s="30"/>
      <c r="J125" s="30" t="s">
        <v>4148</v>
      </c>
      <c r="K125" s="30"/>
    </row>
    <row r="126" spans="1:13">
      <c r="A126" s="30" t="s">
        <v>4006</v>
      </c>
      <c r="B126" s="30">
        <v>3</v>
      </c>
      <c r="C126" s="30">
        <v>4</v>
      </c>
      <c r="D126" s="30"/>
      <c r="E126" s="30" t="s">
        <v>2285</v>
      </c>
      <c r="F126" s="30" t="s">
        <v>4149</v>
      </c>
      <c r="G126" s="30" t="s">
        <v>4147</v>
      </c>
      <c r="H126" s="388" t="s">
        <v>9989</v>
      </c>
      <c r="I126" s="30"/>
      <c r="J126" s="30"/>
      <c r="K126" s="30"/>
      <c r="L126" s="29">
        <v>3</v>
      </c>
      <c r="M126" s="29" t="s">
        <v>4015</v>
      </c>
    </row>
    <row r="127" spans="1:13">
      <c r="A127" s="30" t="s">
        <v>4006</v>
      </c>
      <c r="B127" s="30">
        <v>3</v>
      </c>
      <c r="C127" s="30">
        <v>4</v>
      </c>
      <c r="D127" s="30"/>
      <c r="E127" s="30"/>
      <c r="F127" s="30"/>
      <c r="G127" s="30" t="s">
        <v>4150</v>
      </c>
      <c r="H127" s="388" t="s">
        <v>9989</v>
      </c>
      <c r="I127" s="30"/>
      <c r="J127" s="30" t="s">
        <v>4151</v>
      </c>
      <c r="K127" s="30"/>
    </row>
    <row r="128" spans="1:13">
      <c r="A128" s="30" t="s">
        <v>4006</v>
      </c>
      <c r="B128" s="30">
        <v>3</v>
      </c>
      <c r="C128" s="30">
        <v>4</v>
      </c>
      <c r="D128" s="30"/>
      <c r="E128" s="30" t="s">
        <v>4152</v>
      </c>
      <c r="F128" s="30"/>
      <c r="G128" s="30" t="s">
        <v>4119</v>
      </c>
      <c r="H128" s="388" t="s">
        <v>9989</v>
      </c>
      <c r="I128" s="30" t="s">
        <v>2796</v>
      </c>
      <c r="J128" s="30"/>
      <c r="K128" s="30"/>
      <c r="L128" s="33">
        <v>4</v>
      </c>
      <c r="M128" s="29" t="s">
        <v>4015</v>
      </c>
    </row>
    <row r="129" spans="1:13">
      <c r="A129" s="30" t="s">
        <v>4006</v>
      </c>
      <c r="B129" s="30">
        <v>3</v>
      </c>
      <c r="C129" s="30">
        <v>4</v>
      </c>
      <c r="D129" s="30"/>
      <c r="E129" s="30"/>
      <c r="F129" s="30" t="s">
        <v>4153</v>
      </c>
      <c r="G129" s="30" t="s">
        <v>4119</v>
      </c>
      <c r="H129" s="388" t="s">
        <v>9989</v>
      </c>
      <c r="I129" s="32" t="s">
        <v>4069</v>
      </c>
      <c r="J129" s="30"/>
      <c r="K129" s="30"/>
    </row>
    <row r="130" spans="1:13">
      <c r="A130" s="30" t="s">
        <v>4006</v>
      </c>
      <c r="B130" s="30">
        <v>3</v>
      </c>
      <c r="C130" s="30">
        <v>4</v>
      </c>
      <c r="D130" s="30"/>
      <c r="E130" s="30"/>
      <c r="F130" s="30"/>
      <c r="G130" s="30" t="s">
        <v>4119</v>
      </c>
      <c r="H130" s="388" t="s">
        <v>9989</v>
      </c>
      <c r="I130" s="30"/>
      <c r="J130" s="30" t="s">
        <v>4154</v>
      </c>
      <c r="K130" s="30"/>
    </row>
    <row r="131" spans="1:13">
      <c r="A131" s="30" t="s">
        <v>4006</v>
      </c>
      <c r="B131" s="30">
        <v>3</v>
      </c>
      <c r="C131" s="30">
        <v>4</v>
      </c>
      <c r="D131" s="30"/>
      <c r="E131" s="30"/>
      <c r="F131" s="30"/>
      <c r="G131" s="30" t="s">
        <v>4155</v>
      </c>
      <c r="H131" s="388" t="s">
        <v>9989</v>
      </c>
      <c r="I131" s="30"/>
      <c r="J131" s="30" t="s">
        <v>4156</v>
      </c>
      <c r="K131" s="30"/>
    </row>
    <row r="132" spans="1:13">
      <c r="A132" s="30" t="s">
        <v>4006</v>
      </c>
      <c r="B132" s="30">
        <v>3</v>
      </c>
      <c r="C132" s="30">
        <v>4</v>
      </c>
      <c r="D132" s="30"/>
      <c r="E132" s="30" t="s">
        <v>2161</v>
      </c>
      <c r="F132" s="30" t="s">
        <v>4157</v>
      </c>
      <c r="G132" s="30" t="s">
        <v>4155</v>
      </c>
      <c r="H132" s="388" t="s">
        <v>9989</v>
      </c>
      <c r="I132" s="32" t="s">
        <v>4028</v>
      </c>
      <c r="J132" s="30"/>
      <c r="K132" s="30"/>
      <c r="L132" s="29">
        <v>17</v>
      </c>
      <c r="M132" s="29" t="s">
        <v>4010</v>
      </c>
    </row>
    <row r="133" spans="1:13">
      <c r="A133" s="30" t="s">
        <v>4006</v>
      </c>
      <c r="B133" s="30">
        <v>3</v>
      </c>
      <c r="C133" s="30">
        <v>4</v>
      </c>
      <c r="D133" s="30"/>
      <c r="E133" s="30"/>
      <c r="F133" s="30"/>
      <c r="G133" s="30"/>
      <c r="H133" s="30"/>
      <c r="I133" s="32" t="s">
        <v>4075</v>
      </c>
      <c r="J133" s="30"/>
      <c r="K133" s="30"/>
    </row>
    <row r="134" spans="1:13">
      <c r="A134" s="30" t="s">
        <v>4006</v>
      </c>
      <c r="B134" s="30">
        <v>3</v>
      </c>
      <c r="C134" s="30">
        <v>4</v>
      </c>
      <c r="D134" s="30"/>
      <c r="E134" s="30"/>
      <c r="F134" s="30"/>
      <c r="G134" s="30"/>
      <c r="H134" s="30"/>
      <c r="I134" s="32" t="s">
        <v>4078</v>
      </c>
      <c r="J134" s="30"/>
      <c r="K134" s="30"/>
    </row>
    <row r="135" spans="1:13">
      <c r="A135" s="30" t="s">
        <v>4006</v>
      </c>
      <c r="B135" s="30">
        <v>3</v>
      </c>
      <c r="C135" s="30">
        <v>4</v>
      </c>
      <c r="D135" s="30"/>
      <c r="E135" s="30"/>
      <c r="F135" s="30"/>
      <c r="G135" s="30"/>
      <c r="H135" s="30"/>
      <c r="I135" s="32" t="s">
        <v>4077</v>
      </c>
      <c r="J135" s="30"/>
      <c r="K135" s="30"/>
    </row>
    <row r="136" spans="1:13">
      <c r="A136" s="30" t="s">
        <v>4006</v>
      </c>
      <c r="B136" s="30">
        <v>3</v>
      </c>
      <c r="C136" s="30">
        <v>4</v>
      </c>
      <c r="D136" s="30"/>
      <c r="E136" s="30"/>
      <c r="F136" s="30"/>
      <c r="G136" s="30"/>
      <c r="H136" s="30"/>
      <c r="I136" s="32" t="s">
        <v>4076</v>
      </c>
      <c r="J136" s="30"/>
      <c r="K136" s="30"/>
    </row>
    <row r="137" spans="1:13">
      <c r="A137" s="30" t="s">
        <v>4006</v>
      </c>
      <c r="B137" s="30">
        <v>3</v>
      </c>
      <c r="C137" s="30">
        <v>4</v>
      </c>
      <c r="D137" s="30"/>
      <c r="E137" s="30" t="s">
        <v>2138</v>
      </c>
      <c r="F137" s="30" t="s">
        <v>4158</v>
      </c>
      <c r="G137" s="30" t="s">
        <v>4155</v>
      </c>
      <c r="H137" s="388" t="s">
        <v>9989</v>
      </c>
      <c r="I137" s="32" t="s">
        <v>4028</v>
      </c>
      <c r="J137" s="30"/>
      <c r="K137" s="30"/>
      <c r="L137" s="29">
        <v>8</v>
      </c>
      <c r="M137" s="29" t="s">
        <v>4010</v>
      </c>
    </row>
    <row r="138" spans="1:13">
      <c r="A138" s="30" t="s">
        <v>4006</v>
      </c>
      <c r="B138" s="30">
        <v>3</v>
      </c>
      <c r="C138" s="30">
        <v>4</v>
      </c>
      <c r="D138" s="30"/>
      <c r="E138" s="30"/>
      <c r="F138" s="30"/>
      <c r="G138" s="30"/>
      <c r="H138" s="30"/>
      <c r="I138" s="32" t="s">
        <v>4075</v>
      </c>
      <c r="J138" s="30"/>
      <c r="K138" s="30"/>
    </row>
    <row r="139" spans="1:13">
      <c r="A139" s="30" t="s">
        <v>4006</v>
      </c>
      <c r="B139" s="30">
        <v>3</v>
      </c>
      <c r="C139" s="30">
        <v>4</v>
      </c>
      <c r="D139" s="30"/>
      <c r="E139" s="30"/>
      <c r="F139" s="30"/>
      <c r="G139" s="30"/>
      <c r="H139" s="30"/>
      <c r="I139" s="32" t="s">
        <v>4078</v>
      </c>
      <c r="J139" s="30"/>
      <c r="K139" s="30"/>
    </row>
    <row r="140" spans="1:13">
      <c r="A140" s="30" t="s">
        <v>4006</v>
      </c>
      <c r="B140" s="30">
        <v>3</v>
      </c>
      <c r="C140" s="30">
        <v>4</v>
      </c>
      <c r="D140" s="30"/>
      <c r="E140" s="30"/>
      <c r="F140" s="30"/>
      <c r="G140" s="30"/>
      <c r="H140" s="30"/>
      <c r="I140" s="32" t="s">
        <v>4077</v>
      </c>
      <c r="J140" s="30"/>
      <c r="K140" s="30"/>
    </row>
    <row r="141" spans="1:13">
      <c r="A141" s="30" t="s">
        <v>4006</v>
      </c>
      <c r="B141" s="30">
        <v>3</v>
      </c>
      <c r="C141" s="30">
        <v>4</v>
      </c>
      <c r="D141" s="30"/>
      <c r="E141" s="30"/>
      <c r="F141" s="30"/>
      <c r="G141" s="30"/>
      <c r="H141" s="30"/>
      <c r="I141" s="32" t="s">
        <v>4076</v>
      </c>
      <c r="J141" s="30"/>
      <c r="K141" s="30"/>
    </row>
    <row r="142" spans="1:13">
      <c r="A142" s="30" t="s">
        <v>4006</v>
      </c>
      <c r="B142" s="30">
        <v>3</v>
      </c>
      <c r="C142" s="30">
        <v>4</v>
      </c>
      <c r="D142" s="30"/>
      <c r="E142" s="30"/>
      <c r="F142" s="30" t="s">
        <v>4080</v>
      </c>
      <c r="G142" s="30"/>
      <c r="H142" s="30"/>
      <c r="I142" s="32" t="s">
        <v>4028</v>
      </c>
      <c r="J142" s="30"/>
      <c r="K142" s="30"/>
    </row>
    <row r="143" spans="1:13">
      <c r="A143" s="30" t="s">
        <v>4006</v>
      </c>
      <c r="B143" s="30">
        <v>3</v>
      </c>
      <c r="C143" s="30">
        <v>4</v>
      </c>
      <c r="D143" s="30"/>
      <c r="E143" s="30"/>
      <c r="F143" s="30" t="s">
        <v>4159</v>
      </c>
      <c r="G143" s="30"/>
      <c r="H143" s="30"/>
      <c r="I143" s="32" t="s">
        <v>4028</v>
      </c>
      <c r="J143" s="30"/>
      <c r="K143" s="30"/>
    </row>
    <row r="144" spans="1:13">
      <c r="A144" s="30" t="s">
        <v>4006</v>
      </c>
      <c r="B144" s="30">
        <v>3</v>
      </c>
      <c r="C144" s="30">
        <v>4</v>
      </c>
      <c r="D144" s="30"/>
      <c r="E144" s="30" t="s">
        <v>2186</v>
      </c>
      <c r="F144" s="30"/>
      <c r="G144" s="30" t="s">
        <v>4155</v>
      </c>
      <c r="H144" s="388" t="s">
        <v>9989</v>
      </c>
      <c r="I144" s="30"/>
      <c r="J144" s="30"/>
      <c r="K144" s="30"/>
      <c r="L144" s="29">
        <v>20</v>
      </c>
      <c r="M144" s="29" t="s">
        <v>4010</v>
      </c>
    </row>
    <row r="145" spans="1:14">
      <c r="A145" s="30" t="s">
        <v>4160</v>
      </c>
      <c r="B145" s="30">
        <v>2</v>
      </c>
      <c r="C145" s="30">
        <v>1</v>
      </c>
      <c r="D145" s="30"/>
      <c r="E145" s="30" t="s">
        <v>4161</v>
      </c>
      <c r="F145" s="30"/>
      <c r="G145" s="30"/>
      <c r="H145" s="30"/>
      <c r="I145" s="30"/>
      <c r="J145" s="30"/>
      <c r="K145" s="30" t="s">
        <v>4162</v>
      </c>
    </row>
    <row r="146" spans="1:14">
      <c r="A146" s="30" t="s">
        <v>4160</v>
      </c>
      <c r="B146" s="30">
        <v>2</v>
      </c>
      <c r="C146" s="30">
        <v>1</v>
      </c>
      <c r="D146" s="30"/>
      <c r="E146" s="30" t="s">
        <v>4163</v>
      </c>
      <c r="F146" s="30" t="s">
        <v>4164</v>
      </c>
      <c r="G146" s="30"/>
      <c r="H146" s="30"/>
      <c r="I146" s="30"/>
      <c r="J146" s="30"/>
      <c r="K146" s="30" t="s">
        <v>4162</v>
      </c>
    </row>
    <row r="147" spans="1:14">
      <c r="A147" s="30" t="s">
        <v>4160</v>
      </c>
      <c r="B147" s="30">
        <v>2</v>
      </c>
      <c r="C147" s="30">
        <v>1</v>
      </c>
      <c r="D147" s="30"/>
      <c r="E147" s="30" t="s">
        <v>4165</v>
      </c>
      <c r="F147" s="30" t="s">
        <v>4164</v>
      </c>
      <c r="G147" s="30"/>
      <c r="H147" s="30"/>
      <c r="I147" s="30"/>
      <c r="J147" s="30"/>
      <c r="K147" s="30" t="s">
        <v>4162</v>
      </c>
    </row>
    <row r="148" spans="1:14">
      <c r="A148" s="30" t="s">
        <v>4160</v>
      </c>
      <c r="B148" s="30">
        <v>2</v>
      </c>
      <c r="C148" s="30">
        <v>1</v>
      </c>
      <c r="D148" s="30"/>
      <c r="E148" s="30" t="s">
        <v>4166</v>
      </c>
      <c r="F148" s="30" t="s">
        <v>4164</v>
      </c>
      <c r="G148" s="30"/>
      <c r="H148" s="30"/>
      <c r="I148" s="30"/>
      <c r="J148" s="30"/>
      <c r="K148" s="30" t="s">
        <v>4162</v>
      </c>
    </row>
    <row r="149" spans="1:14">
      <c r="A149" s="30" t="s">
        <v>4160</v>
      </c>
      <c r="B149" s="30">
        <v>2</v>
      </c>
      <c r="C149" s="30">
        <v>1</v>
      </c>
      <c r="D149" s="30"/>
      <c r="E149" s="30" t="s">
        <v>4167</v>
      </c>
      <c r="F149" s="30" t="s">
        <v>4164</v>
      </c>
      <c r="G149" s="30"/>
      <c r="H149" s="30"/>
      <c r="I149" s="30"/>
      <c r="J149" s="30"/>
      <c r="K149" s="30" t="s">
        <v>4162</v>
      </c>
    </row>
    <row r="150" spans="1:14">
      <c r="A150" s="30" t="s">
        <v>4160</v>
      </c>
      <c r="B150" s="30">
        <v>2</v>
      </c>
      <c r="C150" s="30">
        <v>1</v>
      </c>
      <c r="D150" s="30"/>
      <c r="E150" s="30" t="s">
        <v>4168</v>
      </c>
      <c r="F150" s="30"/>
      <c r="G150" s="30" t="s">
        <v>4111</v>
      </c>
      <c r="H150" s="388" t="s">
        <v>9989</v>
      </c>
      <c r="I150" s="30"/>
      <c r="J150" s="30"/>
      <c r="K150" s="30" t="s">
        <v>4162</v>
      </c>
    </row>
    <row r="151" spans="1:14">
      <c r="A151" s="30" t="s">
        <v>4160</v>
      </c>
      <c r="B151" s="30">
        <v>2</v>
      </c>
      <c r="C151" s="30">
        <v>1</v>
      </c>
      <c r="D151" s="30"/>
      <c r="E151" s="30" t="s">
        <v>4169</v>
      </c>
      <c r="F151" s="30"/>
      <c r="G151" s="30" t="s">
        <v>4111</v>
      </c>
      <c r="H151" s="388" t="s">
        <v>9989</v>
      </c>
      <c r="I151" s="30"/>
      <c r="J151" s="30"/>
      <c r="K151" s="30" t="s">
        <v>4162</v>
      </c>
    </row>
    <row r="152" spans="1:14">
      <c r="A152" s="30" t="s">
        <v>4160</v>
      </c>
      <c r="B152" s="30">
        <v>2</v>
      </c>
      <c r="C152" s="30">
        <v>1</v>
      </c>
      <c r="D152" s="30"/>
      <c r="E152" s="30" t="s">
        <v>4170</v>
      </c>
      <c r="F152" s="30" t="s">
        <v>4171</v>
      </c>
      <c r="G152" s="30" t="s">
        <v>4111</v>
      </c>
      <c r="H152" s="388" t="s">
        <v>9989</v>
      </c>
      <c r="I152" s="30"/>
      <c r="J152" s="30"/>
      <c r="K152" s="30" t="s">
        <v>4162</v>
      </c>
    </row>
    <row r="153" spans="1:14">
      <c r="A153" s="30" t="s">
        <v>4160</v>
      </c>
      <c r="B153" s="30">
        <v>2</v>
      </c>
      <c r="C153" s="30">
        <v>1</v>
      </c>
      <c r="D153" s="30"/>
      <c r="E153" s="30" t="s">
        <v>4172</v>
      </c>
      <c r="F153" s="30" t="s">
        <v>4173</v>
      </c>
      <c r="G153" s="30" t="s">
        <v>4111</v>
      </c>
      <c r="H153" s="388" t="s">
        <v>9989</v>
      </c>
      <c r="I153" s="30"/>
      <c r="J153" s="30"/>
      <c r="K153" s="30" t="s">
        <v>4162</v>
      </c>
    </row>
    <row r="154" spans="1:14">
      <c r="A154" s="30" t="s">
        <v>4160</v>
      </c>
      <c r="B154" s="30">
        <v>2</v>
      </c>
      <c r="C154" s="30">
        <v>1</v>
      </c>
      <c r="D154" s="30"/>
      <c r="E154" s="30" t="s">
        <v>4172</v>
      </c>
      <c r="F154" s="30" t="s">
        <v>4174</v>
      </c>
      <c r="G154" s="30"/>
      <c r="H154" s="30"/>
      <c r="I154" s="30"/>
      <c r="J154" s="30"/>
      <c r="K154" s="30" t="s">
        <v>4162</v>
      </c>
    </row>
    <row r="155" spans="1:14">
      <c r="A155" s="30" t="s">
        <v>4160</v>
      </c>
      <c r="B155" s="30">
        <v>2</v>
      </c>
      <c r="C155" s="30">
        <v>1</v>
      </c>
      <c r="D155" s="30"/>
      <c r="E155" s="30" t="s">
        <v>4175</v>
      </c>
      <c r="F155" s="30" t="s">
        <v>4174</v>
      </c>
      <c r="G155" s="30" t="s">
        <v>4109</v>
      </c>
      <c r="H155" s="388" t="s">
        <v>9989</v>
      </c>
      <c r="I155" s="30"/>
      <c r="J155" s="30"/>
      <c r="K155" s="30" t="s">
        <v>4162</v>
      </c>
      <c r="L155" s="33"/>
      <c r="M155" s="33"/>
      <c r="N155" s="33"/>
    </row>
    <row r="156" spans="1:14">
      <c r="A156" s="30" t="s">
        <v>4160</v>
      </c>
      <c r="B156" s="30">
        <v>2</v>
      </c>
      <c r="C156" s="30">
        <v>1</v>
      </c>
      <c r="D156" s="30"/>
      <c r="E156" s="30" t="s">
        <v>4176</v>
      </c>
      <c r="F156" s="30" t="s">
        <v>4174</v>
      </c>
      <c r="G156" s="30" t="s">
        <v>4109</v>
      </c>
      <c r="H156" s="388" t="s">
        <v>9989</v>
      </c>
      <c r="I156" s="30"/>
      <c r="J156" s="30"/>
      <c r="K156" s="30" t="s">
        <v>4162</v>
      </c>
    </row>
    <row r="157" spans="1:14">
      <c r="A157" s="30" t="s">
        <v>4160</v>
      </c>
      <c r="B157" s="30">
        <v>2</v>
      </c>
      <c r="C157" s="30">
        <v>1</v>
      </c>
      <c r="D157" s="30"/>
      <c r="E157" s="30" t="s">
        <v>4175</v>
      </c>
      <c r="F157" s="30"/>
      <c r="G157" s="30" t="s">
        <v>4109</v>
      </c>
      <c r="H157" s="388" t="s">
        <v>9989</v>
      </c>
      <c r="I157" s="30" t="s">
        <v>4177</v>
      </c>
      <c r="J157" s="30"/>
      <c r="K157" s="30" t="s">
        <v>4162</v>
      </c>
    </row>
    <row r="158" spans="1:14">
      <c r="A158" s="30" t="s">
        <v>4160</v>
      </c>
      <c r="B158" s="30">
        <v>2</v>
      </c>
      <c r="C158" s="30">
        <v>1</v>
      </c>
      <c r="D158" s="30"/>
      <c r="E158" s="30" t="s">
        <v>4176</v>
      </c>
      <c r="F158" s="30"/>
      <c r="G158" s="30" t="s">
        <v>4109</v>
      </c>
      <c r="H158" s="388" t="s">
        <v>9989</v>
      </c>
      <c r="I158" s="30" t="s">
        <v>4177</v>
      </c>
      <c r="J158" s="30"/>
      <c r="K158" s="30" t="s">
        <v>4162</v>
      </c>
    </row>
    <row r="159" spans="1:14">
      <c r="A159" s="30" t="s">
        <v>4160</v>
      </c>
      <c r="B159" s="30">
        <v>2</v>
      </c>
      <c r="C159" s="30">
        <v>1</v>
      </c>
      <c r="D159" s="30"/>
      <c r="E159" s="30" t="s">
        <v>4175</v>
      </c>
      <c r="F159" s="30" t="s">
        <v>4178</v>
      </c>
      <c r="G159" s="30" t="s">
        <v>4109</v>
      </c>
      <c r="H159" s="388" t="s">
        <v>9989</v>
      </c>
      <c r="I159" s="30"/>
      <c r="J159" s="30"/>
      <c r="K159" s="30" t="s">
        <v>4162</v>
      </c>
    </row>
    <row r="160" spans="1:14">
      <c r="A160" s="30" t="s">
        <v>4160</v>
      </c>
      <c r="B160" s="30">
        <v>2</v>
      </c>
      <c r="C160" s="30">
        <v>1</v>
      </c>
      <c r="D160" s="30"/>
      <c r="E160" s="30" t="s">
        <v>4176</v>
      </c>
      <c r="F160" s="30" t="s">
        <v>4178</v>
      </c>
      <c r="G160" s="30" t="s">
        <v>4109</v>
      </c>
      <c r="H160" s="388" t="s">
        <v>9989</v>
      </c>
      <c r="I160" s="30"/>
      <c r="J160" s="30"/>
      <c r="K160" s="30" t="s">
        <v>4162</v>
      </c>
    </row>
    <row r="161" spans="1:11">
      <c r="A161" s="30" t="s">
        <v>4160</v>
      </c>
      <c r="B161" s="30">
        <v>2</v>
      </c>
      <c r="C161" s="30">
        <v>1</v>
      </c>
      <c r="D161" s="30"/>
      <c r="E161" s="30" t="s">
        <v>4175</v>
      </c>
      <c r="F161" s="30" t="s">
        <v>4179</v>
      </c>
      <c r="G161" s="30" t="s">
        <v>4109</v>
      </c>
      <c r="H161" s="388" t="s">
        <v>9989</v>
      </c>
      <c r="I161" s="30"/>
      <c r="J161" s="30"/>
      <c r="K161" s="30" t="s">
        <v>4162</v>
      </c>
    </row>
    <row r="162" spans="1:11">
      <c r="A162" s="30" t="s">
        <v>4160</v>
      </c>
      <c r="B162" s="30">
        <v>2</v>
      </c>
      <c r="C162" s="30">
        <v>1</v>
      </c>
      <c r="D162" s="30"/>
      <c r="E162" s="30" t="s">
        <v>4176</v>
      </c>
      <c r="F162" s="30" t="s">
        <v>4179</v>
      </c>
      <c r="G162" s="30" t="s">
        <v>4109</v>
      </c>
      <c r="H162" s="388" t="s">
        <v>9989</v>
      </c>
      <c r="I162" s="30"/>
      <c r="J162" s="30"/>
      <c r="K162" s="30" t="s">
        <v>4162</v>
      </c>
    </row>
    <row r="163" spans="1:11">
      <c r="A163" s="30" t="s">
        <v>4160</v>
      </c>
      <c r="B163" s="30">
        <v>2</v>
      </c>
      <c r="C163" s="30">
        <v>1</v>
      </c>
      <c r="D163" s="30"/>
      <c r="E163" s="30" t="s">
        <v>4175</v>
      </c>
      <c r="F163" s="30" t="s">
        <v>4180</v>
      </c>
      <c r="G163" s="30" t="s">
        <v>4109</v>
      </c>
      <c r="H163" s="388" t="s">
        <v>9989</v>
      </c>
      <c r="I163" s="30"/>
      <c r="J163" s="30"/>
      <c r="K163" s="30" t="s">
        <v>4162</v>
      </c>
    </row>
    <row r="164" spans="1:11">
      <c r="A164" s="30" t="s">
        <v>4160</v>
      </c>
      <c r="B164" s="30">
        <v>2</v>
      </c>
      <c r="C164" s="30">
        <v>1</v>
      </c>
      <c r="D164" s="30"/>
      <c r="E164" s="30" t="s">
        <v>4176</v>
      </c>
      <c r="F164" s="30" t="s">
        <v>4180</v>
      </c>
      <c r="G164" s="30" t="s">
        <v>4109</v>
      </c>
      <c r="H164" s="388" t="s">
        <v>9989</v>
      </c>
      <c r="I164" s="30"/>
      <c r="J164" s="30"/>
      <c r="K164" s="30" t="s">
        <v>4162</v>
      </c>
    </row>
    <row r="165" spans="1:11">
      <c r="A165" s="30" t="s">
        <v>4160</v>
      </c>
      <c r="B165" s="30">
        <v>2</v>
      </c>
      <c r="C165" s="30">
        <v>1</v>
      </c>
      <c r="D165" s="30"/>
      <c r="E165" s="30" t="s">
        <v>4181</v>
      </c>
      <c r="F165" s="30" t="s">
        <v>4174</v>
      </c>
      <c r="G165" s="30" t="s">
        <v>4109</v>
      </c>
      <c r="H165" s="388" t="s">
        <v>9989</v>
      </c>
      <c r="I165" s="30"/>
      <c r="J165" s="30"/>
      <c r="K165" s="30" t="s">
        <v>4162</v>
      </c>
    </row>
    <row r="166" spans="1:11">
      <c r="A166" s="30" t="s">
        <v>4160</v>
      </c>
      <c r="B166" s="30">
        <v>2</v>
      </c>
      <c r="C166" s="30">
        <v>1</v>
      </c>
      <c r="D166" s="30"/>
      <c r="E166" s="30" t="s">
        <v>4182</v>
      </c>
      <c r="F166" s="30" t="s">
        <v>4174</v>
      </c>
      <c r="G166" s="30" t="s">
        <v>4109</v>
      </c>
      <c r="H166" s="388" t="s">
        <v>9989</v>
      </c>
      <c r="I166" s="30"/>
      <c r="J166" s="30"/>
      <c r="K166" s="30" t="s">
        <v>4162</v>
      </c>
    </row>
    <row r="167" spans="1:11">
      <c r="A167" s="30" t="s">
        <v>4160</v>
      </c>
      <c r="B167" s="30">
        <v>2</v>
      </c>
      <c r="C167" s="30">
        <v>1</v>
      </c>
      <c r="D167" s="30"/>
      <c r="E167" s="30" t="s">
        <v>4181</v>
      </c>
      <c r="F167" s="30"/>
      <c r="G167" s="30" t="s">
        <v>4109</v>
      </c>
      <c r="H167" s="388" t="s">
        <v>9989</v>
      </c>
      <c r="I167" s="30" t="s">
        <v>4177</v>
      </c>
      <c r="J167" s="30"/>
      <c r="K167" s="30" t="s">
        <v>4162</v>
      </c>
    </row>
    <row r="168" spans="1:11">
      <c r="A168" s="30" t="s">
        <v>4160</v>
      </c>
      <c r="B168" s="30">
        <v>2</v>
      </c>
      <c r="C168" s="30">
        <v>1</v>
      </c>
      <c r="D168" s="30"/>
      <c r="E168" s="30" t="s">
        <v>4182</v>
      </c>
      <c r="F168" s="30"/>
      <c r="G168" s="30" t="s">
        <v>4109</v>
      </c>
      <c r="H168" s="388" t="s">
        <v>9989</v>
      </c>
      <c r="I168" s="30" t="s">
        <v>4177</v>
      </c>
      <c r="J168" s="30"/>
      <c r="K168" s="30" t="s">
        <v>4162</v>
      </c>
    </row>
    <row r="169" spans="1:11">
      <c r="A169" s="30" t="s">
        <v>4160</v>
      </c>
      <c r="B169" s="30">
        <v>2</v>
      </c>
      <c r="C169" s="30">
        <v>1</v>
      </c>
      <c r="D169" s="30"/>
      <c r="E169" s="30" t="s">
        <v>4181</v>
      </c>
      <c r="F169" s="30" t="s">
        <v>4183</v>
      </c>
      <c r="G169" s="30" t="s">
        <v>4109</v>
      </c>
      <c r="H169" s="388" t="s">
        <v>9989</v>
      </c>
      <c r="I169" s="30"/>
      <c r="J169" s="30"/>
      <c r="K169" s="30" t="s">
        <v>4162</v>
      </c>
    </row>
    <row r="170" spans="1:11">
      <c r="A170" s="30" t="s">
        <v>4160</v>
      </c>
      <c r="B170" s="30">
        <v>2</v>
      </c>
      <c r="C170" s="30">
        <v>1</v>
      </c>
      <c r="D170" s="30"/>
      <c r="E170" s="30" t="s">
        <v>4182</v>
      </c>
      <c r="F170" s="30" t="s">
        <v>4183</v>
      </c>
      <c r="G170" s="30" t="s">
        <v>4109</v>
      </c>
      <c r="H170" s="388" t="s">
        <v>9989</v>
      </c>
      <c r="I170" s="30"/>
      <c r="J170" s="30"/>
      <c r="K170" s="30" t="s">
        <v>4162</v>
      </c>
    </row>
    <row r="171" spans="1:11">
      <c r="A171" s="30" t="s">
        <v>4160</v>
      </c>
      <c r="B171" s="30">
        <v>2</v>
      </c>
      <c r="C171" s="30">
        <v>1</v>
      </c>
      <c r="D171" s="30"/>
      <c r="E171" s="30" t="s">
        <v>4181</v>
      </c>
      <c r="F171" s="30" t="s">
        <v>4184</v>
      </c>
      <c r="G171" s="30" t="s">
        <v>4109</v>
      </c>
      <c r="H171" s="388" t="s">
        <v>9989</v>
      </c>
      <c r="I171" s="30"/>
      <c r="J171" s="30"/>
      <c r="K171" s="30" t="s">
        <v>4162</v>
      </c>
    </row>
    <row r="172" spans="1:11">
      <c r="A172" s="30" t="s">
        <v>4160</v>
      </c>
      <c r="B172" s="30">
        <v>2</v>
      </c>
      <c r="C172" s="30">
        <v>1</v>
      </c>
      <c r="D172" s="30"/>
      <c r="E172" s="30" t="s">
        <v>4182</v>
      </c>
      <c r="F172" s="30" t="s">
        <v>4184</v>
      </c>
      <c r="G172" s="30" t="s">
        <v>4109</v>
      </c>
      <c r="H172" s="388" t="s">
        <v>9989</v>
      </c>
      <c r="I172" s="30"/>
      <c r="J172" s="30"/>
      <c r="K172" s="30" t="s">
        <v>4162</v>
      </c>
    </row>
    <row r="173" spans="1:11">
      <c r="A173" s="30" t="s">
        <v>4160</v>
      </c>
      <c r="B173" s="30">
        <v>2</v>
      </c>
      <c r="C173" s="30">
        <v>1</v>
      </c>
      <c r="D173" s="30"/>
      <c r="E173" s="30" t="s">
        <v>4181</v>
      </c>
      <c r="F173" s="30" t="s">
        <v>4185</v>
      </c>
      <c r="G173" s="30" t="s">
        <v>4109</v>
      </c>
      <c r="H173" s="388" t="s">
        <v>9989</v>
      </c>
      <c r="I173" s="30"/>
      <c r="J173" s="30"/>
      <c r="K173" s="30" t="s">
        <v>4162</v>
      </c>
    </row>
    <row r="174" spans="1:11">
      <c r="A174" s="30" t="s">
        <v>4160</v>
      </c>
      <c r="B174" s="30">
        <v>2</v>
      </c>
      <c r="C174" s="30">
        <v>1</v>
      </c>
      <c r="D174" s="30"/>
      <c r="E174" s="30" t="s">
        <v>4182</v>
      </c>
      <c r="F174" s="30" t="s">
        <v>4185</v>
      </c>
      <c r="G174" s="30" t="s">
        <v>4109</v>
      </c>
      <c r="H174" s="388" t="s">
        <v>9989</v>
      </c>
      <c r="I174" s="30"/>
      <c r="J174" s="30"/>
      <c r="K174" s="30" t="s">
        <v>4162</v>
      </c>
    </row>
    <row r="175" spans="1:11">
      <c r="A175" s="30" t="s">
        <v>4160</v>
      </c>
      <c r="B175" s="30">
        <v>2</v>
      </c>
      <c r="C175" s="30">
        <v>1</v>
      </c>
      <c r="D175" s="30"/>
      <c r="E175" s="30" t="s">
        <v>4186</v>
      </c>
      <c r="F175" s="30"/>
      <c r="G175" s="30" t="s">
        <v>4109</v>
      </c>
      <c r="H175" s="388" t="s">
        <v>9989</v>
      </c>
      <c r="I175" s="30"/>
      <c r="J175" s="30"/>
      <c r="K175" s="30" t="s">
        <v>4162</v>
      </c>
    </row>
    <row r="176" spans="1:11">
      <c r="A176" s="30" t="s">
        <v>4160</v>
      </c>
      <c r="B176" s="30">
        <v>2</v>
      </c>
      <c r="C176" s="30">
        <v>1</v>
      </c>
      <c r="D176" s="30"/>
      <c r="E176" s="30" t="s">
        <v>4187</v>
      </c>
      <c r="F176" s="30"/>
      <c r="G176" s="30" t="s">
        <v>4109</v>
      </c>
      <c r="H176" s="388" t="s">
        <v>9989</v>
      </c>
      <c r="I176" s="30"/>
      <c r="J176" s="30"/>
      <c r="K176" s="30" t="s">
        <v>4162</v>
      </c>
    </row>
    <row r="177" spans="1:11">
      <c r="A177" s="30" t="s">
        <v>4160</v>
      </c>
      <c r="B177" s="30">
        <v>2</v>
      </c>
      <c r="C177" s="30">
        <v>1</v>
      </c>
      <c r="D177" s="30"/>
      <c r="E177" s="30" t="s">
        <v>4188</v>
      </c>
      <c r="F177" s="30" t="s">
        <v>4189</v>
      </c>
      <c r="G177" s="30" t="s">
        <v>4109</v>
      </c>
      <c r="H177" s="388" t="s">
        <v>9989</v>
      </c>
      <c r="I177" s="30"/>
      <c r="J177" s="30"/>
      <c r="K177" s="30" t="s">
        <v>4162</v>
      </c>
    </row>
    <row r="178" spans="1:11">
      <c r="A178" s="30" t="s">
        <v>4160</v>
      </c>
      <c r="B178" s="30">
        <v>2</v>
      </c>
      <c r="C178" s="30">
        <v>1</v>
      </c>
      <c r="D178" s="30"/>
      <c r="E178" s="30" t="s">
        <v>4190</v>
      </c>
      <c r="F178" s="30" t="s">
        <v>4191</v>
      </c>
      <c r="G178" s="30" t="s">
        <v>4109</v>
      </c>
      <c r="H178" s="388" t="s">
        <v>9989</v>
      </c>
      <c r="I178" s="30"/>
      <c r="J178" s="30"/>
      <c r="K178" s="30" t="s">
        <v>4162</v>
      </c>
    </row>
    <row r="179" spans="1:11">
      <c r="A179" s="30" t="s">
        <v>4160</v>
      </c>
      <c r="B179" s="30">
        <v>2</v>
      </c>
      <c r="C179" s="30">
        <v>1</v>
      </c>
      <c r="D179" s="30"/>
      <c r="E179" s="30" t="s">
        <v>4192</v>
      </c>
      <c r="F179" s="30" t="s">
        <v>4193</v>
      </c>
      <c r="G179" s="30" t="s">
        <v>4109</v>
      </c>
      <c r="H179" s="388" t="s">
        <v>9989</v>
      </c>
      <c r="I179" s="30"/>
      <c r="J179" s="30"/>
      <c r="K179" s="30" t="s">
        <v>4162</v>
      </c>
    </row>
    <row r="180" spans="1:11">
      <c r="A180" s="30" t="s">
        <v>4160</v>
      </c>
      <c r="B180" s="30">
        <v>2</v>
      </c>
      <c r="C180" s="30">
        <v>1</v>
      </c>
      <c r="D180" s="30"/>
      <c r="E180" s="30" t="s">
        <v>4194</v>
      </c>
      <c r="F180" s="30"/>
      <c r="G180" s="30" t="s">
        <v>4109</v>
      </c>
      <c r="H180" s="388" t="s">
        <v>9989</v>
      </c>
      <c r="I180" s="30"/>
      <c r="J180" s="30"/>
      <c r="K180" s="30" t="s">
        <v>4162</v>
      </c>
    </row>
    <row r="181" spans="1:11">
      <c r="A181" s="30" t="s">
        <v>4160</v>
      </c>
      <c r="B181" s="30">
        <v>2</v>
      </c>
      <c r="C181" s="30">
        <v>1</v>
      </c>
      <c r="D181" s="30"/>
      <c r="E181" s="30" t="s">
        <v>4192</v>
      </c>
      <c r="F181" s="30" t="s">
        <v>4174</v>
      </c>
      <c r="G181" s="30" t="s">
        <v>4109</v>
      </c>
      <c r="H181" s="388" t="s">
        <v>9989</v>
      </c>
      <c r="I181" s="30"/>
      <c r="J181" s="30"/>
      <c r="K181" s="30" t="s">
        <v>4162</v>
      </c>
    </row>
    <row r="182" spans="1:11">
      <c r="A182" s="30" t="s">
        <v>4160</v>
      </c>
      <c r="B182" s="30">
        <v>2</v>
      </c>
      <c r="C182" s="30">
        <v>1</v>
      </c>
      <c r="D182" s="30"/>
      <c r="E182" s="30" t="s">
        <v>4190</v>
      </c>
      <c r="F182" s="30" t="s">
        <v>4174</v>
      </c>
      <c r="G182" s="30" t="s">
        <v>4109</v>
      </c>
      <c r="H182" s="388" t="s">
        <v>9989</v>
      </c>
      <c r="I182" s="30"/>
      <c r="J182" s="30"/>
      <c r="K182" s="30" t="s">
        <v>4162</v>
      </c>
    </row>
    <row r="183" spans="1:11">
      <c r="A183" s="30" t="s">
        <v>4160</v>
      </c>
      <c r="B183" s="30">
        <v>2</v>
      </c>
      <c r="C183" s="30">
        <v>1</v>
      </c>
      <c r="D183" s="30"/>
      <c r="E183" s="30" t="s">
        <v>4195</v>
      </c>
      <c r="F183" s="30"/>
      <c r="G183" s="30" t="s">
        <v>4109</v>
      </c>
      <c r="H183" s="388" t="s">
        <v>9989</v>
      </c>
      <c r="I183" s="30"/>
      <c r="J183" s="30"/>
      <c r="K183" s="30" t="s">
        <v>4162</v>
      </c>
    </row>
    <row r="184" spans="1:11">
      <c r="A184" s="30" t="s">
        <v>4160</v>
      </c>
      <c r="B184" s="30">
        <v>2</v>
      </c>
      <c r="C184" s="30">
        <v>1</v>
      </c>
      <c r="D184" s="30"/>
      <c r="E184" s="30" t="s">
        <v>4196</v>
      </c>
      <c r="F184" s="30" t="s">
        <v>4197</v>
      </c>
      <c r="G184" s="30" t="s">
        <v>4198</v>
      </c>
      <c r="H184" s="388" t="s">
        <v>9995</v>
      </c>
      <c r="I184" s="30"/>
      <c r="J184" s="30"/>
      <c r="K184" s="30" t="s">
        <v>4199</v>
      </c>
    </row>
    <row r="185" spans="1:11">
      <c r="A185" s="30" t="s">
        <v>4160</v>
      </c>
      <c r="B185" s="30">
        <v>2</v>
      </c>
      <c r="C185" s="30">
        <v>1</v>
      </c>
      <c r="D185" s="30"/>
      <c r="E185" s="30" t="s">
        <v>4200</v>
      </c>
      <c r="F185" s="30" t="s">
        <v>4201</v>
      </c>
      <c r="G185" s="30" t="s">
        <v>4198</v>
      </c>
      <c r="H185" s="388" t="s">
        <v>9995</v>
      </c>
      <c r="I185" s="30"/>
      <c r="J185" s="30"/>
      <c r="K185" s="30" t="s">
        <v>4199</v>
      </c>
    </row>
    <row r="186" spans="1:11">
      <c r="A186" s="30" t="s">
        <v>4160</v>
      </c>
      <c r="B186" s="30">
        <v>2</v>
      </c>
      <c r="C186" s="30">
        <v>1</v>
      </c>
      <c r="D186" s="30"/>
      <c r="E186" s="30" t="s">
        <v>4202</v>
      </c>
      <c r="F186" s="30" t="s">
        <v>4203</v>
      </c>
      <c r="G186" s="30" t="s">
        <v>4204</v>
      </c>
      <c r="H186" s="388" t="s">
        <v>9996</v>
      </c>
      <c r="I186" s="30"/>
      <c r="J186" s="30"/>
      <c r="K186" s="30" t="s">
        <v>4199</v>
      </c>
    </row>
    <row r="187" spans="1:11">
      <c r="A187" s="30" t="s">
        <v>4160</v>
      </c>
      <c r="B187" s="30">
        <v>2</v>
      </c>
      <c r="C187" s="30">
        <v>1</v>
      </c>
      <c r="D187" s="30"/>
      <c r="E187" s="30" t="s">
        <v>4205</v>
      </c>
      <c r="F187" s="30" t="s">
        <v>4203</v>
      </c>
      <c r="G187" s="30" t="s">
        <v>4204</v>
      </c>
      <c r="H187" s="388" t="s">
        <v>9996</v>
      </c>
      <c r="I187" s="30"/>
      <c r="J187" s="30"/>
      <c r="K187" s="30" t="s">
        <v>4199</v>
      </c>
    </row>
    <row r="188" spans="1:11">
      <c r="A188" s="30" t="s">
        <v>4160</v>
      </c>
      <c r="B188" s="30">
        <v>2</v>
      </c>
      <c r="C188" s="30">
        <v>1</v>
      </c>
      <c r="D188" s="30"/>
      <c r="E188" s="30" t="s">
        <v>4206</v>
      </c>
      <c r="F188" s="30"/>
      <c r="G188" s="30" t="s">
        <v>4207</v>
      </c>
      <c r="H188" s="388" t="s">
        <v>9995</v>
      </c>
      <c r="I188" s="30"/>
      <c r="J188" s="30"/>
      <c r="K188" s="30" t="s">
        <v>4199</v>
      </c>
    </row>
    <row r="189" spans="1:11">
      <c r="A189" s="30" t="s">
        <v>4160</v>
      </c>
      <c r="B189" s="30">
        <v>2</v>
      </c>
      <c r="C189" s="30">
        <v>1</v>
      </c>
      <c r="D189" s="30"/>
      <c r="E189" s="30" t="s">
        <v>4208</v>
      </c>
      <c r="F189" s="30" t="s">
        <v>4209</v>
      </c>
      <c r="G189" s="30" t="s">
        <v>4207</v>
      </c>
      <c r="H189" s="388" t="s">
        <v>9995</v>
      </c>
      <c r="I189" s="30"/>
      <c r="J189" s="30"/>
      <c r="K189" s="30" t="s">
        <v>4199</v>
      </c>
    </row>
    <row r="190" spans="1:11">
      <c r="A190" s="30" t="s">
        <v>4160</v>
      </c>
      <c r="B190" s="30">
        <v>2</v>
      </c>
      <c r="C190" s="30">
        <v>1</v>
      </c>
      <c r="D190" s="30"/>
      <c r="E190" s="30" t="s">
        <v>4210</v>
      </c>
      <c r="F190" s="30" t="s">
        <v>4209</v>
      </c>
      <c r="G190" s="30" t="s">
        <v>4207</v>
      </c>
      <c r="H190" s="388" t="s">
        <v>9995</v>
      </c>
      <c r="I190" s="30"/>
      <c r="J190" s="30"/>
      <c r="K190" s="30" t="s">
        <v>4199</v>
      </c>
    </row>
    <row r="191" spans="1:11">
      <c r="A191" s="30" t="s">
        <v>4160</v>
      </c>
      <c r="B191" s="30">
        <v>2</v>
      </c>
      <c r="C191" s="30">
        <v>1</v>
      </c>
      <c r="D191" s="30"/>
      <c r="E191" s="30" t="s">
        <v>4211</v>
      </c>
      <c r="F191" s="30" t="s">
        <v>4209</v>
      </c>
      <c r="G191" s="30" t="s">
        <v>4207</v>
      </c>
      <c r="H191" s="388" t="s">
        <v>9995</v>
      </c>
      <c r="I191" s="30"/>
      <c r="J191" s="30"/>
      <c r="K191" s="30" t="s">
        <v>4199</v>
      </c>
    </row>
  </sheetData>
  <autoFilter ref="A2:L191"/>
  <hyperlinks>
    <hyperlink ref="A1" location="'Common list'!A1" display="&lt;--назад"/>
  </hyperlinks>
  <pageMargins left="0.7" right="0.7" top="0.75" bottom="0.75" header="0.3" footer="0.3"/>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C9"/>
  <sheetViews>
    <sheetView workbookViewId="0">
      <selection activeCell="C21" sqref="C21"/>
    </sheetView>
  </sheetViews>
  <sheetFormatPr defaultRowHeight="15"/>
  <cols>
    <col min="1" max="1" width="17.42578125" bestFit="1" customWidth="1"/>
    <col min="2" max="2" width="31.7109375" customWidth="1"/>
    <col min="3" max="3" width="29.7109375" customWidth="1"/>
  </cols>
  <sheetData>
    <row r="3" spans="1:3">
      <c r="A3" s="391" t="s">
        <v>10013</v>
      </c>
      <c r="B3" t="s">
        <v>10044</v>
      </c>
      <c r="C3" t="s">
        <v>10045</v>
      </c>
    </row>
    <row r="4" spans="1:3">
      <c r="A4" s="387" t="s">
        <v>10011</v>
      </c>
      <c r="B4" s="22">
        <v>3324</v>
      </c>
      <c r="C4" s="22">
        <v>0</v>
      </c>
    </row>
    <row r="5" spans="1:3">
      <c r="A5" s="387" t="s">
        <v>6290</v>
      </c>
      <c r="B5" s="22">
        <v>2941</v>
      </c>
      <c r="C5" s="22"/>
    </row>
    <row r="6" spans="1:3">
      <c r="A6" s="387" t="s">
        <v>9868</v>
      </c>
      <c r="B6" s="22">
        <v>16072</v>
      </c>
      <c r="C6" s="22">
        <v>5717.3</v>
      </c>
    </row>
    <row r="7" spans="1:3">
      <c r="A7" s="387" t="s">
        <v>10010</v>
      </c>
      <c r="B7" s="22">
        <v>403</v>
      </c>
      <c r="C7" s="22"/>
    </row>
    <row r="8" spans="1:3">
      <c r="A8" s="387" t="s">
        <v>10012</v>
      </c>
      <c r="B8" s="22">
        <v>8948</v>
      </c>
      <c r="C8" s="22"/>
    </row>
    <row r="9" spans="1:3">
      <c r="A9" s="387" t="s">
        <v>10014</v>
      </c>
      <c r="B9" s="22">
        <v>31688</v>
      </c>
      <c r="C9" s="22">
        <v>5717.3</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N735"/>
  <sheetViews>
    <sheetView zoomScale="38" zoomScaleNormal="60" workbookViewId="0">
      <pane ySplit="2" topLeftCell="A3" activePane="bottomLeft" state="frozen"/>
      <selection activeCell="C21" sqref="C21"/>
      <selection pane="bottomLeft" activeCell="C21" sqref="C21"/>
    </sheetView>
  </sheetViews>
  <sheetFormatPr defaultColWidth="9.140625" defaultRowHeight="22.5"/>
  <cols>
    <col min="1" max="1" width="43.85546875" style="56" customWidth="1"/>
    <col min="2" max="2" width="34.140625" style="56" customWidth="1"/>
    <col min="3" max="3" width="13.28515625" style="56" customWidth="1"/>
    <col min="4" max="4" width="17.140625" style="56" customWidth="1"/>
    <col min="5" max="5" width="14.140625" style="56" customWidth="1"/>
    <col min="6" max="7" width="21.140625" style="56" customWidth="1"/>
    <col min="8" max="8" width="19.28515625" style="56" customWidth="1"/>
    <col min="9" max="11" width="19.7109375" style="56" customWidth="1"/>
    <col min="12" max="12" width="34.140625" style="56" customWidth="1"/>
    <col min="13" max="13" width="25.140625" style="56" customWidth="1"/>
    <col min="14" max="16" width="26.85546875" style="56" customWidth="1"/>
    <col min="17" max="17" width="32.7109375" style="56" customWidth="1"/>
    <col min="18" max="18" width="28.5703125" style="56" customWidth="1"/>
    <col min="19" max="19" width="71.85546875" style="56" customWidth="1"/>
    <col min="20" max="20" width="28.85546875" style="56" customWidth="1"/>
    <col min="21" max="21" width="13.85546875" style="56" customWidth="1"/>
    <col min="22" max="22" width="13.5703125" style="56" customWidth="1"/>
    <col min="23" max="23" width="13.5703125" style="56" hidden="1" customWidth="1"/>
    <col min="24" max="24" width="24.28515625" style="56" hidden="1" customWidth="1"/>
    <col min="25" max="25" width="16.42578125" style="56" hidden="1" customWidth="1"/>
    <col min="26" max="28" width="13.5703125" style="56" hidden="1" customWidth="1"/>
    <col min="29" max="29" width="18" style="57" hidden="1" customWidth="1"/>
    <col min="30" max="30" width="22.85546875" style="56" hidden="1" customWidth="1"/>
    <col min="31" max="31" width="21.28515625" style="58" hidden="1" customWidth="1"/>
    <col min="32" max="32" width="38.28515625" style="59" hidden="1" customWidth="1"/>
    <col min="33" max="33" width="27.28515625" style="60" hidden="1" customWidth="1"/>
    <col min="34" max="34" width="24.42578125" style="47" hidden="1" customWidth="1"/>
    <col min="35" max="35" width="21.42578125" style="47" hidden="1" customWidth="1"/>
    <col min="36" max="36" width="0" style="47" hidden="1" customWidth="1"/>
    <col min="37" max="37" width="30.5703125" style="47" customWidth="1"/>
    <col min="38" max="16384" width="9.140625" style="47"/>
  </cols>
  <sheetData>
    <row r="1" spans="1:37" ht="23.25">
      <c r="B1" s="151" t="s">
        <v>5525</v>
      </c>
      <c r="V1" s="151" t="s">
        <v>5525</v>
      </c>
    </row>
    <row r="2" spans="1:37" ht="102">
      <c r="A2" s="186" t="s">
        <v>4212</v>
      </c>
      <c r="B2" s="186" t="s">
        <v>4213</v>
      </c>
      <c r="C2" s="186" t="s">
        <v>2690</v>
      </c>
      <c r="D2" s="186" t="s">
        <v>4214</v>
      </c>
      <c r="E2" s="186" t="s">
        <v>4215</v>
      </c>
      <c r="F2" s="186" t="s">
        <v>4216</v>
      </c>
      <c r="G2" s="186" t="s">
        <v>4217</v>
      </c>
      <c r="H2" s="186" t="s">
        <v>4218</v>
      </c>
      <c r="I2" s="186" t="s">
        <v>4219</v>
      </c>
      <c r="J2" s="186" t="s">
        <v>4220</v>
      </c>
      <c r="K2" s="186" t="s">
        <v>4221</v>
      </c>
      <c r="L2" s="186" t="s">
        <v>4222</v>
      </c>
      <c r="M2" s="186" t="s">
        <v>4223</v>
      </c>
      <c r="N2" s="186" t="s">
        <v>4224</v>
      </c>
      <c r="O2" s="186" t="s">
        <v>4225</v>
      </c>
      <c r="P2" s="186" t="s">
        <v>4226</v>
      </c>
      <c r="Q2" s="186" t="s">
        <v>4227</v>
      </c>
      <c r="R2" s="186" t="s">
        <v>4228</v>
      </c>
      <c r="S2" s="186" t="s">
        <v>4229</v>
      </c>
      <c r="T2" s="186" t="s">
        <v>4230</v>
      </c>
      <c r="U2" s="186" t="s">
        <v>4231</v>
      </c>
      <c r="V2" s="187" t="s">
        <v>4232</v>
      </c>
      <c r="W2" s="38" t="s">
        <v>4233</v>
      </c>
      <c r="X2" s="39" t="s">
        <v>4234</v>
      </c>
      <c r="Y2" s="38" t="s">
        <v>4235</v>
      </c>
      <c r="Z2" s="38" t="s">
        <v>4236</v>
      </c>
      <c r="AA2" s="40" t="s">
        <v>4237</v>
      </c>
      <c r="AB2" s="38" t="s">
        <v>4238</v>
      </c>
      <c r="AC2" s="41" t="s">
        <v>4239</v>
      </c>
      <c r="AD2" s="42" t="s">
        <v>4240</v>
      </c>
      <c r="AE2" s="37" t="s">
        <v>4241</v>
      </c>
      <c r="AF2" s="43" t="s">
        <v>4242</v>
      </c>
      <c r="AG2" s="44" t="s">
        <v>4243</v>
      </c>
      <c r="AH2" s="44" t="s">
        <v>4244</v>
      </c>
      <c r="AI2" s="44" t="s">
        <v>4245</v>
      </c>
      <c r="AJ2" s="45" t="s">
        <v>4246</v>
      </c>
      <c r="AK2" s="46" t="s">
        <v>2175</v>
      </c>
    </row>
    <row r="3" spans="1:37">
      <c r="A3" s="45" t="s">
        <v>10010</v>
      </c>
      <c r="B3" s="48" t="s">
        <v>4247</v>
      </c>
      <c r="C3" s="48">
        <v>0</v>
      </c>
      <c r="D3" s="48">
        <v>14</v>
      </c>
      <c r="E3" s="48"/>
      <c r="F3" s="48">
        <v>8</v>
      </c>
      <c r="G3" s="48"/>
      <c r="H3" s="48">
        <v>19</v>
      </c>
      <c r="I3" s="48"/>
      <c r="J3" s="48"/>
      <c r="K3" s="48"/>
      <c r="L3" s="48"/>
      <c r="M3" s="45" t="s">
        <v>4248</v>
      </c>
      <c r="N3" s="45" t="s">
        <v>4249</v>
      </c>
      <c r="O3" s="49"/>
      <c r="P3" s="49"/>
      <c r="Q3" s="50" t="s">
        <v>4250</v>
      </c>
      <c r="R3" s="50"/>
      <c r="S3" s="45" t="s">
        <v>4251</v>
      </c>
      <c r="T3" s="51" t="s">
        <v>4252</v>
      </c>
      <c r="U3" s="45">
        <v>27</v>
      </c>
      <c r="V3" s="44"/>
      <c r="W3" s="52"/>
      <c r="X3" s="44"/>
      <c r="Y3" s="44"/>
      <c r="Z3" s="44"/>
      <c r="AA3" s="44"/>
      <c r="AB3" s="44"/>
      <c r="AC3" s="44"/>
      <c r="AD3" s="44"/>
      <c r="AE3" s="53"/>
      <c r="AF3" s="54"/>
      <c r="AG3" s="55"/>
      <c r="AH3" s="55"/>
      <c r="AI3" s="55"/>
    </row>
    <row r="4" spans="1:37">
      <c r="A4" s="45" t="s">
        <v>10010</v>
      </c>
      <c r="B4" s="48" t="s">
        <v>4247</v>
      </c>
      <c r="C4" s="48">
        <v>0</v>
      </c>
      <c r="D4" s="48">
        <v>14</v>
      </c>
      <c r="E4" s="48">
        <v>4</v>
      </c>
      <c r="F4" s="48">
        <v>7</v>
      </c>
      <c r="G4" s="48"/>
      <c r="H4" s="48"/>
      <c r="I4" s="48"/>
      <c r="J4" s="48"/>
      <c r="K4" s="48"/>
      <c r="L4" s="48"/>
      <c r="M4" s="45" t="s">
        <v>4253</v>
      </c>
      <c r="N4" s="45" t="s">
        <v>4254</v>
      </c>
      <c r="O4" s="49"/>
      <c r="P4" s="49"/>
      <c r="Q4" s="50" t="s">
        <v>4250</v>
      </c>
      <c r="R4" s="50"/>
      <c r="S4" s="45" t="s">
        <v>4255</v>
      </c>
      <c r="T4" s="51" t="s">
        <v>4256</v>
      </c>
      <c r="U4" s="45">
        <v>11</v>
      </c>
      <c r="V4" s="44"/>
      <c r="W4" s="52"/>
      <c r="X4" s="44"/>
      <c r="Y4" s="44"/>
      <c r="Z4" s="44"/>
      <c r="AA4" s="44"/>
      <c r="AB4" s="44"/>
      <c r="AC4" s="44"/>
      <c r="AD4" s="44"/>
      <c r="AE4" s="53"/>
      <c r="AF4" s="54"/>
      <c r="AG4" s="55"/>
      <c r="AH4" s="55"/>
      <c r="AI4" s="55"/>
    </row>
    <row r="5" spans="1:37">
      <c r="A5" s="45" t="s">
        <v>10010</v>
      </c>
      <c r="B5" s="48" t="s">
        <v>4247</v>
      </c>
      <c r="C5" s="48">
        <v>0</v>
      </c>
      <c r="D5" s="48">
        <v>14</v>
      </c>
      <c r="E5" s="48">
        <v>4</v>
      </c>
      <c r="F5" s="48">
        <v>7</v>
      </c>
      <c r="G5" s="48"/>
      <c r="H5" s="48"/>
      <c r="I5" s="48"/>
      <c r="J5" s="48"/>
      <c r="K5" s="48"/>
      <c r="L5" s="48"/>
      <c r="M5" s="45" t="s">
        <v>4257</v>
      </c>
      <c r="N5" s="45" t="s">
        <v>4254</v>
      </c>
      <c r="O5" s="49"/>
      <c r="P5" s="49"/>
      <c r="Q5" s="50" t="s">
        <v>4258</v>
      </c>
      <c r="R5" s="50"/>
      <c r="S5" s="45" t="s">
        <v>4255</v>
      </c>
      <c r="T5" s="51" t="s">
        <v>4256</v>
      </c>
      <c r="U5" s="45">
        <v>11</v>
      </c>
      <c r="V5" s="44"/>
      <c r="W5" s="52"/>
      <c r="X5" s="44"/>
      <c r="Y5" s="44"/>
      <c r="Z5" s="44"/>
      <c r="AA5" s="44"/>
      <c r="AB5" s="44"/>
      <c r="AC5" s="44"/>
      <c r="AD5" s="44"/>
      <c r="AE5" s="53"/>
      <c r="AF5" s="54"/>
      <c r="AG5" s="55"/>
      <c r="AH5" s="55"/>
      <c r="AI5" s="55"/>
    </row>
    <row r="6" spans="1:37">
      <c r="A6" s="45" t="s">
        <v>10010</v>
      </c>
      <c r="B6" s="48" t="s">
        <v>4247</v>
      </c>
      <c r="C6" s="48">
        <v>0</v>
      </c>
      <c r="D6" s="48">
        <v>14</v>
      </c>
      <c r="E6" s="48">
        <v>4</v>
      </c>
      <c r="F6" s="48">
        <v>7</v>
      </c>
      <c r="G6" s="48"/>
      <c r="H6" s="48"/>
      <c r="I6" s="48"/>
      <c r="J6" s="48"/>
      <c r="K6" s="48"/>
      <c r="L6" s="48"/>
      <c r="M6" s="45" t="s">
        <v>4259</v>
      </c>
      <c r="N6" s="45" t="s">
        <v>4254</v>
      </c>
      <c r="O6" s="49"/>
      <c r="P6" s="49"/>
      <c r="Q6" s="50" t="s">
        <v>4258</v>
      </c>
      <c r="R6" s="50"/>
      <c r="S6" s="45" t="s">
        <v>4255</v>
      </c>
      <c r="T6" s="51" t="s">
        <v>4256</v>
      </c>
      <c r="U6" s="45">
        <v>11</v>
      </c>
      <c r="V6" s="44"/>
    </row>
    <row r="7" spans="1:37">
      <c r="A7" s="45" t="s">
        <v>10010</v>
      </c>
      <c r="B7" s="48" t="s">
        <v>4247</v>
      </c>
      <c r="C7" s="48">
        <v>0</v>
      </c>
      <c r="D7" s="48">
        <v>14</v>
      </c>
      <c r="E7" s="48">
        <v>4</v>
      </c>
      <c r="F7" s="48">
        <v>7</v>
      </c>
      <c r="G7" s="48"/>
      <c r="H7" s="48"/>
      <c r="I7" s="48"/>
      <c r="J7" s="48"/>
      <c r="K7" s="48"/>
      <c r="L7" s="48"/>
      <c r="M7" s="45" t="s">
        <v>4260</v>
      </c>
      <c r="N7" s="45" t="s">
        <v>4254</v>
      </c>
      <c r="O7" s="49"/>
      <c r="P7" s="49"/>
      <c r="Q7" s="50" t="s">
        <v>4261</v>
      </c>
      <c r="R7" s="50"/>
      <c r="S7" s="45" t="s">
        <v>4255</v>
      </c>
      <c r="T7" s="51" t="s">
        <v>4256</v>
      </c>
      <c r="U7" s="45">
        <v>11</v>
      </c>
      <c r="V7" s="44"/>
    </row>
    <row r="8" spans="1:37">
      <c r="A8" s="45" t="s">
        <v>10010</v>
      </c>
      <c r="B8" s="48" t="s">
        <v>4247</v>
      </c>
      <c r="C8" s="48">
        <v>0</v>
      </c>
      <c r="D8" s="48">
        <v>14</v>
      </c>
      <c r="E8" s="48">
        <v>4</v>
      </c>
      <c r="F8" s="48">
        <v>7</v>
      </c>
      <c r="G8" s="48"/>
      <c r="H8" s="48"/>
      <c r="I8" s="48"/>
      <c r="J8" s="48"/>
      <c r="K8" s="48"/>
      <c r="L8" s="48"/>
      <c r="M8" s="45" t="s">
        <v>4262</v>
      </c>
      <c r="N8" s="45" t="s">
        <v>4254</v>
      </c>
      <c r="O8" s="49"/>
      <c r="P8" s="49"/>
      <c r="Q8" s="50" t="s">
        <v>4261</v>
      </c>
      <c r="R8" s="50"/>
      <c r="S8" s="45" t="s">
        <v>4255</v>
      </c>
      <c r="T8" s="51" t="s">
        <v>4256</v>
      </c>
      <c r="U8" s="45">
        <v>11</v>
      </c>
      <c r="V8" s="44"/>
    </row>
    <row r="9" spans="1:37">
      <c r="A9" s="45" t="s">
        <v>10010</v>
      </c>
      <c r="B9" s="48" t="s">
        <v>4247</v>
      </c>
      <c r="C9" s="48">
        <v>0</v>
      </c>
      <c r="D9" s="48">
        <v>14</v>
      </c>
      <c r="E9" s="48">
        <v>4</v>
      </c>
      <c r="F9" s="48">
        <v>7</v>
      </c>
      <c r="G9" s="48"/>
      <c r="H9" s="48"/>
      <c r="I9" s="48"/>
      <c r="J9" s="48"/>
      <c r="K9" s="48"/>
      <c r="L9" s="48"/>
      <c r="M9" s="45" t="s">
        <v>4263</v>
      </c>
      <c r="N9" s="45" t="s">
        <v>4254</v>
      </c>
      <c r="O9" s="49"/>
      <c r="P9" s="49"/>
      <c r="Q9" s="50" t="s">
        <v>4264</v>
      </c>
      <c r="R9" s="50"/>
      <c r="S9" s="45" t="s">
        <v>4255</v>
      </c>
      <c r="T9" s="51" t="s">
        <v>4256</v>
      </c>
      <c r="U9" s="45">
        <v>11</v>
      </c>
      <c r="V9" s="44"/>
    </row>
    <row r="10" spans="1:37">
      <c r="A10" s="45" t="s">
        <v>10010</v>
      </c>
      <c r="B10" s="48" t="s">
        <v>4247</v>
      </c>
      <c r="C10" s="48">
        <v>0</v>
      </c>
      <c r="D10" s="48">
        <v>14</v>
      </c>
      <c r="E10" s="48">
        <v>4</v>
      </c>
      <c r="F10" s="48">
        <v>7</v>
      </c>
      <c r="G10" s="48"/>
      <c r="H10" s="48"/>
      <c r="I10" s="48"/>
      <c r="J10" s="48"/>
      <c r="K10" s="48"/>
      <c r="L10" s="48"/>
      <c r="M10" s="45" t="s">
        <v>4265</v>
      </c>
      <c r="N10" s="45" t="s">
        <v>4254</v>
      </c>
      <c r="O10" s="49"/>
      <c r="P10" s="49"/>
      <c r="Q10" s="50" t="s">
        <v>4264</v>
      </c>
      <c r="R10" s="50"/>
      <c r="S10" s="45" t="s">
        <v>4255</v>
      </c>
      <c r="T10" s="51" t="s">
        <v>4256</v>
      </c>
      <c r="U10" s="45">
        <v>11</v>
      </c>
      <c r="V10" s="44"/>
    </row>
    <row r="11" spans="1:37">
      <c r="A11" s="45" t="s">
        <v>10010</v>
      </c>
      <c r="B11" s="48" t="s">
        <v>4247</v>
      </c>
      <c r="C11" s="48">
        <v>0</v>
      </c>
      <c r="D11" s="48">
        <v>14</v>
      </c>
      <c r="E11" s="48"/>
      <c r="F11" s="48">
        <v>7</v>
      </c>
      <c r="G11" s="48"/>
      <c r="H11" s="48">
        <v>56</v>
      </c>
      <c r="I11" s="48"/>
      <c r="J11" s="48"/>
      <c r="K11" s="48"/>
      <c r="L11" s="48"/>
      <c r="M11" s="45" t="s">
        <v>4266</v>
      </c>
      <c r="N11" s="45" t="s">
        <v>4254</v>
      </c>
      <c r="O11" s="49"/>
      <c r="P11" s="49"/>
      <c r="Q11" s="50" t="s">
        <v>4267</v>
      </c>
      <c r="R11" s="50"/>
      <c r="S11" s="45" t="s">
        <v>4255</v>
      </c>
      <c r="T11" s="51" t="s">
        <v>4256</v>
      </c>
      <c r="U11" s="45">
        <v>63</v>
      </c>
      <c r="V11" s="44"/>
    </row>
    <row r="12" spans="1:37">
      <c r="A12" s="45" t="s">
        <v>10010</v>
      </c>
      <c r="B12" s="48" t="s">
        <v>4247</v>
      </c>
      <c r="C12" s="48">
        <v>0</v>
      </c>
      <c r="D12" s="48">
        <v>14</v>
      </c>
      <c r="E12" s="48"/>
      <c r="F12" s="48">
        <v>7</v>
      </c>
      <c r="G12" s="48"/>
      <c r="H12" s="48">
        <v>18</v>
      </c>
      <c r="I12" s="48"/>
      <c r="J12" s="48"/>
      <c r="K12" s="48"/>
      <c r="L12" s="48"/>
      <c r="M12" s="45" t="s">
        <v>4268</v>
      </c>
      <c r="N12" s="45" t="s">
        <v>4254</v>
      </c>
      <c r="O12" s="49"/>
      <c r="P12" s="49"/>
      <c r="Q12" s="50" t="s">
        <v>4269</v>
      </c>
      <c r="R12" s="50"/>
      <c r="S12" s="45" t="s">
        <v>4255</v>
      </c>
      <c r="T12" s="51" t="s">
        <v>4256</v>
      </c>
      <c r="U12" s="45">
        <v>25</v>
      </c>
      <c r="V12" s="44"/>
    </row>
    <row r="13" spans="1:37">
      <c r="A13" s="45" t="s">
        <v>10010</v>
      </c>
      <c r="B13" s="48" t="s">
        <v>4247</v>
      </c>
      <c r="C13" s="48">
        <v>0</v>
      </c>
      <c r="D13" s="48">
        <v>14</v>
      </c>
      <c r="E13" s="48"/>
      <c r="F13" s="48">
        <v>7</v>
      </c>
      <c r="G13" s="48"/>
      <c r="H13" s="48"/>
      <c r="I13" s="48"/>
      <c r="J13" s="48"/>
      <c r="K13" s="48"/>
      <c r="L13" s="48"/>
      <c r="M13" s="45" t="s">
        <v>4270</v>
      </c>
      <c r="N13" s="45" t="s">
        <v>4254</v>
      </c>
      <c r="O13" s="49"/>
      <c r="P13" s="49"/>
      <c r="Q13" s="50" t="s">
        <v>2525</v>
      </c>
      <c r="R13" s="50"/>
      <c r="S13" s="45" t="s">
        <v>4255</v>
      </c>
      <c r="T13" s="51" t="s">
        <v>4256</v>
      </c>
      <c r="U13" s="45">
        <v>7</v>
      </c>
      <c r="V13" s="44"/>
    </row>
    <row r="14" spans="1:37">
      <c r="A14" s="45" t="s">
        <v>10010</v>
      </c>
      <c r="B14" s="48" t="s">
        <v>4247</v>
      </c>
      <c r="C14" s="48">
        <v>0</v>
      </c>
      <c r="D14" s="48">
        <v>14</v>
      </c>
      <c r="E14" s="48"/>
      <c r="F14" s="48">
        <v>20</v>
      </c>
      <c r="G14" s="48"/>
      <c r="H14" s="48">
        <v>31</v>
      </c>
      <c r="I14" s="48"/>
      <c r="J14" s="48"/>
      <c r="K14" s="48"/>
      <c r="L14" s="48"/>
      <c r="M14" s="45" t="s">
        <v>4271</v>
      </c>
      <c r="N14" s="45" t="s">
        <v>4254</v>
      </c>
      <c r="O14" s="49"/>
      <c r="P14" s="49"/>
      <c r="Q14" s="50" t="s">
        <v>4272</v>
      </c>
      <c r="R14" s="50"/>
      <c r="S14" s="45" t="s">
        <v>4255</v>
      </c>
      <c r="T14" s="51" t="s">
        <v>4256</v>
      </c>
      <c r="U14" s="45">
        <v>51</v>
      </c>
      <c r="V14" s="44"/>
    </row>
    <row r="15" spans="1:37">
      <c r="A15" s="45" t="s">
        <v>10010</v>
      </c>
      <c r="B15" s="48" t="s">
        <v>4247</v>
      </c>
      <c r="C15" s="48">
        <v>0</v>
      </c>
      <c r="D15" s="48">
        <v>14</v>
      </c>
      <c r="E15" s="48"/>
      <c r="F15" s="48">
        <v>20</v>
      </c>
      <c r="G15" s="48"/>
      <c r="H15" s="48">
        <v>49</v>
      </c>
      <c r="I15" s="48"/>
      <c r="J15" s="48"/>
      <c r="K15" s="48"/>
      <c r="L15" s="48"/>
      <c r="M15" s="45" t="s">
        <v>4273</v>
      </c>
      <c r="N15" s="45" t="s">
        <v>4254</v>
      </c>
      <c r="O15" s="49"/>
      <c r="P15" s="49"/>
      <c r="Q15" s="50" t="s">
        <v>4274</v>
      </c>
      <c r="R15" s="50"/>
      <c r="S15" s="45" t="s">
        <v>4255</v>
      </c>
      <c r="T15" s="51" t="s">
        <v>4256</v>
      </c>
      <c r="U15" s="45">
        <v>69</v>
      </c>
      <c r="V15" s="44"/>
    </row>
    <row r="16" spans="1:37">
      <c r="A16" s="45" t="s">
        <v>10010</v>
      </c>
      <c r="B16" s="48" t="s">
        <v>4247</v>
      </c>
      <c r="C16" s="48">
        <v>0</v>
      </c>
      <c r="D16" s="48">
        <v>14</v>
      </c>
      <c r="E16" s="48"/>
      <c r="F16" s="48">
        <v>20</v>
      </c>
      <c r="G16" s="48"/>
      <c r="H16" s="48">
        <v>52</v>
      </c>
      <c r="I16" s="48"/>
      <c r="J16" s="48"/>
      <c r="K16" s="48"/>
      <c r="L16" s="48"/>
      <c r="M16" s="45" t="s">
        <v>4275</v>
      </c>
      <c r="N16" s="45" t="s">
        <v>4276</v>
      </c>
      <c r="O16" s="49"/>
      <c r="P16" s="49"/>
      <c r="Q16" s="50" t="s">
        <v>4277</v>
      </c>
      <c r="R16" s="50"/>
      <c r="S16" s="45" t="s">
        <v>4278</v>
      </c>
      <c r="T16" s="51">
        <v>12</v>
      </c>
      <c r="U16" s="45">
        <v>72</v>
      </c>
      <c r="V16" s="44"/>
    </row>
    <row r="17" spans="1:22">
      <c r="A17" s="45" t="s">
        <v>10010</v>
      </c>
      <c r="B17" s="48" t="s">
        <v>4247</v>
      </c>
      <c r="C17" s="48">
        <v>0</v>
      </c>
      <c r="D17" s="48">
        <v>14</v>
      </c>
      <c r="E17" s="48"/>
      <c r="F17" s="48"/>
      <c r="G17" s="48"/>
      <c r="H17" s="48">
        <v>4</v>
      </c>
      <c r="I17" s="48"/>
      <c r="J17" s="48"/>
      <c r="K17" s="48"/>
      <c r="L17" s="48"/>
      <c r="M17" s="45" t="s">
        <v>4279</v>
      </c>
      <c r="N17" s="45" t="s">
        <v>4280</v>
      </c>
      <c r="O17" s="49"/>
      <c r="P17" s="49"/>
      <c r="Q17" s="50" t="s">
        <v>4281</v>
      </c>
      <c r="R17" s="50"/>
      <c r="S17" s="45" t="s">
        <v>4282</v>
      </c>
      <c r="T17" s="51" t="s">
        <v>4283</v>
      </c>
      <c r="U17" s="45">
        <v>4</v>
      </c>
      <c r="V17" s="44"/>
    </row>
    <row r="18" spans="1:22">
      <c r="A18" s="45" t="s">
        <v>10010</v>
      </c>
      <c r="B18" s="48" t="s">
        <v>4247</v>
      </c>
      <c r="C18" s="48">
        <v>0</v>
      </c>
      <c r="D18" s="48">
        <v>14</v>
      </c>
      <c r="E18" s="48"/>
      <c r="F18" s="48"/>
      <c r="G18" s="48"/>
      <c r="H18" s="48">
        <v>4</v>
      </c>
      <c r="I18" s="48"/>
      <c r="J18" s="48"/>
      <c r="K18" s="48"/>
      <c r="L18" s="48"/>
      <c r="M18" s="45" t="s">
        <v>4284</v>
      </c>
      <c r="N18" s="45" t="s">
        <v>4285</v>
      </c>
      <c r="O18" s="49"/>
      <c r="P18" s="49"/>
      <c r="Q18" s="50" t="s">
        <v>4286</v>
      </c>
      <c r="R18" s="50"/>
      <c r="S18" s="45" t="s">
        <v>4282</v>
      </c>
      <c r="T18" s="51" t="s">
        <v>4283</v>
      </c>
      <c r="U18" s="45">
        <v>4</v>
      </c>
      <c r="V18" s="44"/>
    </row>
    <row r="19" spans="1:22">
      <c r="A19" s="45" t="s">
        <v>10010</v>
      </c>
      <c r="B19" s="48" t="s">
        <v>4247</v>
      </c>
      <c r="C19" s="48">
        <v>0</v>
      </c>
      <c r="D19" s="48">
        <v>14</v>
      </c>
      <c r="E19" s="48"/>
      <c r="F19" s="48"/>
      <c r="G19" s="48"/>
      <c r="H19" s="48">
        <v>4</v>
      </c>
      <c r="I19" s="48"/>
      <c r="J19" s="48"/>
      <c r="K19" s="48"/>
      <c r="L19" s="48"/>
      <c r="M19" s="45" t="s">
        <v>4287</v>
      </c>
      <c r="N19" s="45" t="s">
        <v>4288</v>
      </c>
      <c r="O19" s="49"/>
      <c r="P19" s="49"/>
      <c r="Q19" s="50" t="s">
        <v>4289</v>
      </c>
      <c r="R19" s="50"/>
      <c r="S19" s="45" t="s">
        <v>4282</v>
      </c>
      <c r="T19" s="51" t="s">
        <v>4283</v>
      </c>
      <c r="U19" s="45">
        <v>4</v>
      </c>
      <c r="V19" s="44"/>
    </row>
    <row r="20" spans="1:22">
      <c r="A20" s="56" t="s">
        <v>9868</v>
      </c>
      <c r="B20" s="48" t="s">
        <v>4290</v>
      </c>
      <c r="C20" s="48">
        <v>0</v>
      </c>
      <c r="D20" s="48">
        <v>4</v>
      </c>
      <c r="E20" s="48"/>
      <c r="F20" s="48">
        <v>14</v>
      </c>
      <c r="G20" s="48"/>
      <c r="H20" s="48">
        <v>5</v>
      </c>
      <c r="I20" s="48"/>
      <c r="J20" s="48">
        <v>5</v>
      </c>
      <c r="K20" s="48"/>
      <c r="L20" s="48"/>
      <c r="M20" s="378" t="s">
        <v>4291</v>
      </c>
      <c r="N20" s="45" t="s">
        <v>2129</v>
      </c>
      <c r="O20" s="49"/>
      <c r="P20" s="49"/>
      <c r="Q20" s="50" t="s">
        <v>4292</v>
      </c>
      <c r="R20" s="50"/>
      <c r="S20" s="45" t="s">
        <v>4293</v>
      </c>
      <c r="T20" s="51" t="s">
        <v>4294</v>
      </c>
      <c r="U20" s="45">
        <v>24</v>
      </c>
      <c r="V20" s="44">
        <v>23.5</v>
      </c>
    </row>
    <row r="21" spans="1:22">
      <c r="A21" s="56" t="s">
        <v>9868</v>
      </c>
      <c r="B21" s="48" t="s">
        <v>4290</v>
      </c>
      <c r="C21" s="48">
        <v>0</v>
      </c>
      <c r="D21" s="48">
        <v>4</v>
      </c>
      <c r="E21" s="48"/>
      <c r="F21" s="48">
        <v>18</v>
      </c>
      <c r="G21" s="48"/>
      <c r="H21" s="48" t="s">
        <v>4295</v>
      </c>
      <c r="I21" s="48"/>
      <c r="J21" s="48">
        <v>5</v>
      </c>
      <c r="K21" s="48"/>
      <c r="L21" s="48"/>
      <c r="M21" s="378" t="s">
        <v>4296</v>
      </c>
      <c r="N21" s="45" t="s">
        <v>4292</v>
      </c>
      <c r="O21" s="49"/>
      <c r="P21" s="49"/>
      <c r="Q21" s="50" t="s">
        <v>4297</v>
      </c>
      <c r="R21" s="50"/>
      <c r="S21" s="45" t="s">
        <v>4298</v>
      </c>
      <c r="T21" s="51" t="s">
        <v>4299</v>
      </c>
      <c r="U21" s="45">
        <v>23</v>
      </c>
      <c r="V21" s="44">
        <v>22.5</v>
      </c>
    </row>
    <row r="22" spans="1:22">
      <c r="A22" s="56" t="s">
        <v>9868</v>
      </c>
      <c r="B22" s="48" t="s">
        <v>4290</v>
      </c>
      <c r="C22" s="48">
        <v>0</v>
      </c>
      <c r="D22" s="48">
        <v>4</v>
      </c>
      <c r="E22" s="48"/>
      <c r="F22" s="48">
        <v>11</v>
      </c>
      <c r="G22" s="48"/>
      <c r="H22" s="48">
        <v>5</v>
      </c>
      <c r="I22" s="48"/>
      <c r="J22" s="48">
        <v>5</v>
      </c>
      <c r="K22" s="48"/>
      <c r="L22" s="48"/>
      <c r="M22" s="378" t="s">
        <v>4300</v>
      </c>
      <c r="N22" s="45" t="s">
        <v>2135</v>
      </c>
      <c r="O22" s="49"/>
      <c r="P22" s="49"/>
      <c r="Q22" s="50" t="s">
        <v>4292</v>
      </c>
      <c r="R22" s="50"/>
      <c r="S22" s="45" t="s">
        <v>4293</v>
      </c>
      <c r="T22" s="51" t="s">
        <v>4299</v>
      </c>
      <c r="U22" s="45">
        <v>21</v>
      </c>
      <c r="V22" s="44">
        <v>20.6</v>
      </c>
    </row>
    <row r="23" spans="1:22">
      <c r="A23" s="56" t="s">
        <v>9868</v>
      </c>
      <c r="B23" s="48" t="s">
        <v>4290</v>
      </c>
      <c r="C23" s="48">
        <v>0</v>
      </c>
      <c r="D23" s="48">
        <v>4</v>
      </c>
      <c r="E23" s="48"/>
      <c r="F23" s="48">
        <v>18</v>
      </c>
      <c r="G23" s="48"/>
      <c r="H23" s="48" t="s">
        <v>4295</v>
      </c>
      <c r="I23" s="48"/>
      <c r="J23" s="48">
        <v>5</v>
      </c>
      <c r="K23" s="48"/>
      <c r="L23" s="48"/>
      <c r="M23" s="378" t="s">
        <v>4301</v>
      </c>
      <c r="N23" s="45" t="s">
        <v>4292</v>
      </c>
      <c r="O23" s="49"/>
      <c r="P23" s="49"/>
      <c r="Q23" s="50" t="s">
        <v>4302</v>
      </c>
      <c r="R23" s="50"/>
      <c r="S23" s="45" t="s">
        <v>4298</v>
      </c>
      <c r="T23" s="51" t="s">
        <v>4299</v>
      </c>
      <c r="U23" s="45">
        <v>23</v>
      </c>
      <c r="V23" s="44">
        <v>22.5</v>
      </c>
    </row>
    <row r="24" spans="1:22">
      <c r="A24" s="56" t="s">
        <v>9868</v>
      </c>
      <c r="B24" s="48" t="s">
        <v>4290</v>
      </c>
      <c r="C24" s="48">
        <v>0</v>
      </c>
      <c r="D24" s="48">
        <v>4</v>
      </c>
      <c r="E24" s="48"/>
      <c r="F24" s="48">
        <v>9</v>
      </c>
      <c r="G24" s="48"/>
      <c r="H24" s="48">
        <v>5</v>
      </c>
      <c r="I24" s="48"/>
      <c r="J24" s="48">
        <v>5</v>
      </c>
      <c r="K24" s="48"/>
      <c r="L24" s="48"/>
      <c r="M24" s="45" t="s">
        <v>4303</v>
      </c>
      <c r="N24" s="45" t="s">
        <v>2136</v>
      </c>
      <c r="O24" s="49"/>
      <c r="P24" s="49"/>
      <c r="Q24" s="50" t="s">
        <v>4304</v>
      </c>
      <c r="R24" s="50"/>
      <c r="S24" s="45" t="s">
        <v>4293</v>
      </c>
      <c r="T24" s="51" t="s">
        <v>4299</v>
      </c>
      <c r="U24" s="45">
        <v>19</v>
      </c>
      <c r="V24" s="44"/>
    </row>
    <row r="25" spans="1:22">
      <c r="A25" s="56" t="s">
        <v>9868</v>
      </c>
      <c r="B25" s="48" t="s">
        <v>4290</v>
      </c>
      <c r="C25" s="48">
        <v>0</v>
      </c>
      <c r="D25" s="48">
        <v>4</v>
      </c>
      <c r="E25" s="48"/>
      <c r="F25" s="48">
        <v>18</v>
      </c>
      <c r="G25" s="48"/>
      <c r="H25" s="48" t="s">
        <v>4295</v>
      </c>
      <c r="I25" s="48"/>
      <c r="J25" s="48">
        <v>5</v>
      </c>
      <c r="K25" s="48"/>
      <c r="L25" s="48"/>
      <c r="M25" s="45" t="s">
        <v>4305</v>
      </c>
      <c r="N25" s="45" t="s">
        <v>4304</v>
      </c>
      <c r="O25" s="49"/>
      <c r="P25" s="49"/>
      <c r="Q25" s="50" t="s">
        <v>4306</v>
      </c>
      <c r="R25" s="50"/>
      <c r="S25" s="45" t="s">
        <v>4298</v>
      </c>
      <c r="T25" s="51" t="s">
        <v>4299</v>
      </c>
      <c r="U25" s="45">
        <v>23</v>
      </c>
      <c r="V25" s="44"/>
    </row>
    <row r="26" spans="1:22">
      <c r="A26" s="56" t="s">
        <v>9868</v>
      </c>
      <c r="B26" s="48" t="s">
        <v>4290</v>
      </c>
      <c r="C26" s="48">
        <v>0</v>
      </c>
      <c r="D26" s="48">
        <v>4</v>
      </c>
      <c r="E26" s="48"/>
      <c r="F26" s="48">
        <v>7</v>
      </c>
      <c r="G26" s="48"/>
      <c r="H26" s="48">
        <v>5</v>
      </c>
      <c r="I26" s="48"/>
      <c r="J26" s="48">
        <v>5</v>
      </c>
      <c r="K26" s="48"/>
      <c r="L26" s="48"/>
      <c r="M26" s="45" t="s">
        <v>4307</v>
      </c>
      <c r="N26" s="45" t="s">
        <v>2138</v>
      </c>
      <c r="O26" s="49"/>
      <c r="P26" s="49"/>
      <c r="Q26" s="50" t="s">
        <v>4304</v>
      </c>
      <c r="R26" s="50"/>
      <c r="S26" s="45" t="s">
        <v>4293</v>
      </c>
      <c r="T26" s="51" t="s">
        <v>4299</v>
      </c>
      <c r="U26" s="45">
        <v>17</v>
      </c>
      <c r="V26" s="44"/>
    </row>
    <row r="27" spans="1:22">
      <c r="A27" s="56" t="s">
        <v>9868</v>
      </c>
      <c r="B27" s="48" t="s">
        <v>4290</v>
      </c>
      <c r="C27" s="48">
        <v>0</v>
      </c>
      <c r="D27" s="48">
        <v>4</v>
      </c>
      <c r="E27" s="48"/>
      <c r="F27" s="48">
        <v>18</v>
      </c>
      <c r="G27" s="48"/>
      <c r="H27" s="48" t="s">
        <v>4295</v>
      </c>
      <c r="I27" s="48"/>
      <c r="J27" s="48">
        <v>5</v>
      </c>
      <c r="K27" s="48"/>
      <c r="L27" s="48"/>
      <c r="M27" s="45" t="s">
        <v>4308</v>
      </c>
      <c r="N27" s="45" t="s">
        <v>4304</v>
      </c>
      <c r="O27" s="49"/>
      <c r="P27" s="49"/>
      <c r="Q27" s="50" t="s">
        <v>4309</v>
      </c>
      <c r="R27" s="50"/>
      <c r="S27" s="45" t="s">
        <v>4298</v>
      </c>
      <c r="T27" s="51" t="s">
        <v>4299</v>
      </c>
      <c r="U27" s="45">
        <v>23</v>
      </c>
      <c r="V27" s="44"/>
    </row>
    <row r="28" spans="1:22">
      <c r="A28" s="56" t="s">
        <v>9868</v>
      </c>
      <c r="B28" s="48" t="s">
        <v>4290</v>
      </c>
      <c r="C28" s="48">
        <v>0</v>
      </c>
      <c r="D28" s="48">
        <v>4</v>
      </c>
      <c r="E28" s="48"/>
      <c r="F28" s="48">
        <v>32</v>
      </c>
      <c r="G28" s="48"/>
      <c r="H28" s="48">
        <v>5</v>
      </c>
      <c r="I28" s="48"/>
      <c r="J28" s="48">
        <v>5</v>
      </c>
      <c r="K28" s="48"/>
      <c r="L28" s="48"/>
      <c r="M28" s="45" t="s">
        <v>4310</v>
      </c>
      <c r="N28" s="45" t="s">
        <v>2226</v>
      </c>
      <c r="O28" s="49"/>
      <c r="P28" s="49"/>
      <c r="Q28" s="50" t="s">
        <v>4306</v>
      </c>
      <c r="R28" s="50"/>
      <c r="S28" s="45" t="s">
        <v>4298</v>
      </c>
      <c r="T28" s="51" t="s">
        <v>4299</v>
      </c>
      <c r="U28" s="45">
        <v>42</v>
      </c>
      <c r="V28" s="44"/>
    </row>
    <row r="29" spans="1:22">
      <c r="A29" s="56" t="s">
        <v>9868</v>
      </c>
      <c r="B29" s="48" t="s">
        <v>4290</v>
      </c>
      <c r="C29" s="48">
        <v>0</v>
      </c>
      <c r="D29" s="48">
        <v>4</v>
      </c>
      <c r="E29" s="48"/>
      <c r="F29" s="48">
        <v>32</v>
      </c>
      <c r="G29" s="48"/>
      <c r="H29" s="48">
        <v>7</v>
      </c>
      <c r="I29" s="48"/>
      <c r="J29" s="48">
        <v>5</v>
      </c>
      <c r="K29" s="48"/>
      <c r="L29" s="48"/>
      <c r="M29" s="45" t="s">
        <v>4311</v>
      </c>
      <c r="N29" s="45" t="s">
        <v>2231</v>
      </c>
      <c r="O29" s="49"/>
      <c r="P29" s="49"/>
      <c r="Q29" s="50" t="s">
        <v>4297</v>
      </c>
      <c r="R29" s="50"/>
      <c r="S29" s="45" t="s">
        <v>4298</v>
      </c>
      <c r="T29" s="51" t="s">
        <v>4299</v>
      </c>
      <c r="U29" s="45">
        <v>44</v>
      </c>
      <c r="V29" s="44"/>
    </row>
    <row r="30" spans="1:22">
      <c r="A30" s="56" t="s">
        <v>9868</v>
      </c>
      <c r="B30" s="48" t="s">
        <v>4290</v>
      </c>
      <c r="C30" s="48">
        <v>0</v>
      </c>
      <c r="D30" s="48">
        <v>4</v>
      </c>
      <c r="E30" s="48"/>
      <c r="F30" s="48">
        <v>22</v>
      </c>
      <c r="G30" s="48"/>
      <c r="H30" s="48">
        <v>5</v>
      </c>
      <c r="I30" s="48"/>
      <c r="J30" s="48">
        <v>5</v>
      </c>
      <c r="K30" s="48"/>
      <c r="L30" s="48"/>
      <c r="M30" s="378" t="s">
        <v>4312</v>
      </c>
      <c r="N30" s="45" t="s">
        <v>4313</v>
      </c>
      <c r="O30" s="49"/>
      <c r="P30" s="49"/>
      <c r="Q30" s="50" t="s">
        <v>4302</v>
      </c>
      <c r="R30" s="50"/>
      <c r="S30" s="45" t="s">
        <v>4298</v>
      </c>
      <c r="T30" s="51" t="s">
        <v>4299</v>
      </c>
      <c r="U30" s="45">
        <v>32</v>
      </c>
      <c r="V30" s="44">
        <v>31.3</v>
      </c>
    </row>
    <row r="31" spans="1:22">
      <c r="A31" s="56" t="s">
        <v>9868</v>
      </c>
      <c r="B31" s="48" t="s">
        <v>4290</v>
      </c>
      <c r="C31" s="48">
        <v>0</v>
      </c>
      <c r="D31" s="48">
        <v>4</v>
      </c>
      <c r="E31" s="48"/>
      <c r="F31" s="48">
        <v>22</v>
      </c>
      <c r="G31" s="48"/>
      <c r="H31" s="48">
        <v>5</v>
      </c>
      <c r="I31" s="48"/>
      <c r="J31" s="48">
        <v>5</v>
      </c>
      <c r="K31" s="48"/>
      <c r="L31" s="48"/>
      <c r="M31" s="45" t="s">
        <v>4314</v>
      </c>
      <c r="N31" s="45" t="s">
        <v>4315</v>
      </c>
      <c r="O31" s="49"/>
      <c r="P31" s="49"/>
      <c r="Q31" s="50" t="s">
        <v>4309</v>
      </c>
      <c r="R31" s="50"/>
      <c r="S31" s="45" t="s">
        <v>4298</v>
      </c>
      <c r="T31" s="51" t="s">
        <v>4294</v>
      </c>
      <c r="U31" s="45">
        <v>32</v>
      </c>
      <c r="V31" s="44"/>
    </row>
    <row r="32" spans="1:22">
      <c r="A32" s="56" t="s">
        <v>9868</v>
      </c>
      <c r="B32" s="48" t="s">
        <v>4290</v>
      </c>
      <c r="C32" s="48">
        <v>0</v>
      </c>
      <c r="D32" s="48">
        <v>4</v>
      </c>
      <c r="E32" s="48"/>
      <c r="F32" s="48">
        <v>12</v>
      </c>
      <c r="G32" s="48"/>
      <c r="H32" s="48">
        <v>5</v>
      </c>
      <c r="I32" s="48"/>
      <c r="J32" s="48">
        <v>5</v>
      </c>
      <c r="K32" s="48"/>
      <c r="L32" s="48"/>
      <c r="M32" s="378" t="s">
        <v>4316</v>
      </c>
      <c r="N32" s="45" t="s">
        <v>4317</v>
      </c>
      <c r="O32" s="49"/>
      <c r="P32" s="49"/>
      <c r="Q32" s="50" t="s">
        <v>4302</v>
      </c>
      <c r="R32" s="50"/>
      <c r="S32" s="45" t="s">
        <v>4298</v>
      </c>
      <c r="T32" s="51" t="s">
        <v>4299</v>
      </c>
      <c r="U32" s="45">
        <v>22</v>
      </c>
      <c r="V32" s="44">
        <v>21.5</v>
      </c>
    </row>
    <row r="33" spans="1:22">
      <c r="A33" s="56" t="s">
        <v>9868</v>
      </c>
      <c r="B33" s="48" t="s">
        <v>4290</v>
      </c>
      <c r="C33" s="48">
        <v>0</v>
      </c>
      <c r="D33" s="48">
        <v>4</v>
      </c>
      <c r="E33" s="48"/>
      <c r="F33" s="48">
        <v>11</v>
      </c>
      <c r="G33" s="48"/>
      <c r="H33" s="48">
        <v>6</v>
      </c>
      <c r="I33" s="48"/>
      <c r="J33" s="48">
        <v>5</v>
      </c>
      <c r="K33" s="48"/>
      <c r="L33" s="48"/>
      <c r="M33" s="378" t="s">
        <v>4318</v>
      </c>
      <c r="N33" s="45" t="s">
        <v>2749</v>
      </c>
      <c r="O33" s="49"/>
      <c r="P33" s="49"/>
      <c r="Q33" s="50" t="s">
        <v>2322</v>
      </c>
      <c r="R33" s="50"/>
      <c r="S33" s="45" t="s">
        <v>4298</v>
      </c>
      <c r="T33" s="51" t="s">
        <v>4299</v>
      </c>
      <c r="U33" s="45">
        <v>22</v>
      </c>
      <c r="V33" s="44">
        <v>21.5</v>
      </c>
    </row>
    <row r="34" spans="1:22">
      <c r="A34" s="56" t="s">
        <v>9868</v>
      </c>
      <c r="B34" s="48" t="s">
        <v>4290</v>
      </c>
      <c r="C34" s="48">
        <v>0</v>
      </c>
      <c r="D34" s="48">
        <v>4</v>
      </c>
      <c r="E34" s="48"/>
      <c r="F34" s="48">
        <v>11</v>
      </c>
      <c r="G34" s="48"/>
      <c r="H34" s="48">
        <v>7</v>
      </c>
      <c r="I34" s="48"/>
      <c r="J34" s="48">
        <v>5</v>
      </c>
      <c r="K34" s="48"/>
      <c r="L34" s="48"/>
      <c r="M34" s="378" t="s">
        <v>4319</v>
      </c>
      <c r="N34" s="45" t="s">
        <v>2752</v>
      </c>
      <c r="O34" s="49"/>
      <c r="P34" s="49"/>
      <c r="Q34" s="50" t="s">
        <v>4302</v>
      </c>
      <c r="R34" s="50"/>
      <c r="S34" s="45" t="s">
        <v>4298</v>
      </c>
      <c r="T34" s="51" t="s">
        <v>4299</v>
      </c>
      <c r="U34" s="45">
        <v>23</v>
      </c>
      <c r="V34" s="44">
        <v>22.5</v>
      </c>
    </row>
    <row r="35" spans="1:22">
      <c r="A35" s="56" t="s">
        <v>9868</v>
      </c>
      <c r="B35" s="48" t="s">
        <v>4290</v>
      </c>
      <c r="C35" s="48">
        <v>0</v>
      </c>
      <c r="D35" s="48">
        <v>4</v>
      </c>
      <c r="E35" s="48"/>
      <c r="F35" s="48">
        <v>14</v>
      </c>
      <c r="G35" s="48"/>
      <c r="H35" s="48">
        <v>5</v>
      </c>
      <c r="I35" s="48"/>
      <c r="J35" s="48">
        <v>5</v>
      </c>
      <c r="K35" s="48"/>
      <c r="L35" s="48"/>
      <c r="M35" s="45" t="s">
        <v>4320</v>
      </c>
      <c r="N35" s="45" t="s">
        <v>2213</v>
      </c>
      <c r="O35" s="49"/>
      <c r="P35" s="49"/>
      <c r="Q35" s="50" t="s">
        <v>4306</v>
      </c>
      <c r="R35" s="50"/>
      <c r="S35" s="45" t="s">
        <v>4298</v>
      </c>
      <c r="T35" s="51" t="s">
        <v>4299</v>
      </c>
      <c r="U35" s="45">
        <v>24</v>
      </c>
      <c r="V35" s="44"/>
    </row>
    <row r="36" spans="1:22" ht="33">
      <c r="A36" s="56" t="s">
        <v>9868</v>
      </c>
      <c r="B36" s="48" t="s">
        <v>4290</v>
      </c>
      <c r="C36" s="48">
        <v>0</v>
      </c>
      <c r="D36" s="48">
        <v>4</v>
      </c>
      <c r="E36" s="48"/>
      <c r="F36" s="48" t="s">
        <v>4295</v>
      </c>
      <c r="G36" s="48"/>
      <c r="H36" s="48" t="s">
        <v>4295</v>
      </c>
      <c r="I36" s="48"/>
      <c r="J36" s="48" t="s">
        <v>4295</v>
      </c>
      <c r="K36" s="48"/>
      <c r="L36" s="48"/>
      <c r="M36" s="45" t="s">
        <v>4321</v>
      </c>
      <c r="N36" s="45" t="s">
        <v>2764</v>
      </c>
      <c r="O36" s="49"/>
      <c r="P36" s="49"/>
      <c r="Q36" s="50" t="s">
        <v>4322</v>
      </c>
      <c r="R36" s="50"/>
      <c r="S36" s="45" t="s">
        <v>4323</v>
      </c>
      <c r="T36" s="51" t="s">
        <v>4199</v>
      </c>
      <c r="U36" s="45" t="s">
        <v>4199</v>
      </c>
      <c r="V36" s="44"/>
    </row>
    <row r="37" spans="1:22">
      <c r="A37" s="56" t="s">
        <v>9868</v>
      </c>
      <c r="B37" s="48" t="s">
        <v>4290</v>
      </c>
      <c r="C37" s="48">
        <v>0</v>
      </c>
      <c r="D37" s="48">
        <v>4</v>
      </c>
      <c r="E37" s="48"/>
      <c r="F37" s="48">
        <v>17</v>
      </c>
      <c r="G37" s="48"/>
      <c r="H37" s="48">
        <v>8</v>
      </c>
      <c r="I37" s="48"/>
      <c r="J37" s="48">
        <v>5</v>
      </c>
      <c r="K37" s="48"/>
      <c r="L37" s="48"/>
      <c r="M37" s="378" t="s">
        <v>4324</v>
      </c>
      <c r="N37" s="45" t="s">
        <v>2191</v>
      </c>
      <c r="O37" s="49"/>
      <c r="P37" s="49"/>
      <c r="Q37" s="50" t="s">
        <v>4297</v>
      </c>
      <c r="R37" s="50"/>
      <c r="S37" s="45" t="s">
        <v>4298</v>
      </c>
      <c r="T37" s="51" t="s">
        <v>4299</v>
      </c>
      <c r="U37" s="45">
        <v>30</v>
      </c>
      <c r="V37" s="44">
        <v>29.400000000000002</v>
      </c>
    </row>
    <row r="38" spans="1:22">
      <c r="A38" s="56" t="s">
        <v>9868</v>
      </c>
      <c r="B38" s="48" t="s">
        <v>4290</v>
      </c>
      <c r="C38" s="48">
        <v>0</v>
      </c>
      <c r="D38" s="48">
        <v>4</v>
      </c>
      <c r="E38" s="48"/>
      <c r="F38" s="48">
        <v>16</v>
      </c>
      <c r="G38" s="48"/>
      <c r="H38" s="48">
        <v>8</v>
      </c>
      <c r="I38" s="48"/>
      <c r="J38" s="48">
        <v>5</v>
      </c>
      <c r="K38" s="48"/>
      <c r="L38" s="48"/>
      <c r="M38" s="378" t="s">
        <v>4325</v>
      </c>
      <c r="N38" s="45" t="s">
        <v>2193</v>
      </c>
      <c r="O38" s="49"/>
      <c r="P38" s="49"/>
      <c r="Q38" s="50" t="s">
        <v>4302</v>
      </c>
      <c r="R38" s="50"/>
      <c r="S38" s="45" t="s">
        <v>4298</v>
      </c>
      <c r="T38" s="51" t="s">
        <v>4299</v>
      </c>
      <c r="U38" s="45">
        <v>29</v>
      </c>
      <c r="V38" s="44">
        <v>28.400000000000002</v>
      </c>
    </row>
    <row r="39" spans="1:22" ht="33">
      <c r="A39" s="56" t="s">
        <v>9868</v>
      </c>
      <c r="B39" s="48" t="s">
        <v>4290</v>
      </c>
      <c r="C39" s="48">
        <v>0</v>
      </c>
      <c r="D39" s="48">
        <v>4</v>
      </c>
      <c r="E39" s="48"/>
      <c r="F39" s="48" t="s">
        <v>4295</v>
      </c>
      <c r="G39" s="48"/>
      <c r="H39" s="48" t="s">
        <v>4295</v>
      </c>
      <c r="I39" s="48"/>
      <c r="J39" s="48" t="s">
        <v>4295</v>
      </c>
      <c r="K39" s="48"/>
      <c r="L39" s="48"/>
      <c r="M39" s="45" t="s">
        <v>4326</v>
      </c>
      <c r="N39" s="45" t="s">
        <v>4302</v>
      </c>
      <c r="O39" s="49"/>
      <c r="P39" s="49"/>
      <c r="Q39" s="50" t="s">
        <v>4327</v>
      </c>
      <c r="R39" s="50"/>
      <c r="S39" s="45" t="s">
        <v>4323</v>
      </c>
      <c r="T39" s="51" t="s">
        <v>4295</v>
      </c>
      <c r="U39" s="45" t="s">
        <v>4295</v>
      </c>
      <c r="V39" s="44"/>
    </row>
    <row r="40" spans="1:22">
      <c r="A40" s="56" t="s">
        <v>9868</v>
      </c>
      <c r="B40" s="48" t="s">
        <v>4290</v>
      </c>
      <c r="C40" s="48">
        <v>0</v>
      </c>
      <c r="D40" s="48">
        <v>4</v>
      </c>
      <c r="E40" s="48"/>
      <c r="F40" s="48">
        <v>28</v>
      </c>
      <c r="G40" s="48"/>
      <c r="H40" s="48">
        <v>8</v>
      </c>
      <c r="I40" s="48"/>
      <c r="J40" s="48">
        <v>5</v>
      </c>
      <c r="K40" s="48"/>
      <c r="L40" s="48"/>
      <c r="M40" s="378" t="s">
        <v>4328</v>
      </c>
      <c r="N40" s="45" t="s">
        <v>2194</v>
      </c>
      <c r="O40" s="49"/>
      <c r="P40" s="49"/>
      <c r="Q40" s="50" t="s">
        <v>4306</v>
      </c>
      <c r="R40" s="50"/>
      <c r="S40" s="45" t="s">
        <v>4298</v>
      </c>
      <c r="T40" s="51" t="s">
        <v>4299</v>
      </c>
      <c r="U40" s="45">
        <v>41</v>
      </c>
      <c r="V40" s="44">
        <v>40.1</v>
      </c>
    </row>
    <row r="41" spans="1:22">
      <c r="A41" s="56" t="s">
        <v>9868</v>
      </c>
      <c r="B41" s="48" t="s">
        <v>4290</v>
      </c>
      <c r="C41" s="48">
        <v>0</v>
      </c>
      <c r="D41" s="48">
        <v>4</v>
      </c>
      <c r="E41" s="48"/>
      <c r="F41" s="48">
        <v>28</v>
      </c>
      <c r="G41" s="48"/>
      <c r="H41" s="48">
        <v>8</v>
      </c>
      <c r="I41" s="48"/>
      <c r="J41" s="48">
        <v>5</v>
      </c>
      <c r="K41" s="48"/>
      <c r="L41" s="48"/>
      <c r="M41" s="378" t="s">
        <v>4329</v>
      </c>
      <c r="N41" s="45" t="s">
        <v>2253</v>
      </c>
      <c r="O41" s="49"/>
      <c r="P41" s="49"/>
      <c r="Q41" s="50" t="s">
        <v>4330</v>
      </c>
      <c r="R41" s="50"/>
      <c r="S41" s="45" t="s">
        <v>4331</v>
      </c>
      <c r="T41" s="51" t="s">
        <v>4332</v>
      </c>
      <c r="U41" s="45">
        <v>41</v>
      </c>
      <c r="V41" s="44">
        <v>40.1</v>
      </c>
    </row>
    <row r="42" spans="1:22">
      <c r="A42" s="56" t="s">
        <v>9868</v>
      </c>
      <c r="B42" s="48" t="s">
        <v>4290</v>
      </c>
      <c r="C42" s="48">
        <v>0</v>
      </c>
      <c r="D42" s="48">
        <v>4</v>
      </c>
      <c r="E42" s="48"/>
      <c r="F42" s="48">
        <v>28</v>
      </c>
      <c r="G42" s="48"/>
      <c r="H42" s="48">
        <v>8</v>
      </c>
      <c r="I42" s="48"/>
      <c r="J42" s="48">
        <v>5</v>
      </c>
      <c r="K42" s="48"/>
      <c r="L42" s="48"/>
      <c r="M42" s="378" t="s">
        <v>4333</v>
      </c>
      <c r="N42" s="45" t="s">
        <v>2253</v>
      </c>
      <c r="O42" s="49"/>
      <c r="P42" s="49"/>
      <c r="Q42" s="50" t="s">
        <v>4334</v>
      </c>
      <c r="R42" s="50"/>
      <c r="S42" s="45" t="s">
        <v>4331</v>
      </c>
      <c r="T42" s="51" t="s">
        <v>4335</v>
      </c>
      <c r="U42" s="45">
        <v>41</v>
      </c>
      <c r="V42" s="44">
        <v>40.1</v>
      </c>
    </row>
    <row r="43" spans="1:22">
      <c r="A43" s="56" t="s">
        <v>9868</v>
      </c>
      <c r="B43" s="48" t="s">
        <v>4290</v>
      </c>
      <c r="C43" s="48">
        <v>0</v>
      </c>
      <c r="D43" s="48">
        <v>4</v>
      </c>
      <c r="E43" s="48"/>
      <c r="F43" s="48">
        <v>27</v>
      </c>
      <c r="G43" s="48"/>
      <c r="H43" s="48">
        <v>8</v>
      </c>
      <c r="I43" s="48"/>
      <c r="J43" s="48">
        <v>5</v>
      </c>
      <c r="K43" s="48"/>
      <c r="L43" s="48"/>
      <c r="M43" s="378" t="s">
        <v>4336</v>
      </c>
      <c r="N43" s="45" t="s">
        <v>2196</v>
      </c>
      <c r="O43" s="49"/>
      <c r="P43" s="49"/>
      <c r="Q43" s="50" t="s">
        <v>4337</v>
      </c>
      <c r="R43" s="50"/>
      <c r="S43" s="45" t="s">
        <v>4338</v>
      </c>
      <c r="T43" s="51" t="s">
        <v>4335</v>
      </c>
      <c r="U43" s="45">
        <v>40</v>
      </c>
      <c r="V43" s="44">
        <v>39.1</v>
      </c>
    </row>
    <row r="44" spans="1:22">
      <c r="A44" s="56" t="s">
        <v>9868</v>
      </c>
      <c r="B44" s="48" t="s">
        <v>4290</v>
      </c>
      <c r="C44" s="48">
        <v>0</v>
      </c>
      <c r="D44" s="48">
        <v>4</v>
      </c>
      <c r="E44" s="48"/>
      <c r="F44" s="48" t="s">
        <v>4295</v>
      </c>
      <c r="G44" s="48"/>
      <c r="H44" s="48">
        <v>12</v>
      </c>
      <c r="I44" s="48"/>
      <c r="J44" s="48">
        <v>5</v>
      </c>
      <c r="K44" s="48"/>
      <c r="L44" s="48"/>
      <c r="M44" s="378" t="s">
        <v>4339</v>
      </c>
      <c r="N44" s="45" t="s">
        <v>2294</v>
      </c>
      <c r="O44" s="49"/>
      <c r="P44" s="49"/>
      <c r="Q44" s="50" t="s">
        <v>4340</v>
      </c>
      <c r="R44" s="50"/>
      <c r="S44" s="45" t="s">
        <v>4338</v>
      </c>
      <c r="T44" s="51" t="s">
        <v>4335</v>
      </c>
      <c r="U44" s="45">
        <v>17</v>
      </c>
      <c r="V44" s="44">
        <v>16.700000000000003</v>
      </c>
    </row>
    <row r="45" spans="1:22">
      <c r="A45" s="56" t="s">
        <v>9868</v>
      </c>
      <c r="B45" s="48" t="s">
        <v>4290</v>
      </c>
      <c r="C45" s="48">
        <v>0</v>
      </c>
      <c r="D45" s="48">
        <v>4</v>
      </c>
      <c r="E45" s="48"/>
      <c r="F45" s="48">
        <v>45</v>
      </c>
      <c r="G45" s="48"/>
      <c r="H45" s="48">
        <v>8</v>
      </c>
      <c r="I45" s="48"/>
      <c r="J45" s="48">
        <v>5</v>
      </c>
      <c r="K45" s="48"/>
      <c r="L45" s="48"/>
      <c r="M45" s="45" t="s">
        <v>4341</v>
      </c>
      <c r="N45" s="45" t="s">
        <v>2295</v>
      </c>
      <c r="O45" s="49"/>
      <c r="P45" s="49"/>
      <c r="Q45" s="50" t="s">
        <v>4340</v>
      </c>
      <c r="R45" s="50"/>
      <c r="S45" s="45" t="s">
        <v>4338</v>
      </c>
      <c r="T45" s="51" t="s">
        <v>4335</v>
      </c>
      <c r="U45" s="45">
        <v>55</v>
      </c>
      <c r="V45" s="44"/>
    </row>
    <row r="46" spans="1:22">
      <c r="A46" s="56" t="s">
        <v>9868</v>
      </c>
      <c r="B46" s="48" t="s">
        <v>4290</v>
      </c>
      <c r="C46" s="48">
        <v>0</v>
      </c>
      <c r="D46" s="48">
        <v>4</v>
      </c>
      <c r="E46" s="48"/>
      <c r="F46" s="48">
        <v>40</v>
      </c>
      <c r="G46" s="48"/>
      <c r="H46" s="48">
        <v>5</v>
      </c>
      <c r="I46" s="48"/>
      <c r="J46" s="48">
        <v>10</v>
      </c>
      <c r="K46" s="48"/>
      <c r="L46" s="48"/>
      <c r="M46" s="45" t="s">
        <v>4342</v>
      </c>
      <c r="N46" s="45" t="s">
        <v>2296</v>
      </c>
      <c r="O46" s="49"/>
      <c r="P46" s="49"/>
      <c r="Q46" s="50" t="s">
        <v>4340</v>
      </c>
      <c r="R46" s="50"/>
      <c r="S46" s="45" t="s">
        <v>4338</v>
      </c>
      <c r="T46" s="51" t="s">
        <v>4335</v>
      </c>
      <c r="U46" s="45">
        <v>55</v>
      </c>
      <c r="V46" s="44"/>
    </row>
    <row r="47" spans="1:22">
      <c r="A47" s="56" t="s">
        <v>9868</v>
      </c>
      <c r="B47" s="48" t="s">
        <v>4290</v>
      </c>
      <c r="C47" s="48">
        <v>0</v>
      </c>
      <c r="D47" s="48">
        <v>4</v>
      </c>
      <c r="E47" s="48"/>
      <c r="F47" s="48">
        <v>20</v>
      </c>
      <c r="G47" s="48"/>
      <c r="H47" s="48" t="s">
        <v>4295</v>
      </c>
      <c r="I47" s="48"/>
      <c r="J47" s="48">
        <v>15</v>
      </c>
      <c r="K47" s="48"/>
      <c r="L47" s="48"/>
      <c r="M47" s="45" t="s">
        <v>4343</v>
      </c>
      <c r="N47" s="45" t="s">
        <v>2355</v>
      </c>
      <c r="O47" s="49"/>
      <c r="P47" s="49"/>
      <c r="Q47" s="50" t="s">
        <v>4344</v>
      </c>
      <c r="R47" s="50"/>
      <c r="S47" s="45" t="s">
        <v>4345</v>
      </c>
      <c r="T47" s="51" t="s">
        <v>4346</v>
      </c>
      <c r="U47" s="45">
        <v>35</v>
      </c>
      <c r="V47" s="44"/>
    </row>
    <row r="48" spans="1:22">
      <c r="A48" s="56" t="s">
        <v>9868</v>
      </c>
      <c r="B48" s="48" t="s">
        <v>4290</v>
      </c>
      <c r="C48" s="48">
        <v>0</v>
      </c>
      <c r="D48" s="48">
        <v>4</v>
      </c>
      <c r="E48" s="48"/>
      <c r="F48" s="48">
        <v>20</v>
      </c>
      <c r="G48" s="48"/>
      <c r="H48" s="48" t="s">
        <v>4295</v>
      </c>
      <c r="I48" s="48"/>
      <c r="J48" s="48">
        <v>15</v>
      </c>
      <c r="K48" s="48"/>
      <c r="L48" s="48"/>
      <c r="M48" s="45" t="s">
        <v>4347</v>
      </c>
      <c r="N48" s="45" t="s">
        <v>2812</v>
      </c>
      <c r="O48" s="49"/>
      <c r="P48" s="49"/>
      <c r="Q48" s="50" t="s">
        <v>4344</v>
      </c>
      <c r="R48" s="50"/>
      <c r="S48" s="45" t="s">
        <v>4345</v>
      </c>
      <c r="T48" s="51" t="s">
        <v>4346</v>
      </c>
      <c r="U48" s="45">
        <v>35</v>
      </c>
      <c r="V48" s="44"/>
    </row>
    <row r="49" spans="1:22">
      <c r="A49" s="56" t="s">
        <v>9868</v>
      </c>
      <c r="B49" s="48" t="s">
        <v>4290</v>
      </c>
      <c r="C49" s="48">
        <v>0</v>
      </c>
      <c r="D49" s="48">
        <v>4</v>
      </c>
      <c r="E49" s="48"/>
      <c r="F49" s="48" t="s">
        <v>4295</v>
      </c>
      <c r="G49" s="48"/>
      <c r="H49" s="48" t="s">
        <v>4295</v>
      </c>
      <c r="I49" s="48"/>
      <c r="J49" s="48">
        <v>10</v>
      </c>
      <c r="K49" s="48"/>
      <c r="L49" s="48"/>
      <c r="M49" s="45" t="s">
        <v>4348</v>
      </c>
      <c r="N49" s="45" t="s">
        <v>2357</v>
      </c>
      <c r="O49" s="49"/>
      <c r="P49" s="49"/>
      <c r="Q49" s="50" t="s">
        <v>4344</v>
      </c>
      <c r="R49" s="50"/>
      <c r="S49" s="45" t="s">
        <v>4345</v>
      </c>
      <c r="T49" s="51" t="s">
        <v>4346</v>
      </c>
      <c r="U49" s="45">
        <v>10</v>
      </c>
      <c r="V49" s="44"/>
    </row>
    <row r="50" spans="1:22">
      <c r="A50" s="56" t="s">
        <v>9868</v>
      </c>
      <c r="B50" s="48" t="s">
        <v>4290</v>
      </c>
      <c r="C50" s="48">
        <v>0</v>
      </c>
      <c r="D50" s="48">
        <v>4</v>
      </c>
      <c r="E50" s="48"/>
      <c r="F50" s="48">
        <v>8</v>
      </c>
      <c r="G50" s="48"/>
      <c r="H50" s="48" t="s">
        <v>4295</v>
      </c>
      <c r="I50" s="48"/>
      <c r="J50" s="48">
        <v>25</v>
      </c>
      <c r="K50" s="48"/>
      <c r="L50" s="48"/>
      <c r="M50" s="45" t="s">
        <v>4349</v>
      </c>
      <c r="N50" s="45" t="s">
        <v>2358</v>
      </c>
      <c r="O50" s="49"/>
      <c r="P50" s="49"/>
      <c r="Q50" s="50" t="s">
        <v>4344</v>
      </c>
      <c r="R50" s="50"/>
      <c r="S50" s="45" t="s">
        <v>4345</v>
      </c>
      <c r="T50" s="51" t="s">
        <v>4346</v>
      </c>
      <c r="U50" s="45">
        <v>33</v>
      </c>
      <c r="V50" s="44"/>
    </row>
    <row r="51" spans="1:22">
      <c r="A51" s="56" t="s">
        <v>9868</v>
      </c>
      <c r="B51" s="48" t="s">
        <v>4290</v>
      </c>
      <c r="C51" s="48">
        <v>0</v>
      </c>
      <c r="D51" s="48">
        <v>4</v>
      </c>
      <c r="E51" s="48"/>
      <c r="F51" s="48"/>
      <c r="G51" s="48"/>
      <c r="H51" s="48">
        <v>12</v>
      </c>
      <c r="I51" s="48"/>
      <c r="J51" s="48">
        <v>5</v>
      </c>
      <c r="K51" s="48"/>
      <c r="L51" s="48"/>
      <c r="M51" s="378" t="s">
        <v>4350</v>
      </c>
      <c r="N51" s="45" t="s">
        <v>2345</v>
      </c>
      <c r="O51" s="49"/>
      <c r="P51" s="49"/>
      <c r="Q51" s="50" t="s">
        <v>4351</v>
      </c>
      <c r="R51" s="50"/>
      <c r="S51" s="45" t="s">
        <v>4345</v>
      </c>
      <c r="T51" s="51" t="s">
        <v>4346</v>
      </c>
      <c r="U51" s="45">
        <v>17</v>
      </c>
      <c r="V51" s="44">
        <v>16.700000000000003</v>
      </c>
    </row>
    <row r="52" spans="1:22">
      <c r="A52" s="56" t="s">
        <v>9868</v>
      </c>
      <c r="B52" s="48" t="s">
        <v>4290</v>
      </c>
      <c r="C52" s="48">
        <v>0</v>
      </c>
      <c r="D52" s="48">
        <v>4</v>
      </c>
      <c r="E52" s="48"/>
      <c r="F52" s="48">
        <v>45</v>
      </c>
      <c r="G52" s="48"/>
      <c r="H52" s="48">
        <v>8</v>
      </c>
      <c r="I52" s="48"/>
      <c r="J52" s="48">
        <v>10</v>
      </c>
      <c r="K52" s="48"/>
      <c r="L52" s="48"/>
      <c r="M52" s="45" t="s">
        <v>4352</v>
      </c>
      <c r="N52" s="45" t="s">
        <v>2346</v>
      </c>
      <c r="O52" s="49"/>
      <c r="P52" s="49"/>
      <c r="Q52" s="50" t="s">
        <v>4351</v>
      </c>
      <c r="R52" s="50"/>
      <c r="S52" s="45" t="s">
        <v>4345</v>
      </c>
      <c r="T52" s="51" t="s">
        <v>4346</v>
      </c>
      <c r="U52" s="45">
        <v>63</v>
      </c>
      <c r="V52" s="44"/>
    </row>
    <row r="53" spans="1:22">
      <c r="A53" s="56" t="s">
        <v>9868</v>
      </c>
      <c r="B53" s="48" t="s">
        <v>4290</v>
      </c>
      <c r="C53" s="48">
        <v>0</v>
      </c>
      <c r="D53" s="48">
        <v>4</v>
      </c>
      <c r="E53" s="48"/>
      <c r="F53" s="48">
        <v>30</v>
      </c>
      <c r="G53" s="48"/>
      <c r="H53" s="48">
        <v>35</v>
      </c>
      <c r="I53" s="48"/>
      <c r="J53" s="48">
        <v>5</v>
      </c>
      <c r="K53" s="48"/>
      <c r="L53" s="48"/>
      <c r="M53" s="378" t="s">
        <v>4353</v>
      </c>
      <c r="N53" s="45" t="s">
        <v>2265</v>
      </c>
      <c r="O53" s="49"/>
      <c r="P53" s="49"/>
      <c r="Q53" s="50" t="s">
        <v>4354</v>
      </c>
      <c r="R53" s="50"/>
      <c r="S53" s="45" t="s">
        <v>4331</v>
      </c>
      <c r="T53" s="51" t="s">
        <v>4332</v>
      </c>
      <c r="U53" s="45">
        <v>60</v>
      </c>
      <c r="V53" s="44">
        <v>29.400000000000002</v>
      </c>
    </row>
    <row r="54" spans="1:22">
      <c r="A54" s="56" t="s">
        <v>9868</v>
      </c>
      <c r="B54" s="48" t="s">
        <v>4290</v>
      </c>
      <c r="C54" s="48">
        <v>0</v>
      </c>
      <c r="D54" s="48">
        <v>4</v>
      </c>
      <c r="E54" s="48"/>
      <c r="F54" s="48">
        <v>30</v>
      </c>
      <c r="G54" s="48"/>
      <c r="H54" s="48">
        <v>35</v>
      </c>
      <c r="I54" s="48"/>
      <c r="J54" s="48">
        <v>5</v>
      </c>
      <c r="K54" s="48"/>
      <c r="L54" s="48"/>
      <c r="M54" s="378" t="s">
        <v>4355</v>
      </c>
      <c r="N54" s="45" t="s">
        <v>2265</v>
      </c>
      <c r="O54" s="49"/>
      <c r="P54" s="49"/>
      <c r="Q54" s="50" t="s">
        <v>4356</v>
      </c>
      <c r="R54" s="50"/>
      <c r="S54" s="45" t="s">
        <v>4345</v>
      </c>
      <c r="T54" s="51" t="s">
        <v>4335</v>
      </c>
      <c r="U54" s="45">
        <v>70</v>
      </c>
      <c r="V54" s="44">
        <v>29.400000000000002</v>
      </c>
    </row>
    <row r="55" spans="1:22">
      <c r="A55" s="56" t="s">
        <v>9868</v>
      </c>
      <c r="B55" s="48" t="s">
        <v>4290</v>
      </c>
      <c r="C55" s="48">
        <v>0</v>
      </c>
      <c r="D55" s="48">
        <v>4</v>
      </c>
      <c r="E55" s="48"/>
      <c r="F55" s="48">
        <v>30</v>
      </c>
      <c r="G55" s="48"/>
      <c r="H55" s="48">
        <v>35</v>
      </c>
      <c r="I55" s="48"/>
      <c r="J55" s="48">
        <v>5</v>
      </c>
      <c r="K55" s="48"/>
      <c r="L55" s="48"/>
      <c r="M55" s="378" t="s">
        <v>4357</v>
      </c>
      <c r="N55" s="45" t="s">
        <v>2265</v>
      </c>
      <c r="O55" s="49"/>
      <c r="P55" s="49"/>
      <c r="Q55" s="50" t="s">
        <v>4358</v>
      </c>
      <c r="R55" s="50"/>
      <c r="S55" s="45" t="s">
        <v>4345</v>
      </c>
      <c r="T55" s="51" t="s">
        <v>4335</v>
      </c>
      <c r="U55" s="45">
        <v>70</v>
      </c>
      <c r="V55" s="44">
        <v>29.400000000000002</v>
      </c>
    </row>
    <row r="56" spans="1:22">
      <c r="A56" s="56" t="s">
        <v>9868</v>
      </c>
      <c r="B56" s="48" t="s">
        <v>4290</v>
      </c>
      <c r="C56" s="48">
        <v>0</v>
      </c>
      <c r="D56" s="48">
        <v>4</v>
      </c>
      <c r="E56" s="48"/>
      <c r="F56" s="48" t="s">
        <v>4295</v>
      </c>
      <c r="G56" s="48"/>
      <c r="H56" s="48">
        <v>4</v>
      </c>
      <c r="I56" s="48"/>
      <c r="J56" s="48">
        <v>5</v>
      </c>
      <c r="K56" s="48"/>
      <c r="L56" s="48"/>
      <c r="M56" s="378" t="s">
        <v>4359</v>
      </c>
      <c r="N56" s="45" t="s">
        <v>2262</v>
      </c>
      <c r="O56" s="49"/>
      <c r="P56" s="49"/>
      <c r="Q56" s="50" t="s">
        <v>4360</v>
      </c>
      <c r="R56" s="50"/>
      <c r="S56" s="45" t="s">
        <v>4331</v>
      </c>
      <c r="T56" s="51" t="s">
        <v>4332</v>
      </c>
      <c r="U56" s="45">
        <v>9</v>
      </c>
      <c r="V56" s="44">
        <v>29.400000000000002</v>
      </c>
    </row>
    <row r="57" spans="1:22">
      <c r="A57" s="56" t="s">
        <v>9868</v>
      </c>
      <c r="B57" s="48" t="s">
        <v>4290</v>
      </c>
      <c r="C57" s="48">
        <v>0</v>
      </c>
      <c r="D57" s="48">
        <v>4</v>
      </c>
      <c r="E57" s="48"/>
      <c r="F57" s="48">
        <v>17</v>
      </c>
      <c r="G57" s="48"/>
      <c r="H57" s="48">
        <v>8</v>
      </c>
      <c r="I57" s="48"/>
      <c r="J57" s="48">
        <v>5</v>
      </c>
      <c r="K57" s="48"/>
      <c r="L57" s="48"/>
      <c r="M57" s="378" t="s">
        <v>4361</v>
      </c>
      <c r="N57" s="45" t="s">
        <v>2262</v>
      </c>
      <c r="O57" s="49"/>
      <c r="P57" s="49"/>
      <c r="Q57" s="50" t="s">
        <v>4356</v>
      </c>
      <c r="R57" s="50"/>
      <c r="S57" s="45" t="s">
        <v>4345</v>
      </c>
      <c r="T57" s="51" t="s">
        <v>4335</v>
      </c>
      <c r="U57" s="45">
        <v>30</v>
      </c>
      <c r="V57" s="44">
        <v>29.400000000000002</v>
      </c>
    </row>
    <row r="58" spans="1:22">
      <c r="A58" s="56" t="s">
        <v>9868</v>
      </c>
      <c r="B58" s="48" t="s">
        <v>4290</v>
      </c>
      <c r="C58" s="48">
        <v>0</v>
      </c>
      <c r="D58" s="48">
        <v>4</v>
      </c>
      <c r="E58" s="48"/>
      <c r="F58" s="48">
        <v>17</v>
      </c>
      <c r="G58" s="48"/>
      <c r="H58" s="48">
        <v>8</v>
      </c>
      <c r="I58" s="48"/>
      <c r="J58" s="48">
        <v>5</v>
      </c>
      <c r="K58" s="48"/>
      <c r="L58" s="48"/>
      <c r="M58" s="378" t="s">
        <v>4362</v>
      </c>
      <c r="N58" s="45" t="s">
        <v>2262</v>
      </c>
      <c r="O58" s="49"/>
      <c r="P58" s="49"/>
      <c r="Q58" s="50" t="s">
        <v>4358</v>
      </c>
      <c r="R58" s="50"/>
      <c r="S58" s="45" t="s">
        <v>4345</v>
      </c>
      <c r="T58" s="51" t="s">
        <v>4335</v>
      </c>
      <c r="U58" s="45">
        <v>30</v>
      </c>
      <c r="V58" s="44">
        <v>29.400000000000002</v>
      </c>
    </row>
    <row r="59" spans="1:22">
      <c r="A59" s="56" t="s">
        <v>9868</v>
      </c>
      <c r="B59" s="48" t="s">
        <v>4290</v>
      </c>
      <c r="C59" s="48">
        <v>0</v>
      </c>
      <c r="D59" s="48">
        <v>4</v>
      </c>
      <c r="E59" s="48"/>
      <c r="F59" s="48">
        <v>24</v>
      </c>
      <c r="G59" s="48"/>
      <c r="H59" s="48">
        <v>5</v>
      </c>
      <c r="I59" s="48"/>
      <c r="J59" s="48">
        <v>5</v>
      </c>
      <c r="K59" s="48"/>
      <c r="L59" s="48"/>
      <c r="M59" s="378" t="s">
        <v>4363</v>
      </c>
      <c r="N59" s="45" t="s">
        <v>2267</v>
      </c>
      <c r="O59" s="49"/>
      <c r="P59" s="49"/>
      <c r="Q59" s="50" t="s">
        <v>4364</v>
      </c>
      <c r="R59" s="50"/>
      <c r="S59" s="45" t="s">
        <v>4331</v>
      </c>
      <c r="T59" s="51" t="s">
        <v>4332</v>
      </c>
      <c r="U59" s="45">
        <v>34</v>
      </c>
      <c r="V59" s="44">
        <v>33.300000000000004</v>
      </c>
    </row>
    <row r="60" spans="1:22">
      <c r="A60" s="56" t="s">
        <v>9868</v>
      </c>
      <c r="B60" s="48" t="s">
        <v>4290</v>
      </c>
      <c r="C60" s="48">
        <v>0</v>
      </c>
      <c r="D60" s="48">
        <v>4</v>
      </c>
      <c r="E60" s="48"/>
      <c r="F60" s="48">
        <v>24</v>
      </c>
      <c r="G60" s="48"/>
      <c r="H60" s="48">
        <v>5</v>
      </c>
      <c r="I60" s="48"/>
      <c r="J60" s="48">
        <v>5</v>
      </c>
      <c r="K60" s="48"/>
      <c r="L60" s="48"/>
      <c r="M60" s="378" t="s">
        <v>4365</v>
      </c>
      <c r="N60" s="45" t="s">
        <v>2267</v>
      </c>
      <c r="O60" s="49"/>
      <c r="P60" s="49"/>
      <c r="Q60" s="50" t="s">
        <v>4356</v>
      </c>
      <c r="R60" s="50"/>
      <c r="S60" s="45" t="s">
        <v>4345</v>
      </c>
      <c r="T60" s="51" t="s">
        <v>4335</v>
      </c>
      <c r="U60" s="45">
        <v>34</v>
      </c>
      <c r="V60" s="44">
        <v>33.300000000000004</v>
      </c>
    </row>
    <row r="61" spans="1:22">
      <c r="A61" s="56" t="s">
        <v>9868</v>
      </c>
      <c r="B61" s="48" t="s">
        <v>4290</v>
      </c>
      <c r="C61" s="48">
        <v>0</v>
      </c>
      <c r="D61" s="48">
        <v>4</v>
      </c>
      <c r="E61" s="48"/>
      <c r="F61" s="48">
        <v>24</v>
      </c>
      <c r="G61" s="48"/>
      <c r="H61" s="48">
        <v>5</v>
      </c>
      <c r="I61" s="48"/>
      <c r="J61" s="48">
        <v>5</v>
      </c>
      <c r="K61" s="48"/>
      <c r="L61" s="48"/>
      <c r="M61" s="378" t="s">
        <v>4366</v>
      </c>
      <c r="N61" s="45" t="s">
        <v>2267</v>
      </c>
      <c r="O61" s="49"/>
      <c r="P61" s="49"/>
      <c r="Q61" s="50" t="s">
        <v>4358</v>
      </c>
      <c r="R61" s="50"/>
      <c r="S61" s="45" t="s">
        <v>4345</v>
      </c>
      <c r="T61" s="51" t="s">
        <v>4335</v>
      </c>
      <c r="U61" s="45">
        <v>34</v>
      </c>
      <c r="V61" s="44">
        <v>33.300000000000004</v>
      </c>
    </row>
    <row r="62" spans="1:22">
      <c r="A62" s="56" t="s">
        <v>9868</v>
      </c>
      <c r="B62" s="48" t="s">
        <v>4290</v>
      </c>
      <c r="C62" s="48">
        <v>0</v>
      </c>
      <c r="D62" s="48">
        <v>4</v>
      </c>
      <c r="E62" s="48"/>
      <c r="F62" s="48">
        <v>19</v>
      </c>
      <c r="G62" s="48"/>
      <c r="H62" s="48">
        <v>5</v>
      </c>
      <c r="I62" s="48"/>
      <c r="J62" s="48">
        <v>5</v>
      </c>
      <c r="K62" s="48"/>
      <c r="L62" s="48"/>
      <c r="M62" s="378" t="s">
        <v>4367</v>
      </c>
      <c r="N62" s="45" t="s">
        <v>2285</v>
      </c>
      <c r="O62" s="49"/>
      <c r="P62" s="49"/>
      <c r="Q62" s="50" t="s">
        <v>4330</v>
      </c>
      <c r="R62" s="50"/>
      <c r="S62" s="45" t="s">
        <v>4331</v>
      </c>
      <c r="T62" s="51" t="s">
        <v>4332</v>
      </c>
      <c r="U62" s="45">
        <v>29</v>
      </c>
      <c r="V62" s="44">
        <v>28.400000000000002</v>
      </c>
    </row>
    <row r="63" spans="1:22">
      <c r="A63" s="56" t="s">
        <v>9868</v>
      </c>
      <c r="B63" s="48" t="s">
        <v>4290</v>
      </c>
      <c r="C63" s="48">
        <v>0</v>
      </c>
      <c r="D63" s="48">
        <v>4</v>
      </c>
      <c r="E63" s="48"/>
      <c r="F63" s="48">
        <v>19</v>
      </c>
      <c r="G63" s="48"/>
      <c r="H63" s="48">
        <v>5</v>
      </c>
      <c r="I63" s="48"/>
      <c r="J63" s="48">
        <v>5</v>
      </c>
      <c r="K63" s="48"/>
      <c r="L63" s="48"/>
      <c r="M63" s="378" t="s">
        <v>4368</v>
      </c>
      <c r="N63" s="45" t="s">
        <v>2285</v>
      </c>
      <c r="O63" s="49"/>
      <c r="P63" s="49"/>
      <c r="Q63" s="50" t="s">
        <v>4334</v>
      </c>
      <c r="R63" s="50"/>
      <c r="S63" s="45" t="s">
        <v>4331</v>
      </c>
      <c r="T63" s="51" t="s">
        <v>4335</v>
      </c>
      <c r="U63" s="45">
        <v>29</v>
      </c>
      <c r="V63" s="44">
        <v>28.400000000000002</v>
      </c>
    </row>
    <row r="64" spans="1:22">
      <c r="A64" s="56" t="s">
        <v>9868</v>
      </c>
      <c r="B64" s="48" t="s">
        <v>4290</v>
      </c>
      <c r="C64" s="48">
        <v>0</v>
      </c>
      <c r="D64" s="48">
        <v>4</v>
      </c>
      <c r="E64" s="48"/>
      <c r="F64" s="48">
        <v>12</v>
      </c>
      <c r="G64" s="48"/>
      <c r="H64" s="48">
        <v>8</v>
      </c>
      <c r="I64" s="48"/>
      <c r="J64" s="48">
        <v>5</v>
      </c>
      <c r="K64" s="48"/>
      <c r="L64" s="48"/>
      <c r="M64" s="45" t="s">
        <v>4369</v>
      </c>
      <c r="N64" s="45" t="s">
        <v>2269</v>
      </c>
      <c r="O64" s="49"/>
      <c r="P64" s="49"/>
      <c r="Q64" s="50" t="s">
        <v>4330</v>
      </c>
      <c r="R64" s="50"/>
      <c r="S64" s="45" t="s">
        <v>4331</v>
      </c>
      <c r="T64" s="51" t="s">
        <v>4332</v>
      </c>
      <c r="U64" s="45">
        <v>25</v>
      </c>
      <c r="V64" s="44"/>
    </row>
    <row r="65" spans="1:22">
      <c r="A65" s="56" t="s">
        <v>9868</v>
      </c>
      <c r="B65" s="48" t="s">
        <v>4290</v>
      </c>
      <c r="C65" s="48">
        <v>0</v>
      </c>
      <c r="D65" s="48">
        <v>4</v>
      </c>
      <c r="E65" s="48"/>
      <c r="F65" s="48">
        <v>12</v>
      </c>
      <c r="G65" s="48"/>
      <c r="H65" s="48">
        <v>8</v>
      </c>
      <c r="I65" s="48"/>
      <c r="J65" s="48">
        <v>5</v>
      </c>
      <c r="K65" s="48"/>
      <c r="L65" s="48"/>
      <c r="M65" s="45" t="s">
        <v>4370</v>
      </c>
      <c r="N65" s="45" t="s">
        <v>2269</v>
      </c>
      <c r="O65" s="49"/>
      <c r="P65" s="49"/>
      <c r="Q65" s="50" t="s">
        <v>4337</v>
      </c>
      <c r="R65" s="50"/>
      <c r="S65" s="45" t="s">
        <v>4345</v>
      </c>
      <c r="T65" s="51" t="s">
        <v>4335</v>
      </c>
      <c r="U65" s="45">
        <v>25</v>
      </c>
      <c r="V65" s="44"/>
    </row>
    <row r="66" spans="1:22">
      <c r="A66" s="56" t="s">
        <v>9868</v>
      </c>
      <c r="B66" s="48" t="s">
        <v>4290</v>
      </c>
      <c r="C66" s="48">
        <v>0</v>
      </c>
      <c r="D66" s="48">
        <v>4</v>
      </c>
      <c r="E66" s="48"/>
      <c r="F66" s="48">
        <v>12</v>
      </c>
      <c r="G66" s="48"/>
      <c r="H66" s="48">
        <v>8</v>
      </c>
      <c r="I66" s="48"/>
      <c r="J66" s="48">
        <v>5</v>
      </c>
      <c r="K66" s="48"/>
      <c r="L66" s="48"/>
      <c r="M66" s="45" t="s">
        <v>4371</v>
      </c>
      <c r="N66" s="45" t="s">
        <v>2269</v>
      </c>
      <c r="O66" s="49"/>
      <c r="P66" s="49"/>
      <c r="Q66" s="50" t="s">
        <v>4372</v>
      </c>
      <c r="R66" s="50"/>
      <c r="S66" s="45" t="s">
        <v>4345</v>
      </c>
      <c r="T66" s="51" t="s">
        <v>4335</v>
      </c>
      <c r="U66" s="45">
        <v>25</v>
      </c>
      <c r="V66" s="44"/>
    </row>
    <row r="67" spans="1:22">
      <c r="A67" s="56" t="s">
        <v>9868</v>
      </c>
      <c r="B67" s="48" t="s">
        <v>4290</v>
      </c>
      <c r="C67" s="48">
        <v>0</v>
      </c>
      <c r="D67" s="48">
        <v>4</v>
      </c>
      <c r="E67" s="48"/>
      <c r="F67" s="48">
        <v>19</v>
      </c>
      <c r="G67" s="48"/>
      <c r="H67" s="48">
        <v>5</v>
      </c>
      <c r="I67" s="48"/>
      <c r="J67" s="48">
        <v>5</v>
      </c>
      <c r="K67" s="48"/>
      <c r="L67" s="48"/>
      <c r="M67" s="378" t="s">
        <v>4373</v>
      </c>
      <c r="N67" s="45" t="s">
        <v>2271</v>
      </c>
      <c r="O67" s="49"/>
      <c r="P67" s="49"/>
      <c r="Q67" s="50" t="s">
        <v>4330</v>
      </c>
      <c r="R67" s="50"/>
      <c r="S67" s="45" t="s">
        <v>4331</v>
      </c>
      <c r="T67" s="51" t="s">
        <v>4332</v>
      </c>
      <c r="U67" s="45">
        <v>29</v>
      </c>
      <c r="V67" s="44">
        <v>28.400000000000002</v>
      </c>
    </row>
    <row r="68" spans="1:22">
      <c r="A68" s="56" t="s">
        <v>9868</v>
      </c>
      <c r="B68" s="48" t="s">
        <v>4290</v>
      </c>
      <c r="C68" s="48">
        <v>0</v>
      </c>
      <c r="D68" s="48">
        <v>4</v>
      </c>
      <c r="E68" s="48"/>
      <c r="F68" s="48">
        <v>19</v>
      </c>
      <c r="G68" s="48"/>
      <c r="H68" s="48">
        <v>5</v>
      </c>
      <c r="I68" s="48"/>
      <c r="J68" s="48">
        <v>5</v>
      </c>
      <c r="K68" s="48"/>
      <c r="L68" s="48"/>
      <c r="M68" s="45" t="s">
        <v>4374</v>
      </c>
      <c r="N68" s="45" t="s">
        <v>2271</v>
      </c>
      <c r="O68" s="49"/>
      <c r="P68" s="49"/>
      <c r="Q68" s="50" t="s">
        <v>4337</v>
      </c>
      <c r="R68" s="50"/>
      <c r="S68" s="45" t="s">
        <v>4345</v>
      </c>
      <c r="T68" s="51" t="s">
        <v>4335</v>
      </c>
      <c r="U68" s="45">
        <v>29</v>
      </c>
      <c r="V68" s="44"/>
    </row>
    <row r="69" spans="1:22">
      <c r="A69" s="56" t="s">
        <v>9868</v>
      </c>
      <c r="B69" s="48" t="s">
        <v>4290</v>
      </c>
      <c r="C69" s="48">
        <v>0</v>
      </c>
      <c r="D69" s="48">
        <v>4</v>
      </c>
      <c r="E69" s="48"/>
      <c r="F69" s="48">
        <v>19</v>
      </c>
      <c r="G69" s="48"/>
      <c r="H69" s="48">
        <v>5</v>
      </c>
      <c r="I69" s="48"/>
      <c r="J69" s="48">
        <v>5</v>
      </c>
      <c r="K69" s="48"/>
      <c r="L69" s="48"/>
      <c r="M69" s="45" t="s">
        <v>4375</v>
      </c>
      <c r="N69" s="45" t="s">
        <v>2271</v>
      </c>
      <c r="O69" s="49"/>
      <c r="P69" s="49"/>
      <c r="Q69" s="50" t="s">
        <v>4372</v>
      </c>
      <c r="R69" s="50"/>
      <c r="S69" s="45" t="s">
        <v>4345</v>
      </c>
      <c r="T69" s="51" t="s">
        <v>4335</v>
      </c>
      <c r="U69" s="45">
        <v>29</v>
      </c>
      <c r="V69" s="44"/>
    </row>
    <row r="70" spans="1:22" ht="49.5">
      <c r="A70" s="56" t="s">
        <v>9868</v>
      </c>
      <c r="B70" s="48" t="s">
        <v>4290</v>
      </c>
      <c r="C70" s="48">
        <v>0</v>
      </c>
      <c r="D70" s="48">
        <v>4</v>
      </c>
      <c r="E70" s="48"/>
      <c r="F70" s="48">
        <v>400</v>
      </c>
      <c r="G70" s="48"/>
      <c r="H70" s="48" t="s">
        <v>4295</v>
      </c>
      <c r="I70" s="48"/>
      <c r="J70" s="48" t="s">
        <v>4295</v>
      </c>
      <c r="K70" s="48"/>
      <c r="L70" s="48"/>
      <c r="M70" s="378" t="s">
        <v>2710</v>
      </c>
      <c r="N70" s="45" t="s">
        <v>4297</v>
      </c>
      <c r="O70" s="49"/>
      <c r="P70" s="49"/>
      <c r="Q70" s="50" t="s">
        <v>4376</v>
      </c>
      <c r="R70" s="50"/>
      <c r="S70" s="45" t="s">
        <v>4377</v>
      </c>
      <c r="T70" s="51" t="s">
        <v>4378</v>
      </c>
      <c r="U70" s="45">
        <v>400</v>
      </c>
      <c r="V70" s="44">
        <v>390.8</v>
      </c>
    </row>
    <row r="71" spans="1:22" ht="49.5">
      <c r="A71" s="56" t="s">
        <v>9868</v>
      </c>
      <c r="B71" s="48" t="s">
        <v>4290</v>
      </c>
      <c r="C71" s="48">
        <v>0</v>
      </c>
      <c r="D71" s="48">
        <v>4</v>
      </c>
      <c r="E71" s="48"/>
      <c r="F71" s="48">
        <v>400</v>
      </c>
      <c r="G71" s="48"/>
      <c r="H71" s="48" t="s">
        <v>4295</v>
      </c>
      <c r="I71" s="48"/>
      <c r="J71" s="48" t="s">
        <v>4295</v>
      </c>
      <c r="K71" s="48"/>
      <c r="L71" s="48"/>
      <c r="M71" s="45" t="s">
        <v>2741</v>
      </c>
      <c r="N71" s="45" t="s">
        <v>4309</v>
      </c>
      <c r="O71" s="49"/>
      <c r="P71" s="49"/>
      <c r="Q71" s="50" t="s">
        <v>4379</v>
      </c>
      <c r="R71" s="50"/>
      <c r="S71" s="45" t="s">
        <v>4380</v>
      </c>
      <c r="T71" s="51" t="s">
        <v>4381</v>
      </c>
      <c r="U71" s="45">
        <v>400</v>
      </c>
      <c r="V71" s="44"/>
    </row>
    <row r="72" spans="1:22" ht="33">
      <c r="A72" s="56" t="s">
        <v>9868</v>
      </c>
      <c r="B72" s="48" t="s">
        <v>4290</v>
      </c>
      <c r="C72" s="48">
        <v>0</v>
      </c>
      <c r="D72" s="48">
        <v>4</v>
      </c>
      <c r="E72" s="48"/>
      <c r="F72" s="48">
        <v>400</v>
      </c>
      <c r="G72" s="48"/>
      <c r="H72" s="48" t="s">
        <v>4295</v>
      </c>
      <c r="I72" s="48"/>
      <c r="J72" s="48" t="s">
        <v>4295</v>
      </c>
      <c r="K72" s="48"/>
      <c r="L72" s="48"/>
      <c r="M72" s="45" t="s">
        <v>4382</v>
      </c>
      <c r="N72" s="45" t="s">
        <v>4309</v>
      </c>
      <c r="O72" s="49"/>
      <c r="P72" s="49"/>
      <c r="Q72" s="50" t="s">
        <v>4383</v>
      </c>
      <c r="R72" s="50"/>
      <c r="S72" s="45" t="s">
        <v>4384</v>
      </c>
      <c r="T72" s="51" t="s">
        <v>4381</v>
      </c>
      <c r="U72" s="45">
        <v>400</v>
      </c>
      <c r="V72" s="44"/>
    </row>
    <row r="73" spans="1:22" ht="49.5">
      <c r="A73" s="56" t="s">
        <v>9868</v>
      </c>
      <c r="B73" s="48" t="s">
        <v>4290</v>
      </c>
      <c r="C73" s="48">
        <v>0</v>
      </c>
      <c r="D73" s="48">
        <v>4</v>
      </c>
      <c r="E73" s="48"/>
      <c r="F73" s="48">
        <v>400</v>
      </c>
      <c r="G73" s="48"/>
      <c r="H73" s="48" t="s">
        <v>4295</v>
      </c>
      <c r="I73" s="48"/>
      <c r="J73" s="48" t="s">
        <v>4295</v>
      </c>
      <c r="K73" s="48"/>
      <c r="L73" s="48"/>
      <c r="M73" s="378" t="s">
        <v>2725</v>
      </c>
      <c r="N73" s="45" t="s">
        <v>4302</v>
      </c>
      <c r="O73" s="49"/>
      <c r="P73" s="49"/>
      <c r="Q73" s="50" t="s">
        <v>4385</v>
      </c>
      <c r="R73" s="50"/>
      <c r="S73" s="45" t="s">
        <v>4377</v>
      </c>
      <c r="T73" s="51" t="s">
        <v>4378</v>
      </c>
      <c r="U73" s="45">
        <v>400</v>
      </c>
      <c r="V73" s="44">
        <v>390.8</v>
      </c>
    </row>
    <row r="74" spans="1:22" ht="49.5">
      <c r="A74" s="56" t="s">
        <v>9868</v>
      </c>
      <c r="B74" s="48" t="s">
        <v>4290</v>
      </c>
      <c r="C74" s="48">
        <v>0</v>
      </c>
      <c r="D74" s="48">
        <v>4</v>
      </c>
      <c r="E74" s="48"/>
      <c r="F74" s="48">
        <v>385</v>
      </c>
      <c r="G74" s="48"/>
      <c r="H74" s="48"/>
      <c r="I74" s="48"/>
      <c r="J74" s="48"/>
      <c r="K74" s="48"/>
      <c r="L74" s="48"/>
      <c r="M74" s="45" t="s">
        <v>2802</v>
      </c>
      <c r="N74" s="45" t="s">
        <v>4340</v>
      </c>
      <c r="O74" s="49"/>
      <c r="P74" s="49"/>
      <c r="Q74" s="50" t="s">
        <v>4379</v>
      </c>
      <c r="R74" s="50"/>
      <c r="S74" s="45" t="s">
        <v>4380</v>
      </c>
      <c r="T74" s="51" t="s">
        <v>4378</v>
      </c>
      <c r="U74" s="45">
        <v>385</v>
      </c>
      <c r="V74" s="44"/>
    </row>
    <row r="75" spans="1:22" ht="33">
      <c r="A75" s="56" t="s">
        <v>9868</v>
      </c>
      <c r="B75" s="48" t="s">
        <v>4290</v>
      </c>
      <c r="C75" s="48">
        <v>0</v>
      </c>
      <c r="D75" s="48">
        <v>4</v>
      </c>
      <c r="E75" s="48"/>
      <c r="F75" s="48">
        <v>400</v>
      </c>
      <c r="G75" s="48"/>
      <c r="H75" s="48"/>
      <c r="I75" s="48"/>
      <c r="J75" s="48"/>
      <c r="K75" s="48"/>
      <c r="L75" s="48"/>
      <c r="M75" s="45" t="s">
        <v>2733</v>
      </c>
      <c r="N75" s="45" t="s">
        <v>4306</v>
      </c>
      <c r="O75" s="49"/>
      <c r="P75" s="49"/>
      <c r="Q75" s="50" t="s">
        <v>4383</v>
      </c>
      <c r="R75" s="50"/>
      <c r="S75" s="45" t="s">
        <v>4377</v>
      </c>
      <c r="T75" s="51" t="s">
        <v>4381</v>
      </c>
      <c r="U75" s="45">
        <v>400</v>
      </c>
      <c r="V75" s="44"/>
    </row>
    <row r="76" spans="1:22" ht="33">
      <c r="A76" s="56" t="s">
        <v>9868</v>
      </c>
      <c r="B76" s="48" t="s">
        <v>4290</v>
      </c>
      <c r="C76" s="48">
        <v>0</v>
      </c>
      <c r="D76" s="48">
        <v>4</v>
      </c>
      <c r="E76" s="48"/>
      <c r="F76" s="48">
        <v>400</v>
      </c>
      <c r="G76" s="48"/>
      <c r="H76" s="48"/>
      <c r="I76" s="48"/>
      <c r="J76" s="48"/>
      <c r="K76" s="48"/>
      <c r="L76" s="48"/>
      <c r="M76" s="378" t="s">
        <v>4386</v>
      </c>
      <c r="N76" s="45" t="s">
        <v>4330</v>
      </c>
      <c r="O76" s="49"/>
      <c r="P76" s="49"/>
      <c r="Q76" s="50" t="s">
        <v>4383</v>
      </c>
      <c r="R76" s="50"/>
      <c r="S76" s="45" t="s">
        <v>4387</v>
      </c>
      <c r="T76" s="51" t="s">
        <v>4378</v>
      </c>
      <c r="U76" s="45">
        <v>400</v>
      </c>
      <c r="V76" s="44">
        <v>390.8</v>
      </c>
    </row>
    <row r="77" spans="1:22" ht="49.5">
      <c r="A77" s="56" t="s">
        <v>9868</v>
      </c>
      <c r="B77" s="48" t="s">
        <v>4290</v>
      </c>
      <c r="C77" s="48">
        <v>0</v>
      </c>
      <c r="D77" s="48">
        <v>4</v>
      </c>
      <c r="E77" s="48"/>
      <c r="F77" s="48">
        <v>400</v>
      </c>
      <c r="G77" s="48"/>
      <c r="H77" s="48"/>
      <c r="I77" s="48"/>
      <c r="J77" s="48"/>
      <c r="K77" s="48"/>
      <c r="L77" s="48"/>
      <c r="M77" s="378" t="s">
        <v>4388</v>
      </c>
      <c r="N77" s="45" t="s">
        <v>4337</v>
      </c>
      <c r="O77" s="49"/>
      <c r="P77" s="49"/>
      <c r="Q77" s="50" t="s">
        <v>4379</v>
      </c>
      <c r="R77" s="50"/>
      <c r="S77" s="45" t="s">
        <v>4389</v>
      </c>
      <c r="T77" s="51" t="s">
        <v>4390</v>
      </c>
      <c r="U77" s="45">
        <v>400</v>
      </c>
      <c r="V77" s="44">
        <v>390.8</v>
      </c>
    </row>
    <row r="78" spans="1:22" ht="33">
      <c r="A78" s="56" t="s">
        <v>9868</v>
      </c>
      <c r="B78" s="48" t="s">
        <v>4290</v>
      </c>
      <c r="C78" s="48">
        <v>0</v>
      </c>
      <c r="D78" s="48">
        <v>4</v>
      </c>
      <c r="E78" s="48"/>
      <c r="F78" s="48">
        <v>400</v>
      </c>
      <c r="G78" s="48"/>
      <c r="H78" s="48"/>
      <c r="I78" s="48"/>
      <c r="J78" s="48"/>
      <c r="K78" s="48"/>
      <c r="L78" s="48"/>
      <c r="M78" s="45" t="s">
        <v>2791</v>
      </c>
      <c r="N78" s="45" t="s">
        <v>4334</v>
      </c>
      <c r="O78" s="49"/>
      <c r="P78" s="49"/>
      <c r="Q78" s="50" t="s">
        <v>4383</v>
      </c>
      <c r="R78" s="50"/>
      <c r="S78" s="45" t="s">
        <v>4387</v>
      </c>
      <c r="T78" s="51" t="s">
        <v>4390</v>
      </c>
      <c r="U78" s="45">
        <v>400</v>
      </c>
      <c r="V78" s="44"/>
    </row>
    <row r="79" spans="1:22" ht="49.5">
      <c r="A79" s="56" t="s">
        <v>9868</v>
      </c>
      <c r="B79" s="48" t="s">
        <v>4290</v>
      </c>
      <c r="C79" s="48">
        <v>0</v>
      </c>
      <c r="D79" s="48">
        <v>4</v>
      </c>
      <c r="E79" s="48"/>
      <c r="F79" s="48">
        <v>400</v>
      </c>
      <c r="G79" s="48"/>
      <c r="H79" s="48"/>
      <c r="I79" s="48"/>
      <c r="J79" s="48"/>
      <c r="K79" s="48"/>
      <c r="L79" s="48"/>
      <c r="M79" s="378" t="s">
        <v>2849</v>
      </c>
      <c r="N79" s="45" t="s">
        <v>4372</v>
      </c>
      <c r="O79" s="49"/>
      <c r="P79" s="49"/>
      <c r="Q79" s="50" t="s">
        <v>4379</v>
      </c>
      <c r="R79" s="50"/>
      <c r="S79" s="45" t="s">
        <v>4389</v>
      </c>
      <c r="T79" s="51" t="s">
        <v>4391</v>
      </c>
      <c r="U79" s="45">
        <v>400</v>
      </c>
      <c r="V79" s="44">
        <v>390.8</v>
      </c>
    </row>
    <row r="80" spans="1:22" ht="49.5">
      <c r="A80" s="56" t="s">
        <v>9868</v>
      </c>
      <c r="B80" s="48" t="s">
        <v>4290</v>
      </c>
      <c r="C80" s="48">
        <v>0</v>
      </c>
      <c r="D80" s="48">
        <v>4</v>
      </c>
      <c r="E80" s="48"/>
      <c r="F80" s="48">
        <v>425</v>
      </c>
      <c r="G80" s="48"/>
      <c r="H80" s="48"/>
      <c r="I80" s="48"/>
      <c r="J80" s="48"/>
      <c r="K80" s="48"/>
      <c r="L80" s="48"/>
      <c r="M80" s="378" t="s">
        <v>2811</v>
      </c>
      <c r="N80" s="45" t="s">
        <v>4344</v>
      </c>
      <c r="O80" s="49"/>
      <c r="P80" s="49"/>
      <c r="Q80" s="50" t="s">
        <v>2797</v>
      </c>
      <c r="R80" s="50"/>
      <c r="S80" s="45" t="s">
        <v>4389</v>
      </c>
      <c r="T80" s="51" t="s">
        <v>4391</v>
      </c>
      <c r="U80" s="45">
        <v>425</v>
      </c>
      <c r="V80" s="44">
        <v>415.3</v>
      </c>
    </row>
    <row r="81" spans="1:22" ht="49.5">
      <c r="A81" s="56" t="s">
        <v>9868</v>
      </c>
      <c r="B81" s="48" t="s">
        <v>4290</v>
      </c>
      <c r="C81" s="48">
        <v>0</v>
      </c>
      <c r="D81" s="48">
        <v>4</v>
      </c>
      <c r="E81" s="48"/>
      <c r="F81" s="48">
        <v>385</v>
      </c>
      <c r="G81" s="48"/>
      <c r="H81" s="48"/>
      <c r="I81" s="48"/>
      <c r="J81" s="48"/>
      <c r="K81" s="48"/>
      <c r="L81" s="48"/>
      <c r="M81" s="45" t="s">
        <v>2818</v>
      </c>
      <c r="N81" s="45" t="s">
        <v>4351</v>
      </c>
      <c r="O81" s="49"/>
      <c r="P81" s="49"/>
      <c r="Q81" s="50" t="s">
        <v>4379</v>
      </c>
      <c r="R81" s="50"/>
      <c r="S81" s="45" t="s">
        <v>4389</v>
      </c>
      <c r="T81" s="51" t="s">
        <v>4378</v>
      </c>
      <c r="U81" s="45">
        <v>385</v>
      </c>
      <c r="V81" s="44"/>
    </row>
    <row r="82" spans="1:22" ht="49.5">
      <c r="A82" s="56" t="s">
        <v>9868</v>
      </c>
      <c r="B82" s="48" t="s">
        <v>4290</v>
      </c>
      <c r="C82" s="48">
        <v>0</v>
      </c>
      <c r="D82" s="48">
        <v>4</v>
      </c>
      <c r="E82" s="48"/>
      <c r="F82" s="48">
        <v>400</v>
      </c>
      <c r="G82" s="48"/>
      <c r="H82" s="48"/>
      <c r="I82" s="48"/>
      <c r="J82" s="48"/>
      <c r="K82" s="48"/>
      <c r="L82" s="48"/>
      <c r="M82" s="378" t="s">
        <v>2854</v>
      </c>
      <c r="N82" s="45" t="s">
        <v>4364</v>
      </c>
      <c r="O82" s="49"/>
      <c r="P82" s="49"/>
      <c r="Q82" s="50" t="s">
        <v>4392</v>
      </c>
      <c r="R82" s="50"/>
      <c r="S82" s="45" t="s">
        <v>4387</v>
      </c>
      <c r="T82" s="51" t="s">
        <v>4381</v>
      </c>
      <c r="U82" s="45">
        <v>400</v>
      </c>
      <c r="V82" s="44">
        <v>390.8</v>
      </c>
    </row>
    <row r="83" spans="1:22" ht="49.5">
      <c r="A83" s="56" t="s">
        <v>9868</v>
      </c>
      <c r="B83" s="48" t="s">
        <v>4290</v>
      </c>
      <c r="C83" s="48">
        <v>0</v>
      </c>
      <c r="D83" s="48">
        <v>4</v>
      </c>
      <c r="E83" s="48"/>
      <c r="F83" s="48">
        <v>400</v>
      </c>
      <c r="G83" s="48"/>
      <c r="H83" s="48"/>
      <c r="I83" s="48"/>
      <c r="J83" s="48"/>
      <c r="K83" s="48"/>
      <c r="L83" s="48"/>
      <c r="M83" s="378" t="s">
        <v>2845</v>
      </c>
      <c r="N83" s="45" t="s">
        <v>4356</v>
      </c>
      <c r="O83" s="49"/>
      <c r="P83" s="49"/>
      <c r="Q83" s="50" t="s">
        <v>4393</v>
      </c>
      <c r="R83" s="50"/>
      <c r="S83" s="45" t="s">
        <v>4389</v>
      </c>
      <c r="T83" s="51" t="s">
        <v>4381</v>
      </c>
      <c r="U83" s="45">
        <v>400</v>
      </c>
      <c r="V83" s="44">
        <v>390.8</v>
      </c>
    </row>
    <row r="84" spans="1:22" ht="49.5">
      <c r="A84" s="56" t="s">
        <v>9868</v>
      </c>
      <c r="B84" s="48" t="s">
        <v>4290</v>
      </c>
      <c r="C84" s="48">
        <v>0</v>
      </c>
      <c r="D84" s="48">
        <v>4</v>
      </c>
      <c r="E84" s="48"/>
      <c r="F84" s="48">
        <v>400</v>
      </c>
      <c r="G84" s="48"/>
      <c r="H84" s="48"/>
      <c r="I84" s="48"/>
      <c r="J84" s="48"/>
      <c r="K84" s="48"/>
      <c r="L84" s="48"/>
      <c r="M84" s="378" t="s">
        <v>4394</v>
      </c>
      <c r="N84" s="45" t="s">
        <v>4358</v>
      </c>
      <c r="O84" s="49"/>
      <c r="P84" s="49"/>
      <c r="Q84" s="50" t="s">
        <v>4395</v>
      </c>
      <c r="R84" s="50"/>
      <c r="S84" s="45" t="s">
        <v>4389</v>
      </c>
      <c r="T84" s="51" t="s">
        <v>4378</v>
      </c>
      <c r="U84" s="45">
        <v>400</v>
      </c>
      <c r="V84" s="44">
        <v>390.8</v>
      </c>
    </row>
    <row r="85" spans="1:22" ht="33">
      <c r="A85" s="56" t="s">
        <v>9868</v>
      </c>
      <c r="B85" s="48" t="s">
        <v>4290</v>
      </c>
      <c r="C85" s="48">
        <v>0</v>
      </c>
      <c r="D85" s="48">
        <v>4</v>
      </c>
      <c r="E85" s="48"/>
      <c r="F85" s="48">
        <v>470</v>
      </c>
      <c r="G85" s="48"/>
      <c r="H85" s="48"/>
      <c r="I85" s="48"/>
      <c r="J85" s="48"/>
      <c r="K85" s="48"/>
      <c r="L85" s="48"/>
      <c r="M85" s="45" t="s">
        <v>4396</v>
      </c>
      <c r="N85" s="45" t="s">
        <v>4397</v>
      </c>
      <c r="O85" s="49"/>
      <c r="P85" s="49"/>
      <c r="Q85" s="50" t="s">
        <v>4383</v>
      </c>
      <c r="R85" s="50"/>
      <c r="S85" s="45" t="s">
        <v>4384</v>
      </c>
      <c r="T85" s="51" t="s">
        <v>4390</v>
      </c>
      <c r="U85" s="45">
        <v>470</v>
      </c>
      <c r="V85" s="44"/>
    </row>
    <row r="86" spans="1:22" ht="33">
      <c r="A86" s="56" t="s">
        <v>9868</v>
      </c>
      <c r="B86" s="48" t="s">
        <v>4290</v>
      </c>
      <c r="C86" s="48">
        <v>0</v>
      </c>
      <c r="D86" s="48">
        <v>4</v>
      </c>
      <c r="E86" s="48"/>
      <c r="F86" s="48">
        <v>470</v>
      </c>
      <c r="G86" s="48"/>
      <c r="H86" s="48"/>
      <c r="I86" s="48"/>
      <c r="J86" s="48"/>
      <c r="K86" s="48"/>
      <c r="L86" s="48"/>
      <c r="M86" s="378" t="s">
        <v>4398</v>
      </c>
      <c r="N86" s="45" t="s">
        <v>4397</v>
      </c>
      <c r="O86" s="49"/>
      <c r="P86" s="49"/>
      <c r="Q86" s="50" t="s">
        <v>4383</v>
      </c>
      <c r="R86" s="50"/>
      <c r="S86" s="45" t="s">
        <v>4387</v>
      </c>
      <c r="T86" s="51" t="s">
        <v>4335</v>
      </c>
      <c r="U86" s="45">
        <v>470</v>
      </c>
      <c r="V86" s="44">
        <v>459.20000000000005</v>
      </c>
    </row>
    <row r="87" spans="1:22" ht="33">
      <c r="A87" s="56" t="s">
        <v>9868</v>
      </c>
      <c r="B87" s="48" t="s">
        <v>4290</v>
      </c>
      <c r="C87" s="48">
        <v>0</v>
      </c>
      <c r="D87" s="48">
        <v>4</v>
      </c>
      <c r="E87" s="48"/>
      <c r="F87" s="48">
        <v>470</v>
      </c>
      <c r="G87" s="48"/>
      <c r="H87" s="48"/>
      <c r="I87" s="48"/>
      <c r="J87" s="48"/>
      <c r="K87" s="48"/>
      <c r="L87" s="48"/>
      <c r="M87" s="45" t="s">
        <v>4399</v>
      </c>
      <c r="N87" s="45" t="s">
        <v>4397</v>
      </c>
      <c r="O87" s="49"/>
      <c r="P87" s="49"/>
      <c r="Q87" s="50" t="s">
        <v>4383</v>
      </c>
      <c r="R87" s="50"/>
      <c r="S87" s="45" t="s">
        <v>4387</v>
      </c>
      <c r="T87" s="51" t="s">
        <v>4390</v>
      </c>
      <c r="U87" s="45">
        <v>470</v>
      </c>
      <c r="V87" s="44"/>
    </row>
    <row r="88" spans="1:22" ht="33">
      <c r="A88" s="56" t="s">
        <v>9868</v>
      </c>
      <c r="B88" s="48" t="s">
        <v>4290</v>
      </c>
      <c r="C88" s="48">
        <v>0</v>
      </c>
      <c r="D88" s="48">
        <v>4</v>
      </c>
      <c r="E88" s="48"/>
      <c r="F88" s="48">
        <v>470</v>
      </c>
      <c r="G88" s="48"/>
      <c r="H88" s="48"/>
      <c r="I88" s="48"/>
      <c r="J88" s="48"/>
      <c r="K88" s="48"/>
      <c r="L88" s="48"/>
      <c r="M88" s="45" t="s">
        <v>4400</v>
      </c>
      <c r="N88" s="45" t="s">
        <v>4397</v>
      </c>
      <c r="O88" s="49"/>
      <c r="P88" s="49"/>
      <c r="Q88" s="50" t="s">
        <v>4383</v>
      </c>
      <c r="R88" s="50"/>
      <c r="S88" s="45" t="s">
        <v>4387</v>
      </c>
      <c r="T88" s="51" t="s">
        <v>4390</v>
      </c>
      <c r="U88" s="45">
        <v>470</v>
      </c>
      <c r="V88" s="44"/>
    </row>
    <row r="89" spans="1:22" ht="33">
      <c r="A89" s="56" t="s">
        <v>9868</v>
      </c>
      <c r="B89" s="48" t="s">
        <v>4290</v>
      </c>
      <c r="C89" s="48">
        <v>0</v>
      </c>
      <c r="D89" s="48">
        <v>4</v>
      </c>
      <c r="E89" s="48"/>
      <c r="F89" s="48">
        <v>470</v>
      </c>
      <c r="G89" s="48"/>
      <c r="H89" s="48"/>
      <c r="I89" s="48"/>
      <c r="J89" s="48"/>
      <c r="K89" s="48"/>
      <c r="L89" s="48"/>
      <c r="M89" s="45" t="s">
        <v>4401</v>
      </c>
      <c r="N89" s="45" t="s">
        <v>4397</v>
      </c>
      <c r="O89" s="49"/>
      <c r="P89" s="49"/>
      <c r="Q89" s="50" t="s">
        <v>4383</v>
      </c>
      <c r="R89" s="50"/>
      <c r="S89" s="45" t="s">
        <v>4384</v>
      </c>
      <c r="T89" s="51" t="s">
        <v>4335</v>
      </c>
      <c r="U89" s="45">
        <v>470</v>
      </c>
      <c r="V89" s="44"/>
    </row>
    <row r="90" spans="1:22" ht="33">
      <c r="A90" s="56" t="s">
        <v>9868</v>
      </c>
      <c r="B90" s="48" t="s">
        <v>4290</v>
      </c>
      <c r="C90" s="48">
        <v>0</v>
      </c>
      <c r="D90" s="48">
        <v>4</v>
      </c>
      <c r="E90" s="48"/>
      <c r="F90" s="48">
        <v>470</v>
      </c>
      <c r="G90" s="48"/>
      <c r="H90" s="48"/>
      <c r="I90" s="48"/>
      <c r="J90" s="48"/>
      <c r="K90" s="48"/>
      <c r="L90" s="48"/>
      <c r="M90" s="378" t="s">
        <v>4402</v>
      </c>
      <c r="N90" s="45" t="s">
        <v>4397</v>
      </c>
      <c r="O90" s="49"/>
      <c r="P90" s="49"/>
      <c r="Q90" s="50" t="s">
        <v>4383</v>
      </c>
      <c r="R90" s="50"/>
      <c r="S90" s="45" t="s">
        <v>4387</v>
      </c>
      <c r="T90" s="51" t="s">
        <v>4335</v>
      </c>
      <c r="U90" s="45">
        <v>470</v>
      </c>
      <c r="V90" s="44">
        <v>459.20000000000005</v>
      </c>
    </row>
    <row r="91" spans="1:22" ht="33">
      <c r="A91" s="56" t="s">
        <v>9868</v>
      </c>
      <c r="B91" s="48" t="s">
        <v>4290</v>
      </c>
      <c r="C91" s="48">
        <v>0</v>
      </c>
      <c r="D91" s="48">
        <v>4</v>
      </c>
      <c r="E91" s="48"/>
      <c r="F91" s="48">
        <v>470</v>
      </c>
      <c r="G91" s="48"/>
      <c r="H91" s="48"/>
      <c r="I91" s="48"/>
      <c r="J91" s="48" t="s">
        <v>4295</v>
      </c>
      <c r="K91" s="48"/>
      <c r="L91" s="48"/>
      <c r="M91" s="45" t="s">
        <v>4403</v>
      </c>
      <c r="N91" s="45" t="s">
        <v>4397</v>
      </c>
      <c r="O91" s="49"/>
      <c r="P91" s="49"/>
      <c r="Q91" s="50" t="s">
        <v>4383</v>
      </c>
      <c r="R91" s="50"/>
      <c r="S91" s="45" t="s">
        <v>4384</v>
      </c>
      <c r="T91" s="51" t="s">
        <v>4335</v>
      </c>
      <c r="U91" s="45">
        <v>470</v>
      </c>
      <c r="V91" s="44"/>
    </row>
    <row r="92" spans="1:22" ht="33">
      <c r="A92" s="56" t="s">
        <v>9868</v>
      </c>
      <c r="B92" s="48" t="s">
        <v>4290</v>
      </c>
      <c r="C92" s="48">
        <v>0</v>
      </c>
      <c r="D92" s="48">
        <v>4</v>
      </c>
      <c r="E92" s="48"/>
      <c r="F92" s="48">
        <v>470</v>
      </c>
      <c r="G92" s="48"/>
      <c r="H92" s="48"/>
      <c r="I92" s="48"/>
      <c r="J92" s="48" t="s">
        <v>4295</v>
      </c>
      <c r="K92" s="48"/>
      <c r="L92" s="48"/>
      <c r="M92" s="378" t="s">
        <v>4404</v>
      </c>
      <c r="N92" s="45" t="s">
        <v>4397</v>
      </c>
      <c r="O92" s="49"/>
      <c r="P92" s="49"/>
      <c r="Q92" s="50" t="s">
        <v>4383</v>
      </c>
      <c r="R92" s="50"/>
      <c r="S92" s="45" t="s">
        <v>4387</v>
      </c>
      <c r="T92" s="51" t="s">
        <v>4335</v>
      </c>
      <c r="U92" s="45">
        <v>470</v>
      </c>
      <c r="V92" s="44">
        <v>459.20000000000005</v>
      </c>
    </row>
    <row r="93" spans="1:22" ht="49.5">
      <c r="A93" s="56" t="s">
        <v>9868</v>
      </c>
      <c r="B93" s="48" t="s">
        <v>4290</v>
      </c>
      <c r="C93" s="48">
        <v>0</v>
      </c>
      <c r="D93" s="48">
        <v>4</v>
      </c>
      <c r="E93" s="48"/>
      <c r="F93" s="48">
        <v>55</v>
      </c>
      <c r="G93" s="48"/>
      <c r="H93" s="48"/>
      <c r="I93" s="48"/>
      <c r="J93" s="48" t="s">
        <v>4295</v>
      </c>
      <c r="K93" s="48"/>
      <c r="L93" s="48"/>
      <c r="M93" s="45" t="s">
        <v>4405</v>
      </c>
      <c r="N93" s="45" t="s">
        <v>4406</v>
      </c>
      <c r="O93" s="49"/>
      <c r="P93" s="49"/>
      <c r="Q93" s="50" t="s">
        <v>4407</v>
      </c>
      <c r="R93" s="50"/>
      <c r="S93" s="45" t="s">
        <v>4408</v>
      </c>
      <c r="T93" s="51" t="s">
        <v>4409</v>
      </c>
      <c r="U93" s="45">
        <v>75</v>
      </c>
      <c r="V93" s="44"/>
    </row>
    <row r="94" spans="1:22" ht="49.5">
      <c r="A94" s="56" t="s">
        <v>9868</v>
      </c>
      <c r="B94" s="48" t="s">
        <v>4290</v>
      </c>
      <c r="C94" s="48">
        <v>0</v>
      </c>
      <c r="D94" s="48">
        <v>4</v>
      </c>
      <c r="E94" s="48"/>
      <c r="F94" s="48">
        <v>55</v>
      </c>
      <c r="G94" s="48"/>
      <c r="H94" s="48"/>
      <c r="I94" s="48"/>
      <c r="J94" s="48" t="s">
        <v>4295</v>
      </c>
      <c r="K94" s="48"/>
      <c r="L94" s="48"/>
      <c r="M94" s="45" t="s">
        <v>4410</v>
      </c>
      <c r="N94" s="45" t="s">
        <v>4411</v>
      </c>
      <c r="O94" s="49"/>
      <c r="P94" s="49"/>
      <c r="Q94" s="50" t="s">
        <v>4412</v>
      </c>
      <c r="R94" s="50"/>
      <c r="S94" s="45" t="s">
        <v>4408</v>
      </c>
      <c r="T94" s="51" t="s">
        <v>4409</v>
      </c>
      <c r="U94" s="45">
        <v>75</v>
      </c>
      <c r="V94" s="44"/>
    </row>
    <row r="95" spans="1:22" ht="49.5">
      <c r="A95" s="56" t="s">
        <v>9868</v>
      </c>
      <c r="B95" s="48" t="s">
        <v>4290</v>
      </c>
      <c r="C95" s="48">
        <v>0</v>
      </c>
      <c r="D95" s="48">
        <v>4</v>
      </c>
      <c r="E95" s="48"/>
      <c r="F95" s="48">
        <v>55</v>
      </c>
      <c r="G95" s="48"/>
      <c r="H95" s="48"/>
      <c r="I95" s="48"/>
      <c r="J95" s="48" t="s">
        <v>4295</v>
      </c>
      <c r="K95" s="48"/>
      <c r="L95" s="48"/>
      <c r="M95" s="45" t="s">
        <v>4413</v>
      </c>
      <c r="N95" s="45" t="s">
        <v>4411</v>
      </c>
      <c r="O95" s="49"/>
      <c r="P95" s="49"/>
      <c r="Q95" s="50" t="s">
        <v>4412</v>
      </c>
      <c r="R95" s="50"/>
      <c r="S95" s="45" t="s">
        <v>4408</v>
      </c>
      <c r="T95" s="51" t="s">
        <v>4414</v>
      </c>
      <c r="U95" s="45">
        <v>75</v>
      </c>
      <c r="V95" s="44"/>
    </row>
    <row r="96" spans="1:22" ht="49.5">
      <c r="A96" s="56" t="s">
        <v>9868</v>
      </c>
      <c r="B96" s="48" t="s">
        <v>4290</v>
      </c>
      <c r="C96" s="48">
        <v>0</v>
      </c>
      <c r="D96" s="48">
        <v>4</v>
      </c>
      <c r="E96" s="48"/>
      <c r="F96" s="48">
        <v>55</v>
      </c>
      <c r="G96" s="48"/>
      <c r="H96" s="48"/>
      <c r="I96" s="48"/>
      <c r="J96" s="48" t="s">
        <v>4295</v>
      </c>
      <c r="K96" s="48"/>
      <c r="L96" s="48"/>
      <c r="M96" s="45" t="s">
        <v>4415</v>
      </c>
      <c r="N96" s="45" t="s">
        <v>4416</v>
      </c>
      <c r="O96" s="49"/>
      <c r="P96" s="49"/>
      <c r="Q96" s="50" t="s">
        <v>4407</v>
      </c>
      <c r="R96" s="50"/>
      <c r="S96" s="45" t="s">
        <v>4408</v>
      </c>
      <c r="T96" s="51" t="s">
        <v>4414</v>
      </c>
      <c r="U96" s="45">
        <v>75</v>
      </c>
      <c r="V96" s="44"/>
    </row>
    <row r="97" spans="1:22" ht="49.5">
      <c r="A97" s="56" t="s">
        <v>9868</v>
      </c>
      <c r="B97" s="48" t="s">
        <v>4290</v>
      </c>
      <c r="C97" s="48">
        <v>0</v>
      </c>
      <c r="D97" s="48">
        <v>4</v>
      </c>
      <c r="E97" s="48"/>
      <c r="F97" s="48">
        <v>55</v>
      </c>
      <c r="G97" s="48"/>
      <c r="H97" s="48"/>
      <c r="I97" s="48"/>
      <c r="J97" s="48" t="s">
        <v>4295</v>
      </c>
      <c r="K97" s="48"/>
      <c r="L97" s="48"/>
      <c r="M97" s="45" t="s">
        <v>4417</v>
      </c>
      <c r="N97" s="45" t="s">
        <v>4418</v>
      </c>
      <c r="O97" s="49"/>
      <c r="P97" s="49"/>
      <c r="Q97" s="50" t="s">
        <v>4419</v>
      </c>
      <c r="R97" s="50"/>
      <c r="S97" s="45" t="s">
        <v>4408</v>
      </c>
      <c r="T97" s="51" t="s">
        <v>4420</v>
      </c>
      <c r="U97" s="45">
        <v>75</v>
      </c>
      <c r="V97" s="44"/>
    </row>
    <row r="98" spans="1:22" ht="49.5">
      <c r="A98" s="56" t="s">
        <v>9868</v>
      </c>
      <c r="B98" s="48" t="s">
        <v>4290</v>
      </c>
      <c r="C98" s="48">
        <v>0</v>
      </c>
      <c r="D98" s="48">
        <v>4</v>
      </c>
      <c r="E98" s="48"/>
      <c r="F98" s="48">
        <v>55</v>
      </c>
      <c r="G98" s="48"/>
      <c r="H98" s="48"/>
      <c r="I98" s="48"/>
      <c r="J98" s="48" t="s">
        <v>4295</v>
      </c>
      <c r="K98" s="48"/>
      <c r="L98" s="48"/>
      <c r="M98" s="45" t="s">
        <v>4421</v>
      </c>
      <c r="N98" s="45" t="s">
        <v>4422</v>
      </c>
      <c r="O98" s="49"/>
      <c r="P98" s="49"/>
      <c r="Q98" s="50" t="s">
        <v>4407</v>
      </c>
      <c r="R98" s="50"/>
      <c r="S98" s="45" t="s">
        <v>4408</v>
      </c>
      <c r="T98" s="51" t="s">
        <v>4423</v>
      </c>
      <c r="U98" s="45">
        <v>75</v>
      </c>
      <c r="V98" s="44"/>
    </row>
    <row r="99" spans="1:22" ht="49.5">
      <c r="A99" s="56" t="s">
        <v>9868</v>
      </c>
      <c r="B99" s="48" t="s">
        <v>4290</v>
      </c>
      <c r="C99" s="48">
        <v>0</v>
      </c>
      <c r="D99" s="48">
        <v>4</v>
      </c>
      <c r="E99" s="48"/>
      <c r="F99" s="48">
        <v>55</v>
      </c>
      <c r="G99" s="48"/>
      <c r="H99" s="48"/>
      <c r="I99" s="48"/>
      <c r="J99" s="48" t="s">
        <v>4295</v>
      </c>
      <c r="K99" s="48"/>
      <c r="L99" s="48"/>
      <c r="M99" s="45" t="s">
        <v>4424</v>
      </c>
      <c r="N99" s="45" t="s">
        <v>4425</v>
      </c>
      <c r="O99" s="49"/>
      <c r="P99" s="49"/>
      <c r="Q99" s="50" t="s">
        <v>4426</v>
      </c>
      <c r="R99" s="50"/>
      <c r="S99" s="45" t="s">
        <v>4408</v>
      </c>
      <c r="T99" s="51" t="s">
        <v>4427</v>
      </c>
      <c r="U99" s="45">
        <v>75</v>
      </c>
      <c r="V99" s="44"/>
    </row>
    <row r="100" spans="1:22" ht="49.5">
      <c r="A100" s="56" t="s">
        <v>9868</v>
      </c>
      <c r="B100" s="48" t="s">
        <v>4290</v>
      </c>
      <c r="C100" s="48">
        <v>0</v>
      </c>
      <c r="D100" s="48">
        <v>4</v>
      </c>
      <c r="E100" s="48"/>
      <c r="F100" s="48">
        <v>55</v>
      </c>
      <c r="G100" s="48"/>
      <c r="H100" s="48"/>
      <c r="I100" s="48"/>
      <c r="J100" s="48" t="s">
        <v>4295</v>
      </c>
      <c r="K100" s="48"/>
      <c r="L100" s="48"/>
      <c r="M100" s="45" t="s">
        <v>4428</v>
      </c>
      <c r="N100" s="45" t="s">
        <v>4429</v>
      </c>
      <c r="O100" s="49"/>
      <c r="P100" s="49"/>
      <c r="Q100" s="50" t="s">
        <v>4412</v>
      </c>
      <c r="R100" s="50"/>
      <c r="S100" s="45" t="s">
        <v>4408</v>
      </c>
      <c r="T100" s="51" t="s">
        <v>4423</v>
      </c>
      <c r="U100" s="45">
        <v>75</v>
      </c>
      <c r="V100" s="44"/>
    </row>
    <row r="101" spans="1:22" ht="49.5">
      <c r="A101" s="56" t="s">
        <v>9868</v>
      </c>
      <c r="B101" s="48" t="s">
        <v>4290</v>
      </c>
      <c r="C101" s="48">
        <v>0</v>
      </c>
      <c r="D101" s="48">
        <v>4</v>
      </c>
      <c r="E101" s="48"/>
      <c r="F101" s="48">
        <v>55</v>
      </c>
      <c r="G101" s="48"/>
      <c r="H101" s="48"/>
      <c r="I101" s="48"/>
      <c r="J101" s="48" t="s">
        <v>4295</v>
      </c>
      <c r="K101" s="48"/>
      <c r="L101" s="48"/>
      <c r="M101" s="45" t="s">
        <v>4430</v>
      </c>
      <c r="N101" s="45" t="s">
        <v>4431</v>
      </c>
      <c r="O101" s="49"/>
      <c r="P101" s="49"/>
      <c r="Q101" s="50" t="s">
        <v>4426</v>
      </c>
      <c r="R101" s="50"/>
      <c r="S101" s="45" t="s">
        <v>4408</v>
      </c>
      <c r="T101" s="51" t="s">
        <v>4427</v>
      </c>
      <c r="U101" s="45">
        <v>75</v>
      </c>
      <c r="V101" s="44"/>
    </row>
    <row r="102" spans="1:22" ht="49.5">
      <c r="A102" s="56" t="s">
        <v>9868</v>
      </c>
      <c r="B102" s="48" t="s">
        <v>4290</v>
      </c>
      <c r="C102" s="48">
        <v>0</v>
      </c>
      <c r="D102" s="48">
        <v>4</v>
      </c>
      <c r="E102" s="48"/>
      <c r="F102" s="48">
        <v>55</v>
      </c>
      <c r="G102" s="48"/>
      <c r="H102" s="48"/>
      <c r="I102" s="48"/>
      <c r="J102" s="48" t="s">
        <v>4295</v>
      </c>
      <c r="K102" s="48"/>
      <c r="L102" s="48"/>
      <c r="M102" s="45" t="s">
        <v>4432</v>
      </c>
      <c r="N102" s="45" t="s">
        <v>4433</v>
      </c>
      <c r="O102" s="49"/>
      <c r="P102" s="49"/>
      <c r="Q102" s="50" t="s">
        <v>4412</v>
      </c>
      <c r="R102" s="50"/>
      <c r="S102" s="45" t="s">
        <v>4408</v>
      </c>
      <c r="T102" s="51" t="s">
        <v>4423</v>
      </c>
      <c r="U102" s="45">
        <v>75</v>
      </c>
      <c r="V102" s="44"/>
    </row>
    <row r="103" spans="1:22" ht="49.5">
      <c r="A103" s="56" t="s">
        <v>9868</v>
      </c>
      <c r="B103" s="48" t="s">
        <v>4290</v>
      </c>
      <c r="C103" s="48">
        <v>0</v>
      </c>
      <c r="D103" s="48">
        <v>4</v>
      </c>
      <c r="E103" s="48"/>
      <c r="F103" s="48">
        <v>55</v>
      </c>
      <c r="G103" s="48"/>
      <c r="H103" s="48"/>
      <c r="I103" s="48"/>
      <c r="J103" s="48" t="s">
        <v>4295</v>
      </c>
      <c r="K103" s="48"/>
      <c r="L103" s="48"/>
      <c r="M103" s="45" t="s">
        <v>4434</v>
      </c>
      <c r="N103" s="45" t="s">
        <v>4435</v>
      </c>
      <c r="O103" s="49"/>
      <c r="P103" s="49"/>
      <c r="Q103" s="50" t="s">
        <v>4426</v>
      </c>
      <c r="R103" s="50"/>
      <c r="S103" s="45" t="s">
        <v>4408</v>
      </c>
      <c r="T103" s="51" t="s">
        <v>4427</v>
      </c>
      <c r="U103" s="45">
        <v>75</v>
      </c>
      <c r="V103" s="44"/>
    </row>
    <row r="104" spans="1:22" ht="49.5">
      <c r="A104" s="56" t="s">
        <v>9868</v>
      </c>
      <c r="B104" s="48" t="s">
        <v>4290</v>
      </c>
      <c r="C104" s="48">
        <v>0</v>
      </c>
      <c r="D104" s="48">
        <v>4</v>
      </c>
      <c r="E104" s="48"/>
      <c r="F104" s="48">
        <v>55</v>
      </c>
      <c r="G104" s="48"/>
      <c r="H104" s="48"/>
      <c r="I104" s="48"/>
      <c r="J104" s="48" t="s">
        <v>4295</v>
      </c>
      <c r="K104" s="48"/>
      <c r="L104" s="48"/>
      <c r="M104" s="45" t="s">
        <v>4436</v>
      </c>
      <c r="N104" s="45" t="s">
        <v>4436</v>
      </c>
      <c r="O104" s="49"/>
      <c r="P104" s="49"/>
      <c r="Q104" s="50" t="s">
        <v>4407</v>
      </c>
      <c r="R104" s="50"/>
      <c r="S104" s="45" t="s">
        <v>4437</v>
      </c>
      <c r="T104" s="51" t="s">
        <v>4295</v>
      </c>
      <c r="U104" s="45">
        <v>75</v>
      </c>
      <c r="V104" s="44"/>
    </row>
    <row r="105" spans="1:22" ht="49.5">
      <c r="A105" s="56" t="s">
        <v>9868</v>
      </c>
      <c r="B105" s="48" t="s">
        <v>4290</v>
      </c>
      <c r="C105" s="48">
        <v>0</v>
      </c>
      <c r="D105" s="48">
        <v>4</v>
      </c>
      <c r="E105" s="48"/>
      <c r="F105" s="48">
        <v>50</v>
      </c>
      <c r="G105" s="48"/>
      <c r="H105" s="48"/>
      <c r="I105" s="48"/>
      <c r="J105" s="48">
        <v>5</v>
      </c>
      <c r="K105" s="48"/>
      <c r="L105" s="48"/>
      <c r="M105" s="45" t="s">
        <v>4438</v>
      </c>
      <c r="N105" s="45" t="s">
        <v>4439</v>
      </c>
      <c r="O105" s="49"/>
      <c r="P105" s="49"/>
      <c r="Q105" s="50" t="s">
        <v>4407</v>
      </c>
      <c r="R105" s="50"/>
      <c r="S105" s="45" t="s">
        <v>4408</v>
      </c>
      <c r="T105" s="51" t="s">
        <v>4440</v>
      </c>
      <c r="U105" s="45">
        <v>60</v>
      </c>
      <c r="V105" s="44"/>
    </row>
    <row r="106" spans="1:22" ht="49.5">
      <c r="A106" s="56" t="s">
        <v>9868</v>
      </c>
      <c r="B106" s="48" t="s">
        <v>4290</v>
      </c>
      <c r="C106" s="48">
        <v>0</v>
      </c>
      <c r="D106" s="48">
        <v>4</v>
      </c>
      <c r="E106" s="48"/>
      <c r="F106" s="48">
        <v>50</v>
      </c>
      <c r="G106" s="48"/>
      <c r="H106" s="48"/>
      <c r="I106" s="48"/>
      <c r="J106" s="48">
        <v>5</v>
      </c>
      <c r="K106" s="48"/>
      <c r="L106" s="48"/>
      <c r="M106" s="45" t="s">
        <v>4441</v>
      </c>
      <c r="N106" s="45" t="s">
        <v>4442</v>
      </c>
      <c r="O106" s="49"/>
      <c r="P106" s="49"/>
      <c r="Q106" s="50" t="s">
        <v>4407</v>
      </c>
      <c r="R106" s="50"/>
      <c r="S106" s="45" t="s">
        <v>4408</v>
      </c>
      <c r="T106" s="51" t="s">
        <v>4440</v>
      </c>
      <c r="U106" s="45">
        <v>60</v>
      </c>
      <c r="V106" s="44"/>
    </row>
    <row r="107" spans="1:22" ht="49.5">
      <c r="A107" s="56" t="s">
        <v>9868</v>
      </c>
      <c r="B107" s="48" t="s">
        <v>4290</v>
      </c>
      <c r="C107" s="48">
        <v>0</v>
      </c>
      <c r="D107" s="48">
        <v>4</v>
      </c>
      <c r="E107" s="48"/>
      <c r="F107" s="48">
        <v>50</v>
      </c>
      <c r="G107" s="48"/>
      <c r="H107" s="48"/>
      <c r="I107" s="48"/>
      <c r="J107" s="48">
        <v>5</v>
      </c>
      <c r="K107" s="48"/>
      <c r="L107" s="48"/>
      <c r="M107" s="45" t="s">
        <v>4443</v>
      </c>
      <c r="N107" s="45" t="s">
        <v>4444</v>
      </c>
      <c r="O107" s="49"/>
      <c r="P107" s="49"/>
      <c r="Q107" s="50" t="s">
        <v>4407</v>
      </c>
      <c r="R107" s="50"/>
      <c r="S107" s="45" t="s">
        <v>4408</v>
      </c>
      <c r="T107" s="51" t="s">
        <v>4440</v>
      </c>
      <c r="U107" s="45">
        <v>58</v>
      </c>
      <c r="V107" s="44"/>
    </row>
    <row r="108" spans="1:22" ht="49.5">
      <c r="A108" s="56" t="s">
        <v>9868</v>
      </c>
      <c r="B108" s="48" t="s">
        <v>4290</v>
      </c>
      <c r="C108" s="48">
        <v>0</v>
      </c>
      <c r="D108" s="48">
        <v>4</v>
      </c>
      <c r="E108" s="48"/>
      <c r="F108" s="48">
        <v>50</v>
      </c>
      <c r="G108" s="48"/>
      <c r="H108" s="48">
        <v>15</v>
      </c>
      <c r="I108" s="48"/>
      <c r="J108" s="48">
        <v>5</v>
      </c>
      <c r="K108" s="48"/>
      <c r="L108" s="48"/>
      <c r="M108" s="45" t="s">
        <v>4445</v>
      </c>
      <c r="N108" s="45" t="s">
        <v>4446</v>
      </c>
      <c r="O108" s="49"/>
      <c r="P108" s="49"/>
      <c r="Q108" s="50" t="s">
        <v>4407</v>
      </c>
      <c r="R108" s="50"/>
      <c r="S108" s="45" t="s">
        <v>4408</v>
      </c>
      <c r="T108" s="51" t="s">
        <v>4440</v>
      </c>
      <c r="U108" s="45">
        <v>70</v>
      </c>
      <c r="V108" s="44"/>
    </row>
    <row r="109" spans="1:22" ht="49.5">
      <c r="A109" s="56" t="s">
        <v>9868</v>
      </c>
      <c r="B109" s="48" t="s">
        <v>4290</v>
      </c>
      <c r="C109" s="48">
        <v>0</v>
      </c>
      <c r="D109" s="48">
        <v>4</v>
      </c>
      <c r="E109" s="48"/>
      <c r="F109" s="48">
        <v>50</v>
      </c>
      <c r="G109" s="48"/>
      <c r="H109" s="48">
        <v>15</v>
      </c>
      <c r="I109" s="48"/>
      <c r="J109" s="48">
        <v>5</v>
      </c>
      <c r="K109" s="48"/>
      <c r="L109" s="48"/>
      <c r="M109" s="45" t="s">
        <v>4447</v>
      </c>
      <c r="N109" s="45" t="s">
        <v>4448</v>
      </c>
      <c r="O109" s="49"/>
      <c r="P109" s="49"/>
      <c r="Q109" s="50" t="s">
        <v>4407</v>
      </c>
      <c r="R109" s="50"/>
      <c r="S109" s="45" t="s">
        <v>4408</v>
      </c>
      <c r="T109" s="51" t="s">
        <v>4440</v>
      </c>
      <c r="U109" s="45">
        <v>70</v>
      </c>
      <c r="V109" s="44"/>
    </row>
    <row r="110" spans="1:22" ht="49.5">
      <c r="A110" s="56" t="s">
        <v>9868</v>
      </c>
      <c r="B110" s="48" t="s">
        <v>4290</v>
      </c>
      <c r="C110" s="48">
        <v>0</v>
      </c>
      <c r="D110" s="48">
        <v>4</v>
      </c>
      <c r="E110" s="48"/>
      <c r="F110" s="48">
        <v>53</v>
      </c>
      <c r="G110" s="48"/>
      <c r="H110" s="48">
        <v>2</v>
      </c>
      <c r="I110" s="48"/>
      <c r="J110" s="48">
        <v>5</v>
      </c>
      <c r="K110" s="48"/>
      <c r="L110" s="48"/>
      <c r="M110" s="45" t="s">
        <v>4449</v>
      </c>
      <c r="N110" s="45" t="s">
        <v>4450</v>
      </c>
      <c r="O110" s="49"/>
      <c r="P110" s="49"/>
      <c r="Q110" s="50" t="s">
        <v>4407</v>
      </c>
      <c r="R110" s="50"/>
      <c r="S110" s="45" t="s">
        <v>4408</v>
      </c>
      <c r="T110" s="51" t="s">
        <v>4440</v>
      </c>
      <c r="U110" s="45">
        <v>60</v>
      </c>
      <c r="V110" s="44"/>
    </row>
    <row r="111" spans="1:22" ht="49.5">
      <c r="A111" s="56" t="s">
        <v>9868</v>
      </c>
      <c r="B111" s="48" t="s">
        <v>4290</v>
      </c>
      <c r="C111" s="48">
        <v>0</v>
      </c>
      <c r="D111" s="48">
        <v>4</v>
      </c>
      <c r="E111" s="48"/>
      <c r="F111" s="48">
        <v>53</v>
      </c>
      <c r="G111" s="48"/>
      <c r="H111" s="48">
        <v>2</v>
      </c>
      <c r="I111" s="48"/>
      <c r="J111" s="48">
        <v>5</v>
      </c>
      <c r="K111" s="48"/>
      <c r="L111" s="48"/>
      <c r="M111" s="45" t="s">
        <v>4451</v>
      </c>
      <c r="N111" s="45" t="s">
        <v>4452</v>
      </c>
      <c r="O111" s="49"/>
      <c r="P111" s="49"/>
      <c r="Q111" s="50" t="s">
        <v>4412</v>
      </c>
      <c r="R111" s="50"/>
      <c r="S111" s="45" t="s">
        <v>4408</v>
      </c>
      <c r="T111" s="51" t="s">
        <v>4440</v>
      </c>
      <c r="U111" s="45">
        <v>60</v>
      </c>
      <c r="V111" s="44"/>
    </row>
    <row r="112" spans="1:22" ht="49.5">
      <c r="A112" s="56" t="s">
        <v>9868</v>
      </c>
      <c r="B112" s="48" t="s">
        <v>4290</v>
      </c>
      <c r="C112" s="48">
        <v>0</v>
      </c>
      <c r="D112" s="48">
        <v>4</v>
      </c>
      <c r="E112" s="48"/>
      <c r="F112" s="48">
        <v>53</v>
      </c>
      <c r="G112" s="48"/>
      <c r="H112" s="48">
        <v>2</v>
      </c>
      <c r="I112" s="48"/>
      <c r="J112" s="48">
        <v>5</v>
      </c>
      <c r="K112" s="48"/>
      <c r="L112" s="48"/>
      <c r="M112" s="45" t="s">
        <v>4453</v>
      </c>
      <c r="N112" s="45" t="s">
        <v>4452</v>
      </c>
      <c r="O112" s="49"/>
      <c r="P112" s="49"/>
      <c r="Q112" s="50" t="s">
        <v>4412</v>
      </c>
      <c r="R112" s="50"/>
      <c r="S112" s="45" t="s">
        <v>4408</v>
      </c>
      <c r="T112" s="51" t="s">
        <v>4440</v>
      </c>
      <c r="U112" s="45">
        <v>60</v>
      </c>
      <c r="V112" s="44"/>
    </row>
    <row r="113" spans="1:22" ht="49.5">
      <c r="A113" s="56" t="s">
        <v>9868</v>
      </c>
      <c r="B113" s="48" t="s">
        <v>4290</v>
      </c>
      <c r="C113" s="48">
        <v>0</v>
      </c>
      <c r="D113" s="48">
        <v>4</v>
      </c>
      <c r="E113" s="48"/>
      <c r="F113" s="48">
        <v>53</v>
      </c>
      <c r="G113" s="48"/>
      <c r="H113" s="48">
        <v>2</v>
      </c>
      <c r="I113" s="48"/>
      <c r="J113" s="48">
        <v>5</v>
      </c>
      <c r="K113" s="48"/>
      <c r="L113" s="48"/>
      <c r="M113" s="45" t="s">
        <v>4454</v>
      </c>
      <c r="N113" s="45" t="s">
        <v>4452</v>
      </c>
      <c r="O113" s="49"/>
      <c r="P113" s="49"/>
      <c r="Q113" s="50" t="s">
        <v>4419</v>
      </c>
      <c r="R113" s="50"/>
      <c r="S113" s="45" t="s">
        <v>4408</v>
      </c>
      <c r="T113" s="51" t="s">
        <v>4455</v>
      </c>
      <c r="U113" s="45">
        <v>60</v>
      </c>
      <c r="V113" s="44"/>
    </row>
    <row r="114" spans="1:22" ht="49.5">
      <c r="A114" s="56" t="s">
        <v>9868</v>
      </c>
      <c r="B114" s="48" t="s">
        <v>4290</v>
      </c>
      <c r="C114" s="48">
        <v>0</v>
      </c>
      <c r="D114" s="48">
        <v>4</v>
      </c>
      <c r="E114" s="48"/>
      <c r="F114" s="48">
        <v>53</v>
      </c>
      <c r="G114" s="48"/>
      <c r="H114" s="48">
        <v>2</v>
      </c>
      <c r="I114" s="48"/>
      <c r="J114" s="48">
        <v>5</v>
      </c>
      <c r="K114" s="48"/>
      <c r="L114" s="48"/>
      <c r="M114" s="45" t="s">
        <v>4456</v>
      </c>
      <c r="N114" s="45" t="s">
        <v>4452</v>
      </c>
      <c r="O114" s="49"/>
      <c r="P114" s="49"/>
      <c r="Q114" s="50" t="s">
        <v>4419</v>
      </c>
      <c r="R114" s="50"/>
      <c r="S114" s="45" t="s">
        <v>4408</v>
      </c>
      <c r="T114" s="51" t="s">
        <v>4420</v>
      </c>
      <c r="U114" s="45">
        <v>60</v>
      </c>
      <c r="V114" s="44"/>
    </row>
    <row r="115" spans="1:22" ht="49.5">
      <c r="A115" s="56" t="s">
        <v>9868</v>
      </c>
      <c r="B115" s="48" t="s">
        <v>4290</v>
      </c>
      <c r="C115" s="48">
        <v>0</v>
      </c>
      <c r="D115" s="48">
        <v>4</v>
      </c>
      <c r="E115" s="48"/>
      <c r="F115" s="48">
        <v>50</v>
      </c>
      <c r="G115" s="48"/>
      <c r="H115" s="48">
        <v>8</v>
      </c>
      <c r="I115" s="48"/>
      <c r="J115" s="48">
        <v>5</v>
      </c>
      <c r="K115" s="48"/>
      <c r="L115" s="48"/>
      <c r="M115" s="45" t="s">
        <v>4457</v>
      </c>
      <c r="N115" s="45" t="s">
        <v>4458</v>
      </c>
      <c r="O115" s="49"/>
      <c r="P115" s="49"/>
      <c r="Q115" s="50" t="s">
        <v>4412</v>
      </c>
      <c r="R115" s="50"/>
      <c r="S115" s="45" t="s">
        <v>4408</v>
      </c>
      <c r="T115" s="51" t="s">
        <v>4455</v>
      </c>
      <c r="U115" s="45">
        <v>63</v>
      </c>
      <c r="V115" s="44"/>
    </row>
    <row r="116" spans="1:22" ht="49.5">
      <c r="A116" s="56" t="s">
        <v>9868</v>
      </c>
      <c r="B116" s="48" t="s">
        <v>4290</v>
      </c>
      <c r="C116" s="48">
        <v>0</v>
      </c>
      <c r="D116" s="48">
        <v>4</v>
      </c>
      <c r="E116" s="48"/>
      <c r="F116" s="48">
        <v>50</v>
      </c>
      <c r="G116" s="48"/>
      <c r="H116" s="48">
        <v>8</v>
      </c>
      <c r="I116" s="48"/>
      <c r="J116" s="48">
        <v>5</v>
      </c>
      <c r="K116" s="48"/>
      <c r="L116" s="48"/>
      <c r="M116" s="45" t="s">
        <v>4459</v>
      </c>
      <c r="N116" s="45" t="s">
        <v>4458</v>
      </c>
      <c r="O116" s="49"/>
      <c r="P116" s="49"/>
      <c r="Q116" s="50" t="s">
        <v>4419</v>
      </c>
      <c r="R116" s="50"/>
      <c r="S116" s="45" t="s">
        <v>4408</v>
      </c>
      <c r="T116" s="51" t="s">
        <v>4440</v>
      </c>
      <c r="U116" s="45">
        <v>63</v>
      </c>
      <c r="V116" s="44"/>
    </row>
    <row r="117" spans="1:22" ht="49.5">
      <c r="A117" s="56" t="s">
        <v>9868</v>
      </c>
      <c r="B117" s="48" t="s">
        <v>4290</v>
      </c>
      <c r="C117" s="48">
        <v>0</v>
      </c>
      <c r="D117" s="48">
        <v>4</v>
      </c>
      <c r="E117" s="48"/>
      <c r="F117" s="48">
        <v>50</v>
      </c>
      <c r="G117" s="48"/>
      <c r="H117" s="48">
        <v>8</v>
      </c>
      <c r="I117" s="48"/>
      <c r="J117" s="48">
        <v>5</v>
      </c>
      <c r="K117" s="48"/>
      <c r="L117" s="48"/>
      <c r="M117" s="45" t="s">
        <v>4460</v>
      </c>
      <c r="N117" s="45" t="s">
        <v>4458</v>
      </c>
      <c r="O117" s="49"/>
      <c r="P117" s="49"/>
      <c r="Q117" s="50" t="s">
        <v>4419</v>
      </c>
      <c r="R117" s="50"/>
      <c r="S117" s="45" t="s">
        <v>4408</v>
      </c>
      <c r="T117" s="51" t="s">
        <v>4440</v>
      </c>
      <c r="U117" s="45">
        <v>63</v>
      </c>
      <c r="V117" s="44"/>
    </row>
    <row r="118" spans="1:22" ht="49.5">
      <c r="A118" s="56" t="s">
        <v>9868</v>
      </c>
      <c r="B118" s="48" t="s">
        <v>4290</v>
      </c>
      <c r="C118" s="48">
        <v>0</v>
      </c>
      <c r="D118" s="48">
        <v>4</v>
      </c>
      <c r="E118" s="48"/>
      <c r="F118" s="48">
        <v>50</v>
      </c>
      <c r="G118" s="48"/>
      <c r="H118" s="48">
        <v>8</v>
      </c>
      <c r="I118" s="48"/>
      <c r="J118" s="48">
        <v>5</v>
      </c>
      <c r="K118" s="48"/>
      <c r="L118" s="48"/>
      <c r="M118" s="45" t="s">
        <v>4461</v>
      </c>
      <c r="N118" s="45" t="s">
        <v>4458</v>
      </c>
      <c r="O118" s="49"/>
      <c r="P118" s="49"/>
      <c r="Q118" s="50" t="s">
        <v>4419</v>
      </c>
      <c r="R118" s="50"/>
      <c r="S118" s="45" t="s">
        <v>4408</v>
      </c>
      <c r="T118" s="51" t="s">
        <v>4420</v>
      </c>
      <c r="U118" s="45">
        <v>63</v>
      </c>
      <c r="V118" s="44"/>
    </row>
    <row r="119" spans="1:22" ht="49.5">
      <c r="A119" s="56" t="s">
        <v>9868</v>
      </c>
      <c r="B119" s="48" t="s">
        <v>4290</v>
      </c>
      <c r="C119" s="48">
        <v>0</v>
      </c>
      <c r="D119" s="48">
        <v>4</v>
      </c>
      <c r="E119" s="48"/>
      <c r="F119" s="48">
        <v>500</v>
      </c>
      <c r="G119" s="48"/>
      <c r="H119" s="48" t="s">
        <v>4295</v>
      </c>
      <c r="I119" s="48"/>
      <c r="J119" s="48" t="s">
        <v>4295</v>
      </c>
      <c r="K119" s="48"/>
      <c r="L119" s="48"/>
      <c r="M119" s="45" t="s">
        <v>4462</v>
      </c>
      <c r="N119" s="45" t="s">
        <v>4407</v>
      </c>
      <c r="O119" s="49"/>
      <c r="P119" s="49"/>
      <c r="Q119" s="50" t="s">
        <v>4463</v>
      </c>
      <c r="R119" s="50"/>
      <c r="S119" s="45" t="s">
        <v>4437</v>
      </c>
      <c r="T119" s="51" t="s">
        <v>4295</v>
      </c>
      <c r="U119" s="45">
        <v>500</v>
      </c>
      <c r="V119" s="44"/>
    </row>
    <row r="120" spans="1:22" ht="49.5">
      <c r="A120" s="56" t="s">
        <v>9868</v>
      </c>
      <c r="B120" s="48" t="s">
        <v>4290</v>
      </c>
      <c r="C120" s="48">
        <v>0</v>
      </c>
      <c r="D120" s="48">
        <v>4</v>
      </c>
      <c r="E120" s="48"/>
      <c r="F120" s="48">
        <v>500</v>
      </c>
      <c r="G120" s="48"/>
      <c r="H120" s="48" t="s">
        <v>4295</v>
      </c>
      <c r="I120" s="48"/>
      <c r="J120" s="48" t="s">
        <v>4295</v>
      </c>
      <c r="K120" s="48"/>
      <c r="L120" s="48"/>
      <c r="M120" s="45" t="s">
        <v>4464</v>
      </c>
      <c r="N120" s="45" t="s">
        <v>4407</v>
      </c>
      <c r="O120" s="49"/>
      <c r="P120" s="49"/>
      <c r="Q120" s="50" t="s">
        <v>4465</v>
      </c>
      <c r="R120" s="50"/>
      <c r="S120" s="45" t="s">
        <v>4437</v>
      </c>
      <c r="T120" s="51" t="s">
        <v>4295</v>
      </c>
      <c r="U120" s="45">
        <v>500</v>
      </c>
      <c r="V120" s="44"/>
    </row>
    <row r="121" spans="1:22" ht="33">
      <c r="A121" s="56" t="s">
        <v>9868</v>
      </c>
      <c r="B121" s="48" t="s">
        <v>4290</v>
      </c>
      <c r="C121" s="48">
        <v>0</v>
      </c>
      <c r="D121" s="48">
        <v>4</v>
      </c>
      <c r="E121" s="48"/>
      <c r="F121" s="48">
        <v>500</v>
      </c>
      <c r="G121" s="48"/>
      <c r="H121" s="48" t="s">
        <v>4295</v>
      </c>
      <c r="I121" s="48"/>
      <c r="J121" s="48" t="s">
        <v>4295</v>
      </c>
      <c r="K121" s="48"/>
      <c r="L121" s="48"/>
      <c r="M121" s="45" t="s">
        <v>4466</v>
      </c>
      <c r="N121" s="45" t="s">
        <v>4467</v>
      </c>
      <c r="O121" s="49"/>
      <c r="P121" s="49"/>
      <c r="Q121" s="50" t="s">
        <v>4468</v>
      </c>
      <c r="R121" s="50"/>
      <c r="S121" s="45" t="s">
        <v>4469</v>
      </c>
      <c r="T121" s="51" t="s">
        <v>4470</v>
      </c>
      <c r="U121" s="45">
        <v>500</v>
      </c>
      <c r="V121" s="44"/>
    </row>
    <row r="122" spans="1:22" ht="33">
      <c r="A122" s="56" t="s">
        <v>9868</v>
      </c>
      <c r="B122" s="48" t="s">
        <v>4290</v>
      </c>
      <c r="C122" s="48">
        <v>0</v>
      </c>
      <c r="D122" s="48">
        <v>4</v>
      </c>
      <c r="E122" s="48"/>
      <c r="F122" s="48">
        <v>500</v>
      </c>
      <c r="G122" s="48"/>
      <c r="H122" s="48" t="s">
        <v>4295</v>
      </c>
      <c r="I122" s="48"/>
      <c r="J122" s="48" t="s">
        <v>4295</v>
      </c>
      <c r="K122" s="48"/>
      <c r="L122" s="48"/>
      <c r="M122" s="45" t="s">
        <v>4471</v>
      </c>
      <c r="N122" s="45" t="s">
        <v>4467</v>
      </c>
      <c r="O122" s="49"/>
      <c r="P122" s="49"/>
      <c r="Q122" s="50" t="s">
        <v>4468</v>
      </c>
      <c r="R122" s="50"/>
      <c r="S122" s="45" t="s">
        <v>4469</v>
      </c>
      <c r="T122" s="51" t="s">
        <v>4470</v>
      </c>
      <c r="U122" s="45">
        <v>500</v>
      </c>
      <c r="V122" s="44"/>
    </row>
    <row r="123" spans="1:22" ht="49.5">
      <c r="A123" s="56" t="s">
        <v>9868</v>
      </c>
      <c r="B123" s="48" t="s">
        <v>4290</v>
      </c>
      <c r="C123" s="48">
        <v>0</v>
      </c>
      <c r="D123" s="48">
        <v>4</v>
      </c>
      <c r="E123" s="48"/>
      <c r="F123" s="48">
        <v>500</v>
      </c>
      <c r="G123" s="48"/>
      <c r="H123" s="48" t="s">
        <v>4295</v>
      </c>
      <c r="I123" s="48"/>
      <c r="J123" s="48" t="s">
        <v>4295</v>
      </c>
      <c r="K123" s="48"/>
      <c r="L123" s="48"/>
      <c r="M123" s="45" t="s">
        <v>4472</v>
      </c>
      <c r="N123" s="45" t="s">
        <v>4467</v>
      </c>
      <c r="O123" s="49"/>
      <c r="P123" s="49"/>
      <c r="Q123" s="50" t="s">
        <v>4379</v>
      </c>
      <c r="R123" s="50"/>
      <c r="S123" s="45" t="s">
        <v>4408</v>
      </c>
      <c r="T123" s="51" t="s">
        <v>4409</v>
      </c>
      <c r="U123" s="45">
        <v>500</v>
      </c>
      <c r="V123" s="44"/>
    </row>
    <row r="124" spans="1:22" ht="49.5">
      <c r="A124" s="56" t="s">
        <v>9868</v>
      </c>
      <c r="B124" s="48" t="s">
        <v>4290</v>
      </c>
      <c r="C124" s="48">
        <v>0</v>
      </c>
      <c r="D124" s="48">
        <v>4</v>
      </c>
      <c r="E124" s="48"/>
      <c r="F124" s="48">
        <v>500</v>
      </c>
      <c r="G124" s="48"/>
      <c r="H124" s="48" t="s">
        <v>4295</v>
      </c>
      <c r="I124" s="48"/>
      <c r="J124" s="48" t="s">
        <v>4295</v>
      </c>
      <c r="K124" s="48"/>
      <c r="L124" s="48"/>
      <c r="M124" s="45" t="s">
        <v>4473</v>
      </c>
      <c r="N124" s="45" t="s">
        <v>4467</v>
      </c>
      <c r="O124" s="49"/>
      <c r="P124" s="49"/>
      <c r="Q124" s="50" t="s">
        <v>4465</v>
      </c>
      <c r="R124" s="50"/>
      <c r="S124" s="45" t="s">
        <v>4408</v>
      </c>
      <c r="T124" s="51" t="s">
        <v>4474</v>
      </c>
      <c r="U124" s="45">
        <v>500</v>
      </c>
      <c r="V124" s="44"/>
    </row>
    <row r="125" spans="1:22">
      <c r="A125" s="56" t="s">
        <v>6290</v>
      </c>
      <c r="B125" s="48" t="s">
        <v>4475</v>
      </c>
      <c r="C125" s="48">
        <v>0</v>
      </c>
      <c r="D125" s="48">
        <v>4</v>
      </c>
      <c r="E125" s="48"/>
      <c r="F125" s="48"/>
      <c r="G125" s="48">
        <v>3</v>
      </c>
      <c r="H125" s="48"/>
      <c r="I125" s="48"/>
      <c r="J125" s="48">
        <v>32</v>
      </c>
      <c r="K125" s="48"/>
      <c r="L125" s="48"/>
      <c r="M125" s="45" t="s">
        <v>4476</v>
      </c>
      <c r="N125" s="45" t="s">
        <v>4477</v>
      </c>
      <c r="O125" s="49"/>
      <c r="P125" s="49"/>
      <c r="Q125" s="50" t="s">
        <v>4478</v>
      </c>
      <c r="R125" s="50"/>
      <c r="S125" s="45" t="s">
        <v>4479</v>
      </c>
      <c r="T125" s="51" t="s">
        <v>4480</v>
      </c>
      <c r="U125" s="45">
        <v>35</v>
      </c>
      <c r="V125" s="44"/>
    </row>
    <row r="126" spans="1:22">
      <c r="A126" s="56" t="s">
        <v>6290</v>
      </c>
      <c r="B126" s="48" t="s">
        <v>4475</v>
      </c>
      <c r="C126" s="48">
        <v>0</v>
      </c>
      <c r="D126" s="48">
        <v>4</v>
      </c>
      <c r="E126" s="48"/>
      <c r="F126" s="48"/>
      <c r="G126" s="48"/>
      <c r="H126" s="48"/>
      <c r="I126" s="48"/>
      <c r="J126" s="48">
        <v>20</v>
      </c>
      <c r="K126" s="48"/>
      <c r="L126" s="48"/>
      <c r="M126" s="45" t="s">
        <v>4481</v>
      </c>
      <c r="N126" s="45" t="s">
        <v>4478</v>
      </c>
      <c r="O126" s="49"/>
      <c r="P126" s="49"/>
      <c r="Q126" s="50" t="s">
        <v>4482</v>
      </c>
      <c r="R126" s="50"/>
      <c r="S126" s="45" t="s">
        <v>4479</v>
      </c>
      <c r="T126" s="51" t="s">
        <v>4480</v>
      </c>
      <c r="U126" s="45">
        <v>20</v>
      </c>
      <c r="V126" s="44"/>
    </row>
    <row r="127" spans="1:22">
      <c r="A127" s="56" t="s">
        <v>6290</v>
      </c>
      <c r="B127" s="48" t="s">
        <v>4475</v>
      </c>
      <c r="C127" s="48">
        <v>0</v>
      </c>
      <c r="D127" s="48">
        <v>4</v>
      </c>
      <c r="E127" s="48"/>
      <c r="F127" s="48"/>
      <c r="G127" s="48"/>
      <c r="H127" s="48"/>
      <c r="I127" s="48"/>
      <c r="J127" s="48">
        <v>28</v>
      </c>
      <c r="K127" s="48"/>
      <c r="L127" s="48"/>
      <c r="M127" s="45" t="s">
        <v>4483</v>
      </c>
      <c r="N127" s="45" t="s">
        <v>4482</v>
      </c>
      <c r="O127" s="49"/>
      <c r="P127" s="49"/>
      <c r="Q127" s="50" t="s">
        <v>4484</v>
      </c>
      <c r="R127" s="50"/>
      <c r="S127" s="45" t="s">
        <v>4479</v>
      </c>
      <c r="T127" s="51" t="s">
        <v>4480</v>
      </c>
      <c r="U127" s="45">
        <v>28</v>
      </c>
      <c r="V127" s="44"/>
    </row>
    <row r="128" spans="1:22">
      <c r="A128" s="56" t="s">
        <v>6290</v>
      </c>
      <c r="B128" s="48" t="s">
        <v>4475</v>
      </c>
      <c r="C128" s="48">
        <v>0</v>
      </c>
      <c r="D128" s="48">
        <v>4</v>
      </c>
      <c r="E128" s="48"/>
      <c r="F128" s="48"/>
      <c r="G128" s="48"/>
      <c r="H128" s="48"/>
      <c r="I128" s="48"/>
      <c r="J128" s="48">
        <v>20</v>
      </c>
      <c r="K128" s="48"/>
      <c r="L128" s="48"/>
      <c r="M128" s="45" t="s">
        <v>4485</v>
      </c>
      <c r="N128" s="45" t="s">
        <v>4484</v>
      </c>
      <c r="O128" s="49"/>
      <c r="P128" s="49"/>
      <c r="Q128" s="50" t="s">
        <v>4486</v>
      </c>
      <c r="R128" s="50"/>
      <c r="S128" s="45" t="s">
        <v>4479</v>
      </c>
      <c r="T128" s="51" t="s">
        <v>4480</v>
      </c>
      <c r="U128" s="45">
        <v>20</v>
      </c>
      <c r="V128" s="44"/>
    </row>
    <row r="129" spans="1:22">
      <c r="A129" s="56" t="s">
        <v>6290</v>
      </c>
      <c r="B129" s="48" t="s">
        <v>4475</v>
      </c>
      <c r="C129" s="48">
        <v>0</v>
      </c>
      <c r="D129" s="48">
        <v>4</v>
      </c>
      <c r="E129" s="48"/>
      <c r="F129" s="48"/>
      <c r="G129" s="48"/>
      <c r="H129" s="48"/>
      <c r="I129" s="48"/>
      <c r="J129" s="48">
        <v>70</v>
      </c>
      <c r="K129" s="48"/>
      <c r="L129" s="48"/>
      <c r="M129" s="45" t="s">
        <v>4487</v>
      </c>
      <c r="N129" s="45" t="s">
        <v>4486</v>
      </c>
      <c r="O129" s="49"/>
      <c r="P129" s="49"/>
      <c r="Q129" s="50" t="s">
        <v>4488</v>
      </c>
      <c r="R129" s="50"/>
      <c r="S129" s="45" t="s">
        <v>4479</v>
      </c>
      <c r="T129" s="51" t="s">
        <v>4480</v>
      </c>
      <c r="U129" s="45">
        <v>70</v>
      </c>
      <c r="V129" s="44"/>
    </row>
    <row r="130" spans="1:22">
      <c r="A130" s="56" t="s">
        <v>6290</v>
      </c>
      <c r="B130" s="48" t="s">
        <v>4475</v>
      </c>
      <c r="C130" s="48">
        <v>0</v>
      </c>
      <c r="D130" s="48">
        <v>4</v>
      </c>
      <c r="E130" s="48"/>
      <c r="F130" s="48"/>
      <c r="G130" s="48"/>
      <c r="H130" s="48"/>
      <c r="I130" s="48"/>
      <c r="J130" s="48">
        <v>25</v>
      </c>
      <c r="K130" s="48"/>
      <c r="L130" s="48"/>
      <c r="M130" s="45" t="s">
        <v>4489</v>
      </c>
      <c r="N130" s="45" t="s">
        <v>4488</v>
      </c>
      <c r="O130" s="49"/>
      <c r="P130" s="49"/>
      <c r="Q130" s="50" t="s">
        <v>4490</v>
      </c>
      <c r="R130" s="50"/>
      <c r="S130" s="45" t="s">
        <v>4479</v>
      </c>
      <c r="T130" s="51" t="s">
        <v>4480</v>
      </c>
      <c r="U130" s="45">
        <v>25</v>
      </c>
      <c r="V130" s="44"/>
    </row>
    <row r="131" spans="1:22">
      <c r="A131" s="56" t="s">
        <v>6290</v>
      </c>
      <c r="B131" s="48" t="s">
        <v>4475</v>
      </c>
      <c r="C131" s="48">
        <v>0</v>
      </c>
      <c r="D131" s="48">
        <v>4</v>
      </c>
      <c r="E131" s="48"/>
      <c r="F131" s="48"/>
      <c r="G131" s="48"/>
      <c r="H131" s="48"/>
      <c r="I131" s="48"/>
      <c r="J131" s="48">
        <v>20</v>
      </c>
      <c r="K131" s="48"/>
      <c r="L131" s="48"/>
      <c r="M131" s="45" t="s">
        <v>4491</v>
      </c>
      <c r="N131" s="45" t="s">
        <v>4490</v>
      </c>
      <c r="O131" s="49"/>
      <c r="P131" s="49"/>
      <c r="Q131" s="50" t="s">
        <v>4492</v>
      </c>
      <c r="R131" s="50"/>
      <c r="S131" s="45" t="s">
        <v>4479</v>
      </c>
      <c r="T131" s="51" t="s">
        <v>4480</v>
      </c>
      <c r="U131" s="45">
        <v>20</v>
      </c>
      <c r="V131" s="44"/>
    </row>
    <row r="132" spans="1:22">
      <c r="A132" s="56" t="s">
        <v>6290</v>
      </c>
      <c r="B132" s="48" t="s">
        <v>4475</v>
      </c>
      <c r="C132" s="48">
        <v>0</v>
      </c>
      <c r="D132" s="48">
        <v>4</v>
      </c>
      <c r="E132" s="48"/>
      <c r="F132" s="48"/>
      <c r="G132" s="48"/>
      <c r="H132" s="48"/>
      <c r="I132" s="48"/>
      <c r="J132" s="48">
        <v>25</v>
      </c>
      <c r="K132" s="48"/>
      <c r="L132" s="48"/>
      <c r="M132" s="45" t="s">
        <v>4493</v>
      </c>
      <c r="N132" s="45" t="s">
        <v>4492</v>
      </c>
      <c r="O132" s="49"/>
      <c r="P132" s="49"/>
      <c r="Q132" s="50" t="s">
        <v>4494</v>
      </c>
      <c r="R132" s="50"/>
      <c r="S132" s="45" t="s">
        <v>4479</v>
      </c>
      <c r="T132" s="51" t="s">
        <v>4480</v>
      </c>
      <c r="U132" s="45">
        <v>25</v>
      </c>
      <c r="V132" s="44"/>
    </row>
    <row r="133" spans="1:22">
      <c r="A133" s="56" t="s">
        <v>6290</v>
      </c>
      <c r="B133" s="48" t="s">
        <v>4475</v>
      </c>
      <c r="C133" s="48">
        <v>0</v>
      </c>
      <c r="D133" s="48">
        <v>4</v>
      </c>
      <c r="E133" s="48"/>
      <c r="F133" s="48"/>
      <c r="G133" s="48"/>
      <c r="H133" s="48"/>
      <c r="I133" s="48"/>
      <c r="J133" s="48">
        <v>10</v>
      </c>
      <c r="K133" s="48"/>
      <c r="L133" s="48"/>
      <c r="M133" s="45" t="s">
        <v>4495</v>
      </c>
      <c r="N133" s="45" t="s">
        <v>4494</v>
      </c>
      <c r="O133" s="49"/>
      <c r="P133" s="49"/>
      <c r="Q133" s="50" t="s">
        <v>4496</v>
      </c>
      <c r="R133" s="50"/>
      <c r="S133" s="45" t="s">
        <v>4479</v>
      </c>
      <c r="T133" s="51" t="s">
        <v>4480</v>
      </c>
      <c r="U133" s="45">
        <v>10</v>
      </c>
      <c r="V133" s="44"/>
    </row>
    <row r="134" spans="1:22">
      <c r="A134" s="56" t="s">
        <v>6290</v>
      </c>
      <c r="B134" s="48" t="s">
        <v>4475</v>
      </c>
      <c r="C134" s="48">
        <v>0</v>
      </c>
      <c r="D134" s="48">
        <v>4</v>
      </c>
      <c r="E134" s="48"/>
      <c r="F134" s="48"/>
      <c r="G134" s="48"/>
      <c r="H134" s="48"/>
      <c r="I134" s="48"/>
      <c r="J134" s="48">
        <v>15</v>
      </c>
      <c r="K134" s="48"/>
      <c r="L134" s="48"/>
      <c r="M134" s="45" t="s">
        <v>4497</v>
      </c>
      <c r="N134" s="45" t="s">
        <v>4496</v>
      </c>
      <c r="O134" s="49"/>
      <c r="P134" s="49"/>
      <c r="Q134" s="50" t="s">
        <v>4498</v>
      </c>
      <c r="R134" s="50"/>
      <c r="S134" s="45" t="s">
        <v>4479</v>
      </c>
      <c r="T134" s="51" t="s">
        <v>4480</v>
      </c>
      <c r="U134" s="45">
        <v>15</v>
      </c>
      <c r="V134" s="44"/>
    </row>
    <row r="135" spans="1:22">
      <c r="A135" s="56" t="s">
        <v>6290</v>
      </c>
      <c r="B135" s="48" t="s">
        <v>4475</v>
      </c>
      <c r="C135" s="48">
        <v>0</v>
      </c>
      <c r="D135" s="48">
        <v>4</v>
      </c>
      <c r="E135" s="48"/>
      <c r="F135" s="48"/>
      <c r="G135" s="48"/>
      <c r="H135" s="48"/>
      <c r="I135" s="48"/>
      <c r="J135" s="48">
        <v>15</v>
      </c>
      <c r="K135" s="48"/>
      <c r="L135" s="48"/>
      <c r="M135" s="45" t="s">
        <v>4499</v>
      </c>
      <c r="N135" s="45" t="s">
        <v>4498</v>
      </c>
      <c r="O135" s="49"/>
      <c r="P135" s="49"/>
      <c r="Q135" s="50" t="s">
        <v>4500</v>
      </c>
      <c r="R135" s="50"/>
      <c r="S135" s="45" t="s">
        <v>4479</v>
      </c>
      <c r="T135" s="51" t="s">
        <v>4480</v>
      </c>
      <c r="U135" s="45">
        <v>15</v>
      </c>
      <c r="V135" s="44"/>
    </row>
    <row r="136" spans="1:22">
      <c r="A136" s="56" t="s">
        <v>6290</v>
      </c>
      <c r="B136" s="48" t="s">
        <v>4475</v>
      </c>
      <c r="C136" s="48">
        <v>0</v>
      </c>
      <c r="D136" s="48">
        <v>4</v>
      </c>
      <c r="E136" s="48"/>
      <c r="F136" s="48"/>
      <c r="G136" s="48"/>
      <c r="H136" s="48"/>
      <c r="I136" s="48"/>
      <c r="J136" s="48">
        <v>15</v>
      </c>
      <c r="K136" s="48"/>
      <c r="L136" s="48"/>
      <c r="M136" s="45" t="s">
        <v>4501</v>
      </c>
      <c r="N136" s="45" t="s">
        <v>4500</v>
      </c>
      <c r="O136" s="49"/>
      <c r="P136" s="49"/>
      <c r="Q136" s="50" t="s">
        <v>4502</v>
      </c>
      <c r="R136" s="50"/>
      <c r="S136" s="45" t="s">
        <v>4479</v>
      </c>
      <c r="T136" s="51" t="s">
        <v>4480</v>
      </c>
      <c r="U136" s="45">
        <v>15</v>
      </c>
      <c r="V136" s="44"/>
    </row>
    <row r="137" spans="1:22">
      <c r="A137" s="56" t="s">
        <v>6290</v>
      </c>
      <c r="B137" s="48" t="s">
        <v>4475</v>
      </c>
      <c r="C137" s="48">
        <v>0</v>
      </c>
      <c r="D137" s="48">
        <v>4</v>
      </c>
      <c r="E137" s="48"/>
      <c r="F137" s="48"/>
      <c r="G137" s="48"/>
      <c r="H137" s="48"/>
      <c r="I137" s="48"/>
      <c r="J137" s="48">
        <v>20</v>
      </c>
      <c r="K137" s="48"/>
      <c r="L137" s="48"/>
      <c r="M137" s="45" t="s">
        <v>4503</v>
      </c>
      <c r="N137" s="45" t="s">
        <v>4502</v>
      </c>
      <c r="O137" s="49"/>
      <c r="P137" s="49"/>
      <c r="Q137" s="50" t="s">
        <v>4504</v>
      </c>
      <c r="R137" s="50"/>
      <c r="S137" s="45" t="s">
        <v>4479</v>
      </c>
      <c r="T137" s="51" t="s">
        <v>4480</v>
      </c>
      <c r="U137" s="45">
        <v>20</v>
      </c>
      <c r="V137" s="44"/>
    </row>
    <row r="138" spans="1:22">
      <c r="A138" s="56" t="s">
        <v>6290</v>
      </c>
      <c r="B138" s="48" t="s">
        <v>4475</v>
      </c>
      <c r="C138" s="48">
        <v>0</v>
      </c>
      <c r="D138" s="48">
        <v>4</v>
      </c>
      <c r="E138" s="48"/>
      <c r="F138" s="48"/>
      <c r="G138" s="48"/>
      <c r="H138" s="48"/>
      <c r="I138" s="48"/>
      <c r="J138" s="48">
        <v>15</v>
      </c>
      <c r="K138" s="48"/>
      <c r="L138" s="48"/>
      <c r="M138" s="45" t="s">
        <v>4505</v>
      </c>
      <c r="N138" s="45" t="s">
        <v>4504</v>
      </c>
      <c r="O138" s="49"/>
      <c r="P138" s="49"/>
      <c r="Q138" s="50" t="s">
        <v>4506</v>
      </c>
      <c r="R138" s="50"/>
      <c r="S138" s="45" t="s">
        <v>4479</v>
      </c>
      <c r="T138" s="51" t="s">
        <v>4480</v>
      </c>
      <c r="U138" s="45">
        <v>15</v>
      </c>
      <c r="V138" s="44"/>
    </row>
    <row r="139" spans="1:22">
      <c r="A139" s="56" t="s">
        <v>6290</v>
      </c>
      <c r="B139" s="48" t="s">
        <v>4475</v>
      </c>
      <c r="C139" s="48">
        <v>0</v>
      </c>
      <c r="D139" s="48">
        <v>4</v>
      </c>
      <c r="E139" s="48"/>
      <c r="F139" s="48"/>
      <c r="G139" s="48"/>
      <c r="H139" s="48"/>
      <c r="I139" s="48"/>
      <c r="J139" s="48">
        <v>10</v>
      </c>
      <c r="K139" s="48"/>
      <c r="L139" s="48"/>
      <c r="M139" s="45" t="s">
        <v>4507</v>
      </c>
      <c r="N139" s="45" t="s">
        <v>4506</v>
      </c>
      <c r="O139" s="49"/>
      <c r="P139" s="49"/>
      <c r="Q139" s="50" t="s">
        <v>4508</v>
      </c>
      <c r="R139" s="50"/>
      <c r="S139" s="45" t="s">
        <v>4479</v>
      </c>
      <c r="T139" s="51" t="s">
        <v>4480</v>
      </c>
      <c r="U139" s="45">
        <v>10</v>
      </c>
      <c r="V139" s="44"/>
    </row>
    <row r="140" spans="1:22">
      <c r="A140" s="56" t="s">
        <v>6290</v>
      </c>
      <c r="B140" s="48" t="s">
        <v>4475</v>
      </c>
      <c r="C140" s="48">
        <v>0</v>
      </c>
      <c r="D140" s="48">
        <v>4</v>
      </c>
      <c r="E140" s="48"/>
      <c r="F140" s="48"/>
      <c r="G140" s="48"/>
      <c r="H140" s="48"/>
      <c r="I140" s="48"/>
      <c r="J140" s="48">
        <v>15</v>
      </c>
      <c r="K140" s="48"/>
      <c r="L140" s="48"/>
      <c r="M140" s="45" t="s">
        <v>4509</v>
      </c>
      <c r="N140" s="45" t="s">
        <v>4508</v>
      </c>
      <c r="O140" s="49"/>
      <c r="P140" s="49"/>
      <c r="Q140" s="50" t="s">
        <v>4510</v>
      </c>
      <c r="R140" s="50"/>
      <c r="S140" s="45" t="s">
        <v>4479</v>
      </c>
      <c r="T140" s="51" t="s">
        <v>4480</v>
      </c>
      <c r="U140" s="45">
        <v>15</v>
      </c>
      <c r="V140" s="44"/>
    </row>
    <row r="141" spans="1:22">
      <c r="A141" s="56" t="s">
        <v>6290</v>
      </c>
      <c r="B141" s="48" t="s">
        <v>4475</v>
      </c>
      <c r="C141" s="48">
        <v>0</v>
      </c>
      <c r="D141" s="48">
        <v>4</v>
      </c>
      <c r="E141" s="48"/>
      <c r="F141" s="48"/>
      <c r="G141" s="48"/>
      <c r="H141" s="48"/>
      <c r="I141" s="48"/>
      <c r="J141" s="48">
        <v>60</v>
      </c>
      <c r="K141" s="48"/>
      <c r="L141" s="48"/>
      <c r="M141" s="45" t="s">
        <v>4511</v>
      </c>
      <c r="N141" s="45" t="s">
        <v>4510</v>
      </c>
      <c r="O141" s="49"/>
      <c r="P141" s="49"/>
      <c r="Q141" s="50" t="s">
        <v>4512</v>
      </c>
      <c r="R141" s="50"/>
      <c r="S141" s="45" t="s">
        <v>4479</v>
      </c>
      <c r="T141" s="51" t="s">
        <v>4480</v>
      </c>
      <c r="U141" s="45">
        <v>60</v>
      </c>
      <c r="V141" s="44"/>
    </row>
    <row r="142" spans="1:22">
      <c r="A142" s="56" t="s">
        <v>6290</v>
      </c>
      <c r="B142" s="48" t="s">
        <v>4475</v>
      </c>
      <c r="C142" s="48">
        <v>0</v>
      </c>
      <c r="D142" s="48">
        <v>4</v>
      </c>
      <c r="E142" s="48"/>
      <c r="F142" s="48"/>
      <c r="G142" s="48"/>
      <c r="H142" s="48"/>
      <c r="I142" s="48"/>
      <c r="J142" s="48">
        <v>5</v>
      </c>
      <c r="K142" s="48"/>
      <c r="L142" s="48"/>
      <c r="M142" s="45" t="s">
        <v>4513</v>
      </c>
      <c r="N142" s="45" t="s">
        <v>4512</v>
      </c>
      <c r="O142" s="49"/>
      <c r="P142" s="49"/>
      <c r="Q142" s="50" t="s">
        <v>4514</v>
      </c>
      <c r="R142" s="50"/>
      <c r="S142" s="45" t="s">
        <v>4479</v>
      </c>
      <c r="T142" s="51" t="s">
        <v>4480</v>
      </c>
      <c r="U142" s="45">
        <v>5</v>
      </c>
      <c r="V142" s="44"/>
    </row>
    <row r="143" spans="1:22">
      <c r="A143" s="56" t="s">
        <v>6290</v>
      </c>
      <c r="B143" s="48" t="s">
        <v>4475</v>
      </c>
      <c r="C143" s="48">
        <v>0</v>
      </c>
      <c r="D143" s="48">
        <v>4</v>
      </c>
      <c r="E143" s="48"/>
      <c r="F143" s="48"/>
      <c r="G143" s="48"/>
      <c r="H143" s="48"/>
      <c r="I143" s="48"/>
      <c r="J143" s="48">
        <v>8</v>
      </c>
      <c r="K143" s="48"/>
      <c r="L143" s="48"/>
      <c r="M143" s="45" t="s">
        <v>4515</v>
      </c>
      <c r="N143" s="45" t="s">
        <v>4514</v>
      </c>
      <c r="O143" s="49"/>
      <c r="P143" s="49"/>
      <c r="Q143" s="50" t="s">
        <v>4516</v>
      </c>
      <c r="R143" s="50"/>
      <c r="S143" s="45" t="s">
        <v>4479</v>
      </c>
      <c r="T143" s="51" t="s">
        <v>4480</v>
      </c>
      <c r="U143" s="45">
        <v>8</v>
      </c>
      <c r="V143" s="44"/>
    </row>
    <row r="144" spans="1:22">
      <c r="A144" s="56" t="s">
        <v>6290</v>
      </c>
      <c r="B144" s="48" t="s">
        <v>4475</v>
      </c>
      <c r="C144" s="48">
        <v>0</v>
      </c>
      <c r="D144" s="48">
        <v>4</v>
      </c>
      <c r="E144" s="48"/>
      <c r="F144" s="48"/>
      <c r="G144" s="48"/>
      <c r="H144" s="48"/>
      <c r="I144" s="48"/>
      <c r="J144" s="48">
        <v>5</v>
      </c>
      <c r="K144" s="48"/>
      <c r="L144" s="48"/>
      <c r="M144" s="45" t="s">
        <v>4517</v>
      </c>
      <c r="N144" s="45" t="s">
        <v>4516</v>
      </c>
      <c r="O144" s="49"/>
      <c r="P144" s="49"/>
      <c r="Q144" s="50" t="s">
        <v>4518</v>
      </c>
      <c r="R144" s="50"/>
      <c r="S144" s="45" t="s">
        <v>4479</v>
      </c>
      <c r="T144" s="51" t="s">
        <v>4480</v>
      </c>
      <c r="U144" s="45">
        <v>5</v>
      </c>
      <c r="V144" s="44"/>
    </row>
    <row r="145" spans="1:22">
      <c r="A145" s="56" t="s">
        <v>6290</v>
      </c>
      <c r="B145" s="48" t="s">
        <v>4475</v>
      </c>
      <c r="C145" s="48">
        <v>0</v>
      </c>
      <c r="D145" s="48">
        <v>4</v>
      </c>
      <c r="E145" s="48"/>
      <c r="F145" s="48"/>
      <c r="G145" s="48"/>
      <c r="H145" s="48"/>
      <c r="I145" s="48"/>
      <c r="J145" s="48">
        <v>8</v>
      </c>
      <c r="K145" s="48"/>
      <c r="L145" s="48"/>
      <c r="M145" s="45" t="s">
        <v>4519</v>
      </c>
      <c r="N145" s="45" t="s">
        <v>4518</v>
      </c>
      <c r="O145" s="49"/>
      <c r="P145" s="49"/>
      <c r="Q145" s="50" t="s">
        <v>4520</v>
      </c>
      <c r="R145" s="50"/>
      <c r="S145" s="45" t="s">
        <v>4479</v>
      </c>
      <c r="T145" s="51" t="s">
        <v>4480</v>
      </c>
      <c r="U145" s="45">
        <v>8</v>
      </c>
      <c r="V145" s="44"/>
    </row>
    <row r="146" spans="1:22">
      <c r="A146" s="56" t="s">
        <v>6290</v>
      </c>
      <c r="B146" s="48" t="s">
        <v>4475</v>
      </c>
      <c r="C146" s="48">
        <v>0</v>
      </c>
      <c r="D146" s="48">
        <v>4</v>
      </c>
      <c r="E146" s="48"/>
      <c r="F146" s="48"/>
      <c r="G146" s="48"/>
      <c r="H146" s="48"/>
      <c r="I146" s="48"/>
      <c r="J146" s="48">
        <v>5</v>
      </c>
      <c r="K146" s="48"/>
      <c r="L146" s="48"/>
      <c r="M146" s="45" t="s">
        <v>4521</v>
      </c>
      <c r="N146" s="45" t="s">
        <v>4520</v>
      </c>
      <c r="O146" s="49"/>
      <c r="P146" s="49"/>
      <c r="Q146" s="50" t="s">
        <v>4522</v>
      </c>
      <c r="R146" s="50"/>
      <c r="S146" s="45" t="s">
        <v>4479</v>
      </c>
      <c r="T146" s="51" t="s">
        <v>4480</v>
      </c>
      <c r="U146" s="45">
        <v>5</v>
      </c>
      <c r="V146" s="44"/>
    </row>
    <row r="147" spans="1:22">
      <c r="A147" s="56" t="s">
        <v>6290</v>
      </c>
      <c r="B147" s="48" t="s">
        <v>4475</v>
      </c>
      <c r="C147" s="48">
        <v>0</v>
      </c>
      <c r="D147" s="48">
        <v>4</v>
      </c>
      <c r="E147" s="48"/>
      <c r="F147" s="48"/>
      <c r="G147" s="48"/>
      <c r="H147" s="48"/>
      <c r="I147" s="48"/>
      <c r="J147" s="48">
        <v>20</v>
      </c>
      <c r="K147" s="48"/>
      <c r="L147" s="48"/>
      <c r="M147" s="45" t="s">
        <v>4523</v>
      </c>
      <c r="N147" s="45" t="s">
        <v>4522</v>
      </c>
      <c r="O147" s="49"/>
      <c r="P147" s="49"/>
      <c r="Q147" s="50" t="s">
        <v>4477</v>
      </c>
      <c r="R147" s="50"/>
      <c r="S147" s="45" t="s">
        <v>4479</v>
      </c>
      <c r="T147" s="51" t="s">
        <v>4480</v>
      </c>
      <c r="U147" s="45">
        <v>20</v>
      </c>
      <c r="V147" s="44"/>
    </row>
    <row r="148" spans="1:22">
      <c r="A148" s="56" t="s">
        <v>6290</v>
      </c>
      <c r="B148" s="48" t="s">
        <v>4475</v>
      </c>
      <c r="C148" s="48">
        <v>0</v>
      </c>
      <c r="D148" s="48">
        <v>4</v>
      </c>
      <c r="E148" s="48"/>
      <c r="F148" s="48"/>
      <c r="G148" s="48"/>
      <c r="H148" s="48"/>
      <c r="I148" s="48"/>
      <c r="J148" s="48">
        <v>10</v>
      </c>
      <c r="K148" s="48"/>
      <c r="L148" s="48"/>
      <c r="M148" s="45" t="s">
        <v>4524</v>
      </c>
      <c r="N148" s="45" t="s">
        <v>4477</v>
      </c>
      <c r="O148" s="49"/>
      <c r="P148" s="49"/>
      <c r="Q148" s="50" t="s">
        <v>4525</v>
      </c>
      <c r="R148" s="50"/>
      <c r="S148" s="45" t="s">
        <v>4479</v>
      </c>
      <c r="T148" s="51" t="s">
        <v>4480</v>
      </c>
      <c r="U148" s="45">
        <v>10</v>
      </c>
      <c r="V148" s="44"/>
    </row>
    <row r="149" spans="1:22">
      <c r="A149" s="56" t="s">
        <v>6290</v>
      </c>
      <c r="B149" s="48" t="s">
        <v>4475</v>
      </c>
      <c r="C149" s="48">
        <v>0</v>
      </c>
      <c r="D149" s="48">
        <v>4</v>
      </c>
      <c r="E149" s="48"/>
      <c r="F149" s="48"/>
      <c r="G149" s="48"/>
      <c r="H149" s="48"/>
      <c r="I149" s="48"/>
      <c r="J149" s="48">
        <v>14</v>
      </c>
      <c r="K149" s="48"/>
      <c r="L149" s="48"/>
      <c r="M149" s="45" t="s">
        <v>4526</v>
      </c>
      <c r="N149" s="45" t="s">
        <v>4525</v>
      </c>
      <c r="O149" s="49"/>
      <c r="P149" s="49"/>
      <c r="Q149" s="50" t="s">
        <v>4527</v>
      </c>
      <c r="R149" s="50"/>
      <c r="S149" s="45" t="s">
        <v>4479</v>
      </c>
      <c r="T149" s="51" t="s">
        <v>4480</v>
      </c>
      <c r="U149" s="45">
        <v>14</v>
      </c>
      <c r="V149" s="44"/>
    </row>
    <row r="150" spans="1:22">
      <c r="A150" s="56" t="s">
        <v>6290</v>
      </c>
      <c r="B150" s="48" t="s">
        <v>4475</v>
      </c>
      <c r="C150" s="48">
        <v>0</v>
      </c>
      <c r="D150" s="48">
        <v>4</v>
      </c>
      <c r="E150" s="48"/>
      <c r="F150" s="48"/>
      <c r="G150" s="48"/>
      <c r="H150" s="48"/>
      <c r="I150" s="48"/>
      <c r="J150" s="48">
        <v>14</v>
      </c>
      <c r="K150" s="48"/>
      <c r="L150" s="48"/>
      <c r="M150" s="45" t="s">
        <v>4528</v>
      </c>
      <c r="N150" s="45" t="s">
        <v>4527</v>
      </c>
      <c r="O150" s="49"/>
      <c r="P150" s="49"/>
      <c r="Q150" s="50" t="s">
        <v>4529</v>
      </c>
      <c r="R150" s="50"/>
      <c r="S150" s="45" t="s">
        <v>4479</v>
      </c>
      <c r="T150" s="51" t="s">
        <v>4480</v>
      </c>
      <c r="U150" s="45">
        <v>14</v>
      </c>
      <c r="V150" s="44"/>
    </row>
    <row r="151" spans="1:22">
      <c r="A151" s="56" t="s">
        <v>6290</v>
      </c>
      <c r="B151" s="48" t="s">
        <v>4475</v>
      </c>
      <c r="C151" s="48">
        <v>0</v>
      </c>
      <c r="D151" s="48">
        <v>4</v>
      </c>
      <c r="E151" s="48"/>
      <c r="F151" s="48"/>
      <c r="G151" s="48"/>
      <c r="H151" s="48"/>
      <c r="I151" s="48"/>
      <c r="J151" s="48">
        <v>8</v>
      </c>
      <c r="K151" s="48"/>
      <c r="L151" s="48"/>
      <c r="M151" s="45" t="s">
        <v>4530</v>
      </c>
      <c r="N151" s="45" t="s">
        <v>4529</v>
      </c>
      <c r="O151" s="49"/>
      <c r="P151" s="49"/>
      <c r="Q151" s="50" t="s">
        <v>4531</v>
      </c>
      <c r="R151" s="50"/>
      <c r="S151" s="45" t="s">
        <v>4479</v>
      </c>
      <c r="T151" s="51" t="s">
        <v>4480</v>
      </c>
      <c r="U151" s="45">
        <v>8</v>
      </c>
      <c r="V151" s="44"/>
    </row>
    <row r="152" spans="1:22">
      <c r="A152" s="56" t="s">
        <v>6290</v>
      </c>
      <c r="B152" s="48" t="s">
        <v>4475</v>
      </c>
      <c r="C152" s="48">
        <v>0</v>
      </c>
      <c r="D152" s="48">
        <v>4</v>
      </c>
      <c r="E152" s="48"/>
      <c r="F152" s="48"/>
      <c r="G152" s="48"/>
      <c r="H152" s="48"/>
      <c r="I152" s="48"/>
      <c r="J152" s="48">
        <v>5</v>
      </c>
      <c r="K152" s="48"/>
      <c r="L152" s="48"/>
      <c r="M152" s="45" t="s">
        <v>4532</v>
      </c>
      <c r="N152" s="45" t="s">
        <v>4531</v>
      </c>
      <c r="O152" s="49"/>
      <c r="P152" s="49"/>
      <c r="Q152" s="50" t="s">
        <v>4533</v>
      </c>
      <c r="R152" s="50"/>
      <c r="S152" s="45" t="s">
        <v>4479</v>
      </c>
      <c r="T152" s="51" t="s">
        <v>4480</v>
      </c>
      <c r="U152" s="45">
        <v>5</v>
      </c>
      <c r="V152" s="44"/>
    </row>
    <row r="153" spans="1:22">
      <c r="A153" s="56" t="s">
        <v>6290</v>
      </c>
      <c r="B153" s="48" t="s">
        <v>4475</v>
      </c>
      <c r="C153" s="48">
        <v>0</v>
      </c>
      <c r="D153" s="48">
        <v>4</v>
      </c>
      <c r="E153" s="48"/>
      <c r="F153" s="48"/>
      <c r="G153" s="48"/>
      <c r="H153" s="48"/>
      <c r="I153" s="48"/>
      <c r="J153" s="48">
        <v>8</v>
      </c>
      <c r="K153" s="48"/>
      <c r="L153" s="48"/>
      <c r="M153" s="45" t="s">
        <v>4534</v>
      </c>
      <c r="N153" s="45" t="s">
        <v>4533</v>
      </c>
      <c r="O153" s="49"/>
      <c r="P153" s="49"/>
      <c r="Q153" s="50" t="s">
        <v>4535</v>
      </c>
      <c r="R153" s="50"/>
      <c r="S153" s="45" t="s">
        <v>4479</v>
      </c>
      <c r="T153" s="51" t="s">
        <v>4480</v>
      </c>
      <c r="U153" s="45">
        <v>8</v>
      </c>
      <c r="V153" s="44"/>
    </row>
    <row r="154" spans="1:22">
      <c r="A154" s="56" t="s">
        <v>6290</v>
      </c>
      <c r="B154" s="48" t="s">
        <v>4475</v>
      </c>
      <c r="C154" s="48">
        <v>0</v>
      </c>
      <c r="D154" s="48">
        <v>4</v>
      </c>
      <c r="E154" s="48"/>
      <c r="F154" s="48"/>
      <c r="G154" s="48"/>
      <c r="H154" s="48"/>
      <c r="I154" s="48"/>
      <c r="J154" s="48">
        <v>35</v>
      </c>
      <c r="K154" s="48"/>
      <c r="L154" s="48"/>
      <c r="M154" s="45" t="s">
        <v>4536</v>
      </c>
      <c r="N154" s="45" t="s">
        <v>4535</v>
      </c>
      <c r="O154" s="49"/>
      <c r="P154" s="49"/>
      <c r="Q154" s="50" t="s">
        <v>4537</v>
      </c>
      <c r="R154" s="50"/>
      <c r="S154" s="45" t="s">
        <v>4479</v>
      </c>
      <c r="T154" s="51" t="s">
        <v>4480</v>
      </c>
      <c r="U154" s="45">
        <v>35</v>
      </c>
      <c r="V154" s="44"/>
    </row>
    <row r="155" spans="1:22">
      <c r="A155" s="56" t="s">
        <v>6290</v>
      </c>
      <c r="B155" s="48" t="s">
        <v>4475</v>
      </c>
      <c r="C155" s="48">
        <v>0</v>
      </c>
      <c r="D155" s="48">
        <v>4</v>
      </c>
      <c r="E155" s="48"/>
      <c r="F155" s="48"/>
      <c r="G155" s="48"/>
      <c r="H155" s="48"/>
      <c r="I155" s="48"/>
      <c r="J155" s="48">
        <v>45</v>
      </c>
      <c r="K155" s="48"/>
      <c r="L155" s="48"/>
      <c r="M155" s="45" t="s">
        <v>4538</v>
      </c>
      <c r="N155" s="45" t="s">
        <v>4537</v>
      </c>
      <c r="O155" s="49"/>
      <c r="P155" s="49"/>
      <c r="Q155" s="50" t="s">
        <v>4539</v>
      </c>
      <c r="R155" s="50"/>
      <c r="S155" s="45" t="s">
        <v>4479</v>
      </c>
      <c r="T155" s="51" t="s">
        <v>4480</v>
      </c>
      <c r="U155" s="45">
        <v>45</v>
      </c>
      <c r="V155" s="44"/>
    </row>
    <row r="156" spans="1:22">
      <c r="A156" s="56" t="s">
        <v>6290</v>
      </c>
      <c r="B156" s="48" t="s">
        <v>4475</v>
      </c>
      <c r="C156" s="48">
        <v>0</v>
      </c>
      <c r="D156" s="48">
        <v>4</v>
      </c>
      <c r="E156" s="48"/>
      <c r="F156" s="48"/>
      <c r="G156" s="48"/>
      <c r="H156" s="48"/>
      <c r="I156" s="48"/>
      <c r="J156" s="48">
        <v>5</v>
      </c>
      <c r="K156" s="48"/>
      <c r="L156" s="48"/>
      <c r="M156" s="45" t="s">
        <v>4540</v>
      </c>
      <c r="N156" s="45" t="s">
        <v>4539</v>
      </c>
      <c r="O156" s="49"/>
      <c r="P156" s="49"/>
      <c r="Q156" s="50" t="s">
        <v>4541</v>
      </c>
      <c r="R156" s="50"/>
      <c r="S156" s="45" t="s">
        <v>4479</v>
      </c>
      <c r="T156" s="51" t="s">
        <v>4480</v>
      </c>
      <c r="U156" s="45">
        <v>5</v>
      </c>
      <c r="V156" s="44"/>
    </row>
    <row r="157" spans="1:22">
      <c r="A157" s="56" t="s">
        <v>6290</v>
      </c>
      <c r="B157" s="48" t="s">
        <v>4475</v>
      </c>
      <c r="C157" s="48">
        <v>0</v>
      </c>
      <c r="D157" s="48">
        <v>4</v>
      </c>
      <c r="E157" s="48"/>
      <c r="F157" s="48"/>
      <c r="G157" s="48"/>
      <c r="H157" s="48"/>
      <c r="I157" s="48"/>
      <c r="J157" s="48">
        <v>15</v>
      </c>
      <c r="K157" s="48"/>
      <c r="L157" s="48"/>
      <c r="M157" s="45" t="s">
        <v>4542</v>
      </c>
      <c r="N157" s="45" t="s">
        <v>4541</v>
      </c>
      <c r="O157" s="49"/>
      <c r="P157" s="49"/>
      <c r="Q157" s="50" t="s">
        <v>4543</v>
      </c>
      <c r="R157" s="50"/>
      <c r="S157" s="45" t="s">
        <v>4479</v>
      </c>
      <c r="T157" s="51" t="s">
        <v>4480</v>
      </c>
      <c r="U157" s="45">
        <v>15</v>
      </c>
      <c r="V157" s="44"/>
    </row>
    <row r="158" spans="1:22">
      <c r="A158" s="56" t="s">
        <v>6290</v>
      </c>
      <c r="B158" s="48" t="s">
        <v>4475</v>
      </c>
      <c r="C158" s="48">
        <v>0</v>
      </c>
      <c r="D158" s="48">
        <v>4</v>
      </c>
      <c r="E158" s="48"/>
      <c r="F158" s="48"/>
      <c r="G158" s="48"/>
      <c r="H158" s="48"/>
      <c r="I158" s="48"/>
      <c r="J158" s="48">
        <v>10</v>
      </c>
      <c r="K158" s="48"/>
      <c r="L158" s="48"/>
      <c r="M158" s="45" t="s">
        <v>4544</v>
      </c>
      <c r="N158" s="45" t="s">
        <v>4545</v>
      </c>
      <c r="O158" s="49"/>
      <c r="P158" s="49"/>
      <c r="Q158" s="50" t="s">
        <v>4546</v>
      </c>
      <c r="R158" s="50"/>
      <c r="S158" s="45" t="s">
        <v>4479</v>
      </c>
      <c r="T158" s="51" t="s">
        <v>4480</v>
      </c>
      <c r="U158" s="45">
        <v>10</v>
      </c>
      <c r="V158" s="44"/>
    </row>
    <row r="159" spans="1:22">
      <c r="A159" s="56" t="s">
        <v>6290</v>
      </c>
      <c r="B159" s="48" t="s">
        <v>4475</v>
      </c>
      <c r="C159" s="48">
        <v>0</v>
      </c>
      <c r="D159" s="48">
        <v>4</v>
      </c>
      <c r="E159" s="48"/>
      <c r="F159" s="48"/>
      <c r="G159" s="48"/>
      <c r="H159" s="48"/>
      <c r="I159" s="48"/>
      <c r="J159" s="48">
        <v>25</v>
      </c>
      <c r="K159" s="48"/>
      <c r="L159" s="48"/>
      <c r="M159" s="45" t="s">
        <v>4547</v>
      </c>
      <c r="N159" s="45" t="s">
        <v>4546</v>
      </c>
      <c r="O159" s="49"/>
      <c r="P159" s="49"/>
      <c r="Q159" s="50" t="s">
        <v>4548</v>
      </c>
      <c r="R159" s="50"/>
      <c r="S159" s="45" t="s">
        <v>4479</v>
      </c>
      <c r="T159" s="51" t="s">
        <v>4480</v>
      </c>
      <c r="U159" s="45">
        <v>25</v>
      </c>
      <c r="V159" s="44"/>
    </row>
    <row r="160" spans="1:22">
      <c r="A160" s="56" t="s">
        <v>6290</v>
      </c>
      <c r="B160" s="48" t="s">
        <v>4475</v>
      </c>
      <c r="C160" s="48">
        <v>0</v>
      </c>
      <c r="D160" s="48">
        <v>4</v>
      </c>
      <c r="E160" s="48"/>
      <c r="F160" s="48"/>
      <c r="G160" s="48"/>
      <c r="H160" s="48"/>
      <c r="I160" s="48"/>
      <c r="J160" s="48">
        <v>5</v>
      </c>
      <c r="K160" s="48"/>
      <c r="L160" s="48"/>
      <c r="M160" s="45" t="s">
        <v>4549</v>
      </c>
      <c r="N160" s="45" t="s">
        <v>4548</v>
      </c>
      <c r="O160" s="49"/>
      <c r="P160" s="49"/>
      <c r="Q160" s="50" t="s">
        <v>3249</v>
      </c>
      <c r="R160" s="50"/>
      <c r="S160" s="45" t="s">
        <v>4479</v>
      </c>
      <c r="T160" s="51" t="s">
        <v>4480</v>
      </c>
      <c r="U160" s="45">
        <v>5</v>
      </c>
      <c r="V160" s="44"/>
    </row>
    <row r="161" spans="1:22">
      <c r="A161" s="56" t="s">
        <v>6290</v>
      </c>
      <c r="B161" s="48" t="s">
        <v>4475</v>
      </c>
      <c r="C161" s="48">
        <v>0</v>
      </c>
      <c r="D161" s="48">
        <v>4</v>
      </c>
      <c r="E161" s="48"/>
      <c r="F161" s="48"/>
      <c r="G161" s="48"/>
      <c r="H161" s="48"/>
      <c r="I161" s="48"/>
      <c r="J161" s="48">
        <v>5</v>
      </c>
      <c r="K161" s="48"/>
      <c r="L161" s="48"/>
      <c r="M161" s="45" t="s">
        <v>4550</v>
      </c>
      <c r="N161" s="45" t="s">
        <v>4548</v>
      </c>
      <c r="O161" s="49"/>
      <c r="P161" s="49"/>
      <c r="Q161" s="50" t="s">
        <v>3249</v>
      </c>
      <c r="R161" s="50"/>
      <c r="S161" s="45" t="s">
        <v>4479</v>
      </c>
      <c r="T161" s="51" t="s">
        <v>4480</v>
      </c>
      <c r="U161" s="45">
        <v>5</v>
      </c>
      <c r="V161" s="44"/>
    </row>
    <row r="162" spans="1:22">
      <c r="A162" s="56" t="s">
        <v>6290</v>
      </c>
      <c r="B162" s="48" t="s">
        <v>4475</v>
      </c>
      <c r="C162" s="48">
        <v>0</v>
      </c>
      <c r="D162" s="48">
        <v>4</v>
      </c>
      <c r="E162" s="48"/>
      <c r="F162" s="48"/>
      <c r="G162" s="48"/>
      <c r="H162" s="48"/>
      <c r="I162" s="48"/>
      <c r="J162" s="48">
        <v>5</v>
      </c>
      <c r="K162" s="48"/>
      <c r="L162" s="48"/>
      <c r="M162" s="45" t="s">
        <v>4551</v>
      </c>
      <c r="N162" s="45" t="s">
        <v>4548</v>
      </c>
      <c r="O162" s="49"/>
      <c r="P162" s="49"/>
      <c r="Q162" s="50" t="s">
        <v>3249</v>
      </c>
      <c r="R162" s="50"/>
      <c r="S162" s="45" t="s">
        <v>4479</v>
      </c>
      <c r="T162" s="51" t="s">
        <v>4480</v>
      </c>
      <c r="U162" s="45">
        <v>5</v>
      </c>
      <c r="V162" s="44"/>
    </row>
    <row r="163" spans="1:22">
      <c r="A163" s="56" t="s">
        <v>6290</v>
      </c>
      <c r="B163" s="48" t="s">
        <v>4475</v>
      </c>
      <c r="C163" s="48">
        <v>0</v>
      </c>
      <c r="D163" s="48">
        <v>4</v>
      </c>
      <c r="E163" s="48"/>
      <c r="F163" s="48"/>
      <c r="G163" s="48"/>
      <c r="H163" s="48"/>
      <c r="I163" s="48"/>
      <c r="J163" s="48">
        <v>5</v>
      </c>
      <c r="K163" s="48"/>
      <c r="L163" s="48"/>
      <c r="M163" s="45" t="s">
        <v>4552</v>
      </c>
      <c r="N163" s="45" t="s">
        <v>4548</v>
      </c>
      <c r="O163" s="49"/>
      <c r="P163" s="49"/>
      <c r="Q163" s="50" t="s">
        <v>3249</v>
      </c>
      <c r="R163" s="50"/>
      <c r="S163" s="45" t="s">
        <v>4479</v>
      </c>
      <c r="T163" s="51" t="s">
        <v>4480</v>
      </c>
      <c r="U163" s="45">
        <v>5</v>
      </c>
      <c r="V163" s="44"/>
    </row>
    <row r="164" spans="1:22">
      <c r="A164" s="56" t="s">
        <v>6290</v>
      </c>
      <c r="B164" s="48" t="s">
        <v>4475</v>
      </c>
      <c r="C164" s="48">
        <v>0</v>
      </c>
      <c r="D164" s="48">
        <v>4</v>
      </c>
      <c r="E164" s="48"/>
      <c r="F164" s="48"/>
      <c r="G164" s="48"/>
      <c r="H164" s="48"/>
      <c r="I164" s="48"/>
      <c r="J164" s="48">
        <v>5</v>
      </c>
      <c r="K164" s="48"/>
      <c r="L164" s="48"/>
      <c r="M164" s="45" t="s">
        <v>4553</v>
      </c>
      <c r="N164" s="45" t="s">
        <v>4548</v>
      </c>
      <c r="O164" s="49"/>
      <c r="P164" s="49"/>
      <c r="Q164" s="50" t="s">
        <v>3249</v>
      </c>
      <c r="R164" s="50"/>
      <c r="S164" s="45" t="s">
        <v>4479</v>
      </c>
      <c r="T164" s="51" t="s">
        <v>4480</v>
      </c>
      <c r="U164" s="45">
        <v>5</v>
      </c>
      <c r="V164" s="44"/>
    </row>
    <row r="165" spans="1:22">
      <c r="A165" s="56" t="s">
        <v>6290</v>
      </c>
      <c r="B165" s="48" t="s">
        <v>4475</v>
      </c>
      <c r="C165" s="48">
        <v>0</v>
      </c>
      <c r="D165" s="48">
        <v>4</v>
      </c>
      <c r="E165" s="48"/>
      <c r="F165" s="48"/>
      <c r="G165" s="48"/>
      <c r="H165" s="48"/>
      <c r="I165" s="48"/>
      <c r="J165" s="48">
        <v>5</v>
      </c>
      <c r="K165" s="48"/>
      <c r="L165" s="48"/>
      <c r="M165" s="45" t="s">
        <v>4554</v>
      </c>
      <c r="N165" s="45" t="s">
        <v>4548</v>
      </c>
      <c r="O165" s="49"/>
      <c r="P165" s="49"/>
      <c r="Q165" s="50" t="s">
        <v>3249</v>
      </c>
      <c r="R165" s="50"/>
      <c r="S165" s="45" t="s">
        <v>4479</v>
      </c>
      <c r="T165" s="51" t="s">
        <v>4480</v>
      </c>
      <c r="U165" s="45">
        <v>5</v>
      </c>
      <c r="V165" s="44"/>
    </row>
    <row r="166" spans="1:22">
      <c r="A166" s="56" t="s">
        <v>6290</v>
      </c>
      <c r="B166" s="48" t="s">
        <v>4475</v>
      </c>
      <c r="C166" s="48">
        <v>0</v>
      </c>
      <c r="D166" s="48">
        <v>4</v>
      </c>
      <c r="E166" s="48"/>
      <c r="F166" s="48"/>
      <c r="G166" s="48"/>
      <c r="H166" s="48"/>
      <c r="I166" s="48"/>
      <c r="J166" s="48">
        <v>5</v>
      </c>
      <c r="K166" s="48"/>
      <c r="L166" s="48"/>
      <c r="M166" s="45" t="s">
        <v>4555</v>
      </c>
      <c r="N166" s="45" t="s">
        <v>4548</v>
      </c>
      <c r="O166" s="49"/>
      <c r="P166" s="49"/>
      <c r="Q166" s="50" t="s">
        <v>3249</v>
      </c>
      <c r="R166" s="50"/>
      <c r="S166" s="45" t="s">
        <v>4479</v>
      </c>
      <c r="T166" s="51" t="s">
        <v>4480</v>
      </c>
      <c r="U166" s="45">
        <v>5</v>
      </c>
      <c r="V166" s="44"/>
    </row>
    <row r="167" spans="1:22">
      <c r="A167" s="56" t="s">
        <v>6290</v>
      </c>
      <c r="B167" s="48" t="s">
        <v>4475</v>
      </c>
      <c r="C167" s="48">
        <v>0</v>
      </c>
      <c r="D167" s="48">
        <v>4</v>
      </c>
      <c r="E167" s="48"/>
      <c r="F167" s="48"/>
      <c r="G167" s="48"/>
      <c r="H167" s="48"/>
      <c r="I167" s="48"/>
      <c r="J167" s="48">
        <v>5</v>
      </c>
      <c r="K167" s="48"/>
      <c r="L167" s="48"/>
      <c r="M167" s="45" t="s">
        <v>4556</v>
      </c>
      <c r="N167" s="45" t="s">
        <v>4548</v>
      </c>
      <c r="O167" s="49"/>
      <c r="P167" s="49"/>
      <c r="Q167" s="50" t="s">
        <v>3249</v>
      </c>
      <c r="R167" s="50"/>
      <c r="S167" s="45" t="s">
        <v>4479</v>
      </c>
      <c r="T167" s="51" t="s">
        <v>4480</v>
      </c>
      <c r="U167" s="45">
        <v>5</v>
      </c>
      <c r="V167" s="44"/>
    </row>
    <row r="168" spans="1:22">
      <c r="A168" s="56" t="s">
        <v>6290</v>
      </c>
      <c r="B168" s="48" t="s">
        <v>4475</v>
      </c>
      <c r="C168" s="48">
        <v>0</v>
      </c>
      <c r="D168" s="48">
        <v>4</v>
      </c>
      <c r="E168" s="48"/>
      <c r="F168" s="48"/>
      <c r="G168" s="48"/>
      <c r="H168" s="48"/>
      <c r="I168" s="48"/>
      <c r="J168" s="48">
        <v>5</v>
      </c>
      <c r="K168" s="48"/>
      <c r="L168" s="48"/>
      <c r="M168" s="45" t="s">
        <v>4557</v>
      </c>
      <c r="N168" s="45" t="s">
        <v>4548</v>
      </c>
      <c r="O168" s="49"/>
      <c r="P168" s="49"/>
      <c r="Q168" s="50" t="s">
        <v>4558</v>
      </c>
      <c r="R168" s="50"/>
      <c r="S168" s="45" t="s">
        <v>4479</v>
      </c>
      <c r="T168" s="51" t="s">
        <v>4480</v>
      </c>
      <c r="U168" s="45">
        <v>5</v>
      </c>
      <c r="V168" s="44"/>
    </row>
    <row r="169" spans="1:22">
      <c r="A169" s="56" t="s">
        <v>6290</v>
      </c>
      <c r="B169" s="48" t="s">
        <v>4475</v>
      </c>
      <c r="C169" s="48">
        <v>0</v>
      </c>
      <c r="D169" s="48">
        <v>4</v>
      </c>
      <c r="E169" s="48"/>
      <c r="F169" s="48"/>
      <c r="G169" s="48"/>
      <c r="H169" s="48"/>
      <c r="I169" s="48"/>
      <c r="J169" s="48">
        <v>5</v>
      </c>
      <c r="K169" s="48"/>
      <c r="L169" s="48"/>
      <c r="M169" s="45" t="s">
        <v>4559</v>
      </c>
      <c r="N169" s="45" t="s">
        <v>4558</v>
      </c>
      <c r="O169" s="49"/>
      <c r="P169" s="49"/>
      <c r="Q169" s="50" t="s">
        <v>3249</v>
      </c>
      <c r="R169" s="50"/>
      <c r="S169" s="45" t="s">
        <v>4479</v>
      </c>
      <c r="T169" s="51" t="s">
        <v>4480</v>
      </c>
      <c r="U169" s="45">
        <v>5</v>
      </c>
      <c r="V169" s="44"/>
    </row>
    <row r="170" spans="1:22">
      <c r="A170" s="56" t="s">
        <v>6290</v>
      </c>
      <c r="B170" s="48" t="s">
        <v>4475</v>
      </c>
      <c r="C170" s="48">
        <v>0</v>
      </c>
      <c r="D170" s="48">
        <v>4</v>
      </c>
      <c r="E170" s="48"/>
      <c r="F170" s="48"/>
      <c r="G170" s="48"/>
      <c r="H170" s="48"/>
      <c r="I170" s="48"/>
      <c r="J170" s="48">
        <v>5</v>
      </c>
      <c r="K170" s="48"/>
      <c r="L170" s="48"/>
      <c r="M170" s="45" t="s">
        <v>4560</v>
      </c>
      <c r="N170" s="45" t="s">
        <v>4558</v>
      </c>
      <c r="O170" s="49"/>
      <c r="P170" s="49"/>
      <c r="Q170" s="50" t="s">
        <v>3249</v>
      </c>
      <c r="R170" s="50"/>
      <c r="S170" s="45" t="s">
        <v>4479</v>
      </c>
      <c r="T170" s="51" t="s">
        <v>4480</v>
      </c>
      <c r="U170" s="45">
        <v>5</v>
      </c>
      <c r="V170" s="44"/>
    </row>
    <row r="171" spans="1:22">
      <c r="A171" s="56" t="s">
        <v>6290</v>
      </c>
      <c r="B171" s="48" t="s">
        <v>4475</v>
      </c>
      <c r="C171" s="48">
        <v>0</v>
      </c>
      <c r="D171" s="48">
        <v>4</v>
      </c>
      <c r="E171" s="48"/>
      <c r="F171" s="48"/>
      <c r="G171" s="48"/>
      <c r="H171" s="48"/>
      <c r="I171" s="48"/>
      <c r="J171" s="48">
        <v>5</v>
      </c>
      <c r="K171" s="48"/>
      <c r="L171" s="48"/>
      <c r="M171" s="45" t="s">
        <v>4561</v>
      </c>
      <c r="N171" s="45" t="s">
        <v>4558</v>
      </c>
      <c r="O171" s="49"/>
      <c r="P171" s="49"/>
      <c r="Q171" s="50" t="s">
        <v>3249</v>
      </c>
      <c r="R171" s="50"/>
      <c r="S171" s="45" t="s">
        <v>4479</v>
      </c>
      <c r="T171" s="51" t="s">
        <v>4480</v>
      </c>
      <c r="U171" s="45">
        <v>5</v>
      </c>
      <c r="V171" s="44"/>
    </row>
    <row r="172" spans="1:22">
      <c r="A172" s="56" t="s">
        <v>6290</v>
      </c>
      <c r="B172" s="48" t="s">
        <v>4475</v>
      </c>
      <c r="C172" s="48">
        <v>0</v>
      </c>
      <c r="D172" s="48">
        <v>4</v>
      </c>
      <c r="E172" s="48"/>
      <c r="F172" s="48"/>
      <c r="G172" s="48"/>
      <c r="H172" s="48"/>
      <c r="I172" s="48"/>
      <c r="J172" s="48">
        <v>5</v>
      </c>
      <c r="K172" s="48"/>
      <c r="L172" s="48"/>
      <c r="M172" s="45" t="s">
        <v>4562</v>
      </c>
      <c r="N172" s="45" t="s">
        <v>4558</v>
      </c>
      <c r="O172" s="49"/>
      <c r="P172" s="49"/>
      <c r="Q172" s="50" t="s">
        <v>3249</v>
      </c>
      <c r="R172" s="50"/>
      <c r="S172" s="45" t="s">
        <v>4479</v>
      </c>
      <c r="T172" s="51" t="s">
        <v>4480</v>
      </c>
      <c r="U172" s="45">
        <v>5</v>
      </c>
      <c r="V172" s="44"/>
    </row>
    <row r="173" spans="1:22">
      <c r="A173" s="56" t="s">
        <v>6290</v>
      </c>
      <c r="B173" s="48" t="s">
        <v>4475</v>
      </c>
      <c r="C173" s="48">
        <v>0</v>
      </c>
      <c r="D173" s="48">
        <v>4</v>
      </c>
      <c r="E173" s="48"/>
      <c r="F173" s="48"/>
      <c r="G173" s="48"/>
      <c r="H173" s="48"/>
      <c r="I173" s="48"/>
      <c r="J173" s="48">
        <v>5</v>
      </c>
      <c r="K173" s="48"/>
      <c r="L173" s="48"/>
      <c r="M173" s="45" t="s">
        <v>4563</v>
      </c>
      <c r="N173" s="45" t="s">
        <v>4558</v>
      </c>
      <c r="O173" s="49"/>
      <c r="P173" s="49"/>
      <c r="Q173" s="50" t="s">
        <v>3249</v>
      </c>
      <c r="R173" s="50"/>
      <c r="S173" s="45" t="s">
        <v>4479</v>
      </c>
      <c r="T173" s="51" t="s">
        <v>4480</v>
      </c>
      <c r="U173" s="45">
        <v>5</v>
      </c>
      <c r="V173" s="44"/>
    </row>
    <row r="174" spans="1:22">
      <c r="A174" s="56" t="s">
        <v>6290</v>
      </c>
      <c r="B174" s="48" t="s">
        <v>4475</v>
      </c>
      <c r="C174" s="48">
        <v>0</v>
      </c>
      <c r="D174" s="48">
        <v>4</v>
      </c>
      <c r="E174" s="48"/>
      <c r="F174" s="48"/>
      <c r="G174" s="48"/>
      <c r="H174" s="48"/>
      <c r="I174" s="48"/>
      <c r="J174" s="48">
        <v>5</v>
      </c>
      <c r="K174" s="48"/>
      <c r="L174" s="48"/>
      <c r="M174" s="45" t="s">
        <v>4564</v>
      </c>
      <c r="N174" s="45" t="s">
        <v>4558</v>
      </c>
      <c r="O174" s="49"/>
      <c r="P174" s="49"/>
      <c r="Q174" s="50" t="s">
        <v>3249</v>
      </c>
      <c r="R174" s="50"/>
      <c r="S174" s="45" t="s">
        <v>4479</v>
      </c>
      <c r="T174" s="51" t="s">
        <v>4480</v>
      </c>
      <c r="U174" s="45">
        <v>5</v>
      </c>
      <c r="V174" s="44"/>
    </row>
    <row r="175" spans="1:22">
      <c r="A175" s="56" t="s">
        <v>6290</v>
      </c>
      <c r="B175" s="48" t="s">
        <v>4475</v>
      </c>
      <c r="C175" s="48">
        <v>0</v>
      </c>
      <c r="D175" s="48">
        <v>4</v>
      </c>
      <c r="E175" s="48"/>
      <c r="F175" s="48"/>
      <c r="G175" s="48"/>
      <c r="H175" s="48"/>
      <c r="I175" s="48"/>
      <c r="J175" s="48">
        <v>5</v>
      </c>
      <c r="K175" s="48"/>
      <c r="L175" s="48"/>
      <c r="M175" s="45" t="s">
        <v>4565</v>
      </c>
      <c r="N175" s="45" t="s">
        <v>4558</v>
      </c>
      <c r="O175" s="49"/>
      <c r="P175" s="49"/>
      <c r="Q175" s="50" t="s">
        <v>3249</v>
      </c>
      <c r="R175" s="50"/>
      <c r="S175" s="45" t="s">
        <v>4479</v>
      </c>
      <c r="T175" s="51" t="s">
        <v>4480</v>
      </c>
      <c r="U175" s="45">
        <v>5</v>
      </c>
      <c r="V175" s="44"/>
    </row>
    <row r="176" spans="1:22">
      <c r="A176" s="56" t="s">
        <v>6290</v>
      </c>
      <c r="B176" s="48" t="s">
        <v>4475</v>
      </c>
      <c r="C176" s="48">
        <v>0</v>
      </c>
      <c r="D176" s="48">
        <v>4</v>
      </c>
      <c r="E176" s="48"/>
      <c r="F176" s="48"/>
      <c r="G176" s="48"/>
      <c r="H176" s="48"/>
      <c r="I176" s="48"/>
      <c r="J176" s="48">
        <v>30</v>
      </c>
      <c r="K176" s="48"/>
      <c r="L176" s="48"/>
      <c r="M176" s="45" t="s">
        <v>4566</v>
      </c>
      <c r="N176" s="45" t="s">
        <v>4558</v>
      </c>
      <c r="O176" s="49"/>
      <c r="P176" s="49"/>
      <c r="Q176" s="50" t="s">
        <v>4477</v>
      </c>
      <c r="R176" s="50"/>
      <c r="S176" s="45" t="s">
        <v>4479</v>
      </c>
      <c r="T176" s="51" t="s">
        <v>4480</v>
      </c>
      <c r="U176" s="45">
        <v>30</v>
      </c>
      <c r="V176" s="44"/>
    </row>
    <row r="177" spans="1:22">
      <c r="A177" s="56" t="s">
        <v>6290</v>
      </c>
      <c r="B177" s="48" t="s">
        <v>4475</v>
      </c>
      <c r="C177" s="48">
        <v>0</v>
      </c>
      <c r="D177" s="48">
        <v>4</v>
      </c>
      <c r="E177" s="48"/>
      <c r="F177" s="48"/>
      <c r="G177" s="48"/>
      <c r="H177" s="48"/>
      <c r="I177" s="48"/>
      <c r="J177" s="48">
        <v>45</v>
      </c>
      <c r="K177" s="48"/>
      <c r="L177" s="48"/>
      <c r="M177" s="45" t="s">
        <v>4567</v>
      </c>
      <c r="N177" s="45" t="s">
        <v>4568</v>
      </c>
      <c r="O177" s="49"/>
      <c r="P177" s="49"/>
      <c r="Q177" s="50" t="s">
        <v>4569</v>
      </c>
      <c r="R177" s="50"/>
      <c r="S177" s="45" t="s">
        <v>4479</v>
      </c>
      <c r="T177" s="51" t="s">
        <v>4480</v>
      </c>
      <c r="U177" s="45">
        <v>45</v>
      </c>
      <c r="V177" s="44"/>
    </row>
    <row r="178" spans="1:22">
      <c r="A178" s="56" t="s">
        <v>6290</v>
      </c>
      <c r="B178" s="48" t="s">
        <v>4475</v>
      </c>
      <c r="C178" s="48">
        <v>0</v>
      </c>
      <c r="D178" s="48">
        <v>4</v>
      </c>
      <c r="E178" s="48"/>
      <c r="F178" s="48"/>
      <c r="G178" s="48"/>
      <c r="H178" s="48"/>
      <c r="I178" s="48"/>
      <c r="J178" s="48">
        <v>45</v>
      </c>
      <c r="K178" s="48"/>
      <c r="L178" s="48"/>
      <c r="M178" s="45" t="s">
        <v>4570</v>
      </c>
      <c r="N178" s="45" t="s">
        <v>4569</v>
      </c>
      <c r="O178" s="49"/>
      <c r="P178" s="49"/>
      <c r="Q178" s="50" t="s">
        <v>4571</v>
      </c>
      <c r="R178" s="50"/>
      <c r="S178" s="45" t="s">
        <v>4479</v>
      </c>
      <c r="T178" s="51" t="s">
        <v>4480</v>
      </c>
      <c r="U178" s="45">
        <v>45</v>
      </c>
      <c r="V178" s="44"/>
    </row>
    <row r="179" spans="1:22">
      <c r="A179" s="56" t="s">
        <v>6290</v>
      </c>
      <c r="B179" s="48" t="s">
        <v>4475</v>
      </c>
      <c r="C179" s="48">
        <v>0</v>
      </c>
      <c r="D179" s="48">
        <v>4</v>
      </c>
      <c r="E179" s="48"/>
      <c r="F179" s="48"/>
      <c r="G179" s="48"/>
      <c r="H179" s="48"/>
      <c r="I179" s="48"/>
      <c r="J179" s="48">
        <v>45</v>
      </c>
      <c r="K179" s="48"/>
      <c r="L179" s="48"/>
      <c r="M179" s="45" t="s">
        <v>4572</v>
      </c>
      <c r="N179" s="45" t="s">
        <v>4568</v>
      </c>
      <c r="O179" s="49"/>
      <c r="P179" s="49"/>
      <c r="Q179" s="50" t="s">
        <v>4573</v>
      </c>
      <c r="R179" s="50"/>
      <c r="S179" s="45" t="s">
        <v>4479</v>
      </c>
      <c r="T179" s="51" t="s">
        <v>4480</v>
      </c>
      <c r="U179" s="45">
        <v>45</v>
      </c>
      <c r="V179" s="44"/>
    </row>
    <row r="180" spans="1:22">
      <c r="A180" s="56" t="s">
        <v>6290</v>
      </c>
      <c r="B180" s="48" t="s">
        <v>4475</v>
      </c>
      <c r="C180" s="48">
        <v>0</v>
      </c>
      <c r="D180" s="48">
        <v>4</v>
      </c>
      <c r="E180" s="48"/>
      <c r="F180" s="48"/>
      <c r="G180" s="48"/>
      <c r="H180" s="48"/>
      <c r="I180" s="48"/>
      <c r="J180" s="48">
        <v>35</v>
      </c>
      <c r="K180" s="48"/>
      <c r="L180" s="48"/>
      <c r="M180" s="45" t="s">
        <v>4574</v>
      </c>
      <c r="N180" s="45" t="s">
        <v>4573</v>
      </c>
      <c r="O180" s="49"/>
      <c r="P180" s="49"/>
      <c r="Q180" s="50" t="s">
        <v>4575</v>
      </c>
      <c r="R180" s="50"/>
      <c r="S180" s="45" t="s">
        <v>4479</v>
      </c>
      <c r="T180" s="51" t="s">
        <v>4480</v>
      </c>
      <c r="U180" s="45">
        <v>35</v>
      </c>
      <c r="V180" s="44"/>
    </row>
    <row r="181" spans="1:22">
      <c r="A181" s="56" t="s">
        <v>6290</v>
      </c>
      <c r="B181" s="48" t="s">
        <v>4475</v>
      </c>
      <c r="C181" s="48">
        <v>0</v>
      </c>
      <c r="D181" s="48">
        <v>4</v>
      </c>
      <c r="E181" s="48"/>
      <c r="F181" s="48"/>
      <c r="G181" s="48"/>
      <c r="H181" s="48"/>
      <c r="I181" s="48"/>
      <c r="J181" s="48">
        <v>20</v>
      </c>
      <c r="K181" s="48"/>
      <c r="L181" s="48"/>
      <c r="M181" s="45" t="s">
        <v>4576</v>
      </c>
      <c r="N181" s="45" t="s">
        <v>4575</v>
      </c>
      <c r="O181" s="49"/>
      <c r="P181" s="49"/>
      <c r="Q181" s="50" t="s">
        <v>4577</v>
      </c>
      <c r="R181" s="50"/>
      <c r="S181" s="45" t="s">
        <v>4479</v>
      </c>
      <c r="T181" s="51" t="s">
        <v>4480</v>
      </c>
      <c r="U181" s="45">
        <v>20</v>
      </c>
      <c r="V181" s="44"/>
    </row>
    <row r="182" spans="1:22">
      <c r="A182" s="56" t="s">
        <v>6290</v>
      </c>
      <c r="B182" s="48" t="s">
        <v>4475</v>
      </c>
      <c r="C182" s="48">
        <v>0</v>
      </c>
      <c r="D182" s="48">
        <v>4</v>
      </c>
      <c r="E182" s="48"/>
      <c r="F182" s="48"/>
      <c r="G182" s="48"/>
      <c r="H182" s="48"/>
      <c r="I182" s="48"/>
      <c r="J182" s="48">
        <v>55</v>
      </c>
      <c r="K182" s="48"/>
      <c r="L182" s="48"/>
      <c r="M182" s="45" t="s">
        <v>4578</v>
      </c>
      <c r="N182" s="45" t="s">
        <v>4568</v>
      </c>
      <c r="O182" s="49"/>
      <c r="P182" s="49"/>
      <c r="Q182" s="50" t="s">
        <v>4579</v>
      </c>
      <c r="R182" s="50"/>
      <c r="S182" s="45" t="s">
        <v>4479</v>
      </c>
      <c r="T182" s="51" t="s">
        <v>4480</v>
      </c>
      <c r="U182" s="45">
        <v>55</v>
      </c>
      <c r="V182" s="44"/>
    </row>
    <row r="183" spans="1:22">
      <c r="A183" s="56" t="s">
        <v>6290</v>
      </c>
      <c r="B183" s="48" t="s">
        <v>4475</v>
      </c>
      <c r="C183" s="48">
        <v>0</v>
      </c>
      <c r="D183" s="48">
        <v>4</v>
      </c>
      <c r="E183" s="48"/>
      <c r="F183" s="48"/>
      <c r="G183" s="48"/>
      <c r="H183" s="48"/>
      <c r="I183" s="48"/>
      <c r="J183" s="48">
        <v>20</v>
      </c>
      <c r="K183" s="48"/>
      <c r="L183" s="48"/>
      <c r="M183" s="45" t="s">
        <v>4580</v>
      </c>
      <c r="N183" s="45" t="s">
        <v>4579</v>
      </c>
      <c r="O183" s="49"/>
      <c r="P183" s="49"/>
      <c r="Q183" s="50" t="s">
        <v>4581</v>
      </c>
      <c r="R183" s="50"/>
      <c r="S183" s="45" t="s">
        <v>4479</v>
      </c>
      <c r="T183" s="51" t="s">
        <v>4480</v>
      </c>
      <c r="U183" s="45">
        <v>20</v>
      </c>
      <c r="V183" s="44"/>
    </row>
    <row r="184" spans="1:22">
      <c r="A184" s="56" t="s">
        <v>6290</v>
      </c>
      <c r="B184" s="48" t="s">
        <v>4475</v>
      </c>
      <c r="C184" s="48">
        <v>0</v>
      </c>
      <c r="D184" s="48">
        <v>4</v>
      </c>
      <c r="E184" s="48"/>
      <c r="F184" s="48"/>
      <c r="G184" s="48"/>
      <c r="H184" s="48"/>
      <c r="I184" s="48"/>
      <c r="J184" s="48">
        <v>30</v>
      </c>
      <c r="K184" s="48"/>
      <c r="L184" s="48"/>
      <c r="M184" s="45" t="s">
        <v>4582</v>
      </c>
      <c r="N184" s="45" t="s">
        <v>4581</v>
      </c>
      <c r="O184" s="49"/>
      <c r="P184" s="49"/>
      <c r="Q184" s="50" t="s">
        <v>4583</v>
      </c>
      <c r="R184" s="50"/>
      <c r="S184" s="45" t="s">
        <v>4479</v>
      </c>
      <c r="T184" s="51" t="s">
        <v>4480</v>
      </c>
      <c r="U184" s="45">
        <v>30</v>
      </c>
      <c r="V184" s="44"/>
    </row>
    <row r="185" spans="1:22">
      <c r="A185" s="56" t="s">
        <v>6290</v>
      </c>
      <c r="B185" s="48" t="s">
        <v>4475</v>
      </c>
      <c r="C185" s="48">
        <v>0</v>
      </c>
      <c r="D185" s="48">
        <v>4</v>
      </c>
      <c r="E185" s="48"/>
      <c r="F185" s="48"/>
      <c r="G185" s="48"/>
      <c r="H185" s="48"/>
      <c r="I185" s="48"/>
      <c r="J185" s="48">
        <v>50</v>
      </c>
      <c r="K185" s="48"/>
      <c r="L185" s="48"/>
      <c r="M185" s="45" t="s">
        <v>4584</v>
      </c>
      <c r="N185" s="45" t="s">
        <v>4568</v>
      </c>
      <c r="O185" s="49"/>
      <c r="P185" s="49"/>
      <c r="Q185" s="50" t="s">
        <v>4585</v>
      </c>
      <c r="R185" s="50"/>
      <c r="S185" s="45" t="s">
        <v>4479</v>
      </c>
      <c r="T185" s="51" t="s">
        <v>4480</v>
      </c>
      <c r="U185" s="45">
        <v>50</v>
      </c>
      <c r="V185" s="44"/>
    </row>
    <row r="186" spans="1:22">
      <c r="A186" s="56" t="s">
        <v>6290</v>
      </c>
      <c r="B186" s="48" t="s">
        <v>4475</v>
      </c>
      <c r="C186" s="48">
        <v>0</v>
      </c>
      <c r="D186" s="48">
        <v>4</v>
      </c>
      <c r="E186" s="48"/>
      <c r="F186" s="48"/>
      <c r="G186" s="48"/>
      <c r="H186" s="48"/>
      <c r="I186" s="48"/>
      <c r="J186" s="48">
        <v>65</v>
      </c>
      <c r="K186" s="48"/>
      <c r="L186" s="48"/>
      <c r="M186" s="45" t="s">
        <v>4586</v>
      </c>
      <c r="N186" s="45" t="s">
        <v>4568</v>
      </c>
      <c r="O186" s="49"/>
      <c r="P186" s="49"/>
      <c r="Q186" s="50" t="s">
        <v>4587</v>
      </c>
      <c r="R186" s="50"/>
      <c r="S186" s="45" t="s">
        <v>4479</v>
      </c>
      <c r="T186" s="51" t="s">
        <v>4480</v>
      </c>
      <c r="U186" s="45">
        <v>65</v>
      </c>
      <c r="V186" s="44"/>
    </row>
    <row r="187" spans="1:22">
      <c r="A187" s="56" t="s">
        <v>6290</v>
      </c>
      <c r="B187" s="48" t="s">
        <v>4475</v>
      </c>
      <c r="C187" s="48">
        <v>0</v>
      </c>
      <c r="D187" s="48">
        <v>4</v>
      </c>
      <c r="E187" s="48"/>
      <c r="F187" s="48"/>
      <c r="G187" s="48"/>
      <c r="H187" s="48"/>
      <c r="I187" s="48"/>
      <c r="J187" s="48">
        <v>20</v>
      </c>
      <c r="K187" s="48"/>
      <c r="L187" s="48"/>
      <c r="M187" s="45" t="s">
        <v>4588</v>
      </c>
      <c r="N187" s="45" t="s">
        <v>4568</v>
      </c>
      <c r="O187" s="49"/>
      <c r="P187" s="49"/>
      <c r="Q187" s="50" t="s">
        <v>4589</v>
      </c>
      <c r="R187" s="50"/>
      <c r="S187" s="45" t="s">
        <v>4479</v>
      </c>
      <c r="T187" s="51" t="s">
        <v>4480</v>
      </c>
      <c r="U187" s="45">
        <v>20</v>
      </c>
      <c r="V187" s="44"/>
    </row>
    <row r="188" spans="1:22">
      <c r="A188" s="56" t="s">
        <v>6290</v>
      </c>
      <c r="B188" s="48" t="s">
        <v>4475</v>
      </c>
      <c r="C188" s="48">
        <v>0</v>
      </c>
      <c r="D188" s="48">
        <v>4</v>
      </c>
      <c r="E188" s="48"/>
      <c r="F188" s="48"/>
      <c r="G188" s="48"/>
      <c r="H188" s="48"/>
      <c r="I188" s="48"/>
      <c r="J188" s="48">
        <v>35</v>
      </c>
      <c r="K188" s="48"/>
      <c r="L188" s="48"/>
      <c r="M188" s="45" t="s">
        <v>4590</v>
      </c>
      <c r="N188" s="45" t="s">
        <v>4589</v>
      </c>
      <c r="O188" s="49"/>
      <c r="P188" s="49"/>
      <c r="Q188" s="50" t="s">
        <v>4591</v>
      </c>
      <c r="R188" s="50"/>
      <c r="S188" s="45" t="s">
        <v>4479</v>
      </c>
      <c r="T188" s="51" t="s">
        <v>4480</v>
      </c>
      <c r="U188" s="45">
        <v>35</v>
      </c>
      <c r="V188" s="44"/>
    </row>
    <row r="189" spans="1:22">
      <c r="A189" s="56" t="s">
        <v>6290</v>
      </c>
      <c r="B189" s="48" t="s">
        <v>4475</v>
      </c>
      <c r="C189" s="48">
        <v>0</v>
      </c>
      <c r="D189" s="48">
        <v>4</v>
      </c>
      <c r="E189" s="48"/>
      <c r="F189" s="48"/>
      <c r="G189" s="48"/>
      <c r="H189" s="48"/>
      <c r="I189" s="48"/>
      <c r="J189" s="48">
        <v>70</v>
      </c>
      <c r="K189" s="48"/>
      <c r="L189" s="48"/>
      <c r="M189" s="45" t="s">
        <v>4592</v>
      </c>
      <c r="N189" s="45" t="s">
        <v>4568</v>
      </c>
      <c r="O189" s="49"/>
      <c r="P189" s="49"/>
      <c r="Q189" s="50" t="s">
        <v>4593</v>
      </c>
      <c r="R189" s="50"/>
      <c r="S189" s="45" t="s">
        <v>4479</v>
      </c>
      <c r="T189" s="51" t="s">
        <v>4480</v>
      </c>
      <c r="U189" s="45">
        <v>70</v>
      </c>
      <c r="V189" s="44"/>
    </row>
    <row r="190" spans="1:22">
      <c r="A190" s="56" t="s">
        <v>6290</v>
      </c>
      <c r="B190" s="48" t="s">
        <v>4475</v>
      </c>
      <c r="C190" s="48">
        <v>0</v>
      </c>
      <c r="D190" s="48">
        <v>4</v>
      </c>
      <c r="E190" s="48"/>
      <c r="F190" s="48"/>
      <c r="G190" s="48"/>
      <c r="H190" s="48"/>
      <c r="I190" s="48"/>
      <c r="J190" s="48">
        <v>50</v>
      </c>
      <c r="K190" s="48"/>
      <c r="L190" s="48"/>
      <c r="M190" s="45" t="s">
        <v>4594</v>
      </c>
      <c r="N190" s="45" t="s">
        <v>4568</v>
      </c>
      <c r="O190" s="49"/>
      <c r="P190" s="49"/>
      <c r="Q190" s="50" t="s">
        <v>4595</v>
      </c>
      <c r="R190" s="50"/>
      <c r="S190" s="45" t="s">
        <v>4479</v>
      </c>
      <c r="T190" s="51" t="s">
        <v>4480</v>
      </c>
      <c r="U190" s="45">
        <v>50</v>
      </c>
      <c r="V190" s="44"/>
    </row>
    <row r="191" spans="1:22">
      <c r="A191" s="56" t="s">
        <v>6290</v>
      </c>
      <c r="B191" s="48" t="s">
        <v>4475</v>
      </c>
      <c r="C191" s="48">
        <v>0</v>
      </c>
      <c r="D191" s="48">
        <v>4</v>
      </c>
      <c r="E191" s="48"/>
      <c r="F191" s="48"/>
      <c r="G191" s="48"/>
      <c r="H191" s="48"/>
      <c r="I191" s="48"/>
      <c r="J191" s="48">
        <v>25</v>
      </c>
      <c r="K191" s="48"/>
      <c r="L191" s="48"/>
      <c r="M191" s="45" t="s">
        <v>4596</v>
      </c>
      <c r="N191" s="45" t="s">
        <v>4595</v>
      </c>
      <c r="O191" s="49"/>
      <c r="P191" s="49"/>
      <c r="Q191" s="50" t="s">
        <v>4597</v>
      </c>
      <c r="R191" s="50"/>
      <c r="S191" s="45" t="s">
        <v>4479</v>
      </c>
      <c r="T191" s="51" t="s">
        <v>4480</v>
      </c>
      <c r="U191" s="45">
        <v>25</v>
      </c>
      <c r="V191" s="44"/>
    </row>
    <row r="192" spans="1:22">
      <c r="A192" s="56" t="s">
        <v>6290</v>
      </c>
      <c r="B192" s="48" t="s">
        <v>4475</v>
      </c>
      <c r="C192" s="48">
        <v>0</v>
      </c>
      <c r="D192" s="48">
        <v>4</v>
      </c>
      <c r="E192" s="48"/>
      <c r="F192" s="48"/>
      <c r="G192" s="48"/>
      <c r="H192" s="48"/>
      <c r="I192" s="48"/>
      <c r="J192" s="48">
        <v>40</v>
      </c>
      <c r="K192" s="48"/>
      <c r="L192" s="48"/>
      <c r="M192" s="45" t="s">
        <v>4598</v>
      </c>
      <c r="N192" s="45" t="s">
        <v>4568</v>
      </c>
      <c r="O192" s="49"/>
      <c r="P192" s="49"/>
      <c r="Q192" s="50" t="s">
        <v>4599</v>
      </c>
      <c r="R192" s="50"/>
      <c r="S192" s="45" t="s">
        <v>4479</v>
      </c>
      <c r="T192" s="51" t="s">
        <v>4480</v>
      </c>
      <c r="U192" s="45">
        <v>40</v>
      </c>
      <c r="V192" s="44"/>
    </row>
    <row r="193" spans="1:22">
      <c r="A193" s="56" t="s">
        <v>6290</v>
      </c>
      <c r="B193" s="48" t="s">
        <v>4475</v>
      </c>
      <c r="C193" s="48">
        <v>0</v>
      </c>
      <c r="D193" s="48">
        <v>4</v>
      </c>
      <c r="E193" s="48"/>
      <c r="F193" s="48"/>
      <c r="G193" s="48"/>
      <c r="H193" s="48"/>
      <c r="I193" s="48"/>
      <c r="J193" s="48">
        <v>35</v>
      </c>
      <c r="K193" s="48"/>
      <c r="L193" s="48"/>
      <c r="M193" s="45" t="s">
        <v>4600</v>
      </c>
      <c r="N193" s="45" t="s">
        <v>4599</v>
      </c>
      <c r="O193" s="49"/>
      <c r="P193" s="49"/>
      <c r="Q193" s="50" t="s">
        <v>4601</v>
      </c>
      <c r="R193" s="50"/>
      <c r="S193" s="45" t="s">
        <v>4479</v>
      </c>
      <c r="T193" s="51" t="s">
        <v>4480</v>
      </c>
      <c r="U193" s="45">
        <v>35</v>
      </c>
      <c r="V193" s="44"/>
    </row>
    <row r="194" spans="1:22">
      <c r="A194" s="56" t="s">
        <v>6290</v>
      </c>
      <c r="B194" s="48" t="s">
        <v>4475</v>
      </c>
      <c r="C194" s="48">
        <v>0</v>
      </c>
      <c r="D194" s="48">
        <v>4</v>
      </c>
      <c r="E194" s="48"/>
      <c r="F194" s="48"/>
      <c r="G194" s="48"/>
      <c r="H194" s="48"/>
      <c r="I194" s="48"/>
      <c r="J194" s="48">
        <v>35</v>
      </c>
      <c r="K194" s="48"/>
      <c r="L194" s="48"/>
      <c r="M194" s="45" t="s">
        <v>4602</v>
      </c>
      <c r="N194" s="45" t="s">
        <v>4568</v>
      </c>
      <c r="O194" s="49"/>
      <c r="P194" s="49"/>
      <c r="Q194" s="50" t="s">
        <v>4603</v>
      </c>
      <c r="R194" s="50"/>
      <c r="S194" s="45" t="s">
        <v>4479</v>
      </c>
      <c r="T194" s="51" t="s">
        <v>4480</v>
      </c>
      <c r="U194" s="45">
        <v>35</v>
      </c>
      <c r="V194" s="44"/>
    </row>
    <row r="195" spans="1:22">
      <c r="A195" s="56" t="s">
        <v>6290</v>
      </c>
      <c r="B195" s="48" t="s">
        <v>4475</v>
      </c>
      <c r="C195" s="48">
        <v>0</v>
      </c>
      <c r="D195" s="48">
        <v>4</v>
      </c>
      <c r="E195" s="48"/>
      <c r="F195" s="48"/>
      <c r="G195" s="48"/>
      <c r="H195" s="48"/>
      <c r="I195" s="48"/>
      <c r="J195" s="48">
        <v>25</v>
      </c>
      <c r="K195" s="48"/>
      <c r="L195" s="48"/>
      <c r="M195" s="45" t="s">
        <v>4604</v>
      </c>
      <c r="N195" s="45" t="s">
        <v>4603</v>
      </c>
      <c r="O195" s="49"/>
      <c r="P195" s="49"/>
      <c r="Q195" s="50" t="s">
        <v>4605</v>
      </c>
      <c r="R195" s="50"/>
      <c r="S195" s="45" t="s">
        <v>4479</v>
      </c>
      <c r="T195" s="51" t="s">
        <v>4480</v>
      </c>
      <c r="U195" s="45">
        <v>25</v>
      </c>
      <c r="V195" s="44"/>
    </row>
    <row r="196" spans="1:22">
      <c r="A196" s="56" t="s">
        <v>6290</v>
      </c>
      <c r="B196" s="48" t="s">
        <v>4475</v>
      </c>
      <c r="C196" s="48">
        <v>0</v>
      </c>
      <c r="D196" s="48">
        <v>4</v>
      </c>
      <c r="E196" s="48"/>
      <c r="F196" s="48"/>
      <c r="G196" s="48"/>
      <c r="H196" s="48"/>
      <c r="I196" s="48"/>
      <c r="J196" s="48">
        <v>10</v>
      </c>
      <c r="K196" s="48"/>
      <c r="L196" s="48"/>
      <c r="M196" s="45" t="s">
        <v>4606</v>
      </c>
      <c r="N196" s="45" t="s">
        <v>4605</v>
      </c>
      <c r="O196" s="49"/>
      <c r="P196" s="49"/>
      <c r="Q196" s="50" t="s">
        <v>4607</v>
      </c>
      <c r="R196" s="50"/>
      <c r="S196" s="45" t="s">
        <v>4479</v>
      </c>
      <c r="T196" s="51" t="s">
        <v>4480</v>
      </c>
      <c r="U196" s="45">
        <v>10</v>
      </c>
      <c r="V196" s="44"/>
    </row>
    <row r="197" spans="1:22">
      <c r="A197" s="56" t="s">
        <v>6290</v>
      </c>
      <c r="B197" s="48" t="s">
        <v>4475</v>
      </c>
      <c r="C197" s="48">
        <v>0</v>
      </c>
      <c r="D197" s="48">
        <v>4</v>
      </c>
      <c r="E197" s="48"/>
      <c r="F197" s="48"/>
      <c r="G197" s="48"/>
      <c r="H197" s="48"/>
      <c r="I197" s="48"/>
      <c r="J197" s="48">
        <v>35</v>
      </c>
      <c r="K197" s="48"/>
      <c r="L197" s="48"/>
      <c r="M197" s="45" t="s">
        <v>4608</v>
      </c>
      <c r="N197" s="45" t="s">
        <v>4607</v>
      </c>
      <c r="O197" s="49"/>
      <c r="P197" s="49"/>
      <c r="Q197" s="50" t="s">
        <v>4609</v>
      </c>
      <c r="R197" s="50"/>
      <c r="S197" s="45" t="s">
        <v>4479</v>
      </c>
      <c r="T197" s="51" t="s">
        <v>4480</v>
      </c>
      <c r="U197" s="45">
        <v>35</v>
      </c>
      <c r="V197" s="44"/>
    </row>
    <row r="198" spans="1:22">
      <c r="A198" s="56" t="s">
        <v>6290</v>
      </c>
      <c r="B198" s="48" t="s">
        <v>4475</v>
      </c>
      <c r="C198" s="48">
        <v>0</v>
      </c>
      <c r="D198" s="48">
        <v>4</v>
      </c>
      <c r="E198" s="48"/>
      <c r="F198" s="48"/>
      <c r="G198" s="48">
        <v>6</v>
      </c>
      <c r="H198" s="48">
        <v>4</v>
      </c>
      <c r="I198" s="48"/>
      <c r="J198" s="48">
        <v>3</v>
      </c>
      <c r="K198" s="48">
        <v>2</v>
      </c>
      <c r="L198" s="48"/>
      <c r="M198" s="45" t="s">
        <v>4610</v>
      </c>
      <c r="N198" s="45" t="s">
        <v>4611</v>
      </c>
      <c r="O198" s="49"/>
      <c r="P198" s="49"/>
      <c r="Q198" s="50" t="s">
        <v>4612</v>
      </c>
      <c r="R198" s="50"/>
      <c r="S198" s="45" t="s">
        <v>4479</v>
      </c>
      <c r="T198" s="51" t="s">
        <v>4480</v>
      </c>
      <c r="U198" s="45">
        <v>15</v>
      </c>
      <c r="V198" s="44"/>
    </row>
    <row r="199" spans="1:22">
      <c r="A199" s="56" t="s">
        <v>6290</v>
      </c>
      <c r="B199" s="48" t="s">
        <v>4475</v>
      </c>
      <c r="C199" s="48">
        <v>0</v>
      </c>
      <c r="D199" s="48">
        <v>4</v>
      </c>
      <c r="E199" s="48"/>
      <c r="F199" s="48"/>
      <c r="G199" s="48" t="s">
        <v>4295</v>
      </c>
      <c r="H199" s="48" t="s">
        <v>4295</v>
      </c>
      <c r="I199" s="48"/>
      <c r="J199" s="48" t="s">
        <v>4295</v>
      </c>
      <c r="K199" s="48">
        <v>5</v>
      </c>
      <c r="L199" s="48"/>
      <c r="M199" s="45" t="s">
        <v>4613</v>
      </c>
      <c r="N199" s="45" t="s">
        <v>4568</v>
      </c>
      <c r="O199" s="49"/>
      <c r="P199" s="49"/>
      <c r="Q199" s="50" t="s">
        <v>4612</v>
      </c>
      <c r="R199" s="50"/>
      <c r="S199" s="45" t="s">
        <v>4479</v>
      </c>
      <c r="T199" s="51" t="s">
        <v>4480</v>
      </c>
      <c r="U199" s="45">
        <v>5</v>
      </c>
      <c r="V199" s="44"/>
    </row>
    <row r="200" spans="1:22">
      <c r="A200" s="56" t="s">
        <v>6290</v>
      </c>
      <c r="B200" s="48" t="s">
        <v>4475</v>
      </c>
      <c r="C200" s="48">
        <v>0</v>
      </c>
      <c r="D200" s="48">
        <v>4</v>
      </c>
      <c r="E200" s="48"/>
      <c r="F200" s="48"/>
      <c r="G200" s="48" t="s">
        <v>4295</v>
      </c>
      <c r="H200" s="48" t="s">
        <v>4295</v>
      </c>
      <c r="I200" s="48"/>
      <c r="J200" s="48" t="s">
        <v>4295</v>
      </c>
      <c r="K200" s="48">
        <v>5</v>
      </c>
      <c r="L200" s="48"/>
      <c r="M200" s="45" t="s">
        <v>4614</v>
      </c>
      <c r="N200" s="45" t="s">
        <v>4568</v>
      </c>
      <c r="O200" s="49"/>
      <c r="P200" s="49"/>
      <c r="Q200" s="50" t="s">
        <v>4612</v>
      </c>
      <c r="R200" s="50"/>
      <c r="S200" s="45" t="s">
        <v>4479</v>
      </c>
      <c r="T200" s="51" t="s">
        <v>4480</v>
      </c>
      <c r="U200" s="45">
        <v>5</v>
      </c>
      <c r="V200" s="44"/>
    </row>
    <row r="201" spans="1:22">
      <c r="A201" s="56" t="s">
        <v>6290</v>
      </c>
      <c r="B201" s="48" t="s">
        <v>4475</v>
      </c>
      <c r="C201" s="48">
        <v>0</v>
      </c>
      <c r="D201" s="48">
        <v>4</v>
      </c>
      <c r="E201" s="48"/>
      <c r="F201" s="48"/>
      <c r="G201" s="48" t="s">
        <v>4295</v>
      </c>
      <c r="H201" s="48" t="s">
        <v>4295</v>
      </c>
      <c r="I201" s="48"/>
      <c r="J201" s="48" t="s">
        <v>4295</v>
      </c>
      <c r="K201" s="48">
        <v>5</v>
      </c>
      <c r="L201" s="48"/>
      <c r="M201" s="45" t="s">
        <v>4615</v>
      </c>
      <c r="N201" s="45" t="s">
        <v>4568</v>
      </c>
      <c r="O201" s="49"/>
      <c r="P201" s="49"/>
      <c r="Q201" s="50" t="s">
        <v>4612</v>
      </c>
      <c r="R201" s="50"/>
      <c r="S201" s="45" t="s">
        <v>4479</v>
      </c>
      <c r="T201" s="51" t="s">
        <v>4480</v>
      </c>
      <c r="U201" s="45">
        <v>5</v>
      </c>
      <c r="V201" s="44"/>
    </row>
    <row r="202" spans="1:22">
      <c r="A202" s="56" t="s">
        <v>6290</v>
      </c>
      <c r="B202" s="48" t="s">
        <v>4475</v>
      </c>
      <c r="C202" s="48">
        <v>0</v>
      </c>
      <c r="D202" s="48">
        <v>4</v>
      </c>
      <c r="E202" s="48"/>
      <c r="F202" s="48"/>
      <c r="G202" s="48" t="s">
        <v>4295</v>
      </c>
      <c r="H202" s="48" t="s">
        <v>4295</v>
      </c>
      <c r="I202" s="48"/>
      <c r="J202" s="48" t="s">
        <v>4295</v>
      </c>
      <c r="K202" s="48">
        <v>5</v>
      </c>
      <c r="L202" s="48"/>
      <c r="M202" s="45" t="s">
        <v>4616</v>
      </c>
      <c r="N202" s="45" t="s">
        <v>4568</v>
      </c>
      <c r="O202" s="49"/>
      <c r="P202" s="49"/>
      <c r="Q202" s="50" t="s">
        <v>4612</v>
      </c>
      <c r="R202" s="50"/>
      <c r="S202" s="45" t="s">
        <v>4479</v>
      </c>
      <c r="T202" s="51" t="s">
        <v>4480</v>
      </c>
      <c r="U202" s="45">
        <v>5</v>
      </c>
      <c r="V202" s="44"/>
    </row>
    <row r="203" spans="1:22">
      <c r="A203" s="56" t="s">
        <v>6290</v>
      </c>
      <c r="B203" s="48" t="s">
        <v>4475</v>
      </c>
      <c r="C203" s="48">
        <v>0</v>
      </c>
      <c r="D203" s="48">
        <v>4</v>
      </c>
      <c r="E203" s="48"/>
      <c r="F203" s="48"/>
      <c r="G203" s="48" t="s">
        <v>4295</v>
      </c>
      <c r="H203" s="48" t="s">
        <v>4295</v>
      </c>
      <c r="I203" s="48"/>
      <c r="J203" s="48" t="s">
        <v>4295</v>
      </c>
      <c r="K203" s="48">
        <v>5</v>
      </c>
      <c r="L203" s="48"/>
      <c r="M203" s="45" t="s">
        <v>4617</v>
      </c>
      <c r="N203" s="45" t="s">
        <v>4568</v>
      </c>
      <c r="O203" s="49"/>
      <c r="P203" s="49"/>
      <c r="Q203" s="50" t="s">
        <v>4612</v>
      </c>
      <c r="R203" s="50"/>
      <c r="S203" s="45" t="s">
        <v>4479</v>
      </c>
      <c r="T203" s="51" t="s">
        <v>4480</v>
      </c>
      <c r="U203" s="45">
        <v>5</v>
      </c>
      <c r="V203" s="44"/>
    </row>
    <row r="204" spans="1:22">
      <c r="A204" s="56" t="s">
        <v>6290</v>
      </c>
      <c r="B204" s="48" t="s">
        <v>4475</v>
      </c>
      <c r="C204" s="48">
        <v>0</v>
      </c>
      <c r="D204" s="48">
        <v>4</v>
      </c>
      <c r="E204" s="48"/>
      <c r="F204" s="48"/>
      <c r="G204" s="48" t="s">
        <v>4295</v>
      </c>
      <c r="H204" s="48" t="s">
        <v>4295</v>
      </c>
      <c r="I204" s="48"/>
      <c r="J204" s="48" t="s">
        <v>4295</v>
      </c>
      <c r="K204" s="48">
        <v>5</v>
      </c>
      <c r="L204" s="48"/>
      <c r="M204" s="45" t="s">
        <v>4618</v>
      </c>
      <c r="N204" s="45" t="s">
        <v>4568</v>
      </c>
      <c r="O204" s="49"/>
      <c r="P204" s="49"/>
      <c r="Q204" s="50" t="s">
        <v>4612</v>
      </c>
      <c r="R204" s="50"/>
      <c r="S204" s="45" t="s">
        <v>4479</v>
      </c>
      <c r="T204" s="51" t="s">
        <v>4480</v>
      </c>
      <c r="U204" s="45">
        <v>5</v>
      </c>
      <c r="V204" s="44"/>
    </row>
    <row r="205" spans="1:22">
      <c r="A205" s="56" t="s">
        <v>6290</v>
      </c>
      <c r="B205" s="48" t="s">
        <v>4475</v>
      </c>
      <c r="C205" s="48">
        <v>0</v>
      </c>
      <c r="D205" s="48">
        <v>4</v>
      </c>
      <c r="E205" s="48"/>
      <c r="F205" s="48"/>
      <c r="G205" s="48" t="s">
        <v>4295</v>
      </c>
      <c r="H205" s="48" t="s">
        <v>4295</v>
      </c>
      <c r="I205" s="48"/>
      <c r="J205" s="48" t="s">
        <v>4295</v>
      </c>
      <c r="K205" s="48">
        <v>5</v>
      </c>
      <c r="L205" s="48"/>
      <c r="M205" s="45" t="s">
        <v>4619</v>
      </c>
      <c r="N205" s="45" t="s">
        <v>4568</v>
      </c>
      <c r="O205" s="49"/>
      <c r="P205" s="49"/>
      <c r="Q205" s="50" t="s">
        <v>4612</v>
      </c>
      <c r="R205" s="50"/>
      <c r="S205" s="45" t="s">
        <v>4479</v>
      </c>
      <c r="T205" s="51" t="s">
        <v>4480</v>
      </c>
      <c r="U205" s="45">
        <v>5</v>
      </c>
      <c r="V205" s="44"/>
    </row>
    <row r="206" spans="1:22">
      <c r="A206" s="56" t="s">
        <v>6290</v>
      </c>
      <c r="B206" s="48" t="s">
        <v>4475</v>
      </c>
      <c r="C206" s="48">
        <v>0</v>
      </c>
      <c r="D206" s="48">
        <v>4</v>
      </c>
      <c r="E206" s="48"/>
      <c r="F206" s="48"/>
      <c r="G206" s="48" t="s">
        <v>4295</v>
      </c>
      <c r="H206" s="48" t="s">
        <v>4295</v>
      </c>
      <c r="I206" s="48"/>
      <c r="J206" s="48">
        <v>35</v>
      </c>
      <c r="K206" s="48" t="s">
        <v>4295</v>
      </c>
      <c r="L206" s="48"/>
      <c r="M206" s="45" t="s">
        <v>4620</v>
      </c>
      <c r="N206" s="45" t="s">
        <v>4477</v>
      </c>
      <c r="O206" s="49"/>
      <c r="P206" s="49"/>
      <c r="Q206" s="50" t="s">
        <v>2454</v>
      </c>
      <c r="R206" s="50"/>
      <c r="S206" s="45" t="s">
        <v>4479</v>
      </c>
      <c r="T206" s="51" t="s">
        <v>4480</v>
      </c>
      <c r="U206" s="45">
        <v>35</v>
      </c>
      <c r="V206" s="44"/>
    </row>
    <row r="207" spans="1:22">
      <c r="A207" s="56" t="s">
        <v>6290</v>
      </c>
      <c r="B207" s="48" t="s">
        <v>4475</v>
      </c>
      <c r="C207" s="48">
        <v>0</v>
      </c>
      <c r="D207" s="48">
        <v>4</v>
      </c>
      <c r="E207" s="48"/>
      <c r="F207" s="48"/>
      <c r="G207" s="48" t="s">
        <v>4295</v>
      </c>
      <c r="H207" s="48" t="s">
        <v>4295</v>
      </c>
      <c r="I207" s="48"/>
      <c r="J207" s="48">
        <v>5</v>
      </c>
      <c r="K207" s="48" t="s">
        <v>4295</v>
      </c>
      <c r="L207" s="48"/>
      <c r="M207" s="45" t="s">
        <v>4621</v>
      </c>
      <c r="N207" s="45" t="s">
        <v>2454</v>
      </c>
      <c r="O207" s="49"/>
      <c r="P207" s="49"/>
      <c r="Q207" s="50" t="s">
        <v>3249</v>
      </c>
      <c r="R207" s="50"/>
      <c r="S207" s="45" t="s">
        <v>4479</v>
      </c>
      <c r="T207" s="51" t="s">
        <v>4480</v>
      </c>
      <c r="U207" s="45">
        <v>5</v>
      </c>
      <c r="V207" s="44"/>
    </row>
    <row r="208" spans="1:22">
      <c r="A208" s="56" t="s">
        <v>6290</v>
      </c>
      <c r="B208" s="48" t="s">
        <v>4475</v>
      </c>
      <c r="C208" s="48">
        <v>0</v>
      </c>
      <c r="D208" s="48">
        <v>4</v>
      </c>
      <c r="E208" s="48"/>
      <c r="F208" s="48"/>
      <c r="G208" s="48" t="s">
        <v>4295</v>
      </c>
      <c r="H208" s="48" t="s">
        <v>4295</v>
      </c>
      <c r="I208" s="48"/>
      <c r="J208" s="48">
        <v>5</v>
      </c>
      <c r="K208" s="48" t="s">
        <v>4295</v>
      </c>
      <c r="L208" s="48"/>
      <c r="M208" s="45" t="s">
        <v>4622</v>
      </c>
      <c r="N208" s="45" t="s">
        <v>2454</v>
      </c>
      <c r="O208" s="49"/>
      <c r="P208" s="49"/>
      <c r="Q208" s="50" t="s">
        <v>3382</v>
      </c>
      <c r="R208" s="50"/>
      <c r="S208" s="45" t="s">
        <v>4479</v>
      </c>
      <c r="T208" s="51" t="s">
        <v>4480</v>
      </c>
      <c r="U208" s="45">
        <v>5</v>
      </c>
      <c r="V208" s="44"/>
    </row>
    <row r="209" spans="1:22">
      <c r="A209" s="56" t="s">
        <v>6290</v>
      </c>
      <c r="B209" s="48" t="s">
        <v>4475</v>
      </c>
      <c r="C209" s="48">
        <v>0</v>
      </c>
      <c r="D209" s="48">
        <v>4</v>
      </c>
      <c r="E209" s="48"/>
      <c r="F209" s="48"/>
      <c r="G209" s="48">
        <v>13</v>
      </c>
      <c r="H209" s="48">
        <v>4</v>
      </c>
      <c r="I209" s="48"/>
      <c r="J209" s="48">
        <v>2</v>
      </c>
      <c r="K209" s="48">
        <v>1</v>
      </c>
      <c r="L209" s="48"/>
      <c r="M209" s="45" t="s">
        <v>4623</v>
      </c>
      <c r="N209" s="45" t="s">
        <v>4624</v>
      </c>
      <c r="O209" s="49"/>
      <c r="P209" s="49"/>
      <c r="Q209" s="50" t="s">
        <v>4625</v>
      </c>
      <c r="R209" s="50"/>
      <c r="S209" s="45" t="s">
        <v>4479</v>
      </c>
      <c r="T209" s="51" t="s">
        <v>4480</v>
      </c>
      <c r="U209" s="45">
        <v>20</v>
      </c>
      <c r="V209" s="44"/>
    </row>
    <row r="210" spans="1:22">
      <c r="A210" s="56" t="s">
        <v>6290</v>
      </c>
      <c r="B210" s="48" t="s">
        <v>4475</v>
      </c>
      <c r="C210" s="48">
        <v>0</v>
      </c>
      <c r="D210" s="48">
        <v>4</v>
      </c>
      <c r="E210" s="48"/>
      <c r="F210" s="48"/>
      <c r="G210" s="48">
        <v>18</v>
      </c>
      <c r="H210" s="48">
        <v>4</v>
      </c>
      <c r="I210" s="48"/>
      <c r="J210" s="48">
        <v>2</v>
      </c>
      <c r="K210" s="48">
        <v>1</v>
      </c>
      <c r="L210" s="48"/>
      <c r="M210" s="45" t="s">
        <v>4626</v>
      </c>
      <c r="N210" s="45" t="s">
        <v>4624</v>
      </c>
      <c r="O210" s="49"/>
      <c r="P210" s="49"/>
      <c r="Q210" s="50" t="s">
        <v>4627</v>
      </c>
      <c r="R210" s="50"/>
      <c r="S210" s="45" t="s">
        <v>4479</v>
      </c>
      <c r="T210" s="51" t="s">
        <v>4480</v>
      </c>
      <c r="U210" s="45">
        <v>25</v>
      </c>
      <c r="V210" s="44"/>
    </row>
    <row r="211" spans="1:22">
      <c r="A211" s="56" t="s">
        <v>6290</v>
      </c>
      <c r="B211" s="48" t="s">
        <v>4475</v>
      </c>
      <c r="C211" s="48">
        <v>0</v>
      </c>
      <c r="D211" s="48">
        <v>4</v>
      </c>
      <c r="E211" s="48"/>
      <c r="F211" s="48"/>
      <c r="G211" s="48">
        <v>23</v>
      </c>
      <c r="H211" s="48">
        <v>4</v>
      </c>
      <c r="I211" s="48"/>
      <c r="J211" s="48">
        <v>2</v>
      </c>
      <c r="K211" s="48">
        <v>1</v>
      </c>
      <c r="L211" s="48"/>
      <c r="M211" s="45" t="s">
        <v>4628</v>
      </c>
      <c r="N211" s="45" t="s">
        <v>4629</v>
      </c>
      <c r="O211" s="49"/>
      <c r="P211" s="49"/>
      <c r="Q211" s="50" t="s">
        <v>4630</v>
      </c>
      <c r="R211" s="50"/>
      <c r="S211" s="45" t="s">
        <v>4479</v>
      </c>
      <c r="T211" s="51" t="s">
        <v>4480</v>
      </c>
      <c r="U211" s="45">
        <v>30</v>
      </c>
      <c r="V211" s="44"/>
    </row>
    <row r="212" spans="1:22">
      <c r="A212" s="56" t="s">
        <v>6290</v>
      </c>
      <c r="B212" s="48" t="s">
        <v>4475</v>
      </c>
      <c r="C212" s="48">
        <v>0</v>
      </c>
      <c r="D212" s="48">
        <v>4</v>
      </c>
      <c r="E212" s="48"/>
      <c r="F212" s="48"/>
      <c r="G212" s="48">
        <v>28</v>
      </c>
      <c r="H212" s="48">
        <v>4</v>
      </c>
      <c r="I212" s="48"/>
      <c r="J212" s="48">
        <v>2</v>
      </c>
      <c r="K212" s="48">
        <v>1</v>
      </c>
      <c r="L212" s="48"/>
      <c r="M212" s="45" t="s">
        <v>4631</v>
      </c>
      <c r="N212" s="45" t="s">
        <v>4629</v>
      </c>
      <c r="O212" s="49"/>
      <c r="P212" s="49"/>
      <c r="Q212" s="50" t="s">
        <v>4632</v>
      </c>
      <c r="R212" s="50"/>
      <c r="S212" s="45" t="s">
        <v>4479</v>
      </c>
      <c r="T212" s="51" t="s">
        <v>4480</v>
      </c>
      <c r="U212" s="45">
        <v>35</v>
      </c>
      <c r="V212" s="44"/>
    </row>
    <row r="213" spans="1:22">
      <c r="A213" s="56" t="s">
        <v>6290</v>
      </c>
      <c r="B213" s="48" t="s">
        <v>4475</v>
      </c>
      <c r="C213" s="48">
        <v>0</v>
      </c>
      <c r="D213" s="48">
        <v>4</v>
      </c>
      <c r="E213" s="48"/>
      <c r="F213" s="48"/>
      <c r="G213" s="48">
        <v>28</v>
      </c>
      <c r="H213" s="48">
        <v>4</v>
      </c>
      <c r="I213" s="48"/>
      <c r="J213" s="48">
        <v>2</v>
      </c>
      <c r="K213" s="48">
        <v>1</v>
      </c>
      <c r="L213" s="48"/>
      <c r="M213" s="45" t="s">
        <v>4633</v>
      </c>
      <c r="N213" s="45" t="s">
        <v>4634</v>
      </c>
      <c r="O213" s="49"/>
      <c r="P213" s="49"/>
      <c r="Q213" s="50" t="s">
        <v>4635</v>
      </c>
      <c r="R213" s="50"/>
      <c r="S213" s="45" t="s">
        <v>4479</v>
      </c>
      <c r="T213" s="51" t="s">
        <v>4480</v>
      </c>
      <c r="U213" s="45">
        <v>35</v>
      </c>
      <c r="V213" s="44"/>
    </row>
    <row r="214" spans="1:22">
      <c r="A214" s="56" t="s">
        <v>6290</v>
      </c>
      <c r="B214" s="48" t="s">
        <v>4475</v>
      </c>
      <c r="C214" s="48">
        <v>0</v>
      </c>
      <c r="D214" s="48">
        <v>4</v>
      </c>
      <c r="E214" s="48"/>
      <c r="F214" s="48"/>
      <c r="G214" s="48">
        <v>23</v>
      </c>
      <c r="H214" s="48">
        <v>4</v>
      </c>
      <c r="I214" s="48"/>
      <c r="J214" s="48">
        <v>2</v>
      </c>
      <c r="K214" s="48">
        <v>1</v>
      </c>
      <c r="L214" s="48"/>
      <c r="M214" s="45" t="s">
        <v>4636</v>
      </c>
      <c r="N214" s="45" t="s">
        <v>4634</v>
      </c>
      <c r="O214" s="49"/>
      <c r="P214" s="49"/>
      <c r="Q214" s="50" t="s">
        <v>4637</v>
      </c>
      <c r="R214" s="50"/>
      <c r="S214" s="45" t="s">
        <v>4479</v>
      </c>
      <c r="T214" s="51" t="s">
        <v>4480</v>
      </c>
      <c r="U214" s="45">
        <v>30</v>
      </c>
      <c r="V214" s="44"/>
    </row>
    <row r="215" spans="1:22">
      <c r="A215" s="56" t="s">
        <v>6290</v>
      </c>
      <c r="B215" s="48" t="s">
        <v>4475</v>
      </c>
      <c r="C215" s="48">
        <v>0</v>
      </c>
      <c r="D215" s="48">
        <v>4</v>
      </c>
      <c r="E215" s="48"/>
      <c r="F215" s="48"/>
      <c r="G215" s="48">
        <v>13</v>
      </c>
      <c r="H215" s="48">
        <v>4</v>
      </c>
      <c r="I215" s="48"/>
      <c r="J215" s="48">
        <v>2</v>
      </c>
      <c r="K215" s="48">
        <v>1</v>
      </c>
      <c r="L215" s="48"/>
      <c r="M215" s="45" t="s">
        <v>4638</v>
      </c>
      <c r="N215" s="45" t="s">
        <v>4639</v>
      </c>
      <c r="O215" s="49"/>
      <c r="P215" s="49"/>
      <c r="Q215" s="50" t="s">
        <v>4640</v>
      </c>
      <c r="R215" s="50"/>
      <c r="S215" s="45" t="s">
        <v>4479</v>
      </c>
      <c r="T215" s="51" t="s">
        <v>4480</v>
      </c>
      <c r="U215" s="45">
        <v>20</v>
      </c>
      <c r="V215" s="44"/>
    </row>
    <row r="216" spans="1:22">
      <c r="A216" s="56" t="s">
        <v>6290</v>
      </c>
      <c r="B216" s="48" t="s">
        <v>4475</v>
      </c>
      <c r="C216" s="48">
        <v>0</v>
      </c>
      <c r="D216" s="48">
        <v>4</v>
      </c>
      <c r="E216" s="48"/>
      <c r="F216" s="48"/>
      <c r="G216" s="48">
        <v>8</v>
      </c>
      <c r="H216" s="48">
        <v>4</v>
      </c>
      <c r="I216" s="48"/>
      <c r="J216" s="48">
        <v>2</v>
      </c>
      <c r="K216" s="48">
        <v>1</v>
      </c>
      <c r="L216" s="48"/>
      <c r="M216" s="45" t="s">
        <v>4641</v>
      </c>
      <c r="N216" s="45" t="s">
        <v>4639</v>
      </c>
      <c r="O216" s="49"/>
      <c r="P216" s="49"/>
      <c r="Q216" s="50" t="s">
        <v>4642</v>
      </c>
      <c r="R216" s="50"/>
      <c r="S216" s="45" t="s">
        <v>4479</v>
      </c>
      <c r="T216" s="51" t="s">
        <v>4480</v>
      </c>
      <c r="U216" s="45">
        <v>15</v>
      </c>
      <c r="V216" s="44"/>
    </row>
    <row r="217" spans="1:22">
      <c r="A217" s="56" t="s">
        <v>6290</v>
      </c>
      <c r="B217" s="48" t="s">
        <v>4475</v>
      </c>
      <c r="C217" s="48">
        <v>0</v>
      </c>
      <c r="D217" s="48">
        <v>4</v>
      </c>
      <c r="E217" s="48"/>
      <c r="F217" s="48"/>
      <c r="G217" s="48">
        <v>6</v>
      </c>
      <c r="H217" s="48">
        <v>4</v>
      </c>
      <c r="I217" s="48"/>
      <c r="J217" s="48">
        <v>3</v>
      </c>
      <c r="K217" s="48">
        <v>2</v>
      </c>
      <c r="L217" s="48"/>
      <c r="M217" s="45" t="s">
        <v>4643</v>
      </c>
      <c r="N217" s="45" t="s">
        <v>4644</v>
      </c>
      <c r="O217" s="49"/>
      <c r="P217" s="49"/>
      <c r="Q217" s="50" t="s">
        <v>4645</v>
      </c>
      <c r="R217" s="50"/>
      <c r="S217" s="45" t="s">
        <v>4479</v>
      </c>
      <c r="T217" s="51" t="s">
        <v>4480</v>
      </c>
      <c r="U217" s="45">
        <v>15</v>
      </c>
      <c r="V217" s="44"/>
    </row>
    <row r="218" spans="1:22">
      <c r="A218" s="56" t="s">
        <v>6290</v>
      </c>
      <c r="B218" s="48" t="s">
        <v>4475</v>
      </c>
      <c r="C218" s="48">
        <v>0</v>
      </c>
      <c r="D218" s="48">
        <v>4</v>
      </c>
      <c r="E218" s="48"/>
      <c r="F218" s="48"/>
      <c r="G218" s="48">
        <v>13</v>
      </c>
      <c r="H218" s="48">
        <v>4</v>
      </c>
      <c r="I218" s="48"/>
      <c r="J218" s="48">
        <v>2</v>
      </c>
      <c r="K218" s="48">
        <v>1</v>
      </c>
      <c r="L218" s="48"/>
      <c r="M218" s="45" t="s">
        <v>4646</v>
      </c>
      <c r="N218" s="45" t="s">
        <v>4647</v>
      </c>
      <c r="O218" s="49"/>
      <c r="P218" s="49"/>
      <c r="Q218" s="50" t="s">
        <v>4648</v>
      </c>
      <c r="R218" s="50"/>
      <c r="S218" s="45" t="s">
        <v>4479</v>
      </c>
      <c r="T218" s="51" t="s">
        <v>4480</v>
      </c>
      <c r="U218" s="45">
        <v>20</v>
      </c>
      <c r="V218" s="44"/>
    </row>
    <row r="219" spans="1:22">
      <c r="A219" s="56" t="s">
        <v>6290</v>
      </c>
      <c r="B219" s="48" t="s">
        <v>4475</v>
      </c>
      <c r="C219" s="48">
        <v>0</v>
      </c>
      <c r="D219" s="48">
        <v>4</v>
      </c>
      <c r="E219" s="48"/>
      <c r="F219" s="48"/>
      <c r="G219" s="48">
        <v>19</v>
      </c>
      <c r="H219" s="48">
        <v>4</v>
      </c>
      <c r="I219" s="48"/>
      <c r="J219" s="48">
        <v>2</v>
      </c>
      <c r="K219" s="48">
        <v>1</v>
      </c>
      <c r="L219" s="48"/>
      <c r="M219" s="45" t="s">
        <v>4649</v>
      </c>
      <c r="N219" s="45" t="s">
        <v>4647</v>
      </c>
      <c r="O219" s="49"/>
      <c r="P219" s="49"/>
      <c r="Q219" s="50" t="s">
        <v>4650</v>
      </c>
      <c r="R219" s="50"/>
      <c r="S219" s="45" t="s">
        <v>4479</v>
      </c>
      <c r="T219" s="51" t="s">
        <v>4480</v>
      </c>
      <c r="U219" s="45">
        <v>25</v>
      </c>
      <c r="V219" s="44"/>
    </row>
    <row r="220" spans="1:22">
      <c r="A220" s="56" t="s">
        <v>6290</v>
      </c>
      <c r="B220" s="48" t="s">
        <v>4475</v>
      </c>
      <c r="C220" s="48">
        <v>0</v>
      </c>
      <c r="D220" s="48">
        <v>4</v>
      </c>
      <c r="E220" s="48"/>
      <c r="F220" s="48"/>
      <c r="G220" s="48">
        <v>23</v>
      </c>
      <c r="H220" s="48">
        <v>4</v>
      </c>
      <c r="I220" s="48"/>
      <c r="J220" s="48">
        <v>2</v>
      </c>
      <c r="K220" s="48">
        <v>1</v>
      </c>
      <c r="L220" s="48"/>
      <c r="M220" s="45" t="s">
        <v>4651</v>
      </c>
      <c r="N220" s="45" t="s">
        <v>4647</v>
      </c>
      <c r="O220" s="49"/>
      <c r="P220" s="49"/>
      <c r="Q220" s="50" t="s">
        <v>4652</v>
      </c>
      <c r="R220" s="50"/>
      <c r="S220" s="45" t="s">
        <v>4479</v>
      </c>
      <c r="T220" s="51" t="s">
        <v>4480</v>
      </c>
      <c r="U220" s="45">
        <v>30</v>
      </c>
      <c r="V220" s="44"/>
    </row>
    <row r="221" spans="1:22">
      <c r="A221" s="56" t="s">
        <v>6290</v>
      </c>
      <c r="B221" s="48" t="s">
        <v>4475</v>
      </c>
      <c r="C221" s="48">
        <v>0</v>
      </c>
      <c r="D221" s="48">
        <v>4</v>
      </c>
      <c r="E221" s="48"/>
      <c r="F221" s="48"/>
      <c r="G221" s="48">
        <v>28</v>
      </c>
      <c r="H221" s="48">
        <v>4</v>
      </c>
      <c r="I221" s="48"/>
      <c r="J221" s="48">
        <v>2</v>
      </c>
      <c r="K221" s="48">
        <v>1</v>
      </c>
      <c r="L221" s="48"/>
      <c r="M221" s="45" t="s">
        <v>4653</v>
      </c>
      <c r="N221" s="45" t="s">
        <v>4647</v>
      </c>
      <c r="O221" s="49"/>
      <c r="P221" s="49"/>
      <c r="Q221" s="50" t="s">
        <v>4654</v>
      </c>
      <c r="R221" s="50"/>
      <c r="S221" s="45" t="s">
        <v>4479</v>
      </c>
      <c r="T221" s="51" t="s">
        <v>4480</v>
      </c>
      <c r="U221" s="45">
        <v>35</v>
      </c>
      <c r="V221" s="44"/>
    </row>
    <row r="222" spans="1:22">
      <c r="A222" s="56" t="s">
        <v>6290</v>
      </c>
      <c r="B222" s="48" t="s">
        <v>4475</v>
      </c>
      <c r="C222" s="48">
        <v>0</v>
      </c>
      <c r="D222" s="48">
        <v>4</v>
      </c>
      <c r="E222" s="48"/>
      <c r="F222" s="48"/>
      <c r="G222" s="48">
        <v>28</v>
      </c>
      <c r="H222" s="48">
        <v>4</v>
      </c>
      <c r="I222" s="48"/>
      <c r="J222" s="48">
        <v>2</v>
      </c>
      <c r="K222" s="48">
        <v>1</v>
      </c>
      <c r="L222" s="48"/>
      <c r="M222" s="45" t="s">
        <v>4655</v>
      </c>
      <c r="N222" s="45" t="s">
        <v>4647</v>
      </c>
      <c r="O222" s="49"/>
      <c r="P222" s="49"/>
      <c r="Q222" s="50" t="s">
        <v>4656</v>
      </c>
      <c r="R222" s="50"/>
      <c r="S222" s="45" t="s">
        <v>4479</v>
      </c>
      <c r="T222" s="51" t="s">
        <v>4480</v>
      </c>
      <c r="U222" s="45">
        <v>35</v>
      </c>
      <c r="V222" s="44"/>
    </row>
    <row r="223" spans="1:22">
      <c r="A223" s="56" t="s">
        <v>6290</v>
      </c>
      <c r="B223" s="48" t="s">
        <v>4475</v>
      </c>
      <c r="C223" s="48">
        <v>0</v>
      </c>
      <c r="D223" s="48">
        <v>4</v>
      </c>
      <c r="E223" s="48"/>
      <c r="F223" s="48"/>
      <c r="G223" s="48">
        <v>23</v>
      </c>
      <c r="H223" s="48">
        <v>4</v>
      </c>
      <c r="I223" s="48"/>
      <c r="J223" s="48">
        <v>2</v>
      </c>
      <c r="K223" s="48">
        <v>1</v>
      </c>
      <c r="L223" s="48"/>
      <c r="M223" s="45" t="s">
        <v>4657</v>
      </c>
      <c r="N223" s="45" t="s">
        <v>4647</v>
      </c>
      <c r="O223" s="49"/>
      <c r="P223" s="49"/>
      <c r="Q223" s="50" t="s">
        <v>4658</v>
      </c>
      <c r="R223" s="50"/>
      <c r="S223" s="45" t="s">
        <v>4479</v>
      </c>
      <c r="T223" s="51" t="s">
        <v>4480</v>
      </c>
      <c r="U223" s="45">
        <v>30</v>
      </c>
      <c r="V223" s="44"/>
    </row>
    <row r="224" spans="1:22">
      <c r="A224" s="56" t="s">
        <v>6290</v>
      </c>
      <c r="B224" s="48" t="s">
        <v>4475</v>
      </c>
      <c r="C224" s="48">
        <v>0</v>
      </c>
      <c r="D224" s="48">
        <v>4</v>
      </c>
      <c r="E224" s="48"/>
      <c r="F224" s="48"/>
      <c r="G224" s="48">
        <v>13</v>
      </c>
      <c r="H224" s="48">
        <v>4</v>
      </c>
      <c r="I224" s="48"/>
      <c r="J224" s="48">
        <v>2</v>
      </c>
      <c r="K224" s="48">
        <v>1</v>
      </c>
      <c r="L224" s="48"/>
      <c r="M224" s="45" t="s">
        <v>4659</v>
      </c>
      <c r="N224" s="45" t="s">
        <v>4647</v>
      </c>
      <c r="O224" s="49"/>
      <c r="P224" s="49"/>
      <c r="Q224" s="50" t="s">
        <v>4660</v>
      </c>
      <c r="R224" s="50"/>
      <c r="S224" s="45" t="s">
        <v>4479</v>
      </c>
      <c r="T224" s="51" t="s">
        <v>4480</v>
      </c>
      <c r="U224" s="45">
        <v>20</v>
      </c>
      <c r="V224" s="44"/>
    </row>
    <row r="225" spans="1:22">
      <c r="A225" s="56" t="s">
        <v>6290</v>
      </c>
      <c r="B225" s="48" t="s">
        <v>4475</v>
      </c>
      <c r="C225" s="48">
        <v>0</v>
      </c>
      <c r="D225" s="48">
        <v>4</v>
      </c>
      <c r="E225" s="48"/>
      <c r="F225" s="48"/>
      <c r="G225" s="48">
        <v>7</v>
      </c>
      <c r="H225" s="48">
        <v>4</v>
      </c>
      <c r="I225" s="48"/>
      <c r="J225" s="48">
        <v>2</v>
      </c>
      <c r="K225" s="48">
        <v>1</v>
      </c>
      <c r="L225" s="48"/>
      <c r="M225" s="45" t="s">
        <v>4661</v>
      </c>
      <c r="N225" s="45" t="s">
        <v>4647</v>
      </c>
      <c r="O225" s="49"/>
      <c r="P225" s="49"/>
      <c r="Q225" s="50" t="s">
        <v>4662</v>
      </c>
      <c r="R225" s="50"/>
      <c r="S225" s="45" t="s">
        <v>4479</v>
      </c>
      <c r="T225" s="51" t="s">
        <v>4480</v>
      </c>
      <c r="U225" s="45">
        <v>15</v>
      </c>
      <c r="V225" s="44"/>
    </row>
    <row r="226" spans="1:22">
      <c r="A226" s="56" t="s">
        <v>6290</v>
      </c>
      <c r="B226" s="48" t="s">
        <v>4475</v>
      </c>
      <c r="C226" s="48">
        <v>0</v>
      </c>
      <c r="D226" s="48">
        <v>4</v>
      </c>
      <c r="E226" s="48"/>
      <c r="F226" s="48"/>
      <c r="G226" s="48" t="s">
        <v>4295</v>
      </c>
      <c r="H226" s="48" t="s">
        <v>4295</v>
      </c>
      <c r="I226" s="48"/>
      <c r="J226" s="48" t="s">
        <v>4295</v>
      </c>
      <c r="K226" s="48">
        <v>5</v>
      </c>
      <c r="L226" s="48"/>
      <c r="M226" s="45" t="s">
        <v>4663</v>
      </c>
      <c r="N226" s="45" t="s">
        <v>4568</v>
      </c>
      <c r="O226" s="49"/>
      <c r="P226" s="49"/>
      <c r="Q226" s="50" t="s">
        <v>4664</v>
      </c>
      <c r="R226" s="50"/>
      <c r="S226" s="45" t="s">
        <v>4479</v>
      </c>
      <c r="T226" s="51" t="s">
        <v>4480</v>
      </c>
      <c r="U226" s="45">
        <v>5</v>
      </c>
      <c r="V226" s="44"/>
    </row>
    <row r="227" spans="1:22">
      <c r="A227" s="56" t="s">
        <v>6290</v>
      </c>
      <c r="B227" s="48" t="s">
        <v>4475</v>
      </c>
      <c r="C227" s="48">
        <v>0</v>
      </c>
      <c r="D227" s="48">
        <v>4</v>
      </c>
      <c r="E227" s="48"/>
      <c r="F227" s="48"/>
      <c r="G227" s="48" t="s">
        <v>4295</v>
      </c>
      <c r="H227" s="48" t="s">
        <v>4295</v>
      </c>
      <c r="I227" s="48"/>
      <c r="J227" s="48" t="s">
        <v>4295</v>
      </c>
      <c r="K227" s="48">
        <v>5</v>
      </c>
      <c r="L227" s="48"/>
      <c r="M227" s="45" t="s">
        <v>4665</v>
      </c>
      <c r="N227" s="45" t="s">
        <v>4568</v>
      </c>
      <c r="O227" s="49"/>
      <c r="P227" s="49"/>
      <c r="Q227" s="50" t="s">
        <v>4664</v>
      </c>
      <c r="R227" s="50"/>
      <c r="S227" s="45" t="s">
        <v>4479</v>
      </c>
      <c r="T227" s="51" t="s">
        <v>4480</v>
      </c>
      <c r="U227" s="45">
        <v>5</v>
      </c>
      <c r="V227" s="44"/>
    </row>
    <row r="228" spans="1:22">
      <c r="A228" s="56" t="s">
        <v>6290</v>
      </c>
      <c r="B228" s="48" t="s">
        <v>4475</v>
      </c>
      <c r="C228" s="48">
        <v>0</v>
      </c>
      <c r="D228" s="48">
        <v>4</v>
      </c>
      <c r="E228" s="48"/>
      <c r="F228" s="48"/>
      <c r="G228" s="48">
        <v>13</v>
      </c>
      <c r="H228" s="48">
        <v>4</v>
      </c>
      <c r="I228" s="48"/>
      <c r="J228" s="48">
        <v>2</v>
      </c>
      <c r="K228" s="48">
        <v>1</v>
      </c>
      <c r="L228" s="48"/>
      <c r="M228" s="45" t="s">
        <v>4666</v>
      </c>
      <c r="N228" s="45" t="s">
        <v>4664</v>
      </c>
      <c r="O228" s="49"/>
      <c r="P228" s="49"/>
      <c r="Q228" s="50" t="s">
        <v>2630</v>
      </c>
      <c r="R228" s="50"/>
      <c r="S228" s="45" t="s">
        <v>4479</v>
      </c>
      <c r="T228" s="51" t="s">
        <v>4480</v>
      </c>
      <c r="U228" s="45">
        <v>20</v>
      </c>
      <c r="V228" s="44"/>
    </row>
    <row r="229" spans="1:22">
      <c r="A229" s="56" t="s">
        <v>6290</v>
      </c>
      <c r="B229" s="48" t="s">
        <v>4475</v>
      </c>
      <c r="C229" s="48">
        <v>0</v>
      </c>
      <c r="D229" s="48">
        <v>4</v>
      </c>
      <c r="E229" s="48"/>
      <c r="F229" s="48"/>
      <c r="G229" s="48">
        <v>13</v>
      </c>
      <c r="H229" s="48">
        <v>4</v>
      </c>
      <c r="I229" s="48"/>
      <c r="J229" s="48">
        <v>2</v>
      </c>
      <c r="K229" s="48">
        <v>1</v>
      </c>
      <c r="L229" s="48"/>
      <c r="M229" s="45" t="s">
        <v>4667</v>
      </c>
      <c r="N229" s="45" t="s">
        <v>4664</v>
      </c>
      <c r="O229" s="49"/>
      <c r="P229" s="49"/>
      <c r="Q229" s="50" t="s">
        <v>2628</v>
      </c>
      <c r="R229" s="50"/>
      <c r="S229" s="45" t="s">
        <v>4479</v>
      </c>
      <c r="T229" s="51" t="s">
        <v>4480</v>
      </c>
      <c r="U229" s="45">
        <v>20</v>
      </c>
      <c r="V229" s="44"/>
    </row>
    <row r="230" spans="1:22">
      <c r="A230" s="56" t="s">
        <v>6290</v>
      </c>
      <c r="B230" s="48" t="s">
        <v>4475</v>
      </c>
      <c r="C230" s="48">
        <v>0</v>
      </c>
      <c r="D230" s="48">
        <v>4</v>
      </c>
      <c r="E230" s="48"/>
      <c r="F230" s="48"/>
      <c r="G230" s="48">
        <v>17</v>
      </c>
      <c r="H230" s="48">
        <v>4</v>
      </c>
      <c r="I230" s="48"/>
      <c r="J230" s="48">
        <v>2</v>
      </c>
      <c r="K230" s="48">
        <v>1</v>
      </c>
      <c r="L230" s="48"/>
      <c r="M230" s="45" t="s">
        <v>4668</v>
      </c>
      <c r="N230" s="45" t="s">
        <v>4664</v>
      </c>
      <c r="O230" s="49"/>
      <c r="P230" s="49"/>
      <c r="Q230" s="50" t="s">
        <v>2632</v>
      </c>
      <c r="R230" s="50"/>
      <c r="S230" s="45" t="s">
        <v>4479</v>
      </c>
      <c r="T230" s="51" t="s">
        <v>4480</v>
      </c>
      <c r="U230" s="45">
        <v>25</v>
      </c>
      <c r="V230" s="44"/>
    </row>
    <row r="231" spans="1:22">
      <c r="A231" s="56" t="s">
        <v>6290</v>
      </c>
      <c r="B231" s="48" t="s">
        <v>4475</v>
      </c>
      <c r="C231" s="48">
        <v>0</v>
      </c>
      <c r="D231" s="48">
        <v>4</v>
      </c>
      <c r="E231" s="48"/>
      <c r="F231" s="48"/>
      <c r="G231" s="48">
        <v>17</v>
      </c>
      <c r="H231" s="48">
        <v>4</v>
      </c>
      <c r="I231" s="48"/>
      <c r="J231" s="48">
        <v>2</v>
      </c>
      <c r="K231" s="48">
        <v>1</v>
      </c>
      <c r="L231" s="48"/>
      <c r="M231" s="45" t="s">
        <v>4669</v>
      </c>
      <c r="N231" s="45" t="s">
        <v>4664</v>
      </c>
      <c r="O231" s="49"/>
      <c r="P231" s="49"/>
      <c r="Q231" s="50" t="s">
        <v>2631</v>
      </c>
      <c r="R231" s="50"/>
      <c r="S231" s="45" t="s">
        <v>4479</v>
      </c>
      <c r="T231" s="51" t="s">
        <v>4480</v>
      </c>
      <c r="U231" s="45">
        <v>25</v>
      </c>
      <c r="V231" s="44"/>
    </row>
    <row r="232" spans="1:22">
      <c r="A232" s="56" t="s">
        <v>6290</v>
      </c>
      <c r="B232" s="48" t="s">
        <v>4475</v>
      </c>
      <c r="C232" s="48">
        <v>0</v>
      </c>
      <c r="D232" s="48">
        <v>4</v>
      </c>
      <c r="E232" s="48"/>
      <c r="F232" s="48"/>
      <c r="G232" s="48">
        <v>23</v>
      </c>
      <c r="H232" s="48">
        <v>4</v>
      </c>
      <c r="I232" s="48"/>
      <c r="J232" s="48">
        <v>2</v>
      </c>
      <c r="K232" s="48">
        <v>1</v>
      </c>
      <c r="L232" s="48"/>
      <c r="M232" s="45" t="s">
        <v>4670</v>
      </c>
      <c r="N232" s="45" t="s">
        <v>4664</v>
      </c>
      <c r="O232" s="49"/>
      <c r="P232" s="49"/>
      <c r="Q232" s="50" t="s">
        <v>2634</v>
      </c>
      <c r="R232" s="50"/>
      <c r="S232" s="45" t="s">
        <v>4479</v>
      </c>
      <c r="T232" s="51" t="s">
        <v>4480</v>
      </c>
      <c r="U232" s="45">
        <v>30</v>
      </c>
      <c r="V232" s="44"/>
    </row>
    <row r="233" spans="1:22">
      <c r="A233" s="56" t="s">
        <v>6290</v>
      </c>
      <c r="B233" s="48" t="s">
        <v>4475</v>
      </c>
      <c r="C233" s="48">
        <v>0</v>
      </c>
      <c r="D233" s="48">
        <v>4</v>
      </c>
      <c r="E233" s="48"/>
      <c r="F233" s="48"/>
      <c r="G233" s="48">
        <v>23</v>
      </c>
      <c r="H233" s="48">
        <v>4</v>
      </c>
      <c r="I233" s="48"/>
      <c r="J233" s="48">
        <v>2</v>
      </c>
      <c r="K233" s="48">
        <v>1</v>
      </c>
      <c r="L233" s="48"/>
      <c r="M233" s="45" t="s">
        <v>4671</v>
      </c>
      <c r="N233" s="45" t="s">
        <v>4664</v>
      </c>
      <c r="O233" s="49"/>
      <c r="P233" s="49"/>
      <c r="Q233" s="50" t="s">
        <v>2633</v>
      </c>
      <c r="R233" s="50"/>
      <c r="S233" s="45" t="s">
        <v>4479</v>
      </c>
      <c r="T233" s="51" t="s">
        <v>4480</v>
      </c>
      <c r="U233" s="45">
        <v>30</v>
      </c>
      <c r="V233" s="44"/>
    </row>
    <row r="234" spans="1:22">
      <c r="A234" s="56" t="s">
        <v>6290</v>
      </c>
      <c r="B234" s="48" t="s">
        <v>4475</v>
      </c>
      <c r="C234" s="48">
        <v>0</v>
      </c>
      <c r="D234" s="48">
        <v>4</v>
      </c>
      <c r="E234" s="48"/>
      <c r="F234" s="48"/>
      <c r="G234" s="48">
        <v>11</v>
      </c>
      <c r="H234" s="48">
        <v>4</v>
      </c>
      <c r="I234" s="48"/>
      <c r="J234" s="48">
        <v>2</v>
      </c>
      <c r="K234" s="48">
        <v>1</v>
      </c>
      <c r="L234" s="48"/>
      <c r="M234" s="45" t="s">
        <v>4672</v>
      </c>
      <c r="N234" s="45" t="s">
        <v>4673</v>
      </c>
      <c r="O234" s="49"/>
      <c r="P234" s="49"/>
      <c r="Q234" s="50" t="s">
        <v>2624</v>
      </c>
      <c r="R234" s="50"/>
      <c r="S234" s="45" t="s">
        <v>4479</v>
      </c>
      <c r="T234" s="51" t="s">
        <v>4480</v>
      </c>
      <c r="U234" s="45">
        <v>18</v>
      </c>
      <c r="V234" s="44"/>
    </row>
    <row r="235" spans="1:22">
      <c r="A235" s="56" t="s">
        <v>6290</v>
      </c>
      <c r="B235" s="48" t="s">
        <v>4475</v>
      </c>
      <c r="C235" s="48">
        <v>0</v>
      </c>
      <c r="D235" s="48">
        <v>4</v>
      </c>
      <c r="E235" s="48"/>
      <c r="F235" s="48"/>
      <c r="G235" s="48">
        <v>13</v>
      </c>
      <c r="H235" s="48">
        <v>4</v>
      </c>
      <c r="I235" s="48"/>
      <c r="J235" s="48">
        <v>2</v>
      </c>
      <c r="K235" s="48">
        <v>1</v>
      </c>
      <c r="L235" s="48"/>
      <c r="M235" s="45" t="s">
        <v>4674</v>
      </c>
      <c r="N235" s="45" t="s">
        <v>4673</v>
      </c>
      <c r="O235" s="49"/>
      <c r="P235" s="49"/>
      <c r="Q235" s="50" t="s">
        <v>2646</v>
      </c>
      <c r="R235" s="50"/>
      <c r="S235" s="45" t="s">
        <v>4479</v>
      </c>
      <c r="T235" s="51" t="s">
        <v>4480</v>
      </c>
      <c r="U235" s="45">
        <v>20</v>
      </c>
      <c r="V235" s="44"/>
    </row>
    <row r="236" spans="1:22">
      <c r="A236" s="56" t="s">
        <v>6290</v>
      </c>
      <c r="B236" s="48" t="s">
        <v>4475</v>
      </c>
      <c r="C236" s="48">
        <v>0</v>
      </c>
      <c r="D236" s="48">
        <v>4</v>
      </c>
      <c r="E236" s="48"/>
      <c r="F236" s="48"/>
      <c r="G236" s="48">
        <v>13</v>
      </c>
      <c r="H236" s="48">
        <v>4</v>
      </c>
      <c r="I236" s="48"/>
      <c r="J236" s="48">
        <v>2</v>
      </c>
      <c r="K236" s="48">
        <v>1</v>
      </c>
      <c r="L236" s="48"/>
      <c r="M236" s="45" t="s">
        <v>4675</v>
      </c>
      <c r="N236" s="45" t="s">
        <v>4673</v>
      </c>
      <c r="O236" s="49"/>
      <c r="P236" s="49"/>
      <c r="Q236" s="50" t="s">
        <v>2644</v>
      </c>
      <c r="R236" s="50"/>
      <c r="S236" s="45" t="s">
        <v>4479</v>
      </c>
      <c r="T236" s="51" t="s">
        <v>4480</v>
      </c>
      <c r="U236" s="45">
        <v>20</v>
      </c>
      <c r="V236" s="44"/>
    </row>
    <row r="237" spans="1:22">
      <c r="A237" s="56" t="s">
        <v>6290</v>
      </c>
      <c r="B237" s="48" t="s">
        <v>4475</v>
      </c>
      <c r="C237" s="48">
        <v>0</v>
      </c>
      <c r="D237" s="48">
        <v>4</v>
      </c>
      <c r="E237" s="48"/>
      <c r="F237" s="48"/>
      <c r="G237" s="48">
        <v>13</v>
      </c>
      <c r="H237" s="48">
        <v>4</v>
      </c>
      <c r="I237" s="48"/>
      <c r="J237" s="48">
        <v>3</v>
      </c>
      <c r="K237" s="48">
        <v>1</v>
      </c>
      <c r="L237" s="48"/>
      <c r="M237" s="45" t="s">
        <v>4676</v>
      </c>
      <c r="N237" s="45" t="s">
        <v>4673</v>
      </c>
      <c r="O237" s="49"/>
      <c r="P237" s="49"/>
      <c r="Q237" s="50" t="s">
        <v>2648</v>
      </c>
      <c r="R237" s="50"/>
      <c r="S237" s="45" t="s">
        <v>4479</v>
      </c>
      <c r="T237" s="51" t="s">
        <v>4480</v>
      </c>
      <c r="U237" s="45">
        <v>21</v>
      </c>
      <c r="V237" s="44"/>
    </row>
    <row r="238" spans="1:22">
      <c r="A238" s="56" t="s">
        <v>6290</v>
      </c>
      <c r="B238" s="48" t="s">
        <v>4475</v>
      </c>
      <c r="C238" s="48">
        <v>0</v>
      </c>
      <c r="D238" s="48">
        <v>4</v>
      </c>
      <c r="E238" s="48"/>
      <c r="F238" s="48"/>
      <c r="G238" s="48">
        <v>13</v>
      </c>
      <c r="H238" s="48">
        <v>4</v>
      </c>
      <c r="I238" s="48"/>
      <c r="J238" s="48">
        <v>3</v>
      </c>
      <c r="K238" s="48">
        <v>1</v>
      </c>
      <c r="L238" s="48"/>
      <c r="M238" s="45" t="s">
        <v>4677</v>
      </c>
      <c r="N238" s="45" t="s">
        <v>4673</v>
      </c>
      <c r="O238" s="49"/>
      <c r="P238" s="49"/>
      <c r="Q238" s="50" t="s">
        <v>2647</v>
      </c>
      <c r="R238" s="50"/>
      <c r="S238" s="45" t="s">
        <v>4479</v>
      </c>
      <c r="T238" s="51" t="s">
        <v>4480</v>
      </c>
      <c r="U238" s="45">
        <v>21</v>
      </c>
      <c r="V238" s="44"/>
    </row>
    <row r="239" spans="1:22">
      <c r="A239" s="56" t="s">
        <v>6290</v>
      </c>
      <c r="B239" s="48" t="s">
        <v>4475</v>
      </c>
      <c r="C239" s="48">
        <v>0</v>
      </c>
      <c r="D239" s="48">
        <v>4</v>
      </c>
      <c r="E239" s="48"/>
      <c r="F239" s="48"/>
      <c r="G239" s="48">
        <v>13</v>
      </c>
      <c r="H239" s="48">
        <v>4</v>
      </c>
      <c r="I239" s="48"/>
      <c r="J239" s="48">
        <v>2</v>
      </c>
      <c r="K239" s="48">
        <v>1</v>
      </c>
      <c r="L239" s="48"/>
      <c r="M239" s="45" t="s">
        <v>4678</v>
      </c>
      <c r="N239" s="45" t="s">
        <v>4673</v>
      </c>
      <c r="O239" s="49"/>
      <c r="P239" s="49"/>
      <c r="Q239" s="50" t="s">
        <v>2651</v>
      </c>
      <c r="R239" s="50"/>
      <c r="S239" s="45" t="s">
        <v>4479</v>
      </c>
      <c r="T239" s="51" t="s">
        <v>4480</v>
      </c>
      <c r="U239" s="45">
        <v>20</v>
      </c>
      <c r="V239" s="44"/>
    </row>
    <row r="240" spans="1:22">
      <c r="A240" s="56" t="s">
        <v>6290</v>
      </c>
      <c r="B240" s="48" t="s">
        <v>4475</v>
      </c>
      <c r="C240" s="48">
        <v>0</v>
      </c>
      <c r="D240" s="48">
        <v>4</v>
      </c>
      <c r="E240" s="48"/>
      <c r="F240" s="48"/>
      <c r="G240" s="48">
        <v>13</v>
      </c>
      <c r="H240" s="48">
        <v>4</v>
      </c>
      <c r="I240" s="48"/>
      <c r="J240" s="48">
        <v>2</v>
      </c>
      <c r="K240" s="48">
        <v>1</v>
      </c>
      <c r="L240" s="48"/>
      <c r="M240" s="45" t="s">
        <v>4679</v>
      </c>
      <c r="N240" s="45" t="s">
        <v>4673</v>
      </c>
      <c r="O240" s="49"/>
      <c r="P240" s="49"/>
      <c r="Q240" s="50" t="s">
        <v>2649</v>
      </c>
      <c r="R240" s="50"/>
      <c r="S240" s="45" t="s">
        <v>4479</v>
      </c>
      <c r="T240" s="51" t="s">
        <v>4480</v>
      </c>
      <c r="U240" s="45">
        <v>20</v>
      </c>
      <c r="V240" s="44"/>
    </row>
    <row r="241" spans="1:22">
      <c r="A241" s="56" t="s">
        <v>6290</v>
      </c>
      <c r="B241" s="48" t="s">
        <v>4475</v>
      </c>
      <c r="C241" s="48">
        <v>0</v>
      </c>
      <c r="D241" s="48">
        <v>4</v>
      </c>
      <c r="E241" s="48"/>
      <c r="F241" s="48"/>
      <c r="G241" s="48">
        <v>12</v>
      </c>
      <c r="H241" s="48">
        <v>4</v>
      </c>
      <c r="I241" s="48"/>
      <c r="J241" s="48">
        <v>2</v>
      </c>
      <c r="K241" s="48">
        <v>1</v>
      </c>
      <c r="L241" s="48"/>
      <c r="M241" s="45" t="s">
        <v>4680</v>
      </c>
      <c r="N241" s="45" t="s">
        <v>4673</v>
      </c>
      <c r="O241" s="49"/>
      <c r="P241" s="49"/>
      <c r="Q241" s="50" t="s">
        <v>2625</v>
      </c>
      <c r="R241" s="50"/>
      <c r="S241" s="45" t="s">
        <v>4479</v>
      </c>
      <c r="T241" s="51" t="s">
        <v>4480</v>
      </c>
      <c r="U241" s="45">
        <v>19</v>
      </c>
      <c r="V241" s="44"/>
    </row>
    <row r="242" spans="1:22">
      <c r="A242" s="56" t="s">
        <v>6290</v>
      </c>
      <c r="B242" s="48" t="s">
        <v>4475</v>
      </c>
      <c r="C242" s="48">
        <v>0</v>
      </c>
      <c r="D242" s="48">
        <v>4</v>
      </c>
      <c r="E242" s="48"/>
      <c r="F242" s="48"/>
      <c r="G242" s="48">
        <v>11</v>
      </c>
      <c r="H242" s="48">
        <v>4</v>
      </c>
      <c r="I242" s="48"/>
      <c r="J242" s="48">
        <v>2</v>
      </c>
      <c r="K242" s="48">
        <v>1</v>
      </c>
      <c r="L242" s="48"/>
      <c r="M242" s="45" t="s">
        <v>4681</v>
      </c>
      <c r="N242" s="45" t="s">
        <v>4682</v>
      </c>
      <c r="O242" s="49"/>
      <c r="P242" s="49"/>
      <c r="Q242" s="50" t="s">
        <v>2653</v>
      </c>
      <c r="R242" s="50"/>
      <c r="S242" s="45" t="s">
        <v>4479</v>
      </c>
      <c r="T242" s="51" t="s">
        <v>4480</v>
      </c>
      <c r="U242" s="45">
        <v>18</v>
      </c>
      <c r="V242" s="44"/>
    </row>
    <row r="243" spans="1:22">
      <c r="A243" s="56" t="s">
        <v>6290</v>
      </c>
      <c r="B243" s="48" t="s">
        <v>4475</v>
      </c>
      <c r="C243" s="48">
        <v>0</v>
      </c>
      <c r="D243" s="48">
        <v>4</v>
      </c>
      <c r="E243" s="48"/>
      <c r="F243" s="48"/>
      <c r="G243" s="48">
        <v>11</v>
      </c>
      <c r="H243" s="48">
        <v>4</v>
      </c>
      <c r="I243" s="48"/>
      <c r="J243" s="48">
        <v>2</v>
      </c>
      <c r="K243" s="48">
        <v>1</v>
      </c>
      <c r="L243" s="48"/>
      <c r="M243" s="45" t="s">
        <v>4683</v>
      </c>
      <c r="N243" s="45" t="s">
        <v>4682</v>
      </c>
      <c r="O243" s="49"/>
      <c r="P243" s="49"/>
      <c r="Q243" s="50" t="s">
        <v>2652</v>
      </c>
      <c r="R243" s="50"/>
      <c r="S243" s="45" t="s">
        <v>4479</v>
      </c>
      <c r="T243" s="51" t="s">
        <v>4480</v>
      </c>
      <c r="U243" s="45">
        <v>18</v>
      </c>
      <c r="V243" s="44"/>
    </row>
    <row r="244" spans="1:22">
      <c r="A244" s="56" t="s">
        <v>6290</v>
      </c>
      <c r="B244" s="48" t="s">
        <v>4475</v>
      </c>
      <c r="C244" s="48">
        <v>0</v>
      </c>
      <c r="D244" s="48">
        <v>4</v>
      </c>
      <c r="E244" s="48"/>
      <c r="F244" s="48"/>
      <c r="G244" s="48">
        <v>11</v>
      </c>
      <c r="H244" s="48">
        <v>4</v>
      </c>
      <c r="I244" s="48"/>
      <c r="J244" s="48">
        <v>2</v>
      </c>
      <c r="K244" s="48">
        <v>1</v>
      </c>
      <c r="L244" s="48"/>
      <c r="M244" s="45" t="s">
        <v>4684</v>
      </c>
      <c r="N244" s="45" t="s">
        <v>4682</v>
      </c>
      <c r="O244" s="49"/>
      <c r="P244" s="49"/>
      <c r="Q244" s="50" t="s">
        <v>2655</v>
      </c>
      <c r="R244" s="50"/>
      <c r="S244" s="45" t="s">
        <v>4479</v>
      </c>
      <c r="T244" s="51" t="s">
        <v>4480</v>
      </c>
      <c r="U244" s="45">
        <v>18</v>
      </c>
      <c r="V244" s="44"/>
    </row>
    <row r="245" spans="1:22">
      <c r="A245" s="56" t="s">
        <v>6290</v>
      </c>
      <c r="B245" s="48" t="s">
        <v>4475</v>
      </c>
      <c r="C245" s="48">
        <v>0</v>
      </c>
      <c r="D245" s="48">
        <v>4</v>
      </c>
      <c r="E245" s="48"/>
      <c r="F245" s="48"/>
      <c r="G245" s="48">
        <v>11</v>
      </c>
      <c r="H245" s="48">
        <v>4</v>
      </c>
      <c r="I245" s="48"/>
      <c r="J245" s="48">
        <v>2</v>
      </c>
      <c r="K245" s="48">
        <v>1</v>
      </c>
      <c r="L245" s="48"/>
      <c r="M245" s="45" t="s">
        <v>4685</v>
      </c>
      <c r="N245" s="45" t="s">
        <v>4682</v>
      </c>
      <c r="O245" s="49"/>
      <c r="P245" s="49"/>
      <c r="Q245" s="50" t="s">
        <v>2654</v>
      </c>
      <c r="R245" s="50"/>
      <c r="S245" s="45" t="s">
        <v>4479</v>
      </c>
      <c r="T245" s="51" t="s">
        <v>4480</v>
      </c>
      <c r="U245" s="45">
        <v>18</v>
      </c>
      <c r="V245" s="44"/>
    </row>
    <row r="246" spans="1:22">
      <c r="A246" s="56" t="s">
        <v>6290</v>
      </c>
      <c r="B246" s="48" t="s">
        <v>4475</v>
      </c>
      <c r="C246" s="48">
        <v>0</v>
      </c>
      <c r="D246" s="48">
        <v>4</v>
      </c>
      <c r="E246" s="48"/>
      <c r="F246" s="48"/>
      <c r="G246" s="48">
        <v>9</v>
      </c>
      <c r="H246" s="48">
        <v>4</v>
      </c>
      <c r="I246" s="48"/>
      <c r="J246" s="48">
        <v>2</v>
      </c>
      <c r="K246" s="48">
        <v>1</v>
      </c>
      <c r="L246" s="48"/>
      <c r="M246" s="45" t="s">
        <v>4686</v>
      </c>
      <c r="N246" s="45" t="s">
        <v>4682</v>
      </c>
      <c r="O246" s="49"/>
      <c r="P246" s="49"/>
      <c r="Q246" s="50" t="s">
        <v>2657</v>
      </c>
      <c r="R246" s="50"/>
      <c r="S246" s="45" t="s">
        <v>4479</v>
      </c>
      <c r="T246" s="51" t="s">
        <v>4480</v>
      </c>
      <c r="U246" s="45">
        <v>16</v>
      </c>
      <c r="V246" s="44"/>
    </row>
    <row r="247" spans="1:22">
      <c r="A247" s="56" t="s">
        <v>6290</v>
      </c>
      <c r="B247" s="48" t="s">
        <v>4475</v>
      </c>
      <c r="C247" s="48">
        <v>0</v>
      </c>
      <c r="D247" s="48">
        <v>4</v>
      </c>
      <c r="E247" s="48"/>
      <c r="F247" s="48"/>
      <c r="G247" s="48">
        <v>9</v>
      </c>
      <c r="H247" s="48">
        <v>4</v>
      </c>
      <c r="I247" s="48"/>
      <c r="J247" s="48">
        <v>2</v>
      </c>
      <c r="K247" s="48">
        <v>1</v>
      </c>
      <c r="L247" s="48"/>
      <c r="M247" s="45" t="s">
        <v>4687</v>
      </c>
      <c r="N247" s="45" t="s">
        <v>4682</v>
      </c>
      <c r="O247" s="49"/>
      <c r="P247" s="49"/>
      <c r="Q247" s="50" t="s">
        <v>2656</v>
      </c>
      <c r="R247" s="50"/>
      <c r="S247" s="45" t="s">
        <v>4479</v>
      </c>
      <c r="T247" s="51" t="s">
        <v>4480</v>
      </c>
      <c r="U247" s="45">
        <v>16</v>
      </c>
      <c r="V247" s="44"/>
    </row>
    <row r="248" spans="1:22">
      <c r="A248" s="56" t="s">
        <v>6290</v>
      </c>
      <c r="B248" s="48" t="s">
        <v>4475</v>
      </c>
      <c r="C248" s="48">
        <v>0</v>
      </c>
      <c r="D248" s="48">
        <v>4</v>
      </c>
      <c r="E248" s="48"/>
      <c r="F248" s="48"/>
      <c r="G248" s="48">
        <v>9</v>
      </c>
      <c r="H248" s="48">
        <v>4</v>
      </c>
      <c r="I248" s="48"/>
      <c r="J248" s="48">
        <v>2</v>
      </c>
      <c r="K248" s="48">
        <v>1</v>
      </c>
      <c r="L248" s="48"/>
      <c r="M248" s="45" t="s">
        <v>4688</v>
      </c>
      <c r="N248" s="45" t="s">
        <v>4682</v>
      </c>
      <c r="O248" s="49"/>
      <c r="P248" s="49"/>
      <c r="Q248" s="50" t="s">
        <v>2627</v>
      </c>
      <c r="R248" s="50"/>
      <c r="S248" s="45" t="s">
        <v>4479</v>
      </c>
      <c r="T248" s="51" t="s">
        <v>4480</v>
      </c>
      <c r="U248" s="45">
        <v>16</v>
      </c>
      <c r="V248" s="44"/>
    </row>
    <row r="249" spans="1:22">
      <c r="A249" s="56" t="s">
        <v>6290</v>
      </c>
      <c r="B249" s="48" t="s">
        <v>4475</v>
      </c>
      <c r="C249" s="48">
        <v>0</v>
      </c>
      <c r="D249" s="48">
        <v>4</v>
      </c>
      <c r="E249" s="48"/>
      <c r="F249" s="48"/>
      <c r="G249" s="48">
        <v>7</v>
      </c>
      <c r="H249" s="48">
        <v>4</v>
      </c>
      <c r="I249" s="48"/>
      <c r="J249" s="48">
        <v>2</v>
      </c>
      <c r="K249" s="48">
        <v>1</v>
      </c>
      <c r="L249" s="48"/>
      <c r="M249" s="45" t="s">
        <v>4689</v>
      </c>
      <c r="N249" s="45" t="s">
        <v>4682</v>
      </c>
      <c r="O249" s="49"/>
      <c r="P249" s="49"/>
      <c r="Q249" s="50" t="s">
        <v>2626</v>
      </c>
      <c r="R249" s="50"/>
      <c r="S249" s="45" t="s">
        <v>4479</v>
      </c>
      <c r="T249" s="51" t="s">
        <v>4480</v>
      </c>
      <c r="U249" s="45">
        <v>14</v>
      </c>
      <c r="V249" s="44"/>
    </row>
    <row r="250" spans="1:22">
      <c r="A250" s="56" t="s">
        <v>6290</v>
      </c>
      <c r="B250" s="48" t="s">
        <v>4475</v>
      </c>
      <c r="C250" s="48">
        <v>0</v>
      </c>
      <c r="D250" s="48">
        <v>4</v>
      </c>
      <c r="E250" s="48"/>
      <c r="F250" s="48"/>
      <c r="G250" s="48">
        <v>7</v>
      </c>
      <c r="H250" s="48">
        <v>4</v>
      </c>
      <c r="I250" s="48"/>
      <c r="J250" s="48">
        <v>2</v>
      </c>
      <c r="K250" s="48">
        <v>1</v>
      </c>
      <c r="L250" s="48"/>
      <c r="M250" s="45" t="s">
        <v>4690</v>
      </c>
      <c r="N250" s="45" t="s">
        <v>4691</v>
      </c>
      <c r="O250" s="49"/>
      <c r="P250" s="49"/>
      <c r="Q250" s="50" t="s">
        <v>2622</v>
      </c>
      <c r="R250" s="50"/>
      <c r="S250" s="45" t="s">
        <v>4479</v>
      </c>
      <c r="T250" s="51" t="s">
        <v>4480</v>
      </c>
      <c r="U250" s="45">
        <v>14</v>
      </c>
      <c r="V250" s="44"/>
    </row>
    <row r="251" spans="1:22">
      <c r="A251" s="56" t="s">
        <v>6290</v>
      </c>
      <c r="B251" s="48" t="s">
        <v>4475</v>
      </c>
      <c r="C251" s="48">
        <v>0</v>
      </c>
      <c r="D251" s="48">
        <v>4</v>
      </c>
      <c r="E251" s="48"/>
      <c r="F251" s="48"/>
      <c r="G251" s="48"/>
      <c r="H251" s="48"/>
      <c r="I251" s="48"/>
      <c r="J251" s="48"/>
      <c r="K251" s="48">
        <v>5</v>
      </c>
      <c r="L251" s="48"/>
      <c r="M251" s="45" t="s">
        <v>4692</v>
      </c>
      <c r="N251" s="45" t="s">
        <v>4568</v>
      </c>
      <c r="O251" s="49"/>
      <c r="P251" s="49"/>
      <c r="Q251" s="50" t="s">
        <v>4477</v>
      </c>
      <c r="R251" s="50"/>
      <c r="S251" s="45" t="s">
        <v>4693</v>
      </c>
      <c r="T251" s="51" t="s">
        <v>4694</v>
      </c>
      <c r="U251" s="45">
        <v>5</v>
      </c>
      <c r="V251" s="44"/>
    </row>
    <row r="252" spans="1:22">
      <c r="A252" s="56" t="s">
        <v>6290</v>
      </c>
      <c r="B252" s="48" t="s">
        <v>4475</v>
      </c>
      <c r="C252" s="48">
        <v>0</v>
      </c>
      <c r="D252" s="48">
        <v>4</v>
      </c>
      <c r="E252" s="48"/>
      <c r="F252" s="48"/>
      <c r="G252" s="48"/>
      <c r="H252" s="48"/>
      <c r="I252" s="48"/>
      <c r="J252" s="48"/>
      <c r="K252" s="48">
        <v>5</v>
      </c>
      <c r="L252" s="48"/>
      <c r="M252" s="45" t="s">
        <v>4695</v>
      </c>
      <c r="N252" s="45" t="s">
        <v>4568</v>
      </c>
      <c r="O252" s="49"/>
      <c r="P252" s="49"/>
      <c r="Q252" s="50" t="s">
        <v>4696</v>
      </c>
      <c r="R252" s="50"/>
      <c r="S252" s="45" t="s">
        <v>4693</v>
      </c>
      <c r="T252" s="51" t="s">
        <v>4694</v>
      </c>
      <c r="U252" s="45">
        <v>5</v>
      </c>
      <c r="V252" s="44"/>
    </row>
    <row r="253" spans="1:22">
      <c r="A253" s="56" t="s">
        <v>6290</v>
      </c>
      <c r="B253" s="48" t="s">
        <v>4475</v>
      </c>
      <c r="C253" s="48">
        <v>0</v>
      </c>
      <c r="D253" s="48">
        <v>4</v>
      </c>
      <c r="E253" s="48"/>
      <c r="F253" s="48"/>
      <c r="G253" s="48"/>
      <c r="H253" s="48"/>
      <c r="I253" s="48"/>
      <c r="J253" s="48"/>
      <c r="K253" s="48">
        <v>5</v>
      </c>
      <c r="L253" s="48"/>
      <c r="M253" s="45" t="s">
        <v>4697</v>
      </c>
      <c r="N253" s="45" t="s">
        <v>4568</v>
      </c>
      <c r="O253" s="49"/>
      <c r="P253" s="49"/>
      <c r="Q253" s="50" t="s">
        <v>4698</v>
      </c>
      <c r="R253" s="50"/>
      <c r="S253" s="45" t="s">
        <v>4693</v>
      </c>
      <c r="T253" s="51" t="s">
        <v>4694</v>
      </c>
      <c r="U253" s="45">
        <v>5</v>
      </c>
      <c r="V253" s="44"/>
    </row>
    <row r="254" spans="1:22">
      <c r="A254" s="56" t="s">
        <v>6290</v>
      </c>
      <c r="B254" s="48" t="s">
        <v>4475</v>
      </c>
      <c r="C254" s="48">
        <v>0</v>
      </c>
      <c r="D254" s="48">
        <v>4</v>
      </c>
      <c r="E254" s="48"/>
      <c r="F254" s="48"/>
      <c r="G254" s="48"/>
      <c r="H254" s="48"/>
      <c r="I254" s="48"/>
      <c r="J254" s="48"/>
      <c r="K254" s="48">
        <v>5</v>
      </c>
      <c r="L254" s="48"/>
      <c r="M254" s="45" t="s">
        <v>4699</v>
      </c>
      <c r="N254" s="45" t="s">
        <v>4568</v>
      </c>
      <c r="O254" s="49"/>
      <c r="P254" s="49"/>
      <c r="Q254" s="50" t="s">
        <v>4700</v>
      </c>
      <c r="R254" s="50"/>
      <c r="S254" s="45" t="s">
        <v>4693</v>
      </c>
      <c r="T254" s="51" t="s">
        <v>4694</v>
      </c>
      <c r="U254" s="45">
        <v>5</v>
      </c>
      <c r="V254" s="44"/>
    </row>
    <row r="255" spans="1:22">
      <c r="A255" s="56" t="s">
        <v>6290</v>
      </c>
      <c r="B255" s="48" t="s">
        <v>4475</v>
      </c>
      <c r="C255" s="48">
        <v>0</v>
      </c>
      <c r="D255" s="48">
        <v>4</v>
      </c>
      <c r="E255" s="48"/>
      <c r="F255" s="48"/>
      <c r="G255" s="48"/>
      <c r="H255" s="48"/>
      <c r="I255" s="48"/>
      <c r="J255" s="48"/>
      <c r="K255" s="48">
        <v>3</v>
      </c>
      <c r="L255" s="48"/>
      <c r="M255" s="45" t="s">
        <v>4701</v>
      </c>
      <c r="N255" s="45" t="s">
        <v>4698</v>
      </c>
      <c r="O255" s="49"/>
      <c r="P255" s="49"/>
      <c r="Q255" s="50" t="s">
        <v>4634</v>
      </c>
      <c r="R255" s="50"/>
      <c r="S255" s="45" t="s">
        <v>4479</v>
      </c>
      <c r="T255" s="51" t="s">
        <v>4480</v>
      </c>
      <c r="U255" s="45">
        <v>3</v>
      </c>
      <c r="V255" s="44"/>
    </row>
    <row r="256" spans="1:22">
      <c r="A256" s="56" t="s">
        <v>6290</v>
      </c>
      <c r="B256" s="48" t="s">
        <v>4475</v>
      </c>
      <c r="C256" s="48">
        <v>0</v>
      </c>
      <c r="D256" s="48">
        <v>4</v>
      </c>
      <c r="E256" s="48"/>
      <c r="F256" s="48"/>
      <c r="G256" s="48"/>
      <c r="H256" s="48"/>
      <c r="I256" s="48"/>
      <c r="J256" s="48"/>
      <c r="K256" s="48">
        <v>3</v>
      </c>
      <c r="L256" s="48"/>
      <c r="M256" s="45" t="s">
        <v>4702</v>
      </c>
      <c r="N256" s="45" t="s">
        <v>4698</v>
      </c>
      <c r="O256" s="49"/>
      <c r="P256" s="49"/>
      <c r="Q256" s="50" t="s">
        <v>4629</v>
      </c>
      <c r="R256" s="50"/>
      <c r="S256" s="45" t="s">
        <v>4479</v>
      </c>
      <c r="T256" s="51" t="s">
        <v>4480</v>
      </c>
      <c r="U256" s="45">
        <v>3</v>
      </c>
      <c r="V256" s="44"/>
    </row>
    <row r="257" spans="1:37">
      <c r="A257" s="56" t="s">
        <v>6290</v>
      </c>
      <c r="B257" s="48" t="s">
        <v>4475</v>
      </c>
      <c r="C257" s="48">
        <v>0</v>
      </c>
      <c r="D257" s="48">
        <v>4</v>
      </c>
      <c r="E257" s="48"/>
      <c r="F257" s="48"/>
      <c r="G257" s="48"/>
      <c r="H257" s="48"/>
      <c r="I257" s="48"/>
      <c r="J257" s="48"/>
      <c r="K257" s="48">
        <v>3</v>
      </c>
      <c r="L257" s="48"/>
      <c r="M257" s="45" t="s">
        <v>4703</v>
      </c>
      <c r="N257" s="45" t="s">
        <v>4698</v>
      </c>
      <c r="O257" s="49"/>
      <c r="P257" s="49"/>
      <c r="Q257" s="50" t="s">
        <v>4624</v>
      </c>
      <c r="R257" s="50"/>
      <c r="S257" s="45" t="s">
        <v>4479</v>
      </c>
      <c r="T257" s="51" t="s">
        <v>4480</v>
      </c>
      <c r="U257" s="45">
        <v>3</v>
      </c>
      <c r="V257" s="44"/>
    </row>
    <row r="258" spans="1:37">
      <c r="A258" s="56" t="s">
        <v>6290</v>
      </c>
      <c r="B258" s="48" t="s">
        <v>4475</v>
      </c>
      <c r="C258" s="48">
        <v>0</v>
      </c>
      <c r="D258" s="48">
        <v>4</v>
      </c>
      <c r="E258" s="48"/>
      <c r="F258" s="48"/>
      <c r="G258" s="48"/>
      <c r="H258" s="48"/>
      <c r="I258" s="48"/>
      <c r="J258" s="48"/>
      <c r="K258" s="48">
        <v>3</v>
      </c>
      <c r="L258" s="48"/>
      <c r="M258" s="45" t="s">
        <v>4704</v>
      </c>
      <c r="N258" s="45" t="s">
        <v>4698</v>
      </c>
      <c r="O258" s="49"/>
      <c r="P258" s="49"/>
      <c r="Q258" s="50" t="s">
        <v>4629</v>
      </c>
      <c r="R258" s="50"/>
      <c r="S258" s="45" t="s">
        <v>4705</v>
      </c>
      <c r="T258" s="51" t="s">
        <v>4283</v>
      </c>
      <c r="U258" s="45">
        <v>3</v>
      </c>
      <c r="V258" s="44"/>
    </row>
    <row r="259" spans="1:37">
      <c r="A259" s="56" t="s">
        <v>6290</v>
      </c>
      <c r="B259" s="48" t="s">
        <v>4475</v>
      </c>
      <c r="C259" s="48">
        <v>0</v>
      </c>
      <c r="D259" s="48">
        <v>4</v>
      </c>
      <c r="E259" s="48"/>
      <c r="F259" s="48"/>
      <c r="G259" s="48"/>
      <c r="H259" s="48"/>
      <c r="I259" s="48"/>
      <c r="J259" s="48"/>
      <c r="K259" s="48">
        <v>3</v>
      </c>
      <c r="L259" s="48"/>
      <c r="M259" s="45" t="s">
        <v>4706</v>
      </c>
      <c r="N259" s="45" t="s">
        <v>4700</v>
      </c>
      <c r="O259" s="49"/>
      <c r="P259" s="49"/>
      <c r="Q259" s="50" t="s">
        <v>4639</v>
      </c>
      <c r="R259" s="50"/>
      <c r="S259" s="45" t="s">
        <v>4479</v>
      </c>
      <c r="T259" s="51" t="s">
        <v>4480</v>
      </c>
      <c r="U259" s="45">
        <v>3</v>
      </c>
      <c r="V259" s="44"/>
    </row>
    <row r="260" spans="1:37">
      <c r="A260" s="56" t="s">
        <v>6290</v>
      </c>
      <c r="B260" s="48" t="s">
        <v>4475</v>
      </c>
      <c r="C260" s="48">
        <v>0</v>
      </c>
      <c r="D260" s="48">
        <v>4</v>
      </c>
      <c r="E260" s="48"/>
      <c r="F260" s="48"/>
      <c r="G260" s="48"/>
      <c r="H260" s="48"/>
      <c r="I260" s="48"/>
      <c r="J260" s="48"/>
      <c r="K260" s="48">
        <v>3</v>
      </c>
      <c r="L260" s="48"/>
      <c r="M260" s="45" t="s">
        <v>4707</v>
      </c>
      <c r="N260" s="45" t="s">
        <v>4700</v>
      </c>
      <c r="O260" s="49"/>
      <c r="P260" s="49"/>
      <c r="Q260" s="50" t="s">
        <v>4647</v>
      </c>
      <c r="R260" s="50"/>
      <c r="S260" s="45" t="s">
        <v>4479</v>
      </c>
      <c r="T260" s="51" t="s">
        <v>4480</v>
      </c>
      <c r="U260" s="45">
        <v>3</v>
      </c>
      <c r="V260" s="44"/>
    </row>
    <row r="261" spans="1:37">
      <c r="A261" s="56" t="s">
        <v>6290</v>
      </c>
      <c r="B261" s="48" t="s">
        <v>4475</v>
      </c>
      <c r="C261" s="48">
        <v>0</v>
      </c>
      <c r="D261" s="48">
        <v>4</v>
      </c>
      <c r="E261" s="48"/>
      <c r="F261" s="48"/>
      <c r="G261" s="48"/>
      <c r="H261" s="48"/>
      <c r="I261" s="48"/>
      <c r="J261" s="48"/>
      <c r="K261" s="48">
        <v>3</v>
      </c>
      <c r="L261" s="48"/>
      <c r="M261" s="45" t="s">
        <v>4708</v>
      </c>
      <c r="N261" s="45" t="s">
        <v>4700</v>
      </c>
      <c r="O261" s="49"/>
      <c r="P261" s="49"/>
      <c r="Q261" s="50" t="s">
        <v>4612</v>
      </c>
      <c r="R261" s="50"/>
      <c r="S261" s="45" t="s">
        <v>4479</v>
      </c>
      <c r="T261" s="51" t="s">
        <v>4480</v>
      </c>
      <c r="U261" s="45">
        <v>3</v>
      </c>
      <c r="V261" s="44"/>
    </row>
    <row r="262" spans="1:37">
      <c r="A262" s="56" t="s">
        <v>6290</v>
      </c>
      <c r="B262" s="48" t="s">
        <v>4475</v>
      </c>
      <c r="C262" s="48">
        <v>0</v>
      </c>
      <c r="D262" s="48">
        <v>4</v>
      </c>
      <c r="E262" s="48"/>
      <c r="F262" s="48"/>
      <c r="G262" s="48"/>
      <c r="H262" s="48"/>
      <c r="I262" s="48"/>
      <c r="J262" s="48"/>
      <c r="K262" s="48">
        <v>3</v>
      </c>
      <c r="L262" s="48"/>
      <c r="M262" s="45" t="s">
        <v>4709</v>
      </c>
      <c r="N262" s="45" t="s">
        <v>4700</v>
      </c>
      <c r="O262" s="49"/>
      <c r="P262" s="49"/>
      <c r="Q262" s="50" t="s">
        <v>4710</v>
      </c>
      <c r="R262" s="50"/>
      <c r="S262" s="45" t="s">
        <v>4479</v>
      </c>
      <c r="T262" s="51" t="s">
        <v>4480</v>
      </c>
      <c r="U262" s="45">
        <v>3</v>
      </c>
      <c r="V262" s="44"/>
    </row>
    <row r="263" spans="1:37">
      <c r="A263" s="56" t="s">
        <v>6290</v>
      </c>
      <c r="B263" s="48" t="s">
        <v>4475</v>
      </c>
      <c r="C263" s="48">
        <v>0</v>
      </c>
      <c r="D263" s="48">
        <v>4</v>
      </c>
      <c r="E263" s="48"/>
      <c r="F263" s="48"/>
      <c r="G263" s="48"/>
      <c r="H263" s="48"/>
      <c r="I263" s="48"/>
      <c r="J263" s="48"/>
      <c r="K263" s="48">
        <v>3</v>
      </c>
      <c r="L263" s="48"/>
      <c r="M263" s="45" t="s">
        <v>4711</v>
      </c>
      <c r="N263" s="45" t="s">
        <v>4710</v>
      </c>
      <c r="O263" s="49"/>
      <c r="P263" s="49"/>
      <c r="Q263" s="50" t="s">
        <v>4712</v>
      </c>
      <c r="R263" s="50"/>
      <c r="S263" s="45" t="s">
        <v>4479</v>
      </c>
      <c r="T263" s="51" t="s">
        <v>4480</v>
      </c>
      <c r="U263" s="45">
        <v>3</v>
      </c>
      <c r="V263" s="44"/>
    </row>
    <row r="264" spans="1:37">
      <c r="A264" s="56" t="s">
        <v>6290</v>
      </c>
      <c r="B264" s="48" t="s">
        <v>4475</v>
      </c>
      <c r="C264" s="48">
        <v>0</v>
      </c>
      <c r="D264" s="48">
        <v>4</v>
      </c>
      <c r="E264" s="48"/>
      <c r="F264" s="48"/>
      <c r="G264" s="48"/>
      <c r="H264" s="48"/>
      <c r="I264" s="48"/>
      <c r="J264" s="48"/>
      <c r="K264" s="48">
        <v>3</v>
      </c>
      <c r="L264" s="48"/>
      <c r="M264" s="45" t="s">
        <v>4713</v>
      </c>
      <c r="N264" s="45" t="s">
        <v>4700</v>
      </c>
      <c r="O264" s="49"/>
      <c r="P264" s="49"/>
      <c r="Q264" s="50" t="s">
        <v>4639</v>
      </c>
      <c r="R264" s="50"/>
      <c r="S264" s="45" t="s">
        <v>4705</v>
      </c>
      <c r="T264" s="51" t="s">
        <v>4283</v>
      </c>
      <c r="U264" s="45">
        <v>3</v>
      </c>
      <c r="V264" s="44"/>
    </row>
    <row r="265" spans="1:37">
      <c r="A265" s="56" t="s">
        <v>6290</v>
      </c>
      <c r="B265" s="48" t="s">
        <v>4475</v>
      </c>
      <c r="C265" s="48">
        <v>0</v>
      </c>
      <c r="D265" s="48">
        <v>4</v>
      </c>
      <c r="E265" s="48"/>
      <c r="F265" s="48"/>
      <c r="G265" s="48"/>
      <c r="H265" s="48"/>
      <c r="I265" s="48"/>
      <c r="J265" s="48"/>
      <c r="K265" s="48">
        <v>3</v>
      </c>
      <c r="L265" s="48"/>
      <c r="M265" s="45" t="s">
        <v>4714</v>
      </c>
      <c r="N265" s="45" t="s">
        <v>4712</v>
      </c>
      <c r="O265" s="49"/>
      <c r="P265" s="49"/>
      <c r="Q265" s="50" t="s">
        <v>4664</v>
      </c>
      <c r="R265" s="50"/>
      <c r="S265" s="45" t="s">
        <v>4479</v>
      </c>
      <c r="T265" s="51" t="s">
        <v>4480</v>
      </c>
      <c r="U265" s="45">
        <v>3</v>
      </c>
      <c r="V265" s="44"/>
    </row>
    <row r="266" spans="1:37">
      <c r="A266" s="56" t="s">
        <v>6290</v>
      </c>
      <c r="B266" s="48" t="s">
        <v>4475</v>
      </c>
      <c r="C266" s="48">
        <v>0</v>
      </c>
      <c r="D266" s="48">
        <v>4</v>
      </c>
      <c r="E266" s="48"/>
      <c r="F266" s="48"/>
      <c r="G266" s="48"/>
      <c r="H266" s="48"/>
      <c r="I266" s="48"/>
      <c r="J266" s="48"/>
      <c r="K266" s="48"/>
      <c r="L266" s="48"/>
      <c r="M266" s="45" t="s">
        <v>4715</v>
      </c>
      <c r="N266" s="45" t="s">
        <v>4664</v>
      </c>
      <c r="O266" s="49"/>
      <c r="P266" s="49"/>
      <c r="Q266" s="50" t="s">
        <v>4716</v>
      </c>
      <c r="R266" s="50"/>
      <c r="S266" s="45" t="s">
        <v>4479</v>
      </c>
      <c r="T266" s="51" t="s">
        <v>4480</v>
      </c>
      <c r="U266" s="45">
        <v>3</v>
      </c>
      <c r="V266" s="44"/>
    </row>
    <row r="267" spans="1:37">
      <c r="A267" s="56" t="s">
        <v>6290</v>
      </c>
      <c r="B267" s="48" t="s">
        <v>4475</v>
      </c>
      <c r="C267" s="48">
        <v>0</v>
      </c>
      <c r="D267" s="48">
        <v>4</v>
      </c>
      <c r="E267" s="48"/>
      <c r="F267" s="48"/>
      <c r="G267" s="48"/>
      <c r="H267" s="48"/>
      <c r="I267" s="48"/>
      <c r="J267" s="48"/>
      <c r="K267" s="48"/>
      <c r="L267" s="48"/>
      <c r="M267" s="45" t="s">
        <v>4717</v>
      </c>
      <c r="N267" s="45" t="s">
        <v>4716</v>
      </c>
      <c r="O267" s="49"/>
      <c r="P267" s="49"/>
      <c r="Q267" s="50" t="s">
        <v>4718</v>
      </c>
      <c r="R267" s="50"/>
      <c r="S267" s="45" t="s">
        <v>4479</v>
      </c>
      <c r="T267" s="51" t="s">
        <v>4480</v>
      </c>
      <c r="U267" s="45">
        <v>3</v>
      </c>
      <c r="V267" s="44"/>
    </row>
    <row r="268" spans="1:37">
      <c r="A268" s="56" t="s">
        <v>6290</v>
      </c>
      <c r="B268" s="48" t="s">
        <v>4475</v>
      </c>
      <c r="C268" s="48">
        <v>0</v>
      </c>
      <c r="D268" s="48">
        <v>4</v>
      </c>
      <c r="E268" s="48"/>
      <c r="F268" s="48"/>
      <c r="G268" s="48"/>
      <c r="H268" s="48"/>
      <c r="I268" s="48"/>
      <c r="J268" s="48"/>
      <c r="K268" s="48"/>
      <c r="L268" s="48"/>
      <c r="M268" s="45" t="s">
        <v>4706</v>
      </c>
      <c r="N268" s="45" t="s">
        <v>4718</v>
      </c>
      <c r="O268" s="49"/>
      <c r="P268" s="49"/>
      <c r="Q268" s="50" t="s">
        <v>4691</v>
      </c>
      <c r="R268" s="50"/>
      <c r="S268" s="45" t="s">
        <v>4479</v>
      </c>
      <c r="T268" s="51" t="s">
        <v>4480</v>
      </c>
      <c r="U268" s="45">
        <v>3</v>
      </c>
      <c r="V268" s="44"/>
    </row>
    <row r="269" spans="1:37">
      <c r="A269" s="56" t="s">
        <v>6290</v>
      </c>
      <c r="B269" s="48" t="s">
        <v>4475</v>
      </c>
      <c r="C269" s="48">
        <v>0</v>
      </c>
      <c r="D269" s="48">
        <v>4</v>
      </c>
      <c r="E269" s="48"/>
      <c r="F269" s="48"/>
      <c r="G269" s="48"/>
      <c r="H269" s="48"/>
      <c r="I269" s="48"/>
      <c r="J269" s="48"/>
      <c r="K269" s="48"/>
      <c r="L269" s="48"/>
      <c r="M269" s="45" t="s">
        <v>4719</v>
      </c>
      <c r="N269" s="45" t="s">
        <v>4568</v>
      </c>
      <c r="O269" s="49"/>
      <c r="P269" s="49"/>
      <c r="Q269" s="50" t="s">
        <v>4477</v>
      </c>
      <c r="R269" s="50"/>
      <c r="S269" s="45" t="s">
        <v>4705</v>
      </c>
      <c r="T269" s="51" t="s">
        <v>4283</v>
      </c>
      <c r="U269" s="45">
        <v>5</v>
      </c>
      <c r="V269" s="44"/>
      <c r="AK269" s="47" t="s">
        <v>4295</v>
      </c>
    </row>
    <row r="270" spans="1:37">
      <c r="A270" s="56" t="s">
        <v>6290</v>
      </c>
      <c r="B270" s="48" t="s">
        <v>4475</v>
      </c>
      <c r="C270" s="48">
        <v>0</v>
      </c>
      <c r="D270" s="48">
        <v>4</v>
      </c>
      <c r="E270" s="48"/>
      <c r="F270" s="48"/>
      <c r="G270" s="48"/>
      <c r="H270" s="48"/>
      <c r="I270" s="48"/>
      <c r="J270" s="48"/>
      <c r="K270" s="48"/>
      <c r="L270" s="48"/>
      <c r="M270" s="45" t="s">
        <v>4720</v>
      </c>
      <c r="N270" s="45" t="s">
        <v>4568</v>
      </c>
      <c r="O270" s="49"/>
      <c r="P270" s="49"/>
      <c r="Q270" s="50" t="s">
        <v>4477</v>
      </c>
      <c r="R270" s="50"/>
      <c r="S270" s="45" t="s">
        <v>4705</v>
      </c>
      <c r="T270" s="51" t="s">
        <v>4283</v>
      </c>
      <c r="U270" s="45">
        <v>5</v>
      </c>
      <c r="V270" s="44"/>
      <c r="AK270" s="47" t="s">
        <v>4295</v>
      </c>
    </row>
    <row r="271" spans="1:37">
      <c r="A271" s="56" t="s">
        <v>6290</v>
      </c>
      <c r="B271" s="48" t="s">
        <v>4475</v>
      </c>
      <c r="C271" s="48">
        <v>0</v>
      </c>
      <c r="D271" s="48">
        <v>4</v>
      </c>
      <c r="E271" s="48"/>
      <c r="F271" s="48"/>
      <c r="G271" s="48"/>
      <c r="H271" s="48"/>
      <c r="I271" s="48"/>
      <c r="J271" s="48"/>
      <c r="K271" s="48"/>
      <c r="L271" s="48"/>
      <c r="M271" s="45" t="s">
        <v>4721</v>
      </c>
      <c r="N271" s="45" t="s">
        <v>4722</v>
      </c>
      <c r="O271" s="49"/>
      <c r="P271" s="49"/>
      <c r="Q271" s="50" t="s">
        <v>4624</v>
      </c>
      <c r="R271" s="50"/>
      <c r="S271" s="45" t="s">
        <v>4705</v>
      </c>
      <c r="T271" s="51" t="s">
        <v>4283</v>
      </c>
      <c r="U271" s="45">
        <v>3</v>
      </c>
      <c r="V271" s="44"/>
      <c r="AK271" s="47" t="s">
        <v>4295</v>
      </c>
    </row>
    <row r="272" spans="1:37">
      <c r="A272" s="56" t="s">
        <v>6290</v>
      </c>
      <c r="B272" s="48" t="s">
        <v>4475</v>
      </c>
      <c r="C272" s="48">
        <v>0</v>
      </c>
      <c r="D272" s="48">
        <v>4</v>
      </c>
      <c r="E272" s="48"/>
      <c r="F272" s="48"/>
      <c r="G272" s="48"/>
      <c r="H272" s="48"/>
      <c r="I272" s="48"/>
      <c r="J272" s="48"/>
      <c r="K272" s="48"/>
      <c r="L272" s="48"/>
      <c r="M272" s="45" t="s">
        <v>4723</v>
      </c>
      <c r="N272" s="45" t="s">
        <v>4624</v>
      </c>
      <c r="O272" s="49"/>
      <c r="P272" s="49"/>
      <c r="Q272" s="50" t="s">
        <v>4629</v>
      </c>
      <c r="R272" s="50"/>
      <c r="S272" s="45" t="s">
        <v>4705</v>
      </c>
      <c r="T272" s="51" t="s">
        <v>4283</v>
      </c>
      <c r="U272" s="45">
        <v>3</v>
      </c>
      <c r="V272" s="44"/>
      <c r="AK272" s="47" t="s">
        <v>4295</v>
      </c>
    </row>
    <row r="273" spans="1:37">
      <c r="A273" s="56" t="s">
        <v>6290</v>
      </c>
      <c r="B273" s="48" t="s">
        <v>4475</v>
      </c>
      <c r="C273" s="48">
        <v>0</v>
      </c>
      <c r="D273" s="48">
        <v>4</v>
      </c>
      <c r="E273" s="48"/>
      <c r="F273" s="48"/>
      <c r="G273" s="48"/>
      <c r="H273" s="48"/>
      <c r="I273" s="48"/>
      <c r="J273" s="48"/>
      <c r="K273" s="48"/>
      <c r="L273" s="48"/>
      <c r="M273" s="45" t="s">
        <v>4724</v>
      </c>
      <c r="N273" s="45" t="s">
        <v>4629</v>
      </c>
      <c r="O273" s="49"/>
      <c r="P273" s="49"/>
      <c r="Q273" s="50" t="s">
        <v>4634</v>
      </c>
      <c r="R273" s="50"/>
      <c r="S273" s="45" t="s">
        <v>4705</v>
      </c>
      <c r="T273" s="51" t="s">
        <v>4283</v>
      </c>
      <c r="U273" s="45">
        <v>3</v>
      </c>
      <c r="V273" s="44"/>
      <c r="AK273" s="47" t="s">
        <v>4295</v>
      </c>
    </row>
    <row r="274" spans="1:37">
      <c r="A274" s="56" t="s">
        <v>6290</v>
      </c>
      <c r="B274" s="48" t="s">
        <v>4475</v>
      </c>
      <c r="C274" s="48">
        <v>0</v>
      </c>
      <c r="D274" s="48">
        <v>4</v>
      </c>
      <c r="E274" s="48"/>
      <c r="F274" s="48"/>
      <c r="G274" s="48"/>
      <c r="H274" s="48"/>
      <c r="I274" s="48"/>
      <c r="J274" s="48"/>
      <c r="K274" s="48"/>
      <c r="L274" s="48"/>
      <c r="M274" s="45" t="s">
        <v>4725</v>
      </c>
      <c r="N274" s="45" t="s">
        <v>4634</v>
      </c>
      <c r="O274" s="49"/>
      <c r="P274" s="49"/>
      <c r="Q274" s="50" t="s">
        <v>4639</v>
      </c>
      <c r="R274" s="50"/>
      <c r="S274" s="45" t="s">
        <v>4705</v>
      </c>
      <c r="T274" s="51" t="s">
        <v>4283</v>
      </c>
      <c r="U274" s="45">
        <v>3</v>
      </c>
      <c r="V274" s="44"/>
      <c r="AK274" s="47" t="s">
        <v>4295</v>
      </c>
    </row>
    <row r="275" spans="1:37">
      <c r="A275" s="56" t="s">
        <v>6290</v>
      </c>
      <c r="B275" s="48" t="s">
        <v>4475</v>
      </c>
      <c r="C275" s="48">
        <v>0</v>
      </c>
      <c r="D275" s="48">
        <v>4</v>
      </c>
      <c r="E275" s="48"/>
      <c r="F275" s="48"/>
      <c r="G275" s="48"/>
      <c r="H275" s="48"/>
      <c r="I275" s="48"/>
      <c r="J275" s="48"/>
      <c r="K275" s="48"/>
      <c r="L275" s="48"/>
      <c r="M275" s="45" t="s">
        <v>4726</v>
      </c>
      <c r="N275" s="45" t="s">
        <v>4639</v>
      </c>
      <c r="O275" s="49"/>
      <c r="P275" s="49"/>
      <c r="Q275" s="50" t="s">
        <v>4647</v>
      </c>
      <c r="R275" s="50"/>
      <c r="S275" s="45" t="s">
        <v>4705</v>
      </c>
      <c r="T275" s="51" t="s">
        <v>4283</v>
      </c>
      <c r="U275" s="45">
        <v>3</v>
      </c>
      <c r="V275" s="44"/>
      <c r="AK275" s="47" t="s">
        <v>4295</v>
      </c>
    </row>
    <row r="276" spans="1:37">
      <c r="A276" s="56" t="s">
        <v>6290</v>
      </c>
      <c r="B276" s="48" t="s">
        <v>4475</v>
      </c>
      <c r="C276" s="48">
        <v>0</v>
      </c>
      <c r="D276" s="48">
        <v>4</v>
      </c>
      <c r="E276" s="48"/>
      <c r="F276" s="48"/>
      <c r="G276" s="48"/>
      <c r="H276" s="48"/>
      <c r="I276" s="48"/>
      <c r="J276" s="48"/>
      <c r="K276" s="48"/>
      <c r="L276" s="48"/>
      <c r="M276" s="45" t="s">
        <v>4727</v>
      </c>
      <c r="N276" s="45" t="s">
        <v>4647</v>
      </c>
      <c r="O276" s="49"/>
      <c r="P276" s="49"/>
      <c r="Q276" s="50" t="s">
        <v>4728</v>
      </c>
      <c r="R276" s="50"/>
      <c r="S276" s="45" t="s">
        <v>4705</v>
      </c>
      <c r="T276" s="51" t="s">
        <v>4283</v>
      </c>
      <c r="U276" s="45">
        <v>3</v>
      </c>
      <c r="V276" s="44"/>
      <c r="AK276" s="47" t="s">
        <v>4295</v>
      </c>
    </row>
    <row r="277" spans="1:37">
      <c r="A277" s="56" t="s">
        <v>6290</v>
      </c>
      <c r="B277" s="48" t="s">
        <v>4475</v>
      </c>
      <c r="C277" s="48">
        <v>0</v>
      </c>
      <c r="D277" s="48">
        <v>4</v>
      </c>
      <c r="E277" s="48"/>
      <c r="F277" s="48"/>
      <c r="G277" s="48"/>
      <c r="H277" s="48"/>
      <c r="I277" s="48"/>
      <c r="J277" s="48"/>
      <c r="K277" s="48"/>
      <c r="L277" s="48"/>
      <c r="M277" s="45" t="s">
        <v>4729</v>
      </c>
      <c r="N277" s="45" t="s">
        <v>4612</v>
      </c>
      <c r="O277" s="49"/>
      <c r="P277" s="49"/>
      <c r="Q277" s="50" t="s">
        <v>4710</v>
      </c>
      <c r="R277" s="50"/>
      <c r="S277" s="45" t="s">
        <v>4705</v>
      </c>
      <c r="T277" s="51" t="s">
        <v>4283</v>
      </c>
      <c r="U277" s="45">
        <v>3</v>
      </c>
      <c r="V277" s="44"/>
      <c r="AK277" s="47" t="s">
        <v>4295</v>
      </c>
    </row>
    <row r="278" spans="1:37">
      <c r="A278" s="56" t="s">
        <v>6290</v>
      </c>
      <c r="B278" s="48" t="s">
        <v>4475</v>
      </c>
      <c r="C278" s="48">
        <v>0</v>
      </c>
      <c r="D278" s="48">
        <v>4</v>
      </c>
      <c r="E278" s="48"/>
      <c r="F278" s="48"/>
      <c r="G278" s="48"/>
      <c r="H278" s="48"/>
      <c r="I278" s="48"/>
      <c r="J278" s="48"/>
      <c r="K278" s="48"/>
      <c r="L278" s="48"/>
      <c r="M278" s="45" t="s">
        <v>4730</v>
      </c>
      <c r="N278" s="45" t="s">
        <v>4710</v>
      </c>
      <c r="O278" s="49"/>
      <c r="P278" s="49"/>
      <c r="Q278" s="50" t="s">
        <v>4731</v>
      </c>
      <c r="R278" s="50"/>
      <c r="S278" s="45" t="s">
        <v>4705</v>
      </c>
      <c r="T278" s="51" t="s">
        <v>4283</v>
      </c>
      <c r="U278" s="45">
        <v>3</v>
      </c>
      <c r="V278" s="44"/>
      <c r="AK278" s="47" t="s">
        <v>4295</v>
      </c>
    </row>
    <row r="279" spans="1:37">
      <c r="A279" s="56" t="s">
        <v>6290</v>
      </c>
      <c r="B279" s="48" t="s">
        <v>4475</v>
      </c>
      <c r="C279" s="48">
        <v>0</v>
      </c>
      <c r="D279" s="48">
        <v>4</v>
      </c>
      <c r="E279" s="48"/>
      <c r="F279" s="48"/>
      <c r="G279" s="48"/>
      <c r="H279" s="48"/>
      <c r="I279" s="48"/>
      <c r="J279" s="48"/>
      <c r="K279" s="48"/>
      <c r="L279" s="48"/>
      <c r="M279" s="45" t="s">
        <v>4732</v>
      </c>
      <c r="N279" s="45" t="s">
        <v>4712</v>
      </c>
      <c r="O279" s="49"/>
      <c r="P279" s="49"/>
      <c r="Q279" s="50" t="s">
        <v>4733</v>
      </c>
      <c r="R279" s="50"/>
      <c r="S279" s="45" t="s">
        <v>4705</v>
      </c>
      <c r="T279" s="51" t="s">
        <v>4283</v>
      </c>
      <c r="U279" s="45">
        <v>3</v>
      </c>
      <c r="V279" s="44"/>
      <c r="AK279" s="47" t="s">
        <v>4295</v>
      </c>
    </row>
    <row r="280" spans="1:37">
      <c r="A280" s="56" t="s">
        <v>6290</v>
      </c>
      <c r="B280" s="48" t="s">
        <v>4475</v>
      </c>
      <c r="C280" s="48">
        <v>0</v>
      </c>
      <c r="D280" s="48">
        <v>4</v>
      </c>
      <c r="E280" s="48"/>
      <c r="F280" s="48"/>
      <c r="G280" s="48"/>
      <c r="H280" s="48"/>
      <c r="I280" s="48"/>
      <c r="J280" s="48"/>
      <c r="K280" s="48"/>
      <c r="L280" s="48"/>
      <c r="M280" s="45" t="s">
        <v>4734</v>
      </c>
      <c r="N280" s="45" t="s">
        <v>4733</v>
      </c>
      <c r="O280" s="49"/>
      <c r="P280" s="49"/>
      <c r="Q280" s="50" t="s">
        <v>4673</v>
      </c>
      <c r="R280" s="50"/>
      <c r="S280" s="45" t="s">
        <v>4705</v>
      </c>
      <c r="T280" s="51" t="s">
        <v>4283</v>
      </c>
      <c r="U280" s="45">
        <v>3</v>
      </c>
      <c r="V280" s="44"/>
      <c r="AK280" s="47" t="s">
        <v>4295</v>
      </c>
    </row>
    <row r="281" spans="1:37">
      <c r="A281" s="56" t="s">
        <v>6290</v>
      </c>
      <c r="B281" s="48" t="s">
        <v>4475</v>
      </c>
      <c r="C281" s="48">
        <v>0</v>
      </c>
      <c r="D281" s="48">
        <v>4</v>
      </c>
      <c r="E281" s="48"/>
      <c r="F281" s="48"/>
      <c r="G281" s="48"/>
      <c r="H281" s="48"/>
      <c r="I281" s="48"/>
      <c r="J281" s="48"/>
      <c r="K281" s="48"/>
      <c r="L281" s="48"/>
      <c r="M281" s="45" t="s">
        <v>4735</v>
      </c>
      <c r="N281" s="45" t="s">
        <v>4673</v>
      </c>
      <c r="O281" s="49"/>
      <c r="P281" s="49"/>
      <c r="Q281" s="50" t="s">
        <v>4682</v>
      </c>
      <c r="R281" s="50"/>
      <c r="S281" s="45" t="s">
        <v>4705</v>
      </c>
      <c r="T281" s="51" t="s">
        <v>4283</v>
      </c>
      <c r="U281" s="45">
        <v>3</v>
      </c>
      <c r="V281" s="44"/>
      <c r="AK281" s="47" t="s">
        <v>4295</v>
      </c>
    </row>
    <row r="282" spans="1:37">
      <c r="A282" s="56" t="s">
        <v>6290</v>
      </c>
      <c r="B282" s="48" t="s">
        <v>4475</v>
      </c>
      <c r="C282" s="48">
        <v>0</v>
      </c>
      <c r="D282" s="48">
        <v>4</v>
      </c>
      <c r="E282" s="48"/>
      <c r="F282" s="48"/>
      <c r="G282" s="48"/>
      <c r="H282" s="48"/>
      <c r="I282" s="48"/>
      <c r="J282" s="48"/>
      <c r="K282" s="48"/>
      <c r="L282" s="48"/>
      <c r="M282" s="45" t="s">
        <v>4736</v>
      </c>
      <c r="N282" s="45" t="s">
        <v>4682</v>
      </c>
      <c r="O282" s="49"/>
      <c r="P282" s="49"/>
      <c r="Q282" s="50" t="s">
        <v>4691</v>
      </c>
      <c r="R282" s="50"/>
      <c r="S282" s="45" t="s">
        <v>4705</v>
      </c>
      <c r="T282" s="51" t="s">
        <v>4283</v>
      </c>
      <c r="U282" s="45">
        <v>3</v>
      </c>
      <c r="V282" s="44"/>
      <c r="AK282" s="47" t="s">
        <v>4295</v>
      </c>
    </row>
    <row r="283" spans="1:37">
      <c r="A283" s="56" t="s">
        <v>6290</v>
      </c>
      <c r="B283" s="48" t="s">
        <v>4475</v>
      </c>
      <c r="C283" s="48">
        <v>0</v>
      </c>
      <c r="D283" s="48">
        <v>4</v>
      </c>
      <c r="E283" s="48"/>
      <c r="F283" s="48"/>
      <c r="G283" s="48"/>
      <c r="H283" s="48"/>
      <c r="I283" s="48"/>
      <c r="J283" s="48"/>
      <c r="K283" s="48"/>
      <c r="L283" s="48"/>
      <c r="M283" s="45" t="s">
        <v>4737</v>
      </c>
      <c r="N283" s="45" t="s">
        <v>4691</v>
      </c>
      <c r="O283" s="49"/>
      <c r="P283" s="49"/>
      <c r="Q283" s="50" t="s">
        <v>4722</v>
      </c>
      <c r="R283" s="50"/>
      <c r="S283" s="45" t="s">
        <v>4705</v>
      </c>
      <c r="T283" s="51" t="s">
        <v>4283</v>
      </c>
      <c r="U283" s="45">
        <v>3</v>
      </c>
      <c r="V283" s="44"/>
      <c r="AK283" s="47" t="s">
        <v>4295</v>
      </c>
    </row>
    <row r="284" spans="1:37">
      <c r="A284" s="56" t="s">
        <v>6290</v>
      </c>
      <c r="B284" s="48" t="s">
        <v>4475</v>
      </c>
      <c r="C284" s="48">
        <v>0</v>
      </c>
      <c r="D284" s="48">
        <v>4</v>
      </c>
      <c r="E284" s="48"/>
      <c r="F284" s="48"/>
      <c r="G284" s="48"/>
      <c r="H284" s="48"/>
      <c r="I284" s="48"/>
      <c r="J284" s="48"/>
      <c r="K284" s="48"/>
      <c r="L284" s="48"/>
      <c r="M284" s="45">
        <v>357</v>
      </c>
      <c r="N284" s="45" t="s">
        <v>4738</v>
      </c>
      <c r="O284" s="49"/>
      <c r="P284" s="49"/>
      <c r="Q284" s="50" t="s">
        <v>4739</v>
      </c>
      <c r="R284" s="50"/>
      <c r="S284" s="45" t="s">
        <v>4295</v>
      </c>
      <c r="T284" s="51" t="s">
        <v>4295</v>
      </c>
      <c r="U284" s="45" t="s">
        <v>4295</v>
      </c>
      <c r="V284" s="44"/>
      <c r="AK284" s="47" t="s">
        <v>4740</v>
      </c>
    </row>
    <row r="285" spans="1:37">
      <c r="A285" s="56" t="s">
        <v>6290</v>
      </c>
      <c r="B285" s="48" t="s">
        <v>4475</v>
      </c>
      <c r="C285" s="48">
        <v>0</v>
      </c>
      <c r="D285" s="48">
        <v>4</v>
      </c>
      <c r="E285" s="48"/>
      <c r="F285" s="48"/>
      <c r="G285" s="48"/>
      <c r="H285" s="48"/>
      <c r="I285" s="48"/>
      <c r="J285" s="48"/>
      <c r="K285" s="48"/>
      <c r="L285" s="48"/>
      <c r="M285" s="45">
        <v>357.1</v>
      </c>
      <c r="N285" s="45" t="s">
        <v>4739</v>
      </c>
      <c r="O285" s="49"/>
      <c r="P285" s="49"/>
      <c r="Q285" s="50" t="s">
        <v>4741</v>
      </c>
      <c r="R285" s="50"/>
      <c r="S285" s="45" t="s">
        <v>4479</v>
      </c>
      <c r="T285" s="51" t="s">
        <v>4742</v>
      </c>
      <c r="U285" s="45">
        <v>5</v>
      </c>
      <c r="V285" s="44"/>
      <c r="AK285" s="47" t="s">
        <v>4295</v>
      </c>
    </row>
    <row r="286" spans="1:37">
      <c r="A286" s="56" t="s">
        <v>6290</v>
      </c>
      <c r="B286" s="48" t="s">
        <v>4475</v>
      </c>
      <c r="C286" s="48">
        <v>0</v>
      </c>
      <c r="D286" s="48">
        <v>4</v>
      </c>
      <c r="E286" s="48"/>
      <c r="F286" s="48"/>
      <c r="G286" s="48"/>
      <c r="H286" s="48"/>
      <c r="I286" s="48"/>
      <c r="J286" s="48"/>
      <c r="K286" s="48"/>
      <c r="L286" s="48"/>
      <c r="M286" s="45">
        <v>357</v>
      </c>
      <c r="N286" s="45" t="s">
        <v>4739</v>
      </c>
      <c r="O286" s="49"/>
      <c r="P286" s="49"/>
      <c r="Q286" s="50" t="s">
        <v>4743</v>
      </c>
      <c r="R286" s="50"/>
      <c r="S286" s="45" t="s">
        <v>4295</v>
      </c>
      <c r="T286" s="51" t="s">
        <v>4295</v>
      </c>
      <c r="U286" s="45" t="s">
        <v>4295</v>
      </c>
      <c r="V286" s="44"/>
      <c r="AK286" s="47" t="s">
        <v>4740</v>
      </c>
    </row>
    <row r="287" spans="1:37">
      <c r="A287" s="56" t="s">
        <v>6290</v>
      </c>
      <c r="B287" s="48" t="s">
        <v>4475</v>
      </c>
      <c r="C287" s="48">
        <v>0</v>
      </c>
      <c r="D287" s="48">
        <v>4</v>
      </c>
      <c r="E287" s="48"/>
      <c r="F287" s="48"/>
      <c r="G287" s="48"/>
      <c r="H287" s="48"/>
      <c r="I287" s="48"/>
      <c r="J287" s="48"/>
      <c r="K287" s="48"/>
      <c r="L287" s="48"/>
      <c r="M287" s="45">
        <v>359</v>
      </c>
      <c r="N287" s="45" t="s">
        <v>4743</v>
      </c>
      <c r="O287" s="49"/>
      <c r="P287" s="49"/>
      <c r="Q287" s="50" t="s">
        <v>4744</v>
      </c>
      <c r="R287" s="50"/>
      <c r="S287" s="45" t="s">
        <v>4295</v>
      </c>
      <c r="T287" s="51" t="s">
        <v>4295</v>
      </c>
      <c r="U287" s="45" t="s">
        <v>4295</v>
      </c>
      <c r="V287" s="44"/>
      <c r="AK287" s="47" t="s">
        <v>4740</v>
      </c>
    </row>
    <row r="288" spans="1:37">
      <c r="A288" s="56" t="s">
        <v>6290</v>
      </c>
      <c r="B288" s="48" t="s">
        <v>4475</v>
      </c>
      <c r="C288" s="48">
        <v>0</v>
      </c>
      <c r="D288" s="48">
        <v>4</v>
      </c>
      <c r="E288" s="48"/>
      <c r="F288" s="48"/>
      <c r="G288" s="48"/>
      <c r="H288" s="48"/>
      <c r="I288" s="48"/>
      <c r="J288" s="48"/>
      <c r="K288" s="48"/>
      <c r="L288" s="48"/>
      <c r="M288" s="45">
        <v>359.1</v>
      </c>
      <c r="N288" s="45" t="s">
        <v>4744</v>
      </c>
      <c r="O288" s="49"/>
      <c r="P288" s="49"/>
      <c r="Q288" s="50" t="s">
        <v>4745</v>
      </c>
      <c r="R288" s="50"/>
      <c r="S288" s="45" t="s">
        <v>4479</v>
      </c>
      <c r="T288" s="51" t="s">
        <v>4742</v>
      </c>
      <c r="U288" s="45">
        <v>5</v>
      </c>
      <c r="V288" s="44"/>
      <c r="AK288" s="47" t="s">
        <v>4295</v>
      </c>
    </row>
    <row r="289" spans="1:37">
      <c r="A289" s="56" t="s">
        <v>6290</v>
      </c>
      <c r="B289" s="48" t="s">
        <v>4475</v>
      </c>
      <c r="C289" s="48">
        <v>0</v>
      </c>
      <c r="D289" s="48">
        <v>4</v>
      </c>
      <c r="E289" s="48"/>
      <c r="F289" s="48"/>
      <c r="G289" s="48"/>
      <c r="H289" s="48"/>
      <c r="I289" s="48"/>
      <c r="J289" s="48"/>
      <c r="K289" s="48"/>
      <c r="L289" s="48"/>
      <c r="M289" s="45">
        <v>359</v>
      </c>
      <c r="N289" s="45" t="s">
        <v>4744</v>
      </c>
      <c r="O289" s="49"/>
      <c r="P289" s="49"/>
      <c r="Q289" s="50" t="s">
        <v>4746</v>
      </c>
      <c r="R289" s="50"/>
      <c r="S289" s="45" t="s">
        <v>4295</v>
      </c>
      <c r="T289" s="51" t="s">
        <v>4295</v>
      </c>
      <c r="U289" s="45" t="s">
        <v>4295</v>
      </c>
      <c r="V289" s="44"/>
      <c r="AK289" s="47" t="s">
        <v>4740</v>
      </c>
    </row>
    <row r="290" spans="1:37">
      <c r="A290" s="56" t="s">
        <v>6290</v>
      </c>
      <c r="B290" s="48" t="s">
        <v>4475</v>
      </c>
      <c r="C290" s="48">
        <v>0</v>
      </c>
      <c r="D290" s="48">
        <v>4</v>
      </c>
      <c r="E290" s="48"/>
      <c r="F290" s="48"/>
      <c r="G290" s="48"/>
      <c r="H290" s="48"/>
      <c r="I290" s="48"/>
      <c r="J290" s="48"/>
      <c r="K290" s="48"/>
      <c r="L290" s="48"/>
      <c r="M290" s="45">
        <v>387</v>
      </c>
      <c r="N290" s="45" t="s">
        <v>4747</v>
      </c>
      <c r="O290" s="49"/>
      <c r="P290" s="49"/>
      <c r="Q290" s="50" t="s">
        <v>4748</v>
      </c>
      <c r="R290" s="50"/>
      <c r="S290" s="45" t="s">
        <v>4295</v>
      </c>
      <c r="T290" s="51" t="s">
        <v>4295</v>
      </c>
      <c r="U290" s="45" t="s">
        <v>4295</v>
      </c>
      <c r="V290" s="44"/>
      <c r="AK290" s="47" t="s">
        <v>4740</v>
      </c>
    </row>
    <row r="291" spans="1:37">
      <c r="A291" s="56" t="s">
        <v>6290</v>
      </c>
      <c r="B291" s="48" t="s">
        <v>4475</v>
      </c>
      <c r="C291" s="48">
        <v>0</v>
      </c>
      <c r="D291" s="48">
        <v>4</v>
      </c>
      <c r="E291" s="48"/>
      <c r="F291" s="48"/>
      <c r="G291" s="48"/>
      <c r="H291" s="48"/>
      <c r="I291" s="48"/>
      <c r="J291" s="48"/>
      <c r="K291" s="48"/>
      <c r="L291" s="48"/>
      <c r="M291" s="45">
        <v>387.1</v>
      </c>
      <c r="N291" s="45" t="s">
        <v>4748</v>
      </c>
      <c r="O291" s="49"/>
      <c r="P291" s="49"/>
      <c r="Q291" s="50" t="s">
        <v>4749</v>
      </c>
      <c r="R291" s="50"/>
      <c r="S291" s="45" t="s">
        <v>4479</v>
      </c>
      <c r="T291" s="51" t="s">
        <v>4742</v>
      </c>
      <c r="U291" s="45">
        <v>5</v>
      </c>
      <c r="V291" s="44"/>
      <c r="AK291" s="47" t="s">
        <v>4295</v>
      </c>
    </row>
    <row r="292" spans="1:37">
      <c r="A292" s="56" t="s">
        <v>6290</v>
      </c>
      <c r="B292" s="48" t="s">
        <v>4475</v>
      </c>
      <c r="C292" s="48">
        <v>0</v>
      </c>
      <c r="D292" s="48">
        <v>4</v>
      </c>
      <c r="E292" s="48"/>
      <c r="F292" s="48"/>
      <c r="G292" s="48"/>
      <c r="H292" s="48"/>
      <c r="I292" s="48"/>
      <c r="J292" s="48"/>
      <c r="K292" s="48"/>
      <c r="L292" s="48"/>
      <c r="M292" s="45">
        <v>387.2</v>
      </c>
      <c r="N292" s="45" t="s">
        <v>4748</v>
      </c>
      <c r="O292" s="49"/>
      <c r="P292" s="49"/>
      <c r="Q292" s="50" t="s">
        <v>4750</v>
      </c>
      <c r="R292" s="50"/>
      <c r="S292" s="45" t="s">
        <v>4479</v>
      </c>
      <c r="T292" s="51" t="s">
        <v>4742</v>
      </c>
      <c r="U292" s="45">
        <v>20</v>
      </c>
      <c r="V292" s="44"/>
      <c r="AK292" s="47" t="s">
        <v>4295</v>
      </c>
    </row>
    <row r="293" spans="1:37">
      <c r="A293" s="56" t="s">
        <v>6290</v>
      </c>
      <c r="B293" s="48" t="s">
        <v>4475</v>
      </c>
      <c r="C293" s="48">
        <v>0</v>
      </c>
      <c r="D293" s="48">
        <v>4</v>
      </c>
      <c r="E293" s="48"/>
      <c r="F293" s="48"/>
      <c r="G293" s="48"/>
      <c r="H293" s="48"/>
      <c r="I293" s="48"/>
      <c r="J293" s="48"/>
      <c r="K293" s="48"/>
      <c r="L293" s="48"/>
      <c r="M293" s="45">
        <v>387</v>
      </c>
      <c r="N293" s="45" t="s">
        <v>4748</v>
      </c>
      <c r="O293" s="49"/>
      <c r="P293" s="49"/>
      <c r="Q293" s="50" t="s">
        <v>4751</v>
      </c>
      <c r="R293" s="50"/>
      <c r="S293" s="45" t="s">
        <v>4295</v>
      </c>
      <c r="T293" s="51" t="s">
        <v>4295</v>
      </c>
      <c r="U293" s="45" t="s">
        <v>4295</v>
      </c>
      <c r="V293" s="44"/>
      <c r="AK293" s="47" t="s">
        <v>4740</v>
      </c>
    </row>
    <row r="294" spans="1:37">
      <c r="A294" s="56" t="s">
        <v>6290</v>
      </c>
      <c r="B294" s="48" t="s">
        <v>4475</v>
      </c>
      <c r="C294" s="48">
        <v>0</v>
      </c>
      <c r="D294" s="48">
        <v>4</v>
      </c>
      <c r="E294" s="48"/>
      <c r="F294" s="48"/>
      <c r="G294" s="48"/>
      <c r="H294" s="48"/>
      <c r="I294" s="48"/>
      <c r="J294" s="48"/>
      <c r="K294" s="48"/>
      <c r="L294" s="48"/>
      <c r="M294" s="45">
        <v>369</v>
      </c>
      <c r="N294" s="45" t="s">
        <v>4752</v>
      </c>
      <c r="O294" s="49"/>
      <c r="P294" s="49"/>
      <c r="Q294" s="50" t="s">
        <v>4753</v>
      </c>
      <c r="R294" s="50"/>
      <c r="S294" s="45" t="s">
        <v>4479</v>
      </c>
      <c r="T294" s="51" t="s">
        <v>4742</v>
      </c>
      <c r="U294" s="45">
        <v>15</v>
      </c>
      <c r="V294" s="44"/>
      <c r="AK294" s="47" t="s">
        <v>4295</v>
      </c>
    </row>
    <row r="295" spans="1:37">
      <c r="A295" s="56" t="s">
        <v>6290</v>
      </c>
      <c r="B295" s="48" t="s">
        <v>4475</v>
      </c>
      <c r="C295" s="48">
        <v>0</v>
      </c>
      <c r="D295" s="48">
        <v>4</v>
      </c>
      <c r="E295" s="48"/>
      <c r="F295" s="48"/>
      <c r="G295" s="48"/>
      <c r="H295" s="48"/>
      <c r="I295" s="48"/>
      <c r="J295" s="48"/>
      <c r="K295" s="48"/>
      <c r="L295" s="48"/>
      <c r="M295" s="45">
        <v>369.1</v>
      </c>
      <c r="N295" s="45" t="s">
        <v>4753</v>
      </c>
      <c r="O295" s="49"/>
      <c r="P295" s="49"/>
      <c r="Q295" s="50" t="s">
        <v>4754</v>
      </c>
      <c r="R295" s="50"/>
      <c r="S295" s="45" t="s">
        <v>4479</v>
      </c>
      <c r="T295" s="51" t="s">
        <v>4742</v>
      </c>
      <c r="U295" s="45">
        <v>15</v>
      </c>
      <c r="V295" s="44"/>
      <c r="AK295" s="47" t="s">
        <v>4295</v>
      </c>
    </row>
    <row r="296" spans="1:37">
      <c r="A296" s="56" t="s">
        <v>6290</v>
      </c>
      <c r="B296" s="48" t="s">
        <v>4475</v>
      </c>
      <c r="C296" s="48">
        <v>0</v>
      </c>
      <c r="D296" s="48">
        <v>4</v>
      </c>
      <c r="E296" s="48"/>
      <c r="F296" s="48"/>
      <c r="G296" s="48"/>
      <c r="H296" s="48"/>
      <c r="I296" s="48"/>
      <c r="J296" s="48"/>
      <c r="K296" s="48"/>
      <c r="L296" s="48"/>
      <c r="M296" s="45">
        <v>369.2</v>
      </c>
      <c r="N296" s="45" t="s">
        <v>4754</v>
      </c>
      <c r="O296" s="49"/>
      <c r="P296" s="49"/>
      <c r="Q296" s="50" t="s">
        <v>4755</v>
      </c>
      <c r="R296" s="50"/>
      <c r="S296" s="45" t="s">
        <v>4479</v>
      </c>
      <c r="T296" s="51" t="s">
        <v>4742</v>
      </c>
      <c r="U296" s="45">
        <v>5</v>
      </c>
      <c r="V296" s="44"/>
      <c r="AK296" s="47" t="s">
        <v>4295</v>
      </c>
    </row>
    <row r="297" spans="1:37">
      <c r="A297" s="56" t="s">
        <v>6290</v>
      </c>
      <c r="B297" s="48" t="s">
        <v>4475</v>
      </c>
      <c r="C297" s="48">
        <v>0</v>
      </c>
      <c r="D297" s="48">
        <v>4</v>
      </c>
      <c r="E297" s="48"/>
      <c r="F297" s="48"/>
      <c r="G297" s="48"/>
      <c r="H297" s="48"/>
      <c r="I297" s="48"/>
      <c r="J297" s="48"/>
      <c r="K297" s="48"/>
      <c r="L297" s="48"/>
      <c r="M297" s="45">
        <v>369.3</v>
      </c>
      <c r="N297" s="45" t="s">
        <v>4755</v>
      </c>
      <c r="O297" s="49"/>
      <c r="P297" s="49"/>
      <c r="Q297" s="50" t="s">
        <v>4756</v>
      </c>
      <c r="R297" s="50"/>
      <c r="S297" s="45" t="s">
        <v>4479</v>
      </c>
      <c r="T297" s="51" t="s">
        <v>4742</v>
      </c>
      <c r="U297" s="45">
        <v>40</v>
      </c>
      <c r="V297" s="44"/>
      <c r="AK297" s="47" t="s">
        <v>4295</v>
      </c>
    </row>
    <row r="298" spans="1:37">
      <c r="A298" s="56" t="s">
        <v>6290</v>
      </c>
      <c r="B298" s="48" t="s">
        <v>4475</v>
      </c>
      <c r="C298" s="48">
        <v>0</v>
      </c>
      <c r="D298" s="48">
        <v>4</v>
      </c>
      <c r="E298" s="48"/>
      <c r="F298" s="48"/>
      <c r="G298" s="48"/>
      <c r="H298" s="48"/>
      <c r="I298" s="48"/>
      <c r="J298" s="48"/>
      <c r="K298" s="48"/>
      <c r="L298" s="48"/>
      <c r="M298" s="45">
        <v>369.4</v>
      </c>
      <c r="N298" s="45" t="s">
        <v>4756</v>
      </c>
      <c r="O298" s="49"/>
      <c r="P298" s="49"/>
      <c r="Q298" s="50" t="s">
        <v>4757</v>
      </c>
      <c r="R298" s="50"/>
      <c r="S298" s="45" t="s">
        <v>4479</v>
      </c>
      <c r="T298" s="51" t="s">
        <v>4742</v>
      </c>
      <c r="U298" s="45">
        <v>15</v>
      </c>
      <c r="V298" s="44"/>
      <c r="AK298" s="47" t="s">
        <v>4295</v>
      </c>
    </row>
    <row r="299" spans="1:37">
      <c r="A299" s="56" t="s">
        <v>6290</v>
      </c>
      <c r="B299" s="48" t="s">
        <v>4475</v>
      </c>
      <c r="C299" s="48">
        <v>0</v>
      </c>
      <c r="D299" s="48">
        <v>4</v>
      </c>
      <c r="E299" s="48"/>
      <c r="F299" s="48"/>
      <c r="G299" s="48"/>
      <c r="H299" s="48"/>
      <c r="I299" s="48"/>
      <c r="J299" s="48"/>
      <c r="K299" s="48"/>
      <c r="L299" s="48"/>
      <c r="M299" s="45">
        <v>369.5</v>
      </c>
      <c r="N299" s="45" t="s">
        <v>4758</v>
      </c>
      <c r="O299" s="49"/>
      <c r="P299" s="49"/>
      <c r="Q299" s="50" t="s">
        <v>4759</v>
      </c>
      <c r="R299" s="50"/>
      <c r="S299" s="45" t="s">
        <v>4479</v>
      </c>
      <c r="T299" s="51" t="s">
        <v>4742</v>
      </c>
      <c r="U299" s="45">
        <v>15</v>
      </c>
      <c r="V299" s="44"/>
      <c r="AK299" s="47" t="s">
        <v>4295</v>
      </c>
    </row>
    <row r="300" spans="1:37">
      <c r="A300" s="56" t="s">
        <v>6290</v>
      </c>
      <c r="B300" s="48" t="s">
        <v>4475</v>
      </c>
      <c r="C300" s="48">
        <v>0</v>
      </c>
      <c r="D300" s="48">
        <v>4</v>
      </c>
      <c r="E300" s="48"/>
      <c r="F300" s="48"/>
      <c r="G300" s="48"/>
      <c r="H300" s="48"/>
      <c r="I300" s="48"/>
      <c r="J300" s="48"/>
      <c r="K300" s="48"/>
      <c r="L300" s="48"/>
      <c r="M300" s="45">
        <v>369.6</v>
      </c>
      <c r="N300" s="45" t="s">
        <v>4760</v>
      </c>
      <c r="O300" s="49"/>
      <c r="P300" s="49"/>
      <c r="Q300" s="50" t="s">
        <v>4761</v>
      </c>
      <c r="R300" s="50"/>
      <c r="S300" s="45" t="s">
        <v>4479</v>
      </c>
      <c r="T300" s="51" t="s">
        <v>4742</v>
      </c>
      <c r="U300" s="45">
        <v>35</v>
      </c>
      <c r="V300" s="44"/>
      <c r="AK300" s="47" t="s">
        <v>4295</v>
      </c>
    </row>
    <row r="301" spans="1:37">
      <c r="A301" s="56" t="s">
        <v>6290</v>
      </c>
      <c r="B301" s="48" t="s">
        <v>4475</v>
      </c>
      <c r="C301" s="48">
        <v>0</v>
      </c>
      <c r="D301" s="48">
        <v>4</v>
      </c>
      <c r="E301" s="48"/>
      <c r="F301" s="48"/>
      <c r="G301" s="48"/>
      <c r="H301" s="48"/>
      <c r="I301" s="48"/>
      <c r="J301" s="48"/>
      <c r="K301" s="48"/>
      <c r="L301" s="48"/>
      <c r="M301" s="45">
        <v>369.7</v>
      </c>
      <c r="N301" s="45" t="s">
        <v>4762</v>
      </c>
      <c r="O301" s="49"/>
      <c r="P301" s="49"/>
      <c r="Q301" s="50" t="s">
        <v>4763</v>
      </c>
      <c r="R301" s="50"/>
      <c r="S301" s="45" t="s">
        <v>4479</v>
      </c>
      <c r="T301" s="51" t="s">
        <v>4742</v>
      </c>
      <c r="U301" s="45">
        <v>40</v>
      </c>
      <c r="V301" s="44"/>
      <c r="AK301" s="47" t="s">
        <v>4295</v>
      </c>
    </row>
    <row r="302" spans="1:37">
      <c r="A302" s="56" t="s">
        <v>6290</v>
      </c>
      <c r="B302" s="48" t="s">
        <v>4475</v>
      </c>
      <c r="C302" s="48">
        <v>0</v>
      </c>
      <c r="D302" s="48">
        <v>4</v>
      </c>
      <c r="E302" s="48"/>
      <c r="F302" s="48"/>
      <c r="G302" s="48"/>
      <c r="H302" s="48"/>
      <c r="I302" s="48"/>
      <c r="J302" s="48"/>
      <c r="K302" s="48"/>
      <c r="L302" s="48"/>
      <c r="M302" s="45">
        <v>369.8</v>
      </c>
      <c r="N302" s="45" t="s">
        <v>4762</v>
      </c>
      <c r="O302" s="49"/>
      <c r="P302" s="49"/>
      <c r="Q302" s="50" t="s">
        <v>4764</v>
      </c>
      <c r="R302" s="50"/>
      <c r="S302" s="45" t="s">
        <v>4479</v>
      </c>
      <c r="T302" s="51" t="s">
        <v>4742</v>
      </c>
      <c r="U302" s="45">
        <v>30</v>
      </c>
      <c r="V302" s="44"/>
      <c r="AK302" s="47" t="s">
        <v>4295</v>
      </c>
    </row>
    <row r="303" spans="1:37">
      <c r="A303" s="56" t="s">
        <v>6290</v>
      </c>
      <c r="B303" s="48" t="s">
        <v>4475</v>
      </c>
      <c r="C303" s="48">
        <v>0</v>
      </c>
      <c r="D303" s="48">
        <v>4</v>
      </c>
      <c r="E303" s="48"/>
      <c r="F303" s="48"/>
      <c r="G303" s="48"/>
      <c r="H303" s="48"/>
      <c r="I303" s="48"/>
      <c r="J303" s="48"/>
      <c r="K303" s="48"/>
      <c r="L303" s="48"/>
      <c r="M303" s="45">
        <v>373</v>
      </c>
      <c r="N303" s="45" t="s">
        <v>4764</v>
      </c>
      <c r="O303" s="49"/>
      <c r="P303" s="49"/>
      <c r="Q303" s="50" t="s">
        <v>4765</v>
      </c>
      <c r="R303" s="50"/>
      <c r="S303" s="45" t="s">
        <v>4479</v>
      </c>
      <c r="T303" s="51" t="s">
        <v>4742</v>
      </c>
      <c r="U303" s="45">
        <v>25</v>
      </c>
      <c r="V303" s="44"/>
      <c r="AK303" s="47" t="s">
        <v>4295</v>
      </c>
    </row>
    <row r="304" spans="1:37">
      <c r="A304" s="56" t="s">
        <v>10011</v>
      </c>
      <c r="B304" s="48" t="s">
        <v>4766</v>
      </c>
      <c r="C304" s="48">
        <v>1</v>
      </c>
      <c r="D304" s="48">
        <v>4</v>
      </c>
      <c r="E304" s="48"/>
      <c r="F304" s="48">
        <v>400</v>
      </c>
      <c r="G304" s="48"/>
      <c r="H304" s="48" t="s">
        <v>4295</v>
      </c>
      <c r="I304" s="48">
        <v>2</v>
      </c>
      <c r="J304" s="48"/>
      <c r="K304" s="48"/>
      <c r="L304" s="48"/>
      <c r="M304" s="45" t="s">
        <v>4767</v>
      </c>
      <c r="N304" s="45" t="s">
        <v>4768</v>
      </c>
      <c r="O304" s="49"/>
      <c r="P304" s="49"/>
      <c r="Q304" s="50" t="s">
        <v>4769</v>
      </c>
      <c r="R304" s="50"/>
      <c r="S304" s="45" t="s">
        <v>4298</v>
      </c>
      <c r="T304" s="51" t="s">
        <v>4770</v>
      </c>
      <c r="U304" s="45">
        <v>402</v>
      </c>
      <c r="V304" s="44" t="s">
        <v>4295</v>
      </c>
    </row>
    <row r="305" spans="1:22">
      <c r="A305" s="56" t="s">
        <v>10011</v>
      </c>
      <c r="B305" s="48" t="s">
        <v>4766</v>
      </c>
      <c r="C305" s="48">
        <v>1</v>
      </c>
      <c r="D305" s="48">
        <v>4</v>
      </c>
      <c r="E305" s="48"/>
      <c r="F305" s="48" t="s">
        <v>4295</v>
      </c>
      <c r="G305" s="48"/>
      <c r="H305" s="48" t="s">
        <v>4295</v>
      </c>
      <c r="I305" s="48">
        <v>1</v>
      </c>
      <c r="J305" s="48"/>
      <c r="K305" s="48"/>
      <c r="L305" s="48"/>
      <c r="M305" s="45" t="s">
        <v>4771</v>
      </c>
      <c r="N305" s="45" t="s">
        <v>4772</v>
      </c>
      <c r="O305" s="49"/>
      <c r="P305" s="49"/>
      <c r="Q305" s="50" t="s">
        <v>2403</v>
      </c>
      <c r="R305" s="50"/>
      <c r="S305" s="45" t="s">
        <v>4773</v>
      </c>
      <c r="T305" s="51" t="s">
        <v>4295</v>
      </c>
      <c r="U305" s="45">
        <v>1</v>
      </c>
      <c r="V305" s="44" t="s">
        <v>4295</v>
      </c>
    </row>
    <row r="306" spans="1:22">
      <c r="A306" s="56" t="s">
        <v>10011</v>
      </c>
      <c r="B306" s="48" t="s">
        <v>4766</v>
      </c>
      <c r="C306" s="48">
        <v>1</v>
      </c>
      <c r="D306" s="48">
        <v>4</v>
      </c>
      <c r="E306" s="48"/>
      <c r="F306" s="48">
        <v>18</v>
      </c>
      <c r="G306" s="48"/>
      <c r="H306" s="48" t="s">
        <v>4295</v>
      </c>
      <c r="I306" s="48">
        <v>4</v>
      </c>
      <c r="J306" s="48"/>
      <c r="K306" s="48"/>
      <c r="L306" s="48"/>
      <c r="M306" s="45" t="s">
        <v>4774</v>
      </c>
      <c r="N306" s="45" t="s">
        <v>2403</v>
      </c>
      <c r="O306" s="49"/>
      <c r="P306" s="49"/>
      <c r="Q306" s="50" t="s">
        <v>4775</v>
      </c>
      <c r="R306" s="50"/>
      <c r="S306" s="45" t="s">
        <v>4298</v>
      </c>
      <c r="T306" s="51" t="s">
        <v>4299</v>
      </c>
      <c r="U306" s="45">
        <v>24</v>
      </c>
      <c r="V306" s="44" t="s">
        <v>4295</v>
      </c>
    </row>
    <row r="307" spans="1:22">
      <c r="A307" s="56" t="s">
        <v>10011</v>
      </c>
      <c r="B307" s="48" t="s">
        <v>4766</v>
      </c>
      <c r="C307" s="48">
        <v>1</v>
      </c>
      <c r="D307" s="48">
        <v>4</v>
      </c>
      <c r="E307" s="48"/>
      <c r="F307" s="48" t="s">
        <v>4295</v>
      </c>
      <c r="G307" s="48"/>
      <c r="H307" s="48" t="s">
        <v>4295</v>
      </c>
      <c r="I307" s="48">
        <v>1</v>
      </c>
      <c r="J307" s="48"/>
      <c r="K307" s="48"/>
      <c r="L307" s="48"/>
      <c r="M307" s="45" t="s">
        <v>4776</v>
      </c>
      <c r="N307" s="45" t="s">
        <v>4777</v>
      </c>
      <c r="O307" s="49"/>
      <c r="P307" s="49"/>
      <c r="Q307" s="50" t="s">
        <v>4778</v>
      </c>
      <c r="R307" s="50"/>
      <c r="S307" s="45" t="s">
        <v>4773</v>
      </c>
      <c r="T307" s="51" t="s">
        <v>4295</v>
      </c>
      <c r="U307" s="45">
        <v>1</v>
      </c>
      <c r="V307" s="44" t="s">
        <v>4295</v>
      </c>
    </row>
    <row r="308" spans="1:22">
      <c r="A308" s="56" t="s">
        <v>10011</v>
      </c>
      <c r="B308" s="48" t="s">
        <v>4766</v>
      </c>
      <c r="C308" s="48">
        <v>1</v>
      </c>
      <c r="D308" s="48">
        <v>4</v>
      </c>
      <c r="E308" s="48"/>
      <c r="F308" s="48">
        <v>18</v>
      </c>
      <c r="G308" s="48"/>
      <c r="H308" s="48" t="s">
        <v>4295</v>
      </c>
      <c r="I308" s="48">
        <v>4</v>
      </c>
      <c r="J308" s="48"/>
      <c r="K308" s="48"/>
      <c r="L308" s="48"/>
      <c r="M308" s="45" t="s">
        <v>4779</v>
      </c>
      <c r="N308" s="45" t="s">
        <v>4778</v>
      </c>
      <c r="O308" s="49"/>
      <c r="P308" s="49"/>
      <c r="Q308" s="50" t="s">
        <v>4775</v>
      </c>
      <c r="R308" s="50"/>
      <c r="S308" s="45" t="s">
        <v>4298</v>
      </c>
      <c r="T308" s="51" t="s">
        <v>4299</v>
      </c>
      <c r="U308" s="45">
        <v>24</v>
      </c>
      <c r="V308" s="44" t="s">
        <v>4295</v>
      </c>
    </row>
    <row r="309" spans="1:22">
      <c r="A309" s="56" t="s">
        <v>10011</v>
      </c>
      <c r="B309" s="48" t="s">
        <v>4766</v>
      </c>
      <c r="C309" s="48">
        <v>1</v>
      </c>
      <c r="D309" s="48">
        <v>4</v>
      </c>
      <c r="E309" s="48"/>
      <c r="F309" s="48" t="s">
        <v>4295</v>
      </c>
      <c r="G309" s="48"/>
      <c r="H309" s="48" t="s">
        <v>4295</v>
      </c>
      <c r="I309" s="48">
        <v>5</v>
      </c>
      <c r="J309" s="48"/>
      <c r="K309" s="48"/>
      <c r="L309" s="48"/>
      <c r="M309" s="45" t="s">
        <v>4780</v>
      </c>
      <c r="N309" s="45" t="s">
        <v>4781</v>
      </c>
      <c r="O309" s="49"/>
      <c r="P309" s="49"/>
      <c r="Q309" s="50" t="s">
        <v>4775</v>
      </c>
      <c r="R309" s="50"/>
      <c r="S309" s="45" t="s">
        <v>4298</v>
      </c>
      <c r="T309" s="51" t="s">
        <v>4299</v>
      </c>
      <c r="U309" s="45">
        <v>7</v>
      </c>
      <c r="V309" s="44" t="s">
        <v>4295</v>
      </c>
    </row>
    <row r="310" spans="1:22">
      <c r="A310" s="56" t="s">
        <v>10011</v>
      </c>
      <c r="B310" s="48" t="s">
        <v>4766</v>
      </c>
      <c r="C310" s="48">
        <v>1</v>
      </c>
      <c r="D310" s="48">
        <v>4</v>
      </c>
      <c r="E310" s="48"/>
      <c r="F310" s="48" t="s">
        <v>4295</v>
      </c>
      <c r="G310" s="48"/>
      <c r="H310" s="48" t="s">
        <v>4295</v>
      </c>
      <c r="I310" s="48">
        <v>1</v>
      </c>
      <c r="J310" s="48"/>
      <c r="K310" s="48"/>
      <c r="L310" s="48"/>
      <c r="M310" s="45" t="s">
        <v>4782</v>
      </c>
      <c r="N310" s="45" t="s">
        <v>4783</v>
      </c>
      <c r="O310" s="49"/>
      <c r="P310" s="49"/>
      <c r="Q310" s="50" t="s">
        <v>2403</v>
      </c>
      <c r="R310" s="50"/>
      <c r="S310" s="45" t="s">
        <v>4773</v>
      </c>
      <c r="T310" s="51" t="s">
        <v>4295</v>
      </c>
      <c r="U310" s="45">
        <v>1</v>
      </c>
      <c r="V310" s="44" t="s">
        <v>4295</v>
      </c>
    </row>
    <row r="311" spans="1:22">
      <c r="A311" s="56" t="s">
        <v>10011</v>
      </c>
      <c r="B311" s="48" t="s">
        <v>4766</v>
      </c>
      <c r="C311" s="48">
        <v>1</v>
      </c>
      <c r="D311" s="48">
        <v>4</v>
      </c>
      <c r="E311" s="48"/>
      <c r="F311" s="48">
        <v>18</v>
      </c>
      <c r="G311" s="48"/>
      <c r="H311" s="48" t="s">
        <v>4295</v>
      </c>
      <c r="I311" s="48">
        <v>4</v>
      </c>
      <c r="J311" s="48"/>
      <c r="K311" s="48"/>
      <c r="L311" s="48"/>
      <c r="M311" s="45" t="s">
        <v>4784</v>
      </c>
      <c r="N311" s="45" t="s">
        <v>2414</v>
      </c>
      <c r="O311" s="49"/>
      <c r="P311" s="49"/>
      <c r="Q311" s="50" t="s">
        <v>4775</v>
      </c>
      <c r="R311" s="50"/>
      <c r="S311" s="45" t="s">
        <v>4298</v>
      </c>
      <c r="T311" s="51" t="s">
        <v>4785</v>
      </c>
      <c r="U311" s="45">
        <v>24</v>
      </c>
      <c r="V311" s="44" t="s">
        <v>4295</v>
      </c>
    </row>
    <row r="312" spans="1:22">
      <c r="A312" s="56" t="s">
        <v>10011</v>
      </c>
      <c r="B312" s="48" t="s">
        <v>4766</v>
      </c>
      <c r="C312" s="48">
        <v>1</v>
      </c>
      <c r="D312" s="48">
        <v>4</v>
      </c>
      <c r="E312" s="48"/>
      <c r="F312" s="48">
        <v>18</v>
      </c>
      <c r="G312" s="48"/>
      <c r="H312" s="48" t="s">
        <v>4295</v>
      </c>
      <c r="I312" s="48">
        <v>4</v>
      </c>
      <c r="J312" s="48"/>
      <c r="K312" s="48"/>
      <c r="L312" s="48"/>
      <c r="M312" s="45" t="s">
        <v>4786</v>
      </c>
      <c r="N312" s="45" t="s">
        <v>4787</v>
      </c>
      <c r="O312" s="49"/>
      <c r="P312" s="49"/>
      <c r="Q312" s="50" t="s">
        <v>4775</v>
      </c>
      <c r="R312" s="50"/>
      <c r="S312" s="45" t="s">
        <v>4298</v>
      </c>
      <c r="T312" s="51" t="s">
        <v>4299</v>
      </c>
      <c r="U312" s="45">
        <v>24</v>
      </c>
      <c r="V312" s="44" t="s">
        <v>4295</v>
      </c>
    </row>
    <row r="313" spans="1:22">
      <c r="A313" s="56" t="s">
        <v>10011</v>
      </c>
      <c r="B313" s="48" t="s">
        <v>4766</v>
      </c>
      <c r="C313" s="48">
        <v>1</v>
      </c>
      <c r="D313" s="48">
        <v>4</v>
      </c>
      <c r="E313" s="48"/>
      <c r="F313" s="48">
        <v>16</v>
      </c>
      <c r="G313" s="48"/>
      <c r="H313" s="48" t="s">
        <v>4295</v>
      </c>
      <c r="I313" s="48">
        <v>2</v>
      </c>
      <c r="J313" s="48"/>
      <c r="K313" s="48"/>
      <c r="L313" s="48"/>
      <c r="M313" s="45" t="s">
        <v>4788</v>
      </c>
      <c r="N313" s="45" t="s">
        <v>4789</v>
      </c>
      <c r="O313" s="49"/>
      <c r="P313" s="49"/>
      <c r="Q313" s="50" t="s">
        <v>3160</v>
      </c>
      <c r="R313" s="50"/>
      <c r="S313" s="45" t="s">
        <v>4298</v>
      </c>
      <c r="T313" s="51" t="s">
        <v>4299</v>
      </c>
      <c r="U313" s="45">
        <v>20</v>
      </c>
      <c r="V313" s="44" t="s">
        <v>4295</v>
      </c>
    </row>
    <row r="314" spans="1:22">
      <c r="A314" s="56" t="s">
        <v>10011</v>
      </c>
      <c r="B314" s="48" t="s">
        <v>4766</v>
      </c>
      <c r="C314" s="48">
        <v>1</v>
      </c>
      <c r="D314" s="48">
        <v>4</v>
      </c>
      <c r="E314" s="48"/>
      <c r="F314" s="48">
        <v>12</v>
      </c>
      <c r="G314" s="48"/>
      <c r="H314" s="48" t="s">
        <v>4295</v>
      </c>
      <c r="I314" s="48">
        <v>2</v>
      </c>
      <c r="J314" s="48"/>
      <c r="K314" s="48"/>
      <c r="L314" s="48"/>
      <c r="M314" s="45" t="s">
        <v>4790</v>
      </c>
      <c r="N314" s="45" t="s">
        <v>4791</v>
      </c>
      <c r="O314" s="49"/>
      <c r="P314" s="49"/>
      <c r="Q314" s="50" t="s">
        <v>3160</v>
      </c>
      <c r="R314" s="50"/>
      <c r="S314" s="45" t="s">
        <v>4298</v>
      </c>
      <c r="T314" s="51" t="s">
        <v>4299</v>
      </c>
      <c r="U314" s="45">
        <v>16</v>
      </c>
      <c r="V314" s="44" t="s">
        <v>4295</v>
      </c>
    </row>
    <row r="315" spans="1:22">
      <c r="A315" s="56" t="s">
        <v>10011</v>
      </c>
      <c r="B315" s="48" t="s">
        <v>4766</v>
      </c>
      <c r="C315" s="48">
        <v>1</v>
      </c>
      <c r="D315" s="48">
        <v>4</v>
      </c>
      <c r="E315" s="48"/>
      <c r="F315" s="48" t="s">
        <v>4295</v>
      </c>
      <c r="G315" s="48"/>
      <c r="H315" s="48" t="s">
        <v>4295</v>
      </c>
      <c r="I315" s="48">
        <v>1</v>
      </c>
      <c r="J315" s="48"/>
      <c r="K315" s="48"/>
      <c r="L315" s="48"/>
      <c r="M315" s="45" t="s">
        <v>4792</v>
      </c>
      <c r="N315" s="45" t="s">
        <v>4793</v>
      </c>
      <c r="O315" s="49"/>
      <c r="P315" s="49"/>
      <c r="Q315" s="50" t="s">
        <v>4794</v>
      </c>
      <c r="R315" s="50"/>
      <c r="S315" s="45" t="s">
        <v>4773</v>
      </c>
      <c r="T315" s="51" t="s">
        <v>4295</v>
      </c>
      <c r="U315" s="45">
        <v>1</v>
      </c>
      <c r="V315" s="44" t="s">
        <v>4295</v>
      </c>
    </row>
    <row r="316" spans="1:22">
      <c r="A316" s="56" t="s">
        <v>10011</v>
      </c>
      <c r="B316" s="48" t="s">
        <v>4766</v>
      </c>
      <c r="C316" s="48">
        <v>1</v>
      </c>
      <c r="D316" s="48">
        <v>4</v>
      </c>
      <c r="E316" s="48"/>
      <c r="F316" s="48">
        <v>16</v>
      </c>
      <c r="G316" s="48"/>
      <c r="H316" s="48" t="s">
        <v>4295</v>
      </c>
      <c r="I316" s="48">
        <v>4</v>
      </c>
      <c r="J316" s="48"/>
      <c r="K316" s="48"/>
      <c r="L316" s="48"/>
      <c r="M316" s="45" t="s">
        <v>4795</v>
      </c>
      <c r="N316" s="45" t="s">
        <v>4794</v>
      </c>
      <c r="O316" s="49"/>
      <c r="P316" s="49"/>
      <c r="Q316" s="50" t="s">
        <v>3160</v>
      </c>
      <c r="R316" s="50"/>
      <c r="S316" s="45" t="s">
        <v>4298</v>
      </c>
      <c r="T316" s="51" t="s">
        <v>4299</v>
      </c>
      <c r="U316" s="45">
        <v>22</v>
      </c>
      <c r="V316" s="44" t="s">
        <v>4295</v>
      </c>
    </row>
    <row r="317" spans="1:22">
      <c r="A317" s="56" t="s">
        <v>10011</v>
      </c>
      <c r="B317" s="48" t="s">
        <v>4766</v>
      </c>
      <c r="C317" s="48">
        <v>1</v>
      </c>
      <c r="D317" s="48">
        <v>4</v>
      </c>
      <c r="E317" s="48"/>
      <c r="F317" s="48" t="s">
        <v>4295</v>
      </c>
      <c r="G317" s="48"/>
      <c r="H317" s="48" t="s">
        <v>4295</v>
      </c>
      <c r="I317" s="48">
        <v>1</v>
      </c>
      <c r="J317" s="48"/>
      <c r="K317" s="48"/>
      <c r="L317" s="48"/>
      <c r="M317" s="45" t="s">
        <v>4796</v>
      </c>
      <c r="N317" s="45" t="s">
        <v>4797</v>
      </c>
      <c r="O317" s="49"/>
      <c r="P317" s="49"/>
      <c r="Q317" s="50" t="s">
        <v>2396</v>
      </c>
      <c r="R317" s="50"/>
      <c r="S317" s="45" t="s">
        <v>4773</v>
      </c>
      <c r="T317" s="51" t="s">
        <v>4295</v>
      </c>
      <c r="U317" s="45">
        <v>1</v>
      </c>
      <c r="V317" s="44" t="s">
        <v>4295</v>
      </c>
    </row>
    <row r="318" spans="1:22">
      <c r="A318" s="56" t="s">
        <v>10011</v>
      </c>
      <c r="B318" s="48" t="s">
        <v>4766</v>
      </c>
      <c r="C318" s="48">
        <v>1</v>
      </c>
      <c r="D318" s="48">
        <v>4</v>
      </c>
      <c r="E318" s="48"/>
      <c r="F318" s="48">
        <v>16</v>
      </c>
      <c r="G318" s="48"/>
      <c r="H318" s="48" t="s">
        <v>4295</v>
      </c>
      <c r="I318" s="48">
        <v>4</v>
      </c>
      <c r="J318" s="48"/>
      <c r="K318" s="48"/>
      <c r="L318" s="48"/>
      <c r="M318" s="45" t="s">
        <v>4798</v>
      </c>
      <c r="N318" s="45" t="s">
        <v>2396</v>
      </c>
      <c r="O318" s="49"/>
      <c r="P318" s="49"/>
      <c r="Q318" s="50" t="s">
        <v>3160</v>
      </c>
      <c r="R318" s="50"/>
      <c r="S318" s="45" t="s">
        <v>4298</v>
      </c>
      <c r="T318" s="51" t="s">
        <v>4299</v>
      </c>
      <c r="U318" s="45">
        <v>22</v>
      </c>
      <c r="V318" s="44"/>
    </row>
    <row r="319" spans="1:22">
      <c r="A319" s="56" t="s">
        <v>10011</v>
      </c>
      <c r="B319" s="48" t="s">
        <v>4766</v>
      </c>
      <c r="C319" s="48">
        <v>1</v>
      </c>
      <c r="D319" s="48">
        <v>4</v>
      </c>
      <c r="E319" s="48"/>
      <c r="F319" s="48">
        <v>16</v>
      </c>
      <c r="G319" s="48"/>
      <c r="H319" s="48" t="s">
        <v>4295</v>
      </c>
      <c r="I319" s="48">
        <v>2</v>
      </c>
      <c r="J319" s="48"/>
      <c r="K319" s="48"/>
      <c r="L319" s="48"/>
      <c r="M319" s="45" t="s">
        <v>4799</v>
      </c>
      <c r="N319" s="45" t="s">
        <v>4800</v>
      </c>
      <c r="O319" s="49"/>
      <c r="P319" s="49"/>
      <c r="Q319" s="50" t="s">
        <v>3160</v>
      </c>
      <c r="R319" s="50"/>
      <c r="S319" s="45" t="s">
        <v>4298</v>
      </c>
      <c r="T319" s="51" t="s">
        <v>4299</v>
      </c>
      <c r="U319" s="45">
        <v>20</v>
      </c>
      <c r="V319" s="44" t="s">
        <v>4295</v>
      </c>
    </row>
    <row r="320" spans="1:22">
      <c r="A320" s="56" t="s">
        <v>10011</v>
      </c>
      <c r="B320" s="48" t="s">
        <v>4766</v>
      </c>
      <c r="C320" s="48">
        <v>1</v>
      </c>
      <c r="D320" s="48">
        <v>4</v>
      </c>
      <c r="E320" s="48"/>
      <c r="F320" s="48">
        <v>16</v>
      </c>
      <c r="G320" s="48"/>
      <c r="H320" s="48" t="s">
        <v>4295</v>
      </c>
      <c r="I320" s="48">
        <v>2</v>
      </c>
      <c r="J320" s="48"/>
      <c r="K320" s="48"/>
      <c r="L320" s="48"/>
      <c r="M320" s="45" t="s">
        <v>4801</v>
      </c>
      <c r="N320" s="45" t="s">
        <v>4802</v>
      </c>
      <c r="O320" s="49"/>
      <c r="P320" s="49"/>
      <c r="Q320" s="50" t="s">
        <v>3160</v>
      </c>
      <c r="R320" s="50"/>
      <c r="S320" s="45" t="s">
        <v>4298</v>
      </c>
      <c r="T320" s="51" t="s">
        <v>4299</v>
      </c>
      <c r="U320" s="45">
        <v>20</v>
      </c>
      <c r="V320" s="44" t="s">
        <v>4295</v>
      </c>
    </row>
    <row r="321" spans="1:22">
      <c r="A321" s="56" t="s">
        <v>10011</v>
      </c>
      <c r="B321" s="48" t="s">
        <v>4766</v>
      </c>
      <c r="C321" s="48">
        <v>1</v>
      </c>
      <c r="D321" s="48">
        <v>4</v>
      </c>
      <c r="E321" s="48"/>
      <c r="F321" s="48" t="s">
        <v>4295</v>
      </c>
      <c r="G321" s="48"/>
      <c r="H321" s="48" t="s">
        <v>4295</v>
      </c>
      <c r="I321" s="48">
        <v>1</v>
      </c>
      <c r="J321" s="48"/>
      <c r="K321" s="48"/>
      <c r="L321" s="48"/>
      <c r="M321" s="45" t="s">
        <v>4803</v>
      </c>
      <c r="N321" s="45" t="s">
        <v>4804</v>
      </c>
      <c r="O321" s="49"/>
      <c r="P321" s="49"/>
      <c r="Q321" s="50" t="s">
        <v>2406</v>
      </c>
      <c r="R321" s="50"/>
      <c r="S321" s="45" t="s">
        <v>4773</v>
      </c>
      <c r="T321" s="51"/>
      <c r="U321" s="45">
        <v>1</v>
      </c>
      <c r="V321" s="44" t="s">
        <v>4295</v>
      </c>
    </row>
    <row r="322" spans="1:22">
      <c r="A322" s="56" t="s">
        <v>10011</v>
      </c>
      <c r="B322" s="48" t="s">
        <v>4766</v>
      </c>
      <c r="C322" s="48">
        <v>1</v>
      </c>
      <c r="D322" s="48">
        <v>4</v>
      </c>
      <c r="E322" s="48"/>
      <c r="F322" s="48">
        <v>16</v>
      </c>
      <c r="G322" s="48"/>
      <c r="H322" s="48" t="s">
        <v>4295</v>
      </c>
      <c r="I322" s="48">
        <v>4</v>
      </c>
      <c r="J322" s="48"/>
      <c r="K322" s="48"/>
      <c r="L322" s="48"/>
      <c r="M322" s="45" t="s">
        <v>4805</v>
      </c>
      <c r="N322" s="45" t="s">
        <v>2406</v>
      </c>
      <c r="O322" s="49"/>
      <c r="P322" s="49"/>
      <c r="Q322" s="50" t="s">
        <v>3160</v>
      </c>
      <c r="R322" s="50"/>
      <c r="S322" s="45" t="s">
        <v>4298</v>
      </c>
      <c r="T322" s="51" t="s">
        <v>4785</v>
      </c>
      <c r="U322" s="45">
        <v>22</v>
      </c>
      <c r="V322" s="44" t="s">
        <v>4295</v>
      </c>
    </row>
    <row r="323" spans="1:22">
      <c r="A323" s="56" t="s">
        <v>10011</v>
      </c>
      <c r="B323" s="48" t="s">
        <v>4766</v>
      </c>
      <c r="C323" s="48">
        <v>1</v>
      </c>
      <c r="D323" s="48">
        <v>4</v>
      </c>
      <c r="E323" s="48"/>
      <c r="F323" s="48" t="s">
        <v>4295</v>
      </c>
      <c r="G323" s="48"/>
      <c r="H323" s="48" t="s">
        <v>4295</v>
      </c>
      <c r="I323" s="48">
        <v>1</v>
      </c>
      <c r="J323" s="48"/>
      <c r="K323" s="48"/>
      <c r="L323" s="48"/>
      <c r="M323" s="45" t="s">
        <v>4806</v>
      </c>
      <c r="N323" s="45" t="s">
        <v>4807</v>
      </c>
      <c r="O323" s="49"/>
      <c r="P323" s="49"/>
      <c r="Q323" s="50" t="s">
        <v>4808</v>
      </c>
      <c r="R323" s="50"/>
      <c r="S323" s="45" t="s">
        <v>4773</v>
      </c>
      <c r="T323" s="51" t="s">
        <v>4295</v>
      </c>
      <c r="U323" s="45">
        <v>1</v>
      </c>
      <c r="V323" s="44" t="s">
        <v>4295</v>
      </c>
    </row>
    <row r="324" spans="1:22">
      <c r="A324" s="56" t="s">
        <v>10011</v>
      </c>
      <c r="B324" s="48" t="s">
        <v>4766</v>
      </c>
      <c r="C324" s="48">
        <v>1</v>
      </c>
      <c r="D324" s="48">
        <v>4</v>
      </c>
      <c r="E324" s="48"/>
      <c r="F324" s="48">
        <v>16</v>
      </c>
      <c r="G324" s="48"/>
      <c r="H324" s="48" t="s">
        <v>4295</v>
      </c>
      <c r="I324" s="48">
        <v>4</v>
      </c>
      <c r="J324" s="48"/>
      <c r="K324" s="48"/>
      <c r="L324" s="48"/>
      <c r="M324" s="45" t="s">
        <v>4809</v>
      </c>
      <c r="N324" s="45" t="s">
        <v>4808</v>
      </c>
      <c r="O324" s="49"/>
      <c r="P324" s="49"/>
      <c r="Q324" s="50" t="s">
        <v>3160</v>
      </c>
      <c r="R324" s="50"/>
      <c r="S324" s="45" t="s">
        <v>4298</v>
      </c>
      <c r="T324" s="51" t="s">
        <v>4810</v>
      </c>
      <c r="U324" s="45">
        <v>22</v>
      </c>
      <c r="V324" s="44" t="s">
        <v>4295</v>
      </c>
    </row>
    <row r="325" spans="1:22">
      <c r="A325" s="56" t="s">
        <v>10011</v>
      </c>
      <c r="B325" s="48" t="s">
        <v>4766</v>
      </c>
      <c r="C325" s="48">
        <v>1</v>
      </c>
      <c r="D325" s="48">
        <v>4</v>
      </c>
      <c r="E325" s="48"/>
      <c r="F325" s="48" t="s">
        <v>4295</v>
      </c>
      <c r="G325" s="48"/>
      <c r="H325" s="48" t="s">
        <v>4295</v>
      </c>
      <c r="I325" s="48">
        <v>2</v>
      </c>
      <c r="J325" s="48"/>
      <c r="K325" s="48"/>
      <c r="L325" s="48"/>
      <c r="M325" s="45" t="s">
        <v>4811</v>
      </c>
      <c r="N325" s="45" t="s">
        <v>4812</v>
      </c>
      <c r="O325" s="49"/>
      <c r="P325" s="49"/>
      <c r="Q325" s="50" t="s">
        <v>4813</v>
      </c>
      <c r="R325" s="50"/>
      <c r="S325" s="45" t="s">
        <v>4298</v>
      </c>
      <c r="T325" s="51" t="s">
        <v>4810</v>
      </c>
      <c r="U325" s="45">
        <v>4</v>
      </c>
      <c r="V325" s="44" t="s">
        <v>4295</v>
      </c>
    </row>
    <row r="326" spans="1:22">
      <c r="A326" s="56" t="s">
        <v>10011</v>
      </c>
      <c r="B326" s="48" t="s">
        <v>4766</v>
      </c>
      <c r="C326" s="48">
        <v>1</v>
      </c>
      <c r="D326" s="48">
        <v>4</v>
      </c>
      <c r="E326" s="48"/>
      <c r="F326" s="48" t="s">
        <v>4295</v>
      </c>
      <c r="G326" s="48"/>
      <c r="H326" s="48" t="s">
        <v>4295</v>
      </c>
      <c r="I326" s="48">
        <v>2</v>
      </c>
      <c r="J326" s="48"/>
      <c r="K326" s="48"/>
      <c r="L326" s="48"/>
      <c r="M326" s="45" t="s">
        <v>4814</v>
      </c>
      <c r="N326" s="45" t="s">
        <v>4812</v>
      </c>
      <c r="O326" s="49"/>
      <c r="P326" s="49"/>
      <c r="Q326" s="50" t="s">
        <v>4813</v>
      </c>
      <c r="R326" s="50"/>
      <c r="S326" s="45" t="s">
        <v>4298</v>
      </c>
      <c r="T326" s="51" t="s">
        <v>4299</v>
      </c>
      <c r="U326" s="45">
        <v>4</v>
      </c>
      <c r="V326" s="44" t="s">
        <v>4295</v>
      </c>
    </row>
    <row r="327" spans="1:22">
      <c r="A327" s="56" t="s">
        <v>10011</v>
      </c>
      <c r="B327" s="48" t="s">
        <v>4766</v>
      </c>
      <c r="C327" s="48">
        <v>1</v>
      </c>
      <c r="D327" s="48">
        <v>4</v>
      </c>
      <c r="E327" s="48"/>
      <c r="F327" s="48">
        <v>10</v>
      </c>
      <c r="G327" s="48"/>
      <c r="H327" s="48">
        <v>4</v>
      </c>
      <c r="I327" s="48">
        <v>2</v>
      </c>
      <c r="J327" s="48"/>
      <c r="K327" s="48"/>
      <c r="L327" s="48"/>
      <c r="M327" s="45" t="s">
        <v>4815</v>
      </c>
      <c r="N327" s="45" t="s">
        <v>4813</v>
      </c>
      <c r="O327" s="49"/>
      <c r="P327" s="49"/>
      <c r="Q327" s="50" t="s">
        <v>3160</v>
      </c>
      <c r="R327" s="50"/>
      <c r="S327" s="45" t="s">
        <v>4298</v>
      </c>
      <c r="T327" s="51" t="s">
        <v>4816</v>
      </c>
      <c r="U327" s="45">
        <v>18</v>
      </c>
      <c r="V327" s="44" t="s">
        <v>4295</v>
      </c>
    </row>
    <row r="328" spans="1:22">
      <c r="A328" s="56" t="s">
        <v>10011</v>
      </c>
      <c r="B328" s="48" t="s">
        <v>4766</v>
      </c>
      <c r="C328" s="48">
        <v>1</v>
      </c>
      <c r="D328" s="48">
        <v>4</v>
      </c>
      <c r="E328" s="48"/>
      <c r="F328" s="48">
        <v>16</v>
      </c>
      <c r="G328" s="48"/>
      <c r="H328" s="48" t="s">
        <v>4295</v>
      </c>
      <c r="I328" s="48">
        <v>2</v>
      </c>
      <c r="J328" s="48"/>
      <c r="K328" s="48"/>
      <c r="L328" s="48"/>
      <c r="M328" s="45" t="s">
        <v>4817</v>
      </c>
      <c r="N328" s="45" t="s">
        <v>4818</v>
      </c>
      <c r="O328" s="49"/>
      <c r="P328" s="49"/>
      <c r="Q328" s="50" t="s">
        <v>3160</v>
      </c>
      <c r="R328" s="50"/>
      <c r="S328" s="45" t="s">
        <v>4298</v>
      </c>
      <c r="T328" s="51" t="s">
        <v>4810</v>
      </c>
      <c r="U328" s="45">
        <v>20</v>
      </c>
      <c r="V328" s="44" t="s">
        <v>4295</v>
      </c>
    </row>
    <row r="329" spans="1:22">
      <c r="A329" s="56" t="s">
        <v>10011</v>
      </c>
      <c r="B329" s="48" t="s">
        <v>4766</v>
      </c>
      <c r="C329" s="48">
        <v>1</v>
      </c>
      <c r="D329" s="48">
        <v>4</v>
      </c>
      <c r="E329" s="48"/>
      <c r="F329" s="48">
        <v>16</v>
      </c>
      <c r="G329" s="48"/>
      <c r="H329" s="48" t="s">
        <v>4295</v>
      </c>
      <c r="I329" s="48">
        <v>2</v>
      </c>
      <c r="J329" s="48"/>
      <c r="K329" s="48"/>
      <c r="L329" s="48"/>
      <c r="M329" s="45" t="s">
        <v>4819</v>
      </c>
      <c r="N329" s="45" t="s">
        <v>4818</v>
      </c>
      <c r="O329" s="49"/>
      <c r="P329" s="49"/>
      <c r="Q329" s="50" t="s">
        <v>3160</v>
      </c>
      <c r="R329" s="50"/>
      <c r="S329" s="45" t="s">
        <v>4298</v>
      </c>
      <c r="T329" s="51" t="s">
        <v>4810</v>
      </c>
      <c r="U329" s="45">
        <v>20</v>
      </c>
      <c r="V329" s="44" t="s">
        <v>4295</v>
      </c>
    </row>
    <row r="330" spans="1:22">
      <c r="A330" s="56" t="s">
        <v>10011</v>
      </c>
      <c r="B330" s="48" t="s">
        <v>4766</v>
      </c>
      <c r="C330" s="48">
        <v>1</v>
      </c>
      <c r="D330" s="48">
        <v>4</v>
      </c>
      <c r="E330" s="48"/>
      <c r="F330" s="48" t="s">
        <v>4295</v>
      </c>
      <c r="G330" s="48"/>
      <c r="H330" s="48" t="s">
        <v>4295</v>
      </c>
      <c r="I330" s="48">
        <v>2</v>
      </c>
      <c r="J330" s="48"/>
      <c r="K330" s="48"/>
      <c r="L330" s="48"/>
      <c r="M330" s="45" t="s">
        <v>4820</v>
      </c>
      <c r="N330" s="45" t="s">
        <v>4821</v>
      </c>
      <c r="O330" s="49"/>
      <c r="P330" s="49"/>
      <c r="Q330" s="50" t="s">
        <v>4822</v>
      </c>
      <c r="R330" s="50"/>
      <c r="S330" s="45" t="s">
        <v>4298</v>
      </c>
      <c r="T330" s="51" t="s">
        <v>4785</v>
      </c>
      <c r="U330" s="45">
        <v>4</v>
      </c>
      <c r="V330" s="44" t="s">
        <v>4295</v>
      </c>
    </row>
    <row r="331" spans="1:22">
      <c r="A331" s="56" t="s">
        <v>10011</v>
      </c>
      <c r="B331" s="48" t="s">
        <v>4766</v>
      </c>
      <c r="C331" s="48">
        <v>1</v>
      </c>
      <c r="D331" s="48">
        <v>4</v>
      </c>
      <c r="E331" s="48"/>
      <c r="F331" s="48" t="s">
        <v>4295</v>
      </c>
      <c r="G331" s="48"/>
      <c r="H331" s="48" t="s">
        <v>4295</v>
      </c>
      <c r="I331" s="48">
        <v>2</v>
      </c>
      <c r="J331" s="48"/>
      <c r="K331" s="48"/>
      <c r="L331" s="48"/>
      <c r="M331" s="45" t="s">
        <v>4823</v>
      </c>
      <c r="N331" s="45" t="s">
        <v>4821</v>
      </c>
      <c r="O331" s="49"/>
      <c r="P331" s="49"/>
      <c r="Q331" s="50" t="s">
        <v>4822</v>
      </c>
      <c r="R331" s="50"/>
      <c r="S331" s="45" t="s">
        <v>4298</v>
      </c>
      <c r="T331" s="51" t="s">
        <v>4299</v>
      </c>
      <c r="U331" s="45">
        <v>4</v>
      </c>
      <c r="V331" s="44" t="s">
        <v>4295</v>
      </c>
    </row>
    <row r="332" spans="1:22">
      <c r="A332" s="56" t="s">
        <v>10011</v>
      </c>
      <c r="B332" s="48" t="s">
        <v>4766</v>
      </c>
      <c r="C332" s="48">
        <v>1</v>
      </c>
      <c r="D332" s="48">
        <v>4</v>
      </c>
      <c r="E332" s="48"/>
      <c r="F332" s="48">
        <v>8</v>
      </c>
      <c r="G332" s="48"/>
      <c r="H332" s="48">
        <v>4</v>
      </c>
      <c r="I332" s="48">
        <v>2</v>
      </c>
      <c r="J332" s="48"/>
      <c r="K332" s="48"/>
      <c r="L332" s="48"/>
      <c r="M332" s="45" t="s">
        <v>4824</v>
      </c>
      <c r="N332" s="45" t="s">
        <v>4822</v>
      </c>
      <c r="O332" s="49"/>
      <c r="P332" s="49"/>
      <c r="Q332" s="50" t="s">
        <v>3160</v>
      </c>
      <c r="R332" s="50"/>
      <c r="S332" s="45" t="s">
        <v>4825</v>
      </c>
      <c r="T332" s="51" t="s">
        <v>4816</v>
      </c>
      <c r="U332" s="45">
        <v>16</v>
      </c>
      <c r="V332" s="44" t="s">
        <v>4295</v>
      </c>
    </row>
    <row r="333" spans="1:22">
      <c r="A333" s="56" t="s">
        <v>10011</v>
      </c>
      <c r="B333" s="48" t="s">
        <v>4766</v>
      </c>
      <c r="C333" s="48">
        <v>1</v>
      </c>
      <c r="D333" s="48">
        <v>4</v>
      </c>
      <c r="E333" s="48"/>
      <c r="F333" s="48">
        <v>16</v>
      </c>
      <c r="G333" s="48"/>
      <c r="H333" s="48"/>
      <c r="I333" s="48">
        <v>2</v>
      </c>
      <c r="J333" s="48"/>
      <c r="K333" s="48"/>
      <c r="L333" s="48"/>
      <c r="M333" s="45" t="s">
        <v>4826</v>
      </c>
      <c r="N333" s="45" t="s">
        <v>4827</v>
      </c>
      <c r="O333" s="49"/>
      <c r="P333" s="49"/>
      <c r="Q333" s="50" t="s">
        <v>4828</v>
      </c>
      <c r="R333" s="50"/>
      <c r="S333" s="45" t="s">
        <v>4825</v>
      </c>
      <c r="T333" s="51" t="s">
        <v>4810</v>
      </c>
      <c r="U333" s="45">
        <v>20</v>
      </c>
      <c r="V333" s="44" t="s">
        <v>4295</v>
      </c>
    </row>
    <row r="334" spans="1:22">
      <c r="A334" s="56" t="s">
        <v>10011</v>
      </c>
      <c r="B334" s="48" t="s">
        <v>4766</v>
      </c>
      <c r="C334" s="48">
        <v>1</v>
      </c>
      <c r="D334" s="48">
        <v>4</v>
      </c>
      <c r="E334" s="48"/>
      <c r="F334" s="48">
        <v>16</v>
      </c>
      <c r="G334" s="48"/>
      <c r="H334" s="48"/>
      <c r="I334" s="48">
        <v>2</v>
      </c>
      <c r="J334" s="48"/>
      <c r="K334" s="48"/>
      <c r="L334" s="48"/>
      <c r="M334" s="45" t="s">
        <v>4829</v>
      </c>
      <c r="N334" s="45" t="s">
        <v>4827</v>
      </c>
      <c r="O334" s="49"/>
      <c r="P334" s="49"/>
      <c r="Q334" s="50" t="s">
        <v>4828</v>
      </c>
      <c r="R334" s="50"/>
      <c r="S334" s="45" t="s">
        <v>4825</v>
      </c>
      <c r="T334" s="51" t="s">
        <v>4810</v>
      </c>
      <c r="U334" s="45">
        <v>20</v>
      </c>
      <c r="V334" s="44" t="s">
        <v>4295</v>
      </c>
    </row>
    <row r="335" spans="1:22">
      <c r="A335" s="56" t="s">
        <v>10011</v>
      </c>
      <c r="B335" s="48" t="s">
        <v>4766</v>
      </c>
      <c r="C335" s="48">
        <v>1</v>
      </c>
      <c r="D335" s="48">
        <v>4</v>
      </c>
      <c r="E335" s="48"/>
      <c r="F335" s="48" t="s">
        <v>4295</v>
      </c>
      <c r="G335" s="48"/>
      <c r="H335" s="48"/>
      <c r="I335" s="48">
        <v>2</v>
      </c>
      <c r="J335" s="48"/>
      <c r="K335" s="48"/>
      <c r="L335" s="48"/>
      <c r="M335" s="45" t="s">
        <v>4830</v>
      </c>
      <c r="N335" s="45" t="s">
        <v>4831</v>
      </c>
      <c r="O335" s="49"/>
      <c r="P335" s="49"/>
      <c r="Q335" s="50" t="s">
        <v>2417</v>
      </c>
      <c r="R335" s="50"/>
      <c r="S335" s="45" t="s">
        <v>4825</v>
      </c>
      <c r="T335" s="51" t="s">
        <v>4810</v>
      </c>
      <c r="U335" s="45">
        <v>4</v>
      </c>
      <c r="V335" s="44" t="s">
        <v>4295</v>
      </c>
    </row>
    <row r="336" spans="1:22">
      <c r="A336" s="56" t="s">
        <v>10011</v>
      </c>
      <c r="B336" s="48" t="s">
        <v>4766</v>
      </c>
      <c r="C336" s="48">
        <v>1</v>
      </c>
      <c r="D336" s="48">
        <v>4</v>
      </c>
      <c r="E336" s="48"/>
      <c r="F336" s="48" t="s">
        <v>4295</v>
      </c>
      <c r="G336" s="48"/>
      <c r="H336" s="48"/>
      <c r="I336" s="48">
        <v>2</v>
      </c>
      <c r="J336" s="48"/>
      <c r="K336" s="48"/>
      <c r="L336" s="48"/>
      <c r="M336" s="45" t="s">
        <v>4832</v>
      </c>
      <c r="N336" s="45" t="s">
        <v>4831</v>
      </c>
      <c r="O336" s="49"/>
      <c r="P336" s="49"/>
      <c r="Q336" s="50" t="s">
        <v>2417</v>
      </c>
      <c r="R336" s="50"/>
      <c r="S336" s="45" t="s">
        <v>4825</v>
      </c>
      <c r="T336" s="51" t="s">
        <v>4299</v>
      </c>
      <c r="U336" s="45">
        <v>4</v>
      </c>
      <c r="V336" s="44" t="s">
        <v>4295</v>
      </c>
    </row>
    <row r="337" spans="1:22">
      <c r="A337" s="56" t="s">
        <v>10011</v>
      </c>
      <c r="B337" s="48" t="s">
        <v>4766</v>
      </c>
      <c r="C337" s="48">
        <v>1</v>
      </c>
      <c r="D337" s="48">
        <v>4</v>
      </c>
      <c r="E337" s="48"/>
      <c r="F337" s="48">
        <v>15</v>
      </c>
      <c r="G337" s="48"/>
      <c r="H337" s="48"/>
      <c r="I337" s="48">
        <v>2</v>
      </c>
      <c r="J337" s="48"/>
      <c r="K337" s="48"/>
      <c r="L337" s="48"/>
      <c r="M337" s="45" t="s">
        <v>4833</v>
      </c>
      <c r="N337" s="45" t="s">
        <v>2417</v>
      </c>
      <c r="O337" s="49"/>
      <c r="P337" s="49"/>
      <c r="Q337" s="50" t="s">
        <v>4828</v>
      </c>
      <c r="R337" s="50"/>
      <c r="S337" s="45" t="s">
        <v>4825</v>
      </c>
      <c r="T337" s="51" t="s">
        <v>4816</v>
      </c>
      <c r="U337" s="45">
        <v>19</v>
      </c>
      <c r="V337" s="44" t="s">
        <v>4295</v>
      </c>
    </row>
    <row r="338" spans="1:22">
      <c r="A338" s="56" t="s">
        <v>10011</v>
      </c>
      <c r="B338" s="48" t="s">
        <v>4766</v>
      </c>
      <c r="C338" s="48">
        <v>1</v>
      </c>
      <c r="D338" s="48">
        <v>4</v>
      </c>
      <c r="E338" s="48"/>
      <c r="F338" s="48" t="s">
        <v>4295</v>
      </c>
      <c r="G338" s="48"/>
      <c r="H338" s="48"/>
      <c r="I338" s="48">
        <v>2</v>
      </c>
      <c r="J338" s="48"/>
      <c r="K338" s="48"/>
      <c r="L338" s="48"/>
      <c r="M338" s="45" t="s">
        <v>4834</v>
      </c>
      <c r="N338" s="45" t="s">
        <v>4835</v>
      </c>
      <c r="O338" s="49"/>
      <c r="P338" s="49"/>
      <c r="Q338" s="50" t="s">
        <v>4836</v>
      </c>
      <c r="R338" s="50"/>
      <c r="S338" s="45" t="s">
        <v>4825</v>
      </c>
      <c r="T338" s="51" t="s">
        <v>4810</v>
      </c>
      <c r="U338" s="45">
        <v>4</v>
      </c>
      <c r="V338" s="44" t="s">
        <v>4295</v>
      </c>
    </row>
    <row r="339" spans="1:22">
      <c r="A339" s="56" t="s">
        <v>10011</v>
      </c>
      <c r="B339" s="48" t="s">
        <v>4766</v>
      </c>
      <c r="C339" s="48">
        <v>1</v>
      </c>
      <c r="D339" s="48">
        <v>4</v>
      </c>
      <c r="E339" s="48"/>
      <c r="F339" s="48" t="s">
        <v>4295</v>
      </c>
      <c r="G339" s="48"/>
      <c r="H339" s="48"/>
      <c r="I339" s="48">
        <v>2</v>
      </c>
      <c r="J339" s="48"/>
      <c r="K339" s="48"/>
      <c r="L339" s="48"/>
      <c r="M339" s="45" t="s">
        <v>4837</v>
      </c>
      <c r="N339" s="45" t="s">
        <v>4835</v>
      </c>
      <c r="O339" s="49"/>
      <c r="P339" s="49"/>
      <c r="Q339" s="50" t="s">
        <v>4836</v>
      </c>
      <c r="R339" s="50"/>
      <c r="S339" s="45" t="s">
        <v>4825</v>
      </c>
      <c r="T339" s="51" t="s">
        <v>4299</v>
      </c>
      <c r="U339" s="45">
        <v>4</v>
      </c>
      <c r="V339" s="44" t="s">
        <v>4295</v>
      </c>
    </row>
    <row r="340" spans="1:22">
      <c r="A340" s="56" t="s">
        <v>10011</v>
      </c>
      <c r="B340" s="48" t="s">
        <v>4766</v>
      </c>
      <c r="C340" s="48">
        <v>1</v>
      </c>
      <c r="D340" s="48">
        <v>4</v>
      </c>
      <c r="E340" s="48"/>
      <c r="F340" s="48">
        <v>16</v>
      </c>
      <c r="G340" s="48"/>
      <c r="H340" s="48"/>
      <c r="I340" s="48">
        <v>2</v>
      </c>
      <c r="J340" s="48"/>
      <c r="K340" s="48"/>
      <c r="L340" s="48"/>
      <c r="M340" s="45" t="s">
        <v>4838</v>
      </c>
      <c r="N340" s="45" t="s">
        <v>4836</v>
      </c>
      <c r="O340" s="49"/>
      <c r="P340" s="49"/>
      <c r="Q340" s="50" t="s">
        <v>4828</v>
      </c>
      <c r="R340" s="50"/>
      <c r="S340" s="45" t="s">
        <v>4825</v>
      </c>
      <c r="T340" s="51" t="s">
        <v>4816</v>
      </c>
      <c r="U340" s="45">
        <v>20</v>
      </c>
      <c r="V340" s="44" t="s">
        <v>4295</v>
      </c>
    </row>
    <row r="341" spans="1:22">
      <c r="A341" s="56" t="s">
        <v>10011</v>
      </c>
      <c r="B341" s="48" t="s">
        <v>4766</v>
      </c>
      <c r="C341" s="48">
        <v>1</v>
      </c>
      <c r="D341" s="48">
        <v>4</v>
      </c>
      <c r="E341" s="48"/>
      <c r="F341" s="48">
        <v>15</v>
      </c>
      <c r="G341" s="48"/>
      <c r="H341" s="48"/>
      <c r="I341" s="48">
        <v>2</v>
      </c>
      <c r="J341" s="48"/>
      <c r="K341" s="48"/>
      <c r="L341" s="48"/>
      <c r="M341" s="45" t="s">
        <v>4839</v>
      </c>
      <c r="N341" s="45" t="s">
        <v>4840</v>
      </c>
      <c r="O341" s="49"/>
      <c r="P341" s="49"/>
      <c r="Q341" s="50" t="s">
        <v>4828</v>
      </c>
      <c r="R341" s="50"/>
      <c r="S341" s="45" t="s">
        <v>4825</v>
      </c>
      <c r="T341" s="51" t="s">
        <v>4299</v>
      </c>
      <c r="U341" s="45">
        <v>19</v>
      </c>
      <c r="V341" s="44" t="s">
        <v>4295</v>
      </c>
    </row>
    <row r="342" spans="1:22">
      <c r="A342" s="56" t="s">
        <v>10011</v>
      </c>
      <c r="B342" s="48" t="s">
        <v>4766</v>
      </c>
      <c r="C342" s="48">
        <v>1</v>
      </c>
      <c r="D342" s="48">
        <v>4</v>
      </c>
      <c r="E342" s="48"/>
      <c r="F342" s="48">
        <v>15</v>
      </c>
      <c r="G342" s="48"/>
      <c r="H342" s="48"/>
      <c r="I342" s="48">
        <v>2</v>
      </c>
      <c r="J342" s="48"/>
      <c r="K342" s="48"/>
      <c r="L342" s="48"/>
      <c r="M342" s="45" t="s">
        <v>4841</v>
      </c>
      <c r="N342" s="45" t="s">
        <v>4842</v>
      </c>
      <c r="O342" s="49"/>
      <c r="P342" s="49"/>
      <c r="Q342" s="50" t="s">
        <v>4828</v>
      </c>
      <c r="R342" s="50"/>
      <c r="S342" s="45" t="s">
        <v>4825</v>
      </c>
      <c r="T342" s="51" t="s">
        <v>4299</v>
      </c>
      <c r="U342" s="45">
        <v>19</v>
      </c>
      <c r="V342" s="44" t="s">
        <v>4295</v>
      </c>
    </row>
    <row r="343" spans="1:22">
      <c r="A343" s="56" t="s">
        <v>10011</v>
      </c>
      <c r="B343" s="48" t="s">
        <v>4766</v>
      </c>
      <c r="C343" s="48">
        <v>1</v>
      </c>
      <c r="D343" s="48">
        <v>4</v>
      </c>
      <c r="E343" s="48"/>
      <c r="F343" s="48">
        <v>15</v>
      </c>
      <c r="G343" s="48"/>
      <c r="H343" s="48"/>
      <c r="I343" s="48">
        <v>2</v>
      </c>
      <c r="J343" s="48"/>
      <c r="K343" s="48"/>
      <c r="L343" s="48"/>
      <c r="M343" s="45" t="s">
        <v>4843</v>
      </c>
      <c r="N343" s="45" t="s">
        <v>4844</v>
      </c>
      <c r="O343" s="49"/>
      <c r="P343" s="49"/>
      <c r="Q343" s="50" t="s">
        <v>4828</v>
      </c>
      <c r="R343" s="50"/>
      <c r="S343" s="45" t="s">
        <v>4825</v>
      </c>
      <c r="T343" s="51" t="s">
        <v>4299</v>
      </c>
      <c r="U343" s="45">
        <v>19</v>
      </c>
      <c r="V343" s="44" t="s">
        <v>4295</v>
      </c>
    </row>
    <row r="344" spans="1:22">
      <c r="A344" s="56" t="s">
        <v>10011</v>
      </c>
      <c r="B344" s="48" t="s">
        <v>4766</v>
      </c>
      <c r="C344" s="48">
        <v>1</v>
      </c>
      <c r="D344" s="48">
        <v>4</v>
      </c>
      <c r="E344" s="48"/>
      <c r="F344" s="48">
        <v>16</v>
      </c>
      <c r="G344" s="48"/>
      <c r="H344" s="48"/>
      <c r="I344" s="48">
        <v>2</v>
      </c>
      <c r="J344" s="48"/>
      <c r="K344" s="48"/>
      <c r="L344" s="48"/>
      <c r="M344" s="45" t="s">
        <v>4845</v>
      </c>
      <c r="N344" s="45" t="s">
        <v>4846</v>
      </c>
      <c r="O344" s="49"/>
      <c r="P344" s="49"/>
      <c r="Q344" s="50" t="s">
        <v>4828</v>
      </c>
      <c r="R344" s="50"/>
      <c r="S344" s="45" t="s">
        <v>4825</v>
      </c>
      <c r="T344" s="51" t="s">
        <v>4299</v>
      </c>
      <c r="U344" s="45">
        <v>20</v>
      </c>
      <c r="V344" s="44" t="s">
        <v>4295</v>
      </c>
    </row>
    <row r="345" spans="1:22">
      <c r="A345" s="56" t="s">
        <v>10011</v>
      </c>
      <c r="B345" s="48" t="s">
        <v>4766</v>
      </c>
      <c r="C345" s="48">
        <v>1</v>
      </c>
      <c r="D345" s="48">
        <v>4</v>
      </c>
      <c r="E345" s="48"/>
      <c r="F345" s="48">
        <v>16</v>
      </c>
      <c r="G345" s="48"/>
      <c r="H345" s="48"/>
      <c r="I345" s="48">
        <v>2</v>
      </c>
      <c r="J345" s="48"/>
      <c r="K345" s="48"/>
      <c r="L345" s="48"/>
      <c r="M345" s="45" t="s">
        <v>4847</v>
      </c>
      <c r="N345" s="45" t="s">
        <v>4848</v>
      </c>
      <c r="O345" s="49"/>
      <c r="P345" s="49"/>
      <c r="Q345" s="50" t="s">
        <v>4828</v>
      </c>
      <c r="R345" s="50"/>
      <c r="S345" s="45" t="s">
        <v>4825</v>
      </c>
      <c r="T345" s="51" t="s">
        <v>4299</v>
      </c>
      <c r="U345" s="45">
        <v>20</v>
      </c>
      <c r="V345" s="44" t="s">
        <v>4295</v>
      </c>
    </row>
    <row r="346" spans="1:22">
      <c r="A346" s="56" t="s">
        <v>10011</v>
      </c>
      <c r="B346" s="48" t="s">
        <v>4766</v>
      </c>
      <c r="C346" s="48">
        <v>1</v>
      </c>
      <c r="D346" s="48">
        <v>4</v>
      </c>
      <c r="E346" s="48"/>
      <c r="F346" s="48">
        <v>15</v>
      </c>
      <c r="G346" s="48"/>
      <c r="H346" s="48"/>
      <c r="I346" s="48">
        <v>2</v>
      </c>
      <c r="J346" s="48"/>
      <c r="K346" s="48"/>
      <c r="L346" s="48"/>
      <c r="M346" s="45" t="s">
        <v>4849</v>
      </c>
      <c r="N346" s="45" t="s">
        <v>4850</v>
      </c>
      <c r="O346" s="49"/>
      <c r="P346" s="49"/>
      <c r="Q346" s="50" t="s">
        <v>4828</v>
      </c>
      <c r="R346" s="50"/>
      <c r="S346" s="45" t="s">
        <v>4825</v>
      </c>
      <c r="T346" s="51" t="s">
        <v>4299</v>
      </c>
      <c r="U346" s="45">
        <v>19</v>
      </c>
      <c r="V346" s="44"/>
    </row>
    <row r="347" spans="1:22">
      <c r="A347" s="56" t="s">
        <v>10011</v>
      </c>
      <c r="B347" s="48" t="s">
        <v>4766</v>
      </c>
      <c r="C347" s="48">
        <v>1</v>
      </c>
      <c r="D347" s="48">
        <v>4</v>
      </c>
      <c r="E347" s="48"/>
      <c r="F347" s="48">
        <v>20</v>
      </c>
      <c r="G347" s="48"/>
      <c r="H347" s="48"/>
      <c r="I347" s="48">
        <v>5</v>
      </c>
      <c r="J347" s="48"/>
      <c r="K347" s="48"/>
      <c r="L347" s="48"/>
      <c r="M347" s="45" t="s">
        <v>4851</v>
      </c>
      <c r="N347" s="45" t="s">
        <v>4852</v>
      </c>
      <c r="O347" s="49"/>
      <c r="P347" s="49"/>
      <c r="Q347" s="50" t="s">
        <v>3175</v>
      </c>
      <c r="R347" s="50"/>
      <c r="S347" s="45" t="s">
        <v>4825</v>
      </c>
      <c r="T347" s="51" t="s">
        <v>4299</v>
      </c>
      <c r="U347" s="45">
        <v>27</v>
      </c>
      <c r="V347" s="44" t="s">
        <v>4295</v>
      </c>
    </row>
    <row r="348" spans="1:22">
      <c r="A348" s="56" t="s">
        <v>10011</v>
      </c>
      <c r="B348" s="48" t="s">
        <v>4766</v>
      </c>
      <c r="C348" s="48">
        <v>1</v>
      </c>
      <c r="D348" s="48">
        <v>4</v>
      </c>
      <c r="E348" s="48"/>
      <c r="F348" s="48">
        <v>20</v>
      </c>
      <c r="G348" s="48"/>
      <c r="H348" s="48"/>
      <c r="I348" s="48">
        <v>5</v>
      </c>
      <c r="J348" s="48"/>
      <c r="K348" s="48"/>
      <c r="L348" s="48"/>
      <c r="M348" s="45" t="s">
        <v>4853</v>
      </c>
      <c r="N348" s="45" t="s">
        <v>4854</v>
      </c>
      <c r="O348" s="49"/>
      <c r="P348" s="49"/>
      <c r="Q348" s="50" t="s">
        <v>3175</v>
      </c>
      <c r="R348" s="50"/>
      <c r="S348" s="45" t="s">
        <v>4825</v>
      </c>
      <c r="T348" s="51" t="s">
        <v>4299</v>
      </c>
      <c r="U348" s="45">
        <v>27</v>
      </c>
      <c r="V348" s="44" t="s">
        <v>4295</v>
      </c>
    </row>
    <row r="349" spans="1:22">
      <c r="A349" s="56" t="s">
        <v>10011</v>
      </c>
      <c r="B349" s="48" t="s">
        <v>4766</v>
      </c>
      <c r="C349" s="48">
        <v>1</v>
      </c>
      <c r="D349" s="48">
        <v>4</v>
      </c>
      <c r="E349" s="48"/>
      <c r="F349" s="48" t="s">
        <v>4295</v>
      </c>
      <c r="G349" s="48"/>
      <c r="H349" s="48"/>
      <c r="I349" s="48">
        <v>1</v>
      </c>
      <c r="J349" s="48"/>
      <c r="K349" s="48"/>
      <c r="L349" s="48"/>
      <c r="M349" s="45" t="s">
        <v>4855</v>
      </c>
      <c r="N349" s="45" t="s">
        <v>4856</v>
      </c>
      <c r="O349" s="49"/>
      <c r="P349" s="49"/>
      <c r="Q349" s="50" t="s">
        <v>4857</v>
      </c>
      <c r="R349" s="50"/>
      <c r="S349" s="45" t="s">
        <v>4773</v>
      </c>
      <c r="T349" s="51"/>
      <c r="U349" s="45">
        <v>1</v>
      </c>
      <c r="V349" s="44" t="s">
        <v>4295</v>
      </c>
    </row>
    <row r="350" spans="1:22">
      <c r="A350" s="56" t="s">
        <v>10011</v>
      </c>
      <c r="B350" s="48" t="s">
        <v>4766</v>
      </c>
      <c r="C350" s="48">
        <v>1</v>
      </c>
      <c r="D350" s="48">
        <v>4</v>
      </c>
      <c r="E350" s="48"/>
      <c r="F350" s="48">
        <v>20</v>
      </c>
      <c r="G350" s="48"/>
      <c r="H350" s="48"/>
      <c r="I350" s="48">
        <v>5</v>
      </c>
      <c r="J350" s="48"/>
      <c r="K350" s="48"/>
      <c r="L350" s="48"/>
      <c r="M350" s="45" t="s">
        <v>4858</v>
      </c>
      <c r="N350" s="45" t="s">
        <v>4857</v>
      </c>
      <c r="O350" s="49"/>
      <c r="P350" s="49"/>
      <c r="Q350" s="50" t="s">
        <v>3175</v>
      </c>
      <c r="R350" s="50"/>
      <c r="S350" s="45" t="s">
        <v>4298</v>
      </c>
      <c r="T350" s="51" t="s">
        <v>4299</v>
      </c>
      <c r="U350" s="45">
        <v>27</v>
      </c>
      <c r="V350" s="44" t="s">
        <v>4295</v>
      </c>
    </row>
    <row r="351" spans="1:22">
      <c r="A351" s="56" t="s">
        <v>10011</v>
      </c>
      <c r="B351" s="48" t="s">
        <v>4766</v>
      </c>
      <c r="C351" s="48">
        <v>1</v>
      </c>
      <c r="D351" s="48">
        <v>4</v>
      </c>
      <c r="E351" s="48"/>
      <c r="F351" s="48" t="s">
        <v>4295</v>
      </c>
      <c r="G351" s="48"/>
      <c r="H351" s="48"/>
      <c r="I351" s="48">
        <v>1</v>
      </c>
      <c r="J351" s="48"/>
      <c r="K351" s="48"/>
      <c r="L351" s="48"/>
      <c r="M351" s="45" t="s">
        <v>4859</v>
      </c>
      <c r="N351" s="45" t="s">
        <v>4860</v>
      </c>
      <c r="O351" s="49"/>
      <c r="P351" s="49"/>
      <c r="Q351" s="50" t="s">
        <v>2398</v>
      </c>
      <c r="R351" s="50"/>
      <c r="S351" s="45" t="s">
        <v>4773</v>
      </c>
      <c r="T351" s="51" t="s">
        <v>4295</v>
      </c>
      <c r="U351" s="45">
        <v>1</v>
      </c>
      <c r="V351" s="44" t="s">
        <v>4295</v>
      </c>
    </row>
    <row r="352" spans="1:22">
      <c r="A352" s="56" t="s">
        <v>10011</v>
      </c>
      <c r="B352" s="48" t="s">
        <v>4766</v>
      </c>
      <c r="C352" s="48">
        <v>1</v>
      </c>
      <c r="D352" s="48">
        <v>4</v>
      </c>
      <c r="E352" s="48"/>
      <c r="F352" s="48">
        <v>20</v>
      </c>
      <c r="G352" s="48"/>
      <c r="H352" s="48"/>
      <c r="I352" s="48">
        <v>5</v>
      </c>
      <c r="J352" s="48"/>
      <c r="K352" s="48"/>
      <c r="L352" s="48"/>
      <c r="M352" s="45" t="s">
        <v>4861</v>
      </c>
      <c r="N352" s="45" t="s">
        <v>2398</v>
      </c>
      <c r="O352" s="49"/>
      <c r="P352" s="49"/>
      <c r="Q352" s="50" t="s">
        <v>3175</v>
      </c>
      <c r="R352" s="50"/>
      <c r="S352" s="45" t="s">
        <v>4298</v>
      </c>
      <c r="T352" s="51" t="s">
        <v>4299</v>
      </c>
      <c r="U352" s="45">
        <v>27</v>
      </c>
      <c r="V352" s="44" t="s">
        <v>4295</v>
      </c>
    </row>
    <row r="353" spans="1:22">
      <c r="A353" s="56" t="s">
        <v>10011</v>
      </c>
      <c r="B353" s="48" t="s">
        <v>4766</v>
      </c>
      <c r="C353" s="48">
        <v>1</v>
      </c>
      <c r="D353" s="48">
        <v>4</v>
      </c>
      <c r="E353" s="48"/>
      <c r="F353" s="48">
        <v>20</v>
      </c>
      <c r="G353" s="48"/>
      <c r="H353" s="48"/>
      <c r="I353" s="48">
        <v>5</v>
      </c>
      <c r="J353" s="48"/>
      <c r="K353" s="48"/>
      <c r="L353" s="48"/>
      <c r="M353" s="45" t="s">
        <v>4862</v>
      </c>
      <c r="N353" s="45" t="s">
        <v>4863</v>
      </c>
      <c r="O353" s="49"/>
      <c r="P353" s="49"/>
      <c r="Q353" s="50" t="s">
        <v>3175</v>
      </c>
      <c r="R353" s="50"/>
      <c r="S353" s="45" t="s">
        <v>4298</v>
      </c>
      <c r="T353" s="51" t="s">
        <v>4299</v>
      </c>
      <c r="U353" s="45">
        <v>27</v>
      </c>
      <c r="V353" s="44" t="s">
        <v>4295</v>
      </c>
    </row>
    <row r="354" spans="1:22">
      <c r="A354" s="56" t="s">
        <v>10011</v>
      </c>
      <c r="B354" s="48" t="s">
        <v>4766</v>
      </c>
      <c r="C354" s="48">
        <v>1</v>
      </c>
      <c r="D354" s="48">
        <v>4</v>
      </c>
      <c r="E354" s="48"/>
      <c r="F354" s="48">
        <v>20</v>
      </c>
      <c r="G354" s="48"/>
      <c r="H354" s="48"/>
      <c r="I354" s="48">
        <v>5</v>
      </c>
      <c r="J354" s="48"/>
      <c r="K354" s="48"/>
      <c r="L354" s="48"/>
      <c r="M354" s="45" t="s">
        <v>4864</v>
      </c>
      <c r="N354" s="45" t="s">
        <v>4865</v>
      </c>
      <c r="O354" s="49"/>
      <c r="P354" s="49"/>
      <c r="Q354" s="50" t="s">
        <v>3175</v>
      </c>
      <c r="R354" s="50"/>
      <c r="S354" s="45" t="s">
        <v>4298</v>
      </c>
      <c r="T354" s="51" t="s">
        <v>4299</v>
      </c>
      <c r="U354" s="45">
        <v>27</v>
      </c>
      <c r="V354" s="44" t="s">
        <v>4295</v>
      </c>
    </row>
    <row r="355" spans="1:22">
      <c r="A355" s="56" t="s">
        <v>10011</v>
      </c>
      <c r="B355" s="48" t="s">
        <v>4766</v>
      </c>
      <c r="C355" s="48">
        <v>1</v>
      </c>
      <c r="D355" s="48">
        <v>4</v>
      </c>
      <c r="E355" s="48"/>
      <c r="F355" s="48" t="s">
        <v>4295</v>
      </c>
      <c r="G355" s="48"/>
      <c r="H355" s="48"/>
      <c r="I355" s="48">
        <v>1</v>
      </c>
      <c r="J355" s="48"/>
      <c r="K355" s="48"/>
      <c r="L355" s="48"/>
      <c r="M355" s="45" t="s">
        <v>4866</v>
      </c>
      <c r="N355" s="45" t="s">
        <v>4867</v>
      </c>
      <c r="O355" s="49"/>
      <c r="P355" s="49"/>
      <c r="Q355" s="50" t="s">
        <v>2408</v>
      </c>
      <c r="R355" s="50"/>
      <c r="S355" s="45" t="s">
        <v>4773</v>
      </c>
      <c r="T355" s="51" t="s">
        <v>4295</v>
      </c>
      <c r="U355" s="45">
        <v>1</v>
      </c>
      <c r="V355" s="44" t="s">
        <v>4295</v>
      </c>
    </row>
    <row r="356" spans="1:22">
      <c r="A356" s="56" t="s">
        <v>10011</v>
      </c>
      <c r="B356" s="48" t="s">
        <v>4766</v>
      </c>
      <c r="C356" s="48">
        <v>1</v>
      </c>
      <c r="D356" s="48">
        <v>4</v>
      </c>
      <c r="E356" s="48"/>
      <c r="F356" s="48">
        <v>20</v>
      </c>
      <c r="G356" s="48"/>
      <c r="H356" s="48"/>
      <c r="I356" s="48">
        <v>5</v>
      </c>
      <c r="J356" s="48"/>
      <c r="K356" s="48"/>
      <c r="L356" s="48"/>
      <c r="M356" s="45" t="s">
        <v>4868</v>
      </c>
      <c r="N356" s="45" t="s">
        <v>2408</v>
      </c>
      <c r="O356" s="49"/>
      <c r="P356" s="49"/>
      <c r="Q356" s="50" t="s">
        <v>3175</v>
      </c>
      <c r="R356" s="50"/>
      <c r="S356" s="45" t="s">
        <v>4298</v>
      </c>
      <c r="T356" s="51" t="s">
        <v>4810</v>
      </c>
      <c r="U356" s="45">
        <v>27</v>
      </c>
      <c r="V356" s="44" t="s">
        <v>4295</v>
      </c>
    </row>
    <row r="357" spans="1:22">
      <c r="A357" s="56" t="s">
        <v>10011</v>
      </c>
      <c r="B357" s="48" t="s">
        <v>4766</v>
      </c>
      <c r="C357" s="48">
        <v>1</v>
      </c>
      <c r="D357" s="48">
        <v>4</v>
      </c>
      <c r="E357" s="48"/>
      <c r="F357" s="48" t="s">
        <v>4295</v>
      </c>
      <c r="G357" s="48"/>
      <c r="H357" s="48"/>
      <c r="I357" s="48">
        <v>1</v>
      </c>
      <c r="J357" s="48"/>
      <c r="K357" s="48"/>
      <c r="L357" s="48"/>
      <c r="M357" s="45" t="s">
        <v>4869</v>
      </c>
      <c r="N357" s="45" t="s">
        <v>4870</v>
      </c>
      <c r="O357" s="49"/>
      <c r="P357" s="49"/>
      <c r="Q357" s="50" t="s">
        <v>4871</v>
      </c>
      <c r="R357" s="50"/>
      <c r="S357" s="45" t="s">
        <v>4773</v>
      </c>
      <c r="T357" s="51" t="s">
        <v>4295</v>
      </c>
      <c r="U357" s="45">
        <v>1</v>
      </c>
      <c r="V357" s="44" t="s">
        <v>4295</v>
      </c>
    </row>
    <row r="358" spans="1:22">
      <c r="A358" s="56" t="s">
        <v>10011</v>
      </c>
      <c r="B358" s="48" t="s">
        <v>4766</v>
      </c>
      <c r="C358" s="48">
        <v>1</v>
      </c>
      <c r="D358" s="48">
        <v>4</v>
      </c>
      <c r="E358" s="48"/>
      <c r="F358" s="48">
        <v>20</v>
      </c>
      <c r="G358" s="48"/>
      <c r="H358" s="48"/>
      <c r="I358" s="48">
        <v>5</v>
      </c>
      <c r="J358" s="48"/>
      <c r="K358" s="48"/>
      <c r="L358" s="48"/>
      <c r="M358" s="45" t="s">
        <v>4872</v>
      </c>
      <c r="N358" s="45" t="s">
        <v>4871</v>
      </c>
      <c r="O358" s="49"/>
      <c r="P358" s="49"/>
      <c r="Q358" s="50" t="s">
        <v>3175</v>
      </c>
      <c r="R358" s="50"/>
      <c r="S358" s="45" t="s">
        <v>4298</v>
      </c>
      <c r="T358" s="51" t="s">
        <v>4810</v>
      </c>
      <c r="U358" s="45">
        <v>27</v>
      </c>
      <c r="V358" s="44" t="s">
        <v>4295</v>
      </c>
    </row>
    <row r="359" spans="1:22">
      <c r="A359" s="56" t="s">
        <v>10011</v>
      </c>
      <c r="B359" s="48" t="s">
        <v>4766</v>
      </c>
      <c r="C359" s="48">
        <v>1</v>
      </c>
      <c r="D359" s="48">
        <v>4</v>
      </c>
      <c r="E359" s="48"/>
      <c r="F359" s="48" t="s">
        <v>4295</v>
      </c>
      <c r="G359" s="48"/>
      <c r="H359" s="48"/>
      <c r="I359" s="48">
        <v>2</v>
      </c>
      <c r="J359" s="48"/>
      <c r="K359" s="48"/>
      <c r="L359" s="48"/>
      <c r="M359" s="45" t="s">
        <v>4873</v>
      </c>
      <c r="N359" s="45" t="s">
        <v>4874</v>
      </c>
      <c r="O359" s="49"/>
      <c r="P359" s="49"/>
      <c r="Q359" s="50" t="s">
        <v>4875</v>
      </c>
      <c r="R359" s="50"/>
      <c r="S359" s="45" t="s">
        <v>4298</v>
      </c>
      <c r="T359" s="51" t="s">
        <v>4810</v>
      </c>
      <c r="U359" s="45">
        <v>4</v>
      </c>
      <c r="V359" s="44" t="s">
        <v>4295</v>
      </c>
    </row>
    <row r="360" spans="1:22">
      <c r="A360" s="56" t="s">
        <v>10011</v>
      </c>
      <c r="B360" s="48" t="s">
        <v>4766</v>
      </c>
      <c r="C360" s="48">
        <v>1</v>
      </c>
      <c r="D360" s="48">
        <v>4</v>
      </c>
      <c r="E360" s="48"/>
      <c r="F360" s="48" t="s">
        <v>4295</v>
      </c>
      <c r="G360" s="48"/>
      <c r="H360" s="48" t="s">
        <v>4295</v>
      </c>
      <c r="I360" s="48">
        <v>2</v>
      </c>
      <c r="J360" s="48"/>
      <c r="K360" s="48"/>
      <c r="L360" s="48"/>
      <c r="M360" s="45" t="s">
        <v>4876</v>
      </c>
      <c r="N360" s="45" t="s">
        <v>4877</v>
      </c>
      <c r="O360" s="49"/>
      <c r="P360" s="49"/>
      <c r="Q360" s="50" t="s">
        <v>4875</v>
      </c>
      <c r="R360" s="50"/>
      <c r="S360" s="45" t="s">
        <v>4298</v>
      </c>
      <c r="T360" s="51" t="s">
        <v>4299</v>
      </c>
      <c r="U360" s="45">
        <v>4</v>
      </c>
      <c r="V360" s="44" t="s">
        <v>4295</v>
      </c>
    </row>
    <row r="361" spans="1:22">
      <c r="A361" s="56" t="s">
        <v>10011</v>
      </c>
      <c r="B361" s="48" t="s">
        <v>4766</v>
      </c>
      <c r="C361" s="48">
        <v>1</v>
      </c>
      <c r="D361" s="48">
        <v>4</v>
      </c>
      <c r="E361" s="48"/>
      <c r="F361" s="48">
        <v>20</v>
      </c>
      <c r="G361" s="48"/>
      <c r="H361" s="48" t="s">
        <v>4295</v>
      </c>
      <c r="I361" s="48">
        <v>5</v>
      </c>
      <c r="J361" s="48"/>
      <c r="K361" s="48"/>
      <c r="L361" s="48"/>
      <c r="M361" s="45" t="s">
        <v>4878</v>
      </c>
      <c r="N361" s="45" t="s">
        <v>4875</v>
      </c>
      <c r="O361" s="49"/>
      <c r="P361" s="49"/>
      <c r="Q361" s="50" t="s">
        <v>3175</v>
      </c>
      <c r="R361" s="50"/>
      <c r="S361" s="45" t="s">
        <v>4298</v>
      </c>
      <c r="T361" s="51" t="s">
        <v>4816</v>
      </c>
      <c r="U361" s="45">
        <v>27</v>
      </c>
      <c r="V361" s="44" t="s">
        <v>4295</v>
      </c>
    </row>
    <row r="362" spans="1:22">
      <c r="A362" s="56" t="s">
        <v>10011</v>
      </c>
      <c r="B362" s="48" t="s">
        <v>4766</v>
      </c>
      <c r="C362" s="48">
        <v>1</v>
      </c>
      <c r="D362" s="48">
        <v>4</v>
      </c>
      <c r="E362" s="48"/>
      <c r="F362" s="48">
        <v>20</v>
      </c>
      <c r="G362" s="48"/>
      <c r="H362" s="48" t="s">
        <v>4295</v>
      </c>
      <c r="I362" s="48">
        <v>5</v>
      </c>
      <c r="J362" s="48"/>
      <c r="K362" s="48"/>
      <c r="L362" s="48"/>
      <c r="M362" s="45" t="s">
        <v>4879</v>
      </c>
      <c r="N362" s="45" t="s">
        <v>4880</v>
      </c>
      <c r="O362" s="49"/>
      <c r="P362" s="49"/>
      <c r="Q362" s="50" t="s">
        <v>3175</v>
      </c>
      <c r="R362" s="50"/>
      <c r="S362" s="45" t="s">
        <v>4298</v>
      </c>
      <c r="T362" s="51" t="s">
        <v>4810</v>
      </c>
      <c r="U362" s="45">
        <v>27</v>
      </c>
      <c r="V362" s="44" t="s">
        <v>4295</v>
      </c>
    </row>
    <row r="363" spans="1:22">
      <c r="A363" s="56" t="s">
        <v>10011</v>
      </c>
      <c r="B363" s="48" t="s">
        <v>4766</v>
      </c>
      <c r="C363" s="48">
        <v>1</v>
      </c>
      <c r="D363" s="48">
        <v>4</v>
      </c>
      <c r="E363" s="48"/>
      <c r="F363" s="48">
        <v>20</v>
      </c>
      <c r="G363" s="48"/>
      <c r="H363" s="48" t="s">
        <v>4295</v>
      </c>
      <c r="I363" s="48">
        <v>5</v>
      </c>
      <c r="J363" s="48"/>
      <c r="K363" s="48"/>
      <c r="L363" s="48"/>
      <c r="M363" s="45" t="s">
        <v>4881</v>
      </c>
      <c r="N363" s="45" t="s">
        <v>4880</v>
      </c>
      <c r="O363" s="49"/>
      <c r="P363" s="49"/>
      <c r="Q363" s="50" t="s">
        <v>3175</v>
      </c>
      <c r="R363" s="50"/>
      <c r="S363" s="45" t="s">
        <v>4298</v>
      </c>
      <c r="T363" s="51" t="s">
        <v>4810</v>
      </c>
      <c r="U363" s="45">
        <v>27</v>
      </c>
      <c r="V363" s="44" t="s">
        <v>4295</v>
      </c>
    </row>
    <row r="364" spans="1:22">
      <c r="A364" s="56" t="s">
        <v>10011</v>
      </c>
      <c r="B364" s="48" t="s">
        <v>4766</v>
      </c>
      <c r="C364" s="48">
        <v>1</v>
      </c>
      <c r="D364" s="48">
        <v>4</v>
      </c>
      <c r="E364" s="48"/>
      <c r="F364" s="48" t="s">
        <v>4295</v>
      </c>
      <c r="G364" s="48"/>
      <c r="H364" s="48" t="s">
        <v>4295</v>
      </c>
      <c r="I364" s="48">
        <v>2</v>
      </c>
      <c r="J364" s="48"/>
      <c r="K364" s="48"/>
      <c r="L364" s="48"/>
      <c r="M364" s="45" t="s">
        <v>4882</v>
      </c>
      <c r="N364" s="45" t="s">
        <v>4883</v>
      </c>
      <c r="O364" s="49"/>
      <c r="P364" s="49"/>
      <c r="Q364" s="50" t="s">
        <v>4884</v>
      </c>
      <c r="R364" s="50"/>
      <c r="S364" s="45" t="s">
        <v>4298</v>
      </c>
      <c r="T364" s="51" t="s">
        <v>4810</v>
      </c>
      <c r="U364" s="45">
        <v>4</v>
      </c>
      <c r="V364" s="44" t="s">
        <v>4295</v>
      </c>
    </row>
    <row r="365" spans="1:22">
      <c r="A365" s="56" t="s">
        <v>10011</v>
      </c>
      <c r="B365" s="48" t="s">
        <v>4766</v>
      </c>
      <c r="C365" s="48">
        <v>1</v>
      </c>
      <c r="D365" s="48">
        <v>4</v>
      </c>
      <c r="E365" s="48"/>
      <c r="F365" s="48" t="s">
        <v>4295</v>
      </c>
      <c r="G365" s="48"/>
      <c r="H365" s="48" t="s">
        <v>4295</v>
      </c>
      <c r="I365" s="48">
        <v>2</v>
      </c>
      <c r="J365" s="48"/>
      <c r="K365" s="48"/>
      <c r="L365" s="48"/>
      <c r="M365" s="45" t="s">
        <v>4885</v>
      </c>
      <c r="N365" s="45" t="s">
        <v>4883</v>
      </c>
      <c r="O365" s="49"/>
      <c r="P365" s="49"/>
      <c r="Q365" s="50" t="s">
        <v>4884</v>
      </c>
      <c r="R365" s="50"/>
      <c r="S365" s="45" t="s">
        <v>4298</v>
      </c>
      <c r="T365" s="51" t="s">
        <v>4299</v>
      </c>
      <c r="U365" s="45">
        <v>4</v>
      </c>
      <c r="V365" s="44" t="s">
        <v>4295</v>
      </c>
    </row>
    <row r="366" spans="1:22">
      <c r="A366" s="56" t="s">
        <v>10011</v>
      </c>
      <c r="B366" s="48" t="s">
        <v>4766</v>
      </c>
      <c r="C366" s="48">
        <v>1</v>
      </c>
      <c r="D366" s="48">
        <v>4</v>
      </c>
      <c r="E366" s="48"/>
      <c r="F366" s="48">
        <v>20</v>
      </c>
      <c r="G366" s="48"/>
      <c r="H366" s="48" t="s">
        <v>4295</v>
      </c>
      <c r="I366" s="48">
        <v>5</v>
      </c>
      <c r="J366" s="48"/>
      <c r="K366" s="48"/>
      <c r="L366" s="48"/>
      <c r="M366" s="45" t="s">
        <v>4886</v>
      </c>
      <c r="N366" s="45" t="s">
        <v>4884</v>
      </c>
      <c r="O366" s="49"/>
      <c r="P366" s="49"/>
      <c r="Q366" s="50" t="s">
        <v>3175</v>
      </c>
      <c r="R366" s="50"/>
      <c r="S366" s="45" t="s">
        <v>4298</v>
      </c>
      <c r="T366" s="51" t="s">
        <v>4816</v>
      </c>
      <c r="U366" s="45">
        <v>27</v>
      </c>
      <c r="V366" s="44" t="s">
        <v>4295</v>
      </c>
    </row>
    <row r="367" spans="1:22">
      <c r="A367" s="56" t="s">
        <v>10011</v>
      </c>
      <c r="B367" s="48" t="s">
        <v>4766</v>
      </c>
      <c r="C367" s="48">
        <v>1</v>
      </c>
      <c r="D367" s="48">
        <v>4</v>
      </c>
      <c r="E367" s="48"/>
      <c r="F367" s="48">
        <v>20</v>
      </c>
      <c r="G367" s="48"/>
      <c r="H367" s="48" t="s">
        <v>4295</v>
      </c>
      <c r="I367" s="48">
        <v>5</v>
      </c>
      <c r="J367" s="48"/>
      <c r="K367" s="48"/>
      <c r="L367" s="48"/>
      <c r="M367" s="45" t="s">
        <v>4887</v>
      </c>
      <c r="N367" s="45" t="s">
        <v>4888</v>
      </c>
      <c r="O367" s="49"/>
      <c r="P367" s="49"/>
      <c r="Q367" s="50" t="s">
        <v>3175</v>
      </c>
      <c r="R367" s="50"/>
      <c r="S367" s="45" t="s">
        <v>4298</v>
      </c>
      <c r="T367" s="51" t="s">
        <v>4810</v>
      </c>
      <c r="U367" s="45">
        <v>27</v>
      </c>
      <c r="V367" s="44" t="s">
        <v>4295</v>
      </c>
    </row>
    <row r="368" spans="1:22">
      <c r="A368" s="56" t="s">
        <v>10011</v>
      </c>
      <c r="B368" s="48" t="s">
        <v>4766</v>
      </c>
      <c r="C368" s="48">
        <v>1</v>
      </c>
      <c r="D368" s="48">
        <v>4</v>
      </c>
      <c r="E368" s="48"/>
      <c r="F368" s="48">
        <v>20</v>
      </c>
      <c r="G368" s="48"/>
      <c r="H368" s="48" t="s">
        <v>4295</v>
      </c>
      <c r="I368" s="48">
        <v>5</v>
      </c>
      <c r="J368" s="48"/>
      <c r="K368" s="48"/>
      <c r="L368" s="48"/>
      <c r="M368" s="45" t="s">
        <v>4889</v>
      </c>
      <c r="N368" s="45" t="s">
        <v>4888</v>
      </c>
      <c r="O368" s="49"/>
      <c r="P368" s="49"/>
      <c r="Q368" s="50" t="s">
        <v>3175</v>
      </c>
      <c r="R368" s="50"/>
      <c r="S368" s="45" t="s">
        <v>4298</v>
      </c>
      <c r="T368" s="51" t="s">
        <v>4810</v>
      </c>
      <c r="U368" s="45">
        <v>27</v>
      </c>
      <c r="V368" s="44" t="s">
        <v>4295</v>
      </c>
    </row>
    <row r="369" spans="1:22">
      <c r="A369" s="56" t="s">
        <v>10011</v>
      </c>
      <c r="B369" s="48" t="s">
        <v>4766</v>
      </c>
      <c r="C369" s="48">
        <v>1</v>
      </c>
      <c r="D369" s="48">
        <v>4</v>
      </c>
      <c r="E369" s="48"/>
      <c r="F369" s="48" t="s">
        <v>4295</v>
      </c>
      <c r="G369" s="48"/>
      <c r="H369" s="48" t="s">
        <v>4295</v>
      </c>
      <c r="I369" s="48">
        <v>2</v>
      </c>
      <c r="J369" s="48"/>
      <c r="K369" s="48"/>
      <c r="L369" s="48"/>
      <c r="M369" s="45" t="s">
        <v>4890</v>
      </c>
      <c r="N369" s="45" t="s">
        <v>4891</v>
      </c>
      <c r="O369" s="49"/>
      <c r="P369" s="49"/>
      <c r="Q369" s="50" t="s">
        <v>4892</v>
      </c>
      <c r="R369" s="50"/>
      <c r="S369" s="45" t="s">
        <v>4298</v>
      </c>
      <c r="T369" s="51" t="s">
        <v>4810</v>
      </c>
      <c r="U369" s="45">
        <v>4</v>
      </c>
      <c r="V369" s="44" t="s">
        <v>4295</v>
      </c>
    </row>
    <row r="370" spans="1:22">
      <c r="A370" s="56" t="s">
        <v>10011</v>
      </c>
      <c r="B370" s="48" t="s">
        <v>4766</v>
      </c>
      <c r="C370" s="48">
        <v>1</v>
      </c>
      <c r="D370" s="48">
        <v>4</v>
      </c>
      <c r="E370" s="48"/>
      <c r="F370" s="48" t="s">
        <v>4295</v>
      </c>
      <c r="G370" s="48"/>
      <c r="H370" s="48" t="s">
        <v>4295</v>
      </c>
      <c r="I370" s="48">
        <v>2</v>
      </c>
      <c r="J370" s="48"/>
      <c r="K370" s="48"/>
      <c r="L370" s="48"/>
      <c r="M370" s="45" t="s">
        <v>4893</v>
      </c>
      <c r="N370" s="45" t="s">
        <v>4891</v>
      </c>
      <c r="O370" s="49"/>
      <c r="P370" s="49"/>
      <c r="Q370" s="50" t="s">
        <v>4892</v>
      </c>
      <c r="R370" s="50"/>
      <c r="S370" s="45" t="s">
        <v>4298</v>
      </c>
      <c r="T370" s="51" t="s">
        <v>4299</v>
      </c>
      <c r="U370" s="45">
        <v>4</v>
      </c>
      <c r="V370" s="44" t="s">
        <v>4295</v>
      </c>
    </row>
    <row r="371" spans="1:22">
      <c r="A371" s="56" t="s">
        <v>10011</v>
      </c>
      <c r="B371" s="48" t="s">
        <v>4766</v>
      </c>
      <c r="C371" s="48">
        <v>1</v>
      </c>
      <c r="D371" s="48">
        <v>4</v>
      </c>
      <c r="E371" s="48"/>
      <c r="F371" s="48">
        <v>20</v>
      </c>
      <c r="G371" s="48"/>
      <c r="H371" s="48" t="s">
        <v>4295</v>
      </c>
      <c r="I371" s="48">
        <v>4</v>
      </c>
      <c r="J371" s="48"/>
      <c r="K371" s="48"/>
      <c r="L371" s="48"/>
      <c r="M371" s="45" t="s">
        <v>4894</v>
      </c>
      <c r="N371" s="45" t="s">
        <v>2421</v>
      </c>
      <c r="O371" s="49"/>
      <c r="P371" s="49"/>
      <c r="Q371" s="50" t="s">
        <v>3175</v>
      </c>
      <c r="R371" s="50"/>
      <c r="S371" s="45" t="s">
        <v>4298</v>
      </c>
      <c r="T371" s="51" t="s">
        <v>4816</v>
      </c>
      <c r="U371" s="45">
        <v>26</v>
      </c>
      <c r="V371" s="44" t="s">
        <v>4295</v>
      </c>
    </row>
    <row r="372" spans="1:22">
      <c r="A372" s="56" t="s">
        <v>10011</v>
      </c>
      <c r="B372" s="48" t="s">
        <v>4766</v>
      </c>
      <c r="C372" s="48">
        <v>1</v>
      </c>
      <c r="D372" s="48">
        <v>4</v>
      </c>
      <c r="E372" s="48"/>
      <c r="F372" s="48" t="s">
        <v>4295</v>
      </c>
      <c r="G372" s="48"/>
      <c r="H372" s="48" t="s">
        <v>4295</v>
      </c>
      <c r="I372" s="48">
        <v>2</v>
      </c>
      <c r="J372" s="48"/>
      <c r="K372" s="48"/>
      <c r="L372" s="48"/>
      <c r="M372" s="45" t="s">
        <v>4895</v>
      </c>
      <c r="N372" s="45" t="s">
        <v>4896</v>
      </c>
      <c r="O372" s="49"/>
      <c r="P372" s="49"/>
      <c r="Q372" s="50" t="s">
        <v>4897</v>
      </c>
      <c r="R372" s="50"/>
      <c r="S372" s="45" t="s">
        <v>4298</v>
      </c>
      <c r="T372" s="51" t="s">
        <v>4810</v>
      </c>
      <c r="U372" s="45">
        <v>4</v>
      </c>
      <c r="V372" s="44" t="s">
        <v>4295</v>
      </c>
    </row>
    <row r="373" spans="1:22">
      <c r="A373" s="56" t="s">
        <v>10011</v>
      </c>
      <c r="B373" s="48" t="s">
        <v>4766</v>
      </c>
      <c r="C373" s="48">
        <v>1</v>
      </c>
      <c r="D373" s="48">
        <v>4</v>
      </c>
      <c r="E373" s="48"/>
      <c r="F373" s="48" t="s">
        <v>4295</v>
      </c>
      <c r="G373" s="48"/>
      <c r="H373" s="48" t="s">
        <v>4295</v>
      </c>
      <c r="I373" s="48">
        <v>2</v>
      </c>
      <c r="J373" s="48"/>
      <c r="K373" s="48"/>
      <c r="L373" s="48"/>
      <c r="M373" s="45" t="s">
        <v>4898</v>
      </c>
      <c r="N373" s="45" t="s">
        <v>4896</v>
      </c>
      <c r="O373" s="49"/>
      <c r="P373" s="49"/>
      <c r="Q373" s="50" t="s">
        <v>4897</v>
      </c>
      <c r="R373" s="50"/>
      <c r="S373" s="45" t="s">
        <v>4298</v>
      </c>
      <c r="T373" s="51" t="s">
        <v>4299</v>
      </c>
      <c r="U373" s="45">
        <v>4</v>
      </c>
      <c r="V373" s="44" t="s">
        <v>4295</v>
      </c>
    </row>
    <row r="374" spans="1:22">
      <c r="A374" s="56" t="s">
        <v>10011</v>
      </c>
      <c r="B374" s="48" t="s">
        <v>4766</v>
      </c>
      <c r="C374" s="48">
        <v>1</v>
      </c>
      <c r="D374" s="48">
        <v>4</v>
      </c>
      <c r="E374" s="48"/>
      <c r="F374" s="48">
        <v>20</v>
      </c>
      <c r="G374" s="48"/>
      <c r="H374" s="48" t="s">
        <v>4295</v>
      </c>
      <c r="I374" s="48">
        <v>4</v>
      </c>
      <c r="J374" s="48"/>
      <c r="K374" s="48"/>
      <c r="L374" s="48"/>
      <c r="M374" s="45" t="s">
        <v>4899</v>
      </c>
      <c r="N374" s="45" t="s">
        <v>4897</v>
      </c>
      <c r="O374" s="49"/>
      <c r="P374" s="49"/>
      <c r="Q374" s="50" t="s">
        <v>3175</v>
      </c>
      <c r="R374" s="50"/>
      <c r="S374" s="45" t="s">
        <v>4298</v>
      </c>
      <c r="T374" s="51" t="s">
        <v>4816</v>
      </c>
      <c r="U374" s="45">
        <v>26</v>
      </c>
      <c r="V374" s="44" t="s">
        <v>4295</v>
      </c>
    </row>
    <row r="375" spans="1:22">
      <c r="A375" s="56" t="s">
        <v>10011</v>
      </c>
      <c r="B375" s="48" t="s">
        <v>4766</v>
      </c>
      <c r="C375" s="48">
        <v>1</v>
      </c>
      <c r="D375" s="48">
        <v>4</v>
      </c>
      <c r="E375" s="48"/>
      <c r="F375" s="48">
        <v>20</v>
      </c>
      <c r="G375" s="48"/>
      <c r="H375" s="48" t="s">
        <v>4295</v>
      </c>
      <c r="I375" s="48">
        <v>5</v>
      </c>
      <c r="J375" s="48"/>
      <c r="K375" s="48"/>
      <c r="L375" s="48"/>
      <c r="M375" s="45" t="s">
        <v>4900</v>
      </c>
      <c r="N375" s="45" t="s">
        <v>4901</v>
      </c>
      <c r="O375" s="49"/>
      <c r="P375" s="49"/>
      <c r="Q375" s="50" t="s">
        <v>3175</v>
      </c>
      <c r="R375" s="50"/>
      <c r="S375" s="45" t="s">
        <v>4298</v>
      </c>
      <c r="T375" s="51" t="s">
        <v>4299</v>
      </c>
      <c r="U375" s="45">
        <v>27</v>
      </c>
      <c r="V375" s="44" t="s">
        <v>4295</v>
      </c>
    </row>
    <row r="376" spans="1:22">
      <c r="A376" s="56" t="s">
        <v>10011</v>
      </c>
      <c r="B376" s="48" t="s">
        <v>4766</v>
      </c>
      <c r="C376" s="48">
        <v>1</v>
      </c>
      <c r="D376" s="48">
        <v>4</v>
      </c>
      <c r="E376" s="48"/>
      <c r="F376" s="48">
        <v>20</v>
      </c>
      <c r="G376" s="48"/>
      <c r="H376" s="48" t="s">
        <v>4295</v>
      </c>
      <c r="I376" s="48">
        <v>5</v>
      </c>
      <c r="J376" s="48"/>
      <c r="K376" s="48"/>
      <c r="L376" s="48"/>
      <c r="M376" s="45" t="s">
        <v>4902</v>
      </c>
      <c r="N376" s="45" t="s">
        <v>4903</v>
      </c>
      <c r="O376" s="49"/>
      <c r="P376" s="49"/>
      <c r="Q376" s="50" t="s">
        <v>3175</v>
      </c>
      <c r="R376" s="50"/>
      <c r="S376" s="45" t="s">
        <v>4298</v>
      </c>
      <c r="T376" s="51" t="s">
        <v>4299</v>
      </c>
      <c r="U376" s="45">
        <v>27</v>
      </c>
      <c r="V376" s="44" t="s">
        <v>4295</v>
      </c>
    </row>
    <row r="377" spans="1:22">
      <c r="A377" s="56" t="s">
        <v>10011</v>
      </c>
      <c r="B377" s="48" t="s">
        <v>4766</v>
      </c>
      <c r="C377" s="48">
        <v>1</v>
      </c>
      <c r="D377" s="48">
        <v>4</v>
      </c>
      <c r="E377" s="48"/>
      <c r="F377" s="48">
        <v>20</v>
      </c>
      <c r="G377" s="48"/>
      <c r="H377" s="48" t="s">
        <v>4295</v>
      </c>
      <c r="I377" s="48">
        <v>5</v>
      </c>
      <c r="J377" s="48"/>
      <c r="K377" s="48"/>
      <c r="L377" s="48"/>
      <c r="M377" s="45" t="s">
        <v>4904</v>
      </c>
      <c r="N377" s="45" t="s">
        <v>4905</v>
      </c>
      <c r="O377" s="49"/>
      <c r="P377" s="49"/>
      <c r="Q377" s="50" t="s">
        <v>3175</v>
      </c>
      <c r="R377" s="50"/>
      <c r="S377" s="45" t="s">
        <v>4298</v>
      </c>
      <c r="T377" s="51" t="s">
        <v>4299</v>
      </c>
      <c r="U377" s="45">
        <v>27</v>
      </c>
      <c r="V377" s="44" t="s">
        <v>4295</v>
      </c>
    </row>
    <row r="378" spans="1:22">
      <c r="A378" s="56" t="s">
        <v>10011</v>
      </c>
      <c r="B378" s="48" t="s">
        <v>4766</v>
      </c>
      <c r="C378" s="48">
        <v>1</v>
      </c>
      <c r="D378" s="48">
        <v>4</v>
      </c>
      <c r="E378" s="48"/>
      <c r="F378" s="48">
        <v>20</v>
      </c>
      <c r="G378" s="48"/>
      <c r="H378" s="48" t="s">
        <v>4295</v>
      </c>
      <c r="I378" s="48">
        <v>5</v>
      </c>
      <c r="J378" s="48"/>
      <c r="K378" s="48"/>
      <c r="L378" s="48"/>
      <c r="M378" s="45" t="s">
        <v>4906</v>
      </c>
      <c r="N378" s="45" t="s">
        <v>4907</v>
      </c>
      <c r="O378" s="49"/>
      <c r="P378" s="49"/>
      <c r="Q378" s="50" t="s">
        <v>3175</v>
      </c>
      <c r="R378" s="50"/>
      <c r="S378" s="45" t="s">
        <v>4298</v>
      </c>
      <c r="T378" s="51" t="s">
        <v>4299</v>
      </c>
      <c r="U378" s="45">
        <v>27</v>
      </c>
      <c r="V378" s="44" t="s">
        <v>4295</v>
      </c>
    </row>
    <row r="379" spans="1:22">
      <c r="A379" s="56" t="s">
        <v>10011</v>
      </c>
      <c r="B379" s="48" t="s">
        <v>4766</v>
      </c>
      <c r="C379" s="48">
        <v>1</v>
      </c>
      <c r="D379" s="48">
        <v>4</v>
      </c>
      <c r="E379" s="48"/>
      <c r="F379" s="48">
        <v>20</v>
      </c>
      <c r="G379" s="48"/>
      <c r="H379" s="48" t="s">
        <v>4295</v>
      </c>
      <c r="I379" s="48">
        <v>5</v>
      </c>
      <c r="J379" s="48"/>
      <c r="K379" s="48"/>
      <c r="L379" s="48"/>
      <c r="M379" s="45" t="s">
        <v>4908</v>
      </c>
      <c r="N379" s="45" t="s">
        <v>4909</v>
      </c>
      <c r="O379" s="49"/>
      <c r="P379" s="49"/>
      <c r="Q379" s="50" t="s">
        <v>3175</v>
      </c>
      <c r="R379" s="50"/>
      <c r="S379" s="45" t="s">
        <v>4298</v>
      </c>
      <c r="T379" s="51" t="s">
        <v>4299</v>
      </c>
      <c r="U379" s="45">
        <v>27</v>
      </c>
      <c r="V379" s="44" t="s">
        <v>4295</v>
      </c>
    </row>
    <row r="380" spans="1:22">
      <c r="A380" s="56" t="s">
        <v>10011</v>
      </c>
      <c r="B380" s="48" t="s">
        <v>4766</v>
      </c>
      <c r="C380" s="48">
        <v>1</v>
      </c>
      <c r="D380" s="48">
        <v>4</v>
      </c>
      <c r="E380" s="48"/>
      <c r="F380" s="48">
        <v>20</v>
      </c>
      <c r="G380" s="48"/>
      <c r="H380" s="48" t="s">
        <v>4295</v>
      </c>
      <c r="I380" s="48">
        <v>5</v>
      </c>
      <c r="J380" s="48"/>
      <c r="K380" s="48"/>
      <c r="L380" s="48"/>
      <c r="M380" s="45" t="s">
        <v>4910</v>
      </c>
      <c r="N380" s="45" t="s">
        <v>4911</v>
      </c>
      <c r="O380" s="49"/>
      <c r="P380" s="49"/>
      <c r="Q380" s="50" t="s">
        <v>3175</v>
      </c>
      <c r="R380" s="50"/>
      <c r="S380" s="45" t="s">
        <v>4298</v>
      </c>
      <c r="T380" s="51" t="s">
        <v>4299</v>
      </c>
      <c r="U380" s="45">
        <v>27</v>
      </c>
      <c r="V380" s="44" t="s">
        <v>4295</v>
      </c>
    </row>
    <row r="381" spans="1:22">
      <c r="A381" s="56" t="s">
        <v>10011</v>
      </c>
      <c r="B381" s="48" t="s">
        <v>4766</v>
      </c>
      <c r="C381" s="48">
        <v>1</v>
      </c>
      <c r="D381" s="48">
        <v>4</v>
      </c>
      <c r="E381" s="48"/>
      <c r="F381" s="48">
        <v>9</v>
      </c>
      <c r="G381" s="48"/>
      <c r="H381" s="48">
        <v>4</v>
      </c>
      <c r="I381" s="48">
        <v>2</v>
      </c>
      <c r="J381" s="48"/>
      <c r="K381" s="48"/>
      <c r="L381" s="48"/>
      <c r="M381" s="45" t="s">
        <v>4912</v>
      </c>
      <c r="N381" s="45" t="s">
        <v>4913</v>
      </c>
      <c r="O381" s="49"/>
      <c r="P381" s="49"/>
      <c r="Q381" s="50" t="s">
        <v>4914</v>
      </c>
      <c r="R381" s="50"/>
      <c r="S381" s="45" t="s">
        <v>4298</v>
      </c>
      <c r="T381" s="51" t="s">
        <v>4299</v>
      </c>
      <c r="U381" s="45">
        <v>17</v>
      </c>
      <c r="V381" s="44" t="s">
        <v>4295</v>
      </c>
    </row>
    <row r="382" spans="1:22">
      <c r="A382" s="56" t="s">
        <v>10011</v>
      </c>
      <c r="B382" s="48" t="s">
        <v>4766</v>
      </c>
      <c r="C382" s="48">
        <v>1</v>
      </c>
      <c r="D382" s="48">
        <v>4</v>
      </c>
      <c r="E382" s="48"/>
      <c r="F382" s="48">
        <v>12</v>
      </c>
      <c r="G382" s="48"/>
      <c r="H382" s="48">
        <v>4</v>
      </c>
      <c r="I382" s="48">
        <v>2</v>
      </c>
      <c r="J382" s="48"/>
      <c r="K382" s="48"/>
      <c r="L382" s="48"/>
      <c r="M382" s="45" t="s">
        <v>4915</v>
      </c>
      <c r="N382" s="45" t="s">
        <v>4916</v>
      </c>
      <c r="O382" s="49"/>
      <c r="P382" s="49"/>
      <c r="Q382" s="50" t="s">
        <v>4914</v>
      </c>
      <c r="R382" s="50"/>
      <c r="S382" s="45" t="s">
        <v>4298</v>
      </c>
      <c r="T382" s="51" t="s">
        <v>4299</v>
      </c>
      <c r="U382" s="45">
        <v>20</v>
      </c>
      <c r="V382" s="44" t="s">
        <v>4295</v>
      </c>
    </row>
    <row r="383" spans="1:22">
      <c r="A383" s="56" t="s">
        <v>10011</v>
      </c>
      <c r="B383" s="48" t="s">
        <v>4766</v>
      </c>
      <c r="C383" s="48">
        <v>1</v>
      </c>
      <c r="D383" s="48">
        <v>4</v>
      </c>
      <c r="E383" s="48"/>
      <c r="F383" s="48" t="s">
        <v>4295</v>
      </c>
      <c r="G383" s="48"/>
      <c r="H383" s="48" t="s">
        <v>4295</v>
      </c>
      <c r="I383" s="48">
        <v>1</v>
      </c>
      <c r="J383" s="48"/>
      <c r="K383" s="48"/>
      <c r="L383" s="48"/>
      <c r="M383" s="45" t="s">
        <v>4917</v>
      </c>
      <c r="N383" s="45" t="s">
        <v>4918</v>
      </c>
      <c r="O383" s="49"/>
      <c r="P383" s="49"/>
      <c r="Q383" s="50" t="s">
        <v>4919</v>
      </c>
      <c r="R383" s="50"/>
      <c r="S383" s="45" t="s">
        <v>4773</v>
      </c>
      <c r="T383" s="51" t="s">
        <v>4295</v>
      </c>
      <c r="U383" s="45">
        <v>1</v>
      </c>
      <c r="V383" s="44" t="s">
        <v>4295</v>
      </c>
    </row>
    <row r="384" spans="1:22">
      <c r="A384" s="56" t="s">
        <v>10011</v>
      </c>
      <c r="B384" s="48" t="s">
        <v>4766</v>
      </c>
      <c r="C384" s="48">
        <v>1</v>
      </c>
      <c r="D384" s="48">
        <v>4</v>
      </c>
      <c r="E384" s="48"/>
      <c r="F384" s="48">
        <v>15</v>
      </c>
      <c r="G384" s="48"/>
      <c r="H384" s="48" t="s">
        <v>4295</v>
      </c>
      <c r="I384" s="48">
        <v>2</v>
      </c>
      <c r="J384" s="48"/>
      <c r="K384" s="48"/>
      <c r="L384" s="48"/>
      <c r="M384" s="45" t="s">
        <v>4920</v>
      </c>
      <c r="N384" s="45" t="s">
        <v>4919</v>
      </c>
      <c r="O384" s="49"/>
      <c r="P384" s="49"/>
      <c r="Q384" s="50" t="s">
        <v>4914</v>
      </c>
      <c r="R384" s="50"/>
      <c r="S384" s="45" t="s">
        <v>4298</v>
      </c>
      <c r="T384" s="51" t="s">
        <v>4299</v>
      </c>
      <c r="U384" s="45">
        <v>19</v>
      </c>
      <c r="V384" s="44" t="s">
        <v>4295</v>
      </c>
    </row>
    <row r="385" spans="1:22">
      <c r="A385" s="56" t="s">
        <v>10011</v>
      </c>
      <c r="B385" s="48" t="s">
        <v>4766</v>
      </c>
      <c r="C385" s="48">
        <v>1</v>
      </c>
      <c r="D385" s="48">
        <v>4</v>
      </c>
      <c r="E385" s="48"/>
      <c r="F385" s="48" t="s">
        <v>4295</v>
      </c>
      <c r="G385" s="48"/>
      <c r="H385" s="48" t="s">
        <v>4295</v>
      </c>
      <c r="I385" s="48">
        <v>1</v>
      </c>
      <c r="J385" s="48"/>
      <c r="K385" s="48"/>
      <c r="L385" s="48"/>
      <c r="M385" s="45" t="s">
        <v>4921</v>
      </c>
      <c r="N385" s="45" t="s">
        <v>4922</v>
      </c>
      <c r="O385" s="49"/>
      <c r="P385" s="49"/>
      <c r="Q385" s="50" t="s">
        <v>2400</v>
      </c>
      <c r="R385" s="50"/>
      <c r="S385" s="45" t="s">
        <v>4773</v>
      </c>
      <c r="T385" s="51" t="s">
        <v>4295</v>
      </c>
      <c r="U385" s="45">
        <v>1</v>
      </c>
      <c r="V385" s="44" t="s">
        <v>4295</v>
      </c>
    </row>
    <row r="386" spans="1:22">
      <c r="A386" s="56" t="s">
        <v>10011</v>
      </c>
      <c r="B386" s="48" t="s">
        <v>4766</v>
      </c>
      <c r="C386" s="48">
        <v>1</v>
      </c>
      <c r="D386" s="48">
        <v>4</v>
      </c>
      <c r="E386" s="48"/>
      <c r="F386" s="48">
        <v>15</v>
      </c>
      <c r="G386" s="48"/>
      <c r="H386" s="48" t="s">
        <v>4295</v>
      </c>
      <c r="I386" s="48">
        <v>2</v>
      </c>
      <c r="J386" s="48"/>
      <c r="K386" s="48"/>
      <c r="L386" s="48"/>
      <c r="M386" s="45" t="s">
        <v>4923</v>
      </c>
      <c r="N386" s="45" t="s">
        <v>2400</v>
      </c>
      <c r="O386" s="49"/>
      <c r="P386" s="49"/>
      <c r="Q386" s="50" t="s">
        <v>4914</v>
      </c>
      <c r="R386" s="50"/>
      <c r="S386" s="45" t="s">
        <v>4298</v>
      </c>
      <c r="T386" s="51" t="s">
        <v>4299</v>
      </c>
      <c r="U386" s="45">
        <v>19</v>
      </c>
      <c r="V386" s="44" t="s">
        <v>4295</v>
      </c>
    </row>
    <row r="387" spans="1:22">
      <c r="A387" s="56" t="s">
        <v>10011</v>
      </c>
      <c r="B387" s="48" t="s">
        <v>4766</v>
      </c>
      <c r="C387" s="48">
        <v>1</v>
      </c>
      <c r="D387" s="48">
        <v>4</v>
      </c>
      <c r="E387" s="48"/>
      <c r="F387" s="48">
        <v>11</v>
      </c>
      <c r="G387" s="48"/>
      <c r="H387" s="48" t="s">
        <v>4295</v>
      </c>
      <c r="I387" s="48">
        <v>2</v>
      </c>
      <c r="J387" s="48"/>
      <c r="K387" s="48"/>
      <c r="L387" s="48"/>
      <c r="M387" s="45" t="s">
        <v>4924</v>
      </c>
      <c r="N387" s="45" t="s">
        <v>4925</v>
      </c>
      <c r="O387" s="49"/>
      <c r="P387" s="49"/>
      <c r="Q387" s="50" t="s">
        <v>4914</v>
      </c>
      <c r="R387" s="50"/>
      <c r="S387" s="45" t="s">
        <v>4298</v>
      </c>
      <c r="T387" s="51" t="s">
        <v>4299</v>
      </c>
      <c r="U387" s="45">
        <v>15</v>
      </c>
      <c r="V387" s="44" t="s">
        <v>4295</v>
      </c>
    </row>
    <row r="388" spans="1:22">
      <c r="A388" s="56" t="s">
        <v>10011</v>
      </c>
      <c r="B388" s="48" t="s">
        <v>4766</v>
      </c>
      <c r="C388" s="48">
        <v>1</v>
      </c>
      <c r="D388" s="48">
        <v>4</v>
      </c>
      <c r="E388" s="48"/>
      <c r="F388" s="48">
        <v>11</v>
      </c>
      <c r="G388" s="48"/>
      <c r="H388" s="48"/>
      <c r="I388" s="48">
        <v>2</v>
      </c>
      <c r="J388" s="48"/>
      <c r="K388" s="48"/>
      <c r="L388" s="48"/>
      <c r="M388" s="45" t="s">
        <v>4926</v>
      </c>
      <c r="N388" s="45" t="s">
        <v>4927</v>
      </c>
      <c r="O388" s="49"/>
      <c r="P388" s="49"/>
      <c r="Q388" s="50" t="s">
        <v>4914</v>
      </c>
      <c r="R388" s="50"/>
      <c r="S388" s="45" t="s">
        <v>4298</v>
      </c>
      <c r="T388" s="51" t="s">
        <v>4299</v>
      </c>
      <c r="U388" s="45">
        <v>15</v>
      </c>
      <c r="V388" s="44" t="s">
        <v>4295</v>
      </c>
    </row>
    <row r="389" spans="1:22">
      <c r="A389" s="56" t="s">
        <v>10011</v>
      </c>
      <c r="B389" s="48" t="s">
        <v>4766</v>
      </c>
      <c r="C389" s="48">
        <v>1</v>
      </c>
      <c r="D389" s="48">
        <v>4</v>
      </c>
      <c r="E389" s="48"/>
      <c r="F389" s="48" t="s">
        <v>4295</v>
      </c>
      <c r="G389" s="48"/>
      <c r="H389" s="48"/>
      <c r="I389" s="48">
        <v>1</v>
      </c>
      <c r="J389" s="48"/>
      <c r="K389" s="48"/>
      <c r="L389" s="48"/>
      <c r="M389" s="45" t="s">
        <v>4928</v>
      </c>
      <c r="N389" s="45" t="s">
        <v>4929</v>
      </c>
      <c r="O389" s="49"/>
      <c r="P389" s="49"/>
      <c r="Q389" s="50" t="s">
        <v>4930</v>
      </c>
      <c r="R389" s="50"/>
      <c r="S389" s="45" t="s">
        <v>4773</v>
      </c>
      <c r="T389" s="51" t="s">
        <v>4295</v>
      </c>
      <c r="U389" s="45">
        <v>1</v>
      </c>
      <c r="V389" s="44" t="s">
        <v>4295</v>
      </c>
    </row>
    <row r="390" spans="1:22">
      <c r="A390" s="56" t="s">
        <v>10011</v>
      </c>
      <c r="B390" s="48" t="s">
        <v>4766</v>
      </c>
      <c r="C390" s="48">
        <v>1</v>
      </c>
      <c r="D390" s="48">
        <v>4</v>
      </c>
      <c r="E390" s="48"/>
      <c r="F390" s="48">
        <v>15</v>
      </c>
      <c r="G390" s="48"/>
      <c r="H390" s="48"/>
      <c r="I390" s="48">
        <v>2</v>
      </c>
      <c r="J390" s="48"/>
      <c r="K390" s="48"/>
      <c r="L390" s="48"/>
      <c r="M390" s="45" t="s">
        <v>4931</v>
      </c>
      <c r="N390" s="45" t="s">
        <v>2410</v>
      </c>
      <c r="O390" s="49"/>
      <c r="P390" s="49"/>
      <c r="Q390" s="50" t="s">
        <v>4914</v>
      </c>
      <c r="R390" s="50"/>
      <c r="S390" s="45" t="s">
        <v>4298</v>
      </c>
      <c r="T390" s="51" t="s">
        <v>4810</v>
      </c>
      <c r="U390" s="45">
        <v>19</v>
      </c>
      <c r="V390" s="44" t="s">
        <v>4295</v>
      </c>
    </row>
    <row r="391" spans="1:22">
      <c r="A391" s="56" t="s">
        <v>10011</v>
      </c>
      <c r="B391" s="48" t="s">
        <v>4766</v>
      </c>
      <c r="C391" s="48">
        <v>1</v>
      </c>
      <c r="D391" s="48">
        <v>4</v>
      </c>
      <c r="E391" s="48"/>
      <c r="F391" s="48" t="s">
        <v>4295</v>
      </c>
      <c r="G391" s="48"/>
      <c r="H391" s="48"/>
      <c r="I391" s="48">
        <v>1</v>
      </c>
      <c r="J391" s="48"/>
      <c r="K391" s="48"/>
      <c r="L391" s="48"/>
      <c r="M391" s="45" t="s">
        <v>4932</v>
      </c>
      <c r="N391" s="45" t="s">
        <v>4933</v>
      </c>
      <c r="O391" s="49"/>
      <c r="P391" s="49"/>
      <c r="Q391" s="50" t="s">
        <v>4934</v>
      </c>
      <c r="R391" s="50"/>
      <c r="S391" s="45" t="s">
        <v>4773</v>
      </c>
      <c r="T391" s="51" t="s">
        <v>4295</v>
      </c>
      <c r="U391" s="45">
        <v>1</v>
      </c>
      <c r="V391" s="44" t="s">
        <v>4295</v>
      </c>
    </row>
    <row r="392" spans="1:22">
      <c r="A392" s="56" t="s">
        <v>10011</v>
      </c>
      <c r="B392" s="48" t="s">
        <v>4766</v>
      </c>
      <c r="C392" s="48">
        <v>1</v>
      </c>
      <c r="D392" s="48">
        <v>4</v>
      </c>
      <c r="E392" s="48"/>
      <c r="F392" s="48">
        <v>14</v>
      </c>
      <c r="G392" s="48"/>
      <c r="H392" s="48"/>
      <c r="I392" s="48">
        <v>2</v>
      </c>
      <c r="J392" s="48"/>
      <c r="K392" s="48"/>
      <c r="L392" s="48"/>
      <c r="M392" s="45" t="s">
        <v>4935</v>
      </c>
      <c r="N392" s="45" t="s">
        <v>4934</v>
      </c>
      <c r="O392" s="49"/>
      <c r="P392" s="49"/>
      <c r="Q392" s="50" t="s">
        <v>4914</v>
      </c>
      <c r="R392" s="50"/>
      <c r="S392" s="45" t="s">
        <v>4298</v>
      </c>
      <c r="T392" s="51" t="s">
        <v>4810</v>
      </c>
      <c r="U392" s="45">
        <v>18</v>
      </c>
      <c r="V392" s="44" t="s">
        <v>4295</v>
      </c>
    </row>
    <row r="393" spans="1:22">
      <c r="A393" s="56" t="s">
        <v>10011</v>
      </c>
      <c r="B393" s="48" t="s">
        <v>4766</v>
      </c>
      <c r="C393" s="48">
        <v>1</v>
      </c>
      <c r="D393" s="48">
        <v>4</v>
      </c>
      <c r="E393" s="48"/>
      <c r="F393" s="48" t="s">
        <v>4295</v>
      </c>
      <c r="G393" s="48"/>
      <c r="H393" s="48"/>
      <c r="I393" s="48">
        <v>2</v>
      </c>
      <c r="J393" s="48"/>
      <c r="K393" s="48"/>
      <c r="L393" s="48"/>
      <c r="M393" s="45" t="s">
        <v>4936</v>
      </c>
      <c r="N393" s="45" t="s">
        <v>4937</v>
      </c>
      <c r="O393" s="49"/>
      <c r="P393" s="49"/>
      <c r="Q393" s="50" t="s">
        <v>4938</v>
      </c>
      <c r="R393" s="50"/>
      <c r="S393" s="45" t="s">
        <v>4298</v>
      </c>
      <c r="T393" s="51" t="s">
        <v>4810</v>
      </c>
      <c r="U393" s="45">
        <v>4</v>
      </c>
      <c r="V393" s="44" t="s">
        <v>4295</v>
      </c>
    </row>
    <row r="394" spans="1:22">
      <c r="A394" s="56" t="s">
        <v>10011</v>
      </c>
      <c r="B394" s="48" t="s">
        <v>4766</v>
      </c>
      <c r="C394" s="48">
        <v>1</v>
      </c>
      <c r="D394" s="48">
        <v>4</v>
      </c>
      <c r="E394" s="48"/>
      <c r="F394" s="48" t="s">
        <v>4295</v>
      </c>
      <c r="G394" s="48"/>
      <c r="H394" s="48"/>
      <c r="I394" s="48">
        <v>2</v>
      </c>
      <c r="J394" s="48"/>
      <c r="K394" s="48"/>
      <c r="L394" s="48"/>
      <c r="M394" s="45" t="s">
        <v>4939</v>
      </c>
      <c r="N394" s="45" t="s">
        <v>4937</v>
      </c>
      <c r="O394" s="49"/>
      <c r="P394" s="49"/>
      <c r="Q394" s="50" t="s">
        <v>4938</v>
      </c>
      <c r="R394" s="50"/>
      <c r="S394" s="45" t="s">
        <v>4298</v>
      </c>
      <c r="T394" s="51" t="s">
        <v>4299</v>
      </c>
      <c r="U394" s="45">
        <v>4</v>
      </c>
      <c r="V394" s="44" t="s">
        <v>4295</v>
      </c>
    </row>
    <row r="395" spans="1:22">
      <c r="A395" s="56" t="s">
        <v>10011</v>
      </c>
      <c r="B395" s="48" t="s">
        <v>4766</v>
      </c>
      <c r="C395" s="48">
        <v>1</v>
      </c>
      <c r="D395" s="48">
        <v>4</v>
      </c>
      <c r="E395" s="48"/>
      <c r="F395" s="48">
        <v>12</v>
      </c>
      <c r="G395" s="48"/>
      <c r="H395" s="48"/>
      <c r="I395" s="48">
        <v>2</v>
      </c>
      <c r="J395" s="48"/>
      <c r="K395" s="48"/>
      <c r="L395" s="48"/>
      <c r="M395" s="45" t="s">
        <v>4940</v>
      </c>
      <c r="N395" s="45" t="s">
        <v>4938</v>
      </c>
      <c r="O395" s="49"/>
      <c r="P395" s="49"/>
      <c r="Q395" s="50" t="s">
        <v>4914</v>
      </c>
      <c r="R395" s="50"/>
      <c r="S395" s="45" t="s">
        <v>4298</v>
      </c>
      <c r="T395" s="51" t="s">
        <v>4816</v>
      </c>
      <c r="U395" s="45">
        <v>16</v>
      </c>
      <c r="V395" s="44" t="s">
        <v>4295</v>
      </c>
    </row>
    <row r="396" spans="1:22">
      <c r="A396" s="56" t="s">
        <v>10011</v>
      </c>
      <c r="B396" s="48" t="s">
        <v>4766</v>
      </c>
      <c r="C396" s="48">
        <v>1</v>
      </c>
      <c r="D396" s="48">
        <v>4</v>
      </c>
      <c r="E396" s="48"/>
      <c r="F396" s="48">
        <v>12</v>
      </c>
      <c r="G396" s="48"/>
      <c r="H396" s="48"/>
      <c r="I396" s="48">
        <v>2</v>
      </c>
      <c r="J396" s="48"/>
      <c r="K396" s="48"/>
      <c r="L396" s="48"/>
      <c r="M396" s="45" t="s">
        <v>4941</v>
      </c>
      <c r="N396" s="45" t="s">
        <v>4942</v>
      </c>
      <c r="O396" s="49"/>
      <c r="P396" s="49"/>
      <c r="Q396" s="50" t="s">
        <v>4914</v>
      </c>
      <c r="R396" s="50"/>
      <c r="S396" s="45" t="s">
        <v>4298</v>
      </c>
      <c r="T396" s="51" t="s">
        <v>4810</v>
      </c>
      <c r="U396" s="45">
        <v>16</v>
      </c>
      <c r="V396" s="44" t="s">
        <v>4295</v>
      </c>
    </row>
    <row r="397" spans="1:22">
      <c r="A397" s="56" t="s">
        <v>10011</v>
      </c>
      <c r="B397" s="48" t="s">
        <v>4766</v>
      </c>
      <c r="C397" s="48">
        <v>1</v>
      </c>
      <c r="D397" s="48">
        <v>4</v>
      </c>
      <c r="E397" s="48"/>
      <c r="F397" s="48">
        <v>12</v>
      </c>
      <c r="G397" s="48"/>
      <c r="H397" s="48"/>
      <c r="I397" s="48">
        <v>2</v>
      </c>
      <c r="J397" s="48"/>
      <c r="K397" s="48"/>
      <c r="L397" s="48"/>
      <c r="M397" s="45" t="s">
        <v>4943</v>
      </c>
      <c r="N397" s="45" t="s">
        <v>4942</v>
      </c>
      <c r="O397" s="49"/>
      <c r="P397" s="49"/>
      <c r="Q397" s="50" t="s">
        <v>4914</v>
      </c>
      <c r="R397" s="50"/>
      <c r="S397" s="45" t="s">
        <v>4298</v>
      </c>
      <c r="T397" s="51" t="s">
        <v>4810</v>
      </c>
      <c r="U397" s="45">
        <v>16</v>
      </c>
      <c r="V397" s="44" t="s">
        <v>4295</v>
      </c>
    </row>
    <row r="398" spans="1:22">
      <c r="A398" s="56" t="s">
        <v>10011</v>
      </c>
      <c r="B398" s="48" t="s">
        <v>4766</v>
      </c>
      <c r="C398" s="48">
        <v>1</v>
      </c>
      <c r="D398" s="48">
        <v>4</v>
      </c>
      <c r="E398" s="48"/>
      <c r="F398" s="48" t="s">
        <v>4295</v>
      </c>
      <c r="G398" s="48"/>
      <c r="H398" s="48"/>
      <c r="I398" s="48">
        <v>2</v>
      </c>
      <c r="J398" s="48"/>
      <c r="K398" s="48"/>
      <c r="L398" s="48"/>
      <c r="M398" s="45" t="s">
        <v>4944</v>
      </c>
      <c r="N398" s="45" t="s">
        <v>4945</v>
      </c>
      <c r="O398" s="49"/>
      <c r="P398" s="49"/>
      <c r="Q398" s="50" t="s">
        <v>4884</v>
      </c>
      <c r="R398" s="50"/>
      <c r="S398" s="45" t="s">
        <v>4298</v>
      </c>
      <c r="T398" s="51" t="s">
        <v>4810</v>
      </c>
      <c r="U398" s="45">
        <v>4</v>
      </c>
      <c r="V398" s="44" t="s">
        <v>4295</v>
      </c>
    </row>
    <row r="399" spans="1:22">
      <c r="A399" s="56" t="s">
        <v>10011</v>
      </c>
      <c r="B399" s="48" t="s">
        <v>4766</v>
      </c>
      <c r="C399" s="48">
        <v>1</v>
      </c>
      <c r="D399" s="48">
        <v>4</v>
      </c>
      <c r="E399" s="48"/>
      <c r="F399" s="48" t="s">
        <v>4295</v>
      </c>
      <c r="G399" s="48"/>
      <c r="H399" s="48"/>
      <c r="I399" s="48">
        <v>2</v>
      </c>
      <c r="J399" s="48"/>
      <c r="K399" s="48"/>
      <c r="L399" s="48"/>
      <c r="M399" s="45" t="s">
        <v>4946</v>
      </c>
      <c r="N399" s="45" t="s">
        <v>4945</v>
      </c>
      <c r="O399" s="49"/>
      <c r="P399" s="49"/>
      <c r="Q399" s="50" t="s">
        <v>4884</v>
      </c>
      <c r="R399" s="50"/>
      <c r="S399" s="45" t="s">
        <v>4298</v>
      </c>
      <c r="T399" s="51" t="s">
        <v>4299</v>
      </c>
      <c r="U399" s="45">
        <v>4</v>
      </c>
      <c r="V399" s="44" t="s">
        <v>4295</v>
      </c>
    </row>
    <row r="400" spans="1:22">
      <c r="A400" s="56" t="s">
        <v>10011</v>
      </c>
      <c r="B400" s="48" t="s">
        <v>4766</v>
      </c>
      <c r="C400" s="48">
        <v>1</v>
      </c>
      <c r="D400" s="48">
        <v>4</v>
      </c>
      <c r="E400" s="48"/>
      <c r="F400" s="48">
        <v>12</v>
      </c>
      <c r="G400" s="48"/>
      <c r="H400" s="48"/>
      <c r="I400" s="48">
        <v>2</v>
      </c>
      <c r="J400" s="48"/>
      <c r="K400" s="48"/>
      <c r="L400" s="48"/>
      <c r="M400" s="45" t="s">
        <v>4947</v>
      </c>
      <c r="N400" s="45" t="s">
        <v>4948</v>
      </c>
      <c r="O400" s="49"/>
      <c r="P400" s="49"/>
      <c r="Q400" s="50" t="s">
        <v>4914</v>
      </c>
      <c r="R400" s="50"/>
      <c r="S400" s="45" t="s">
        <v>4298</v>
      </c>
      <c r="T400" s="51" t="s">
        <v>4816</v>
      </c>
      <c r="U400" s="45">
        <v>16</v>
      </c>
      <c r="V400" s="44" t="s">
        <v>4295</v>
      </c>
    </row>
    <row r="401" spans="1:22">
      <c r="A401" s="56" t="s">
        <v>10011</v>
      </c>
      <c r="B401" s="48" t="s">
        <v>4766</v>
      </c>
      <c r="C401" s="48">
        <v>1</v>
      </c>
      <c r="D401" s="48">
        <v>4</v>
      </c>
      <c r="E401" s="48"/>
      <c r="F401" s="48">
        <v>12</v>
      </c>
      <c r="G401" s="48"/>
      <c r="H401" s="48"/>
      <c r="I401" s="48">
        <v>5</v>
      </c>
      <c r="J401" s="48"/>
      <c r="K401" s="48"/>
      <c r="L401" s="48"/>
      <c r="M401" s="45" t="s">
        <v>4949</v>
      </c>
      <c r="N401" s="45" t="s">
        <v>4950</v>
      </c>
      <c r="O401" s="49"/>
      <c r="P401" s="49"/>
      <c r="Q401" s="50" t="s">
        <v>4914</v>
      </c>
      <c r="R401" s="50"/>
      <c r="S401" s="45" t="s">
        <v>4298</v>
      </c>
      <c r="T401" s="51" t="s">
        <v>4810</v>
      </c>
      <c r="U401" s="45">
        <v>19</v>
      </c>
      <c r="V401" s="44" t="s">
        <v>4295</v>
      </c>
    </row>
    <row r="402" spans="1:22">
      <c r="A402" s="56" t="s">
        <v>10011</v>
      </c>
      <c r="B402" s="48" t="s">
        <v>4766</v>
      </c>
      <c r="C402" s="48">
        <v>1</v>
      </c>
      <c r="D402" s="48">
        <v>4</v>
      </c>
      <c r="E402" s="48"/>
      <c r="F402" s="48">
        <v>12</v>
      </c>
      <c r="G402" s="48"/>
      <c r="H402" s="48"/>
      <c r="I402" s="48">
        <v>5</v>
      </c>
      <c r="J402" s="48"/>
      <c r="K402" s="48"/>
      <c r="L402" s="48"/>
      <c r="M402" s="45" t="s">
        <v>4951</v>
      </c>
      <c r="N402" s="45" t="s">
        <v>4950</v>
      </c>
      <c r="O402" s="49"/>
      <c r="P402" s="49"/>
      <c r="Q402" s="50" t="s">
        <v>4914</v>
      </c>
      <c r="R402" s="50"/>
      <c r="S402" s="45" t="s">
        <v>4298</v>
      </c>
      <c r="T402" s="51" t="s">
        <v>4810</v>
      </c>
      <c r="U402" s="45">
        <v>19</v>
      </c>
      <c r="V402" s="44" t="s">
        <v>4295</v>
      </c>
    </row>
    <row r="403" spans="1:22">
      <c r="A403" s="56" t="s">
        <v>10011</v>
      </c>
      <c r="B403" s="48" t="s">
        <v>4766</v>
      </c>
      <c r="C403" s="48">
        <v>1</v>
      </c>
      <c r="D403" s="48">
        <v>4</v>
      </c>
      <c r="E403" s="48"/>
      <c r="F403" s="48" t="s">
        <v>4295</v>
      </c>
      <c r="G403" s="48"/>
      <c r="H403" s="48"/>
      <c r="I403" s="48">
        <v>2</v>
      </c>
      <c r="J403" s="48"/>
      <c r="K403" s="48"/>
      <c r="L403" s="48"/>
      <c r="M403" s="45" t="s">
        <v>4952</v>
      </c>
      <c r="N403" s="45" t="s">
        <v>4953</v>
      </c>
      <c r="O403" s="49"/>
      <c r="P403" s="49"/>
      <c r="Q403" s="50" t="s">
        <v>2425</v>
      </c>
      <c r="R403" s="50"/>
      <c r="S403" s="45" t="s">
        <v>4298</v>
      </c>
      <c r="T403" s="51" t="s">
        <v>4810</v>
      </c>
      <c r="U403" s="45">
        <v>4</v>
      </c>
      <c r="V403" s="44" t="s">
        <v>4295</v>
      </c>
    </row>
    <row r="404" spans="1:22">
      <c r="A404" s="56" t="s">
        <v>10011</v>
      </c>
      <c r="B404" s="48" t="s">
        <v>4766</v>
      </c>
      <c r="C404" s="48">
        <v>1</v>
      </c>
      <c r="D404" s="48">
        <v>4</v>
      </c>
      <c r="E404" s="48"/>
      <c r="F404" s="48" t="s">
        <v>4295</v>
      </c>
      <c r="G404" s="48"/>
      <c r="H404" s="48"/>
      <c r="I404" s="48">
        <v>2</v>
      </c>
      <c r="J404" s="48"/>
      <c r="K404" s="48"/>
      <c r="L404" s="48"/>
      <c r="M404" s="45" t="s">
        <v>4954</v>
      </c>
      <c r="N404" s="45" t="s">
        <v>4953</v>
      </c>
      <c r="O404" s="49"/>
      <c r="P404" s="49"/>
      <c r="Q404" s="50" t="s">
        <v>2425</v>
      </c>
      <c r="R404" s="50"/>
      <c r="S404" s="45" t="s">
        <v>4298</v>
      </c>
      <c r="T404" s="51" t="s">
        <v>4299</v>
      </c>
      <c r="U404" s="45">
        <v>4</v>
      </c>
      <c r="V404" s="44" t="s">
        <v>4295</v>
      </c>
    </row>
    <row r="405" spans="1:22">
      <c r="A405" s="56" t="s">
        <v>10011</v>
      </c>
      <c r="B405" s="48" t="s">
        <v>4766</v>
      </c>
      <c r="C405" s="48">
        <v>1</v>
      </c>
      <c r="D405" s="48">
        <v>4</v>
      </c>
      <c r="E405" s="48"/>
      <c r="F405" s="48">
        <v>13</v>
      </c>
      <c r="G405" s="48"/>
      <c r="H405" s="48"/>
      <c r="I405" s="48">
        <v>2</v>
      </c>
      <c r="J405" s="48"/>
      <c r="K405" s="48"/>
      <c r="L405" s="48"/>
      <c r="M405" s="45" t="s">
        <v>4955</v>
      </c>
      <c r="N405" s="45" t="s">
        <v>2425</v>
      </c>
      <c r="O405" s="49"/>
      <c r="P405" s="49"/>
      <c r="Q405" s="50" t="s">
        <v>4914</v>
      </c>
      <c r="R405" s="50"/>
      <c r="S405" s="45" t="s">
        <v>4298</v>
      </c>
      <c r="T405" s="51" t="s">
        <v>4816</v>
      </c>
      <c r="U405" s="45">
        <v>17</v>
      </c>
      <c r="V405" s="44" t="s">
        <v>4295</v>
      </c>
    </row>
    <row r="406" spans="1:22">
      <c r="A406" s="56" t="s">
        <v>10011</v>
      </c>
      <c r="B406" s="48" t="s">
        <v>4766</v>
      </c>
      <c r="C406" s="48">
        <v>1</v>
      </c>
      <c r="D406" s="48">
        <v>4</v>
      </c>
      <c r="E406" s="48"/>
      <c r="F406" s="48" t="s">
        <v>4295</v>
      </c>
      <c r="G406" s="48"/>
      <c r="H406" s="48"/>
      <c r="I406" s="48">
        <v>2</v>
      </c>
      <c r="J406" s="48"/>
      <c r="K406" s="48"/>
      <c r="L406" s="48"/>
      <c r="M406" s="45" t="s">
        <v>4956</v>
      </c>
      <c r="N406" s="45" t="s">
        <v>4957</v>
      </c>
      <c r="O406" s="49"/>
      <c r="P406" s="49"/>
      <c r="Q406" s="50" t="s">
        <v>2426</v>
      </c>
      <c r="R406" s="50"/>
      <c r="S406" s="45" t="s">
        <v>4298</v>
      </c>
      <c r="T406" s="51" t="s">
        <v>4810</v>
      </c>
      <c r="U406" s="45">
        <v>4</v>
      </c>
      <c r="V406" s="44" t="s">
        <v>4295</v>
      </c>
    </row>
    <row r="407" spans="1:22">
      <c r="A407" s="56" t="s">
        <v>10011</v>
      </c>
      <c r="B407" s="48" t="s">
        <v>4766</v>
      </c>
      <c r="C407" s="48">
        <v>1</v>
      </c>
      <c r="D407" s="48">
        <v>4</v>
      </c>
      <c r="E407" s="48"/>
      <c r="F407" s="48" t="s">
        <v>4295</v>
      </c>
      <c r="G407" s="48"/>
      <c r="H407" s="48"/>
      <c r="I407" s="48">
        <v>2</v>
      </c>
      <c r="J407" s="48"/>
      <c r="K407" s="48"/>
      <c r="L407" s="48"/>
      <c r="M407" s="45" t="s">
        <v>4958</v>
      </c>
      <c r="N407" s="45" t="s">
        <v>4957</v>
      </c>
      <c r="O407" s="49"/>
      <c r="P407" s="49"/>
      <c r="Q407" s="50" t="s">
        <v>2426</v>
      </c>
      <c r="R407" s="50"/>
      <c r="S407" s="45" t="s">
        <v>4298</v>
      </c>
      <c r="T407" s="51" t="s">
        <v>4299</v>
      </c>
      <c r="U407" s="45">
        <v>4</v>
      </c>
      <c r="V407" s="44" t="s">
        <v>4295</v>
      </c>
    </row>
    <row r="408" spans="1:22">
      <c r="A408" s="56" t="s">
        <v>10011</v>
      </c>
      <c r="B408" s="48" t="s">
        <v>4766</v>
      </c>
      <c r="C408" s="48">
        <v>1</v>
      </c>
      <c r="D408" s="48">
        <v>4</v>
      </c>
      <c r="E408" s="48"/>
      <c r="F408" s="48">
        <v>16</v>
      </c>
      <c r="G408" s="48"/>
      <c r="H408" s="48"/>
      <c r="I408" s="48">
        <v>2</v>
      </c>
      <c r="J408" s="48"/>
      <c r="K408" s="48"/>
      <c r="L408" s="48"/>
      <c r="M408" s="45" t="s">
        <v>4959</v>
      </c>
      <c r="N408" s="45" t="s">
        <v>4960</v>
      </c>
      <c r="O408" s="49"/>
      <c r="P408" s="49"/>
      <c r="Q408" s="50" t="s">
        <v>4914</v>
      </c>
      <c r="R408" s="50"/>
      <c r="S408" s="45" t="s">
        <v>4298</v>
      </c>
      <c r="T408" s="51" t="s">
        <v>4816</v>
      </c>
      <c r="U408" s="45">
        <v>20</v>
      </c>
      <c r="V408" s="44" t="s">
        <v>4295</v>
      </c>
    </row>
    <row r="409" spans="1:22">
      <c r="A409" s="56" t="s">
        <v>10011</v>
      </c>
      <c r="B409" s="48" t="s">
        <v>4766</v>
      </c>
      <c r="C409" s="48">
        <v>1</v>
      </c>
      <c r="D409" s="48">
        <v>4</v>
      </c>
      <c r="E409" s="48"/>
      <c r="F409" s="48" t="s">
        <v>4295</v>
      </c>
      <c r="G409" s="48"/>
      <c r="H409" s="48"/>
      <c r="I409" s="48">
        <v>2</v>
      </c>
      <c r="J409" s="48"/>
      <c r="K409" s="48"/>
      <c r="L409" s="48"/>
      <c r="M409" s="45" t="s">
        <v>4961</v>
      </c>
      <c r="N409" s="45" t="s">
        <v>4962</v>
      </c>
      <c r="O409" s="49"/>
      <c r="P409" s="49"/>
      <c r="Q409" s="50" t="s">
        <v>4963</v>
      </c>
      <c r="R409" s="50"/>
      <c r="S409" s="45" t="s">
        <v>4298</v>
      </c>
      <c r="T409" s="51" t="s">
        <v>4810</v>
      </c>
      <c r="U409" s="45">
        <v>4</v>
      </c>
      <c r="V409" s="44" t="s">
        <v>4295</v>
      </c>
    </row>
    <row r="410" spans="1:22">
      <c r="A410" s="56" t="s">
        <v>10011</v>
      </c>
      <c r="B410" s="48" t="s">
        <v>4766</v>
      </c>
      <c r="C410" s="48">
        <v>1</v>
      </c>
      <c r="D410" s="48">
        <v>4</v>
      </c>
      <c r="E410" s="48"/>
      <c r="F410" s="48" t="s">
        <v>4295</v>
      </c>
      <c r="G410" s="48"/>
      <c r="H410" s="48"/>
      <c r="I410" s="48">
        <v>2</v>
      </c>
      <c r="J410" s="48"/>
      <c r="K410" s="48"/>
      <c r="L410" s="48"/>
      <c r="M410" s="45" t="s">
        <v>4964</v>
      </c>
      <c r="N410" s="45" t="s">
        <v>4962</v>
      </c>
      <c r="O410" s="49"/>
      <c r="P410" s="49"/>
      <c r="Q410" s="50" t="s">
        <v>4963</v>
      </c>
      <c r="R410" s="50"/>
      <c r="S410" s="45" t="s">
        <v>4298</v>
      </c>
      <c r="T410" s="51" t="s">
        <v>4299</v>
      </c>
      <c r="U410" s="45">
        <v>4</v>
      </c>
      <c r="V410" s="44" t="s">
        <v>4295</v>
      </c>
    </row>
    <row r="411" spans="1:22">
      <c r="A411" s="56" t="s">
        <v>10011</v>
      </c>
      <c r="B411" s="48" t="s">
        <v>4766</v>
      </c>
      <c r="C411" s="48">
        <v>1</v>
      </c>
      <c r="D411" s="48">
        <v>4</v>
      </c>
      <c r="E411" s="48"/>
      <c r="F411" s="48">
        <v>12</v>
      </c>
      <c r="G411" s="48"/>
      <c r="H411" s="48"/>
      <c r="I411" s="48">
        <v>3</v>
      </c>
      <c r="J411" s="48"/>
      <c r="K411" s="48"/>
      <c r="L411" s="48"/>
      <c r="M411" s="45" t="s">
        <v>4965</v>
      </c>
      <c r="N411" s="45" t="s">
        <v>4963</v>
      </c>
      <c r="O411" s="49"/>
      <c r="P411" s="49"/>
      <c r="Q411" s="50" t="s">
        <v>4914</v>
      </c>
      <c r="R411" s="50"/>
      <c r="S411" s="45" t="s">
        <v>4298</v>
      </c>
      <c r="T411" s="51" t="s">
        <v>4816</v>
      </c>
      <c r="U411" s="45">
        <v>17</v>
      </c>
      <c r="V411" s="44" t="s">
        <v>4295</v>
      </c>
    </row>
    <row r="412" spans="1:22">
      <c r="A412" s="56" t="s">
        <v>10011</v>
      </c>
      <c r="B412" s="48" t="s">
        <v>4766</v>
      </c>
      <c r="C412" s="48">
        <v>1</v>
      </c>
      <c r="D412" s="48">
        <v>4</v>
      </c>
      <c r="E412" s="48"/>
      <c r="F412" s="48" t="s">
        <v>4295</v>
      </c>
      <c r="G412" s="48"/>
      <c r="H412" s="48"/>
      <c r="I412" s="48">
        <v>2</v>
      </c>
      <c r="J412" s="48"/>
      <c r="K412" s="48"/>
      <c r="L412" s="48"/>
      <c r="M412" s="45" t="s">
        <v>4966</v>
      </c>
      <c r="N412" s="45" t="s">
        <v>4967</v>
      </c>
      <c r="O412" s="49"/>
      <c r="P412" s="49"/>
      <c r="Q412" s="50" t="s">
        <v>4968</v>
      </c>
      <c r="R412" s="50"/>
      <c r="S412" s="45" t="s">
        <v>4298</v>
      </c>
      <c r="T412" s="51" t="s">
        <v>4810</v>
      </c>
      <c r="U412" s="45">
        <v>4</v>
      </c>
      <c r="V412" s="44" t="s">
        <v>4295</v>
      </c>
    </row>
    <row r="413" spans="1:22">
      <c r="A413" s="56" t="s">
        <v>10011</v>
      </c>
      <c r="B413" s="48" t="s">
        <v>4766</v>
      </c>
      <c r="C413" s="48">
        <v>1</v>
      </c>
      <c r="D413" s="48">
        <v>4</v>
      </c>
      <c r="E413" s="48"/>
      <c r="F413" s="48" t="s">
        <v>4295</v>
      </c>
      <c r="G413" s="48"/>
      <c r="H413" s="48"/>
      <c r="I413" s="48">
        <v>2</v>
      </c>
      <c r="J413" s="48"/>
      <c r="K413" s="48"/>
      <c r="L413" s="48"/>
      <c r="M413" s="45" t="s">
        <v>4969</v>
      </c>
      <c r="N413" s="45" t="s">
        <v>4967</v>
      </c>
      <c r="O413" s="49"/>
      <c r="P413" s="49"/>
      <c r="Q413" s="50" t="s">
        <v>4968</v>
      </c>
      <c r="R413" s="50"/>
      <c r="S413" s="45" t="s">
        <v>4298</v>
      </c>
      <c r="T413" s="51" t="s">
        <v>4299</v>
      </c>
      <c r="U413" s="45">
        <v>4</v>
      </c>
      <c r="V413" s="44" t="s">
        <v>4295</v>
      </c>
    </row>
    <row r="414" spans="1:22">
      <c r="A414" s="56" t="s">
        <v>10011</v>
      </c>
      <c r="B414" s="48" t="s">
        <v>4766</v>
      </c>
      <c r="C414" s="48">
        <v>1</v>
      </c>
      <c r="D414" s="48">
        <v>4</v>
      </c>
      <c r="E414" s="48"/>
      <c r="F414" s="48">
        <v>12</v>
      </c>
      <c r="G414" s="48"/>
      <c r="H414" s="48"/>
      <c r="I414" s="48">
        <v>3</v>
      </c>
      <c r="J414" s="48"/>
      <c r="K414" s="48"/>
      <c r="L414" s="48"/>
      <c r="M414" s="45" t="s">
        <v>4970</v>
      </c>
      <c r="N414" s="45" t="s">
        <v>2428</v>
      </c>
      <c r="O414" s="49"/>
      <c r="P414" s="49"/>
      <c r="Q414" s="50" t="s">
        <v>4914</v>
      </c>
      <c r="R414" s="50"/>
      <c r="S414" s="45" t="s">
        <v>4298</v>
      </c>
      <c r="T414" s="51" t="s">
        <v>4816</v>
      </c>
      <c r="U414" s="45">
        <v>17</v>
      </c>
      <c r="V414" s="44" t="s">
        <v>4295</v>
      </c>
    </row>
    <row r="415" spans="1:22">
      <c r="A415" s="56" t="s">
        <v>10011</v>
      </c>
      <c r="B415" s="48" t="s">
        <v>4766</v>
      </c>
      <c r="C415" s="48">
        <v>1</v>
      </c>
      <c r="D415" s="48">
        <v>4</v>
      </c>
      <c r="E415" s="48"/>
      <c r="F415" s="48">
        <v>12</v>
      </c>
      <c r="G415" s="48"/>
      <c r="H415" s="48"/>
      <c r="I415" s="48">
        <v>2</v>
      </c>
      <c r="J415" s="48"/>
      <c r="K415" s="48"/>
      <c r="L415" s="48"/>
      <c r="M415" s="45" t="s">
        <v>4971</v>
      </c>
      <c r="N415" s="45" t="s">
        <v>4972</v>
      </c>
      <c r="O415" s="49"/>
      <c r="P415" s="49"/>
      <c r="Q415" s="50" t="s">
        <v>4914</v>
      </c>
      <c r="R415" s="50"/>
      <c r="S415" s="45" t="s">
        <v>4298</v>
      </c>
      <c r="T415" s="51" t="s">
        <v>4299</v>
      </c>
      <c r="U415" s="45">
        <v>16</v>
      </c>
      <c r="V415" s="44" t="s">
        <v>4295</v>
      </c>
    </row>
    <row r="416" spans="1:22">
      <c r="A416" s="56" t="s">
        <v>10011</v>
      </c>
      <c r="B416" s="48" t="s">
        <v>4766</v>
      </c>
      <c r="C416" s="48">
        <v>1</v>
      </c>
      <c r="D416" s="48">
        <v>4</v>
      </c>
      <c r="E416" s="48"/>
      <c r="F416" s="48">
        <v>12</v>
      </c>
      <c r="G416" s="48"/>
      <c r="H416" s="48" t="s">
        <v>4295</v>
      </c>
      <c r="I416" s="48">
        <v>2</v>
      </c>
      <c r="J416" s="48"/>
      <c r="K416" s="48"/>
      <c r="L416" s="48"/>
      <c r="M416" s="45" t="s">
        <v>4973</v>
      </c>
      <c r="N416" s="45" t="s">
        <v>4974</v>
      </c>
      <c r="O416" s="49"/>
      <c r="P416" s="49"/>
      <c r="Q416" s="50" t="s">
        <v>4914</v>
      </c>
      <c r="R416" s="50"/>
      <c r="S416" s="45" t="s">
        <v>4825</v>
      </c>
      <c r="T416" s="51" t="s">
        <v>4299</v>
      </c>
      <c r="U416" s="45">
        <v>16</v>
      </c>
      <c r="V416" s="44" t="s">
        <v>4295</v>
      </c>
    </row>
    <row r="417" spans="1:22">
      <c r="A417" s="56" t="s">
        <v>10011</v>
      </c>
      <c r="B417" s="48" t="s">
        <v>4766</v>
      </c>
      <c r="C417" s="48">
        <v>1</v>
      </c>
      <c r="D417" s="48">
        <v>4</v>
      </c>
      <c r="E417" s="48"/>
      <c r="F417" s="48">
        <v>12</v>
      </c>
      <c r="G417" s="48"/>
      <c r="H417" s="48">
        <v>4</v>
      </c>
      <c r="I417" s="48">
        <v>2</v>
      </c>
      <c r="J417" s="48"/>
      <c r="K417" s="48"/>
      <c r="L417" s="48"/>
      <c r="M417" s="45" t="s">
        <v>4975</v>
      </c>
      <c r="N417" s="45" t="s">
        <v>4976</v>
      </c>
      <c r="O417" s="49"/>
      <c r="P417" s="49"/>
      <c r="Q417" s="50" t="s">
        <v>4914</v>
      </c>
      <c r="R417" s="50"/>
      <c r="S417" s="45" t="s">
        <v>4825</v>
      </c>
      <c r="T417" s="51" t="s">
        <v>4299</v>
      </c>
      <c r="U417" s="45">
        <v>20</v>
      </c>
      <c r="V417" s="44" t="s">
        <v>4295</v>
      </c>
    </row>
    <row r="418" spans="1:22">
      <c r="A418" s="56" t="s">
        <v>10011</v>
      </c>
      <c r="B418" s="48" t="s">
        <v>4766</v>
      </c>
      <c r="C418" s="48">
        <v>1</v>
      </c>
      <c r="D418" s="48">
        <v>4</v>
      </c>
      <c r="E418" s="48"/>
      <c r="F418" s="48">
        <v>9</v>
      </c>
      <c r="G418" s="48"/>
      <c r="H418" s="48">
        <v>4</v>
      </c>
      <c r="I418" s="48">
        <v>2</v>
      </c>
      <c r="J418" s="48"/>
      <c r="K418" s="48"/>
      <c r="L418" s="48"/>
      <c r="M418" s="45" t="s">
        <v>4977</v>
      </c>
      <c r="N418" s="45" t="s">
        <v>4978</v>
      </c>
      <c r="O418" s="49"/>
      <c r="P418" s="49"/>
      <c r="Q418" s="50" t="s">
        <v>4914</v>
      </c>
      <c r="R418" s="50"/>
      <c r="S418" s="45" t="s">
        <v>4825</v>
      </c>
      <c r="T418" s="51" t="s">
        <v>4299</v>
      </c>
      <c r="U418" s="45">
        <v>17</v>
      </c>
      <c r="V418" s="44" t="s">
        <v>4295</v>
      </c>
    </row>
    <row r="419" spans="1:22">
      <c r="A419" s="56" t="s">
        <v>10011</v>
      </c>
      <c r="B419" s="48" t="s">
        <v>4766</v>
      </c>
      <c r="C419" s="48">
        <v>1</v>
      </c>
      <c r="D419" s="48">
        <v>4</v>
      </c>
      <c r="E419" s="48"/>
      <c r="F419" s="48">
        <v>12</v>
      </c>
      <c r="G419" s="48"/>
      <c r="H419" s="48">
        <v>4</v>
      </c>
      <c r="I419" s="48">
        <v>2</v>
      </c>
      <c r="J419" s="48"/>
      <c r="K419" s="48"/>
      <c r="L419" s="48"/>
      <c r="M419" s="45" t="s">
        <v>4979</v>
      </c>
      <c r="N419" s="45" t="s">
        <v>4980</v>
      </c>
      <c r="O419" s="49"/>
      <c r="P419" s="49"/>
      <c r="Q419" s="50" t="s">
        <v>4914</v>
      </c>
      <c r="R419" s="50"/>
      <c r="S419" s="45" t="s">
        <v>4825</v>
      </c>
      <c r="T419" s="51" t="s">
        <v>4299</v>
      </c>
      <c r="U419" s="45">
        <v>20</v>
      </c>
      <c r="V419" s="44" t="s">
        <v>4295</v>
      </c>
    </row>
    <row r="420" spans="1:22">
      <c r="A420" s="56" t="s">
        <v>10011</v>
      </c>
      <c r="B420" s="48" t="s">
        <v>4766</v>
      </c>
      <c r="C420" s="48">
        <v>1</v>
      </c>
      <c r="D420" s="48">
        <v>4</v>
      </c>
      <c r="E420" s="48"/>
      <c r="F420" s="48">
        <v>9</v>
      </c>
      <c r="G420" s="48"/>
      <c r="H420" s="48">
        <v>4</v>
      </c>
      <c r="I420" s="48">
        <v>2</v>
      </c>
      <c r="J420" s="48"/>
      <c r="K420" s="48"/>
      <c r="L420" s="48"/>
      <c r="M420" s="45" t="s">
        <v>4981</v>
      </c>
      <c r="N420" s="45" t="s">
        <v>4982</v>
      </c>
      <c r="O420" s="49"/>
      <c r="P420" s="49"/>
      <c r="Q420" s="50" t="s">
        <v>4914</v>
      </c>
      <c r="R420" s="50"/>
      <c r="S420" s="45" t="s">
        <v>4825</v>
      </c>
      <c r="T420" s="51" t="s">
        <v>4299</v>
      </c>
      <c r="U420" s="45">
        <v>17</v>
      </c>
      <c r="V420" s="44" t="s">
        <v>4295</v>
      </c>
    </row>
    <row r="421" spans="1:22">
      <c r="A421" s="56" t="s">
        <v>10011</v>
      </c>
      <c r="B421" s="48" t="s">
        <v>4766</v>
      </c>
      <c r="C421" s="48">
        <v>1</v>
      </c>
      <c r="D421" s="48">
        <v>4</v>
      </c>
      <c r="E421" s="48"/>
      <c r="F421" s="48">
        <v>16</v>
      </c>
      <c r="G421" s="48"/>
      <c r="H421" s="48" t="s">
        <v>4295</v>
      </c>
      <c r="I421" s="48">
        <v>2</v>
      </c>
      <c r="J421" s="48"/>
      <c r="K421" s="48"/>
      <c r="L421" s="48"/>
      <c r="M421" s="45" t="s">
        <v>4983</v>
      </c>
      <c r="N421" s="45" t="s">
        <v>4984</v>
      </c>
      <c r="O421" s="49"/>
      <c r="P421" s="49"/>
      <c r="Q421" s="50" t="s">
        <v>4985</v>
      </c>
      <c r="R421" s="50"/>
      <c r="S421" s="45" t="s">
        <v>4825</v>
      </c>
      <c r="T421" s="51" t="s">
        <v>4299</v>
      </c>
      <c r="U421" s="45">
        <v>20</v>
      </c>
      <c r="V421" s="44" t="s">
        <v>4295</v>
      </c>
    </row>
    <row r="422" spans="1:22">
      <c r="A422" s="56" t="s">
        <v>10011</v>
      </c>
      <c r="B422" s="48" t="s">
        <v>4766</v>
      </c>
      <c r="C422" s="48">
        <v>1</v>
      </c>
      <c r="D422" s="48">
        <v>4</v>
      </c>
      <c r="E422" s="48"/>
      <c r="F422" s="48">
        <v>18</v>
      </c>
      <c r="G422" s="48"/>
      <c r="H422" s="48" t="s">
        <v>4295</v>
      </c>
      <c r="I422" s="48">
        <v>2</v>
      </c>
      <c r="J422" s="48"/>
      <c r="K422" s="48"/>
      <c r="L422" s="48"/>
      <c r="M422" s="45" t="s">
        <v>4986</v>
      </c>
      <c r="N422" s="45" t="s">
        <v>4987</v>
      </c>
      <c r="O422" s="49"/>
      <c r="P422" s="49"/>
      <c r="Q422" s="50" t="s">
        <v>4985</v>
      </c>
      <c r="R422" s="50"/>
      <c r="S422" s="45" t="s">
        <v>4825</v>
      </c>
      <c r="T422" s="51" t="s">
        <v>4299</v>
      </c>
      <c r="U422" s="45">
        <v>22</v>
      </c>
      <c r="V422" s="44" t="s">
        <v>4295</v>
      </c>
    </row>
    <row r="423" spans="1:22">
      <c r="A423" s="56" t="s">
        <v>10011</v>
      </c>
      <c r="B423" s="48" t="s">
        <v>4766</v>
      </c>
      <c r="C423" s="48">
        <v>1</v>
      </c>
      <c r="D423" s="48">
        <v>4</v>
      </c>
      <c r="E423" s="48"/>
      <c r="F423" s="48" t="s">
        <v>4295</v>
      </c>
      <c r="G423" s="48"/>
      <c r="H423" s="48" t="s">
        <v>4295</v>
      </c>
      <c r="I423" s="48">
        <v>1</v>
      </c>
      <c r="J423" s="48"/>
      <c r="K423" s="48"/>
      <c r="L423" s="48"/>
      <c r="M423" s="45" t="s">
        <v>4988</v>
      </c>
      <c r="N423" s="45" t="s">
        <v>4989</v>
      </c>
      <c r="O423" s="49"/>
      <c r="P423" s="49"/>
      <c r="Q423" s="50" t="s">
        <v>4990</v>
      </c>
      <c r="R423" s="50"/>
      <c r="S423" s="45" t="s">
        <v>4773</v>
      </c>
      <c r="T423" s="51">
        <v>1</v>
      </c>
      <c r="U423" s="45">
        <v>1</v>
      </c>
      <c r="V423" s="44" t="s">
        <v>4295</v>
      </c>
    </row>
    <row r="424" spans="1:22">
      <c r="A424" s="56" t="s">
        <v>10011</v>
      </c>
      <c r="B424" s="48" t="s">
        <v>4766</v>
      </c>
      <c r="C424" s="48">
        <v>1</v>
      </c>
      <c r="D424" s="48">
        <v>4</v>
      </c>
      <c r="E424" s="48"/>
      <c r="F424" s="48">
        <v>15</v>
      </c>
      <c r="G424" s="48"/>
      <c r="H424" s="48" t="s">
        <v>4295</v>
      </c>
      <c r="I424" s="48">
        <v>2</v>
      </c>
      <c r="J424" s="48"/>
      <c r="K424" s="48"/>
      <c r="L424" s="48"/>
      <c r="M424" s="45" t="s">
        <v>4991</v>
      </c>
      <c r="N424" s="45" t="s">
        <v>4990</v>
      </c>
      <c r="O424" s="49"/>
      <c r="P424" s="49"/>
      <c r="Q424" s="50" t="s">
        <v>4985</v>
      </c>
      <c r="R424" s="50"/>
      <c r="S424" s="45" t="s">
        <v>4825</v>
      </c>
      <c r="T424" s="51" t="s">
        <v>4299</v>
      </c>
      <c r="U424" s="45">
        <v>19</v>
      </c>
      <c r="V424" s="44" t="s">
        <v>4295</v>
      </c>
    </row>
    <row r="425" spans="1:22">
      <c r="A425" s="56" t="s">
        <v>10011</v>
      </c>
      <c r="B425" s="48" t="s">
        <v>4766</v>
      </c>
      <c r="C425" s="48">
        <v>1</v>
      </c>
      <c r="D425" s="48">
        <v>4</v>
      </c>
      <c r="E425" s="48"/>
      <c r="F425" s="48" t="s">
        <v>4295</v>
      </c>
      <c r="G425" s="48"/>
      <c r="H425" s="48" t="s">
        <v>4295</v>
      </c>
      <c r="I425" s="48">
        <v>1</v>
      </c>
      <c r="J425" s="48"/>
      <c r="K425" s="48"/>
      <c r="L425" s="48"/>
      <c r="M425" s="45" t="s">
        <v>4992</v>
      </c>
      <c r="N425" s="45" t="s">
        <v>4993</v>
      </c>
      <c r="O425" s="49"/>
      <c r="P425" s="49"/>
      <c r="Q425" s="50" t="s">
        <v>2402</v>
      </c>
      <c r="R425" s="50"/>
      <c r="S425" s="45" t="s">
        <v>4773</v>
      </c>
      <c r="T425" s="51" t="s">
        <v>4295</v>
      </c>
      <c r="U425" s="45">
        <v>1</v>
      </c>
      <c r="V425" s="44" t="s">
        <v>4295</v>
      </c>
    </row>
    <row r="426" spans="1:22">
      <c r="A426" s="56" t="s">
        <v>10011</v>
      </c>
      <c r="B426" s="48" t="s">
        <v>4766</v>
      </c>
      <c r="C426" s="48">
        <v>1</v>
      </c>
      <c r="D426" s="48">
        <v>4</v>
      </c>
      <c r="E426" s="48"/>
      <c r="F426" s="48">
        <v>15</v>
      </c>
      <c r="G426" s="48"/>
      <c r="H426" s="48" t="s">
        <v>4295</v>
      </c>
      <c r="I426" s="48">
        <v>2</v>
      </c>
      <c r="J426" s="48"/>
      <c r="K426" s="48"/>
      <c r="L426" s="48"/>
      <c r="M426" s="45" t="s">
        <v>4994</v>
      </c>
      <c r="N426" s="45" t="s">
        <v>2402</v>
      </c>
      <c r="O426" s="49"/>
      <c r="P426" s="49"/>
      <c r="Q426" s="50" t="s">
        <v>4985</v>
      </c>
      <c r="R426" s="50"/>
      <c r="S426" s="45" t="s">
        <v>4298</v>
      </c>
      <c r="T426" s="51" t="s">
        <v>4299</v>
      </c>
      <c r="U426" s="45">
        <v>19</v>
      </c>
      <c r="V426" s="44" t="s">
        <v>4295</v>
      </c>
    </row>
    <row r="427" spans="1:22">
      <c r="A427" s="56" t="s">
        <v>10011</v>
      </c>
      <c r="B427" s="48" t="s">
        <v>4766</v>
      </c>
      <c r="C427" s="48">
        <v>1</v>
      </c>
      <c r="D427" s="48">
        <v>4</v>
      </c>
      <c r="E427" s="48"/>
      <c r="F427" s="48">
        <v>16</v>
      </c>
      <c r="G427" s="48"/>
      <c r="H427" s="48" t="s">
        <v>4295</v>
      </c>
      <c r="I427" s="48">
        <v>2</v>
      </c>
      <c r="J427" s="48"/>
      <c r="K427" s="48"/>
      <c r="L427" s="48"/>
      <c r="M427" s="45" t="s">
        <v>4995</v>
      </c>
      <c r="N427" s="45" t="s">
        <v>4996</v>
      </c>
      <c r="O427" s="49"/>
      <c r="P427" s="49"/>
      <c r="Q427" s="50" t="s">
        <v>4985</v>
      </c>
      <c r="R427" s="50"/>
      <c r="S427" s="45" t="s">
        <v>4298</v>
      </c>
      <c r="T427" s="51" t="s">
        <v>4299</v>
      </c>
      <c r="U427" s="45">
        <v>20</v>
      </c>
      <c r="V427" s="44" t="s">
        <v>4295</v>
      </c>
    </row>
    <row r="428" spans="1:22">
      <c r="A428" s="56" t="s">
        <v>10011</v>
      </c>
      <c r="B428" s="48" t="s">
        <v>4766</v>
      </c>
      <c r="C428" s="48">
        <v>1</v>
      </c>
      <c r="D428" s="48">
        <v>4</v>
      </c>
      <c r="E428" s="48"/>
      <c r="F428" s="48">
        <v>18</v>
      </c>
      <c r="G428" s="48"/>
      <c r="H428" s="48" t="s">
        <v>4295</v>
      </c>
      <c r="I428" s="48">
        <v>2</v>
      </c>
      <c r="J428" s="48"/>
      <c r="K428" s="48"/>
      <c r="L428" s="48"/>
      <c r="M428" s="45" t="s">
        <v>4997</v>
      </c>
      <c r="N428" s="45" t="s">
        <v>4998</v>
      </c>
      <c r="O428" s="49"/>
      <c r="P428" s="49"/>
      <c r="Q428" s="50" t="s">
        <v>4985</v>
      </c>
      <c r="R428" s="50"/>
      <c r="S428" s="45" t="s">
        <v>4298</v>
      </c>
      <c r="T428" s="51" t="s">
        <v>4299</v>
      </c>
      <c r="U428" s="45">
        <v>22</v>
      </c>
      <c r="V428" s="44" t="s">
        <v>4295</v>
      </c>
    </row>
    <row r="429" spans="1:22">
      <c r="A429" s="56" t="s">
        <v>10011</v>
      </c>
      <c r="B429" s="48" t="s">
        <v>4766</v>
      </c>
      <c r="C429" s="48">
        <v>1</v>
      </c>
      <c r="D429" s="48">
        <v>4</v>
      </c>
      <c r="E429" s="48"/>
      <c r="F429" s="48" t="s">
        <v>4295</v>
      </c>
      <c r="G429" s="48"/>
      <c r="H429" s="48" t="s">
        <v>4295</v>
      </c>
      <c r="I429" s="48">
        <v>1</v>
      </c>
      <c r="J429" s="48"/>
      <c r="K429" s="48"/>
      <c r="L429" s="48"/>
      <c r="M429" s="45" t="s">
        <v>4999</v>
      </c>
      <c r="N429" s="45" t="s">
        <v>5000</v>
      </c>
      <c r="O429" s="49"/>
      <c r="P429" s="49"/>
      <c r="Q429" s="50" t="s">
        <v>2412</v>
      </c>
      <c r="R429" s="50"/>
      <c r="S429" s="45" t="s">
        <v>4773</v>
      </c>
      <c r="T429" s="51" t="s">
        <v>4295</v>
      </c>
      <c r="U429" s="45">
        <v>1</v>
      </c>
      <c r="V429" s="44" t="s">
        <v>4295</v>
      </c>
    </row>
    <row r="430" spans="1:22">
      <c r="A430" s="56" t="s">
        <v>10011</v>
      </c>
      <c r="B430" s="48" t="s">
        <v>4766</v>
      </c>
      <c r="C430" s="48">
        <v>1</v>
      </c>
      <c r="D430" s="48">
        <v>4</v>
      </c>
      <c r="E430" s="48"/>
      <c r="F430" s="48">
        <v>15</v>
      </c>
      <c r="G430" s="48"/>
      <c r="H430" s="48" t="s">
        <v>4295</v>
      </c>
      <c r="I430" s="48">
        <v>4</v>
      </c>
      <c r="J430" s="48"/>
      <c r="K430" s="48"/>
      <c r="L430" s="48"/>
      <c r="M430" s="45" t="s">
        <v>5001</v>
      </c>
      <c r="N430" s="45" t="s">
        <v>2412</v>
      </c>
      <c r="O430" s="49"/>
      <c r="P430" s="49"/>
      <c r="Q430" s="50" t="s">
        <v>4985</v>
      </c>
      <c r="R430" s="50"/>
      <c r="S430" s="45" t="s">
        <v>4298</v>
      </c>
      <c r="T430" s="51" t="s">
        <v>4810</v>
      </c>
      <c r="U430" s="45">
        <v>21</v>
      </c>
      <c r="V430" s="44"/>
    </row>
    <row r="431" spans="1:22">
      <c r="A431" s="56" t="s">
        <v>10011</v>
      </c>
      <c r="B431" s="48" t="s">
        <v>4766</v>
      </c>
      <c r="C431" s="48">
        <v>1</v>
      </c>
      <c r="D431" s="48">
        <v>4</v>
      </c>
      <c r="E431" s="48"/>
      <c r="F431" s="48" t="s">
        <v>4295</v>
      </c>
      <c r="G431" s="48"/>
      <c r="H431" s="48" t="s">
        <v>4295</v>
      </c>
      <c r="I431" s="48">
        <v>1</v>
      </c>
      <c r="J431" s="48"/>
      <c r="K431" s="48"/>
      <c r="L431" s="48"/>
      <c r="M431" s="45" t="s">
        <v>5002</v>
      </c>
      <c r="N431" s="45" t="s">
        <v>5003</v>
      </c>
      <c r="O431" s="49"/>
      <c r="P431" s="49"/>
      <c r="Q431" s="50" t="s">
        <v>5004</v>
      </c>
      <c r="R431" s="50"/>
      <c r="S431" s="45" t="s">
        <v>4773</v>
      </c>
      <c r="T431" s="51"/>
      <c r="U431" s="45">
        <v>1</v>
      </c>
      <c r="V431" s="44" t="s">
        <v>4295</v>
      </c>
    </row>
    <row r="432" spans="1:22">
      <c r="A432" s="56" t="s">
        <v>10011</v>
      </c>
      <c r="B432" s="48" t="s">
        <v>4766</v>
      </c>
      <c r="C432" s="48">
        <v>1</v>
      </c>
      <c r="D432" s="48">
        <v>4</v>
      </c>
      <c r="E432" s="48"/>
      <c r="F432" s="48">
        <v>15</v>
      </c>
      <c r="G432" s="48"/>
      <c r="H432" s="48" t="s">
        <v>4295</v>
      </c>
      <c r="I432" s="48">
        <v>4</v>
      </c>
      <c r="J432" s="48"/>
      <c r="K432" s="48"/>
      <c r="L432" s="48"/>
      <c r="M432" s="45" t="s">
        <v>5005</v>
      </c>
      <c r="N432" s="45" t="s">
        <v>5004</v>
      </c>
      <c r="O432" s="49"/>
      <c r="P432" s="49"/>
      <c r="Q432" s="50" t="s">
        <v>4985</v>
      </c>
      <c r="R432" s="50"/>
      <c r="S432" s="45" t="s">
        <v>4298</v>
      </c>
      <c r="T432" s="51" t="s">
        <v>4810</v>
      </c>
      <c r="U432" s="45">
        <v>21</v>
      </c>
      <c r="V432" s="44" t="s">
        <v>4295</v>
      </c>
    </row>
    <row r="433" spans="1:22">
      <c r="A433" s="56" t="s">
        <v>10011</v>
      </c>
      <c r="B433" s="48" t="s">
        <v>4766</v>
      </c>
      <c r="C433" s="48">
        <v>1</v>
      </c>
      <c r="D433" s="48">
        <v>4</v>
      </c>
      <c r="E433" s="48"/>
      <c r="F433" s="48" t="s">
        <v>4295</v>
      </c>
      <c r="G433" s="48"/>
      <c r="H433" s="48" t="s">
        <v>4295</v>
      </c>
      <c r="I433" s="48">
        <v>2</v>
      </c>
      <c r="J433" s="48"/>
      <c r="K433" s="48"/>
      <c r="L433" s="48"/>
      <c r="M433" s="45" t="s">
        <v>5006</v>
      </c>
      <c r="N433" s="45" t="s">
        <v>5007</v>
      </c>
      <c r="O433" s="49"/>
      <c r="P433" s="49"/>
      <c r="Q433" s="50" t="s">
        <v>5008</v>
      </c>
      <c r="R433" s="50"/>
      <c r="S433" s="45" t="s">
        <v>4298</v>
      </c>
      <c r="T433" s="51" t="s">
        <v>4810</v>
      </c>
      <c r="U433" s="45">
        <v>4</v>
      </c>
      <c r="V433" s="44" t="s">
        <v>4295</v>
      </c>
    </row>
    <row r="434" spans="1:22">
      <c r="A434" s="56" t="s">
        <v>10011</v>
      </c>
      <c r="B434" s="48" t="s">
        <v>4766</v>
      </c>
      <c r="C434" s="48">
        <v>1</v>
      </c>
      <c r="D434" s="48">
        <v>4</v>
      </c>
      <c r="E434" s="48"/>
      <c r="F434" s="48" t="s">
        <v>4295</v>
      </c>
      <c r="G434" s="48"/>
      <c r="H434" s="48" t="s">
        <v>4295</v>
      </c>
      <c r="I434" s="48">
        <v>2</v>
      </c>
      <c r="J434" s="48"/>
      <c r="K434" s="48"/>
      <c r="L434" s="48"/>
      <c r="M434" s="45" t="s">
        <v>5009</v>
      </c>
      <c r="N434" s="45" t="s">
        <v>5007</v>
      </c>
      <c r="O434" s="49"/>
      <c r="P434" s="49"/>
      <c r="Q434" s="50" t="s">
        <v>5008</v>
      </c>
      <c r="R434" s="50"/>
      <c r="S434" s="45" t="s">
        <v>4298</v>
      </c>
      <c r="T434" s="51" t="s">
        <v>4299</v>
      </c>
      <c r="U434" s="45">
        <v>4</v>
      </c>
      <c r="V434" s="44" t="s">
        <v>4295</v>
      </c>
    </row>
    <row r="435" spans="1:22">
      <c r="A435" s="56" t="s">
        <v>10011</v>
      </c>
      <c r="B435" s="48" t="s">
        <v>4766</v>
      </c>
      <c r="C435" s="48">
        <v>1</v>
      </c>
      <c r="D435" s="48">
        <v>4</v>
      </c>
      <c r="E435" s="48"/>
      <c r="F435" s="48">
        <v>20</v>
      </c>
      <c r="G435" s="48"/>
      <c r="H435" s="48" t="s">
        <v>4295</v>
      </c>
      <c r="I435" s="48">
        <v>4</v>
      </c>
      <c r="J435" s="48"/>
      <c r="K435" s="48"/>
      <c r="L435" s="48"/>
      <c r="M435" s="45" t="s">
        <v>5010</v>
      </c>
      <c r="N435" s="45" t="s">
        <v>5008</v>
      </c>
      <c r="O435" s="49"/>
      <c r="P435" s="49"/>
      <c r="Q435" s="50" t="s">
        <v>4985</v>
      </c>
      <c r="R435" s="50"/>
      <c r="S435" s="45" t="s">
        <v>4298</v>
      </c>
      <c r="T435" s="51" t="s">
        <v>4816</v>
      </c>
      <c r="U435" s="45">
        <v>26</v>
      </c>
      <c r="V435" s="44" t="s">
        <v>4295</v>
      </c>
    </row>
    <row r="436" spans="1:22">
      <c r="A436" s="56" t="s">
        <v>10011</v>
      </c>
      <c r="B436" s="48" t="s">
        <v>4766</v>
      </c>
      <c r="C436" s="48">
        <v>1</v>
      </c>
      <c r="D436" s="48">
        <v>4</v>
      </c>
      <c r="E436" s="48"/>
      <c r="F436" s="48">
        <v>20</v>
      </c>
      <c r="G436" s="48"/>
      <c r="H436" s="48" t="s">
        <v>4295</v>
      </c>
      <c r="I436" s="48">
        <v>4</v>
      </c>
      <c r="J436" s="48"/>
      <c r="K436" s="48"/>
      <c r="L436" s="48"/>
      <c r="M436" s="45" t="s">
        <v>5011</v>
      </c>
      <c r="N436" s="45" t="s">
        <v>5012</v>
      </c>
      <c r="O436" s="49"/>
      <c r="P436" s="49"/>
      <c r="Q436" s="50" t="s">
        <v>4985</v>
      </c>
      <c r="R436" s="50"/>
      <c r="S436" s="45" t="s">
        <v>4298</v>
      </c>
      <c r="T436" s="51" t="s">
        <v>4810</v>
      </c>
      <c r="U436" s="45">
        <v>26</v>
      </c>
      <c r="V436" s="44" t="s">
        <v>4295</v>
      </c>
    </row>
    <row r="437" spans="1:22">
      <c r="A437" s="56" t="s">
        <v>10011</v>
      </c>
      <c r="B437" s="48" t="s">
        <v>4766</v>
      </c>
      <c r="C437" s="48">
        <v>1</v>
      </c>
      <c r="D437" s="48">
        <v>4</v>
      </c>
      <c r="E437" s="48"/>
      <c r="F437" s="48">
        <v>20</v>
      </c>
      <c r="G437" s="48"/>
      <c r="H437" s="48" t="s">
        <v>4295</v>
      </c>
      <c r="I437" s="48">
        <v>4</v>
      </c>
      <c r="J437" s="48"/>
      <c r="K437" s="48"/>
      <c r="L437" s="48"/>
      <c r="M437" s="45" t="s">
        <v>5013</v>
      </c>
      <c r="N437" s="45" t="s">
        <v>5012</v>
      </c>
      <c r="O437" s="49"/>
      <c r="P437" s="49"/>
      <c r="Q437" s="50" t="s">
        <v>4985</v>
      </c>
      <c r="R437" s="50"/>
      <c r="S437" s="45" t="s">
        <v>4298</v>
      </c>
      <c r="T437" s="51" t="s">
        <v>4810</v>
      </c>
      <c r="U437" s="45">
        <v>26</v>
      </c>
      <c r="V437" s="44" t="s">
        <v>4295</v>
      </c>
    </row>
    <row r="438" spans="1:22">
      <c r="A438" s="56" t="s">
        <v>10011</v>
      </c>
      <c r="B438" s="48" t="s">
        <v>4766</v>
      </c>
      <c r="C438" s="48">
        <v>1</v>
      </c>
      <c r="D438" s="48">
        <v>4</v>
      </c>
      <c r="E438" s="48"/>
      <c r="F438" s="48" t="s">
        <v>4295</v>
      </c>
      <c r="G438" s="48"/>
      <c r="H438" s="48" t="s">
        <v>4295</v>
      </c>
      <c r="I438" s="48">
        <v>2</v>
      </c>
      <c r="J438" s="48"/>
      <c r="K438" s="48"/>
      <c r="L438" s="48"/>
      <c r="M438" s="45" t="s">
        <v>5014</v>
      </c>
      <c r="N438" s="45" t="s">
        <v>5015</v>
      </c>
      <c r="O438" s="49"/>
      <c r="P438" s="49"/>
      <c r="Q438" s="50" t="s">
        <v>5016</v>
      </c>
      <c r="R438" s="50"/>
      <c r="S438" s="45" t="s">
        <v>4298</v>
      </c>
      <c r="T438" s="51" t="s">
        <v>4810</v>
      </c>
      <c r="U438" s="45">
        <v>4</v>
      </c>
      <c r="V438" s="44" t="s">
        <v>4295</v>
      </c>
    </row>
    <row r="439" spans="1:22">
      <c r="A439" s="56" t="s">
        <v>10011</v>
      </c>
      <c r="B439" s="48" t="s">
        <v>4766</v>
      </c>
      <c r="C439" s="48">
        <v>1</v>
      </c>
      <c r="D439" s="48">
        <v>4</v>
      </c>
      <c r="E439" s="48"/>
      <c r="F439" s="48" t="s">
        <v>4295</v>
      </c>
      <c r="G439" s="48"/>
      <c r="H439" s="48" t="s">
        <v>4295</v>
      </c>
      <c r="I439" s="48">
        <v>2</v>
      </c>
      <c r="J439" s="48"/>
      <c r="K439" s="48"/>
      <c r="L439" s="48"/>
      <c r="M439" s="45" t="s">
        <v>5017</v>
      </c>
      <c r="N439" s="45" t="s">
        <v>5015</v>
      </c>
      <c r="O439" s="49"/>
      <c r="P439" s="49"/>
      <c r="Q439" s="50" t="s">
        <v>5016</v>
      </c>
      <c r="R439" s="50"/>
      <c r="S439" s="45" t="s">
        <v>4298</v>
      </c>
      <c r="T439" s="51" t="s">
        <v>4299</v>
      </c>
      <c r="U439" s="45">
        <v>4</v>
      </c>
      <c r="V439" s="44" t="s">
        <v>4295</v>
      </c>
    </row>
    <row r="440" spans="1:22">
      <c r="A440" s="56" t="s">
        <v>10011</v>
      </c>
      <c r="B440" s="48" t="s">
        <v>4766</v>
      </c>
      <c r="C440" s="48">
        <v>1</v>
      </c>
      <c r="D440" s="48">
        <v>4</v>
      </c>
      <c r="E440" s="48"/>
      <c r="F440" s="48">
        <v>20</v>
      </c>
      <c r="G440" s="48"/>
      <c r="H440" s="48" t="s">
        <v>4295</v>
      </c>
      <c r="I440" s="48">
        <v>4</v>
      </c>
      <c r="J440" s="48"/>
      <c r="K440" s="48"/>
      <c r="L440" s="48"/>
      <c r="M440" s="45" t="s">
        <v>5018</v>
      </c>
      <c r="N440" s="45" t="s">
        <v>5016</v>
      </c>
      <c r="O440" s="49"/>
      <c r="P440" s="49"/>
      <c r="Q440" s="50" t="s">
        <v>4985</v>
      </c>
      <c r="R440" s="50"/>
      <c r="S440" s="45" t="s">
        <v>4298</v>
      </c>
      <c r="T440" s="51" t="s">
        <v>4816</v>
      </c>
      <c r="U440" s="45">
        <v>26</v>
      </c>
      <c r="V440" s="44" t="s">
        <v>4295</v>
      </c>
    </row>
    <row r="441" spans="1:22">
      <c r="A441" s="56" t="s">
        <v>10011</v>
      </c>
      <c r="B441" s="48" t="s">
        <v>4766</v>
      </c>
      <c r="C441" s="48">
        <v>1</v>
      </c>
      <c r="D441" s="48">
        <v>4</v>
      </c>
      <c r="E441" s="48"/>
      <c r="F441" s="48">
        <v>20</v>
      </c>
      <c r="G441" s="48"/>
      <c r="H441" s="48" t="s">
        <v>4295</v>
      </c>
      <c r="I441" s="48">
        <v>4</v>
      </c>
      <c r="J441" s="48"/>
      <c r="K441" s="48"/>
      <c r="L441" s="48"/>
      <c r="M441" s="45" t="s">
        <v>5019</v>
      </c>
      <c r="N441" s="45" t="s">
        <v>5020</v>
      </c>
      <c r="O441" s="49"/>
      <c r="P441" s="49"/>
      <c r="Q441" s="50" t="s">
        <v>4985</v>
      </c>
      <c r="R441" s="50"/>
      <c r="S441" s="45" t="s">
        <v>4298</v>
      </c>
      <c r="T441" s="51" t="s">
        <v>4810</v>
      </c>
      <c r="U441" s="45">
        <v>26</v>
      </c>
      <c r="V441" s="44" t="s">
        <v>4295</v>
      </c>
    </row>
    <row r="442" spans="1:22">
      <c r="A442" s="56" t="s">
        <v>10011</v>
      </c>
      <c r="B442" s="48" t="s">
        <v>4766</v>
      </c>
      <c r="C442" s="48">
        <v>1</v>
      </c>
      <c r="D442" s="48">
        <v>4</v>
      </c>
      <c r="E442" s="48"/>
      <c r="F442" s="48">
        <v>20</v>
      </c>
      <c r="G442" s="48"/>
      <c r="H442" s="48" t="s">
        <v>4295</v>
      </c>
      <c r="I442" s="48">
        <v>4</v>
      </c>
      <c r="J442" s="48"/>
      <c r="K442" s="48"/>
      <c r="L442" s="48"/>
      <c r="M442" s="45" t="s">
        <v>5021</v>
      </c>
      <c r="N442" s="45" t="s">
        <v>5020</v>
      </c>
      <c r="O442" s="49"/>
      <c r="P442" s="49"/>
      <c r="Q442" s="50" t="s">
        <v>4985</v>
      </c>
      <c r="R442" s="50"/>
      <c r="S442" s="45" t="s">
        <v>4298</v>
      </c>
      <c r="T442" s="51" t="s">
        <v>4810</v>
      </c>
      <c r="U442" s="45">
        <v>26</v>
      </c>
      <c r="V442" s="44" t="s">
        <v>4295</v>
      </c>
    </row>
    <row r="443" spans="1:22">
      <c r="A443" s="56" t="s">
        <v>10011</v>
      </c>
      <c r="B443" s="48" t="s">
        <v>4766</v>
      </c>
      <c r="C443" s="48">
        <v>1</v>
      </c>
      <c r="D443" s="48">
        <v>4</v>
      </c>
      <c r="E443" s="48"/>
      <c r="F443" s="48" t="s">
        <v>4295</v>
      </c>
      <c r="G443" s="48"/>
      <c r="H443" s="48" t="s">
        <v>4295</v>
      </c>
      <c r="I443" s="48">
        <v>2</v>
      </c>
      <c r="J443" s="48"/>
      <c r="K443" s="48"/>
      <c r="L443" s="48"/>
      <c r="M443" s="45" t="s">
        <v>5022</v>
      </c>
      <c r="N443" s="45" t="s">
        <v>5023</v>
      </c>
      <c r="O443" s="49"/>
      <c r="P443" s="49"/>
      <c r="Q443" s="50" t="s">
        <v>2431</v>
      </c>
      <c r="R443" s="50"/>
      <c r="S443" s="45" t="s">
        <v>4298</v>
      </c>
      <c r="T443" s="51" t="s">
        <v>4810</v>
      </c>
      <c r="U443" s="45">
        <v>4</v>
      </c>
      <c r="V443" s="44" t="s">
        <v>4295</v>
      </c>
    </row>
    <row r="444" spans="1:22">
      <c r="A444" s="56" t="s">
        <v>10011</v>
      </c>
      <c r="B444" s="48" t="s">
        <v>4766</v>
      </c>
      <c r="C444" s="48">
        <v>1</v>
      </c>
      <c r="D444" s="48">
        <v>4</v>
      </c>
      <c r="E444" s="48"/>
      <c r="F444" s="48" t="s">
        <v>4295</v>
      </c>
      <c r="G444" s="48"/>
      <c r="H444" s="48" t="s">
        <v>4295</v>
      </c>
      <c r="I444" s="48">
        <v>2</v>
      </c>
      <c r="J444" s="48"/>
      <c r="K444" s="48"/>
      <c r="L444" s="48"/>
      <c r="M444" s="45" t="s">
        <v>5024</v>
      </c>
      <c r="N444" s="45" t="s">
        <v>5023</v>
      </c>
      <c r="O444" s="49"/>
      <c r="P444" s="49"/>
      <c r="Q444" s="50" t="s">
        <v>2431</v>
      </c>
      <c r="R444" s="50"/>
      <c r="S444" s="45" t="s">
        <v>4298</v>
      </c>
      <c r="T444" s="51" t="s">
        <v>5025</v>
      </c>
      <c r="U444" s="45">
        <v>4</v>
      </c>
      <c r="V444" s="44" t="s">
        <v>4295</v>
      </c>
    </row>
    <row r="445" spans="1:22">
      <c r="A445" s="56" t="s">
        <v>10011</v>
      </c>
      <c r="B445" s="48" t="s">
        <v>4766</v>
      </c>
      <c r="C445" s="48">
        <v>1</v>
      </c>
      <c r="D445" s="48">
        <v>4</v>
      </c>
      <c r="E445" s="48"/>
      <c r="F445" s="48">
        <v>14</v>
      </c>
      <c r="G445" s="48"/>
      <c r="H445" s="48" t="s">
        <v>4295</v>
      </c>
      <c r="I445" s="48">
        <v>2</v>
      </c>
      <c r="J445" s="48"/>
      <c r="K445" s="48"/>
      <c r="L445" s="48"/>
      <c r="M445" s="45" t="s">
        <v>5026</v>
      </c>
      <c r="N445" s="45" t="s">
        <v>2431</v>
      </c>
      <c r="O445" s="49"/>
      <c r="P445" s="49"/>
      <c r="Q445" s="50" t="s">
        <v>4985</v>
      </c>
      <c r="R445" s="50"/>
      <c r="S445" s="45" t="s">
        <v>4298</v>
      </c>
      <c r="T445" s="51" t="s">
        <v>4816</v>
      </c>
      <c r="U445" s="45">
        <v>18</v>
      </c>
      <c r="V445" s="44" t="s">
        <v>4295</v>
      </c>
    </row>
    <row r="446" spans="1:22">
      <c r="A446" s="56" t="s">
        <v>10011</v>
      </c>
      <c r="B446" s="48" t="s">
        <v>4766</v>
      </c>
      <c r="C446" s="48">
        <v>1</v>
      </c>
      <c r="D446" s="48">
        <v>4</v>
      </c>
      <c r="E446" s="48"/>
      <c r="F446" s="48" t="s">
        <v>4295</v>
      </c>
      <c r="G446" s="48"/>
      <c r="H446" s="48" t="s">
        <v>4295</v>
      </c>
      <c r="I446" s="48">
        <v>2</v>
      </c>
      <c r="J446" s="48"/>
      <c r="K446" s="48"/>
      <c r="L446" s="48"/>
      <c r="M446" s="45" t="s">
        <v>5027</v>
      </c>
      <c r="N446" s="45" t="s">
        <v>5028</v>
      </c>
      <c r="O446" s="49"/>
      <c r="P446" s="49"/>
      <c r="Q446" s="50" t="s">
        <v>5029</v>
      </c>
      <c r="R446" s="50"/>
      <c r="S446" s="45" t="s">
        <v>4298</v>
      </c>
      <c r="T446" s="51" t="s">
        <v>4810</v>
      </c>
      <c r="U446" s="45">
        <v>4</v>
      </c>
      <c r="V446" s="44" t="s">
        <v>4295</v>
      </c>
    </row>
    <row r="447" spans="1:22">
      <c r="A447" s="56" t="s">
        <v>10011</v>
      </c>
      <c r="B447" s="48" t="s">
        <v>4766</v>
      </c>
      <c r="C447" s="48">
        <v>1</v>
      </c>
      <c r="D447" s="48">
        <v>4</v>
      </c>
      <c r="E447" s="48"/>
      <c r="F447" s="48" t="s">
        <v>4295</v>
      </c>
      <c r="G447" s="48"/>
      <c r="H447" s="48" t="s">
        <v>4295</v>
      </c>
      <c r="I447" s="48">
        <v>2</v>
      </c>
      <c r="J447" s="48"/>
      <c r="K447" s="48"/>
      <c r="L447" s="48"/>
      <c r="M447" s="45" t="s">
        <v>5030</v>
      </c>
      <c r="N447" s="45" t="s">
        <v>5028</v>
      </c>
      <c r="O447" s="49"/>
      <c r="P447" s="49"/>
      <c r="Q447" s="50" t="s">
        <v>5029</v>
      </c>
      <c r="R447" s="50"/>
      <c r="S447" s="45" t="s">
        <v>4298</v>
      </c>
      <c r="T447" s="51" t="s">
        <v>5025</v>
      </c>
      <c r="U447" s="45">
        <v>4</v>
      </c>
      <c r="V447" s="44" t="s">
        <v>4295</v>
      </c>
    </row>
    <row r="448" spans="1:22">
      <c r="A448" s="56" t="s">
        <v>10011</v>
      </c>
      <c r="B448" s="48" t="s">
        <v>4766</v>
      </c>
      <c r="C448" s="48">
        <v>1</v>
      </c>
      <c r="D448" s="48">
        <v>4</v>
      </c>
      <c r="E448" s="48"/>
      <c r="F448" s="48">
        <v>15</v>
      </c>
      <c r="G448" s="48"/>
      <c r="H448" s="48" t="s">
        <v>4295</v>
      </c>
      <c r="I448" s="48">
        <v>4</v>
      </c>
      <c r="J448" s="48"/>
      <c r="K448" s="48"/>
      <c r="L448" s="48"/>
      <c r="M448" s="45" t="s">
        <v>5031</v>
      </c>
      <c r="N448" s="45" t="s">
        <v>5029</v>
      </c>
      <c r="O448" s="49"/>
      <c r="P448" s="49"/>
      <c r="Q448" s="50" t="s">
        <v>4985</v>
      </c>
      <c r="R448" s="50"/>
      <c r="S448" s="45" t="s">
        <v>4298</v>
      </c>
      <c r="T448" s="51" t="s">
        <v>4816</v>
      </c>
      <c r="U448" s="45">
        <v>21</v>
      </c>
      <c r="V448" s="44" t="s">
        <v>4295</v>
      </c>
    </row>
    <row r="449" spans="1:22">
      <c r="A449" s="56" t="s">
        <v>10011</v>
      </c>
      <c r="B449" s="48" t="s">
        <v>4766</v>
      </c>
      <c r="C449" s="48">
        <v>1</v>
      </c>
      <c r="D449" s="48">
        <v>4</v>
      </c>
      <c r="E449" s="48"/>
      <c r="F449" s="48">
        <v>16</v>
      </c>
      <c r="G449" s="48"/>
      <c r="H449" s="48" t="s">
        <v>4295</v>
      </c>
      <c r="I449" s="48">
        <v>2</v>
      </c>
      <c r="J449" s="48"/>
      <c r="K449" s="48"/>
      <c r="L449" s="48"/>
      <c r="M449" s="45" t="s">
        <v>5032</v>
      </c>
      <c r="N449" s="45" t="s">
        <v>5033</v>
      </c>
      <c r="O449" s="49"/>
      <c r="P449" s="49"/>
      <c r="Q449" s="50" t="s">
        <v>4985</v>
      </c>
      <c r="R449" s="50"/>
      <c r="S449" s="45" t="s">
        <v>4298</v>
      </c>
      <c r="T449" s="51" t="s">
        <v>5025</v>
      </c>
      <c r="U449" s="45">
        <v>20</v>
      </c>
      <c r="V449" s="44" t="s">
        <v>4295</v>
      </c>
    </row>
    <row r="450" spans="1:22">
      <c r="A450" s="56" t="s">
        <v>10011</v>
      </c>
      <c r="B450" s="48" t="s">
        <v>4766</v>
      </c>
      <c r="C450" s="48">
        <v>1</v>
      </c>
      <c r="D450" s="48">
        <v>4</v>
      </c>
      <c r="E450" s="48"/>
      <c r="F450" s="48">
        <v>18</v>
      </c>
      <c r="G450" s="48"/>
      <c r="H450" s="48" t="s">
        <v>4295</v>
      </c>
      <c r="I450" s="48">
        <v>2</v>
      </c>
      <c r="J450" s="48"/>
      <c r="K450" s="48"/>
      <c r="L450" s="48"/>
      <c r="M450" s="45" t="s">
        <v>5034</v>
      </c>
      <c r="N450" s="45" t="s">
        <v>5035</v>
      </c>
      <c r="O450" s="49"/>
      <c r="P450" s="49"/>
      <c r="Q450" s="50" t="s">
        <v>4985</v>
      </c>
      <c r="R450" s="50"/>
      <c r="S450" s="45" t="s">
        <v>4298</v>
      </c>
      <c r="T450" s="51" t="s">
        <v>5025</v>
      </c>
      <c r="U450" s="45">
        <v>22</v>
      </c>
      <c r="V450" s="44" t="s">
        <v>4295</v>
      </c>
    </row>
    <row r="451" spans="1:22">
      <c r="A451" s="56" t="s">
        <v>10011</v>
      </c>
      <c r="B451" s="48" t="s">
        <v>4766</v>
      </c>
      <c r="C451" s="48">
        <v>1</v>
      </c>
      <c r="D451" s="48">
        <v>4</v>
      </c>
      <c r="E451" s="48"/>
      <c r="F451" s="48">
        <v>16</v>
      </c>
      <c r="G451" s="48"/>
      <c r="H451" s="48" t="s">
        <v>4295</v>
      </c>
      <c r="I451" s="48">
        <v>2</v>
      </c>
      <c r="J451" s="48"/>
      <c r="K451" s="48"/>
      <c r="L451" s="48"/>
      <c r="M451" s="45" t="s">
        <v>5036</v>
      </c>
      <c r="N451" s="45" t="s">
        <v>5037</v>
      </c>
      <c r="O451" s="49"/>
      <c r="P451" s="49"/>
      <c r="Q451" s="50" t="s">
        <v>4985</v>
      </c>
      <c r="R451" s="50"/>
      <c r="S451" s="45" t="s">
        <v>4298</v>
      </c>
      <c r="T451" s="51" t="s">
        <v>5025</v>
      </c>
      <c r="U451" s="45">
        <v>20</v>
      </c>
      <c r="V451" s="44" t="s">
        <v>4295</v>
      </c>
    </row>
    <row r="452" spans="1:22">
      <c r="A452" s="56" t="s">
        <v>10011</v>
      </c>
      <c r="B452" s="48" t="s">
        <v>4766</v>
      </c>
      <c r="C452" s="48">
        <v>1</v>
      </c>
      <c r="D452" s="48">
        <v>4</v>
      </c>
      <c r="E452" s="48"/>
      <c r="F452" s="48">
        <v>18</v>
      </c>
      <c r="G452" s="48"/>
      <c r="H452" s="48" t="s">
        <v>4295</v>
      </c>
      <c r="I452" s="48">
        <v>2</v>
      </c>
      <c r="J452" s="48"/>
      <c r="K452" s="48"/>
      <c r="L452" s="48"/>
      <c r="M452" s="45" t="s">
        <v>5038</v>
      </c>
      <c r="N452" s="45" t="s">
        <v>5039</v>
      </c>
      <c r="O452" s="49"/>
      <c r="P452" s="49"/>
      <c r="Q452" s="50" t="s">
        <v>4985</v>
      </c>
      <c r="R452" s="50"/>
      <c r="S452" s="45" t="s">
        <v>4298</v>
      </c>
      <c r="T452" s="51" t="s">
        <v>5025</v>
      </c>
      <c r="U452" s="45">
        <v>22</v>
      </c>
      <c r="V452" s="44" t="s">
        <v>4295</v>
      </c>
    </row>
    <row r="453" spans="1:22">
      <c r="A453" s="56" t="s">
        <v>10011</v>
      </c>
      <c r="B453" s="48" t="s">
        <v>4766</v>
      </c>
      <c r="C453" s="48">
        <v>1</v>
      </c>
      <c r="D453" s="48">
        <v>4</v>
      </c>
      <c r="E453" s="48"/>
      <c r="F453" s="48">
        <v>16</v>
      </c>
      <c r="G453" s="48"/>
      <c r="H453" s="48" t="s">
        <v>4295</v>
      </c>
      <c r="I453" s="48">
        <v>2</v>
      </c>
      <c r="J453" s="48"/>
      <c r="K453" s="48"/>
      <c r="L453" s="48"/>
      <c r="M453" s="45" t="s">
        <v>5040</v>
      </c>
      <c r="N453" s="45" t="s">
        <v>5041</v>
      </c>
      <c r="O453" s="49"/>
      <c r="P453" s="49"/>
      <c r="Q453" s="50" t="s">
        <v>4985</v>
      </c>
      <c r="R453" s="50"/>
      <c r="S453" s="45" t="s">
        <v>4298</v>
      </c>
      <c r="T453" s="51" t="s">
        <v>5025</v>
      </c>
      <c r="U453" s="45">
        <v>20</v>
      </c>
      <c r="V453" s="44" t="s">
        <v>4295</v>
      </c>
    </row>
    <row r="454" spans="1:22">
      <c r="A454" s="56" t="s">
        <v>10011</v>
      </c>
      <c r="B454" s="48" t="s">
        <v>4766</v>
      </c>
      <c r="C454" s="48">
        <v>1</v>
      </c>
      <c r="D454" s="48">
        <v>4</v>
      </c>
      <c r="E454" s="48"/>
      <c r="F454" s="48">
        <v>18</v>
      </c>
      <c r="G454" s="48"/>
      <c r="H454" s="48" t="s">
        <v>4295</v>
      </c>
      <c r="I454" s="48">
        <v>2</v>
      </c>
      <c r="J454" s="48"/>
      <c r="K454" s="48"/>
      <c r="L454" s="48"/>
      <c r="M454" s="45" t="s">
        <v>5042</v>
      </c>
      <c r="N454" s="45" t="s">
        <v>5043</v>
      </c>
      <c r="O454" s="49"/>
      <c r="P454" s="49"/>
      <c r="Q454" s="50" t="s">
        <v>4985</v>
      </c>
      <c r="R454" s="50"/>
      <c r="S454" s="45" t="s">
        <v>4298</v>
      </c>
      <c r="T454" s="51" t="s">
        <v>5025</v>
      </c>
      <c r="U454" s="45">
        <v>22</v>
      </c>
      <c r="V454" s="44" t="s">
        <v>4295</v>
      </c>
    </row>
    <row r="455" spans="1:22">
      <c r="A455" s="56" t="s">
        <v>10011</v>
      </c>
      <c r="B455" s="48" t="s">
        <v>4766</v>
      </c>
      <c r="C455" s="48">
        <v>1</v>
      </c>
      <c r="D455" s="48">
        <v>4</v>
      </c>
      <c r="E455" s="48"/>
      <c r="F455" s="48" t="s">
        <v>4295</v>
      </c>
      <c r="G455" s="48"/>
      <c r="H455" s="48" t="s">
        <v>4295</v>
      </c>
      <c r="I455" s="48">
        <v>2</v>
      </c>
      <c r="J455" s="48"/>
      <c r="K455" s="48"/>
      <c r="L455" s="48"/>
      <c r="M455" s="45" t="s">
        <v>5044</v>
      </c>
      <c r="N455" s="45" t="s">
        <v>5045</v>
      </c>
      <c r="O455" s="49"/>
      <c r="P455" s="49"/>
      <c r="Q455" s="50" t="s">
        <v>5046</v>
      </c>
      <c r="R455" s="50"/>
      <c r="S455" s="45" t="s">
        <v>4298</v>
      </c>
      <c r="T455" s="51" t="s">
        <v>4810</v>
      </c>
      <c r="U455" s="45">
        <v>4</v>
      </c>
      <c r="V455" s="44" t="s">
        <v>4295</v>
      </c>
    </row>
    <row r="456" spans="1:22">
      <c r="A456" s="56" t="s">
        <v>10011</v>
      </c>
      <c r="B456" s="48" t="s">
        <v>4766</v>
      </c>
      <c r="C456" s="48">
        <v>1</v>
      </c>
      <c r="D456" s="48">
        <v>4</v>
      </c>
      <c r="E456" s="48"/>
      <c r="F456" s="48" t="s">
        <v>4295</v>
      </c>
      <c r="G456" s="48"/>
      <c r="H456" s="48" t="s">
        <v>4295</v>
      </c>
      <c r="I456" s="48">
        <v>2</v>
      </c>
      <c r="J456" s="48"/>
      <c r="K456" s="48"/>
      <c r="L456" s="48"/>
      <c r="M456" s="45" t="s">
        <v>5047</v>
      </c>
      <c r="N456" s="45" t="s">
        <v>5045</v>
      </c>
      <c r="O456" s="49"/>
      <c r="P456" s="49"/>
      <c r="Q456" s="50" t="s">
        <v>5046</v>
      </c>
      <c r="R456" s="50"/>
      <c r="S456" s="45" t="s">
        <v>4298</v>
      </c>
      <c r="T456" s="51" t="s">
        <v>4299</v>
      </c>
      <c r="U456" s="45">
        <v>4</v>
      </c>
      <c r="V456" s="44" t="s">
        <v>4295</v>
      </c>
    </row>
    <row r="457" spans="1:22">
      <c r="A457" s="56" t="s">
        <v>10011</v>
      </c>
      <c r="B457" s="48" t="s">
        <v>4766</v>
      </c>
      <c r="C457" s="48">
        <v>1</v>
      </c>
      <c r="D457" s="48">
        <v>4</v>
      </c>
      <c r="E457" s="48"/>
      <c r="F457" s="48">
        <v>1</v>
      </c>
      <c r="G457" s="48"/>
      <c r="H457" s="48" t="s">
        <v>4295</v>
      </c>
      <c r="I457" s="48">
        <v>2</v>
      </c>
      <c r="J457" s="48"/>
      <c r="K457" s="48"/>
      <c r="L457" s="48"/>
      <c r="M457" s="45" t="s">
        <v>5048</v>
      </c>
      <c r="N457" s="45" t="s">
        <v>5046</v>
      </c>
      <c r="O457" s="49"/>
      <c r="P457" s="49"/>
      <c r="Q457" s="50" t="s">
        <v>5049</v>
      </c>
      <c r="R457" s="50"/>
      <c r="S457" s="45" t="s">
        <v>4298</v>
      </c>
      <c r="T457" s="51" t="s">
        <v>4816</v>
      </c>
      <c r="U457" s="45">
        <v>5</v>
      </c>
      <c r="V457" s="44" t="s">
        <v>4295</v>
      </c>
    </row>
    <row r="458" spans="1:22">
      <c r="A458" s="56" t="s">
        <v>10011</v>
      </c>
      <c r="B458" s="48" t="s">
        <v>4766</v>
      </c>
      <c r="C458" s="48">
        <v>1</v>
      </c>
      <c r="D458" s="48">
        <v>4</v>
      </c>
      <c r="E458" s="48"/>
      <c r="F458" s="48">
        <v>1</v>
      </c>
      <c r="G458" s="48"/>
      <c r="H458" s="48" t="s">
        <v>4295</v>
      </c>
      <c r="I458" s="48">
        <v>4</v>
      </c>
      <c r="J458" s="48"/>
      <c r="K458" s="48"/>
      <c r="L458" s="48"/>
      <c r="M458" s="45" t="s">
        <v>5050</v>
      </c>
      <c r="N458" s="45" t="s">
        <v>5051</v>
      </c>
      <c r="O458" s="49"/>
      <c r="P458" s="49"/>
      <c r="Q458" s="50" t="s">
        <v>5049</v>
      </c>
      <c r="R458" s="50"/>
      <c r="S458" s="45" t="s">
        <v>4298</v>
      </c>
      <c r="T458" s="51" t="s">
        <v>4810</v>
      </c>
      <c r="U458" s="45">
        <v>7</v>
      </c>
      <c r="V458" s="44" t="s">
        <v>4295</v>
      </c>
    </row>
    <row r="459" spans="1:22">
      <c r="A459" s="56" t="s">
        <v>10011</v>
      </c>
      <c r="B459" s="48" t="s">
        <v>4766</v>
      </c>
      <c r="C459" s="48">
        <v>1</v>
      </c>
      <c r="D459" s="48">
        <v>4</v>
      </c>
      <c r="E459" s="48"/>
      <c r="F459" s="48">
        <v>1</v>
      </c>
      <c r="G459" s="48"/>
      <c r="H459" s="48" t="s">
        <v>4295</v>
      </c>
      <c r="I459" s="48">
        <v>4</v>
      </c>
      <c r="J459" s="48"/>
      <c r="K459" s="48"/>
      <c r="L459" s="48"/>
      <c r="M459" s="45" t="s">
        <v>5052</v>
      </c>
      <c r="N459" s="45" t="s">
        <v>5051</v>
      </c>
      <c r="O459" s="49"/>
      <c r="P459" s="49"/>
      <c r="Q459" s="50" t="s">
        <v>5049</v>
      </c>
      <c r="R459" s="50"/>
      <c r="S459" s="45" t="s">
        <v>4298</v>
      </c>
      <c r="T459" s="51" t="s">
        <v>4810</v>
      </c>
      <c r="U459" s="45">
        <v>7</v>
      </c>
      <c r="V459" s="44" t="s">
        <v>4295</v>
      </c>
    </row>
    <row r="460" spans="1:22">
      <c r="A460" s="56" t="s">
        <v>10011</v>
      </c>
      <c r="B460" s="48" t="s">
        <v>4766</v>
      </c>
      <c r="C460" s="48">
        <v>1</v>
      </c>
      <c r="D460" s="48">
        <v>4</v>
      </c>
      <c r="E460" s="48"/>
      <c r="F460" s="48">
        <v>500</v>
      </c>
      <c r="G460" s="48"/>
      <c r="H460" s="48">
        <v>16</v>
      </c>
      <c r="I460" s="48">
        <v>4</v>
      </c>
      <c r="J460" s="48"/>
      <c r="K460" s="48"/>
      <c r="L460" s="48"/>
      <c r="M460" s="45" t="s">
        <v>5053</v>
      </c>
      <c r="N460" s="45" t="s">
        <v>5054</v>
      </c>
      <c r="O460" s="49"/>
      <c r="P460" s="49"/>
      <c r="Q460" s="50" t="s">
        <v>5049</v>
      </c>
      <c r="R460" s="50"/>
      <c r="S460" s="45" t="s">
        <v>4298</v>
      </c>
      <c r="T460" s="51" t="s">
        <v>4770</v>
      </c>
      <c r="U460" s="45">
        <v>522</v>
      </c>
      <c r="V460" s="44" t="s">
        <v>4295</v>
      </c>
    </row>
    <row r="461" spans="1:22">
      <c r="A461" s="56" t="s">
        <v>10011</v>
      </c>
      <c r="B461" s="48" t="s">
        <v>4766</v>
      </c>
      <c r="C461" s="48">
        <v>1</v>
      </c>
      <c r="D461" s="48">
        <v>4</v>
      </c>
      <c r="E461" s="48"/>
      <c r="F461" s="48">
        <v>16</v>
      </c>
      <c r="G461" s="48"/>
      <c r="H461" s="48" t="s">
        <v>4295</v>
      </c>
      <c r="I461" s="48">
        <v>4</v>
      </c>
      <c r="J461" s="48"/>
      <c r="K461" s="48"/>
      <c r="L461" s="48"/>
      <c r="M461" s="45" t="s">
        <v>5055</v>
      </c>
      <c r="N461" s="45" t="s">
        <v>5056</v>
      </c>
      <c r="O461" s="49"/>
      <c r="P461" s="49"/>
      <c r="Q461" s="50" t="s">
        <v>5057</v>
      </c>
      <c r="R461" s="50"/>
      <c r="S461" s="45" t="s">
        <v>4298</v>
      </c>
      <c r="T461" s="51" t="s">
        <v>5058</v>
      </c>
      <c r="U461" s="45">
        <v>22</v>
      </c>
      <c r="V461" s="44" t="s">
        <v>4295</v>
      </c>
    </row>
    <row r="462" spans="1:22">
      <c r="A462" s="56" t="s">
        <v>10011</v>
      </c>
      <c r="B462" s="48" t="s">
        <v>4766</v>
      </c>
      <c r="C462" s="48">
        <v>1</v>
      </c>
      <c r="D462" s="48">
        <v>4</v>
      </c>
      <c r="E462" s="48"/>
      <c r="F462" s="48">
        <v>16</v>
      </c>
      <c r="G462" s="48"/>
      <c r="H462" s="48" t="s">
        <v>4295</v>
      </c>
      <c r="I462" s="48">
        <v>4</v>
      </c>
      <c r="J462" s="48"/>
      <c r="K462" s="48"/>
      <c r="L462" s="48"/>
      <c r="M462" s="45" t="s">
        <v>5059</v>
      </c>
      <c r="N462" s="45" t="s">
        <v>5060</v>
      </c>
      <c r="O462" s="49"/>
      <c r="P462" s="49"/>
      <c r="Q462" s="50" t="s">
        <v>5057</v>
      </c>
      <c r="R462" s="50"/>
      <c r="S462" s="45" t="s">
        <v>4298</v>
      </c>
      <c r="T462" s="51" t="s">
        <v>5058</v>
      </c>
      <c r="U462" s="45">
        <v>22</v>
      </c>
      <c r="V462" s="44" t="s">
        <v>4295</v>
      </c>
    </row>
    <row r="463" spans="1:22">
      <c r="A463" s="56" t="s">
        <v>10011</v>
      </c>
      <c r="B463" s="48" t="s">
        <v>4766</v>
      </c>
      <c r="C463" s="48">
        <v>1</v>
      </c>
      <c r="D463" s="48">
        <v>4</v>
      </c>
      <c r="E463" s="48"/>
      <c r="F463" s="48">
        <v>16</v>
      </c>
      <c r="G463" s="48"/>
      <c r="H463" s="48" t="s">
        <v>4295</v>
      </c>
      <c r="I463" s="48">
        <v>4</v>
      </c>
      <c r="J463" s="48"/>
      <c r="K463" s="48"/>
      <c r="L463" s="48"/>
      <c r="M463" s="45" t="s">
        <v>5061</v>
      </c>
      <c r="N463" s="45" t="s">
        <v>5062</v>
      </c>
      <c r="O463" s="49"/>
      <c r="P463" s="49"/>
      <c r="Q463" s="50" t="s">
        <v>5057</v>
      </c>
      <c r="R463" s="50"/>
      <c r="S463" s="45" t="s">
        <v>4298</v>
      </c>
      <c r="T463" s="51" t="s">
        <v>5025</v>
      </c>
      <c r="U463" s="45">
        <v>22</v>
      </c>
      <c r="V463" s="44" t="s">
        <v>4295</v>
      </c>
    </row>
    <row r="464" spans="1:22">
      <c r="A464" s="56" t="s">
        <v>10011</v>
      </c>
      <c r="B464" s="48" t="s">
        <v>4766</v>
      </c>
      <c r="C464" s="48">
        <v>1</v>
      </c>
      <c r="D464" s="48">
        <v>4</v>
      </c>
      <c r="E464" s="48"/>
      <c r="F464" s="48">
        <v>16</v>
      </c>
      <c r="G464" s="48"/>
      <c r="H464" s="48" t="s">
        <v>4295</v>
      </c>
      <c r="I464" s="48">
        <v>4</v>
      </c>
      <c r="J464" s="48"/>
      <c r="K464" s="48"/>
      <c r="L464" s="48"/>
      <c r="M464" s="45" t="s">
        <v>5063</v>
      </c>
      <c r="N464" s="45" t="s">
        <v>5064</v>
      </c>
      <c r="O464" s="49"/>
      <c r="P464" s="49"/>
      <c r="Q464" s="50" t="s">
        <v>5057</v>
      </c>
      <c r="R464" s="50"/>
      <c r="S464" s="45" t="s">
        <v>4298</v>
      </c>
      <c r="T464" s="51" t="s">
        <v>5025</v>
      </c>
      <c r="U464" s="45">
        <v>22</v>
      </c>
      <c r="V464" s="44" t="s">
        <v>4295</v>
      </c>
    </row>
    <row r="465" spans="1:37">
      <c r="A465" s="56" t="s">
        <v>10011</v>
      </c>
      <c r="B465" s="48" t="s">
        <v>4766</v>
      </c>
      <c r="C465" s="48">
        <v>1</v>
      </c>
      <c r="D465" s="48">
        <v>4</v>
      </c>
      <c r="E465" s="48"/>
      <c r="F465" s="48">
        <v>16</v>
      </c>
      <c r="G465" s="48"/>
      <c r="H465" s="48" t="s">
        <v>4295</v>
      </c>
      <c r="I465" s="48">
        <v>4</v>
      </c>
      <c r="J465" s="48"/>
      <c r="K465" s="48"/>
      <c r="L465" s="48"/>
      <c r="M465" s="45" t="s">
        <v>5065</v>
      </c>
      <c r="N465" s="45" t="s">
        <v>5066</v>
      </c>
      <c r="O465" s="49"/>
      <c r="P465" s="49"/>
      <c r="Q465" s="50" t="s">
        <v>5057</v>
      </c>
      <c r="R465" s="50"/>
      <c r="S465" s="45" t="s">
        <v>4298</v>
      </c>
      <c r="T465" s="51" t="s">
        <v>5025</v>
      </c>
      <c r="U465" s="45">
        <v>22</v>
      </c>
      <c r="V465" s="44" t="s">
        <v>4295</v>
      </c>
    </row>
    <row r="466" spans="1:37">
      <c r="A466" s="56" t="s">
        <v>10011</v>
      </c>
      <c r="B466" s="48" t="s">
        <v>4766</v>
      </c>
      <c r="C466" s="48">
        <v>1</v>
      </c>
      <c r="D466" s="48">
        <v>4</v>
      </c>
      <c r="E466" s="48"/>
      <c r="F466" s="48">
        <v>16</v>
      </c>
      <c r="G466" s="48"/>
      <c r="H466" s="48" t="s">
        <v>4295</v>
      </c>
      <c r="I466" s="48">
        <v>4</v>
      </c>
      <c r="J466" s="48"/>
      <c r="K466" s="48"/>
      <c r="L466" s="48"/>
      <c r="M466" s="45" t="s">
        <v>5067</v>
      </c>
      <c r="N466" s="45" t="s">
        <v>5066</v>
      </c>
      <c r="O466" s="49"/>
      <c r="P466" s="49"/>
      <c r="Q466" s="50" t="s">
        <v>5057</v>
      </c>
      <c r="R466" s="50"/>
      <c r="S466" s="45" t="s">
        <v>4298</v>
      </c>
      <c r="T466" s="51" t="s">
        <v>5025</v>
      </c>
      <c r="U466" s="45">
        <v>22</v>
      </c>
      <c r="V466" s="44" t="s">
        <v>4295</v>
      </c>
    </row>
    <row r="467" spans="1:37">
      <c r="A467" s="56" t="s">
        <v>10011</v>
      </c>
      <c r="B467" s="48" t="s">
        <v>4766</v>
      </c>
      <c r="C467" s="48">
        <v>1</v>
      </c>
      <c r="D467" s="48">
        <v>4</v>
      </c>
      <c r="E467" s="48"/>
      <c r="F467" s="48">
        <v>16</v>
      </c>
      <c r="G467" s="48"/>
      <c r="H467" s="48" t="s">
        <v>4295</v>
      </c>
      <c r="I467" s="48">
        <v>4</v>
      </c>
      <c r="J467" s="48"/>
      <c r="K467" s="48"/>
      <c r="L467" s="48"/>
      <c r="M467" s="45" t="s">
        <v>5068</v>
      </c>
      <c r="N467" s="45" t="s">
        <v>5069</v>
      </c>
      <c r="O467" s="49"/>
      <c r="P467" s="49"/>
      <c r="Q467" s="50" t="s">
        <v>5057</v>
      </c>
      <c r="R467" s="50"/>
      <c r="S467" s="45" t="s">
        <v>4298</v>
      </c>
      <c r="T467" s="51" t="s">
        <v>5025</v>
      </c>
      <c r="U467" s="45">
        <v>22</v>
      </c>
      <c r="V467" s="44" t="s">
        <v>4295</v>
      </c>
    </row>
    <row r="468" spans="1:37">
      <c r="A468" s="56" t="s">
        <v>10011</v>
      </c>
      <c r="B468" s="48" t="s">
        <v>4766</v>
      </c>
      <c r="C468" s="48">
        <v>1</v>
      </c>
      <c r="D468" s="48">
        <v>4</v>
      </c>
      <c r="E468" s="48"/>
      <c r="F468" s="48">
        <v>16</v>
      </c>
      <c r="G468" s="48"/>
      <c r="H468" s="48" t="s">
        <v>4295</v>
      </c>
      <c r="I468" s="48">
        <v>4</v>
      </c>
      <c r="J468" s="48"/>
      <c r="K468" s="48"/>
      <c r="L468" s="48"/>
      <c r="M468" s="45" t="s">
        <v>5070</v>
      </c>
      <c r="N468" s="45" t="s">
        <v>5069</v>
      </c>
      <c r="O468" s="49"/>
      <c r="P468" s="49"/>
      <c r="Q468" s="50" t="s">
        <v>5057</v>
      </c>
      <c r="R468" s="50"/>
      <c r="S468" s="45" t="s">
        <v>4298</v>
      </c>
      <c r="T468" s="51" t="s">
        <v>5025</v>
      </c>
      <c r="U468" s="45">
        <v>22</v>
      </c>
      <c r="V468" s="44" t="s">
        <v>4295</v>
      </c>
    </row>
    <row r="469" spans="1:37">
      <c r="A469" s="56" t="s">
        <v>10012</v>
      </c>
      <c r="B469" s="48" t="s">
        <v>5071</v>
      </c>
      <c r="C469" s="48">
        <v>3</v>
      </c>
      <c r="D469" s="48">
        <v>28</v>
      </c>
      <c r="E469" s="48"/>
      <c r="F469" s="48"/>
      <c r="G469" s="48"/>
      <c r="H469" s="48" t="s">
        <v>4295</v>
      </c>
      <c r="I469" s="48"/>
      <c r="J469" s="48"/>
      <c r="K469" s="48"/>
      <c r="L469" s="48"/>
      <c r="M469" s="45" t="s">
        <v>5072</v>
      </c>
      <c r="N469" s="45" t="s">
        <v>5073</v>
      </c>
      <c r="O469" s="49"/>
      <c r="P469" s="49"/>
      <c r="Q469" s="50" t="s">
        <v>5074</v>
      </c>
      <c r="R469" s="50"/>
      <c r="S469" s="45" t="s">
        <v>5075</v>
      </c>
      <c r="T469" s="51" t="s">
        <v>5076</v>
      </c>
      <c r="U469" s="378">
        <v>370</v>
      </c>
      <c r="V469" s="44"/>
      <c r="AK469" s="47" t="s">
        <v>5077</v>
      </c>
    </row>
    <row r="470" spans="1:37">
      <c r="A470" s="56" t="s">
        <v>10012</v>
      </c>
      <c r="B470" s="48" t="s">
        <v>5071</v>
      </c>
      <c r="C470" s="48">
        <v>3</v>
      </c>
      <c r="D470" s="48">
        <v>28</v>
      </c>
      <c r="E470" s="48"/>
      <c r="F470" s="48"/>
      <c r="G470" s="48"/>
      <c r="H470" s="48" t="s">
        <v>4295</v>
      </c>
      <c r="I470" s="48"/>
      <c r="J470" s="48"/>
      <c r="K470" s="48"/>
      <c r="L470" s="48"/>
      <c r="M470" s="45" t="s">
        <v>5078</v>
      </c>
      <c r="N470" s="45" t="s">
        <v>5079</v>
      </c>
      <c r="O470" s="49"/>
      <c r="P470" s="49"/>
      <c r="Q470" s="50" t="s">
        <v>5080</v>
      </c>
      <c r="R470" s="50"/>
      <c r="S470" s="45" t="s">
        <v>5075</v>
      </c>
      <c r="T470" s="51" t="s">
        <v>5076</v>
      </c>
      <c r="U470" s="378">
        <v>370</v>
      </c>
      <c r="V470" s="44"/>
      <c r="AK470" s="47" t="s">
        <v>5077</v>
      </c>
    </row>
    <row r="471" spans="1:37">
      <c r="A471" s="56" t="s">
        <v>10012</v>
      </c>
      <c r="B471" s="48" t="s">
        <v>5071</v>
      </c>
      <c r="C471" s="48">
        <v>3</v>
      </c>
      <c r="D471" s="48">
        <v>28</v>
      </c>
      <c r="E471" s="48"/>
      <c r="F471" s="48"/>
      <c r="G471" s="48"/>
      <c r="H471" s="48" t="s">
        <v>4295</v>
      </c>
      <c r="I471" s="48"/>
      <c r="J471" s="48"/>
      <c r="K471" s="48"/>
      <c r="L471" s="48"/>
      <c r="M471" s="45" t="s">
        <v>5081</v>
      </c>
      <c r="N471" s="45" t="s">
        <v>5082</v>
      </c>
      <c r="O471" s="49"/>
      <c r="P471" s="49"/>
      <c r="Q471" s="50" t="s">
        <v>5083</v>
      </c>
      <c r="R471" s="50"/>
      <c r="S471" s="45" t="s">
        <v>5084</v>
      </c>
      <c r="T471" s="51" t="s">
        <v>5085</v>
      </c>
      <c r="U471" s="378">
        <v>380</v>
      </c>
      <c r="V471" s="44"/>
      <c r="AK471" s="47" t="s">
        <v>5077</v>
      </c>
    </row>
    <row r="472" spans="1:37">
      <c r="A472" s="56" t="s">
        <v>10012</v>
      </c>
      <c r="B472" s="48" t="s">
        <v>5071</v>
      </c>
      <c r="C472" s="48">
        <v>3</v>
      </c>
      <c r="D472" s="48">
        <v>28</v>
      </c>
      <c r="E472" s="48"/>
      <c r="F472" s="48"/>
      <c r="G472" s="48"/>
      <c r="H472" s="48" t="s">
        <v>4295</v>
      </c>
      <c r="I472" s="48"/>
      <c r="J472" s="48"/>
      <c r="K472" s="48"/>
      <c r="L472" s="48"/>
      <c r="M472" s="45" t="s">
        <v>5086</v>
      </c>
      <c r="N472" s="45" t="s">
        <v>5087</v>
      </c>
      <c r="O472" s="49"/>
      <c r="P472" s="49"/>
      <c r="Q472" s="50" t="s">
        <v>5088</v>
      </c>
      <c r="R472" s="50"/>
      <c r="S472" s="45" t="s">
        <v>5084</v>
      </c>
      <c r="T472" s="51" t="s">
        <v>5085</v>
      </c>
      <c r="U472" s="378">
        <v>380</v>
      </c>
      <c r="V472" s="44"/>
      <c r="AK472" s="47" t="s">
        <v>5077</v>
      </c>
    </row>
    <row r="473" spans="1:37">
      <c r="A473" s="56" t="s">
        <v>10012</v>
      </c>
      <c r="B473" s="48" t="s">
        <v>5071</v>
      </c>
      <c r="C473" s="48">
        <v>3</v>
      </c>
      <c r="D473" s="48">
        <v>28</v>
      </c>
      <c r="E473" s="48"/>
      <c r="F473" s="48"/>
      <c r="G473" s="48"/>
      <c r="H473" s="48" t="s">
        <v>4295</v>
      </c>
      <c r="I473" s="48"/>
      <c r="J473" s="48"/>
      <c r="K473" s="48"/>
      <c r="L473" s="48"/>
      <c r="M473" s="45" t="s">
        <v>5089</v>
      </c>
      <c r="N473" s="45" t="s">
        <v>5090</v>
      </c>
      <c r="O473" s="49"/>
      <c r="P473" s="49"/>
      <c r="Q473" s="50" t="s">
        <v>5091</v>
      </c>
      <c r="R473" s="50"/>
      <c r="S473" s="45" t="s">
        <v>5075</v>
      </c>
      <c r="T473" s="51" t="s">
        <v>5092</v>
      </c>
      <c r="U473" s="378">
        <v>380</v>
      </c>
      <c r="V473" s="44"/>
      <c r="AK473" s="47" t="s">
        <v>5077</v>
      </c>
    </row>
    <row r="474" spans="1:37">
      <c r="A474" s="56" t="s">
        <v>10012</v>
      </c>
      <c r="B474" s="48" t="s">
        <v>5071</v>
      </c>
      <c r="C474" s="48">
        <v>3</v>
      </c>
      <c r="D474" s="48">
        <v>28</v>
      </c>
      <c r="E474" s="48"/>
      <c r="F474" s="48"/>
      <c r="G474" s="48"/>
      <c r="H474" s="48" t="s">
        <v>4295</v>
      </c>
      <c r="I474" s="48"/>
      <c r="J474" s="48"/>
      <c r="K474" s="48"/>
      <c r="L474" s="48"/>
      <c r="M474" s="45" t="s">
        <v>5093</v>
      </c>
      <c r="N474" s="45" t="s">
        <v>5090</v>
      </c>
      <c r="O474" s="49"/>
      <c r="P474" s="49"/>
      <c r="Q474" s="50" t="s">
        <v>5094</v>
      </c>
      <c r="R474" s="50"/>
      <c r="S474" s="45" t="s">
        <v>5075</v>
      </c>
      <c r="T474" s="51" t="s">
        <v>5092</v>
      </c>
      <c r="U474" s="378">
        <v>380</v>
      </c>
      <c r="V474" s="44"/>
      <c r="AK474" s="47" t="s">
        <v>5077</v>
      </c>
    </row>
    <row r="475" spans="1:37">
      <c r="A475" s="56" t="s">
        <v>10012</v>
      </c>
      <c r="B475" s="48" t="s">
        <v>5071</v>
      </c>
      <c r="C475" s="48">
        <v>3</v>
      </c>
      <c r="D475" s="48">
        <v>28</v>
      </c>
      <c r="E475" s="48"/>
      <c r="F475" s="48"/>
      <c r="G475" s="48"/>
      <c r="H475" s="48">
        <v>2</v>
      </c>
      <c r="I475" s="48"/>
      <c r="J475" s="48"/>
      <c r="K475" s="48"/>
      <c r="L475" s="48"/>
      <c r="M475" s="45" t="s">
        <v>5095</v>
      </c>
      <c r="N475" s="45" t="s">
        <v>5096</v>
      </c>
      <c r="O475" s="49"/>
      <c r="P475" s="49"/>
      <c r="Q475" s="50" t="s">
        <v>3160</v>
      </c>
      <c r="R475" s="50"/>
      <c r="S475" s="45" t="s">
        <v>5097</v>
      </c>
      <c r="T475" s="51" t="s">
        <v>5098</v>
      </c>
      <c r="U475" s="45">
        <v>65</v>
      </c>
      <c r="V475" s="44"/>
    </row>
    <row r="476" spans="1:37">
      <c r="A476" s="56" t="s">
        <v>10012</v>
      </c>
      <c r="B476" s="48" t="s">
        <v>5071</v>
      </c>
      <c r="C476" s="48">
        <v>3</v>
      </c>
      <c r="D476" s="48">
        <v>28</v>
      </c>
      <c r="E476" s="48"/>
      <c r="F476" s="48"/>
      <c r="G476" s="48"/>
      <c r="H476" s="48">
        <v>2</v>
      </c>
      <c r="I476" s="48"/>
      <c r="J476" s="48"/>
      <c r="K476" s="48"/>
      <c r="L476" s="48"/>
      <c r="M476" s="45" t="s">
        <v>5099</v>
      </c>
      <c r="N476" s="45" t="s">
        <v>5096</v>
      </c>
      <c r="O476" s="49"/>
      <c r="P476" s="49"/>
      <c r="Q476" s="50" t="s">
        <v>3160</v>
      </c>
      <c r="R476" s="50"/>
      <c r="S476" s="45" t="s">
        <v>5097</v>
      </c>
      <c r="T476" s="51" t="s">
        <v>5100</v>
      </c>
      <c r="U476" s="45">
        <v>65</v>
      </c>
      <c r="V476" s="44"/>
    </row>
    <row r="477" spans="1:37" ht="33">
      <c r="A477" s="56" t="s">
        <v>10012</v>
      </c>
      <c r="B477" s="48" t="s">
        <v>5071</v>
      </c>
      <c r="C477" s="48">
        <v>3</v>
      </c>
      <c r="D477" s="48">
        <v>28</v>
      </c>
      <c r="E477" s="48"/>
      <c r="F477" s="48"/>
      <c r="G477" s="48"/>
      <c r="H477" s="48">
        <v>3</v>
      </c>
      <c r="I477" s="48"/>
      <c r="J477" s="48"/>
      <c r="K477" s="48"/>
      <c r="L477" s="48"/>
      <c r="M477" s="45" t="s">
        <v>5101</v>
      </c>
      <c r="N477" s="45" t="s">
        <v>3160</v>
      </c>
      <c r="O477" s="49"/>
      <c r="P477" s="49"/>
      <c r="Q477" s="50" t="s">
        <v>5102</v>
      </c>
      <c r="R477" s="50"/>
      <c r="S477" s="45" t="s">
        <v>5097</v>
      </c>
      <c r="T477" s="51" t="s">
        <v>5103</v>
      </c>
      <c r="U477" s="45">
        <v>3</v>
      </c>
      <c r="V477" s="44"/>
    </row>
    <row r="478" spans="1:37" ht="33">
      <c r="A478" s="56" t="s">
        <v>10012</v>
      </c>
      <c r="B478" s="48" t="s">
        <v>5071</v>
      </c>
      <c r="C478" s="48">
        <v>3</v>
      </c>
      <c r="D478" s="48">
        <v>28</v>
      </c>
      <c r="E478" s="48"/>
      <c r="F478" s="48"/>
      <c r="G478" s="48"/>
      <c r="H478" s="48">
        <v>5</v>
      </c>
      <c r="I478" s="48"/>
      <c r="J478" s="48"/>
      <c r="K478" s="48"/>
      <c r="L478" s="48"/>
      <c r="M478" s="45" t="s">
        <v>5104</v>
      </c>
      <c r="N478" s="45" t="s">
        <v>5105</v>
      </c>
      <c r="O478" s="49"/>
      <c r="P478" s="49"/>
      <c r="Q478" s="50" t="s">
        <v>5106</v>
      </c>
      <c r="R478" s="50"/>
      <c r="S478" s="45" t="s">
        <v>5097</v>
      </c>
      <c r="T478" s="51" t="s">
        <v>5103</v>
      </c>
      <c r="U478" s="45">
        <v>15</v>
      </c>
      <c r="V478" s="44"/>
    </row>
    <row r="479" spans="1:37" ht="33">
      <c r="A479" s="56" t="s">
        <v>10012</v>
      </c>
      <c r="B479" s="48" t="s">
        <v>5071</v>
      </c>
      <c r="C479" s="48">
        <v>3</v>
      </c>
      <c r="D479" s="48">
        <v>28</v>
      </c>
      <c r="E479" s="48"/>
      <c r="F479" s="48"/>
      <c r="G479" s="48"/>
      <c r="H479" s="48">
        <v>3</v>
      </c>
      <c r="I479" s="48"/>
      <c r="J479" s="48"/>
      <c r="K479" s="48"/>
      <c r="L479" s="48"/>
      <c r="M479" s="45" t="s">
        <v>5107</v>
      </c>
      <c r="N479" s="45" t="s">
        <v>3160</v>
      </c>
      <c r="O479" s="49"/>
      <c r="P479" s="49"/>
      <c r="Q479" s="50" t="s">
        <v>5108</v>
      </c>
      <c r="R479" s="50"/>
      <c r="S479" s="45" t="s">
        <v>5097</v>
      </c>
      <c r="T479" s="51" t="s">
        <v>5103</v>
      </c>
      <c r="U479" s="45">
        <v>3</v>
      </c>
      <c r="V479" s="44"/>
    </row>
    <row r="480" spans="1:37" ht="33">
      <c r="A480" s="56" t="s">
        <v>10012</v>
      </c>
      <c r="B480" s="48" t="s">
        <v>5071</v>
      </c>
      <c r="C480" s="48">
        <v>3</v>
      </c>
      <c r="D480" s="48">
        <v>28</v>
      </c>
      <c r="E480" s="48"/>
      <c r="F480" s="48"/>
      <c r="G480" s="48"/>
      <c r="H480" s="48">
        <v>5</v>
      </c>
      <c r="I480" s="48"/>
      <c r="J480" s="48"/>
      <c r="K480" s="48"/>
      <c r="L480" s="48"/>
      <c r="M480" s="45" t="s">
        <v>5109</v>
      </c>
      <c r="N480" s="45" t="s">
        <v>5110</v>
      </c>
      <c r="O480" s="49"/>
      <c r="P480" s="49"/>
      <c r="Q480" s="50" t="s">
        <v>5111</v>
      </c>
      <c r="R480" s="50"/>
      <c r="S480" s="45" t="s">
        <v>5097</v>
      </c>
      <c r="T480" s="51" t="s">
        <v>5103</v>
      </c>
      <c r="U480" s="45">
        <v>15</v>
      </c>
      <c r="V480" s="44"/>
    </row>
    <row r="481" spans="1:22" ht="33">
      <c r="A481" s="56" t="s">
        <v>10012</v>
      </c>
      <c r="B481" s="48" t="s">
        <v>5071</v>
      </c>
      <c r="C481" s="48">
        <v>3</v>
      </c>
      <c r="D481" s="48">
        <v>28</v>
      </c>
      <c r="E481" s="48"/>
      <c r="F481" s="48"/>
      <c r="G481" s="48"/>
      <c r="H481" s="48">
        <v>3</v>
      </c>
      <c r="I481" s="48"/>
      <c r="J481" s="48"/>
      <c r="K481" s="48"/>
      <c r="L481" s="48"/>
      <c r="M481" s="45" t="s">
        <v>5112</v>
      </c>
      <c r="N481" s="45" t="s">
        <v>3160</v>
      </c>
      <c r="O481" s="49"/>
      <c r="P481" s="49"/>
      <c r="Q481" s="50" t="s">
        <v>5113</v>
      </c>
      <c r="R481" s="50"/>
      <c r="S481" s="45" t="s">
        <v>5097</v>
      </c>
      <c r="T481" s="51" t="s">
        <v>5114</v>
      </c>
      <c r="U481" s="45">
        <v>5</v>
      </c>
      <c r="V481" s="44"/>
    </row>
    <row r="482" spans="1:22" ht="33">
      <c r="A482" s="56" t="s">
        <v>10012</v>
      </c>
      <c r="B482" s="48" t="s">
        <v>5071</v>
      </c>
      <c r="C482" s="48">
        <v>3</v>
      </c>
      <c r="D482" s="48">
        <v>28</v>
      </c>
      <c r="E482" s="48"/>
      <c r="F482" s="48"/>
      <c r="G482" s="48"/>
      <c r="H482" s="48">
        <v>10</v>
      </c>
      <c r="I482" s="48"/>
      <c r="J482" s="48"/>
      <c r="K482" s="48"/>
      <c r="L482" s="48"/>
      <c r="M482" s="45" t="s">
        <v>5115</v>
      </c>
      <c r="N482" s="45" t="s">
        <v>5116</v>
      </c>
      <c r="O482" s="49"/>
      <c r="P482" s="49"/>
      <c r="Q482" s="50" t="s">
        <v>5117</v>
      </c>
      <c r="R482" s="50"/>
      <c r="S482" s="45" t="s">
        <v>5075</v>
      </c>
      <c r="T482" s="51" t="s">
        <v>5114</v>
      </c>
      <c r="U482" s="45">
        <v>63</v>
      </c>
      <c r="V482" s="44"/>
    </row>
    <row r="483" spans="1:22" ht="33">
      <c r="A483" s="56" t="s">
        <v>10012</v>
      </c>
      <c r="B483" s="48" t="s">
        <v>5071</v>
      </c>
      <c r="C483" s="48">
        <v>3</v>
      </c>
      <c r="D483" s="48">
        <v>28</v>
      </c>
      <c r="E483" s="48"/>
      <c r="F483" s="48"/>
      <c r="G483" s="48"/>
      <c r="H483" s="48">
        <v>3</v>
      </c>
      <c r="I483" s="48"/>
      <c r="J483" s="48"/>
      <c r="K483" s="48"/>
      <c r="L483" s="48"/>
      <c r="M483" s="45" t="s">
        <v>5118</v>
      </c>
      <c r="N483" s="45" t="s">
        <v>3160</v>
      </c>
      <c r="O483" s="49"/>
      <c r="P483" s="49"/>
      <c r="Q483" s="50" t="s">
        <v>5119</v>
      </c>
      <c r="R483" s="50"/>
      <c r="S483" s="45" t="s">
        <v>5097</v>
      </c>
      <c r="T483" s="51" t="s">
        <v>5114</v>
      </c>
      <c r="U483" s="45">
        <v>5</v>
      </c>
      <c r="V483" s="44"/>
    </row>
    <row r="484" spans="1:22" ht="33">
      <c r="A484" s="56" t="s">
        <v>10012</v>
      </c>
      <c r="B484" s="48" t="s">
        <v>5071</v>
      </c>
      <c r="C484" s="48">
        <v>3</v>
      </c>
      <c r="D484" s="48">
        <v>28</v>
      </c>
      <c r="E484" s="48"/>
      <c r="F484" s="48"/>
      <c r="G484" s="48"/>
      <c r="H484" s="48">
        <v>10</v>
      </c>
      <c r="I484" s="48"/>
      <c r="J484" s="48"/>
      <c r="K484" s="48"/>
      <c r="L484" s="48"/>
      <c r="M484" s="45" t="s">
        <v>5120</v>
      </c>
      <c r="N484" s="45" t="s">
        <v>5121</v>
      </c>
      <c r="O484" s="49"/>
      <c r="P484" s="49"/>
      <c r="Q484" s="50" t="s">
        <v>5122</v>
      </c>
      <c r="R484" s="50"/>
      <c r="S484" s="45" t="s">
        <v>5075</v>
      </c>
      <c r="T484" s="51" t="s">
        <v>5114</v>
      </c>
      <c r="U484" s="45">
        <v>65</v>
      </c>
      <c r="V484" s="44"/>
    </row>
    <row r="485" spans="1:22" ht="49.5">
      <c r="A485" s="56" t="s">
        <v>10012</v>
      </c>
      <c r="B485" s="48" t="s">
        <v>5071</v>
      </c>
      <c r="C485" s="48">
        <v>3</v>
      </c>
      <c r="D485" s="48">
        <v>28</v>
      </c>
      <c r="E485" s="48"/>
      <c r="F485" s="48"/>
      <c r="G485" s="48"/>
      <c r="H485" s="48">
        <v>5</v>
      </c>
      <c r="I485" s="48"/>
      <c r="J485" s="48"/>
      <c r="K485" s="48"/>
      <c r="L485" s="48"/>
      <c r="M485" s="45" t="s">
        <v>5123</v>
      </c>
      <c r="N485" s="45" t="s">
        <v>3160</v>
      </c>
      <c r="O485" s="49"/>
      <c r="P485" s="49"/>
      <c r="Q485" s="50" t="s">
        <v>5124</v>
      </c>
      <c r="R485" s="50"/>
      <c r="S485" s="45" t="s">
        <v>5097</v>
      </c>
      <c r="T485" s="51" t="s">
        <v>5100</v>
      </c>
      <c r="U485" s="45">
        <v>15</v>
      </c>
      <c r="V485" s="44"/>
    </row>
    <row r="486" spans="1:22" ht="49.5">
      <c r="A486" s="56" t="s">
        <v>10012</v>
      </c>
      <c r="B486" s="48" t="s">
        <v>5071</v>
      </c>
      <c r="C486" s="48">
        <v>3</v>
      </c>
      <c r="D486" s="48">
        <v>28</v>
      </c>
      <c r="E486" s="48"/>
      <c r="F486" s="48"/>
      <c r="G486" s="48"/>
      <c r="H486" s="48">
        <v>5</v>
      </c>
      <c r="I486" s="48"/>
      <c r="J486" s="48"/>
      <c r="K486" s="48"/>
      <c r="L486" s="48"/>
      <c r="M486" s="45" t="s">
        <v>5125</v>
      </c>
      <c r="N486" s="45" t="s">
        <v>3160</v>
      </c>
      <c r="O486" s="49"/>
      <c r="P486" s="49"/>
      <c r="Q486" s="50" t="s">
        <v>5126</v>
      </c>
      <c r="R486" s="50"/>
      <c r="S486" s="45" t="s">
        <v>5097</v>
      </c>
      <c r="T486" s="51" t="s">
        <v>5100</v>
      </c>
      <c r="U486" s="45">
        <v>15</v>
      </c>
      <c r="V486" s="44"/>
    </row>
    <row r="487" spans="1:22">
      <c r="A487" s="56" t="s">
        <v>10012</v>
      </c>
      <c r="B487" s="48" t="s">
        <v>5071</v>
      </c>
      <c r="C487" s="48">
        <v>3</v>
      </c>
      <c r="D487" s="48">
        <v>28</v>
      </c>
      <c r="E487" s="48"/>
      <c r="F487" s="48"/>
      <c r="G487" s="48"/>
      <c r="H487" s="48">
        <v>2</v>
      </c>
      <c r="I487" s="48"/>
      <c r="J487" s="48"/>
      <c r="K487" s="48"/>
      <c r="L487" s="48"/>
      <c r="M487" s="45" t="s">
        <v>5127</v>
      </c>
      <c r="N487" s="45" t="s">
        <v>5128</v>
      </c>
      <c r="O487" s="49"/>
      <c r="P487" s="49"/>
      <c r="Q487" s="50" t="s">
        <v>3175</v>
      </c>
      <c r="R487" s="50"/>
      <c r="S487" s="45" t="s">
        <v>5097</v>
      </c>
      <c r="T487" s="51" t="s">
        <v>5098</v>
      </c>
      <c r="U487" s="45">
        <v>20</v>
      </c>
      <c r="V487" s="44"/>
    </row>
    <row r="488" spans="1:22">
      <c r="A488" s="56" t="s">
        <v>10012</v>
      </c>
      <c r="B488" s="48" t="s">
        <v>5071</v>
      </c>
      <c r="C488" s="48">
        <v>3</v>
      </c>
      <c r="D488" s="48">
        <v>28</v>
      </c>
      <c r="E488" s="48"/>
      <c r="F488" s="48"/>
      <c r="G488" s="48"/>
      <c r="H488" s="48">
        <v>2</v>
      </c>
      <c r="I488" s="48"/>
      <c r="J488" s="48"/>
      <c r="K488" s="48"/>
      <c r="L488" s="48"/>
      <c r="M488" s="45" t="s">
        <v>5129</v>
      </c>
      <c r="N488" s="45" t="s">
        <v>5128</v>
      </c>
      <c r="O488" s="49"/>
      <c r="P488" s="49"/>
      <c r="Q488" s="50" t="s">
        <v>3175</v>
      </c>
      <c r="R488" s="50"/>
      <c r="S488" s="45" t="s">
        <v>5097</v>
      </c>
      <c r="T488" s="51" t="s">
        <v>5100</v>
      </c>
      <c r="U488" s="45">
        <v>20</v>
      </c>
      <c r="V488" s="44"/>
    </row>
    <row r="489" spans="1:22" ht="33">
      <c r="A489" s="56" t="s">
        <v>10012</v>
      </c>
      <c r="B489" s="48" t="s">
        <v>5071</v>
      </c>
      <c r="C489" s="48">
        <v>3</v>
      </c>
      <c r="D489" s="48">
        <v>28</v>
      </c>
      <c r="E489" s="48"/>
      <c r="F489" s="48"/>
      <c r="G489" s="48"/>
      <c r="H489" s="48">
        <v>3</v>
      </c>
      <c r="I489" s="48"/>
      <c r="J489" s="48"/>
      <c r="K489" s="48"/>
      <c r="L489" s="48"/>
      <c r="M489" s="45" t="s">
        <v>5130</v>
      </c>
      <c r="N489" s="45" t="s">
        <v>3175</v>
      </c>
      <c r="O489" s="49"/>
      <c r="P489" s="49"/>
      <c r="Q489" s="50" t="s">
        <v>5131</v>
      </c>
      <c r="R489" s="50"/>
      <c r="S489" s="45" t="s">
        <v>5097</v>
      </c>
      <c r="T489" s="51" t="s">
        <v>5103</v>
      </c>
      <c r="U489" s="45">
        <v>3</v>
      </c>
      <c r="V489" s="44"/>
    </row>
    <row r="490" spans="1:22" ht="33">
      <c r="A490" s="56" t="s">
        <v>10012</v>
      </c>
      <c r="B490" s="48" t="s">
        <v>5071</v>
      </c>
      <c r="C490" s="48">
        <v>3</v>
      </c>
      <c r="D490" s="48">
        <v>28</v>
      </c>
      <c r="E490" s="48"/>
      <c r="F490" s="48"/>
      <c r="G490" s="48"/>
      <c r="H490" s="48">
        <v>4</v>
      </c>
      <c r="I490" s="48"/>
      <c r="J490" s="48"/>
      <c r="K490" s="48"/>
      <c r="L490" s="48"/>
      <c r="M490" s="45" t="s">
        <v>5132</v>
      </c>
      <c r="N490" s="45" t="s">
        <v>5133</v>
      </c>
      <c r="O490" s="49"/>
      <c r="P490" s="49"/>
      <c r="Q490" s="50" t="s">
        <v>5134</v>
      </c>
      <c r="R490" s="50"/>
      <c r="S490" s="45" t="s">
        <v>5097</v>
      </c>
      <c r="T490" s="51" t="s">
        <v>5103</v>
      </c>
      <c r="U490" s="45">
        <v>22</v>
      </c>
      <c r="V490" s="44"/>
    </row>
    <row r="491" spans="1:22" ht="33">
      <c r="A491" s="56" t="s">
        <v>10012</v>
      </c>
      <c r="B491" s="48" t="s">
        <v>5071</v>
      </c>
      <c r="C491" s="48">
        <v>3</v>
      </c>
      <c r="D491" s="48">
        <v>28</v>
      </c>
      <c r="E491" s="48"/>
      <c r="F491" s="48"/>
      <c r="G491" s="48"/>
      <c r="H491" s="48">
        <v>3</v>
      </c>
      <c r="I491" s="48"/>
      <c r="J491" s="48"/>
      <c r="K491" s="48"/>
      <c r="L491" s="48"/>
      <c r="M491" s="45" t="s">
        <v>5135</v>
      </c>
      <c r="N491" s="45" t="s">
        <v>3175</v>
      </c>
      <c r="O491" s="49"/>
      <c r="P491" s="49"/>
      <c r="Q491" s="50" t="s">
        <v>5136</v>
      </c>
      <c r="R491" s="50"/>
      <c r="S491" s="45" t="s">
        <v>5097</v>
      </c>
      <c r="T491" s="51" t="s">
        <v>5103</v>
      </c>
      <c r="U491" s="45">
        <v>3</v>
      </c>
      <c r="V491" s="44"/>
    </row>
    <row r="492" spans="1:22" ht="33">
      <c r="A492" s="56" t="s">
        <v>10012</v>
      </c>
      <c r="B492" s="48" t="s">
        <v>5071</v>
      </c>
      <c r="C492" s="48">
        <v>3</v>
      </c>
      <c r="D492" s="48">
        <v>28</v>
      </c>
      <c r="E492" s="48"/>
      <c r="F492" s="48"/>
      <c r="G492" s="48"/>
      <c r="H492" s="48">
        <v>4</v>
      </c>
      <c r="I492" s="48"/>
      <c r="J492" s="48"/>
      <c r="K492" s="48"/>
      <c r="L492" s="48"/>
      <c r="M492" s="45" t="s">
        <v>5137</v>
      </c>
      <c r="N492" s="45" t="s">
        <v>5138</v>
      </c>
      <c r="O492" s="49"/>
      <c r="P492" s="49"/>
      <c r="Q492" s="50" t="s">
        <v>5139</v>
      </c>
      <c r="R492" s="50"/>
      <c r="S492" s="45" t="s">
        <v>5097</v>
      </c>
      <c r="T492" s="51" t="s">
        <v>5103</v>
      </c>
      <c r="U492" s="45">
        <v>22</v>
      </c>
      <c r="V492" s="44"/>
    </row>
    <row r="493" spans="1:22" ht="33">
      <c r="A493" s="56" t="s">
        <v>10012</v>
      </c>
      <c r="B493" s="48" t="s">
        <v>5071</v>
      </c>
      <c r="C493" s="48">
        <v>3</v>
      </c>
      <c r="D493" s="48">
        <v>28</v>
      </c>
      <c r="E493" s="48"/>
      <c r="F493" s="48"/>
      <c r="G493" s="48"/>
      <c r="H493" s="48">
        <v>3</v>
      </c>
      <c r="I493" s="48"/>
      <c r="J493" s="48"/>
      <c r="K493" s="48"/>
      <c r="L493" s="48"/>
      <c r="M493" s="45" t="s">
        <v>5140</v>
      </c>
      <c r="N493" s="45" t="s">
        <v>3175</v>
      </c>
      <c r="O493" s="49"/>
      <c r="P493" s="49"/>
      <c r="Q493" s="50" t="s">
        <v>5141</v>
      </c>
      <c r="R493" s="50"/>
      <c r="S493" s="45" t="s">
        <v>5097</v>
      </c>
      <c r="T493" s="51" t="s">
        <v>5114</v>
      </c>
      <c r="U493" s="45">
        <v>5</v>
      </c>
      <c r="V493" s="44"/>
    </row>
    <row r="494" spans="1:22" ht="33">
      <c r="A494" s="56" t="s">
        <v>10012</v>
      </c>
      <c r="B494" s="48" t="s">
        <v>5071</v>
      </c>
      <c r="C494" s="48">
        <v>3</v>
      </c>
      <c r="D494" s="48">
        <v>28</v>
      </c>
      <c r="E494" s="48"/>
      <c r="F494" s="48"/>
      <c r="G494" s="48"/>
      <c r="H494" s="48">
        <v>10</v>
      </c>
      <c r="I494" s="48"/>
      <c r="J494" s="48"/>
      <c r="K494" s="48"/>
      <c r="L494" s="48"/>
      <c r="M494" s="45" t="s">
        <v>5142</v>
      </c>
      <c r="N494" s="45" t="s">
        <v>5143</v>
      </c>
      <c r="O494" s="49"/>
      <c r="P494" s="49"/>
      <c r="Q494" s="50" t="s">
        <v>5144</v>
      </c>
      <c r="R494" s="50"/>
      <c r="S494" s="45" t="s">
        <v>5097</v>
      </c>
      <c r="T494" s="51" t="s">
        <v>5114</v>
      </c>
      <c r="U494" s="45">
        <v>85</v>
      </c>
      <c r="V494" s="44"/>
    </row>
    <row r="495" spans="1:22" ht="33">
      <c r="A495" s="56" t="s">
        <v>10012</v>
      </c>
      <c r="B495" s="48" t="s">
        <v>5071</v>
      </c>
      <c r="C495" s="48">
        <v>3</v>
      </c>
      <c r="D495" s="48">
        <v>28</v>
      </c>
      <c r="E495" s="48"/>
      <c r="F495" s="48"/>
      <c r="G495" s="48"/>
      <c r="H495" s="48">
        <v>3</v>
      </c>
      <c r="I495" s="48"/>
      <c r="J495" s="48"/>
      <c r="K495" s="48"/>
      <c r="L495" s="48"/>
      <c r="M495" s="45" t="s">
        <v>5145</v>
      </c>
      <c r="N495" s="45" t="s">
        <v>3175</v>
      </c>
      <c r="O495" s="49"/>
      <c r="P495" s="49"/>
      <c r="Q495" s="50" t="s">
        <v>5146</v>
      </c>
      <c r="R495" s="50"/>
      <c r="S495" s="45" t="s">
        <v>5097</v>
      </c>
      <c r="T495" s="51" t="s">
        <v>5114</v>
      </c>
      <c r="U495" s="45">
        <v>5</v>
      </c>
      <c r="V495" s="44"/>
    </row>
    <row r="496" spans="1:22" ht="33">
      <c r="A496" s="56" t="s">
        <v>10012</v>
      </c>
      <c r="B496" s="48" t="s">
        <v>5071</v>
      </c>
      <c r="C496" s="48">
        <v>3</v>
      </c>
      <c r="D496" s="48">
        <v>28</v>
      </c>
      <c r="E496" s="48"/>
      <c r="F496" s="48"/>
      <c r="G496" s="48"/>
      <c r="H496" s="48">
        <v>10</v>
      </c>
      <c r="I496" s="48"/>
      <c r="J496" s="48"/>
      <c r="K496" s="48"/>
      <c r="L496" s="48"/>
      <c r="M496" s="45" t="s">
        <v>5147</v>
      </c>
      <c r="N496" s="45" t="s">
        <v>5148</v>
      </c>
      <c r="O496" s="49"/>
      <c r="P496" s="49"/>
      <c r="Q496" s="50" t="s">
        <v>5149</v>
      </c>
      <c r="R496" s="50"/>
      <c r="S496" s="45" t="s">
        <v>5097</v>
      </c>
      <c r="T496" s="51" t="s">
        <v>5114</v>
      </c>
      <c r="U496" s="45">
        <v>80</v>
      </c>
      <c r="V496" s="44"/>
    </row>
    <row r="497" spans="1:22" ht="49.5">
      <c r="A497" s="56" t="s">
        <v>10012</v>
      </c>
      <c r="B497" s="48" t="s">
        <v>5071</v>
      </c>
      <c r="C497" s="48">
        <v>3</v>
      </c>
      <c r="D497" s="48">
        <v>28</v>
      </c>
      <c r="E497" s="48"/>
      <c r="F497" s="48"/>
      <c r="G497" s="48"/>
      <c r="H497" s="48">
        <v>3</v>
      </c>
      <c r="I497" s="48"/>
      <c r="J497" s="48"/>
      <c r="K497" s="48"/>
      <c r="L497" s="48"/>
      <c r="M497" s="45" t="s">
        <v>5150</v>
      </c>
      <c r="N497" s="45" t="s">
        <v>3175</v>
      </c>
      <c r="O497" s="49"/>
      <c r="P497" s="49"/>
      <c r="Q497" s="50" t="s">
        <v>5151</v>
      </c>
      <c r="R497" s="50"/>
      <c r="S497" s="45" t="s">
        <v>5097</v>
      </c>
      <c r="T497" s="51" t="s">
        <v>5100</v>
      </c>
      <c r="U497" s="45">
        <v>10</v>
      </c>
      <c r="V497" s="44"/>
    </row>
    <row r="498" spans="1:22" ht="49.5">
      <c r="A498" s="56" t="s">
        <v>10012</v>
      </c>
      <c r="B498" s="48" t="s">
        <v>5071</v>
      </c>
      <c r="C498" s="48">
        <v>3</v>
      </c>
      <c r="D498" s="48">
        <v>28</v>
      </c>
      <c r="E498" s="48"/>
      <c r="F498" s="48"/>
      <c r="G498" s="48"/>
      <c r="H498" s="48">
        <v>3</v>
      </c>
      <c r="I498" s="48"/>
      <c r="J498" s="48"/>
      <c r="K498" s="48"/>
      <c r="L498" s="48"/>
      <c r="M498" s="45" t="s">
        <v>5152</v>
      </c>
      <c r="N498" s="45" t="s">
        <v>3175</v>
      </c>
      <c r="O498" s="49"/>
      <c r="P498" s="49"/>
      <c r="Q498" s="50" t="s">
        <v>5153</v>
      </c>
      <c r="R498" s="50"/>
      <c r="S498" s="45" t="s">
        <v>5097</v>
      </c>
      <c r="T498" s="51" t="s">
        <v>5100</v>
      </c>
      <c r="U498" s="45">
        <v>10</v>
      </c>
      <c r="V498" s="44"/>
    </row>
    <row r="499" spans="1:22">
      <c r="A499" s="56" t="s">
        <v>10012</v>
      </c>
      <c r="B499" s="48" t="s">
        <v>5071</v>
      </c>
      <c r="C499" s="48">
        <v>3</v>
      </c>
      <c r="D499" s="48">
        <v>28</v>
      </c>
      <c r="E499" s="48"/>
      <c r="F499" s="48"/>
      <c r="G499" s="48"/>
      <c r="H499" s="48">
        <v>2</v>
      </c>
      <c r="I499" s="48"/>
      <c r="J499" s="48"/>
      <c r="K499" s="48"/>
      <c r="L499" s="48"/>
      <c r="M499" s="45" t="s">
        <v>5154</v>
      </c>
      <c r="N499" s="45" t="s">
        <v>5128</v>
      </c>
      <c r="O499" s="49"/>
      <c r="P499" s="49"/>
      <c r="Q499" s="50" t="s">
        <v>3193</v>
      </c>
      <c r="R499" s="50"/>
      <c r="S499" s="45" t="s">
        <v>5097</v>
      </c>
      <c r="T499" s="51" t="s">
        <v>5155</v>
      </c>
      <c r="U499" s="45">
        <v>30</v>
      </c>
      <c r="V499" s="44"/>
    </row>
    <row r="500" spans="1:22">
      <c r="A500" s="56" t="s">
        <v>10012</v>
      </c>
      <c r="B500" s="48" t="s">
        <v>5071</v>
      </c>
      <c r="C500" s="48">
        <v>3</v>
      </c>
      <c r="D500" s="48">
        <v>28</v>
      </c>
      <c r="E500" s="48"/>
      <c r="F500" s="48"/>
      <c r="G500" s="48"/>
      <c r="H500" s="48">
        <v>2</v>
      </c>
      <c r="I500" s="48"/>
      <c r="J500" s="48"/>
      <c r="K500" s="48"/>
      <c r="L500" s="48"/>
      <c r="M500" s="45" t="s">
        <v>5156</v>
      </c>
      <c r="N500" s="45" t="s">
        <v>5128</v>
      </c>
      <c r="O500" s="49"/>
      <c r="P500" s="49"/>
      <c r="Q500" s="50" t="s">
        <v>3193</v>
      </c>
      <c r="R500" s="50"/>
      <c r="S500" s="45" t="s">
        <v>5097</v>
      </c>
      <c r="T500" s="51" t="s">
        <v>5100</v>
      </c>
      <c r="U500" s="45">
        <v>30</v>
      </c>
      <c r="V500" s="44"/>
    </row>
    <row r="501" spans="1:22" ht="33">
      <c r="A501" s="56" t="s">
        <v>10012</v>
      </c>
      <c r="B501" s="48" t="s">
        <v>5071</v>
      </c>
      <c r="C501" s="48">
        <v>3</v>
      </c>
      <c r="D501" s="48">
        <v>28</v>
      </c>
      <c r="E501" s="48"/>
      <c r="F501" s="48"/>
      <c r="G501" s="48"/>
      <c r="H501" s="48">
        <v>3</v>
      </c>
      <c r="I501" s="48"/>
      <c r="J501" s="48"/>
      <c r="K501" s="48"/>
      <c r="L501" s="48"/>
      <c r="M501" s="45" t="s">
        <v>5157</v>
      </c>
      <c r="N501" s="45" t="s">
        <v>3193</v>
      </c>
      <c r="O501" s="49"/>
      <c r="P501" s="49"/>
      <c r="Q501" s="50" t="s">
        <v>5158</v>
      </c>
      <c r="R501" s="50"/>
      <c r="S501" s="45" t="s">
        <v>5097</v>
      </c>
      <c r="T501" s="51" t="s">
        <v>5103</v>
      </c>
      <c r="U501" s="45">
        <v>20</v>
      </c>
      <c r="V501" s="44"/>
    </row>
    <row r="502" spans="1:22" ht="33">
      <c r="A502" s="56" t="s">
        <v>10012</v>
      </c>
      <c r="B502" s="48" t="s">
        <v>5071</v>
      </c>
      <c r="C502" s="48">
        <v>3</v>
      </c>
      <c r="D502" s="48">
        <v>28</v>
      </c>
      <c r="E502" s="48"/>
      <c r="F502" s="48"/>
      <c r="G502" s="48"/>
      <c r="H502" s="48">
        <v>6</v>
      </c>
      <c r="I502" s="48"/>
      <c r="J502" s="48"/>
      <c r="K502" s="48"/>
      <c r="L502" s="48"/>
      <c r="M502" s="45" t="s">
        <v>5159</v>
      </c>
      <c r="N502" s="45" t="s">
        <v>5160</v>
      </c>
      <c r="O502" s="49"/>
      <c r="P502" s="49"/>
      <c r="Q502" s="50" t="s">
        <v>5161</v>
      </c>
      <c r="R502" s="50"/>
      <c r="S502" s="45" t="s">
        <v>5097</v>
      </c>
      <c r="T502" s="51" t="s">
        <v>5103</v>
      </c>
      <c r="U502" s="45">
        <v>22</v>
      </c>
      <c r="V502" s="44"/>
    </row>
    <row r="503" spans="1:22" ht="33">
      <c r="A503" s="56" t="s">
        <v>10012</v>
      </c>
      <c r="B503" s="48" t="s">
        <v>5071</v>
      </c>
      <c r="C503" s="48">
        <v>3</v>
      </c>
      <c r="D503" s="48">
        <v>28</v>
      </c>
      <c r="E503" s="48"/>
      <c r="F503" s="48"/>
      <c r="G503" s="48"/>
      <c r="H503" s="48">
        <v>3</v>
      </c>
      <c r="I503" s="48"/>
      <c r="J503" s="48"/>
      <c r="K503" s="48"/>
      <c r="L503" s="48"/>
      <c r="M503" s="45" t="s">
        <v>5162</v>
      </c>
      <c r="N503" s="45" t="s">
        <v>3193</v>
      </c>
      <c r="O503" s="49"/>
      <c r="P503" s="49"/>
      <c r="Q503" s="50" t="s">
        <v>5163</v>
      </c>
      <c r="R503" s="50"/>
      <c r="S503" s="45" t="s">
        <v>5164</v>
      </c>
      <c r="T503" s="51" t="s">
        <v>5103</v>
      </c>
      <c r="U503" s="45">
        <v>20</v>
      </c>
      <c r="V503" s="44"/>
    </row>
    <row r="504" spans="1:22" ht="33">
      <c r="A504" s="56" t="s">
        <v>10012</v>
      </c>
      <c r="B504" s="48" t="s">
        <v>5071</v>
      </c>
      <c r="C504" s="48">
        <v>3</v>
      </c>
      <c r="D504" s="48">
        <v>28</v>
      </c>
      <c r="E504" s="48"/>
      <c r="F504" s="48"/>
      <c r="G504" s="48"/>
      <c r="H504" s="48">
        <v>6</v>
      </c>
      <c r="I504" s="48"/>
      <c r="J504" s="48"/>
      <c r="K504" s="48"/>
      <c r="L504" s="48"/>
      <c r="M504" s="45" t="s">
        <v>5165</v>
      </c>
      <c r="N504" s="45" t="s">
        <v>5166</v>
      </c>
      <c r="O504" s="49"/>
      <c r="P504" s="49"/>
      <c r="Q504" s="50" t="s">
        <v>5167</v>
      </c>
      <c r="R504" s="50"/>
      <c r="S504" s="45" t="s">
        <v>5097</v>
      </c>
      <c r="T504" s="51" t="s">
        <v>5103</v>
      </c>
      <c r="U504" s="45">
        <v>21</v>
      </c>
      <c r="V504" s="44"/>
    </row>
    <row r="505" spans="1:22" ht="33">
      <c r="A505" s="56" t="s">
        <v>10012</v>
      </c>
      <c r="B505" s="48" t="s">
        <v>5071</v>
      </c>
      <c r="C505" s="48">
        <v>3</v>
      </c>
      <c r="D505" s="48">
        <v>28</v>
      </c>
      <c r="E505" s="48"/>
      <c r="F505" s="48"/>
      <c r="G505" s="48"/>
      <c r="H505" s="48">
        <v>3</v>
      </c>
      <c r="I505" s="48"/>
      <c r="J505" s="48"/>
      <c r="K505" s="48"/>
      <c r="L505" s="48"/>
      <c r="M505" s="45" t="s">
        <v>5168</v>
      </c>
      <c r="N505" s="45" t="s">
        <v>3193</v>
      </c>
      <c r="O505" s="49"/>
      <c r="P505" s="49"/>
      <c r="Q505" s="50" t="s">
        <v>5169</v>
      </c>
      <c r="R505" s="50"/>
      <c r="S505" s="45" t="s">
        <v>5097</v>
      </c>
      <c r="T505" s="51" t="s">
        <v>5100</v>
      </c>
      <c r="U505" s="45">
        <v>20</v>
      </c>
      <c r="V505" s="44"/>
    </row>
    <row r="506" spans="1:22" ht="33">
      <c r="A506" s="56" t="s">
        <v>10012</v>
      </c>
      <c r="B506" s="48" t="s">
        <v>5071</v>
      </c>
      <c r="C506" s="48">
        <v>3</v>
      </c>
      <c r="D506" s="48">
        <v>28</v>
      </c>
      <c r="E506" s="48"/>
      <c r="F506" s="48"/>
      <c r="G506" s="48"/>
      <c r="H506" s="48">
        <v>4</v>
      </c>
      <c r="I506" s="48"/>
      <c r="J506" s="48"/>
      <c r="K506" s="48"/>
      <c r="L506" s="48"/>
      <c r="M506" s="45" t="s">
        <v>5170</v>
      </c>
      <c r="N506" s="45" t="s">
        <v>5169</v>
      </c>
      <c r="O506" s="49"/>
      <c r="P506" s="49"/>
      <c r="Q506" s="50" t="s">
        <v>5171</v>
      </c>
      <c r="R506" s="50"/>
      <c r="S506" s="45" t="s">
        <v>5097</v>
      </c>
      <c r="T506" s="51" t="s">
        <v>5100</v>
      </c>
      <c r="U506" s="45">
        <v>7</v>
      </c>
      <c r="V506" s="44"/>
    </row>
    <row r="507" spans="1:22" ht="33">
      <c r="A507" s="56" t="s">
        <v>10012</v>
      </c>
      <c r="B507" s="48" t="s">
        <v>5071</v>
      </c>
      <c r="C507" s="48">
        <v>3</v>
      </c>
      <c r="D507" s="48">
        <v>28</v>
      </c>
      <c r="E507" s="48"/>
      <c r="F507" s="48"/>
      <c r="G507" s="48"/>
      <c r="H507" s="48">
        <v>3</v>
      </c>
      <c r="I507" s="48"/>
      <c r="J507" s="48"/>
      <c r="K507" s="48"/>
      <c r="L507" s="48"/>
      <c r="M507" s="45" t="s">
        <v>5172</v>
      </c>
      <c r="N507" s="45" t="s">
        <v>3193</v>
      </c>
      <c r="O507" s="49"/>
      <c r="P507" s="49"/>
      <c r="Q507" s="50" t="s">
        <v>5173</v>
      </c>
      <c r="R507" s="50"/>
      <c r="S507" s="45" t="s">
        <v>5097</v>
      </c>
      <c r="T507" s="51" t="s">
        <v>5100</v>
      </c>
      <c r="U507" s="45">
        <v>20</v>
      </c>
      <c r="V507" s="44"/>
    </row>
    <row r="508" spans="1:22" ht="33">
      <c r="A508" s="56" t="s">
        <v>10012</v>
      </c>
      <c r="B508" s="48" t="s">
        <v>5071</v>
      </c>
      <c r="C508" s="48">
        <v>3</v>
      </c>
      <c r="D508" s="48">
        <v>28</v>
      </c>
      <c r="E508" s="48"/>
      <c r="F508" s="48"/>
      <c r="G508" s="48"/>
      <c r="H508" s="48">
        <v>4</v>
      </c>
      <c r="I508" s="48"/>
      <c r="J508" s="48"/>
      <c r="K508" s="48"/>
      <c r="L508" s="48"/>
      <c r="M508" s="45" t="s">
        <v>5174</v>
      </c>
      <c r="N508" s="45" t="s">
        <v>5173</v>
      </c>
      <c r="O508" s="49"/>
      <c r="P508" s="49"/>
      <c r="Q508" s="50" t="s">
        <v>5175</v>
      </c>
      <c r="R508" s="50"/>
      <c r="S508" s="45" t="s">
        <v>5097</v>
      </c>
      <c r="T508" s="51" t="s">
        <v>5100</v>
      </c>
      <c r="U508" s="45">
        <v>7</v>
      </c>
      <c r="V508" s="44"/>
    </row>
    <row r="509" spans="1:22" ht="49.5">
      <c r="A509" s="56" t="s">
        <v>10012</v>
      </c>
      <c r="B509" s="48" t="s">
        <v>5071</v>
      </c>
      <c r="C509" s="48">
        <v>3</v>
      </c>
      <c r="D509" s="48">
        <v>28</v>
      </c>
      <c r="E509" s="48"/>
      <c r="F509" s="48"/>
      <c r="G509" s="48"/>
      <c r="H509" s="48">
        <v>10</v>
      </c>
      <c r="I509" s="48"/>
      <c r="J509" s="48"/>
      <c r="K509" s="48"/>
      <c r="L509" s="48"/>
      <c r="M509" s="45" t="s">
        <v>5176</v>
      </c>
      <c r="N509" s="45" t="s">
        <v>3193</v>
      </c>
      <c r="O509" s="49"/>
      <c r="P509" s="49"/>
      <c r="Q509" s="50" t="s">
        <v>5177</v>
      </c>
      <c r="R509" s="50"/>
      <c r="S509" s="45" t="s">
        <v>5097</v>
      </c>
      <c r="T509" s="51" t="s">
        <v>5100</v>
      </c>
      <c r="U509" s="45">
        <v>25</v>
      </c>
      <c r="V509" s="44"/>
    </row>
    <row r="510" spans="1:22" ht="49.5">
      <c r="A510" s="56" t="s">
        <v>10012</v>
      </c>
      <c r="B510" s="48" t="s">
        <v>5071</v>
      </c>
      <c r="C510" s="48">
        <v>3</v>
      </c>
      <c r="D510" s="48">
        <v>28</v>
      </c>
      <c r="E510" s="48"/>
      <c r="F510" s="48"/>
      <c r="G510" s="48"/>
      <c r="H510" s="48">
        <v>11</v>
      </c>
      <c r="I510" s="48"/>
      <c r="J510" s="48"/>
      <c r="K510" s="48"/>
      <c r="L510" s="48"/>
      <c r="M510" s="45" t="s">
        <v>5178</v>
      </c>
      <c r="N510" s="45" t="s">
        <v>3193</v>
      </c>
      <c r="O510" s="49"/>
      <c r="P510" s="49"/>
      <c r="Q510" s="50" t="s">
        <v>5179</v>
      </c>
      <c r="R510" s="50"/>
      <c r="S510" s="45" t="s">
        <v>5097</v>
      </c>
      <c r="T510" s="51" t="s">
        <v>5100</v>
      </c>
      <c r="U510" s="45">
        <v>25</v>
      </c>
      <c r="V510" s="44"/>
    </row>
    <row r="511" spans="1:22">
      <c r="A511" s="56" t="s">
        <v>10012</v>
      </c>
      <c r="B511" s="48" t="s">
        <v>5071</v>
      </c>
      <c r="C511" s="48">
        <v>3</v>
      </c>
      <c r="D511" s="48">
        <v>28</v>
      </c>
      <c r="E511" s="48"/>
      <c r="F511" s="48"/>
      <c r="G511" s="48"/>
      <c r="H511" s="48">
        <v>6</v>
      </c>
      <c r="I511" s="48"/>
      <c r="J511" s="48"/>
      <c r="K511" s="48"/>
      <c r="L511" s="48"/>
      <c r="M511" s="45" t="s">
        <v>5180</v>
      </c>
      <c r="N511" s="45" t="s">
        <v>3193</v>
      </c>
      <c r="O511" s="49"/>
      <c r="P511" s="49"/>
      <c r="Q511" s="50" t="s">
        <v>5181</v>
      </c>
      <c r="R511" s="50"/>
      <c r="S511" s="45" t="s">
        <v>5097</v>
      </c>
      <c r="T511" s="51" t="s">
        <v>5100</v>
      </c>
      <c r="U511" s="45">
        <v>35</v>
      </c>
      <c r="V511" s="44"/>
    </row>
    <row r="512" spans="1:22">
      <c r="A512" s="56" t="s">
        <v>10012</v>
      </c>
      <c r="B512" s="48" t="s">
        <v>5071</v>
      </c>
      <c r="C512" s="48">
        <v>3</v>
      </c>
      <c r="D512" s="48">
        <v>28</v>
      </c>
      <c r="E512" s="48"/>
      <c r="F512" s="48"/>
      <c r="G512" s="48"/>
      <c r="H512" s="48">
        <v>2</v>
      </c>
      <c r="I512" s="48"/>
      <c r="J512" s="48"/>
      <c r="K512" s="48"/>
      <c r="L512" s="48"/>
      <c r="M512" s="45" t="s">
        <v>5182</v>
      </c>
      <c r="N512" s="45" t="s">
        <v>5096</v>
      </c>
      <c r="O512" s="49"/>
      <c r="P512" s="49"/>
      <c r="Q512" s="50" t="s">
        <v>3208</v>
      </c>
      <c r="R512" s="50"/>
      <c r="S512" s="45" t="s">
        <v>5097</v>
      </c>
      <c r="T512" s="51" t="s">
        <v>5183</v>
      </c>
      <c r="U512" s="45">
        <v>65</v>
      </c>
      <c r="V512" s="44"/>
    </row>
    <row r="513" spans="1:22">
      <c r="A513" s="56" t="s">
        <v>10012</v>
      </c>
      <c r="B513" s="48" t="s">
        <v>5071</v>
      </c>
      <c r="C513" s="48">
        <v>3</v>
      </c>
      <c r="D513" s="48">
        <v>28</v>
      </c>
      <c r="E513" s="48"/>
      <c r="F513" s="48"/>
      <c r="G513" s="48"/>
      <c r="H513" s="48">
        <v>2</v>
      </c>
      <c r="I513" s="48"/>
      <c r="J513" s="48"/>
      <c r="K513" s="48"/>
      <c r="L513" s="48"/>
      <c r="M513" s="45" t="s">
        <v>5184</v>
      </c>
      <c r="N513" s="45" t="s">
        <v>5096</v>
      </c>
      <c r="O513" s="49"/>
      <c r="P513" s="49"/>
      <c r="Q513" s="50" t="s">
        <v>3208</v>
      </c>
      <c r="R513" s="50"/>
      <c r="S513" s="45" t="s">
        <v>5097</v>
      </c>
      <c r="T513" s="51" t="s">
        <v>5100</v>
      </c>
      <c r="U513" s="45">
        <v>65</v>
      </c>
      <c r="V513" s="44"/>
    </row>
    <row r="514" spans="1:22" ht="33">
      <c r="A514" s="56" t="s">
        <v>10012</v>
      </c>
      <c r="B514" s="48" t="s">
        <v>5071</v>
      </c>
      <c r="C514" s="48">
        <v>3</v>
      </c>
      <c r="D514" s="48">
        <v>28</v>
      </c>
      <c r="E514" s="48"/>
      <c r="F514" s="48"/>
      <c r="G514" s="48"/>
      <c r="H514" s="48">
        <v>3</v>
      </c>
      <c r="I514" s="48"/>
      <c r="J514" s="48"/>
      <c r="K514" s="48"/>
      <c r="L514" s="48"/>
      <c r="M514" s="45" t="s">
        <v>5185</v>
      </c>
      <c r="N514" s="45" t="s">
        <v>3208</v>
      </c>
      <c r="O514" s="49"/>
      <c r="P514" s="49"/>
      <c r="Q514" s="50" t="s">
        <v>5186</v>
      </c>
      <c r="R514" s="50"/>
      <c r="S514" s="45" t="s">
        <v>5097</v>
      </c>
      <c r="T514" s="51" t="s">
        <v>5103</v>
      </c>
      <c r="U514" s="45">
        <v>3</v>
      </c>
      <c r="V514" s="44"/>
    </row>
    <row r="515" spans="1:22" ht="33">
      <c r="A515" s="56" t="s">
        <v>10012</v>
      </c>
      <c r="B515" s="48" t="s">
        <v>5071</v>
      </c>
      <c r="C515" s="48">
        <v>3</v>
      </c>
      <c r="D515" s="48">
        <v>28</v>
      </c>
      <c r="E515" s="48"/>
      <c r="F515" s="48"/>
      <c r="G515" s="48"/>
      <c r="H515" s="48">
        <v>7</v>
      </c>
      <c r="I515" s="48"/>
      <c r="J515" s="48"/>
      <c r="K515" s="48"/>
      <c r="L515" s="48"/>
      <c r="M515" s="45" t="s">
        <v>5187</v>
      </c>
      <c r="N515" s="45" t="s">
        <v>5188</v>
      </c>
      <c r="O515" s="49"/>
      <c r="P515" s="49"/>
      <c r="Q515" s="50" t="s">
        <v>5189</v>
      </c>
      <c r="R515" s="50"/>
      <c r="S515" s="45" t="s">
        <v>5097</v>
      </c>
      <c r="T515" s="51" t="s">
        <v>5103</v>
      </c>
      <c r="U515" s="45">
        <v>20</v>
      </c>
      <c r="V515" s="44"/>
    </row>
    <row r="516" spans="1:22" ht="33">
      <c r="A516" s="56" t="s">
        <v>10012</v>
      </c>
      <c r="B516" s="48" t="s">
        <v>5071</v>
      </c>
      <c r="C516" s="48">
        <v>3</v>
      </c>
      <c r="D516" s="48">
        <v>28</v>
      </c>
      <c r="E516" s="48"/>
      <c r="F516" s="48"/>
      <c r="G516" s="48"/>
      <c r="H516" s="48">
        <v>3</v>
      </c>
      <c r="I516" s="48"/>
      <c r="J516" s="48"/>
      <c r="K516" s="48"/>
      <c r="L516" s="48"/>
      <c r="M516" s="45" t="s">
        <v>5190</v>
      </c>
      <c r="N516" s="45" t="s">
        <v>3208</v>
      </c>
      <c r="O516" s="49"/>
      <c r="P516" s="49"/>
      <c r="Q516" s="50" t="s">
        <v>5191</v>
      </c>
      <c r="R516" s="50"/>
      <c r="S516" s="45" t="s">
        <v>5097</v>
      </c>
      <c r="T516" s="51" t="s">
        <v>5103</v>
      </c>
      <c r="U516" s="45">
        <v>3</v>
      </c>
      <c r="V516" s="44"/>
    </row>
    <row r="517" spans="1:22" ht="33">
      <c r="A517" s="56" t="s">
        <v>10012</v>
      </c>
      <c r="B517" s="48" t="s">
        <v>5071</v>
      </c>
      <c r="C517" s="48">
        <v>3</v>
      </c>
      <c r="D517" s="48">
        <v>28</v>
      </c>
      <c r="E517" s="48"/>
      <c r="F517" s="48"/>
      <c r="G517" s="48"/>
      <c r="H517" s="48">
        <v>7</v>
      </c>
      <c r="I517" s="48"/>
      <c r="J517" s="48"/>
      <c r="K517" s="48"/>
      <c r="L517" s="48"/>
      <c r="M517" s="45" t="s">
        <v>5192</v>
      </c>
      <c r="N517" s="45" t="s">
        <v>5193</v>
      </c>
      <c r="O517" s="49"/>
      <c r="P517" s="49"/>
      <c r="Q517" s="50" t="s">
        <v>5194</v>
      </c>
      <c r="R517" s="50"/>
      <c r="S517" s="45" t="s">
        <v>5097</v>
      </c>
      <c r="T517" s="51" t="s">
        <v>5103</v>
      </c>
      <c r="U517" s="45">
        <v>20</v>
      </c>
      <c r="V517" s="44"/>
    </row>
    <row r="518" spans="1:22" ht="33">
      <c r="A518" s="56" t="s">
        <v>10012</v>
      </c>
      <c r="B518" s="48" t="s">
        <v>5071</v>
      </c>
      <c r="C518" s="48">
        <v>3</v>
      </c>
      <c r="D518" s="48">
        <v>28</v>
      </c>
      <c r="E518" s="48"/>
      <c r="F518" s="48"/>
      <c r="G518" s="48"/>
      <c r="H518" s="48">
        <v>3</v>
      </c>
      <c r="I518" s="48"/>
      <c r="J518" s="48"/>
      <c r="K518" s="48"/>
      <c r="L518" s="48"/>
      <c r="M518" s="45" t="s">
        <v>5195</v>
      </c>
      <c r="N518" s="45" t="s">
        <v>3208</v>
      </c>
      <c r="O518" s="49"/>
      <c r="P518" s="49"/>
      <c r="Q518" s="50" t="s">
        <v>5196</v>
      </c>
      <c r="R518" s="50"/>
      <c r="S518" s="45" t="s">
        <v>5097</v>
      </c>
      <c r="T518" s="51" t="s">
        <v>5103</v>
      </c>
      <c r="U518" s="45">
        <v>3</v>
      </c>
      <c r="V518" s="44"/>
    </row>
    <row r="519" spans="1:22" ht="33">
      <c r="A519" s="56" t="s">
        <v>10012</v>
      </c>
      <c r="B519" s="48" t="s">
        <v>5071</v>
      </c>
      <c r="C519" s="48">
        <v>3</v>
      </c>
      <c r="D519" s="48">
        <v>28</v>
      </c>
      <c r="E519" s="48"/>
      <c r="F519" s="48"/>
      <c r="G519" s="48"/>
      <c r="H519" s="48">
        <v>5</v>
      </c>
      <c r="I519" s="48"/>
      <c r="J519" s="48"/>
      <c r="K519" s="48"/>
      <c r="L519" s="48"/>
      <c r="M519" s="45" t="s">
        <v>5197</v>
      </c>
      <c r="N519" s="45" t="s">
        <v>5198</v>
      </c>
      <c r="O519" s="49"/>
      <c r="P519" s="49"/>
      <c r="Q519" s="50" t="s">
        <v>5199</v>
      </c>
      <c r="R519" s="50"/>
      <c r="S519" s="45" t="s">
        <v>5097</v>
      </c>
      <c r="T519" s="51" t="s">
        <v>5103</v>
      </c>
      <c r="U519" s="45">
        <v>10</v>
      </c>
      <c r="V519" s="44"/>
    </row>
    <row r="520" spans="1:22" ht="33">
      <c r="A520" s="56" t="s">
        <v>10012</v>
      </c>
      <c r="B520" s="48" t="s">
        <v>5071</v>
      </c>
      <c r="C520" s="48">
        <v>3</v>
      </c>
      <c r="D520" s="48">
        <v>28</v>
      </c>
      <c r="E520" s="48"/>
      <c r="F520" s="48"/>
      <c r="G520" s="48"/>
      <c r="H520" s="48">
        <v>3</v>
      </c>
      <c r="I520" s="48"/>
      <c r="J520" s="48"/>
      <c r="K520" s="48"/>
      <c r="L520" s="48"/>
      <c r="M520" s="45" t="s">
        <v>5200</v>
      </c>
      <c r="N520" s="45" t="s">
        <v>3208</v>
      </c>
      <c r="O520" s="49"/>
      <c r="P520" s="49"/>
      <c r="Q520" s="50" t="s">
        <v>5201</v>
      </c>
      <c r="R520" s="50"/>
      <c r="S520" s="45" t="s">
        <v>5097</v>
      </c>
      <c r="T520" s="51" t="s">
        <v>5103</v>
      </c>
      <c r="U520" s="45">
        <v>3</v>
      </c>
      <c r="V520" s="44"/>
    </row>
    <row r="521" spans="1:22" ht="33">
      <c r="A521" s="56" t="s">
        <v>10012</v>
      </c>
      <c r="B521" s="48" t="s">
        <v>5071</v>
      </c>
      <c r="C521" s="48">
        <v>3</v>
      </c>
      <c r="D521" s="48">
        <v>28</v>
      </c>
      <c r="E521" s="48"/>
      <c r="F521" s="48"/>
      <c r="G521" s="48"/>
      <c r="H521" s="48">
        <v>5</v>
      </c>
      <c r="I521" s="48"/>
      <c r="J521" s="48"/>
      <c r="K521" s="48"/>
      <c r="L521" s="48"/>
      <c r="M521" s="45" t="s">
        <v>5202</v>
      </c>
      <c r="N521" s="45" t="s">
        <v>5203</v>
      </c>
      <c r="O521" s="49"/>
      <c r="P521" s="49"/>
      <c r="Q521" s="50" t="s">
        <v>5204</v>
      </c>
      <c r="R521" s="50"/>
      <c r="S521" s="45" t="s">
        <v>5097</v>
      </c>
      <c r="T521" s="51" t="s">
        <v>5103</v>
      </c>
      <c r="U521" s="45">
        <v>10</v>
      </c>
      <c r="V521" s="44"/>
    </row>
    <row r="522" spans="1:22" ht="49.5">
      <c r="A522" s="56" t="s">
        <v>10012</v>
      </c>
      <c r="B522" s="48" t="s">
        <v>5071</v>
      </c>
      <c r="C522" s="48">
        <v>3</v>
      </c>
      <c r="D522" s="48">
        <v>28</v>
      </c>
      <c r="E522" s="48"/>
      <c r="F522" s="48"/>
      <c r="G522" s="48"/>
      <c r="H522" s="48">
        <v>2</v>
      </c>
      <c r="I522" s="48"/>
      <c r="J522" s="48"/>
      <c r="K522" s="48"/>
      <c r="L522" s="48"/>
      <c r="M522" s="45" t="s">
        <v>5205</v>
      </c>
      <c r="N522" s="45" t="s">
        <v>3208</v>
      </c>
      <c r="O522" s="49"/>
      <c r="P522" s="49"/>
      <c r="Q522" s="50" t="s">
        <v>5206</v>
      </c>
      <c r="R522" s="50"/>
      <c r="S522" s="45" t="s">
        <v>5097</v>
      </c>
      <c r="T522" s="51" t="s">
        <v>5100</v>
      </c>
      <c r="U522" s="45">
        <v>15</v>
      </c>
      <c r="V522" s="44"/>
    </row>
    <row r="523" spans="1:22" ht="49.5">
      <c r="A523" s="56" t="s">
        <v>10012</v>
      </c>
      <c r="B523" s="48" t="s">
        <v>5071</v>
      </c>
      <c r="C523" s="48">
        <v>3</v>
      </c>
      <c r="D523" s="48">
        <v>28</v>
      </c>
      <c r="E523" s="48"/>
      <c r="F523" s="48"/>
      <c r="G523" s="48"/>
      <c r="H523" s="48">
        <v>2</v>
      </c>
      <c r="I523" s="48"/>
      <c r="J523" s="48"/>
      <c r="K523" s="48"/>
      <c r="L523" s="48"/>
      <c r="M523" s="45" t="s">
        <v>5207</v>
      </c>
      <c r="N523" s="45" t="s">
        <v>3208</v>
      </c>
      <c r="O523" s="49"/>
      <c r="P523" s="49"/>
      <c r="Q523" s="50" t="s">
        <v>5208</v>
      </c>
      <c r="R523" s="50"/>
      <c r="S523" s="45" t="s">
        <v>5097</v>
      </c>
      <c r="T523" s="51" t="s">
        <v>5100</v>
      </c>
      <c r="U523" s="45">
        <v>15</v>
      </c>
      <c r="V523" s="44"/>
    </row>
    <row r="524" spans="1:22">
      <c r="A524" s="56" t="s">
        <v>10012</v>
      </c>
      <c r="B524" s="48" t="s">
        <v>5071</v>
      </c>
      <c r="C524" s="48">
        <v>3</v>
      </c>
      <c r="D524" s="48">
        <v>28</v>
      </c>
      <c r="E524" s="48"/>
      <c r="F524" s="48"/>
      <c r="G524" s="48"/>
      <c r="H524" s="48">
        <v>5</v>
      </c>
      <c r="I524" s="48"/>
      <c r="J524" s="48"/>
      <c r="K524" s="48"/>
      <c r="L524" s="48"/>
      <c r="M524" s="45" t="s">
        <v>5209</v>
      </c>
      <c r="N524" s="45" t="s">
        <v>3208</v>
      </c>
      <c r="O524" s="49"/>
      <c r="P524" s="49"/>
      <c r="Q524" s="50" t="s">
        <v>5210</v>
      </c>
      <c r="R524" s="50"/>
      <c r="S524" s="45" t="s">
        <v>5097</v>
      </c>
      <c r="T524" s="51" t="s">
        <v>5100</v>
      </c>
      <c r="U524" s="45">
        <v>50</v>
      </c>
      <c r="V524" s="44"/>
    </row>
    <row r="525" spans="1:22" ht="33">
      <c r="A525" s="56" t="s">
        <v>10012</v>
      </c>
      <c r="B525" s="48" t="s">
        <v>5071</v>
      </c>
      <c r="C525" s="48">
        <v>3</v>
      </c>
      <c r="D525" s="48">
        <v>28</v>
      </c>
      <c r="E525" s="48"/>
      <c r="F525" s="48"/>
      <c r="G525" s="48"/>
      <c r="H525" s="48">
        <v>5</v>
      </c>
      <c r="I525" s="48"/>
      <c r="J525" s="48"/>
      <c r="K525" s="48"/>
      <c r="L525" s="48"/>
      <c r="M525" s="45" t="s">
        <v>5211</v>
      </c>
      <c r="N525" s="45" t="s">
        <v>5128</v>
      </c>
      <c r="O525" s="49"/>
      <c r="P525" s="49"/>
      <c r="Q525" s="50" t="s">
        <v>5212</v>
      </c>
      <c r="R525" s="50"/>
      <c r="S525" s="45" t="s">
        <v>5097</v>
      </c>
      <c r="T525" s="51" t="s">
        <v>5100</v>
      </c>
      <c r="U525" s="45">
        <v>35</v>
      </c>
      <c r="V525" s="44"/>
    </row>
    <row r="526" spans="1:22" ht="49.5">
      <c r="A526" s="56" t="s">
        <v>10012</v>
      </c>
      <c r="B526" s="48" t="s">
        <v>5071</v>
      </c>
      <c r="C526" s="48">
        <v>3</v>
      </c>
      <c r="D526" s="48">
        <v>28</v>
      </c>
      <c r="E526" s="48"/>
      <c r="F526" s="48"/>
      <c r="G526" s="48"/>
      <c r="H526" s="48">
        <v>10</v>
      </c>
      <c r="I526" s="48"/>
      <c r="J526" s="48"/>
      <c r="K526" s="48"/>
      <c r="L526" s="48"/>
      <c r="M526" s="45" t="s">
        <v>5213</v>
      </c>
      <c r="N526" s="45" t="s">
        <v>5128</v>
      </c>
      <c r="O526" s="49"/>
      <c r="P526" s="49"/>
      <c r="Q526" s="50" t="s">
        <v>5214</v>
      </c>
      <c r="R526" s="50"/>
      <c r="S526" s="45" t="s">
        <v>5075</v>
      </c>
      <c r="T526" s="51" t="s">
        <v>5100</v>
      </c>
      <c r="U526" s="45">
        <v>55</v>
      </c>
      <c r="V526" s="44"/>
    </row>
    <row r="527" spans="1:22" ht="49.5">
      <c r="A527" s="56" t="s">
        <v>10012</v>
      </c>
      <c r="B527" s="48" t="s">
        <v>5071</v>
      </c>
      <c r="C527" s="48">
        <v>3</v>
      </c>
      <c r="D527" s="48">
        <v>28</v>
      </c>
      <c r="E527" s="48"/>
      <c r="F527" s="48"/>
      <c r="G527" s="48"/>
      <c r="H527" s="48">
        <v>3</v>
      </c>
      <c r="I527" s="48"/>
      <c r="J527" s="48"/>
      <c r="K527" s="48"/>
      <c r="L527" s="48"/>
      <c r="M527" s="45" t="s">
        <v>5215</v>
      </c>
      <c r="N527" s="45" t="s">
        <v>5128</v>
      </c>
      <c r="O527" s="49"/>
      <c r="P527" s="49"/>
      <c r="Q527" s="50" t="s">
        <v>5216</v>
      </c>
      <c r="R527" s="50"/>
      <c r="S527" s="45" t="s">
        <v>5075</v>
      </c>
      <c r="T527" s="51" t="s">
        <v>5100</v>
      </c>
      <c r="U527" s="45">
        <v>70</v>
      </c>
      <c r="V527" s="44"/>
    </row>
    <row r="528" spans="1:22" ht="49.5">
      <c r="A528" s="56" t="s">
        <v>10012</v>
      </c>
      <c r="B528" s="48" t="s">
        <v>5071</v>
      </c>
      <c r="C528" s="48">
        <v>3</v>
      </c>
      <c r="D528" s="48">
        <v>28</v>
      </c>
      <c r="E528" s="48"/>
      <c r="F528" s="48"/>
      <c r="G528" s="48"/>
      <c r="H528" s="48">
        <v>10</v>
      </c>
      <c r="I528" s="48"/>
      <c r="J528" s="48"/>
      <c r="K528" s="48"/>
      <c r="L528" s="48"/>
      <c r="M528" s="45" t="s">
        <v>5217</v>
      </c>
      <c r="N528" s="45" t="s">
        <v>5218</v>
      </c>
      <c r="O528" s="49"/>
      <c r="P528" s="49"/>
      <c r="Q528" s="50" t="s">
        <v>5216</v>
      </c>
      <c r="R528" s="50"/>
      <c r="S528" s="45" t="s">
        <v>5219</v>
      </c>
      <c r="T528" s="51" t="s">
        <v>5155</v>
      </c>
      <c r="U528" s="45">
        <v>45</v>
      </c>
      <c r="V528" s="44"/>
    </row>
    <row r="529" spans="1:22" ht="49.5">
      <c r="A529" s="56" t="s">
        <v>10012</v>
      </c>
      <c r="B529" s="48" t="s">
        <v>5071</v>
      </c>
      <c r="C529" s="48">
        <v>3</v>
      </c>
      <c r="D529" s="48">
        <v>28</v>
      </c>
      <c r="E529" s="48"/>
      <c r="F529" s="48"/>
      <c r="G529" s="48"/>
      <c r="H529" s="48">
        <v>5</v>
      </c>
      <c r="I529" s="48"/>
      <c r="J529" s="48"/>
      <c r="K529" s="48"/>
      <c r="L529" s="48"/>
      <c r="M529" s="45" t="s">
        <v>5220</v>
      </c>
      <c r="N529" s="45" t="s">
        <v>5221</v>
      </c>
      <c r="O529" s="49"/>
      <c r="P529" s="49"/>
      <c r="Q529" s="50" t="s">
        <v>5222</v>
      </c>
      <c r="R529" s="50"/>
      <c r="S529" s="45" t="s">
        <v>5075</v>
      </c>
      <c r="T529" s="51" t="s">
        <v>5100</v>
      </c>
      <c r="U529" s="45">
        <v>65</v>
      </c>
      <c r="V529" s="44"/>
    </row>
    <row r="530" spans="1:22" ht="33">
      <c r="A530" s="56" t="s">
        <v>10012</v>
      </c>
      <c r="B530" s="48" t="s">
        <v>5071</v>
      </c>
      <c r="C530" s="48">
        <v>3</v>
      </c>
      <c r="D530" s="48">
        <v>28</v>
      </c>
      <c r="E530" s="48"/>
      <c r="F530" s="48"/>
      <c r="G530" s="48"/>
      <c r="H530" s="48">
        <v>10</v>
      </c>
      <c r="I530" s="48"/>
      <c r="J530" s="48"/>
      <c r="K530" s="48"/>
      <c r="L530" s="48"/>
      <c r="M530" s="45" t="s">
        <v>5223</v>
      </c>
      <c r="N530" s="45" t="s">
        <v>5221</v>
      </c>
      <c r="O530" s="49"/>
      <c r="P530" s="49"/>
      <c r="Q530" s="50" t="s">
        <v>5224</v>
      </c>
      <c r="R530" s="50"/>
      <c r="S530" s="45" t="s">
        <v>5219</v>
      </c>
      <c r="T530" s="51" t="s">
        <v>5155</v>
      </c>
      <c r="U530" s="45">
        <v>47</v>
      </c>
      <c r="V530" s="44"/>
    </row>
    <row r="531" spans="1:22" ht="49.5">
      <c r="A531" s="56" t="s">
        <v>10012</v>
      </c>
      <c r="B531" s="48" t="s">
        <v>5071</v>
      </c>
      <c r="C531" s="48">
        <v>3</v>
      </c>
      <c r="D531" s="48">
        <v>28</v>
      </c>
      <c r="E531" s="48"/>
      <c r="F531" s="48"/>
      <c r="G531" s="48"/>
      <c r="H531" s="48">
        <v>6</v>
      </c>
      <c r="I531" s="48"/>
      <c r="J531" s="48"/>
      <c r="K531" s="48"/>
      <c r="L531" s="48"/>
      <c r="M531" s="45" t="s">
        <v>5225</v>
      </c>
      <c r="N531" s="45" t="s">
        <v>5096</v>
      </c>
      <c r="O531" s="49"/>
      <c r="P531" s="49"/>
      <c r="Q531" s="50" t="s">
        <v>5226</v>
      </c>
      <c r="R531" s="50"/>
      <c r="S531" s="45" t="s">
        <v>5227</v>
      </c>
      <c r="T531" s="51" t="s">
        <v>5100</v>
      </c>
      <c r="U531" s="45">
        <v>50</v>
      </c>
      <c r="V531" s="44"/>
    </row>
    <row r="532" spans="1:22" ht="49.5">
      <c r="A532" s="56" t="s">
        <v>10012</v>
      </c>
      <c r="B532" s="48" t="s">
        <v>5071</v>
      </c>
      <c r="C532" s="48">
        <v>3</v>
      </c>
      <c r="D532" s="48">
        <v>28</v>
      </c>
      <c r="E532" s="48"/>
      <c r="F532" s="48"/>
      <c r="G532" s="48"/>
      <c r="H532" s="48">
        <v>3</v>
      </c>
      <c r="I532" s="48"/>
      <c r="J532" s="48"/>
      <c r="K532" s="48"/>
      <c r="L532" s="48"/>
      <c r="M532" s="45" t="s">
        <v>5228</v>
      </c>
      <c r="N532" s="45" t="s">
        <v>5096</v>
      </c>
      <c r="O532" s="49"/>
      <c r="P532" s="49"/>
      <c r="Q532" s="50" t="s">
        <v>5229</v>
      </c>
      <c r="R532" s="50"/>
      <c r="S532" s="45" t="s">
        <v>5075</v>
      </c>
      <c r="T532" s="51" t="s">
        <v>5100</v>
      </c>
      <c r="U532" s="45">
        <v>70</v>
      </c>
      <c r="V532" s="44"/>
    </row>
    <row r="533" spans="1:22" ht="49.5">
      <c r="A533" s="56" t="s">
        <v>10012</v>
      </c>
      <c r="B533" s="48" t="s">
        <v>5071</v>
      </c>
      <c r="C533" s="48">
        <v>3</v>
      </c>
      <c r="D533" s="48">
        <v>28</v>
      </c>
      <c r="E533" s="48"/>
      <c r="F533" s="48"/>
      <c r="G533" s="48"/>
      <c r="H533" s="48">
        <v>6</v>
      </c>
      <c r="I533" s="48"/>
      <c r="J533" s="48"/>
      <c r="K533" s="48"/>
      <c r="L533" s="48"/>
      <c r="M533" s="45" t="s">
        <v>5230</v>
      </c>
      <c r="N533" s="45" t="s">
        <v>5231</v>
      </c>
      <c r="O533" s="49"/>
      <c r="P533" s="49"/>
      <c r="Q533" s="50" t="s">
        <v>5229</v>
      </c>
      <c r="R533" s="50"/>
      <c r="S533" s="45" t="s">
        <v>5219</v>
      </c>
      <c r="T533" s="51" t="s">
        <v>5155</v>
      </c>
      <c r="U533" s="45">
        <v>45</v>
      </c>
      <c r="V533" s="44"/>
    </row>
    <row r="534" spans="1:22" ht="49.5">
      <c r="A534" s="56" t="s">
        <v>10012</v>
      </c>
      <c r="B534" s="48" t="s">
        <v>5071</v>
      </c>
      <c r="C534" s="48">
        <v>3</v>
      </c>
      <c r="D534" s="48">
        <v>28</v>
      </c>
      <c r="E534" s="48"/>
      <c r="F534" s="48"/>
      <c r="G534" s="48"/>
      <c r="H534" s="48">
        <v>6</v>
      </c>
      <c r="I534" s="48"/>
      <c r="J534" s="48"/>
      <c r="K534" s="48"/>
      <c r="L534" s="48"/>
      <c r="M534" s="45" t="s">
        <v>5232</v>
      </c>
      <c r="N534" s="45" t="s">
        <v>5233</v>
      </c>
      <c r="O534" s="49"/>
      <c r="P534" s="49"/>
      <c r="Q534" s="50" t="s">
        <v>5234</v>
      </c>
      <c r="R534" s="50"/>
      <c r="S534" s="45" t="s">
        <v>5075</v>
      </c>
      <c r="T534" s="51" t="s">
        <v>5100</v>
      </c>
      <c r="U534" s="45">
        <v>65</v>
      </c>
      <c r="V534" s="44"/>
    </row>
    <row r="535" spans="1:22" ht="33">
      <c r="A535" s="56" t="s">
        <v>10012</v>
      </c>
      <c r="B535" s="48" t="s">
        <v>5071</v>
      </c>
      <c r="C535" s="48">
        <v>3</v>
      </c>
      <c r="D535" s="48">
        <v>28</v>
      </c>
      <c r="E535" s="48"/>
      <c r="F535" s="48"/>
      <c r="G535" s="48"/>
      <c r="H535" s="48">
        <v>6</v>
      </c>
      <c r="I535" s="48"/>
      <c r="J535" s="48"/>
      <c r="K535" s="48"/>
      <c r="L535" s="48"/>
      <c r="M535" s="45" t="s">
        <v>5235</v>
      </c>
      <c r="N535" s="45" t="s">
        <v>5233</v>
      </c>
      <c r="O535" s="49"/>
      <c r="P535" s="49"/>
      <c r="Q535" s="50" t="s">
        <v>5236</v>
      </c>
      <c r="R535" s="50"/>
      <c r="S535" s="45" t="s">
        <v>5219</v>
      </c>
      <c r="T535" s="51" t="s">
        <v>5155</v>
      </c>
      <c r="U535" s="45">
        <v>47</v>
      </c>
      <c r="V535" s="44"/>
    </row>
    <row r="536" spans="1:22" ht="49.5">
      <c r="A536" s="56" t="s">
        <v>10012</v>
      </c>
      <c r="B536" s="48" t="s">
        <v>5071</v>
      </c>
      <c r="C536" s="48">
        <v>3</v>
      </c>
      <c r="D536" s="48">
        <v>28</v>
      </c>
      <c r="E536" s="48"/>
      <c r="F536" s="48"/>
      <c r="G536" s="48"/>
      <c r="H536" s="48">
        <v>8</v>
      </c>
      <c r="I536" s="48"/>
      <c r="J536" s="48"/>
      <c r="K536" s="48"/>
      <c r="L536" s="48"/>
      <c r="M536" s="45" t="s">
        <v>5237</v>
      </c>
      <c r="N536" s="45" t="s">
        <v>5096</v>
      </c>
      <c r="O536" s="49"/>
      <c r="P536" s="49"/>
      <c r="Q536" s="50" t="s">
        <v>5238</v>
      </c>
      <c r="R536" s="50"/>
      <c r="S536" s="45" t="s">
        <v>5097</v>
      </c>
      <c r="T536" s="51" t="s">
        <v>5100</v>
      </c>
      <c r="U536" s="45">
        <v>55</v>
      </c>
      <c r="V536" s="44"/>
    </row>
    <row r="537" spans="1:22" ht="33">
      <c r="A537" s="56" t="s">
        <v>10012</v>
      </c>
      <c r="B537" s="48" t="s">
        <v>5071</v>
      </c>
      <c r="C537" s="48">
        <v>3</v>
      </c>
      <c r="D537" s="48">
        <v>28</v>
      </c>
      <c r="E537" s="48"/>
      <c r="F537" s="48"/>
      <c r="G537" s="48"/>
      <c r="H537" s="48">
        <v>5</v>
      </c>
      <c r="I537" s="48"/>
      <c r="J537" s="48"/>
      <c r="K537" s="48"/>
      <c r="L537" s="48"/>
      <c r="M537" s="45" t="s">
        <v>5239</v>
      </c>
      <c r="N537" s="45" t="s">
        <v>5240</v>
      </c>
      <c r="O537" s="49"/>
      <c r="P537" s="49"/>
      <c r="Q537" s="50" t="s">
        <v>5241</v>
      </c>
      <c r="R537" s="50"/>
      <c r="S537" s="45" t="s">
        <v>5242</v>
      </c>
      <c r="T537" s="51" t="s">
        <v>5155</v>
      </c>
      <c r="U537" s="45">
        <v>5</v>
      </c>
      <c r="V537" s="44"/>
    </row>
    <row r="538" spans="1:22" ht="49.5">
      <c r="A538" s="56" t="s">
        <v>10012</v>
      </c>
      <c r="B538" s="48" t="s">
        <v>5071</v>
      </c>
      <c r="C538" s="48">
        <v>3</v>
      </c>
      <c r="D538" s="48">
        <v>28</v>
      </c>
      <c r="E538" s="48"/>
      <c r="F538" s="48"/>
      <c r="G538" s="48"/>
      <c r="H538" s="48">
        <v>4</v>
      </c>
      <c r="I538" s="48"/>
      <c r="J538" s="48"/>
      <c r="K538" s="48"/>
      <c r="L538" s="48"/>
      <c r="M538" s="45" t="s">
        <v>5243</v>
      </c>
      <c r="N538" s="45" t="s">
        <v>5128</v>
      </c>
      <c r="O538" s="49"/>
      <c r="P538" s="49"/>
      <c r="Q538" s="50" t="s">
        <v>5244</v>
      </c>
      <c r="R538" s="50"/>
      <c r="S538" s="45" t="s">
        <v>5097</v>
      </c>
      <c r="T538" s="51" t="s">
        <v>5100</v>
      </c>
      <c r="U538" s="45">
        <v>51</v>
      </c>
      <c r="V538" s="44"/>
    </row>
    <row r="539" spans="1:22" ht="33">
      <c r="A539" s="56" t="s">
        <v>10012</v>
      </c>
      <c r="B539" s="48" t="s">
        <v>5071</v>
      </c>
      <c r="C539" s="48">
        <v>3</v>
      </c>
      <c r="D539" s="48">
        <v>28</v>
      </c>
      <c r="E539" s="48"/>
      <c r="F539" s="48"/>
      <c r="G539" s="48"/>
      <c r="H539" s="48">
        <v>3</v>
      </c>
      <c r="I539" s="48"/>
      <c r="J539" s="48"/>
      <c r="K539" s="48"/>
      <c r="L539" s="48"/>
      <c r="M539" s="45" t="s">
        <v>5245</v>
      </c>
      <c r="N539" s="45" t="s">
        <v>5246</v>
      </c>
      <c r="O539" s="49"/>
      <c r="P539" s="49"/>
      <c r="Q539" s="50" t="s">
        <v>5247</v>
      </c>
      <c r="R539" s="50"/>
      <c r="S539" s="45" t="s">
        <v>5242</v>
      </c>
      <c r="T539" s="51" t="s">
        <v>5155</v>
      </c>
      <c r="U539" s="45">
        <v>3</v>
      </c>
      <c r="V539" s="44"/>
    </row>
    <row r="540" spans="1:22">
      <c r="A540" s="56" t="s">
        <v>10012</v>
      </c>
      <c r="B540" s="48" t="s">
        <v>5071</v>
      </c>
      <c r="C540" s="48">
        <v>3</v>
      </c>
      <c r="D540" s="48">
        <v>28</v>
      </c>
      <c r="E540" s="48"/>
      <c r="F540" s="48"/>
      <c r="G540" s="48"/>
      <c r="H540" s="48">
        <v>4</v>
      </c>
      <c r="I540" s="48"/>
      <c r="J540" s="48"/>
      <c r="K540" s="48"/>
      <c r="L540" s="48"/>
      <c r="M540" s="45" t="s">
        <v>5248</v>
      </c>
      <c r="N540" s="45" t="s">
        <v>5128</v>
      </c>
      <c r="O540" s="49"/>
      <c r="P540" s="49"/>
      <c r="Q540" s="50" t="s">
        <v>3243</v>
      </c>
      <c r="R540" s="50"/>
      <c r="S540" s="45" t="s">
        <v>5097</v>
      </c>
      <c r="T540" s="51" t="s">
        <v>5155</v>
      </c>
      <c r="U540" s="45">
        <v>70</v>
      </c>
      <c r="V540" s="44"/>
    </row>
    <row r="541" spans="1:22" ht="33">
      <c r="A541" s="56" t="s">
        <v>10012</v>
      </c>
      <c r="B541" s="48" t="s">
        <v>5071</v>
      </c>
      <c r="C541" s="48">
        <v>3</v>
      </c>
      <c r="D541" s="48">
        <v>28</v>
      </c>
      <c r="E541" s="48"/>
      <c r="F541" s="48"/>
      <c r="G541" s="48"/>
      <c r="H541" s="48">
        <v>3</v>
      </c>
      <c r="I541" s="48"/>
      <c r="J541" s="48"/>
      <c r="K541" s="48"/>
      <c r="L541" s="48"/>
      <c r="M541" s="45" t="s">
        <v>5249</v>
      </c>
      <c r="N541" s="45" t="s">
        <v>3243</v>
      </c>
      <c r="O541" s="49"/>
      <c r="P541" s="49"/>
      <c r="Q541" s="50" t="s">
        <v>5250</v>
      </c>
      <c r="R541" s="50"/>
      <c r="S541" s="45" t="s">
        <v>5097</v>
      </c>
      <c r="T541" s="51" t="s">
        <v>5103</v>
      </c>
      <c r="U541" s="45">
        <v>3</v>
      </c>
      <c r="V541" s="44"/>
    </row>
    <row r="542" spans="1:22" ht="33">
      <c r="A542" s="56" t="s">
        <v>10012</v>
      </c>
      <c r="B542" s="48" t="s">
        <v>5071</v>
      </c>
      <c r="C542" s="48">
        <v>3</v>
      </c>
      <c r="D542" s="48">
        <v>28</v>
      </c>
      <c r="E542" s="48"/>
      <c r="F542" s="48"/>
      <c r="G542" s="48"/>
      <c r="H542" s="48">
        <v>5</v>
      </c>
      <c r="I542" s="48"/>
      <c r="J542" s="48"/>
      <c r="K542" s="48"/>
      <c r="L542" s="48"/>
      <c r="M542" s="45" t="s">
        <v>5251</v>
      </c>
      <c r="N542" s="45" t="s">
        <v>5252</v>
      </c>
      <c r="O542" s="49"/>
      <c r="P542" s="49"/>
      <c r="Q542" s="50" t="s">
        <v>5253</v>
      </c>
      <c r="R542" s="50"/>
      <c r="S542" s="45" t="s">
        <v>5097</v>
      </c>
      <c r="T542" s="51" t="s">
        <v>5103</v>
      </c>
      <c r="U542" s="45">
        <v>20</v>
      </c>
      <c r="V542" s="44"/>
    </row>
    <row r="543" spans="1:22">
      <c r="A543" s="56" t="s">
        <v>10012</v>
      </c>
      <c r="B543" s="48" t="s">
        <v>5071</v>
      </c>
      <c r="C543" s="48">
        <v>3</v>
      </c>
      <c r="D543" s="48">
        <v>28</v>
      </c>
      <c r="E543" s="48"/>
      <c r="F543" s="48"/>
      <c r="G543" s="48"/>
      <c r="H543" s="48">
        <v>6</v>
      </c>
      <c r="I543" s="48"/>
      <c r="J543" s="48"/>
      <c r="K543" s="48"/>
      <c r="L543" s="48"/>
      <c r="M543" s="45" t="s">
        <v>5254</v>
      </c>
      <c r="N543" s="45" t="s">
        <v>5128</v>
      </c>
      <c r="O543" s="49"/>
      <c r="P543" s="49"/>
      <c r="Q543" s="50" t="s">
        <v>3257</v>
      </c>
      <c r="R543" s="50"/>
      <c r="S543" s="45" t="s">
        <v>5097</v>
      </c>
      <c r="T543" s="51" t="s">
        <v>5100</v>
      </c>
      <c r="U543" s="45">
        <v>85</v>
      </c>
      <c r="V543" s="44"/>
    </row>
    <row r="544" spans="1:22">
      <c r="A544" s="56" t="s">
        <v>10012</v>
      </c>
      <c r="B544" s="48" t="s">
        <v>5071</v>
      </c>
      <c r="C544" s="48">
        <v>3</v>
      </c>
      <c r="D544" s="48">
        <v>28</v>
      </c>
      <c r="E544" s="48"/>
      <c r="F544" s="48"/>
      <c r="G544" s="48"/>
      <c r="H544" s="48">
        <v>6</v>
      </c>
      <c r="I544" s="48"/>
      <c r="J544" s="48"/>
      <c r="K544" s="48"/>
      <c r="L544" s="48"/>
      <c r="M544" s="45" t="s">
        <v>5255</v>
      </c>
      <c r="N544" s="45" t="s">
        <v>5096</v>
      </c>
      <c r="O544" s="49"/>
      <c r="P544" s="49"/>
      <c r="Q544" s="50" t="s">
        <v>5256</v>
      </c>
      <c r="R544" s="50"/>
      <c r="S544" s="45" t="s">
        <v>5097</v>
      </c>
      <c r="T544" s="51" t="s">
        <v>5100</v>
      </c>
      <c r="U544" s="45">
        <v>85</v>
      </c>
      <c r="V544" s="44"/>
    </row>
    <row r="545" spans="1:37">
      <c r="A545" s="56" t="s">
        <v>10012</v>
      </c>
      <c r="B545" s="48" t="s">
        <v>5071</v>
      </c>
      <c r="C545" s="48">
        <v>3</v>
      </c>
      <c r="D545" s="48">
        <v>28</v>
      </c>
      <c r="E545" s="48"/>
      <c r="F545" s="48"/>
      <c r="G545" s="48"/>
      <c r="H545" s="48" t="s">
        <v>4295</v>
      </c>
      <c r="I545" s="48"/>
      <c r="J545" s="48"/>
      <c r="K545" s="48"/>
      <c r="L545" s="48"/>
      <c r="M545" s="45" t="s">
        <v>5257</v>
      </c>
      <c r="N545" s="45" t="s">
        <v>3382</v>
      </c>
      <c r="O545" s="49"/>
      <c r="P545" s="49"/>
      <c r="Q545" s="50" t="s">
        <v>5258</v>
      </c>
      <c r="R545" s="50"/>
      <c r="S545" s="45" t="s">
        <v>5259</v>
      </c>
      <c r="T545" s="51" t="s">
        <v>5183</v>
      </c>
      <c r="U545" s="379"/>
      <c r="V545" s="44"/>
      <c r="AK545" s="47" t="s">
        <v>5260</v>
      </c>
    </row>
    <row r="546" spans="1:37">
      <c r="A546" s="56" t="s">
        <v>10012</v>
      </c>
      <c r="B546" s="48" t="s">
        <v>5071</v>
      </c>
      <c r="C546" s="48">
        <v>3</v>
      </c>
      <c r="D546" s="48">
        <v>28</v>
      </c>
      <c r="E546" s="48"/>
      <c r="F546" s="48"/>
      <c r="G546" s="48"/>
      <c r="H546" s="48" t="s">
        <v>4295</v>
      </c>
      <c r="I546" s="48"/>
      <c r="J546" s="48"/>
      <c r="K546" s="48"/>
      <c r="L546" s="48"/>
      <c r="M546" s="45" t="s">
        <v>5261</v>
      </c>
      <c r="N546" s="45" t="s">
        <v>3382</v>
      </c>
      <c r="O546" s="49"/>
      <c r="P546" s="49"/>
      <c r="Q546" s="50" t="s">
        <v>5262</v>
      </c>
      <c r="R546" s="50"/>
      <c r="S546" s="45" t="s">
        <v>5259</v>
      </c>
      <c r="T546" s="51" t="s">
        <v>5263</v>
      </c>
      <c r="U546" s="379"/>
      <c r="V546" s="44"/>
      <c r="AK546" s="47" t="s">
        <v>5260</v>
      </c>
    </row>
    <row r="547" spans="1:37">
      <c r="A547" s="56" t="s">
        <v>10012</v>
      </c>
      <c r="B547" s="48" t="s">
        <v>5071</v>
      </c>
      <c r="C547" s="48">
        <v>3</v>
      </c>
      <c r="D547" s="48">
        <v>28</v>
      </c>
      <c r="E547" s="48"/>
      <c r="F547" s="48"/>
      <c r="G547" s="48"/>
      <c r="H547" s="48">
        <v>6</v>
      </c>
      <c r="I547" s="48"/>
      <c r="J547" s="48"/>
      <c r="K547" s="48"/>
      <c r="L547" s="48"/>
      <c r="M547" s="45" t="s">
        <v>5264</v>
      </c>
      <c r="N547" s="45" t="s">
        <v>3382</v>
      </c>
      <c r="O547" s="49"/>
      <c r="P547" s="49"/>
      <c r="Q547" s="50" t="s">
        <v>5265</v>
      </c>
      <c r="R547" s="50"/>
      <c r="S547" s="45" t="s">
        <v>5259</v>
      </c>
      <c r="T547" s="51" t="s">
        <v>5266</v>
      </c>
      <c r="U547" s="45">
        <v>40</v>
      </c>
      <c r="V547" s="44"/>
    </row>
    <row r="548" spans="1:37" ht="66">
      <c r="A548" s="56" t="s">
        <v>10012</v>
      </c>
      <c r="B548" s="48" t="s">
        <v>5071</v>
      </c>
      <c r="C548" s="48">
        <v>3</v>
      </c>
      <c r="D548" s="48">
        <v>28</v>
      </c>
      <c r="E548" s="48"/>
      <c r="F548" s="48"/>
      <c r="G548" s="48"/>
      <c r="H548" s="48">
        <v>6</v>
      </c>
      <c r="I548" s="48"/>
      <c r="J548" s="48"/>
      <c r="K548" s="48"/>
      <c r="L548" s="48"/>
      <c r="M548" s="45" t="s">
        <v>5267</v>
      </c>
      <c r="N548" s="45" t="s">
        <v>3382</v>
      </c>
      <c r="O548" s="49"/>
      <c r="P548" s="49"/>
      <c r="Q548" s="50" t="s">
        <v>5268</v>
      </c>
      <c r="R548" s="50"/>
      <c r="S548" s="45" t="s">
        <v>5259</v>
      </c>
      <c r="T548" s="51" t="s">
        <v>5100</v>
      </c>
      <c r="U548" s="45">
        <v>20</v>
      </c>
      <c r="V548" s="44"/>
    </row>
    <row r="549" spans="1:37" ht="66">
      <c r="A549" s="56" t="s">
        <v>10012</v>
      </c>
      <c r="B549" s="48" t="s">
        <v>5071</v>
      </c>
      <c r="C549" s="48">
        <v>3</v>
      </c>
      <c r="D549" s="48">
        <v>28</v>
      </c>
      <c r="E549" s="48"/>
      <c r="F549" s="48"/>
      <c r="G549" s="48"/>
      <c r="H549" s="48">
        <v>6</v>
      </c>
      <c r="I549" s="48"/>
      <c r="J549" s="48"/>
      <c r="K549" s="48"/>
      <c r="L549" s="48"/>
      <c r="M549" s="45" t="s">
        <v>5269</v>
      </c>
      <c r="N549" s="45" t="s">
        <v>3382</v>
      </c>
      <c r="O549" s="49"/>
      <c r="P549" s="49"/>
      <c r="Q549" s="50" t="s">
        <v>5270</v>
      </c>
      <c r="R549" s="50"/>
      <c r="S549" s="45" t="s">
        <v>5259</v>
      </c>
      <c r="T549" s="51" t="s">
        <v>5100</v>
      </c>
      <c r="U549" s="45">
        <v>20</v>
      </c>
      <c r="V549" s="44"/>
    </row>
    <row r="550" spans="1:37" ht="33">
      <c r="A550" s="56" t="s">
        <v>10012</v>
      </c>
      <c r="B550" s="48" t="s">
        <v>5071</v>
      </c>
      <c r="C550" s="48">
        <v>3</v>
      </c>
      <c r="D550" s="48">
        <v>28</v>
      </c>
      <c r="E550" s="48"/>
      <c r="F550" s="48"/>
      <c r="G550" s="48"/>
      <c r="H550" s="48">
        <v>4</v>
      </c>
      <c r="I550" s="48"/>
      <c r="J550" s="48"/>
      <c r="K550" s="48"/>
      <c r="L550" s="48"/>
      <c r="M550" s="45" t="s">
        <v>5271</v>
      </c>
      <c r="N550" s="45" t="s">
        <v>3249</v>
      </c>
      <c r="O550" s="49"/>
      <c r="P550" s="49"/>
      <c r="Q550" s="50" t="s">
        <v>5272</v>
      </c>
      <c r="R550" s="50"/>
      <c r="S550" s="45" t="s">
        <v>4345</v>
      </c>
      <c r="T550" s="51" t="s">
        <v>5273</v>
      </c>
      <c r="U550" s="45">
        <v>25</v>
      </c>
      <c r="V550" s="44"/>
    </row>
    <row r="551" spans="1:37" ht="33">
      <c r="A551" s="56" t="s">
        <v>10012</v>
      </c>
      <c r="B551" s="48" t="s">
        <v>5071</v>
      </c>
      <c r="C551" s="48">
        <v>3</v>
      </c>
      <c r="D551" s="48">
        <v>28</v>
      </c>
      <c r="E551" s="48"/>
      <c r="F551" s="48"/>
      <c r="G551" s="48"/>
      <c r="H551" s="48">
        <v>4</v>
      </c>
      <c r="I551" s="48"/>
      <c r="J551" s="48"/>
      <c r="K551" s="48"/>
      <c r="L551" s="48"/>
      <c r="M551" s="45" t="s">
        <v>5274</v>
      </c>
      <c r="N551" s="45" t="s">
        <v>3249</v>
      </c>
      <c r="O551" s="49"/>
      <c r="P551" s="49"/>
      <c r="Q551" s="50" t="s">
        <v>5275</v>
      </c>
      <c r="R551" s="50"/>
      <c r="S551" s="45" t="s">
        <v>4345</v>
      </c>
      <c r="T551" s="51" t="s">
        <v>5273</v>
      </c>
      <c r="U551" s="45">
        <v>25</v>
      </c>
      <c r="V551" s="44"/>
    </row>
    <row r="552" spans="1:37" ht="33">
      <c r="A552" s="56" t="s">
        <v>10012</v>
      </c>
      <c r="B552" s="48" t="s">
        <v>5071</v>
      </c>
      <c r="C552" s="48">
        <v>3</v>
      </c>
      <c r="D552" s="48">
        <v>28</v>
      </c>
      <c r="E552" s="48"/>
      <c r="F552" s="48"/>
      <c r="G552" s="48"/>
      <c r="H552" s="48">
        <v>4</v>
      </c>
      <c r="I552" s="48"/>
      <c r="J552" s="48"/>
      <c r="K552" s="48"/>
      <c r="L552" s="48"/>
      <c r="M552" s="45" t="s">
        <v>5276</v>
      </c>
      <c r="N552" s="45" t="s">
        <v>3249</v>
      </c>
      <c r="O552" s="49"/>
      <c r="P552" s="49"/>
      <c r="Q552" s="50" t="s">
        <v>5277</v>
      </c>
      <c r="R552" s="50"/>
      <c r="S552" s="45" t="s">
        <v>4345</v>
      </c>
      <c r="T552" s="51" t="s">
        <v>5273</v>
      </c>
      <c r="U552" s="45">
        <v>40</v>
      </c>
      <c r="V552" s="44"/>
    </row>
    <row r="553" spans="1:37" ht="33">
      <c r="A553" s="56" t="s">
        <v>10012</v>
      </c>
      <c r="B553" s="48" t="s">
        <v>5071</v>
      </c>
      <c r="C553" s="48">
        <v>3</v>
      </c>
      <c r="D553" s="48">
        <v>28</v>
      </c>
      <c r="E553" s="48"/>
      <c r="F553" s="48"/>
      <c r="G553" s="48"/>
      <c r="H553" s="48">
        <v>4</v>
      </c>
      <c r="I553" s="48"/>
      <c r="J553" s="48"/>
      <c r="K553" s="48"/>
      <c r="L553" s="48"/>
      <c r="M553" s="45" t="s">
        <v>5278</v>
      </c>
      <c r="N553" s="45" t="s">
        <v>3249</v>
      </c>
      <c r="O553" s="49"/>
      <c r="P553" s="49"/>
      <c r="Q553" s="50" t="s">
        <v>5279</v>
      </c>
      <c r="R553" s="50"/>
      <c r="S553" s="45" t="s">
        <v>4345</v>
      </c>
      <c r="T553" s="51" t="s">
        <v>5273</v>
      </c>
      <c r="U553" s="45">
        <v>40</v>
      </c>
      <c r="V553" s="44"/>
    </row>
    <row r="554" spans="1:37" ht="33">
      <c r="A554" s="56" t="s">
        <v>10012</v>
      </c>
      <c r="B554" s="48" t="s">
        <v>5071</v>
      </c>
      <c r="C554" s="48">
        <v>3</v>
      </c>
      <c r="D554" s="48">
        <v>28</v>
      </c>
      <c r="E554" s="48"/>
      <c r="F554" s="48"/>
      <c r="G554" s="48"/>
      <c r="H554" s="48">
        <v>4</v>
      </c>
      <c r="I554" s="48"/>
      <c r="J554" s="48"/>
      <c r="K554" s="48"/>
      <c r="L554" s="48"/>
      <c r="M554" s="45" t="s">
        <v>5280</v>
      </c>
      <c r="N554" s="45" t="s">
        <v>3249</v>
      </c>
      <c r="O554" s="49"/>
      <c r="P554" s="49"/>
      <c r="Q554" s="50" t="s">
        <v>5281</v>
      </c>
      <c r="R554" s="50"/>
      <c r="S554" s="45" t="s">
        <v>4345</v>
      </c>
      <c r="T554" s="51" t="s">
        <v>5273</v>
      </c>
      <c r="U554" s="45">
        <v>65</v>
      </c>
      <c r="V554" s="44"/>
    </row>
    <row r="555" spans="1:37" ht="33">
      <c r="A555" s="56" t="s">
        <v>10012</v>
      </c>
      <c r="B555" s="48" t="s">
        <v>5071</v>
      </c>
      <c r="C555" s="48">
        <v>3</v>
      </c>
      <c r="D555" s="48">
        <v>28</v>
      </c>
      <c r="E555" s="48"/>
      <c r="F555" s="48"/>
      <c r="G555" s="48"/>
      <c r="H555" s="48">
        <v>6</v>
      </c>
      <c r="I555" s="48"/>
      <c r="J555" s="48"/>
      <c r="K555" s="48"/>
      <c r="L555" s="48"/>
      <c r="M555" s="45" t="s">
        <v>5282</v>
      </c>
      <c r="N555" s="45" t="s">
        <v>3249</v>
      </c>
      <c r="O555" s="49"/>
      <c r="P555" s="49"/>
      <c r="Q555" s="50" t="s">
        <v>5283</v>
      </c>
      <c r="R555" s="50"/>
      <c r="S555" s="45" t="s">
        <v>4345</v>
      </c>
      <c r="T555" s="51" t="s">
        <v>5273</v>
      </c>
      <c r="U555" s="45">
        <v>70</v>
      </c>
      <c r="V555" s="44"/>
    </row>
    <row r="556" spans="1:37" ht="33">
      <c r="A556" s="56" t="s">
        <v>10012</v>
      </c>
      <c r="B556" s="48" t="s">
        <v>5071</v>
      </c>
      <c r="C556" s="48">
        <v>3</v>
      </c>
      <c r="D556" s="48">
        <v>28</v>
      </c>
      <c r="E556" s="48"/>
      <c r="F556" s="48"/>
      <c r="G556" s="48"/>
      <c r="H556" s="48">
        <v>4</v>
      </c>
      <c r="I556" s="48"/>
      <c r="J556" s="48"/>
      <c r="K556" s="48"/>
      <c r="L556" s="48"/>
      <c r="M556" s="45" t="s">
        <v>5284</v>
      </c>
      <c r="N556" s="45" t="s">
        <v>3249</v>
      </c>
      <c r="O556" s="49"/>
      <c r="P556" s="49"/>
      <c r="Q556" s="50" t="s">
        <v>5285</v>
      </c>
      <c r="R556" s="50"/>
      <c r="S556" s="45" t="s">
        <v>4345</v>
      </c>
      <c r="T556" s="51" t="s">
        <v>5273</v>
      </c>
      <c r="U556" s="45">
        <v>68</v>
      </c>
      <c r="V556" s="44"/>
    </row>
    <row r="557" spans="1:37" ht="33">
      <c r="A557" s="56" t="s">
        <v>10012</v>
      </c>
      <c r="B557" s="48" t="s">
        <v>5071</v>
      </c>
      <c r="C557" s="48">
        <v>3</v>
      </c>
      <c r="D557" s="48">
        <v>28</v>
      </c>
      <c r="E557" s="48"/>
      <c r="F557" s="48"/>
      <c r="G557" s="48"/>
      <c r="H557" s="48">
        <v>5</v>
      </c>
      <c r="I557" s="48"/>
      <c r="J557" s="48"/>
      <c r="K557" s="48"/>
      <c r="L557" s="48"/>
      <c r="M557" s="45" t="s">
        <v>5286</v>
      </c>
      <c r="N557" s="45" t="s">
        <v>3249</v>
      </c>
      <c r="O557" s="49"/>
      <c r="P557" s="49"/>
      <c r="Q557" s="50" t="s">
        <v>5287</v>
      </c>
      <c r="R557" s="50"/>
      <c r="S557" s="45" t="s">
        <v>4345</v>
      </c>
      <c r="T557" s="51" t="s">
        <v>5273</v>
      </c>
      <c r="U557" s="45">
        <v>70</v>
      </c>
      <c r="V557" s="44"/>
    </row>
    <row r="558" spans="1:37" ht="33">
      <c r="A558" s="56" t="s">
        <v>10012</v>
      </c>
      <c r="B558" s="48" t="s">
        <v>5071</v>
      </c>
      <c r="C558" s="48">
        <v>3</v>
      </c>
      <c r="D558" s="48">
        <v>28</v>
      </c>
      <c r="E558" s="48"/>
      <c r="F558" s="48"/>
      <c r="G558" s="48"/>
      <c r="H558" s="48">
        <v>4</v>
      </c>
      <c r="I558" s="48"/>
      <c r="J558" s="48"/>
      <c r="K558" s="48"/>
      <c r="L558" s="48"/>
      <c r="M558" s="45" t="s">
        <v>5288</v>
      </c>
      <c r="N558" s="45" t="s">
        <v>3249</v>
      </c>
      <c r="O558" s="49"/>
      <c r="P558" s="49"/>
      <c r="Q558" s="50" t="s">
        <v>5289</v>
      </c>
      <c r="R558" s="50"/>
      <c r="S558" s="45" t="s">
        <v>4345</v>
      </c>
      <c r="T558" s="51" t="s">
        <v>5273</v>
      </c>
      <c r="U558" s="45">
        <v>100</v>
      </c>
      <c r="V558" s="44"/>
    </row>
    <row r="559" spans="1:37" ht="33">
      <c r="A559" s="56" t="s">
        <v>10012</v>
      </c>
      <c r="B559" s="48" t="s">
        <v>5071</v>
      </c>
      <c r="C559" s="48">
        <v>3</v>
      </c>
      <c r="D559" s="48">
        <v>28</v>
      </c>
      <c r="E559" s="48"/>
      <c r="F559" s="48"/>
      <c r="G559" s="48"/>
      <c r="H559" s="48">
        <v>6</v>
      </c>
      <c r="I559" s="48"/>
      <c r="J559" s="48"/>
      <c r="K559" s="48"/>
      <c r="L559" s="48"/>
      <c r="M559" s="45" t="s">
        <v>5290</v>
      </c>
      <c r="N559" s="45" t="s">
        <v>3249</v>
      </c>
      <c r="O559" s="49"/>
      <c r="P559" s="49"/>
      <c r="Q559" s="50" t="s">
        <v>5291</v>
      </c>
      <c r="R559" s="50"/>
      <c r="S559" s="45" t="s">
        <v>4345</v>
      </c>
      <c r="T559" s="51" t="s">
        <v>5273</v>
      </c>
      <c r="U559" s="45">
        <v>95</v>
      </c>
      <c r="V559" s="44"/>
    </row>
    <row r="560" spans="1:37" ht="33">
      <c r="A560" s="56" t="s">
        <v>10012</v>
      </c>
      <c r="B560" s="48" t="s">
        <v>5071</v>
      </c>
      <c r="C560" s="48">
        <v>3</v>
      </c>
      <c r="D560" s="48">
        <v>28</v>
      </c>
      <c r="E560" s="48"/>
      <c r="F560" s="48"/>
      <c r="G560" s="48"/>
      <c r="H560" s="48">
        <v>4</v>
      </c>
      <c r="I560" s="48"/>
      <c r="J560" s="48"/>
      <c r="K560" s="48"/>
      <c r="L560" s="48"/>
      <c r="M560" s="45" t="s">
        <v>5292</v>
      </c>
      <c r="N560" s="45" t="s">
        <v>3249</v>
      </c>
      <c r="O560" s="49"/>
      <c r="P560" s="49"/>
      <c r="Q560" s="50" t="s">
        <v>5293</v>
      </c>
      <c r="R560" s="50"/>
      <c r="S560" s="45" t="s">
        <v>4345</v>
      </c>
      <c r="T560" s="51" t="s">
        <v>5273</v>
      </c>
      <c r="U560" s="45">
        <v>15</v>
      </c>
      <c r="V560" s="44"/>
    </row>
    <row r="561" spans="1:22" ht="33">
      <c r="A561" s="56" t="s">
        <v>10012</v>
      </c>
      <c r="B561" s="48" t="s">
        <v>5071</v>
      </c>
      <c r="C561" s="48">
        <v>3</v>
      </c>
      <c r="D561" s="48">
        <v>28</v>
      </c>
      <c r="E561" s="48"/>
      <c r="F561" s="48"/>
      <c r="G561" s="48"/>
      <c r="H561" s="48">
        <v>6</v>
      </c>
      <c r="I561" s="48"/>
      <c r="J561" s="48"/>
      <c r="K561" s="48"/>
      <c r="L561" s="48"/>
      <c r="M561" s="45" t="s">
        <v>5294</v>
      </c>
      <c r="N561" s="45" t="s">
        <v>3249</v>
      </c>
      <c r="O561" s="49"/>
      <c r="P561" s="49"/>
      <c r="Q561" s="50" t="s">
        <v>5295</v>
      </c>
      <c r="R561" s="50"/>
      <c r="S561" s="45" t="s">
        <v>4345</v>
      </c>
      <c r="T561" s="51" t="s">
        <v>5273</v>
      </c>
      <c r="U561" s="45">
        <v>55</v>
      </c>
      <c r="V561" s="44"/>
    </row>
    <row r="562" spans="1:22" ht="33">
      <c r="A562" s="56" t="s">
        <v>10012</v>
      </c>
      <c r="B562" s="48" t="s">
        <v>5071</v>
      </c>
      <c r="C562" s="48">
        <v>3</v>
      </c>
      <c r="D562" s="48">
        <v>28</v>
      </c>
      <c r="E562" s="48"/>
      <c r="F562" s="48"/>
      <c r="G562" s="48"/>
      <c r="H562" s="48">
        <v>6</v>
      </c>
      <c r="I562" s="48"/>
      <c r="J562" s="48"/>
      <c r="K562" s="48"/>
      <c r="L562" s="48"/>
      <c r="M562" s="45" t="s">
        <v>5296</v>
      </c>
      <c r="N562" s="45" t="s">
        <v>3249</v>
      </c>
      <c r="O562" s="49"/>
      <c r="P562" s="49"/>
      <c r="Q562" s="50" t="s">
        <v>5297</v>
      </c>
      <c r="R562" s="50"/>
      <c r="S562" s="45" t="s">
        <v>4345</v>
      </c>
      <c r="T562" s="51" t="s">
        <v>5273</v>
      </c>
      <c r="U562" s="45">
        <v>55</v>
      </c>
      <c r="V562" s="44"/>
    </row>
    <row r="563" spans="1:22" ht="33">
      <c r="A563" s="56" t="s">
        <v>10012</v>
      </c>
      <c r="B563" s="48" t="s">
        <v>5071</v>
      </c>
      <c r="C563" s="48">
        <v>3</v>
      </c>
      <c r="D563" s="48">
        <v>28</v>
      </c>
      <c r="E563" s="48"/>
      <c r="F563" s="48"/>
      <c r="G563" s="48"/>
      <c r="H563" s="48">
        <v>12</v>
      </c>
      <c r="I563" s="48"/>
      <c r="J563" s="48"/>
      <c r="K563" s="48"/>
      <c r="L563" s="48"/>
      <c r="M563" s="45" t="s">
        <v>5298</v>
      </c>
      <c r="N563" s="45" t="s">
        <v>3249</v>
      </c>
      <c r="O563" s="49"/>
      <c r="P563" s="49"/>
      <c r="Q563" s="50" t="s">
        <v>5299</v>
      </c>
      <c r="R563" s="50"/>
      <c r="S563" s="45" t="s">
        <v>4345</v>
      </c>
      <c r="T563" s="51" t="s">
        <v>5273</v>
      </c>
      <c r="U563" s="45">
        <v>95</v>
      </c>
      <c r="V563" s="44"/>
    </row>
    <row r="564" spans="1:22" ht="33">
      <c r="A564" s="56" t="s">
        <v>10012</v>
      </c>
      <c r="B564" s="48" t="s">
        <v>5071</v>
      </c>
      <c r="C564" s="48">
        <v>3</v>
      </c>
      <c r="D564" s="48">
        <v>28</v>
      </c>
      <c r="E564" s="48"/>
      <c r="F564" s="48"/>
      <c r="G564" s="48"/>
      <c r="H564" s="48">
        <v>15</v>
      </c>
      <c r="I564" s="48"/>
      <c r="J564" s="48"/>
      <c r="K564" s="48"/>
      <c r="L564" s="48"/>
      <c r="M564" s="45" t="s">
        <v>5300</v>
      </c>
      <c r="N564" s="45" t="s">
        <v>3249</v>
      </c>
      <c r="O564" s="49"/>
      <c r="P564" s="49"/>
      <c r="Q564" s="50" t="s">
        <v>5301</v>
      </c>
      <c r="R564" s="50"/>
      <c r="S564" s="45" t="s">
        <v>4345</v>
      </c>
      <c r="T564" s="51" t="s">
        <v>5273</v>
      </c>
      <c r="U564" s="45">
        <v>110</v>
      </c>
      <c r="V564" s="44"/>
    </row>
    <row r="565" spans="1:22">
      <c r="A565" s="56" t="s">
        <v>10012</v>
      </c>
      <c r="B565" s="48" t="s">
        <v>5071</v>
      </c>
      <c r="C565" s="48">
        <v>3</v>
      </c>
      <c r="D565" s="48">
        <v>28</v>
      </c>
      <c r="E565" s="48"/>
      <c r="F565" s="48"/>
      <c r="G565" s="48"/>
      <c r="H565" s="48">
        <v>8</v>
      </c>
      <c r="I565" s="48"/>
      <c r="J565" s="48"/>
      <c r="K565" s="48"/>
      <c r="L565" s="48"/>
      <c r="M565" s="45" t="s">
        <v>5302</v>
      </c>
      <c r="N565" s="45" t="s">
        <v>5128</v>
      </c>
      <c r="O565" s="49"/>
      <c r="P565" s="49"/>
      <c r="Q565" s="50" t="s">
        <v>3385</v>
      </c>
      <c r="R565" s="50"/>
      <c r="S565" s="45" t="s">
        <v>5097</v>
      </c>
      <c r="T565" s="51" t="s">
        <v>5263</v>
      </c>
      <c r="U565" s="45">
        <v>20</v>
      </c>
      <c r="V565" s="44"/>
    </row>
    <row r="566" spans="1:22" ht="49.5">
      <c r="A566" s="56" t="s">
        <v>10012</v>
      </c>
      <c r="B566" s="48" t="s">
        <v>5071</v>
      </c>
      <c r="C566" s="48">
        <v>3</v>
      </c>
      <c r="D566" s="48">
        <v>28</v>
      </c>
      <c r="E566" s="48"/>
      <c r="F566" s="48"/>
      <c r="G566" s="48"/>
      <c r="H566" s="48">
        <v>5</v>
      </c>
      <c r="I566" s="48"/>
      <c r="J566" s="48"/>
      <c r="K566" s="48"/>
      <c r="L566" s="48"/>
      <c r="M566" s="45" t="s">
        <v>5303</v>
      </c>
      <c r="N566" s="45" t="s">
        <v>3265</v>
      </c>
      <c r="O566" s="49"/>
      <c r="P566" s="49"/>
      <c r="Q566" s="50" t="s">
        <v>5304</v>
      </c>
      <c r="R566" s="50"/>
      <c r="S566" s="45" t="s">
        <v>5075</v>
      </c>
      <c r="T566" s="51" t="s">
        <v>5100</v>
      </c>
      <c r="U566" s="45">
        <v>100</v>
      </c>
      <c r="V566" s="44"/>
    </row>
    <row r="567" spans="1:22" ht="49.5">
      <c r="A567" s="56" t="s">
        <v>10012</v>
      </c>
      <c r="B567" s="48" t="s">
        <v>5071</v>
      </c>
      <c r="C567" s="48">
        <v>3</v>
      </c>
      <c r="D567" s="48">
        <v>28</v>
      </c>
      <c r="E567" s="48"/>
      <c r="F567" s="48"/>
      <c r="G567" s="48"/>
      <c r="H567" s="48">
        <v>5</v>
      </c>
      <c r="I567" s="48"/>
      <c r="J567" s="48"/>
      <c r="K567" s="48"/>
      <c r="L567" s="48"/>
      <c r="M567" s="45" t="s">
        <v>5305</v>
      </c>
      <c r="N567" s="45" t="s">
        <v>3265</v>
      </c>
      <c r="O567" s="49"/>
      <c r="P567" s="49"/>
      <c r="Q567" s="50" t="s">
        <v>5306</v>
      </c>
      <c r="R567" s="50"/>
      <c r="S567" s="45" t="s">
        <v>5075</v>
      </c>
      <c r="T567" s="51" t="s">
        <v>5100</v>
      </c>
      <c r="U567" s="45">
        <v>80</v>
      </c>
      <c r="V567" s="44"/>
    </row>
    <row r="568" spans="1:22" ht="33">
      <c r="A568" s="56" t="s">
        <v>10012</v>
      </c>
      <c r="B568" s="48" t="s">
        <v>5071</v>
      </c>
      <c r="C568" s="48">
        <v>3</v>
      </c>
      <c r="D568" s="48">
        <v>28</v>
      </c>
      <c r="E568" s="48"/>
      <c r="F568" s="48"/>
      <c r="G568" s="48"/>
      <c r="H568" s="48">
        <v>8</v>
      </c>
      <c r="I568" s="48"/>
      <c r="J568" s="48"/>
      <c r="K568" s="48"/>
      <c r="L568" s="48"/>
      <c r="M568" s="45" t="s">
        <v>5307</v>
      </c>
      <c r="N568" s="45" t="s">
        <v>3265</v>
      </c>
      <c r="O568" s="49"/>
      <c r="P568" s="49"/>
      <c r="Q568" s="50" t="s">
        <v>5308</v>
      </c>
      <c r="R568" s="50"/>
      <c r="S568" s="45" t="s">
        <v>5075</v>
      </c>
      <c r="T568" s="51" t="s">
        <v>5100</v>
      </c>
      <c r="U568" s="45">
        <v>100</v>
      </c>
      <c r="V568" s="44"/>
    </row>
    <row r="569" spans="1:22" ht="49.5">
      <c r="A569" s="56" t="s">
        <v>10012</v>
      </c>
      <c r="B569" s="48" t="s">
        <v>5071</v>
      </c>
      <c r="C569" s="48">
        <v>3</v>
      </c>
      <c r="D569" s="48">
        <v>28</v>
      </c>
      <c r="E569" s="48"/>
      <c r="F569" s="48"/>
      <c r="G569" s="48"/>
      <c r="H569" s="48">
        <v>5</v>
      </c>
      <c r="I569" s="48"/>
      <c r="J569" s="48"/>
      <c r="K569" s="48"/>
      <c r="L569" s="48"/>
      <c r="M569" s="45" t="s">
        <v>5309</v>
      </c>
      <c r="N569" s="45" t="s">
        <v>3265</v>
      </c>
      <c r="O569" s="49"/>
      <c r="P569" s="49"/>
      <c r="Q569" s="50" t="s">
        <v>5310</v>
      </c>
      <c r="R569" s="50"/>
      <c r="S569" s="45" t="s">
        <v>5075</v>
      </c>
      <c r="T569" s="51" t="s">
        <v>5100</v>
      </c>
      <c r="U569" s="45">
        <v>100</v>
      </c>
      <c r="V569" s="44"/>
    </row>
    <row r="570" spans="1:22" ht="49.5">
      <c r="A570" s="56" t="s">
        <v>10012</v>
      </c>
      <c r="B570" s="48" t="s">
        <v>5071</v>
      </c>
      <c r="C570" s="48">
        <v>3</v>
      </c>
      <c r="D570" s="48">
        <v>28</v>
      </c>
      <c r="E570" s="48"/>
      <c r="F570" s="48"/>
      <c r="G570" s="48"/>
      <c r="H570" s="48">
        <v>5</v>
      </c>
      <c r="I570" s="48"/>
      <c r="J570" s="48"/>
      <c r="K570" s="48"/>
      <c r="L570" s="48"/>
      <c r="M570" s="45" t="s">
        <v>5311</v>
      </c>
      <c r="N570" s="45" t="s">
        <v>3265</v>
      </c>
      <c r="O570" s="49"/>
      <c r="P570" s="49"/>
      <c r="Q570" s="50" t="s">
        <v>5312</v>
      </c>
      <c r="R570" s="50"/>
      <c r="S570" s="45" t="s">
        <v>5075</v>
      </c>
      <c r="T570" s="51" t="s">
        <v>5100</v>
      </c>
      <c r="U570" s="45">
        <v>100</v>
      </c>
      <c r="V570" s="44"/>
    </row>
    <row r="571" spans="1:22" ht="49.5">
      <c r="A571" s="56" t="s">
        <v>10012</v>
      </c>
      <c r="B571" s="48" t="s">
        <v>5071</v>
      </c>
      <c r="C571" s="48">
        <v>3</v>
      </c>
      <c r="D571" s="48">
        <v>28</v>
      </c>
      <c r="E571" s="48"/>
      <c r="F571" s="48"/>
      <c r="G571" s="48"/>
      <c r="H571" s="48" t="s">
        <v>4295</v>
      </c>
      <c r="I571" s="48"/>
      <c r="J571" s="48"/>
      <c r="K571" s="48"/>
      <c r="L571" s="48"/>
      <c r="M571" s="45" t="s">
        <v>5313</v>
      </c>
      <c r="N571" s="45" t="s">
        <v>3265</v>
      </c>
      <c r="O571" s="49"/>
      <c r="P571" s="49"/>
      <c r="Q571" s="50" t="s">
        <v>5314</v>
      </c>
      <c r="R571" s="50"/>
      <c r="S571" s="45" t="s">
        <v>5097</v>
      </c>
      <c r="T571" s="51" t="s">
        <v>5315</v>
      </c>
      <c r="U571" s="45">
        <v>20</v>
      </c>
      <c r="V571" s="44"/>
    </row>
    <row r="572" spans="1:22">
      <c r="A572" s="56" t="s">
        <v>10012</v>
      </c>
      <c r="B572" s="48" t="s">
        <v>5071</v>
      </c>
      <c r="C572" s="48">
        <v>3</v>
      </c>
      <c r="D572" s="48">
        <v>28</v>
      </c>
      <c r="E572" s="48"/>
      <c r="F572" s="48"/>
      <c r="G572" s="48"/>
      <c r="H572" s="48">
        <v>3</v>
      </c>
      <c r="I572" s="48"/>
      <c r="J572" s="48"/>
      <c r="K572" s="48"/>
      <c r="L572" s="48"/>
      <c r="M572" s="45" t="s">
        <v>5316</v>
      </c>
      <c r="N572" s="45" t="s">
        <v>3265</v>
      </c>
      <c r="O572" s="49"/>
      <c r="P572" s="49"/>
      <c r="Q572" s="50" t="s">
        <v>5317</v>
      </c>
      <c r="R572" s="50"/>
      <c r="S572" s="45" t="s">
        <v>5097</v>
      </c>
      <c r="T572" s="51" t="s">
        <v>5318</v>
      </c>
      <c r="U572" s="45">
        <v>10</v>
      </c>
      <c r="V572" s="44"/>
    </row>
    <row r="573" spans="1:22">
      <c r="A573" s="56" t="s">
        <v>10012</v>
      </c>
      <c r="B573" s="48" t="s">
        <v>5071</v>
      </c>
      <c r="C573" s="48">
        <v>3</v>
      </c>
      <c r="D573" s="48">
        <v>28</v>
      </c>
      <c r="E573" s="48"/>
      <c r="F573" s="48"/>
      <c r="G573" s="48"/>
      <c r="H573" s="48">
        <v>3</v>
      </c>
      <c r="I573" s="48"/>
      <c r="J573" s="48"/>
      <c r="K573" s="48"/>
      <c r="L573" s="48"/>
      <c r="M573" s="45" t="s">
        <v>5319</v>
      </c>
      <c r="N573" s="45" t="s">
        <v>3265</v>
      </c>
      <c r="O573" s="49"/>
      <c r="P573" s="49"/>
      <c r="Q573" s="50" t="s">
        <v>5320</v>
      </c>
      <c r="R573" s="50"/>
      <c r="S573" s="45" t="s">
        <v>5075</v>
      </c>
      <c r="T573" s="51" t="s">
        <v>5100</v>
      </c>
      <c r="U573" s="45">
        <v>100</v>
      </c>
      <c r="V573" s="44"/>
    </row>
    <row r="574" spans="1:22">
      <c r="A574" s="56" t="s">
        <v>10012</v>
      </c>
      <c r="B574" s="48" t="s">
        <v>5071</v>
      </c>
      <c r="C574" s="48">
        <v>3</v>
      </c>
      <c r="D574" s="48">
        <v>28</v>
      </c>
      <c r="E574" s="48"/>
      <c r="F574" s="48"/>
      <c r="G574" s="48"/>
      <c r="H574" s="48">
        <v>3</v>
      </c>
      <c r="I574" s="48"/>
      <c r="J574" s="48"/>
      <c r="K574" s="48"/>
      <c r="L574" s="48"/>
      <c r="M574" s="45" t="s">
        <v>5321</v>
      </c>
      <c r="N574" s="45" t="s">
        <v>3379</v>
      </c>
      <c r="O574" s="49"/>
      <c r="P574" s="49"/>
      <c r="Q574" s="50" t="s">
        <v>5322</v>
      </c>
      <c r="R574" s="50"/>
      <c r="S574" s="45" t="s">
        <v>5097</v>
      </c>
      <c r="T574" s="51" t="s">
        <v>5100</v>
      </c>
      <c r="U574" s="45">
        <v>35</v>
      </c>
      <c r="V574" s="44"/>
    </row>
    <row r="575" spans="1:22">
      <c r="A575" s="56" t="s">
        <v>10012</v>
      </c>
      <c r="B575" s="48" t="s">
        <v>5071</v>
      </c>
      <c r="C575" s="48">
        <v>3</v>
      </c>
      <c r="D575" s="48">
        <v>28</v>
      </c>
      <c r="E575" s="48"/>
      <c r="F575" s="48"/>
      <c r="G575" s="48"/>
      <c r="H575" s="48">
        <v>3</v>
      </c>
      <c r="I575" s="48"/>
      <c r="J575" s="48"/>
      <c r="K575" s="48"/>
      <c r="L575" s="48"/>
      <c r="M575" s="45" t="s">
        <v>5323</v>
      </c>
      <c r="N575" s="45" t="s">
        <v>3379</v>
      </c>
      <c r="O575" s="49"/>
      <c r="P575" s="49"/>
      <c r="Q575" s="50" t="s">
        <v>5324</v>
      </c>
      <c r="R575" s="50"/>
      <c r="S575" s="45" t="s">
        <v>5097</v>
      </c>
      <c r="T575" s="51" t="s">
        <v>5263</v>
      </c>
      <c r="U575" s="45">
        <v>100</v>
      </c>
      <c r="V575" s="44"/>
    </row>
    <row r="576" spans="1:22" ht="33">
      <c r="A576" s="56" t="s">
        <v>10012</v>
      </c>
      <c r="B576" s="48" t="s">
        <v>5071</v>
      </c>
      <c r="C576" s="48">
        <v>3</v>
      </c>
      <c r="D576" s="48">
        <v>28</v>
      </c>
      <c r="E576" s="48"/>
      <c r="F576" s="48"/>
      <c r="G576" s="48"/>
      <c r="H576" s="48">
        <v>3</v>
      </c>
      <c r="I576" s="48"/>
      <c r="J576" s="48"/>
      <c r="K576" s="48"/>
      <c r="L576" s="48"/>
      <c r="M576" s="45" t="s">
        <v>5325</v>
      </c>
      <c r="N576" s="45" t="s">
        <v>5324</v>
      </c>
      <c r="O576" s="49"/>
      <c r="P576" s="49"/>
      <c r="Q576" s="50" t="s">
        <v>5326</v>
      </c>
      <c r="R576" s="50"/>
      <c r="S576" s="45" t="s">
        <v>5097</v>
      </c>
      <c r="T576" s="51" t="s">
        <v>5155</v>
      </c>
      <c r="U576" s="45">
        <v>20</v>
      </c>
      <c r="V576" s="44"/>
    </row>
    <row r="577" spans="1:22" ht="49.5">
      <c r="A577" s="56" t="s">
        <v>10012</v>
      </c>
      <c r="B577" s="48" t="s">
        <v>5071</v>
      </c>
      <c r="C577" s="48">
        <v>3</v>
      </c>
      <c r="D577" s="48">
        <v>28</v>
      </c>
      <c r="E577" s="48"/>
      <c r="F577" s="48"/>
      <c r="G577" s="48"/>
      <c r="H577" s="48">
        <v>3</v>
      </c>
      <c r="I577" s="48"/>
      <c r="J577" s="48"/>
      <c r="K577" s="48"/>
      <c r="L577" s="48"/>
      <c r="M577" s="45" t="s">
        <v>5327</v>
      </c>
      <c r="N577" s="45" t="s">
        <v>5324</v>
      </c>
      <c r="O577" s="49"/>
      <c r="P577" s="49"/>
      <c r="Q577" s="50" t="s">
        <v>5328</v>
      </c>
      <c r="R577" s="50"/>
      <c r="S577" s="45" t="s">
        <v>5097</v>
      </c>
      <c r="T577" s="51" t="s">
        <v>5155</v>
      </c>
      <c r="U577" s="45">
        <v>20</v>
      </c>
      <c r="V577" s="44"/>
    </row>
    <row r="578" spans="1:22" ht="33">
      <c r="A578" s="56" t="s">
        <v>10012</v>
      </c>
      <c r="B578" s="48" t="s">
        <v>5071</v>
      </c>
      <c r="C578" s="48">
        <v>3</v>
      </c>
      <c r="D578" s="48">
        <v>28</v>
      </c>
      <c r="E578" s="48"/>
      <c r="F578" s="48"/>
      <c r="G578" s="48"/>
      <c r="H578" s="48">
        <v>3</v>
      </c>
      <c r="I578" s="48"/>
      <c r="J578" s="48"/>
      <c r="K578" s="48"/>
      <c r="L578" s="48"/>
      <c r="M578" s="45" t="s">
        <v>5329</v>
      </c>
      <c r="N578" s="45" t="s">
        <v>3160</v>
      </c>
      <c r="O578" s="49"/>
      <c r="P578" s="49"/>
      <c r="Q578" s="50" t="s">
        <v>5102</v>
      </c>
      <c r="R578" s="50"/>
      <c r="S578" s="45" t="s">
        <v>5242</v>
      </c>
      <c r="T578" s="51" t="s">
        <v>5330</v>
      </c>
      <c r="U578" s="45">
        <v>3</v>
      </c>
      <c r="V578" s="44"/>
    </row>
    <row r="579" spans="1:22" ht="33">
      <c r="A579" s="56" t="s">
        <v>10012</v>
      </c>
      <c r="B579" s="48" t="s">
        <v>5071</v>
      </c>
      <c r="C579" s="48">
        <v>3</v>
      </c>
      <c r="D579" s="48">
        <v>28</v>
      </c>
      <c r="E579" s="48"/>
      <c r="F579" s="48"/>
      <c r="G579" s="48"/>
      <c r="H579" s="48">
        <v>3</v>
      </c>
      <c r="I579" s="48"/>
      <c r="J579" s="48"/>
      <c r="K579" s="48"/>
      <c r="L579" s="48"/>
      <c r="M579" s="45" t="s">
        <v>5331</v>
      </c>
      <c r="N579" s="45" t="s">
        <v>3160</v>
      </c>
      <c r="O579" s="49"/>
      <c r="P579" s="49"/>
      <c r="Q579" s="50" t="s">
        <v>5108</v>
      </c>
      <c r="R579" s="50"/>
      <c r="S579" s="45" t="s">
        <v>5242</v>
      </c>
      <c r="T579" s="51" t="s">
        <v>5330</v>
      </c>
      <c r="U579" s="45">
        <v>3</v>
      </c>
      <c r="V579" s="44"/>
    </row>
    <row r="580" spans="1:22" ht="33">
      <c r="A580" s="56" t="s">
        <v>10012</v>
      </c>
      <c r="B580" s="48" t="s">
        <v>5071</v>
      </c>
      <c r="C580" s="48">
        <v>3</v>
      </c>
      <c r="D580" s="48">
        <v>28</v>
      </c>
      <c r="E580" s="48"/>
      <c r="F580" s="48"/>
      <c r="G580" s="48"/>
      <c r="H580" s="48">
        <v>3</v>
      </c>
      <c r="I580" s="48"/>
      <c r="J580" s="48"/>
      <c r="K580" s="48"/>
      <c r="L580" s="48"/>
      <c r="M580" s="45" t="s">
        <v>5332</v>
      </c>
      <c r="N580" s="45" t="s">
        <v>3160</v>
      </c>
      <c r="O580" s="49"/>
      <c r="P580" s="49"/>
      <c r="Q580" s="50" t="s">
        <v>5113</v>
      </c>
      <c r="R580" s="50"/>
      <c r="S580" s="45" t="s">
        <v>5242</v>
      </c>
      <c r="T580" s="51" t="s">
        <v>5330</v>
      </c>
      <c r="U580" s="45">
        <v>5</v>
      </c>
      <c r="V580" s="44"/>
    </row>
    <row r="581" spans="1:22" ht="33">
      <c r="A581" s="56" t="s">
        <v>10012</v>
      </c>
      <c r="B581" s="48" t="s">
        <v>5071</v>
      </c>
      <c r="C581" s="48">
        <v>3</v>
      </c>
      <c r="D581" s="48">
        <v>28</v>
      </c>
      <c r="E581" s="48"/>
      <c r="F581" s="48"/>
      <c r="G581" s="48"/>
      <c r="H581" s="48">
        <v>3</v>
      </c>
      <c r="I581" s="48"/>
      <c r="J581" s="48"/>
      <c r="K581" s="48"/>
      <c r="L581" s="48"/>
      <c r="M581" s="45" t="s">
        <v>5333</v>
      </c>
      <c r="N581" s="45" t="s">
        <v>3160</v>
      </c>
      <c r="O581" s="49"/>
      <c r="P581" s="49"/>
      <c r="Q581" s="50" t="s">
        <v>5119</v>
      </c>
      <c r="R581" s="50"/>
      <c r="S581" s="45" t="s">
        <v>5242</v>
      </c>
      <c r="T581" s="51" t="s">
        <v>5330</v>
      </c>
      <c r="U581" s="45">
        <v>5</v>
      </c>
      <c r="V581" s="44"/>
    </row>
    <row r="582" spans="1:22">
      <c r="A582" s="56" t="s">
        <v>10012</v>
      </c>
      <c r="B582" s="48" t="s">
        <v>5071</v>
      </c>
      <c r="C582" s="48">
        <v>3</v>
      </c>
      <c r="D582" s="48">
        <v>28</v>
      </c>
      <c r="E582" s="48"/>
      <c r="F582" s="48"/>
      <c r="G582" s="48"/>
      <c r="H582" s="48">
        <v>2</v>
      </c>
      <c r="I582" s="48"/>
      <c r="J582" s="48"/>
      <c r="K582" s="48"/>
      <c r="L582" s="48"/>
      <c r="M582" s="45" t="s">
        <v>5334</v>
      </c>
      <c r="N582" s="45" t="s">
        <v>3382</v>
      </c>
      <c r="O582" s="49"/>
      <c r="P582" s="49"/>
      <c r="Q582" s="50" t="s">
        <v>3160</v>
      </c>
      <c r="R582" s="50"/>
      <c r="S582" s="45" t="s">
        <v>4345</v>
      </c>
      <c r="T582" s="51" t="s">
        <v>5330</v>
      </c>
      <c r="U582" s="45">
        <v>65</v>
      </c>
      <c r="V582" s="44"/>
    </row>
    <row r="583" spans="1:22">
      <c r="A583" s="56" t="s">
        <v>10012</v>
      </c>
      <c r="B583" s="48" t="s">
        <v>5071</v>
      </c>
      <c r="C583" s="48">
        <v>3</v>
      </c>
      <c r="D583" s="48">
        <v>28</v>
      </c>
      <c r="E583" s="48"/>
      <c r="F583" s="48"/>
      <c r="G583" s="48"/>
      <c r="H583" s="48">
        <v>2</v>
      </c>
      <c r="I583" s="48"/>
      <c r="J583" s="48"/>
      <c r="K583" s="48"/>
      <c r="L583" s="48"/>
      <c r="M583" s="45" t="s">
        <v>5335</v>
      </c>
      <c r="N583" s="45" t="s">
        <v>3160</v>
      </c>
      <c r="O583" s="49"/>
      <c r="P583" s="49"/>
      <c r="Q583" s="50" t="s">
        <v>3379</v>
      </c>
      <c r="R583" s="50"/>
      <c r="S583" s="45" t="s">
        <v>5242</v>
      </c>
      <c r="T583" s="51" t="s">
        <v>5273</v>
      </c>
      <c r="U583" s="45">
        <v>65</v>
      </c>
      <c r="V583" s="44"/>
    </row>
    <row r="584" spans="1:22" ht="33">
      <c r="A584" s="56" t="s">
        <v>10012</v>
      </c>
      <c r="B584" s="48" t="s">
        <v>5071</v>
      </c>
      <c r="C584" s="48">
        <v>3</v>
      </c>
      <c r="D584" s="48">
        <v>28</v>
      </c>
      <c r="E584" s="48"/>
      <c r="F584" s="48"/>
      <c r="G584" s="48"/>
      <c r="H584" s="48">
        <v>3</v>
      </c>
      <c r="I584" s="48"/>
      <c r="J584" s="48"/>
      <c r="K584" s="48"/>
      <c r="L584" s="48"/>
      <c r="M584" s="45" t="s">
        <v>5336</v>
      </c>
      <c r="N584" s="45" t="s">
        <v>3175</v>
      </c>
      <c r="O584" s="49"/>
      <c r="P584" s="49"/>
      <c r="Q584" s="50" t="s">
        <v>5131</v>
      </c>
      <c r="R584" s="50"/>
      <c r="S584" s="45" t="s">
        <v>5242</v>
      </c>
      <c r="T584" s="51" t="s">
        <v>5330</v>
      </c>
      <c r="U584" s="45">
        <v>3</v>
      </c>
      <c r="V584" s="44"/>
    </row>
    <row r="585" spans="1:22" ht="33">
      <c r="A585" s="56" t="s">
        <v>10012</v>
      </c>
      <c r="B585" s="48" t="s">
        <v>5071</v>
      </c>
      <c r="C585" s="48">
        <v>3</v>
      </c>
      <c r="D585" s="48">
        <v>28</v>
      </c>
      <c r="E585" s="48"/>
      <c r="F585" s="48"/>
      <c r="G585" s="48"/>
      <c r="H585" s="48">
        <v>3</v>
      </c>
      <c r="I585" s="48"/>
      <c r="J585" s="48"/>
      <c r="K585" s="48"/>
      <c r="L585" s="48"/>
      <c r="M585" s="45" t="s">
        <v>5337</v>
      </c>
      <c r="N585" s="45" t="s">
        <v>3175</v>
      </c>
      <c r="O585" s="49"/>
      <c r="P585" s="49"/>
      <c r="Q585" s="50" t="s">
        <v>5136</v>
      </c>
      <c r="R585" s="50"/>
      <c r="S585" s="45" t="s">
        <v>5242</v>
      </c>
      <c r="T585" s="51" t="s">
        <v>5330</v>
      </c>
      <c r="U585" s="45">
        <v>3</v>
      </c>
      <c r="V585" s="44"/>
    </row>
    <row r="586" spans="1:22" ht="33">
      <c r="A586" s="56" t="s">
        <v>10012</v>
      </c>
      <c r="B586" s="48" t="s">
        <v>5071</v>
      </c>
      <c r="C586" s="48">
        <v>3</v>
      </c>
      <c r="D586" s="48">
        <v>28</v>
      </c>
      <c r="E586" s="48"/>
      <c r="F586" s="48"/>
      <c r="G586" s="48"/>
      <c r="H586" s="48">
        <v>3</v>
      </c>
      <c r="I586" s="48"/>
      <c r="J586" s="48"/>
      <c r="K586" s="48"/>
      <c r="L586" s="48"/>
      <c r="M586" s="45" t="s">
        <v>5338</v>
      </c>
      <c r="N586" s="45" t="s">
        <v>3175</v>
      </c>
      <c r="O586" s="49"/>
      <c r="P586" s="49"/>
      <c r="Q586" s="50" t="s">
        <v>5141</v>
      </c>
      <c r="R586" s="50"/>
      <c r="S586" s="45" t="s">
        <v>5242</v>
      </c>
      <c r="T586" s="51" t="s">
        <v>5330</v>
      </c>
      <c r="U586" s="45">
        <v>5</v>
      </c>
      <c r="V586" s="44"/>
    </row>
    <row r="587" spans="1:22" ht="33">
      <c r="A587" s="56" t="s">
        <v>10012</v>
      </c>
      <c r="B587" s="48" t="s">
        <v>5071</v>
      </c>
      <c r="C587" s="48">
        <v>3</v>
      </c>
      <c r="D587" s="48">
        <v>28</v>
      </c>
      <c r="E587" s="48"/>
      <c r="F587" s="48"/>
      <c r="G587" s="48"/>
      <c r="H587" s="48">
        <v>3</v>
      </c>
      <c r="I587" s="48"/>
      <c r="J587" s="48"/>
      <c r="K587" s="48"/>
      <c r="L587" s="48"/>
      <c r="M587" s="45" t="s">
        <v>5339</v>
      </c>
      <c r="N587" s="45" t="s">
        <v>3175</v>
      </c>
      <c r="O587" s="49"/>
      <c r="P587" s="49"/>
      <c r="Q587" s="50" t="s">
        <v>5146</v>
      </c>
      <c r="R587" s="50"/>
      <c r="S587" s="45" t="s">
        <v>5242</v>
      </c>
      <c r="T587" s="51" t="s">
        <v>5330</v>
      </c>
      <c r="U587" s="45">
        <v>5</v>
      </c>
      <c r="V587" s="44"/>
    </row>
    <row r="588" spans="1:22">
      <c r="A588" s="56" t="s">
        <v>10012</v>
      </c>
      <c r="B588" s="48" t="s">
        <v>5071</v>
      </c>
      <c r="C588" s="48">
        <v>3</v>
      </c>
      <c r="D588" s="48">
        <v>28</v>
      </c>
      <c r="E588" s="48"/>
      <c r="F588" s="48"/>
      <c r="G588" s="48"/>
      <c r="H588" s="48">
        <v>2</v>
      </c>
      <c r="I588" s="48"/>
      <c r="J588" s="48"/>
      <c r="K588" s="48"/>
      <c r="L588" s="48"/>
      <c r="M588" s="45" t="s">
        <v>5340</v>
      </c>
      <c r="N588" s="45" t="s">
        <v>3382</v>
      </c>
      <c r="O588" s="49"/>
      <c r="P588" s="49"/>
      <c r="Q588" s="50" t="s">
        <v>3175</v>
      </c>
      <c r="R588" s="50"/>
      <c r="S588" s="45" t="s">
        <v>4345</v>
      </c>
      <c r="T588" s="51" t="s">
        <v>5330</v>
      </c>
      <c r="U588" s="45">
        <v>5</v>
      </c>
      <c r="V588" s="44"/>
    </row>
    <row r="589" spans="1:22">
      <c r="A589" s="56" t="s">
        <v>10012</v>
      </c>
      <c r="B589" s="48" t="s">
        <v>5071</v>
      </c>
      <c r="C589" s="48">
        <v>3</v>
      </c>
      <c r="D589" s="48">
        <v>28</v>
      </c>
      <c r="E589" s="48"/>
      <c r="F589" s="48"/>
      <c r="G589" s="48"/>
      <c r="H589" s="48">
        <v>2</v>
      </c>
      <c r="I589" s="48"/>
      <c r="J589" s="48"/>
      <c r="K589" s="48"/>
      <c r="L589" s="48"/>
      <c r="M589" s="45" t="s">
        <v>5341</v>
      </c>
      <c r="N589" s="45" t="s">
        <v>3175</v>
      </c>
      <c r="O589" s="49"/>
      <c r="P589" s="49"/>
      <c r="Q589" s="50" t="s">
        <v>3379</v>
      </c>
      <c r="R589" s="50"/>
      <c r="S589" s="45" t="s">
        <v>5242</v>
      </c>
      <c r="T589" s="51" t="s">
        <v>5273</v>
      </c>
      <c r="U589" s="45">
        <v>20</v>
      </c>
      <c r="V589" s="44"/>
    </row>
    <row r="590" spans="1:22" ht="33">
      <c r="A590" s="56" t="s">
        <v>10012</v>
      </c>
      <c r="B590" s="48" t="s">
        <v>5071</v>
      </c>
      <c r="C590" s="48">
        <v>3</v>
      </c>
      <c r="D590" s="48">
        <v>28</v>
      </c>
      <c r="E590" s="48"/>
      <c r="F590" s="48"/>
      <c r="G590" s="48"/>
      <c r="H590" s="48">
        <v>3</v>
      </c>
      <c r="I590" s="48"/>
      <c r="J590" s="48"/>
      <c r="K590" s="48"/>
      <c r="L590" s="48"/>
      <c r="M590" s="45" t="s">
        <v>5342</v>
      </c>
      <c r="N590" s="45" t="s">
        <v>3193</v>
      </c>
      <c r="O590" s="49"/>
      <c r="P590" s="49"/>
      <c r="Q590" s="50" t="s">
        <v>5158</v>
      </c>
      <c r="R590" s="50"/>
      <c r="S590" s="45" t="s">
        <v>5242</v>
      </c>
      <c r="T590" s="51" t="s">
        <v>5330</v>
      </c>
      <c r="U590" s="45">
        <v>20</v>
      </c>
      <c r="V590" s="44"/>
    </row>
    <row r="591" spans="1:22" ht="33">
      <c r="A591" s="56" t="s">
        <v>10012</v>
      </c>
      <c r="B591" s="48" t="s">
        <v>5071</v>
      </c>
      <c r="C591" s="48">
        <v>3</v>
      </c>
      <c r="D591" s="48">
        <v>28</v>
      </c>
      <c r="E591" s="48"/>
      <c r="F591" s="48"/>
      <c r="G591" s="48"/>
      <c r="H591" s="48">
        <v>3</v>
      </c>
      <c r="I591" s="48"/>
      <c r="J591" s="48"/>
      <c r="K591" s="48"/>
      <c r="L591" s="48"/>
      <c r="M591" s="45" t="s">
        <v>5343</v>
      </c>
      <c r="N591" s="45" t="s">
        <v>3193</v>
      </c>
      <c r="O591" s="49"/>
      <c r="P591" s="49"/>
      <c r="Q591" s="50" t="s">
        <v>5163</v>
      </c>
      <c r="R591" s="50"/>
      <c r="S591" s="45" t="s">
        <v>5242</v>
      </c>
      <c r="T591" s="51" t="s">
        <v>5330</v>
      </c>
      <c r="U591" s="45">
        <v>20</v>
      </c>
      <c r="V591" s="44"/>
    </row>
    <row r="592" spans="1:22">
      <c r="A592" s="56" t="s">
        <v>10012</v>
      </c>
      <c r="B592" s="48" t="s">
        <v>5071</v>
      </c>
      <c r="C592" s="48">
        <v>3</v>
      </c>
      <c r="D592" s="48">
        <v>28</v>
      </c>
      <c r="E592" s="48"/>
      <c r="F592" s="48"/>
      <c r="G592" s="48"/>
      <c r="H592" s="48">
        <v>2</v>
      </c>
      <c r="I592" s="48"/>
      <c r="J592" s="48"/>
      <c r="K592" s="48"/>
      <c r="L592" s="48"/>
      <c r="M592" s="45" t="s">
        <v>5344</v>
      </c>
      <c r="N592" s="45" t="s">
        <v>3382</v>
      </c>
      <c r="O592" s="49"/>
      <c r="P592" s="49"/>
      <c r="Q592" s="50" t="s">
        <v>3193</v>
      </c>
      <c r="R592" s="50"/>
      <c r="S592" s="45" t="s">
        <v>4345</v>
      </c>
      <c r="T592" s="51" t="s">
        <v>5330</v>
      </c>
      <c r="U592" s="45">
        <v>30</v>
      </c>
      <c r="V592" s="44"/>
    </row>
    <row r="593" spans="1:37">
      <c r="A593" s="56" t="s">
        <v>10012</v>
      </c>
      <c r="B593" s="48" t="s">
        <v>5071</v>
      </c>
      <c r="C593" s="48">
        <v>3</v>
      </c>
      <c r="D593" s="48">
        <v>28</v>
      </c>
      <c r="E593" s="48"/>
      <c r="F593" s="48"/>
      <c r="G593" s="48"/>
      <c r="H593" s="48">
        <v>2</v>
      </c>
      <c r="I593" s="48"/>
      <c r="J593" s="48"/>
      <c r="K593" s="48"/>
      <c r="L593" s="48"/>
      <c r="M593" s="45" t="s">
        <v>5345</v>
      </c>
      <c r="N593" s="45" t="s">
        <v>3193</v>
      </c>
      <c r="O593" s="49"/>
      <c r="P593" s="49"/>
      <c r="Q593" s="50" t="s">
        <v>3379</v>
      </c>
      <c r="R593" s="50"/>
      <c r="S593" s="45" t="s">
        <v>5242</v>
      </c>
      <c r="T593" s="51" t="s">
        <v>5273</v>
      </c>
      <c r="U593" s="45">
        <v>30</v>
      </c>
      <c r="V593" s="44"/>
    </row>
    <row r="594" spans="1:37" ht="33">
      <c r="A594" s="56" t="s">
        <v>10012</v>
      </c>
      <c r="B594" s="48" t="s">
        <v>5071</v>
      </c>
      <c r="C594" s="48">
        <v>3</v>
      </c>
      <c r="D594" s="48">
        <v>28</v>
      </c>
      <c r="E594" s="48"/>
      <c r="F594" s="48"/>
      <c r="G594" s="48"/>
      <c r="H594" s="48">
        <v>3</v>
      </c>
      <c r="I594" s="48"/>
      <c r="J594" s="48"/>
      <c r="K594" s="48"/>
      <c r="L594" s="48"/>
      <c r="M594" s="45" t="s">
        <v>5346</v>
      </c>
      <c r="N594" s="45" t="s">
        <v>3208</v>
      </c>
      <c r="O594" s="49"/>
      <c r="P594" s="49"/>
      <c r="Q594" s="50" t="s">
        <v>5186</v>
      </c>
      <c r="R594" s="50"/>
      <c r="S594" s="45" t="s">
        <v>5242</v>
      </c>
      <c r="T594" s="51" t="s">
        <v>5330</v>
      </c>
      <c r="U594" s="45">
        <v>3</v>
      </c>
      <c r="V594" s="44"/>
    </row>
    <row r="595" spans="1:37" ht="33">
      <c r="A595" s="56" t="s">
        <v>10012</v>
      </c>
      <c r="B595" s="48" t="s">
        <v>5071</v>
      </c>
      <c r="C595" s="48">
        <v>3</v>
      </c>
      <c r="D595" s="48">
        <v>28</v>
      </c>
      <c r="E595" s="48"/>
      <c r="F595" s="48"/>
      <c r="G595" s="48"/>
      <c r="H595" s="48">
        <v>3</v>
      </c>
      <c r="I595" s="48"/>
      <c r="J595" s="48"/>
      <c r="K595" s="48"/>
      <c r="L595" s="48"/>
      <c r="M595" s="45" t="s">
        <v>5347</v>
      </c>
      <c r="N595" s="45" t="s">
        <v>3208</v>
      </c>
      <c r="O595" s="49"/>
      <c r="P595" s="49"/>
      <c r="Q595" s="50" t="s">
        <v>5191</v>
      </c>
      <c r="R595" s="50"/>
      <c r="S595" s="45" t="s">
        <v>5242</v>
      </c>
      <c r="T595" s="51" t="s">
        <v>5330</v>
      </c>
      <c r="U595" s="45">
        <v>3</v>
      </c>
      <c r="V595" s="44"/>
    </row>
    <row r="596" spans="1:37" ht="33">
      <c r="A596" s="56" t="s">
        <v>10012</v>
      </c>
      <c r="B596" s="48" t="s">
        <v>5071</v>
      </c>
      <c r="C596" s="48">
        <v>3</v>
      </c>
      <c r="D596" s="48">
        <v>28</v>
      </c>
      <c r="E596" s="48"/>
      <c r="F596" s="48"/>
      <c r="G596" s="48"/>
      <c r="H596" s="48">
        <v>3</v>
      </c>
      <c r="I596" s="48"/>
      <c r="J596" s="48"/>
      <c r="K596" s="48"/>
      <c r="L596" s="48"/>
      <c r="M596" s="45" t="s">
        <v>5348</v>
      </c>
      <c r="N596" s="45" t="s">
        <v>3208</v>
      </c>
      <c r="O596" s="49"/>
      <c r="P596" s="49"/>
      <c r="Q596" s="50" t="s">
        <v>5196</v>
      </c>
      <c r="R596" s="50"/>
      <c r="S596" s="45" t="s">
        <v>5242</v>
      </c>
      <c r="T596" s="51" t="s">
        <v>5330</v>
      </c>
      <c r="U596" s="45">
        <v>5</v>
      </c>
      <c r="V596" s="44"/>
    </row>
    <row r="597" spans="1:37" ht="33">
      <c r="A597" s="56" t="s">
        <v>10012</v>
      </c>
      <c r="B597" s="48" t="s">
        <v>5071</v>
      </c>
      <c r="C597" s="48">
        <v>3</v>
      </c>
      <c r="D597" s="48">
        <v>28</v>
      </c>
      <c r="E597" s="48"/>
      <c r="F597" s="48"/>
      <c r="G597" s="48"/>
      <c r="H597" s="48">
        <v>3</v>
      </c>
      <c r="I597" s="48"/>
      <c r="J597" s="48"/>
      <c r="K597" s="48"/>
      <c r="L597" s="48"/>
      <c r="M597" s="45" t="s">
        <v>5349</v>
      </c>
      <c r="N597" s="45" t="s">
        <v>3208</v>
      </c>
      <c r="O597" s="49"/>
      <c r="P597" s="49"/>
      <c r="Q597" s="50" t="s">
        <v>5201</v>
      </c>
      <c r="R597" s="50"/>
      <c r="S597" s="45" t="s">
        <v>5242</v>
      </c>
      <c r="T597" s="51" t="s">
        <v>5330</v>
      </c>
      <c r="U597" s="45">
        <v>5</v>
      </c>
      <c r="V597" s="44"/>
    </row>
    <row r="598" spans="1:37">
      <c r="A598" s="56" t="s">
        <v>10012</v>
      </c>
      <c r="B598" s="48" t="s">
        <v>5071</v>
      </c>
      <c r="C598" s="48">
        <v>3</v>
      </c>
      <c r="D598" s="48">
        <v>28</v>
      </c>
      <c r="E598" s="48"/>
      <c r="F598" s="48"/>
      <c r="G598" s="48"/>
      <c r="H598" s="48">
        <v>2</v>
      </c>
      <c r="I598" s="48"/>
      <c r="J598" s="48"/>
      <c r="K598" s="48"/>
      <c r="L598" s="48"/>
      <c r="M598" s="45" t="s">
        <v>5350</v>
      </c>
      <c r="N598" s="45" t="s">
        <v>3382</v>
      </c>
      <c r="O598" s="49"/>
      <c r="P598" s="49"/>
      <c r="Q598" s="50" t="s">
        <v>3208</v>
      </c>
      <c r="R598" s="50"/>
      <c r="S598" s="45" t="s">
        <v>4345</v>
      </c>
      <c r="T598" s="51" t="s">
        <v>5330</v>
      </c>
      <c r="U598" s="45">
        <v>65</v>
      </c>
      <c r="V598" s="44"/>
    </row>
    <row r="599" spans="1:37">
      <c r="A599" s="56" t="s">
        <v>10012</v>
      </c>
      <c r="B599" s="48" t="s">
        <v>5071</v>
      </c>
      <c r="C599" s="48">
        <v>3</v>
      </c>
      <c r="D599" s="48">
        <v>28</v>
      </c>
      <c r="E599" s="48"/>
      <c r="F599" s="48"/>
      <c r="G599" s="48"/>
      <c r="H599" s="48">
        <v>2</v>
      </c>
      <c r="I599" s="48"/>
      <c r="J599" s="48"/>
      <c r="K599" s="48"/>
      <c r="L599" s="48"/>
      <c r="M599" s="45" t="s">
        <v>5351</v>
      </c>
      <c r="N599" s="45" t="s">
        <v>3208</v>
      </c>
      <c r="O599" s="49"/>
      <c r="P599" s="49"/>
      <c r="Q599" s="50" t="s">
        <v>3379</v>
      </c>
      <c r="R599" s="50"/>
      <c r="S599" s="45" t="s">
        <v>5242</v>
      </c>
      <c r="T599" s="51" t="s">
        <v>5273</v>
      </c>
      <c r="U599" s="45">
        <v>65</v>
      </c>
      <c r="V599" s="44"/>
    </row>
    <row r="600" spans="1:37">
      <c r="A600" s="56" t="s">
        <v>10012</v>
      </c>
      <c r="B600" s="48" t="s">
        <v>5071</v>
      </c>
      <c r="C600" s="48">
        <v>3</v>
      </c>
      <c r="D600" s="48">
        <v>28</v>
      </c>
      <c r="E600" s="48"/>
      <c r="F600" s="48"/>
      <c r="G600" s="48"/>
      <c r="H600" s="48">
        <v>6</v>
      </c>
      <c r="I600" s="48"/>
      <c r="J600" s="48"/>
      <c r="K600" s="48"/>
      <c r="L600" s="48"/>
      <c r="M600" s="45" t="s">
        <v>5352</v>
      </c>
      <c r="N600" s="45" t="s">
        <v>3379</v>
      </c>
      <c r="O600" s="49"/>
      <c r="P600" s="49"/>
      <c r="Q600" s="50" t="s">
        <v>5353</v>
      </c>
      <c r="R600" s="50"/>
      <c r="S600" s="45" t="s">
        <v>5242</v>
      </c>
      <c r="T600" s="51" t="s">
        <v>5330</v>
      </c>
      <c r="U600" s="45">
        <v>35</v>
      </c>
      <c r="V600" s="44"/>
    </row>
    <row r="601" spans="1:37" ht="49.5">
      <c r="A601" s="56" t="s">
        <v>10012</v>
      </c>
      <c r="B601" s="48" t="s">
        <v>5071</v>
      </c>
      <c r="C601" s="48">
        <v>3</v>
      </c>
      <c r="D601" s="48">
        <v>28</v>
      </c>
      <c r="E601" s="48"/>
      <c r="F601" s="48"/>
      <c r="G601" s="48"/>
      <c r="H601" s="48">
        <v>4</v>
      </c>
      <c r="I601" s="48"/>
      <c r="J601" s="48"/>
      <c r="K601" s="48"/>
      <c r="L601" s="48"/>
      <c r="M601" s="45" t="s">
        <v>5354</v>
      </c>
      <c r="N601" s="45" t="s">
        <v>3382</v>
      </c>
      <c r="O601" s="49"/>
      <c r="P601" s="49"/>
      <c r="Q601" s="50" t="s">
        <v>5216</v>
      </c>
      <c r="R601" s="50"/>
      <c r="S601" s="45" t="s">
        <v>4345</v>
      </c>
      <c r="T601" s="51" t="s">
        <v>5330</v>
      </c>
      <c r="U601" s="45">
        <v>70</v>
      </c>
      <c r="V601" s="44"/>
    </row>
    <row r="602" spans="1:37">
      <c r="A602" s="56" t="s">
        <v>10012</v>
      </c>
      <c r="B602" s="48" t="s">
        <v>5071</v>
      </c>
      <c r="C602" s="48">
        <v>3</v>
      </c>
      <c r="D602" s="48">
        <v>28</v>
      </c>
      <c r="E602" s="48"/>
      <c r="F602" s="48"/>
      <c r="G602" s="48"/>
      <c r="H602" s="48">
        <v>4</v>
      </c>
      <c r="I602" s="48"/>
      <c r="J602" s="48"/>
      <c r="K602" s="48"/>
      <c r="L602" s="48"/>
      <c r="M602" s="45" t="s">
        <v>5355</v>
      </c>
      <c r="N602" s="45" t="s">
        <v>5221</v>
      </c>
      <c r="O602" s="49"/>
      <c r="P602" s="49"/>
      <c r="Q602" s="50" t="s">
        <v>3379</v>
      </c>
      <c r="R602" s="50"/>
      <c r="S602" s="45" t="s">
        <v>5242</v>
      </c>
      <c r="T602" s="51" t="s">
        <v>5330</v>
      </c>
      <c r="U602" s="45">
        <v>70</v>
      </c>
      <c r="V602" s="44"/>
    </row>
    <row r="603" spans="1:37" ht="49.5">
      <c r="A603" s="56" t="s">
        <v>10012</v>
      </c>
      <c r="B603" s="48" t="s">
        <v>5071</v>
      </c>
      <c r="C603" s="48">
        <v>3</v>
      </c>
      <c r="D603" s="48">
        <v>28</v>
      </c>
      <c r="E603" s="48"/>
      <c r="F603" s="48"/>
      <c r="G603" s="48"/>
      <c r="H603" s="48">
        <v>4</v>
      </c>
      <c r="I603" s="48"/>
      <c r="J603" s="48"/>
      <c r="K603" s="48"/>
      <c r="L603" s="48"/>
      <c r="M603" s="45" t="s">
        <v>5356</v>
      </c>
      <c r="N603" s="45" t="s">
        <v>3382</v>
      </c>
      <c r="O603" s="49"/>
      <c r="P603" s="49"/>
      <c r="Q603" s="50" t="s">
        <v>5229</v>
      </c>
      <c r="R603" s="50"/>
      <c r="S603" s="45" t="s">
        <v>4345</v>
      </c>
      <c r="T603" s="51" t="s">
        <v>5330</v>
      </c>
      <c r="U603" s="45">
        <v>70</v>
      </c>
      <c r="V603" s="44"/>
    </row>
    <row r="604" spans="1:37">
      <c r="A604" s="56" t="s">
        <v>10012</v>
      </c>
      <c r="B604" s="48" t="s">
        <v>5071</v>
      </c>
      <c r="C604" s="48">
        <v>3</v>
      </c>
      <c r="D604" s="48">
        <v>28</v>
      </c>
      <c r="E604" s="48"/>
      <c r="F604" s="48"/>
      <c r="G604" s="48"/>
      <c r="H604" s="48">
        <v>4</v>
      </c>
      <c r="I604" s="48"/>
      <c r="J604" s="48"/>
      <c r="K604" s="48"/>
      <c r="L604" s="48"/>
      <c r="M604" s="45" t="s">
        <v>5357</v>
      </c>
      <c r="N604" s="45" t="s">
        <v>5233</v>
      </c>
      <c r="O604" s="49"/>
      <c r="P604" s="49"/>
      <c r="Q604" s="50" t="s">
        <v>3379</v>
      </c>
      <c r="R604" s="50"/>
      <c r="S604" s="45" t="s">
        <v>5242</v>
      </c>
      <c r="T604" s="51" t="s">
        <v>5330</v>
      </c>
      <c r="U604" s="45">
        <v>70</v>
      </c>
      <c r="V604" s="44"/>
    </row>
    <row r="605" spans="1:37" ht="33">
      <c r="A605" s="56" t="s">
        <v>10012</v>
      </c>
      <c r="B605" s="48" t="s">
        <v>5071</v>
      </c>
      <c r="C605" s="48">
        <v>3</v>
      </c>
      <c r="D605" s="48">
        <v>28</v>
      </c>
      <c r="E605" s="48"/>
      <c r="F605" s="48"/>
      <c r="G605" s="48"/>
      <c r="H605" s="48">
        <v>6</v>
      </c>
      <c r="I605" s="48"/>
      <c r="J605" s="48"/>
      <c r="K605" s="48"/>
      <c r="L605" s="48"/>
      <c r="M605" s="45" t="s">
        <v>5358</v>
      </c>
      <c r="N605" s="45" t="s">
        <v>3243</v>
      </c>
      <c r="O605" s="49"/>
      <c r="P605" s="49"/>
      <c r="Q605" s="50" t="s">
        <v>5250</v>
      </c>
      <c r="R605" s="50"/>
      <c r="S605" s="45" t="s">
        <v>5242</v>
      </c>
      <c r="T605" s="51" t="s">
        <v>5330</v>
      </c>
      <c r="U605" s="45">
        <v>3</v>
      </c>
      <c r="V605" s="44"/>
    </row>
    <row r="606" spans="1:37">
      <c r="A606" s="56" t="s">
        <v>10012</v>
      </c>
      <c r="B606" s="48" t="s">
        <v>5071</v>
      </c>
      <c r="C606" s="48">
        <v>3</v>
      </c>
      <c r="D606" s="48">
        <v>28</v>
      </c>
      <c r="E606" s="48"/>
      <c r="F606" s="48"/>
      <c r="G606" s="48"/>
      <c r="H606" s="48">
        <v>6</v>
      </c>
      <c r="I606" s="48"/>
      <c r="J606" s="48"/>
      <c r="K606" s="48"/>
      <c r="L606" s="48"/>
      <c r="M606" s="45" t="s">
        <v>5359</v>
      </c>
      <c r="N606" s="45" t="s">
        <v>3382</v>
      </c>
      <c r="O606" s="49"/>
      <c r="P606" s="49"/>
      <c r="Q606" s="50" t="s">
        <v>3243</v>
      </c>
      <c r="R606" s="50"/>
      <c r="S606" s="45" t="s">
        <v>4345</v>
      </c>
      <c r="T606" s="51" t="s">
        <v>5330</v>
      </c>
      <c r="U606" s="45">
        <v>70</v>
      </c>
      <c r="V606" s="44"/>
    </row>
    <row r="607" spans="1:37">
      <c r="A607" s="56" t="s">
        <v>10012</v>
      </c>
      <c r="B607" s="48" t="s">
        <v>5071</v>
      </c>
      <c r="C607" s="48">
        <v>3</v>
      </c>
      <c r="D607" s="48">
        <v>28</v>
      </c>
      <c r="E607" s="48"/>
      <c r="F607" s="48"/>
      <c r="G607" s="48"/>
      <c r="H607" s="48">
        <v>6</v>
      </c>
      <c r="I607" s="48"/>
      <c r="J607" s="48"/>
      <c r="K607" s="48"/>
      <c r="L607" s="48"/>
      <c r="M607" s="45" t="s">
        <v>5360</v>
      </c>
      <c r="N607" s="45" t="s">
        <v>3243</v>
      </c>
      <c r="O607" s="49"/>
      <c r="P607" s="49"/>
      <c r="Q607" s="50" t="s">
        <v>3379</v>
      </c>
      <c r="R607" s="50"/>
      <c r="S607" s="45" t="s">
        <v>5242</v>
      </c>
      <c r="T607" s="51" t="s">
        <v>5273</v>
      </c>
      <c r="U607" s="45">
        <v>70</v>
      </c>
      <c r="V607" s="44"/>
    </row>
    <row r="608" spans="1:37">
      <c r="A608" s="56" t="s">
        <v>10012</v>
      </c>
      <c r="B608" s="48" t="s">
        <v>5071</v>
      </c>
      <c r="C608" s="48">
        <v>3</v>
      </c>
      <c r="D608" s="48">
        <v>28</v>
      </c>
      <c r="E608" s="48"/>
      <c r="F608" s="48"/>
      <c r="G608" s="48"/>
      <c r="H608" s="48" t="s">
        <v>4295</v>
      </c>
      <c r="I608" s="48"/>
      <c r="J608" s="48"/>
      <c r="K608" s="48"/>
      <c r="L608" s="48"/>
      <c r="M608" s="45" t="s">
        <v>5361</v>
      </c>
      <c r="N608" s="45" t="s">
        <v>3379</v>
      </c>
      <c r="O608" s="49"/>
      <c r="P608" s="49"/>
      <c r="Q608" s="50" t="s">
        <v>5362</v>
      </c>
      <c r="R608" s="50"/>
      <c r="S608" s="45" t="s">
        <v>5219</v>
      </c>
      <c r="T608" s="51" t="s">
        <v>5363</v>
      </c>
      <c r="U608" s="378">
        <v>350</v>
      </c>
      <c r="V608" s="44"/>
      <c r="AK608" s="47" t="s">
        <v>5077</v>
      </c>
    </row>
    <row r="609" spans="1:37">
      <c r="A609" s="56" t="s">
        <v>10012</v>
      </c>
      <c r="B609" s="48" t="s">
        <v>5071</v>
      </c>
      <c r="C609" s="48">
        <v>3</v>
      </c>
      <c r="D609" s="48">
        <v>28</v>
      </c>
      <c r="E609" s="48"/>
      <c r="F609" s="48"/>
      <c r="G609" s="48"/>
      <c r="H609" s="48" t="s">
        <v>4295</v>
      </c>
      <c r="I609" s="48"/>
      <c r="J609" s="48"/>
      <c r="K609" s="48"/>
      <c r="L609" s="48"/>
      <c r="M609" s="45" t="s">
        <v>5364</v>
      </c>
      <c r="N609" s="45" t="s">
        <v>3379</v>
      </c>
      <c r="O609" s="49"/>
      <c r="P609" s="49"/>
      <c r="Q609" s="50" t="s">
        <v>5362</v>
      </c>
      <c r="R609" s="50"/>
      <c r="S609" s="45" t="s">
        <v>5219</v>
      </c>
      <c r="T609" s="51" t="s">
        <v>5363</v>
      </c>
      <c r="U609" s="378">
        <v>350</v>
      </c>
      <c r="V609" s="44"/>
      <c r="AK609" s="47" t="s">
        <v>5077</v>
      </c>
    </row>
    <row r="610" spans="1:37">
      <c r="A610" s="56" t="s">
        <v>10012</v>
      </c>
      <c r="B610" s="48" t="s">
        <v>5071</v>
      </c>
      <c r="C610" s="48">
        <v>3</v>
      </c>
      <c r="D610" s="48">
        <v>28</v>
      </c>
      <c r="E610" s="48"/>
      <c r="F610" s="48"/>
      <c r="G610" s="48"/>
      <c r="H610" s="48">
        <v>6</v>
      </c>
      <c r="I610" s="48"/>
      <c r="J610" s="48"/>
      <c r="K610" s="48"/>
      <c r="L610" s="48"/>
      <c r="M610" s="45" t="s">
        <v>5365</v>
      </c>
      <c r="N610" s="45" t="s">
        <v>3382</v>
      </c>
      <c r="O610" s="49"/>
      <c r="P610" s="49"/>
      <c r="Q610" s="50" t="s">
        <v>3379</v>
      </c>
      <c r="R610" s="50"/>
      <c r="S610" s="45" t="s">
        <v>4345</v>
      </c>
      <c r="T610" s="51" t="s">
        <v>5366</v>
      </c>
      <c r="U610" s="45">
        <v>3</v>
      </c>
      <c r="V610" s="44"/>
    </row>
    <row r="611" spans="1:37">
      <c r="A611" s="56" t="s">
        <v>10012</v>
      </c>
      <c r="B611" s="48" t="s">
        <v>5071</v>
      </c>
      <c r="C611" s="48">
        <v>3</v>
      </c>
      <c r="D611" s="48">
        <v>28</v>
      </c>
      <c r="E611" s="48"/>
      <c r="F611" s="48"/>
      <c r="G611" s="48"/>
      <c r="H611" s="48">
        <v>6</v>
      </c>
      <c r="I611" s="48"/>
      <c r="J611" s="48"/>
      <c r="K611" s="48"/>
      <c r="L611" s="48"/>
      <c r="M611" s="45" t="s">
        <v>5367</v>
      </c>
      <c r="N611" s="45" t="s">
        <v>3382</v>
      </c>
      <c r="O611" s="49"/>
      <c r="P611" s="49"/>
      <c r="Q611" s="50" t="s">
        <v>3249</v>
      </c>
      <c r="R611" s="50"/>
      <c r="S611" s="45" t="s">
        <v>4345</v>
      </c>
      <c r="T611" s="51" t="s">
        <v>5330</v>
      </c>
      <c r="U611" s="45">
        <v>20</v>
      </c>
      <c r="V611" s="44"/>
    </row>
    <row r="612" spans="1:37" ht="33">
      <c r="A612" s="56" t="s">
        <v>10012</v>
      </c>
      <c r="B612" s="48" t="s">
        <v>5071</v>
      </c>
      <c r="C612" s="48">
        <v>3</v>
      </c>
      <c r="D612" s="48">
        <v>28</v>
      </c>
      <c r="E612" s="48"/>
      <c r="F612" s="48"/>
      <c r="G612" s="48"/>
      <c r="H612" s="48">
        <v>5</v>
      </c>
      <c r="I612" s="48"/>
      <c r="J612" s="48"/>
      <c r="K612" s="48"/>
      <c r="L612" s="48"/>
      <c r="M612" s="45" t="s">
        <v>5368</v>
      </c>
      <c r="N612" s="45" t="s">
        <v>3382</v>
      </c>
      <c r="O612" s="49"/>
      <c r="P612" s="49"/>
      <c r="Q612" s="50" t="s">
        <v>5369</v>
      </c>
      <c r="R612" s="50"/>
      <c r="S612" s="45" t="s">
        <v>5370</v>
      </c>
      <c r="T612" s="51" t="s">
        <v>5330</v>
      </c>
      <c r="U612" s="45">
        <v>50</v>
      </c>
      <c r="V612" s="44"/>
    </row>
    <row r="613" spans="1:37" ht="33">
      <c r="A613" s="56" t="s">
        <v>10012</v>
      </c>
      <c r="B613" s="48" t="s">
        <v>5071</v>
      </c>
      <c r="C613" s="48">
        <v>3</v>
      </c>
      <c r="D613" s="48">
        <v>28</v>
      </c>
      <c r="E613" s="48"/>
      <c r="F613" s="48"/>
      <c r="G613" s="48"/>
      <c r="H613" s="48">
        <v>5</v>
      </c>
      <c r="I613" s="48"/>
      <c r="J613" s="48"/>
      <c r="K613" s="48"/>
      <c r="L613" s="48"/>
      <c r="M613" s="45" t="s">
        <v>5371</v>
      </c>
      <c r="N613" s="45" t="s">
        <v>3382</v>
      </c>
      <c r="O613" s="49"/>
      <c r="P613" s="49"/>
      <c r="Q613" s="50" t="s">
        <v>5372</v>
      </c>
      <c r="R613" s="50"/>
      <c r="S613" s="45" t="s">
        <v>5370</v>
      </c>
      <c r="T613" s="51" t="s">
        <v>5330</v>
      </c>
      <c r="U613" s="45">
        <v>60</v>
      </c>
      <c r="V613" s="44"/>
    </row>
    <row r="614" spans="1:37" ht="33">
      <c r="A614" s="56" t="s">
        <v>10012</v>
      </c>
      <c r="B614" s="48" t="s">
        <v>5071</v>
      </c>
      <c r="C614" s="48">
        <v>3</v>
      </c>
      <c r="D614" s="48">
        <v>28</v>
      </c>
      <c r="E614" s="48"/>
      <c r="F614" s="48"/>
      <c r="G614" s="48"/>
      <c r="H614" s="48">
        <v>15</v>
      </c>
      <c r="I614" s="48"/>
      <c r="J614" s="48"/>
      <c r="K614" s="48"/>
      <c r="L614" s="48"/>
      <c r="M614" s="45" t="s">
        <v>5373</v>
      </c>
      <c r="N614" s="45" t="s">
        <v>3382</v>
      </c>
      <c r="O614" s="49"/>
      <c r="P614" s="49"/>
      <c r="Q614" s="50" t="s">
        <v>5374</v>
      </c>
      <c r="R614" s="50"/>
      <c r="S614" s="45" t="s">
        <v>5370</v>
      </c>
      <c r="T614" s="51" t="s">
        <v>5330</v>
      </c>
      <c r="U614" s="45">
        <v>100</v>
      </c>
      <c r="V614" s="44"/>
    </row>
    <row r="615" spans="1:37" ht="33">
      <c r="A615" s="56" t="s">
        <v>10012</v>
      </c>
      <c r="B615" s="48" t="s">
        <v>5071</v>
      </c>
      <c r="C615" s="48">
        <v>3</v>
      </c>
      <c r="D615" s="48">
        <v>28</v>
      </c>
      <c r="E615" s="48"/>
      <c r="F615" s="48"/>
      <c r="G615" s="48"/>
      <c r="H615" s="48">
        <v>5</v>
      </c>
      <c r="I615" s="48"/>
      <c r="J615" s="48"/>
      <c r="K615" s="48"/>
      <c r="L615" s="48"/>
      <c r="M615" s="45" t="s">
        <v>5375</v>
      </c>
      <c r="N615" s="45" t="s">
        <v>3382</v>
      </c>
      <c r="O615" s="49"/>
      <c r="P615" s="49"/>
      <c r="Q615" s="50" t="s">
        <v>5376</v>
      </c>
      <c r="R615" s="50"/>
      <c r="S615" s="45" t="s">
        <v>5370</v>
      </c>
      <c r="T615" s="51" t="s">
        <v>5330</v>
      </c>
      <c r="U615" s="45">
        <v>90</v>
      </c>
      <c r="V615" s="44"/>
    </row>
    <row r="616" spans="1:37" ht="33">
      <c r="A616" s="56" t="s">
        <v>10012</v>
      </c>
      <c r="B616" s="48" t="s">
        <v>5071</v>
      </c>
      <c r="C616" s="48">
        <v>3</v>
      </c>
      <c r="D616" s="48">
        <v>28</v>
      </c>
      <c r="E616" s="48"/>
      <c r="F616" s="48"/>
      <c r="G616" s="48"/>
      <c r="H616" s="48">
        <v>9</v>
      </c>
      <c r="I616" s="48"/>
      <c r="J616" s="48"/>
      <c r="K616" s="48"/>
      <c r="L616" s="48"/>
      <c r="M616" s="45" t="s">
        <v>5377</v>
      </c>
      <c r="N616" s="45" t="s">
        <v>3382</v>
      </c>
      <c r="O616" s="49"/>
      <c r="P616" s="49"/>
      <c r="Q616" s="50" t="s">
        <v>5378</v>
      </c>
      <c r="R616" s="50"/>
      <c r="S616" s="45" t="s">
        <v>5370</v>
      </c>
      <c r="T616" s="51" t="s">
        <v>5330</v>
      </c>
      <c r="U616" s="45">
        <v>25</v>
      </c>
      <c r="V616" s="44"/>
    </row>
    <row r="617" spans="1:37" ht="33">
      <c r="A617" s="56" t="s">
        <v>10012</v>
      </c>
      <c r="B617" s="48" t="s">
        <v>5071</v>
      </c>
      <c r="C617" s="48">
        <v>3</v>
      </c>
      <c r="D617" s="48">
        <v>28</v>
      </c>
      <c r="E617" s="48"/>
      <c r="F617" s="48"/>
      <c r="G617" s="48"/>
      <c r="H617" s="48">
        <v>5</v>
      </c>
      <c r="I617" s="48"/>
      <c r="J617" s="48"/>
      <c r="K617" s="48"/>
      <c r="L617" s="48"/>
      <c r="M617" s="45" t="s">
        <v>5379</v>
      </c>
      <c r="N617" s="45" t="s">
        <v>3382</v>
      </c>
      <c r="O617" s="49"/>
      <c r="P617" s="49"/>
      <c r="Q617" s="50" t="s">
        <v>5380</v>
      </c>
      <c r="R617" s="50"/>
      <c r="S617" s="45" t="s">
        <v>5370</v>
      </c>
      <c r="T617" s="51" t="s">
        <v>5330</v>
      </c>
      <c r="U617" s="45">
        <v>120</v>
      </c>
      <c r="V617" s="44"/>
    </row>
    <row r="618" spans="1:37" ht="33">
      <c r="A618" s="56" t="s">
        <v>10012</v>
      </c>
      <c r="B618" s="48" t="s">
        <v>5071</v>
      </c>
      <c r="C618" s="48">
        <v>3</v>
      </c>
      <c r="D618" s="48">
        <v>28</v>
      </c>
      <c r="E618" s="48"/>
      <c r="F618" s="48"/>
      <c r="G618" s="48"/>
      <c r="H618" s="48">
        <v>10</v>
      </c>
      <c r="I618" s="48"/>
      <c r="J618" s="48"/>
      <c r="K618" s="48"/>
      <c r="L618" s="48"/>
      <c r="M618" s="45" t="s">
        <v>5381</v>
      </c>
      <c r="N618" s="45" t="s">
        <v>3160</v>
      </c>
      <c r="O618" s="49"/>
      <c r="P618" s="49"/>
      <c r="Q618" s="50" t="s">
        <v>5382</v>
      </c>
      <c r="R618" s="50"/>
      <c r="S618" s="45" t="s">
        <v>5219</v>
      </c>
      <c r="T618" s="51" t="s">
        <v>5330</v>
      </c>
      <c r="U618" s="45">
        <v>60</v>
      </c>
      <c r="V618" s="44"/>
    </row>
    <row r="619" spans="1:37" ht="33">
      <c r="A619" s="56" t="s">
        <v>10012</v>
      </c>
      <c r="B619" s="48" t="s">
        <v>5071</v>
      </c>
      <c r="C619" s="48">
        <v>3</v>
      </c>
      <c r="D619" s="48">
        <v>28</v>
      </c>
      <c r="E619" s="48"/>
      <c r="F619" s="48"/>
      <c r="G619" s="48"/>
      <c r="H619" s="48">
        <v>10</v>
      </c>
      <c r="I619" s="48"/>
      <c r="J619" s="48"/>
      <c r="K619" s="48"/>
      <c r="L619" s="48"/>
      <c r="M619" s="45" t="s">
        <v>5383</v>
      </c>
      <c r="N619" s="45" t="s">
        <v>3160</v>
      </c>
      <c r="O619" s="49"/>
      <c r="P619" s="49"/>
      <c r="Q619" s="50" t="s">
        <v>5384</v>
      </c>
      <c r="R619" s="50"/>
      <c r="S619" s="45" t="s">
        <v>5219</v>
      </c>
      <c r="T619" s="51" t="s">
        <v>5330</v>
      </c>
      <c r="U619" s="45">
        <v>57</v>
      </c>
      <c r="V619" s="44"/>
    </row>
    <row r="620" spans="1:37" ht="33">
      <c r="A620" s="56" t="s">
        <v>10012</v>
      </c>
      <c r="B620" s="48" t="s">
        <v>5071</v>
      </c>
      <c r="C620" s="48">
        <v>3</v>
      </c>
      <c r="D620" s="48">
        <v>28</v>
      </c>
      <c r="E620" s="48"/>
      <c r="F620" s="48"/>
      <c r="G620" s="48"/>
      <c r="H620" s="48">
        <v>10</v>
      </c>
      <c r="I620" s="48"/>
      <c r="J620" s="48"/>
      <c r="K620" s="48"/>
      <c r="L620" s="48"/>
      <c r="M620" s="45" t="s">
        <v>5385</v>
      </c>
      <c r="N620" s="45" t="s">
        <v>3175</v>
      </c>
      <c r="O620" s="49"/>
      <c r="P620" s="49"/>
      <c r="Q620" s="50" t="s">
        <v>5386</v>
      </c>
      <c r="R620" s="50"/>
      <c r="S620" s="45" t="s">
        <v>5219</v>
      </c>
      <c r="T620" s="51" t="s">
        <v>5330</v>
      </c>
      <c r="U620" s="45">
        <v>85</v>
      </c>
      <c r="V620" s="44"/>
    </row>
    <row r="621" spans="1:37" ht="33">
      <c r="A621" s="56" t="s">
        <v>10012</v>
      </c>
      <c r="B621" s="48" t="s">
        <v>5071</v>
      </c>
      <c r="C621" s="48">
        <v>3</v>
      </c>
      <c r="D621" s="48">
        <v>28</v>
      </c>
      <c r="E621" s="48"/>
      <c r="F621" s="48"/>
      <c r="G621" s="48"/>
      <c r="H621" s="48">
        <v>10</v>
      </c>
      <c r="I621" s="48"/>
      <c r="J621" s="48"/>
      <c r="K621" s="48"/>
      <c r="L621" s="48"/>
      <c r="M621" s="45" t="s">
        <v>5387</v>
      </c>
      <c r="N621" s="45" t="s">
        <v>3175</v>
      </c>
      <c r="O621" s="49"/>
      <c r="P621" s="49"/>
      <c r="Q621" s="50" t="s">
        <v>5388</v>
      </c>
      <c r="R621" s="50"/>
      <c r="S621" s="45" t="s">
        <v>5219</v>
      </c>
      <c r="T621" s="51" t="s">
        <v>5330</v>
      </c>
      <c r="U621" s="45">
        <v>80</v>
      </c>
      <c r="V621" s="44"/>
    </row>
    <row r="622" spans="1:37" ht="33">
      <c r="A622" s="56" t="s">
        <v>10012</v>
      </c>
      <c r="B622" s="48" t="s">
        <v>5071</v>
      </c>
      <c r="C622" s="48">
        <v>3</v>
      </c>
      <c r="D622" s="48">
        <v>28</v>
      </c>
      <c r="E622" s="48"/>
      <c r="F622" s="48"/>
      <c r="G622" s="48"/>
      <c r="H622" s="48">
        <v>3</v>
      </c>
      <c r="I622" s="48"/>
      <c r="J622" s="48"/>
      <c r="K622" s="48"/>
      <c r="L622" s="48"/>
      <c r="M622" s="45" t="s">
        <v>5389</v>
      </c>
      <c r="N622" s="45" t="s">
        <v>5324</v>
      </c>
      <c r="O622" s="49"/>
      <c r="P622" s="49"/>
      <c r="Q622" s="50" t="s">
        <v>5326</v>
      </c>
      <c r="R622" s="50"/>
      <c r="S622" s="45" t="s">
        <v>5242</v>
      </c>
      <c r="T622" s="51" t="s">
        <v>5330</v>
      </c>
      <c r="U622" s="45">
        <v>20</v>
      </c>
      <c r="V622" s="44"/>
    </row>
    <row r="623" spans="1:37" ht="49.5">
      <c r="A623" s="56" t="s">
        <v>10012</v>
      </c>
      <c r="B623" s="48" t="s">
        <v>5071</v>
      </c>
      <c r="C623" s="48">
        <v>3</v>
      </c>
      <c r="D623" s="48">
        <v>28</v>
      </c>
      <c r="E623" s="48"/>
      <c r="F623" s="48"/>
      <c r="G623" s="48"/>
      <c r="H623" s="48">
        <v>3</v>
      </c>
      <c r="I623" s="48"/>
      <c r="J623" s="48"/>
      <c r="K623" s="48"/>
      <c r="L623" s="48"/>
      <c r="M623" s="45" t="s">
        <v>5390</v>
      </c>
      <c r="N623" s="45" t="s">
        <v>5324</v>
      </c>
      <c r="O623" s="49"/>
      <c r="P623" s="49"/>
      <c r="Q623" s="50" t="s">
        <v>5328</v>
      </c>
      <c r="R623" s="50"/>
      <c r="S623" s="45" t="s">
        <v>5242</v>
      </c>
      <c r="T623" s="51" t="s">
        <v>5330</v>
      </c>
      <c r="U623" s="45">
        <v>20</v>
      </c>
      <c r="V623" s="44"/>
    </row>
    <row r="624" spans="1:37">
      <c r="A624" s="56" t="s">
        <v>10012</v>
      </c>
      <c r="B624" s="48" t="s">
        <v>5071</v>
      </c>
      <c r="C624" s="48">
        <v>3</v>
      </c>
      <c r="D624" s="48">
        <v>28</v>
      </c>
      <c r="E624" s="48"/>
      <c r="F624" s="48"/>
      <c r="G624" s="48"/>
      <c r="H624" s="48">
        <v>10</v>
      </c>
      <c r="I624" s="48"/>
      <c r="J624" s="48"/>
      <c r="K624" s="48"/>
      <c r="L624" s="48"/>
      <c r="M624" s="45" t="s">
        <v>5391</v>
      </c>
      <c r="N624" s="45" t="s">
        <v>3385</v>
      </c>
      <c r="O624" s="49"/>
      <c r="P624" s="49"/>
      <c r="Q624" s="50" t="s">
        <v>5392</v>
      </c>
      <c r="R624" s="50"/>
      <c r="S624" s="45" t="s">
        <v>5097</v>
      </c>
      <c r="T624" s="51" t="s">
        <v>5100</v>
      </c>
      <c r="U624" s="45">
        <v>40</v>
      </c>
      <c r="V624" s="44"/>
    </row>
    <row r="625" spans="1:40">
      <c r="A625" s="56" t="s">
        <v>10012</v>
      </c>
      <c r="B625" s="48" t="s">
        <v>5071</v>
      </c>
      <c r="C625" s="48">
        <v>3</v>
      </c>
      <c r="D625" s="48">
        <v>28</v>
      </c>
      <c r="E625" s="48"/>
      <c r="F625" s="48"/>
      <c r="G625" s="48"/>
      <c r="H625" s="48">
        <v>30</v>
      </c>
      <c r="I625" s="48"/>
      <c r="J625" s="48"/>
      <c r="K625" s="48"/>
      <c r="L625" s="48"/>
      <c r="M625" s="45" t="s">
        <v>5393</v>
      </c>
      <c r="N625" s="45" t="s">
        <v>5394</v>
      </c>
      <c r="O625" s="49"/>
      <c r="P625" s="49"/>
      <c r="Q625" s="50" t="s">
        <v>5395</v>
      </c>
      <c r="R625" s="50"/>
      <c r="S625" s="45" t="s">
        <v>5097</v>
      </c>
      <c r="T625" s="51" t="s">
        <v>5100</v>
      </c>
      <c r="U625" s="45">
        <v>30</v>
      </c>
      <c r="V625" s="44"/>
    </row>
    <row r="626" spans="1:40">
      <c r="A626" s="56" t="s">
        <v>10012</v>
      </c>
      <c r="B626" s="48" t="s">
        <v>5071</v>
      </c>
      <c r="C626" s="48">
        <v>3</v>
      </c>
      <c r="D626" s="48">
        <v>28</v>
      </c>
      <c r="E626" s="48"/>
      <c r="F626" s="48"/>
      <c r="G626" s="48"/>
      <c r="H626" s="48">
        <v>40</v>
      </c>
      <c r="I626" s="48"/>
      <c r="J626" s="48"/>
      <c r="K626" s="48"/>
      <c r="L626" s="48"/>
      <c r="M626" s="45" t="s">
        <v>5396</v>
      </c>
      <c r="N626" s="45" t="s">
        <v>3385</v>
      </c>
      <c r="O626" s="49"/>
      <c r="P626" s="49"/>
      <c r="Q626" s="50" t="s">
        <v>5394</v>
      </c>
      <c r="R626" s="50"/>
      <c r="S626" s="45" t="s">
        <v>5097</v>
      </c>
      <c r="T626" s="51" t="s">
        <v>5100</v>
      </c>
      <c r="U626" s="45">
        <v>50</v>
      </c>
      <c r="V626" s="44"/>
    </row>
    <row r="627" spans="1:40">
      <c r="A627" s="56" t="s">
        <v>10012</v>
      </c>
      <c r="B627" s="48" t="s">
        <v>5071</v>
      </c>
      <c r="C627" s="48">
        <v>3</v>
      </c>
      <c r="D627" s="48">
        <v>28</v>
      </c>
      <c r="E627" s="48"/>
      <c r="F627" s="48"/>
      <c r="G627" s="48"/>
      <c r="H627" s="48">
        <v>30</v>
      </c>
      <c r="I627" s="48"/>
      <c r="J627" s="48"/>
      <c r="K627" s="48"/>
      <c r="L627" s="48"/>
      <c r="M627" s="45" t="s">
        <v>5397</v>
      </c>
      <c r="N627" s="45" t="s">
        <v>5394</v>
      </c>
      <c r="O627" s="49"/>
      <c r="P627" s="49"/>
      <c r="Q627" s="50" t="s">
        <v>5398</v>
      </c>
      <c r="R627" s="50"/>
      <c r="S627" s="45" t="s">
        <v>5097</v>
      </c>
      <c r="T627" s="51" t="s">
        <v>5100</v>
      </c>
      <c r="U627" s="45">
        <v>30</v>
      </c>
      <c r="V627" s="44"/>
    </row>
    <row r="628" spans="1:40">
      <c r="A628" s="56" t="s">
        <v>10012</v>
      </c>
      <c r="B628" s="48" t="s">
        <v>5071</v>
      </c>
      <c r="C628" s="48">
        <v>3</v>
      </c>
      <c r="D628" s="48">
        <v>28</v>
      </c>
      <c r="E628" s="48"/>
      <c r="F628" s="48"/>
      <c r="G628" s="48"/>
      <c r="H628" s="48">
        <v>30</v>
      </c>
      <c r="I628" s="48"/>
      <c r="J628" s="48"/>
      <c r="K628" s="48"/>
      <c r="L628" s="48"/>
      <c r="M628" s="45" t="s">
        <v>5399</v>
      </c>
      <c r="N628" s="45" t="s">
        <v>5394</v>
      </c>
      <c r="O628" s="49"/>
      <c r="P628" s="49"/>
      <c r="Q628" s="50" t="s">
        <v>5400</v>
      </c>
      <c r="R628" s="50"/>
      <c r="S628" s="45" t="s">
        <v>5097</v>
      </c>
      <c r="T628" s="51" t="s">
        <v>5100</v>
      </c>
      <c r="U628" s="45">
        <v>30</v>
      </c>
      <c r="V628" s="44"/>
    </row>
    <row r="629" spans="1:40">
      <c r="A629" s="56" t="s">
        <v>10012</v>
      </c>
      <c r="B629" s="48" t="s">
        <v>5071</v>
      </c>
      <c r="C629" s="48">
        <v>3</v>
      </c>
      <c r="D629" s="48">
        <v>28</v>
      </c>
      <c r="E629" s="48"/>
      <c r="F629" s="48"/>
      <c r="G629" s="48"/>
      <c r="H629" s="48">
        <v>40</v>
      </c>
      <c r="I629" s="48"/>
      <c r="J629" s="48"/>
      <c r="K629" s="48"/>
      <c r="L629" s="48"/>
      <c r="M629" s="45" t="s">
        <v>5401</v>
      </c>
      <c r="N629" s="45" t="s">
        <v>3385</v>
      </c>
      <c r="O629" s="49"/>
      <c r="P629" s="49"/>
      <c r="Q629" s="50" t="s">
        <v>5402</v>
      </c>
      <c r="R629" s="50"/>
      <c r="S629" s="45" t="s">
        <v>5097</v>
      </c>
      <c r="T629" s="51" t="s">
        <v>5100</v>
      </c>
      <c r="U629" s="45">
        <v>50</v>
      </c>
      <c r="V629" s="44"/>
    </row>
    <row r="630" spans="1:40">
      <c r="A630" s="56" t="s">
        <v>10012</v>
      </c>
      <c r="B630" s="48" t="s">
        <v>5071</v>
      </c>
      <c r="C630" s="48">
        <v>3</v>
      </c>
      <c r="D630" s="48">
        <v>28</v>
      </c>
      <c r="E630" s="48"/>
      <c r="F630" s="48"/>
      <c r="G630" s="48"/>
      <c r="H630" s="48">
        <v>30</v>
      </c>
      <c r="I630" s="48"/>
      <c r="J630" s="48"/>
      <c r="K630" s="48"/>
      <c r="L630" s="48"/>
      <c r="M630" s="45" t="s">
        <v>5403</v>
      </c>
      <c r="N630" s="45" t="s">
        <v>5394</v>
      </c>
      <c r="O630" s="49"/>
      <c r="P630" s="49"/>
      <c r="Q630" s="50" t="s">
        <v>5404</v>
      </c>
      <c r="R630" s="50"/>
      <c r="S630" s="45" t="s">
        <v>5097</v>
      </c>
      <c r="T630" s="51" t="s">
        <v>5100</v>
      </c>
      <c r="U630" s="45">
        <v>30</v>
      </c>
      <c r="V630" s="44"/>
    </row>
    <row r="631" spans="1:40">
      <c r="A631" s="56" t="s">
        <v>10012</v>
      </c>
      <c r="B631" s="48" t="s">
        <v>5071</v>
      </c>
      <c r="C631" s="48">
        <v>3</v>
      </c>
      <c r="D631" s="48">
        <v>28</v>
      </c>
      <c r="E631" s="48"/>
      <c r="F631" s="48"/>
      <c r="G631" s="48"/>
      <c r="H631" s="48">
        <v>10</v>
      </c>
      <c r="I631" s="48"/>
      <c r="J631" s="48"/>
      <c r="K631" s="48"/>
      <c r="L631" s="48"/>
      <c r="M631" s="45" t="s">
        <v>5405</v>
      </c>
      <c r="N631" s="45" t="s">
        <v>3385</v>
      </c>
      <c r="O631" s="49"/>
      <c r="P631" s="49"/>
      <c r="Q631" s="50" t="s">
        <v>3429</v>
      </c>
      <c r="R631" s="50"/>
      <c r="S631" s="45" t="s">
        <v>5097</v>
      </c>
      <c r="T631" s="51" t="s">
        <v>4694</v>
      </c>
      <c r="U631" s="45">
        <v>40</v>
      </c>
      <c r="V631" s="44"/>
    </row>
    <row r="632" spans="1:40">
      <c r="A632" s="56" t="s">
        <v>10012</v>
      </c>
      <c r="B632" s="48" t="s">
        <v>5071</v>
      </c>
      <c r="C632" s="48">
        <v>3</v>
      </c>
      <c r="D632" s="48">
        <v>28</v>
      </c>
      <c r="E632" s="48"/>
      <c r="F632" s="48"/>
      <c r="G632" s="48"/>
      <c r="H632" s="48">
        <v>10</v>
      </c>
      <c r="I632" s="48"/>
      <c r="J632" s="48"/>
      <c r="K632" s="48"/>
      <c r="L632" s="48"/>
      <c r="M632" s="45" t="s">
        <v>5406</v>
      </c>
      <c r="N632" s="45" t="s">
        <v>3385</v>
      </c>
      <c r="O632" s="49"/>
      <c r="P632" s="49"/>
      <c r="Q632" s="50" t="s">
        <v>3429</v>
      </c>
      <c r="R632" s="50"/>
      <c r="S632" s="45" t="s">
        <v>5407</v>
      </c>
      <c r="T632" s="51" t="s">
        <v>5408</v>
      </c>
      <c r="U632" s="45">
        <v>40</v>
      </c>
      <c r="V632" s="44"/>
    </row>
    <row r="633" spans="1:40" ht="33">
      <c r="B633" s="48" t="s">
        <v>5409</v>
      </c>
      <c r="C633" s="48">
        <v>2</v>
      </c>
      <c r="D633" s="48">
        <v>6</v>
      </c>
      <c r="E633" s="48"/>
      <c r="F633" s="48"/>
      <c r="G633" s="48"/>
      <c r="H633" s="48">
        <v>5</v>
      </c>
      <c r="I633" s="48"/>
      <c r="J633" s="48"/>
      <c r="K633" s="48"/>
      <c r="L633" s="48"/>
      <c r="M633" s="45" t="s">
        <v>5410</v>
      </c>
      <c r="N633" s="45" t="s">
        <v>5411</v>
      </c>
      <c r="O633" s="49"/>
      <c r="P633" s="49"/>
      <c r="Q633" s="50" t="s">
        <v>5412</v>
      </c>
      <c r="R633" s="50"/>
      <c r="S633" s="45" t="s">
        <v>5413</v>
      </c>
      <c r="T633" s="51" t="s">
        <v>5414</v>
      </c>
      <c r="U633" s="45"/>
      <c r="V633" s="44"/>
      <c r="AK633" s="47" t="s">
        <v>5415</v>
      </c>
      <c r="AL633" s="47" t="s">
        <v>4295</v>
      </c>
      <c r="AM633" s="47" t="s">
        <v>4295</v>
      </c>
      <c r="AN633" s="47" t="s">
        <v>4295</v>
      </c>
    </row>
    <row r="634" spans="1:40" ht="49.5">
      <c r="B634" s="48" t="s">
        <v>5409</v>
      </c>
      <c r="C634" s="48">
        <v>2</v>
      </c>
      <c r="D634" s="48">
        <v>6</v>
      </c>
      <c r="E634" s="48"/>
      <c r="F634" s="48"/>
      <c r="G634" s="48"/>
      <c r="H634" s="48">
        <v>7</v>
      </c>
      <c r="I634" s="48"/>
      <c r="J634" s="48"/>
      <c r="K634" s="48"/>
      <c r="L634" s="48"/>
      <c r="M634" s="45" t="s">
        <v>5416</v>
      </c>
      <c r="N634" s="45" t="s">
        <v>5417</v>
      </c>
      <c r="O634" s="49"/>
      <c r="P634" s="49"/>
      <c r="Q634" s="50" t="s">
        <v>5418</v>
      </c>
      <c r="R634" s="50"/>
      <c r="S634" s="45" t="s">
        <v>5075</v>
      </c>
      <c r="T634" s="51" t="s">
        <v>5419</v>
      </c>
      <c r="U634" s="45"/>
      <c r="V634" s="44"/>
      <c r="AK634" s="47" t="s">
        <v>5415</v>
      </c>
      <c r="AL634" s="47" t="s">
        <v>4295</v>
      </c>
      <c r="AM634" s="47" t="s">
        <v>4295</v>
      </c>
      <c r="AN634" s="47" t="s">
        <v>4295</v>
      </c>
    </row>
    <row r="635" spans="1:40" ht="49.5">
      <c r="B635" s="48" t="s">
        <v>5409</v>
      </c>
      <c r="C635" s="48">
        <v>2</v>
      </c>
      <c r="D635" s="48">
        <v>6</v>
      </c>
      <c r="E635" s="48"/>
      <c r="F635" s="48"/>
      <c r="G635" s="48"/>
      <c r="H635" s="48">
        <v>7</v>
      </c>
      <c r="I635" s="48"/>
      <c r="J635" s="48"/>
      <c r="K635" s="48"/>
      <c r="L635" s="48"/>
      <c r="M635" s="45" t="s">
        <v>5420</v>
      </c>
      <c r="N635" s="45" t="s">
        <v>5417</v>
      </c>
      <c r="O635" s="49"/>
      <c r="P635" s="49"/>
      <c r="Q635" s="50" t="s">
        <v>5421</v>
      </c>
      <c r="R635" s="50"/>
      <c r="S635" s="45" t="s">
        <v>5075</v>
      </c>
      <c r="T635" s="51" t="s">
        <v>5266</v>
      </c>
      <c r="U635" s="45"/>
      <c r="V635" s="44"/>
      <c r="AK635" s="47" t="s">
        <v>5415</v>
      </c>
      <c r="AL635" s="47" t="s">
        <v>4295</v>
      </c>
      <c r="AM635" s="47" t="s">
        <v>4295</v>
      </c>
      <c r="AN635" s="47" t="s">
        <v>4295</v>
      </c>
    </row>
    <row r="636" spans="1:40" ht="49.5">
      <c r="B636" s="48" t="s">
        <v>5409</v>
      </c>
      <c r="C636" s="48">
        <v>2</v>
      </c>
      <c r="D636" s="48">
        <v>6</v>
      </c>
      <c r="E636" s="48"/>
      <c r="F636" s="48"/>
      <c r="G636" s="48"/>
      <c r="H636" s="48">
        <v>10</v>
      </c>
      <c r="I636" s="48"/>
      <c r="J636" s="48"/>
      <c r="K636" s="48"/>
      <c r="L636" s="48"/>
      <c r="M636" s="45" t="s">
        <v>5422</v>
      </c>
      <c r="N636" s="45" t="s">
        <v>5423</v>
      </c>
      <c r="O636" s="49"/>
      <c r="P636" s="49"/>
      <c r="Q636" s="50" t="s">
        <v>5424</v>
      </c>
      <c r="R636" s="50"/>
      <c r="S636" s="45" t="s">
        <v>5075</v>
      </c>
      <c r="T636" s="51" t="s">
        <v>5114</v>
      </c>
      <c r="U636" s="45"/>
      <c r="V636" s="44"/>
      <c r="AK636" s="47" t="s">
        <v>5415</v>
      </c>
      <c r="AL636" s="47" t="s">
        <v>4295</v>
      </c>
      <c r="AM636" s="47" t="s">
        <v>4295</v>
      </c>
      <c r="AN636" s="47" t="s">
        <v>4295</v>
      </c>
    </row>
    <row r="637" spans="1:40" ht="49.5">
      <c r="B637" s="48" t="s">
        <v>5409</v>
      </c>
      <c r="C637" s="48">
        <v>2</v>
      </c>
      <c r="D637" s="48">
        <v>6</v>
      </c>
      <c r="E637" s="48"/>
      <c r="F637" s="48"/>
      <c r="G637" s="48"/>
      <c r="H637" s="48">
        <v>10</v>
      </c>
      <c r="I637" s="48"/>
      <c r="J637" s="48"/>
      <c r="K637" s="48"/>
      <c r="L637" s="48"/>
      <c r="M637" s="45" t="s">
        <v>5425</v>
      </c>
      <c r="N637" s="45" t="s">
        <v>5090</v>
      </c>
      <c r="O637" s="49"/>
      <c r="P637" s="49"/>
      <c r="Q637" s="50" t="s">
        <v>5426</v>
      </c>
      <c r="R637" s="50"/>
      <c r="S637" s="45" t="s">
        <v>5075</v>
      </c>
      <c r="T637" s="51" t="s">
        <v>5427</v>
      </c>
      <c r="U637" s="45"/>
      <c r="V637" s="44"/>
      <c r="AK637" s="47" t="s">
        <v>5415</v>
      </c>
      <c r="AL637" s="47" t="s">
        <v>4295</v>
      </c>
      <c r="AM637" s="47" t="s">
        <v>4295</v>
      </c>
      <c r="AN637" s="47" t="s">
        <v>4295</v>
      </c>
    </row>
    <row r="638" spans="1:40" ht="66">
      <c r="B638" s="48" t="s">
        <v>5409</v>
      </c>
      <c r="C638" s="48">
        <v>2</v>
      </c>
      <c r="D638" s="48">
        <v>6</v>
      </c>
      <c r="E638" s="48"/>
      <c r="F638" s="48"/>
      <c r="G638" s="48"/>
      <c r="H638" s="48">
        <v>10</v>
      </c>
      <c r="I638" s="48"/>
      <c r="J638" s="48"/>
      <c r="K638" s="48"/>
      <c r="L638" s="48"/>
      <c r="M638" s="45" t="s">
        <v>5428</v>
      </c>
      <c r="N638" s="45" t="s">
        <v>5090</v>
      </c>
      <c r="O638" s="49"/>
      <c r="P638" s="49"/>
      <c r="Q638" s="50" t="s">
        <v>5429</v>
      </c>
      <c r="R638" s="50"/>
      <c r="S638" s="45" t="s">
        <v>5075</v>
      </c>
      <c r="T638" s="51" t="s">
        <v>5427</v>
      </c>
      <c r="U638" s="45"/>
      <c r="V638" s="44"/>
      <c r="AK638" s="47" t="s">
        <v>5415</v>
      </c>
      <c r="AL638" s="47" t="s">
        <v>4295</v>
      </c>
      <c r="AM638" s="47" t="s">
        <v>4295</v>
      </c>
      <c r="AN638" s="47" t="s">
        <v>4295</v>
      </c>
    </row>
    <row r="639" spans="1:40" ht="49.5">
      <c r="B639" s="48" t="s">
        <v>5409</v>
      </c>
      <c r="C639" s="48">
        <v>2</v>
      </c>
      <c r="D639" s="48">
        <v>6</v>
      </c>
      <c r="E639" s="48"/>
      <c r="F639" s="48"/>
      <c r="G639" s="48"/>
      <c r="H639" s="48">
        <v>16</v>
      </c>
      <c r="I639" s="48"/>
      <c r="J639" s="48"/>
      <c r="K639" s="48"/>
      <c r="L639" s="48"/>
      <c r="M639" s="45" t="s">
        <v>5430</v>
      </c>
      <c r="N639" s="45" t="s">
        <v>5090</v>
      </c>
      <c r="O639" s="49"/>
      <c r="P639" s="49"/>
      <c r="Q639" s="50" t="s">
        <v>5431</v>
      </c>
      <c r="R639" s="50"/>
      <c r="S639" s="45" t="s">
        <v>5075</v>
      </c>
      <c r="T639" s="51" t="s">
        <v>5432</v>
      </c>
      <c r="U639" s="45"/>
      <c r="V639" s="44"/>
      <c r="AK639" s="47" t="s">
        <v>5415</v>
      </c>
      <c r="AL639" s="47" t="s">
        <v>4295</v>
      </c>
      <c r="AM639" s="47" t="s">
        <v>4295</v>
      </c>
      <c r="AN639" s="47" t="s">
        <v>4295</v>
      </c>
    </row>
    <row r="640" spans="1:40" ht="49.5">
      <c r="B640" s="48" t="s">
        <v>5409</v>
      </c>
      <c r="C640" s="48">
        <v>2</v>
      </c>
      <c r="D640" s="48">
        <v>6</v>
      </c>
      <c r="E640" s="48"/>
      <c r="F640" s="48"/>
      <c r="G640" s="48"/>
      <c r="H640" s="48">
        <v>12</v>
      </c>
      <c r="I640" s="48"/>
      <c r="J640" s="48"/>
      <c r="K640" s="48"/>
      <c r="L640" s="48"/>
      <c r="M640" s="45" t="s">
        <v>5433</v>
      </c>
      <c r="N640" s="45" t="s">
        <v>5090</v>
      </c>
      <c r="O640" s="49"/>
      <c r="P640" s="49"/>
      <c r="Q640" s="50" t="s">
        <v>5434</v>
      </c>
      <c r="R640" s="50"/>
      <c r="S640" s="45" t="s">
        <v>5075</v>
      </c>
      <c r="T640" s="51" t="s">
        <v>5435</v>
      </c>
      <c r="U640" s="45"/>
      <c r="V640" s="44"/>
      <c r="AK640" s="47" t="s">
        <v>5415</v>
      </c>
      <c r="AL640" s="47" t="s">
        <v>4295</v>
      </c>
      <c r="AM640" s="47" t="s">
        <v>4295</v>
      </c>
      <c r="AN640" s="47" t="s">
        <v>4295</v>
      </c>
    </row>
    <row r="641" spans="2:40" ht="49.5">
      <c r="B641" s="48" t="s">
        <v>5409</v>
      </c>
      <c r="C641" s="48">
        <v>2</v>
      </c>
      <c r="D641" s="48">
        <v>6</v>
      </c>
      <c r="E641" s="48"/>
      <c r="F641" s="48"/>
      <c r="G641" s="48"/>
      <c r="H641" s="48">
        <v>7</v>
      </c>
      <c r="I641" s="48"/>
      <c r="J641" s="48"/>
      <c r="K641" s="48"/>
      <c r="L641" s="48"/>
      <c r="M641" s="45" t="s">
        <v>5436</v>
      </c>
      <c r="N641" s="45" t="s">
        <v>5090</v>
      </c>
      <c r="O641" s="49"/>
      <c r="P641" s="49"/>
      <c r="Q641" s="50" t="s">
        <v>5437</v>
      </c>
      <c r="R641" s="50"/>
      <c r="S641" s="45" t="s">
        <v>5075</v>
      </c>
      <c r="T641" s="51" t="s">
        <v>5092</v>
      </c>
      <c r="U641" s="45"/>
      <c r="V641" s="44"/>
      <c r="AK641" s="47" t="s">
        <v>5415</v>
      </c>
      <c r="AL641" s="47" t="s">
        <v>4295</v>
      </c>
      <c r="AM641" s="47" t="s">
        <v>4295</v>
      </c>
      <c r="AN641" s="47" t="s">
        <v>4295</v>
      </c>
    </row>
    <row r="642" spans="2:40" ht="33">
      <c r="B642" s="48" t="s">
        <v>5409</v>
      </c>
      <c r="C642" s="48">
        <v>2</v>
      </c>
      <c r="D642" s="48">
        <v>6</v>
      </c>
      <c r="E642" s="48"/>
      <c r="F642" s="48"/>
      <c r="G642" s="48"/>
      <c r="H642" s="48"/>
      <c r="I642" s="48"/>
      <c r="J642" s="48"/>
      <c r="K642" s="48"/>
      <c r="L642" s="48"/>
      <c r="M642" s="45" t="s">
        <v>5438</v>
      </c>
      <c r="N642" s="45" t="s">
        <v>5439</v>
      </c>
      <c r="O642" s="49"/>
      <c r="P642" s="49"/>
      <c r="Q642" s="50" t="s">
        <v>5440</v>
      </c>
      <c r="R642" s="50"/>
      <c r="S642" s="45" t="s">
        <v>5075</v>
      </c>
      <c r="T642" s="51" t="s">
        <v>5441</v>
      </c>
      <c r="U642" s="45"/>
      <c r="V642" s="44"/>
      <c r="AK642" s="47" t="s">
        <v>5442</v>
      </c>
      <c r="AL642" s="47" t="s">
        <v>4295</v>
      </c>
      <c r="AM642" s="47" t="s">
        <v>4295</v>
      </c>
      <c r="AN642" s="47" t="s">
        <v>4295</v>
      </c>
    </row>
    <row r="643" spans="2:40" ht="33">
      <c r="B643" s="48" t="s">
        <v>5409</v>
      </c>
      <c r="C643" s="48">
        <v>2</v>
      </c>
      <c r="D643" s="48">
        <v>6</v>
      </c>
      <c r="E643" s="48"/>
      <c r="F643" s="48"/>
      <c r="G643" s="48"/>
      <c r="H643" s="48"/>
      <c r="I643" s="48"/>
      <c r="J643" s="48"/>
      <c r="K643" s="48"/>
      <c r="L643" s="48"/>
      <c r="M643" s="45" t="s">
        <v>5443</v>
      </c>
      <c r="N643" s="45" t="s">
        <v>5444</v>
      </c>
      <c r="O643" s="49"/>
      <c r="P643" s="49"/>
      <c r="Q643" s="50" t="s">
        <v>5445</v>
      </c>
      <c r="R643" s="50"/>
      <c r="S643" s="45" t="s">
        <v>5075</v>
      </c>
      <c r="T643" s="51" t="s">
        <v>5441</v>
      </c>
      <c r="U643" s="45"/>
      <c r="V643" s="44"/>
      <c r="AK643" s="47" t="s">
        <v>5442</v>
      </c>
      <c r="AL643" s="47" t="s">
        <v>4295</v>
      </c>
      <c r="AM643" s="47" t="s">
        <v>4295</v>
      </c>
      <c r="AN643" s="47" t="s">
        <v>4295</v>
      </c>
    </row>
    <row r="644" spans="2:40" ht="33">
      <c r="B644" s="48" t="s">
        <v>5409</v>
      </c>
      <c r="C644" s="48">
        <v>2</v>
      </c>
      <c r="D644" s="48">
        <v>6</v>
      </c>
      <c r="E644" s="48"/>
      <c r="F644" s="48"/>
      <c r="G644" s="48"/>
      <c r="H644" s="48"/>
      <c r="I644" s="48"/>
      <c r="J644" s="48"/>
      <c r="K644" s="48"/>
      <c r="L644" s="48"/>
      <c r="M644" s="45" t="s">
        <v>5313</v>
      </c>
      <c r="N644" s="45" t="s">
        <v>5446</v>
      </c>
      <c r="O644" s="49"/>
      <c r="P644" s="49"/>
      <c r="Q644" s="50" t="s">
        <v>5447</v>
      </c>
      <c r="R644" s="50"/>
      <c r="S644" s="45" t="s">
        <v>5097</v>
      </c>
      <c r="T644" s="51" t="s">
        <v>5315</v>
      </c>
      <c r="U644" s="45"/>
      <c r="V644" s="44"/>
      <c r="AK644" s="47" t="s">
        <v>5448</v>
      </c>
      <c r="AL644" s="47" t="s">
        <v>4295</v>
      </c>
      <c r="AM644" s="47" t="s">
        <v>4295</v>
      </c>
      <c r="AN644" s="47" t="s">
        <v>4295</v>
      </c>
    </row>
    <row r="645" spans="2:40">
      <c r="B645" s="48" t="s">
        <v>5409</v>
      </c>
      <c r="C645" s="48">
        <v>2</v>
      </c>
      <c r="D645" s="48">
        <v>6</v>
      </c>
      <c r="E645" s="48"/>
      <c r="F645" s="48"/>
      <c r="G645" s="48"/>
      <c r="H645" s="48">
        <v>6</v>
      </c>
      <c r="I645" s="48"/>
      <c r="J645" s="48"/>
      <c r="K645" s="48"/>
      <c r="L645" s="48"/>
      <c r="M645" s="45" t="s">
        <v>5449</v>
      </c>
      <c r="N645" s="45" t="s">
        <v>5450</v>
      </c>
      <c r="O645" s="49"/>
      <c r="P645" s="49"/>
      <c r="Q645" s="50" t="s">
        <v>5411</v>
      </c>
      <c r="R645" s="50"/>
      <c r="S645" s="45" t="s">
        <v>4377</v>
      </c>
      <c r="T645" s="51" t="s">
        <v>5451</v>
      </c>
      <c r="U645" s="45"/>
      <c r="V645" s="44"/>
      <c r="AK645" s="47" t="s">
        <v>5452</v>
      </c>
      <c r="AL645" s="47" t="s">
        <v>4295</v>
      </c>
      <c r="AM645" s="47" t="s">
        <v>4295</v>
      </c>
      <c r="AN645" s="47" t="s">
        <v>4295</v>
      </c>
    </row>
    <row r="646" spans="2:40">
      <c r="B646" s="48" t="s">
        <v>5409</v>
      </c>
      <c r="C646" s="48">
        <v>2</v>
      </c>
      <c r="D646" s="48">
        <v>6</v>
      </c>
      <c r="E646" s="48"/>
      <c r="F646" s="48"/>
      <c r="G646" s="48"/>
      <c r="H646" s="48"/>
      <c r="I646" s="48"/>
      <c r="J646" s="48"/>
      <c r="K646" s="48"/>
      <c r="L646" s="48"/>
      <c r="M646" s="45" t="s">
        <v>5453</v>
      </c>
      <c r="N646" s="45" t="s">
        <v>5090</v>
      </c>
      <c r="O646" s="49"/>
      <c r="P646" s="49"/>
      <c r="Q646" s="50" t="s">
        <v>5454</v>
      </c>
      <c r="R646" s="50"/>
      <c r="S646" s="45" t="s">
        <v>5455</v>
      </c>
      <c r="T646" s="51" t="s">
        <v>5273</v>
      </c>
      <c r="U646" s="45"/>
      <c r="V646" s="44"/>
      <c r="AK646" s="47" t="s">
        <v>5452</v>
      </c>
      <c r="AL646" s="47" t="s">
        <v>4295</v>
      </c>
      <c r="AM646" s="47" t="s">
        <v>4295</v>
      </c>
      <c r="AN646" s="47" t="s">
        <v>4295</v>
      </c>
    </row>
    <row r="647" spans="2:40">
      <c r="B647" s="48" t="s">
        <v>5409</v>
      </c>
      <c r="C647" s="48">
        <v>2</v>
      </c>
      <c r="D647" s="48">
        <v>6</v>
      </c>
      <c r="E647" s="48"/>
      <c r="F647" s="48"/>
      <c r="G647" s="48"/>
      <c r="H647" s="48"/>
      <c r="I647" s="48"/>
      <c r="J647" s="48"/>
      <c r="K647" s="48"/>
      <c r="L647" s="48"/>
      <c r="M647" s="45" t="s">
        <v>5456</v>
      </c>
      <c r="N647" s="45" t="s">
        <v>5090</v>
      </c>
      <c r="O647" s="49"/>
      <c r="P647" s="49"/>
      <c r="Q647" s="50" t="s">
        <v>5454</v>
      </c>
      <c r="R647" s="50"/>
      <c r="S647" s="45" t="s">
        <v>5455</v>
      </c>
      <c r="T647" s="51" t="s">
        <v>5273</v>
      </c>
      <c r="U647" s="45"/>
      <c r="V647" s="44"/>
      <c r="AK647" s="47" t="s">
        <v>5452</v>
      </c>
      <c r="AL647" s="47" t="s">
        <v>4295</v>
      </c>
      <c r="AM647" s="47" t="s">
        <v>4295</v>
      </c>
      <c r="AN647" s="47" t="s">
        <v>4295</v>
      </c>
    </row>
    <row r="648" spans="2:40">
      <c r="B648" s="48" t="s">
        <v>5409</v>
      </c>
      <c r="C648" s="48">
        <v>2</v>
      </c>
      <c r="D648" s="48">
        <v>6</v>
      </c>
      <c r="E648" s="48"/>
      <c r="F648" s="48"/>
      <c r="G648" s="48"/>
      <c r="H648" s="48"/>
      <c r="I648" s="48"/>
      <c r="J648" s="48"/>
      <c r="K648" s="48"/>
      <c r="L648" s="48"/>
      <c r="M648" s="45" t="s">
        <v>5457</v>
      </c>
      <c r="N648" s="45" t="s">
        <v>5090</v>
      </c>
      <c r="O648" s="49"/>
      <c r="P648" s="49"/>
      <c r="Q648" s="50" t="s">
        <v>5454</v>
      </c>
      <c r="R648" s="50"/>
      <c r="S648" s="45" t="s">
        <v>5455</v>
      </c>
      <c r="T648" s="51" t="s">
        <v>5273</v>
      </c>
      <c r="U648" s="45"/>
      <c r="V648" s="44"/>
      <c r="AK648" s="47" t="s">
        <v>5452</v>
      </c>
      <c r="AL648" s="47" t="s">
        <v>4295</v>
      </c>
      <c r="AM648" s="47" t="s">
        <v>4295</v>
      </c>
      <c r="AN648" s="47" t="s">
        <v>4295</v>
      </c>
    </row>
    <row r="649" spans="2:40">
      <c r="B649" s="48" t="s">
        <v>5409</v>
      </c>
      <c r="C649" s="48">
        <v>2</v>
      </c>
      <c r="D649" s="48">
        <v>6</v>
      </c>
      <c r="E649" s="48"/>
      <c r="F649" s="48"/>
      <c r="G649" s="48"/>
      <c r="H649" s="48"/>
      <c r="I649" s="48"/>
      <c r="J649" s="48"/>
      <c r="K649" s="48"/>
      <c r="L649" s="48"/>
      <c r="M649" s="45" t="s">
        <v>5458</v>
      </c>
      <c r="N649" s="45" t="s">
        <v>5090</v>
      </c>
      <c r="O649" s="49"/>
      <c r="P649" s="49"/>
      <c r="Q649" s="50" t="s">
        <v>5454</v>
      </c>
      <c r="R649" s="50"/>
      <c r="S649" s="45" t="s">
        <v>5455</v>
      </c>
      <c r="T649" s="51" t="s">
        <v>5273</v>
      </c>
      <c r="U649" s="45"/>
      <c r="V649" s="44"/>
      <c r="AK649" s="47" t="s">
        <v>5452</v>
      </c>
      <c r="AL649" s="47" t="s">
        <v>4295</v>
      </c>
      <c r="AM649" s="47" t="s">
        <v>4295</v>
      </c>
      <c r="AN649" s="47" t="s">
        <v>4295</v>
      </c>
    </row>
    <row r="650" spans="2:40">
      <c r="B650" s="48" t="s">
        <v>5409</v>
      </c>
      <c r="C650" s="48">
        <v>2</v>
      </c>
      <c r="D650" s="48">
        <v>6</v>
      </c>
      <c r="E650" s="48"/>
      <c r="F650" s="48"/>
      <c r="G650" s="48"/>
      <c r="H650" s="48"/>
      <c r="I650" s="48"/>
      <c r="J650" s="48"/>
      <c r="K650" s="48"/>
      <c r="L650" s="48"/>
      <c r="M650" s="45" t="s">
        <v>5459</v>
      </c>
      <c r="N650" s="45" t="s">
        <v>5090</v>
      </c>
      <c r="O650" s="49"/>
      <c r="P650" s="49"/>
      <c r="Q650" s="50" t="s">
        <v>5454</v>
      </c>
      <c r="R650" s="50"/>
      <c r="S650" s="45" t="s">
        <v>5455</v>
      </c>
      <c r="T650" s="51" t="s">
        <v>5273</v>
      </c>
      <c r="U650" s="45"/>
      <c r="V650" s="44"/>
      <c r="AK650" s="47" t="s">
        <v>5452</v>
      </c>
      <c r="AL650" s="47" t="s">
        <v>4295</v>
      </c>
      <c r="AM650" s="47" t="s">
        <v>4295</v>
      </c>
      <c r="AN650" s="47" t="s">
        <v>4295</v>
      </c>
    </row>
    <row r="651" spans="2:40">
      <c r="B651" s="48" t="s">
        <v>5409</v>
      </c>
      <c r="C651" s="48">
        <v>2</v>
      </c>
      <c r="D651" s="48">
        <v>6</v>
      </c>
      <c r="E651" s="48"/>
      <c r="F651" s="48"/>
      <c r="G651" s="48"/>
      <c r="H651" s="48"/>
      <c r="I651" s="48"/>
      <c r="J651" s="48"/>
      <c r="K651" s="48"/>
      <c r="L651" s="48"/>
      <c r="M651" s="45" t="s">
        <v>5460</v>
      </c>
      <c r="N651" s="45" t="s">
        <v>5090</v>
      </c>
      <c r="O651" s="49"/>
      <c r="P651" s="49"/>
      <c r="Q651" s="50" t="s">
        <v>5454</v>
      </c>
      <c r="R651" s="50"/>
      <c r="S651" s="45" t="s">
        <v>5455</v>
      </c>
      <c r="T651" s="51" t="s">
        <v>5273</v>
      </c>
      <c r="U651" s="45"/>
      <c r="V651" s="44"/>
      <c r="AK651" s="47" t="s">
        <v>5452</v>
      </c>
      <c r="AL651" s="47" t="s">
        <v>4295</v>
      </c>
      <c r="AM651" s="47" t="s">
        <v>4295</v>
      </c>
      <c r="AN651" s="47" t="s">
        <v>4295</v>
      </c>
    </row>
    <row r="652" spans="2:40">
      <c r="B652" s="48" t="s">
        <v>5409</v>
      </c>
      <c r="C652" s="48">
        <v>2</v>
      </c>
      <c r="D652" s="48">
        <v>6</v>
      </c>
      <c r="E652" s="48"/>
      <c r="F652" s="48"/>
      <c r="G652" s="48"/>
      <c r="H652" s="48"/>
      <c r="I652" s="48"/>
      <c r="J652" s="48"/>
      <c r="K652" s="48"/>
      <c r="L652" s="48"/>
      <c r="M652" s="45" t="s">
        <v>5461</v>
      </c>
      <c r="N652" s="45" t="s">
        <v>5090</v>
      </c>
      <c r="O652" s="49"/>
      <c r="P652" s="49"/>
      <c r="Q652" s="50" t="s">
        <v>5454</v>
      </c>
      <c r="R652" s="50"/>
      <c r="S652" s="45" t="s">
        <v>5455</v>
      </c>
      <c r="T652" s="51" t="s">
        <v>5273</v>
      </c>
      <c r="U652" s="45"/>
      <c r="V652" s="44"/>
      <c r="AK652" s="47" t="s">
        <v>5452</v>
      </c>
      <c r="AL652" s="47" t="s">
        <v>4295</v>
      </c>
      <c r="AM652" s="47" t="s">
        <v>4295</v>
      </c>
      <c r="AN652" s="47" t="s">
        <v>4295</v>
      </c>
    </row>
    <row r="653" spans="2:40">
      <c r="B653" s="48" t="s">
        <v>5409</v>
      </c>
      <c r="C653" s="48">
        <v>2</v>
      </c>
      <c r="D653" s="48">
        <v>6</v>
      </c>
      <c r="E653" s="48"/>
      <c r="F653" s="48"/>
      <c r="G653" s="48"/>
      <c r="H653" s="48"/>
      <c r="I653" s="48"/>
      <c r="J653" s="48"/>
      <c r="K653" s="48"/>
      <c r="L653" s="48"/>
      <c r="M653" s="45" t="s">
        <v>5462</v>
      </c>
      <c r="N653" s="45" t="s">
        <v>5090</v>
      </c>
      <c r="O653" s="49"/>
      <c r="P653" s="49"/>
      <c r="Q653" s="50" t="s">
        <v>5454</v>
      </c>
      <c r="R653" s="50"/>
      <c r="S653" s="45" t="s">
        <v>5455</v>
      </c>
      <c r="T653" s="51" t="s">
        <v>5273</v>
      </c>
      <c r="U653" s="45"/>
      <c r="V653" s="44"/>
      <c r="AK653" s="47" t="s">
        <v>5452</v>
      </c>
      <c r="AL653" s="47" t="s">
        <v>4295</v>
      </c>
      <c r="AM653" s="47" t="s">
        <v>4295</v>
      </c>
      <c r="AN653" s="47" t="s">
        <v>4295</v>
      </c>
    </row>
    <row r="654" spans="2:40">
      <c r="B654" s="48" t="s">
        <v>5409</v>
      </c>
      <c r="C654" s="48">
        <v>2</v>
      </c>
      <c r="D654" s="48">
        <v>6</v>
      </c>
      <c r="E654" s="48"/>
      <c r="F654" s="48"/>
      <c r="G654" s="48"/>
      <c r="H654" s="48"/>
      <c r="I654" s="48"/>
      <c r="J654" s="48"/>
      <c r="K654" s="48"/>
      <c r="L654" s="48"/>
      <c r="M654" s="45" t="s">
        <v>5463</v>
      </c>
      <c r="N654" s="45" t="s">
        <v>5090</v>
      </c>
      <c r="O654" s="49"/>
      <c r="P654" s="49"/>
      <c r="Q654" s="50" t="s">
        <v>5454</v>
      </c>
      <c r="R654" s="50"/>
      <c r="S654" s="45" t="s">
        <v>5455</v>
      </c>
      <c r="T654" s="51" t="s">
        <v>5273</v>
      </c>
      <c r="U654" s="45"/>
      <c r="V654" s="44"/>
      <c r="AK654" s="47" t="s">
        <v>5452</v>
      </c>
      <c r="AL654" s="47" t="s">
        <v>4295</v>
      </c>
      <c r="AM654" s="47" t="s">
        <v>4295</v>
      </c>
      <c r="AN654" s="47" t="s">
        <v>4295</v>
      </c>
    </row>
    <row r="655" spans="2:40">
      <c r="B655" s="48" t="s">
        <v>5409</v>
      </c>
      <c r="C655" s="48">
        <v>2</v>
      </c>
      <c r="D655" s="48">
        <v>6</v>
      </c>
      <c r="E655" s="48"/>
      <c r="F655" s="48"/>
      <c r="G655" s="48"/>
      <c r="H655" s="48"/>
      <c r="I655" s="48"/>
      <c r="J655" s="48"/>
      <c r="K655" s="48"/>
      <c r="L655" s="48"/>
      <c r="M655" s="45" t="s">
        <v>5464</v>
      </c>
      <c r="N655" s="45" t="s">
        <v>5090</v>
      </c>
      <c r="O655" s="49"/>
      <c r="P655" s="49"/>
      <c r="Q655" s="50" t="s">
        <v>5454</v>
      </c>
      <c r="R655" s="50"/>
      <c r="S655" s="45" t="s">
        <v>5455</v>
      </c>
      <c r="T655" s="51" t="s">
        <v>5273</v>
      </c>
      <c r="U655" s="45"/>
      <c r="V655" s="44"/>
      <c r="AK655" s="47" t="s">
        <v>5452</v>
      </c>
      <c r="AL655" s="47" t="s">
        <v>4295</v>
      </c>
      <c r="AM655" s="47" t="s">
        <v>4295</v>
      </c>
      <c r="AN655" s="47" t="s">
        <v>4295</v>
      </c>
    </row>
    <row r="656" spans="2:40">
      <c r="B656" s="48" t="s">
        <v>5409</v>
      </c>
      <c r="C656" s="48">
        <v>2</v>
      </c>
      <c r="D656" s="48">
        <v>6</v>
      </c>
      <c r="E656" s="48"/>
      <c r="F656" s="48"/>
      <c r="G656" s="48"/>
      <c r="H656" s="48"/>
      <c r="I656" s="48"/>
      <c r="J656" s="48"/>
      <c r="K656" s="48"/>
      <c r="L656" s="48"/>
      <c r="M656" s="45" t="s">
        <v>5465</v>
      </c>
      <c r="N656" s="45" t="s">
        <v>5090</v>
      </c>
      <c r="O656" s="49"/>
      <c r="P656" s="49"/>
      <c r="Q656" s="50" t="s">
        <v>5454</v>
      </c>
      <c r="R656" s="50"/>
      <c r="S656" s="45" t="s">
        <v>5455</v>
      </c>
      <c r="T656" s="51" t="s">
        <v>5273</v>
      </c>
      <c r="U656" s="45"/>
      <c r="V656" s="44"/>
      <c r="AK656" s="47" t="s">
        <v>5452</v>
      </c>
      <c r="AL656" s="47" t="s">
        <v>4295</v>
      </c>
      <c r="AM656" s="47" t="s">
        <v>4295</v>
      </c>
      <c r="AN656" s="47" t="s">
        <v>4295</v>
      </c>
    </row>
    <row r="657" spans="2:40">
      <c r="B657" s="48" t="s">
        <v>5409</v>
      </c>
      <c r="C657" s="48">
        <v>2</v>
      </c>
      <c r="D657" s="48">
        <v>6</v>
      </c>
      <c r="E657" s="48"/>
      <c r="F657" s="48"/>
      <c r="G657" s="48"/>
      <c r="H657" s="48"/>
      <c r="I657" s="48"/>
      <c r="J657" s="48"/>
      <c r="K657" s="48"/>
      <c r="L657" s="48"/>
      <c r="M657" s="45" t="s">
        <v>5466</v>
      </c>
      <c r="N657" s="45" t="s">
        <v>5090</v>
      </c>
      <c r="O657" s="49"/>
      <c r="P657" s="49"/>
      <c r="Q657" s="50" t="s">
        <v>5454</v>
      </c>
      <c r="R657" s="50"/>
      <c r="S657" s="45" t="s">
        <v>5455</v>
      </c>
      <c r="T657" s="51" t="s">
        <v>5273</v>
      </c>
      <c r="U657" s="45"/>
      <c r="V657" s="44"/>
      <c r="AK657" s="47" t="s">
        <v>5452</v>
      </c>
      <c r="AL657" s="47" t="s">
        <v>4295</v>
      </c>
      <c r="AM657" s="47" t="s">
        <v>4295</v>
      </c>
      <c r="AN657" s="47" t="s">
        <v>4295</v>
      </c>
    </row>
    <row r="658" spans="2:40">
      <c r="B658" s="48" t="s">
        <v>5409</v>
      </c>
      <c r="C658" s="48">
        <v>2</v>
      </c>
      <c r="D658" s="48">
        <v>6</v>
      </c>
      <c r="E658" s="48"/>
      <c r="F658" s="48"/>
      <c r="G658" s="48"/>
      <c r="H658" s="48"/>
      <c r="I658" s="48"/>
      <c r="J658" s="48"/>
      <c r="K658" s="48"/>
      <c r="L658" s="48"/>
      <c r="M658" s="45" t="s">
        <v>5467</v>
      </c>
      <c r="N658" s="45" t="s">
        <v>5090</v>
      </c>
      <c r="O658" s="49"/>
      <c r="P658" s="49"/>
      <c r="Q658" s="50" t="s">
        <v>5454</v>
      </c>
      <c r="R658" s="50"/>
      <c r="S658" s="45" t="s">
        <v>5455</v>
      </c>
      <c r="T658" s="51" t="s">
        <v>5273</v>
      </c>
      <c r="U658" s="45"/>
      <c r="V658" s="44"/>
      <c r="AK658" s="47" t="s">
        <v>5452</v>
      </c>
      <c r="AL658" s="47" t="s">
        <v>4295</v>
      </c>
      <c r="AM658" s="47" t="s">
        <v>4295</v>
      </c>
      <c r="AN658" s="47" t="s">
        <v>4295</v>
      </c>
    </row>
    <row r="659" spans="2:40">
      <c r="B659" s="48" t="s">
        <v>5409</v>
      </c>
      <c r="C659" s="48">
        <v>2</v>
      </c>
      <c r="D659" s="48">
        <v>6</v>
      </c>
      <c r="E659" s="48"/>
      <c r="F659" s="48"/>
      <c r="G659" s="48"/>
      <c r="H659" s="48"/>
      <c r="I659" s="48"/>
      <c r="J659" s="48"/>
      <c r="K659" s="48"/>
      <c r="L659" s="48"/>
      <c r="M659" s="45" t="s">
        <v>5468</v>
      </c>
      <c r="N659" s="45" t="s">
        <v>5090</v>
      </c>
      <c r="O659" s="49"/>
      <c r="P659" s="49"/>
      <c r="Q659" s="50" t="s">
        <v>5454</v>
      </c>
      <c r="R659" s="50"/>
      <c r="S659" s="45" t="s">
        <v>5455</v>
      </c>
      <c r="T659" s="51" t="s">
        <v>5273</v>
      </c>
      <c r="U659" s="45"/>
      <c r="V659" s="44"/>
      <c r="AK659" s="47" t="s">
        <v>5452</v>
      </c>
      <c r="AL659" s="47" t="s">
        <v>4295</v>
      </c>
      <c r="AM659" s="47" t="s">
        <v>4295</v>
      </c>
      <c r="AN659" s="47" t="s">
        <v>4295</v>
      </c>
    </row>
    <row r="660" spans="2:40" ht="37.5">
      <c r="B660" s="48" t="s">
        <v>10265</v>
      </c>
      <c r="C660" s="48">
        <v>2</v>
      </c>
      <c r="D660" s="48"/>
      <c r="E660" s="48"/>
      <c r="F660" s="48"/>
      <c r="G660" s="48"/>
      <c r="H660" s="48"/>
      <c r="I660" s="48"/>
      <c r="J660" s="48"/>
      <c r="K660" s="48"/>
      <c r="L660" s="48"/>
      <c r="M660" s="45" t="s">
        <v>10126</v>
      </c>
      <c r="N660" s="45" t="s">
        <v>10133</v>
      </c>
      <c r="O660" s="49"/>
      <c r="P660" s="49"/>
      <c r="Q660" s="50" t="s">
        <v>6739</v>
      </c>
      <c r="R660" s="50"/>
      <c r="S660" s="45" t="s">
        <v>10127</v>
      </c>
      <c r="T660" s="51"/>
      <c r="U660" s="45">
        <v>300</v>
      </c>
      <c r="V660" s="44"/>
      <c r="W660" s="48"/>
      <c r="X660" s="48"/>
      <c r="Y660" s="48"/>
      <c r="Z660" s="48"/>
      <c r="AA660" s="48"/>
      <c r="AB660" s="48"/>
      <c r="AC660" s="48"/>
      <c r="AD660" s="48"/>
      <c r="AE660" s="48"/>
      <c r="AF660" s="48"/>
      <c r="AG660" s="48"/>
      <c r="AH660" s="45"/>
      <c r="AI660" s="45"/>
      <c r="AJ660" s="49"/>
      <c r="AK660" s="49" t="s">
        <v>10131</v>
      </c>
    </row>
    <row r="661" spans="2:40" ht="37.5">
      <c r="B661" s="48" t="s">
        <v>10265</v>
      </c>
      <c r="C661" s="48">
        <v>2</v>
      </c>
      <c r="D661" s="48"/>
      <c r="E661" s="48"/>
      <c r="F661" s="48"/>
      <c r="G661" s="48"/>
      <c r="H661" s="48"/>
      <c r="I661" s="48"/>
      <c r="J661" s="48"/>
      <c r="K661" s="48"/>
      <c r="L661" s="48"/>
      <c r="M661" s="45" t="s">
        <v>10136</v>
      </c>
      <c r="N661" s="45" t="s">
        <v>10134</v>
      </c>
      <c r="O661" s="49"/>
      <c r="P661" s="49"/>
      <c r="Q661" s="50" t="s">
        <v>6742</v>
      </c>
      <c r="R661" s="50"/>
      <c r="S661" s="45" t="s">
        <v>10135</v>
      </c>
      <c r="T661" s="51"/>
      <c r="U661" s="45">
        <v>300</v>
      </c>
      <c r="V661" s="44"/>
      <c r="W661" s="48"/>
      <c r="X661" s="48"/>
      <c r="Y661" s="48"/>
      <c r="Z661" s="48"/>
      <c r="AA661" s="48"/>
      <c r="AB661" s="48"/>
      <c r="AC661" s="48"/>
      <c r="AD661" s="48"/>
      <c r="AE661" s="48"/>
      <c r="AF661" s="48"/>
      <c r="AG661" s="48"/>
      <c r="AH661" s="45"/>
      <c r="AI661" s="45"/>
      <c r="AJ661" s="49"/>
      <c r="AK661" s="49" t="s">
        <v>10137</v>
      </c>
    </row>
    <row r="662" spans="2:40" ht="37.5">
      <c r="B662" s="48" t="s">
        <v>10265</v>
      </c>
      <c r="C662" s="48">
        <v>2</v>
      </c>
      <c r="D662" s="48"/>
      <c r="E662" s="48"/>
      <c r="F662" s="48"/>
      <c r="G662" s="48"/>
      <c r="H662" s="48"/>
      <c r="I662" s="48"/>
      <c r="J662" s="48"/>
      <c r="K662" s="48"/>
      <c r="L662" s="48"/>
      <c r="M662" s="45" t="s">
        <v>10138</v>
      </c>
      <c r="N662" s="45" t="s">
        <v>10140</v>
      </c>
      <c r="O662" s="49"/>
      <c r="P662" s="49"/>
      <c r="Q662" s="50" t="s">
        <v>5258</v>
      </c>
      <c r="R662" s="50"/>
      <c r="S662" s="45" t="s">
        <v>10139</v>
      </c>
      <c r="T662" s="51"/>
      <c r="U662" s="45">
        <v>30</v>
      </c>
      <c r="V662" s="44"/>
      <c r="W662" s="48"/>
      <c r="X662" s="48"/>
      <c r="Y662" s="48"/>
      <c r="Z662" s="48"/>
      <c r="AA662" s="48"/>
      <c r="AB662" s="48"/>
      <c r="AC662" s="48"/>
      <c r="AD662" s="48"/>
      <c r="AE662" s="48"/>
      <c r="AF662" s="48"/>
      <c r="AG662" s="48"/>
      <c r="AH662" s="45"/>
      <c r="AI662" s="45"/>
      <c r="AJ662" s="49"/>
      <c r="AK662" s="49" t="s">
        <v>10141</v>
      </c>
    </row>
    <row r="663" spans="2:40" ht="37.5">
      <c r="B663" s="48" t="s">
        <v>10265</v>
      </c>
      <c r="C663" s="48">
        <v>3</v>
      </c>
      <c r="D663" s="48"/>
      <c r="E663" s="48"/>
      <c r="F663" s="48"/>
      <c r="G663" s="48"/>
      <c r="H663" s="48"/>
      <c r="I663" s="48"/>
      <c r="J663" s="48"/>
      <c r="K663" s="48"/>
      <c r="L663" s="48"/>
      <c r="M663" s="45" t="s">
        <v>10143</v>
      </c>
      <c r="N663" s="45" t="s">
        <v>10144</v>
      </c>
      <c r="O663" s="49"/>
      <c r="P663" s="49"/>
      <c r="Q663" s="50"/>
      <c r="R663" s="50"/>
      <c r="S663" s="45" t="s">
        <v>10145</v>
      </c>
      <c r="T663" s="51"/>
      <c r="U663" s="45">
        <v>70</v>
      </c>
      <c r="V663" s="44"/>
      <c r="W663" s="48"/>
      <c r="X663" s="48"/>
      <c r="Y663" s="48"/>
      <c r="Z663" s="48"/>
      <c r="AA663" s="48"/>
      <c r="AB663" s="48"/>
      <c r="AC663" s="48"/>
      <c r="AD663" s="48"/>
      <c r="AE663" s="48"/>
      <c r="AF663" s="48"/>
      <c r="AG663" s="48"/>
      <c r="AH663" s="45"/>
      <c r="AI663" s="45"/>
      <c r="AJ663" s="49"/>
      <c r="AK663" s="49" t="s">
        <v>10146</v>
      </c>
    </row>
    <row r="664" spans="2:40" ht="37.5">
      <c r="B664" s="48" t="s">
        <v>10265</v>
      </c>
      <c r="C664" s="48">
        <v>3</v>
      </c>
      <c r="D664" s="48"/>
      <c r="E664" s="48"/>
      <c r="F664" s="48"/>
      <c r="G664" s="48"/>
      <c r="H664" s="48"/>
      <c r="I664" s="48"/>
      <c r="J664" s="48"/>
      <c r="K664" s="48"/>
      <c r="L664" s="48"/>
      <c r="M664" s="45" t="s">
        <v>10143</v>
      </c>
      <c r="N664" s="45" t="s">
        <v>10144</v>
      </c>
      <c r="O664" s="49"/>
      <c r="P664" s="49"/>
      <c r="Q664" s="50"/>
      <c r="R664" s="50"/>
      <c r="S664" s="45" t="s">
        <v>10147</v>
      </c>
      <c r="T664" s="51"/>
      <c r="U664" s="45">
        <v>45</v>
      </c>
      <c r="V664" s="44"/>
      <c r="W664" s="48"/>
      <c r="X664" s="48"/>
      <c r="Y664" s="48"/>
      <c r="Z664" s="48"/>
      <c r="AA664" s="48"/>
      <c r="AB664" s="48"/>
      <c r="AC664" s="48"/>
      <c r="AD664" s="48"/>
      <c r="AE664" s="48"/>
      <c r="AF664" s="48"/>
      <c r="AG664" s="48"/>
      <c r="AH664" s="45"/>
      <c r="AI664" s="45"/>
      <c r="AJ664" s="49"/>
      <c r="AK664" s="49" t="s">
        <v>10146</v>
      </c>
    </row>
    <row r="665" spans="2:40" ht="37.5">
      <c r="B665" s="48" t="s">
        <v>10265</v>
      </c>
      <c r="C665" s="48">
        <v>3</v>
      </c>
      <c r="D665" s="48"/>
      <c r="E665" s="48"/>
      <c r="F665" s="48"/>
      <c r="G665" s="48"/>
      <c r="H665" s="48"/>
      <c r="I665" s="48"/>
      <c r="J665" s="48"/>
      <c r="K665" s="48"/>
      <c r="L665" s="48"/>
      <c r="M665" s="45" t="s">
        <v>10143</v>
      </c>
      <c r="N665" s="45" t="s">
        <v>10144</v>
      </c>
      <c r="O665" s="49"/>
      <c r="P665" s="49"/>
      <c r="Q665" s="50"/>
      <c r="R665" s="50"/>
      <c r="S665" s="45" t="s">
        <v>10148</v>
      </c>
      <c r="T665" s="51"/>
      <c r="U665" s="45">
        <v>10</v>
      </c>
      <c r="V665" s="44"/>
      <c r="W665" s="48"/>
      <c r="X665" s="48"/>
      <c r="Y665" s="48"/>
      <c r="Z665" s="48"/>
      <c r="AA665" s="48"/>
      <c r="AB665" s="48"/>
      <c r="AC665" s="48"/>
      <c r="AD665" s="48"/>
      <c r="AE665" s="48"/>
      <c r="AF665" s="48"/>
      <c r="AG665" s="48"/>
      <c r="AH665" s="45"/>
      <c r="AI665" s="45"/>
      <c r="AJ665" s="49"/>
      <c r="AK665" s="49" t="s">
        <v>10146</v>
      </c>
    </row>
    <row r="666" spans="2:40" ht="56.25">
      <c r="B666" s="48" t="s">
        <v>10265</v>
      </c>
      <c r="C666" s="48">
        <v>3</v>
      </c>
      <c r="D666" s="48"/>
      <c r="E666" s="48"/>
      <c r="F666" s="48"/>
      <c r="G666" s="48"/>
      <c r="H666" s="48"/>
      <c r="I666" s="48"/>
      <c r="J666" s="48"/>
      <c r="K666" s="48"/>
      <c r="L666" s="48"/>
      <c r="M666" s="45" t="s">
        <v>10143</v>
      </c>
      <c r="N666" s="45" t="s">
        <v>10149</v>
      </c>
      <c r="O666" s="49"/>
      <c r="P666" s="49"/>
      <c r="Q666" s="50"/>
      <c r="R666" s="50"/>
      <c r="S666" s="45" t="s">
        <v>10150</v>
      </c>
      <c r="T666" s="51"/>
      <c r="U666" s="45">
        <v>70</v>
      </c>
      <c r="V666" s="44"/>
      <c r="W666" s="48"/>
      <c r="X666" s="48"/>
      <c r="Y666" s="48"/>
      <c r="Z666" s="48"/>
      <c r="AA666" s="48"/>
      <c r="AB666" s="48"/>
      <c r="AC666" s="48"/>
      <c r="AD666" s="48"/>
      <c r="AE666" s="48"/>
      <c r="AF666" s="48"/>
      <c r="AG666" s="48"/>
      <c r="AH666" s="45"/>
      <c r="AI666" s="45"/>
      <c r="AJ666" s="49"/>
      <c r="AK666" s="49" t="s">
        <v>10153</v>
      </c>
    </row>
    <row r="667" spans="2:40" ht="56.25">
      <c r="B667" s="48" t="s">
        <v>10265</v>
      </c>
      <c r="C667" s="48">
        <v>3</v>
      </c>
      <c r="D667" s="48"/>
      <c r="E667" s="48"/>
      <c r="F667" s="48"/>
      <c r="G667" s="48"/>
      <c r="H667" s="48"/>
      <c r="I667" s="48"/>
      <c r="J667" s="48"/>
      <c r="K667" s="48"/>
      <c r="L667" s="48"/>
      <c r="M667" s="45" t="s">
        <v>10143</v>
      </c>
      <c r="N667" s="45" t="s">
        <v>10149</v>
      </c>
      <c r="O667" s="49"/>
      <c r="P667" s="49"/>
      <c r="Q667" s="50"/>
      <c r="R667" s="50"/>
      <c r="S667" s="45" t="s">
        <v>10151</v>
      </c>
      <c r="T667" s="51"/>
      <c r="U667" s="45">
        <v>20</v>
      </c>
      <c r="V667" s="44"/>
      <c r="W667" s="48"/>
      <c r="X667" s="48"/>
      <c r="Y667" s="48"/>
      <c r="Z667" s="48"/>
      <c r="AA667" s="48"/>
      <c r="AB667" s="48"/>
      <c r="AC667" s="48"/>
      <c r="AD667" s="48"/>
      <c r="AE667" s="48"/>
      <c r="AF667" s="48"/>
      <c r="AG667" s="48"/>
      <c r="AH667" s="45"/>
      <c r="AI667" s="45"/>
      <c r="AJ667" s="49"/>
      <c r="AK667" s="49" t="s">
        <v>10153</v>
      </c>
    </row>
    <row r="668" spans="2:40" ht="56.25">
      <c r="B668" s="48" t="s">
        <v>10265</v>
      </c>
      <c r="C668" s="48">
        <v>3</v>
      </c>
      <c r="D668" s="48"/>
      <c r="E668" s="48"/>
      <c r="F668" s="48"/>
      <c r="G668" s="48"/>
      <c r="H668" s="48"/>
      <c r="I668" s="48"/>
      <c r="J668" s="48"/>
      <c r="K668" s="48"/>
      <c r="L668" s="48"/>
      <c r="M668" s="45" t="s">
        <v>10143</v>
      </c>
      <c r="N668" s="45" t="s">
        <v>10149</v>
      </c>
      <c r="O668" s="49"/>
      <c r="P668" s="49"/>
      <c r="Q668" s="50"/>
      <c r="R668" s="50"/>
      <c r="S668" s="45" t="s">
        <v>10152</v>
      </c>
      <c r="T668" s="51"/>
      <c r="U668" s="45">
        <v>10</v>
      </c>
      <c r="V668" s="44"/>
      <c r="W668" s="48"/>
      <c r="X668" s="48"/>
      <c r="Y668" s="48"/>
      <c r="Z668" s="48"/>
      <c r="AA668" s="48"/>
      <c r="AB668" s="48"/>
      <c r="AC668" s="48"/>
      <c r="AD668" s="48"/>
      <c r="AE668" s="48"/>
      <c r="AF668" s="48"/>
      <c r="AG668" s="48"/>
      <c r="AH668" s="45"/>
      <c r="AI668" s="45"/>
      <c r="AJ668" s="49"/>
      <c r="AK668" s="49" t="s">
        <v>10153</v>
      </c>
    </row>
    <row r="669" spans="2:40" ht="56.25">
      <c r="B669" s="48" t="s">
        <v>10265</v>
      </c>
      <c r="C669" s="48">
        <v>4</v>
      </c>
      <c r="D669" s="48"/>
      <c r="E669" s="48"/>
      <c r="F669" s="48"/>
      <c r="G669" s="48"/>
      <c r="H669" s="48"/>
      <c r="I669" s="48"/>
      <c r="J669" s="48"/>
      <c r="K669" s="48"/>
      <c r="L669" s="48"/>
      <c r="M669" s="45" t="s">
        <v>10143</v>
      </c>
      <c r="N669" s="45" t="s">
        <v>10154</v>
      </c>
      <c r="O669" s="49"/>
      <c r="P669" s="49"/>
      <c r="Q669" s="50"/>
      <c r="R669" s="50"/>
      <c r="S669" s="45" t="s">
        <v>10155</v>
      </c>
      <c r="T669" s="51"/>
      <c r="U669" s="45">
        <v>75</v>
      </c>
      <c r="V669" s="44"/>
      <c r="W669" s="48"/>
      <c r="X669" s="48"/>
      <c r="Y669" s="48"/>
      <c r="Z669" s="48"/>
      <c r="AA669" s="48"/>
      <c r="AB669" s="48"/>
      <c r="AC669" s="48"/>
      <c r="AD669" s="48"/>
      <c r="AE669" s="48"/>
      <c r="AF669" s="48"/>
      <c r="AG669" s="48"/>
      <c r="AH669" s="45"/>
      <c r="AI669" s="45"/>
      <c r="AJ669" s="49"/>
      <c r="AK669" s="49" t="s">
        <v>10156</v>
      </c>
    </row>
    <row r="670" spans="2:40" ht="56.25">
      <c r="B670" s="48" t="s">
        <v>10265</v>
      </c>
      <c r="C670" s="48">
        <v>4</v>
      </c>
      <c r="D670" s="48"/>
      <c r="E670" s="48"/>
      <c r="F670" s="48"/>
      <c r="G670" s="48"/>
      <c r="H670" s="48"/>
      <c r="I670" s="48"/>
      <c r="J670" s="48"/>
      <c r="K670" s="48"/>
      <c r="L670" s="48"/>
      <c r="M670" s="45" t="s">
        <v>10143</v>
      </c>
      <c r="N670" s="45" t="s">
        <v>10154</v>
      </c>
      <c r="O670" s="49"/>
      <c r="P670" s="49"/>
      <c r="Q670" s="50"/>
      <c r="R670" s="50"/>
      <c r="S670" s="45" t="s">
        <v>10157</v>
      </c>
      <c r="T670" s="51"/>
      <c r="U670" s="45">
        <v>20</v>
      </c>
      <c r="V670" s="44"/>
      <c r="W670" s="48"/>
      <c r="X670" s="48"/>
      <c r="Y670" s="48"/>
      <c r="Z670" s="48"/>
      <c r="AA670" s="48"/>
      <c r="AB670" s="48"/>
      <c r="AC670" s="48"/>
      <c r="AD670" s="48"/>
      <c r="AE670" s="48"/>
      <c r="AF670" s="48"/>
      <c r="AG670" s="48"/>
      <c r="AH670" s="45"/>
      <c r="AI670" s="45"/>
      <c r="AJ670" s="49"/>
      <c r="AK670" s="49" t="s">
        <v>10156</v>
      </c>
    </row>
    <row r="671" spans="2:40" ht="56.25">
      <c r="B671" s="48" t="s">
        <v>10265</v>
      </c>
      <c r="C671" s="48">
        <v>4</v>
      </c>
      <c r="D671" s="48"/>
      <c r="E671" s="48"/>
      <c r="F671" s="48"/>
      <c r="G671" s="48"/>
      <c r="H671" s="48"/>
      <c r="I671" s="48"/>
      <c r="J671" s="48"/>
      <c r="K671" s="48"/>
      <c r="L671" s="48"/>
      <c r="M671" s="45" t="s">
        <v>10143</v>
      </c>
      <c r="N671" s="45" t="s">
        <v>10154</v>
      </c>
      <c r="O671" s="49"/>
      <c r="P671" s="49"/>
      <c r="Q671" s="50"/>
      <c r="R671" s="50"/>
      <c r="S671" s="45" t="s">
        <v>10158</v>
      </c>
      <c r="T671" s="51"/>
      <c r="U671" s="45">
        <v>30</v>
      </c>
      <c r="V671" s="44"/>
      <c r="W671" s="48"/>
      <c r="X671" s="48"/>
      <c r="Y671" s="48"/>
      <c r="Z671" s="48"/>
      <c r="AA671" s="48"/>
      <c r="AB671" s="48"/>
      <c r="AC671" s="48"/>
      <c r="AD671" s="48"/>
      <c r="AE671" s="48"/>
      <c r="AF671" s="48"/>
      <c r="AG671" s="48"/>
      <c r="AH671" s="45"/>
      <c r="AI671" s="45"/>
      <c r="AJ671" s="49"/>
      <c r="AK671" s="49" t="s">
        <v>10156</v>
      </c>
    </row>
    <row r="672" spans="2:40" ht="56.25">
      <c r="B672" s="48" t="s">
        <v>10265</v>
      </c>
      <c r="C672" s="48">
        <v>4</v>
      </c>
      <c r="D672" s="48"/>
      <c r="E672" s="48"/>
      <c r="F672" s="48"/>
      <c r="G672" s="48"/>
      <c r="H672" s="48"/>
      <c r="I672" s="48"/>
      <c r="J672" s="48"/>
      <c r="K672" s="48"/>
      <c r="L672" s="48"/>
      <c r="M672" s="45" t="s">
        <v>10143</v>
      </c>
      <c r="N672" s="45" t="s">
        <v>10159</v>
      </c>
      <c r="O672" s="49"/>
      <c r="P672" s="49"/>
      <c r="Q672" s="50"/>
      <c r="R672" s="50"/>
      <c r="S672" s="45" t="s">
        <v>10160</v>
      </c>
      <c r="T672" s="51"/>
      <c r="U672" s="45">
        <v>150</v>
      </c>
      <c r="V672" s="44"/>
      <c r="W672" s="48"/>
      <c r="X672" s="48"/>
      <c r="Y672" s="48"/>
      <c r="Z672" s="48"/>
      <c r="AA672" s="48"/>
      <c r="AB672" s="48"/>
      <c r="AC672" s="48"/>
      <c r="AD672" s="48"/>
      <c r="AE672" s="48"/>
      <c r="AF672" s="48"/>
      <c r="AG672" s="48"/>
      <c r="AH672" s="45"/>
      <c r="AI672" s="45"/>
      <c r="AJ672" s="49"/>
      <c r="AK672" s="49" t="s">
        <v>10161</v>
      </c>
    </row>
    <row r="673" spans="2:37" ht="56.25">
      <c r="B673" s="48" t="s">
        <v>10265</v>
      </c>
      <c r="C673" s="48">
        <v>4</v>
      </c>
      <c r="D673" s="48"/>
      <c r="E673" s="48"/>
      <c r="F673" s="48"/>
      <c r="G673" s="48"/>
      <c r="H673" s="48"/>
      <c r="I673" s="48"/>
      <c r="J673" s="48"/>
      <c r="K673" s="48"/>
      <c r="L673" s="48"/>
      <c r="M673" s="45" t="s">
        <v>10143</v>
      </c>
      <c r="N673" s="45" t="s">
        <v>10159</v>
      </c>
      <c r="O673" s="49"/>
      <c r="P673" s="49"/>
      <c r="Q673" s="50"/>
      <c r="R673" s="50"/>
      <c r="S673" s="45" t="s">
        <v>10162</v>
      </c>
      <c r="T673" s="51"/>
      <c r="U673" s="45">
        <v>20</v>
      </c>
      <c r="V673" s="44"/>
      <c r="W673" s="48"/>
      <c r="X673" s="48"/>
      <c r="Y673" s="48"/>
      <c r="Z673" s="48"/>
      <c r="AA673" s="48"/>
      <c r="AB673" s="48"/>
      <c r="AC673" s="48"/>
      <c r="AD673" s="48"/>
      <c r="AE673" s="48"/>
      <c r="AF673" s="48"/>
      <c r="AG673" s="48"/>
      <c r="AH673" s="45"/>
      <c r="AI673" s="45"/>
      <c r="AJ673" s="49"/>
      <c r="AK673" s="49" t="s">
        <v>10161</v>
      </c>
    </row>
    <row r="674" spans="2:37" ht="56.25">
      <c r="B674" s="48" t="s">
        <v>10265</v>
      </c>
      <c r="C674" s="48">
        <v>4</v>
      </c>
      <c r="D674" s="48"/>
      <c r="E674" s="48"/>
      <c r="F674" s="48"/>
      <c r="G674" s="48"/>
      <c r="H674" s="48"/>
      <c r="I674" s="48"/>
      <c r="J674" s="48"/>
      <c r="K674" s="48"/>
      <c r="L674" s="48"/>
      <c r="M674" s="45" t="s">
        <v>10143</v>
      </c>
      <c r="N674" s="45" t="s">
        <v>10159</v>
      </c>
      <c r="O674" s="49"/>
      <c r="P674" s="49"/>
      <c r="Q674" s="50"/>
      <c r="R674" s="50"/>
      <c r="S674" s="45" t="s">
        <v>10163</v>
      </c>
      <c r="T674" s="51"/>
      <c r="U674" s="45">
        <v>10</v>
      </c>
      <c r="V674" s="44"/>
      <c r="W674" s="48"/>
      <c r="X674" s="48"/>
      <c r="Y674" s="48"/>
      <c r="Z674" s="48"/>
      <c r="AA674" s="48"/>
      <c r="AB674" s="48"/>
      <c r="AC674" s="48"/>
      <c r="AD674" s="48"/>
      <c r="AE674" s="48"/>
      <c r="AF674" s="48"/>
      <c r="AG674" s="48"/>
      <c r="AH674" s="45"/>
      <c r="AI674" s="45"/>
      <c r="AJ674" s="49"/>
      <c r="AK674" s="49" t="s">
        <v>10161</v>
      </c>
    </row>
    <row r="675" spans="2:37" ht="37.5">
      <c r="B675" s="48" t="s">
        <v>10265</v>
      </c>
      <c r="C675" s="48">
        <v>4</v>
      </c>
      <c r="D675" s="48"/>
      <c r="E675" s="48"/>
      <c r="F675" s="48"/>
      <c r="G675" s="48"/>
      <c r="H675" s="48"/>
      <c r="I675" s="48"/>
      <c r="J675" s="48"/>
      <c r="K675" s="48"/>
      <c r="L675" s="48"/>
      <c r="M675" s="45" t="s">
        <v>10143</v>
      </c>
      <c r="N675" s="45" t="s">
        <v>10159</v>
      </c>
      <c r="O675" s="49"/>
      <c r="P675" s="49"/>
      <c r="Q675" s="50"/>
      <c r="R675" s="50"/>
      <c r="S675" s="45" t="s">
        <v>10165</v>
      </c>
      <c r="T675" s="51"/>
      <c r="U675" s="45">
        <v>30</v>
      </c>
      <c r="V675" s="44"/>
      <c r="W675" s="48"/>
      <c r="X675" s="48"/>
      <c r="Y675" s="48"/>
      <c r="Z675" s="48"/>
      <c r="AA675" s="48"/>
      <c r="AB675" s="48"/>
      <c r="AC675" s="48"/>
      <c r="AD675" s="48"/>
      <c r="AE675" s="48"/>
      <c r="AF675" s="48"/>
      <c r="AG675" s="48"/>
      <c r="AH675" s="45"/>
      <c r="AI675" s="45"/>
      <c r="AJ675" s="49"/>
      <c r="AK675" s="49" t="s">
        <v>10164</v>
      </c>
    </row>
    <row r="676" spans="2:37" ht="37.5">
      <c r="B676" s="48" t="s">
        <v>10265</v>
      </c>
      <c r="C676" s="48">
        <v>4</v>
      </c>
      <c r="D676" s="48"/>
      <c r="E676" s="48"/>
      <c r="F676" s="48"/>
      <c r="G676" s="48"/>
      <c r="H676" s="48"/>
      <c r="I676" s="48"/>
      <c r="J676" s="48"/>
      <c r="K676" s="48"/>
      <c r="L676" s="48"/>
      <c r="M676" s="45" t="s">
        <v>10143</v>
      </c>
      <c r="N676" s="45" t="s">
        <v>10159</v>
      </c>
      <c r="O676" s="49"/>
      <c r="P676" s="49"/>
      <c r="Q676" s="50"/>
      <c r="R676" s="50"/>
      <c r="S676" s="45" t="s">
        <v>10166</v>
      </c>
      <c r="T676" s="51"/>
      <c r="U676" s="45">
        <v>50</v>
      </c>
      <c r="V676" s="44"/>
      <c r="W676" s="48"/>
      <c r="X676" s="48"/>
      <c r="Y676" s="48"/>
      <c r="Z676" s="48"/>
      <c r="AA676" s="48"/>
      <c r="AB676" s="48"/>
      <c r="AC676" s="48"/>
      <c r="AD676" s="48"/>
      <c r="AE676" s="48"/>
      <c r="AF676" s="48"/>
      <c r="AG676" s="48"/>
      <c r="AH676" s="45"/>
      <c r="AI676" s="45"/>
      <c r="AJ676" s="49"/>
      <c r="AK676" s="49" t="s">
        <v>10164</v>
      </c>
    </row>
    <row r="677" spans="2:37" ht="37.5">
      <c r="B677" s="48" t="s">
        <v>10265</v>
      </c>
      <c r="C677" s="48">
        <v>4</v>
      </c>
      <c r="D677" s="48"/>
      <c r="E677" s="48"/>
      <c r="F677" s="48"/>
      <c r="G677" s="48"/>
      <c r="H677" s="48"/>
      <c r="I677" s="48"/>
      <c r="J677" s="48"/>
      <c r="K677" s="48"/>
      <c r="L677" s="48"/>
      <c r="M677" s="45" t="s">
        <v>10143</v>
      </c>
      <c r="N677" s="45" t="s">
        <v>10159</v>
      </c>
      <c r="O677" s="49"/>
      <c r="P677" s="49"/>
      <c r="Q677" s="50"/>
      <c r="R677" s="50"/>
      <c r="S677" s="45" t="s">
        <v>10167</v>
      </c>
      <c r="T677" s="51"/>
      <c r="U677" s="45">
        <v>20</v>
      </c>
      <c r="V677" s="44"/>
      <c r="W677" s="48"/>
      <c r="X677" s="48"/>
      <c r="Y677" s="48"/>
      <c r="Z677" s="48"/>
      <c r="AA677" s="48"/>
      <c r="AB677" s="48"/>
      <c r="AC677" s="48"/>
      <c r="AD677" s="48"/>
      <c r="AE677" s="48"/>
      <c r="AF677" s="48"/>
      <c r="AG677" s="48"/>
      <c r="AH677" s="45"/>
      <c r="AI677" s="45"/>
      <c r="AJ677" s="49"/>
      <c r="AK677" s="49" t="s">
        <v>10164</v>
      </c>
    </row>
    <row r="678" spans="2:37" ht="37.5">
      <c r="B678" s="48" t="s">
        <v>10265</v>
      </c>
      <c r="C678" s="48">
        <v>4</v>
      </c>
      <c r="D678" s="48"/>
      <c r="E678" s="48"/>
      <c r="F678" s="48"/>
      <c r="G678" s="48"/>
      <c r="H678" s="48"/>
      <c r="I678" s="48"/>
      <c r="J678" s="48"/>
      <c r="K678" s="48"/>
      <c r="L678" s="48"/>
      <c r="M678" s="45" t="s">
        <v>10143</v>
      </c>
      <c r="N678" s="45" t="s">
        <v>10159</v>
      </c>
      <c r="O678" s="49"/>
      <c r="P678" s="49"/>
      <c r="Q678" s="50"/>
      <c r="R678" s="50"/>
      <c r="S678" s="45" t="s">
        <v>10168</v>
      </c>
      <c r="T678" s="51"/>
      <c r="U678" s="45">
        <v>45</v>
      </c>
      <c r="V678" s="44"/>
      <c r="W678" s="48"/>
      <c r="X678" s="48"/>
      <c r="Y678" s="48"/>
      <c r="Z678" s="48"/>
      <c r="AA678" s="48"/>
      <c r="AB678" s="48"/>
      <c r="AC678" s="48"/>
      <c r="AD678" s="48"/>
      <c r="AE678" s="48"/>
      <c r="AF678" s="48"/>
      <c r="AG678" s="48"/>
      <c r="AH678" s="45"/>
      <c r="AI678" s="45"/>
      <c r="AJ678" s="49"/>
      <c r="AK678" s="49" t="s">
        <v>10164</v>
      </c>
    </row>
    <row r="679" spans="2:37" ht="37.5">
      <c r="B679" s="48" t="s">
        <v>10265</v>
      </c>
      <c r="C679" s="48">
        <v>4</v>
      </c>
      <c r="D679" s="48"/>
      <c r="E679" s="48"/>
      <c r="F679" s="48"/>
      <c r="G679" s="48"/>
      <c r="H679" s="48"/>
      <c r="I679" s="48"/>
      <c r="J679" s="48"/>
      <c r="K679" s="48"/>
      <c r="L679" s="48"/>
      <c r="M679" s="45" t="s">
        <v>10143</v>
      </c>
      <c r="N679" s="45" t="s">
        <v>10159</v>
      </c>
      <c r="O679" s="49"/>
      <c r="P679" s="49"/>
      <c r="Q679" s="50"/>
      <c r="R679" s="50"/>
      <c r="S679" s="45" t="s">
        <v>10169</v>
      </c>
      <c r="T679" s="51"/>
      <c r="U679" s="45">
        <v>80</v>
      </c>
      <c r="V679" s="44"/>
      <c r="W679" s="48"/>
      <c r="X679" s="48"/>
      <c r="Y679" s="48"/>
      <c r="Z679" s="48"/>
      <c r="AA679" s="48"/>
      <c r="AB679" s="48"/>
      <c r="AC679" s="48"/>
      <c r="AD679" s="48"/>
      <c r="AE679" s="48"/>
      <c r="AF679" s="48"/>
      <c r="AG679" s="48"/>
      <c r="AH679" s="45"/>
      <c r="AI679" s="45"/>
      <c r="AJ679" s="49"/>
      <c r="AK679" s="49" t="s">
        <v>10164</v>
      </c>
    </row>
    <row r="680" spans="2:37" ht="37.5">
      <c r="B680" s="48" t="s">
        <v>10265</v>
      </c>
      <c r="C680" s="48">
        <v>4</v>
      </c>
      <c r="D680" s="48"/>
      <c r="E680" s="48"/>
      <c r="F680" s="48"/>
      <c r="G680" s="48"/>
      <c r="H680" s="48"/>
      <c r="I680" s="48"/>
      <c r="J680" s="48"/>
      <c r="K680" s="48"/>
      <c r="L680" s="48"/>
      <c r="M680" s="45" t="s">
        <v>10143</v>
      </c>
      <c r="N680" s="45" t="s">
        <v>10159</v>
      </c>
      <c r="O680" s="49"/>
      <c r="P680" s="49"/>
      <c r="Q680" s="50"/>
      <c r="R680" s="50"/>
      <c r="S680" s="45" t="s">
        <v>10170</v>
      </c>
      <c r="T680" s="51"/>
      <c r="U680" s="45">
        <v>20</v>
      </c>
      <c r="V680" s="44"/>
      <c r="W680" s="48"/>
      <c r="X680" s="48"/>
      <c r="Y680" s="48"/>
      <c r="Z680" s="48"/>
      <c r="AA680" s="48"/>
      <c r="AB680" s="48"/>
      <c r="AC680" s="48"/>
      <c r="AD680" s="48"/>
      <c r="AE680" s="48"/>
      <c r="AF680" s="48"/>
      <c r="AG680" s="48"/>
      <c r="AH680" s="45"/>
      <c r="AI680" s="45"/>
      <c r="AJ680" s="49"/>
      <c r="AK680" s="49" t="s">
        <v>10164</v>
      </c>
    </row>
    <row r="681" spans="2:37" ht="37.5">
      <c r="B681" s="48" t="s">
        <v>10265</v>
      </c>
      <c r="C681" s="48">
        <v>4</v>
      </c>
      <c r="D681" s="48"/>
      <c r="E681" s="48"/>
      <c r="F681" s="48"/>
      <c r="G681" s="48"/>
      <c r="H681" s="48"/>
      <c r="I681" s="48"/>
      <c r="J681" s="48"/>
      <c r="K681" s="48"/>
      <c r="L681" s="48"/>
      <c r="M681" s="45" t="s">
        <v>10143</v>
      </c>
      <c r="N681" s="45" t="s">
        <v>10171</v>
      </c>
      <c r="O681" s="49"/>
      <c r="P681" s="49"/>
      <c r="Q681" s="50"/>
      <c r="R681" s="50"/>
      <c r="S681" s="45" t="s">
        <v>10180</v>
      </c>
      <c r="T681" s="51"/>
      <c r="U681" s="45">
        <v>20</v>
      </c>
      <c r="V681" s="44"/>
      <c r="W681" s="48"/>
      <c r="X681" s="48"/>
      <c r="Y681" s="48"/>
      <c r="Z681" s="48"/>
      <c r="AA681" s="48"/>
      <c r="AB681" s="48"/>
      <c r="AC681" s="48"/>
      <c r="AD681" s="48"/>
      <c r="AE681" s="48"/>
      <c r="AF681" s="48"/>
      <c r="AG681" s="48"/>
      <c r="AH681" s="45"/>
      <c r="AI681" s="45"/>
      <c r="AJ681" s="49"/>
      <c r="AK681" s="49" t="s">
        <v>10172</v>
      </c>
    </row>
    <row r="682" spans="2:37" ht="37.5">
      <c r="B682" s="48" t="s">
        <v>10265</v>
      </c>
      <c r="C682" s="48">
        <v>4</v>
      </c>
      <c r="D682" s="48"/>
      <c r="E682" s="48"/>
      <c r="F682" s="48"/>
      <c r="G682" s="48"/>
      <c r="H682" s="48"/>
      <c r="I682" s="48"/>
      <c r="J682" s="48"/>
      <c r="K682" s="48"/>
      <c r="L682" s="48"/>
      <c r="M682" s="45" t="s">
        <v>10143</v>
      </c>
      <c r="N682" s="45" t="s">
        <v>10171</v>
      </c>
      <c r="O682" s="49"/>
      <c r="P682" s="49"/>
      <c r="Q682" s="50"/>
      <c r="R682" s="50"/>
      <c r="S682" s="45" t="s">
        <v>10181</v>
      </c>
      <c r="T682" s="51"/>
      <c r="U682" s="45">
        <v>105</v>
      </c>
      <c r="V682" s="44"/>
      <c r="W682" s="48"/>
      <c r="X682" s="48"/>
      <c r="Y682" s="48"/>
      <c r="Z682" s="48"/>
      <c r="AA682" s="48"/>
      <c r="AB682" s="48"/>
      <c r="AC682" s="48"/>
      <c r="AD682" s="48"/>
      <c r="AE682" s="48"/>
      <c r="AF682" s="48"/>
      <c r="AG682" s="48"/>
      <c r="AH682" s="45"/>
      <c r="AI682" s="45"/>
      <c r="AJ682" s="49"/>
      <c r="AK682" s="49" t="s">
        <v>10172</v>
      </c>
    </row>
    <row r="683" spans="2:37" ht="37.5">
      <c r="B683" s="48" t="s">
        <v>10265</v>
      </c>
      <c r="C683" s="48">
        <v>4</v>
      </c>
      <c r="D683" s="48"/>
      <c r="E683" s="48"/>
      <c r="F683" s="48"/>
      <c r="G683" s="48"/>
      <c r="H683" s="48"/>
      <c r="I683" s="48"/>
      <c r="J683" s="48"/>
      <c r="K683" s="48"/>
      <c r="L683" s="48"/>
      <c r="M683" s="45" t="s">
        <v>10143</v>
      </c>
      <c r="N683" s="45" t="s">
        <v>10171</v>
      </c>
      <c r="O683" s="49"/>
      <c r="P683" s="49"/>
      <c r="Q683" s="50"/>
      <c r="R683" s="50"/>
      <c r="S683" s="45" t="s">
        <v>10182</v>
      </c>
      <c r="T683" s="51"/>
      <c r="U683" s="45">
        <v>30</v>
      </c>
      <c r="V683" s="44"/>
      <c r="W683" s="48"/>
      <c r="X683" s="48"/>
      <c r="Y683" s="48"/>
      <c r="Z683" s="48"/>
      <c r="AA683" s="48"/>
      <c r="AB683" s="48"/>
      <c r="AC683" s="48"/>
      <c r="AD683" s="48"/>
      <c r="AE683" s="48"/>
      <c r="AF683" s="48"/>
      <c r="AG683" s="48"/>
      <c r="AH683" s="45"/>
      <c r="AI683" s="45"/>
      <c r="AJ683" s="49"/>
      <c r="AK683" s="49" t="s">
        <v>10172</v>
      </c>
    </row>
    <row r="684" spans="2:37" ht="37.5">
      <c r="B684" s="48" t="s">
        <v>10265</v>
      </c>
      <c r="C684" s="48">
        <v>4</v>
      </c>
      <c r="D684" s="48"/>
      <c r="E684" s="48"/>
      <c r="F684" s="48"/>
      <c r="G684" s="48"/>
      <c r="H684" s="48"/>
      <c r="I684" s="48"/>
      <c r="J684" s="48"/>
      <c r="K684" s="48"/>
      <c r="L684" s="48"/>
      <c r="M684" s="45" t="s">
        <v>10143</v>
      </c>
      <c r="N684" s="45" t="s">
        <v>10173</v>
      </c>
      <c r="O684" s="49"/>
      <c r="P684" s="49"/>
      <c r="Q684" s="50"/>
      <c r="R684" s="50"/>
      <c r="S684" s="45" t="s">
        <v>10175</v>
      </c>
      <c r="T684" s="51"/>
      <c r="U684" s="45">
        <v>10</v>
      </c>
      <c r="V684" s="44"/>
      <c r="W684" s="48"/>
      <c r="X684" s="48"/>
      <c r="Y684" s="48"/>
      <c r="Z684" s="48"/>
      <c r="AA684" s="48"/>
      <c r="AB684" s="48"/>
      <c r="AC684" s="48"/>
      <c r="AD684" s="48"/>
      <c r="AE684" s="48"/>
      <c r="AF684" s="48"/>
      <c r="AG684" s="48"/>
      <c r="AH684" s="45"/>
      <c r="AI684" s="45"/>
      <c r="AJ684" s="49"/>
      <c r="AK684" s="49" t="s">
        <v>10174</v>
      </c>
    </row>
    <row r="685" spans="2:37" ht="37.5">
      <c r="B685" s="48" t="s">
        <v>10265</v>
      </c>
      <c r="C685" s="48">
        <v>4</v>
      </c>
      <c r="D685" s="48"/>
      <c r="E685" s="48"/>
      <c r="F685" s="48"/>
      <c r="G685" s="48"/>
      <c r="H685" s="48"/>
      <c r="I685" s="48"/>
      <c r="J685" s="48"/>
      <c r="K685" s="48"/>
      <c r="L685" s="48"/>
      <c r="M685" s="45" t="s">
        <v>10143</v>
      </c>
      <c r="N685" s="45" t="s">
        <v>10173</v>
      </c>
      <c r="O685" s="49"/>
      <c r="P685" s="49"/>
      <c r="Q685" s="50"/>
      <c r="R685" s="50"/>
      <c r="S685" s="45" t="s">
        <v>10183</v>
      </c>
      <c r="T685" s="51"/>
      <c r="U685" s="45">
        <v>120</v>
      </c>
      <c r="V685" s="44"/>
      <c r="W685" s="48"/>
      <c r="X685" s="48"/>
      <c r="Y685" s="48"/>
      <c r="Z685" s="48"/>
      <c r="AA685" s="48"/>
      <c r="AB685" s="48"/>
      <c r="AC685" s="48"/>
      <c r="AD685" s="48"/>
      <c r="AE685" s="48"/>
      <c r="AF685" s="48"/>
      <c r="AG685" s="48"/>
      <c r="AH685" s="45"/>
      <c r="AI685" s="45"/>
      <c r="AJ685" s="49"/>
      <c r="AK685" s="49" t="s">
        <v>10174</v>
      </c>
    </row>
    <row r="686" spans="2:37" ht="37.5">
      <c r="B686" s="48" t="s">
        <v>10265</v>
      </c>
      <c r="C686" s="48">
        <v>4</v>
      </c>
      <c r="D686" s="48"/>
      <c r="E686" s="48"/>
      <c r="F686" s="48"/>
      <c r="G686" s="48"/>
      <c r="H686" s="48"/>
      <c r="I686" s="48"/>
      <c r="J686" s="48"/>
      <c r="K686" s="48"/>
      <c r="L686" s="48"/>
      <c r="M686" s="45" t="s">
        <v>10143</v>
      </c>
      <c r="N686" s="45" t="s">
        <v>10173</v>
      </c>
      <c r="O686" s="49"/>
      <c r="P686" s="49"/>
      <c r="Q686" s="50"/>
      <c r="R686" s="50"/>
      <c r="S686" s="45" t="s">
        <v>10184</v>
      </c>
      <c r="T686" s="51"/>
      <c r="U686" s="45">
        <v>20</v>
      </c>
      <c r="V686" s="44"/>
      <c r="W686" s="48"/>
      <c r="X686" s="48"/>
      <c r="Y686" s="48"/>
      <c r="Z686" s="48"/>
      <c r="AA686" s="48"/>
      <c r="AB686" s="48"/>
      <c r="AC686" s="48"/>
      <c r="AD686" s="48"/>
      <c r="AE686" s="48"/>
      <c r="AF686" s="48"/>
      <c r="AG686" s="48"/>
      <c r="AH686" s="45"/>
      <c r="AI686" s="45"/>
      <c r="AJ686" s="49"/>
      <c r="AK686" s="49" t="s">
        <v>10174</v>
      </c>
    </row>
    <row r="687" spans="2:37" ht="37.5">
      <c r="B687" s="48" t="s">
        <v>10265</v>
      </c>
      <c r="C687" s="48">
        <v>4</v>
      </c>
      <c r="D687" s="48"/>
      <c r="E687" s="48"/>
      <c r="F687" s="48"/>
      <c r="G687" s="48"/>
      <c r="H687" s="48"/>
      <c r="I687" s="48"/>
      <c r="J687" s="48"/>
      <c r="K687" s="48"/>
      <c r="L687" s="48"/>
      <c r="M687" s="45" t="s">
        <v>10143</v>
      </c>
      <c r="N687" s="45" t="s">
        <v>10173</v>
      </c>
      <c r="O687" s="49"/>
      <c r="P687" s="49"/>
      <c r="Q687" s="50"/>
      <c r="R687" s="50"/>
      <c r="S687" s="45" t="s">
        <v>10185</v>
      </c>
      <c r="T687" s="51"/>
      <c r="U687" s="45">
        <v>10</v>
      </c>
      <c r="V687" s="44"/>
      <c r="W687" s="48"/>
      <c r="X687" s="48"/>
      <c r="Y687" s="48"/>
      <c r="Z687" s="48"/>
      <c r="AA687" s="48"/>
      <c r="AB687" s="48"/>
      <c r="AC687" s="48"/>
      <c r="AD687" s="48"/>
      <c r="AE687" s="48"/>
      <c r="AF687" s="48"/>
      <c r="AG687" s="48"/>
      <c r="AH687" s="45"/>
      <c r="AI687" s="45"/>
      <c r="AJ687" s="49"/>
      <c r="AK687" s="49" t="s">
        <v>10174</v>
      </c>
    </row>
    <row r="688" spans="2:37" ht="56.25">
      <c r="B688" s="48" t="s">
        <v>10265</v>
      </c>
      <c r="C688" s="48">
        <v>4</v>
      </c>
      <c r="D688" s="48"/>
      <c r="E688" s="48"/>
      <c r="F688" s="48"/>
      <c r="G688" s="48"/>
      <c r="H688" s="48"/>
      <c r="I688" s="48"/>
      <c r="J688" s="48"/>
      <c r="K688" s="48"/>
      <c r="L688" s="48"/>
      <c r="M688" s="45" t="s">
        <v>10143</v>
      </c>
      <c r="N688" s="45" t="s">
        <v>10176</v>
      </c>
      <c r="O688" s="49"/>
      <c r="P688" s="49"/>
      <c r="Q688" s="50"/>
      <c r="R688" s="50"/>
      <c r="S688" s="45" t="s">
        <v>10186</v>
      </c>
      <c r="T688" s="51"/>
      <c r="U688" s="45">
        <v>90</v>
      </c>
      <c r="V688" s="44"/>
      <c r="W688" s="48"/>
      <c r="X688" s="48"/>
      <c r="Y688" s="48"/>
      <c r="Z688" s="48"/>
      <c r="AA688" s="48"/>
      <c r="AB688" s="48"/>
      <c r="AC688" s="48"/>
      <c r="AD688" s="48"/>
      <c r="AE688" s="48"/>
      <c r="AF688" s="48"/>
      <c r="AG688" s="48"/>
      <c r="AH688" s="45"/>
      <c r="AI688" s="45"/>
      <c r="AJ688" s="49"/>
      <c r="AK688" s="49" t="s">
        <v>10177</v>
      </c>
    </row>
    <row r="689" spans="2:37" ht="56.25">
      <c r="B689" s="48" t="s">
        <v>10265</v>
      </c>
      <c r="C689" s="48">
        <v>4</v>
      </c>
      <c r="D689" s="48"/>
      <c r="E689" s="48"/>
      <c r="F689" s="48"/>
      <c r="G689" s="48"/>
      <c r="H689" s="48"/>
      <c r="I689" s="48"/>
      <c r="J689" s="48"/>
      <c r="K689" s="48"/>
      <c r="L689" s="48"/>
      <c r="M689" s="45" t="s">
        <v>10143</v>
      </c>
      <c r="N689" s="45" t="s">
        <v>10176</v>
      </c>
      <c r="O689" s="49"/>
      <c r="P689" s="49"/>
      <c r="Q689" s="50"/>
      <c r="R689" s="50"/>
      <c r="S689" s="45" t="s">
        <v>10187</v>
      </c>
      <c r="T689" s="51"/>
      <c r="U689" s="45">
        <v>20</v>
      </c>
      <c r="V689" s="44"/>
      <c r="W689" s="48"/>
      <c r="X689" s="48"/>
      <c r="Y689" s="48"/>
      <c r="Z689" s="48"/>
      <c r="AA689" s="48"/>
      <c r="AB689" s="48"/>
      <c r="AC689" s="48"/>
      <c r="AD689" s="48"/>
      <c r="AE689" s="48"/>
      <c r="AF689" s="48"/>
      <c r="AG689" s="48"/>
      <c r="AH689" s="45"/>
      <c r="AI689" s="45"/>
      <c r="AJ689" s="49"/>
      <c r="AK689" s="49" t="s">
        <v>10177</v>
      </c>
    </row>
    <row r="690" spans="2:37" ht="56.25">
      <c r="B690" s="48" t="s">
        <v>10265</v>
      </c>
      <c r="C690" s="48">
        <v>4</v>
      </c>
      <c r="D690" s="48"/>
      <c r="E690" s="48"/>
      <c r="F690" s="48"/>
      <c r="G690" s="48"/>
      <c r="H690" s="48"/>
      <c r="I690" s="48"/>
      <c r="J690" s="48"/>
      <c r="K690" s="48"/>
      <c r="L690" s="48"/>
      <c r="M690" s="45" t="s">
        <v>10143</v>
      </c>
      <c r="N690" s="45" t="s">
        <v>10176</v>
      </c>
      <c r="O690" s="49"/>
      <c r="P690" s="49"/>
      <c r="Q690" s="50"/>
      <c r="R690" s="50"/>
      <c r="S690" s="45" t="s">
        <v>10188</v>
      </c>
      <c r="T690" s="51"/>
      <c r="U690" s="45">
        <v>15</v>
      </c>
      <c r="V690" s="44"/>
      <c r="W690" s="48"/>
      <c r="X690" s="48"/>
      <c r="Y690" s="48"/>
      <c r="Z690" s="48"/>
      <c r="AA690" s="48"/>
      <c r="AB690" s="48"/>
      <c r="AC690" s="48"/>
      <c r="AD690" s="48"/>
      <c r="AE690" s="48"/>
      <c r="AF690" s="48"/>
      <c r="AG690" s="48"/>
      <c r="AH690" s="45"/>
      <c r="AI690" s="45"/>
      <c r="AJ690" s="49"/>
      <c r="AK690" s="49" t="s">
        <v>10177</v>
      </c>
    </row>
    <row r="691" spans="2:37" ht="37.5">
      <c r="B691" s="48" t="s">
        <v>10265</v>
      </c>
      <c r="C691" s="48">
        <v>4</v>
      </c>
      <c r="D691" s="48"/>
      <c r="E691" s="48"/>
      <c r="F691" s="48"/>
      <c r="G691" s="48"/>
      <c r="H691" s="48"/>
      <c r="I691" s="48"/>
      <c r="J691" s="48"/>
      <c r="K691" s="48"/>
      <c r="L691" s="48"/>
      <c r="M691" s="45" t="s">
        <v>10143</v>
      </c>
      <c r="N691" s="45" t="s">
        <v>10178</v>
      </c>
      <c r="O691" s="49"/>
      <c r="P691" s="49"/>
      <c r="Q691" s="50"/>
      <c r="R691" s="50"/>
      <c r="S691" s="45" t="s">
        <v>10189</v>
      </c>
      <c r="T691" s="51"/>
      <c r="U691" s="45">
        <v>80</v>
      </c>
      <c r="V691" s="44"/>
      <c r="W691" s="48"/>
      <c r="X691" s="48"/>
      <c r="Y691" s="48"/>
      <c r="Z691" s="48"/>
      <c r="AA691" s="48"/>
      <c r="AB691" s="48"/>
      <c r="AC691" s="48"/>
      <c r="AD691" s="48"/>
      <c r="AE691" s="48"/>
      <c r="AF691" s="48"/>
      <c r="AG691" s="48"/>
      <c r="AH691" s="45"/>
      <c r="AI691" s="45"/>
      <c r="AJ691" s="49"/>
      <c r="AK691" s="49" t="s">
        <v>10179</v>
      </c>
    </row>
    <row r="692" spans="2:37" ht="37.5">
      <c r="B692" s="48" t="s">
        <v>10265</v>
      </c>
      <c r="C692" s="48">
        <v>4</v>
      </c>
      <c r="D692" s="48"/>
      <c r="E692" s="48"/>
      <c r="F692" s="48"/>
      <c r="G692" s="48"/>
      <c r="H692" s="48"/>
      <c r="I692" s="48"/>
      <c r="J692" s="48"/>
      <c r="K692" s="48"/>
      <c r="L692" s="48"/>
      <c r="M692" s="45" t="s">
        <v>10143</v>
      </c>
      <c r="N692" s="45" t="s">
        <v>10178</v>
      </c>
      <c r="O692" s="49"/>
      <c r="P692" s="49"/>
      <c r="Q692" s="50"/>
      <c r="R692" s="50"/>
      <c r="S692" s="45" t="s">
        <v>10190</v>
      </c>
      <c r="T692" s="51"/>
      <c r="U692" s="45">
        <v>20</v>
      </c>
      <c r="V692" s="44"/>
      <c r="W692" s="48"/>
      <c r="X692" s="48"/>
      <c r="Y692" s="48"/>
      <c r="Z692" s="48"/>
      <c r="AA692" s="48"/>
      <c r="AB692" s="48"/>
      <c r="AC692" s="48"/>
      <c r="AD692" s="48"/>
      <c r="AE692" s="48"/>
      <c r="AF692" s="48"/>
      <c r="AG692" s="48"/>
      <c r="AH692" s="45"/>
      <c r="AI692" s="45"/>
      <c r="AJ692" s="49"/>
      <c r="AK692" s="49" t="s">
        <v>10179</v>
      </c>
    </row>
    <row r="693" spans="2:37" ht="37.5">
      <c r="B693" s="48" t="s">
        <v>10265</v>
      </c>
      <c r="C693" s="48">
        <v>4</v>
      </c>
      <c r="D693" s="48"/>
      <c r="E693" s="48"/>
      <c r="F693" s="48"/>
      <c r="G693" s="48"/>
      <c r="H693" s="48"/>
      <c r="I693" s="48"/>
      <c r="J693" s="48"/>
      <c r="K693" s="48"/>
      <c r="L693" s="48"/>
      <c r="M693" s="45" t="s">
        <v>10143</v>
      </c>
      <c r="N693" s="45" t="s">
        <v>10178</v>
      </c>
      <c r="O693" s="49"/>
      <c r="P693" s="49"/>
      <c r="Q693" s="50"/>
      <c r="R693" s="50"/>
      <c r="S693" s="45" t="s">
        <v>10191</v>
      </c>
      <c r="T693" s="51"/>
      <c r="U693" s="45">
        <v>5</v>
      </c>
      <c r="V693" s="44"/>
      <c r="W693" s="48"/>
      <c r="X693" s="48"/>
      <c r="Y693" s="48"/>
      <c r="Z693" s="48"/>
      <c r="AA693" s="48"/>
      <c r="AB693" s="48"/>
      <c r="AC693" s="48"/>
      <c r="AD693" s="48"/>
      <c r="AE693" s="48"/>
      <c r="AF693" s="48"/>
      <c r="AG693" s="48"/>
      <c r="AH693" s="45"/>
      <c r="AI693" s="45"/>
      <c r="AJ693" s="49"/>
      <c r="AK693" s="49" t="s">
        <v>10179</v>
      </c>
    </row>
    <row r="694" spans="2:37" ht="18.75">
      <c r="B694" s="48" t="s">
        <v>10265</v>
      </c>
      <c r="C694" s="48">
        <v>4</v>
      </c>
      <c r="D694" s="48"/>
      <c r="E694" s="48"/>
      <c r="F694" s="48"/>
      <c r="G694" s="48"/>
      <c r="H694" s="48"/>
      <c r="I694" s="48"/>
      <c r="J694" s="48"/>
      <c r="K694" s="48"/>
      <c r="L694" s="48"/>
      <c r="M694" s="45" t="s">
        <v>10143</v>
      </c>
      <c r="N694" s="45" t="s">
        <v>10192</v>
      </c>
      <c r="O694" s="49"/>
      <c r="P694" s="49"/>
      <c r="Q694" s="50"/>
      <c r="R694" s="50"/>
      <c r="S694" s="45" t="s">
        <v>10193</v>
      </c>
      <c r="T694" s="51"/>
      <c r="U694" s="45">
        <v>55</v>
      </c>
      <c r="V694" s="44"/>
      <c r="W694" s="48"/>
      <c r="X694" s="48"/>
      <c r="Y694" s="48"/>
      <c r="Z694" s="48"/>
      <c r="AA694" s="48"/>
      <c r="AB694" s="48"/>
      <c r="AC694" s="48"/>
      <c r="AD694" s="48"/>
      <c r="AE694" s="48"/>
      <c r="AF694" s="48"/>
      <c r="AG694" s="48"/>
      <c r="AH694" s="45"/>
      <c r="AI694" s="45"/>
      <c r="AJ694" s="49"/>
      <c r="AK694" s="49" t="s">
        <v>10194</v>
      </c>
    </row>
    <row r="695" spans="2:37" ht="56.25">
      <c r="B695" s="48" t="s">
        <v>10265</v>
      </c>
      <c r="C695" s="48">
        <v>5</v>
      </c>
      <c r="D695" s="48"/>
      <c r="E695" s="48"/>
      <c r="F695" s="48"/>
      <c r="G695" s="48"/>
      <c r="H695" s="48"/>
      <c r="I695" s="48"/>
      <c r="J695" s="48"/>
      <c r="K695" s="48"/>
      <c r="L695" s="48"/>
      <c r="M695" s="45" t="s">
        <v>10195</v>
      </c>
      <c r="N695" s="45" t="s">
        <v>10196</v>
      </c>
      <c r="O695" s="49"/>
      <c r="P695" s="49"/>
      <c r="Q695" s="50"/>
      <c r="R695" s="50"/>
      <c r="S695" s="45" t="s">
        <v>10206</v>
      </c>
      <c r="T695" s="51"/>
      <c r="U695" s="45">
        <v>80</v>
      </c>
      <c r="V695" s="44"/>
      <c r="W695" s="48"/>
      <c r="X695" s="48"/>
      <c r="Y695" s="48"/>
      <c r="Z695" s="48"/>
      <c r="AA695" s="48"/>
      <c r="AB695" s="48"/>
      <c r="AC695" s="48"/>
      <c r="AD695" s="48"/>
      <c r="AE695" s="48"/>
      <c r="AF695" s="48"/>
      <c r="AG695" s="48"/>
      <c r="AH695" s="45"/>
      <c r="AI695" s="45"/>
      <c r="AJ695" s="49"/>
      <c r="AK695" s="49" t="s">
        <v>10197</v>
      </c>
    </row>
    <row r="696" spans="2:37" ht="56.25">
      <c r="B696" s="48" t="s">
        <v>10265</v>
      </c>
      <c r="C696" s="48">
        <v>5</v>
      </c>
      <c r="D696" s="48"/>
      <c r="E696" s="48"/>
      <c r="F696" s="48"/>
      <c r="G696" s="48"/>
      <c r="H696" s="48"/>
      <c r="I696" s="48"/>
      <c r="J696" s="48"/>
      <c r="K696" s="48"/>
      <c r="L696" s="48"/>
      <c r="M696" s="45" t="s">
        <v>10195</v>
      </c>
      <c r="N696" s="45" t="s">
        <v>10196</v>
      </c>
      <c r="O696" s="49"/>
      <c r="P696" s="49"/>
      <c r="Q696" s="50"/>
      <c r="R696" s="50"/>
      <c r="S696" s="45" t="s">
        <v>10207</v>
      </c>
      <c r="T696" s="51"/>
      <c r="U696" s="45">
        <v>105</v>
      </c>
      <c r="V696" s="44"/>
      <c r="W696" s="48"/>
      <c r="X696" s="48"/>
      <c r="Y696" s="48"/>
      <c r="Z696" s="48"/>
      <c r="AA696" s="48"/>
      <c r="AB696" s="48"/>
      <c r="AC696" s="48"/>
      <c r="AD696" s="48"/>
      <c r="AE696" s="48"/>
      <c r="AF696" s="48"/>
      <c r="AG696" s="48"/>
      <c r="AH696" s="45"/>
      <c r="AI696" s="45"/>
      <c r="AJ696" s="49"/>
      <c r="AK696" s="49" t="s">
        <v>10197</v>
      </c>
    </row>
    <row r="697" spans="2:37" ht="56.25">
      <c r="B697" s="48" t="s">
        <v>10265</v>
      </c>
      <c r="C697" s="48">
        <v>5</v>
      </c>
      <c r="D697" s="48"/>
      <c r="E697" s="48"/>
      <c r="F697" s="48"/>
      <c r="G697" s="48"/>
      <c r="H697" s="48"/>
      <c r="I697" s="48"/>
      <c r="J697" s="48"/>
      <c r="K697" s="48"/>
      <c r="L697" s="48"/>
      <c r="M697" s="45" t="s">
        <v>10195</v>
      </c>
      <c r="N697" s="45" t="s">
        <v>10196</v>
      </c>
      <c r="O697" s="49"/>
      <c r="P697" s="49"/>
      <c r="Q697" s="50"/>
      <c r="R697" s="50"/>
      <c r="S697" s="45" t="s">
        <v>10208</v>
      </c>
      <c r="T697" s="51"/>
      <c r="U697" s="45">
        <v>15</v>
      </c>
      <c r="V697" s="44"/>
      <c r="W697" s="48"/>
      <c r="X697" s="48"/>
      <c r="Y697" s="48"/>
      <c r="Z697" s="48"/>
      <c r="AA697" s="48"/>
      <c r="AB697" s="48"/>
      <c r="AC697" s="48"/>
      <c r="AD697" s="48"/>
      <c r="AE697" s="48"/>
      <c r="AF697" s="48"/>
      <c r="AG697" s="48"/>
      <c r="AH697" s="45"/>
      <c r="AI697" s="45"/>
      <c r="AJ697" s="49"/>
      <c r="AK697" s="49" t="s">
        <v>10197</v>
      </c>
    </row>
    <row r="698" spans="2:37" ht="56.25">
      <c r="B698" s="48" t="s">
        <v>10265</v>
      </c>
      <c r="C698" s="48">
        <v>5</v>
      </c>
      <c r="D698" s="48"/>
      <c r="E698" s="48"/>
      <c r="F698" s="48"/>
      <c r="G698" s="48"/>
      <c r="H698" s="48"/>
      <c r="I698" s="48"/>
      <c r="J698" s="48"/>
      <c r="K698" s="48"/>
      <c r="L698" s="48"/>
      <c r="M698" s="45" t="s">
        <v>10195</v>
      </c>
      <c r="N698" s="45" t="s">
        <v>10198</v>
      </c>
      <c r="O698" s="49"/>
      <c r="P698" s="49"/>
      <c r="Q698" s="50"/>
      <c r="R698" s="50"/>
      <c r="S698" s="45" t="s">
        <v>10209</v>
      </c>
      <c r="T698" s="51"/>
      <c r="U698" s="45">
        <v>40</v>
      </c>
      <c r="V698" s="44"/>
      <c r="W698" s="48"/>
      <c r="X698" s="48"/>
      <c r="Y698" s="48"/>
      <c r="Z698" s="48"/>
      <c r="AA698" s="48"/>
      <c r="AB698" s="48"/>
      <c r="AC698" s="48"/>
      <c r="AD698" s="48"/>
      <c r="AE698" s="48"/>
      <c r="AF698" s="48"/>
      <c r="AG698" s="48"/>
      <c r="AH698" s="45"/>
      <c r="AI698" s="45"/>
      <c r="AJ698" s="49"/>
      <c r="AK698" s="49" t="s">
        <v>10199</v>
      </c>
    </row>
    <row r="699" spans="2:37" ht="56.25">
      <c r="B699" s="48" t="s">
        <v>10265</v>
      </c>
      <c r="C699" s="48">
        <v>5</v>
      </c>
      <c r="D699" s="48"/>
      <c r="E699" s="48"/>
      <c r="F699" s="48"/>
      <c r="G699" s="48"/>
      <c r="H699" s="48"/>
      <c r="I699" s="48"/>
      <c r="J699" s="48"/>
      <c r="K699" s="48"/>
      <c r="L699" s="48"/>
      <c r="M699" s="45" t="s">
        <v>10195</v>
      </c>
      <c r="N699" s="45" t="s">
        <v>10198</v>
      </c>
      <c r="O699" s="49"/>
      <c r="P699" s="49"/>
      <c r="Q699" s="50"/>
      <c r="R699" s="50"/>
      <c r="S699" s="45" t="s">
        <v>10210</v>
      </c>
      <c r="T699" s="51"/>
      <c r="U699" s="45">
        <v>120</v>
      </c>
      <c r="V699" s="44"/>
      <c r="W699" s="48"/>
      <c r="X699" s="48"/>
      <c r="Y699" s="48"/>
      <c r="Z699" s="48"/>
      <c r="AA699" s="48"/>
      <c r="AB699" s="48"/>
      <c r="AC699" s="48"/>
      <c r="AD699" s="48"/>
      <c r="AE699" s="48"/>
      <c r="AF699" s="48"/>
      <c r="AG699" s="48"/>
      <c r="AH699" s="45"/>
      <c r="AI699" s="45"/>
      <c r="AJ699" s="49"/>
      <c r="AK699" s="49" t="s">
        <v>10199</v>
      </c>
    </row>
    <row r="700" spans="2:37" ht="56.25">
      <c r="B700" s="48" t="s">
        <v>10265</v>
      </c>
      <c r="C700" s="48">
        <v>5</v>
      </c>
      <c r="D700" s="48"/>
      <c r="E700" s="48"/>
      <c r="F700" s="48"/>
      <c r="G700" s="48"/>
      <c r="H700" s="48"/>
      <c r="I700" s="48"/>
      <c r="J700" s="48"/>
      <c r="K700" s="48"/>
      <c r="L700" s="48"/>
      <c r="M700" s="45" t="s">
        <v>10195</v>
      </c>
      <c r="N700" s="45" t="s">
        <v>10198</v>
      </c>
      <c r="O700" s="49"/>
      <c r="P700" s="49"/>
      <c r="Q700" s="50"/>
      <c r="R700" s="50"/>
      <c r="S700" s="45" t="s">
        <v>10211</v>
      </c>
      <c r="T700" s="51"/>
      <c r="U700" s="45">
        <v>20</v>
      </c>
      <c r="V700" s="44"/>
      <c r="W700" s="48"/>
      <c r="X700" s="48"/>
      <c r="Y700" s="48"/>
      <c r="Z700" s="48"/>
      <c r="AA700" s="48"/>
      <c r="AB700" s="48"/>
      <c r="AC700" s="48"/>
      <c r="AD700" s="48"/>
      <c r="AE700" s="48"/>
      <c r="AF700" s="48"/>
      <c r="AG700" s="48"/>
      <c r="AH700" s="45"/>
      <c r="AI700" s="45"/>
      <c r="AJ700" s="49"/>
      <c r="AK700" s="49" t="s">
        <v>10199</v>
      </c>
    </row>
    <row r="701" spans="2:37" ht="56.25">
      <c r="B701" s="48" t="s">
        <v>10265</v>
      </c>
      <c r="C701" s="48">
        <v>5</v>
      </c>
      <c r="D701" s="48"/>
      <c r="E701" s="48"/>
      <c r="F701" s="48"/>
      <c r="G701" s="48"/>
      <c r="H701" s="48"/>
      <c r="I701" s="48"/>
      <c r="J701" s="48"/>
      <c r="K701" s="48"/>
      <c r="L701" s="48"/>
      <c r="M701" s="45" t="s">
        <v>10195</v>
      </c>
      <c r="N701" s="45" t="s">
        <v>10198</v>
      </c>
      <c r="O701" s="49"/>
      <c r="P701" s="49"/>
      <c r="Q701" s="50"/>
      <c r="R701" s="50"/>
      <c r="S701" s="45" t="s">
        <v>10212</v>
      </c>
      <c r="T701" s="51"/>
      <c r="U701" s="45">
        <v>30</v>
      </c>
      <c r="V701" s="44"/>
      <c r="W701" s="48"/>
      <c r="X701" s="48"/>
      <c r="Y701" s="48"/>
      <c r="Z701" s="48"/>
      <c r="AA701" s="48"/>
      <c r="AB701" s="48"/>
      <c r="AC701" s="48"/>
      <c r="AD701" s="48"/>
      <c r="AE701" s="48"/>
      <c r="AF701" s="48"/>
      <c r="AG701" s="48"/>
      <c r="AH701" s="45"/>
      <c r="AI701" s="45"/>
      <c r="AJ701" s="49"/>
      <c r="AK701" s="49" t="s">
        <v>10199</v>
      </c>
    </row>
    <row r="702" spans="2:37" ht="37.5">
      <c r="B702" s="48" t="s">
        <v>10265</v>
      </c>
      <c r="C702" s="48">
        <v>5</v>
      </c>
      <c r="D702" s="48"/>
      <c r="E702" s="48"/>
      <c r="F702" s="48"/>
      <c r="G702" s="48"/>
      <c r="H702" s="48"/>
      <c r="I702" s="48"/>
      <c r="J702" s="48"/>
      <c r="K702" s="48"/>
      <c r="L702" s="48"/>
      <c r="M702" s="45" t="s">
        <v>10195</v>
      </c>
      <c r="N702" s="45" t="s">
        <v>10200</v>
      </c>
      <c r="O702" s="49"/>
      <c r="P702" s="49"/>
      <c r="Q702" s="50"/>
      <c r="R702" s="50"/>
      <c r="S702" s="45" t="s">
        <v>10213</v>
      </c>
      <c r="T702" s="51"/>
      <c r="U702" s="45">
        <v>40</v>
      </c>
      <c r="V702" s="44"/>
      <c r="W702" s="48"/>
      <c r="X702" s="48"/>
      <c r="Y702" s="48"/>
      <c r="Z702" s="48"/>
      <c r="AA702" s="48"/>
      <c r="AB702" s="48"/>
      <c r="AC702" s="48"/>
      <c r="AD702" s="48"/>
      <c r="AE702" s="48"/>
      <c r="AF702" s="48"/>
      <c r="AG702" s="48"/>
      <c r="AH702" s="45"/>
      <c r="AI702" s="45"/>
      <c r="AJ702" s="49"/>
      <c r="AK702" s="49" t="s">
        <v>10201</v>
      </c>
    </row>
    <row r="703" spans="2:37" ht="37.5">
      <c r="B703" s="48" t="s">
        <v>10265</v>
      </c>
      <c r="C703" s="48">
        <v>5</v>
      </c>
      <c r="D703" s="48"/>
      <c r="E703" s="48"/>
      <c r="F703" s="48"/>
      <c r="G703" s="48"/>
      <c r="H703" s="48"/>
      <c r="I703" s="48"/>
      <c r="J703" s="48"/>
      <c r="K703" s="48"/>
      <c r="L703" s="48"/>
      <c r="M703" s="45" t="s">
        <v>10195</v>
      </c>
      <c r="N703" s="45" t="s">
        <v>10200</v>
      </c>
      <c r="O703" s="49"/>
      <c r="P703" s="49"/>
      <c r="Q703" s="50"/>
      <c r="R703" s="50"/>
      <c r="S703" s="45" t="s">
        <v>10214</v>
      </c>
      <c r="T703" s="51"/>
      <c r="U703" s="45">
        <v>80</v>
      </c>
      <c r="V703" s="44"/>
      <c r="W703" s="48"/>
      <c r="X703" s="48"/>
      <c r="Y703" s="48"/>
      <c r="Z703" s="48"/>
      <c r="AA703" s="48"/>
      <c r="AB703" s="48"/>
      <c r="AC703" s="48"/>
      <c r="AD703" s="48"/>
      <c r="AE703" s="48"/>
      <c r="AF703" s="48"/>
      <c r="AG703" s="48"/>
      <c r="AH703" s="45"/>
      <c r="AI703" s="45"/>
      <c r="AJ703" s="49"/>
      <c r="AK703" s="49" t="s">
        <v>10201</v>
      </c>
    </row>
    <row r="704" spans="2:37" ht="37.5">
      <c r="B704" s="48" t="s">
        <v>10265</v>
      </c>
      <c r="C704" s="48">
        <v>5</v>
      </c>
      <c r="D704" s="48"/>
      <c r="E704" s="48"/>
      <c r="F704" s="48"/>
      <c r="G704" s="48"/>
      <c r="H704" s="48"/>
      <c r="I704" s="48"/>
      <c r="J704" s="48"/>
      <c r="K704" s="48"/>
      <c r="L704" s="48"/>
      <c r="M704" s="45" t="s">
        <v>10195</v>
      </c>
      <c r="N704" s="45" t="s">
        <v>10200</v>
      </c>
      <c r="O704" s="49"/>
      <c r="P704" s="49"/>
      <c r="Q704" s="50"/>
      <c r="R704" s="50"/>
      <c r="S704" s="45" t="s">
        <v>10215</v>
      </c>
      <c r="T704" s="51"/>
      <c r="U704" s="45">
        <v>20</v>
      </c>
      <c r="V704" s="44"/>
      <c r="W704" s="48"/>
      <c r="X704" s="48"/>
      <c r="Y704" s="48"/>
      <c r="Z704" s="48"/>
      <c r="AA704" s="48"/>
      <c r="AB704" s="48"/>
      <c r="AC704" s="48"/>
      <c r="AD704" s="48"/>
      <c r="AE704" s="48"/>
      <c r="AF704" s="48"/>
      <c r="AG704" s="48"/>
      <c r="AH704" s="45"/>
      <c r="AI704" s="45"/>
      <c r="AJ704" s="49"/>
      <c r="AK704" s="49" t="s">
        <v>10201</v>
      </c>
    </row>
    <row r="705" spans="2:37" ht="37.5">
      <c r="B705" s="48" t="s">
        <v>10265</v>
      </c>
      <c r="C705" s="48">
        <v>5</v>
      </c>
      <c r="D705" s="48"/>
      <c r="E705" s="48"/>
      <c r="F705" s="48"/>
      <c r="G705" s="48"/>
      <c r="H705" s="48"/>
      <c r="I705" s="48"/>
      <c r="J705" s="48"/>
      <c r="K705" s="48"/>
      <c r="L705" s="48"/>
      <c r="M705" s="45" t="s">
        <v>10195</v>
      </c>
      <c r="N705" s="45" t="s">
        <v>10200</v>
      </c>
      <c r="O705" s="49"/>
      <c r="P705" s="49"/>
      <c r="Q705" s="50"/>
      <c r="R705" s="50"/>
      <c r="S705" s="45" t="s">
        <v>10216</v>
      </c>
      <c r="T705" s="51"/>
      <c r="U705" s="45">
        <v>15</v>
      </c>
      <c r="V705" s="44"/>
      <c r="W705" s="48"/>
      <c r="X705" s="48"/>
      <c r="Y705" s="48"/>
      <c r="Z705" s="48"/>
      <c r="AA705" s="48"/>
      <c r="AB705" s="48"/>
      <c r="AC705" s="48"/>
      <c r="AD705" s="48"/>
      <c r="AE705" s="48"/>
      <c r="AF705" s="48"/>
      <c r="AG705" s="48"/>
      <c r="AH705" s="45"/>
      <c r="AI705" s="45"/>
      <c r="AJ705" s="49"/>
      <c r="AK705" s="49" t="s">
        <v>10201</v>
      </c>
    </row>
    <row r="706" spans="2:37" ht="56.25">
      <c r="B706" s="48" t="s">
        <v>10265</v>
      </c>
      <c r="C706" s="48">
        <v>5</v>
      </c>
      <c r="D706" s="48"/>
      <c r="E706" s="48"/>
      <c r="F706" s="48"/>
      <c r="G706" s="48"/>
      <c r="H706" s="48"/>
      <c r="I706" s="48"/>
      <c r="J706" s="48"/>
      <c r="K706" s="48"/>
      <c r="L706" s="48"/>
      <c r="M706" s="45" t="s">
        <v>10195</v>
      </c>
      <c r="N706" s="45" t="s">
        <v>10202</v>
      </c>
      <c r="O706" s="49"/>
      <c r="P706" s="49"/>
      <c r="Q706" s="50"/>
      <c r="R706" s="50"/>
      <c r="S706" s="45" t="s">
        <v>10217</v>
      </c>
      <c r="T706" s="51"/>
      <c r="U706" s="45">
        <v>35</v>
      </c>
      <c r="V706" s="44"/>
      <c r="W706" s="48"/>
      <c r="X706" s="48"/>
      <c r="Y706" s="48"/>
      <c r="Z706" s="48"/>
      <c r="AA706" s="48"/>
      <c r="AB706" s="48"/>
      <c r="AC706" s="48"/>
      <c r="AD706" s="48"/>
      <c r="AE706" s="48"/>
      <c r="AF706" s="48"/>
      <c r="AG706" s="48"/>
      <c r="AH706" s="45"/>
      <c r="AI706" s="45"/>
      <c r="AJ706" s="49"/>
      <c r="AK706" s="49" t="s">
        <v>10203</v>
      </c>
    </row>
    <row r="707" spans="2:37" ht="56.25">
      <c r="B707" s="48" t="s">
        <v>10265</v>
      </c>
      <c r="C707" s="48">
        <v>5</v>
      </c>
      <c r="D707" s="48"/>
      <c r="E707" s="48"/>
      <c r="F707" s="48"/>
      <c r="G707" s="48"/>
      <c r="H707" s="48"/>
      <c r="I707" s="48"/>
      <c r="J707" s="48"/>
      <c r="K707" s="48"/>
      <c r="L707" s="48"/>
      <c r="M707" s="45" t="s">
        <v>10195</v>
      </c>
      <c r="N707" s="45" t="s">
        <v>10202</v>
      </c>
      <c r="O707" s="49"/>
      <c r="P707" s="49"/>
      <c r="Q707" s="50"/>
      <c r="R707" s="50"/>
      <c r="S707" s="45" t="s">
        <v>10218</v>
      </c>
      <c r="T707" s="51"/>
      <c r="U707" s="45">
        <v>115</v>
      </c>
      <c r="V707" s="44"/>
      <c r="W707" s="48"/>
      <c r="X707" s="48"/>
      <c r="Y707" s="48"/>
      <c r="Z707" s="48"/>
      <c r="AA707" s="48"/>
      <c r="AB707" s="48"/>
      <c r="AC707" s="48"/>
      <c r="AD707" s="48"/>
      <c r="AE707" s="48"/>
      <c r="AF707" s="48"/>
      <c r="AG707" s="48"/>
      <c r="AH707" s="45"/>
      <c r="AI707" s="45"/>
      <c r="AJ707" s="49"/>
      <c r="AK707" s="49" t="s">
        <v>10203</v>
      </c>
    </row>
    <row r="708" spans="2:37" ht="56.25">
      <c r="B708" s="48" t="s">
        <v>10265</v>
      </c>
      <c r="C708" s="48">
        <v>5</v>
      </c>
      <c r="D708" s="48"/>
      <c r="E708" s="48"/>
      <c r="F708" s="48"/>
      <c r="G708" s="48"/>
      <c r="H708" s="48"/>
      <c r="I708" s="48"/>
      <c r="J708" s="48"/>
      <c r="K708" s="48"/>
      <c r="L708" s="48"/>
      <c r="M708" s="45" t="s">
        <v>10195</v>
      </c>
      <c r="N708" s="45" t="s">
        <v>10202</v>
      </c>
      <c r="O708" s="49"/>
      <c r="P708" s="49"/>
      <c r="Q708" s="50"/>
      <c r="R708" s="50"/>
      <c r="S708" s="45" t="s">
        <v>10219</v>
      </c>
      <c r="T708" s="51"/>
      <c r="U708" s="45">
        <v>25</v>
      </c>
      <c r="V708" s="44"/>
      <c r="W708" s="48"/>
      <c r="X708" s="48"/>
      <c r="Y708" s="48"/>
      <c r="Z708" s="48"/>
      <c r="AA708" s="48"/>
      <c r="AB708" s="48"/>
      <c r="AC708" s="48"/>
      <c r="AD708" s="48"/>
      <c r="AE708" s="48"/>
      <c r="AF708" s="48"/>
      <c r="AG708" s="48"/>
      <c r="AH708" s="45"/>
      <c r="AI708" s="45"/>
      <c r="AJ708" s="49"/>
      <c r="AK708" s="49" t="s">
        <v>10203</v>
      </c>
    </row>
    <row r="709" spans="2:37" ht="56.25">
      <c r="B709" s="48" t="s">
        <v>10265</v>
      </c>
      <c r="C709" s="48">
        <v>5</v>
      </c>
      <c r="D709" s="48"/>
      <c r="E709" s="48"/>
      <c r="F709" s="48"/>
      <c r="G709" s="48"/>
      <c r="H709" s="48"/>
      <c r="I709" s="48"/>
      <c r="J709" s="48"/>
      <c r="K709" s="48"/>
      <c r="L709" s="48"/>
      <c r="M709" s="45" t="s">
        <v>10195</v>
      </c>
      <c r="N709" s="45" t="s">
        <v>10202</v>
      </c>
      <c r="O709" s="49"/>
      <c r="P709" s="49"/>
      <c r="Q709" s="50"/>
      <c r="R709" s="50"/>
      <c r="S709" s="45" t="s">
        <v>10220</v>
      </c>
      <c r="T709" s="51"/>
      <c r="U709" s="45">
        <v>20</v>
      </c>
      <c r="V709" s="44"/>
      <c r="W709" s="48"/>
      <c r="X709" s="48"/>
      <c r="Y709" s="48"/>
      <c r="Z709" s="48"/>
      <c r="AA709" s="48"/>
      <c r="AB709" s="48"/>
      <c r="AC709" s="48"/>
      <c r="AD709" s="48"/>
      <c r="AE709" s="48"/>
      <c r="AF709" s="48"/>
      <c r="AG709" s="48"/>
      <c r="AH709" s="45"/>
      <c r="AI709" s="45"/>
      <c r="AJ709" s="49"/>
      <c r="AK709" s="49" t="s">
        <v>10203</v>
      </c>
    </row>
    <row r="710" spans="2:37" ht="18.75">
      <c r="B710" s="48" t="s">
        <v>10265</v>
      </c>
      <c r="C710" s="48">
        <v>5</v>
      </c>
      <c r="D710" s="48"/>
      <c r="E710" s="48"/>
      <c r="F710" s="48"/>
      <c r="G710" s="48"/>
      <c r="H710" s="48"/>
      <c r="I710" s="48"/>
      <c r="J710" s="48"/>
      <c r="K710" s="48"/>
      <c r="L710" s="48"/>
      <c r="M710" s="45" t="s">
        <v>10195</v>
      </c>
      <c r="N710" s="45" t="s">
        <v>10204</v>
      </c>
      <c r="O710" s="49"/>
      <c r="P710" s="49"/>
      <c r="Q710" s="50"/>
      <c r="R710" s="50"/>
      <c r="S710" s="45" t="s">
        <v>10221</v>
      </c>
      <c r="T710" s="51"/>
      <c r="U710" s="45">
        <v>10</v>
      </c>
      <c r="V710" s="44"/>
      <c r="W710" s="48"/>
      <c r="X710" s="48"/>
      <c r="Y710" s="48"/>
      <c r="Z710" s="48"/>
      <c r="AA710" s="48"/>
      <c r="AB710" s="48"/>
      <c r="AC710" s="48"/>
      <c r="AD710" s="48"/>
      <c r="AE710" s="48"/>
      <c r="AF710" s="48"/>
      <c r="AG710" s="48"/>
      <c r="AH710" s="45"/>
      <c r="AI710" s="45"/>
      <c r="AJ710" s="49"/>
      <c r="AK710" s="49" t="s">
        <v>10205</v>
      </c>
    </row>
    <row r="711" spans="2:37" ht="18.75">
      <c r="B711" s="48" t="s">
        <v>10265</v>
      </c>
      <c r="C711" s="48">
        <v>5</v>
      </c>
      <c r="D711" s="48"/>
      <c r="E711" s="48"/>
      <c r="F711" s="48"/>
      <c r="G711" s="48"/>
      <c r="H711" s="48"/>
      <c r="I711" s="48"/>
      <c r="J711" s="48"/>
      <c r="K711" s="48"/>
      <c r="L711" s="48"/>
      <c r="M711" s="45" t="s">
        <v>10195</v>
      </c>
      <c r="N711" s="45" t="s">
        <v>10204</v>
      </c>
      <c r="O711" s="49"/>
      <c r="P711" s="49"/>
      <c r="Q711" s="50"/>
      <c r="R711" s="50"/>
      <c r="S711" s="45" t="s">
        <v>10222</v>
      </c>
      <c r="T711" s="51"/>
      <c r="U711" s="45">
        <v>170</v>
      </c>
      <c r="V711" s="44"/>
      <c r="W711" s="48"/>
      <c r="X711" s="48"/>
      <c r="Y711" s="48"/>
      <c r="Z711" s="48"/>
      <c r="AA711" s="48"/>
      <c r="AB711" s="48"/>
      <c r="AC711" s="48"/>
      <c r="AD711" s="48"/>
      <c r="AE711" s="48"/>
      <c r="AF711" s="48"/>
      <c r="AG711" s="48"/>
      <c r="AH711" s="45"/>
      <c r="AI711" s="45"/>
      <c r="AJ711" s="49"/>
      <c r="AK711" s="49" t="s">
        <v>10205</v>
      </c>
    </row>
    <row r="712" spans="2:37" ht="18.75">
      <c r="B712" s="48" t="s">
        <v>10265</v>
      </c>
      <c r="C712" s="48">
        <v>5</v>
      </c>
      <c r="D712" s="48"/>
      <c r="E712" s="48"/>
      <c r="F712" s="48"/>
      <c r="G712" s="48"/>
      <c r="H712" s="48"/>
      <c r="I712" s="48"/>
      <c r="J712" s="48"/>
      <c r="K712" s="48"/>
      <c r="L712" s="48"/>
      <c r="M712" s="45" t="s">
        <v>10195</v>
      </c>
      <c r="N712" s="45" t="s">
        <v>10204</v>
      </c>
      <c r="O712" s="49"/>
      <c r="P712" s="49"/>
      <c r="Q712" s="50"/>
      <c r="R712" s="50"/>
      <c r="S712" s="45" t="s">
        <v>10223</v>
      </c>
      <c r="T712" s="51"/>
      <c r="U712" s="45">
        <v>20</v>
      </c>
      <c r="V712" s="44"/>
      <c r="W712" s="48"/>
      <c r="X712" s="48"/>
      <c r="Y712" s="48"/>
      <c r="Z712" s="48"/>
      <c r="AA712" s="48"/>
      <c r="AB712" s="48"/>
      <c r="AC712" s="48"/>
      <c r="AD712" s="48"/>
      <c r="AE712" s="48"/>
      <c r="AF712" s="48"/>
      <c r="AG712" s="48"/>
      <c r="AH712" s="45"/>
      <c r="AI712" s="45"/>
      <c r="AJ712" s="49"/>
      <c r="AK712" s="49" t="s">
        <v>10205</v>
      </c>
    </row>
    <row r="713" spans="2:37" ht="18.75">
      <c r="B713" s="48" t="s">
        <v>10265</v>
      </c>
      <c r="C713" s="48">
        <v>5</v>
      </c>
      <c r="D713" s="48"/>
      <c r="E713" s="48"/>
      <c r="F713" s="48"/>
      <c r="G713" s="48"/>
      <c r="H713" s="48"/>
      <c r="I713" s="48"/>
      <c r="J713" s="48"/>
      <c r="K713" s="48"/>
      <c r="L713" s="48"/>
      <c r="M713" s="45" t="s">
        <v>10195</v>
      </c>
      <c r="N713" s="45" t="s">
        <v>10204</v>
      </c>
      <c r="O713" s="49"/>
      <c r="P713" s="49"/>
      <c r="Q713" s="50"/>
      <c r="R713" s="50"/>
      <c r="S713" s="45" t="s">
        <v>10224</v>
      </c>
      <c r="T713" s="51"/>
      <c r="U713" s="45">
        <v>30</v>
      </c>
      <c r="V713" s="44"/>
      <c r="W713" s="48"/>
      <c r="X713" s="48"/>
      <c r="Y713" s="48"/>
      <c r="Z713" s="48"/>
      <c r="AA713" s="48"/>
      <c r="AB713" s="48"/>
      <c r="AC713" s="48"/>
      <c r="AD713" s="48"/>
      <c r="AE713" s="48"/>
      <c r="AF713" s="48"/>
      <c r="AG713" s="48"/>
      <c r="AH713" s="45"/>
      <c r="AI713" s="45"/>
      <c r="AJ713" s="49"/>
      <c r="AK713" s="49" t="s">
        <v>10205</v>
      </c>
    </row>
    <row r="714" spans="2:37" ht="56.25">
      <c r="B714" s="48" t="s">
        <v>10265</v>
      </c>
      <c r="C714" s="48">
        <v>6</v>
      </c>
      <c r="D714" s="48"/>
      <c r="E714" s="48"/>
      <c r="F714" s="48"/>
      <c r="G714" s="48"/>
      <c r="H714" s="48"/>
      <c r="I714" s="48"/>
      <c r="J714" s="48"/>
      <c r="K714" s="48"/>
      <c r="L714" s="48"/>
      <c r="M714" s="45" t="s">
        <v>10225</v>
      </c>
      <c r="N714" s="45" t="s">
        <v>10226</v>
      </c>
      <c r="O714" s="49"/>
      <c r="P714" s="49"/>
      <c r="Q714" s="50"/>
      <c r="R714" s="50"/>
      <c r="S714" s="45" t="s">
        <v>10243</v>
      </c>
      <c r="T714" s="51"/>
      <c r="U714" s="45">
        <v>60</v>
      </c>
      <c r="V714" s="44"/>
      <c r="W714" s="48"/>
      <c r="X714" s="48"/>
      <c r="Y714" s="48"/>
      <c r="Z714" s="48"/>
      <c r="AA714" s="48"/>
      <c r="AB714" s="48"/>
      <c r="AC714" s="48"/>
      <c r="AD714" s="48"/>
      <c r="AE714" s="48"/>
      <c r="AF714" s="48"/>
      <c r="AG714" s="48"/>
      <c r="AH714" s="45"/>
      <c r="AI714" s="45"/>
      <c r="AJ714" s="49"/>
      <c r="AK714" s="49" t="s">
        <v>10227</v>
      </c>
    </row>
    <row r="715" spans="2:37" ht="56.25">
      <c r="B715" s="48" t="s">
        <v>10265</v>
      </c>
      <c r="C715" s="48">
        <v>6</v>
      </c>
      <c r="D715" s="48"/>
      <c r="E715" s="48"/>
      <c r="F715" s="48"/>
      <c r="G715" s="48"/>
      <c r="H715" s="48"/>
      <c r="I715" s="48"/>
      <c r="J715" s="48"/>
      <c r="K715" s="48"/>
      <c r="L715" s="48"/>
      <c r="M715" s="45" t="s">
        <v>10225</v>
      </c>
      <c r="N715" s="45" t="s">
        <v>10226</v>
      </c>
      <c r="O715" s="49"/>
      <c r="P715" s="49"/>
      <c r="Q715" s="50"/>
      <c r="R715" s="50"/>
      <c r="S715" s="45" t="s">
        <v>10244</v>
      </c>
      <c r="T715" s="51"/>
      <c r="U715" s="45">
        <v>80</v>
      </c>
      <c r="V715" s="44"/>
      <c r="W715" s="48"/>
      <c r="X715" s="48"/>
      <c r="Y715" s="48"/>
      <c r="Z715" s="48"/>
      <c r="AA715" s="48"/>
      <c r="AB715" s="48"/>
      <c r="AC715" s="48"/>
      <c r="AD715" s="48"/>
      <c r="AE715" s="48"/>
      <c r="AF715" s="48"/>
      <c r="AG715" s="48"/>
      <c r="AH715" s="45"/>
      <c r="AI715" s="45"/>
      <c r="AJ715" s="49"/>
      <c r="AK715" s="49" t="s">
        <v>10227</v>
      </c>
    </row>
    <row r="716" spans="2:37" ht="56.25">
      <c r="B716" s="48" t="s">
        <v>10265</v>
      </c>
      <c r="C716" s="48">
        <v>6</v>
      </c>
      <c r="D716" s="48"/>
      <c r="E716" s="48"/>
      <c r="F716" s="48"/>
      <c r="G716" s="48"/>
      <c r="H716" s="48"/>
      <c r="I716" s="48"/>
      <c r="J716" s="48"/>
      <c r="K716" s="48"/>
      <c r="L716" s="48"/>
      <c r="M716" s="45" t="s">
        <v>10225</v>
      </c>
      <c r="N716" s="45" t="s">
        <v>10226</v>
      </c>
      <c r="O716" s="49"/>
      <c r="P716" s="49"/>
      <c r="Q716" s="50"/>
      <c r="R716" s="50"/>
      <c r="S716" s="45" t="s">
        <v>10245</v>
      </c>
      <c r="T716" s="51"/>
      <c r="U716" s="45">
        <v>20</v>
      </c>
      <c r="V716" s="44"/>
      <c r="W716" s="48"/>
      <c r="X716" s="48"/>
      <c r="Y716" s="48"/>
      <c r="Z716" s="48"/>
      <c r="AA716" s="48"/>
      <c r="AB716" s="48"/>
      <c r="AC716" s="48"/>
      <c r="AD716" s="48"/>
      <c r="AE716" s="48"/>
      <c r="AF716" s="48"/>
      <c r="AG716" s="48"/>
      <c r="AH716" s="45"/>
      <c r="AI716" s="45"/>
      <c r="AJ716" s="49"/>
      <c r="AK716" s="49" t="s">
        <v>10227</v>
      </c>
    </row>
    <row r="717" spans="2:37" ht="56.25">
      <c r="B717" s="48" t="s">
        <v>10265</v>
      </c>
      <c r="C717" s="48">
        <v>6</v>
      </c>
      <c r="D717" s="48"/>
      <c r="E717" s="48"/>
      <c r="F717" s="48"/>
      <c r="G717" s="48"/>
      <c r="H717" s="48"/>
      <c r="I717" s="48"/>
      <c r="J717" s="48"/>
      <c r="K717" s="48"/>
      <c r="L717" s="48"/>
      <c r="M717" s="45" t="s">
        <v>10225</v>
      </c>
      <c r="N717" s="45" t="s">
        <v>10226</v>
      </c>
      <c r="O717" s="49"/>
      <c r="P717" s="49"/>
      <c r="Q717" s="50"/>
      <c r="R717" s="50"/>
      <c r="S717" s="45" t="s">
        <v>10246</v>
      </c>
      <c r="T717" s="51"/>
      <c r="U717" s="45">
        <v>20</v>
      </c>
      <c r="V717" s="44"/>
      <c r="W717" s="48"/>
      <c r="X717" s="48"/>
      <c r="Y717" s="48"/>
      <c r="Z717" s="48"/>
      <c r="AA717" s="48"/>
      <c r="AB717" s="48"/>
      <c r="AC717" s="48"/>
      <c r="AD717" s="48"/>
      <c r="AE717" s="48"/>
      <c r="AF717" s="48"/>
      <c r="AG717" s="48"/>
      <c r="AH717" s="45"/>
      <c r="AI717" s="45"/>
      <c r="AJ717" s="49"/>
      <c r="AK717" s="49" t="s">
        <v>10227</v>
      </c>
    </row>
    <row r="718" spans="2:37" ht="75">
      <c r="B718" s="48" t="s">
        <v>10265</v>
      </c>
      <c r="C718" s="48">
        <v>6</v>
      </c>
      <c r="D718" s="48"/>
      <c r="E718" s="48"/>
      <c r="F718" s="48"/>
      <c r="G718" s="48"/>
      <c r="H718" s="48"/>
      <c r="I718" s="48"/>
      <c r="J718" s="48"/>
      <c r="K718" s="48"/>
      <c r="L718" s="48"/>
      <c r="M718" s="45" t="s">
        <v>10225</v>
      </c>
      <c r="N718" s="45" t="s">
        <v>10228</v>
      </c>
      <c r="O718" s="49"/>
      <c r="P718" s="49"/>
      <c r="Q718" s="50"/>
      <c r="R718" s="50"/>
      <c r="S718" s="45" t="s">
        <v>10247</v>
      </c>
      <c r="T718" s="51"/>
      <c r="U718" s="45">
        <v>80</v>
      </c>
      <c r="V718" s="44"/>
      <c r="W718" s="48"/>
      <c r="X718" s="48"/>
      <c r="Y718" s="48"/>
      <c r="Z718" s="48"/>
      <c r="AA718" s="48"/>
      <c r="AB718" s="48"/>
      <c r="AC718" s="48"/>
      <c r="AD718" s="48"/>
      <c r="AE718" s="48"/>
      <c r="AF718" s="48"/>
      <c r="AG718" s="48"/>
      <c r="AH718" s="45"/>
      <c r="AI718" s="45"/>
      <c r="AJ718" s="49"/>
      <c r="AK718" s="49" t="s">
        <v>10229</v>
      </c>
    </row>
    <row r="719" spans="2:37" ht="75">
      <c r="B719" s="48" t="s">
        <v>10265</v>
      </c>
      <c r="C719" s="48">
        <v>6</v>
      </c>
      <c r="D719" s="48"/>
      <c r="E719" s="48"/>
      <c r="F719" s="48"/>
      <c r="G719" s="48"/>
      <c r="H719" s="48"/>
      <c r="I719" s="48"/>
      <c r="J719" s="48"/>
      <c r="K719" s="48"/>
      <c r="L719" s="48"/>
      <c r="M719" s="45" t="s">
        <v>10225</v>
      </c>
      <c r="N719" s="45" t="s">
        <v>10228</v>
      </c>
      <c r="O719" s="49"/>
      <c r="P719" s="49"/>
      <c r="Q719" s="50"/>
      <c r="R719" s="50"/>
      <c r="S719" s="45" t="s">
        <v>10248</v>
      </c>
      <c r="T719" s="51"/>
      <c r="U719" s="45">
        <v>20</v>
      </c>
      <c r="V719" s="44"/>
      <c r="W719" s="48"/>
      <c r="X719" s="48"/>
      <c r="Y719" s="48"/>
      <c r="Z719" s="48"/>
      <c r="AA719" s="48"/>
      <c r="AB719" s="48"/>
      <c r="AC719" s="48"/>
      <c r="AD719" s="48"/>
      <c r="AE719" s="48"/>
      <c r="AF719" s="48"/>
      <c r="AG719" s="48"/>
      <c r="AH719" s="45"/>
      <c r="AI719" s="45"/>
      <c r="AJ719" s="49"/>
      <c r="AK719" s="49" t="s">
        <v>10229</v>
      </c>
    </row>
    <row r="720" spans="2:37" ht="75">
      <c r="B720" s="48" t="s">
        <v>10265</v>
      </c>
      <c r="C720" s="48">
        <v>6</v>
      </c>
      <c r="D720" s="48"/>
      <c r="E720" s="48"/>
      <c r="F720" s="48"/>
      <c r="G720" s="48"/>
      <c r="H720" s="48"/>
      <c r="I720" s="48"/>
      <c r="J720" s="48"/>
      <c r="K720" s="48"/>
      <c r="L720" s="48"/>
      <c r="M720" s="45" t="s">
        <v>10225</v>
      </c>
      <c r="N720" s="45" t="s">
        <v>10228</v>
      </c>
      <c r="O720" s="49"/>
      <c r="P720" s="49"/>
      <c r="Q720" s="50"/>
      <c r="R720" s="50"/>
      <c r="S720" s="45" t="s">
        <v>10249</v>
      </c>
      <c r="T720" s="51"/>
      <c r="U720" s="45">
        <v>30</v>
      </c>
      <c r="V720" s="44"/>
      <c r="W720" s="48"/>
      <c r="X720" s="48"/>
      <c r="Y720" s="48"/>
      <c r="Z720" s="48"/>
      <c r="AA720" s="48"/>
      <c r="AB720" s="48"/>
      <c r="AC720" s="48"/>
      <c r="AD720" s="48"/>
      <c r="AE720" s="48"/>
      <c r="AF720" s="48"/>
      <c r="AG720" s="48"/>
      <c r="AH720" s="45"/>
      <c r="AI720" s="45"/>
      <c r="AJ720" s="49"/>
      <c r="AK720" s="49" t="s">
        <v>10229</v>
      </c>
    </row>
    <row r="721" spans="2:37" ht="75">
      <c r="B721" s="48" t="s">
        <v>10265</v>
      </c>
      <c r="C721" s="48">
        <v>6</v>
      </c>
      <c r="D721" s="48"/>
      <c r="E721" s="48"/>
      <c r="F721" s="48"/>
      <c r="G721" s="48"/>
      <c r="H721" s="48"/>
      <c r="I721" s="48"/>
      <c r="J721" s="48"/>
      <c r="K721" s="48"/>
      <c r="L721" s="48"/>
      <c r="M721" s="45" t="s">
        <v>10225</v>
      </c>
      <c r="N721" s="45" t="s">
        <v>10259</v>
      </c>
      <c r="O721" s="49"/>
      <c r="P721" s="49"/>
      <c r="Q721" s="50"/>
      <c r="R721" s="50"/>
      <c r="S721" s="45" t="s">
        <v>10250</v>
      </c>
      <c r="T721" s="51"/>
      <c r="U721" s="45">
        <v>50</v>
      </c>
      <c r="V721" s="44"/>
      <c r="W721" s="48"/>
      <c r="X721" s="48"/>
      <c r="Y721" s="48"/>
      <c r="Z721" s="48"/>
      <c r="AA721" s="48"/>
      <c r="AB721" s="48"/>
      <c r="AC721" s="48"/>
      <c r="AD721" s="48"/>
      <c r="AE721" s="48"/>
      <c r="AF721" s="48"/>
      <c r="AG721" s="48"/>
      <c r="AH721" s="45"/>
      <c r="AI721" s="45"/>
      <c r="AJ721" s="49"/>
      <c r="AK721" s="49" t="s">
        <v>10230</v>
      </c>
    </row>
    <row r="722" spans="2:37" ht="75">
      <c r="B722" s="48" t="s">
        <v>10265</v>
      </c>
      <c r="C722" s="48">
        <v>6</v>
      </c>
      <c r="D722" s="48"/>
      <c r="E722" s="48"/>
      <c r="F722" s="48"/>
      <c r="G722" s="48"/>
      <c r="H722" s="48"/>
      <c r="I722" s="48"/>
      <c r="J722" s="48"/>
      <c r="K722" s="48"/>
      <c r="L722" s="48"/>
      <c r="M722" s="45" t="s">
        <v>10225</v>
      </c>
      <c r="N722" s="45" t="s">
        <v>10259</v>
      </c>
      <c r="O722" s="49"/>
      <c r="P722" s="49"/>
      <c r="Q722" s="50"/>
      <c r="R722" s="50"/>
      <c r="S722" s="45" t="s">
        <v>10251</v>
      </c>
      <c r="T722" s="51"/>
      <c r="U722" s="45">
        <v>70</v>
      </c>
      <c r="V722" s="44"/>
      <c r="W722" s="48"/>
      <c r="X722" s="48"/>
      <c r="Y722" s="48"/>
      <c r="Z722" s="48"/>
      <c r="AA722" s="48"/>
      <c r="AB722" s="48"/>
      <c r="AC722" s="48"/>
      <c r="AD722" s="48"/>
      <c r="AE722" s="48"/>
      <c r="AF722" s="48"/>
      <c r="AG722" s="48"/>
      <c r="AH722" s="45"/>
      <c r="AI722" s="45"/>
      <c r="AJ722" s="49"/>
      <c r="AK722" s="49" t="s">
        <v>10230</v>
      </c>
    </row>
    <row r="723" spans="2:37" ht="75">
      <c r="B723" s="48" t="s">
        <v>10265</v>
      </c>
      <c r="C723" s="48">
        <v>6</v>
      </c>
      <c r="D723" s="48"/>
      <c r="E723" s="48"/>
      <c r="F723" s="48"/>
      <c r="G723" s="48"/>
      <c r="H723" s="48"/>
      <c r="I723" s="48"/>
      <c r="J723" s="48"/>
      <c r="K723" s="48"/>
      <c r="L723" s="48"/>
      <c r="M723" s="45" t="s">
        <v>10225</v>
      </c>
      <c r="N723" s="45" t="s">
        <v>10259</v>
      </c>
      <c r="O723" s="49"/>
      <c r="P723" s="49"/>
      <c r="Q723" s="50"/>
      <c r="R723" s="50"/>
      <c r="S723" s="45" t="s">
        <v>10252</v>
      </c>
      <c r="T723" s="51"/>
      <c r="U723" s="45">
        <v>20</v>
      </c>
      <c r="V723" s="44"/>
      <c r="W723" s="48"/>
      <c r="X723" s="48"/>
      <c r="Y723" s="48"/>
      <c r="Z723" s="48"/>
      <c r="AA723" s="48"/>
      <c r="AB723" s="48"/>
      <c r="AC723" s="48"/>
      <c r="AD723" s="48"/>
      <c r="AE723" s="48"/>
      <c r="AF723" s="48"/>
      <c r="AG723" s="48"/>
      <c r="AH723" s="45"/>
      <c r="AI723" s="45"/>
      <c r="AJ723" s="49"/>
      <c r="AK723" s="49" t="s">
        <v>10230</v>
      </c>
    </row>
    <row r="724" spans="2:37" ht="75">
      <c r="B724" s="48" t="s">
        <v>10265</v>
      </c>
      <c r="C724" s="48">
        <v>6</v>
      </c>
      <c r="D724" s="48"/>
      <c r="E724" s="48"/>
      <c r="F724" s="48"/>
      <c r="G724" s="48"/>
      <c r="H724" s="48"/>
      <c r="I724" s="48"/>
      <c r="J724" s="48"/>
      <c r="K724" s="48"/>
      <c r="L724" s="48"/>
      <c r="M724" s="45" t="s">
        <v>10225</v>
      </c>
      <c r="N724" s="45" t="s">
        <v>10259</v>
      </c>
      <c r="O724" s="49"/>
      <c r="P724" s="49"/>
      <c r="Q724" s="50"/>
      <c r="R724" s="50"/>
      <c r="S724" s="45" t="s">
        <v>10253</v>
      </c>
      <c r="T724" s="51"/>
      <c r="U724" s="45">
        <v>30</v>
      </c>
      <c r="V724" s="44"/>
      <c r="W724" s="48"/>
      <c r="X724" s="48"/>
      <c r="Y724" s="48"/>
      <c r="Z724" s="48"/>
      <c r="AA724" s="48"/>
      <c r="AB724" s="48"/>
      <c r="AC724" s="48"/>
      <c r="AD724" s="48"/>
      <c r="AE724" s="48"/>
      <c r="AF724" s="48"/>
      <c r="AG724" s="48"/>
      <c r="AH724" s="45"/>
      <c r="AI724" s="45"/>
      <c r="AJ724" s="49"/>
      <c r="AK724" s="49" t="s">
        <v>10230</v>
      </c>
    </row>
    <row r="725" spans="2:37" ht="56.25">
      <c r="B725" s="48" t="s">
        <v>10265</v>
      </c>
      <c r="C725" s="48">
        <v>6</v>
      </c>
      <c r="D725" s="48"/>
      <c r="E725" s="48"/>
      <c r="F725" s="48"/>
      <c r="G725" s="48"/>
      <c r="H725" s="48"/>
      <c r="I725" s="48"/>
      <c r="J725" s="48"/>
      <c r="K725" s="48"/>
      <c r="L725" s="48"/>
      <c r="M725" s="45" t="s">
        <v>10225</v>
      </c>
      <c r="N725" s="45" t="s">
        <v>10260</v>
      </c>
      <c r="O725" s="49"/>
      <c r="P725" s="49"/>
      <c r="Q725" s="50"/>
      <c r="R725" s="50"/>
      <c r="S725" s="45" t="s">
        <v>10254</v>
      </c>
      <c r="T725" s="51"/>
      <c r="U725" s="45">
        <v>15</v>
      </c>
      <c r="V725" s="44"/>
      <c r="W725" s="48"/>
      <c r="X725" s="48"/>
      <c r="Y725" s="48"/>
      <c r="Z725" s="48"/>
      <c r="AA725" s="48"/>
      <c r="AB725" s="48"/>
      <c r="AC725" s="48"/>
      <c r="AD725" s="48"/>
      <c r="AE725" s="48"/>
      <c r="AF725" s="48"/>
      <c r="AG725" s="48"/>
      <c r="AH725" s="45"/>
      <c r="AI725" s="45"/>
      <c r="AJ725" s="49"/>
      <c r="AK725" s="49" t="s">
        <v>10231</v>
      </c>
    </row>
    <row r="726" spans="2:37" ht="56.25">
      <c r="B726" s="48" t="s">
        <v>10265</v>
      </c>
      <c r="C726" s="48">
        <v>6</v>
      </c>
      <c r="D726" s="48"/>
      <c r="E726" s="48"/>
      <c r="F726" s="48"/>
      <c r="G726" s="48"/>
      <c r="H726" s="48"/>
      <c r="I726" s="48"/>
      <c r="J726" s="48"/>
      <c r="K726" s="48"/>
      <c r="L726" s="48"/>
      <c r="M726" s="45" t="s">
        <v>10225</v>
      </c>
      <c r="N726" s="45" t="s">
        <v>10260</v>
      </c>
      <c r="O726" s="49"/>
      <c r="P726" s="49"/>
      <c r="Q726" s="50"/>
      <c r="R726" s="50"/>
      <c r="S726" s="45" t="s">
        <v>10255</v>
      </c>
      <c r="T726" s="51"/>
      <c r="U726" s="45">
        <v>145</v>
      </c>
      <c r="V726" s="44"/>
      <c r="W726" s="48"/>
      <c r="X726" s="48"/>
      <c r="Y726" s="48"/>
      <c r="Z726" s="48"/>
      <c r="AA726" s="48"/>
      <c r="AB726" s="48"/>
      <c r="AC726" s="48"/>
      <c r="AD726" s="48"/>
      <c r="AE726" s="48"/>
      <c r="AF726" s="48"/>
      <c r="AG726" s="48"/>
      <c r="AH726" s="45"/>
      <c r="AI726" s="45"/>
      <c r="AJ726" s="49"/>
      <c r="AK726" s="49" t="s">
        <v>10231</v>
      </c>
    </row>
    <row r="727" spans="2:37" ht="56.25">
      <c r="B727" s="48" t="s">
        <v>10265</v>
      </c>
      <c r="C727" s="48">
        <v>6</v>
      </c>
      <c r="D727" s="48"/>
      <c r="E727" s="48"/>
      <c r="F727" s="48"/>
      <c r="G727" s="48"/>
      <c r="H727" s="48"/>
      <c r="I727" s="48"/>
      <c r="J727" s="48"/>
      <c r="K727" s="48"/>
      <c r="L727" s="48"/>
      <c r="M727" s="45" t="s">
        <v>10225</v>
      </c>
      <c r="N727" s="45" t="s">
        <v>10260</v>
      </c>
      <c r="O727" s="49"/>
      <c r="P727" s="49"/>
      <c r="Q727" s="50"/>
      <c r="R727" s="50"/>
      <c r="S727" s="45" t="s">
        <v>10256</v>
      </c>
      <c r="T727" s="51"/>
      <c r="U727" s="45">
        <v>20</v>
      </c>
      <c r="V727" s="44"/>
      <c r="W727" s="48"/>
      <c r="X727" s="48"/>
      <c r="Y727" s="48"/>
      <c r="Z727" s="48"/>
      <c r="AA727" s="48"/>
      <c r="AB727" s="48"/>
      <c r="AC727" s="48"/>
      <c r="AD727" s="48"/>
      <c r="AE727" s="48"/>
      <c r="AF727" s="48"/>
      <c r="AG727" s="48"/>
      <c r="AH727" s="45"/>
      <c r="AI727" s="45"/>
      <c r="AJ727" s="49"/>
      <c r="AK727" s="49" t="s">
        <v>10231</v>
      </c>
    </row>
    <row r="728" spans="2:37" ht="56.25">
      <c r="B728" s="48" t="s">
        <v>10265</v>
      </c>
      <c r="C728" s="48">
        <v>6</v>
      </c>
      <c r="D728" s="48"/>
      <c r="E728" s="48"/>
      <c r="F728" s="48"/>
      <c r="G728" s="48"/>
      <c r="H728" s="48"/>
      <c r="I728" s="48"/>
      <c r="J728" s="48"/>
      <c r="K728" s="48"/>
      <c r="L728" s="48"/>
      <c r="M728" s="45" t="s">
        <v>10225</v>
      </c>
      <c r="N728" s="45" t="s">
        <v>10260</v>
      </c>
      <c r="O728" s="49"/>
      <c r="P728" s="49"/>
      <c r="Q728" s="50"/>
      <c r="R728" s="50"/>
      <c r="S728" s="45" t="s">
        <v>10257</v>
      </c>
      <c r="T728" s="51"/>
      <c r="U728" s="45">
        <v>20</v>
      </c>
      <c r="V728" s="44"/>
      <c r="W728" s="48"/>
      <c r="X728" s="48"/>
      <c r="Y728" s="48"/>
      <c r="Z728" s="48"/>
      <c r="AA728" s="48"/>
      <c r="AB728" s="48"/>
      <c r="AC728" s="48"/>
      <c r="AD728" s="48"/>
      <c r="AE728" s="48"/>
      <c r="AF728" s="48"/>
      <c r="AG728" s="48"/>
      <c r="AH728" s="45"/>
      <c r="AI728" s="45"/>
      <c r="AJ728" s="49"/>
      <c r="AK728" s="49" t="s">
        <v>10231</v>
      </c>
    </row>
    <row r="729" spans="2:37" ht="56.25">
      <c r="B729" s="48" t="s">
        <v>10265</v>
      </c>
      <c r="C729" s="48">
        <v>6</v>
      </c>
      <c r="D729" s="48"/>
      <c r="E729" s="48"/>
      <c r="F729" s="48"/>
      <c r="G729" s="48"/>
      <c r="H729" s="48"/>
      <c r="I729" s="48"/>
      <c r="J729" s="48"/>
      <c r="K729" s="48"/>
      <c r="L729" s="48"/>
      <c r="M729" s="45" t="s">
        <v>10225</v>
      </c>
      <c r="N729" s="45" t="s">
        <v>10261</v>
      </c>
      <c r="O729" s="49"/>
      <c r="P729" s="49"/>
      <c r="Q729" s="50"/>
      <c r="R729" s="50"/>
      <c r="S729" s="45" t="s">
        <v>10232</v>
      </c>
      <c r="T729" s="51"/>
      <c r="U729" s="45">
        <v>90</v>
      </c>
      <c r="V729" s="44"/>
      <c r="W729" s="48"/>
      <c r="X729" s="48"/>
      <c r="Y729" s="48"/>
      <c r="Z729" s="48"/>
      <c r="AA729" s="48"/>
      <c r="AB729" s="48"/>
      <c r="AC729" s="48"/>
      <c r="AD729" s="48"/>
      <c r="AE729" s="48"/>
      <c r="AF729" s="48"/>
      <c r="AG729" s="48"/>
      <c r="AH729" s="45"/>
      <c r="AI729" s="45"/>
      <c r="AJ729" s="49"/>
      <c r="AK729" s="49" t="s">
        <v>10234</v>
      </c>
    </row>
    <row r="730" spans="2:37" ht="56.25">
      <c r="B730" s="48" t="s">
        <v>10265</v>
      </c>
      <c r="C730" s="48">
        <v>6</v>
      </c>
      <c r="D730" s="48"/>
      <c r="E730" s="48"/>
      <c r="F730" s="48"/>
      <c r="G730" s="48"/>
      <c r="H730" s="48"/>
      <c r="I730" s="48"/>
      <c r="J730" s="48"/>
      <c r="K730" s="48"/>
      <c r="L730" s="48"/>
      <c r="M730" s="45" t="s">
        <v>10225</v>
      </c>
      <c r="N730" s="45" t="s">
        <v>10261</v>
      </c>
      <c r="O730" s="49"/>
      <c r="P730" s="49"/>
      <c r="Q730" s="50"/>
      <c r="R730" s="50"/>
      <c r="S730" s="45" t="s">
        <v>10233</v>
      </c>
      <c r="T730" s="51"/>
      <c r="U730" s="45">
        <v>20</v>
      </c>
      <c r="V730" s="44"/>
      <c r="W730" s="48"/>
      <c r="X730" s="48"/>
      <c r="Y730" s="48"/>
      <c r="Z730" s="48"/>
      <c r="AA730" s="48"/>
      <c r="AB730" s="48"/>
      <c r="AC730" s="48"/>
      <c r="AD730" s="48"/>
      <c r="AE730" s="48"/>
      <c r="AF730" s="48"/>
      <c r="AG730" s="48"/>
      <c r="AH730" s="45"/>
      <c r="AI730" s="45"/>
      <c r="AJ730" s="49"/>
      <c r="AK730" s="49" t="s">
        <v>10234</v>
      </c>
    </row>
    <row r="731" spans="2:37" ht="56.25">
      <c r="B731" s="48" t="s">
        <v>10265</v>
      </c>
      <c r="C731" s="48">
        <v>6</v>
      </c>
      <c r="D731" s="48"/>
      <c r="E731" s="48"/>
      <c r="F731" s="48"/>
      <c r="G731" s="48"/>
      <c r="H731" s="48"/>
      <c r="I731" s="48"/>
      <c r="J731" s="48"/>
      <c r="K731" s="48"/>
      <c r="L731" s="48"/>
      <c r="M731" s="45" t="s">
        <v>10225</v>
      </c>
      <c r="N731" s="45" t="s">
        <v>10262</v>
      </c>
      <c r="O731" s="49"/>
      <c r="P731" s="49"/>
      <c r="Q731" s="50"/>
      <c r="R731" s="50"/>
      <c r="S731" s="45" t="s">
        <v>10258</v>
      </c>
      <c r="T731" s="51"/>
      <c r="U731" s="45">
        <v>165</v>
      </c>
      <c r="V731" s="44"/>
      <c r="W731" s="48"/>
      <c r="X731" s="48"/>
      <c r="Y731" s="48"/>
      <c r="Z731" s="48"/>
      <c r="AA731" s="48"/>
      <c r="AB731" s="48"/>
      <c r="AC731" s="48"/>
      <c r="AD731" s="48"/>
      <c r="AE731" s="48"/>
      <c r="AF731" s="48"/>
      <c r="AG731" s="48"/>
      <c r="AH731" s="45"/>
      <c r="AI731" s="45"/>
      <c r="AJ731" s="49"/>
      <c r="AK731" s="49" t="s">
        <v>10236</v>
      </c>
    </row>
    <row r="732" spans="2:37" ht="56.25">
      <c r="B732" s="48" t="s">
        <v>10265</v>
      </c>
      <c r="C732" s="48">
        <v>6</v>
      </c>
      <c r="D732" s="48"/>
      <c r="E732" s="48"/>
      <c r="F732" s="48"/>
      <c r="G732" s="48"/>
      <c r="H732" s="48"/>
      <c r="I732" s="48"/>
      <c r="J732" s="48"/>
      <c r="K732" s="48"/>
      <c r="L732" s="48"/>
      <c r="M732" s="45" t="s">
        <v>10225</v>
      </c>
      <c r="N732" s="45" t="s">
        <v>10262</v>
      </c>
      <c r="O732" s="49"/>
      <c r="P732" s="49"/>
      <c r="Q732" s="50"/>
      <c r="R732" s="50"/>
      <c r="S732" s="45" t="s">
        <v>10235</v>
      </c>
      <c r="T732" s="51"/>
      <c r="U732" s="45">
        <v>15</v>
      </c>
      <c r="V732" s="44"/>
      <c r="W732" s="48"/>
      <c r="X732" s="48"/>
      <c r="Y732" s="48"/>
      <c r="Z732" s="48"/>
      <c r="AA732" s="48"/>
      <c r="AB732" s="48"/>
      <c r="AC732" s="48"/>
      <c r="AD732" s="48"/>
      <c r="AE732" s="48"/>
      <c r="AF732" s="48"/>
      <c r="AG732" s="48"/>
      <c r="AH732" s="45"/>
      <c r="AI732" s="45"/>
      <c r="AJ732" s="49"/>
      <c r="AK732" s="49" t="s">
        <v>10236</v>
      </c>
    </row>
    <row r="733" spans="2:37" ht="37.5">
      <c r="B733" s="48" t="s">
        <v>10265</v>
      </c>
      <c r="C733" s="48">
        <v>6</v>
      </c>
      <c r="D733" s="48"/>
      <c r="E733" s="48"/>
      <c r="F733" s="48"/>
      <c r="G733" s="48"/>
      <c r="H733" s="48"/>
      <c r="I733" s="48"/>
      <c r="J733" s="48"/>
      <c r="K733" s="48"/>
      <c r="L733" s="48"/>
      <c r="M733" s="45" t="s">
        <v>10225</v>
      </c>
      <c r="N733" s="45" t="s">
        <v>10263</v>
      </c>
      <c r="O733" s="49"/>
      <c r="P733" s="49"/>
      <c r="Q733" s="50"/>
      <c r="R733" s="50"/>
      <c r="S733" s="45" t="s">
        <v>10237</v>
      </c>
      <c r="T733" s="51"/>
      <c r="U733" s="45">
        <v>100</v>
      </c>
      <c r="V733" s="44"/>
      <c r="W733" s="48"/>
      <c r="X733" s="48"/>
      <c r="Y733" s="48"/>
      <c r="Z733" s="48"/>
      <c r="AA733" s="48"/>
      <c r="AB733" s="48"/>
      <c r="AC733" s="48"/>
      <c r="AD733" s="48"/>
      <c r="AE733" s="48"/>
      <c r="AF733" s="48"/>
      <c r="AG733" s="48"/>
      <c r="AH733" s="45"/>
      <c r="AI733" s="45"/>
      <c r="AJ733" s="49"/>
      <c r="AK733" s="49" t="s">
        <v>10239</v>
      </c>
    </row>
    <row r="734" spans="2:37" ht="37.5">
      <c r="B734" s="48" t="s">
        <v>10265</v>
      </c>
      <c r="C734" s="48">
        <v>6</v>
      </c>
      <c r="D734" s="48"/>
      <c r="E734" s="48"/>
      <c r="F734" s="48"/>
      <c r="G734" s="48"/>
      <c r="H734" s="48"/>
      <c r="I734" s="48"/>
      <c r="J734" s="48"/>
      <c r="K734" s="48"/>
      <c r="L734" s="48"/>
      <c r="M734" s="45" t="s">
        <v>10225</v>
      </c>
      <c r="N734" s="45" t="s">
        <v>10263</v>
      </c>
      <c r="O734" s="49"/>
      <c r="P734" s="49"/>
      <c r="Q734" s="50"/>
      <c r="R734" s="50"/>
      <c r="S734" s="45" t="s">
        <v>10238</v>
      </c>
      <c r="T734" s="51"/>
      <c r="U734" s="45">
        <v>10</v>
      </c>
      <c r="V734" s="44"/>
      <c r="W734" s="48"/>
      <c r="X734" s="48"/>
      <c r="Y734" s="48"/>
      <c r="Z734" s="48"/>
      <c r="AA734" s="48"/>
      <c r="AB734" s="48"/>
      <c r="AC734" s="48"/>
      <c r="AD734" s="48"/>
      <c r="AE734" s="48"/>
      <c r="AF734" s="48"/>
      <c r="AG734" s="48"/>
      <c r="AH734" s="45"/>
      <c r="AI734" s="45"/>
      <c r="AJ734" s="49"/>
      <c r="AK734" s="49" t="s">
        <v>10239</v>
      </c>
    </row>
    <row r="735" spans="2:37" ht="56.25">
      <c r="B735" s="48" t="s">
        <v>10265</v>
      </c>
      <c r="C735" s="48">
        <v>6</v>
      </c>
      <c r="D735" s="48"/>
      <c r="E735" s="48"/>
      <c r="F735" s="48"/>
      <c r="G735" s="48"/>
      <c r="H735" s="48"/>
      <c r="I735" s="48"/>
      <c r="J735" s="48"/>
      <c r="K735" s="48"/>
      <c r="L735" s="48"/>
      <c r="M735" s="45" t="s">
        <v>10225</v>
      </c>
      <c r="N735" s="45" t="s">
        <v>10264</v>
      </c>
      <c r="O735" s="49"/>
      <c r="P735" s="49"/>
      <c r="Q735" s="50"/>
      <c r="R735" s="50"/>
      <c r="S735" s="45" t="s">
        <v>10240</v>
      </c>
      <c r="T735" s="51"/>
      <c r="U735" s="45">
        <v>70</v>
      </c>
      <c r="V735" s="44"/>
      <c r="W735" s="48"/>
      <c r="X735" s="48"/>
      <c r="Y735" s="48"/>
      <c r="Z735" s="48"/>
      <c r="AA735" s="48"/>
      <c r="AB735" s="48"/>
      <c r="AC735" s="48"/>
      <c r="AD735" s="48"/>
      <c r="AE735" s="48"/>
      <c r="AF735" s="48"/>
      <c r="AG735" s="48"/>
      <c r="AH735" s="45"/>
      <c r="AI735" s="45"/>
      <c r="AJ735" s="49"/>
      <c r="AK735" s="49" t="s">
        <v>10242</v>
      </c>
    </row>
  </sheetData>
  <autoFilter ref="A1:AM659"/>
  <hyperlinks>
    <hyperlink ref="B1" location="'Common list'!A1" display="&lt;--назад"/>
    <hyperlink ref="V1" location="'Common list'!A1" display="&lt;--назад"/>
  </hyperlinks>
  <pageMargins left="0.25" right="0.25" top="0.75" bottom="0.75" header="0.3" footer="0.3"/>
  <pageSetup paperSize="9" scale="22" fitToHeight="0" orientation="landscape"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8"/>
  <sheetViews>
    <sheetView zoomScale="80" zoomScaleNormal="80" workbookViewId="0">
      <selection activeCell="F2" sqref="F2:F4"/>
    </sheetView>
  </sheetViews>
  <sheetFormatPr defaultRowHeight="15"/>
  <cols>
    <col min="1" max="1" width="17.7109375" bestFit="1" customWidth="1"/>
    <col min="2" max="2" width="17.7109375" customWidth="1"/>
    <col min="3" max="3" width="24.28515625" bestFit="1" customWidth="1"/>
    <col min="4" max="4" width="32.7109375" bestFit="1" customWidth="1"/>
    <col min="5" max="5" width="34.5703125" customWidth="1"/>
    <col min="6" max="6" width="9.28515625" customWidth="1"/>
    <col min="7" max="7" width="33.140625" customWidth="1"/>
  </cols>
  <sheetData>
    <row r="1" spans="1:8" ht="59.45" customHeight="1">
      <c r="A1" s="62" t="s">
        <v>10142</v>
      </c>
      <c r="B1" s="62" t="s">
        <v>2689</v>
      </c>
      <c r="C1" s="397" t="s">
        <v>10125</v>
      </c>
      <c r="D1" s="397" t="s">
        <v>10129</v>
      </c>
      <c r="E1" s="397" t="s">
        <v>10130</v>
      </c>
      <c r="F1" s="468" t="s">
        <v>10128</v>
      </c>
      <c r="G1" s="469"/>
      <c r="H1" s="397" t="s">
        <v>10132</v>
      </c>
    </row>
    <row r="2" spans="1:8">
      <c r="A2" t="s">
        <v>10265</v>
      </c>
      <c r="B2" s="62">
        <v>2</v>
      </c>
      <c r="C2" s="470" t="s">
        <v>10126</v>
      </c>
      <c r="D2" s="62" t="s">
        <v>10133</v>
      </c>
      <c r="E2" s="62" t="s">
        <v>10127</v>
      </c>
      <c r="F2" s="62" t="s">
        <v>6739</v>
      </c>
      <c r="G2" s="62" t="s">
        <v>10131</v>
      </c>
      <c r="H2">
        <v>300</v>
      </c>
    </row>
    <row r="3" spans="1:8">
      <c r="A3" t="s">
        <v>10265</v>
      </c>
      <c r="B3" s="62">
        <v>2</v>
      </c>
      <c r="C3" s="387" t="s">
        <v>10136</v>
      </c>
      <c r="D3" s="61" t="s">
        <v>10134</v>
      </c>
      <c r="E3" s="62" t="s">
        <v>10135</v>
      </c>
      <c r="F3" s="61" t="s">
        <v>6742</v>
      </c>
      <c r="G3" s="61" t="s">
        <v>10137</v>
      </c>
      <c r="H3">
        <v>300</v>
      </c>
    </row>
    <row r="4" spans="1:8">
      <c r="A4" t="s">
        <v>10265</v>
      </c>
      <c r="B4" s="62">
        <v>2</v>
      </c>
      <c r="C4" s="387" t="s">
        <v>10138</v>
      </c>
      <c r="D4" s="61" t="s">
        <v>10140</v>
      </c>
      <c r="E4" s="62" t="s">
        <v>10139</v>
      </c>
      <c r="F4" s="61" t="s">
        <v>5258</v>
      </c>
      <c r="G4" s="61" t="s">
        <v>10141</v>
      </c>
      <c r="H4">
        <v>30</v>
      </c>
    </row>
    <row r="5" spans="1:8">
      <c r="A5" t="s">
        <v>10265</v>
      </c>
      <c r="B5" s="62">
        <v>3</v>
      </c>
      <c r="C5" t="s">
        <v>10143</v>
      </c>
      <c r="D5" s="62" t="s">
        <v>10144</v>
      </c>
      <c r="E5" s="62" t="s">
        <v>10145</v>
      </c>
      <c r="G5" t="s">
        <v>10146</v>
      </c>
      <c r="H5">
        <v>70</v>
      </c>
    </row>
    <row r="6" spans="1:8">
      <c r="A6" t="s">
        <v>10265</v>
      </c>
      <c r="B6" s="62">
        <v>3</v>
      </c>
      <c r="C6" t="s">
        <v>10143</v>
      </c>
      <c r="D6" s="62" t="s">
        <v>10144</v>
      </c>
      <c r="E6" s="62" t="s">
        <v>10147</v>
      </c>
      <c r="G6" t="s">
        <v>10146</v>
      </c>
      <c r="H6">
        <v>45</v>
      </c>
    </row>
    <row r="7" spans="1:8">
      <c r="A7" t="s">
        <v>10265</v>
      </c>
      <c r="B7" s="62">
        <v>3</v>
      </c>
      <c r="C7" t="s">
        <v>10143</v>
      </c>
      <c r="D7" s="62" t="s">
        <v>10144</v>
      </c>
      <c r="E7" s="62" t="s">
        <v>10148</v>
      </c>
      <c r="G7" t="s">
        <v>10146</v>
      </c>
      <c r="H7">
        <v>10</v>
      </c>
    </row>
    <row r="8" spans="1:8">
      <c r="A8" t="s">
        <v>10265</v>
      </c>
      <c r="B8" s="62">
        <v>3</v>
      </c>
      <c r="C8" t="s">
        <v>10143</v>
      </c>
      <c r="D8" s="62" t="s">
        <v>10149</v>
      </c>
      <c r="E8" s="62" t="s">
        <v>10150</v>
      </c>
      <c r="G8" t="s">
        <v>10153</v>
      </c>
      <c r="H8">
        <v>70</v>
      </c>
    </row>
    <row r="9" spans="1:8">
      <c r="A9" t="s">
        <v>10265</v>
      </c>
      <c r="B9" s="62">
        <v>3</v>
      </c>
      <c r="C9" t="s">
        <v>10143</v>
      </c>
      <c r="D9" s="62" t="s">
        <v>10149</v>
      </c>
      <c r="E9" s="62" t="s">
        <v>10151</v>
      </c>
      <c r="G9" t="s">
        <v>10153</v>
      </c>
      <c r="H9">
        <v>20</v>
      </c>
    </row>
    <row r="10" spans="1:8">
      <c r="A10" t="s">
        <v>10265</v>
      </c>
      <c r="B10" s="62">
        <v>3</v>
      </c>
      <c r="C10" t="s">
        <v>10143</v>
      </c>
      <c r="D10" s="62" t="s">
        <v>10149</v>
      </c>
      <c r="E10" s="62" t="s">
        <v>10152</v>
      </c>
      <c r="G10" t="s">
        <v>10153</v>
      </c>
      <c r="H10">
        <v>10</v>
      </c>
    </row>
    <row r="11" spans="1:8">
      <c r="A11" t="s">
        <v>10265</v>
      </c>
      <c r="B11" s="62">
        <v>4</v>
      </c>
      <c r="C11" t="s">
        <v>10143</v>
      </c>
      <c r="D11" s="62" t="s">
        <v>10154</v>
      </c>
      <c r="E11" s="62" t="s">
        <v>10155</v>
      </c>
      <c r="G11" t="s">
        <v>10156</v>
      </c>
      <c r="H11">
        <v>75</v>
      </c>
    </row>
    <row r="12" spans="1:8">
      <c r="A12" t="s">
        <v>10265</v>
      </c>
      <c r="B12" s="62">
        <v>4</v>
      </c>
      <c r="C12" t="s">
        <v>10143</v>
      </c>
      <c r="D12" s="62" t="s">
        <v>10154</v>
      </c>
      <c r="E12" s="62" t="s">
        <v>10157</v>
      </c>
      <c r="G12" t="s">
        <v>10156</v>
      </c>
      <c r="H12">
        <v>20</v>
      </c>
    </row>
    <row r="13" spans="1:8">
      <c r="A13" t="s">
        <v>10265</v>
      </c>
      <c r="B13" s="62">
        <v>4</v>
      </c>
      <c r="C13" t="s">
        <v>10143</v>
      </c>
      <c r="D13" s="62" t="s">
        <v>10154</v>
      </c>
      <c r="E13" s="62" t="s">
        <v>10158</v>
      </c>
      <c r="G13" t="s">
        <v>10156</v>
      </c>
      <c r="H13">
        <v>30</v>
      </c>
    </row>
    <row r="14" spans="1:8">
      <c r="A14" t="s">
        <v>10265</v>
      </c>
      <c r="B14" s="62">
        <v>4</v>
      </c>
      <c r="C14" t="s">
        <v>10143</v>
      </c>
      <c r="D14" s="62" t="s">
        <v>10159</v>
      </c>
      <c r="E14" s="62" t="s">
        <v>10160</v>
      </c>
      <c r="G14" t="s">
        <v>10161</v>
      </c>
      <c r="H14">
        <v>150</v>
      </c>
    </row>
    <row r="15" spans="1:8">
      <c r="A15" t="s">
        <v>10265</v>
      </c>
      <c r="B15" s="62">
        <v>4</v>
      </c>
      <c r="C15" t="s">
        <v>10143</v>
      </c>
      <c r="D15" s="62" t="s">
        <v>10159</v>
      </c>
      <c r="E15" s="62" t="s">
        <v>10162</v>
      </c>
      <c r="G15" t="s">
        <v>10161</v>
      </c>
      <c r="H15">
        <v>20</v>
      </c>
    </row>
    <row r="16" spans="1:8">
      <c r="A16" t="s">
        <v>10265</v>
      </c>
      <c r="B16" s="62">
        <v>4</v>
      </c>
      <c r="C16" t="s">
        <v>10143</v>
      </c>
      <c r="D16" s="62" t="s">
        <v>10159</v>
      </c>
      <c r="E16" s="62" t="s">
        <v>10163</v>
      </c>
      <c r="G16" t="s">
        <v>10161</v>
      </c>
      <c r="H16">
        <v>10</v>
      </c>
    </row>
    <row r="17" spans="1:8">
      <c r="A17" t="s">
        <v>10265</v>
      </c>
      <c r="B17" s="62">
        <v>4</v>
      </c>
      <c r="C17" t="s">
        <v>10143</v>
      </c>
      <c r="D17" s="62" t="s">
        <v>10159</v>
      </c>
      <c r="E17" s="62" t="s">
        <v>10165</v>
      </c>
      <c r="G17" t="s">
        <v>10164</v>
      </c>
      <c r="H17">
        <v>30</v>
      </c>
    </row>
    <row r="18" spans="1:8">
      <c r="A18" t="s">
        <v>10265</v>
      </c>
      <c r="B18" s="62">
        <v>4</v>
      </c>
      <c r="C18" t="s">
        <v>10143</v>
      </c>
      <c r="D18" s="62" t="s">
        <v>10159</v>
      </c>
      <c r="E18" s="62" t="s">
        <v>10166</v>
      </c>
      <c r="G18" t="s">
        <v>10164</v>
      </c>
      <c r="H18">
        <v>50</v>
      </c>
    </row>
    <row r="19" spans="1:8">
      <c r="A19" t="s">
        <v>10265</v>
      </c>
      <c r="B19" s="62">
        <v>4</v>
      </c>
      <c r="C19" t="s">
        <v>10143</v>
      </c>
      <c r="D19" s="62" t="s">
        <v>10159</v>
      </c>
      <c r="E19" s="62" t="s">
        <v>10167</v>
      </c>
      <c r="G19" t="s">
        <v>10164</v>
      </c>
      <c r="H19">
        <v>20</v>
      </c>
    </row>
    <row r="20" spans="1:8">
      <c r="A20" t="s">
        <v>10265</v>
      </c>
      <c r="B20" s="62">
        <v>4</v>
      </c>
      <c r="C20" t="s">
        <v>10143</v>
      </c>
      <c r="D20" s="62" t="s">
        <v>10159</v>
      </c>
      <c r="E20" s="62" t="s">
        <v>10168</v>
      </c>
      <c r="G20" t="s">
        <v>10164</v>
      </c>
      <c r="H20">
        <v>45</v>
      </c>
    </row>
    <row r="21" spans="1:8">
      <c r="A21" t="s">
        <v>10265</v>
      </c>
      <c r="B21" s="62">
        <v>4</v>
      </c>
      <c r="C21" t="s">
        <v>10143</v>
      </c>
      <c r="D21" s="62" t="s">
        <v>10159</v>
      </c>
      <c r="E21" s="62" t="s">
        <v>10169</v>
      </c>
      <c r="G21" t="s">
        <v>10164</v>
      </c>
      <c r="H21">
        <v>80</v>
      </c>
    </row>
    <row r="22" spans="1:8">
      <c r="A22" t="s">
        <v>10265</v>
      </c>
      <c r="B22" s="62">
        <v>4</v>
      </c>
      <c r="C22" t="s">
        <v>10143</v>
      </c>
      <c r="D22" s="62" t="s">
        <v>10159</v>
      </c>
      <c r="E22" s="62" t="s">
        <v>10170</v>
      </c>
      <c r="G22" t="s">
        <v>10164</v>
      </c>
      <c r="H22">
        <v>20</v>
      </c>
    </row>
    <row r="23" spans="1:8">
      <c r="A23" t="s">
        <v>10265</v>
      </c>
      <c r="B23" s="62">
        <v>4</v>
      </c>
      <c r="C23" t="s">
        <v>10143</v>
      </c>
      <c r="D23" s="62" t="s">
        <v>10171</v>
      </c>
      <c r="E23" s="62" t="s">
        <v>10180</v>
      </c>
      <c r="G23" t="s">
        <v>10172</v>
      </c>
      <c r="H23">
        <v>20</v>
      </c>
    </row>
    <row r="24" spans="1:8">
      <c r="A24" t="s">
        <v>10265</v>
      </c>
      <c r="B24" s="62">
        <v>4</v>
      </c>
      <c r="C24" t="s">
        <v>10143</v>
      </c>
      <c r="D24" s="62" t="s">
        <v>10171</v>
      </c>
      <c r="E24" s="62" t="s">
        <v>10181</v>
      </c>
      <c r="G24" t="s">
        <v>10172</v>
      </c>
      <c r="H24">
        <v>105</v>
      </c>
    </row>
    <row r="25" spans="1:8">
      <c r="A25" t="s">
        <v>10265</v>
      </c>
      <c r="B25" s="62">
        <v>4</v>
      </c>
      <c r="C25" t="s">
        <v>10143</v>
      </c>
      <c r="D25" s="62" t="s">
        <v>10171</v>
      </c>
      <c r="E25" s="62" t="s">
        <v>10182</v>
      </c>
      <c r="G25" t="s">
        <v>10172</v>
      </c>
      <c r="H25">
        <v>30</v>
      </c>
    </row>
    <row r="26" spans="1:8">
      <c r="A26" t="s">
        <v>10265</v>
      </c>
      <c r="B26" s="62">
        <v>4</v>
      </c>
      <c r="C26" t="s">
        <v>10143</v>
      </c>
      <c r="D26" s="62" t="s">
        <v>10173</v>
      </c>
      <c r="E26" s="62" t="s">
        <v>10175</v>
      </c>
      <c r="G26" t="s">
        <v>10174</v>
      </c>
      <c r="H26">
        <v>10</v>
      </c>
    </row>
    <row r="27" spans="1:8">
      <c r="A27" t="s">
        <v>10265</v>
      </c>
      <c r="B27" s="62">
        <v>4</v>
      </c>
      <c r="C27" t="s">
        <v>10143</v>
      </c>
      <c r="D27" s="62" t="s">
        <v>10173</v>
      </c>
      <c r="E27" s="62" t="s">
        <v>10183</v>
      </c>
      <c r="G27" t="s">
        <v>10174</v>
      </c>
      <c r="H27">
        <v>120</v>
      </c>
    </row>
    <row r="28" spans="1:8">
      <c r="A28" t="s">
        <v>10265</v>
      </c>
      <c r="B28" s="62">
        <v>4</v>
      </c>
      <c r="C28" t="s">
        <v>10143</v>
      </c>
      <c r="D28" s="62" t="s">
        <v>10173</v>
      </c>
      <c r="E28" s="62" t="s">
        <v>10184</v>
      </c>
      <c r="G28" t="s">
        <v>10174</v>
      </c>
      <c r="H28">
        <v>20</v>
      </c>
    </row>
    <row r="29" spans="1:8">
      <c r="A29" t="s">
        <v>10265</v>
      </c>
      <c r="B29" s="62">
        <v>4</v>
      </c>
      <c r="C29" t="s">
        <v>10143</v>
      </c>
      <c r="D29" s="62" t="s">
        <v>10173</v>
      </c>
      <c r="E29" s="62" t="s">
        <v>10185</v>
      </c>
      <c r="G29" t="s">
        <v>10174</v>
      </c>
      <c r="H29">
        <v>10</v>
      </c>
    </row>
    <row r="30" spans="1:8">
      <c r="A30" t="s">
        <v>10265</v>
      </c>
      <c r="B30" s="62">
        <v>4</v>
      </c>
      <c r="C30" t="s">
        <v>10143</v>
      </c>
      <c r="D30" s="62" t="s">
        <v>10176</v>
      </c>
      <c r="E30" s="62" t="s">
        <v>10186</v>
      </c>
      <c r="G30" t="s">
        <v>10177</v>
      </c>
      <c r="H30">
        <v>90</v>
      </c>
    </row>
    <row r="31" spans="1:8">
      <c r="A31" t="s">
        <v>10265</v>
      </c>
      <c r="B31" s="62">
        <v>4</v>
      </c>
      <c r="C31" t="s">
        <v>10143</v>
      </c>
      <c r="D31" s="62" t="s">
        <v>10176</v>
      </c>
      <c r="E31" s="62" t="s">
        <v>10187</v>
      </c>
      <c r="G31" t="s">
        <v>10177</v>
      </c>
      <c r="H31">
        <v>20</v>
      </c>
    </row>
    <row r="32" spans="1:8">
      <c r="A32" t="s">
        <v>10265</v>
      </c>
      <c r="B32" s="62">
        <v>4</v>
      </c>
      <c r="C32" t="s">
        <v>10143</v>
      </c>
      <c r="D32" s="62" t="s">
        <v>10176</v>
      </c>
      <c r="E32" s="62" t="s">
        <v>10188</v>
      </c>
      <c r="G32" t="s">
        <v>10177</v>
      </c>
      <c r="H32">
        <v>15</v>
      </c>
    </row>
    <row r="33" spans="1:8">
      <c r="A33" t="s">
        <v>10265</v>
      </c>
      <c r="B33" s="62">
        <v>4</v>
      </c>
      <c r="C33" t="s">
        <v>10143</v>
      </c>
      <c r="D33" s="62" t="s">
        <v>10178</v>
      </c>
      <c r="E33" s="62" t="s">
        <v>10189</v>
      </c>
      <c r="G33" t="s">
        <v>10179</v>
      </c>
      <c r="H33">
        <v>80</v>
      </c>
    </row>
    <row r="34" spans="1:8">
      <c r="A34" t="s">
        <v>10265</v>
      </c>
      <c r="B34" s="62">
        <v>4</v>
      </c>
      <c r="C34" t="s">
        <v>10143</v>
      </c>
      <c r="D34" s="62" t="s">
        <v>10178</v>
      </c>
      <c r="E34" s="62" t="s">
        <v>10190</v>
      </c>
      <c r="G34" t="s">
        <v>10179</v>
      </c>
      <c r="H34">
        <v>20</v>
      </c>
    </row>
    <row r="35" spans="1:8">
      <c r="A35" t="s">
        <v>10265</v>
      </c>
      <c r="B35" s="62">
        <v>4</v>
      </c>
      <c r="C35" t="s">
        <v>10143</v>
      </c>
      <c r="D35" s="62" t="s">
        <v>10178</v>
      </c>
      <c r="E35" s="62" t="s">
        <v>10191</v>
      </c>
      <c r="G35" t="s">
        <v>10179</v>
      </c>
      <c r="H35">
        <v>5</v>
      </c>
    </row>
    <row r="36" spans="1:8">
      <c r="A36" t="s">
        <v>10265</v>
      </c>
      <c r="B36" s="62">
        <v>4</v>
      </c>
      <c r="C36" t="s">
        <v>10143</v>
      </c>
      <c r="D36" s="62" t="s">
        <v>10192</v>
      </c>
      <c r="E36" s="62" t="s">
        <v>10193</v>
      </c>
      <c r="G36" t="s">
        <v>10194</v>
      </c>
      <c r="H36">
        <v>55</v>
      </c>
    </row>
    <row r="37" spans="1:8">
      <c r="A37" t="s">
        <v>10265</v>
      </c>
      <c r="B37" s="62">
        <v>5</v>
      </c>
      <c r="C37" t="s">
        <v>10195</v>
      </c>
      <c r="D37" s="62" t="s">
        <v>10196</v>
      </c>
      <c r="E37" s="62" t="s">
        <v>10206</v>
      </c>
      <c r="G37" t="s">
        <v>10197</v>
      </c>
      <c r="H37">
        <v>80</v>
      </c>
    </row>
    <row r="38" spans="1:8">
      <c r="A38" t="s">
        <v>10265</v>
      </c>
      <c r="B38" s="62">
        <v>5</v>
      </c>
      <c r="C38" t="s">
        <v>10195</v>
      </c>
      <c r="D38" s="62" t="s">
        <v>10196</v>
      </c>
      <c r="E38" s="62" t="s">
        <v>10207</v>
      </c>
      <c r="G38" t="s">
        <v>10197</v>
      </c>
      <c r="H38">
        <v>105</v>
      </c>
    </row>
    <row r="39" spans="1:8">
      <c r="A39" t="s">
        <v>10265</v>
      </c>
      <c r="B39" s="62">
        <v>5</v>
      </c>
      <c r="C39" t="s">
        <v>10195</v>
      </c>
      <c r="D39" s="62" t="s">
        <v>10196</v>
      </c>
      <c r="E39" s="62" t="s">
        <v>10208</v>
      </c>
      <c r="G39" t="s">
        <v>10197</v>
      </c>
      <c r="H39">
        <v>15</v>
      </c>
    </row>
    <row r="40" spans="1:8">
      <c r="A40" t="s">
        <v>10265</v>
      </c>
      <c r="B40" s="62">
        <v>5</v>
      </c>
      <c r="C40" t="s">
        <v>10195</v>
      </c>
      <c r="D40" s="61" t="s">
        <v>10198</v>
      </c>
      <c r="E40" s="62" t="s">
        <v>10209</v>
      </c>
      <c r="G40" t="s">
        <v>10199</v>
      </c>
      <c r="H40">
        <v>40</v>
      </c>
    </row>
    <row r="41" spans="1:8">
      <c r="A41" t="s">
        <v>10265</v>
      </c>
      <c r="B41" s="62">
        <v>5</v>
      </c>
      <c r="C41" t="s">
        <v>10195</v>
      </c>
      <c r="D41" s="61" t="s">
        <v>10198</v>
      </c>
      <c r="E41" s="62" t="s">
        <v>10210</v>
      </c>
      <c r="G41" t="s">
        <v>10199</v>
      </c>
      <c r="H41">
        <v>120</v>
      </c>
    </row>
    <row r="42" spans="1:8">
      <c r="A42" t="s">
        <v>10265</v>
      </c>
      <c r="B42" s="62">
        <v>5</v>
      </c>
      <c r="C42" t="s">
        <v>10195</v>
      </c>
      <c r="D42" s="61" t="s">
        <v>10198</v>
      </c>
      <c r="E42" s="62" t="s">
        <v>10211</v>
      </c>
      <c r="G42" t="s">
        <v>10199</v>
      </c>
      <c r="H42">
        <v>20</v>
      </c>
    </row>
    <row r="43" spans="1:8">
      <c r="A43" t="s">
        <v>10265</v>
      </c>
      <c r="B43" s="62">
        <v>5</v>
      </c>
      <c r="C43" t="s">
        <v>10195</v>
      </c>
      <c r="D43" s="61" t="s">
        <v>10198</v>
      </c>
      <c r="E43" s="62" t="s">
        <v>10212</v>
      </c>
      <c r="G43" t="s">
        <v>10199</v>
      </c>
      <c r="H43">
        <v>30</v>
      </c>
    </row>
    <row r="44" spans="1:8">
      <c r="A44" t="s">
        <v>10265</v>
      </c>
      <c r="B44" s="62">
        <v>5</v>
      </c>
      <c r="C44" t="s">
        <v>10195</v>
      </c>
      <c r="D44" s="62" t="s">
        <v>10200</v>
      </c>
      <c r="E44" s="62" t="s">
        <v>10213</v>
      </c>
      <c r="G44" t="s">
        <v>10201</v>
      </c>
      <c r="H44">
        <v>40</v>
      </c>
    </row>
    <row r="45" spans="1:8">
      <c r="A45" t="s">
        <v>10265</v>
      </c>
      <c r="B45" s="62">
        <v>5</v>
      </c>
      <c r="C45" t="s">
        <v>10195</v>
      </c>
      <c r="D45" s="62" t="s">
        <v>10200</v>
      </c>
      <c r="E45" s="62" t="s">
        <v>10214</v>
      </c>
      <c r="G45" t="s">
        <v>10201</v>
      </c>
      <c r="H45">
        <v>80</v>
      </c>
    </row>
    <row r="46" spans="1:8">
      <c r="A46" t="s">
        <v>10265</v>
      </c>
      <c r="B46" s="62">
        <v>5</v>
      </c>
      <c r="C46" t="s">
        <v>10195</v>
      </c>
      <c r="D46" s="62" t="s">
        <v>10200</v>
      </c>
      <c r="E46" s="62" t="s">
        <v>10215</v>
      </c>
      <c r="G46" t="s">
        <v>10201</v>
      </c>
      <c r="H46">
        <v>20</v>
      </c>
    </row>
    <row r="47" spans="1:8">
      <c r="A47" t="s">
        <v>10265</v>
      </c>
      <c r="B47" s="62">
        <v>5</v>
      </c>
      <c r="C47" t="s">
        <v>10195</v>
      </c>
      <c r="D47" s="62" t="s">
        <v>10200</v>
      </c>
      <c r="E47" s="62" t="s">
        <v>10216</v>
      </c>
      <c r="G47" t="s">
        <v>10201</v>
      </c>
      <c r="H47">
        <v>15</v>
      </c>
    </row>
    <row r="48" spans="1:8">
      <c r="A48" t="s">
        <v>10265</v>
      </c>
      <c r="B48" s="62">
        <v>5</v>
      </c>
      <c r="C48" t="s">
        <v>10195</v>
      </c>
      <c r="D48" s="62" t="s">
        <v>10202</v>
      </c>
      <c r="E48" s="62" t="s">
        <v>10217</v>
      </c>
      <c r="G48" t="s">
        <v>10203</v>
      </c>
      <c r="H48">
        <v>35</v>
      </c>
    </row>
    <row r="49" spans="1:8">
      <c r="A49" t="s">
        <v>10265</v>
      </c>
      <c r="B49" s="62">
        <v>5</v>
      </c>
      <c r="C49" t="s">
        <v>10195</v>
      </c>
      <c r="D49" s="62" t="s">
        <v>10202</v>
      </c>
      <c r="E49" s="62" t="s">
        <v>10218</v>
      </c>
      <c r="G49" t="s">
        <v>10203</v>
      </c>
      <c r="H49">
        <v>115</v>
      </c>
    </row>
    <row r="50" spans="1:8">
      <c r="A50" t="s">
        <v>10265</v>
      </c>
      <c r="B50" s="62">
        <v>5</v>
      </c>
      <c r="C50" t="s">
        <v>10195</v>
      </c>
      <c r="D50" s="62" t="s">
        <v>10202</v>
      </c>
      <c r="E50" s="62" t="s">
        <v>10219</v>
      </c>
      <c r="G50" t="s">
        <v>10203</v>
      </c>
      <c r="H50">
        <v>25</v>
      </c>
    </row>
    <row r="51" spans="1:8">
      <c r="A51" t="s">
        <v>10265</v>
      </c>
      <c r="B51" s="62">
        <v>5</v>
      </c>
      <c r="C51" t="s">
        <v>10195</v>
      </c>
      <c r="D51" s="62" t="s">
        <v>10202</v>
      </c>
      <c r="E51" s="62" t="s">
        <v>10220</v>
      </c>
      <c r="G51" t="s">
        <v>10203</v>
      </c>
      <c r="H51">
        <v>20</v>
      </c>
    </row>
    <row r="52" spans="1:8">
      <c r="A52" t="s">
        <v>10265</v>
      </c>
      <c r="B52" s="62">
        <v>5</v>
      </c>
      <c r="C52" t="s">
        <v>10195</v>
      </c>
      <c r="D52" s="62" t="s">
        <v>10204</v>
      </c>
      <c r="E52" s="62" t="s">
        <v>10221</v>
      </c>
      <c r="G52" t="s">
        <v>10205</v>
      </c>
      <c r="H52">
        <v>10</v>
      </c>
    </row>
    <row r="53" spans="1:8">
      <c r="A53" t="s">
        <v>10265</v>
      </c>
      <c r="B53" s="62">
        <v>5</v>
      </c>
      <c r="C53" t="s">
        <v>10195</v>
      </c>
      <c r="D53" s="62" t="s">
        <v>10204</v>
      </c>
      <c r="E53" s="62" t="s">
        <v>10222</v>
      </c>
      <c r="G53" t="s">
        <v>10205</v>
      </c>
      <c r="H53">
        <v>170</v>
      </c>
    </row>
    <row r="54" spans="1:8">
      <c r="A54" t="s">
        <v>10265</v>
      </c>
      <c r="B54" s="62">
        <v>5</v>
      </c>
      <c r="C54" t="s">
        <v>10195</v>
      </c>
      <c r="D54" s="62" t="s">
        <v>10204</v>
      </c>
      <c r="E54" s="62" t="s">
        <v>10223</v>
      </c>
      <c r="G54" t="s">
        <v>10205</v>
      </c>
      <c r="H54">
        <v>20</v>
      </c>
    </row>
    <row r="55" spans="1:8">
      <c r="A55" t="s">
        <v>10265</v>
      </c>
      <c r="B55" s="62">
        <v>5</v>
      </c>
      <c r="C55" t="s">
        <v>10195</v>
      </c>
      <c r="D55" s="62" t="s">
        <v>10204</v>
      </c>
      <c r="E55" s="62" t="s">
        <v>10224</v>
      </c>
      <c r="G55" t="s">
        <v>10205</v>
      </c>
      <c r="H55">
        <v>30</v>
      </c>
    </row>
    <row r="56" spans="1:8">
      <c r="A56" t="s">
        <v>10265</v>
      </c>
      <c r="B56" s="62">
        <v>6</v>
      </c>
      <c r="C56" t="s">
        <v>10225</v>
      </c>
      <c r="D56" s="62" t="s">
        <v>10226</v>
      </c>
      <c r="E56" s="62" t="s">
        <v>10243</v>
      </c>
      <c r="G56" t="s">
        <v>10227</v>
      </c>
      <c r="H56">
        <v>60</v>
      </c>
    </row>
    <row r="57" spans="1:8">
      <c r="A57" t="s">
        <v>10265</v>
      </c>
      <c r="B57" s="62">
        <v>6</v>
      </c>
      <c r="C57" t="s">
        <v>10225</v>
      </c>
      <c r="D57" s="62" t="s">
        <v>10226</v>
      </c>
      <c r="E57" s="62" t="s">
        <v>10244</v>
      </c>
      <c r="G57" t="s">
        <v>10227</v>
      </c>
      <c r="H57">
        <v>80</v>
      </c>
    </row>
    <row r="58" spans="1:8">
      <c r="A58" t="s">
        <v>10265</v>
      </c>
      <c r="B58" s="62">
        <v>6</v>
      </c>
      <c r="C58" t="s">
        <v>10225</v>
      </c>
      <c r="D58" s="62" t="s">
        <v>10226</v>
      </c>
      <c r="E58" s="62" t="s">
        <v>10245</v>
      </c>
      <c r="G58" t="s">
        <v>10227</v>
      </c>
      <c r="H58">
        <v>20</v>
      </c>
    </row>
    <row r="59" spans="1:8">
      <c r="A59" t="s">
        <v>10265</v>
      </c>
      <c r="B59" s="62">
        <v>6</v>
      </c>
      <c r="C59" t="s">
        <v>10225</v>
      </c>
      <c r="D59" s="62" t="s">
        <v>10226</v>
      </c>
      <c r="E59" s="62" t="s">
        <v>10246</v>
      </c>
      <c r="G59" t="s">
        <v>10227</v>
      </c>
      <c r="H59">
        <v>20</v>
      </c>
    </row>
    <row r="60" spans="1:8">
      <c r="A60" t="s">
        <v>10265</v>
      </c>
      <c r="B60" s="62">
        <v>6</v>
      </c>
      <c r="C60" t="s">
        <v>10225</v>
      </c>
      <c r="D60" s="62" t="s">
        <v>10228</v>
      </c>
      <c r="E60" s="62" t="s">
        <v>10247</v>
      </c>
      <c r="G60" t="s">
        <v>10229</v>
      </c>
      <c r="H60">
        <v>80</v>
      </c>
    </row>
    <row r="61" spans="1:8">
      <c r="A61" t="s">
        <v>10265</v>
      </c>
      <c r="B61" s="62">
        <v>6</v>
      </c>
      <c r="C61" t="s">
        <v>10225</v>
      </c>
      <c r="D61" s="62" t="s">
        <v>10228</v>
      </c>
      <c r="E61" s="62" t="s">
        <v>10248</v>
      </c>
      <c r="G61" t="s">
        <v>10229</v>
      </c>
      <c r="H61">
        <v>20</v>
      </c>
    </row>
    <row r="62" spans="1:8">
      <c r="A62" t="s">
        <v>10265</v>
      </c>
      <c r="B62" s="62">
        <v>6</v>
      </c>
      <c r="C62" t="s">
        <v>10225</v>
      </c>
      <c r="D62" s="62" t="s">
        <v>10228</v>
      </c>
      <c r="E62" s="62" t="s">
        <v>10249</v>
      </c>
      <c r="G62" t="s">
        <v>10229</v>
      </c>
      <c r="H62">
        <v>30</v>
      </c>
    </row>
    <row r="63" spans="1:8">
      <c r="A63" t="s">
        <v>10265</v>
      </c>
      <c r="B63" s="62">
        <v>6</v>
      </c>
      <c r="C63" t="s">
        <v>10225</v>
      </c>
      <c r="D63" s="62" t="s">
        <v>10259</v>
      </c>
      <c r="E63" s="62" t="s">
        <v>10250</v>
      </c>
      <c r="G63" t="s">
        <v>10230</v>
      </c>
      <c r="H63">
        <v>50</v>
      </c>
    </row>
    <row r="64" spans="1:8">
      <c r="A64" t="s">
        <v>10265</v>
      </c>
      <c r="B64" s="62">
        <v>6</v>
      </c>
      <c r="C64" t="s">
        <v>10225</v>
      </c>
      <c r="D64" s="62" t="s">
        <v>10259</v>
      </c>
      <c r="E64" s="62" t="s">
        <v>10251</v>
      </c>
      <c r="G64" t="s">
        <v>10230</v>
      </c>
      <c r="H64">
        <v>70</v>
      </c>
    </row>
    <row r="65" spans="1:8">
      <c r="A65" t="s">
        <v>10265</v>
      </c>
      <c r="B65" s="62">
        <v>6</v>
      </c>
      <c r="C65" t="s">
        <v>10225</v>
      </c>
      <c r="D65" s="62" t="s">
        <v>10259</v>
      </c>
      <c r="E65" s="62" t="s">
        <v>10252</v>
      </c>
      <c r="G65" t="s">
        <v>10230</v>
      </c>
      <c r="H65">
        <v>20</v>
      </c>
    </row>
    <row r="66" spans="1:8">
      <c r="A66" t="s">
        <v>10265</v>
      </c>
      <c r="B66" s="62">
        <v>6</v>
      </c>
      <c r="C66" t="s">
        <v>10225</v>
      </c>
      <c r="D66" s="62" t="s">
        <v>10259</v>
      </c>
      <c r="E66" s="62" t="s">
        <v>10253</v>
      </c>
      <c r="G66" t="s">
        <v>10230</v>
      </c>
      <c r="H66">
        <v>30</v>
      </c>
    </row>
    <row r="67" spans="1:8">
      <c r="A67" t="s">
        <v>10265</v>
      </c>
      <c r="B67" s="62">
        <v>6</v>
      </c>
      <c r="C67" t="s">
        <v>10225</v>
      </c>
      <c r="D67" s="62" t="s">
        <v>10260</v>
      </c>
      <c r="E67" s="62" t="s">
        <v>10254</v>
      </c>
      <c r="G67" t="s">
        <v>10231</v>
      </c>
      <c r="H67">
        <v>15</v>
      </c>
    </row>
    <row r="68" spans="1:8">
      <c r="A68" t="s">
        <v>10265</v>
      </c>
      <c r="B68" s="62">
        <v>6</v>
      </c>
      <c r="C68" t="s">
        <v>10225</v>
      </c>
      <c r="D68" s="62" t="s">
        <v>10260</v>
      </c>
      <c r="E68" s="62" t="s">
        <v>10255</v>
      </c>
      <c r="G68" t="s">
        <v>10231</v>
      </c>
      <c r="H68">
        <v>145</v>
      </c>
    </row>
    <row r="69" spans="1:8">
      <c r="A69" t="s">
        <v>10265</v>
      </c>
      <c r="B69" s="62">
        <v>6</v>
      </c>
      <c r="C69" t="s">
        <v>10225</v>
      </c>
      <c r="D69" s="62" t="s">
        <v>10260</v>
      </c>
      <c r="E69" s="62" t="s">
        <v>10256</v>
      </c>
      <c r="G69" t="s">
        <v>10231</v>
      </c>
      <c r="H69">
        <v>20</v>
      </c>
    </row>
    <row r="70" spans="1:8">
      <c r="A70" t="s">
        <v>10265</v>
      </c>
      <c r="B70" s="62">
        <v>6</v>
      </c>
      <c r="C70" t="s">
        <v>10225</v>
      </c>
      <c r="D70" s="62" t="s">
        <v>10260</v>
      </c>
      <c r="E70" s="62" t="s">
        <v>10257</v>
      </c>
      <c r="G70" t="s">
        <v>10231</v>
      </c>
      <c r="H70">
        <v>20</v>
      </c>
    </row>
    <row r="71" spans="1:8">
      <c r="A71" t="s">
        <v>10265</v>
      </c>
      <c r="B71" s="62">
        <v>6</v>
      </c>
      <c r="C71" t="s">
        <v>10225</v>
      </c>
      <c r="D71" s="62" t="s">
        <v>10261</v>
      </c>
      <c r="E71" s="62" t="s">
        <v>10232</v>
      </c>
      <c r="G71" t="s">
        <v>10234</v>
      </c>
      <c r="H71">
        <v>90</v>
      </c>
    </row>
    <row r="72" spans="1:8">
      <c r="A72" t="s">
        <v>10265</v>
      </c>
      <c r="B72" s="62">
        <v>6</v>
      </c>
      <c r="C72" t="s">
        <v>10225</v>
      </c>
      <c r="D72" s="62" t="s">
        <v>10261</v>
      </c>
      <c r="E72" s="62" t="s">
        <v>10233</v>
      </c>
      <c r="G72" t="s">
        <v>10234</v>
      </c>
      <c r="H72">
        <v>20</v>
      </c>
    </row>
    <row r="73" spans="1:8">
      <c r="A73" t="s">
        <v>10265</v>
      </c>
      <c r="B73" s="62">
        <v>6</v>
      </c>
      <c r="C73" t="s">
        <v>10225</v>
      </c>
      <c r="D73" s="62" t="s">
        <v>10262</v>
      </c>
      <c r="E73" s="62" t="s">
        <v>10258</v>
      </c>
      <c r="G73" t="s">
        <v>10236</v>
      </c>
      <c r="H73">
        <v>165</v>
      </c>
    </row>
    <row r="74" spans="1:8">
      <c r="A74" t="s">
        <v>10265</v>
      </c>
      <c r="B74" s="62">
        <v>6</v>
      </c>
      <c r="C74" t="s">
        <v>10225</v>
      </c>
      <c r="D74" s="62" t="s">
        <v>10262</v>
      </c>
      <c r="E74" s="62" t="s">
        <v>10235</v>
      </c>
      <c r="G74" t="s">
        <v>10236</v>
      </c>
      <c r="H74">
        <v>15</v>
      </c>
    </row>
    <row r="75" spans="1:8">
      <c r="A75" t="s">
        <v>10265</v>
      </c>
      <c r="B75" s="62">
        <v>6</v>
      </c>
      <c r="C75" t="s">
        <v>10225</v>
      </c>
      <c r="D75" s="62" t="s">
        <v>10263</v>
      </c>
      <c r="E75" s="62" t="s">
        <v>10237</v>
      </c>
      <c r="G75" t="s">
        <v>10239</v>
      </c>
      <c r="H75">
        <v>100</v>
      </c>
    </row>
    <row r="76" spans="1:8">
      <c r="A76" t="s">
        <v>10265</v>
      </c>
      <c r="B76" s="62">
        <v>6</v>
      </c>
      <c r="C76" t="s">
        <v>10225</v>
      </c>
      <c r="D76" s="62" t="s">
        <v>10263</v>
      </c>
      <c r="E76" s="62" t="s">
        <v>10238</v>
      </c>
      <c r="G76" t="s">
        <v>10239</v>
      </c>
      <c r="H76">
        <v>10</v>
      </c>
    </row>
    <row r="77" spans="1:8">
      <c r="A77" t="s">
        <v>10265</v>
      </c>
      <c r="B77" s="62">
        <v>6</v>
      </c>
      <c r="C77" t="s">
        <v>10225</v>
      </c>
      <c r="D77" s="62" t="s">
        <v>10264</v>
      </c>
      <c r="E77" s="62" t="s">
        <v>10240</v>
      </c>
      <c r="G77" t="s">
        <v>10242</v>
      </c>
      <c r="H77">
        <v>70</v>
      </c>
    </row>
    <row r="78" spans="1:8" ht="30">
      <c r="G78" s="467" t="s">
        <v>10241</v>
      </c>
    </row>
  </sheetData>
  <pageMargins left="0.7" right="0.7" top="0.75" bottom="0.75" header="0.3" footer="0.3"/>
  <pageSetup paperSize="9" orientation="portrait" horizontalDpi="300" verticalDpi="300"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2"/>
  <sheetViews>
    <sheetView zoomScale="70" zoomScaleNormal="70" workbookViewId="0">
      <pane ySplit="2" topLeftCell="A3" activePane="bottomLeft" state="frozen"/>
      <selection activeCell="C21" sqref="C21"/>
      <selection pane="bottomLeft" activeCell="C21" sqref="C21"/>
    </sheetView>
  </sheetViews>
  <sheetFormatPr defaultRowHeight="15"/>
  <cols>
    <col min="1" max="1" width="27.140625" customWidth="1"/>
    <col min="2" max="2" width="20.7109375" customWidth="1"/>
    <col min="3" max="3" width="20.7109375" style="61" customWidth="1"/>
    <col min="4" max="7" width="20.7109375" customWidth="1"/>
    <col min="8" max="8" width="16.7109375" customWidth="1"/>
  </cols>
  <sheetData>
    <row r="1" spans="1:8" ht="18.75">
      <c r="B1" s="150" t="s">
        <v>5525</v>
      </c>
      <c r="H1" s="150" t="s">
        <v>5525</v>
      </c>
    </row>
    <row r="2" spans="1:8" ht="42.75">
      <c r="B2" s="3" t="s">
        <v>5469</v>
      </c>
      <c r="C2" s="3" t="s">
        <v>3497</v>
      </c>
      <c r="D2" s="3" t="s">
        <v>5507</v>
      </c>
      <c r="E2" s="3" t="s">
        <v>5488</v>
      </c>
      <c r="F2" s="3" t="s">
        <v>5470</v>
      </c>
      <c r="G2" s="3" t="s">
        <v>2143</v>
      </c>
      <c r="H2" s="66" t="s">
        <v>5508</v>
      </c>
    </row>
    <row r="3" spans="1:8">
      <c r="A3" t="s">
        <v>6159</v>
      </c>
      <c r="B3" s="62" t="s">
        <v>5487</v>
      </c>
      <c r="C3" s="62" t="s">
        <v>5471</v>
      </c>
      <c r="D3" s="62">
        <v>5888.4499999999989</v>
      </c>
      <c r="E3" s="62" t="s">
        <v>5489</v>
      </c>
      <c r="F3" s="62" t="s">
        <v>5505</v>
      </c>
      <c r="G3" s="62" t="s">
        <v>5485</v>
      </c>
      <c r="H3">
        <v>2162</v>
      </c>
    </row>
    <row r="4" spans="1:8">
      <c r="A4" t="s">
        <v>6159</v>
      </c>
      <c r="B4" s="62" t="s">
        <v>5487</v>
      </c>
      <c r="C4" s="62" t="s">
        <v>5472</v>
      </c>
      <c r="D4" s="62">
        <v>10342.459999999999</v>
      </c>
      <c r="E4" s="62" t="s">
        <v>5489</v>
      </c>
      <c r="F4" s="62" t="s">
        <v>5505</v>
      </c>
      <c r="G4" s="62" t="s">
        <v>5485</v>
      </c>
      <c r="H4">
        <v>0</v>
      </c>
    </row>
    <row r="5" spans="1:8">
      <c r="A5" t="s">
        <v>6159</v>
      </c>
      <c r="B5" s="62" t="s">
        <v>5487</v>
      </c>
      <c r="C5" s="62" t="s">
        <v>5473</v>
      </c>
      <c r="D5" s="62">
        <v>639.26</v>
      </c>
      <c r="E5" s="62" t="s">
        <v>5489</v>
      </c>
      <c r="F5" s="62" t="s">
        <v>5506</v>
      </c>
      <c r="G5" s="62" t="s">
        <v>5486</v>
      </c>
      <c r="H5">
        <v>0</v>
      </c>
    </row>
    <row r="6" spans="1:8">
      <c r="A6" t="s">
        <v>6159</v>
      </c>
      <c r="B6" s="62" t="s">
        <v>5487</v>
      </c>
      <c r="C6" s="62" t="s">
        <v>5474</v>
      </c>
      <c r="D6" s="62">
        <v>28.87</v>
      </c>
      <c r="E6" s="62" t="s">
        <v>5489</v>
      </c>
      <c r="F6" s="62" t="s">
        <v>5505</v>
      </c>
      <c r="G6" s="62" t="s">
        <v>5485</v>
      </c>
      <c r="H6">
        <v>14</v>
      </c>
    </row>
    <row r="7" spans="1:8">
      <c r="A7" t="s">
        <v>6159</v>
      </c>
      <c r="B7" s="62" t="s">
        <v>5487</v>
      </c>
      <c r="C7" s="62" t="s">
        <v>5475</v>
      </c>
      <c r="D7" s="62">
        <v>27.04</v>
      </c>
      <c r="E7" s="62" t="s">
        <v>5489</v>
      </c>
      <c r="F7" s="62" t="s">
        <v>5505</v>
      </c>
      <c r="G7" s="62" t="s">
        <v>5485</v>
      </c>
      <c r="H7">
        <v>11</v>
      </c>
    </row>
    <row r="8" spans="1:8">
      <c r="A8" t="s">
        <v>6159</v>
      </c>
      <c r="B8" s="62" t="s">
        <v>5487</v>
      </c>
      <c r="C8" s="62" t="s">
        <v>5476</v>
      </c>
      <c r="D8" s="62">
        <v>20.6</v>
      </c>
      <c r="E8" s="62" t="s">
        <v>5489</v>
      </c>
      <c r="F8" s="62" t="s">
        <v>5506</v>
      </c>
      <c r="G8" s="62" t="s">
        <v>5486</v>
      </c>
      <c r="H8">
        <v>0</v>
      </c>
    </row>
    <row r="9" spans="1:8">
      <c r="A9" t="s">
        <v>6159</v>
      </c>
      <c r="B9" s="62" t="s">
        <v>5487</v>
      </c>
      <c r="C9" s="62" t="s">
        <v>5477</v>
      </c>
      <c r="D9" s="62">
        <v>169.59</v>
      </c>
      <c r="E9" s="62" t="s">
        <v>5489</v>
      </c>
      <c r="F9" s="62" t="s">
        <v>5506</v>
      </c>
      <c r="G9" s="62" t="s">
        <v>5486</v>
      </c>
      <c r="H9">
        <v>0</v>
      </c>
    </row>
    <row r="10" spans="1:8">
      <c r="A10" t="s">
        <v>6159</v>
      </c>
      <c r="B10" s="62" t="s">
        <v>5487</v>
      </c>
      <c r="C10" s="62" t="s">
        <v>5478</v>
      </c>
      <c r="D10" s="62">
        <v>178.82</v>
      </c>
      <c r="E10" s="62" t="s">
        <v>5489</v>
      </c>
      <c r="F10" s="62" t="s">
        <v>5506</v>
      </c>
      <c r="G10" s="62" t="s">
        <v>5486</v>
      </c>
      <c r="H10">
        <v>0</v>
      </c>
    </row>
    <row r="11" spans="1:8">
      <c r="A11" t="s">
        <v>6159</v>
      </c>
      <c r="B11" s="62" t="s">
        <v>5487</v>
      </c>
      <c r="C11" s="62" t="s">
        <v>5479</v>
      </c>
      <c r="D11" s="62">
        <v>223.11</v>
      </c>
      <c r="E11" s="62" t="s">
        <v>5489</v>
      </c>
      <c r="F11" s="62" t="s">
        <v>5506</v>
      </c>
      <c r="G11" s="62" t="s">
        <v>5486</v>
      </c>
      <c r="H11">
        <v>0</v>
      </c>
    </row>
    <row r="12" spans="1:8">
      <c r="A12" t="s">
        <v>6159</v>
      </c>
      <c r="B12" s="62" t="s">
        <v>5487</v>
      </c>
      <c r="C12" s="62" t="s">
        <v>5480</v>
      </c>
      <c r="D12" s="62">
        <v>2451.63</v>
      </c>
      <c r="E12" s="62" t="s">
        <v>5489</v>
      </c>
      <c r="F12" s="62" t="s">
        <v>5505</v>
      </c>
      <c r="G12" s="62" t="s">
        <v>5485</v>
      </c>
      <c r="H12">
        <v>0</v>
      </c>
    </row>
    <row r="13" spans="1:8">
      <c r="A13" t="s">
        <v>6159</v>
      </c>
      <c r="B13" s="62" t="s">
        <v>5487</v>
      </c>
      <c r="C13" s="62" t="s">
        <v>5481</v>
      </c>
      <c r="D13" s="62">
        <v>1454.2500000000002</v>
      </c>
      <c r="E13" s="62" t="s">
        <v>5489</v>
      </c>
      <c r="F13" s="62" t="s">
        <v>5505</v>
      </c>
      <c r="G13" s="62" t="s">
        <v>5485</v>
      </c>
      <c r="H13">
        <v>939</v>
      </c>
    </row>
    <row r="14" spans="1:8">
      <c r="A14" t="s">
        <v>6159</v>
      </c>
      <c r="B14" s="62" t="s">
        <v>5487</v>
      </c>
      <c r="C14" s="62" t="s">
        <v>5482</v>
      </c>
      <c r="D14" s="62">
        <v>3472.7400000000011</v>
      </c>
      <c r="E14" s="62" t="s">
        <v>5489</v>
      </c>
      <c r="F14" s="62" t="s">
        <v>5505</v>
      </c>
      <c r="G14" s="62" t="s">
        <v>5485</v>
      </c>
      <c r="H14">
        <v>0</v>
      </c>
    </row>
    <row r="15" spans="1:8">
      <c r="A15" t="s">
        <v>6159</v>
      </c>
      <c r="B15" s="62" t="s">
        <v>5487</v>
      </c>
      <c r="C15" s="62" t="s">
        <v>5483</v>
      </c>
      <c r="D15" s="62">
        <v>125.44</v>
      </c>
      <c r="E15" s="62" t="s">
        <v>5489</v>
      </c>
      <c r="F15" s="62" t="s">
        <v>5506</v>
      </c>
      <c r="G15" s="62" t="s">
        <v>5486</v>
      </c>
      <c r="H15">
        <v>0</v>
      </c>
    </row>
    <row r="16" spans="1:8">
      <c r="A16" t="s">
        <v>6159</v>
      </c>
      <c r="B16" s="62" t="s">
        <v>5487</v>
      </c>
      <c r="C16" s="62" t="s">
        <v>5484</v>
      </c>
      <c r="D16" s="62">
        <v>1.25</v>
      </c>
      <c r="E16" s="62" t="s">
        <v>5489</v>
      </c>
      <c r="F16" s="62" t="s">
        <v>5506</v>
      </c>
      <c r="G16" s="62" t="s">
        <v>5486</v>
      </c>
      <c r="H16">
        <v>0</v>
      </c>
    </row>
    <row r="17" spans="1:8">
      <c r="A17" t="s">
        <v>6160</v>
      </c>
      <c r="B17" s="62" t="s">
        <v>5490</v>
      </c>
      <c r="C17" s="62" t="s">
        <v>5471</v>
      </c>
      <c r="D17" s="62">
        <v>304.28000000000003</v>
      </c>
      <c r="E17" s="62" t="s">
        <v>5489</v>
      </c>
      <c r="F17" s="62" t="s">
        <v>5505</v>
      </c>
      <c r="G17" s="62" t="s">
        <v>5485</v>
      </c>
      <c r="H17">
        <v>304</v>
      </c>
    </row>
    <row r="18" spans="1:8">
      <c r="A18" t="s">
        <v>6160</v>
      </c>
      <c r="B18" s="62" t="s">
        <v>5490</v>
      </c>
      <c r="C18" s="62" t="s">
        <v>5491</v>
      </c>
      <c r="D18" s="62">
        <v>29.2</v>
      </c>
      <c r="E18" s="62" t="s">
        <v>5489</v>
      </c>
      <c r="F18" s="62" t="s">
        <v>5505</v>
      </c>
      <c r="G18" s="62" t="s">
        <v>5485</v>
      </c>
      <c r="H18">
        <v>29</v>
      </c>
    </row>
    <row r="19" spans="1:8">
      <c r="A19" s="192" t="s">
        <v>6161</v>
      </c>
      <c r="B19" s="62" t="s">
        <v>5490</v>
      </c>
      <c r="C19" s="62" t="s">
        <v>5476</v>
      </c>
      <c r="D19" s="62">
        <v>60.870000000000005</v>
      </c>
      <c r="E19" s="62" t="s">
        <v>5489</v>
      </c>
      <c r="F19" s="62" t="s">
        <v>5506</v>
      </c>
      <c r="G19" s="62" t="s">
        <v>5486</v>
      </c>
      <c r="H19">
        <v>0</v>
      </c>
    </row>
    <row r="20" spans="1:8">
      <c r="A20" t="s">
        <v>6160</v>
      </c>
      <c r="B20" s="62" t="s">
        <v>5490</v>
      </c>
      <c r="C20" s="62" t="s">
        <v>5477</v>
      </c>
      <c r="D20" s="62">
        <v>134.47</v>
      </c>
      <c r="E20" s="62" t="s">
        <v>5489</v>
      </c>
      <c r="F20" s="62" t="s">
        <v>5506</v>
      </c>
      <c r="G20" s="62" t="s">
        <v>5486</v>
      </c>
      <c r="H20">
        <v>0</v>
      </c>
    </row>
    <row r="21" spans="1:8">
      <c r="A21" t="s">
        <v>6160</v>
      </c>
      <c r="B21" s="62" t="s">
        <v>5490</v>
      </c>
      <c r="C21" s="62" t="s">
        <v>5492</v>
      </c>
      <c r="D21" s="62">
        <v>583.68000000000006</v>
      </c>
      <c r="E21" s="62" t="s">
        <v>5489</v>
      </c>
      <c r="F21" s="62" t="s">
        <v>5505</v>
      </c>
      <c r="G21" s="62" t="s">
        <v>5485</v>
      </c>
      <c r="H21">
        <v>154</v>
      </c>
    </row>
    <row r="22" spans="1:8">
      <c r="A22" t="s">
        <v>6160</v>
      </c>
      <c r="B22" s="62" t="s">
        <v>5490</v>
      </c>
      <c r="C22" s="62" t="s">
        <v>5479</v>
      </c>
      <c r="D22" s="62">
        <v>154.86000000000001</v>
      </c>
      <c r="E22" s="62" t="s">
        <v>5489</v>
      </c>
      <c r="F22" s="62" t="s">
        <v>5506</v>
      </c>
      <c r="G22" s="62" t="s">
        <v>5486</v>
      </c>
      <c r="H22">
        <v>0</v>
      </c>
    </row>
    <row r="23" spans="1:8">
      <c r="A23" t="s">
        <v>6160</v>
      </c>
      <c r="B23" s="62" t="s">
        <v>5490</v>
      </c>
      <c r="C23" s="62" t="s">
        <v>5480</v>
      </c>
      <c r="D23" s="62">
        <v>87.210000000000008</v>
      </c>
      <c r="E23" s="62" t="s">
        <v>5489</v>
      </c>
      <c r="F23" s="62" t="s">
        <v>5505</v>
      </c>
      <c r="G23" s="62" t="s">
        <v>5485</v>
      </c>
      <c r="H23">
        <v>87</v>
      </c>
    </row>
    <row r="24" spans="1:8">
      <c r="A24" t="s">
        <v>6160</v>
      </c>
      <c r="B24" s="62" t="s">
        <v>5490</v>
      </c>
      <c r="C24" s="62" t="s">
        <v>5493</v>
      </c>
      <c r="D24" s="62">
        <v>22.96</v>
      </c>
      <c r="E24" s="62" t="s">
        <v>5489</v>
      </c>
      <c r="F24" s="62" t="s">
        <v>5506</v>
      </c>
      <c r="G24" s="62" t="s">
        <v>5486</v>
      </c>
      <c r="H24">
        <v>0</v>
      </c>
    </row>
    <row r="25" spans="1:8">
      <c r="A25" t="s">
        <v>6160</v>
      </c>
      <c r="B25" s="62" t="s">
        <v>5490</v>
      </c>
      <c r="C25" s="62" t="s">
        <v>5471</v>
      </c>
      <c r="D25" s="62">
        <v>1176</v>
      </c>
      <c r="E25" s="62" t="s">
        <v>5499</v>
      </c>
      <c r="F25" s="62" t="s">
        <v>5505</v>
      </c>
      <c r="G25" s="62" t="s">
        <v>5485</v>
      </c>
      <c r="H25">
        <v>676</v>
      </c>
    </row>
    <row r="26" spans="1:8">
      <c r="A26" t="s">
        <v>6160</v>
      </c>
      <c r="B26" s="62" t="s">
        <v>5490</v>
      </c>
      <c r="C26" s="62" t="s">
        <v>5494</v>
      </c>
      <c r="D26" s="62">
        <v>1</v>
      </c>
      <c r="E26" s="62" t="s">
        <v>5499</v>
      </c>
      <c r="F26" s="62" t="s">
        <v>5505</v>
      </c>
      <c r="G26" s="62" t="s">
        <v>5485</v>
      </c>
      <c r="H26">
        <v>0</v>
      </c>
    </row>
    <row r="27" spans="1:8">
      <c r="A27" t="s">
        <v>6160</v>
      </c>
      <c r="B27" s="62" t="s">
        <v>5490</v>
      </c>
      <c r="C27" s="62" t="s">
        <v>5472</v>
      </c>
      <c r="D27" s="62">
        <v>1053</v>
      </c>
      <c r="E27" s="62" t="s">
        <v>5499</v>
      </c>
      <c r="F27" s="62" t="s">
        <v>5505</v>
      </c>
      <c r="G27" s="62" t="s">
        <v>5485</v>
      </c>
      <c r="H27">
        <v>763</v>
      </c>
    </row>
    <row r="28" spans="1:8">
      <c r="A28" t="s">
        <v>6160</v>
      </c>
      <c r="B28" s="62" t="s">
        <v>5490</v>
      </c>
      <c r="C28" s="62" t="s">
        <v>2310</v>
      </c>
      <c r="D28" s="62">
        <v>39</v>
      </c>
      <c r="E28" s="62" t="s">
        <v>5499</v>
      </c>
      <c r="F28" s="62" t="s">
        <v>5506</v>
      </c>
      <c r="G28" s="62" t="s">
        <v>5486</v>
      </c>
      <c r="H28">
        <v>39</v>
      </c>
    </row>
    <row r="29" spans="1:8">
      <c r="A29" t="s">
        <v>6160</v>
      </c>
      <c r="B29" s="62" t="s">
        <v>5490</v>
      </c>
      <c r="C29" s="62" t="s">
        <v>5495</v>
      </c>
      <c r="D29" s="62">
        <v>95</v>
      </c>
      <c r="E29" s="62" t="s">
        <v>5499</v>
      </c>
      <c r="F29" s="62" t="s">
        <v>5505</v>
      </c>
      <c r="G29" s="62" t="s">
        <v>5485</v>
      </c>
      <c r="H29">
        <v>95</v>
      </c>
    </row>
    <row r="30" spans="1:8">
      <c r="A30" s="192" t="s">
        <v>6161</v>
      </c>
      <c r="B30" s="62" t="s">
        <v>5490</v>
      </c>
      <c r="C30" s="62" t="s">
        <v>5476</v>
      </c>
      <c r="D30" s="62">
        <v>503</v>
      </c>
      <c r="E30" s="62" t="s">
        <v>5499</v>
      </c>
      <c r="F30" s="62" t="s">
        <v>5506</v>
      </c>
      <c r="G30" s="62" t="s">
        <v>5486</v>
      </c>
      <c r="H30">
        <v>0</v>
      </c>
    </row>
    <row r="31" spans="1:8">
      <c r="A31" t="s">
        <v>6160</v>
      </c>
      <c r="B31" s="62" t="s">
        <v>5490</v>
      </c>
      <c r="C31" s="62" t="s">
        <v>5477</v>
      </c>
      <c r="D31" s="62">
        <v>507</v>
      </c>
      <c r="E31" s="62" t="s">
        <v>5499</v>
      </c>
      <c r="F31" s="62" t="s">
        <v>5506</v>
      </c>
      <c r="G31" s="62" t="s">
        <v>5486</v>
      </c>
      <c r="H31">
        <v>0</v>
      </c>
    </row>
    <row r="32" spans="1:8">
      <c r="A32" t="s">
        <v>6160</v>
      </c>
      <c r="B32" s="62" t="s">
        <v>5490</v>
      </c>
      <c r="C32" s="62" t="s">
        <v>5492</v>
      </c>
      <c r="D32" s="62">
        <v>3231</v>
      </c>
      <c r="E32" s="62" t="s">
        <v>5499</v>
      </c>
      <c r="F32" s="62" t="s">
        <v>5505</v>
      </c>
      <c r="G32" s="62" t="s">
        <v>5485</v>
      </c>
      <c r="H32">
        <v>3231</v>
      </c>
    </row>
    <row r="33" spans="1:8">
      <c r="A33" t="s">
        <v>6160</v>
      </c>
      <c r="B33" s="62" t="s">
        <v>5490</v>
      </c>
      <c r="C33" s="62" t="s">
        <v>5496</v>
      </c>
      <c r="D33" s="62">
        <v>138</v>
      </c>
      <c r="E33" s="62" t="s">
        <v>5499</v>
      </c>
      <c r="F33" s="62" t="s">
        <v>5506</v>
      </c>
      <c r="G33" s="62" t="s">
        <v>5486</v>
      </c>
      <c r="H33">
        <v>0</v>
      </c>
    </row>
    <row r="34" spans="1:8">
      <c r="A34" t="s">
        <v>6160</v>
      </c>
      <c r="B34" s="62" t="s">
        <v>5490</v>
      </c>
      <c r="C34" s="62" t="s">
        <v>5497</v>
      </c>
      <c r="D34" s="62">
        <v>280</v>
      </c>
      <c r="E34" s="62" t="s">
        <v>5499</v>
      </c>
      <c r="F34" s="62" t="s">
        <v>5505</v>
      </c>
      <c r="G34" s="62" t="s">
        <v>5485</v>
      </c>
      <c r="H34">
        <v>280</v>
      </c>
    </row>
    <row r="35" spans="1:8">
      <c r="A35" t="s">
        <v>6160</v>
      </c>
      <c r="B35" s="62" t="s">
        <v>5490</v>
      </c>
      <c r="C35" s="62" t="s">
        <v>5480</v>
      </c>
      <c r="D35" s="62">
        <v>467</v>
      </c>
      <c r="E35" s="62" t="s">
        <v>5499</v>
      </c>
      <c r="F35" s="62" t="s">
        <v>5505</v>
      </c>
      <c r="G35" s="62" t="s">
        <v>5485</v>
      </c>
      <c r="H35">
        <v>467</v>
      </c>
    </row>
    <row r="36" spans="1:8">
      <c r="A36" t="s">
        <v>6160</v>
      </c>
      <c r="B36" s="62" t="s">
        <v>5490</v>
      </c>
      <c r="C36" s="62" t="s">
        <v>5493</v>
      </c>
      <c r="D36" s="62">
        <v>205</v>
      </c>
      <c r="E36" s="62" t="s">
        <v>5499</v>
      </c>
      <c r="F36" s="62" t="s">
        <v>5506</v>
      </c>
      <c r="G36" s="62" t="s">
        <v>5486</v>
      </c>
      <c r="H36">
        <v>0</v>
      </c>
    </row>
    <row r="37" spans="1:8">
      <c r="A37" t="s">
        <v>6160</v>
      </c>
      <c r="B37" s="62" t="s">
        <v>5490</v>
      </c>
      <c r="C37" s="62" t="s">
        <v>5482</v>
      </c>
      <c r="D37" s="62">
        <v>3166</v>
      </c>
      <c r="E37" s="62" t="s">
        <v>5499</v>
      </c>
      <c r="F37" s="62" t="s">
        <v>5505</v>
      </c>
      <c r="G37" s="62" t="s">
        <v>5485</v>
      </c>
      <c r="H37">
        <v>3166</v>
      </c>
    </row>
    <row r="38" spans="1:8">
      <c r="A38" t="s">
        <v>6160</v>
      </c>
      <c r="B38" s="62" t="s">
        <v>5490</v>
      </c>
      <c r="C38" s="62" t="s">
        <v>5498</v>
      </c>
      <c r="D38" s="62">
        <v>153</v>
      </c>
      <c r="E38" s="62" t="s">
        <v>5499</v>
      </c>
      <c r="F38" s="62" t="s">
        <v>5505</v>
      </c>
      <c r="G38" s="62" t="s">
        <v>5485</v>
      </c>
      <c r="H38">
        <v>0</v>
      </c>
    </row>
    <row r="39" spans="1:8">
      <c r="A39" t="s">
        <v>6162</v>
      </c>
      <c r="B39" s="62" t="s">
        <v>5500</v>
      </c>
      <c r="C39" s="62" t="s">
        <v>5471</v>
      </c>
      <c r="D39" s="62">
        <v>9885.0000000000036</v>
      </c>
      <c r="E39" s="62" t="s">
        <v>5489</v>
      </c>
      <c r="F39" s="62" t="s">
        <v>5505</v>
      </c>
      <c r="G39" s="62" t="s">
        <v>5485</v>
      </c>
      <c r="H39">
        <v>6657</v>
      </c>
    </row>
    <row r="40" spans="1:8">
      <c r="A40" t="s">
        <v>6162</v>
      </c>
      <c r="B40" s="62" t="s">
        <v>5500</v>
      </c>
      <c r="C40" s="62" t="s">
        <v>2310</v>
      </c>
      <c r="D40" s="62">
        <v>685.11999999999989</v>
      </c>
      <c r="E40" s="62" t="s">
        <v>5489</v>
      </c>
      <c r="F40" s="62" t="s">
        <v>5506</v>
      </c>
      <c r="G40" s="62" t="s">
        <v>5486</v>
      </c>
      <c r="H40">
        <v>154</v>
      </c>
    </row>
    <row r="41" spans="1:8">
      <c r="A41" t="s">
        <v>6162</v>
      </c>
      <c r="B41" s="62" t="s">
        <v>5500</v>
      </c>
      <c r="C41" s="62" t="s">
        <v>5495</v>
      </c>
      <c r="D41" s="62">
        <v>1926.3900000000003</v>
      </c>
      <c r="E41" s="62" t="s">
        <v>5489</v>
      </c>
      <c r="F41" s="62" t="s">
        <v>5505</v>
      </c>
      <c r="G41" s="62" t="s">
        <v>5485</v>
      </c>
      <c r="H41">
        <v>1097</v>
      </c>
    </row>
    <row r="42" spans="1:8">
      <c r="A42" t="s">
        <v>6162</v>
      </c>
      <c r="B42" s="62" t="s">
        <v>5500</v>
      </c>
      <c r="C42" s="62" t="s">
        <v>5476</v>
      </c>
      <c r="D42" s="62">
        <v>231</v>
      </c>
      <c r="E42" s="62" t="s">
        <v>5489</v>
      </c>
      <c r="F42" s="62" t="s">
        <v>5506</v>
      </c>
      <c r="G42" s="62" t="s">
        <v>5486</v>
      </c>
      <c r="H42">
        <v>0</v>
      </c>
    </row>
    <row r="43" spans="1:8">
      <c r="A43" t="s">
        <v>6162</v>
      </c>
      <c r="B43" s="62" t="s">
        <v>5500</v>
      </c>
      <c r="C43" s="62" t="s">
        <v>5477</v>
      </c>
      <c r="D43" s="62">
        <v>264.97000000000003</v>
      </c>
      <c r="E43" s="62" t="s">
        <v>5489</v>
      </c>
      <c r="F43" s="62" t="s">
        <v>5506</v>
      </c>
      <c r="G43" s="62" t="s">
        <v>5486</v>
      </c>
      <c r="H43">
        <v>265</v>
      </c>
    </row>
    <row r="44" spans="1:8">
      <c r="A44" t="s">
        <v>6162</v>
      </c>
      <c r="B44" s="62" t="s">
        <v>5500</v>
      </c>
      <c r="C44" s="62" t="s">
        <v>5492</v>
      </c>
      <c r="D44" s="62">
        <v>5445.2900000000009</v>
      </c>
      <c r="E44" s="62" t="s">
        <v>5489</v>
      </c>
      <c r="F44" s="62" t="s">
        <v>5505</v>
      </c>
      <c r="G44" s="62" t="s">
        <v>5485</v>
      </c>
      <c r="H44">
        <v>3908</v>
      </c>
    </row>
    <row r="45" spans="1:8">
      <c r="A45" t="s">
        <v>6162</v>
      </c>
      <c r="B45" s="62" t="s">
        <v>5500</v>
      </c>
      <c r="C45" s="62" t="s">
        <v>5501</v>
      </c>
      <c r="D45" s="62">
        <v>504.54999999999995</v>
      </c>
      <c r="E45" s="62" t="s">
        <v>5489</v>
      </c>
      <c r="F45" s="62" t="s">
        <v>5505</v>
      </c>
      <c r="G45" s="62" t="s">
        <v>5485</v>
      </c>
      <c r="H45">
        <v>0</v>
      </c>
    </row>
    <row r="46" spans="1:8">
      <c r="A46" t="s">
        <v>6162</v>
      </c>
      <c r="B46" s="62" t="s">
        <v>5500</v>
      </c>
      <c r="C46" s="62" t="s">
        <v>5497</v>
      </c>
      <c r="D46" s="62">
        <v>1997.7199999999998</v>
      </c>
      <c r="E46" s="62" t="s">
        <v>5489</v>
      </c>
      <c r="F46" s="62" t="s">
        <v>5505</v>
      </c>
      <c r="G46" s="62" t="s">
        <v>5485</v>
      </c>
      <c r="H46">
        <v>621</v>
      </c>
    </row>
    <row r="47" spans="1:8">
      <c r="A47" t="s">
        <v>6162</v>
      </c>
      <c r="B47" s="62" t="s">
        <v>5500</v>
      </c>
      <c r="C47" s="62" t="s">
        <v>5480</v>
      </c>
      <c r="D47" s="62">
        <v>224.69</v>
      </c>
      <c r="E47" s="62" t="s">
        <v>5489</v>
      </c>
      <c r="F47" s="62" t="s">
        <v>5505</v>
      </c>
      <c r="G47" s="62" t="s">
        <v>5485</v>
      </c>
      <c r="H47">
        <v>53</v>
      </c>
    </row>
    <row r="48" spans="1:8">
      <c r="A48" t="s">
        <v>6162</v>
      </c>
      <c r="B48" s="62" t="s">
        <v>5500</v>
      </c>
      <c r="C48" s="62" t="s">
        <v>5481</v>
      </c>
      <c r="D48" s="62">
        <v>1833.7699999999998</v>
      </c>
      <c r="E48" s="62" t="s">
        <v>5489</v>
      </c>
      <c r="F48" s="62" t="s">
        <v>5505</v>
      </c>
      <c r="G48" s="62" t="s">
        <v>5485</v>
      </c>
      <c r="H48">
        <v>230</v>
      </c>
    </row>
    <row r="49" spans="1:8">
      <c r="A49" t="s">
        <v>6162</v>
      </c>
      <c r="B49" s="62" t="s">
        <v>5500</v>
      </c>
      <c r="C49" s="62" t="s">
        <v>5502</v>
      </c>
      <c r="D49" s="62">
        <v>650.11</v>
      </c>
      <c r="E49" s="62" t="s">
        <v>5489</v>
      </c>
      <c r="F49" s="62" t="s">
        <v>5505</v>
      </c>
      <c r="G49" s="62" t="s">
        <v>5485</v>
      </c>
      <c r="H49">
        <v>105</v>
      </c>
    </row>
    <row r="50" spans="1:8">
      <c r="A50" t="s">
        <v>6162</v>
      </c>
      <c r="B50" s="62" t="s">
        <v>5500</v>
      </c>
      <c r="C50" s="62" t="s">
        <v>5503</v>
      </c>
      <c r="D50" s="62">
        <v>367.56</v>
      </c>
      <c r="E50" s="62" t="s">
        <v>5489</v>
      </c>
      <c r="F50" s="62" t="s">
        <v>5505</v>
      </c>
      <c r="G50" s="62" t="s">
        <v>5485</v>
      </c>
      <c r="H50">
        <v>0</v>
      </c>
    </row>
    <row r="51" spans="1:8">
      <c r="A51" t="s">
        <v>6162</v>
      </c>
      <c r="B51" s="62" t="s">
        <v>5500</v>
      </c>
      <c r="C51" s="62" t="s">
        <v>5504</v>
      </c>
      <c r="D51" s="62">
        <v>49.79</v>
      </c>
      <c r="E51" s="62" t="s">
        <v>5489</v>
      </c>
      <c r="F51" s="62" t="s">
        <v>5505</v>
      </c>
      <c r="G51" s="62" t="s">
        <v>5485</v>
      </c>
      <c r="H51">
        <v>0</v>
      </c>
    </row>
    <row r="52" spans="1:8">
      <c r="A52" t="s">
        <v>6162</v>
      </c>
      <c r="B52" s="62" t="s">
        <v>5500</v>
      </c>
      <c r="C52" s="62" t="s">
        <v>5483</v>
      </c>
      <c r="D52" s="62">
        <v>10.08</v>
      </c>
      <c r="E52" s="62" t="s">
        <v>5489</v>
      </c>
      <c r="F52" s="62" t="s">
        <v>5506</v>
      </c>
      <c r="G52" s="62" t="s">
        <v>5486</v>
      </c>
      <c r="H52">
        <v>0</v>
      </c>
    </row>
  </sheetData>
  <autoFilter ref="B2:H52"/>
  <hyperlinks>
    <hyperlink ref="B1" location="'Common list'!A1" display="&lt;--назад"/>
    <hyperlink ref="H1" location="'Common list'!A1" display="&lt;--назад"/>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99"/>
  <sheetViews>
    <sheetView view="pageBreakPreview" zoomScale="70" zoomScaleNormal="100" zoomScaleSheetLayoutView="70" workbookViewId="0">
      <pane ySplit="4" topLeftCell="A387" activePane="bottomLeft" state="frozen"/>
      <selection activeCell="C21" sqref="C21"/>
      <selection pane="bottomLeft" activeCell="C21" sqref="C21"/>
    </sheetView>
  </sheetViews>
  <sheetFormatPr defaultColWidth="14.42578125" defaultRowHeight="15" customHeight="1"/>
  <cols>
    <col min="1" max="1" width="20.140625" style="71" customWidth="1"/>
    <col min="2" max="8" width="9" style="71" customWidth="1"/>
    <col min="9" max="9" width="46.42578125" style="71" customWidth="1"/>
    <col min="10" max="13" width="9" style="71" customWidth="1"/>
    <col min="14" max="14" width="22.140625" style="71" customWidth="1"/>
    <col min="15" max="17" width="9" style="71" customWidth="1"/>
    <col min="18" max="18" width="24.85546875" style="71" customWidth="1"/>
    <col min="19" max="16384" width="14.42578125" style="71"/>
  </cols>
  <sheetData>
    <row r="1" spans="1:20" ht="19.899999999999999" customHeight="1">
      <c r="A1" s="70"/>
      <c r="B1" s="150" t="s">
        <v>5525</v>
      </c>
      <c r="C1" s="70"/>
      <c r="D1" s="70"/>
      <c r="E1" s="70"/>
      <c r="F1" s="70"/>
      <c r="G1" s="70"/>
      <c r="H1" s="70"/>
      <c r="I1" s="70"/>
      <c r="J1" s="70"/>
      <c r="K1" s="70"/>
      <c r="L1" s="70"/>
      <c r="M1" s="185" t="s">
        <v>6140</v>
      </c>
      <c r="N1" s="70"/>
      <c r="O1" s="152"/>
      <c r="P1" s="153"/>
      <c r="Q1" s="153"/>
      <c r="R1" s="153"/>
      <c r="S1" s="150" t="s">
        <v>5525</v>
      </c>
    </row>
    <row r="2" spans="1:20" ht="14.25" customHeight="1">
      <c r="A2" s="70"/>
      <c r="B2" s="70"/>
      <c r="C2" s="70"/>
      <c r="D2" s="70"/>
      <c r="E2" s="70"/>
      <c r="F2" s="70"/>
      <c r="G2" s="70"/>
      <c r="H2" s="70"/>
      <c r="I2" s="70"/>
      <c r="J2" s="70"/>
      <c r="K2" s="70"/>
      <c r="L2" s="70"/>
      <c r="M2" s="70"/>
      <c r="N2" s="70"/>
      <c r="O2" s="153"/>
      <c r="P2" s="153"/>
      <c r="Q2" s="153"/>
      <c r="R2" s="153"/>
    </row>
    <row r="3" spans="1:20" ht="92.25" customHeight="1">
      <c r="A3" s="182" t="s">
        <v>5917</v>
      </c>
      <c r="B3" s="182" t="s">
        <v>5526</v>
      </c>
      <c r="C3" s="182" t="s">
        <v>5527</v>
      </c>
      <c r="D3" s="182" t="s">
        <v>5528</v>
      </c>
      <c r="E3" s="182" t="s">
        <v>5529</v>
      </c>
      <c r="F3" s="182" t="s">
        <v>5530</v>
      </c>
      <c r="G3" s="182" t="s">
        <v>5531</v>
      </c>
      <c r="H3" s="182" t="s">
        <v>5532</v>
      </c>
      <c r="I3" s="182" t="s">
        <v>5533</v>
      </c>
      <c r="J3" s="182" t="s">
        <v>5534</v>
      </c>
      <c r="K3" s="182" t="s">
        <v>6138</v>
      </c>
      <c r="L3" s="182" t="s">
        <v>5535</v>
      </c>
      <c r="M3" s="182" t="s">
        <v>5536</v>
      </c>
      <c r="N3" s="182" t="s">
        <v>5537</v>
      </c>
      <c r="O3" s="182" t="s">
        <v>5538</v>
      </c>
      <c r="P3" s="182" t="s">
        <v>5539</v>
      </c>
      <c r="Q3" s="182" t="s">
        <v>5540</v>
      </c>
      <c r="R3" s="182" t="s">
        <v>5541</v>
      </c>
      <c r="S3" s="66" t="s">
        <v>6139</v>
      </c>
    </row>
    <row r="4" spans="1:20" ht="14.25" customHeight="1">
      <c r="A4" s="182">
        <v>1</v>
      </c>
      <c r="B4" s="182">
        <v>2</v>
      </c>
      <c r="C4" s="182">
        <v>3</v>
      </c>
      <c r="D4" s="182">
        <v>4</v>
      </c>
      <c r="E4" s="182">
        <v>5</v>
      </c>
      <c r="F4" s="182">
        <v>6</v>
      </c>
      <c r="G4" s="182">
        <v>7</v>
      </c>
      <c r="H4" s="182">
        <v>8</v>
      </c>
      <c r="I4" s="182">
        <v>9</v>
      </c>
      <c r="J4" s="182">
        <v>10</v>
      </c>
      <c r="K4" s="182">
        <v>11</v>
      </c>
      <c r="L4" s="182">
        <v>12</v>
      </c>
      <c r="M4" s="182">
        <v>13</v>
      </c>
      <c r="N4" s="182">
        <v>14</v>
      </c>
      <c r="O4" s="182">
        <v>15</v>
      </c>
      <c r="P4" s="182">
        <v>16</v>
      </c>
      <c r="Q4" s="182">
        <v>17</v>
      </c>
      <c r="R4" s="182">
        <v>18</v>
      </c>
      <c r="S4" s="182">
        <v>19</v>
      </c>
    </row>
    <row r="5" spans="1:20" ht="96" customHeight="1">
      <c r="A5" s="183" t="s">
        <v>5905</v>
      </c>
      <c r="B5" s="72" t="s">
        <v>5542</v>
      </c>
      <c r="C5" s="72">
        <v>1</v>
      </c>
      <c r="D5" s="72"/>
      <c r="E5" s="72" t="s">
        <v>5542</v>
      </c>
      <c r="F5" s="72" t="s">
        <v>5542</v>
      </c>
      <c r="G5" s="73" t="s">
        <v>5542</v>
      </c>
      <c r="H5" s="74"/>
      <c r="I5" s="75" t="s">
        <v>5543</v>
      </c>
      <c r="J5" s="76">
        <v>12</v>
      </c>
      <c r="K5" s="77" t="s">
        <v>2144</v>
      </c>
      <c r="L5" s="605">
        <v>840</v>
      </c>
      <c r="M5" s="605">
        <v>840</v>
      </c>
      <c r="N5" s="78" t="s">
        <v>5544</v>
      </c>
      <c r="O5" s="78" t="s">
        <v>5545</v>
      </c>
      <c r="P5" s="78"/>
      <c r="Q5" s="78"/>
      <c r="R5" s="78"/>
      <c r="S5" s="78" t="s">
        <v>9975</v>
      </c>
      <c r="T5" s="79"/>
    </row>
    <row r="6" spans="1:20" ht="30" customHeight="1">
      <c r="A6" s="183" t="s">
        <v>5905</v>
      </c>
      <c r="B6" s="80" t="s">
        <v>5542</v>
      </c>
      <c r="C6" s="81">
        <v>2</v>
      </c>
      <c r="D6" s="81"/>
      <c r="E6" s="80" t="s">
        <v>5542</v>
      </c>
      <c r="F6" s="80" t="s">
        <v>5542</v>
      </c>
      <c r="G6" s="82" t="s">
        <v>5542</v>
      </c>
      <c r="H6" s="83"/>
      <c r="I6" s="84" t="s">
        <v>5546</v>
      </c>
      <c r="J6" s="85">
        <v>1</v>
      </c>
      <c r="K6" s="86" t="s">
        <v>2144</v>
      </c>
      <c r="L6" s="605"/>
      <c r="M6" s="605"/>
      <c r="N6" s="87" t="s">
        <v>5544</v>
      </c>
      <c r="O6" s="87" t="s">
        <v>5545</v>
      </c>
      <c r="P6" s="81"/>
      <c r="Q6" s="81"/>
      <c r="R6" s="81"/>
      <c r="S6" s="81" t="s">
        <v>9975</v>
      </c>
      <c r="T6" s="79"/>
    </row>
    <row r="7" spans="1:20" ht="36" customHeight="1">
      <c r="A7" s="183" t="s">
        <v>5905</v>
      </c>
      <c r="B7" s="77" t="s">
        <v>5542</v>
      </c>
      <c r="C7" s="77">
        <v>3</v>
      </c>
      <c r="D7" s="88"/>
      <c r="E7" s="77" t="s">
        <v>5542</v>
      </c>
      <c r="F7" s="77" t="s">
        <v>5542</v>
      </c>
      <c r="G7" s="77" t="s">
        <v>5542</v>
      </c>
      <c r="H7" s="88"/>
      <c r="I7" s="75" t="s">
        <v>5547</v>
      </c>
      <c r="J7" s="89">
        <v>2</v>
      </c>
      <c r="K7" s="77" t="s">
        <v>2144</v>
      </c>
      <c r="L7" s="605"/>
      <c r="M7" s="605"/>
      <c r="N7" s="90" t="s">
        <v>5544</v>
      </c>
      <c r="O7" s="90" t="s">
        <v>5545</v>
      </c>
      <c r="P7" s="88"/>
      <c r="Q7" s="91" t="s">
        <v>5548</v>
      </c>
      <c r="R7" s="92" t="s">
        <v>5549</v>
      </c>
      <c r="S7" s="92" t="s">
        <v>9975</v>
      </c>
    </row>
    <row r="8" spans="1:20" ht="36" customHeight="1">
      <c r="A8" s="183" t="s">
        <v>5905</v>
      </c>
      <c r="B8" s="77" t="s">
        <v>5542</v>
      </c>
      <c r="C8" s="88">
        <v>4</v>
      </c>
      <c r="D8" s="88"/>
      <c r="E8" s="77" t="s">
        <v>5542</v>
      </c>
      <c r="F8" s="77" t="s">
        <v>5542</v>
      </c>
      <c r="G8" s="77" t="s">
        <v>5542</v>
      </c>
      <c r="H8" s="88"/>
      <c r="I8" s="75" t="s">
        <v>5550</v>
      </c>
      <c r="J8" s="89">
        <v>2</v>
      </c>
      <c r="K8" s="77" t="s">
        <v>2144</v>
      </c>
      <c r="L8" s="605"/>
      <c r="M8" s="605"/>
      <c r="N8" s="90" t="s">
        <v>5544</v>
      </c>
      <c r="O8" s="90" t="s">
        <v>5545</v>
      </c>
      <c r="P8" s="88"/>
      <c r="Q8" s="91" t="s">
        <v>5548</v>
      </c>
      <c r="R8" s="92" t="s">
        <v>5549</v>
      </c>
      <c r="S8" s="92" t="s">
        <v>9975</v>
      </c>
    </row>
    <row r="9" spans="1:20" ht="36" customHeight="1">
      <c r="A9" s="183" t="s">
        <v>5905</v>
      </c>
      <c r="B9" s="77" t="s">
        <v>5542</v>
      </c>
      <c r="C9" s="77">
        <v>5</v>
      </c>
      <c r="D9" s="88"/>
      <c r="E9" s="77" t="s">
        <v>5542</v>
      </c>
      <c r="F9" s="77" t="s">
        <v>5542</v>
      </c>
      <c r="G9" s="77" t="s">
        <v>5542</v>
      </c>
      <c r="H9" s="88"/>
      <c r="I9" s="89" t="s">
        <v>5551</v>
      </c>
      <c r="J9" s="89">
        <v>5</v>
      </c>
      <c r="K9" s="77" t="s">
        <v>2144</v>
      </c>
      <c r="L9" s="605"/>
      <c r="M9" s="605"/>
      <c r="N9" s="90" t="s">
        <v>5544</v>
      </c>
      <c r="O9" s="90" t="s">
        <v>5545</v>
      </c>
      <c r="P9" s="88"/>
      <c r="Q9" s="91" t="s">
        <v>5548</v>
      </c>
      <c r="R9" s="92" t="s">
        <v>5549</v>
      </c>
      <c r="S9" s="92" t="s">
        <v>9975</v>
      </c>
    </row>
    <row r="10" spans="1:20" ht="36" customHeight="1">
      <c r="A10" s="183" t="s">
        <v>5905</v>
      </c>
      <c r="B10" s="77" t="s">
        <v>5542</v>
      </c>
      <c r="C10" s="88">
        <v>6</v>
      </c>
      <c r="D10" s="88"/>
      <c r="E10" s="77" t="s">
        <v>5542</v>
      </c>
      <c r="F10" s="77" t="s">
        <v>5542</v>
      </c>
      <c r="G10" s="77" t="s">
        <v>5542</v>
      </c>
      <c r="H10" s="88"/>
      <c r="I10" s="89" t="s">
        <v>5552</v>
      </c>
      <c r="J10" s="89">
        <v>1</v>
      </c>
      <c r="K10" s="77" t="s">
        <v>2144</v>
      </c>
      <c r="L10" s="605"/>
      <c r="M10" s="605"/>
      <c r="N10" s="90" t="s">
        <v>5544</v>
      </c>
      <c r="O10" s="90" t="s">
        <v>5545</v>
      </c>
      <c r="P10" s="88"/>
      <c r="Q10" s="91" t="s">
        <v>5548</v>
      </c>
      <c r="R10" s="92" t="s">
        <v>5549</v>
      </c>
      <c r="S10" s="92" t="s">
        <v>9975</v>
      </c>
    </row>
    <row r="11" spans="1:20" ht="36" customHeight="1">
      <c r="A11" s="183" t="s">
        <v>5905</v>
      </c>
      <c r="B11" s="77" t="s">
        <v>5542</v>
      </c>
      <c r="C11" s="77">
        <v>7</v>
      </c>
      <c r="D11" s="88"/>
      <c r="E11" s="77" t="s">
        <v>5542</v>
      </c>
      <c r="F11" s="77" t="s">
        <v>5542</v>
      </c>
      <c r="G11" s="77" t="s">
        <v>5542</v>
      </c>
      <c r="H11" s="88"/>
      <c r="I11" s="89" t="s">
        <v>5553</v>
      </c>
      <c r="J11" s="89">
        <v>1</v>
      </c>
      <c r="K11" s="77" t="s">
        <v>2144</v>
      </c>
      <c r="L11" s="605"/>
      <c r="M11" s="605"/>
      <c r="N11" s="90" t="s">
        <v>5544</v>
      </c>
      <c r="O11" s="90" t="s">
        <v>5545</v>
      </c>
      <c r="P11" s="88"/>
      <c r="Q11" s="91" t="s">
        <v>5548</v>
      </c>
      <c r="R11" s="92" t="s">
        <v>5549</v>
      </c>
      <c r="S11" s="92" t="s">
        <v>9975</v>
      </c>
    </row>
    <row r="12" spans="1:20" ht="36" customHeight="1">
      <c r="A12" s="183" t="s">
        <v>5905</v>
      </c>
      <c r="B12" s="77" t="s">
        <v>5542</v>
      </c>
      <c r="C12" s="88">
        <v>8</v>
      </c>
      <c r="D12" s="88"/>
      <c r="E12" s="77" t="s">
        <v>5542</v>
      </c>
      <c r="F12" s="77" t="s">
        <v>5542</v>
      </c>
      <c r="G12" s="77" t="s">
        <v>5542</v>
      </c>
      <c r="H12" s="88"/>
      <c r="I12" s="89" t="s">
        <v>5554</v>
      </c>
      <c r="J12" s="89">
        <v>2</v>
      </c>
      <c r="K12" s="77" t="s">
        <v>2144</v>
      </c>
      <c r="L12" s="605"/>
      <c r="M12" s="605"/>
      <c r="N12" s="90" t="s">
        <v>5544</v>
      </c>
      <c r="O12" s="90" t="s">
        <v>5545</v>
      </c>
      <c r="P12" s="88"/>
      <c r="Q12" s="91" t="s">
        <v>5548</v>
      </c>
      <c r="R12" s="92" t="s">
        <v>5549</v>
      </c>
      <c r="S12" s="92" t="s">
        <v>9975</v>
      </c>
    </row>
    <row r="13" spans="1:20" ht="36" customHeight="1">
      <c r="A13" s="183" t="s">
        <v>5905</v>
      </c>
      <c r="B13" s="77" t="s">
        <v>5542</v>
      </c>
      <c r="C13" s="77">
        <v>9</v>
      </c>
      <c r="D13" s="88"/>
      <c r="E13" s="77" t="s">
        <v>5542</v>
      </c>
      <c r="F13" s="77" t="s">
        <v>5542</v>
      </c>
      <c r="G13" s="77" t="s">
        <v>5542</v>
      </c>
      <c r="H13" s="88"/>
      <c r="I13" s="89" t="s">
        <v>5555</v>
      </c>
      <c r="J13" s="89">
        <v>2</v>
      </c>
      <c r="K13" s="77" t="s">
        <v>2144</v>
      </c>
      <c r="L13" s="605"/>
      <c r="M13" s="605"/>
      <c r="N13" s="90" t="s">
        <v>5544</v>
      </c>
      <c r="O13" s="90" t="s">
        <v>5545</v>
      </c>
      <c r="P13" s="88"/>
      <c r="Q13" s="91" t="s">
        <v>5548</v>
      </c>
      <c r="R13" s="92" t="s">
        <v>5549</v>
      </c>
      <c r="S13" s="92" t="s">
        <v>9975</v>
      </c>
    </row>
    <row r="14" spans="1:20" ht="36" customHeight="1">
      <c r="A14" s="183" t="s">
        <v>5905</v>
      </c>
      <c r="B14" s="77" t="s">
        <v>5542</v>
      </c>
      <c r="C14" s="88">
        <v>10</v>
      </c>
      <c r="D14" s="88"/>
      <c r="E14" s="77" t="s">
        <v>5542</v>
      </c>
      <c r="F14" s="77" t="s">
        <v>5542</v>
      </c>
      <c r="G14" s="77" t="s">
        <v>5542</v>
      </c>
      <c r="H14" s="88"/>
      <c r="I14" s="75" t="s">
        <v>5556</v>
      </c>
      <c r="J14" s="89">
        <v>1</v>
      </c>
      <c r="K14" s="77" t="s">
        <v>2144</v>
      </c>
      <c r="L14" s="605"/>
      <c r="M14" s="605"/>
      <c r="N14" s="90" t="s">
        <v>5544</v>
      </c>
      <c r="O14" s="90" t="s">
        <v>5545</v>
      </c>
      <c r="P14" s="88"/>
      <c r="Q14" s="91" t="s">
        <v>5548</v>
      </c>
      <c r="R14" s="92" t="s">
        <v>5549</v>
      </c>
      <c r="S14" s="92" t="s">
        <v>9975</v>
      </c>
    </row>
    <row r="15" spans="1:20" ht="36" customHeight="1">
      <c r="A15" s="183" t="s">
        <v>5905</v>
      </c>
      <c r="B15" s="77" t="s">
        <v>5542</v>
      </c>
      <c r="C15" s="77">
        <v>11</v>
      </c>
      <c r="D15" s="88"/>
      <c r="E15" s="77" t="s">
        <v>5542</v>
      </c>
      <c r="F15" s="77" t="s">
        <v>5542</v>
      </c>
      <c r="G15" s="77" t="s">
        <v>5542</v>
      </c>
      <c r="H15" s="88"/>
      <c r="I15" s="93" t="s">
        <v>5557</v>
      </c>
      <c r="J15" s="89">
        <v>2</v>
      </c>
      <c r="K15" s="77" t="s">
        <v>5558</v>
      </c>
      <c r="L15" s="605"/>
      <c r="M15" s="605"/>
      <c r="N15" s="90" t="s">
        <v>5544</v>
      </c>
      <c r="O15" s="90" t="s">
        <v>5545</v>
      </c>
      <c r="P15" s="88"/>
      <c r="Q15" s="91" t="s">
        <v>5548</v>
      </c>
      <c r="R15" s="92" t="s">
        <v>5549</v>
      </c>
      <c r="S15" s="92" t="s">
        <v>9975</v>
      </c>
    </row>
    <row r="16" spans="1:20" ht="36" customHeight="1">
      <c r="A16" s="183" t="s">
        <v>5905</v>
      </c>
      <c r="B16" s="77" t="s">
        <v>5542</v>
      </c>
      <c r="C16" s="88">
        <v>12</v>
      </c>
      <c r="D16" s="88"/>
      <c r="E16" s="77" t="s">
        <v>5542</v>
      </c>
      <c r="F16" s="77" t="s">
        <v>5542</v>
      </c>
      <c r="G16" s="77" t="s">
        <v>5542</v>
      </c>
      <c r="H16" s="88"/>
      <c r="I16" s="75" t="s">
        <v>5559</v>
      </c>
      <c r="J16" s="89">
        <v>8</v>
      </c>
      <c r="K16" s="77" t="s">
        <v>2144</v>
      </c>
      <c r="L16" s="605"/>
      <c r="M16" s="605"/>
      <c r="N16" s="90" t="s">
        <v>5544</v>
      </c>
      <c r="O16" s="90" t="s">
        <v>5545</v>
      </c>
      <c r="P16" s="88"/>
      <c r="Q16" s="91" t="s">
        <v>5548</v>
      </c>
      <c r="R16" s="92" t="s">
        <v>5549</v>
      </c>
      <c r="S16" s="92" t="s">
        <v>9975</v>
      </c>
    </row>
    <row r="17" spans="1:19" ht="36" customHeight="1">
      <c r="A17" s="183" t="s">
        <v>5905</v>
      </c>
      <c r="B17" s="77" t="s">
        <v>5542</v>
      </c>
      <c r="C17" s="77">
        <v>13</v>
      </c>
      <c r="D17" s="88"/>
      <c r="E17" s="77" t="s">
        <v>5542</v>
      </c>
      <c r="F17" s="77" t="s">
        <v>5542</v>
      </c>
      <c r="G17" s="77" t="s">
        <v>5542</v>
      </c>
      <c r="H17" s="88"/>
      <c r="I17" s="75" t="s">
        <v>5560</v>
      </c>
      <c r="J17" s="89">
        <v>7</v>
      </c>
      <c r="K17" s="77" t="s">
        <v>2144</v>
      </c>
      <c r="L17" s="605"/>
      <c r="M17" s="605"/>
      <c r="N17" s="90" t="s">
        <v>5544</v>
      </c>
      <c r="O17" s="90" t="s">
        <v>5545</v>
      </c>
      <c r="P17" s="88"/>
      <c r="Q17" s="91" t="s">
        <v>5548</v>
      </c>
      <c r="R17" s="92" t="s">
        <v>5549</v>
      </c>
      <c r="S17" s="92" t="s">
        <v>9975</v>
      </c>
    </row>
    <row r="18" spans="1:19" ht="36" customHeight="1">
      <c r="A18" s="183" t="s">
        <v>5905</v>
      </c>
      <c r="B18" s="77" t="s">
        <v>5542</v>
      </c>
      <c r="C18" s="88">
        <v>14</v>
      </c>
      <c r="D18" s="88"/>
      <c r="E18" s="77" t="s">
        <v>5542</v>
      </c>
      <c r="F18" s="77" t="s">
        <v>5542</v>
      </c>
      <c r="G18" s="77" t="s">
        <v>5542</v>
      </c>
      <c r="H18" s="88"/>
      <c r="I18" s="93" t="s">
        <v>5561</v>
      </c>
      <c r="J18" s="89">
        <v>7</v>
      </c>
      <c r="K18" s="77" t="s">
        <v>2144</v>
      </c>
      <c r="L18" s="605"/>
      <c r="M18" s="605"/>
      <c r="N18" s="90" t="s">
        <v>5544</v>
      </c>
      <c r="O18" s="90" t="s">
        <v>5545</v>
      </c>
      <c r="P18" s="88"/>
      <c r="Q18" s="91" t="s">
        <v>5548</v>
      </c>
      <c r="R18" s="92" t="s">
        <v>5549</v>
      </c>
      <c r="S18" s="92" t="s">
        <v>9975</v>
      </c>
    </row>
    <row r="19" spans="1:19" ht="46.5" customHeight="1">
      <c r="A19" s="183" t="s">
        <v>5905</v>
      </c>
      <c r="B19" s="77" t="s">
        <v>5542</v>
      </c>
      <c r="C19" s="77">
        <v>15</v>
      </c>
      <c r="D19" s="88"/>
      <c r="E19" s="77" t="s">
        <v>5542</v>
      </c>
      <c r="F19" s="77" t="s">
        <v>5542</v>
      </c>
      <c r="G19" s="77" t="s">
        <v>5542</v>
      </c>
      <c r="H19" s="88"/>
      <c r="I19" s="94" t="s">
        <v>5562</v>
      </c>
      <c r="J19" s="95">
        <v>4</v>
      </c>
      <c r="K19" s="77" t="s">
        <v>2144</v>
      </c>
      <c r="L19" s="605"/>
      <c r="M19" s="605"/>
      <c r="N19" s="90" t="s">
        <v>5544</v>
      </c>
      <c r="O19" s="90" t="s">
        <v>5545</v>
      </c>
      <c r="P19" s="88"/>
      <c r="Q19" s="96" t="s">
        <v>5563</v>
      </c>
      <c r="R19" s="92" t="s">
        <v>5564</v>
      </c>
      <c r="S19" s="92" t="s">
        <v>9976</v>
      </c>
    </row>
    <row r="20" spans="1:19" ht="45.75" customHeight="1">
      <c r="A20" s="183" t="s">
        <v>5905</v>
      </c>
      <c r="B20" s="77" t="s">
        <v>5542</v>
      </c>
      <c r="C20" s="88">
        <v>16</v>
      </c>
      <c r="D20" s="88"/>
      <c r="E20" s="77" t="s">
        <v>5542</v>
      </c>
      <c r="F20" s="77" t="s">
        <v>5542</v>
      </c>
      <c r="G20" s="77" t="s">
        <v>5542</v>
      </c>
      <c r="H20" s="88"/>
      <c r="I20" s="94" t="s">
        <v>5565</v>
      </c>
      <c r="J20" s="95">
        <v>4</v>
      </c>
      <c r="K20" s="77" t="s">
        <v>2144</v>
      </c>
      <c r="L20" s="605"/>
      <c r="M20" s="605"/>
      <c r="N20" s="90" t="s">
        <v>5544</v>
      </c>
      <c r="O20" s="90" t="s">
        <v>5545</v>
      </c>
      <c r="P20" s="88"/>
      <c r="Q20" s="96" t="s">
        <v>5563</v>
      </c>
      <c r="R20" s="92" t="s">
        <v>5564</v>
      </c>
      <c r="S20" s="92" t="s">
        <v>9976</v>
      </c>
    </row>
    <row r="21" spans="1:19" ht="36" customHeight="1">
      <c r="A21" s="183" t="s">
        <v>5905</v>
      </c>
      <c r="B21" s="77" t="s">
        <v>5542</v>
      </c>
      <c r="C21" s="77">
        <v>17</v>
      </c>
      <c r="D21" s="88"/>
      <c r="E21" s="77" t="s">
        <v>5542</v>
      </c>
      <c r="F21" s="77" t="s">
        <v>5542</v>
      </c>
      <c r="G21" s="77" t="s">
        <v>5542</v>
      </c>
      <c r="H21" s="88"/>
      <c r="I21" s="97" t="s">
        <v>5566</v>
      </c>
      <c r="J21" s="95">
        <v>1</v>
      </c>
      <c r="K21" s="77" t="s">
        <v>5558</v>
      </c>
      <c r="L21" s="605"/>
      <c r="M21" s="605"/>
      <c r="N21" s="90" t="s">
        <v>5544</v>
      </c>
      <c r="O21" s="90" t="s">
        <v>5545</v>
      </c>
      <c r="P21" s="88"/>
      <c r="Q21" s="96" t="s">
        <v>5563</v>
      </c>
      <c r="R21" s="92" t="s">
        <v>5564</v>
      </c>
      <c r="S21" s="92" t="s">
        <v>9976</v>
      </c>
    </row>
    <row r="22" spans="1:19" ht="36" customHeight="1">
      <c r="A22" s="183" t="s">
        <v>5905</v>
      </c>
      <c r="B22" s="77" t="s">
        <v>5542</v>
      </c>
      <c r="C22" s="88">
        <v>18</v>
      </c>
      <c r="D22" s="88"/>
      <c r="E22" s="77" t="s">
        <v>5542</v>
      </c>
      <c r="F22" s="77" t="s">
        <v>5542</v>
      </c>
      <c r="G22" s="77" t="s">
        <v>5542</v>
      </c>
      <c r="H22" s="88"/>
      <c r="I22" s="97" t="s">
        <v>5567</v>
      </c>
      <c r="J22" s="95">
        <v>1</v>
      </c>
      <c r="K22" s="77" t="s">
        <v>5558</v>
      </c>
      <c r="L22" s="605"/>
      <c r="M22" s="605"/>
      <c r="N22" s="90" t="s">
        <v>5544</v>
      </c>
      <c r="O22" s="90" t="s">
        <v>5545</v>
      </c>
      <c r="P22" s="88"/>
      <c r="Q22" s="96" t="s">
        <v>5563</v>
      </c>
      <c r="R22" s="92" t="s">
        <v>5564</v>
      </c>
      <c r="S22" s="92" t="s">
        <v>9976</v>
      </c>
    </row>
    <row r="23" spans="1:19" ht="36" customHeight="1">
      <c r="A23" s="183" t="s">
        <v>5905</v>
      </c>
      <c r="B23" s="77" t="s">
        <v>5542</v>
      </c>
      <c r="C23" s="77">
        <v>19</v>
      </c>
      <c r="D23" s="88"/>
      <c r="E23" s="77" t="s">
        <v>5542</v>
      </c>
      <c r="F23" s="77" t="s">
        <v>5542</v>
      </c>
      <c r="G23" s="77" t="s">
        <v>5542</v>
      </c>
      <c r="H23" s="88"/>
      <c r="I23" s="94" t="s">
        <v>5568</v>
      </c>
      <c r="J23" s="95">
        <v>2</v>
      </c>
      <c r="K23" s="77" t="s">
        <v>5558</v>
      </c>
      <c r="L23" s="605"/>
      <c r="M23" s="605"/>
      <c r="N23" s="90" t="s">
        <v>5544</v>
      </c>
      <c r="O23" s="90" t="s">
        <v>5545</v>
      </c>
      <c r="P23" s="88"/>
      <c r="Q23" s="96" t="s">
        <v>5563</v>
      </c>
      <c r="R23" s="92" t="s">
        <v>5564</v>
      </c>
      <c r="S23" s="92" t="s">
        <v>9976</v>
      </c>
    </row>
    <row r="24" spans="1:19" ht="36" customHeight="1">
      <c r="A24" s="183" t="s">
        <v>5905</v>
      </c>
      <c r="B24" s="77" t="s">
        <v>5542</v>
      </c>
      <c r="C24" s="88">
        <v>20</v>
      </c>
      <c r="D24" s="88"/>
      <c r="E24" s="77" t="s">
        <v>5542</v>
      </c>
      <c r="F24" s="77" t="s">
        <v>5542</v>
      </c>
      <c r="G24" s="77" t="s">
        <v>5542</v>
      </c>
      <c r="H24" s="88"/>
      <c r="I24" s="94" t="s">
        <v>5569</v>
      </c>
      <c r="J24" s="95">
        <v>1</v>
      </c>
      <c r="K24" s="77" t="s">
        <v>2144</v>
      </c>
      <c r="L24" s="605"/>
      <c r="M24" s="605"/>
      <c r="N24" s="90" t="s">
        <v>5544</v>
      </c>
      <c r="O24" s="90" t="s">
        <v>5545</v>
      </c>
      <c r="P24" s="88"/>
      <c r="Q24" s="96" t="s">
        <v>5563</v>
      </c>
      <c r="R24" s="92" t="s">
        <v>5564</v>
      </c>
      <c r="S24" s="92" t="s">
        <v>9976</v>
      </c>
    </row>
    <row r="25" spans="1:19" ht="36" customHeight="1">
      <c r="A25" s="183" t="s">
        <v>5905</v>
      </c>
      <c r="B25" s="77" t="s">
        <v>5542</v>
      </c>
      <c r="C25" s="77">
        <v>21</v>
      </c>
      <c r="D25" s="88"/>
      <c r="E25" s="77" t="s">
        <v>5542</v>
      </c>
      <c r="F25" s="77" t="s">
        <v>5542</v>
      </c>
      <c r="G25" s="77" t="s">
        <v>5542</v>
      </c>
      <c r="H25" s="88"/>
      <c r="I25" s="98" t="s">
        <v>5570</v>
      </c>
      <c r="J25" s="95">
        <v>26</v>
      </c>
      <c r="K25" s="77" t="s">
        <v>2144</v>
      </c>
      <c r="L25" s="605"/>
      <c r="M25" s="605"/>
      <c r="N25" s="90" t="s">
        <v>5544</v>
      </c>
      <c r="O25" s="90" t="s">
        <v>5545</v>
      </c>
      <c r="P25" s="88"/>
      <c r="Q25" s="96" t="s">
        <v>5563</v>
      </c>
      <c r="R25" s="92" t="s">
        <v>5564</v>
      </c>
      <c r="S25" s="92" t="s">
        <v>9976</v>
      </c>
    </row>
    <row r="26" spans="1:19" ht="36" customHeight="1">
      <c r="A26" s="183" t="s">
        <v>5905</v>
      </c>
      <c r="B26" s="77" t="s">
        <v>5542</v>
      </c>
      <c r="C26" s="88">
        <v>22</v>
      </c>
      <c r="D26" s="88"/>
      <c r="E26" s="77" t="s">
        <v>5542</v>
      </c>
      <c r="F26" s="77" t="s">
        <v>5542</v>
      </c>
      <c r="G26" s="77" t="s">
        <v>5542</v>
      </c>
      <c r="H26" s="88"/>
      <c r="I26" s="98" t="s">
        <v>5571</v>
      </c>
      <c r="J26" s="95">
        <v>4</v>
      </c>
      <c r="K26" s="77" t="s">
        <v>2144</v>
      </c>
      <c r="L26" s="605"/>
      <c r="M26" s="605"/>
      <c r="N26" s="90" t="s">
        <v>5544</v>
      </c>
      <c r="O26" s="90" t="s">
        <v>5545</v>
      </c>
      <c r="P26" s="88"/>
      <c r="Q26" s="96" t="s">
        <v>5563</v>
      </c>
      <c r="R26" s="92" t="s">
        <v>5564</v>
      </c>
      <c r="S26" s="92" t="s">
        <v>9976</v>
      </c>
    </row>
    <row r="27" spans="1:19" ht="36" customHeight="1">
      <c r="A27" s="183" t="s">
        <v>5905</v>
      </c>
      <c r="B27" s="77" t="s">
        <v>5542</v>
      </c>
      <c r="C27" s="77">
        <v>23</v>
      </c>
      <c r="D27" s="88"/>
      <c r="E27" s="77" t="s">
        <v>5542</v>
      </c>
      <c r="F27" s="77" t="s">
        <v>5542</v>
      </c>
      <c r="G27" s="77" t="s">
        <v>5542</v>
      </c>
      <c r="H27" s="88"/>
      <c r="I27" s="98" t="s">
        <v>5572</v>
      </c>
      <c r="J27" s="95">
        <v>8</v>
      </c>
      <c r="K27" s="77" t="s">
        <v>2144</v>
      </c>
      <c r="L27" s="605"/>
      <c r="M27" s="605"/>
      <c r="N27" s="90" t="s">
        <v>5544</v>
      </c>
      <c r="O27" s="90" t="s">
        <v>5545</v>
      </c>
      <c r="P27" s="88"/>
      <c r="Q27" s="96" t="s">
        <v>5563</v>
      </c>
      <c r="R27" s="92" t="s">
        <v>5564</v>
      </c>
      <c r="S27" s="92" t="s">
        <v>9976</v>
      </c>
    </row>
    <row r="28" spans="1:19" ht="36" customHeight="1">
      <c r="A28" s="183" t="s">
        <v>5905</v>
      </c>
      <c r="B28" s="77" t="s">
        <v>5542</v>
      </c>
      <c r="C28" s="88">
        <v>24</v>
      </c>
      <c r="D28" s="88"/>
      <c r="E28" s="77" t="s">
        <v>5542</v>
      </c>
      <c r="F28" s="77" t="s">
        <v>5542</v>
      </c>
      <c r="G28" s="77" t="s">
        <v>5542</v>
      </c>
      <c r="H28" s="88"/>
      <c r="I28" s="75" t="s">
        <v>5561</v>
      </c>
      <c r="J28" s="89">
        <v>7</v>
      </c>
      <c r="K28" s="77" t="s">
        <v>2144</v>
      </c>
      <c r="L28" s="605"/>
      <c r="M28" s="605"/>
      <c r="N28" s="90" t="s">
        <v>5544</v>
      </c>
      <c r="O28" s="90" t="s">
        <v>5545</v>
      </c>
      <c r="P28" s="88"/>
      <c r="Q28" s="96" t="s">
        <v>5563</v>
      </c>
      <c r="R28" s="92" t="s">
        <v>5564</v>
      </c>
      <c r="S28" s="92" t="s">
        <v>9976</v>
      </c>
    </row>
    <row r="29" spans="1:19" ht="36" customHeight="1">
      <c r="A29" s="183" t="s">
        <v>5905</v>
      </c>
      <c r="B29" s="77" t="s">
        <v>5542</v>
      </c>
      <c r="C29" s="77">
        <v>25</v>
      </c>
      <c r="D29" s="88"/>
      <c r="E29" s="77" t="s">
        <v>5542</v>
      </c>
      <c r="F29" s="77" t="s">
        <v>5542</v>
      </c>
      <c r="G29" s="77" t="s">
        <v>5542</v>
      </c>
      <c r="H29" s="88"/>
      <c r="I29" s="75" t="s">
        <v>5560</v>
      </c>
      <c r="J29" s="89">
        <v>7</v>
      </c>
      <c r="K29" s="77" t="s">
        <v>2144</v>
      </c>
      <c r="L29" s="605"/>
      <c r="M29" s="605"/>
      <c r="N29" s="90" t="s">
        <v>5544</v>
      </c>
      <c r="O29" s="90" t="s">
        <v>5545</v>
      </c>
      <c r="P29" s="88"/>
      <c r="Q29" s="96" t="s">
        <v>5563</v>
      </c>
      <c r="R29" s="92" t="s">
        <v>5564</v>
      </c>
      <c r="S29" s="92" t="s">
        <v>9976</v>
      </c>
    </row>
    <row r="30" spans="1:19" ht="36" customHeight="1">
      <c r="A30" s="183" t="s">
        <v>5905</v>
      </c>
      <c r="B30" s="77" t="s">
        <v>5542</v>
      </c>
      <c r="C30" s="88">
        <v>26</v>
      </c>
      <c r="D30" s="88"/>
      <c r="E30" s="77" t="s">
        <v>5542</v>
      </c>
      <c r="F30" s="77" t="s">
        <v>5542</v>
      </c>
      <c r="G30" s="77" t="s">
        <v>5542</v>
      </c>
      <c r="H30" s="88"/>
      <c r="I30" s="93" t="s">
        <v>5573</v>
      </c>
      <c r="J30" s="89">
        <v>8</v>
      </c>
      <c r="K30" s="77" t="s">
        <v>2144</v>
      </c>
      <c r="L30" s="605"/>
      <c r="M30" s="605"/>
      <c r="N30" s="90" t="s">
        <v>5544</v>
      </c>
      <c r="O30" s="90" t="s">
        <v>5545</v>
      </c>
      <c r="P30" s="88"/>
      <c r="Q30" s="96" t="s">
        <v>5563</v>
      </c>
      <c r="R30" s="92" t="s">
        <v>5564</v>
      </c>
      <c r="S30" s="92" t="s">
        <v>9976</v>
      </c>
    </row>
    <row r="31" spans="1:19" ht="36" customHeight="1">
      <c r="A31" s="183" t="s">
        <v>5905</v>
      </c>
      <c r="B31" s="77" t="s">
        <v>5542</v>
      </c>
      <c r="C31" s="77">
        <v>27</v>
      </c>
      <c r="D31" s="88"/>
      <c r="E31" s="77" t="s">
        <v>5542</v>
      </c>
      <c r="F31" s="77" t="s">
        <v>5542</v>
      </c>
      <c r="G31" s="77" t="s">
        <v>5542</v>
      </c>
      <c r="H31" s="88"/>
      <c r="I31" s="93" t="s">
        <v>5557</v>
      </c>
      <c r="J31" s="89">
        <v>2</v>
      </c>
      <c r="K31" s="77" t="s">
        <v>5558</v>
      </c>
      <c r="L31" s="605"/>
      <c r="M31" s="605"/>
      <c r="N31" s="90" t="s">
        <v>5544</v>
      </c>
      <c r="O31" s="90" t="s">
        <v>5545</v>
      </c>
      <c r="P31" s="88"/>
      <c r="Q31" s="96" t="s">
        <v>5563</v>
      </c>
      <c r="R31" s="92" t="s">
        <v>5564</v>
      </c>
      <c r="S31" s="92" t="s">
        <v>9976</v>
      </c>
    </row>
    <row r="32" spans="1:19" ht="36" customHeight="1">
      <c r="A32" s="183" t="s">
        <v>5905</v>
      </c>
      <c r="B32" s="77" t="s">
        <v>5542</v>
      </c>
      <c r="C32" s="88">
        <v>28</v>
      </c>
      <c r="D32" s="88"/>
      <c r="E32" s="77" t="s">
        <v>5542</v>
      </c>
      <c r="F32" s="77" t="s">
        <v>5542</v>
      </c>
      <c r="G32" s="77" t="s">
        <v>5542</v>
      </c>
      <c r="H32" s="88"/>
      <c r="I32" s="93" t="s">
        <v>5574</v>
      </c>
      <c r="J32" s="89">
        <v>1</v>
      </c>
      <c r="K32" s="77" t="s">
        <v>2144</v>
      </c>
      <c r="L32" s="605"/>
      <c r="M32" s="605"/>
      <c r="N32" s="90" t="s">
        <v>5544</v>
      </c>
      <c r="O32" s="90" t="s">
        <v>5545</v>
      </c>
      <c r="P32" s="88"/>
      <c r="Q32" s="96" t="s">
        <v>5563</v>
      </c>
      <c r="R32" s="92" t="s">
        <v>5564</v>
      </c>
      <c r="S32" s="92" t="s">
        <v>9976</v>
      </c>
    </row>
    <row r="33" spans="1:19" ht="36" customHeight="1">
      <c r="A33" s="183" t="s">
        <v>5905</v>
      </c>
      <c r="B33" s="77" t="s">
        <v>5542</v>
      </c>
      <c r="C33" s="77">
        <v>29</v>
      </c>
      <c r="D33" s="88"/>
      <c r="E33" s="77" t="s">
        <v>5542</v>
      </c>
      <c r="F33" s="77" t="s">
        <v>5542</v>
      </c>
      <c r="G33" s="77" t="s">
        <v>5542</v>
      </c>
      <c r="H33" s="88"/>
      <c r="I33" s="89" t="s">
        <v>5575</v>
      </c>
      <c r="J33" s="89">
        <v>2</v>
      </c>
      <c r="K33" s="77" t="s">
        <v>2144</v>
      </c>
      <c r="L33" s="605"/>
      <c r="M33" s="605"/>
      <c r="N33" s="90" t="s">
        <v>5544</v>
      </c>
      <c r="O33" s="90" t="s">
        <v>5545</v>
      </c>
      <c r="P33" s="88"/>
      <c r="Q33" s="96" t="s">
        <v>5563</v>
      </c>
      <c r="R33" s="92" t="s">
        <v>5564</v>
      </c>
      <c r="S33" s="92" t="s">
        <v>9976</v>
      </c>
    </row>
    <row r="34" spans="1:19" ht="36" customHeight="1">
      <c r="A34" s="183" t="s">
        <v>5905</v>
      </c>
      <c r="B34" s="77" t="s">
        <v>5542</v>
      </c>
      <c r="C34" s="88">
        <v>30</v>
      </c>
      <c r="D34" s="88"/>
      <c r="E34" s="77" t="s">
        <v>5542</v>
      </c>
      <c r="F34" s="77" t="s">
        <v>5542</v>
      </c>
      <c r="G34" s="77" t="s">
        <v>5542</v>
      </c>
      <c r="H34" s="88"/>
      <c r="I34" s="89" t="s">
        <v>5554</v>
      </c>
      <c r="J34" s="89">
        <v>2</v>
      </c>
      <c r="K34" s="77" t="s">
        <v>2144</v>
      </c>
      <c r="L34" s="605"/>
      <c r="M34" s="605"/>
      <c r="N34" s="90" t="s">
        <v>5544</v>
      </c>
      <c r="O34" s="90" t="s">
        <v>5545</v>
      </c>
      <c r="P34" s="88"/>
      <c r="Q34" s="96" t="s">
        <v>5563</v>
      </c>
      <c r="R34" s="92" t="s">
        <v>5564</v>
      </c>
      <c r="S34" s="92" t="s">
        <v>9976</v>
      </c>
    </row>
    <row r="35" spans="1:19" ht="36" customHeight="1">
      <c r="A35" s="183" t="s">
        <v>5905</v>
      </c>
      <c r="B35" s="77" t="s">
        <v>5542</v>
      </c>
      <c r="C35" s="77">
        <v>31</v>
      </c>
      <c r="D35" s="88"/>
      <c r="E35" s="77" t="s">
        <v>5542</v>
      </c>
      <c r="F35" s="77" t="s">
        <v>5542</v>
      </c>
      <c r="G35" s="77" t="s">
        <v>5542</v>
      </c>
      <c r="H35" s="88"/>
      <c r="I35" s="89" t="s">
        <v>5553</v>
      </c>
      <c r="J35" s="89">
        <v>1</v>
      </c>
      <c r="K35" s="77" t="s">
        <v>2144</v>
      </c>
      <c r="L35" s="605"/>
      <c r="M35" s="605"/>
      <c r="N35" s="90" t="s">
        <v>5544</v>
      </c>
      <c r="O35" s="90" t="s">
        <v>5545</v>
      </c>
      <c r="P35" s="88"/>
      <c r="Q35" s="96" t="s">
        <v>5563</v>
      </c>
      <c r="R35" s="92" t="s">
        <v>5564</v>
      </c>
      <c r="S35" s="92" t="s">
        <v>9976</v>
      </c>
    </row>
    <row r="36" spans="1:19" ht="36" customHeight="1">
      <c r="A36" s="183" t="s">
        <v>5905</v>
      </c>
      <c r="B36" s="77" t="s">
        <v>5542</v>
      </c>
      <c r="C36" s="88">
        <v>32</v>
      </c>
      <c r="D36" s="88"/>
      <c r="E36" s="77" t="s">
        <v>5542</v>
      </c>
      <c r="F36" s="77" t="s">
        <v>5542</v>
      </c>
      <c r="G36" s="77" t="s">
        <v>5542</v>
      </c>
      <c r="H36" s="88"/>
      <c r="I36" s="95" t="s">
        <v>5576</v>
      </c>
      <c r="J36" s="95">
        <v>1</v>
      </c>
      <c r="K36" s="77" t="s">
        <v>2144</v>
      </c>
      <c r="L36" s="605"/>
      <c r="M36" s="605"/>
      <c r="N36" s="90" t="s">
        <v>5544</v>
      </c>
      <c r="O36" s="90" t="s">
        <v>5545</v>
      </c>
      <c r="P36" s="88"/>
      <c r="Q36" s="96" t="s">
        <v>5563</v>
      </c>
      <c r="R36" s="92" t="s">
        <v>5564</v>
      </c>
      <c r="S36" s="92" t="s">
        <v>9976</v>
      </c>
    </row>
    <row r="37" spans="1:19" ht="36" customHeight="1">
      <c r="A37" s="183" t="s">
        <v>5905</v>
      </c>
      <c r="B37" s="77" t="s">
        <v>5542</v>
      </c>
      <c r="C37" s="77">
        <v>33</v>
      </c>
      <c r="D37" s="88"/>
      <c r="E37" s="77" t="s">
        <v>5542</v>
      </c>
      <c r="F37" s="77" t="s">
        <v>5542</v>
      </c>
      <c r="G37" s="77" t="s">
        <v>5542</v>
      </c>
      <c r="H37" s="88"/>
      <c r="I37" s="95" t="s">
        <v>5577</v>
      </c>
      <c r="J37" s="95">
        <v>5</v>
      </c>
      <c r="K37" s="77" t="s">
        <v>2144</v>
      </c>
      <c r="L37" s="605"/>
      <c r="M37" s="605"/>
      <c r="N37" s="90" t="s">
        <v>5544</v>
      </c>
      <c r="O37" s="90" t="s">
        <v>5545</v>
      </c>
      <c r="P37" s="88"/>
      <c r="Q37" s="96" t="s">
        <v>5563</v>
      </c>
      <c r="R37" s="92" t="s">
        <v>5564</v>
      </c>
      <c r="S37" s="92" t="s">
        <v>9976</v>
      </c>
    </row>
    <row r="38" spans="1:19" ht="36" customHeight="1">
      <c r="A38" s="183" t="s">
        <v>5905</v>
      </c>
      <c r="B38" s="77" t="s">
        <v>5542</v>
      </c>
      <c r="C38" s="88">
        <v>34</v>
      </c>
      <c r="D38" s="88"/>
      <c r="E38" s="77" t="s">
        <v>5542</v>
      </c>
      <c r="F38" s="77" t="s">
        <v>5542</v>
      </c>
      <c r="G38" s="77" t="s">
        <v>5542</v>
      </c>
      <c r="H38" s="88"/>
      <c r="I38" s="98" t="s">
        <v>5578</v>
      </c>
      <c r="J38" s="95">
        <v>2</v>
      </c>
      <c r="K38" s="77" t="s">
        <v>2144</v>
      </c>
      <c r="L38" s="605"/>
      <c r="M38" s="605"/>
      <c r="N38" s="90" t="s">
        <v>5544</v>
      </c>
      <c r="O38" s="90" t="s">
        <v>5545</v>
      </c>
      <c r="P38" s="88"/>
      <c r="Q38" s="96" t="s">
        <v>5563</v>
      </c>
      <c r="R38" s="92" t="s">
        <v>5564</v>
      </c>
      <c r="S38" s="92" t="s">
        <v>9976</v>
      </c>
    </row>
    <row r="39" spans="1:19" ht="36" customHeight="1">
      <c r="A39" s="183" t="s">
        <v>5905</v>
      </c>
      <c r="B39" s="77" t="s">
        <v>5542</v>
      </c>
      <c r="C39" s="77">
        <v>35</v>
      </c>
      <c r="D39" s="88"/>
      <c r="E39" s="77" t="s">
        <v>5542</v>
      </c>
      <c r="F39" s="77" t="s">
        <v>5542</v>
      </c>
      <c r="G39" s="77" t="s">
        <v>5542</v>
      </c>
      <c r="H39" s="88"/>
      <c r="I39" s="94" t="s">
        <v>5579</v>
      </c>
      <c r="J39" s="95">
        <v>2</v>
      </c>
      <c r="K39" s="77" t="s">
        <v>2144</v>
      </c>
      <c r="L39" s="605"/>
      <c r="M39" s="605"/>
      <c r="N39" s="90" t="s">
        <v>5544</v>
      </c>
      <c r="O39" s="90" t="s">
        <v>5545</v>
      </c>
      <c r="P39" s="88"/>
      <c r="Q39" s="96" t="s">
        <v>5563</v>
      </c>
      <c r="R39" s="92" t="s">
        <v>5564</v>
      </c>
      <c r="S39" s="92" t="s">
        <v>9976</v>
      </c>
    </row>
    <row r="40" spans="1:19" ht="42.75" customHeight="1">
      <c r="A40" s="183" t="s">
        <v>5905</v>
      </c>
      <c r="B40" s="77" t="s">
        <v>5542</v>
      </c>
      <c r="C40" s="88">
        <v>36</v>
      </c>
      <c r="D40" s="88"/>
      <c r="E40" s="77" t="s">
        <v>5542</v>
      </c>
      <c r="F40" s="77" t="s">
        <v>5542</v>
      </c>
      <c r="G40" s="77" t="s">
        <v>5542</v>
      </c>
      <c r="H40" s="88"/>
      <c r="I40" s="75" t="s">
        <v>5580</v>
      </c>
      <c r="J40" s="76">
        <v>4</v>
      </c>
      <c r="K40" s="77" t="s">
        <v>2144</v>
      </c>
      <c r="L40" s="605"/>
      <c r="M40" s="605"/>
      <c r="N40" s="90" t="s">
        <v>5544</v>
      </c>
      <c r="O40" s="90" t="s">
        <v>5545</v>
      </c>
      <c r="P40" s="88"/>
      <c r="Q40" s="91" t="s">
        <v>5548</v>
      </c>
      <c r="R40" s="92" t="s">
        <v>5549</v>
      </c>
      <c r="S40" s="92" t="s">
        <v>9975</v>
      </c>
    </row>
    <row r="41" spans="1:19" ht="45.75" customHeight="1">
      <c r="A41" s="183" t="s">
        <v>5905</v>
      </c>
      <c r="B41" s="77" t="s">
        <v>5542</v>
      </c>
      <c r="C41" s="77">
        <v>37</v>
      </c>
      <c r="D41" s="88"/>
      <c r="E41" s="77" t="s">
        <v>5542</v>
      </c>
      <c r="F41" s="77" t="s">
        <v>5542</v>
      </c>
      <c r="G41" s="77" t="s">
        <v>5542</v>
      </c>
      <c r="H41" s="88"/>
      <c r="I41" s="75" t="s">
        <v>5581</v>
      </c>
      <c r="J41" s="76">
        <v>4</v>
      </c>
      <c r="K41" s="77" t="s">
        <v>2144</v>
      </c>
      <c r="L41" s="605"/>
      <c r="M41" s="605"/>
      <c r="N41" s="90" t="s">
        <v>5544</v>
      </c>
      <c r="O41" s="90" t="s">
        <v>5545</v>
      </c>
      <c r="P41" s="88"/>
      <c r="Q41" s="91" t="s">
        <v>5548</v>
      </c>
      <c r="R41" s="92" t="s">
        <v>5549</v>
      </c>
      <c r="S41" s="92" t="s">
        <v>9975</v>
      </c>
    </row>
    <row r="42" spans="1:19" ht="39.950000000000003" customHeight="1">
      <c r="A42" s="183" t="s">
        <v>5905</v>
      </c>
      <c r="B42" s="77" t="s">
        <v>5542</v>
      </c>
      <c r="C42" s="88">
        <v>38</v>
      </c>
      <c r="D42" s="88"/>
      <c r="E42" s="77" t="s">
        <v>5542</v>
      </c>
      <c r="F42" s="77" t="s">
        <v>5542</v>
      </c>
      <c r="G42" s="77" t="s">
        <v>5542</v>
      </c>
      <c r="H42" s="88"/>
      <c r="I42" s="75" t="s">
        <v>5582</v>
      </c>
      <c r="J42" s="76">
        <v>1</v>
      </c>
      <c r="K42" s="77" t="s">
        <v>5558</v>
      </c>
      <c r="L42" s="605"/>
      <c r="M42" s="605"/>
      <c r="N42" s="90" t="s">
        <v>5544</v>
      </c>
      <c r="O42" s="90" t="s">
        <v>5545</v>
      </c>
      <c r="P42" s="88"/>
      <c r="Q42" s="91" t="s">
        <v>5548</v>
      </c>
      <c r="R42" s="92" t="s">
        <v>5549</v>
      </c>
      <c r="S42" s="92" t="s">
        <v>9975</v>
      </c>
    </row>
    <row r="43" spans="1:19" ht="39.950000000000003" customHeight="1">
      <c r="A43" s="183" t="s">
        <v>5905</v>
      </c>
      <c r="B43" s="77" t="s">
        <v>5542</v>
      </c>
      <c r="C43" s="99" t="s">
        <v>5583</v>
      </c>
      <c r="D43" s="88"/>
      <c r="E43" s="77" t="s">
        <v>5542</v>
      </c>
      <c r="F43" s="77" t="s">
        <v>5542</v>
      </c>
      <c r="G43" s="77" t="s">
        <v>5542</v>
      </c>
      <c r="H43" s="88"/>
      <c r="I43" s="75" t="s">
        <v>5584</v>
      </c>
      <c r="J43" s="76">
        <v>1</v>
      </c>
      <c r="K43" s="77" t="s">
        <v>5558</v>
      </c>
      <c r="L43" s="605"/>
      <c r="M43" s="605"/>
      <c r="N43" s="90" t="s">
        <v>5544</v>
      </c>
      <c r="O43" s="90" t="s">
        <v>5545</v>
      </c>
      <c r="P43" s="88"/>
      <c r="Q43" s="91" t="s">
        <v>5548</v>
      </c>
      <c r="R43" s="92" t="s">
        <v>5549</v>
      </c>
      <c r="S43" s="92" t="s">
        <v>9975</v>
      </c>
    </row>
    <row r="44" spans="1:19" ht="39.950000000000003" customHeight="1">
      <c r="A44" s="183" t="s">
        <v>5905</v>
      </c>
      <c r="B44" s="77" t="s">
        <v>5542</v>
      </c>
      <c r="C44" s="88"/>
      <c r="D44" s="88"/>
      <c r="E44" s="77" t="s">
        <v>5542</v>
      </c>
      <c r="F44" s="77" t="s">
        <v>5542</v>
      </c>
      <c r="G44" s="77" t="s">
        <v>5542</v>
      </c>
      <c r="H44" s="88"/>
      <c r="I44" s="75" t="s">
        <v>5585</v>
      </c>
      <c r="J44" s="76">
        <v>1</v>
      </c>
      <c r="K44" s="77" t="s">
        <v>5558</v>
      </c>
      <c r="L44" s="605"/>
      <c r="M44" s="605"/>
      <c r="N44" s="90" t="s">
        <v>5544</v>
      </c>
      <c r="O44" s="90" t="s">
        <v>5545</v>
      </c>
      <c r="P44" s="88"/>
      <c r="Q44" s="91" t="s">
        <v>5548</v>
      </c>
      <c r="R44" s="92" t="s">
        <v>5549</v>
      </c>
      <c r="S44" s="92" t="s">
        <v>9975</v>
      </c>
    </row>
    <row r="45" spans="1:19" ht="39.950000000000003" customHeight="1">
      <c r="A45" s="183" t="s">
        <v>5905</v>
      </c>
      <c r="B45" s="77" t="s">
        <v>5542</v>
      </c>
      <c r="C45" s="88"/>
      <c r="D45" s="88"/>
      <c r="E45" s="77" t="s">
        <v>5542</v>
      </c>
      <c r="F45" s="77" t="s">
        <v>5542</v>
      </c>
      <c r="G45" s="77" t="s">
        <v>5542</v>
      </c>
      <c r="H45" s="88"/>
      <c r="I45" s="75" t="s">
        <v>5586</v>
      </c>
      <c r="J45" s="76">
        <v>4</v>
      </c>
      <c r="K45" s="76" t="s">
        <v>2144</v>
      </c>
      <c r="L45" s="605"/>
      <c r="M45" s="605"/>
      <c r="N45" s="90" t="s">
        <v>5544</v>
      </c>
      <c r="O45" s="90" t="s">
        <v>5545</v>
      </c>
      <c r="P45" s="88"/>
      <c r="Q45" s="91" t="s">
        <v>5548</v>
      </c>
      <c r="R45" s="92" t="s">
        <v>5549</v>
      </c>
      <c r="S45" s="92" t="s">
        <v>9975</v>
      </c>
    </row>
    <row r="46" spans="1:19" ht="39.950000000000003" customHeight="1">
      <c r="A46" s="183" t="s">
        <v>5905</v>
      </c>
      <c r="B46" s="77" t="s">
        <v>5542</v>
      </c>
      <c r="C46" s="88"/>
      <c r="D46" s="88"/>
      <c r="E46" s="77" t="s">
        <v>5542</v>
      </c>
      <c r="F46" s="77" t="s">
        <v>5542</v>
      </c>
      <c r="G46" s="77" t="s">
        <v>5542</v>
      </c>
      <c r="H46" s="88"/>
      <c r="I46" s="75" t="s">
        <v>5587</v>
      </c>
      <c r="J46" s="76">
        <v>4</v>
      </c>
      <c r="K46" s="76" t="s">
        <v>2144</v>
      </c>
      <c r="L46" s="605"/>
      <c r="M46" s="605"/>
      <c r="N46" s="90" t="s">
        <v>5544</v>
      </c>
      <c r="O46" s="90" t="s">
        <v>5545</v>
      </c>
      <c r="P46" s="88"/>
      <c r="Q46" s="91" t="s">
        <v>5548</v>
      </c>
      <c r="R46" s="92" t="s">
        <v>5549</v>
      </c>
      <c r="S46" s="92" t="s">
        <v>9975</v>
      </c>
    </row>
    <row r="47" spans="1:19" ht="39.950000000000003" customHeight="1">
      <c r="A47" s="183" t="s">
        <v>5905</v>
      </c>
      <c r="B47" s="77" t="s">
        <v>5542</v>
      </c>
      <c r="C47" s="88"/>
      <c r="D47" s="88"/>
      <c r="E47" s="77" t="s">
        <v>5542</v>
      </c>
      <c r="F47" s="77" t="s">
        <v>5542</v>
      </c>
      <c r="G47" s="77" t="s">
        <v>5542</v>
      </c>
      <c r="H47" s="88"/>
      <c r="I47" s="75" t="s">
        <v>5588</v>
      </c>
      <c r="J47" s="76">
        <v>1</v>
      </c>
      <c r="K47" s="76" t="s">
        <v>2144</v>
      </c>
      <c r="L47" s="605"/>
      <c r="M47" s="605"/>
      <c r="N47" s="90" t="s">
        <v>5544</v>
      </c>
      <c r="O47" s="90" t="s">
        <v>5545</v>
      </c>
      <c r="P47" s="88"/>
      <c r="Q47" s="91" t="s">
        <v>5548</v>
      </c>
      <c r="R47" s="92" t="s">
        <v>5549</v>
      </c>
      <c r="S47" s="92" t="s">
        <v>9975</v>
      </c>
    </row>
    <row r="48" spans="1:19" ht="39.950000000000003" customHeight="1">
      <c r="A48" s="183" t="s">
        <v>5905</v>
      </c>
      <c r="B48" s="77" t="s">
        <v>5542</v>
      </c>
      <c r="C48" s="88"/>
      <c r="D48" s="88"/>
      <c r="E48" s="77" t="s">
        <v>5542</v>
      </c>
      <c r="F48" s="77" t="s">
        <v>5542</v>
      </c>
      <c r="G48" s="77" t="s">
        <v>5542</v>
      </c>
      <c r="H48" s="88"/>
      <c r="I48" s="75" t="s">
        <v>5589</v>
      </c>
      <c r="J48" s="76">
        <v>1</v>
      </c>
      <c r="K48" s="76" t="s">
        <v>2144</v>
      </c>
      <c r="L48" s="605"/>
      <c r="M48" s="605"/>
      <c r="N48" s="90" t="s">
        <v>5544</v>
      </c>
      <c r="O48" s="90" t="s">
        <v>5545</v>
      </c>
      <c r="P48" s="88"/>
      <c r="Q48" s="91" t="s">
        <v>5548</v>
      </c>
      <c r="R48" s="92" t="s">
        <v>5549</v>
      </c>
      <c r="S48" s="92" t="s">
        <v>9975</v>
      </c>
    </row>
    <row r="49" spans="1:19" ht="39.950000000000003" customHeight="1">
      <c r="A49" s="183" t="s">
        <v>5905</v>
      </c>
      <c r="B49" s="77" t="s">
        <v>5542</v>
      </c>
      <c r="C49" s="88"/>
      <c r="D49" s="88"/>
      <c r="E49" s="77" t="s">
        <v>5542</v>
      </c>
      <c r="F49" s="77" t="s">
        <v>5542</v>
      </c>
      <c r="G49" s="77" t="s">
        <v>5542</v>
      </c>
      <c r="H49" s="88"/>
      <c r="I49" s="75" t="s">
        <v>5590</v>
      </c>
      <c r="J49" s="76">
        <v>1</v>
      </c>
      <c r="K49" s="76" t="s">
        <v>2144</v>
      </c>
      <c r="L49" s="605"/>
      <c r="M49" s="605"/>
      <c r="N49" s="90" t="s">
        <v>5544</v>
      </c>
      <c r="O49" s="90" t="s">
        <v>5545</v>
      </c>
      <c r="P49" s="88"/>
      <c r="Q49" s="91" t="s">
        <v>5548</v>
      </c>
      <c r="R49" s="92" t="s">
        <v>5549</v>
      </c>
      <c r="S49" s="92" t="s">
        <v>9975</v>
      </c>
    </row>
    <row r="50" spans="1:19" ht="39.950000000000003" customHeight="1">
      <c r="A50" s="183" t="s">
        <v>5905</v>
      </c>
      <c r="B50" s="77" t="s">
        <v>5542</v>
      </c>
      <c r="C50" s="88"/>
      <c r="D50" s="88"/>
      <c r="E50" s="77" t="s">
        <v>5542</v>
      </c>
      <c r="F50" s="77" t="s">
        <v>5542</v>
      </c>
      <c r="G50" s="77" t="s">
        <v>5542</v>
      </c>
      <c r="H50" s="88"/>
      <c r="I50" s="75" t="s">
        <v>5591</v>
      </c>
      <c r="J50" s="76">
        <v>6</v>
      </c>
      <c r="K50" s="76" t="s">
        <v>2144</v>
      </c>
      <c r="L50" s="605"/>
      <c r="M50" s="605"/>
      <c r="N50" s="90" t="s">
        <v>5544</v>
      </c>
      <c r="O50" s="90" t="s">
        <v>5545</v>
      </c>
      <c r="P50" s="88"/>
      <c r="Q50" s="91" t="s">
        <v>5548</v>
      </c>
      <c r="R50" s="92" t="s">
        <v>5549</v>
      </c>
      <c r="S50" s="92" t="s">
        <v>9975</v>
      </c>
    </row>
    <row r="51" spans="1:19" ht="39.950000000000003" customHeight="1">
      <c r="A51" s="183" t="s">
        <v>5905</v>
      </c>
      <c r="B51" s="77" t="s">
        <v>5542</v>
      </c>
      <c r="C51" s="88"/>
      <c r="D51" s="88"/>
      <c r="E51" s="77" t="s">
        <v>5542</v>
      </c>
      <c r="F51" s="77" t="s">
        <v>5542</v>
      </c>
      <c r="G51" s="77" t="s">
        <v>5542</v>
      </c>
      <c r="H51" s="88"/>
      <c r="I51" s="75" t="s">
        <v>5592</v>
      </c>
      <c r="J51" s="76">
        <v>1</v>
      </c>
      <c r="K51" s="76" t="s">
        <v>2144</v>
      </c>
      <c r="L51" s="605"/>
      <c r="M51" s="605"/>
      <c r="N51" s="90" t="s">
        <v>5544</v>
      </c>
      <c r="O51" s="90" t="s">
        <v>5545</v>
      </c>
      <c r="P51" s="88"/>
      <c r="Q51" s="91" t="s">
        <v>5548</v>
      </c>
      <c r="R51" s="92" t="s">
        <v>5549</v>
      </c>
      <c r="S51" s="92" t="s">
        <v>9975</v>
      </c>
    </row>
    <row r="52" spans="1:19" ht="39.950000000000003" customHeight="1">
      <c r="A52" s="183" t="s">
        <v>5905</v>
      </c>
      <c r="B52" s="77" t="s">
        <v>5542</v>
      </c>
      <c r="C52" s="88"/>
      <c r="D52" s="88"/>
      <c r="E52" s="77" t="s">
        <v>5542</v>
      </c>
      <c r="F52" s="77" t="s">
        <v>5542</v>
      </c>
      <c r="G52" s="77" t="s">
        <v>5542</v>
      </c>
      <c r="H52" s="88"/>
      <c r="I52" s="89" t="s">
        <v>5593</v>
      </c>
      <c r="J52" s="76">
        <v>1</v>
      </c>
      <c r="K52" s="76" t="s">
        <v>2144</v>
      </c>
      <c r="L52" s="605"/>
      <c r="M52" s="605"/>
      <c r="N52" s="90" t="s">
        <v>5544</v>
      </c>
      <c r="O52" s="90" t="s">
        <v>5545</v>
      </c>
      <c r="P52" s="88"/>
      <c r="Q52" s="91" t="s">
        <v>5548</v>
      </c>
      <c r="R52" s="92" t="s">
        <v>5549</v>
      </c>
      <c r="S52" s="92" t="s">
        <v>9975</v>
      </c>
    </row>
    <row r="53" spans="1:19" ht="39.950000000000003" customHeight="1">
      <c r="A53" s="183" t="s">
        <v>5905</v>
      </c>
      <c r="B53" s="77" t="s">
        <v>5542</v>
      </c>
      <c r="C53" s="88"/>
      <c r="D53" s="88"/>
      <c r="E53" s="77" t="s">
        <v>5542</v>
      </c>
      <c r="F53" s="77" t="s">
        <v>5542</v>
      </c>
      <c r="G53" s="77" t="s">
        <v>5542</v>
      </c>
      <c r="H53" s="88"/>
      <c r="I53" s="75" t="s">
        <v>5594</v>
      </c>
      <c r="J53" s="76">
        <v>1</v>
      </c>
      <c r="K53" s="76" t="s">
        <v>2144</v>
      </c>
      <c r="L53" s="605"/>
      <c r="M53" s="605"/>
      <c r="N53" s="90" t="s">
        <v>5544</v>
      </c>
      <c r="O53" s="90" t="s">
        <v>5545</v>
      </c>
      <c r="P53" s="88"/>
      <c r="Q53" s="91" t="s">
        <v>5548</v>
      </c>
      <c r="R53" s="92" t="s">
        <v>5549</v>
      </c>
      <c r="S53" s="92" t="s">
        <v>9975</v>
      </c>
    </row>
    <row r="54" spans="1:19" ht="39.950000000000003" customHeight="1">
      <c r="A54" s="183" t="s">
        <v>5905</v>
      </c>
      <c r="B54" s="77" t="s">
        <v>5542</v>
      </c>
      <c r="C54" s="88"/>
      <c r="D54" s="88"/>
      <c r="E54" s="77" t="s">
        <v>5542</v>
      </c>
      <c r="F54" s="77" t="s">
        <v>5542</v>
      </c>
      <c r="G54" s="77" t="s">
        <v>5542</v>
      </c>
      <c r="H54" s="88"/>
      <c r="I54" s="75" t="s">
        <v>5595</v>
      </c>
      <c r="J54" s="76">
        <v>1</v>
      </c>
      <c r="K54" s="76" t="s">
        <v>2144</v>
      </c>
      <c r="L54" s="605"/>
      <c r="M54" s="605"/>
      <c r="N54" s="90" t="s">
        <v>5544</v>
      </c>
      <c r="O54" s="90" t="s">
        <v>5545</v>
      </c>
      <c r="P54" s="88"/>
      <c r="Q54" s="91" t="s">
        <v>5548</v>
      </c>
      <c r="R54" s="92" t="s">
        <v>5549</v>
      </c>
      <c r="S54" s="92" t="s">
        <v>9975</v>
      </c>
    </row>
    <row r="55" spans="1:19" ht="39.950000000000003" customHeight="1">
      <c r="A55" s="183" t="s">
        <v>5905</v>
      </c>
      <c r="B55" s="77" t="s">
        <v>5542</v>
      </c>
      <c r="C55" s="88"/>
      <c r="D55" s="88"/>
      <c r="E55" s="77" t="s">
        <v>5542</v>
      </c>
      <c r="F55" s="77" t="s">
        <v>5542</v>
      </c>
      <c r="G55" s="77" t="s">
        <v>5542</v>
      </c>
      <c r="H55" s="88"/>
      <c r="I55" s="75" t="s">
        <v>5596</v>
      </c>
      <c r="J55" s="76">
        <v>8</v>
      </c>
      <c r="K55" s="76" t="s">
        <v>2144</v>
      </c>
      <c r="L55" s="605"/>
      <c r="M55" s="605"/>
      <c r="N55" s="90" t="s">
        <v>5544</v>
      </c>
      <c r="O55" s="90" t="s">
        <v>5545</v>
      </c>
      <c r="P55" s="88"/>
      <c r="Q55" s="91" t="s">
        <v>5548</v>
      </c>
      <c r="R55" s="92" t="s">
        <v>5549</v>
      </c>
      <c r="S55" s="92" t="s">
        <v>9975</v>
      </c>
    </row>
    <row r="56" spans="1:19" ht="39.950000000000003" customHeight="1">
      <c r="A56" s="183" t="s">
        <v>5905</v>
      </c>
      <c r="B56" s="77" t="s">
        <v>5542</v>
      </c>
      <c r="C56" s="88"/>
      <c r="D56" s="88"/>
      <c r="E56" s="77" t="s">
        <v>5542</v>
      </c>
      <c r="F56" s="77" t="s">
        <v>5542</v>
      </c>
      <c r="G56" s="77" t="s">
        <v>5542</v>
      </c>
      <c r="H56" s="88"/>
      <c r="I56" s="75" t="s">
        <v>5597</v>
      </c>
      <c r="J56" s="76">
        <v>4</v>
      </c>
      <c r="K56" s="76" t="s">
        <v>2144</v>
      </c>
      <c r="L56" s="605"/>
      <c r="M56" s="605"/>
      <c r="N56" s="90" t="s">
        <v>5544</v>
      </c>
      <c r="O56" s="90" t="s">
        <v>5545</v>
      </c>
      <c r="P56" s="88"/>
      <c r="Q56" s="91" t="s">
        <v>5548</v>
      </c>
      <c r="R56" s="92" t="s">
        <v>5549</v>
      </c>
      <c r="S56" s="92" t="s">
        <v>9975</v>
      </c>
    </row>
    <row r="57" spans="1:19" ht="39.950000000000003" customHeight="1">
      <c r="A57" s="183" t="s">
        <v>5905</v>
      </c>
      <c r="B57" s="77" t="s">
        <v>5542</v>
      </c>
      <c r="C57" s="88"/>
      <c r="D57" s="88"/>
      <c r="E57" s="77" t="s">
        <v>5542</v>
      </c>
      <c r="F57" s="77" t="s">
        <v>5542</v>
      </c>
      <c r="G57" s="77" t="s">
        <v>5542</v>
      </c>
      <c r="H57" s="88"/>
      <c r="I57" s="75" t="s">
        <v>5598</v>
      </c>
      <c r="J57" s="76">
        <v>8</v>
      </c>
      <c r="K57" s="76" t="s">
        <v>2144</v>
      </c>
      <c r="L57" s="605"/>
      <c r="M57" s="605"/>
      <c r="N57" s="90" t="s">
        <v>5544</v>
      </c>
      <c r="O57" s="90" t="s">
        <v>5545</v>
      </c>
      <c r="P57" s="88"/>
      <c r="Q57" s="91" t="s">
        <v>5548</v>
      </c>
      <c r="R57" s="92" t="s">
        <v>5549</v>
      </c>
      <c r="S57" s="92" t="s">
        <v>9975</v>
      </c>
    </row>
    <row r="58" spans="1:19" ht="39.950000000000003" customHeight="1">
      <c r="A58" s="183" t="s">
        <v>5905</v>
      </c>
      <c r="B58" s="77" t="s">
        <v>5542</v>
      </c>
      <c r="C58" s="88"/>
      <c r="D58" s="88"/>
      <c r="E58" s="77" t="s">
        <v>5542</v>
      </c>
      <c r="F58" s="77" t="s">
        <v>5542</v>
      </c>
      <c r="G58" s="77" t="s">
        <v>5542</v>
      </c>
      <c r="H58" s="88"/>
      <c r="I58" s="75" t="s">
        <v>5599</v>
      </c>
      <c r="J58" s="76">
        <v>1</v>
      </c>
      <c r="K58" s="76" t="s">
        <v>2144</v>
      </c>
      <c r="L58" s="605"/>
      <c r="M58" s="605"/>
      <c r="N58" s="90" t="s">
        <v>5544</v>
      </c>
      <c r="O58" s="90" t="s">
        <v>5545</v>
      </c>
      <c r="P58" s="88"/>
      <c r="Q58" s="91" t="s">
        <v>5548</v>
      </c>
      <c r="R58" s="92" t="s">
        <v>5549</v>
      </c>
      <c r="S58" s="92" t="s">
        <v>9975</v>
      </c>
    </row>
    <row r="59" spans="1:19" ht="39.950000000000003" customHeight="1">
      <c r="A59" s="183" t="s">
        <v>5905</v>
      </c>
      <c r="B59" s="77" t="s">
        <v>5542</v>
      </c>
      <c r="C59" s="88"/>
      <c r="D59" s="88"/>
      <c r="E59" s="77" t="s">
        <v>5542</v>
      </c>
      <c r="F59" s="77" t="s">
        <v>5542</v>
      </c>
      <c r="G59" s="77" t="s">
        <v>5542</v>
      </c>
      <c r="H59" s="88"/>
      <c r="I59" s="75" t="s">
        <v>5600</v>
      </c>
      <c r="J59" s="76">
        <v>1</v>
      </c>
      <c r="K59" s="76" t="s">
        <v>2144</v>
      </c>
      <c r="L59" s="605"/>
      <c r="M59" s="605"/>
      <c r="N59" s="90" t="s">
        <v>5544</v>
      </c>
      <c r="O59" s="90" t="s">
        <v>5545</v>
      </c>
      <c r="P59" s="88"/>
      <c r="Q59" s="91" t="s">
        <v>5548</v>
      </c>
      <c r="R59" s="92" t="s">
        <v>5549</v>
      </c>
      <c r="S59" s="92" t="s">
        <v>9975</v>
      </c>
    </row>
    <row r="60" spans="1:19" ht="39.950000000000003" customHeight="1">
      <c r="A60" s="183" t="s">
        <v>5905</v>
      </c>
      <c r="B60" s="77" t="s">
        <v>5542</v>
      </c>
      <c r="C60" s="88"/>
      <c r="D60" s="88"/>
      <c r="E60" s="77" t="s">
        <v>5542</v>
      </c>
      <c r="F60" s="77" t="s">
        <v>5542</v>
      </c>
      <c r="G60" s="77" t="s">
        <v>5542</v>
      </c>
      <c r="H60" s="88"/>
      <c r="I60" s="75" t="s">
        <v>5588</v>
      </c>
      <c r="J60" s="76">
        <v>2</v>
      </c>
      <c r="K60" s="76" t="s">
        <v>2144</v>
      </c>
      <c r="L60" s="605"/>
      <c r="M60" s="605"/>
      <c r="N60" s="90" t="s">
        <v>5544</v>
      </c>
      <c r="O60" s="90" t="s">
        <v>5545</v>
      </c>
      <c r="P60" s="88"/>
      <c r="Q60" s="91" t="s">
        <v>5548</v>
      </c>
      <c r="R60" s="92" t="s">
        <v>5549</v>
      </c>
      <c r="S60" s="92" t="s">
        <v>9975</v>
      </c>
    </row>
    <row r="61" spans="1:19" ht="42" customHeight="1">
      <c r="A61" s="183" t="s">
        <v>5905</v>
      </c>
      <c r="B61" s="77" t="s">
        <v>5542</v>
      </c>
      <c r="C61" s="77">
        <v>39</v>
      </c>
      <c r="D61" s="88"/>
      <c r="E61" s="77" t="s">
        <v>5542</v>
      </c>
      <c r="F61" s="77" t="s">
        <v>5542</v>
      </c>
      <c r="G61" s="77" t="s">
        <v>5542</v>
      </c>
      <c r="H61" s="88"/>
      <c r="I61" s="75" t="s">
        <v>5601</v>
      </c>
      <c r="J61" s="76">
        <v>1</v>
      </c>
      <c r="K61" s="77" t="s">
        <v>5558</v>
      </c>
      <c r="L61" s="605"/>
      <c r="M61" s="605"/>
      <c r="N61" s="90" t="s">
        <v>5544</v>
      </c>
      <c r="O61" s="90" t="s">
        <v>5545</v>
      </c>
      <c r="P61" s="88"/>
      <c r="Q61" s="91" t="s">
        <v>5548</v>
      </c>
      <c r="R61" s="92" t="s">
        <v>5549</v>
      </c>
      <c r="S61" s="92" t="s">
        <v>9975</v>
      </c>
    </row>
    <row r="62" spans="1:19" ht="42" customHeight="1">
      <c r="A62" s="183" t="s">
        <v>5905</v>
      </c>
      <c r="B62" s="77" t="s">
        <v>5542</v>
      </c>
      <c r="C62" s="99" t="s">
        <v>5583</v>
      </c>
      <c r="D62" s="88"/>
      <c r="E62" s="77" t="s">
        <v>5542</v>
      </c>
      <c r="F62" s="77" t="s">
        <v>5542</v>
      </c>
      <c r="G62" s="77" t="s">
        <v>5542</v>
      </c>
      <c r="H62" s="88"/>
      <c r="I62" s="75" t="s">
        <v>5584</v>
      </c>
      <c r="J62" s="76">
        <v>1</v>
      </c>
      <c r="K62" s="77" t="s">
        <v>5558</v>
      </c>
      <c r="L62" s="605"/>
      <c r="M62" s="605"/>
      <c r="N62" s="90" t="s">
        <v>5544</v>
      </c>
      <c r="O62" s="90" t="s">
        <v>5545</v>
      </c>
      <c r="P62" s="88"/>
      <c r="Q62" s="91" t="s">
        <v>5548</v>
      </c>
      <c r="R62" s="92" t="s">
        <v>5549</v>
      </c>
      <c r="S62" s="92" t="s">
        <v>9975</v>
      </c>
    </row>
    <row r="63" spans="1:19" ht="39.950000000000003" customHeight="1">
      <c r="A63" s="183" t="s">
        <v>5905</v>
      </c>
      <c r="B63" s="77" t="s">
        <v>5542</v>
      </c>
      <c r="C63" s="77"/>
      <c r="D63" s="88"/>
      <c r="E63" s="77" t="s">
        <v>5542</v>
      </c>
      <c r="F63" s="77" t="s">
        <v>5542</v>
      </c>
      <c r="G63" s="77" t="s">
        <v>5542</v>
      </c>
      <c r="H63" s="88"/>
      <c r="I63" s="75" t="s">
        <v>5585</v>
      </c>
      <c r="J63" s="76">
        <v>1</v>
      </c>
      <c r="K63" s="77" t="s">
        <v>5558</v>
      </c>
      <c r="L63" s="605"/>
      <c r="M63" s="605"/>
      <c r="N63" s="90" t="s">
        <v>5544</v>
      </c>
      <c r="O63" s="90" t="s">
        <v>5545</v>
      </c>
      <c r="P63" s="88"/>
      <c r="Q63" s="91" t="s">
        <v>5548</v>
      </c>
      <c r="R63" s="92" t="s">
        <v>5549</v>
      </c>
      <c r="S63" s="92" t="s">
        <v>9975</v>
      </c>
    </row>
    <row r="64" spans="1:19" ht="39.950000000000003" customHeight="1">
      <c r="A64" s="183" t="s">
        <v>5905</v>
      </c>
      <c r="B64" s="77" t="s">
        <v>5542</v>
      </c>
      <c r="C64" s="77"/>
      <c r="D64" s="88"/>
      <c r="E64" s="77" t="s">
        <v>5542</v>
      </c>
      <c r="F64" s="77" t="s">
        <v>5542</v>
      </c>
      <c r="G64" s="77" t="s">
        <v>5542</v>
      </c>
      <c r="H64" s="88"/>
      <c r="I64" s="75" t="s">
        <v>5602</v>
      </c>
      <c r="J64" s="76">
        <v>4</v>
      </c>
      <c r="K64" s="76" t="s">
        <v>2144</v>
      </c>
      <c r="L64" s="605"/>
      <c r="M64" s="605"/>
      <c r="N64" s="90" t="s">
        <v>5544</v>
      </c>
      <c r="O64" s="90" t="s">
        <v>5545</v>
      </c>
      <c r="P64" s="88"/>
      <c r="Q64" s="91" t="s">
        <v>5548</v>
      </c>
      <c r="R64" s="92" t="s">
        <v>5549</v>
      </c>
      <c r="S64" s="92" t="s">
        <v>9975</v>
      </c>
    </row>
    <row r="65" spans="1:19" ht="39.950000000000003" customHeight="1">
      <c r="A65" s="183" t="s">
        <v>5905</v>
      </c>
      <c r="B65" s="77" t="s">
        <v>5542</v>
      </c>
      <c r="C65" s="77"/>
      <c r="D65" s="88"/>
      <c r="E65" s="77" t="s">
        <v>5542</v>
      </c>
      <c r="F65" s="77" t="s">
        <v>5542</v>
      </c>
      <c r="G65" s="77" t="s">
        <v>5542</v>
      </c>
      <c r="H65" s="88"/>
      <c r="I65" s="75" t="s">
        <v>5587</v>
      </c>
      <c r="J65" s="76">
        <v>4</v>
      </c>
      <c r="K65" s="76" t="s">
        <v>2144</v>
      </c>
      <c r="L65" s="605"/>
      <c r="M65" s="605"/>
      <c r="N65" s="90" t="s">
        <v>5544</v>
      </c>
      <c r="O65" s="90" t="s">
        <v>5545</v>
      </c>
      <c r="P65" s="88"/>
      <c r="Q65" s="91" t="s">
        <v>5548</v>
      </c>
      <c r="R65" s="92" t="s">
        <v>5549</v>
      </c>
      <c r="S65" s="92" t="s">
        <v>9975</v>
      </c>
    </row>
    <row r="66" spans="1:19" ht="39.950000000000003" customHeight="1">
      <c r="A66" s="183" t="s">
        <v>5905</v>
      </c>
      <c r="B66" s="77" t="s">
        <v>5542</v>
      </c>
      <c r="C66" s="77"/>
      <c r="D66" s="88"/>
      <c r="E66" s="77" t="s">
        <v>5542</v>
      </c>
      <c r="F66" s="77" t="s">
        <v>5542</v>
      </c>
      <c r="G66" s="77" t="s">
        <v>5542</v>
      </c>
      <c r="H66" s="88"/>
      <c r="I66" s="75" t="s">
        <v>5588</v>
      </c>
      <c r="J66" s="76">
        <v>1</v>
      </c>
      <c r="K66" s="76" t="s">
        <v>2144</v>
      </c>
      <c r="L66" s="605"/>
      <c r="M66" s="605"/>
      <c r="N66" s="90" t="s">
        <v>5544</v>
      </c>
      <c r="O66" s="90" t="s">
        <v>5545</v>
      </c>
      <c r="P66" s="88"/>
      <c r="Q66" s="91" t="s">
        <v>5548</v>
      </c>
      <c r="R66" s="92" t="s">
        <v>5549</v>
      </c>
      <c r="S66" s="92" t="s">
        <v>9975</v>
      </c>
    </row>
    <row r="67" spans="1:19" ht="39.950000000000003" customHeight="1">
      <c r="A67" s="183" t="s">
        <v>5905</v>
      </c>
      <c r="B67" s="77" t="s">
        <v>5542</v>
      </c>
      <c r="C67" s="77"/>
      <c r="D67" s="88"/>
      <c r="E67" s="77" t="s">
        <v>5542</v>
      </c>
      <c r="F67" s="77" t="s">
        <v>5542</v>
      </c>
      <c r="G67" s="77" t="s">
        <v>5542</v>
      </c>
      <c r="H67" s="88"/>
      <c r="I67" s="75" t="s">
        <v>5603</v>
      </c>
      <c r="J67" s="76">
        <v>1</v>
      </c>
      <c r="K67" s="76" t="s">
        <v>2144</v>
      </c>
      <c r="L67" s="605"/>
      <c r="M67" s="605"/>
      <c r="N67" s="90" t="s">
        <v>5544</v>
      </c>
      <c r="O67" s="90" t="s">
        <v>5545</v>
      </c>
      <c r="P67" s="88"/>
      <c r="Q67" s="91" t="s">
        <v>5548</v>
      </c>
      <c r="R67" s="92" t="s">
        <v>5549</v>
      </c>
      <c r="S67" s="92" t="s">
        <v>9975</v>
      </c>
    </row>
    <row r="68" spans="1:19" ht="39.950000000000003" customHeight="1">
      <c r="A68" s="183" t="s">
        <v>5905</v>
      </c>
      <c r="B68" s="77" t="s">
        <v>5542</v>
      </c>
      <c r="C68" s="77"/>
      <c r="D68" s="88"/>
      <c r="E68" s="77" t="s">
        <v>5542</v>
      </c>
      <c r="F68" s="77" t="s">
        <v>5542</v>
      </c>
      <c r="G68" s="77" t="s">
        <v>5542</v>
      </c>
      <c r="H68" s="88"/>
      <c r="I68" s="75" t="s">
        <v>5590</v>
      </c>
      <c r="J68" s="76">
        <v>1</v>
      </c>
      <c r="K68" s="76" t="s">
        <v>2144</v>
      </c>
      <c r="L68" s="605"/>
      <c r="M68" s="605"/>
      <c r="N68" s="90" t="s">
        <v>5544</v>
      </c>
      <c r="O68" s="90" t="s">
        <v>5545</v>
      </c>
      <c r="P68" s="88"/>
      <c r="Q68" s="91" t="s">
        <v>5548</v>
      </c>
      <c r="R68" s="92" t="s">
        <v>5549</v>
      </c>
      <c r="S68" s="92" t="s">
        <v>9975</v>
      </c>
    </row>
    <row r="69" spans="1:19" ht="39.950000000000003" customHeight="1">
      <c r="A69" s="183" t="s">
        <v>5905</v>
      </c>
      <c r="B69" s="77" t="s">
        <v>5542</v>
      </c>
      <c r="C69" s="77"/>
      <c r="D69" s="88"/>
      <c r="E69" s="77" t="s">
        <v>5542</v>
      </c>
      <c r="F69" s="77" t="s">
        <v>5542</v>
      </c>
      <c r="G69" s="77" t="s">
        <v>5542</v>
      </c>
      <c r="H69" s="88"/>
      <c r="I69" s="75" t="s">
        <v>5591</v>
      </c>
      <c r="J69" s="76">
        <v>6</v>
      </c>
      <c r="K69" s="76" t="s">
        <v>2144</v>
      </c>
      <c r="L69" s="605"/>
      <c r="M69" s="605"/>
      <c r="N69" s="90" t="s">
        <v>5544</v>
      </c>
      <c r="O69" s="90" t="s">
        <v>5545</v>
      </c>
      <c r="P69" s="88"/>
      <c r="Q69" s="91" t="s">
        <v>5548</v>
      </c>
      <c r="R69" s="92" t="s">
        <v>5549</v>
      </c>
      <c r="S69" s="92" t="s">
        <v>9975</v>
      </c>
    </row>
    <row r="70" spans="1:19" ht="39.950000000000003" customHeight="1">
      <c r="A70" s="183" t="s">
        <v>5905</v>
      </c>
      <c r="B70" s="77" t="s">
        <v>5542</v>
      </c>
      <c r="C70" s="77"/>
      <c r="D70" s="88"/>
      <c r="E70" s="77" t="s">
        <v>5542</v>
      </c>
      <c r="F70" s="77" t="s">
        <v>5542</v>
      </c>
      <c r="G70" s="77" t="s">
        <v>5542</v>
      </c>
      <c r="H70" s="88"/>
      <c r="I70" s="75" t="s">
        <v>5604</v>
      </c>
      <c r="J70" s="76">
        <v>1</v>
      </c>
      <c r="K70" s="76" t="s">
        <v>2144</v>
      </c>
      <c r="L70" s="605"/>
      <c r="M70" s="605"/>
      <c r="N70" s="90" t="s">
        <v>5544</v>
      </c>
      <c r="O70" s="90" t="s">
        <v>5545</v>
      </c>
      <c r="P70" s="88"/>
      <c r="Q70" s="91" t="s">
        <v>5548</v>
      </c>
      <c r="R70" s="92" t="s">
        <v>5549</v>
      </c>
      <c r="S70" s="92" t="s">
        <v>9975</v>
      </c>
    </row>
    <row r="71" spans="1:19" ht="39.950000000000003" customHeight="1">
      <c r="A71" s="183" t="s">
        <v>5905</v>
      </c>
      <c r="B71" s="77" t="s">
        <v>5542</v>
      </c>
      <c r="C71" s="77"/>
      <c r="D71" s="88"/>
      <c r="E71" s="77" t="s">
        <v>5542</v>
      </c>
      <c r="F71" s="77" t="s">
        <v>5542</v>
      </c>
      <c r="G71" s="77" t="s">
        <v>5542</v>
      </c>
      <c r="H71" s="88"/>
      <c r="I71" s="75" t="s">
        <v>5605</v>
      </c>
      <c r="J71" s="76">
        <v>1</v>
      </c>
      <c r="K71" s="76" t="s">
        <v>2144</v>
      </c>
      <c r="L71" s="605"/>
      <c r="M71" s="605"/>
      <c r="N71" s="90" t="s">
        <v>5544</v>
      </c>
      <c r="O71" s="90" t="s">
        <v>5545</v>
      </c>
      <c r="P71" s="88"/>
      <c r="Q71" s="91" t="s">
        <v>5548</v>
      </c>
      <c r="R71" s="92" t="s">
        <v>5549</v>
      </c>
      <c r="S71" s="92" t="s">
        <v>9975</v>
      </c>
    </row>
    <row r="72" spans="1:19" ht="39.950000000000003" customHeight="1">
      <c r="A72" s="183" t="s">
        <v>5905</v>
      </c>
      <c r="B72" s="77" t="s">
        <v>5542</v>
      </c>
      <c r="C72" s="77"/>
      <c r="D72" s="88"/>
      <c r="E72" s="77" t="s">
        <v>5542</v>
      </c>
      <c r="F72" s="77" t="s">
        <v>5542</v>
      </c>
      <c r="G72" s="77" t="s">
        <v>5542</v>
      </c>
      <c r="H72" s="88"/>
      <c r="I72" s="75" t="s">
        <v>5603</v>
      </c>
      <c r="J72" s="76">
        <v>2</v>
      </c>
      <c r="K72" s="76" t="s">
        <v>2144</v>
      </c>
      <c r="L72" s="605"/>
      <c r="M72" s="605"/>
      <c r="N72" s="90" t="s">
        <v>5544</v>
      </c>
      <c r="O72" s="90" t="s">
        <v>5545</v>
      </c>
      <c r="P72" s="88"/>
      <c r="Q72" s="91" t="s">
        <v>5548</v>
      </c>
      <c r="R72" s="92" t="s">
        <v>5549</v>
      </c>
      <c r="S72" s="92" t="s">
        <v>9975</v>
      </c>
    </row>
    <row r="73" spans="1:19" ht="42" customHeight="1">
      <c r="A73" s="183" t="s">
        <v>5905</v>
      </c>
      <c r="B73" s="77" t="s">
        <v>5542</v>
      </c>
      <c r="C73" s="77"/>
      <c r="D73" s="88"/>
      <c r="E73" s="77" t="s">
        <v>5542</v>
      </c>
      <c r="F73" s="77" t="s">
        <v>5542</v>
      </c>
      <c r="G73" s="77" t="s">
        <v>5542</v>
      </c>
      <c r="H73" s="88"/>
      <c r="I73" s="75" t="s">
        <v>5606</v>
      </c>
      <c r="J73" s="76">
        <v>4</v>
      </c>
      <c r="K73" s="76" t="s">
        <v>2144</v>
      </c>
      <c r="L73" s="605"/>
      <c r="M73" s="605"/>
      <c r="N73" s="90" t="s">
        <v>5544</v>
      </c>
      <c r="O73" s="90" t="s">
        <v>5545</v>
      </c>
      <c r="P73" s="88"/>
      <c r="Q73" s="91" t="s">
        <v>5548</v>
      </c>
      <c r="R73" s="92" t="s">
        <v>5549</v>
      </c>
      <c r="S73" s="92" t="s">
        <v>9975</v>
      </c>
    </row>
    <row r="74" spans="1:19" ht="39.950000000000003" customHeight="1">
      <c r="A74" s="183" t="s">
        <v>5905</v>
      </c>
      <c r="B74" s="77" t="s">
        <v>5542</v>
      </c>
      <c r="C74" s="77"/>
      <c r="D74" s="88"/>
      <c r="E74" s="77" t="s">
        <v>5542</v>
      </c>
      <c r="F74" s="77" t="s">
        <v>5542</v>
      </c>
      <c r="G74" s="77" t="s">
        <v>5542</v>
      </c>
      <c r="H74" s="88"/>
      <c r="I74" s="75" t="s">
        <v>5607</v>
      </c>
      <c r="J74" s="76">
        <v>6</v>
      </c>
      <c r="K74" s="76" t="s">
        <v>2144</v>
      </c>
      <c r="L74" s="605"/>
      <c r="M74" s="605"/>
      <c r="N74" s="90" t="s">
        <v>5544</v>
      </c>
      <c r="O74" s="90" t="s">
        <v>5545</v>
      </c>
      <c r="P74" s="88"/>
      <c r="Q74" s="91" t="s">
        <v>5548</v>
      </c>
      <c r="R74" s="92" t="s">
        <v>5549</v>
      </c>
      <c r="S74" s="92" t="s">
        <v>9975</v>
      </c>
    </row>
    <row r="75" spans="1:19" ht="42" customHeight="1">
      <c r="A75" s="183" t="s">
        <v>5905</v>
      </c>
      <c r="B75" s="77" t="s">
        <v>5542</v>
      </c>
      <c r="C75" s="77"/>
      <c r="D75" s="88"/>
      <c r="E75" s="77" t="s">
        <v>5542</v>
      </c>
      <c r="F75" s="77" t="s">
        <v>5542</v>
      </c>
      <c r="G75" s="77" t="s">
        <v>5542</v>
      </c>
      <c r="H75" s="88"/>
      <c r="I75" s="75" t="s">
        <v>5608</v>
      </c>
      <c r="J75" s="76">
        <v>2</v>
      </c>
      <c r="K75" s="76" t="s">
        <v>2144</v>
      </c>
      <c r="L75" s="605"/>
      <c r="M75" s="605"/>
      <c r="N75" s="90" t="s">
        <v>5544</v>
      </c>
      <c r="O75" s="90" t="s">
        <v>5545</v>
      </c>
      <c r="P75" s="88"/>
      <c r="Q75" s="91" t="s">
        <v>5548</v>
      </c>
      <c r="R75" s="92" t="s">
        <v>5549</v>
      </c>
      <c r="S75" s="92" t="s">
        <v>9975</v>
      </c>
    </row>
    <row r="76" spans="1:19" ht="39.950000000000003" customHeight="1">
      <c r="A76" s="183" t="s">
        <v>5905</v>
      </c>
      <c r="B76" s="77" t="s">
        <v>5542</v>
      </c>
      <c r="C76" s="77">
        <v>40</v>
      </c>
      <c r="D76" s="88"/>
      <c r="E76" s="77" t="s">
        <v>5542</v>
      </c>
      <c r="F76" s="77" t="s">
        <v>5542</v>
      </c>
      <c r="G76" s="77" t="s">
        <v>5542</v>
      </c>
      <c r="H76" s="88"/>
      <c r="I76" s="75" t="s">
        <v>5609</v>
      </c>
      <c r="J76" s="76">
        <v>1</v>
      </c>
      <c r="K76" s="77" t="s">
        <v>5558</v>
      </c>
      <c r="L76" s="605"/>
      <c r="M76" s="605"/>
      <c r="N76" s="90" t="s">
        <v>5544</v>
      </c>
      <c r="O76" s="90" t="s">
        <v>5545</v>
      </c>
      <c r="P76" s="88"/>
      <c r="Q76" s="91"/>
      <c r="R76" s="88"/>
      <c r="S76" s="88" t="s">
        <v>9975</v>
      </c>
    </row>
    <row r="77" spans="1:19" ht="39.950000000000003" customHeight="1">
      <c r="A77" s="183" t="s">
        <v>5905</v>
      </c>
      <c r="B77" s="77" t="s">
        <v>5542</v>
      </c>
      <c r="C77" s="99" t="s">
        <v>5583</v>
      </c>
      <c r="D77" s="88"/>
      <c r="E77" s="77" t="s">
        <v>5542</v>
      </c>
      <c r="F77" s="77" t="s">
        <v>5542</v>
      </c>
      <c r="G77" s="77" t="s">
        <v>5542</v>
      </c>
      <c r="H77" s="88"/>
      <c r="I77" s="75" t="s">
        <v>5584</v>
      </c>
      <c r="J77" s="76">
        <v>1</v>
      </c>
      <c r="K77" s="77" t="s">
        <v>5558</v>
      </c>
      <c r="L77" s="605"/>
      <c r="M77" s="605"/>
      <c r="N77" s="90" t="s">
        <v>5544</v>
      </c>
      <c r="O77" s="90" t="s">
        <v>5545</v>
      </c>
      <c r="P77" s="88"/>
      <c r="Q77" s="96" t="s">
        <v>5563</v>
      </c>
      <c r="R77" s="92" t="s">
        <v>5610</v>
      </c>
      <c r="S77" s="92" t="s">
        <v>9975</v>
      </c>
    </row>
    <row r="78" spans="1:19" ht="39.950000000000003" customHeight="1">
      <c r="A78" s="183" t="s">
        <v>5905</v>
      </c>
      <c r="B78" s="77" t="s">
        <v>5542</v>
      </c>
      <c r="C78" s="77"/>
      <c r="D78" s="88"/>
      <c r="E78" s="77" t="s">
        <v>5542</v>
      </c>
      <c r="F78" s="77" t="s">
        <v>5542</v>
      </c>
      <c r="G78" s="77" t="s">
        <v>5542</v>
      </c>
      <c r="H78" s="88"/>
      <c r="I78" s="75" t="s">
        <v>5585</v>
      </c>
      <c r="J78" s="76">
        <v>1</v>
      </c>
      <c r="K78" s="77" t="s">
        <v>5558</v>
      </c>
      <c r="L78" s="605"/>
      <c r="M78" s="605"/>
      <c r="N78" s="90" t="s">
        <v>5544</v>
      </c>
      <c r="O78" s="90" t="s">
        <v>5545</v>
      </c>
      <c r="P78" s="88"/>
      <c r="Q78" s="96" t="s">
        <v>5563</v>
      </c>
      <c r="R78" s="92" t="s">
        <v>5610</v>
      </c>
      <c r="S78" s="92" t="s">
        <v>9975</v>
      </c>
    </row>
    <row r="79" spans="1:19" ht="39.950000000000003" customHeight="1">
      <c r="A79" s="183" t="s">
        <v>5905</v>
      </c>
      <c r="B79" s="77" t="s">
        <v>5542</v>
      </c>
      <c r="C79" s="77"/>
      <c r="D79" s="88"/>
      <c r="E79" s="77" t="s">
        <v>5542</v>
      </c>
      <c r="F79" s="77" t="s">
        <v>5542</v>
      </c>
      <c r="G79" s="77" t="s">
        <v>5542</v>
      </c>
      <c r="H79" s="88"/>
      <c r="I79" s="75" t="s">
        <v>5586</v>
      </c>
      <c r="J79" s="76">
        <v>4</v>
      </c>
      <c r="K79" s="76" t="s">
        <v>2144</v>
      </c>
      <c r="L79" s="605"/>
      <c r="M79" s="605"/>
      <c r="N79" s="90" t="s">
        <v>5544</v>
      </c>
      <c r="O79" s="90" t="s">
        <v>5545</v>
      </c>
      <c r="P79" s="88"/>
      <c r="Q79" s="96" t="s">
        <v>5563</v>
      </c>
      <c r="R79" s="92" t="s">
        <v>5610</v>
      </c>
      <c r="S79" s="92" t="s">
        <v>9975</v>
      </c>
    </row>
    <row r="80" spans="1:19" ht="39.950000000000003" customHeight="1">
      <c r="A80" s="183" t="s">
        <v>5905</v>
      </c>
      <c r="B80" s="77" t="s">
        <v>5542</v>
      </c>
      <c r="C80" s="77"/>
      <c r="D80" s="88"/>
      <c r="E80" s="77" t="s">
        <v>5542</v>
      </c>
      <c r="F80" s="77" t="s">
        <v>5542</v>
      </c>
      <c r="G80" s="77" t="s">
        <v>5542</v>
      </c>
      <c r="H80" s="88"/>
      <c r="I80" s="75" t="s">
        <v>5587</v>
      </c>
      <c r="J80" s="76">
        <v>4</v>
      </c>
      <c r="K80" s="76" t="s">
        <v>2144</v>
      </c>
      <c r="L80" s="605"/>
      <c r="M80" s="605"/>
      <c r="N80" s="90" t="s">
        <v>5544</v>
      </c>
      <c r="O80" s="90" t="s">
        <v>5545</v>
      </c>
      <c r="P80" s="88"/>
      <c r="Q80" s="96" t="s">
        <v>5563</v>
      </c>
      <c r="R80" s="92" t="s">
        <v>5610</v>
      </c>
      <c r="S80" s="92" t="s">
        <v>9975</v>
      </c>
    </row>
    <row r="81" spans="1:19" ht="39.950000000000003" customHeight="1">
      <c r="A81" s="183" t="s">
        <v>5905</v>
      </c>
      <c r="B81" s="77" t="s">
        <v>5542</v>
      </c>
      <c r="C81" s="77"/>
      <c r="D81" s="88"/>
      <c r="E81" s="77" t="s">
        <v>5542</v>
      </c>
      <c r="F81" s="77" t="s">
        <v>5542</v>
      </c>
      <c r="G81" s="77" t="s">
        <v>5542</v>
      </c>
      <c r="H81" s="88"/>
      <c r="I81" s="75" t="s">
        <v>5584</v>
      </c>
      <c r="J81" s="76">
        <v>1</v>
      </c>
      <c r="K81" s="77" t="s">
        <v>5558</v>
      </c>
      <c r="L81" s="605"/>
      <c r="M81" s="605"/>
      <c r="N81" s="90" t="s">
        <v>5544</v>
      </c>
      <c r="O81" s="90" t="s">
        <v>5545</v>
      </c>
      <c r="P81" s="88"/>
      <c r="Q81" s="96" t="s">
        <v>5563</v>
      </c>
      <c r="R81" s="92" t="s">
        <v>5610</v>
      </c>
      <c r="S81" s="92" t="s">
        <v>9975</v>
      </c>
    </row>
    <row r="82" spans="1:19" ht="42" customHeight="1">
      <c r="A82" s="183" t="s">
        <v>5905</v>
      </c>
      <c r="B82" s="77" t="s">
        <v>5542</v>
      </c>
      <c r="C82" s="77"/>
      <c r="D82" s="88"/>
      <c r="E82" s="77" t="s">
        <v>5542</v>
      </c>
      <c r="F82" s="77" t="s">
        <v>5542</v>
      </c>
      <c r="G82" s="77" t="s">
        <v>5542</v>
      </c>
      <c r="H82" s="88"/>
      <c r="I82" s="75" t="s">
        <v>5585</v>
      </c>
      <c r="J82" s="76">
        <v>1</v>
      </c>
      <c r="K82" s="77" t="s">
        <v>5558</v>
      </c>
      <c r="L82" s="605"/>
      <c r="M82" s="605"/>
      <c r="N82" s="90" t="s">
        <v>5544</v>
      </c>
      <c r="O82" s="90" t="s">
        <v>5545</v>
      </c>
      <c r="P82" s="88"/>
      <c r="Q82" s="96" t="s">
        <v>5563</v>
      </c>
      <c r="R82" s="92" t="s">
        <v>5610</v>
      </c>
      <c r="S82" s="92" t="s">
        <v>9975</v>
      </c>
    </row>
    <row r="83" spans="1:19" ht="39.950000000000003" customHeight="1">
      <c r="A83" s="183" t="s">
        <v>5905</v>
      </c>
      <c r="B83" s="77" t="s">
        <v>5542</v>
      </c>
      <c r="C83" s="77"/>
      <c r="D83" s="88"/>
      <c r="E83" s="77" t="s">
        <v>5542</v>
      </c>
      <c r="F83" s="77" t="s">
        <v>5542</v>
      </c>
      <c r="G83" s="77" t="s">
        <v>5542</v>
      </c>
      <c r="H83" s="88"/>
      <c r="I83" s="75" t="s">
        <v>5586</v>
      </c>
      <c r="J83" s="76">
        <v>4</v>
      </c>
      <c r="K83" s="76" t="s">
        <v>2144</v>
      </c>
      <c r="L83" s="605"/>
      <c r="M83" s="605"/>
      <c r="N83" s="90" t="s">
        <v>5544</v>
      </c>
      <c r="O83" s="90" t="s">
        <v>5545</v>
      </c>
      <c r="P83" s="88"/>
      <c r="Q83" s="96" t="s">
        <v>5563</v>
      </c>
      <c r="R83" s="92" t="s">
        <v>5610</v>
      </c>
      <c r="S83" s="92" t="s">
        <v>9975</v>
      </c>
    </row>
    <row r="84" spans="1:19" ht="42" customHeight="1">
      <c r="A84" s="183" t="s">
        <v>5905</v>
      </c>
      <c r="B84" s="77" t="s">
        <v>5542</v>
      </c>
      <c r="C84" s="77"/>
      <c r="D84" s="88"/>
      <c r="E84" s="77" t="s">
        <v>5542</v>
      </c>
      <c r="F84" s="77" t="s">
        <v>5542</v>
      </c>
      <c r="G84" s="77" t="s">
        <v>5542</v>
      </c>
      <c r="H84" s="88"/>
      <c r="I84" s="75" t="s">
        <v>5587</v>
      </c>
      <c r="J84" s="76">
        <v>4</v>
      </c>
      <c r="K84" s="76" t="s">
        <v>2144</v>
      </c>
      <c r="L84" s="605"/>
      <c r="M84" s="605"/>
      <c r="N84" s="90" t="s">
        <v>5544</v>
      </c>
      <c r="O84" s="90" t="s">
        <v>5545</v>
      </c>
      <c r="P84" s="88"/>
      <c r="Q84" s="96" t="s">
        <v>5563</v>
      </c>
      <c r="R84" s="92" t="s">
        <v>5610</v>
      </c>
      <c r="S84" s="92" t="s">
        <v>9975</v>
      </c>
    </row>
    <row r="85" spans="1:19" ht="30" customHeight="1">
      <c r="A85" s="183" t="s">
        <v>5905</v>
      </c>
      <c r="B85" s="77" t="s">
        <v>5542</v>
      </c>
      <c r="C85" s="88">
        <v>41</v>
      </c>
      <c r="D85" s="88"/>
      <c r="E85" s="77" t="s">
        <v>5542</v>
      </c>
      <c r="F85" s="77" t="s">
        <v>5542</v>
      </c>
      <c r="G85" s="77" t="s">
        <v>5542</v>
      </c>
      <c r="H85" s="88"/>
      <c r="I85" s="75" t="s">
        <v>5611</v>
      </c>
      <c r="J85" s="89">
        <v>2</v>
      </c>
      <c r="K85" s="77" t="s">
        <v>5558</v>
      </c>
      <c r="L85" s="605"/>
      <c r="M85" s="605"/>
      <c r="N85" s="90" t="s">
        <v>5544</v>
      </c>
      <c r="O85" s="90" t="s">
        <v>5545</v>
      </c>
      <c r="P85" s="88"/>
      <c r="Q85" s="91" t="s">
        <v>5548</v>
      </c>
      <c r="R85" s="92" t="s">
        <v>5549</v>
      </c>
      <c r="S85" s="92" t="s">
        <v>9975</v>
      </c>
    </row>
    <row r="86" spans="1:19" ht="30" customHeight="1">
      <c r="A86" s="183" t="s">
        <v>5905</v>
      </c>
      <c r="B86" s="77" t="s">
        <v>5542</v>
      </c>
      <c r="C86" s="99" t="s">
        <v>5583</v>
      </c>
      <c r="D86" s="88"/>
      <c r="E86" s="77" t="s">
        <v>5542</v>
      </c>
      <c r="F86" s="77" t="s">
        <v>5542</v>
      </c>
      <c r="G86" s="77" t="s">
        <v>5542</v>
      </c>
      <c r="H86" s="88"/>
      <c r="I86" s="75" t="s">
        <v>5612</v>
      </c>
      <c r="J86" s="76">
        <v>2</v>
      </c>
      <c r="K86" s="77" t="s">
        <v>2144</v>
      </c>
      <c r="L86" s="605"/>
      <c r="M86" s="605"/>
      <c r="N86" s="90" t="s">
        <v>5544</v>
      </c>
      <c r="O86" s="90" t="s">
        <v>5545</v>
      </c>
      <c r="P86" s="88"/>
      <c r="Q86" s="91" t="s">
        <v>5548</v>
      </c>
      <c r="R86" s="92" t="s">
        <v>5549</v>
      </c>
      <c r="S86" s="92" t="s">
        <v>9975</v>
      </c>
    </row>
    <row r="87" spans="1:19" ht="30" customHeight="1">
      <c r="A87" s="183" t="s">
        <v>5905</v>
      </c>
      <c r="B87" s="77" t="s">
        <v>5542</v>
      </c>
      <c r="C87" s="88"/>
      <c r="D87" s="88"/>
      <c r="E87" s="77" t="s">
        <v>5542</v>
      </c>
      <c r="F87" s="77" t="s">
        <v>5542</v>
      </c>
      <c r="G87" s="77" t="s">
        <v>5542</v>
      </c>
      <c r="H87" s="88"/>
      <c r="I87" s="75" t="s">
        <v>5613</v>
      </c>
      <c r="J87" s="89">
        <v>2</v>
      </c>
      <c r="K87" s="77" t="s">
        <v>2144</v>
      </c>
      <c r="L87" s="605"/>
      <c r="M87" s="605"/>
      <c r="N87" s="90" t="s">
        <v>5544</v>
      </c>
      <c r="O87" s="90" t="s">
        <v>5545</v>
      </c>
      <c r="P87" s="88"/>
      <c r="Q87" s="91" t="s">
        <v>5548</v>
      </c>
      <c r="R87" s="92" t="s">
        <v>5549</v>
      </c>
      <c r="S87" s="92" t="s">
        <v>9975</v>
      </c>
    </row>
    <row r="88" spans="1:19" ht="30" customHeight="1">
      <c r="A88" s="183" t="s">
        <v>5905</v>
      </c>
      <c r="B88" s="77" t="s">
        <v>5542</v>
      </c>
      <c r="C88" s="77"/>
      <c r="D88" s="88"/>
      <c r="E88" s="77" t="s">
        <v>5542</v>
      </c>
      <c r="F88" s="77" t="s">
        <v>5542</v>
      </c>
      <c r="G88" s="77" t="s">
        <v>5542</v>
      </c>
      <c r="H88" s="88"/>
      <c r="I88" s="75" t="s">
        <v>5614</v>
      </c>
      <c r="J88" s="76">
        <v>4</v>
      </c>
      <c r="K88" s="77" t="s">
        <v>2144</v>
      </c>
      <c r="L88" s="605"/>
      <c r="M88" s="605"/>
      <c r="N88" s="90" t="s">
        <v>5544</v>
      </c>
      <c r="O88" s="90" t="s">
        <v>5545</v>
      </c>
      <c r="P88" s="88"/>
      <c r="Q88" s="91" t="s">
        <v>5548</v>
      </c>
      <c r="R88" s="92" t="s">
        <v>5549</v>
      </c>
      <c r="S88" s="92" t="s">
        <v>9975</v>
      </c>
    </row>
    <row r="89" spans="1:19" ht="30" customHeight="1">
      <c r="A89" s="183" t="s">
        <v>5905</v>
      </c>
      <c r="B89" s="77" t="s">
        <v>5542</v>
      </c>
      <c r="C89" s="88">
        <v>42</v>
      </c>
      <c r="D89" s="88"/>
      <c r="E89" s="77" t="s">
        <v>5542</v>
      </c>
      <c r="F89" s="77" t="s">
        <v>5542</v>
      </c>
      <c r="G89" s="77" t="s">
        <v>5542</v>
      </c>
      <c r="H89" s="88"/>
      <c r="I89" s="75" t="s">
        <v>5615</v>
      </c>
      <c r="J89" s="89">
        <v>1</v>
      </c>
      <c r="K89" s="77" t="s">
        <v>5558</v>
      </c>
      <c r="L89" s="605"/>
      <c r="M89" s="605"/>
      <c r="N89" s="90" t="s">
        <v>5544</v>
      </c>
      <c r="O89" s="90" t="s">
        <v>5545</v>
      </c>
      <c r="P89" s="88"/>
      <c r="Q89" s="91" t="s">
        <v>5548</v>
      </c>
      <c r="R89" s="92" t="s">
        <v>5549</v>
      </c>
      <c r="S89" s="92" t="s">
        <v>9975</v>
      </c>
    </row>
    <row r="90" spans="1:19" ht="71.25" customHeight="1">
      <c r="A90" s="183" t="s">
        <v>5905</v>
      </c>
      <c r="B90" s="77" t="s">
        <v>5542</v>
      </c>
      <c r="C90" s="99" t="s">
        <v>5583</v>
      </c>
      <c r="D90" s="88"/>
      <c r="E90" s="77" t="s">
        <v>5542</v>
      </c>
      <c r="F90" s="77" t="s">
        <v>5542</v>
      </c>
      <c r="G90" s="77" t="s">
        <v>5542</v>
      </c>
      <c r="H90" s="88"/>
      <c r="I90" s="75" t="s">
        <v>5616</v>
      </c>
      <c r="J90" s="89">
        <v>1</v>
      </c>
      <c r="K90" s="77" t="s">
        <v>5558</v>
      </c>
      <c r="L90" s="605"/>
      <c r="M90" s="605"/>
      <c r="N90" s="90" t="s">
        <v>5544</v>
      </c>
      <c r="O90" s="90" t="s">
        <v>5545</v>
      </c>
      <c r="P90" s="88"/>
      <c r="Q90" s="91" t="s">
        <v>5548</v>
      </c>
      <c r="R90" s="92" t="s">
        <v>5549</v>
      </c>
      <c r="S90" s="92" t="s">
        <v>9975</v>
      </c>
    </row>
    <row r="91" spans="1:19" ht="30" customHeight="1">
      <c r="A91" s="183" t="s">
        <v>5905</v>
      </c>
      <c r="B91" s="77" t="s">
        <v>5542</v>
      </c>
      <c r="C91" s="88"/>
      <c r="D91" s="88"/>
      <c r="E91" s="77" t="s">
        <v>5542</v>
      </c>
      <c r="F91" s="77" t="s">
        <v>5542</v>
      </c>
      <c r="G91" s="77" t="s">
        <v>5542</v>
      </c>
      <c r="H91" s="88"/>
      <c r="I91" s="75" t="s">
        <v>5617</v>
      </c>
      <c r="J91" s="89">
        <v>1</v>
      </c>
      <c r="K91" s="77" t="s">
        <v>2144</v>
      </c>
      <c r="L91" s="605"/>
      <c r="M91" s="605"/>
      <c r="N91" s="90" t="s">
        <v>5544</v>
      </c>
      <c r="O91" s="90" t="s">
        <v>5545</v>
      </c>
      <c r="P91" s="88"/>
      <c r="Q91" s="91" t="s">
        <v>5548</v>
      </c>
      <c r="R91" s="92" t="s">
        <v>5549</v>
      </c>
      <c r="S91" s="92" t="s">
        <v>9975</v>
      </c>
    </row>
    <row r="92" spans="1:19" ht="30" customHeight="1">
      <c r="A92" s="183" t="s">
        <v>5905</v>
      </c>
      <c r="B92" s="77" t="s">
        <v>5542</v>
      </c>
      <c r="C92" s="77">
        <v>43</v>
      </c>
      <c r="D92" s="88"/>
      <c r="E92" s="77" t="s">
        <v>5542</v>
      </c>
      <c r="F92" s="77" t="s">
        <v>5542</v>
      </c>
      <c r="G92" s="77" t="s">
        <v>5542</v>
      </c>
      <c r="H92" s="88"/>
      <c r="I92" s="89" t="s">
        <v>5618</v>
      </c>
      <c r="J92" s="76">
        <v>1</v>
      </c>
      <c r="K92" s="77" t="s">
        <v>2144</v>
      </c>
      <c r="L92" s="605"/>
      <c r="M92" s="605"/>
      <c r="N92" s="90" t="s">
        <v>5544</v>
      </c>
      <c r="O92" s="90" t="s">
        <v>5545</v>
      </c>
      <c r="P92" s="88"/>
      <c r="Q92" s="91" t="s">
        <v>5548</v>
      </c>
      <c r="R92" s="92" t="s">
        <v>5549</v>
      </c>
      <c r="S92" s="92" t="s">
        <v>9975</v>
      </c>
    </row>
    <row r="93" spans="1:19" ht="30" customHeight="1">
      <c r="A93" s="183" t="s">
        <v>5905</v>
      </c>
      <c r="B93" s="77" t="s">
        <v>5542</v>
      </c>
      <c r="C93" s="88">
        <v>44</v>
      </c>
      <c r="D93" s="88"/>
      <c r="E93" s="77" t="s">
        <v>5542</v>
      </c>
      <c r="F93" s="77" t="s">
        <v>5542</v>
      </c>
      <c r="G93" s="77" t="s">
        <v>5542</v>
      </c>
      <c r="H93" s="88"/>
      <c r="I93" s="94" t="s">
        <v>5619</v>
      </c>
      <c r="J93" s="95">
        <v>1</v>
      </c>
      <c r="K93" s="77" t="s">
        <v>2144</v>
      </c>
      <c r="L93" s="605"/>
      <c r="M93" s="605"/>
      <c r="N93" s="90" t="s">
        <v>5544</v>
      </c>
      <c r="O93" s="90" t="s">
        <v>5545</v>
      </c>
      <c r="P93" s="88"/>
      <c r="Q93" s="91" t="s">
        <v>5548</v>
      </c>
      <c r="R93" s="92" t="s">
        <v>5549</v>
      </c>
      <c r="S93" s="92" t="s">
        <v>9975</v>
      </c>
    </row>
    <row r="94" spans="1:19" ht="30" customHeight="1">
      <c r="A94" s="183" t="s">
        <v>5905</v>
      </c>
      <c r="B94" s="77" t="s">
        <v>5542</v>
      </c>
      <c r="C94" s="77">
        <v>45</v>
      </c>
      <c r="D94" s="88"/>
      <c r="E94" s="77" t="s">
        <v>5542</v>
      </c>
      <c r="F94" s="77" t="s">
        <v>5542</v>
      </c>
      <c r="G94" s="77" t="s">
        <v>5542</v>
      </c>
      <c r="H94" s="88"/>
      <c r="I94" s="94" t="s">
        <v>5620</v>
      </c>
      <c r="J94" s="95">
        <v>1</v>
      </c>
      <c r="K94" s="77" t="s">
        <v>2144</v>
      </c>
      <c r="L94" s="605"/>
      <c r="M94" s="605"/>
      <c r="N94" s="90" t="s">
        <v>5544</v>
      </c>
      <c r="O94" s="90" t="s">
        <v>5545</v>
      </c>
      <c r="P94" s="88"/>
      <c r="Q94" s="91" t="s">
        <v>5548</v>
      </c>
      <c r="R94" s="92" t="s">
        <v>5549</v>
      </c>
      <c r="S94" s="92" t="s">
        <v>9975</v>
      </c>
    </row>
    <row r="95" spans="1:19" ht="93.75" customHeight="1">
      <c r="A95" s="183" t="s">
        <v>5905</v>
      </c>
      <c r="B95" s="77" t="s">
        <v>5542</v>
      </c>
      <c r="C95" s="88">
        <v>46</v>
      </c>
      <c r="D95" s="88"/>
      <c r="E95" s="77" t="s">
        <v>5542</v>
      </c>
      <c r="F95" s="77" t="s">
        <v>5542</v>
      </c>
      <c r="G95" s="77" t="s">
        <v>5542</v>
      </c>
      <c r="H95" s="88"/>
      <c r="I95" s="94" t="s">
        <v>5621</v>
      </c>
      <c r="J95" s="95">
        <v>1</v>
      </c>
      <c r="K95" s="77" t="s">
        <v>5558</v>
      </c>
      <c r="L95" s="605"/>
      <c r="M95" s="605"/>
      <c r="N95" s="90" t="s">
        <v>5544</v>
      </c>
      <c r="O95" s="90" t="s">
        <v>5545</v>
      </c>
      <c r="P95" s="88"/>
      <c r="Q95" s="91" t="s">
        <v>5548</v>
      </c>
      <c r="R95" s="92" t="s">
        <v>5549</v>
      </c>
      <c r="S95" s="92" t="s">
        <v>9975</v>
      </c>
    </row>
    <row r="96" spans="1:19" ht="30" customHeight="1">
      <c r="A96" s="183" t="s">
        <v>5905</v>
      </c>
      <c r="B96" s="77" t="s">
        <v>5542</v>
      </c>
      <c r="C96" s="77">
        <v>47</v>
      </c>
      <c r="D96" s="88"/>
      <c r="E96" s="77" t="s">
        <v>5542</v>
      </c>
      <c r="F96" s="77" t="s">
        <v>5542</v>
      </c>
      <c r="G96" s="77" t="s">
        <v>5542</v>
      </c>
      <c r="H96" s="88"/>
      <c r="I96" s="75" t="s">
        <v>5622</v>
      </c>
      <c r="J96" s="100">
        <v>1</v>
      </c>
      <c r="K96" s="77" t="s">
        <v>5558</v>
      </c>
      <c r="L96" s="605"/>
      <c r="M96" s="605"/>
      <c r="N96" s="90" t="s">
        <v>5544</v>
      </c>
      <c r="O96" s="90" t="s">
        <v>5545</v>
      </c>
      <c r="P96" s="88"/>
      <c r="Q96" s="91"/>
      <c r="R96" s="88"/>
      <c r="S96" s="88" t="s">
        <v>9975</v>
      </c>
    </row>
    <row r="97" spans="1:19" ht="36" customHeight="1">
      <c r="A97" s="183" t="s">
        <v>5905</v>
      </c>
      <c r="B97" s="77" t="s">
        <v>5542</v>
      </c>
      <c r="C97" s="99" t="s">
        <v>5623</v>
      </c>
      <c r="D97" s="88"/>
      <c r="E97" s="77" t="s">
        <v>5542</v>
      </c>
      <c r="F97" s="77" t="s">
        <v>5542</v>
      </c>
      <c r="G97" s="77" t="s">
        <v>5542</v>
      </c>
      <c r="H97" s="88"/>
      <c r="I97" s="75" t="s">
        <v>5624</v>
      </c>
      <c r="J97" s="100">
        <v>1</v>
      </c>
      <c r="K97" s="77" t="s">
        <v>2144</v>
      </c>
      <c r="L97" s="605"/>
      <c r="M97" s="605"/>
      <c r="N97" s="90" t="s">
        <v>5544</v>
      </c>
      <c r="O97" s="90" t="s">
        <v>5545</v>
      </c>
      <c r="P97" s="88"/>
      <c r="Q97" s="91" t="s">
        <v>5548</v>
      </c>
      <c r="R97" s="92" t="s">
        <v>5625</v>
      </c>
      <c r="S97" s="92" t="s">
        <v>9975</v>
      </c>
    </row>
    <row r="98" spans="1:19" ht="36" customHeight="1">
      <c r="A98" s="183" t="s">
        <v>5905</v>
      </c>
      <c r="B98" s="77" t="s">
        <v>5542</v>
      </c>
      <c r="C98" s="77"/>
      <c r="D98" s="88"/>
      <c r="E98" s="77" t="s">
        <v>5542</v>
      </c>
      <c r="F98" s="77" t="s">
        <v>5542</v>
      </c>
      <c r="G98" s="77" t="s">
        <v>5542</v>
      </c>
      <c r="H98" s="88"/>
      <c r="I98" s="75" t="s">
        <v>5626</v>
      </c>
      <c r="J98" s="100">
        <v>1</v>
      </c>
      <c r="K98" s="77" t="s">
        <v>2144</v>
      </c>
      <c r="L98" s="605"/>
      <c r="M98" s="605"/>
      <c r="N98" s="90" t="s">
        <v>5544</v>
      </c>
      <c r="O98" s="90" t="s">
        <v>5545</v>
      </c>
      <c r="P98" s="88"/>
      <c r="Q98" s="91" t="s">
        <v>5548</v>
      </c>
      <c r="R98" s="92" t="s">
        <v>5625</v>
      </c>
      <c r="S98" s="92" t="s">
        <v>9975</v>
      </c>
    </row>
    <row r="99" spans="1:19" ht="41.25" customHeight="1">
      <c r="A99" s="183" t="s">
        <v>5905</v>
      </c>
      <c r="B99" s="77" t="s">
        <v>5542</v>
      </c>
      <c r="C99" s="77"/>
      <c r="D99" s="88"/>
      <c r="E99" s="77" t="s">
        <v>5542</v>
      </c>
      <c r="F99" s="77" t="s">
        <v>5542</v>
      </c>
      <c r="G99" s="77" t="s">
        <v>5542</v>
      </c>
      <c r="H99" s="88"/>
      <c r="I99" s="75" t="s">
        <v>5627</v>
      </c>
      <c r="J99" s="100">
        <v>10</v>
      </c>
      <c r="K99" s="77" t="s">
        <v>2144</v>
      </c>
      <c r="L99" s="605"/>
      <c r="M99" s="605"/>
      <c r="N99" s="90" t="s">
        <v>5544</v>
      </c>
      <c r="O99" s="90" t="s">
        <v>5545</v>
      </c>
      <c r="P99" s="88"/>
      <c r="Q99" s="91" t="s">
        <v>5548</v>
      </c>
      <c r="R99" s="92" t="s">
        <v>5625</v>
      </c>
      <c r="S99" s="92" t="s">
        <v>9975</v>
      </c>
    </row>
    <row r="100" spans="1:19" ht="36" customHeight="1">
      <c r="A100" s="183" t="s">
        <v>5905</v>
      </c>
      <c r="B100" s="77" t="s">
        <v>5542</v>
      </c>
      <c r="C100" s="77"/>
      <c r="D100" s="88"/>
      <c r="E100" s="77" t="s">
        <v>5542</v>
      </c>
      <c r="F100" s="77" t="s">
        <v>5542</v>
      </c>
      <c r="G100" s="77" t="s">
        <v>5542</v>
      </c>
      <c r="H100" s="88"/>
      <c r="I100" s="75" t="s">
        <v>5628</v>
      </c>
      <c r="J100" s="100">
        <v>1</v>
      </c>
      <c r="K100" s="77" t="s">
        <v>2144</v>
      </c>
      <c r="L100" s="605"/>
      <c r="M100" s="605"/>
      <c r="N100" s="90" t="s">
        <v>5544</v>
      </c>
      <c r="O100" s="90" t="s">
        <v>5545</v>
      </c>
      <c r="P100" s="88"/>
      <c r="Q100" s="91" t="s">
        <v>5548</v>
      </c>
      <c r="R100" s="92" t="s">
        <v>5625</v>
      </c>
      <c r="S100" s="92" t="s">
        <v>9975</v>
      </c>
    </row>
    <row r="101" spans="1:19" ht="36" customHeight="1">
      <c r="A101" s="183" t="s">
        <v>5905</v>
      </c>
      <c r="B101" s="77" t="s">
        <v>5542</v>
      </c>
      <c r="C101" s="77"/>
      <c r="D101" s="88"/>
      <c r="E101" s="77" t="s">
        <v>5542</v>
      </c>
      <c r="F101" s="77" t="s">
        <v>5542</v>
      </c>
      <c r="G101" s="77" t="s">
        <v>5542</v>
      </c>
      <c r="H101" s="88"/>
      <c r="I101" s="75" t="s">
        <v>5629</v>
      </c>
      <c r="J101" s="100">
        <v>1</v>
      </c>
      <c r="K101" s="77" t="s">
        <v>2144</v>
      </c>
      <c r="L101" s="605"/>
      <c r="M101" s="605"/>
      <c r="N101" s="90" t="s">
        <v>5544</v>
      </c>
      <c r="O101" s="90" t="s">
        <v>5545</v>
      </c>
      <c r="P101" s="88"/>
      <c r="Q101" s="91" t="s">
        <v>5548</v>
      </c>
      <c r="R101" s="92" t="s">
        <v>5625</v>
      </c>
      <c r="S101" s="92" t="s">
        <v>9975</v>
      </c>
    </row>
    <row r="102" spans="1:19" ht="36" customHeight="1">
      <c r="A102" s="183" t="s">
        <v>5905</v>
      </c>
      <c r="B102" s="77" t="s">
        <v>5542</v>
      </c>
      <c r="C102" s="77"/>
      <c r="D102" s="88"/>
      <c r="E102" s="77" t="s">
        <v>5542</v>
      </c>
      <c r="F102" s="77" t="s">
        <v>5542</v>
      </c>
      <c r="G102" s="77" t="s">
        <v>5542</v>
      </c>
      <c r="H102" s="88"/>
      <c r="I102" s="75" t="s">
        <v>5630</v>
      </c>
      <c r="J102" s="100">
        <v>1</v>
      </c>
      <c r="K102" s="77" t="s">
        <v>2144</v>
      </c>
      <c r="L102" s="605"/>
      <c r="M102" s="605"/>
      <c r="N102" s="90" t="s">
        <v>5544</v>
      </c>
      <c r="O102" s="90" t="s">
        <v>5545</v>
      </c>
      <c r="P102" s="88"/>
      <c r="Q102" s="91" t="s">
        <v>5548</v>
      </c>
      <c r="R102" s="92" t="s">
        <v>5625</v>
      </c>
      <c r="S102" s="92" t="s">
        <v>9975</v>
      </c>
    </row>
    <row r="103" spans="1:19" ht="36" customHeight="1">
      <c r="A103" s="183" t="s">
        <v>5905</v>
      </c>
      <c r="B103" s="77" t="s">
        <v>5542</v>
      </c>
      <c r="C103" s="77"/>
      <c r="D103" s="88"/>
      <c r="E103" s="77" t="s">
        <v>5542</v>
      </c>
      <c r="F103" s="77" t="s">
        <v>5542</v>
      </c>
      <c r="G103" s="77" t="s">
        <v>5542</v>
      </c>
      <c r="H103" s="88"/>
      <c r="I103" s="75" t="s">
        <v>5624</v>
      </c>
      <c r="J103" s="100">
        <v>1</v>
      </c>
      <c r="K103" s="77" t="s">
        <v>2144</v>
      </c>
      <c r="L103" s="605"/>
      <c r="M103" s="605"/>
      <c r="N103" s="90" t="s">
        <v>5544</v>
      </c>
      <c r="O103" s="90" t="s">
        <v>5545</v>
      </c>
      <c r="P103" s="88"/>
      <c r="Q103" s="96" t="s">
        <v>5563</v>
      </c>
      <c r="R103" s="92" t="s">
        <v>5631</v>
      </c>
      <c r="S103" s="92" t="s">
        <v>9975</v>
      </c>
    </row>
    <row r="104" spans="1:19" ht="36" customHeight="1">
      <c r="A104" s="183" t="s">
        <v>5905</v>
      </c>
      <c r="B104" s="77" t="s">
        <v>5542</v>
      </c>
      <c r="C104" s="77"/>
      <c r="D104" s="88"/>
      <c r="E104" s="77" t="s">
        <v>5542</v>
      </c>
      <c r="F104" s="77" t="s">
        <v>5542</v>
      </c>
      <c r="G104" s="77" t="s">
        <v>5542</v>
      </c>
      <c r="H104" s="88"/>
      <c r="I104" s="75" t="s">
        <v>5626</v>
      </c>
      <c r="J104" s="100">
        <v>1</v>
      </c>
      <c r="K104" s="77" t="s">
        <v>2144</v>
      </c>
      <c r="L104" s="605"/>
      <c r="M104" s="605"/>
      <c r="N104" s="90" t="s">
        <v>5544</v>
      </c>
      <c r="O104" s="90" t="s">
        <v>5545</v>
      </c>
      <c r="P104" s="88"/>
      <c r="Q104" s="96" t="s">
        <v>5563</v>
      </c>
      <c r="R104" s="92" t="s">
        <v>5631</v>
      </c>
      <c r="S104" s="92" t="s">
        <v>9975</v>
      </c>
    </row>
    <row r="105" spans="1:19" ht="39.75" customHeight="1">
      <c r="A105" s="183" t="s">
        <v>5905</v>
      </c>
      <c r="B105" s="77" t="s">
        <v>5542</v>
      </c>
      <c r="C105" s="77"/>
      <c r="D105" s="88"/>
      <c r="E105" s="77" t="s">
        <v>5542</v>
      </c>
      <c r="F105" s="77" t="s">
        <v>5542</v>
      </c>
      <c r="G105" s="77" t="s">
        <v>5542</v>
      </c>
      <c r="H105" s="88"/>
      <c r="I105" s="75" t="s">
        <v>5627</v>
      </c>
      <c r="J105" s="100">
        <v>10</v>
      </c>
      <c r="K105" s="77" t="s">
        <v>2144</v>
      </c>
      <c r="L105" s="605"/>
      <c r="M105" s="605"/>
      <c r="N105" s="90" t="s">
        <v>5544</v>
      </c>
      <c r="O105" s="90" t="s">
        <v>5545</v>
      </c>
      <c r="P105" s="88"/>
      <c r="Q105" s="96" t="s">
        <v>5563</v>
      </c>
      <c r="R105" s="92" t="s">
        <v>5631</v>
      </c>
      <c r="S105" s="92" t="s">
        <v>9975</v>
      </c>
    </row>
    <row r="106" spans="1:19" ht="36" customHeight="1">
      <c r="A106" s="183" t="s">
        <v>5905</v>
      </c>
      <c r="B106" s="77" t="s">
        <v>5542</v>
      </c>
      <c r="C106" s="77"/>
      <c r="D106" s="88"/>
      <c r="E106" s="77" t="s">
        <v>5542</v>
      </c>
      <c r="F106" s="77" t="s">
        <v>5542</v>
      </c>
      <c r="G106" s="77" t="s">
        <v>5542</v>
      </c>
      <c r="H106" s="88"/>
      <c r="I106" s="75" t="s">
        <v>5628</v>
      </c>
      <c r="J106" s="100">
        <v>1</v>
      </c>
      <c r="K106" s="77" t="s">
        <v>2144</v>
      </c>
      <c r="L106" s="605"/>
      <c r="M106" s="605"/>
      <c r="N106" s="90" t="s">
        <v>5544</v>
      </c>
      <c r="O106" s="90" t="s">
        <v>5545</v>
      </c>
      <c r="P106" s="88"/>
      <c r="Q106" s="96" t="s">
        <v>5563</v>
      </c>
      <c r="R106" s="92" t="s">
        <v>5631</v>
      </c>
      <c r="S106" s="92" t="s">
        <v>9975</v>
      </c>
    </row>
    <row r="107" spans="1:19" ht="36" customHeight="1">
      <c r="A107" s="183" t="s">
        <v>5905</v>
      </c>
      <c r="B107" s="77" t="s">
        <v>5542</v>
      </c>
      <c r="C107" s="77"/>
      <c r="D107" s="88"/>
      <c r="E107" s="77" t="s">
        <v>5542</v>
      </c>
      <c r="F107" s="77" t="s">
        <v>5542</v>
      </c>
      <c r="G107" s="77" t="s">
        <v>5542</v>
      </c>
      <c r="H107" s="88"/>
      <c r="I107" s="75" t="s">
        <v>5629</v>
      </c>
      <c r="J107" s="100">
        <v>1</v>
      </c>
      <c r="K107" s="77" t="s">
        <v>2144</v>
      </c>
      <c r="L107" s="605"/>
      <c r="M107" s="605"/>
      <c r="N107" s="90" t="s">
        <v>5544</v>
      </c>
      <c r="O107" s="90" t="s">
        <v>5545</v>
      </c>
      <c r="P107" s="88"/>
      <c r="Q107" s="96" t="s">
        <v>5563</v>
      </c>
      <c r="R107" s="92" t="s">
        <v>5631</v>
      </c>
      <c r="S107" s="92" t="s">
        <v>9975</v>
      </c>
    </row>
    <row r="108" spans="1:19" ht="36" customHeight="1">
      <c r="A108" s="183" t="s">
        <v>5905</v>
      </c>
      <c r="B108" s="77" t="s">
        <v>5542</v>
      </c>
      <c r="C108" s="77"/>
      <c r="D108" s="88"/>
      <c r="E108" s="77" t="s">
        <v>5542</v>
      </c>
      <c r="F108" s="77" t="s">
        <v>5542</v>
      </c>
      <c r="G108" s="77" t="s">
        <v>5542</v>
      </c>
      <c r="H108" s="88"/>
      <c r="I108" s="75" t="s">
        <v>5630</v>
      </c>
      <c r="J108" s="100">
        <v>1</v>
      </c>
      <c r="K108" s="77" t="s">
        <v>2144</v>
      </c>
      <c r="L108" s="605"/>
      <c r="M108" s="605"/>
      <c r="N108" s="90" t="s">
        <v>5544</v>
      </c>
      <c r="O108" s="90" t="s">
        <v>5545</v>
      </c>
      <c r="P108" s="88"/>
      <c r="Q108" s="96" t="s">
        <v>5563</v>
      </c>
      <c r="R108" s="92" t="s">
        <v>5631</v>
      </c>
      <c r="S108" s="92" t="s">
        <v>9975</v>
      </c>
    </row>
    <row r="109" spans="1:19" ht="30" customHeight="1">
      <c r="A109" s="183" t="s">
        <v>5905</v>
      </c>
      <c r="B109" s="77" t="s">
        <v>5542</v>
      </c>
      <c r="C109" s="77"/>
      <c r="D109" s="88"/>
      <c r="E109" s="77" t="s">
        <v>5542</v>
      </c>
      <c r="F109" s="77" t="s">
        <v>5542</v>
      </c>
      <c r="G109" s="77" t="s">
        <v>5542</v>
      </c>
      <c r="H109" s="88"/>
      <c r="I109" s="75" t="s">
        <v>5632</v>
      </c>
      <c r="J109" s="100">
        <v>1</v>
      </c>
      <c r="K109" s="77" t="s">
        <v>2144</v>
      </c>
      <c r="L109" s="605"/>
      <c r="M109" s="605"/>
      <c r="N109" s="90" t="s">
        <v>5544</v>
      </c>
      <c r="O109" s="90" t="s">
        <v>5545</v>
      </c>
      <c r="P109" s="88"/>
      <c r="Q109" s="91" t="s">
        <v>5548</v>
      </c>
      <c r="R109" s="92" t="s">
        <v>5625</v>
      </c>
      <c r="S109" s="92" t="s">
        <v>9975</v>
      </c>
    </row>
    <row r="110" spans="1:19" ht="30" customHeight="1">
      <c r="A110" s="183" t="s">
        <v>5905</v>
      </c>
      <c r="B110" s="77" t="s">
        <v>5542</v>
      </c>
      <c r="C110" s="77">
        <v>48</v>
      </c>
      <c r="D110" s="88"/>
      <c r="E110" s="77" t="s">
        <v>5542</v>
      </c>
      <c r="F110" s="77" t="s">
        <v>5542</v>
      </c>
      <c r="G110" s="77" t="s">
        <v>5542</v>
      </c>
      <c r="H110" s="88"/>
      <c r="I110" s="75" t="s">
        <v>5633</v>
      </c>
      <c r="J110" s="100">
        <v>1</v>
      </c>
      <c r="K110" s="77" t="s">
        <v>5558</v>
      </c>
      <c r="L110" s="605"/>
      <c r="M110" s="605"/>
      <c r="N110" s="90" t="s">
        <v>5544</v>
      </c>
      <c r="O110" s="90" t="s">
        <v>5545</v>
      </c>
      <c r="P110" s="88"/>
      <c r="Q110" s="91" t="s">
        <v>5548</v>
      </c>
      <c r="R110" s="88"/>
      <c r="S110" s="88" t="s">
        <v>9975</v>
      </c>
    </row>
    <row r="111" spans="1:19" ht="71.25" customHeight="1">
      <c r="A111" s="183" t="s">
        <v>5905</v>
      </c>
      <c r="B111" s="77" t="s">
        <v>5542</v>
      </c>
      <c r="C111" s="99" t="s">
        <v>5623</v>
      </c>
      <c r="D111" s="88"/>
      <c r="E111" s="77" t="s">
        <v>5542</v>
      </c>
      <c r="F111" s="77" t="s">
        <v>5542</v>
      </c>
      <c r="G111" s="77" t="s">
        <v>5542</v>
      </c>
      <c r="H111" s="88"/>
      <c r="I111" s="75" t="s">
        <v>5634</v>
      </c>
      <c r="J111" s="100">
        <v>2</v>
      </c>
      <c r="K111" s="77" t="s">
        <v>2144</v>
      </c>
      <c r="L111" s="605"/>
      <c r="M111" s="605"/>
      <c r="N111" s="90" t="s">
        <v>5544</v>
      </c>
      <c r="O111" s="90" t="s">
        <v>5545</v>
      </c>
      <c r="P111" s="88"/>
      <c r="Q111" s="91" t="s">
        <v>5548</v>
      </c>
      <c r="R111" s="92" t="s">
        <v>5635</v>
      </c>
      <c r="S111" s="92" t="s">
        <v>9975</v>
      </c>
    </row>
    <row r="112" spans="1:19" ht="41.25" customHeight="1">
      <c r="A112" s="183" t="s">
        <v>5905</v>
      </c>
      <c r="B112" s="77" t="s">
        <v>5542</v>
      </c>
      <c r="C112" s="88"/>
      <c r="D112" s="88"/>
      <c r="E112" s="77" t="s">
        <v>5542</v>
      </c>
      <c r="F112" s="77" t="s">
        <v>5542</v>
      </c>
      <c r="G112" s="77" t="s">
        <v>5542</v>
      </c>
      <c r="H112" s="88"/>
      <c r="I112" s="75" t="s">
        <v>5636</v>
      </c>
      <c r="J112" s="100">
        <v>1</v>
      </c>
      <c r="K112" s="77" t="s">
        <v>2144</v>
      </c>
      <c r="L112" s="605"/>
      <c r="M112" s="605"/>
      <c r="N112" s="90" t="s">
        <v>5544</v>
      </c>
      <c r="O112" s="90" t="s">
        <v>5545</v>
      </c>
      <c r="P112" s="88"/>
      <c r="Q112" s="91" t="s">
        <v>5548</v>
      </c>
      <c r="R112" s="92" t="s">
        <v>5635</v>
      </c>
      <c r="S112" s="92" t="s">
        <v>9975</v>
      </c>
    </row>
    <row r="113" spans="1:19" ht="44.25" customHeight="1">
      <c r="A113" s="183" t="s">
        <v>5905</v>
      </c>
      <c r="B113" s="77" t="s">
        <v>5542</v>
      </c>
      <c r="C113" s="88"/>
      <c r="D113" s="88"/>
      <c r="E113" s="77" t="s">
        <v>5542</v>
      </c>
      <c r="F113" s="77" t="s">
        <v>5542</v>
      </c>
      <c r="G113" s="77" t="s">
        <v>5542</v>
      </c>
      <c r="H113" s="88"/>
      <c r="I113" s="75" t="s">
        <v>5637</v>
      </c>
      <c r="J113" s="100">
        <v>1</v>
      </c>
      <c r="K113" s="77" t="s">
        <v>2144</v>
      </c>
      <c r="L113" s="605"/>
      <c r="M113" s="605"/>
      <c r="N113" s="90" t="s">
        <v>5544</v>
      </c>
      <c r="O113" s="90" t="s">
        <v>5545</v>
      </c>
      <c r="P113" s="88"/>
      <c r="Q113" s="91" t="s">
        <v>5548</v>
      </c>
      <c r="R113" s="92" t="s">
        <v>5635</v>
      </c>
      <c r="S113" s="92" t="s">
        <v>9975</v>
      </c>
    </row>
    <row r="114" spans="1:19" ht="47.25" customHeight="1">
      <c r="A114" s="183" t="s">
        <v>5905</v>
      </c>
      <c r="B114" s="77" t="s">
        <v>5542</v>
      </c>
      <c r="C114" s="88"/>
      <c r="D114" s="88"/>
      <c r="E114" s="77" t="s">
        <v>5542</v>
      </c>
      <c r="F114" s="77" t="s">
        <v>5542</v>
      </c>
      <c r="G114" s="77" t="s">
        <v>5542</v>
      </c>
      <c r="H114" s="88"/>
      <c r="I114" s="75" t="s">
        <v>5638</v>
      </c>
      <c r="J114" s="100">
        <v>3</v>
      </c>
      <c r="K114" s="77" t="s">
        <v>2144</v>
      </c>
      <c r="L114" s="605"/>
      <c r="M114" s="605"/>
      <c r="N114" s="90" t="s">
        <v>5544</v>
      </c>
      <c r="O114" s="90" t="s">
        <v>5545</v>
      </c>
      <c r="P114" s="88"/>
      <c r="Q114" s="91" t="s">
        <v>5548</v>
      </c>
      <c r="R114" s="92" t="s">
        <v>5635</v>
      </c>
      <c r="S114" s="92" t="s">
        <v>9975</v>
      </c>
    </row>
    <row r="115" spans="1:19" ht="67.5" customHeight="1">
      <c r="A115" s="183" t="s">
        <v>5905</v>
      </c>
      <c r="B115" s="77" t="s">
        <v>5542</v>
      </c>
      <c r="C115" s="88"/>
      <c r="D115" s="88"/>
      <c r="E115" s="77" t="s">
        <v>5542</v>
      </c>
      <c r="F115" s="77" t="s">
        <v>5542</v>
      </c>
      <c r="G115" s="77" t="s">
        <v>5542</v>
      </c>
      <c r="H115" s="88"/>
      <c r="I115" s="75" t="s">
        <v>5634</v>
      </c>
      <c r="J115" s="100">
        <v>2</v>
      </c>
      <c r="K115" s="77" t="s">
        <v>2144</v>
      </c>
      <c r="L115" s="605"/>
      <c r="M115" s="605"/>
      <c r="N115" s="90" t="s">
        <v>5544</v>
      </c>
      <c r="O115" s="90" t="s">
        <v>5545</v>
      </c>
      <c r="P115" s="88"/>
      <c r="Q115" s="96" t="s">
        <v>5563</v>
      </c>
      <c r="R115" s="92" t="s">
        <v>5639</v>
      </c>
      <c r="S115" s="92" t="s">
        <v>9975</v>
      </c>
    </row>
    <row r="116" spans="1:19" ht="46.5" customHeight="1">
      <c r="A116" s="183" t="s">
        <v>5905</v>
      </c>
      <c r="B116" s="77" t="s">
        <v>5542</v>
      </c>
      <c r="C116" s="88"/>
      <c r="D116" s="88"/>
      <c r="E116" s="77" t="s">
        <v>5542</v>
      </c>
      <c r="F116" s="77" t="s">
        <v>5542</v>
      </c>
      <c r="G116" s="77" t="s">
        <v>5542</v>
      </c>
      <c r="H116" s="88"/>
      <c r="I116" s="75" t="s">
        <v>5636</v>
      </c>
      <c r="J116" s="100">
        <v>1</v>
      </c>
      <c r="K116" s="77" t="s">
        <v>2144</v>
      </c>
      <c r="L116" s="605"/>
      <c r="M116" s="605"/>
      <c r="N116" s="90" t="s">
        <v>5544</v>
      </c>
      <c r="O116" s="90" t="s">
        <v>5545</v>
      </c>
      <c r="P116" s="88"/>
      <c r="Q116" s="96" t="s">
        <v>5563</v>
      </c>
      <c r="R116" s="92" t="s">
        <v>5639</v>
      </c>
      <c r="S116" s="92" t="s">
        <v>9975</v>
      </c>
    </row>
    <row r="117" spans="1:19" ht="44.25" customHeight="1">
      <c r="A117" s="183" t="s">
        <v>5905</v>
      </c>
      <c r="B117" s="77" t="s">
        <v>5542</v>
      </c>
      <c r="C117" s="88"/>
      <c r="D117" s="88"/>
      <c r="E117" s="77" t="s">
        <v>5542</v>
      </c>
      <c r="F117" s="77" t="s">
        <v>5542</v>
      </c>
      <c r="G117" s="77" t="s">
        <v>5542</v>
      </c>
      <c r="H117" s="88"/>
      <c r="I117" s="75" t="s">
        <v>5637</v>
      </c>
      <c r="J117" s="100">
        <v>1</v>
      </c>
      <c r="K117" s="77" t="s">
        <v>2144</v>
      </c>
      <c r="L117" s="605"/>
      <c r="M117" s="605"/>
      <c r="N117" s="90" t="s">
        <v>5544</v>
      </c>
      <c r="O117" s="90" t="s">
        <v>5545</v>
      </c>
      <c r="P117" s="88"/>
      <c r="Q117" s="96" t="s">
        <v>5563</v>
      </c>
      <c r="R117" s="92" t="s">
        <v>5639</v>
      </c>
      <c r="S117" s="92" t="s">
        <v>9975</v>
      </c>
    </row>
    <row r="118" spans="1:19" ht="51" customHeight="1">
      <c r="A118" s="183" t="s">
        <v>5905</v>
      </c>
      <c r="B118" s="77" t="s">
        <v>5542</v>
      </c>
      <c r="C118" s="88"/>
      <c r="D118" s="88"/>
      <c r="E118" s="77" t="s">
        <v>5542</v>
      </c>
      <c r="F118" s="77" t="s">
        <v>5542</v>
      </c>
      <c r="G118" s="77" t="s">
        <v>5542</v>
      </c>
      <c r="H118" s="88"/>
      <c r="I118" s="75" t="s">
        <v>5640</v>
      </c>
      <c r="J118" s="100">
        <v>3</v>
      </c>
      <c r="K118" s="77" t="s">
        <v>2144</v>
      </c>
      <c r="L118" s="605"/>
      <c r="M118" s="605"/>
      <c r="N118" s="90" t="s">
        <v>5544</v>
      </c>
      <c r="O118" s="90" t="s">
        <v>5545</v>
      </c>
      <c r="P118" s="88"/>
      <c r="Q118" s="96" t="s">
        <v>5563</v>
      </c>
      <c r="R118" s="92" t="s">
        <v>5639</v>
      </c>
      <c r="S118" s="92" t="s">
        <v>9975</v>
      </c>
    </row>
    <row r="119" spans="1:19" ht="30" customHeight="1">
      <c r="A119" s="183" t="s">
        <v>5905</v>
      </c>
      <c r="B119" s="77" t="s">
        <v>5542</v>
      </c>
      <c r="C119" s="88">
        <v>49</v>
      </c>
      <c r="D119" s="88"/>
      <c r="E119" s="77" t="s">
        <v>5542</v>
      </c>
      <c r="F119" s="77" t="s">
        <v>5542</v>
      </c>
      <c r="G119" s="77" t="s">
        <v>5542</v>
      </c>
      <c r="H119" s="88"/>
      <c r="I119" s="75" t="s">
        <v>5641</v>
      </c>
      <c r="J119" s="76">
        <v>2</v>
      </c>
      <c r="K119" s="77" t="s">
        <v>2144</v>
      </c>
      <c r="L119" s="605"/>
      <c r="M119" s="605"/>
      <c r="N119" s="90" t="s">
        <v>5544</v>
      </c>
      <c r="O119" s="90" t="s">
        <v>5545</v>
      </c>
      <c r="P119" s="88"/>
      <c r="Q119" s="91" t="s">
        <v>5548</v>
      </c>
      <c r="R119" s="92" t="s">
        <v>5549</v>
      </c>
      <c r="S119" s="92" t="s">
        <v>9975</v>
      </c>
    </row>
    <row r="120" spans="1:19" ht="30" customHeight="1">
      <c r="A120" s="183" t="s">
        <v>5905</v>
      </c>
      <c r="B120" s="77" t="s">
        <v>5542</v>
      </c>
      <c r="C120" s="77">
        <v>50</v>
      </c>
      <c r="D120" s="88"/>
      <c r="E120" s="77" t="s">
        <v>5542</v>
      </c>
      <c r="F120" s="77" t="s">
        <v>5542</v>
      </c>
      <c r="G120" s="77" t="s">
        <v>5542</v>
      </c>
      <c r="H120" s="88"/>
      <c r="I120" s="75" t="s">
        <v>5642</v>
      </c>
      <c r="J120" s="76">
        <v>2</v>
      </c>
      <c r="K120" s="77" t="s">
        <v>2144</v>
      </c>
      <c r="L120" s="605"/>
      <c r="M120" s="605"/>
      <c r="N120" s="90" t="s">
        <v>5544</v>
      </c>
      <c r="O120" s="90" t="s">
        <v>5545</v>
      </c>
      <c r="P120" s="88"/>
      <c r="Q120" s="91" t="s">
        <v>5548</v>
      </c>
      <c r="R120" s="92" t="s">
        <v>5549</v>
      </c>
      <c r="S120" s="92" t="s">
        <v>9975</v>
      </c>
    </row>
    <row r="121" spans="1:19" ht="30" customHeight="1">
      <c r="A121" s="183" t="s">
        <v>5905</v>
      </c>
      <c r="B121" s="77" t="s">
        <v>5542</v>
      </c>
      <c r="C121" s="88">
        <v>51</v>
      </c>
      <c r="D121" s="88"/>
      <c r="E121" s="77" t="s">
        <v>5542</v>
      </c>
      <c r="F121" s="77" t="s">
        <v>5542</v>
      </c>
      <c r="G121" s="77" t="s">
        <v>5542</v>
      </c>
      <c r="H121" s="88"/>
      <c r="I121" s="75" t="s">
        <v>5643</v>
      </c>
      <c r="J121" s="76">
        <v>1</v>
      </c>
      <c r="K121" s="77" t="s">
        <v>2144</v>
      </c>
      <c r="L121" s="605"/>
      <c r="M121" s="605"/>
      <c r="N121" s="90" t="s">
        <v>5544</v>
      </c>
      <c r="O121" s="90" t="s">
        <v>5545</v>
      </c>
      <c r="P121" s="88"/>
      <c r="Q121" s="91" t="s">
        <v>5548</v>
      </c>
      <c r="R121" s="92" t="s">
        <v>5549</v>
      </c>
      <c r="S121" s="92" t="s">
        <v>9975</v>
      </c>
    </row>
    <row r="122" spans="1:19" ht="30" customHeight="1">
      <c r="A122" s="183" t="s">
        <v>5905</v>
      </c>
      <c r="B122" s="77" t="s">
        <v>5542</v>
      </c>
      <c r="C122" s="77">
        <v>52</v>
      </c>
      <c r="D122" s="88"/>
      <c r="E122" s="77" t="s">
        <v>5542</v>
      </c>
      <c r="F122" s="77" t="s">
        <v>5542</v>
      </c>
      <c r="G122" s="77" t="s">
        <v>5542</v>
      </c>
      <c r="H122" s="88"/>
      <c r="I122" s="75" t="s">
        <v>5644</v>
      </c>
      <c r="J122" s="76">
        <v>1</v>
      </c>
      <c r="K122" s="77" t="s">
        <v>2144</v>
      </c>
      <c r="L122" s="605"/>
      <c r="M122" s="605"/>
      <c r="N122" s="90" t="s">
        <v>5544</v>
      </c>
      <c r="O122" s="90" t="s">
        <v>5545</v>
      </c>
      <c r="P122" s="88"/>
      <c r="Q122" s="91" t="s">
        <v>5548</v>
      </c>
      <c r="R122" s="92" t="s">
        <v>5549</v>
      </c>
      <c r="S122" s="92" t="s">
        <v>9975</v>
      </c>
    </row>
    <row r="123" spans="1:19" ht="30" customHeight="1">
      <c r="A123" s="183" t="s">
        <v>5905</v>
      </c>
      <c r="B123" s="77" t="s">
        <v>5542</v>
      </c>
      <c r="C123" s="88">
        <v>53</v>
      </c>
      <c r="D123" s="88"/>
      <c r="E123" s="77" t="s">
        <v>5542</v>
      </c>
      <c r="F123" s="77" t="s">
        <v>5542</v>
      </c>
      <c r="G123" s="77" t="s">
        <v>5542</v>
      </c>
      <c r="H123" s="88"/>
      <c r="I123" s="75" t="s">
        <v>5645</v>
      </c>
      <c r="J123" s="76">
        <v>2</v>
      </c>
      <c r="K123" s="77" t="s">
        <v>2144</v>
      </c>
      <c r="L123" s="605"/>
      <c r="M123" s="605"/>
      <c r="N123" s="90" t="s">
        <v>5544</v>
      </c>
      <c r="O123" s="90" t="s">
        <v>5545</v>
      </c>
      <c r="P123" s="88"/>
      <c r="Q123" s="91" t="s">
        <v>5548</v>
      </c>
      <c r="R123" s="92" t="s">
        <v>5549</v>
      </c>
      <c r="S123" s="92" t="s">
        <v>9975</v>
      </c>
    </row>
    <row r="124" spans="1:19" ht="30" customHeight="1">
      <c r="A124" s="183" t="s">
        <v>5905</v>
      </c>
      <c r="B124" s="77" t="s">
        <v>5542</v>
      </c>
      <c r="C124" s="77">
        <v>54</v>
      </c>
      <c r="D124" s="88"/>
      <c r="E124" s="77" t="s">
        <v>5542</v>
      </c>
      <c r="F124" s="77" t="s">
        <v>5542</v>
      </c>
      <c r="G124" s="77" t="s">
        <v>5542</v>
      </c>
      <c r="H124" s="88"/>
      <c r="I124" s="75" t="s">
        <v>5646</v>
      </c>
      <c r="J124" s="76">
        <v>6</v>
      </c>
      <c r="K124" s="77" t="s">
        <v>2144</v>
      </c>
      <c r="L124" s="605"/>
      <c r="M124" s="605"/>
      <c r="N124" s="90" t="s">
        <v>5544</v>
      </c>
      <c r="O124" s="90" t="s">
        <v>5545</v>
      </c>
      <c r="P124" s="88"/>
      <c r="Q124" s="91" t="s">
        <v>5548</v>
      </c>
      <c r="R124" s="92" t="s">
        <v>5549</v>
      </c>
      <c r="S124" s="92" t="s">
        <v>9975</v>
      </c>
    </row>
    <row r="125" spans="1:19" ht="30" customHeight="1">
      <c r="A125" s="183" t="s">
        <v>5905</v>
      </c>
      <c r="B125" s="77" t="s">
        <v>5542</v>
      </c>
      <c r="C125" s="88">
        <v>55</v>
      </c>
      <c r="D125" s="88"/>
      <c r="E125" s="77" t="s">
        <v>5542</v>
      </c>
      <c r="F125" s="77" t="s">
        <v>5542</v>
      </c>
      <c r="G125" s="77" t="s">
        <v>5542</v>
      </c>
      <c r="H125" s="88"/>
      <c r="I125" s="75" t="s">
        <v>5647</v>
      </c>
      <c r="J125" s="76">
        <v>10</v>
      </c>
      <c r="K125" s="77" t="s">
        <v>2144</v>
      </c>
      <c r="L125" s="605"/>
      <c r="M125" s="605"/>
      <c r="N125" s="90" t="s">
        <v>5544</v>
      </c>
      <c r="O125" s="90" t="s">
        <v>5545</v>
      </c>
      <c r="P125" s="88"/>
      <c r="Q125" s="91" t="s">
        <v>5548</v>
      </c>
      <c r="R125" s="92" t="s">
        <v>5549</v>
      </c>
      <c r="S125" s="92" t="s">
        <v>9975</v>
      </c>
    </row>
    <row r="126" spans="1:19" ht="30" customHeight="1">
      <c r="A126" s="183" t="s">
        <v>5905</v>
      </c>
      <c r="B126" s="77" t="s">
        <v>5542</v>
      </c>
      <c r="C126" s="77">
        <v>56</v>
      </c>
      <c r="D126" s="88"/>
      <c r="E126" s="77" t="s">
        <v>5542</v>
      </c>
      <c r="F126" s="77" t="s">
        <v>5542</v>
      </c>
      <c r="G126" s="77" t="s">
        <v>5542</v>
      </c>
      <c r="H126" s="88"/>
      <c r="I126" s="75" t="s">
        <v>5648</v>
      </c>
      <c r="J126" s="76">
        <v>4</v>
      </c>
      <c r="K126" s="77" t="s">
        <v>2144</v>
      </c>
      <c r="L126" s="605"/>
      <c r="M126" s="605"/>
      <c r="N126" s="90" t="s">
        <v>5544</v>
      </c>
      <c r="O126" s="90" t="s">
        <v>5545</v>
      </c>
      <c r="P126" s="88"/>
      <c r="Q126" s="91" t="s">
        <v>5548</v>
      </c>
      <c r="R126" s="92" t="s">
        <v>5549</v>
      </c>
      <c r="S126" s="92" t="s">
        <v>9975</v>
      </c>
    </row>
    <row r="127" spans="1:19" ht="30" customHeight="1">
      <c r="A127" s="183" t="s">
        <v>5905</v>
      </c>
      <c r="B127" s="77" t="s">
        <v>5542</v>
      </c>
      <c r="C127" s="88">
        <v>57</v>
      </c>
      <c r="D127" s="88"/>
      <c r="E127" s="77" t="s">
        <v>5542</v>
      </c>
      <c r="F127" s="77" t="s">
        <v>5542</v>
      </c>
      <c r="G127" s="77" t="s">
        <v>5542</v>
      </c>
      <c r="H127" s="88"/>
      <c r="I127" s="94" t="s">
        <v>5649</v>
      </c>
      <c r="J127" s="76">
        <v>4</v>
      </c>
      <c r="K127" s="77" t="s">
        <v>2144</v>
      </c>
      <c r="L127" s="605"/>
      <c r="M127" s="605"/>
      <c r="N127" s="90" t="s">
        <v>5544</v>
      </c>
      <c r="O127" s="90" t="s">
        <v>5545</v>
      </c>
      <c r="P127" s="88"/>
      <c r="Q127" s="91" t="s">
        <v>5548</v>
      </c>
      <c r="R127" s="92" t="s">
        <v>5549</v>
      </c>
      <c r="S127" s="92" t="s">
        <v>9975</v>
      </c>
    </row>
    <row r="128" spans="1:19" ht="30" customHeight="1">
      <c r="A128" s="183" t="s">
        <v>5905</v>
      </c>
      <c r="B128" s="77" t="s">
        <v>5542</v>
      </c>
      <c r="C128" s="77">
        <v>58</v>
      </c>
      <c r="D128" s="88"/>
      <c r="E128" s="77" t="s">
        <v>5542</v>
      </c>
      <c r="F128" s="77" t="s">
        <v>5542</v>
      </c>
      <c r="G128" s="77" t="s">
        <v>5542</v>
      </c>
      <c r="H128" s="88"/>
      <c r="I128" s="94" t="s">
        <v>5649</v>
      </c>
      <c r="J128" s="76">
        <v>4</v>
      </c>
      <c r="K128" s="77" t="s">
        <v>2144</v>
      </c>
      <c r="L128" s="605"/>
      <c r="M128" s="605"/>
      <c r="N128" s="90" t="s">
        <v>5544</v>
      </c>
      <c r="O128" s="90" t="s">
        <v>5545</v>
      </c>
      <c r="P128" s="88"/>
      <c r="Q128" s="91" t="s">
        <v>5548</v>
      </c>
      <c r="R128" s="92" t="s">
        <v>5549</v>
      </c>
      <c r="S128" s="92" t="s">
        <v>9975</v>
      </c>
    </row>
    <row r="129" spans="1:19" ht="30" customHeight="1">
      <c r="A129" s="183" t="s">
        <v>5905</v>
      </c>
      <c r="B129" s="77" t="s">
        <v>5542</v>
      </c>
      <c r="C129" s="88">
        <v>59</v>
      </c>
      <c r="D129" s="88"/>
      <c r="E129" s="77" t="s">
        <v>5542</v>
      </c>
      <c r="F129" s="77" t="s">
        <v>5542</v>
      </c>
      <c r="G129" s="77" t="s">
        <v>5542</v>
      </c>
      <c r="H129" s="88"/>
      <c r="I129" s="101" t="s">
        <v>5650</v>
      </c>
      <c r="J129" s="89">
        <v>4</v>
      </c>
      <c r="K129" s="77" t="s">
        <v>5558</v>
      </c>
      <c r="L129" s="605"/>
      <c r="M129" s="605"/>
      <c r="N129" s="90" t="s">
        <v>5544</v>
      </c>
      <c r="O129" s="90" t="s">
        <v>5545</v>
      </c>
      <c r="P129" s="88"/>
      <c r="Q129" s="91" t="s">
        <v>5548</v>
      </c>
      <c r="R129" s="92" t="s">
        <v>5549</v>
      </c>
      <c r="S129" s="92" t="s">
        <v>9975</v>
      </c>
    </row>
    <row r="130" spans="1:19" ht="30" customHeight="1">
      <c r="A130" s="183" t="s">
        <v>5905</v>
      </c>
      <c r="B130" s="77" t="s">
        <v>5542</v>
      </c>
      <c r="C130" s="77">
        <v>60</v>
      </c>
      <c r="D130" s="88"/>
      <c r="E130" s="77" t="s">
        <v>5542</v>
      </c>
      <c r="F130" s="77" t="s">
        <v>5542</v>
      </c>
      <c r="G130" s="77" t="s">
        <v>5542</v>
      </c>
      <c r="H130" s="88"/>
      <c r="I130" s="93" t="s">
        <v>5651</v>
      </c>
      <c r="J130" s="76">
        <v>4</v>
      </c>
      <c r="K130" s="77" t="s">
        <v>2144</v>
      </c>
      <c r="L130" s="605"/>
      <c r="M130" s="605"/>
      <c r="N130" s="90" t="s">
        <v>5544</v>
      </c>
      <c r="O130" s="90" t="s">
        <v>5545</v>
      </c>
      <c r="P130" s="88"/>
      <c r="Q130" s="91" t="s">
        <v>5548</v>
      </c>
      <c r="R130" s="92" t="s">
        <v>5549</v>
      </c>
      <c r="S130" s="92" t="s">
        <v>9975</v>
      </c>
    </row>
    <row r="131" spans="1:19" ht="30" customHeight="1">
      <c r="A131" s="183" t="s">
        <v>5905</v>
      </c>
      <c r="B131" s="77" t="s">
        <v>5542</v>
      </c>
      <c r="C131" s="88">
        <v>61</v>
      </c>
      <c r="D131" s="88"/>
      <c r="E131" s="77" t="s">
        <v>5542</v>
      </c>
      <c r="F131" s="77" t="s">
        <v>5542</v>
      </c>
      <c r="G131" s="77" t="s">
        <v>5542</v>
      </c>
      <c r="H131" s="88"/>
      <c r="I131" s="75" t="s">
        <v>5652</v>
      </c>
      <c r="J131" s="76">
        <v>2</v>
      </c>
      <c r="K131" s="77" t="s">
        <v>5558</v>
      </c>
      <c r="L131" s="605"/>
      <c r="M131" s="605"/>
      <c r="N131" s="90" t="s">
        <v>5544</v>
      </c>
      <c r="O131" s="90" t="s">
        <v>5545</v>
      </c>
      <c r="P131" s="88"/>
      <c r="Q131" s="91" t="s">
        <v>5548</v>
      </c>
      <c r="R131" s="92" t="s">
        <v>5549</v>
      </c>
      <c r="S131" s="92" t="s">
        <v>9975</v>
      </c>
    </row>
    <row r="132" spans="1:19" ht="30" customHeight="1">
      <c r="A132" s="183" t="s">
        <v>5905</v>
      </c>
      <c r="B132" s="77" t="s">
        <v>5542</v>
      </c>
      <c r="C132" s="77">
        <v>62</v>
      </c>
      <c r="D132" s="88"/>
      <c r="E132" s="77" t="s">
        <v>5542</v>
      </c>
      <c r="F132" s="77" t="s">
        <v>5542</v>
      </c>
      <c r="G132" s="77" t="s">
        <v>5542</v>
      </c>
      <c r="H132" s="88"/>
      <c r="I132" s="75" t="s">
        <v>5653</v>
      </c>
      <c r="J132" s="76">
        <v>2</v>
      </c>
      <c r="K132" s="77" t="s">
        <v>5558</v>
      </c>
      <c r="L132" s="605"/>
      <c r="M132" s="605"/>
      <c r="N132" s="90" t="s">
        <v>5544</v>
      </c>
      <c r="O132" s="90" t="s">
        <v>5545</v>
      </c>
      <c r="P132" s="88"/>
      <c r="Q132" s="91" t="s">
        <v>5548</v>
      </c>
      <c r="R132" s="92" t="s">
        <v>5549</v>
      </c>
      <c r="S132" s="92" t="s">
        <v>9975</v>
      </c>
    </row>
    <row r="133" spans="1:19" ht="30" customHeight="1">
      <c r="A133" s="183" t="s">
        <v>5905</v>
      </c>
      <c r="B133" s="77" t="s">
        <v>5542</v>
      </c>
      <c r="C133" s="88">
        <v>63</v>
      </c>
      <c r="D133" s="88"/>
      <c r="E133" s="77" t="s">
        <v>5542</v>
      </c>
      <c r="F133" s="77" t="s">
        <v>5542</v>
      </c>
      <c r="G133" s="77" t="s">
        <v>5542</v>
      </c>
      <c r="H133" s="88"/>
      <c r="I133" s="93" t="s">
        <v>5654</v>
      </c>
      <c r="J133" s="76">
        <v>6</v>
      </c>
      <c r="K133" s="77" t="s">
        <v>2144</v>
      </c>
      <c r="L133" s="605"/>
      <c r="M133" s="605"/>
      <c r="N133" s="90" t="s">
        <v>5544</v>
      </c>
      <c r="O133" s="90" t="s">
        <v>5545</v>
      </c>
      <c r="P133" s="88"/>
      <c r="Q133" s="91" t="s">
        <v>5548</v>
      </c>
      <c r="R133" s="92" t="s">
        <v>5549</v>
      </c>
      <c r="S133" s="92" t="s">
        <v>9975</v>
      </c>
    </row>
    <row r="134" spans="1:19" ht="30" customHeight="1">
      <c r="A134" s="183" t="s">
        <v>5905</v>
      </c>
      <c r="B134" s="77" t="s">
        <v>5542</v>
      </c>
      <c r="C134" s="77">
        <v>64</v>
      </c>
      <c r="D134" s="88"/>
      <c r="E134" s="77" t="s">
        <v>5542</v>
      </c>
      <c r="F134" s="77" t="s">
        <v>5542</v>
      </c>
      <c r="G134" s="77" t="s">
        <v>5542</v>
      </c>
      <c r="H134" s="88"/>
      <c r="I134" s="75" t="s">
        <v>5655</v>
      </c>
      <c r="J134" s="76">
        <v>10</v>
      </c>
      <c r="K134" s="77" t="s">
        <v>5558</v>
      </c>
      <c r="L134" s="605"/>
      <c r="M134" s="605"/>
      <c r="N134" s="90" t="s">
        <v>5544</v>
      </c>
      <c r="O134" s="90" t="s">
        <v>5545</v>
      </c>
      <c r="P134" s="88"/>
      <c r="Q134" s="91" t="s">
        <v>5548</v>
      </c>
      <c r="R134" s="92" t="s">
        <v>5549</v>
      </c>
      <c r="S134" s="92" t="s">
        <v>9975</v>
      </c>
    </row>
    <row r="135" spans="1:19" ht="30" customHeight="1">
      <c r="A135" s="183" t="s">
        <v>5905</v>
      </c>
      <c r="B135" s="77" t="s">
        <v>5542</v>
      </c>
      <c r="C135" s="99" t="s">
        <v>5623</v>
      </c>
      <c r="D135" s="88"/>
      <c r="E135" s="77" t="s">
        <v>5542</v>
      </c>
      <c r="F135" s="77" t="s">
        <v>5542</v>
      </c>
      <c r="G135" s="77" t="s">
        <v>5542</v>
      </c>
      <c r="H135" s="88"/>
      <c r="I135" s="75" t="s">
        <v>5656</v>
      </c>
      <c r="J135" s="76">
        <v>10</v>
      </c>
      <c r="K135" s="77" t="s">
        <v>2144</v>
      </c>
      <c r="L135" s="605"/>
      <c r="M135" s="605"/>
      <c r="N135" s="90" t="s">
        <v>5544</v>
      </c>
      <c r="O135" s="90" t="s">
        <v>5545</v>
      </c>
      <c r="P135" s="88"/>
      <c r="Q135" s="91" t="s">
        <v>5548</v>
      </c>
      <c r="R135" s="92" t="s">
        <v>5549</v>
      </c>
      <c r="S135" s="92" t="s">
        <v>9975</v>
      </c>
    </row>
    <row r="136" spans="1:19" ht="30" customHeight="1">
      <c r="A136" s="183" t="s">
        <v>5905</v>
      </c>
      <c r="B136" s="77" t="s">
        <v>5542</v>
      </c>
      <c r="C136" s="88"/>
      <c r="D136" s="88"/>
      <c r="E136" s="77" t="s">
        <v>5542</v>
      </c>
      <c r="F136" s="77" t="s">
        <v>5542</v>
      </c>
      <c r="G136" s="77" t="s">
        <v>5542</v>
      </c>
      <c r="H136" s="88"/>
      <c r="I136" s="75" t="s">
        <v>5657</v>
      </c>
      <c r="J136" s="76">
        <v>20</v>
      </c>
      <c r="K136" s="77" t="s">
        <v>2144</v>
      </c>
      <c r="L136" s="605"/>
      <c r="M136" s="605"/>
      <c r="N136" s="90" t="s">
        <v>5544</v>
      </c>
      <c r="O136" s="90" t="s">
        <v>5545</v>
      </c>
      <c r="P136" s="88"/>
      <c r="Q136" s="91" t="s">
        <v>5548</v>
      </c>
      <c r="R136" s="92" t="s">
        <v>5549</v>
      </c>
      <c r="S136" s="92" t="s">
        <v>9975</v>
      </c>
    </row>
    <row r="137" spans="1:19" ht="30" customHeight="1">
      <c r="A137" s="183" t="s">
        <v>5905</v>
      </c>
      <c r="B137" s="77" t="s">
        <v>5542</v>
      </c>
      <c r="C137" s="88"/>
      <c r="D137" s="88"/>
      <c r="E137" s="77" t="s">
        <v>5542</v>
      </c>
      <c r="F137" s="77" t="s">
        <v>5542</v>
      </c>
      <c r="G137" s="77" t="s">
        <v>5542</v>
      </c>
      <c r="H137" s="88"/>
      <c r="I137" s="75" t="s">
        <v>5658</v>
      </c>
      <c r="J137" s="76">
        <v>40</v>
      </c>
      <c r="K137" s="77" t="s">
        <v>2144</v>
      </c>
      <c r="L137" s="605"/>
      <c r="M137" s="605"/>
      <c r="N137" s="90" t="s">
        <v>5544</v>
      </c>
      <c r="O137" s="90" t="s">
        <v>5545</v>
      </c>
      <c r="P137" s="88"/>
      <c r="Q137" s="91" t="s">
        <v>5548</v>
      </c>
      <c r="R137" s="92" t="s">
        <v>5549</v>
      </c>
      <c r="S137" s="92" t="s">
        <v>9975</v>
      </c>
    </row>
    <row r="138" spans="1:19" ht="30" customHeight="1">
      <c r="A138" s="183" t="s">
        <v>5905</v>
      </c>
      <c r="B138" s="77" t="s">
        <v>5542</v>
      </c>
      <c r="C138" s="88"/>
      <c r="D138" s="88"/>
      <c r="E138" s="77" t="s">
        <v>5542</v>
      </c>
      <c r="F138" s="77" t="s">
        <v>5542</v>
      </c>
      <c r="G138" s="77" t="s">
        <v>5542</v>
      </c>
      <c r="H138" s="88"/>
      <c r="I138" s="75" t="s">
        <v>5659</v>
      </c>
      <c r="J138" s="76">
        <v>40</v>
      </c>
      <c r="K138" s="77" t="s">
        <v>2144</v>
      </c>
      <c r="L138" s="605"/>
      <c r="M138" s="605"/>
      <c r="N138" s="90" t="s">
        <v>5544</v>
      </c>
      <c r="O138" s="90" t="s">
        <v>5545</v>
      </c>
      <c r="P138" s="88"/>
      <c r="Q138" s="91" t="s">
        <v>5548</v>
      </c>
      <c r="R138" s="92" t="s">
        <v>5549</v>
      </c>
      <c r="S138" s="92" t="s">
        <v>9975</v>
      </c>
    </row>
    <row r="139" spans="1:19" ht="30" customHeight="1">
      <c r="A139" s="183" t="s">
        <v>5905</v>
      </c>
      <c r="B139" s="77" t="s">
        <v>5542</v>
      </c>
      <c r="C139" s="88"/>
      <c r="D139" s="88"/>
      <c r="E139" s="77" t="s">
        <v>5542</v>
      </c>
      <c r="F139" s="77" t="s">
        <v>5542</v>
      </c>
      <c r="G139" s="77" t="s">
        <v>5542</v>
      </c>
      <c r="H139" s="88"/>
      <c r="I139" s="75" t="s">
        <v>5660</v>
      </c>
      <c r="J139" s="89">
        <v>40</v>
      </c>
      <c r="K139" s="77" t="s">
        <v>2144</v>
      </c>
      <c r="L139" s="605"/>
      <c r="M139" s="605"/>
      <c r="N139" s="90" t="s">
        <v>5544</v>
      </c>
      <c r="O139" s="90" t="s">
        <v>5545</v>
      </c>
      <c r="P139" s="88"/>
      <c r="Q139" s="91" t="s">
        <v>5548</v>
      </c>
      <c r="R139" s="92" t="s">
        <v>5549</v>
      </c>
      <c r="S139" s="92" t="s">
        <v>9975</v>
      </c>
    </row>
    <row r="140" spans="1:19" ht="49.5" customHeight="1">
      <c r="A140" s="183" t="s">
        <v>5905</v>
      </c>
      <c r="B140" s="77" t="s">
        <v>5542</v>
      </c>
      <c r="C140" s="77">
        <v>65</v>
      </c>
      <c r="D140" s="88"/>
      <c r="E140" s="77" t="s">
        <v>5542</v>
      </c>
      <c r="F140" s="77" t="s">
        <v>5542</v>
      </c>
      <c r="G140" s="77" t="s">
        <v>5542</v>
      </c>
      <c r="H140" s="88"/>
      <c r="I140" s="75" t="s">
        <v>5661</v>
      </c>
      <c r="J140" s="100">
        <v>1</v>
      </c>
      <c r="K140" s="102" t="s">
        <v>5558</v>
      </c>
      <c r="L140" s="605"/>
      <c r="M140" s="605"/>
      <c r="N140" s="90" t="s">
        <v>5544</v>
      </c>
      <c r="O140" s="90" t="s">
        <v>5545</v>
      </c>
      <c r="P140" s="88"/>
      <c r="Q140" s="91" t="s">
        <v>5548</v>
      </c>
      <c r="R140" s="92" t="s">
        <v>5549</v>
      </c>
      <c r="S140" s="92" t="s">
        <v>9975</v>
      </c>
    </row>
    <row r="141" spans="1:19" ht="46.5" customHeight="1">
      <c r="A141" s="183" t="s">
        <v>5905</v>
      </c>
      <c r="B141" s="77" t="s">
        <v>5542</v>
      </c>
      <c r="C141" s="99" t="s">
        <v>5623</v>
      </c>
      <c r="D141" s="88"/>
      <c r="E141" s="77" t="s">
        <v>5542</v>
      </c>
      <c r="F141" s="77" t="s">
        <v>5542</v>
      </c>
      <c r="G141" s="77" t="s">
        <v>5542</v>
      </c>
      <c r="H141" s="88"/>
      <c r="I141" s="103" t="s">
        <v>5662</v>
      </c>
      <c r="J141" s="100">
        <v>10</v>
      </c>
      <c r="K141" s="77" t="s">
        <v>2144</v>
      </c>
      <c r="L141" s="605"/>
      <c r="M141" s="605"/>
      <c r="N141" s="90" t="s">
        <v>5544</v>
      </c>
      <c r="O141" s="90" t="s">
        <v>5545</v>
      </c>
      <c r="P141" s="88"/>
      <c r="Q141" s="91" t="s">
        <v>5548</v>
      </c>
      <c r="R141" s="92" t="s">
        <v>5549</v>
      </c>
      <c r="S141" s="92" t="s">
        <v>9975</v>
      </c>
    </row>
    <row r="142" spans="1:19" ht="46.5" customHeight="1">
      <c r="A142" s="183" t="s">
        <v>5905</v>
      </c>
      <c r="B142" s="77" t="s">
        <v>5542</v>
      </c>
      <c r="C142" s="88"/>
      <c r="D142" s="88"/>
      <c r="E142" s="77" t="s">
        <v>5542</v>
      </c>
      <c r="F142" s="77" t="s">
        <v>5542</v>
      </c>
      <c r="G142" s="77" t="s">
        <v>5542</v>
      </c>
      <c r="H142" s="88"/>
      <c r="I142" s="103" t="s">
        <v>5663</v>
      </c>
      <c r="J142" s="100">
        <v>10</v>
      </c>
      <c r="K142" s="77" t="s">
        <v>2144</v>
      </c>
      <c r="L142" s="605"/>
      <c r="M142" s="605"/>
      <c r="N142" s="90" t="s">
        <v>5544</v>
      </c>
      <c r="O142" s="90" t="s">
        <v>5545</v>
      </c>
      <c r="P142" s="88"/>
      <c r="Q142" s="91" t="s">
        <v>5548</v>
      </c>
      <c r="R142" s="92" t="s">
        <v>5549</v>
      </c>
      <c r="S142" s="92" t="s">
        <v>9975</v>
      </c>
    </row>
    <row r="143" spans="1:19" ht="48" customHeight="1">
      <c r="A143" s="183" t="s">
        <v>5905</v>
      </c>
      <c r="B143" s="77" t="s">
        <v>5542</v>
      </c>
      <c r="C143" s="88"/>
      <c r="D143" s="88"/>
      <c r="E143" s="77" t="s">
        <v>5542</v>
      </c>
      <c r="F143" s="77" t="s">
        <v>5542</v>
      </c>
      <c r="G143" s="77" t="s">
        <v>5542</v>
      </c>
      <c r="H143" s="88"/>
      <c r="I143" s="103" t="s">
        <v>5664</v>
      </c>
      <c r="J143" s="100">
        <v>10</v>
      </c>
      <c r="K143" s="77" t="s">
        <v>2144</v>
      </c>
      <c r="L143" s="605"/>
      <c r="M143" s="605"/>
      <c r="N143" s="90" t="s">
        <v>5544</v>
      </c>
      <c r="O143" s="90" t="s">
        <v>5545</v>
      </c>
      <c r="P143" s="88"/>
      <c r="Q143" s="91" t="s">
        <v>5548</v>
      </c>
      <c r="R143" s="92" t="s">
        <v>5549</v>
      </c>
      <c r="S143" s="92" t="s">
        <v>9975</v>
      </c>
    </row>
    <row r="144" spans="1:19" ht="30" customHeight="1">
      <c r="A144" s="183" t="s">
        <v>5905</v>
      </c>
      <c r="B144" s="77" t="s">
        <v>5542</v>
      </c>
      <c r="C144" s="77">
        <v>66</v>
      </c>
      <c r="D144" s="88"/>
      <c r="E144" s="77" t="s">
        <v>5542</v>
      </c>
      <c r="F144" s="77" t="s">
        <v>5542</v>
      </c>
      <c r="G144" s="77" t="s">
        <v>5542</v>
      </c>
      <c r="H144" s="88"/>
      <c r="I144" s="75" t="s">
        <v>5665</v>
      </c>
      <c r="J144" s="100">
        <v>1</v>
      </c>
      <c r="K144" s="102" t="s">
        <v>5558</v>
      </c>
      <c r="L144" s="605"/>
      <c r="M144" s="605"/>
      <c r="N144" s="90" t="s">
        <v>5544</v>
      </c>
      <c r="O144" s="90" t="s">
        <v>5545</v>
      </c>
      <c r="P144" s="88"/>
      <c r="Q144" s="91" t="s">
        <v>5548</v>
      </c>
      <c r="R144" s="92" t="s">
        <v>5549</v>
      </c>
      <c r="S144" s="92" t="s">
        <v>9975</v>
      </c>
    </row>
    <row r="145" spans="1:19" ht="30" customHeight="1">
      <c r="A145" s="183" t="s">
        <v>5905</v>
      </c>
      <c r="B145" s="77" t="s">
        <v>5542</v>
      </c>
      <c r="C145" s="77">
        <v>67</v>
      </c>
      <c r="D145" s="88"/>
      <c r="E145" s="77" t="s">
        <v>5542</v>
      </c>
      <c r="F145" s="77" t="s">
        <v>5542</v>
      </c>
      <c r="G145" s="77" t="s">
        <v>5542</v>
      </c>
      <c r="H145" s="88"/>
      <c r="I145" s="75" t="s">
        <v>5666</v>
      </c>
      <c r="J145" s="100">
        <v>1</v>
      </c>
      <c r="K145" s="102" t="s">
        <v>5558</v>
      </c>
      <c r="L145" s="605"/>
      <c r="M145" s="605"/>
      <c r="N145" s="90" t="s">
        <v>5544</v>
      </c>
      <c r="O145" s="90" t="s">
        <v>5545</v>
      </c>
      <c r="P145" s="88"/>
      <c r="Q145" s="91" t="s">
        <v>5548</v>
      </c>
      <c r="R145" s="92" t="s">
        <v>5549</v>
      </c>
      <c r="S145" s="92" t="s">
        <v>9975</v>
      </c>
    </row>
    <row r="146" spans="1:19" ht="30" customHeight="1">
      <c r="A146" s="183" t="s">
        <v>5905</v>
      </c>
      <c r="B146" s="77" t="s">
        <v>5542</v>
      </c>
      <c r="C146" s="77">
        <v>68</v>
      </c>
      <c r="D146" s="88"/>
      <c r="E146" s="77" t="s">
        <v>5542</v>
      </c>
      <c r="F146" s="77" t="s">
        <v>5542</v>
      </c>
      <c r="G146" s="77" t="s">
        <v>5542</v>
      </c>
      <c r="H146" s="88"/>
      <c r="I146" s="104" t="s">
        <v>5667</v>
      </c>
      <c r="J146" s="100">
        <v>1</v>
      </c>
      <c r="K146" s="102" t="s">
        <v>5558</v>
      </c>
      <c r="L146" s="605"/>
      <c r="M146" s="605"/>
      <c r="N146" s="90" t="s">
        <v>5544</v>
      </c>
      <c r="O146" s="90" t="s">
        <v>5545</v>
      </c>
      <c r="P146" s="88"/>
      <c r="Q146" s="91" t="s">
        <v>5548</v>
      </c>
      <c r="R146" s="92" t="s">
        <v>5549</v>
      </c>
      <c r="S146" s="92" t="s">
        <v>9975</v>
      </c>
    </row>
    <row r="147" spans="1:19" ht="30" customHeight="1">
      <c r="A147" s="183" t="s">
        <v>5905</v>
      </c>
      <c r="B147" s="77" t="s">
        <v>5542</v>
      </c>
      <c r="C147" s="99" t="s">
        <v>5623</v>
      </c>
      <c r="D147" s="88"/>
      <c r="E147" s="77" t="s">
        <v>5542</v>
      </c>
      <c r="F147" s="77" t="s">
        <v>5542</v>
      </c>
      <c r="G147" s="77" t="s">
        <v>5542</v>
      </c>
      <c r="H147" s="88"/>
      <c r="I147" s="104" t="s">
        <v>5668</v>
      </c>
      <c r="J147" s="100">
        <v>32</v>
      </c>
      <c r="K147" s="77" t="s">
        <v>2144</v>
      </c>
      <c r="L147" s="605"/>
      <c r="M147" s="605"/>
      <c r="N147" s="90" t="s">
        <v>5544</v>
      </c>
      <c r="O147" s="90" t="s">
        <v>5545</v>
      </c>
      <c r="P147" s="88"/>
      <c r="Q147" s="91" t="s">
        <v>5548</v>
      </c>
      <c r="R147" s="92" t="s">
        <v>5549</v>
      </c>
      <c r="S147" s="92" t="s">
        <v>9975</v>
      </c>
    </row>
    <row r="148" spans="1:19" ht="30" customHeight="1">
      <c r="A148" s="183" t="s">
        <v>5905</v>
      </c>
      <c r="B148" s="77" t="s">
        <v>5542</v>
      </c>
      <c r="C148" s="77"/>
      <c r="D148" s="88"/>
      <c r="E148" s="77" t="s">
        <v>5542</v>
      </c>
      <c r="F148" s="77" t="s">
        <v>5542</v>
      </c>
      <c r="G148" s="77" t="s">
        <v>5542</v>
      </c>
      <c r="H148" s="88"/>
      <c r="I148" s="104" t="s">
        <v>5669</v>
      </c>
      <c r="J148" s="100">
        <v>16</v>
      </c>
      <c r="K148" s="77" t="s">
        <v>2144</v>
      </c>
      <c r="L148" s="605"/>
      <c r="M148" s="605"/>
      <c r="N148" s="90" t="s">
        <v>5544</v>
      </c>
      <c r="O148" s="90" t="s">
        <v>5545</v>
      </c>
      <c r="P148" s="88"/>
      <c r="Q148" s="91" t="s">
        <v>5548</v>
      </c>
      <c r="R148" s="92" t="s">
        <v>5549</v>
      </c>
      <c r="S148" s="92" t="s">
        <v>9975</v>
      </c>
    </row>
    <row r="149" spans="1:19" ht="24.95" customHeight="1">
      <c r="A149" s="183" t="s">
        <v>5905</v>
      </c>
      <c r="B149" s="88"/>
      <c r="C149" s="77">
        <v>69</v>
      </c>
      <c r="D149" s="88"/>
      <c r="E149" s="77" t="s">
        <v>5542</v>
      </c>
      <c r="F149" s="77" t="s">
        <v>5542</v>
      </c>
      <c r="G149" s="77" t="s">
        <v>5542</v>
      </c>
      <c r="H149" s="88"/>
      <c r="I149" s="104" t="s">
        <v>5670</v>
      </c>
      <c r="J149" s="100">
        <v>1</v>
      </c>
      <c r="K149" s="102" t="s">
        <v>5558</v>
      </c>
      <c r="L149" s="605"/>
      <c r="M149" s="605"/>
      <c r="N149" s="90" t="s">
        <v>5544</v>
      </c>
      <c r="O149" s="90" t="s">
        <v>5545</v>
      </c>
      <c r="P149" s="88"/>
      <c r="Q149" s="91" t="s">
        <v>5548</v>
      </c>
      <c r="R149" s="92" t="s">
        <v>5549</v>
      </c>
      <c r="S149" s="92" t="s">
        <v>9975</v>
      </c>
    </row>
    <row r="150" spans="1:19" ht="30" customHeight="1">
      <c r="A150" s="183" t="s">
        <v>5905</v>
      </c>
      <c r="B150" s="77" t="s">
        <v>5542</v>
      </c>
      <c r="C150" s="99" t="s">
        <v>5623</v>
      </c>
      <c r="D150" s="88"/>
      <c r="E150" s="77" t="s">
        <v>5542</v>
      </c>
      <c r="F150" s="77" t="s">
        <v>5542</v>
      </c>
      <c r="G150" s="77" t="s">
        <v>5542</v>
      </c>
      <c r="H150" s="88"/>
      <c r="I150" s="75" t="s">
        <v>5671</v>
      </c>
      <c r="J150" s="76">
        <v>1</v>
      </c>
      <c r="K150" s="77" t="s">
        <v>2144</v>
      </c>
      <c r="L150" s="605"/>
      <c r="M150" s="605"/>
      <c r="N150" s="90" t="s">
        <v>5544</v>
      </c>
      <c r="O150" s="90" t="s">
        <v>5545</v>
      </c>
      <c r="P150" s="88"/>
      <c r="Q150" s="91" t="s">
        <v>5548</v>
      </c>
      <c r="R150" s="92" t="s">
        <v>5549</v>
      </c>
      <c r="S150" s="92" t="s">
        <v>9975</v>
      </c>
    </row>
    <row r="151" spans="1:19" ht="30" customHeight="1">
      <c r="A151" s="183" t="s">
        <v>5905</v>
      </c>
      <c r="B151" s="77" t="s">
        <v>5542</v>
      </c>
      <c r="C151" s="88"/>
      <c r="D151" s="88"/>
      <c r="E151" s="77" t="s">
        <v>5542</v>
      </c>
      <c r="F151" s="77" t="s">
        <v>5542</v>
      </c>
      <c r="G151" s="77" t="s">
        <v>5542</v>
      </c>
      <c r="H151" s="88"/>
      <c r="I151" s="75" t="s">
        <v>5672</v>
      </c>
      <c r="J151" s="76">
        <v>1</v>
      </c>
      <c r="K151" s="77" t="s">
        <v>2144</v>
      </c>
      <c r="L151" s="605"/>
      <c r="M151" s="605"/>
      <c r="N151" s="90" t="s">
        <v>5544</v>
      </c>
      <c r="O151" s="90" t="s">
        <v>5545</v>
      </c>
      <c r="P151" s="88"/>
      <c r="Q151" s="91" t="s">
        <v>5548</v>
      </c>
      <c r="R151" s="92" t="s">
        <v>5549</v>
      </c>
      <c r="S151" s="92" t="s">
        <v>9975</v>
      </c>
    </row>
    <row r="152" spans="1:19" ht="30" customHeight="1">
      <c r="A152" s="183" t="s">
        <v>5905</v>
      </c>
      <c r="B152" s="77" t="s">
        <v>5542</v>
      </c>
      <c r="C152" s="88"/>
      <c r="D152" s="88"/>
      <c r="E152" s="77" t="s">
        <v>5542</v>
      </c>
      <c r="F152" s="77" t="s">
        <v>5542</v>
      </c>
      <c r="G152" s="77" t="s">
        <v>5542</v>
      </c>
      <c r="H152" s="88"/>
      <c r="I152" s="75" t="s">
        <v>5673</v>
      </c>
      <c r="J152" s="76">
        <v>1</v>
      </c>
      <c r="K152" s="77" t="s">
        <v>2144</v>
      </c>
      <c r="L152" s="605"/>
      <c r="M152" s="605"/>
      <c r="N152" s="90" t="s">
        <v>5544</v>
      </c>
      <c r="O152" s="90" t="s">
        <v>5545</v>
      </c>
      <c r="P152" s="88"/>
      <c r="Q152" s="91" t="s">
        <v>5548</v>
      </c>
      <c r="R152" s="92" t="s">
        <v>5549</v>
      </c>
      <c r="S152" s="92" t="s">
        <v>9975</v>
      </c>
    </row>
    <row r="153" spans="1:19" ht="48" customHeight="1">
      <c r="A153" s="183" t="s">
        <v>5905</v>
      </c>
      <c r="B153" s="77" t="s">
        <v>5542</v>
      </c>
      <c r="C153" s="88"/>
      <c r="D153" s="88"/>
      <c r="E153" s="77" t="s">
        <v>5542</v>
      </c>
      <c r="F153" s="77" t="s">
        <v>5542</v>
      </c>
      <c r="G153" s="77" t="s">
        <v>5542</v>
      </c>
      <c r="H153" s="88"/>
      <c r="I153" s="75" t="s">
        <v>5674</v>
      </c>
      <c r="J153" s="89">
        <v>2</v>
      </c>
      <c r="K153" s="77" t="s">
        <v>2144</v>
      </c>
      <c r="L153" s="605"/>
      <c r="M153" s="605"/>
      <c r="N153" s="90" t="s">
        <v>5544</v>
      </c>
      <c r="O153" s="90" t="s">
        <v>5545</v>
      </c>
      <c r="P153" s="88"/>
      <c r="Q153" s="91" t="s">
        <v>5548</v>
      </c>
      <c r="R153" s="92" t="s">
        <v>5549</v>
      </c>
      <c r="S153" s="92" t="s">
        <v>9975</v>
      </c>
    </row>
    <row r="154" spans="1:19" ht="30" customHeight="1">
      <c r="A154" s="183" t="s">
        <v>5905</v>
      </c>
      <c r="B154" s="77" t="s">
        <v>5542</v>
      </c>
      <c r="C154" s="77"/>
      <c r="D154" s="88"/>
      <c r="E154" s="77" t="s">
        <v>5542</v>
      </c>
      <c r="F154" s="77" t="s">
        <v>5542</v>
      </c>
      <c r="G154" s="77" t="s">
        <v>5542</v>
      </c>
      <c r="H154" s="88"/>
      <c r="I154" s="75" t="s">
        <v>5675</v>
      </c>
      <c r="J154" s="89">
        <v>2</v>
      </c>
      <c r="K154" s="77" t="s">
        <v>2144</v>
      </c>
      <c r="L154" s="605"/>
      <c r="M154" s="605"/>
      <c r="N154" s="90" t="s">
        <v>5544</v>
      </c>
      <c r="O154" s="90" t="s">
        <v>5545</v>
      </c>
      <c r="P154" s="88"/>
      <c r="Q154" s="91" t="s">
        <v>5548</v>
      </c>
      <c r="R154" s="92" t="s">
        <v>5549</v>
      </c>
      <c r="S154" s="92" t="s">
        <v>9975</v>
      </c>
    </row>
    <row r="155" spans="1:19" ht="30" customHeight="1">
      <c r="A155" s="183" t="s">
        <v>5905</v>
      </c>
      <c r="B155" s="77" t="s">
        <v>5542</v>
      </c>
      <c r="C155" s="77"/>
      <c r="D155" s="88"/>
      <c r="E155" s="77" t="s">
        <v>5542</v>
      </c>
      <c r="F155" s="77" t="s">
        <v>5542</v>
      </c>
      <c r="G155" s="77" t="s">
        <v>5542</v>
      </c>
      <c r="H155" s="88"/>
      <c r="I155" s="105" t="s">
        <v>5676</v>
      </c>
      <c r="J155" s="89">
        <v>4</v>
      </c>
      <c r="K155" s="77" t="s">
        <v>2144</v>
      </c>
      <c r="L155" s="605"/>
      <c r="M155" s="605"/>
      <c r="N155" s="90" t="s">
        <v>5544</v>
      </c>
      <c r="O155" s="90" t="s">
        <v>5545</v>
      </c>
      <c r="P155" s="88"/>
      <c r="Q155" s="91" t="s">
        <v>5548</v>
      </c>
      <c r="R155" s="92" t="s">
        <v>5549</v>
      </c>
      <c r="S155" s="92" t="s">
        <v>9975</v>
      </c>
    </row>
    <row r="156" spans="1:19" ht="30" customHeight="1">
      <c r="A156" s="183" t="s">
        <v>5905</v>
      </c>
      <c r="B156" s="77" t="s">
        <v>5542</v>
      </c>
      <c r="C156" s="88"/>
      <c r="D156" s="88"/>
      <c r="E156" s="77" t="s">
        <v>5542</v>
      </c>
      <c r="F156" s="77" t="s">
        <v>5542</v>
      </c>
      <c r="G156" s="77" t="s">
        <v>5542</v>
      </c>
      <c r="H156" s="88"/>
      <c r="I156" s="105" t="s">
        <v>5677</v>
      </c>
      <c r="J156" s="89">
        <v>2</v>
      </c>
      <c r="K156" s="77" t="s">
        <v>2144</v>
      </c>
      <c r="L156" s="605"/>
      <c r="M156" s="605"/>
      <c r="N156" s="90" t="s">
        <v>5544</v>
      </c>
      <c r="O156" s="90" t="s">
        <v>5545</v>
      </c>
      <c r="P156" s="88"/>
      <c r="Q156" s="91" t="s">
        <v>5548</v>
      </c>
      <c r="R156" s="92" t="s">
        <v>5549</v>
      </c>
      <c r="S156" s="92" t="s">
        <v>9975</v>
      </c>
    </row>
    <row r="157" spans="1:19" ht="24.95" customHeight="1">
      <c r="A157" s="183" t="s">
        <v>5905</v>
      </c>
      <c r="B157" s="77" t="s">
        <v>5542</v>
      </c>
      <c r="C157" s="88"/>
      <c r="D157" s="88"/>
      <c r="E157" s="77" t="s">
        <v>5542</v>
      </c>
      <c r="F157" s="77" t="s">
        <v>5542</v>
      </c>
      <c r="G157" s="77" t="s">
        <v>5542</v>
      </c>
      <c r="H157" s="88"/>
      <c r="I157" s="105" t="s">
        <v>5678</v>
      </c>
      <c r="J157" s="100">
        <v>1</v>
      </c>
      <c r="K157" s="77" t="s">
        <v>2144</v>
      </c>
      <c r="L157" s="605"/>
      <c r="M157" s="605"/>
      <c r="N157" s="90" t="s">
        <v>5544</v>
      </c>
      <c r="O157" s="90" t="s">
        <v>5545</v>
      </c>
      <c r="P157" s="88"/>
      <c r="Q157" s="91" t="s">
        <v>5548</v>
      </c>
      <c r="R157" s="92" t="s">
        <v>5549</v>
      </c>
      <c r="S157" s="92" t="s">
        <v>9975</v>
      </c>
    </row>
    <row r="158" spans="1:19" ht="46.5" customHeight="1">
      <c r="A158" s="183" t="s">
        <v>5905</v>
      </c>
      <c r="B158" s="77" t="s">
        <v>5542</v>
      </c>
      <c r="C158" s="77"/>
      <c r="D158" s="88"/>
      <c r="E158" s="77" t="s">
        <v>5542</v>
      </c>
      <c r="F158" s="77" t="s">
        <v>5542</v>
      </c>
      <c r="G158" s="77" t="s">
        <v>5542</v>
      </c>
      <c r="H158" s="88"/>
      <c r="I158" s="104" t="s">
        <v>5679</v>
      </c>
      <c r="J158" s="100">
        <v>1</v>
      </c>
      <c r="K158" s="77" t="s">
        <v>2144</v>
      </c>
      <c r="L158" s="605"/>
      <c r="M158" s="605"/>
      <c r="N158" s="90" t="s">
        <v>5544</v>
      </c>
      <c r="O158" s="90" t="s">
        <v>5545</v>
      </c>
      <c r="P158" s="88"/>
      <c r="Q158" s="91" t="s">
        <v>5548</v>
      </c>
      <c r="R158" s="92" t="s">
        <v>5549</v>
      </c>
      <c r="S158" s="92" t="s">
        <v>9975</v>
      </c>
    </row>
    <row r="159" spans="1:19" ht="30" customHeight="1">
      <c r="A159" s="183" t="s">
        <v>5905</v>
      </c>
      <c r="B159" s="77" t="s">
        <v>5542</v>
      </c>
      <c r="C159" s="77"/>
      <c r="D159" s="88"/>
      <c r="E159" s="77" t="s">
        <v>5542</v>
      </c>
      <c r="F159" s="77" t="s">
        <v>5542</v>
      </c>
      <c r="G159" s="77" t="s">
        <v>5542</v>
      </c>
      <c r="H159" s="88"/>
      <c r="I159" s="104" t="s">
        <v>5680</v>
      </c>
      <c r="J159" s="100">
        <v>1</v>
      </c>
      <c r="K159" s="77" t="s">
        <v>2144</v>
      </c>
      <c r="L159" s="605"/>
      <c r="M159" s="605"/>
      <c r="N159" s="90" t="s">
        <v>5544</v>
      </c>
      <c r="O159" s="90" t="s">
        <v>5545</v>
      </c>
      <c r="P159" s="88"/>
      <c r="Q159" s="91" t="s">
        <v>5548</v>
      </c>
      <c r="R159" s="92" t="s">
        <v>5549</v>
      </c>
      <c r="S159" s="92" t="s">
        <v>9975</v>
      </c>
    </row>
    <row r="160" spans="1:19" ht="30" customHeight="1">
      <c r="A160" s="183" t="s">
        <v>5905</v>
      </c>
      <c r="B160" s="77" t="s">
        <v>5542</v>
      </c>
      <c r="C160" s="77"/>
      <c r="D160" s="88"/>
      <c r="E160" s="77" t="s">
        <v>5542</v>
      </c>
      <c r="F160" s="77" t="s">
        <v>5542</v>
      </c>
      <c r="G160" s="77" t="s">
        <v>5542</v>
      </c>
      <c r="H160" s="88"/>
      <c r="I160" s="104" t="s">
        <v>5681</v>
      </c>
      <c r="J160" s="100">
        <v>1</v>
      </c>
      <c r="K160" s="77" t="s">
        <v>2144</v>
      </c>
      <c r="L160" s="605"/>
      <c r="M160" s="605"/>
      <c r="N160" s="90" t="s">
        <v>5544</v>
      </c>
      <c r="O160" s="90" t="s">
        <v>5545</v>
      </c>
      <c r="P160" s="88"/>
      <c r="Q160" s="91" t="s">
        <v>5548</v>
      </c>
      <c r="R160" s="92" t="s">
        <v>5549</v>
      </c>
      <c r="S160" s="92" t="s">
        <v>9975</v>
      </c>
    </row>
    <row r="161" spans="1:20" ht="30" customHeight="1">
      <c r="A161" s="183" t="s">
        <v>5905</v>
      </c>
      <c r="B161" s="77" t="s">
        <v>5542</v>
      </c>
      <c r="C161" s="77"/>
      <c r="D161" s="88"/>
      <c r="E161" s="77" t="s">
        <v>5542</v>
      </c>
      <c r="F161" s="77" t="s">
        <v>5542</v>
      </c>
      <c r="G161" s="77" t="s">
        <v>5542</v>
      </c>
      <c r="H161" s="88"/>
      <c r="I161" s="104" t="s">
        <v>5682</v>
      </c>
      <c r="J161" s="100">
        <v>1</v>
      </c>
      <c r="K161" s="77" t="s">
        <v>2144</v>
      </c>
      <c r="L161" s="605"/>
      <c r="M161" s="605"/>
      <c r="N161" s="90" t="s">
        <v>5544</v>
      </c>
      <c r="O161" s="90" t="s">
        <v>5545</v>
      </c>
      <c r="P161" s="88"/>
      <c r="Q161" s="91" t="s">
        <v>5548</v>
      </c>
      <c r="R161" s="92" t="s">
        <v>5549</v>
      </c>
      <c r="S161" s="92" t="s">
        <v>9975</v>
      </c>
    </row>
    <row r="162" spans="1:20" ht="84" customHeight="1">
      <c r="A162" s="183" t="s">
        <v>5905</v>
      </c>
      <c r="B162" s="77" t="s">
        <v>5542</v>
      </c>
      <c r="C162" s="77"/>
      <c r="D162" s="88"/>
      <c r="E162" s="77" t="s">
        <v>5542</v>
      </c>
      <c r="F162" s="77" t="s">
        <v>5542</v>
      </c>
      <c r="G162" s="77" t="s">
        <v>5542</v>
      </c>
      <c r="H162" s="88"/>
      <c r="I162" s="104" t="s">
        <v>5683</v>
      </c>
      <c r="J162" s="100">
        <v>1</v>
      </c>
      <c r="K162" s="77" t="s">
        <v>2144</v>
      </c>
      <c r="L162" s="605"/>
      <c r="M162" s="605"/>
      <c r="N162" s="90" t="s">
        <v>5544</v>
      </c>
      <c r="O162" s="90" t="s">
        <v>5545</v>
      </c>
      <c r="P162" s="88"/>
      <c r="Q162" s="91" t="s">
        <v>5548</v>
      </c>
      <c r="R162" s="92" t="s">
        <v>5549</v>
      </c>
      <c r="S162" s="92" t="s">
        <v>9975</v>
      </c>
    </row>
    <row r="163" spans="1:20" ht="33.75" customHeight="1">
      <c r="A163" s="183" t="s">
        <v>5905</v>
      </c>
      <c r="B163" s="77" t="s">
        <v>5542</v>
      </c>
      <c r="C163" s="77"/>
      <c r="D163" s="88"/>
      <c r="E163" s="77" t="s">
        <v>5542</v>
      </c>
      <c r="F163" s="77" t="s">
        <v>5542</v>
      </c>
      <c r="G163" s="77" t="s">
        <v>5542</v>
      </c>
      <c r="H163" s="88"/>
      <c r="I163" s="104" t="s">
        <v>5684</v>
      </c>
      <c r="J163" s="100">
        <v>1</v>
      </c>
      <c r="K163" s="77" t="s">
        <v>2144</v>
      </c>
      <c r="L163" s="606"/>
      <c r="M163" s="606"/>
      <c r="N163" s="90" t="s">
        <v>5544</v>
      </c>
      <c r="O163" s="90" t="s">
        <v>5545</v>
      </c>
      <c r="P163" s="88"/>
      <c r="Q163" s="91" t="s">
        <v>5548</v>
      </c>
      <c r="R163" s="92" t="s">
        <v>5549</v>
      </c>
      <c r="S163" s="92" t="s">
        <v>9975</v>
      </c>
    </row>
    <row r="164" spans="1:20" ht="46.5">
      <c r="A164" s="183" t="s">
        <v>5906</v>
      </c>
      <c r="B164" s="72" t="s">
        <v>5542</v>
      </c>
      <c r="C164" s="106">
        <v>1</v>
      </c>
      <c r="D164" s="72"/>
      <c r="E164" s="72" t="s">
        <v>5542</v>
      </c>
      <c r="F164" s="72" t="s">
        <v>5542</v>
      </c>
      <c r="G164" s="73" t="s">
        <v>5542</v>
      </c>
      <c r="H164" s="74"/>
      <c r="I164" s="107" t="s">
        <v>5685</v>
      </c>
      <c r="J164" s="89">
        <v>1</v>
      </c>
      <c r="K164" s="77" t="s">
        <v>2144</v>
      </c>
      <c r="L164" s="607">
        <v>7100</v>
      </c>
      <c r="M164" s="607">
        <v>7100</v>
      </c>
      <c r="N164" s="108" t="s">
        <v>5544</v>
      </c>
      <c r="O164" s="78" t="s">
        <v>5545</v>
      </c>
      <c r="P164" s="108"/>
      <c r="Q164" s="91" t="s">
        <v>5548</v>
      </c>
      <c r="R164" s="109"/>
      <c r="S164" s="109" t="s">
        <v>9975</v>
      </c>
      <c r="T164" s="71" t="s">
        <v>9977</v>
      </c>
    </row>
    <row r="165" spans="1:20" ht="67.5">
      <c r="A165" s="183" t="s">
        <v>5906</v>
      </c>
      <c r="B165" s="72" t="s">
        <v>5542</v>
      </c>
      <c r="C165" s="110">
        <v>2</v>
      </c>
      <c r="D165" s="111"/>
      <c r="E165" s="72" t="s">
        <v>5542</v>
      </c>
      <c r="F165" s="72" t="s">
        <v>5542</v>
      </c>
      <c r="G165" s="73" t="s">
        <v>5542</v>
      </c>
      <c r="H165" s="88"/>
      <c r="I165" s="93" t="s">
        <v>5686</v>
      </c>
      <c r="J165" s="89">
        <v>1</v>
      </c>
      <c r="K165" s="77" t="s">
        <v>5558</v>
      </c>
      <c r="L165" s="608"/>
      <c r="M165" s="608"/>
      <c r="N165" s="108" t="s">
        <v>5544</v>
      </c>
      <c r="O165" s="78" t="s">
        <v>5545</v>
      </c>
      <c r="P165" s="111"/>
      <c r="Q165" s="91" t="s">
        <v>5548</v>
      </c>
      <c r="R165" s="88"/>
      <c r="S165" s="88" t="s">
        <v>9975</v>
      </c>
      <c r="T165" s="71" t="s">
        <v>9977</v>
      </c>
    </row>
    <row r="166" spans="1:20" ht="46.5">
      <c r="A166" s="183" t="s">
        <v>5906</v>
      </c>
      <c r="B166" s="72" t="s">
        <v>5542</v>
      </c>
      <c r="C166" s="106">
        <v>3</v>
      </c>
      <c r="D166" s="111"/>
      <c r="E166" s="72" t="s">
        <v>5542</v>
      </c>
      <c r="F166" s="72" t="s">
        <v>5542</v>
      </c>
      <c r="G166" s="72" t="s">
        <v>5542</v>
      </c>
      <c r="H166" s="112"/>
      <c r="I166" s="89" t="s">
        <v>5687</v>
      </c>
      <c r="J166" s="89">
        <v>1</v>
      </c>
      <c r="K166" s="77" t="s">
        <v>5558</v>
      </c>
      <c r="L166" s="608"/>
      <c r="M166" s="608"/>
      <c r="N166" s="108" t="s">
        <v>5544</v>
      </c>
      <c r="O166" s="78" t="s">
        <v>5545</v>
      </c>
      <c r="P166" s="111"/>
      <c r="Q166" s="91" t="s">
        <v>5548</v>
      </c>
      <c r="R166" s="88"/>
      <c r="S166" s="88" t="s">
        <v>9975</v>
      </c>
      <c r="T166" s="71" t="s">
        <v>9977</v>
      </c>
    </row>
    <row r="167" spans="1:20" ht="46.5">
      <c r="A167" s="183" t="s">
        <v>5906</v>
      </c>
      <c r="B167" s="72" t="s">
        <v>5542</v>
      </c>
      <c r="C167" s="113">
        <v>4</v>
      </c>
      <c r="D167" s="81"/>
      <c r="E167" s="80" t="s">
        <v>5542</v>
      </c>
      <c r="F167" s="80" t="s">
        <v>5542</v>
      </c>
      <c r="G167" s="80" t="s">
        <v>5542</v>
      </c>
      <c r="H167" s="114"/>
      <c r="I167" s="115" t="s">
        <v>5688</v>
      </c>
      <c r="J167" s="116">
        <v>1</v>
      </c>
      <c r="K167" s="86" t="s">
        <v>5558</v>
      </c>
      <c r="L167" s="608"/>
      <c r="M167" s="608"/>
      <c r="N167" s="117" t="s">
        <v>5544</v>
      </c>
      <c r="O167" s="87" t="s">
        <v>5545</v>
      </c>
      <c r="P167" s="81"/>
      <c r="Q167" s="91" t="s">
        <v>5548</v>
      </c>
      <c r="R167" s="83"/>
      <c r="S167" s="83" t="s">
        <v>9975</v>
      </c>
      <c r="T167" s="71" t="s">
        <v>9977</v>
      </c>
    </row>
    <row r="168" spans="1:20" ht="80.25">
      <c r="A168" s="183" t="s">
        <v>5906</v>
      </c>
      <c r="B168" s="73" t="s">
        <v>5542</v>
      </c>
      <c r="C168" s="102">
        <v>5</v>
      </c>
      <c r="D168" s="88"/>
      <c r="E168" s="77" t="s">
        <v>5542</v>
      </c>
      <c r="F168" s="77" t="s">
        <v>5542</v>
      </c>
      <c r="G168" s="77" t="s">
        <v>5542</v>
      </c>
      <c r="H168" s="88"/>
      <c r="I168" s="93" t="s">
        <v>5689</v>
      </c>
      <c r="J168" s="89">
        <v>1</v>
      </c>
      <c r="K168" s="77" t="s">
        <v>5558</v>
      </c>
      <c r="L168" s="608"/>
      <c r="M168" s="608"/>
      <c r="N168" s="90" t="s">
        <v>5544</v>
      </c>
      <c r="O168" s="90" t="s">
        <v>5545</v>
      </c>
      <c r="P168" s="88"/>
      <c r="Q168" s="91" t="s">
        <v>5548</v>
      </c>
      <c r="R168" s="88"/>
      <c r="S168" s="88" t="s">
        <v>9975</v>
      </c>
      <c r="T168" s="71" t="s">
        <v>9977</v>
      </c>
    </row>
    <row r="169" spans="1:20" ht="67.5">
      <c r="A169" s="183" t="s">
        <v>5906</v>
      </c>
      <c r="B169" s="73" t="s">
        <v>5542</v>
      </c>
      <c r="C169" s="100">
        <v>6</v>
      </c>
      <c r="D169" s="88"/>
      <c r="E169" s="77" t="s">
        <v>5542</v>
      </c>
      <c r="F169" s="77" t="s">
        <v>5542</v>
      </c>
      <c r="G169" s="77" t="s">
        <v>5542</v>
      </c>
      <c r="H169" s="88"/>
      <c r="I169" s="93" t="s">
        <v>5690</v>
      </c>
      <c r="J169" s="89">
        <v>1</v>
      </c>
      <c r="K169" s="77" t="s">
        <v>5558</v>
      </c>
      <c r="L169" s="608"/>
      <c r="M169" s="608"/>
      <c r="N169" s="90" t="s">
        <v>5544</v>
      </c>
      <c r="O169" s="90" t="s">
        <v>5545</v>
      </c>
      <c r="P169" s="88"/>
      <c r="Q169" s="91" t="s">
        <v>5548</v>
      </c>
      <c r="R169" s="88"/>
      <c r="S169" s="88" t="s">
        <v>9975</v>
      </c>
      <c r="T169" s="71" t="s">
        <v>9977</v>
      </c>
    </row>
    <row r="170" spans="1:20" ht="46.5">
      <c r="A170" s="183" t="s">
        <v>5906</v>
      </c>
      <c r="B170" s="73" t="s">
        <v>5542</v>
      </c>
      <c r="C170" s="102">
        <v>7</v>
      </c>
      <c r="D170" s="88"/>
      <c r="E170" s="77" t="s">
        <v>5542</v>
      </c>
      <c r="F170" s="77" t="s">
        <v>5542</v>
      </c>
      <c r="G170" s="77" t="s">
        <v>5542</v>
      </c>
      <c r="H170" s="88"/>
      <c r="I170" s="89" t="s">
        <v>5691</v>
      </c>
      <c r="J170" s="76">
        <v>2</v>
      </c>
      <c r="K170" s="77" t="s">
        <v>5558</v>
      </c>
      <c r="L170" s="608"/>
      <c r="M170" s="608"/>
      <c r="N170" s="90" t="s">
        <v>5544</v>
      </c>
      <c r="O170" s="90" t="s">
        <v>5545</v>
      </c>
      <c r="P170" s="88"/>
      <c r="Q170" s="91" t="s">
        <v>5548</v>
      </c>
      <c r="R170" s="88"/>
      <c r="S170" s="88" t="s">
        <v>9975</v>
      </c>
      <c r="T170" s="71" t="s">
        <v>9977</v>
      </c>
    </row>
    <row r="171" spans="1:20" ht="54">
      <c r="A171" s="183" t="s">
        <v>5906</v>
      </c>
      <c r="B171" s="73" t="s">
        <v>5542</v>
      </c>
      <c r="C171" s="100">
        <v>8</v>
      </c>
      <c r="D171" s="88"/>
      <c r="E171" s="77" t="s">
        <v>5542</v>
      </c>
      <c r="F171" s="77" t="s">
        <v>5542</v>
      </c>
      <c r="G171" s="77" t="s">
        <v>5542</v>
      </c>
      <c r="H171" s="88"/>
      <c r="I171" s="89" t="s">
        <v>5692</v>
      </c>
      <c r="J171" s="76">
        <v>1</v>
      </c>
      <c r="K171" s="77" t="s">
        <v>5558</v>
      </c>
      <c r="L171" s="608"/>
      <c r="M171" s="608"/>
      <c r="N171" s="90" t="s">
        <v>5544</v>
      </c>
      <c r="O171" s="90" t="s">
        <v>5545</v>
      </c>
      <c r="P171" s="88"/>
      <c r="Q171" s="91" t="s">
        <v>5548</v>
      </c>
      <c r="R171" s="88"/>
      <c r="S171" s="88" t="s">
        <v>9975</v>
      </c>
      <c r="T171" s="71" t="s">
        <v>9977</v>
      </c>
    </row>
    <row r="172" spans="1:20" ht="46.5">
      <c r="A172" s="183" t="s">
        <v>5906</v>
      </c>
      <c r="B172" s="73" t="s">
        <v>5542</v>
      </c>
      <c r="C172" s="102">
        <v>9</v>
      </c>
      <c r="D172" s="88"/>
      <c r="E172" s="77" t="s">
        <v>5542</v>
      </c>
      <c r="F172" s="77" t="s">
        <v>5542</v>
      </c>
      <c r="G172" s="77" t="s">
        <v>5542</v>
      </c>
      <c r="H172" s="88"/>
      <c r="I172" s="89" t="s">
        <v>5693</v>
      </c>
      <c r="J172" s="76">
        <v>2</v>
      </c>
      <c r="K172" s="77" t="s">
        <v>5558</v>
      </c>
      <c r="L172" s="608"/>
      <c r="M172" s="608"/>
      <c r="N172" s="90" t="s">
        <v>5544</v>
      </c>
      <c r="O172" s="90" t="s">
        <v>5545</v>
      </c>
      <c r="P172" s="88"/>
      <c r="Q172" s="91" t="s">
        <v>5548</v>
      </c>
      <c r="R172" s="88"/>
      <c r="S172" s="88" t="s">
        <v>9975</v>
      </c>
      <c r="T172" s="71" t="s">
        <v>9977</v>
      </c>
    </row>
    <row r="173" spans="1:20" ht="46.5">
      <c r="A173" s="183" t="s">
        <v>5906</v>
      </c>
      <c r="B173" s="73" t="s">
        <v>5542</v>
      </c>
      <c r="C173" s="100">
        <v>10</v>
      </c>
      <c r="D173" s="88"/>
      <c r="E173" s="77" t="s">
        <v>5542</v>
      </c>
      <c r="F173" s="77" t="s">
        <v>5542</v>
      </c>
      <c r="G173" s="77" t="s">
        <v>5542</v>
      </c>
      <c r="H173" s="88"/>
      <c r="I173" s="89" t="s">
        <v>5694</v>
      </c>
      <c r="J173" s="89">
        <v>2</v>
      </c>
      <c r="K173" s="77" t="s">
        <v>2144</v>
      </c>
      <c r="L173" s="608"/>
      <c r="M173" s="608"/>
      <c r="N173" s="90" t="s">
        <v>5544</v>
      </c>
      <c r="O173" s="90" t="s">
        <v>5545</v>
      </c>
      <c r="P173" s="88"/>
      <c r="Q173" s="91" t="s">
        <v>5548</v>
      </c>
      <c r="R173" s="88"/>
      <c r="S173" s="88" t="s">
        <v>9975</v>
      </c>
      <c r="T173" s="71" t="s">
        <v>9977</v>
      </c>
    </row>
    <row r="174" spans="1:20" ht="46.5">
      <c r="A174" s="183" t="s">
        <v>5906</v>
      </c>
      <c r="B174" s="73" t="s">
        <v>5542</v>
      </c>
      <c r="C174" s="102">
        <v>11</v>
      </c>
      <c r="D174" s="88"/>
      <c r="E174" s="77" t="s">
        <v>5542</v>
      </c>
      <c r="F174" s="77" t="s">
        <v>5542</v>
      </c>
      <c r="G174" s="77" t="s">
        <v>5542</v>
      </c>
      <c r="H174" s="88"/>
      <c r="I174" s="89" t="s">
        <v>5695</v>
      </c>
      <c r="J174" s="89">
        <v>2</v>
      </c>
      <c r="K174" s="77" t="s">
        <v>2144</v>
      </c>
      <c r="L174" s="608"/>
      <c r="M174" s="608"/>
      <c r="N174" s="90" t="s">
        <v>5544</v>
      </c>
      <c r="O174" s="90" t="s">
        <v>5545</v>
      </c>
      <c r="P174" s="88"/>
      <c r="Q174" s="91" t="s">
        <v>5548</v>
      </c>
      <c r="R174" s="88"/>
      <c r="S174" s="88" t="s">
        <v>9975</v>
      </c>
      <c r="T174" s="71" t="s">
        <v>9977</v>
      </c>
    </row>
    <row r="175" spans="1:20" ht="46.5">
      <c r="A175" s="183" t="s">
        <v>5906</v>
      </c>
      <c r="B175" s="73" t="s">
        <v>5542</v>
      </c>
      <c r="C175" s="100">
        <v>12</v>
      </c>
      <c r="D175" s="88"/>
      <c r="E175" s="77" t="s">
        <v>5542</v>
      </c>
      <c r="F175" s="77" t="s">
        <v>5542</v>
      </c>
      <c r="G175" s="77" t="s">
        <v>5542</v>
      </c>
      <c r="H175" s="88"/>
      <c r="I175" s="76" t="s">
        <v>5696</v>
      </c>
      <c r="J175" s="76">
        <v>5</v>
      </c>
      <c r="K175" s="77" t="s">
        <v>2144</v>
      </c>
      <c r="L175" s="608"/>
      <c r="M175" s="608"/>
      <c r="N175" s="90" t="s">
        <v>5544</v>
      </c>
      <c r="O175" s="90" t="s">
        <v>5545</v>
      </c>
      <c r="P175" s="88"/>
      <c r="Q175" s="91" t="s">
        <v>5548</v>
      </c>
      <c r="R175" s="88"/>
      <c r="S175" s="88" t="s">
        <v>9975</v>
      </c>
      <c r="T175" s="71" t="s">
        <v>9977</v>
      </c>
    </row>
    <row r="176" spans="1:20" ht="46.5">
      <c r="A176" s="183" t="s">
        <v>5906</v>
      </c>
      <c r="B176" s="73" t="s">
        <v>5542</v>
      </c>
      <c r="C176" s="102">
        <v>13</v>
      </c>
      <c r="D176" s="88"/>
      <c r="E176" s="77" t="s">
        <v>5542</v>
      </c>
      <c r="F176" s="77" t="s">
        <v>5542</v>
      </c>
      <c r="G176" s="77" t="s">
        <v>5542</v>
      </c>
      <c r="H176" s="88"/>
      <c r="I176" s="76" t="s">
        <v>5697</v>
      </c>
      <c r="J176" s="89">
        <v>1</v>
      </c>
      <c r="K176" s="77" t="s">
        <v>2144</v>
      </c>
      <c r="L176" s="608"/>
      <c r="M176" s="608"/>
      <c r="N176" s="90" t="s">
        <v>5544</v>
      </c>
      <c r="O176" s="90" t="s">
        <v>5545</v>
      </c>
      <c r="P176" s="88"/>
      <c r="Q176" s="91" t="s">
        <v>5548</v>
      </c>
      <c r="R176" s="88"/>
      <c r="S176" s="88" t="s">
        <v>9975</v>
      </c>
      <c r="T176" s="71" t="s">
        <v>9977</v>
      </c>
    </row>
    <row r="177" spans="1:20" ht="46.5">
      <c r="A177" s="183" t="s">
        <v>5906</v>
      </c>
      <c r="B177" s="73" t="s">
        <v>5542</v>
      </c>
      <c r="C177" s="100">
        <v>14</v>
      </c>
      <c r="D177" s="88"/>
      <c r="E177" s="77" t="s">
        <v>5542</v>
      </c>
      <c r="F177" s="77" t="s">
        <v>5542</v>
      </c>
      <c r="G177" s="77" t="s">
        <v>5542</v>
      </c>
      <c r="H177" s="88"/>
      <c r="I177" s="76" t="s">
        <v>5698</v>
      </c>
      <c r="J177" s="89">
        <v>1</v>
      </c>
      <c r="K177" s="77" t="s">
        <v>2144</v>
      </c>
      <c r="L177" s="608"/>
      <c r="M177" s="608"/>
      <c r="N177" s="90" t="s">
        <v>5544</v>
      </c>
      <c r="O177" s="90" t="s">
        <v>5545</v>
      </c>
      <c r="P177" s="88"/>
      <c r="Q177" s="91" t="s">
        <v>5548</v>
      </c>
      <c r="R177" s="88"/>
      <c r="S177" s="88" t="s">
        <v>9975</v>
      </c>
      <c r="T177" s="71" t="s">
        <v>9977</v>
      </c>
    </row>
    <row r="178" spans="1:20" ht="46.5">
      <c r="A178" s="183" t="s">
        <v>5906</v>
      </c>
      <c r="B178" s="73" t="s">
        <v>5542</v>
      </c>
      <c r="C178" s="102">
        <v>15</v>
      </c>
      <c r="D178" s="88"/>
      <c r="E178" s="77" t="s">
        <v>5542</v>
      </c>
      <c r="F178" s="77" t="s">
        <v>5542</v>
      </c>
      <c r="G178" s="77" t="s">
        <v>5542</v>
      </c>
      <c r="H178" s="88"/>
      <c r="I178" s="76" t="s">
        <v>5699</v>
      </c>
      <c r="J178" s="89">
        <v>2</v>
      </c>
      <c r="K178" s="77" t="s">
        <v>2144</v>
      </c>
      <c r="L178" s="608"/>
      <c r="M178" s="608"/>
      <c r="N178" s="90" t="s">
        <v>5544</v>
      </c>
      <c r="O178" s="90" t="s">
        <v>5545</v>
      </c>
      <c r="P178" s="88"/>
      <c r="Q178" s="91" t="s">
        <v>5548</v>
      </c>
      <c r="R178" s="88"/>
      <c r="S178" s="88" t="s">
        <v>9975</v>
      </c>
      <c r="T178" s="71" t="s">
        <v>9977</v>
      </c>
    </row>
    <row r="179" spans="1:20" ht="46.5">
      <c r="A179" s="183" t="s">
        <v>5906</v>
      </c>
      <c r="B179" s="73" t="s">
        <v>5542</v>
      </c>
      <c r="C179" s="100">
        <v>16</v>
      </c>
      <c r="D179" s="88"/>
      <c r="E179" s="77" t="s">
        <v>5542</v>
      </c>
      <c r="F179" s="77" t="s">
        <v>5542</v>
      </c>
      <c r="G179" s="77" t="s">
        <v>5542</v>
      </c>
      <c r="H179" s="88"/>
      <c r="I179" s="89" t="s">
        <v>5700</v>
      </c>
      <c r="J179" s="89">
        <v>3</v>
      </c>
      <c r="K179" s="77" t="s">
        <v>2144</v>
      </c>
      <c r="L179" s="608"/>
      <c r="M179" s="608"/>
      <c r="N179" s="90" t="s">
        <v>5544</v>
      </c>
      <c r="O179" s="90" t="s">
        <v>5545</v>
      </c>
      <c r="P179" s="88"/>
      <c r="Q179" s="91" t="s">
        <v>5548</v>
      </c>
      <c r="R179" s="88"/>
      <c r="S179" s="88" t="s">
        <v>9975</v>
      </c>
      <c r="T179" s="71" t="s">
        <v>9977</v>
      </c>
    </row>
    <row r="180" spans="1:20" ht="46.5">
      <c r="A180" s="183" t="s">
        <v>5906</v>
      </c>
      <c r="B180" s="73" t="s">
        <v>5542</v>
      </c>
      <c r="C180" s="102">
        <v>17</v>
      </c>
      <c r="D180" s="88"/>
      <c r="E180" s="77" t="s">
        <v>5542</v>
      </c>
      <c r="F180" s="77" t="s">
        <v>5542</v>
      </c>
      <c r="G180" s="77" t="s">
        <v>5542</v>
      </c>
      <c r="H180" s="88"/>
      <c r="I180" s="89" t="s">
        <v>5701</v>
      </c>
      <c r="J180" s="89">
        <v>3</v>
      </c>
      <c r="K180" s="77" t="s">
        <v>2144</v>
      </c>
      <c r="L180" s="608"/>
      <c r="M180" s="608"/>
      <c r="N180" s="90" t="s">
        <v>5544</v>
      </c>
      <c r="O180" s="90" t="s">
        <v>5545</v>
      </c>
      <c r="P180" s="88"/>
      <c r="Q180" s="91" t="s">
        <v>5548</v>
      </c>
      <c r="R180" s="88"/>
      <c r="S180" s="88" t="s">
        <v>9975</v>
      </c>
      <c r="T180" s="71" t="s">
        <v>9977</v>
      </c>
    </row>
    <row r="181" spans="1:20" ht="80.25">
      <c r="A181" s="183" t="s">
        <v>5906</v>
      </c>
      <c r="B181" s="73" t="s">
        <v>5542</v>
      </c>
      <c r="C181" s="100">
        <v>18</v>
      </c>
      <c r="D181" s="88"/>
      <c r="E181" s="77" t="s">
        <v>5542</v>
      </c>
      <c r="F181" s="77" t="s">
        <v>5542</v>
      </c>
      <c r="G181" s="77" t="s">
        <v>5542</v>
      </c>
      <c r="H181" s="88"/>
      <c r="I181" s="89" t="s">
        <v>5702</v>
      </c>
      <c r="J181" s="89">
        <v>2</v>
      </c>
      <c r="K181" s="77" t="s">
        <v>5558</v>
      </c>
      <c r="L181" s="608"/>
      <c r="M181" s="608"/>
      <c r="N181" s="90" t="s">
        <v>5544</v>
      </c>
      <c r="O181" s="90" t="s">
        <v>5545</v>
      </c>
      <c r="P181" s="88"/>
      <c r="Q181" s="91" t="s">
        <v>5548</v>
      </c>
      <c r="R181" s="88"/>
      <c r="S181" s="88" t="s">
        <v>9975</v>
      </c>
      <c r="T181" s="71" t="s">
        <v>9977</v>
      </c>
    </row>
    <row r="182" spans="1:20" ht="46.5">
      <c r="A182" s="183" t="s">
        <v>5906</v>
      </c>
      <c r="B182" s="73" t="s">
        <v>5542</v>
      </c>
      <c r="C182" s="102">
        <v>19</v>
      </c>
      <c r="D182" s="88"/>
      <c r="E182" s="77" t="s">
        <v>5542</v>
      </c>
      <c r="F182" s="77" t="s">
        <v>5542</v>
      </c>
      <c r="G182" s="77" t="s">
        <v>5542</v>
      </c>
      <c r="H182" s="88"/>
      <c r="I182" s="89" t="s">
        <v>5703</v>
      </c>
      <c r="J182" s="76">
        <v>2</v>
      </c>
      <c r="K182" s="77" t="s">
        <v>2144</v>
      </c>
      <c r="L182" s="608"/>
      <c r="M182" s="608"/>
      <c r="N182" s="90" t="s">
        <v>5544</v>
      </c>
      <c r="O182" s="90" t="s">
        <v>5545</v>
      </c>
      <c r="P182" s="88"/>
      <c r="Q182" s="91" t="s">
        <v>5548</v>
      </c>
      <c r="R182" s="88"/>
      <c r="S182" s="88" t="s">
        <v>9975</v>
      </c>
      <c r="T182" s="71" t="s">
        <v>9977</v>
      </c>
    </row>
    <row r="183" spans="1:20" ht="46.5">
      <c r="A183" s="183" t="s">
        <v>5906</v>
      </c>
      <c r="B183" s="73" t="s">
        <v>5542</v>
      </c>
      <c r="C183" s="100">
        <v>20</v>
      </c>
      <c r="D183" s="88"/>
      <c r="E183" s="77" t="s">
        <v>5542</v>
      </c>
      <c r="F183" s="77" t="s">
        <v>5542</v>
      </c>
      <c r="G183" s="77" t="s">
        <v>5542</v>
      </c>
      <c r="H183" s="88"/>
      <c r="I183" s="89" t="s">
        <v>5704</v>
      </c>
      <c r="J183" s="89">
        <v>4</v>
      </c>
      <c r="K183" s="77" t="s">
        <v>2144</v>
      </c>
      <c r="L183" s="608"/>
      <c r="M183" s="608"/>
      <c r="N183" s="90" t="s">
        <v>5544</v>
      </c>
      <c r="O183" s="90" t="s">
        <v>5545</v>
      </c>
      <c r="P183" s="88"/>
      <c r="Q183" s="91" t="s">
        <v>5548</v>
      </c>
      <c r="R183" s="88"/>
      <c r="S183" s="88" t="s">
        <v>9975</v>
      </c>
      <c r="T183" s="71" t="s">
        <v>9977</v>
      </c>
    </row>
    <row r="184" spans="1:20" ht="46.5">
      <c r="A184" s="183" t="s">
        <v>5906</v>
      </c>
      <c r="B184" s="73" t="s">
        <v>5542</v>
      </c>
      <c r="C184" s="102">
        <v>21</v>
      </c>
      <c r="D184" s="88"/>
      <c r="E184" s="77" t="s">
        <v>5542</v>
      </c>
      <c r="F184" s="77" t="s">
        <v>5542</v>
      </c>
      <c r="G184" s="77" t="s">
        <v>5542</v>
      </c>
      <c r="H184" s="88"/>
      <c r="I184" s="76" t="s">
        <v>5705</v>
      </c>
      <c r="J184" s="89">
        <v>2</v>
      </c>
      <c r="K184" s="77" t="s">
        <v>2144</v>
      </c>
      <c r="L184" s="608"/>
      <c r="M184" s="608"/>
      <c r="N184" s="90" t="s">
        <v>5544</v>
      </c>
      <c r="O184" s="90" t="s">
        <v>5545</v>
      </c>
      <c r="P184" s="88"/>
      <c r="Q184" s="91" t="s">
        <v>5548</v>
      </c>
      <c r="R184" s="88"/>
      <c r="S184" s="88" t="s">
        <v>9975</v>
      </c>
      <c r="T184" s="71" t="s">
        <v>9977</v>
      </c>
    </row>
    <row r="185" spans="1:20" ht="46.5">
      <c r="A185" s="183" t="s">
        <v>5906</v>
      </c>
      <c r="B185" s="73" t="s">
        <v>5542</v>
      </c>
      <c r="C185" s="100">
        <v>22</v>
      </c>
      <c r="D185" s="88"/>
      <c r="E185" s="77" t="s">
        <v>5542</v>
      </c>
      <c r="F185" s="77" t="s">
        <v>5542</v>
      </c>
      <c r="G185" s="77" t="s">
        <v>5542</v>
      </c>
      <c r="H185" s="88"/>
      <c r="I185" s="89" t="s">
        <v>5706</v>
      </c>
      <c r="J185" s="76">
        <v>2</v>
      </c>
      <c r="K185" s="77" t="s">
        <v>2144</v>
      </c>
      <c r="L185" s="608"/>
      <c r="M185" s="608"/>
      <c r="N185" s="90" t="s">
        <v>5544</v>
      </c>
      <c r="O185" s="90" t="s">
        <v>5545</v>
      </c>
      <c r="P185" s="88"/>
      <c r="Q185" s="91" t="s">
        <v>5548</v>
      </c>
      <c r="R185" s="88"/>
      <c r="S185" s="88" t="s">
        <v>9975</v>
      </c>
      <c r="T185" s="71" t="s">
        <v>9977</v>
      </c>
    </row>
    <row r="186" spans="1:20" ht="120.75">
      <c r="A186" s="183" t="s">
        <v>5906</v>
      </c>
      <c r="B186" s="73" t="s">
        <v>5542</v>
      </c>
      <c r="C186" s="102">
        <v>23</v>
      </c>
      <c r="D186" s="88"/>
      <c r="E186" s="77" t="s">
        <v>5542</v>
      </c>
      <c r="F186" s="77" t="s">
        <v>5542</v>
      </c>
      <c r="G186" s="77" t="s">
        <v>5542</v>
      </c>
      <c r="H186" s="88"/>
      <c r="I186" s="93" t="s">
        <v>5707</v>
      </c>
      <c r="J186" s="76">
        <v>1</v>
      </c>
      <c r="K186" s="77" t="s">
        <v>5558</v>
      </c>
      <c r="L186" s="608"/>
      <c r="M186" s="608"/>
      <c r="N186" s="90" t="s">
        <v>5544</v>
      </c>
      <c r="O186" s="90" t="s">
        <v>5545</v>
      </c>
      <c r="P186" s="88"/>
      <c r="Q186" s="91" t="s">
        <v>5548</v>
      </c>
      <c r="R186" s="88"/>
      <c r="S186" s="88" t="s">
        <v>9975</v>
      </c>
      <c r="T186" s="71" t="s">
        <v>9977</v>
      </c>
    </row>
    <row r="187" spans="1:20" ht="120">
      <c r="A187" s="183" t="s">
        <v>5906</v>
      </c>
      <c r="B187" s="73" t="s">
        <v>5542</v>
      </c>
      <c r="C187" s="100">
        <v>24</v>
      </c>
      <c r="D187" s="88"/>
      <c r="E187" s="77" t="s">
        <v>5542</v>
      </c>
      <c r="F187" s="77" t="s">
        <v>5542</v>
      </c>
      <c r="G187" s="77" t="s">
        <v>5542</v>
      </c>
      <c r="H187" s="88"/>
      <c r="I187" s="93" t="s">
        <v>5708</v>
      </c>
      <c r="J187" s="76">
        <v>1</v>
      </c>
      <c r="K187" s="77" t="s">
        <v>5558</v>
      </c>
      <c r="L187" s="608"/>
      <c r="M187" s="608"/>
      <c r="N187" s="90" t="s">
        <v>5544</v>
      </c>
      <c r="O187" s="90" t="s">
        <v>5545</v>
      </c>
      <c r="P187" s="88"/>
      <c r="Q187" s="91" t="s">
        <v>5548</v>
      </c>
      <c r="R187" s="88"/>
      <c r="S187" s="88" t="s">
        <v>9975</v>
      </c>
      <c r="T187" s="71" t="s">
        <v>9977</v>
      </c>
    </row>
    <row r="188" spans="1:20" ht="46.5">
      <c r="A188" s="183" t="s">
        <v>5906</v>
      </c>
      <c r="B188" s="73" t="s">
        <v>5542</v>
      </c>
      <c r="C188" s="102">
        <v>25</v>
      </c>
      <c r="D188" s="88"/>
      <c r="E188" s="77" t="s">
        <v>5542</v>
      </c>
      <c r="F188" s="77" t="s">
        <v>5542</v>
      </c>
      <c r="G188" s="77" t="s">
        <v>5542</v>
      </c>
      <c r="H188" s="88"/>
      <c r="I188" s="89" t="s">
        <v>5709</v>
      </c>
      <c r="J188" s="76">
        <v>1</v>
      </c>
      <c r="K188" s="77" t="s">
        <v>2144</v>
      </c>
      <c r="L188" s="608"/>
      <c r="M188" s="608"/>
      <c r="N188" s="90" t="s">
        <v>5544</v>
      </c>
      <c r="O188" s="90" t="s">
        <v>5545</v>
      </c>
      <c r="P188" s="88"/>
      <c r="Q188" s="91" t="s">
        <v>5548</v>
      </c>
      <c r="R188" s="88"/>
      <c r="S188" s="88" t="s">
        <v>9975</v>
      </c>
      <c r="T188" s="71" t="s">
        <v>9977</v>
      </c>
    </row>
    <row r="189" spans="1:20" ht="46.5">
      <c r="A189" s="183" t="s">
        <v>5906</v>
      </c>
      <c r="B189" s="73" t="s">
        <v>5542</v>
      </c>
      <c r="C189" s="100">
        <v>26</v>
      </c>
      <c r="D189" s="88"/>
      <c r="E189" s="77" t="s">
        <v>5542</v>
      </c>
      <c r="F189" s="77" t="s">
        <v>5542</v>
      </c>
      <c r="G189" s="77" t="s">
        <v>5542</v>
      </c>
      <c r="H189" s="88"/>
      <c r="I189" s="89" t="s">
        <v>5710</v>
      </c>
      <c r="J189" s="89">
        <v>1</v>
      </c>
      <c r="K189" s="77" t="s">
        <v>2144</v>
      </c>
      <c r="L189" s="608"/>
      <c r="M189" s="608"/>
      <c r="N189" s="90" t="s">
        <v>5544</v>
      </c>
      <c r="O189" s="90" t="s">
        <v>5545</v>
      </c>
      <c r="P189" s="88"/>
      <c r="Q189" s="91" t="s">
        <v>5548</v>
      </c>
      <c r="R189" s="88"/>
      <c r="S189" s="88" t="s">
        <v>9975</v>
      </c>
      <c r="T189" s="71" t="s">
        <v>9977</v>
      </c>
    </row>
    <row r="190" spans="1:20" ht="46.5">
      <c r="A190" s="183" t="s">
        <v>5906</v>
      </c>
      <c r="B190" s="73" t="s">
        <v>5542</v>
      </c>
      <c r="C190" s="102">
        <v>27</v>
      </c>
      <c r="D190" s="88"/>
      <c r="E190" s="77" t="s">
        <v>5542</v>
      </c>
      <c r="F190" s="77" t="s">
        <v>5542</v>
      </c>
      <c r="G190" s="77" t="s">
        <v>5542</v>
      </c>
      <c r="H190" s="88"/>
      <c r="I190" s="76" t="s">
        <v>5711</v>
      </c>
      <c r="J190" s="76">
        <v>1</v>
      </c>
      <c r="K190" s="77" t="s">
        <v>2144</v>
      </c>
      <c r="L190" s="608"/>
      <c r="M190" s="608"/>
      <c r="N190" s="90" t="s">
        <v>5544</v>
      </c>
      <c r="O190" s="90" t="s">
        <v>5545</v>
      </c>
      <c r="P190" s="88"/>
      <c r="Q190" s="91" t="s">
        <v>5548</v>
      </c>
      <c r="R190" s="88"/>
      <c r="S190" s="88" t="s">
        <v>9975</v>
      </c>
      <c r="T190" s="71" t="s">
        <v>9977</v>
      </c>
    </row>
    <row r="191" spans="1:20" ht="46.5">
      <c r="A191" s="183" t="s">
        <v>5906</v>
      </c>
      <c r="B191" s="73" t="s">
        <v>5542</v>
      </c>
      <c r="C191" s="100">
        <v>28</v>
      </c>
      <c r="D191" s="88"/>
      <c r="E191" s="77" t="s">
        <v>5542</v>
      </c>
      <c r="F191" s="77" t="s">
        <v>5542</v>
      </c>
      <c r="G191" s="77" t="s">
        <v>5542</v>
      </c>
      <c r="H191" s="88"/>
      <c r="I191" s="75" t="s">
        <v>5712</v>
      </c>
      <c r="J191" s="76">
        <v>1</v>
      </c>
      <c r="K191" s="77" t="s">
        <v>2144</v>
      </c>
      <c r="L191" s="608"/>
      <c r="M191" s="608"/>
      <c r="N191" s="90" t="s">
        <v>5544</v>
      </c>
      <c r="O191" s="90" t="s">
        <v>5545</v>
      </c>
      <c r="P191" s="88"/>
      <c r="Q191" s="91" t="s">
        <v>5548</v>
      </c>
      <c r="R191" s="88"/>
      <c r="S191" s="88" t="s">
        <v>9975</v>
      </c>
      <c r="T191" s="71" t="s">
        <v>9977</v>
      </c>
    </row>
    <row r="192" spans="1:20" ht="46.5">
      <c r="A192" s="183" t="s">
        <v>5906</v>
      </c>
      <c r="B192" s="73" t="s">
        <v>5542</v>
      </c>
      <c r="C192" s="102">
        <v>29</v>
      </c>
      <c r="D192" s="88"/>
      <c r="E192" s="77" t="s">
        <v>5542</v>
      </c>
      <c r="F192" s="77" t="s">
        <v>5542</v>
      </c>
      <c r="G192" s="77" t="s">
        <v>5542</v>
      </c>
      <c r="H192" s="88"/>
      <c r="I192" s="75" t="s">
        <v>5713</v>
      </c>
      <c r="J192" s="76">
        <v>2</v>
      </c>
      <c r="K192" s="77" t="s">
        <v>2144</v>
      </c>
      <c r="L192" s="608"/>
      <c r="M192" s="608"/>
      <c r="N192" s="90" t="s">
        <v>5544</v>
      </c>
      <c r="O192" s="90" t="s">
        <v>5545</v>
      </c>
      <c r="P192" s="88"/>
      <c r="Q192" s="91" t="s">
        <v>5548</v>
      </c>
      <c r="R192" s="88"/>
      <c r="S192" s="88" t="s">
        <v>9975</v>
      </c>
      <c r="T192" s="71" t="s">
        <v>9977</v>
      </c>
    </row>
    <row r="193" spans="1:20" ht="46.5">
      <c r="A193" s="183" t="s">
        <v>5906</v>
      </c>
      <c r="B193" s="73" t="s">
        <v>5542</v>
      </c>
      <c r="C193" s="100">
        <v>30</v>
      </c>
      <c r="D193" s="88"/>
      <c r="E193" s="77" t="s">
        <v>5542</v>
      </c>
      <c r="F193" s="77" t="s">
        <v>5542</v>
      </c>
      <c r="G193" s="77" t="s">
        <v>5542</v>
      </c>
      <c r="H193" s="88"/>
      <c r="I193" s="89" t="s">
        <v>5714</v>
      </c>
      <c r="J193" s="76">
        <v>4</v>
      </c>
      <c r="K193" s="77" t="s">
        <v>2144</v>
      </c>
      <c r="L193" s="608"/>
      <c r="M193" s="608"/>
      <c r="N193" s="90" t="s">
        <v>5544</v>
      </c>
      <c r="O193" s="90" t="s">
        <v>5545</v>
      </c>
      <c r="P193" s="88"/>
      <c r="Q193" s="91" t="s">
        <v>5548</v>
      </c>
      <c r="R193" s="88"/>
      <c r="S193" s="88" t="s">
        <v>9975</v>
      </c>
      <c r="T193" s="71" t="s">
        <v>9977</v>
      </c>
    </row>
    <row r="194" spans="1:20" ht="60">
      <c r="A194" s="183" t="s">
        <v>5906</v>
      </c>
      <c r="B194" s="73" t="s">
        <v>5542</v>
      </c>
      <c r="C194" s="102">
        <v>31</v>
      </c>
      <c r="D194" s="88"/>
      <c r="E194" s="77" t="s">
        <v>5542</v>
      </c>
      <c r="F194" s="77" t="s">
        <v>5542</v>
      </c>
      <c r="G194" s="77" t="s">
        <v>5542</v>
      </c>
      <c r="H194" s="88"/>
      <c r="I194" s="95" t="s">
        <v>5715</v>
      </c>
      <c r="J194" s="95">
        <v>1</v>
      </c>
      <c r="K194" s="77" t="s">
        <v>2144</v>
      </c>
      <c r="L194" s="608"/>
      <c r="M194" s="608"/>
      <c r="N194" s="90" t="s">
        <v>5544</v>
      </c>
      <c r="O194" s="90" t="s">
        <v>5545</v>
      </c>
      <c r="P194" s="88"/>
      <c r="Q194" s="91" t="s">
        <v>5548</v>
      </c>
      <c r="R194" s="88"/>
      <c r="S194" s="88" t="s">
        <v>9975</v>
      </c>
      <c r="T194" s="71" t="s">
        <v>9977</v>
      </c>
    </row>
    <row r="195" spans="1:20" ht="60">
      <c r="A195" s="183" t="s">
        <v>5906</v>
      </c>
      <c r="B195" s="73" t="s">
        <v>5542</v>
      </c>
      <c r="C195" s="100">
        <v>32</v>
      </c>
      <c r="D195" s="88"/>
      <c r="E195" s="77" t="s">
        <v>5542</v>
      </c>
      <c r="F195" s="77" t="s">
        <v>5542</v>
      </c>
      <c r="G195" s="77" t="s">
        <v>5542</v>
      </c>
      <c r="H195" s="88"/>
      <c r="I195" s="95" t="s">
        <v>5716</v>
      </c>
      <c r="J195" s="95">
        <v>1</v>
      </c>
      <c r="K195" s="77" t="s">
        <v>2144</v>
      </c>
      <c r="L195" s="608"/>
      <c r="M195" s="608"/>
      <c r="N195" s="90" t="s">
        <v>5544</v>
      </c>
      <c r="O195" s="90" t="s">
        <v>5545</v>
      </c>
      <c r="P195" s="88"/>
      <c r="Q195" s="91" t="s">
        <v>5548</v>
      </c>
      <c r="R195" s="88"/>
      <c r="S195" s="88" t="s">
        <v>9975</v>
      </c>
      <c r="T195" s="71" t="s">
        <v>9977</v>
      </c>
    </row>
    <row r="196" spans="1:20" ht="46.5">
      <c r="A196" s="183" t="s">
        <v>5906</v>
      </c>
      <c r="B196" s="73" t="s">
        <v>5542</v>
      </c>
      <c r="C196" s="102">
        <v>33</v>
      </c>
      <c r="D196" s="88"/>
      <c r="E196" s="77" t="s">
        <v>5542</v>
      </c>
      <c r="F196" s="77" t="s">
        <v>5542</v>
      </c>
      <c r="G196" s="77" t="s">
        <v>5542</v>
      </c>
      <c r="H196" s="88"/>
      <c r="I196" s="95" t="s">
        <v>5717</v>
      </c>
      <c r="J196" s="95">
        <v>2</v>
      </c>
      <c r="K196" s="77" t="s">
        <v>2144</v>
      </c>
      <c r="L196" s="608"/>
      <c r="M196" s="608"/>
      <c r="N196" s="90" t="s">
        <v>5544</v>
      </c>
      <c r="O196" s="90" t="s">
        <v>5545</v>
      </c>
      <c r="P196" s="88"/>
      <c r="Q196" s="91" t="s">
        <v>5548</v>
      </c>
      <c r="R196" s="88"/>
      <c r="S196" s="88" t="s">
        <v>9975</v>
      </c>
      <c r="T196" s="71" t="s">
        <v>9977</v>
      </c>
    </row>
    <row r="197" spans="1:20" ht="46.5">
      <c r="A197" s="183" t="s">
        <v>5906</v>
      </c>
      <c r="B197" s="82" t="s">
        <v>5542</v>
      </c>
      <c r="C197" s="100">
        <v>34</v>
      </c>
      <c r="D197" s="88"/>
      <c r="E197" s="77" t="s">
        <v>5542</v>
      </c>
      <c r="F197" s="77" t="s">
        <v>5542</v>
      </c>
      <c r="G197" s="77" t="s">
        <v>5542</v>
      </c>
      <c r="H197" s="88"/>
      <c r="I197" s="95" t="s">
        <v>5718</v>
      </c>
      <c r="J197" s="95">
        <v>2</v>
      </c>
      <c r="K197" s="77" t="s">
        <v>2144</v>
      </c>
      <c r="L197" s="608"/>
      <c r="M197" s="608"/>
      <c r="N197" s="90" t="s">
        <v>5544</v>
      </c>
      <c r="O197" s="90" t="s">
        <v>5545</v>
      </c>
      <c r="P197" s="88"/>
      <c r="Q197" s="91" t="s">
        <v>5548</v>
      </c>
      <c r="R197" s="88"/>
      <c r="S197" s="88" t="s">
        <v>9975</v>
      </c>
      <c r="T197" s="71" t="s">
        <v>9977</v>
      </c>
    </row>
    <row r="198" spans="1:20" ht="54">
      <c r="A198" s="183" t="s">
        <v>5906</v>
      </c>
      <c r="B198" s="73" t="s">
        <v>5542</v>
      </c>
      <c r="C198" s="102">
        <v>35</v>
      </c>
      <c r="D198" s="88"/>
      <c r="E198" s="77" t="s">
        <v>5542</v>
      </c>
      <c r="F198" s="77" t="s">
        <v>5542</v>
      </c>
      <c r="G198" s="77" t="s">
        <v>5542</v>
      </c>
      <c r="H198" s="88"/>
      <c r="I198" s="89" t="s">
        <v>5719</v>
      </c>
      <c r="J198" s="76">
        <v>4</v>
      </c>
      <c r="K198" s="77" t="s">
        <v>2144</v>
      </c>
      <c r="L198" s="609"/>
      <c r="M198" s="609"/>
      <c r="N198" s="90" t="s">
        <v>5544</v>
      </c>
      <c r="O198" s="90" t="s">
        <v>5545</v>
      </c>
      <c r="P198" s="88"/>
      <c r="Q198" s="91" t="s">
        <v>5548</v>
      </c>
      <c r="R198" s="88"/>
      <c r="S198" s="88" t="s">
        <v>9975</v>
      </c>
      <c r="T198" s="71" t="s">
        <v>9977</v>
      </c>
    </row>
    <row r="199" spans="1:20" ht="46.5">
      <c r="A199" s="183" t="s">
        <v>5907</v>
      </c>
      <c r="B199" s="72" t="s">
        <v>5542</v>
      </c>
      <c r="C199" s="106">
        <v>1</v>
      </c>
      <c r="D199" s="72"/>
      <c r="E199" s="72" t="s">
        <v>5542</v>
      </c>
      <c r="F199" s="72" t="s">
        <v>5542</v>
      </c>
      <c r="G199" s="73" t="s">
        <v>5542</v>
      </c>
      <c r="H199" s="118"/>
      <c r="I199" s="75" t="s">
        <v>5720</v>
      </c>
      <c r="J199" s="89">
        <v>1</v>
      </c>
      <c r="K199" s="77" t="s">
        <v>2144</v>
      </c>
      <c r="L199" s="607">
        <v>600</v>
      </c>
      <c r="M199" s="607">
        <v>600</v>
      </c>
      <c r="N199" s="108" t="s">
        <v>5544</v>
      </c>
      <c r="O199" s="78" t="s">
        <v>5545</v>
      </c>
      <c r="P199" s="108"/>
      <c r="Q199" s="91" t="s">
        <v>5548</v>
      </c>
      <c r="R199" s="108"/>
      <c r="S199" s="108" t="s">
        <v>9975</v>
      </c>
      <c r="T199" s="71" t="s">
        <v>9977</v>
      </c>
    </row>
    <row r="200" spans="1:20" ht="46.5">
      <c r="A200" s="183" t="s">
        <v>5907</v>
      </c>
      <c r="B200" s="72" t="s">
        <v>5542</v>
      </c>
      <c r="C200" s="110">
        <v>2</v>
      </c>
      <c r="D200" s="111"/>
      <c r="E200" s="72" t="s">
        <v>5542</v>
      </c>
      <c r="F200" s="72" t="s">
        <v>5542</v>
      </c>
      <c r="G200" s="73" t="s">
        <v>5542</v>
      </c>
      <c r="H200" s="119"/>
      <c r="I200" s="75" t="s">
        <v>5721</v>
      </c>
      <c r="J200" s="89">
        <v>1</v>
      </c>
      <c r="K200" s="77" t="s">
        <v>5558</v>
      </c>
      <c r="L200" s="608"/>
      <c r="M200" s="608"/>
      <c r="N200" s="108" t="s">
        <v>5544</v>
      </c>
      <c r="O200" s="78" t="s">
        <v>5545</v>
      </c>
      <c r="P200" s="111"/>
      <c r="Q200" s="91" t="s">
        <v>5548</v>
      </c>
      <c r="R200" s="111"/>
      <c r="S200" s="111" t="s">
        <v>9975</v>
      </c>
      <c r="T200" s="71" t="s">
        <v>9977</v>
      </c>
    </row>
    <row r="201" spans="1:20" ht="46.5">
      <c r="A201" s="183" t="s">
        <v>5907</v>
      </c>
      <c r="B201" s="72" t="s">
        <v>5542</v>
      </c>
      <c r="C201" s="106">
        <v>3</v>
      </c>
      <c r="D201" s="111"/>
      <c r="E201" s="72" t="s">
        <v>5542</v>
      </c>
      <c r="F201" s="72" t="s">
        <v>5542</v>
      </c>
      <c r="G201" s="72" t="s">
        <v>5542</v>
      </c>
      <c r="H201" s="112"/>
      <c r="I201" s="75" t="s">
        <v>5722</v>
      </c>
      <c r="J201" s="76">
        <v>2</v>
      </c>
      <c r="K201" s="77" t="s">
        <v>2144</v>
      </c>
      <c r="L201" s="608"/>
      <c r="M201" s="608"/>
      <c r="N201" s="108" t="s">
        <v>5544</v>
      </c>
      <c r="O201" s="78" t="s">
        <v>5545</v>
      </c>
      <c r="P201" s="111"/>
      <c r="Q201" s="91" t="s">
        <v>5548</v>
      </c>
      <c r="R201" s="111"/>
      <c r="S201" s="111" t="s">
        <v>9975</v>
      </c>
      <c r="T201" s="71" t="s">
        <v>9977</v>
      </c>
    </row>
    <row r="202" spans="1:20" ht="46.5">
      <c r="A202" s="183" t="s">
        <v>5907</v>
      </c>
      <c r="B202" s="72" t="s">
        <v>5542</v>
      </c>
      <c r="C202" s="110">
        <v>4</v>
      </c>
      <c r="D202" s="111"/>
      <c r="E202" s="72" t="s">
        <v>5542</v>
      </c>
      <c r="F202" s="72" t="s">
        <v>5542</v>
      </c>
      <c r="G202" s="72" t="s">
        <v>5542</v>
      </c>
      <c r="H202" s="112"/>
      <c r="I202" s="75" t="s">
        <v>5723</v>
      </c>
      <c r="J202" s="76">
        <v>4</v>
      </c>
      <c r="K202" s="77" t="s">
        <v>2144</v>
      </c>
      <c r="L202" s="608"/>
      <c r="M202" s="608"/>
      <c r="N202" s="108" t="s">
        <v>5544</v>
      </c>
      <c r="O202" s="78" t="s">
        <v>5545</v>
      </c>
      <c r="P202" s="111"/>
      <c r="Q202" s="91" t="s">
        <v>5548</v>
      </c>
      <c r="R202" s="111"/>
      <c r="S202" s="111" t="s">
        <v>9975</v>
      </c>
      <c r="T202" s="71" t="s">
        <v>9977</v>
      </c>
    </row>
    <row r="203" spans="1:20" ht="46.5">
      <c r="A203" s="183" t="s">
        <v>5907</v>
      </c>
      <c r="B203" s="72" t="s">
        <v>5542</v>
      </c>
      <c r="C203" s="106">
        <v>5</v>
      </c>
      <c r="D203" s="111"/>
      <c r="E203" s="72" t="s">
        <v>5542</v>
      </c>
      <c r="F203" s="72" t="s">
        <v>5542</v>
      </c>
      <c r="G203" s="72" t="s">
        <v>5542</v>
      </c>
      <c r="H203" s="112"/>
      <c r="I203" s="75" t="s">
        <v>5724</v>
      </c>
      <c r="J203" s="76">
        <v>2</v>
      </c>
      <c r="K203" s="77" t="s">
        <v>5558</v>
      </c>
      <c r="L203" s="608"/>
      <c r="M203" s="608"/>
      <c r="N203" s="108" t="s">
        <v>5544</v>
      </c>
      <c r="O203" s="78" t="s">
        <v>5545</v>
      </c>
      <c r="P203" s="111"/>
      <c r="Q203" s="91" t="s">
        <v>5548</v>
      </c>
      <c r="R203" s="111"/>
      <c r="S203" s="111" t="s">
        <v>9975</v>
      </c>
      <c r="T203" s="71" t="s">
        <v>9977</v>
      </c>
    </row>
    <row r="204" spans="1:20" ht="46.5">
      <c r="A204" s="183" t="s">
        <v>5907</v>
      </c>
      <c r="B204" s="72" t="s">
        <v>5542</v>
      </c>
      <c r="C204" s="106">
        <v>6</v>
      </c>
      <c r="D204" s="111"/>
      <c r="E204" s="72" t="s">
        <v>5542</v>
      </c>
      <c r="F204" s="72" t="s">
        <v>5542</v>
      </c>
      <c r="G204" s="72" t="s">
        <v>5542</v>
      </c>
      <c r="H204" s="112"/>
      <c r="I204" s="75" t="s">
        <v>5725</v>
      </c>
      <c r="J204" s="76">
        <v>2</v>
      </c>
      <c r="K204" s="77" t="s">
        <v>2144</v>
      </c>
      <c r="L204" s="608"/>
      <c r="M204" s="608"/>
      <c r="N204" s="108" t="s">
        <v>5544</v>
      </c>
      <c r="O204" s="78" t="s">
        <v>5545</v>
      </c>
      <c r="P204" s="111"/>
      <c r="Q204" s="91" t="s">
        <v>5548</v>
      </c>
      <c r="R204" s="111"/>
      <c r="S204" s="111" t="s">
        <v>9975</v>
      </c>
      <c r="T204" s="71" t="s">
        <v>9977</v>
      </c>
    </row>
    <row r="205" spans="1:20" ht="46.5">
      <c r="A205" s="183" t="s">
        <v>5907</v>
      </c>
      <c r="B205" s="72" t="s">
        <v>5542</v>
      </c>
      <c r="C205" s="110">
        <v>7</v>
      </c>
      <c r="D205" s="111"/>
      <c r="E205" s="72" t="s">
        <v>5542</v>
      </c>
      <c r="F205" s="72" t="s">
        <v>5542</v>
      </c>
      <c r="G205" s="72" t="s">
        <v>5542</v>
      </c>
      <c r="H205" s="112"/>
      <c r="I205" s="75" t="s">
        <v>5726</v>
      </c>
      <c r="J205" s="76">
        <v>2</v>
      </c>
      <c r="K205" s="77" t="s">
        <v>5558</v>
      </c>
      <c r="L205" s="608"/>
      <c r="M205" s="608"/>
      <c r="N205" s="108" t="s">
        <v>5544</v>
      </c>
      <c r="O205" s="78" t="s">
        <v>5545</v>
      </c>
      <c r="P205" s="111"/>
      <c r="Q205" s="91" t="s">
        <v>5548</v>
      </c>
      <c r="R205" s="111"/>
      <c r="S205" s="111" t="s">
        <v>9975</v>
      </c>
      <c r="T205" s="71" t="s">
        <v>9977</v>
      </c>
    </row>
    <row r="206" spans="1:20" ht="46.5">
      <c r="A206" s="183" t="s">
        <v>5907</v>
      </c>
      <c r="B206" s="72" t="s">
        <v>5542</v>
      </c>
      <c r="C206" s="106">
        <v>8</v>
      </c>
      <c r="D206" s="111"/>
      <c r="E206" s="72" t="s">
        <v>5542</v>
      </c>
      <c r="F206" s="72" t="s">
        <v>5542</v>
      </c>
      <c r="G206" s="72" t="s">
        <v>5542</v>
      </c>
      <c r="H206" s="112"/>
      <c r="I206" s="75" t="s">
        <v>5727</v>
      </c>
      <c r="J206" s="76">
        <v>2</v>
      </c>
      <c r="K206" s="77" t="s">
        <v>2144</v>
      </c>
      <c r="L206" s="608"/>
      <c r="M206" s="608"/>
      <c r="N206" s="108" t="s">
        <v>5544</v>
      </c>
      <c r="O206" s="78" t="s">
        <v>5545</v>
      </c>
      <c r="P206" s="111"/>
      <c r="Q206" s="91" t="s">
        <v>5548</v>
      </c>
      <c r="R206" s="111"/>
      <c r="S206" s="111" t="s">
        <v>9975</v>
      </c>
      <c r="T206" s="71" t="s">
        <v>9977</v>
      </c>
    </row>
    <row r="207" spans="1:20" ht="46.5">
      <c r="A207" s="183" t="s">
        <v>5907</v>
      </c>
      <c r="B207" s="72" t="s">
        <v>5542</v>
      </c>
      <c r="C207" s="110">
        <v>9</v>
      </c>
      <c r="D207" s="111"/>
      <c r="E207" s="72" t="s">
        <v>5542</v>
      </c>
      <c r="F207" s="72" t="s">
        <v>5542</v>
      </c>
      <c r="G207" s="72" t="s">
        <v>5542</v>
      </c>
      <c r="H207" s="112"/>
      <c r="I207" s="75" t="s">
        <v>5728</v>
      </c>
      <c r="J207" s="76">
        <v>2</v>
      </c>
      <c r="K207" s="77" t="s">
        <v>2144</v>
      </c>
      <c r="L207" s="608"/>
      <c r="M207" s="608"/>
      <c r="N207" s="108" t="s">
        <v>5544</v>
      </c>
      <c r="O207" s="78" t="s">
        <v>5545</v>
      </c>
      <c r="P207" s="111"/>
      <c r="Q207" s="91" t="s">
        <v>5548</v>
      </c>
      <c r="R207" s="111"/>
      <c r="S207" s="111" t="s">
        <v>9975</v>
      </c>
      <c r="T207" s="71" t="s">
        <v>9977</v>
      </c>
    </row>
    <row r="208" spans="1:20" ht="46.5">
      <c r="A208" s="183" t="s">
        <v>5907</v>
      </c>
      <c r="B208" s="72" t="s">
        <v>5542</v>
      </c>
      <c r="C208" s="106">
        <v>10</v>
      </c>
      <c r="D208" s="111"/>
      <c r="E208" s="72" t="s">
        <v>5542</v>
      </c>
      <c r="F208" s="72" t="s">
        <v>5542</v>
      </c>
      <c r="G208" s="72" t="s">
        <v>5542</v>
      </c>
      <c r="H208" s="112"/>
      <c r="I208" s="75" t="s">
        <v>5729</v>
      </c>
      <c r="J208" s="76">
        <v>2</v>
      </c>
      <c r="K208" s="77" t="s">
        <v>2144</v>
      </c>
      <c r="L208" s="608"/>
      <c r="M208" s="608"/>
      <c r="N208" s="108" t="s">
        <v>5544</v>
      </c>
      <c r="O208" s="78" t="s">
        <v>5545</v>
      </c>
      <c r="P208" s="111"/>
      <c r="Q208" s="91" t="s">
        <v>5548</v>
      </c>
      <c r="R208" s="111"/>
      <c r="S208" s="111" t="s">
        <v>9975</v>
      </c>
      <c r="T208" s="71" t="s">
        <v>9977</v>
      </c>
    </row>
    <row r="209" spans="1:20" ht="46.5">
      <c r="A209" s="183" t="s">
        <v>5907</v>
      </c>
      <c r="B209" s="72" t="s">
        <v>5542</v>
      </c>
      <c r="C209" s="106">
        <v>11</v>
      </c>
      <c r="D209" s="111"/>
      <c r="E209" s="72" t="s">
        <v>5542</v>
      </c>
      <c r="F209" s="72" t="s">
        <v>5542</v>
      </c>
      <c r="G209" s="72" t="s">
        <v>5542</v>
      </c>
      <c r="H209" s="112"/>
      <c r="I209" s="75" t="s">
        <v>5730</v>
      </c>
      <c r="J209" s="76">
        <v>2</v>
      </c>
      <c r="K209" s="77" t="s">
        <v>2144</v>
      </c>
      <c r="L209" s="608"/>
      <c r="M209" s="608"/>
      <c r="N209" s="108" t="s">
        <v>5544</v>
      </c>
      <c r="O209" s="78" t="s">
        <v>5545</v>
      </c>
      <c r="P209" s="111"/>
      <c r="Q209" s="91" t="s">
        <v>5548</v>
      </c>
      <c r="R209" s="111"/>
      <c r="S209" s="111" t="s">
        <v>9975</v>
      </c>
      <c r="T209" s="71" t="s">
        <v>9977</v>
      </c>
    </row>
    <row r="210" spans="1:20" ht="46.5">
      <c r="A210" s="183" t="s">
        <v>5907</v>
      </c>
      <c r="B210" s="72" t="s">
        <v>5542</v>
      </c>
      <c r="C210" s="110">
        <v>12</v>
      </c>
      <c r="D210" s="111"/>
      <c r="E210" s="72" t="s">
        <v>5542</v>
      </c>
      <c r="F210" s="72" t="s">
        <v>5542</v>
      </c>
      <c r="G210" s="72" t="s">
        <v>5542</v>
      </c>
      <c r="H210" s="112"/>
      <c r="I210" s="75" t="s">
        <v>5731</v>
      </c>
      <c r="J210" s="76">
        <v>1</v>
      </c>
      <c r="K210" s="77" t="s">
        <v>2144</v>
      </c>
      <c r="L210" s="608"/>
      <c r="M210" s="608"/>
      <c r="N210" s="108" t="s">
        <v>5544</v>
      </c>
      <c r="O210" s="78" t="s">
        <v>5545</v>
      </c>
      <c r="P210" s="111"/>
      <c r="Q210" s="91" t="s">
        <v>5548</v>
      </c>
      <c r="R210" s="111"/>
      <c r="S210" s="111" t="s">
        <v>9975</v>
      </c>
      <c r="T210" s="71" t="s">
        <v>9977</v>
      </c>
    </row>
    <row r="211" spans="1:20" ht="46.5">
      <c r="A211" s="183" t="s">
        <v>5907</v>
      </c>
      <c r="B211" s="72" t="s">
        <v>5542</v>
      </c>
      <c r="C211" s="106">
        <v>13</v>
      </c>
      <c r="D211" s="111"/>
      <c r="E211" s="72" t="s">
        <v>5542</v>
      </c>
      <c r="F211" s="72" t="s">
        <v>5542</v>
      </c>
      <c r="G211" s="72" t="s">
        <v>5542</v>
      </c>
      <c r="H211" s="112"/>
      <c r="I211" s="75" t="s">
        <v>5732</v>
      </c>
      <c r="J211" s="76">
        <v>1</v>
      </c>
      <c r="K211" s="77" t="s">
        <v>2144</v>
      </c>
      <c r="L211" s="608"/>
      <c r="M211" s="608"/>
      <c r="N211" s="108" t="s">
        <v>5544</v>
      </c>
      <c r="O211" s="78" t="s">
        <v>5545</v>
      </c>
      <c r="P211" s="111"/>
      <c r="Q211" s="91" t="s">
        <v>5548</v>
      </c>
      <c r="R211" s="111"/>
      <c r="S211" s="111" t="s">
        <v>9975</v>
      </c>
      <c r="T211" s="71" t="s">
        <v>9977</v>
      </c>
    </row>
    <row r="212" spans="1:20" ht="46.5">
      <c r="A212" s="183" t="s">
        <v>5907</v>
      </c>
      <c r="B212" s="72" t="s">
        <v>5542</v>
      </c>
      <c r="C212" s="110">
        <v>14</v>
      </c>
      <c r="D212" s="111"/>
      <c r="E212" s="72" t="s">
        <v>5542</v>
      </c>
      <c r="F212" s="72" t="s">
        <v>5542</v>
      </c>
      <c r="G212" s="72" t="s">
        <v>5542</v>
      </c>
      <c r="H212" s="112"/>
      <c r="I212" s="75" t="s">
        <v>5733</v>
      </c>
      <c r="J212" s="76">
        <v>1</v>
      </c>
      <c r="K212" s="77" t="s">
        <v>2144</v>
      </c>
      <c r="L212" s="608"/>
      <c r="M212" s="608"/>
      <c r="N212" s="108" t="s">
        <v>5544</v>
      </c>
      <c r="O212" s="78" t="s">
        <v>5545</v>
      </c>
      <c r="P212" s="111"/>
      <c r="Q212" s="91" t="s">
        <v>5548</v>
      </c>
      <c r="R212" s="111"/>
      <c r="S212" s="111" t="s">
        <v>9975</v>
      </c>
      <c r="T212" s="71" t="s">
        <v>9977</v>
      </c>
    </row>
    <row r="213" spans="1:20" ht="46.5">
      <c r="A213" s="183" t="s">
        <v>5907</v>
      </c>
      <c r="B213" s="80" t="s">
        <v>5542</v>
      </c>
      <c r="C213" s="120">
        <v>15</v>
      </c>
      <c r="D213" s="81"/>
      <c r="E213" s="80" t="s">
        <v>5542</v>
      </c>
      <c r="F213" s="80" t="s">
        <v>5542</v>
      </c>
      <c r="G213" s="80" t="s">
        <v>5542</v>
      </c>
      <c r="H213" s="114"/>
      <c r="I213" s="115" t="s">
        <v>5734</v>
      </c>
      <c r="J213" s="85">
        <v>30</v>
      </c>
      <c r="K213" s="86" t="s">
        <v>2144</v>
      </c>
      <c r="L213" s="608"/>
      <c r="M213" s="608"/>
      <c r="N213" s="117" t="s">
        <v>5544</v>
      </c>
      <c r="O213" s="87" t="s">
        <v>5545</v>
      </c>
      <c r="P213" s="81"/>
      <c r="Q213" s="91" t="s">
        <v>5548</v>
      </c>
      <c r="R213" s="81"/>
      <c r="S213" s="81" t="s">
        <v>9975</v>
      </c>
      <c r="T213" s="71" t="s">
        <v>9977</v>
      </c>
    </row>
    <row r="214" spans="1:20" ht="46.5">
      <c r="A214" s="183" t="s">
        <v>5907</v>
      </c>
      <c r="B214" s="77" t="s">
        <v>5542</v>
      </c>
      <c r="C214" s="102">
        <v>16</v>
      </c>
      <c r="D214" s="88"/>
      <c r="E214" s="77" t="s">
        <v>5542</v>
      </c>
      <c r="F214" s="77" t="s">
        <v>5542</v>
      </c>
      <c r="G214" s="77" t="s">
        <v>5542</v>
      </c>
      <c r="H214" s="88"/>
      <c r="I214" s="75" t="s">
        <v>5735</v>
      </c>
      <c r="J214" s="76">
        <v>20</v>
      </c>
      <c r="K214" s="77" t="s">
        <v>2144</v>
      </c>
      <c r="L214" s="608"/>
      <c r="M214" s="608"/>
      <c r="N214" s="90" t="s">
        <v>5544</v>
      </c>
      <c r="O214" s="90" t="s">
        <v>5545</v>
      </c>
      <c r="P214" s="88"/>
      <c r="Q214" s="91" t="s">
        <v>5548</v>
      </c>
      <c r="R214" s="88"/>
      <c r="S214" s="88" t="s">
        <v>9975</v>
      </c>
      <c r="T214" s="71" t="s">
        <v>9977</v>
      </c>
    </row>
    <row r="215" spans="1:20" ht="46.5">
      <c r="A215" s="183" t="s">
        <v>5907</v>
      </c>
      <c r="B215" s="77" t="s">
        <v>5542</v>
      </c>
      <c r="C215" s="100">
        <v>17</v>
      </c>
      <c r="D215" s="88"/>
      <c r="E215" s="77" t="s">
        <v>5542</v>
      </c>
      <c r="F215" s="77" t="s">
        <v>5542</v>
      </c>
      <c r="G215" s="77" t="s">
        <v>5542</v>
      </c>
      <c r="H215" s="88"/>
      <c r="I215" s="75" t="s">
        <v>5736</v>
      </c>
      <c r="J215" s="76">
        <v>4</v>
      </c>
      <c r="K215" s="77" t="s">
        <v>2144</v>
      </c>
      <c r="L215" s="608"/>
      <c r="M215" s="608"/>
      <c r="N215" s="90" t="s">
        <v>5544</v>
      </c>
      <c r="O215" s="90" t="s">
        <v>5545</v>
      </c>
      <c r="P215" s="88"/>
      <c r="Q215" s="91" t="s">
        <v>5548</v>
      </c>
      <c r="R215" s="88"/>
      <c r="S215" s="88" t="s">
        <v>9975</v>
      </c>
      <c r="T215" s="71" t="s">
        <v>9977</v>
      </c>
    </row>
    <row r="216" spans="1:20" ht="46.5">
      <c r="A216" s="183" t="s">
        <v>5907</v>
      </c>
      <c r="B216" s="77" t="s">
        <v>5542</v>
      </c>
      <c r="C216" s="102">
        <v>18</v>
      </c>
      <c r="D216" s="88"/>
      <c r="E216" s="77" t="s">
        <v>5542</v>
      </c>
      <c r="F216" s="77" t="s">
        <v>5542</v>
      </c>
      <c r="G216" s="77" t="s">
        <v>5542</v>
      </c>
      <c r="H216" s="88"/>
      <c r="I216" s="75" t="s">
        <v>5737</v>
      </c>
      <c r="J216" s="76">
        <v>1</v>
      </c>
      <c r="K216" s="77" t="s">
        <v>2144</v>
      </c>
      <c r="L216" s="608"/>
      <c r="M216" s="608"/>
      <c r="N216" s="90" t="s">
        <v>5544</v>
      </c>
      <c r="O216" s="90" t="s">
        <v>5545</v>
      </c>
      <c r="P216" s="88"/>
      <c r="Q216" s="91" t="s">
        <v>5548</v>
      </c>
      <c r="R216" s="88"/>
      <c r="S216" s="88" t="s">
        <v>9975</v>
      </c>
      <c r="T216" s="71" t="s">
        <v>9977</v>
      </c>
    </row>
    <row r="217" spans="1:20" ht="46.5">
      <c r="A217" s="183" t="s">
        <v>5907</v>
      </c>
      <c r="B217" s="77" t="s">
        <v>5542</v>
      </c>
      <c r="C217" s="100">
        <v>19</v>
      </c>
      <c r="D217" s="88"/>
      <c r="E217" s="77" t="s">
        <v>5542</v>
      </c>
      <c r="F217" s="77" t="s">
        <v>5542</v>
      </c>
      <c r="G217" s="77" t="s">
        <v>5542</v>
      </c>
      <c r="H217" s="88"/>
      <c r="I217" s="75" t="s">
        <v>5738</v>
      </c>
      <c r="J217" s="76">
        <v>4</v>
      </c>
      <c r="K217" s="77" t="s">
        <v>2144</v>
      </c>
      <c r="L217" s="608"/>
      <c r="M217" s="608"/>
      <c r="N217" s="90" t="s">
        <v>5544</v>
      </c>
      <c r="O217" s="90" t="s">
        <v>5545</v>
      </c>
      <c r="P217" s="88"/>
      <c r="Q217" s="91" t="s">
        <v>5548</v>
      </c>
      <c r="R217" s="88"/>
      <c r="S217" s="88" t="s">
        <v>9975</v>
      </c>
      <c r="T217" s="71" t="s">
        <v>9977</v>
      </c>
    </row>
    <row r="218" spans="1:20" ht="46.5">
      <c r="A218" s="183" t="s">
        <v>5907</v>
      </c>
      <c r="B218" s="121" t="s">
        <v>5542</v>
      </c>
      <c r="C218" s="122">
        <v>20</v>
      </c>
      <c r="D218" s="111"/>
      <c r="E218" s="121" t="s">
        <v>5542</v>
      </c>
      <c r="F218" s="121" t="s">
        <v>5542</v>
      </c>
      <c r="G218" s="121" t="s">
        <v>5542</v>
      </c>
      <c r="H218" s="112"/>
      <c r="I218" s="123" t="s">
        <v>5739</v>
      </c>
      <c r="J218" s="124">
        <v>1</v>
      </c>
      <c r="K218" s="125" t="s">
        <v>2144</v>
      </c>
      <c r="L218" s="608"/>
      <c r="M218" s="608"/>
      <c r="N218" s="126" t="s">
        <v>5544</v>
      </c>
      <c r="O218" s="127" t="s">
        <v>5545</v>
      </c>
      <c r="P218" s="111"/>
      <c r="Q218" s="91" t="s">
        <v>5548</v>
      </c>
      <c r="R218" s="111"/>
      <c r="S218" s="111" t="s">
        <v>9975</v>
      </c>
      <c r="T218" s="71" t="s">
        <v>9977</v>
      </c>
    </row>
    <row r="219" spans="1:20" ht="46.5">
      <c r="A219" s="183" t="s">
        <v>5907</v>
      </c>
      <c r="B219" s="72" t="s">
        <v>5542</v>
      </c>
      <c r="C219" s="106">
        <v>21</v>
      </c>
      <c r="D219" s="111"/>
      <c r="E219" s="72" t="s">
        <v>5542</v>
      </c>
      <c r="F219" s="72" t="s">
        <v>5542</v>
      </c>
      <c r="G219" s="72" t="s">
        <v>5542</v>
      </c>
      <c r="H219" s="112"/>
      <c r="I219" s="75" t="s">
        <v>5740</v>
      </c>
      <c r="J219" s="76">
        <v>2</v>
      </c>
      <c r="K219" s="77" t="s">
        <v>2144</v>
      </c>
      <c r="L219" s="608"/>
      <c r="M219" s="608"/>
      <c r="N219" s="108" t="s">
        <v>5544</v>
      </c>
      <c r="O219" s="78" t="s">
        <v>5545</v>
      </c>
      <c r="P219" s="111"/>
      <c r="Q219" s="91" t="s">
        <v>5548</v>
      </c>
      <c r="R219" s="111"/>
      <c r="S219" s="111" t="s">
        <v>9975</v>
      </c>
      <c r="T219" s="71" t="s">
        <v>9977</v>
      </c>
    </row>
    <row r="220" spans="1:20" ht="46.5">
      <c r="A220" s="183" t="s">
        <v>5907</v>
      </c>
      <c r="B220" s="72" t="s">
        <v>5542</v>
      </c>
      <c r="C220" s="110">
        <v>22</v>
      </c>
      <c r="D220" s="111"/>
      <c r="E220" s="72" t="s">
        <v>5542</v>
      </c>
      <c r="F220" s="72" t="s">
        <v>5542</v>
      </c>
      <c r="G220" s="72" t="s">
        <v>5542</v>
      </c>
      <c r="H220" s="112"/>
      <c r="I220" s="75" t="s">
        <v>5741</v>
      </c>
      <c r="J220" s="76">
        <v>1</v>
      </c>
      <c r="K220" s="77" t="s">
        <v>5558</v>
      </c>
      <c r="L220" s="608"/>
      <c r="M220" s="608"/>
      <c r="N220" s="108" t="s">
        <v>5544</v>
      </c>
      <c r="O220" s="78" t="s">
        <v>5545</v>
      </c>
      <c r="P220" s="111"/>
      <c r="Q220" s="91" t="s">
        <v>5548</v>
      </c>
      <c r="R220" s="111"/>
      <c r="S220" s="111" t="s">
        <v>9975</v>
      </c>
      <c r="T220" s="71" t="s">
        <v>9977</v>
      </c>
    </row>
    <row r="221" spans="1:20" ht="46.5">
      <c r="A221" s="183" t="s">
        <v>5907</v>
      </c>
      <c r="B221" s="72" t="s">
        <v>5542</v>
      </c>
      <c r="C221" s="106">
        <v>23</v>
      </c>
      <c r="D221" s="111"/>
      <c r="E221" s="72" t="s">
        <v>5542</v>
      </c>
      <c r="F221" s="72" t="s">
        <v>5542</v>
      </c>
      <c r="G221" s="72" t="s">
        <v>5542</v>
      </c>
      <c r="H221" s="112"/>
      <c r="I221" s="75" t="s">
        <v>5742</v>
      </c>
      <c r="J221" s="76">
        <v>2</v>
      </c>
      <c r="K221" s="77" t="s">
        <v>2144</v>
      </c>
      <c r="L221" s="608"/>
      <c r="M221" s="608"/>
      <c r="N221" s="108" t="s">
        <v>5544</v>
      </c>
      <c r="O221" s="78" t="s">
        <v>5545</v>
      </c>
      <c r="P221" s="111"/>
      <c r="Q221" s="91" t="s">
        <v>5548</v>
      </c>
      <c r="R221" s="111"/>
      <c r="S221" s="111" t="s">
        <v>9975</v>
      </c>
      <c r="T221" s="71" t="s">
        <v>9977</v>
      </c>
    </row>
    <row r="222" spans="1:20" ht="46.5">
      <c r="A222" s="183" t="s">
        <v>5907</v>
      </c>
      <c r="B222" s="72" t="s">
        <v>5542</v>
      </c>
      <c r="C222" s="110">
        <v>24</v>
      </c>
      <c r="D222" s="111"/>
      <c r="E222" s="72" t="s">
        <v>5542</v>
      </c>
      <c r="F222" s="72" t="s">
        <v>5542</v>
      </c>
      <c r="G222" s="72" t="s">
        <v>5542</v>
      </c>
      <c r="H222" s="112"/>
      <c r="I222" s="75" t="s">
        <v>5743</v>
      </c>
      <c r="J222" s="76">
        <v>4</v>
      </c>
      <c r="K222" s="77" t="s">
        <v>2144</v>
      </c>
      <c r="L222" s="608"/>
      <c r="M222" s="608"/>
      <c r="N222" s="108" t="s">
        <v>5544</v>
      </c>
      <c r="O222" s="78" t="s">
        <v>5545</v>
      </c>
      <c r="P222" s="111"/>
      <c r="Q222" s="91" t="s">
        <v>5548</v>
      </c>
      <c r="R222" s="111"/>
      <c r="S222" s="111" t="s">
        <v>9975</v>
      </c>
      <c r="T222" s="71" t="s">
        <v>9977</v>
      </c>
    </row>
    <row r="223" spans="1:20" ht="46.5">
      <c r="A223" s="183" t="s">
        <v>5907</v>
      </c>
      <c r="B223" s="72" t="s">
        <v>5542</v>
      </c>
      <c r="C223" s="106">
        <v>25</v>
      </c>
      <c r="D223" s="111"/>
      <c r="E223" s="72" t="s">
        <v>5542</v>
      </c>
      <c r="F223" s="72" t="s">
        <v>5542</v>
      </c>
      <c r="G223" s="72" t="s">
        <v>5542</v>
      </c>
      <c r="H223" s="112"/>
      <c r="I223" s="94" t="s">
        <v>5744</v>
      </c>
      <c r="J223" s="95">
        <v>1</v>
      </c>
      <c r="K223" s="77" t="s">
        <v>2144</v>
      </c>
      <c r="L223" s="608"/>
      <c r="M223" s="608"/>
      <c r="N223" s="108" t="s">
        <v>5544</v>
      </c>
      <c r="O223" s="78" t="s">
        <v>5545</v>
      </c>
      <c r="P223" s="111"/>
      <c r="Q223" s="91" t="s">
        <v>5548</v>
      </c>
      <c r="R223" s="111"/>
      <c r="S223" s="111" t="s">
        <v>9975</v>
      </c>
      <c r="T223" s="71" t="s">
        <v>9977</v>
      </c>
    </row>
    <row r="224" spans="1:20" ht="46.5">
      <c r="A224" s="183" t="s">
        <v>5907</v>
      </c>
      <c r="B224" s="72" t="s">
        <v>5542</v>
      </c>
      <c r="C224" s="106">
        <v>26</v>
      </c>
      <c r="D224" s="111"/>
      <c r="E224" s="72" t="s">
        <v>5542</v>
      </c>
      <c r="F224" s="72" t="s">
        <v>5542</v>
      </c>
      <c r="G224" s="72" t="s">
        <v>5542</v>
      </c>
      <c r="H224" s="112"/>
      <c r="I224" s="94" t="s">
        <v>5745</v>
      </c>
      <c r="J224" s="95">
        <v>2</v>
      </c>
      <c r="K224" s="77" t="s">
        <v>2144</v>
      </c>
      <c r="L224" s="609"/>
      <c r="M224" s="609"/>
      <c r="N224" s="108" t="s">
        <v>5544</v>
      </c>
      <c r="O224" s="78" t="s">
        <v>5545</v>
      </c>
      <c r="P224" s="111"/>
      <c r="Q224" s="91" t="s">
        <v>5548</v>
      </c>
      <c r="R224" s="111"/>
      <c r="S224" s="111" t="s">
        <v>9975</v>
      </c>
      <c r="T224" s="71" t="s">
        <v>9977</v>
      </c>
    </row>
    <row r="225" spans="1:19" ht="46.5">
      <c r="A225" s="184" t="s">
        <v>5908</v>
      </c>
      <c r="B225" s="72" t="s">
        <v>5542</v>
      </c>
      <c r="C225" s="72">
        <v>1</v>
      </c>
      <c r="D225" s="72"/>
      <c r="E225" s="72" t="s">
        <v>5542</v>
      </c>
      <c r="F225" s="72" t="s">
        <v>5542</v>
      </c>
      <c r="G225" s="73" t="s">
        <v>5542</v>
      </c>
      <c r="H225" s="118"/>
      <c r="I225" s="128" t="s">
        <v>5746</v>
      </c>
      <c r="J225" s="76">
        <v>1</v>
      </c>
      <c r="K225" s="77" t="s">
        <v>2144</v>
      </c>
      <c r="L225" s="610">
        <v>270</v>
      </c>
      <c r="M225" s="610">
        <v>270</v>
      </c>
      <c r="N225" s="90" t="s">
        <v>5544</v>
      </c>
      <c r="O225" s="108" t="s">
        <v>5545</v>
      </c>
      <c r="P225" s="108"/>
      <c r="Q225" s="91" t="s">
        <v>5548</v>
      </c>
      <c r="R225" s="109"/>
      <c r="S225" s="109" t="s">
        <v>9975</v>
      </c>
    </row>
    <row r="226" spans="1:19" ht="46.5">
      <c r="A226" s="184" t="s">
        <v>5908</v>
      </c>
      <c r="B226" s="72" t="s">
        <v>5542</v>
      </c>
      <c r="C226" s="111">
        <v>2</v>
      </c>
      <c r="D226" s="111"/>
      <c r="E226" s="72" t="s">
        <v>5542</v>
      </c>
      <c r="F226" s="72" t="s">
        <v>5542</v>
      </c>
      <c r="G226" s="73" t="s">
        <v>5542</v>
      </c>
      <c r="H226" s="119"/>
      <c r="I226" s="129" t="s">
        <v>5747</v>
      </c>
      <c r="J226" s="76">
        <v>1</v>
      </c>
      <c r="K226" s="77" t="s">
        <v>5558</v>
      </c>
      <c r="L226" s="610"/>
      <c r="M226" s="610"/>
      <c r="N226" s="90" t="s">
        <v>5544</v>
      </c>
      <c r="O226" s="108" t="s">
        <v>5545</v>
      </c>
      <c r="P226" s="111"/>
      <c r="Q226" s="91" t="s">
        <v>5548</v>
      </c>
      <c r="R226" s="111"/>
      <c r="S226" s="111" t="s">
        <v>9975</v>
      </c>
    </row>
    <row r="227" spans="1:19" ht="46.5">
      <c r="A227" s="184" t="s">
        <v>5908</v>
      </c>
      <c r="B227" s="80" t="s">
        <v>5542</v>
      </c>
      <c r="C227" s="80">
        <v>3</v>
      </c>
      <c r="D227" s="81"/>
      <c r="E227" s="80" t="s">
        <v>5542</v>
      </c>
      <c r="F227" s="80" t="s">
        <v>5542</v>
      </c>
      <c r="G227" s="80" t="s">
        <v>5542</v>
      </c>
      <c r="H227" s="114"/>
      <c r="I227" s="130" t="s">
        <v>5748</v>
      </c>
      <c r="J227" s="116">
        <v>1</v>
      </c>
      <c r="K227" s="77" t="s">
        <v>2144</v>
      </c>
      <c r="L227" s="610"/>
      <c r="M227" s="610"/>
      <c r="N227" s="90" t="s">
        <v>5544</v>
      </c>
      <c r="O227" s="117" t="s">
        <v>5545</v>
      </c>
      <c r="P227" s="81"/>
      <c r="Q227" s="91" t="s">
        <v>5548</v>
      </c>
      <c r="R227" s="81"/>
      <c r="S227" s="81" t="s">
        <v>9975</v>
      </c>
    </row>
    <row r="228" spans="1:19" ht="46.5">
      <c r="A228" s="184" t="s">
        <v>5909</v>
      </c>
      <c r="B228" s="77" t="s">
        <v>5542</v>
      </c>
      <c r="C228" s="102">
        <v>1</v>
      </c>
      <c r="D228" s="77"/>
      <c r="E228" s="77" t="s">
        <v>5542</v>
      </c>
      <c r="F228" s="77" t="s">
        <v>5542</v>
      </c>
      <c r="G228" s="77" t="s">
        <v>5542</v>
      </c>
      <c r="H228" s="118"/>
      <c r="I228" s="75" t="s">
        <v>5749</v>
      </c>
      <c r="J228" s="76">
        <v>1</v>
      </c>
      <c r="K228" s="131" t="s">
        <v>2144</v>
      </c>
      <c r="L228" s="607">
        <v>27000</v>
      </c>
      <c r="M228" s="607">
        <v>27000</v>
      </c>
      <c r="N228" s="90" t="s">
        <v>5544</v>
      </c>
      <c r="O228" s="90" t="s">
        <v>5545</v>
      </c>
      <c r="P228" s="90"/>
      <c r="Q228" s="91" t="s">
        <v>5548</v>
      </c>
      <c r="R228" s="90"/>
      <c r="S228" s="90" t="s">
        <v>9975</v>
      </c>
    </row>
    <row r="229" spans="1:19" ht="46.5">
      <c r="A229" s="184" t="s">
        <v>5909</v>
      </c>
      <c r="B229" s="77" t="s">
        <v>5542</v>
      </c>
      <c r="C229" s="102">
        <v>2</v>
      </c>
      <c r="D229" s="77"/>
      <c r="E229" s="77" t="s">
        <v>5542</v>
      </c>
      <c r="F229" s="77" t="s">
        <v>5542</v>
      </c>
      <c r="G229" s="77" t="s">
        <v>5542</v>
      </c>
      <c r="H229" s="118"/>
      <c r="I229" s="75" t="s">
        <v>5750</v>
      </c>
      <c r="J229" s="76">
        <v>1</v>
      </c>
      <c r="K229" s="132" t="s">
        <v>5558</v>
      </c>
      <c r="L229" s="608"/>
      <c r="M229" s="608"/>
      <c r="N229" s="90" t="s">
        <v>5544</v>
      </c>
      <c r="O229" s="90" t="s">
        <v>5545</v>
      </c>
      <c r="P229" s="111"/>
      <c r="Q229" s="91" t="s">
        <v>5548</v>
      </c>
      <c r="R229" s="111"/>
      <c r="S229" s="111" t="s">
        <v>9975</v>
      </c>
    </row>
    <row r="230" spans="1:19" ht="46.5">
      <c r="A230" s="184" t="s">
        <v>5909</v>
      </c>
      <c r="B230" s="77" t="s">
        <v>5542</v>
      </c>
      <c r="C230" s="102">
        <v>3</v>
      </c>
      <c r="D230" s="77"/>
      <c r="E230" s="77" t="s">
        <v>5542</v>
      </c>
      <c r="F230" s="77" t="s">
        <v>5542</v>
      </c>
      <c r="G230" s="77" t="s">
        <v>5542</v>
      </c>
      <c r="H230" s="118"/>
      <c r="I230" s="75" t="s">
        <v>5751</v>
      </c>
      <c r="J230" s="76">
        <v>1</v>
      </c>
      <c r="K230" s="132" t="s">
        <v>5558</v>
      </c>
      <c r="L230" s="608"/>
      <c r="M230" s="608"/>
      <c r="N230" s="90" t="s">
        <v>5544</v>
      </c>
      <c r="O230" s="90" t="s">
        <v>5545</v>
      </c>
      <c r="P230" s="111"/>
      <c r="Q230" s="91" t="s">
        <v>5548</v>
      </c>
      <c r="R230" s="111"/>
      <c r="S230" s="111" t="s">
        <v>9975</v>
      </c>
    </row>
    <row r="231" spans="1:19" ht="46.5">
      <c r="A231" s="184" t="s">
        <v>5909</v>
      </c>
      <c r="B231" s="77" t="s">
        <v>5542</v>
      </c>
      <c r="C231" s="133" t="s">
        <v>5752</v>
      </c>
      <c r="D231" s="77"/>
      <c r="E231" s="77" t="s">
        <v>5542</v>
      </c>
      <c r="F231" s="77" t="s">
        <v>5542</v>
      </c>
      <c r="G231" s="77" t="s">
        <v>5542</v>
      </c>
      <c r="H231" s="118"/>
      <c r="I231" s="75" t="s">
        <v>5753</v>
      </c>
      <c r="J231" s="76">
        <v>1</v>
      </c>
      <c r="K231" s="131" t="s">
        <v>2144</v>
      </c>
      <c r="L231" s="608"/>
      <c r="M231" s="608"/>
      <c r="N231" s="90" t="s">
        <v>5544</v>
      </c>
      <c r="O231" s="90" t="s">
        <v>5545</v>
      </c>
      <c r="P231" s="111"/>
      <c r="Q231" s="91" t="s">
        <v>5548</v>
      </c>
      <c r="R231" s="111"/>
      <c r="S231" s="111" t="s">
        <v>9975</v>
      </c>
    </row>
    <row r="232" spans="1:19" ht="46.5">
      <c r="A232" s="184" t="s">
        <v>5909</v>
      </c>
      <c r="B232" s="77" t="s">
        <v>5542</v>
      </c>
      <c r="C232" s="77"/>
      <c r="D232" s="77"/>
      <c r="E232" s="77" t="s">
        <v>5542</v>
      </c>
      <c r="F232" s="77" t="s">
        <v>5542</v>
      </c>
      <c r="G232" s="77" t="s">
        <v>5542</v>
      </c>
      <c r="H232" s="118"/>
      <c r="I232" s="75" t="s">
        <v>5754</v>
      </c>
      <c r="J232" s="76">
        <v>4</v>
      </c>
      <c r="K232" s="131" t="s">
        <v>2144</v>
      </c>
      <c r="L232" s="608"/>
      <c r="M232" s="608"/>
      <c r="N232" s="90" t="s">
        <v>5544</v>
      </c>
      <c r="O232" s="90" t="s">
        <v>5545</v>
      </c>
      <c r="P232" s="111"/>
      <c r="Q232" s="91" t="s">
        <v>5548</v>
      </c>
      <c r="R232" s="111"/>
      <c r="S232" s="111" t="s">
        <v>9975</v>
      </c>
    </row>
    <row r="233" spans="1:19" ht="46.5">
      <c r="A233" s="184" t="s">
        <v>5909</v>
      </c>
      <c r="B233" s="77" t="s">
        <v>5542</v>
      </c>
      <c r="C233" s="77"/>
      <c r="D233" s="77"/>
      <c r="E233" s="77" t="s">
        <v>5542</v>
      </c>
      <c r="F233" s="77" t="s">
        <v>5542</v>
      </c>
      <c r="G233" s="77" t="s">
        <v>5542</v>
      </c>
      <c r="H233" s="118"/>
      <c r="I233" s="75" t="s">
        <v>5755</v>
      </c>
      <c r="J233" s="76">
        <v>2</v>
      </c>
      <c r="K233" s="131" t="s">
        <v>2144</v>
      </c>
      <c r="L233" s="608"/>
      <c r="M233" s="608"/>
      <c r="N233" s="90" t="s">
        <v>5544</v>
      </c>
      <c r="O233" s="90" t="s">
        <v>5545</v>
      </c>
      <c r="P233" s="111"/>
      <c r="Q233" s="91" t="s">
        <v>5548</v>
      </c>
      <c r="R233" s="111"/>
      <c r="S233" s="111" t="s">
        <v>9975</v>
      </c>
    </row>
    <row r="234" spans="1:19" ht="46.5">
      <c r="A234" s="184" t="s">
        <v>5909</v>
      </c>
      <c r="B234" s="77" t="s">
        <v>5542</v>
      </c>
      <c r="C234" s="77"/>
      <c r="D234" s="77"/>
      <c r="E234" s="77" t="s">
        <v>5542</v>
      </c>
      <c r="F234" s="77" t="s">
        <v>5542</v>
      </c>
      <c r="G234" s="77" t="s">
        <v>5542</v>
      </c>
      <c r="H234" s="118"/>
      <c r="I234" s="75" t="s">
        <v>5756</v>
      </c>
      <c r="J234" s="76">
        <v>4</v>
      </c>
      <c r="K234" s="131" t="s">
        <v>2144</v>
      </c>
      <c r="L234" s="608"/>
      <c r="M234" s="608"/>
      <c r="N234" s="90" t="s">
        <v>5544</v>
      </c>
      <c r="O234" s="90" t="s">
        <v>5545</v>
      </c>
      <c r="P234" s="111"/>
      <c r="Q234" s="91" t="s">
        <v>5548</v>
      </c>
      <c r="R234" s="111"/>
      <c r="S234" s="111" t="s">
        <v>9975</v>
      </c>
    </row>
    <row r="235" spans="1:19" ht="46.5">
      <c r="A235" s="184" t="s">
        <v>5909</v>
      </c>
      <c r="B235" s="77" t="s">
        <v>5542</v>
      </c>
      <c r="C235" s="77"/>
      <c r="D235" s="77"/>
      <c r="E235" s="77" t="s">
        <v>5542</v>
      </c>
      <c r="F235" s="77" t="s">
        <v>5542</v>
      </c>
      <c r="G235" s="77" t="s">
        <v>5542</v>
      </c>
      <c r="H235" s="118"/>
      <c r="I235" s="75" t="s">
        <v>5757</v>
      </c>
      <c r="J235" s="76">
        <v>4</v>
      </c>
      <c r="K235" s="131" t="s">
        <v>2144</v>
      </c>
      <c r="L235" s="608"/>
      <c r="M235" s="608"/>
      <c r="N235" s="90" t="s">
        <v>5544</v>
      </c>
      <c r="O235" s="90" t="s">
        <v>5545</v>
      </c>
      <c r="P235" s="111"/>
      <c r="Q235" s="91" t="s">
        <v>5548</v>
      </c>
      <c r="R235" s="111"/>
      <c r="S235" s="111" t="s">
        <v>9975</v>
      </c>
    </row>
    <row r="236" spans="1:19" ht="46.5">
      <c r="A236" s="184" t="s">
        <v>5909</v>
      </c>
      <c r="B236" s="77" t="s">
        <v>5542</v>
      </c>
      <c r="C236" s="77"/>
      <c r="D236" s="77"/>
      <c r="E236" s="77" t="s">
        <v>5542</v>
      </c>
      <c r="F236" s="77" t="s">
        <v>5542</v>
      </c>
      <c r="G236" s="77" t="s">
        <v>5542</v>
      </c>
      <c r="H236" s="118"/>
      <c r="I236" s="75" t="s">
        <v>5758</v>
      </c>
      <c r="J236" s="76">
        <v>4</v>
      </c>
      <c r="K236" s="131" t="s">
        <v>2144</v>
      </c>
      <c r="L236" s="608"/>
      <c r="M236" s="608"/>
      <c r="N236" s="90" t="s">
        <v>5544</v>
      </c>
      <c r="O236" s="90" t="s">
        <v>5545</v>
      </c>
      <c r="P236" s="111"/>
      <c r="Q236" s="91" t="s">
        <v>5548</v>
      </c>
      <c r="R236" s="111"/>
      <c r="S236" s="111" t="s">
        <v>9975</v>
      </c>
    </row>
    <row r="237" spans="1:19" ht="46.5">
      <c r="A237" s="184" t="s">
        <v>5909</v>
      </c>
      <c r="B237" s="77" t="s">
        <v>5542</v>
      </c>
      <c r="C237" s="77"/>
      <c r="D237" s="77"/>
      <c r="E237" s="77" t="s">
        <v>5542</v>
      </c>
      <c r="F237" s="77" t="s">
        <v>5542</v>
      </c>
      <c r="G237" s="77" t="s">
        <v>5542</v>
      </c>
      <c r="H237" s="118"/>
      <c r="I237" s="75" t="s">
        <v>5759</v>
      </c>
      <c r="J237" s="76">
        <v>4</v>
      </c>
      <c r="K237" s="131" t="s">
        <v>2144</v>
      </c>
      <c r="L237" s="608"/>
      <c r="M237" s="608"/>
      <c r="N237" s="90" t="s">
        <v>5544</v>
      </c>
      <c r="O237" s="90" t="s">
        <v>5545</v>
      </c>
      <c r="P237" s="111"/>
      <c r="Q237" s="91" t="s">
        <v>5548</v>
      </c>
      <c r="R237" s="111"/>
      <c r="S237" s="111" t="s">
        <v>9975</v>
      </c>
    </row>
    <row r="238" spans="1:19" ht="46.5">
      <c r="A238" s="184" t="s">
        <v>5909</v>
      </c>
      <c r="B238" s="77" t="s">
        <v>5542</v>
      </c>
      <c r="C238" s="77"/>
      <c r="D238" s="77"/>
      <c r="E238" s="77" t="s">
        <v>5542</v>
      </c>
      <c r="F238" s="77" t="s">
        <v>5542</v>
      </c>
      <c r="G238" s="77" t="s">
        <v>5542</v>
      </c>
      <c r="H238" s="118"/>
      <c r="I238" s="75" t="s">
        <v>5760</v>
      </c>
      <c r="J238" s="76">
        <v>4</v>
      </c>
      <c r="K238" s="131" t="s">
        <v>2144</v>
      </c>
      <c r="L238" s="608"/>
      <c r="M238" s="608"/>
      <c r="N238" s="90" t="s">
        <v>5544</v>
      </c>
      <c r="O238" s="90" t="s">
        <v>5545</v>
      </c>
      <c r="P238" s="111"/>
      <c r="Q238" s="91" t="s">
        <v>5548</v>
      </c>
      <c r="R238" s="111"/>
      <c r="S238" s="111" t="s">
        <v>9975</v>
      </c>
    </row>
    <row r="239" spans="1:19" ht="46.5">
      <c r="A239" s="184" t="s">
        <v>5909</v>
      </c>
      <c r="B239" s="77" t="s">
        <v>5542</v>
      </c>
      <c r="C239" s="102">
        <v>4</v>
      </c>
      <c r="D239" s="77"/>
      <c r="E239" s="77" t="s">
        <v>5542</v>
      </c>
      <c r="F239" s="77" t="s">
        <v>5542</v>
      </c>
      <c r="G239" s="77" t="s">
        <v>5542</v>
      </c>
      <c r="H239" s="118"/>
      <c r="I239" s="75" t="s">
        <v>5761</v>
      </c>
      <c r="J239" s="76">
        <v>1</v>
      </c>
      <c r="K239" s="132" t="s">
        <v>5558</v>
      </c>
      <c r="L239" s="608"/>
      <c r="M239" s="608"/>
      <c r="N239" s="90" t="s">
        <v>5544</v>
      </c>
      <c r="O239" s="90" t="s">
        <v>5545</v>
      </c>
      <c r="P239" s="111"/>
      <c r="Q239" s="91" t="s">
        <v>5548</v>
      </c>
      <c r="R239" s="111"/>
      <c r="S239" s="111" t="s">
        <v>9975</v>
      </c>
    </row>
    <row r="240" spans="1:19" ht="46.5">
      <c r="A240" s="184" t="s">
        <v>5909</v>
      </c>
      <c r="B240" s="77" t="s">
        <v>5542</v>
      </c>
      <c r="C240" s="133" t="s">
        <v>5752</v>
      </c>
      <c r="D240" s="77"/>
      <c r="E240" s="77" t="s">
        <v>5542</v>
      </c>
      <c r="F240" s="77" t="s">
        <v>5542</v>
      </c>
      <c r="G240" s="77" t="s">
        <v>5542</v>
      </c>
      <c r="H240" s="118"/>
      <c r="I240" s="75" t="s">
        <v>5762</v>
      </c>
      <c r="J240" s="76">
        <v>1</v>
      </c>
      <c r="K240" s="131" t="s">
        <v>2144</v>
      </c>
      <c r="L240" s="608"/>
      <c r="M240" s="608"/>
      <c r="N240" s="90" t="s">
        <v>5544</v>
      </c>
      <c r="O240" s="90" t="s">
        <v>5545</v>
      </c>
      <c r="P240" s="88"/>
      <c r="Q240" s="91" t="s">
        <v>5548</v>
      </c>
      <c r="R240" s="88"/>
      <c r="S240" s="88" t="s">
        <v>9975</v>
      </c>
    </row>
    <row r="241" spans="1:20" ht="46.5">
      <c r="A241" s="184" t="s">
        <v>5909</v>
      </c>
      <c r="B241" s="77" t="s">
        <v>5542</v>
      </c>
      <c r="C241" s="77"/>
      <c r="D241" s="77"/>
      <c r="E241" s="77" t="s">
        <v>5542</v>
      </c>
      <c r="F241" s="77" t="s">
        <v>5542</v>
      </c>
      <c r="G241" s="77" t="s">
        <v>5542</v>
      </c>
      <c r="H241" s="118"/>
      <c r="I241" s="75" t="s">
        <v>5763</v>
      </c>
      <c r="J241" s="76">
        <v>4</v>
      </c>
      <c r="K241" s="131" t="s">
        <v>2144</v>
      </c>
      <c r="L241" s="608"/>
      <c r="M241" s="608"/>
      <c r="N241" s="90" t="s">
        <v>5544</v>
      </c>
      <c r="O241" s="90" t="s">
        <v>5545</v>
      </c>
      <c r="P241" s="88"/>
      <c r="Q241" s="91" t="s">
        <v>5548</v>
      </c>
      <c r="R241" s="88"/>
      <c r="S241" s="88" t="s">
        <v>9975</v>
      </c>
    </row>
    <row r="242" spans="1:20" ht="46.5">
      <c r="A242" s="184" t="s">
        <v>5909</v>
      </c>
      <c r="B242" s="77" t="s">
        <v>5542</v>
      </c>
      <c r="C242" s="77"/>
      <c r="D242" s="77"/>
      <c r="E242" s="77" t="s">
        <v>5542</v>
      </c>
      <c r="F242" s="77" t="s">
        <v>5542</v>
      </c>
      <c r="G242" s="77" t="s">
        <v>5542</v>
      </c>
      <c r="H242" s="118"/>
      <c r="I242" s="75" t="s">
        <v>5764</v>
      </c>
      <c r="J242" s="76">
        <v>2</v>
      </c>
      <c r="K242" s="131" t="s">
        <v>2144</v>
      </c>
      <c r="L242" s="608"/>
      <c r="M242" s="608"/>
      <c r="N242" s="90" t="s">
        <v>5544</v>
      </c>
      <c r="O242" s="90" t="s">
        <v>5545</v>
      </c>
      <c r="P242" s="88"/>
      <c r="Q242" s="91" t="s">
        <v>5548</v>
      </c>
      <c r="R242" s="88"/>
      <c r="S242" s="88" t="s">
        <v>9975</v>
      </c>
    </row>
    <row r="243" spans="1:20" ht="46.5">
      <c r="A243" s="184" t="s">
        <v>5909</v>
      </c>
      <c r="B243" s="77" t="s">
        <v>5542</v>
      </c>
      <c r="C243" s="77"/>
      <c r="D243" s="77"/>
      <c r="E243" s="77" t="s">
        <v>5542</v>
      </c>
      <c r="F243" s="77" t="s">
        <v>5542</v>
      </c>
      <c r="G243" s="77" t="s">
        <v>5542</v>
      </c>
      <c r="H243" s="118"/>
      <c r="I243" s="75" t="s">
        <v>5765</v>
      </c>
      <c r="J243" s="76">
        <v>4</v>
      </c>
      <c r="K243" s="131" t="s">
        <v>2144</v>
      </c>
      <c r="L243" s="608"/>
      <c r="M243" s="608"/>
      <c r="N243" s="90" t="s">
        <v>5544</v>
      </c>
      <c r="O243" s="90" t="s">
        <v>5545</v>
      </c>
      <c r="P243" s="88"/>
      <c r="Q243" s="91" t="s">
        <v>5548</v>
      </c>
      <c r="R243" s="88"/>
      <c r="S243" s="88" t="s">
        <v>9975</v>
      </c>
    </row>
    <row r="244" spans="1:20" ht="46.5">
      <c r="A244" s="184" t="s">
        <v>5909</v>
      </c>
      <c r="B244" s="77" t="s">
        <v>5542</v>
      </c>
      <c r="C244" s="77"/>
      <c r="D244" s="77"/>
      <c r="E244" s="77" t="s">
        <v>5542</v>
      </c>
      <c r="F244" s="77" t="s">
        <v>5542</v>
      </c>
      <c r="G244" s="77" t="s">
        <v>5542</v>
      </c>
      <c r="H244" s="118"/>
      <c r="I244" s="75" t="s">
        <v>5766</v>
      </c>
      <c r="J244" s="76">
        <v>4</v>
      </c>
      <c r="K244" s="131" t="s">
        <v>2144</v>
      </c>
      <c r="L244" s="608"/>
      <c r="M244" s="608"/>
      <c r="N244" s="90" t="s">
        <v>5544</v>
      </c>
      <c r="O244" s="90" t="s">
        <v>5545</v>
      </c>
      <c r="P244" s="88"/>
      <c r="Q244" s="91" t="s">
        <v>5548</v>
      </c>
      <c r="R244" s="88"/>
      <c r="S244" s="88" t="s">
        <v>9975</v>
      </c>
    </row>
    <row r="245" spans="1:20" ht="46.5">
      <c r="A245" s="184" t="s">
        <v>5909</v>
      </c>
      <c r="B245" s="77" t="s">
        <v>5542</v>
      </c>
      <c r="C245" s="77"/>
      <c r="D245" s="88"/>
      <c r="E245" s="77" t="s">
        <v>5542</v>
      </c>
      <c r="F245" s="77" t="s">
        <v>5542</v>
      </c>
      <c r="G245" s="77" t="s">
        <v>5542</v>
      </c>
      <c r="H245" s="119"/>
      <c r="I245" s="89" t="s">
        <v>5767</v>
      </c>
      <c r="J245" s="76">
        <v>4</v>
      </c>
      <c r="K245" s="131" t="s">
        <v>2144</v>
      </c>
      <c r="L245" s="608"/>
      <c r="M245" s="608"/>
      <c r="N245" s="90" t="s">
        <v>5544</v>
      </c>
      <c r="O245" s="90" t="s">
        <v>5545</v>
      </c>
      <c r="P245" s="111"/>
      <c r="Q245" s="91" t="s">
        <v>5548</v>
      </c>
      <c r="R245" s="111"/>
      <c r="S245" s="111" t="s">
        <v>9975</v>
      </c>
    </row>
    <row r="246" spans="1:20" ht="46.5">
      <c r="A246" s="184" t="s">
        <v>5909</v>
      </c>
      <c r="B246" s="77" t="s">
        <v>5542</v>
      </c>
      <c r="C246" s="77"/>
      <c r="D246" s="88"/>
      <c r="E246" s="77" t="s">
        <v>5542</v>
      </c>
      <c r="F246" s="77" t="s">
        <v>5542</v>
      </c>
      <c r="G246" s="77" t="s">
        <v>5542</v>
      </c>
      <c r="H246" s="119"/>
      <c r="I246" s="75" t="s">
        <v>5768</v>
      </c>
      <c r="J246" s="76">
        <v>4</v>
      </c>
      <c r="K246" s="131" t="s">
        <v>2144</v>
      </c>
      <c r="L246" s="608"/>
      <c r="M246" s="608"/>
      <c r="N246" s="90" t="s">
        <v>5544</v>
      </c>
      <c r="O246" s="90" t="s">
        <v>5545</v>
      </c>
      <c r="P246" s="111"/>
      <c r="Q246" s="91" t="s">
        <v>5548</v>
      </c>
      <c r="R246" s="111"/>
      <c r="S246" s="111" t="s">
        <v>9975</v>
      </c>
    </row>
    <row r="247" spans="1:20" ht="46.5">
      <c r="A247" s="184" t="s">
        <v>5909</v>
      </c>
      <c r="B247" s="77" t="s">
        <v>5542</v>
      </c>
      <c r="C247" s="77"/>
      <c r="D247" s="88"/>
      <c r="E247" s="77" t="s">
        <v>5542</v>
      </c>
      <c r="F247" s="77" t="s">
        <v>5542</v>
      </c>
      <c r="G247" s="77" t="s">
        <v>5542</v>
      </c>
      <c r="H247" s="119"/>
      <c r="I247" s="89" t="s">
        <v>5769</v>
      </c>
      <c r="J247" s="76">
        <v>4</v>
      </c>
      <c r="K247" s="131" t="s">
        <v>2144</v>
      </c>
      <c r="L247" s="608"/>
      <c r="M247" s="608"/>
      <c r="N247" s="90" t="s">
        <v>5544</v>
      </c>
      <c r="O247" s="90" t="s">
        <v>5545</v>
      </c>
      <c r="P247" s="111"/>
      <c r="Q247" s="91" t="s">
        <v>5548</v>
      </c>
      <c r="R247" s="111"/>
      <c r="S247" s="111" t="s">
        <v>9975</v>
      </c>
    </row>
    <row r="248" spans="1:20" ht="46.5">
      <c r="A248" s="184" t="s">
        <v>5909</v>
      </c>
      <c r="B248" s="77" t="s">
        <v>5542</v>
      </c>
      <c r="C248" s="77"/>
      <c r="D248" s="88"/>
      <c r="E248" s="77" t="s">
        <v>5542</v>
      </c>
      <c r="F248" s="77" t="s">
        <v>5542</v>
      </c>
      <c r="G248" s="77" t="s">
        <v>5542</v>
      </c>
      <c r="H248" s="119"/>
      <c r="I248" s="89" t="s">
        <v>5770</v>
      </c>
      <c r="J248" s="76">
        <v>2</v>
      </c>
      <c r="K248" s="131" t="s">
        <v>2144</v>
      </c>
      <c r="L248" s="608"/>
      <c r="M248" s="608"/>
      <c r="N248" s="90" t="s">
        <v>5544</v>
      </c>
      <c r="O248" s="90" t="s">
        <v>5545</v>
      </c>
      <c r="P248" s="111"/>
      <c r="Q248" s="91" t="s">
        <v>5548</v>
      </c>
      <c r="R248" s="111"/>
      <c r="S248" s="111" t="s">
        <v>9975</v>
      </c>
    </row>
    <row r="249" spans="1:20" ht="46.5">
      <c r="A249" s="184" t="s">
        <v>5909</v>
      </c>
      <c r="B249" s="77" t="s">
        <v>5542</v>
      </c>
      <c r="C249" s="102">
        <v>5</v>
      </c>
      <c r="D249" s="88"/>
      <c r="E249" s="77" t="s">
        <v>5542</v>
      </c>
      <c r="F249" s="77" t="s">
        <v>5542</v>
      </c>
      <c r="G249" s="77" t="s">
        <v>5542</v>
      </c>
      <c r="H249" s="119"/>
      <c r="I249" s="104" t="s">
        <v>5771</v>
      </c>
      <c r="J249" s="76">
        <v>18</v>
      </c>
      <c r="K249" s="131" t="s">
        <v>2144</v>
      </c>
      <c r="L249" s="608"/>
      <c r="M249" s="608"/>
      <c r="N249" s="90" t="s">
        <v>5544</v>
      </c>
      <c r="O249" s="90" t="s">
        <v>5545</v>
      </c>
      <c r="P249" s="111"/>
      <c r="Q249" s="91" t="s">
        <v>5548</v>
      </c>
      <c r="R249" s="111"/>
      <c r="S249" s="111" t="s">
        <v>9975</v>
      </c>
    </row>
    <row r="250" spans="1:20" ht="46.5">
      <c r="A250" s="184" t="s">
        <v>5909</v>
      </c>
      <c r="B250" s="77" t="s">
        <v>5542</v>
      </c>
      <c r="C250" s="102">
        <v>6</v>
      </c>
      <c r="D250" s="88"/>
      <c r="E250" s="77" t="s">
        <v>5542</v>
      </c>
      <c r="F250" s="77" t="s">
        <v>5542</v>
      </c>
      <c r="G250" s="77" t="s">
        <v>5542</v>
      </c>
      <c r="H250" s="88"/>
      <c r="I250" s="104" t="s">
        <v>5772</v>
      </c>
      <c r="J250" s="76">
        <v>4</v>
      </c>
      <c r="K250" s="131" t="s">
        <v>2144</v>
      </c>
      <c r="L250" s="608"/>
      <c r="M250" s="608"/>
      <c r="N250" s="90" t="s">
        <v>5544</v>
      </c>
      <c r="O250" s="90" t="s">
        <v>5545</v>
      </c>
      <c r="P250" s="111"/>
      <c r="Q250" s="91" t="s">
        <v>5548</v>
      </c>
      <c r="R250" s="111"/>
      <c r="S250" s="111" t="s">
        <v>9975</v>
      </c>
    </row>
    <row r="251" spans="1:20" ht="46.5">
      <c r="A251" s="184" t="s">
        <v>5909</v>
      </c>
      <c r="B251" s="77" t="s">
        <v>5542</v>
      </c>
      <c r="C251" s="102">
        <v>7</v>
      </c>
      <c r="D251" s="88"/>
      <c r="E251" s="77" t="s">
        <v>5542</v>
      </c>
      <c r="F251" s="77" t="s">
        <v>5542</v>
      </c>
      <c r="G251" s="77" t="s">
        <v>5542</v>
      </c>
      <c r="H251" s="88"/>
      <c r="I251" s="104" t="s">
        <v>5773</v>
      </c>
      <c r="J251" s="76">
        <v>2</v>
      </c>
      <c r="K251" s="131" t="s">
        <v>2144</v>
      </c>
      <c r="L251" s="608"/>
      <c r="M251" s="608"/>
      <c r="N251" s="90" t="s">
        <v>5544</v>
      </c>
      <c r="O251" s="90" t="s">
        <v>5545</v>
      </c>
      <c r="P251" s="111"/>
      <c r="Q251" s="91" t="s">
        <v>5548</v>
      </c>
      <c r="R251" s="111"/>
      <c r="S251" s="111" t="s">
        <v>9975</v>
      </c>
    </row>
    <row r="252" spans="1:20" ht="46.5">
      <c r="A252" s="184" t="s">
        <v>5909</v>
      </c>
      <c r="B252" s="77" t="s">
        <v>5542</v>
      </c>
      <c r="C252" s="102">
        <v>8</v>
      </c>
      <c r="D252" s="88"/>
      <c r="E252" s="77" t="s">
        <v>5542</v>
      </c>
      <c r="F252" s="77" t="s">
        <v>5542</v>
      </c>
      <c r="G252" s="77" t="s">
        <v>5542</v>
      </c>
      <c r="H252" s="88"/>
      <c r="I252" s="76" t="s">
        <v>5774</v>
      </c>
      <c r="J252" s="76">
        <v>28</v>
      </c>
      <c r="K252" s="131" t="s">
        <v>2144</v>
      </c>
      <c r="L252" s="608"/>
      <c r="M252" s="608"/>
      <c r="N252" s="90" t="s">
        <v>5544</v>
      </c>
      <c r="O252" s="90" t="s">
        <v>5545</v>
      </c>
      <c r="P252" s="111"/>
      <c r="Q252" s="91" t="s">
        <v>5548</v>
      </c>
      <c r="R252" s="111"/>
      <c r="S252" s="111" t="s">
        <v>9975</v>
      </c>
    </row>
    <row r="253" spans="1:20" ht="46.5">
      <c r="A253" s="184" t="s">
        <v>5909</v>
      </c>
      <c r="B253" s="77" t="s">
        <v>5542</v>
      </c>
      <c r="C253" s="102">
        <v>9</v>
      </c>
      <c r="D253" s="88"/>
      <c r="E253" s="77" t="s">
        <v>5542</v>
      </c>
      <c r="F253" s="77" t="s">
        <v>5542</v>
      </c>
      <c r="G253" s="77" t="s">
        <v>5542</v>
      </c>
      <c r="H253" s="88"/>
      <c r="I253" s="76" t="s">
        <v>5775</v>
      </c>
      <c r="J253" s="76">
        <v>46</v>
      </c>
      <c r="K253" s="77" t="s">
        <v>2144</v>
      </c>
      <c r="L253" s="608"/>
      <c r="M253" s="608"/>
      <c r="N253" s="90" t="s">
        <v>5544</v>
      </c>
      <c r="O253" s="90" t="s">
        <v>5545</v>
      </c>
      <c r="P253" s="88"/>
      <c r="Q253" s="91" t="s">
        <v>5548</v>
      </c>
      <c r="R253" s="88"/>
      <c r="S253" s="88" t="s">
        <v>9975</v>
      </c>
    </row>
    <row r="254" spans="1:20" ht="80.25">
      <c r="A254" s="184" t="s">
        <v>5909</v>
      </c>
      <c r="B254" s="77" t="s">
        <v>5542</v>
      </c>
      <c r="C254" s="102">
        <v>10</v>
      </c>
      <c r="D254" s="88"/>
      <c r="E254" s="77" t="s">
        <v>5542</v>
      </c>
      <c r="F254" s="77" t="s">
        <v>5542</v>
      </c>
      <c r="G254" s="77" t="s">
        <v>5542</v>
      </c>
      <c r="H254" s="88"/>
      <c r="I254" s="76" t="s">
        <v>5776</v>
      </c>
      <c r="J254" s="76">
        <v>8</v>
      </c>
      <c r="K254" s="77" t="s">
        <v>2144</v>
      </c>
      <c r="L254" s="609"/>
      <c r="M254" s="609"/>
      <c r="N254" s="90" t="s">
        <v>5544</v>
      </c>
      <c r="O254" s="90" t="s">
        <v>5545</v>
      </c>
      <c r="P254" s="88"/>
      <c r="Q254" s="91" t="s">
        <v>5548</v>
      </c>
      <c r="R254" s="88"/>
      <c r="S254" s="88" t="s">
        <v>9975</v>
      </c>
    </row>
    <row r="255" spans="1:20" ht="46.5">
      <c r="A255" s="184" t="s">
        <v>5910</v>
      </c>
      <c r="B255" s="77" t="s">
        <v>5542</v>
      </c>
      <c r="C255" s="77">
        <v>1</v>
      </c>
      <c r="D255" s="77"/>
      <c r="E255" s="77" t="s">
        <v>5542</v>
      </c>
      <c r="F255" s="77" t="s">
        <v>5542</v>
      </c>
      <c r="G255" s="77" t="s">
        <v>5542</v>
      </c>
      <c r="H255" s="118"/>
      <c r="I255" s="134" t="s">
        <v>5777</v>
      </c>
      <c r="J255" s="89">
        <v>1</v>
      </c>
      <c r="K255" s="131" t="s">
        <v>2144</v>
      </c>
      <c r="L255" s="607">
        <v>2020</v>
      </c>
      <c r="M255" s="607">
        <v>2020</v>
      </c>
      <c r="N255" s="90" t="s">
        <v>5544</v>
      </c>
      <c r="O255" s="90" t="s">
        <v>5545</v>
      </c>
      <c r="P255" s="90"/>
      <c r="Q255" s="91" t="s">
        <v>5548</v>
      </c>
      <c r="R255" s="90"/>
      <c r="S255" s="90" t="s">
        <v>9975</v>
      </c>
      <c r="T255" s="71" t="s">
        <v>9977</v>
      </c>
    </row>
    <row r="256" spans="1:20" ht="46.5">
      <c r="A256" s="184" t="s">
        <v>5910</v>
      </c>
      <c r="B256" s="77" t="s">
        <v>5542</v>
      </c>
      <c r="C256" s="77">
        <v>2</v>
      </c>
      <c r="D256" s="77"/>
      <c r="E256" s="77" t="s">
        <v>5542</v>
      </c>
      <c r="F256" s="77" t="s">
        <v>5542</v>
      </c>
      <c r="G256" s="77" t="s">
        <v>5542</v>
      </c>
      <c r="H256" s="118"/>
      <c r="I256" s="135" t="s">
        <v>5778</v>
      </c>
      <c r="J256" s="89">
        <v>1</v>
      </c>
      <c r="K256" s="132" t="s">
        <v>5558</v>
      </c>
      <c r="L256" s="609"/>
      <c r="M256" s="609"/>
      <c r="N256" s="90" t="s">
        <v>5544</v>
      </c>
      <c r="O256" s="90" t="s">
        <v>5545</v>
      </c>
      <c r="P256" s="111"/>
      <c r="Q256" s="91" t="s">
        <v>5548</v>
      </c>
      <c r="R256" s="111"/>
      <c r="S256" s="111" t="s">
        <v>9975</v>
      </c>
      <c r="T256" s="71" t="s">
        <v>9977</v>
      </c>
    </row>
    <row r="257" spans="1:20" ht="46.5">
      <c r="A257" s="184" t="s">
        <v>5911</v>
      </c>
      <c r="B257" s="77" t="s">
        <v>5542</v>
      </c>
      <c r="C257" s="77">
        <v>1</v>
      </c>
      <c r="D257" s="77"/>
      <c r="E257" s="77" t="s">
        <v>5542</v>
      </c>
      <c r="F257" s="77" t="s">
        <v>5542</v>
      </c>
      <c r="G257" s="77" t="s">
        <v>5542</v>
      </c>
      <c r="H257" s="118"/>
      <c r="I257" s="136" t="s">
        <v>5779</v>
      </c>
      <c r="J257" s="89">
        <v>1</v>
      </c>
      <c r="K257" s="131" t="s">
        <v>2144</v>
      </c>
      <c r="L257" s="607">
        <v>11140</v>
      </c>
      <c r="M257" s="607">
        <v>11140</v>
      </c>
      <c r="N257" s="90" t="s">
        <v>5544</v>
      </c>
      <c r="O257" s="90" t="s">
        <v>5545</v>
      </c>
      <c r="P257" s="90"/>
      <c r="Q257" s="91" t="s">
        <v>5548</v>
      </c>
      <c r="R257" s="90"/>
      <c r="S257" s="90" t="s">
        <v>9975</v>
      </c>
      <c r="T257" s="71" t="s">
        <v>9977</v>
      </c>
    </row>
    <row r="258" spans="1:20" ht="46.5">
      <c r="A258" s="184" t="s">
        <v>5911</v>
      </c>
      <c r="B258" s="77" t="s">
        <v>5542</v>
      </c>
      <c r="C258" s="77">
        <v>2</v>
      </c>
      <c r="D258" s="77"/>
      <c r="E258" s="77" t="s">
        <v>5542</v>
      </c>
      <c r="F258" s="77" t="s">
        <v>5542</v>
      </c>
      <c r="G258" s="77" t="s">
        <v>5542</v>
      </c>
      <c r="H258" s="74"/>
      <c r="I258" s="136" t="s">
        <v>5780</v>
      </c>
      <c r="J258" s="89">
        <v>1</v>
      </c>
      <c r="K258" s="77" t="s">
        <v>5558</v>
      </c>
      <c r="L258" s="609"/>
      <c r="M258" s="609"/>
      <c r="N258" s="90" t="s">
        <v>5544</v>
      </c>
      <c r="O258" s="90" t="s">
        <v>5545</v>
      </c>
      <c r="P258" s="88"/>
      <c r="Q258" s="91" t="s">
        <v>5548</v>
      </c>
      <c r="R258" s="88"/>
      <c r="S258" s="88" t="s">
        <v>9975</v>
      </c>
      <c r="T258" s="71" t="s">
        <v>9977</v>
      </c>
    </row>
    <row r="259" spans="1:20" ht="46.5">
      <c r="A259" s="184" t="s">
        <v>5912</v>
      </c>
      <c r="B259" s="77" t="s">
        <v>5542</v>
      </c>
      <c r="C259" s="77">
        <v>1</v>
      </c>
      <c r="D259" s="77"/>
      <c r="E259" s="77" t="s">
        <v>5542</v>
      </c>
      <c r="F259" s="77" t="s">
        <v>5542</v>
      </c>
      <c r="G259" s="77" t="s">
        <v>5542</v>
      </c>
      <c r="H259" s="118"/>
      <c r="I259" s="137" t="s">
        <v>5781</v>
      </c>
      <c r="J259" s="89">
        <v>1</v>
      </c>
      <c r="K259" s="77" t="s">
        <v>2144</v>
      </c>
      <c r="L259" s="607">
        <v>370</v>
      </c>
      <c r="M259" s="607">
        <v>370</v>
      </c>
      <c r="N259" s="90" t="s">
        <v>5544</v>
      </c>
      <c r="O259" s="90" t="s">
        <v>5545</v>
      </c>
      <c r="P259" s="90"/>
      <c r="Q259" s="91" t="s">
        <v>5548</v>
      </c>
      <c r="R259" s="90"/>
      <c r="S259" s="90" t="s">
        <v>9975</v>
      </c>
    </row>
    <row r="260" spans="1:20" ht="46.5">
      <c r="A260" s="184" t="s">
        <v>5912</v>
      </c>
      <c r="B260" s="77" t="s">
        <v>5542</v>
      </c>
      <c r="C260" s="77">
        <v>2</v>
      </c>
      <c r="D260" s="77"/>
      <c r="E260" s="77" t="s">
        <v>5542</v>
      </c>
      <c r="F260" s="77" t="s">
        <v>5542</v>
      </c>
      <c r="G260" s="77" t="s">
        <v>5542</v>
      </c>
      <c r="H260" s="118"/>
      <c r="I260" s="129" t="s">
        <v>5782</v>
      </c>
      <c r="J260" s="76">
        <v>1</v>
      </c>
      <c r="K260" s="77" t="s">
        <v>5558</v>
      </c>
      <c r="L260" s="608"/>
      <c r="M260" s="608"/>
      <c r="N260" s="90" t="s">
        <v>5544</v>
      </c>
      <c r="O260" s="90" t="s">
        <v>5545</v>
      </c>
      <c r="P260" s="111"/>
      <c r="Q260" s="91" t="s">
        <v>5548</v>
      </c>
      <c r="R260" s="111"/>
      <c r="S260" s="111" t="s">
        <v>9975</v>
      </c>
    </row>
    <row r="261" spans="1:20" ht="46.5">
      <c r="A261" s="184" t="s">
        <v>5912</v>
      </c>
      <c r="B261" s="77" t="s">
        <v>5542</v>
      </c>
      <c r="C261" s="138" t="s">
        <v>5783</v>
      </c>
      <c r="D261" s="77"/>
      <c r="E261" s="77" t="s">
        <v>5542</v>
      </c>
      <c r="F261" s="77" t="s">
        <v>5542</v>
      </c>
      <c r="G261" s="77" t="s">
        <v>5542</v>
      </c>
      <c r="H261" s="118"/>
      <c r="I261" s="129" t="s">
        <v>5784</v>
      </c>
      <c r="J261" s="76">
        <v>8</v>
      </c>
      <c r="K261" s="131" t="s">
        <v>2144</v>
      </c>
      <c r="L261" s="608"/>
      <c r="M261" s="608"/>
      <c r="N261" s="90" t="s">
        <v>5544</v>
      </c>
      <c r="O261" s="90" t="s">
        <v>5545</v>
      </c>
      <c r="P261" s="111"/>
      <c r="Q261" s="91" t="s">
        <v>5548</v>
      </c>
      <c r="R261" s="111"/>
      <c r="S261" s="111" t="s">
        <v>9975</v>
      </c>
    </row>
    <row r="262" spans="1:20" ht="46.5">
      <c r="A262" s="184" t="s">
        <v>5912</v>
      </c>
      <c r="B262" s="77" t="s">
        <v>5542</v>
      </c>
      <c r="C262" s="77"/>
      <c r="D262" s="77"/>
      <c r="E262" s="77" t="s">
        <v>5542</v>
      </c>
      <c r="F262" s="77" t="s">
        <v>5542</v>
      </c>
      <c r="G262" s="77" t="s">
        <v>5542</v>
      </c>
      <c r="H262" s="118"/>
      <c r="I262" s="128" t="s">
        <v>5785</v>
      </c>
      <c r="J262" s="76">
        <v>1</v>
      </c>
      <c r="K262" s="131" t="s">
        <v>2144</v>
      </c>
      <c r="L262" s="608"/>
      <c r="M262" s="608"/>
      <c r="N262" s="90" t="s">
        <v>5544</v>
      </c>
      <c r="O262" s="90" t="s">
        <v>5545</v>
      </c>
      <c r="P262" s="111"/>
      <c r="Q262" s="91" t="s">
        <v>5548</v>
      </c>
      <c r="R262" s="111"/>
      <c r="S262" s="111" t="s">
        <v>9975</v>
      </c>
    </row>
    <row r="263" spans="1:20" ht="46.5">
      <c r="A263" s="184" t="s">
        <v>5912</v>
      </c>
      <c r="B263" s="77" t="s">
        <v>5542</v>
      </c>
      <c r="C263" s="77"/>
      <c r="D263" s="77"/>
      <c r="E263" s="77" t="s">
        <v>5542</v>
      </c>
      <c r="F263" s="77" t="s">
        <v>5542</v>
      </c>
      <c r="G263" s="77" t="s">
        <v>5542</v>
      </c>
      <c r="H263" s="118"/>
      <c r="I263" s="128" t="s">
        <v>5786</v>
      </c>
      <c r="J263" s="76">
        <v>1</v>
      </c>
      <c r="K263" s="131" t="s">
        <v>2144</v>
      </c>
      <c r="L263" s="608"/>
      <c r="M263" s="608"/>
      <c r="N263" s="90" t="s">
        <v>5544</v>
      </c>
      <c r="O263" s="90" t="s">
        <v>5545</v>
      </c>
      <c r="P263" s="111"/>
      <c r="Q263" s="91" t="s">
        <v>5548</v>
      </c>
      <c r="R263" s="111"/>
      <c r="S263" s="111" t="s">
        <v>9975</v>
      </c>
    </row>
    <row r="264" spans="1:20" ht="46.5">
      <c r="A264" s="184" t="s">
        <v>5912</v>
      </c>
      <c r="B264" s="77" t="s">
        <v>5542</v>
      </c>
      <c r="C264" s="133"/>
      <c r="D264" s="77"/>
      <c r="E264" s="77" t="s">
        <v>5542</v>
      </c>
      <c r="F264" s="77" t="s">
        <v>5542</v>
      </c>
      <c r="G264" s="77" t="s">
        <v>5542</v>
      </c>
      <c r="H264" s="118"/>
      <c r="I264" s="128" t="s">
        <v>5787</v>
      </c>
      <c r="J264" s="76">
        <v>24</v>
      </c>
      <c r="K264" s="131" t="s">
        <v>2144</v>
      </c>
      <c r="L264" s="608"/>
      <c r="M264" s="608"/>
      <c r="N264" s="90" t="s">
        <v>5544</v>
      </c>
      <c r="O264" s="90" t="s">
        <v>5545</v>
      </c>
      <c r="P264" s="111"/>
      <c r="Q264" s="91" t="s">
        <v>5548</v>
      </c>
      <c r="R264" s="111"/>
      <c r="S264" s="111" t="s">
        <v>9975</v>
      </c>
    </row>
    <row r="265" spans="1:20" ht="46.5">
      <c r="A265" s="184" t="s">
        <v>5912</v>
      </c>
      <c r="B265" s="77" t="s">
        <v>5542</v>
      </c>
      <c r="C265" s="77"/>
      <c r="D265" s="77"/>
      <c r="E265" s="77" t="s">
        <v>5542</v>
      </c>
      <c r="F265" s="77" t="s">
        <v>5542</v>
      </c>
      <c r="G265" s="77" t="s">
        <v>5542</v>
      </c>
      <c r="H265" s="118"/>
      <c r="I265" s="128" t="s">
        <v>5788</v>
      </c>
      <c r="J265" s="76">
        <v>24</v>
      </c>
      <c r="K265" s="131" t="s">
        <v>2144</v>
      </c>
      <c r="L265" s="608"/>
      <c r="M265" s="608"/>
      <c r="N265" s="90" t="s">
        <v>5544</v>
      </c>
      <c r="O265" s="90" t="s">
        <v>5545</v>
      </c>
      <c r="P265" s="111"/>
      <c r="Q265" s="91" t="s">
        <v>5548</v>
      </c>
      <c r="R265" s="111"/>
      <c r="S265" s="111" t="s">
        <v>9975</v>
      </c>
    </row>
    <row r="266" spans="1:20" ht="46.5">
      <c r="A266" s="184" t="s">
        <v>5912</v>
      </c>
      <c r="B266" s="77" t="s">
        <v>5542</v>
      </c>
      <c r="C266" s="77"/>
      <c r="D266" s="77"/>
      <c r="E266" s="77" t="s">
        <v>5542</v>
      </c>
      <c r="F266" s="77" t="s">
        <v>5542</v>
      </c>
      <c r="G266" s="77" t="s">
        <v>5542</v>
      </c>
      <c r="H266" s="118"/>
      <c r="I266" s="129" t="s">
        <v>5789</v>
      </c>
      <c r="J266" s="76">
        <v>1</v>
      </c>
      <c r="K266" s="77" t="s">
        <v>5558</v>
      </c>
      <c r="L266" s="608"/>
      <c r="M266" s="608"/>
      <c r="N266" s="90" t="s">
        <v>5544</v>
      </c>
      <c r="O266" s="90" t="s">
        <v>5545</v>
      </c>
      <c r="P266" s="111"/>
      <c r="Q266" s="91" t="s">
        <v>5548</v>
      </c>
      <c r="R266" s="111"/>
      <c r="S266" s="111" t="s">
        <v>9975</v>
      </c>
    </row>
    <row r="267" spans="1:20" ht="46.5">
      <c r="A267" s="184" t="s">
        <v>5912</v>
      </c>
      <c r="B267" s="77" t="s">
        <v>5542</v>
      </c>
      <c r="C267" s="138" t="s">
        <v>5783</v>
      </c>
      <c r="D267" s="77"/>
      <c r="E267" s="77" t="s">
        <v>5542</v>
      </c>
      <c r="F267" s="77" t="s">
        <v>5542</v>
      </c>
      <c r="G267" s="77" t="s">
        <v>5542</v>
      </c>
      <c r="H267" s="118"/>
      <c r="I267" s="129" t="s">
        <v>5790</v>
      </c>
      <c r="J267" s="76">
        <v>2</v>
      </c>
      <c r="K267" s="131" t="s">
        <v>2144</v>
      </c>
      <c r="L267" s="608"/>
      <c r="M267" s="608"/>
      <c r="N267" s="90" t="s">
        <v>5544</v>
      </c>
      <c r="O267" s="90" t="s">
        <v>5545</v>
      </c>
      <c r="P267" s="111"/>
      <c r="Q267" s="91" t="s">
        <v>5548</v>
      </c>
      <c r="R267" s="111"/>
      <c r="S267" s="111" t="s">
        <v>9975</v>
      </c>
    </row>
    <row r="268" spans="1:20" ht="46.5">
      <c r="A268" s="184" t="s">
        <v>5912</v>
      </c>
      <c r="B268" s="77" t="s">
        <v>5542</v>
      </c>
      <c r="C268" s="77"/>
      <c r="D268" s="77"/>
      <c r="E268" s="77" t="s">
        <v>5542</v>
      </c>
      <c r="F268" s="77" t="s">
        <v>5542</v>
      </c>
      <c r="G268" s="77" t="s">
        <v>5542</v>
      </c>
      <c r="H268" s="118"/>
      <c r="I268" s="129" t="s">
        <v>5791</v>
      </c>
      <c r="J268" s="76">
        <v>2</v>
      </c>
      <c r="K268" s="131" t="s">
        <v>2144</v>
      </c>
      <c r="L268" s="608"/>
      <c r="M268" s="608"/>
      <c r="N268" s="90" t="s">
        <v>5544</v>
      </c>
      <c r="O268" s="90" t="s">
        <v>5545</v>
      </c>
      <c r="P268" s="111"/>
      <c r="Q268" s="91" t="s">
        <v>5548</v>
      </c>
      <c r="R268" s="111"/>
      <c r="S268" s="111" t="s">
        <v>9975</v>
      </c>
    </row>
    <row r="269" spans="1:20" ht="46.5">
      <c r="A269" s="184" t="s">
        <v>5912</v>
      </c>
      <c r="B269" s="77" t="s">
        <v>5542</v>
      </c>
      <c r="C269" s="133"/>
      <c r="D269" s="77"/>
      <c r="E269" s="77" t="s">
        <v>5542</v>
      </c>
      <c r="F269" s="77" t="s">
        <v>5542</v>
      </c>
      <c r="G269" s="77" t="s">
        <v>5542</v>
      </c>
      <c r="H269" s="118"/>
      <c r="I269" s="129" t="s">
        <v>5792</v>
      </c>
      <c r="J269" s="76">
        <v>2</v>
      </c>
      <c r="K269" s="131" t="s">
        <v>2144</v>
      </c>
      <c r="L269" s="608"/>
      <c r="M269" s="608"/>
      <c r="N269" s="90" t="s">
        <v>5544</v>
      </c>
      <c r="O269" s="90" t="s">
        <v>5545</v>
      </c>
      <c r="P269" s="111"/>
      <c r="Q269" s="91" t="s">
        <v>5548</v>
      </c>
      <c r="R269" s="111"/>
      <c r="S269" s="111" t="s">
        <v>9975</v>
      </c>
    </row>
    <row r="270" spans="1:20" ht="46.5">
      <c r="A270" s="184" t="s">
        <v>5912</v>
      </c>
      <c r="B270" s="77" t="s">
        <v>5542</v>
      </c>
      <c r="C270" s="77"/>
      <c r="D270" s="77"/>
      <c r="E270" s="77" t="s">
        <v>5542</v>
      </c>
      <c r="F270" s="77" t="s">
        <v>5542</v>
      </c>
      <c r="G270" s="77" t="s">
        <v>5542</v>
      </c>
      <c r="H270" s="118"/>
      <c r="I270" s="129" t="s">
        <v>5793</v>
      </c>
      <c r="J270" s="76">
        <v>2</v>
      </c>
      <c r="K270" s="131" t="s">
        <v>2144</v>
      </c>
      <c r="L270" s="608"/>
      <c r="M270" s="608"/>
      <c r="N270" s="90" t="s">
        <v>5544</v>
      </c>
      <c r="O270" s="90" t="s">
        <v>5545</v>
      </c>
      <c r="P270" s="111"/>
      <c r="Q270" s="91" t="s">
        <v>5548</v>
      </c>
      <c r="R270" s="111"/>
      <c r="S270" s="111" t="s">
        <v>9975</v>
      </c>
    </row>
    <row r="271" spans="1:20" ht="46.5">
      <c r="A271" s="184" t="s">
        <v>5912</v>
      </c>
      <c r="B271" s="77" t="s">
        <v>5542</v>
      </c>
      <c r="C271" s="77"/>
      <c r="D271" s="77"/>
      <c r="E271" s="77" t="s">
        <v>5542</v>
      </c>
      <c r="F271" s="77" t="s">
        <v>5542</v>
      </c>
      <c r="G271" s="77" t="s">
        <v>5542</v>
      </c>
      <c r="H271" s="118"/>
      <c r="I271" s="129" t="s">
        <v>5794</v>
      </c>
      <c r="J271" s="76">
        <v>2</v>
      </c>
      <c r="K271" s="131" t="s">
        <v>2144</v>
      </c>
      <c r="L271" s="608"/>
      <c r="M271" s="608"/>
      <c r="N271" s="90" t="s">
        <v>5544</v>
      </c>
      <c r="O271" s="90" t="s">
        <v>5545</v>
      </c>
      <c r="P271" s="111"/>
      <c r="Q271" s="91" t="s">
        <v>5548</v>
      </c>
      <c r="R271" s="111"/>
      <c r="S271" s="111" t="s">
        <v>9975</v>
      </c>
    </row>
    <row r="272" spans="1:20" ht="46.5">
      <c r="A272" s="184" t="s">
        <v>5912</v>
      </c>
      <c r="B272" s="77" t="s">
        <v>5542</v>
      </c>
      <c r="C272" s="77"/>
      <c r="D272" s="77"/>
      <c r="E272" s="77" t="s">
        <v>5542</v>
      </c>
      <c r="F272" s="77" t="s">
        <v>5542</v>
      </c>
      <c r="G272" s="77" t="s">
        <v>5542</v>
      </c>
      <c r="H272" s="118"/>
      <c r="I272" s="129" t="s">
        <v>5795</v>
      </c>
      <c r="J272" s="76">
        <v>2</v>
      </c>
      <c r="K272" s="131" t="s">
        <v>2144</v>
      </c>
      <c r="L272" s="608"/>
      <c r="M272" s="608"/>
      <c r="N272" s="90" t="s">
        <v>5544</v>
      </c>
      <c r="O272" s="90" t="s">
        <v>5545</v>
      </c>
      <c r="P272" s="111"/>
      <c r="Q272" s="91" t="s">
        <v>5548</v>
      </c>
      <c r="R272" s="111"/>
      <c r="S272" s="111" t="s">
        <v>9975</v>
      </c>
    </row>
    <row r="273" spans="1:19" ht="46.5">
      <c r="A273" s="184" t="s">
        <v>5912</v>
      </c>
      <c r="B273" s="77" t="s">
        <v>5542</v>
      </c>
      <c r="C273" s="77"/>
      <c r="D273" s="77"/>
      <c r="E273" s="77" t="s">
        <v>5542</v>
      </c>
      <c r="F273" s="77" t="s">
        <v>5542</v>
      </c>
      <c r="G273" s="77" t="s">
        <v>5542</v>
      </c>
      <c r="H273" s="118"/>
      <c r="I273" s="129" t="s">
        <v>5796</v>
      </c>
      <c r="J273" s="76">
        <v>2</v>
      </c>
      <c r="K273" s="131" t="s">
        <v>2144</v>
      </c>
      <c r="L273" s="608"/>
      <c r="M273" s="608"/>
      <c r="N273" s="90" t="s">
        <v>5544</v>
      </c>
      <c r="O273" s="90" t="s">
        <v>5545</v>
      </c>
      <c r="P273" s="111"/>
      <c r="Q273" s="91" t="s">
        <v>5548</v>
      </c>
      <c r="R273" s="111"/>
      <c r="S273" s="111" t="s">
        <v>9975</v>
      </c>
    </row>
    <row r="274" spans="1:19" ht="46.5">
      <c r="A274" s="184" t="s">
        <v>5912</v>
      </c>
      <c r="B274" s="77" t="s">
        <v>5542</v>
      </c>
      <c r="C274" s="133"/>
      <c r="D274" s="77"/>
      <c r="E274" s="77" t="s">
        <v>5542</v>
      </c>
      <c r="F274" s="77" t="s">
        <v>5542</v>
      </c>
      <c r="G274" s="77" t="s">
        <v>5542</v>
      </c>
      <c r="H274" s="118"/>
      <c r="I274" s="129" t="s">
        <v>5797</v>
      </c>
      <c r="J274" s="76">
        <v>2</v>
      </c>
      <c r="K274" s="131" t="s">
        <v>2144</v>
      </c>
      <c r="L274" s="608"/>
      <c r="M274" s="608"/>
      <c r="N274" s="90" t="s">
        <v>5544</v>
      </c>
      <c r="O274" s="90" t="s">
        <v>5545</v>
      </c>
      <c r="P274" s="111"/>
      <c r="Q274" s="91" t="s">
        <v>5548</v>
      </c>
      <c r="R274" s="111"/>
      <c r="S274" s="111" t="s">
        <v>9975</v>
      </c>
    </row>
    <row r="275" spans="1:19" ht="46.5">
      <c r="A275" s="184" t="s">
        <v>5912</v>
      </c>
      <c r="B275" s="77" t="s">
        <v>5542</v>
      </c>
      <c r="C275" s="77"/>
      <c r="D275" s="77"/>
      <c r="E275" s="77" t="s">
        <v>5542</v>
      </c>
      <c r="F275" s="77" t="s">
        <v>5542</v>
      </c>
      <c r="G275" s="77" t="s">
        <v>5542</v>
      </c>
      <c r="H275" s="118"/>
      <c r="I275" s="129" t="s">
        <v>5798</v>
      </c>
      <c r="J275" s="76">
        <v>1</v>
      </c>
      <c r="K275" s="131" t="s">
        <v>2144</v>
      </c>
      <c r="L275" s="608"/>
      <c r="M275" s="608"/>
      <c r="N275" s="90" t="s">
        <v>5544</v>
      </c>
      <c r="O275" s="90" t="s">
        <v>5545</v>
      </c>
      <c r="P275" s="111"/>
      <c r="Q275" s="91" t="s">
        <v>5548</v>
      </c>
      <c r="R275" s="111"/>
      <c r="S275" s="111" t="s">
        <v>9975</v>
      </c>
    </row>
    <row r="276" spans="1:19" ht="46.5">
      <c r="A276" s="184" t="s">
        <v>5912</v>
      </c>
      <c r="B276" s="77" t="s">
        <v>5542</v>
      </c>
      <c r="C276" s="77"/>
      <c r="D276" s="77"/>
      <c r="E276" s="77" t="s">
        <v>5542</v>
      </c>
      <c r="F276" s="77" t="s">
        <v>5542</v>
      </c>
      <c r="G276" s="77" t="s">
        <v>5542</v>
      </c>
      <c r="H276" s="118"/>
      <c r="I276" s="129" t="s">
        <v>5799</v>
      </c>
      <c r="J276" s="76">
        <v>2</v>
      </c>
      <c r="K276" s="131" t="s">
        <v>2144</v>
      </c>
      <c r="L276" s="608"/>
      <c r="M276" s="608"/>
      <c r="N276" s="90" t="s">
        <v>5544</v>
      </c>
      <c r="O276" s="90" t="s">
        <v>5545</v>
      </c>
      <c r="P276" s="111"/>
      <c r="Q276" s="91" t="s">
        <v>5548</v>
      </c>
      <c r="R276" s="111"/>
      <c r="S276" s="111" t="s">
        <v>9975</v>
      </c>
    </row>
    <row r="277" spans="1:19" ht="46.5">
      <c r="A277" s="184" t="s">
        <v>5912</v>
      </c>
      <c r="B277" s="77" t="s">
        <v>5542</v>
      </c>
      <c r="C277" s="77"/>
      <c r="D277" s="77"/>
      <c r="E277" s="77" t="s">
        <v>5542</v>
      </c>
      <c r="F277" s="77" t="s">
        <v>5542</v>
      </c>
      <c r="G277" s="77" t="s">
        <v>5542</v>
      </c>
      <c r="H277" s="118"/>
      <c r="I277" s="129" t="s">
        <v>5800</v>
      </c>
      <c r="J277" s="76">
        <v>1</v>
      </c>
      <c r="K277" s="131" t="s">
        <v>2144</v>
      </c>
      <c r="L277" s="608"/>
      <c r="M277" s="608"/>
      <c r="N277" s="90" t="s">
        <v>5544</v>
      </c>
      <c r="O277" s="90" t="s">
        <v>5545</v>
      </c>
      <c r="P277" s="111"/>
      <c r="Q277" s="91" t="s">
        <v>5548</v>
      </c>
      <c r="R277" s="111"/>
      <c r="S277" s="111" t="s">
        <v>9975</v>
      </c>
    </row>
    <row r="278" spans="1:19" ht="46.5">
      <c r="A278" s="184" t="s">
        <v>5912</v>
      </c>
      <c r="B278" s="77" t="s">
        <v>5542</v>
      </c>
      <c r="C278" s="77"/>
      <c r="D278" s="77"/>
      <c r="E278" s="77" t="s">
        <v>5542</v>
      </c>
      <c r="F278" s="77" t="s">
        <v>5542</v>
      </c>
      <c r="G278" s="77" t="s">
        <v>5542</v>
      </c>
      <c r="H278" s="118"/>
      <c r="I278" s="128" t="s">
        <v>5801</v>
      </c>
      <c r="J278" s="76">
        <v>2</v>
      </c>
      <c r="K278" s="131" t="s">
        <v>2144</v>
      </c>
      <c r="L278" s="608"/>
      <c r="M278" s="608"/>
      <c r="N278" s="90" t="s">
        <v>5544</v>
      </c>
      <c r="O278" s="90" t="s">
        <v>5545</v>
      </c>
      <c r="P278" s="111"/>
      <c r="Q278" s="91" t="s">
        <v>5548</v>
      </c>
      <c r="R278" s="111"/>
      <c r="S278" s="111" t="s">
        <v>9975</v>
      </c>
    </row>
    <row r="279" spans="1:19" ht="46.5">
      <c r="A279" s="184" t="s">
        <v>5912</v>
      </c>
      <c r="B279" s="77" t="s">
        <v>5542</v>
      </c>
      <c r="C279" s="133"/>
      <c r="D279" s="77"/>
      <c r="E279" s="77" t="s">
        <v>5542</v>
      </c>
      <c r="F279" s="77" t="s">
        <v>5542</v>
      </c>
      <c r="G279" s="77" t="s">
        <v>5542</v>
      </c>
      <c r="H279" s="118"/>
      <c r="I279" s="128" t="s">
        <v>5802</v>
      </c>
      <c r="J279" s="76">
        <v>2</v>
      </c>
      <c r="K279" s="131" t="s">
        <v>2144</v>
      </c>
      <c r="L279" s="608"/>
      <c r="M279" s="608"/>
      <c r="N279" s="90" t="s">
        <v>5544</v>
      </c>
      <c r="O279" s="90" t="s">
        <v>5545</v>
      </c>
      <c r="P279" s="111"/>
      <c r="Q279" s="91" t="s">
        <v>5548</v>
      </c>
      <c r="R279" s="111"/>
      <c r="S279" s="111" t="s">
        <v>9975</v>
      </c>
    </row>
    <row r="280" spans="1:19" ht="46.5">
      <c r="A280" s="184" t="s">
        <v>5912</v>
      </c>
      <c r="B280" s="77" t="s">
        <v>5542</v>
      </c>
      <c r="C280" s="77"/>
      <c r="D280" s="77"/>
      <c r="E280" s="77" t="s">
        <v>5542</v>
      </c>
      <c r="F280" s="77" t="s">
        <v>5542</v>
      </c>
      <c r="G280" s="77" t="s">
        <v>5542</v>
      </c>
      <c r="H280" s="118"/>
      <c r="I280" s="129" t="s">
        <v>5803</v>
      </c>
      <c r="J280" s="76">
        <v>1</v>
      </c>
      <c r="K280" s="131" t="s">
        <v>2144</v>
      </c>
      <c r="L280" s="608"/>
      <c r="M280" s="608"/>
      <c r="N280" s="90" t="s">
        <v>5544</v>
      </c>
      <c r="O280" s="90" t="s">
        <v>5545</v>
      </c>
      <c r="P280" s="111"/>
      <c r="Q280" s="91" t="s">
        <v>5548</v>
      </c>
      <c r="R280" s="111"/>
      <c r="S280" s="111" t="s">
        <v>9975</v>
      </c>
    </row>
    <row r="281" spans="1:19" ht="46.5">
      <c r="A281" s="184" t="s">
        <v>5912</v>
      </c>
      <c r="B281" s="77" t="s">
        <v>5542</v>
      </c>
      <c r="C281" s="77"/>
      <c r="D281" s="77"/>
      <c r="E281" s="77" t="s">
        <v>5542</v>
      </c>
      <c r="F281" s="77" t="s">
        <v>5542</v>
      </c>
      <c r="G281" s="77" t="s">
        <v>5542</v>
      </c>
      <c r="H281" s="118"/>
      <c r="I281" s="128" t="s">
        <v>5804</v>
      </c>
      <c r="J281" s="76">
        <v>3</v>
      </c>
      <c r="K281" s="131" t="s">
        <v>2144</v>
      </c>
      <c r="L281" s="608"/>
      <c r="M281" s="608"/>
      <c r="N281" s="90" t="s">
        <v>5544</v>
      </c>
      <c r="O281" s="90" t="s">
        <v>5545</v>
      </c>
      <c r="P281" s="111"/>
      <c r="Q281" s="91" t="s">
        <v>5548</v>
      </c>
      <c r="R281" s="111"/>
      <c r="S281" s="111" t="s">
        <v>9975</v>
      </c>
    </row>
    <row r="282" spans="1:19" ht="46.5">
      <c r="A282" s="184" t="s">
        <v>5912</v>
      </c>
      <c r="B282" s="77" t="s">
        <v>5542</v>
      </c>
      <c r="C282" s="133"/>
      <c r="D282" s="77"/>
      <c r="E282" s="77" t="s">
        <v>5542</v>
      </c>
      <c r="F282" s="77" t="s">
        <v>5542</v>
      </c>
      <c r="G282" s="77" t="s">
        <v>5542</v>
      </c>
      <c r="H282" s="118"/>
      <c r="I282" s="128" t="s">
        <v>5805</v>
      </c>
      <c r="J282" s="76">
        <v>2</v>
      </c>
      <c r="K282" s="131" t="s">
        <v>2144</v>
      </c>
      <c r="L282" s="608"/>
      <c r="M282" s="608"/>
      <c r="N282" s="90" t="s">
        <v>5544</v>
      </c>
      <c r="O282" s="90" t="s">
        <v>5545</v>
      </c>
      <c r="P282" s="111"/>
      <c r="Q282" s="91" t="s">
        <v>5548</v>
      </c>
      <c r="R282" s="111"/>
      <c r="S282" s="111" t="s">
        <v>9975</v>
      </c>
    </row>
    <row r="283" spans="1:19" ht="46.5">
      <c r="A283" s="184" t="s">
        <v>5912</v>
      </c>
      <c r="B283" s="77" t="s">
        <v>5542</v>
      </c>
      <c r="C283" s="77"/>
      <c r="D283" s="77"/>
      <c r="E283" s="77" t="s">
        <v>5542</v>
      </c>
      <c r="F283" s="77" t="s">
        <v>5542</v>
      </c>
      <c r="G283" s="77" t="s">
        <v>5542</v>
      </c>
      <c r="H283" s="118"/>
      <c r="I283" s="129" t="s">
        <v>5806</v>
      </c>
      <c r="J283" s="76">
        <v>5</v>
      </c>
      <c r="K283" s="131" t="s">
        <v>2144</v>
      </c>
      <c r="L283" s="608"/>
      <c r="M283" s="608"/>
      <c r="N283" s="90" t="s">
        <v>5544</v>
      </c>
      <c r="O283" s="90" t="s">
        <v>5545</v>
      </c>
      <c r="P283" s="111"/>
      <c r="Q283" s="91" t="s">
        <v>5548</v>
      </c>
      <c r="R283" s="111"/>
      <c r="S283" s="111" t="s">
        <v>9975</v>
      </c>
    </row>
    <row r="284" spans="1:19" ht="46.5">
      <c r="A284" s="184" t="s">
        <v>5912</v>
      </c>
      <c r="B284" s="77" t="s">
        <v>5542</v>
      </c>
      <c r="C284" s="77"/>
      <c r="D284" s="77"/>
      <c r="E284" s="77" t="s">
        <v>5542</v>
      </c>
      <c r="F284" s="77" t="s">
        <v>5542</v>
      </c>
      <c r="G284" s="77" t="s">
        <v>5542</v>
      </c>
      <c r="H284" s="118"/>
      <c r="I284" s="128" t="s">
        <v>5802</v>
      </c>
      <c r="J284" s="76">
        <v>4</v>
      </c>
      <c r="K284" s="131" t="s">
        <v>2144</v>
      </c>
      <c r="L284" s="608"/>
      <c r="M284" s="608"/>
      <c r="N284" s="90" t="s">
        <v>5544</v>
      </c>
      <c r="O284" s="90" t="s">
        <v>5545</v>
      </c>
      <c r="P284" s="111"/>
      <c r="Q284" s="91" t="s">
        <v>5548</v>
      </c>
      <c r="R284" s="111"/>
      <c r="S284" s="111" t="s">
        <v>9975</v>
      </c>
    </row>
    <row r="285" spans="1:19" ht="46.5">
      <c r="A285" s="184" t="s">
        <v>5912</v>
      </c>
      <c r="B285" s="77" t="s">
        <v>5542</v>
      </c>
      <c r="C285" s="77"/>
      <c r="D285" s="77"/>
      <c r="E285" s="77" t="s">
        <v>5542</v>
      </c>
      <c r="F285" s="77" t="s">
        <v>5542</v>
      </c>
      <c r="G285" s="77" t="s">
        <v>5542</v>
      </c>
      <c r="H285" s="118"/>
      <c r="I285" s="128" t="s">
        <v>5807</v>
      </c>
      <c r="J285" s="76">
        <v>1</v>
      </c>
      <c r="K285" s="131" t="s">
        <v>2144</v>
      </c>
      <c r="L285" s="608"/>
      <c r="M285" s="608"/>
      <c r="N285" s="90" t="s">
        <v>5544</v>
      </c>
      <c r="O285" s="90" t="s">
        <v>5545</v>
      </c>
      <c r="P285" s="111"/>
      <c r="Q285" s="91" t="s">
        <v>5548</v>
      </c>
      <c r="R285" s="111"/>
      <c r="S285" s="111" t="s">
        <v>9975</v>
      </c>
    </row>
    <row r="286" spans="1:19" ht="46.5">
      <c r="A286" s="184" t="s">
        <v>5912</v>
      </c>
      <c r="B286" s="77" t="s">
        <v>5542</v>
      </c>
      <c r="C286" s="77"/>
      <c r="D286" s="77"/>
      <c r="E286" s="77" t="s">
        <v>5542</v>
      </c>
      <c r="F286" s="77" t="s">
        <v>5542</v>
      </c>
      <c r="G286" s="77" t="s">
        <v>5542</v>
      </c>
      <c r="H286" s="118"/>
      <c r="I286" s="129" t="s">
        <v>5808</v>
      </c>
      <c r="J286" s="76">
        <v>4</v>
      </c>
      <c r="K286" s="131" t="s">
        <v>2144</v>
      </c>
      <c r="L286" s="608"/>
      <c r="M286" s="608"/>
      <c r="N286" s="90" t="s">
        <v>5544</v>
      </c>
      <c r="O286" s="90" t="s">
        <v>5545</v>
      </c>
      <c r="P286" s="111"/>
      <c r="Q286" s="91" t="s">
        <v>5548</v>
      </c>
      <c r="R286" s="111"/>
      <c r="S286" s="111" t="s">
        <v>9975</v>
      </c>
    </row>
    <row r="287" spans="1:19" ht="46.5">
      <c r="A287" s="184" t="s">
        <v>5912</v>
      </c>
      <c r="B287" s="77" t="s">
        <v>5542</v>
      </c>
      <c r="C287" s="133"/>
      <c r="D287" s="77"/>
      <c r="E287" s="77" t="s">
        <v>5542</v>
      </c>
      <c r="F287" s="77" t="s">
        <v>5542</v>
      </c>
      <c r="G287" s="77" t="s">
        <v>5542</v>
      </c>
      <c r="H287" s="118"/>
      <c r="I287" s="129" t="s">
        <v>5809</v>
      </c>
      <c r="J287" s="76">
        <v>4</v>
      </c>
      <c r="K287" s="131" t="s">
        <v>2144</v>
      </c>
      <c r="L287" s="608"/>
      <c r="M287" s="608"/>
      <c r="N287" s="90" t="s">
        <v>5544</v>
      </c>
      <c r="O287" s="90" t="s">
        <v>5545</v>
      </c>
      <c r="P287" s="111"/>
      <c r="Q287" s="91" t="s">
        <v>5548</v>
      </c>
      <c r="R287" s="111"/>
      <c r="S287" s="111" t="s">
        <v>9975</v>
      </c>
    </row>
    <row r="288" spans="1:19" ht="46.5">
      <c r="A288" s="184" t="s">
        <v>5912</v>
      </c>
      <c r="B288" s="77" t="s">
        <v>5542</v>
      </c>
      <c r="C288" s="77"/>
      <c r="D288" s="77"/>
      <c r="E288" s="77" t="s">
        <v>5542</v>
      </c>
      <c r="F288" s="77" t="s">
        <v>5542</v>
      </c>
      <c r="G288" s="77" t="s">
        <v>5542</v>
      </c>
      <c r="H288" s="118"/>
      <c r="I288" s="129" t="s">
        <v>5810</v>
      </c>
      <c r="J288" s="76">
        <v>1</v>
      </c>
      <c r="K288" s="131" t="s">
        <v>2144</v>
      </c>
      <c r="L288" s="608"/>
      <c r="M288" s="608"/>
      <c r="N288" s="90" t="s">
        <v>5544</v>
      </c>
      <c r="O288" s="90" t="s">
        <v>5545</v>
      </c>
      <c r="P288" s="111"/>
      <c r="Q288" s="91" t="s">
        <v>5548</v>
      </c>
      <c r="R288" s="111"/>
      <c r="S288" s="111" t="s">
        <v>9975</v>
      </c>
    </row>
    <row r="289" spans="1:19" ht="46.5">
      <c r="A289" s="184" t="s">
        <v>5912</v>
      </c>
      <c r="B289" s="77" t="s">
        <v>5542</v>
      </c>
      <c r="C289" s="77">
        <v>3</v>
      </c>
      <c r="D289" s="77"/>
      <c r="E289" s="77" t="s">
        <v>5542</v>
      </c>
      <c r="F289" s="77" t="s">
        <v>5542</v>
      </c>
      <c r="G289" s="77" t="s">
        <v>5542</v>
      </c>
      <c r="H289" s="118"/>
      <c r="I289" s="129" t="s">
        <v>5811</v>
      </c>
      <c r="J289" s="76">
        <v>1</v>
      </c>
      <c r="K289" s="77" t="s">
        <v>5558</v>
      </c>
      <c r="L289" s="608"/>
      <c r="M289" s="608"/>
      <c r="N289" s="90" t="s">
        <v>5544</v>
      </c>
      <c r="O289" s="90" t="s">
        <v>5545</v>
      </c>
      <c r="P289" s="111"/>
      <c r="Q289" s="91" t="s">
        <v>5548</v>
      </c>
      <c r="R289" s="111"/>
      <c r="S289" s="111" t="s">
        <v>9975</v>
      </c>
    </row>
    <row r="290" spans="1:19" ht="46.5">
      <c r="A290" s="184" t="s">
        <v>5912</v>
      </c>
      <c r="B290" s="77" t="s">
        <v>5542</v>
      </c>
      <c r="C290" s="138" t="s">
        <v>5783</v>
      </c>
      <c r="D290" s="77"/>
      <c r="E290" s="77" t="s">
        <v>5542</v>
      </c>
      <c r="F290" s="77" t="s">
        <v>5542</v>
      </c>
      <c r="G290" s="77" t="s">
        <v>5542</v>
      </c>
      <c r="H290" s="118"/>
      <c r="I290" s="129" t="s">
        <v>5812</v>
      </c>
      <c r="J290" s="76">
        <v>8</v>
      </c>
      <c r="K290" s="131" t="s">
        <v>2144</v>
      </c>
      <c r="L290" s="608"/>
      <c r="M290" s="608"/>
      <c r="N290" s="90" t="s">
        <v>5544</v>
      </c>
      <c r="O290" s="90" t="s">
        <v>5545</v>
      </c>
      <c r="P290" s="111"/>
      <c r="Q290" s="91" t="s">
        <v>5548</v>
      </c>
      <c r="R290" s="111"/>
      <c r="S290" s="111" t="s">
        <v>9975</v>
      </c>
    </row>
    <row r="291" spans="1:19" ht="46.5">
      <c r="A291" s="184" t="s">
        <v>5912</v>
      </c>
      <c r="B291" s="77" t="s">
        <v>5542</v>
      </c>
      <c r="C291" s="77"/>
      <c r="D291" s="77"/>
      <c r="E291" s="77" t="s">
        <v>5542</v>
      </c>
      <c r="F291" s="77" t="s">
        <v>5542</v>
      </c>
      <c r="G291" s="77" t="s">
        <v>5542</v>
      </c>
      <c r="H291" s="118"/>
      <c r="I291" s="128" t="s">
        <v>5813</v>
      </c>
      <c r="J291" s="76">
        <v>60</v>
      </c>
      <c r="K291" s="131" t="s">
        <v>2144</v>
      </c>
      <c r="L291" s="608"/>
      <c r="M291" s="608"/>
      <c r="N291" s="90" t="s">
        <v>5544</v>
      </c>
      <c r="O291" s="90" t="s">
        <v>5545</v>
      </c>
      <c r="P291" s="111"/>
      <c r="Q291" s="91" t="s">
        <v>5548</v>
      </c>
      <c r="R291" s="111"/>
      <c r="S291" s="111" t="s">
        <v>9975</v>
      </c>
    </row>
    <row r="292" spans="1:19" ht="46.5">
      <c r="A292" s="184" t="s">
        <v>5912</v>
      </c>
      <c r="B292" s="77" t="s">
        <v>5542</v>
      </c>
      <c r="C292" s="77"/>
      <c r="D292" s="77"/>
      <c r="E292" s="77" t="s">
        <v>5542</v>
      </c>
      <c r="F292" s="77" t="s">
        <v>5542</v>
      </c>
      <c r="G292" s="77" t="s">
        <v>5542</v>
      </c>
      <c r="H292" s="118"/>
      <c r="I292" s="128" t="s">
        <v>5814</v>
      </c>
      <c r="J292" s="76">
        <v>60</v>
      </c>
      <c r="K292" s="131" t="s">
        <v>2144</v>
      </c>
      <c r="L292" s="608"/>
      <c r="M292" s="608"/>
      <c r="N292" s="90" t="s">
        <v>5544</v>
      </c>
      <c r="O292" s="90" t="s">
        <v>5545</v>
      </c>
      <c r="P292" s="111"/>
      <c r="Q292" s="91" t="s">
        <v>5548</v>
      </c>
      <c r="R292" s="111"/>
      <c r="S292" s="111" t="s">
        <v>9975</v>
      </c>
    </row>
    <row r="293" spans="1:19" ht="46.5">
      <c r="A293" s="184" t="s">
        <v>5912</v>
      </c>
      <c r="B293" s="77" t="s">
        <v>5542</v>
      </c>
      <c r="C293" s="77">
        <v>4</v>
      </c>
      <c r="D293" s="77"/>
      <c r="E293" s="77" t="s">
        <v>5542</v>
      </c>
      <c r="F293" s="77" t="s">
        <v>5542</v>
      </c>
      <c r="G293" s="77" t="s">
        <v>5542</v>
      </c>
      <c r="H293" s="118"/>
      <c r="I293" s="129" t="s">
        <v>5815</v>
      </c>
      <c r="J293" s="76">
        <v>1</v>
      </c>
      <c r="K293" s="77" t="s">
        <v>5558</v>
      </c>
      <c r="L293" s="608"/>
      <c r="M293" s="608"/>
      <c r="N293" s="90" t="s">
        <v>5544</v>
      </c>
      <c r="O293" s="90" t="s">
        <v>5545</v>
      </c>
      <c r="P293" s="111"/>
      <c r="Q293" s="91" t="s">
        <v>5548</v>
      </c>
      <c r="R293" s="111"/>
      <c r="S293" s="111" t="s">
        <v>9975</v>
      </c>
    </row>
    <row r="294" spans="1:19" ht="46.5">
      <c r="A294" s="184" t="s">
        <v>5912</v>
      </c>
      <c r="B294" s="77" t="s">
        <v>5542</v>
      </c>
      <c r="C294" s="138" t="s">
        <v>5783</v>
      </c>
      <c r="D294" s="77"/>
      <c r="E294" s="77" t="s">
        <v>5542</v>
      </c>
      <c r="F294" s="77" t="s">
        <v>5542</v>
      </c>
      <c r="G294" s="77" t="s">
        <v>5542</v>
      </c>
      <c r="H294" s="118"/>
      <c r="I294" s="129" t="s">
        <v>5816</v>
      </c>
      <c r="J294" s="76">
        <v>2</v>
      </c>
      <c r="K294" s="131" t="s">
        <v>2144</v>
      </c>
      <c r="L294" s="608"/>
      <c r="M294" s="608"/>
      <c r="N294" s="90" t="s">
        <v>5544</v>
      </c>
      <c r="O294" s="90" t="s">
        <v>5545</v>
      </c>
      <c r="P294" s="111"/>
      <c r="Q294" s="91" t="s">
        <v>5548</v>
      </c>
      <c r="R294" s="111"/>
      <c r="S294" s="111" t="s">
        <v>9975</v>
      </c>
    </row>
    <row r="295" spans="1:19" ht="46.5">
      <c r="A295" s="184" t="s">
        <v>5912</v>
      </c>
      <c r="B295" s="77" t="s">
        <v>5542</v>
      </c>
      <c r="C295" s="77"/>
      <c r="D295" s="77"/>
      <c r="E295" s="77" t="s">
        <v>5542</v>
      </c>
      <c r="F295" s="77" t="s">
        <v>5542</v>
      </c>
      <c r="G295" s="77" t="s">
        <v>5542</v>
      </c>
      <c r="H295" s="118"/>
      <c r="I295" s="128" t="s">
        <v>5817</v>
      </c>
      <c r="J295" s="76">
        <v>12</v>
      </c>
      <c r="K295" s="131" t="s">
        <v>2144</v>
      </c>
      <c r="L295" s="608"/>
      <c r="M295" s="608"/>
      <c r="N295" s="90" t="s">
        <v>5544</v>
      </c>
      <c r="O295" s="90" t="s">
        <v>5545</v>
      </c>
      <c r="P295" s="111"/>
      <c r="Q295" s="91" t="s">
        <v>5548</v>
      </c>
      <c r="R295" s="111"/>
      <c r="S295" s="111" t="s">
        <v>9975</v>
      </c>
    </row>
    <row r="296" spans="1:19" ht="46.5">
      <c r="A296" s="184" t="s">
        <v>5912</v>
      </c>
      <c r="B296" s="77" t="s">
        <v>5542</v>
      </c>
      <c r="C296" s="77"/>
      <c r="D296" s="77"/>
      <c r="E296" s="77" t="s">
        <v>5542</v>
      </c>
      <c r="F296" s="77" t="s">
        <v>5542</v>
      </c>
      <c r="G296" s="77" t="s">
        <v>5542</v>
      </c>
      <c r="H296" s="118"/>
      <c r="I296" s="128" t="s">
        <v>5818</v>
      </c>
      <c r="J296" s="76">
        <v>8</v>
      </c>
      <c r="K296" s="131" t="s">
        <v>2144</v>
      </c>
      <c r="L296" s="608"/>
      <c r="M296" s="608"/>
      <c r="N296" s="90" t="s">
        <v>5544</v>
      </c>
      <c r="O296" s="90" t="s">
        <v>5545</v>
      </c>
      <c r="P296" s="111"/>
      <c r="Q296" s="91" t="s">
        <v>5548</v>
      </c>
      <c r="R296" s="111"/>
      <c r="S296" s="111" t="s">
        <v>9975</v>
      </c>
    </row>
    <row r="297" spans="1:19" ht="46.5">
      <c r="A297" s="184" t="s">
        <v>5912</v>
      </c>
      <c r="B297" s="77" t="s">
        <v>5542</v>
      </c>
      <c r="C297" s="77">
        <v>5</v>
      </c>
      <c r="D297" s="77"/>
      <c r="E297" s="77" t="s">
        <v>5542</v>
      </c>
      <c r="F297" s="77" t="s">
        <v>5542</v>
      </c>
      <c r="G297" s="77" t="s">
        <v>5542</v>
      </c>
      <c r="H297" s="74"/>
      <c r="I297" s="129" t="s">
        <v>5819</v>
      </c>
      <c r="J297" s="76">
        <v>1</v>
      </c>
      <c r="K297" s="77" t="s">
        <v>5558</v>
      </c>
      <c r="L297" s="608"/>
      <c r="M297" s="608"/>
      <c r="N297" s="90" t="s">
        <v>5544</v>
      </c>
      <c r="O297" s="90" t="s">
        <v>5545</v>
      </c>
      <c r="P297" s="88"/>
      <c r="Q297" s="91" t="s">
        <v>5548</v>
      </c>
      <c r="R297" s="88"/>
      <c r="S297" s="88" t="s">
        <v>9975</v>
      </c>
    </row>
    <row r="298" spans="1:19" ht="46.5">
      <c r="A298" s="184" t="s">
        <v>5912</v>
      </c>
      <c r="B298" s="77" t="s">
        <v>5542</v>
      </c>
      <c r="C298" s="138" t="s">
        <v>5783</v>
      </c>
      <c r="D298" s="77"/>
      <c r="E298" s="77" t="s">
        <v>5542</v>
      </c>
      <c r="F298" s="77" t="s">
        <v>5542</v>
      </c>
      <c r="G298" s="77" t="s">
        <v>5542</v>
      </c>
      <c r="H298" s="118"/>
      <c r="I298" s="129" t="s">
        <v>5820</v>
      </c>
      <c r="J298" s="76">
        <v>2</v>
      </c>
      <c r="K298" s="131" t="s">
        <v>2144</v>
      </c>
      <c r="L298" s="608"/>
      <c r="M298" s="608"/>
      <c r="N298" s="90" t="s">
        <v>5544</v>
      </c>
      <c r="O298" s="90" t="s">
        <v>5545</v>
      </c>
      <c r="P298" s="111"/>
      <c r="Q298" s="91" t="s">
        <v>5548</v>
      </c>
      <c r="R298" s="111"/>
      <c r="S298" s="111" t="s">
        <v>9975</v>
      </c>
    </row>
    <row r="299" spans="1:19" ht="46.5">
      <c r="A299" s="184" t="s">
        <v>5912</v>
      </c>
      <c r="B299" s="77" t="s">
        <v>5542</v>
      </c>
      <c r="C299" s="77"/>
      <c r="D299" s="77"/>
      <c r="E299" s="77" t="s">
        <v>5542</v>
      </c>
      <c r="F299" s="77" t="s">
        <v>5542</v>
      </c>
      <c r="G299" s="77" t="s">
        <v>5542</v>
      </c>
      <c r="H299" s="118"/>
      <c r="I299" s="128" t="s">
        <v>5821</v>
      </c>
      <c r="J299" s="76">
        <v>8</v>
      </c>
      <c r="K299" s="77" t="s">
        <v>5558</v>
      </c>
      <c r="L299" s="608"/>
      <c r="M299" s="608"/>
      <c r="N299" s="90" t="s">
        <v>5544</v>
      </c>
      <c r="O299" s="90" t="s">
        <v>5545</v>
      </c>
      <c r="P299" s="111"/>
      <c r="Q299" s="91" t="s">
        <v>5548</v>
      </c>
      <c r="R299" s="111"/>
      <c r="S299" s="111" t="s">
        <v>9975</v>
      </c>
    </row>
    <row r="300" spans="1:19" ht="46.5">
      <c r="A300" s="184" t="s">
        <v>5912</v>
      </c>
      <c r="B300" s="77" t="s">
        <v>5542</v>
      </c>
      <c r="C300" s="77"/>
      <c r="D300" s="77"/>
      <c r="E300" s="77" t="s">
        <v>5542</v>
      </c>
      <c r="F300" s="77" t="s">
        <v>5542</v>
      </c>
      <c r="G300" s="77" t="s">
        <v>5542</v>
      </c>
      <c r="H300" s="118"/>
      <c r="I300" s="128" t="s">
        <v>5817</v>
      </c>
      <c r="J300" s="76">
        <v>8</v>
      </c>
      <c r="K300" s="131" t="s">
        <v>2144</v>
      </c>
      <c r="L300" s="608"/>
      <c r="M300" s="608"/>
      <c r="N300" s="90" t="s">
        <v>5544</v>
      </c>
      <c r="O300" s="90" t="s">
        <v>5545</v>
      </c>
      <c r="P300" s="111"/>
      <c r="Q300" s="91" t="s">
        <v>5548</v>
      </c>
      <c r="R300" s="111"/>
      <c r="S300" s="111" t="s">
        <v>9975</v>
      </c>
    </row>
    <row r="301" spans="1:19" ht="46.5">
      <c r="A301" s="184" t="s">
        <v>5912</v>
      </c>
      <c r="B301" s="77" t="s">
        <v>5542</v>
      </c>
      <c r="C301" s="77">
        <v>6</v>
      </c>
      <c r="D301" s="77"/>
      <c r="E301" s="77" t="s">
        <v>5542</v>
      </c>
      <c r="F301" s="77" t="s">
        <v>5542</v>
      </c>
      <c r="G301" s="77" t="s">
        <v>5542</v>
      </c>
      <c r="H301" s="74"/>
      <c r="I301" s="128" t="s">
        <v>5822</v>
      </c>
      <c r="J301" s="76">
        <v>1</v>
      </c>
      <c r="K301" s="77" t="s">
        <v>5558</v>
      </c>
      <c r="L301" s="608"/>
      <c r="M301" s="608"/>
      <c r="N301" s="90" t="s">
        <v>5544</v>
      </c>
      <c r="O301" s="90" t="s">
        <v>5545</v>
      </c>
      <c r="P301" s="88"/>
      <c r="Q301" s="91" t="s">
        <v>5548</v>
      </c>
      <c r="R301" s="88"/>
      <c r="S301" s="88" t="s">
        <v>9975</v>
      </c>
    </row>
    <row r="302" spans="1:19" ht="94.5">
      <c r="A302" s="184" t="s">
        <v>5912</v>
      </c>
      <c r="B302" s="77" t="s">
        <v>5542</v>
      </c>
      <c r="C302" s="138" t="s">
        <v>5783</v>
      </c>
      <c r="D302" s="77"/>
      <c r="E302" s="77" t="s">
        <v>5542</v>
      </c>
      <c r="F302" s="77" t="s">
        <v>5542</v>
      </c>
      <c r="G302" s="77" t="s">
        <v>5542</v>
      </c>
      <c r="H302" s="118"/>
      <c r="I302" s="129" t="s">
        <v>5823</v>
      </c>
      <c r="J302" s="76">
        <v>1</v>
      </c>
      <c r="K302" s="131" t="s">
        <v>2144</v>
      </c>
      <c r="L302" s="608"/>
      <c r="M302" s="608"/>
      <c r="N302" s="90" t="s">
        <v>5544</v>
      </c>
      <c r="O302" s="90" t="s">
        <v>5545</v>
      </c>
      <c r="P302" s="111"/>
      <c r="Q302" s="91" t="s">
        <v>5548</v>
      </c>
      <c r="R302" s="111"/>
      <c r="S302" s="111" t="s">
        <v>9975</v>
      </c>
    </row>
    <row r="303" spans="1:19" ht="94.5">
      <c r="A303" s="184" t="s">
        <v>5912</v>
      </c>
      <c r="B303" s="77" t="s">
        <v>5542</v>
      </c>
      <c r="C303" s="77"/>
      <c r="D303" s="77"/>
      <c r="E303" s="77" t="s">
        <v>5542</v>
      </c>
      <c r="F303" s="77" t="s">
        <v>5542</v>
      </c>
      <c r="G303" s="77" t="s">
        <v>5542</v>
      </c>
      <c r="H303" s="118"/>
      <c r="I303" s="129" t="s">
        <v>5824</v>
      </c>
      <c r="J303" s="76">
        <v>1</v>
      </c>
      <c r="K303" s="131" t="s">
        <v>2144</v>
      </c>
      <c r="L303" s="608"/>
      <c r="M303" s="608"/>
      <c r="N303" s="90" t="s">
        <v>5544</v>
      </c>
      <c r="O303" s="90" t="s">
        <v>5545</v>
      </c>
      <c r="P303" s="111"/>
      <c r="Q303" s="91" t="s">
        <v>5548</v>
      </c>
      <c r="R303" s="111"/>
      <c r="S303" s="111" t="s">
        <v>9975</v>
      </c>
    </row>
    <row r="304" spans="1:19" ht="46.5">
      <c r="A304" s="184" t="s">
        <v>5912</v>
      </c>
      <c r="B304" s="77" t="s">
        <v>5542</v>
      </c>
      <c r="C304" s="77"/>
      <c r="D304" s="77"/>
      <c r="E304" s="77" t="s">
        <v>5542</v>
      </c>
      <c r="F304" s="77" t="s">
        <v>5542</v>
      </c>
      <c r="G304" s="77" t="s">
        <v>5542</v>
      </c>
      <c r="H304" s="118"/>
      <c r="I304" s="129" t="s">
        <v>5825</v>
      </c>
      <c r="J304" s="76">
        <v>1</v>
      </c>
      <c r="K304" s="131" t="s">
        <v>2144</v>
      </c>
      <c r="L304" s="608"/>
      <c r="M304" s="608"/>
      <c r="N304" s="90" t="s">
        <v>5544</v>
      </c>
      <c r="O304" s="90" t="s">
        <v>5545</v>
      </c>
      <c r="P304" s="111"/>
      <c r="Q304" s="91" t="s">
        <v>5548</v>
      </c>
      <c r="R304" s="111"/>
      <c r="S304" s="111" t="s">
        <v>9975</v>
      </c>
    </row>
    <row r="305" spans="1:20" ht="46.5">
      <c r="A305" s="184" t="s">
        <v>5912</v>
      </c>
      <c r="B305" s="77" t="s">
        <v>5542</v>
      </c>
      <c r="C305" s="77"/>
      <c r="D305" s="77"/>
      <c r="E305" s="77" t="s">
        <v>5542</v>
      </c>
      <c r="F305" s="77" t="s">
        <v>5542</v>
      </c>
      <c r="G305" s="77" t="s">
        <v>5542</v>
      </c>
      <c r="H305" s="118"/>
      <c r="I305" s="129" t="s">
        <v>5826</v>
      </c>
      <c r="J305" s="76">
        <v>1</v>
      </c>
      <c r="K305" s="77" t="s">
        <v>5558</v>
      </c>
      <c r="L305" s="608"/>
      <c r="M305" s="608"/>
      <c r="N305" s="90" t="s">
        <v>5544</v>
      </c>
      <c r="O305" s="90" t="s">
        <v>5545</v>
      </c>
      <c r="P305" s="111"/>
      <c r="Q305" s="91" t="s">
        <v>5548</v>
      </c>
      <c r="R305" s="111"/>
      <c r="S305" s="111" t="s">
        <v>9975</v>
      </c>
    </row>
    <row r="306" spans="1:20" ht="94.5">
      <c r="A306" s="184" t="s">
        <v>5912</v>
      </c>
      <c r="B306" s="77" t="s">
        <v>5542</v>
      </c>
      <c r="C306" s="77"/>
      <c r="D306" s="77"/>
      <c r="E306" s="77" t="s">
        <v>5542</v>
      </c>
      <c r="F306" s="77" t="s">
        <v>5542</v>
      </c>
      <c r="G306" s="77" t="s">
        <v>5542</v>
      </c>
      <c r="H306" s="118"/>
      <c r="I306" s="129" t="s">
        <v>5827</v>
      </c>
      <c r="J306" s="76">
        <v>3</v>
      </c>
      <c r="K306" s="131" t="s">
        <v>2144</v>
      </c>
      <c r="L306" s="608"/>
      <c r="M306" s="608"/>
      <c r="N306" s="90" t="s">
        <v>5544</v>
      </c>
      <c r="O306" s="90" t="s">
        <v>5545</v>
      </c>
      <c r="P306" s="111"/>
      <c r="Q306" s="91" t="s">
        <v>5548</v>
      </c>
      <c r="R306" s="111"/>
      <c r="S306" s="111" t="s">
        <v>9975</v>
      </c>
    </row>
    <row r="307" spans="1:20" ht="46.5">
      <c r="A307" s="184" t="s">
        <v>5912</v>
      </c>
      <c r="B307" s="77" t="s">
        <v>5542</v>
      </c>
      <c r="C307" s="77"/>
      <c r="D307" s="77"/>
      <c r="E307" s="77" t="s">
        <v>5542</v>
      </c>
      <c r="F307" s="77" t="s">
        <v>5542</v>
      </c>
      <c r="G307" s="77" t="s">
        <v>5542</v>
      </c>
      <c r="H307" s="118"/>
      <c r="I307" s="129" t="s">
        <v>5828</v>
      </c>
      <c r="J307" s="76">
        <v>1</v>
      </c>
      <c r="K307" s="131" t="s">
        <v>2144</v>
      </c>
      <c r="L307" s="608"/>
      <c r="M307" s="608"/>
      <c r="N307" s="90" t="s">
        <v>5544</v>
      </c>
      <c r="O307" s="90" t="s">
        <v>5545</v>
      </c>
      <c r="P307" s="111"/>
      <c r="Q307" s="91" t="s">
        <v>5548</v>
      </c>
      <c r="R307" s="111"/>
      <c r="S307" s="111" t="s">
        <v>9975</v>
      </c>
    </row>
    <row r="308" spans="1:20" ht="46.5">
      <c r="A308" s="184" t="s">
        <v>5912</v>
      </c>
      <c r="B308" s="77" t="s">
        <v>5542</v>
      </c>
      <c r="C308" s="77"/>
      <c r="D308" s="77"/>
      <c r="E308" s="77" t="s">
        <v>5542</v>
      </c>
      <c r="F308" s="77" t="s">
        <v>5542</v>
      </c>
      <c r="G308" s="77" t="s">
        <v>5542</v>
      </c>
      <c r="H308" s="118"/>
      <c r="I308" s="129" t="s">
        <v>5829</v>
      </c>
      <c r="J308" s="76">
        <v>1</v>
      </c>
      <c r="K308" s="131" t="s">
        <v>2144</v>
      </c>
      <c r="L308" s="608"/>
      <c r="M308" s="608"/>
      <c r="N308" s="90" t="s">
        <v>5544</v>
      </c>
      <c r="O308" s="90" t="s">
        <v>5545</v>
      </c>
      <c r="P308" s="111"/>
      <c r="Q308" s="91" t="s">
        <v>5548</v>
      </c>
      <c r="R308" s="111"/>
      <c r="S308" s="111" t="s">
        <v>9975</v>
      </c>
    </row>
    <row r="309" spans="1:20" ht="135">
      <c r="A309" s="184" t="s">
        <v>5912</v>
      </c>
      <c r="B309" s="77" t="s">
        <v>5542</v>
      </c>
      <c r="C309" s="77"/>
      <c r="D309" s="77"/>
      <c r="E309" s="77" t="s">
        <v>5542</v>
      </c>
      <c r="F309" s="77" t="s">
        <v>5542</v>
      </c>
      <c r="G309" s="77" t="s">
        <v>5542</v>
      </c>
      <c r="H309" s="118"/>
      <c r="I309" s="129" t="s">
        <v>5830</v>
      </c>
      <c r="J309" s="76">
        <v>2</v>
      </c>
      <c r="K309" s="131" t="s">
        <v>2144</v>
      </c>
      <c r="L309" s="609"/>
      <c r="M309" s="609"/>
      <c r="N309" s="90" t="s">
        <v>5544</v>
      </c>
      <c r="O309" s="90" t="s">
        <v>5545</v>
      </c>
      <c r="P309" s="111"/>
      <c r="Q309" s="91" t="s">
        <v>5548</v>
      </c>
      <c r="R309" s="111"/>
      <c r="S309" s="111" t="s">
        <v>9975</v>
      </c>
    </row>
    <row r="310" spans="1:20" ht="46.5">
      <c r="A310" s="184" t="s">
        <v>5913</v>
      </c>
      <c r="B310" s="77" t="s">
        <v>5542</v>
      </c>
      <c r="C310" s="77">
        <v>1</v>
      </c>
      <c r="D310" s="77"/>
      <c r="E310" s="77" t="s">
        <v>5542</v>
      </c>
      <c r="F310" s="77" t="s">
        <v>5542</v>
      </c>
      <c r="G310" s="77" t="s">
        <v>5542</v>
      </c>
      <c r="H310" s="118"/>
      <c r="I310" s="137" t="s">
        <v>5831</v>
      </c>
      <c r="J310" s="75">
        <v>1</v>
      </c>
      <c r="K310" s="77" t="s">
        <v>2144</v>
      </c>
      <c r="L310" s="607">
        <v>1580</v>
      </c>
      <c r="M310" s="607">
        <v>1580</v>
      </c>
      <c r="N310" s="90" t="s">
        <v>5544</v>
      </c>
      <c r="O310" s="90" t="s">
        <v>5545</v>
      </c>
      <c r="P310" s="90"/>
      <c r="Q310" s="91" t="s">
        <v>5548</v>
      </c>
      <c r="R310" s="90"/>
      <c r="S310" s="90" t="s">
        <v>9975</v>
      </c>
      <c r="T310" s="71" t="s">
        <v>9977</v>
      </c>
    </row>
    <row r="311" spans="1:20" ht="46.5">
      <c r="A311" s="184" t="s">
        <v>5913</v>
      </c>
      <c r="B311" s="77" t="s">
        <v>5542</v>
      </c>
      <c r="C311" s="77">
        <v>2</v>
      </c>
      <c r="D311" s="77"/>
      <c r="E311" s="77" t="s">
        <v>5542</v>
      </c>
      <c r="F311" s="77" t="s">
        <v>5542</v>
      </c>
      <c r="G311" s="77" t="s">
        <v>5542</v>
      </c>
      <c r="H311" s="74"/>
      <c r="I311" s="134" t="s">
        <v>5832</v>
      </c>
      <c r="J311" s="75">
        <v>1</v>
      </c>
      <c r="K311" s="77" t="s">
        <v>5558</v>
      </c>
      <c r="L311" s="609"/>
      <c r="M311" s="609"/>
      <c r="N311" s="90" t="s">
        <v>5544</v>
      </c>
      <c r="O311" s="90" t="s">
        <v>5545</v>
      </c>
      <c r="P311" s="90"/>
      <c r="Q311" s="91" t="s">
        <v>5548</v>
      </c>
      <c r="R311" s="90"/>
      <c r="S311" s="90" t="s">
        <v>9975</v>
      </c>
      <c r="T311" s="71" t="s">
        <v>9977</v>
      </c>
    </row>
    <row r="312" spans="1:20" ht="46.5">
      <c r="A312" s="184" t="s">
        <v>5914</v>
      </c>
      <c r="B312" s="77" t="s">
        <v>5542</v>
      </c>
      <c r="C312" s="102">
        <v>1</v>
      </c>
      <c r="D312" s="77"/>
      <c r="E312" s="77" t="s">
        <v>5542</v>
      </c>
      <c r="F312" s="77" t="s">
        <v>5542</v>
      </c>
      <c r="G312" s="77" t="s">
        <v>5542</v>
      </c>
      <c r="H312" s="74"/>
      <c r="I312" s="75" t="s">
        <v>5833</v>
      </c>
      <c r="J312" s="75">
        <v>1</v>
      </c>
      <c r="K312" s="77" t="s">
        <v>2144</v>
      </c>
      <c r="L312" s="607">
        <v>2580</v>
      </c>
      <c r="M312" s="607">
        <v>2580</v>
      </c>
      <c r="N312" s="90" t="s">
        <v>5544</v>
      </c>
      <c r="O312" s="90" t="s">
        <v>5545</v>
      </c>
      <c r="P312" s="88"/>
      <c r="Q312" s="91" t="s">
        <v>5548</v>
      </c>
      <c r="R312" s="88"/>
      <c r="S312" s="88" t="s">
        <v>9975</v>
      </c>
      <c r="T312" s="71" t="s">
        <v>9977</v>
      </c>
    </row>
    <row r="313" spans="1:20" ht="46.5">
      <c r="A313" s="184" t="s">
        <v>5914</v>
      </c>
      <c r="B313" s="77" t="s">
        <v>5542</v>
      </c>
      <c r="C313" s="102">
        <v>2</v>
      </c>
      <c r="D313" s="77"/>
      <c r="E313" s="77" t="s">
        <v>5542</v>
      </c>
      <c r="F313" s="77" t="s">
        <v>5542</v>
      </c>
      <c r="G313" s="77" t="s">
        <v>5542</v>
      </c>
      <c r="H313" s="74"/>
      <c r="I313" s="75" t="s">
        <v>5834</v>
      </c>
      <c r="J313" s="75">
        <v>1</v>
      </c>
      <c r="K313" s="77" t="s">
        <v>5558</v>
      </c>
      <c r="L313" s="608"/>
      <c r="M313" s="608"/>
      <c r="N313" s="90" t="s">
        <v>5544</v>
      </c>
      <c r="O313" s="90" t="s">
        <v>5545</v>
      </c>
      <c r="P313" s="88"/>
      <c r="Q313" s="91" t="s">
        <v>5548</v>
      </c>
      <c r="R313" s="88"/>
      <c r="S313" s="88" t="s">
        <v>9975</v>
      </c>
      <c r="T313" s="71" t="s">
        <v>9977</v>
      </c>
    </row>
    <row r="314" spans="1:20" ht="46.5">
      <c r="A314" s="184" t="s">
        <v>5914</v>
      </c>
      <c r="B314" s="77" t="s">
        <v>5542</v>
      </c>
      <c r="C314" s="102">
        <v>3</v>
      </c>
      <c r="D314" s="77"/>
      <c r="E314" s="77" t="s">
        <v>5542</v>
      </c>
      <c r="F314" s="77" t="s">
        <v>5542</v>
      </c>
      <c r="G314" s="77" t="s">
        <v>5542</v>
      </c>
      <c r="H314" s="74"/>
      <c r="I314" s="75" t="s">
        <v>5835</v>
      </c>
      <c r="J314" s="75">
        <v>1</v>
      </c>
      <c r="K314" s="131" t="s">
        <v>2144</v>
      </c>
      <c r="L314" s="608"/>
      <c r="M314" s="608"/>
      <c r="N314" s="90" t="s">
        <v>5544</v>
      </c>
      <c r="O314" s="90" t="s">
        <v>5545</v>
      </c>
      <c r="P314" s="88"/>
      <c r="Q314" s="91" t="s">
        <v>5548</v>
      </c>
      <c r="R314" s="88"/>
      <c r="S314" s="88" t="s">
        <v>9975</v>
      </c>
      <c r="T314" s="71" t="s">
        <v>9977</v>
      </c>
    </row>
    <row r="315" spans="1:20" ht="46.5">
      <c r="A315" s="184" t="s">
        <v>5914</v>
      </c>
      <c r="B315" s="77" t="s">
        <v>5542</v>
      </c>
      <c r="C315" s="102">
        <v>4</v>
      </c>
      <c r="D315" s="77"/>
      <c r="E315" s="77" t="s">
        <v>5542</v>
      </c>
      <c r="F315" s="77" t="s">
        <v>5542</v>
      </c>
      <c r="G315" s="77" t="s">
        <v>5542</v>
      </c>
      <c r="H315" s="74"/>
      <c r="I315" s="75" t="s">
        <v>5836</v>
      </c>
      <c r="J315" s="75">
        <v>1</v>
      </c>
      <c r="K315" s="131" t="s">
        <v>2144</v>
      </c>
      <c r="L315" s="608"/>
      <c r="M315" s="608"/>
      <c r="N315" s="90" t="s">
        <v>5544</v>
      </c>
      <c r="O315" s="90" t="s">
        <v>5545</v>
      </c>
      <c r="P315" s="88"/>
      <c r="Q315" s="91" t="s">
        <v>5548</v>
      </c>
      <c r="R315" s="88"/>
      <c r="S315" s="88" t="s">
        <v>9975</v>
      </c>
      <c r="T315" s="71" t="s">
        <v>9977</v>
      </c>
    </row>
    <row r="316" spans="1:20" ht="46.5">
      <c r="A316" s="184" t="s">
        <v>5914</v>
      </c>
      <c r="B316" s="77" t="s">
        <v>5542</v>
      </c>
      <c r="C316" s="102">
        <v>5</v>
      </c>
      <c r="D316" s="77"/>
      <c r="E316" s="77" t="s">
        <v>5542</v>
      </c>
      <c r="F316" s="77" t="s">
        <v>5542</v>
      </c>
      <c r="G316" s="77" t="s">
        <v>5542</v>
      </c>
      <c r="H316" s="74"/>
      <c r="I316" s="75" t="s">
        <v>5837</v>
      </c>
      <c r="J316" s="75">
        <v>1</v>
      </c>
      <c r="K316" s="77" t="s">
        <v>5558</v>
      </c>
      <c r="L316" s="608"/>
      <c r="M316" s="608"/>
      <c r="N316" s="90" t="s">
        <v>5544</v>
      </c>
      <c r="O316" s="90" t="s">
        <v>5545</v>
      </c>
      <c r="P316" s="88"/>
      <c r="Q316" s="91" t="s">
        <v>5548</v>
      </c>
      <c r="R316" s="88"/>
      <c r="S316" s="88" t="s">
        <v>9975</v>
      </c>
      <c r="T316" s="71" t="s">
        <v>9977</v>
      </c>
    </row>
    <row r="317" spans="1:20" ht="46.5">
      <c r="A317" s="184" t="s">
        <v>5914</v>
      </c>
      <c r="B317" s="77" t="s">
        <v>5542</v>
      </c>
      <c r="C317" s="102">
        <v>6</v>
      </c>
      <c r="D317" s="77"/>
      <c r="E317" s="77" t="s">
        <v>5542</v>
      </c>
      <c r="F317" s="77" t="s">
        <v>5542</v>
      </c>
      <c r="G317" s="77" t="s">
        <v>5542</v>
      </c>
      <c r="H317" s="74"/>
      <c r="I317" s="75" t="s">
        <v>5838</v>
      </c>
      <c r="J317" s="75">
        <v>1</v>
      </c>
      <c r="K317" s="77" t="s">
        <v>5558</v>
      </c>
      <c r="L317" s="608"/>
      <c r="M317" s="608"/>
      <c r="N317" s="90" t="s">
        <v>5544</v>
      </c>
      <c r="O317" s="90" t="s">
        <v>5545</v>
      </c>
      <c r="P317" s="88"/>
      <c r="Q317" s="91" t="s">
        <v>5548</v>
      </c>
      <c r="R317" s="88"/>
      <c r="S317" s="88" t="s">
        <v>9975</v>
      </c>
      <c r="T317" s="71" t="s">
        <v>9977</v>
      </c>
    </row>
    <row r="318" spans="1:20" ht="46.5">
      <c r="A318" s="184" t="s">
        <v>5914</v>
      </c>
      <c r="B318" s="77" t="s">
        <v>5542</v>
      </c>
      <c r="C318" s="102">
        <v>7</v>
      </c>
      <c r="D318" s="77"/>
      <c r="E318" s="77" t="s">
        <v>5542</v>
      </c>
      <c r="F318" s="77" t="s">
        <v>5542</v>
      </c>
      <c r="G318" s="77" t="s">
        <v>5542</v>
      </c>
      <c r="H318" s="74"/>
      <c r="I318" s="75" t="s">
        <v>5839</v>
      </c>
      <c r="J318" s="75">
        <v>1</v>
      </c>
      <c r="K318" s="77" t="s">
        <v>5558</v>
      </c>
      <c r="L318" s="608"/>
      <c r="M318" s="608"/>
      <c r="N318" s="90" t="s">
        <v>5544</v>
      </c>
      <c r="O318" s="90" t="s">
        <v>5545</v>
      </c>
      <c r="P318" s="88"/>
      <c r="Q318" s="91" t="s">
        <v>5548</v>
      </c>
      <c r="R318" s="88"/>
      <c r="S318" s="88" t="s">
        <v>9975</v>
      </c>
      <c r="T318" s="71" t="s">
        <v>9977</v>
      </c>
    </row>
    <row r="319" spans="1:20" ht="46.5">
      <c r="A319" s="184" t="s">
        <v>5914</v>
      </c>
      <c r="B319" s="77" t="s">
        <v>5542</v>
      </c>
      <c r="C319" s="102">
        <v>8</v>
      </c>
      <c r="D319" s="77"/>
      <c r="E319" s="77" t="s">
        <v>5542</v>
      </c>
      <c r="F319" s="77" t="s">
        <v>5542</v>
      </c>
      <c r="G319" s="77" t="s">
        <v>5542</v>
      </c>
      <c r="H319" s="74"/>
      <c r="I319" s="75" t="s">
        <v>5840</v>
      </c>
      <c r="J319" s="75">
        <v>1</v>
      </c>
      <c r="K319" s="131" t="s">
        <v>2144</v>
      </c>
      <c r="L319" s="608"/>
      <c r="M319" s="608"/>
      <c r="N319" s="90" t="s">
        <v>5544</v>
      </c>
      <c r="O319" s="90" t="s">
        <v>5545</v>
      </c>
      <c r="P319" s="88"/>
      <c r="Q319" s="91" t="s">
        <v>5548</v>
      </c>
      <c r="R319" s="88"/>
      <c r="S319" s="88" t="s">
        <v>9975</v>
      </c>
      <c r="T319" s="71" t="s">
        <v>9977</v>
      </c>
    </row>
    <row r="320" spans="1:20" ht="46.5">
      <c r="A320" s="184" t="s">
        <v>5914</v>
      </c>
      <c r="B320" s="77" t="s">
        <v>5542</v>
      </c>
      <c r="C320" s="102">
        <v>9</v>
      </c>
      <c r="D320" s="77"/>
      <c r="E320" s="77" t="s">
        <v>5542</v>
      </c>
      <c r="F320" s="77" t="s">
        <v>5542</v>
      </c>
      <c r="G320" s="77" t="s">
        <v>5542</v>
      </c>
      <c r="H320" s="74"/>
      <c r="I320" s="75" t="s">
        <v>5841</v>
      </c>
      <c r="J320" s="75">
        <v>1</v>
      </c>
      <c r="K320" s="131" t="s">
        <v>2144</v>
      </c>
      <c r="L320" s="608"/>
      <c r="M320" s="608"/>
      <c r="N320" s="90" t="s">
        <v>5544</v>
      </c>
      <c r="O320" s="90" t="s">
        <v>5545</v>
      </c>
      <c r="P320" s="88"/>
      <c r="Q320" s="91" t="s">
        <v>5548</v>
      </c>
      <c r="R320" s="88"/>
      <c r="S320" s="88" t="s">
        <v>9975</v>
      </c>
      <c r="T320" s="71" t="s">
        <v>9977</v>
      </c>
    </row>
    <row r="321" spans="1:20" ht="46.5">
      <c r="A321" s="184" t="s">
        <v>5914</v>
      </c>
      <c r="B321" s="77" t="s">
        <v>5542</v>
      </c>
      <c r="C321" s="102">
        <v>10</v>
      </c>
      <c r="D321" s="77"/>
      <c r="E321" s="77" t="s">
        <v>5542</v>
      </c>
      <c r="F321" s="77" t="s">
        <v>5542</v>
      </c>
      <c r="G321" s="77" t="s">
        <v>5542</v>
      </c>
      <c r="H321" s="74"/>
      <c r="I321" s="75" t="s">
        <v>5842</v>
      </c>
      <c r="J321" s="75">
        <v>1</v>
      </c>
      <c r="K321" s="77" t="s">
        <v>5558</v>
      </c>
      <c r="L321" s="608"/>
      <c r="M321" s="608"/>
      <c r="N321" s="90" t="s">
        <v>5544</v>
      </c>
      <c r="O321" s="90" t="s">
        <v>5545</v>
      </c>
      <c r="P321" s="88"/>
      <c r="Q321" s="91" t="s">
        <v>5548</v>
      </c>
      <c r="R321" s="88"/>
      <c r="S321" s="88" t="s">
        <v>9975</v>
      </c>
      <c r="T321" s="71" t="s">
        <v>9977</v>
      </c>
    </row>
    <row r="322" spans="1:20" ht="46.5">
      <c r="A322" s="184" t="s">
        <v>5914</v>
      </c>
      <c r="B322" s="77" t="s">
        <v>5542</v>
      </c>
      <c r="C322" s="102">
        <v>11</v>
      </c>
      <c r="D322" s="77"/>
      <c r="E322" s="77" t="s">
        <v>5542</v>
      </c>
      <c r="F322" s="77" t="s">
        <v>5542</v>
      </c>
      <c r="G322" s="77" t="s">
        <v>5542</v>
      </c>
      <c r="H322" s="74"/>
      <c r="I322" s="75" t="s">
        <v>5843</v>
      </c>
      <c r="J322" s="75">
        <v>1</v>
      </c>
      <c r="K322" s="77" t="s">
        <v>5558</v>
      </c>
      <c r="L322" s="608"/>
      <c r="M322" s="608"/>
      <c r="N322" s="90" t="s">
        <v>5544</v>
      </c>
      <c r="O322" s="90" t="s">
        <v>5545</v>
      </c>
      <c r="P322" s="88"/>
      <c r="Q322" s="91" t="s">
        <v>5548</v>
      </c>
      <c r="R322" s="88"/>
      <c r="S322" s="88" t="s">
        <v>9975</v>
      </c>
      <c r="T322" s="71" t="s">
        <v>9977</v>
      </c>
    </row>
    <row r="323" spans="1:20" ht="46.5">
      <c r="A323" s="184" t="s">
        <v>5914</v>
      </c>
      <c r="B323" s="77" t="s">
        <v>5542</v>
      </c>
      <c r="C323" s="102">
        <v>12</v>
      </c>
      <c r="D323" s="77"/>
      <c r="E323" s="77" t="s">
        <v>5542</v>
      </c>
      <c r="F323" s="77" t="s">
        <v>5542</v>
      </c>
      <c r="G323" s="77" t="s">
        <v>5542</v>
      </c>
      <c r="H323" s="74"/>
      <c r="I323" s="75" t="s">
        <v>5844</v>
      </c>
      <c r="J323" s="75">
        <v>1</v>
      </c>
      <c r="K323" s="131" t="s">
        <v>2144</v>
      </c>
      <c r="L323" s="608"/>
      <c r="M323" s="608"/>
      <c r="N323" s="90" t="s">
        <v>5544</v>
      </c>
      <c r="O323" s="90" t="s">
        <v>5545</v>
      </c>
      <c r="P323" s="88"/>
      <c r="Q323" s="91" t="s">
        <v>5548</v>
      </c>
      <c r="R323" s="88"/>
      <c r="S323" s="88" t="s">
        <v>9975</v>
      </c>
      <c r="T323" s="71" t="s">
        <v>9977</v>
      </c>
    </row>
    <row r="324" spans="1:20" ht="46.5">
      <c r="A324" s="184" t="s">
        <v>5914</v>
      </c>
      <c r="B324" s="77" t="s">
        <v>5542</v>
      </c>
      <c r="C324" s="102">
        <v>13</v>
      </c>
      <c r="D324" s="77"/>
      <c r="E324" s="77" t="s">
        <v>5542</v>
      </c>
      <c r="F324" s="77" t="s">
        <v>5542</v>
      </c>
      <c r="G324" s="77" t="s">
        <v>5542</v>
      </c>
      <c r="H324" s="74"/>
      <c r="I324" s="75" t="s">
        <v>5845</v>
      </c>
      <c r="J324" s="75">
        <v>1</v>
      </c>
      <c r="K324" s="131" t="s">
        <v>2144</v>
      </c>
      <c r="L324" s="608"/>
      <c r="M324" s="608"/>
      <c r="N324" s="90" t="s">
        <v>5544</v>
      </c>
      <c r="O324" s="90" t="s">
        <v>5545</v>
      </c>
      <c r="P324" s="88"/>
      <c r="Q324" s="91" t="s">
        <v>5548</v>
      </c>
      <c r="R324" s="88"/>
      <c r="S324" s="88" t="s">
        <v>9975</v>
      </c>
      <c r="T324" s="71" t="s">
        <v>9977</v>
      </c>
    </row>
    <row r="325" spans="1:20" ht="46.5">
      <c r="A325" s="184" t="s">
        <v>5914</v>
      </c>
      <c r="B325" s="77" t="s">
        <v>5542</v>
      </c>
      <c r="C325" s="102">
        <v>14</v>
      </c>
      <c r="D325" s="77"/>
      <c r="E325" s="77" t="s">
        <v>5542</v>
      </c>
      <c r="F325" s="77" t="s">
        <v>5542</v>
      </c>
      <c r="G325" s="77" t="s">
        <v>5542</v>
      </c>
      <c r="H325" s="74"/>
      <c r="I325" s="75" t="s">
        <v>5846</v>
      </c>
      <c r="J325" s="75">
        <v>1</v>
      </c>
      <c r="K325" s="131" t="s">
        <v>2144</v>
      </c>
      <c r="L325" s="608"/>
      <c r="M325" s="608"/>
      <c r="N325" s="90" t="s">
        <v>5544</v>
      </c>
      <c r="O325" s="90" t="s">
        <v>5545</v>
      </c>
      <c r="P325" s="88"/>
      <c r="Q325" s="91" t="s">
        <v>5548</v>
      </c>
      <c r="R325" s="88"/>
      <c r="S325" s="88" t="s">
        <v>9975</v>
      </c>
      <c r="T325" s="71" t="s">
        <v>9977</v>
      </c>
    </row>
    <row r="326" spans="1:20" ht="46.5">
      <c r="A326" s="184" t="s">
        <v>5914</v>
      </c>
      <c r="B326" s="77" t="s">
        <v>5542</v>
      </c>
      <c r="C326" s="102">
        <v>15</v>
      </c>
      <c r="D326" s="77"/>
      <c r="E326" s="77" t="s">
        <v>5542</v>
      </c>
      <c r="F326" s="77" t="s">
        <v>5542</v>
      </c>
      <c r="G326" s="77" t="s">
        <v>5542</v>
      </c>
      <c r="H326" s="74"/>
      <c r="I326" s="75" t="s">
        <v>5847</v>
      </c>
      <c r="J326" s="75">
        <v>1</v>
      </c>
      <c r="K326" s="131" t="s">
        <v>2144</v>
      </c>
      <c r="L326" s="608"/>
      <c r="M326" s="608"/>
      <c r="N326" s="90" t="s">
        <v>5544</v>
      </c>
      <c r="O326" s="90" t="s">
        <v>5545</v>
      </c>
      <c r="P326" s="88"/>
      <c r="Q326" s="91" t="s">
        <v>5548</v>
      </c>
      <c r="R326" s="88"/>
      <c r="S326" s="88" t="s">
        <v>9975</v>
      </c>
      <c r="T326" s="71" t="s">
        <v>9977</v>
      </c>
    </row>
    <row r="327" spans="1:20" ht="46.5">
      <c r="A327" s="184" t="s">
        <v>5914</v>
      </c>
      <c r="B327" s="77" t="s">
        <v>5542</v>
      </c>
      <c r="C327" s="102">
        <v>16</v>
      </c>
      <c r="D327" s="77"/>
      <c r="E327" s="77" t="s">
        <v>5542</v>
      </c>
      <c r="F327" s="77" t="s">
        <v>5542</v>
      </c>
      <c r="G327" s="77" t="s">
        <v>5542</v>
      </c>
      <c r="H327" s="74"/>
      <c r="I327" s="75" t="s">
        <v>5848</v>
      </c>
      <c r="J327" s="75">
        <v>1</v>
      </c>
      <c r="K327" s="131" t="s">
        <v>2144</v>
      </c>
      <c r="L327" s="608"/>
      <c r="M327" s="608"/>
      <c r="N327" s="90" t="s">
        <v>5544</v>
      </c>
      <c r="O327" s="90" t="s">
        <v>5545</v>
      </c>
      <c r="P327" s="88"/>
      <c r="Q327" s="91" t="s">
        <v>5548</v>
      </c>
      <c r="R327" s="88"/>
      <c r="S327" s="88" t="s">
        <v>9975</v>
      </c>
      <c r="T327" s="71" t="s">
        <v>9977</v>
      </c>
    </row>
    <row r="328" spans="1:20" ht="46.5">
      <c r="A328" s="184" t="s">
        <v>5914</v>
      </c>
      <c r="B328" s="77" t="s">
        <v>5542</v>
      </c>
      <c r="C328" s="102">
        <v>17</v>
      </c>
      <c r="D328" s="77"/>
      <c r="E328" s="77" t="s">
        <v>5542</v>
      </c>
      <c r="F328" s="77" t="s">
        <v>5542</v>
      </c>
      <c r="G328" s="77" t="s">
        <v>5542</v>
      </c>
      <c r="H328" s="74"/>
      <c r="I328" s="75" t="s">
        <v>5849</v>
      </c>
      <c r="J328" s="75">
        <v>1</v>
      </c>
      <c r="K328" s="131" t="s">
        <v>2144</v>
      </c>
      <c r="L328" s="608"/>
      <c r="M328" s="608"/>
      <c r="N328" s="90" t="s">
        <v>5544</v>
      </c>
      <c r="O328" s="90" t="s">
        <v>5545</v>
      </c>
      <c r="P328" s="88"/>
      <c r="Q328" s="91" t="s">
        <v>5548</v>
      </c>
      <c r="R328" s="88"/>
      <c r="S328" s="88" t="s">
        <v>9975</v>
      </c>
      <c r="T328" s="71" t="s">
        <v>9977</v>
      </c>
    </row>
    <row r="329" spans="1:20" ht="46.5">
      <c r="A329" s="184" t="s">
        <v>5914</v>
      </c>
      <c r="B329" s="77" t="s">
        <v>5542</v>
      </c>
      <c r="C329" s="102">
        <v>18</v>
      </c>
      <c r="D329" s="77"/>
      <c r="E329" s="77" t="s">
        <v>5542</v>
      </c>
      <c r="F329" s="77" t="s">
        <v>5542</v>
      </c>
      <c r="G329" s="77" t="s">
        <v>5542</v>
      </c>
      <c r="H329" s="74"/>
      <c r="I329" s="75" t="s">
        <v>5850</v>
      </c>
      <c r="J329" s="75">
        <v>2</v>
      </c>
      <c r="K329" s="131" t="s">
        <v>2144</v>
      </c>
      <c r="L329" s="608"/>
      <c r="M329" s="608"/>
      <c r="N329" s="90" t="s">
        <v>5544</v>
      </c>
      <c r="O329" s="90" t="s">
        <v>5545</v>
      </c>
      <c r="P329" s="88"/>
      <c r="Q329" s="91" t="s">
        <v>5548</v>
      </c>
      <c r="R329" s="88"/>
      <c r="S329" s="88" t="s">
        <v>9975</v>
      </c>
      <c r="T329" s="71" t="s">
        <v>9977</v>
      </c>
    </row>
    <row r="330" spans="1:20" ht="46.5">
      <c r="A330" s="184" t="s">
        <v>5914</v>
      </c>
      <c r="B330" s="77" t="s">
        <v>5542</v>
      </c>
      <c r="C330" s="102">
        <v>19</v>
      </c>
      <c r="D330" s="77"/>
      <c r="E330" s="77" t="s">
        <v>5542</v>
      </c>
      <c r="F330" s="77" t="s">
        <v>5542</v>
      </c>
      <c r="G330" s="77" t="s">
        <v>5542</v>
      </c>
      <c r="H330" s="74"/>
      <c r="I330" s="75" t="s">
        <v>5851</v>
      </c>
      <c r="J330" s="75">
        <v>2</v>
      </c>
      <c r="K330" s="131" t="s">
        <v>2144</v>
      </c>
      <c r="L330" s="608"/>
      <c r="M330" s="608"/>
      <c r="N330" s="90" t="s">
        <v>5544</v>
      </c>
      <c r="O330" s="90" t="s">
        <v>5545</v>
      </c>
      <c r="P330" s="88"/>
      <c r="Q330" s="91" t="s">
        <v>5548</v>
      </c>
      <c r="R330" s="88"/>
      <c r="S330" s="88" t="s">
        <v>9975</v>
      </c>
      <c r="T330" s="71" t="s">
        <v>9977</v>
      </c>
    </row>
    <row r="331" spans="1:20" ht="46.5">
      <c r="A331" s="184" t="s">
        <v>5914</v>
      </c>
      <c r="B331" s="77" t="s">
        <v>5542</v>
      </c>
      <c r="C331" s="102">
        <v>20</v>
      </c>
      <c r="D331" s="77"/>
      <c r="E331" s="77" t="s">
        <v>5542</v>
      </c>
      <c r="F331" s="77" t="s">
        <v>5542</v>
      </c>
      <c r="G331" s="77" t="s">
        <v>5542</v>
      </c>
      <c r="H331" s="74"/>
      <c r="I331" s="75" t="s">
        <v>5852</v>
      </c>
      <c r="J331" s="75">
        <v>3</v>
      </c>
      <c r="K331" s="131" t="s">
        <v>2144</v>
      </c>
      <c r="L331" s="608"/>
      <c r="M331" s="608"/>
      <c r="N331" s="90" t="s">
        <v>5544</v>
      </c>
      <c r="O331" s="90" t="s">
        <v>5545</v>
      </c>
      <c r="P331" s="88"/>
      <c r="Q331" s="91" t="s">
        <v>5548</v>
      </c>
      <c r="R331" s="88"/>
      <c r="S331" s="88" t="s">
        <v>9975</v>
      </c>
      <c r="T331" s="71" t="s">
        <v>9977</v>
      </c>
    </row>
    <row r="332" spans="1:20" ht="46.5">
      <c r="A332" s="184" t="s">
        <v>5914</v>
      </c>
      <c r="B332" s="77" t="s">
        <v>5542</v>
      </c>
      <c r="C332" s="102">
        <v>21</v>
      </c>
      <c r="D332" s="77"/>
      <c r="E332" s="77" t="s">
        <v>5542</v>
      </c>
      <c r="F332" s="77" t="s">
        <v>5542</v>
      </c>
      <c r="G332" s="77" t="s">
        <v>5542</v>
      </c>
      <c r="H332" s="74"/>
      <c r="I332" s="75" t="s">
        <v>5853</v>
      </c>
      <c r="J332" s="75">
        <v>4</v>
      </c>
      <c r="K332" s="131" t="s">
        <v>2144</v>
      </c>
      <c r="L332" s="608"/>
      <c r="M332" s="608"/>
      <c r="N332" s="90" t="s">
        <v>5544</v>
      </c>
      <c r="O332" s="90" t="s">
        <v>5545</v>
      </c>
      <c r="P332" s="88"/>
      <c r="Q332" s="91" t="s">
        <v>5548</v>
      </c>
      <c r="R332" s="88"/>
      <c r="S332" s="88" t="s">
        <v>9975</v>
      </c>
      <c r="T332" s="71" t="s">
        <v>9977</v>
      </c>
    </row>
    <row r="333" spans="1:20" ht="46.5">
      <c r="A333" s="184" t="s">
        <v>5914</v>
      </c>
      <c r="B333" s="77" t="s">
        <v>5542</v>
      </c>
      <c r="C333" s="102">
        <v>22</v>
      </c>
      <c r="D333" s="77"/>
      <c r="E333" s="77" t="s">
        <v>5542</v>
      </c>
      <c r="F333" s="77" t="s">
        <v>5542</v>
      </c>
      <c r="G333" s="77" t="s">
        <v>5542</v>
      </c>
      <c r="H333" s="74"/>
      <c r="I333" s="75" t="s">
        <v>5854</v>
      </c>
      <c r="J333" s="75">
        <v>4</v>
      </c>
      <c r="K333" s="131" t="s">
        <v>2144</v>
      </c>
      <c r="L333" s="608"/>
      <c r="M333" s="608"/>
      <c r="N333" s="90" t="s">
        <v>5544</v>
      </c>
      <c r="O333" s="90" t="s">
        <v>5545</v>
      </c>
      <c r="P333" s="88"/>
      <c r="Q333" s="91" t="s">
        <v>5548</v>
      </c>
      <c r="R333" s="88"/>
      <c r="S333" s="88" t="s">
        <v>9975</v>
      </c>
      <c r="T333" s="71" t="s">
        <v>9977</v>
      </c>
    </row>
    <row r="334" spans="1:20" ht="46.5">
      <c r="A334" s="184" t="s">
        <v>5914</v>
      </c>
      <c r="B334" s="77" t="s">
        <v>5542</v>
      </c>
      <c r="C334" s="102">
        <v>23</v>
      </c>
      <c r="D334" s="77"/>
      <c r="E334" s="77" t="s">
        <v>5542</v>
      </c>
      <c r="F334" s="77" t="s">
        <v>5542</v>
      </c>
      <c r="G334" s="77" t="s">
        <v>5542</v>
      </c>
      <c r="H334" s="74"/>
      <c r="I334" s="75" t="s">
        <v>5855</v>
      </c>
      <c r="J334" s="75">
        <v>2</v>
      </c>
      <c r="K334" s="131" t="s">
        <v>2144</v>
      </c>
      <c r="L334" s="608"/>
      <c r="M334" s="608"/>
      <c r="N334" s="90" t="s">
        <v>5544</v>
      </c>
      <c r="O334" s="90" t="s">
        <v>5545</v>
      </c>
      <c r="P334" s="88"/>
      <c r="Q334" s="91" t="s">
        <v>5548</v>
      </c>
      <c r="R334" s="88"/>
      <c r="S334" s="88" t="s">
        <v>9975</v>
      </c>
      <c r="T334" s="71" t="s">
        <v>9977</v>
      </c>
    </row>
    <row r="335" spans="1:20" ht="46.5">
      <c r="A335" s="184" t="s">
        <v>5914</v>
      </c>
      <c r="B335" s="77" t="s">
        <v>5542</v>
      </c>
      <c r="C335" s="102">
        <v>24</v>
      </c>
      <c r="D335" s="77"/>
      <c r="E335" s="77" t="s">
        <v>5542</v>
      </c>
      <c r="F335" s="77" t="s">
        <v>5542</v>
      </c>
      <c r="G335" s="77" t="s">
        <v>5542</v>
      </c>
      <c r="H335" s="74"/>
      <c r="I335" s="75" t="s">
        <v>5856</v>
      </c>
      <c r="J335" s="75">
        <v>2</v>
      </c>
      <c r="K335" s="131" t="s">
        <v>2144</v>
      </c>
      <c r="L335" s="608"/>
      <c r="M335" s="608"/>
      <c r="N335" s="90" t="s">
        <v>5544</v>
      </c>
      <c r="O335" s="90" t="s">
        <v>5545</v>
      </c>
      <c r="P335" s="88"/>
      <c r="Q335" s="91" t="s">
        <v>5548</v>
      </c>
      <c r="R335" s="88"/>
      <c r="S335" s="88" t="s">
        <v>9975</v>
      </c>
      <c r="T335" s="71" t="s">
        <v>9977</v>
      </c>
    </row>
    <row r="336" spans="1:20" ht="46.5">
      <c r="A336" s="184" t="s">
        <v>5914</v>
      </c>
      <c r="B336" s="77" t="s">
        <v>5542</v>
      </c>
      <c r="C336" s="102">
        <v>25</v>
      </c>
      <c r="D336" s="77"/>
      <c r="E336" s="77" t="s">
        <v>5542</v>
      </c>
      <c r="F336" s="77" t="s">
        <v>5542</v>
      </c>
      <c r="G336" s="77" t="s">
        <v>5542</v>
      </c>
      <c r="H336" s="74"/>
      <c r="I336" s="75" t="s">
        <v>5857</v>
      </c>
      <c r="J336" s="75">
        <v>2</v>
      </c>
      <c r="K336" s="131" t="s">
        <v>2144</v>
      </c>
      <c r="L336" s="608"/>
      <c r="M336" s="608"/>
      <c r="N336" s="90" t="s">
        <v>5544</v>
      </c>
      <c r="O336" s="90" t="s">
        <v>5545</v>
      </c>
      <c r="P336" s="88"/>
      <c r="Q336" s="91" t="s">
        <v>5548</v>
      </c>
      <c r="R336" s="88"/>
      <c r="S336" s="88" t="s">
        <v>9975</v>
      </c>
      <c r="T336" s="71" t="s">
        <v>9977</v>
      </c>
    </row>
    <row r="337" spans="1:20" ht="46.5">
      <c r="A337" s="184" t="s">
        <v>5914</v>
      </c>
      <c r="B337" s="77" t="s">
        <v>5542</v>
      </c>
      <c r="C337" s="102">
        <v>26</v>
      </c>
      <c r="D337" s="77"/>
      <c r="E337" s="77" t="s">
        <v>5542</v>
      </c>
      <c r="F337" s="77" t="s">
        <v>5542</v>
      </c>
      <c r="G337" s="77" t="s">
        <v>5542</v>
      </c>
      <c r="H337" s="74"/>
      <c r="I337" s="75" t="s">
        <v>5858</v>
      </c>
      <c r="J337" s="75">
        <v>1</v>
      </c>
      <c r="K337" s="131" t="s">
        <v>2144</v>
      </c>
      <c r="L337" s="608"/>
      <c r="M337" s="608"/>
      <c r="N337" s="90" t="s">
        <v>5544</v>
      </c>
      <c r="O337" s="90" t="s">
        <v>5545</v>
      </c>
      <c r="P337" s="88"/>
      <c r="Q337" s="91" t="s">
        <v>5548</v>
      </c>
      <c r="R337" s="88"/>
      <c r="S337" s="88" t="s">
        <v>9975</v>
      </c>
      <c r="T337" s="71" t="s">
        <v>9977</v>
      </c>
    </row>
    <row r="338" spans="1:20" ht="46.5">
      <c r="A338" s="184" t="s">
        <v>5914</v>
      </c>
      <c r="B338" s="77" t="s">
        <v>5542</v>
      </c>
      <c r="C338" s="102">
        <v>27</v>
      </c>
      <c r="D338" s="77"/>
      <c r="E338" s="77" t="s">
        <v>5542</v>
      </c>
      <c r="F338" s="77" t="s">
        <v>5542</v>
      </c>
      <c r="G338" s="77" t="s">
        <v>5542</v>
      </c>
      <c r="H338" s="74"/>
      <c r="I338" s="75" t="s">
        <v>5859</v>
      </c>
      <c r="J338" s="75">
        <v>4</v>
      </c>
      <c r="K338" s="131" t="s">
        <v>2144</v>
      </c>
      <c r="L338" s="608"/>
      <c r="M338" s="608"/>
      <c r="N338" s="90" t="s">
        <v>5544</v>
      </c>
      <c r="O338" s="90" t="s">
        <v>5545</v>
      </c>
      <c r="P338" s="88"/>
      <c r="Q338" s="91" t="s">
        <v>5548</v>
      </c>
      <c r="R338" s="88"/>
      <c r="S338" s="88" t="s">
        <v>9975</v>
      </c>
      <c r="T338" s="71" t="s">
        <v>9977</v>
      </c>
    </row>
    <row r="339" spans="1:20" ht="46.5">
      <c r="A339" s="184" t="s">
        <v>5914</v>
      </c>
      <c r="B339" s="77" t="s">
        <v>5542</v>
      </c>
      <c r="C339" s="102">
        <v>28</v>
      </c>
      <c r="D339" s="77"/>
      <c r="E339" s="77" t="s">
        <v>5542</v>
      </c>
      <c r="F339" s="77" t="s">
        <v>5542</v>
      </c>
      <c r="G339" s="77" t="s">
        <v>5542</v>
      </c>
      <c r="H339" s="74"/>
      <c r="I339" s="75" t="s">
        <v>5860</v>
      </c>
      <c r="J339" s="75">
        <v>2</v>
      </c>
      <c r="K339" s="131" t="s">
        <v>2144</v>
      </c>
      <c r="L339" s="608"/>
      <c r="M339" s="608"/>
      <c r="N339" s="90" t="s">
        <v>5544</v>
      </c>
      <c r="O339" s="90" t="s">
        <v>5545</v>
      </c>
      <c r="P339" s="88"/>
      <c r="Q339" s="91" t="s">
        <v>5548</v>
      </c>
      <c r="R339" s="88"/>
      <c r="S339" s="88" t="s">
        <v>9975</v>
      </c>
      <c r="T339" s="71" t="s">
        <v>9977</v>
      </c>
    </row>
    <row r="340" spans="1:20" ht="46.5">
      <c r="A340" s="184" t="s">
        <v>5914</v>
      </c>
      <c r="B340" s="77" t="s">
        <v>5542</v>
      </c>
      <c r="C340" s="102">
        <v>29</v>
      </c>
      <c r="D340" s="77"/>
      <c r="E340" s="77" t="s">
        <v>5542</v>
      </c>
      <c r="F340" s="77" t="s">
        <v>5542</v>
      </c>
      <c r="G340" s="77" t="s">
        <v>5542</v>
      </c>
      <c r="H340" s="74"/>
      <c r="I340" s="75" t="s">
        <v>5861</v>
      </c>
      <c r="J340" s="75">
        <v>1</v>
      </c>
      <c r="K340" s="131" t="s">
        <v>2144</v>
      </c>
      <c r="L340" s="608"/>
      <c r="M340" s="608"/>
      <c r="N340" s="90" t="s">
        <v>5544</v>
      </c>
      <c r="O340" s="90" t="s">
        <v>5545</v>
      </c>
      <c r="P340" s="88"/>
      <c r="Q340" s="91" t="s">
        <v>5548</v>
      </c>
      <c r="R340" s="88"/>
      <c r="S340" s="88" t="s">
        <v>9975</v>
      </c>
      <c r="T340" s="71" t="s">
        <v>9977</v>
      </c>
    </row>
    <row r="341" spans="1:20" ht="46.5">
      <c r="A341" s="184" t="s">
        <v>5914</v>
      </c>
      <c r="B341" s="77" t="s">
        <v>5542</v>
      </c>
      <c r="C341" s="102">
        <v>30</v>
      </c>
      <c r="D341" s="77"/>
      <c r="E341" s="77" t="s">
        <v>5542</v>
      </c>
      <c r="F341" s="77" t="s">
        <v>5542</v>
      </c>
      <c r="G341" s="77" t="s">
        <v>5542</v>
      </c>
      <c r="H341" s="74"/>
      <c r="I341" s="75" t="s">
        <v>5859</v>
      </c>
      <c r="J341" s="75">
        <v>4</v>
      </c>
      <c r="K341" s="131" t="s">
        <v>2144</v>
      </c>
      <c r="L341" s="608"/>
      <c r="M341" s="608"/>
      <c r="N341" s="90" t="s">
        <v>5544</v>
      </c>
      <c r="O341" s="90" t="s">
        <v>5545</v>
      </c>
      <c r="P341" s="88"/>
      <c r="Q341" s="91" t="s">
        <v>5548</v>
      </c>
      <c r="R341" s="88"/>
      <c r="S341" s="88" t="s">
        <v>9975</v>
      </c>
      <c r="T341" s="71" t="s">
        <v>9977</v>
      </c>
    </row>
    <row r="342" spans="1:20" ht="46.5">
      <c r="A342" s="184" t="s">
        <v>5914</v>
      </c>
      <c r="B342" s="77" t="s">
        <v>5542</v>
      </c>
      <c r="C342" s="102">
        <v>31</v>
      </c>
      <c r="D342" s="77"/>
      <c r="E342" s="77" t="s">
        <v>5542</v>
      </c>
      <c r="F342" s="77" t="s">
        <v>5542</v>
      </c>
      <c r="G342" s="77" t="s">
        <v>5542</v>
      </c>
      <c r="H342" s="74"/>
      <c r="I342" s="75" t="s">
        <v>5862</v>
      </c>
      <c r="J342" s="75">
        <v>16</v>
      </c>
      <c r="K342" s="77" t="s">
        <v>5558</v>
      </c>
      <c r="L342" s="608"/>
      <c r="M342" s="608"/>
      <c r="N342" s="90" t="s">
        <v>5544</v>
      </c>
      <c r="O342" s="90" t="s">
        <v>5545</v>
      </c>
      <c r="P342" s="88"/>
      <c r="Q342" s="91" t="s">
        <v>5548</v>
      </c>
      <c r="R342" s="88"/>
      <c r="S342" s="88" t="s">
        <v>9975</v>
      </c>
      <c r="T342" s="71" t="s">
        <v>9977</v>
      </c>
    </row>
    <row r="343" spans="1:20" ht="46.5">
      <c r="A343" s="184" t="s">
        <v>5914</v>
      </c>
      <c r="B343" s="77" t="s">
        <v>5542</v>
      </c>
      <c r="C343" s="102">
        <v>32</v>
      </c>
      <c r="D343" s="77"/>
      <c r="E343" s="77" t="s">
        <v>5542</v>
      </c>
      <c r="F343" s="77" t="s">
        <v>5542</v>
      </c>
      <c r="G343" s="77" t="s">
        <v>5542</v>
      </c>
      <c r="H343" s="74"/>
      <c r="I343" s="75" t="s">
        <v>5863</v>
      </c>
      <c r="J343" s="75">
        <v>4</v>
      </c>
      <c r="K343" s="77" t="s">
        <v>5558</v>
      </c>
      <c r="L343" s="608"/>
      <c r="M343" s="608"/>
      <c r="N343" s="90" t="s">
        <v>5544</v>
      </c>
      <c r="O343" s="90" t="s">
        <v>5545</v>
      </c>
      <c r="P343" s="88"/>
      <c r="Q343" s="91" t="s">
        <v>5548</v>
      </c>
      <c r="R343" s="88"/>
      <c r="S343" s="88" t="s">
        <v>9975</v>
      </c>
      <c r="T343" s="71" t="s">
        <v>9977</v>
      </c>
    </row>
    <row r="344" spans="1:20" ht="46.5">
      <c r="A344" s="184" t="s">
        <v>5914</v>
      </c>
      <c r="B344" s="77" t="s">
        <v>5542</v>
      </c>
      <c r="C344" s="102">
        <v>33</v>
      </c>
      <c r="D344" s="77"/>
      <c r="E344" s="77" t="s">
        <v>5542</v>
      </c>
      <c r="F344" s="77" t="s">
        <v>5542</v>
      </c>
      <c r="G344" s="77" t="s">
        <v>5542</v>
      </c>
      <c r="H344" s="74"/>
      <c r="I344" s="75" t="s">
        <v>5864</v>
      </c>
      <c r="J344" s="75">
        <v>2</v>
      </c>
      <c r="K344" s="131" t="s">
        <v>2144</v>
      </c>
      <c r="L344" s="608"/>
      <c r="M344" s="608"/>
      <c r="N344" s="90" t="s">
        <v>5544</v>
      </c>
      <c r="O344" s="90" t="s">
        <v>5545</v>
      </c>
      <c r="P344" s="88"/>
      <c r="Q344" s="91" t="s">
        <v>5548</v>
      </c>
      <c r="R344" s="88"/>
      <c r="S344" s="88" t="s">
        <v>9975</v>
      </c>
      <c r="T344" s="71" t="s">
        <v>9977</v>
      </c>
    </row>
    <row r="345" spans="1:20" ht="46.5">
      <c r="A345" s="184" t="s">
        <v>5914</v>
      </c>
      <c r="B345" s="77" t="s">
        <v>5542</v>
      </c>
      <c r="C345" s="102">
        <v>34</v>
      </c>
      <c r="D345" s="77"/>
      <c r="E345" s="77" t="s">
        <v>5542</v>
      </c>
      <c r="F345" s="77" t="s">
        <v>5542</v>
      </c>
      <c r="G345" s="77" t="s">
        <v>5542</v>
      </c>
      <c r="H345" s="74"/>
      <c r="I345" s="75" t="s">
        <v>5865</v>
      </c>
      <c r="J345" s="75">
        <v>2</v>
      </c>
      <c r="K345" s="77" t="s">
        <v>5558</v>
      </c>
      <c r="L345" s="608"/>
      <c r="M345" s="608"/>
      <c r="N345" s="90" t="s">
        <v>5544</v>
      </c>
      <c r="O345" s="90" t="s">
        <v>5545</v>
      </c>
      <c r="P345" s="88"/>
      <c r="Q345" s="91" t="s">
        <v>5548</v>
      </c>
      <c r="R345" s="88"/>
      <c r="S345" s="88" t="s">
        <v>9975</v>
      </c>
      <c r="T345" s="71" t="s">
        <v>9977</v>
      </c>
    </row>
    <row r="346" spans="1:20" ht="46.5">
      <c r="A346" s="184" t="s">
        <v>5914</v>
      </c>
      <c r="B346" s="77" t="s">
        <v>5542</v>
      </c>
      <c r="C346" s="102">
        <v>35</v>
      </c>
      <c r="D346" s="77"/>
      <c r="E346" s="77" t="s">
        <v>5542</v>
      </c>
      <c r="F346" s="77" t="s">
        <v>5542</v>
      </c>
      <c r="G346" s="77" t="s">
        <v>5542</v>
      </c>
      <c r="H346" s="74"/>
      <c r="I346" s="75" t="s">
        <v>5866</v>
      </c>
      <c r="J346" s="75">
        <v>2</v>
      </c>
      <c r="K346" s="77" t="s">
        <v>5558</v>
      </c>
      <c r="L346" s="608"/>
      <c r="M346" s="608"/>
      <c r="N346" s="90" t="s">
        <v>5544</v>
      </c>
      <c r="O346" s="90" t="s">
        <v>5545</v>
      </c>
      <c r="P346" s="88"/>
      <c r="Q346" s="91" t="s">
        <v>5548</v>
      </c>
      <c r="R346" s="88"/>
      <c r="S346" s="88" t="s">
        <v>9975</v>
      </c>
      <c r="T346" s="71" t="s">
        <v>9977</v>
      </c>
    </row>
    <row r="347" spans="1:20" ht="46.5">
      <c r="A347" s="184" t="s">
        <v>5914</v>
      </c>
      <c r="B347" s="77" t="s">
        <v>5542</v>
      </c>
      <c r="C347" s="102">
        <v>36</v>
      </c>
      <c r="D347" s="77"/>
      <c r="E347" s="77" t="s">
        <v>5542</v>
      </c>
      <c r="F347" s="77" t="s">
        <v>5542</v>
      </c>
      <c r="G347" s="77" t="s">
        <v>5542</v>
      </c>
      <c r="H347" s="74"/>
      <c r="I347" s="75" t="s">
        <v>5867</v>
      </c>
      <c r="J347" s="75">
        <v>4</v>
      </c>
      <c r="K347" s="77" t="s">
        <v>5558</v>
      </c>
      <c r="L347" s="608"/>
      <c r="M347" s="608"/>
      <c r="N347" s="90" t="s">
        <v>5544</v>
      </c>
      <c r="O347" s="90" t="s">
        <v>5545</v>
      </c>
      <c r="P347" s="88"/>
      <c r="Q347" s="91" t="s">
        <v>5548</v>
      </c>
      <c r="R347" s="88"/>
      <c r="S347" s="88" t="s">
        <v>9975</v>
      </c>
      <c r="T347" s="71" t="s">
        <v>9977</v>
      </c>
    </row>
    <row r="348" spans="1:20" ht="46.5">
      <c r="A348" s="184" t="s">
        <v>5914</v>
      </c>
      <c r="B348" s="77" t="s">
        <v>5542</v>
      </c>
      <c r="C348" s="102">
        <v>37</v>
      </c>
      <c r="D348" s="77"/>
      <c r="E348" s="77" t="s">
        <v>5542</v>
      </c>
      <c r="F348" s="77" t="s">
        <v>5542</v>
      </c>
      <c r="G348" s="77" t="s">
        <v>5542</v>
      </c>
      <c r="H348" s="74"/>
      <c r="I348" s="75" t="s">
        <v>5868</v>
      </c>
      <c r="J348" s="75">
        <v>4</v>
      </c>
      <c r="K348" s="77" t="s">
        <v>5558</v>
      </c>
      <c r="L348" s="608"/>
      <c r="M348" s="608"/>
      <c r="N348" s="90" t="s">
        <v>5544</v>
      </c>
      <c r="O348" s="90" t="s">
        <v>5545</v>
      </c>
      <c r="P348" s="88"/>
      <c r="Q348" s="91" t="s">
        <v>5548</v>
      </c>
      <c r="R348" s="88"/>
      <c r="S348" s="88" t="s">
        <v>9975</v>
      </c>
      <c r="T348" s="71" t="s">
        <v>9977</v>
      </c>
    </row>
    <row r="349" spans="1:20" ht="46.5">
      <c r="A349" s="184" t="s">
        <v>5914</v>
      </c>
      <c r="B349" s="77" t="s">
        <v>5542</v>
      </c>
      <c r="C349" s="102">
        <v>38</v>
      </c>
      <c r="D349" s="77"/>
      <c r="E349" s="77" t="s">
        <v>5542</v>
      </c>
      <c r="F349" s="77" t="s">
        <v>5542</v>
      </c>
      <c r="G349" s="77" t="s">
        <v>5542</v>
      </c>
      <c r="H349" s="74"/>
      <c r="I349" s="75" t="s">
        <v>5869</v>
      </c>
      <c r="J349" s="75">
        <v>6</v>
      </c>
      <c r="K349" s="77" t="s">
        <v>5558</v>
      </c>
      <c r="L349" s="608"/>
      <c r="M349" s="608"/>
      <c r="N349" s="90" t="s">
        <v>5544</v>
      </c>
      <c r="O349" s="90" t="s">
        <v>5545</v>
      </c>
      <c r="P349" s="88"/>
      <c r="Q349" s="91" t="s">
        <v>5548</v>
      </c>
      <c r="R349" s="88"/>
      <c r="S349" s="88" t="s">
        <v>9975</v>
      </c>
      <c r="T349" s="71" t="s">
        <v>9977</v>
      </c>
    </row>
    <row r="350" spans="1:20" ht="46.5">
      <c r="A350" s="184" t="s">
        <v>5914</v>
      </c>
      <c r="B350" s="77" t="s">
        <v>5542</v>
      </c>
      <c r="C350" s="102">
        <v>39</v>
      </c>
      <c r="D350" s="77"/>
      <c r="E350" s="77" t="s">
        <v>5542</v>
      </c>
      <c r="F350" s="77" t="s">
        <v>5542</v>
      </c>
      <c r="G350" s="77" t="s">
        <v>5542</v>
      </c>
      <c r="H350" s="74"/>
      <c r="I350" s="75" t="s">
        <v>5870</v>
      </c>
      <c r="J350" s="75">
        <v>1</v>
      </c>
      <c r="K350" s="131" t="s">
        <v>2144</v>
      </c>
      <c r="L350" s="608"/>
      <c r="M350" s="608"/>
      <c r="N350" s="90" t="s">
        <v>5544</v>
      </c>
      <c r="O350" s="90" t="s">
        <v>5545</v>
      </c>
      <c r="P350" s="88"/>
      <c r="Q350" s="91" t="s">
        <v>5548</v>
      </c>
      <c r="R350" s="88"/>
      <c r="S350" s="88" t="s">
        <v>9975</v>
      </c>
      <c r="T350" s="71" t="s">
        <v>9977</v>
      </c>
    </row>
    <row r="351" spans="1:20" ht="46.5">
      <c r="A351" s="184" t="s">
        <v>5914</v>
      </c>
      <c r="B351" s="77" t="s">
        <v>5542</v>
      </c>
      <c r="C351" s="102">
        <v>40</v>
      </c>
      <c r="D351" s="77"/>
      <c r="E351" s="77" t="s">
        <v>5542</v>
      </c>
      <c r="F351" s="77" t="s">
        <v>5542</v>
      </c>
      <c r="G351" s="77" t="s">
        <v>5542</v>
      </c>
      <c r="H351" s="74"/>
      <c r="I351" s="103" t="s">
        <v>5871</v>
      </c>
      <c r="J351" s="75">
        <v>2</v>
      </c>
      <c r="K351" s="131" t="s">
        <v>2144</v>
      </c>
      <c r="L351" s="608"/>
      <c r="M351" s="608"/>
      <c r="N351" s="90" t="s">
        <v>5544</v>
      </c>
      <c r="O351" s="90" t="s">
        <v>5545</v>
      </c>
      <c r="P351" s="88"/>
      <c r="Q351" s="91" t="s">
        <v>5548</v>
      </c>
      <c r="R351" s="88"/>
      <c r="S351" s="88" t="s">
        <v>9975</v>
      </c>
      <c r="T351" s="71" t="s">
        <v>9977</v>
      </c>
    </row>
    <row r="352" spans="1:20" ht="46.5">
      <c r="A352" s="184" t="s">
        <v>5914</v>
      </c>
      <c r="B352" s="77" t="s">
        <v>5542</v>
      </c>
      <c r="C352" s="102">
        <v>41</v>
      </c>
      <c r="D352" s="77"/>
      <c r="E352" s="77" t="s">
        <v>5542</v>
      </c>
      <c r="F352" s="77" t="s">
        <v>5542</v>
      </c>
      <c r="G352" s="77" t="s">
        <v>5542</v>
      </c>
      <c r="H352" s="74"/>
      <c r="I352" s="103" t="s">
        <v>5872</v>
      </c>
      <c r="J352" s="75">
        <v>2</v>
      </c>
      <c r="K352" s="131" t="s">
        <v>2144</v>
      </c>
      <c r="L352" s="608"/>
      <c r="M352" s="608"/>
      <c r="N352" s="90" t="s">
        <v>5544</v>
      </c>
      <c r="O352" s="90" t="s">
        <v>5545</v>
      </c>
      <c r="P352" s="88"/>
      <c r="Q352" s="91" t="s">
        <v>5548</v>
      </c>
      <c r="R352" s="88"/>
      <c r="S352" s="88" t="s">
        <v>9975</v>
      </c>
      <c r="T352" s="71" t="s">
        <v>9977</v>
      </c>
    </row>
    <row r="353" spans="1:20" ht="46.5">
      <c r="A353" s="184" t="s">
        <v>5914</v>
      </c>
      <c r="B353" s="77" t="s">
        <v>5542</v>
      </c>
      <c r="C353" s="102">
        <v>42</v>
      </c>
      <c r="D353" s="77"/>
      <c r="E353" s="77" t="s">
        <v>5542</v>
      </c>
      <c r="F353" s="77" t="s">
        <v>5542</v>
      </c>
      <c r="G353" s="77" t="s">
        <v>5542</v>
      </c>
      <c r="H353" s="74"/>
      <c r="I353" s="103" t="s">
        <v>5873</v>
      </c>
      <c r="J353" s="75">
        <v>2</v>
      </c>
      <c r="K353" s="131" t="s">
        <v>2144</v>
      </c>
      <c r="L353" s="608"/>
      <c r="M353" s="608"/>
      <c r="N353" s="90" t="s">
        <v>5544</v>
      </c>
      <c r="O353" s="90" t="s">
        <v>5545</v>
      </c>
      <c r="P353" s="88"/>
      <c r="Q353" s="91" t="s">
        <v>5548</v>
      </c>
      <c r="R353" s="88"/>
      <c r="S353" s="88" t="s">
        <v>9975</v>
      </c>
      <c r="T353" s="71" t="s">
        <v>9977</v>
      </c>
    </row>
    <row r="354" spans="1:20" ht="46.5">
      <c r="A354" s="184" t="s">
        <v>5914</v>
      </c>
      <c r="B354" s="77" t="s">
        <v>5542</v>
      </c>
      <c r="C354" s="102">
        <v>43</v>
      </c>
      <c r="D354" s="77"/>
      <c r="E354" s="77" t="s">
        <v>5542</v>
      </c>
      <c r="F354" s="77" t="s">
        <v>5542</v>
      </c>
      <c r="G354" s="77" t="s">
        <v>5542</v>
      </c>
      <c r="H354" s="74"/>
      <c r="I354" s="103" t="s">
        <v>5874</v>
      </c>
      <c r="J354" s="75">
        <v>2</v>
      </c>
      <c r="K354" s="131" t="s">
        <v>2144</v>
      </c>
      <c r="L354" s="608"/>
      <c r="M354" s="608"/>
      <c r="N354" s="90" t="s">
        <v>5544</v>
      </c>
      <c r="O354" s="90" t="s">
        <v>5545</v>
      </c>
      <c r="P354" s="88"/>
      <c r="Q354" s="91" t="s">
        <v>5548</v>
      </c>
      <c r="R354" s="88"/>
      <c r="S354" s="88" t="s">
        <v>9975</v>
      </c>
      <c r="T354" s="71" t="s">
        <v>9977</v>
      </c>
    </row>
    <row r="355" spans="1:20" ht="46.5">
      <c r="A355" s="184" t="s">
        <v>5914</v>
      </c>
      <c r="B355" s="77" t="s">
        <v>5542</v>
      </c>
      <c r="C355" s="102">
        <v>44</v>
      </c>
      <c r="D355" s="77"/>
      <c r="E355" s="77" t="s">
        <v>5542</v>
      </c>
      <c r="F355" s="77" t="s">
        <v>5542</v>
      </c>
      <c r="G355" s="77" t="s">
        <v>5542</v>
      </c>
      <c r="H355" s="74"/>
      <c r="I355" s="103" t="s">
        <v>5875</v>
      </c>
      <c r="J355" s="75">
        <v>2</v>
      </c>
      <c r="K355" s="131" t="s">
        <v>2144</v>
      </c>
      <c r="L355" s="608"/>
      <c r="M355" s="608"/>
      <c r="N355" s="90" t="s">
        <v>5544</v>
      </c>
      <c r="O355" s="90" t="s">
        <v>5545</v>
      </c>
      <c r="P355" s="88"/>
      <c r="Q355" s="91" t="s">
        <v>5548</v>
      </c>
      <c r="R355" s="88"/>
      <c r="S355" s="88" t="s">
        <v>9975</v>
      </c>
      <c r="T355" s="71" t="s">
        <v>9977</v>
      </c>
    </row>
    <row r="356" spans="1:20" ht="46.5">
      <c r="A356" s="184" t="s">
        <v>5914</v>
      </c>
      <c r="B356" s="77" t="s">
        <v>5542</v>
      </c>
      <c r="C356" s="102">
        <v>45</v>
      </c>
      <c r="D356" s="77"/>
      <c r="E356" s="77" t="s">
        <v>5542</v>
      </c>
      <c r="F356" s="77" t="s">
        <v>5542</v>
      </c>
      <c r="G356" s="77" t="s">
        <v>5542</v>
      </c>
      <c r="H356" s="74"/>
      <c r="I356" s="103" t="s">
        <v>5876</v>
      </c>
      <c r="J356" s="75">
        <v>2</v>
      </c>
      <c r="K356" s="131" t="s">
        <v>2144</v>
      </c>
      <c r="L356" s="608"/>
      <c r="M356" s="608"/>
      <c r="N356" s="90" t="s">
        <v>5544</v>
      </c>
      <c r="O356" s="90" t="s">
        <v>5545</v>
      </c>
      <c r="P356" s="88"/>
      <c r="Q356" s="91" t="s">
        <v>5548</v>
      </c>
      <c r="R356" s="88"/>
      <c r="S356" s="88" t="s">
        <v>9975</v>
      </c>
      <c r="T356" s="71" t="s">
        <v>9977</v>
      </c>
    </row>
    <row r="357" spans="1:20" ht="46.5">
      <c r="A357" s="184" t="s">
        <v>5914</v>
      </c>
      <c r="B357" s="77" t="s">
        <v>5542</v>
      </c>
      <c r="C357" s="102">
        <v>46</v>
      </c>
      <c r="D357" s="77"/>
      <c r="E357" s="77" t="s">
        <v>5542</v>
      </c>
      <c r="F357" s="77" t="s">
        <v>5542</v>
      </c>
      <c r="G357" s="77" t="s">
        <v>5542</v>
      </c>
      <c r="H357" s="74"/>
      <c r="I357" s="103" t="s">
        <v>5877</v>
      </c>
      <c r="J357" s="75">
        <v>2</v>
      </c>
      <c r="K357" s="131" t="s">
        <v>2144</v>
      </c>
      <c r="L357" s="608"/>
      <c r="M357" s="608"/>
      <c r="N357" s="90" t="s">
        <v>5544</v>
      </c>
      <c r="O357" s="90" t="s">
        <v>5545</v>
      </c>
      <c r="P357" s="88"/>
      <c r="Q357" s="91" t="s">
        <v>5548</v>
      </c>
      <c r="R357" s="88"/>
      <c r="S357" s="88" t="s">
        <v>9975</v>
      </c>
      <c r="T357" s="71" t="s">
        <v>9977</v>
      </c>
    </row>
    <row r="358" spans="1:20" ht="46.5">
      <c r="A358" s="184" t="s">
        <v>5914</v>
      </c>
      <c r="B358" s="77" t="s">
        <v>5542</v>
      </c>
      <c r="C358" s="102">
        <v>47</v>
      </c>
      <c r="D358" s="77"/>
      <c r="E358" s="77" t="s">
        <v>5542</v>
      </c>
      <c r="F358" s="77" t="s">
        <v>5542</v>
      </c>
      <c r="G358" s="77" t="s">
        <v>5542</v>
      </c>
      <c r="H358" s="74"/>
      <c r="I358" s="103" t="s">
        <v>5878</v>
      </c>
      <c r="J358" s="75">
        <v>2</v>
      </c>
      <c r="K358" s="131" t="s">
        <v>2144</v>
      </c>
      <c r="L358" s="608"/>
      <c r="M358" s="608"/>
      <c r="N358" s="90" t="s">
        <v>5544</v>
      </c>
      <c r="O358" s="90" t="s">
        <v>5545</v>
      </c>
      <c r="P358" s="88"/>
      <c r="Q358" s="91" t="s">
        <v>5548</v>
      </c>
      <c r="R358" s="88"/>
      <c r="S358" s="88" t="s">
        <v>9975</v>
      </c>
      <c r="T358" s="71" t="s">
        <v>9977</v>
      </c>
    </row>
    <row r="359" spans="1:20" ht="46.5">
      <c r="A359" s="184" t="s">
        <v>5914</v>
      </c>
      <c r="B359" s="77" t="s">
        <v>5542</v>
      </c>
      <c r="C359" s="102">
        <v>48</v>
      </c>
      <c r="D359" s="77"/>
      <c r="E359" s="77" t="s">
        <v>5542</v>
      </c>
      <c r="F359" s="77" t="s">
        <v>5542</v>
      </c>
      <c r="G359" s="77" t="s">
        <v>5542</v>
      </c>
      <c r="H359" s="74"/>
      <c r="I359" s="103" t="s">
        <v>5879</v>
      </c>
      <c r="J359" s="75">
        <v>2</v>
      </c>
      <c r="K359" s="131" t="s">
        <v>2144</v>
      </c>
      <c r="L359" s="608"/>
      <c r="M359" s="608"/>
      <c r="N359" s="90" t="s">
        <v>5544</v>
      </c>
      <c r="O359" s="90" t="s">
        <v>5545</v>
      </c>
      <c r="P359" s="88"/>
      <c r="Q359" s="91" t="s">
        <v>5548</v>
      </c>
      <c r="R359" s="88"/>
      <c r="S359" s="88" t="s">
        <v>9975</v>
      </c>
      <c r="T359" s="71" t="s">
        <v>9977</v>
      </c>
    </row>
    <row r="360" spans="1:20" ht="54">
      <c r="A360" s="184" t="s">
        <v>5914</v>
      </c>
      <c r="B360" s="77" t="s">
        <v>5542</v>
      </c>
      <c r="C360" s="102">
        <v>49</v>
      </c>
      <c r="D360" s="77"/>
      <c r="E360" s="77" t="s">
        <v>5542</v>
      </c>
      <c r="F360" s="77" t="s">
        <v>5542</v>
      </c>
      <c r="G360" s="77" t="s">
        <v>5542</v>
      </c>
      <c r="H360" s="74"/>
      <c r="I360" s="139" t="s">
        <v>5880</v>
      </c>
      <c r="J360" s="75">
        <v>20</v>
      </c>
      <c r="K360" s="131" t="s">
        <v>2144</v>
      </c>
      <c r="L360" s="608"/>
      <c r="M360" s="608"/>
      <c r="N360" s="90" t="s">
        <v>5544</v>
      </c>
      <c r="O360" s="90" t="s">
        <v>5545</v>
      </c>
      <c r="P360" s="88"/>
      <c r="Q360" s="91" t="s">
        <v>5548</v>
      </c>
      <c r="R360" s="88"/>
      <c r="S360" s="88" t="s">
        <v>9975</v>
      </c>
      <c r="T360" s="71" t="s">
        <v>9977</v>
      </c>
    </row>
    <row r="361" spans="1:20" ht="54">
      <c r="A361" s="184" t="s">
        <v>5914</v>
      </c>
      <c r="B361" s="77" t="s">
        <v>5542</v>
      </c>
      <c r="C361" s="102">
        <v>50</v>
      </c>
      <c r="D361" s="77"/>
      <c r="E361" s="77" t="s">
        <v>5542</v>
      </c>
      <c r="F361" s="77" t="s">
        <v>5542</v>
      </c>
      <c r="G361" s="77" t="s">
        <v>5542</v>
      </c>
      <c r="H361" s="74"/>
      <c r="I361" s="89" t="s">
        <v>5881</v>
      </c>
      <c r="J361" s="75">
        <v>16</v>
      </c>
      <c r="K361" s="131" t="s">
        <v>2144</v>
      </c>
      <c r="L361" s="608"/>
      <c r="M361" s="608"/>
      <c r="N361" s="90" t="s">
        <v>5544</v>
      </c>
      <c r="O361" s="90" t="s">
        <v>5545</v>
      </c>
      <c r="P361" s="88"/>
      <c r="Q361" s="91" t="s">
        <v>5548</v>
      </c>
      <c r="R361" s="88"/>
      <c r="S361" s="88" t="s">
        <v>9975</v>
      </c>
      <c r="T361" s="71" t="s">
        <v>9977</v>
      </c>
    </row>
    <row r="362" spans="1:20" ht="54">
      <c r="A362" s="184" t="s">
        <v>5914</v>
      </c>
      <c r="B362" s="77" t="s">
        <v>5542</v>
      </c>
      <c r="C362" s="102">
        <v>51</v>
      </c>
      <c r="D362" s="77"/>
      <c r="E362" s="77" t="s">
        <v>5542</v>
      </c>
      <c r="F362" s="77" t="s">
        <v>5542</v>
      </c>
      <c r="G362" s="77" t="s">
        <v>5542</v>
      </c>
      <c r="H362" s="74"/>
      <c r="I362" s="89" t="s">
        <v>5882</v>
      </c>
      <c r="J362" s="75">
        <v>40</v>
      </c>
      <c r="K362" s="131" t="s">
        <v>2144</v>
      </c>
      <c r="L362" s="608"/>
      <c r="M362" s="608"/>
      <c r="N362" s="90" t="s">
        <v>5544</v>
      </c>
      <c r="O362" s="90" t="s">
        <v>5545</v>
      </c>
      <c r="P362" s="88"/>
      <c r="Q362" s="91" t="s">
        <v>5548</v>
      </c>
      <c r="R362" s="88"/>
      <c r="S362" s="88" t="s">
        <v>9975</v>
      </c>
      <c r="T362" s="71" t="s">
        <v>9977</v>
      </c>
    </row>
    <row r="363" spans="1:20" ht="54">
      <c r="A363" s="184" t="s">
        <v>5914</v>
      </c>
      <c r="B363" s="77" t="s">
        <v>5542</v>
      </c>
      <c r="C363" s="102">
        <v>52</v>
      </c>
      <c r="D363" s="77"/>
      <c r="E363" s="77" t="s">
        <v>5542</v>
      </c>
      <c r="F363" s="77" t="s">
        <v>5542</v>
      </c>
      <c r="G363" s="77" t="s">
        <v>5542</v>
      </c>
      <c r="H363" s="74"/>
      <c r="I363" s="89" t="s">
        <v>5883</v>
      </c>
      <c r="J363" s="75">
        <v>32</v>
      </c>
      <c r="K363" s="131" t="s">
        <v>2144</v>
      </c>
      <c r="L363" s="608"/>
      <c r="M363" s="608"/>
      <c r="N363" s="90" t="s">
        <v>5544</v>
      </c>
      <c r="O363" s="90" t="s">
        <v>5545</v>
      </c>
      <c r="P363" s="88"/>
      <c r="Q363" s="91" t="s">
        <v>5548</v>
      </c>
      <c r="R363" s="88"/>
      <c r="S363" s="88" t="s">
        <v>9975</v>
      </c>
      <c r="T363" s="71" t="s">
        <v>9977</v>
      </c>
    </row>
    <row r="364" spans="1:20" ht="46.5">
      <c r="A364" s="184" t="s">
        <v>5914</v>
      </c>
      <c r="B364" s="77" t="s">
        <v>5542</v>
      </c>
      <c r="C364" s="102">
        <v>53</v>
      </c>
      <c r="D364" s="77"/>
      <c r="E364" s="77" t="s">
        <v>5542</v>
      </c>
      <c r="F364" s="77" t="s">
        <v>5542</v>
      </c>
      <c r="G364" s="77" t="s">
        <v>5542</v>
      </c>
      <c r="H364" s="74"/>
      <c r="I364" s="89" t="s">
        <v>5884</v>
      </c>
      <c r="J364" s="75">
        <v>40</v>
      </c>
      <c r="K364" s="131" t="s">
        <v>2144</v>
      </c>
      <c r="L364" s="608"/>
      <c r="M364" s="608"/>
      <c r="N364" s="90" t="s">
        <v>5544</v>
      </c>
      <c r="O364" s="90" t="s">
        <v>5545</v>
      </c>
      <c r="P364" s="88"/>
      <c r="Q364" s="91" t="s">
        <v>5548</v>
      </c>
      <c r="R364" s="88"/>
      <c r="S364" s="88" t="s">
        <v>9975</v>
      </c>
      <c r="T364" s="71" t="s">
        <v>9977</v>
      </c>
    </row>
    <row r="365" spans="1:20" ht="46.5">
      <c r="A365" s="184" t="s">
        <v>5914</v>
      </c>
      <c r="B365" s="77" t="s">
        <v>5542</v>
      </c>
      <c r="C365" s="102">
        <v>54</v>
      </c>
      <c r="D365" s="77"/>
      <c r="E365" s="77" t="s">
        <v>5542</v>
      </c>
      <c r="F365" s="77" t="s">
        <v>5542</v>
      </c>
      <c r="G365" s="77" t="s">
        <v>5542</v>
      </c>
      <c r="H365" s="74"/>
      <c r="I365" s="89" t="s">
        <v>5885</v>
      </c>
      <c r="J365" s="75">
        <v>32</v>
      </c>
      <c r="K365" s="131" t="s">
        <v>2144</v>
      </c>
      <c r="L365" s="608"/>
      <c r="M365" s="608"/>
      <c r="N365" s="90" t="s">
        <v>5544</v>
      </c>
      <c r="O365" s="90" t="s">
        <v>5545</v>
      </c>
      <c r="P365" s="88"/>
      <c r="Q365" s="91" t="s">
        <v>5548</v>
      </c>
      <c r="R365" s="88"/>
      <c r="S365" s="88" t="s">
        <v>9975</v>
      </c>
      <c r="T365" s="71" t="s">
        <v>9977</v>
      </c>
    </row>
    <row r="366" spans="1:20" ht="46.5">
      <c r="A366" s="184" t="s">
        <v>5914</v>
      </c>
      <c r="B366" s="77" t="s">
        <v>5542</v>
      </c>
      <c r="C366" s="102">
        <v>55</v>
      </c>
      <c r="D366" s="77"/>
      <c r="E366" s="77" t="s">
        <v>5542</v>
      </c>
      <c r="F366" s="77" t="s">
        <v>5542</v>
      </c>
      <c r="G366" s="77" t="s">
        <v>5542</v>
      </c>
      <c r="H366" s="74"/>
      <c r="I366" s="89" t="s">
        <v>5886</v>
      </c>
      <c r="J366" s="75">
        <v>7</v>
      </c>
      <c r="K366" s="131" t="s">
        <v>2144</v>
      </c>
      <c r="L366" s="608"/>
      <c r="M366" s="608"/>
      <c r="N366" s="90" t="s">
        <v>5544</v>
      </c>
      <c r="O366" s="90" t="s">
        <v>5545</v>
      </c>
      <c r="P366" s="88"/>
      <c r="Q366" s="91" t="s">
        <v>5548</v>
      </c>
      <c r="R366" s="88"/>
      <c r="S366" s="88" t="s">
        <v>9975</v>
      </c>
      <c r="T366" s="71" t="s">
        <v>9977</v>
      </c>
    </row>
    <row r="367" spans="1:20" ht="46.5">
      <c r="A367" s="184" t="s">
        <v>5914</v>
      </c>
      <c r="B367" s="77" t="s">
        <v>5542</v>
      </c>
      <c r="C367" s="102">
        <v>56</v>
      </c>
      <c r="D367" s="77"/>
      <c r="E367" s="77" t="s">
        <v>5542</v>
      </c>
      <c r="F367" s="77" t="s">
        <v>5542</v>
      </c>
      <c r="G367" s="77" t="s">
        <v>5542</v>
      </c>
      <c r="H367" s="74"/>
      <c r="I367" s="89" t="s">
        <v>5887</v>
      </c>
      <c r="J367" s="75">
        <v>7</v>
      </c>
      <c r="K367" s="131" t="s">
        <v>2144</v>
      </c>
      <c r="L367" s="608"/>
      <c r="M367" s="608"/>
      <c r="N367" s="90" t="s">
        <v>5544</v>
      </c>
      <c r="O367" s="90" t="s">
        <v>5545</v>
      </c>
      <c r="P367" s="88"/>
      <c r="Q367" s="91" t="s">
        <v>5548</v>
      </c>
      <c r="R367" s="88"/>
      <c r="S367" s="88" t="s">
        <v>9975</v>
      </c>
      <c r="T367" s="71" t="s">
        <v>9977</v>
      </c>
    </row>
    <row r="368" spans="1:20" ht="46.5">
      <c r="A368" s="184" t="s">
        <v>5914</v>
      </c>
      <c r="B368" s="77" t="s">
        <v>5542</v>
      </c>
      <c r="C368" s="102">
        <v>57</v>
      </c>
      <c r="D368" s="77"/>
      <c r="E368" s="77" t="s">
        <v>5542</v>
      </c>
      <c r="F368" s="77" t="s">
        <v>5542</v>
      </c>
      <c r="G368" s="77" t="s">
        <v>5542</v>
      </c>
      <c r="H368" s="74"/>
      <c r="I368" s="89" t="s">
        <v>5888</v>
      </c>
      <c r="J368" s="75">
        <v>12</v>
      </c>
      <c r="K368" s="131" t="s">
        <v>2144</v>
      </c>
      <c r="L368" s="608"/>
      <c r="M368" s="608"/>
      <c r="N368" s="90" t="s">
        <v>5544</v>
      </c>
      <c r="O368" s="90" t="s">
        <v>5545</v>
      </c>
      <c r="P368" s="88"/>
      <c r="Q368" s="91" t="s">
        <v>5548</v>
      </c>
      <c r="R368" s="88"/>
      <c r="S368" s="88" t="s">
        <v>9975</v>
      </c>
      <c r="T368" s="71" t="s">
        <v>9977</v>
      </c>
    </row>
    <row r="369" spans="1:20" ht="46.5">
      <c r="A369" s="184" t="s">
        <v>5914</v>
      </c>
      <c r="B369" s="77" t="s">
        <v>5542</v>
      </c>
      <c r="C369" s="102">
        <v>58</v>
      </c>
      <c r="D369" s="77"/>
      <c r="E369" s="77" t="s">
        <v>5542</v>
      </c>
      <c r="F369" s="77" t="s">
        <v>5542</v>
      </c>
      <c r="G369" s="77" t="s">
        <v>5542</v>
      </c>
      <c r="H369" s="74"/>
      <c r="I369" s="89" t="s">
        <v>5889</v>
      </c>
      <c r="J369" s="75">
        <v>16</v>
      </c>
      <c r="K369" s="131" t="s">
        <v>2144</v>
      </c>
      <c r="L369" s="608"/>
      <c r="M369" s="608"/>
      <c r="N369" s="90" t="s">
        <v>5544</v>
      </c>
      <c r="O369" s="90" t="s">
        <v>5545</v>
      </c>
      <c r="P369" s="88"/>
      <c r="Q369" s="91" t="s">
        <v>5548</v>
      </c>
      <c r="R369" s="88"/>
      <c r="S369" s="88" t="s">
        <v>9975</v>
      </c>
      <c r="T369" s="71" t="s">
        <v>9977</v>
      </c>
    </row>
    <row r="370" spans="1:20" ht="46.5">
      <c r="A370" s="184" t="s">
        <v>5914</v>
      </c>
      <c r="B370" s="77" t="s">
        <v>5542</v>
      </c>
      <c r="C370" s="102">
        <v>59</v>
      </c>
      <c r="D370" s="77"/>
      <c r="E370" s="77" t="s">
        <v>5542</v>
      </c>
      <c r="F370" s="77" t="s">
        <v>5542</v>
      </c>
      <c r="G370" s="77" t="s">
        <v>5542</v>
      </c>
      <c r="H370" s="74"/>
      <c r="I370" s="89" t="s">
        <v>5890</v>
      </c>
      <c r="J370" s="75">
        <v>5</v>
      </c>
      <c r="K370" s="131" t="s">
        <v>2144</v>
      </c>
      <c r="L370" s="608"/>
      <c r="M370" s="608"/>
      <c r="N370" s="90" t="s">
        <v>5544</v>
      </c>
      <c r="O370" s="90" t="s">
        <v>5545</v>
      </c>
      <c r="P370" s="88"/>
      <c r="Q370" s="91" t="s">
        <v>5548</v>
      </c>
      <c r="R370" s="88"/>
      <c r="S370" s="88" t="s">
        <v>9975</v>
      </c>
      <c r="T370" s="71" t="s">
        <v>9977</v>
      </c>
    </row>
    <row r="371" spans="1:20" ht="46.5">
      <c r="A371" s="184" t="s">
        <v>5914</v>
      </c>
      <c r="B371" s="77" t="s">
        <v>5542</v>
      </c>
      <c r="C371" s="102">
        <v>60</v>
      </c>
      <c r="D371" s="77"/>
      <c r="E371" s="77" t="s">
        <v>5542</v>
      </c>
      <c r="F371" s="77" t="s">
        <v>5542</v>
      </c>
      <c r="G371" s="77" t="s">
        <v>5542</v>
      </c>
      <c r="H371" s="74"/>
      <c r="I371" s="89" t="s">
        <v>5891</v>
      </c>
      <c r="J371" s="75">
        <v>6</v>
      </c>
      <c r="K371" s="131" t="s">
        <v>2144</v>
      </c>
      <c r="L371" s="609"/>
      <c r="M371" s="609"/>
      <c r="N371" s="90" t="s">
        <v>5544</v>
      </c>
      <c r="O371" s="90" t="s">
        <v>5545</v>
      </c>
      <c r="P371" s="88"/>
      <c r="Q371" s="91" t="s">
        <v>5548</v>
      </c>
      <c r="R371" s="88"/>
      <c r="S371" s="88" t="s">
        <v>9975</v>
      </c>
      <c r="T371" s="71" t="s">
        <v>9977</v>
      </c>
    </row>
    <row r="372" spans="1:20" ht="15" customHeight="1">
      <c r="A372" s="184" t="s">
        <v>5915</v>
      </c>
      <c r="B372" s="140" t="s">
        <v>5542</v>
      </c>
      <c r="C372" s="141">
        <v>1</v>
      </c>
      <c r="D372" s="142" t="s">
        <v>5542</v>
      </c>
      <c r="E372" s="142" t="s">
        <v>5542</v>
      </c>
      <c r="F372" s="142" t="s">
        <v>5542</v>
      </c>
      <c r="G372" s="142" t="s">
        <v>5542</v>
      </c>
      <c r="H372" s="142"/>
      <c r="I372" s="143" t="s">
        <v>5892</v>
      </c>
      <c r="J372" s="144">
        <v>1</v>
      </c>
      <c r="K372" s="142" t="s">
        <v>2144</v>
      </c>
      <c r="L372" s="145">
        <v>374</v>
      </c>
      <c r="M372" s="145">
        <f>L372*J372</f>
        <v>374</v>
      </c>
      <c r="N372" s="146" t="s">
        <v>5893</v>
      </c>
      <c r="O372" s="142" t="s">
        <v>5894</v>
      </c>
      <c r="P372" s="142" t="s">
        <v>5542</v>
      </c>
      <c r="Q372" s="91" t="s">
        <v>5548</v>
      </c>
      <c r="R372" s="147"/>
      <c r="S372" s="147" t="s">
        <v>9975</v>
      </c>
    </row>
    <row r="373" spans="1:20" ht="15" customHeight="1">
      <c r="A373" s="184" t="s">
        <v>5915</v>
      </c>
      <c r="B373" s="140" t="s">
        <v>5542</v>
      </c>
      <c r="C373" s="141">
        <v>2</v>
      </c>
      <c r="D373" s="142" t="s">
        <v>5542</v>
      </c>
      <c r="E373" s="142" t="s">
        <v>5542</v>
      </c>
      <c r="F373" s="142" t="s">
        <v>5542</v>
      </c>
      <c r="G373" s="142" t="s">
        <v>5542</v>
      </c>
      <c r="H373" s="142"/>
      <c r="I373" s="143" t="s">
        <v>5895</v>
      </c>
      <c r="J373" s="144">
        <v>2</v>
      </c>
      <c r="K373" s="142" t="s">
        <v>2144</v>
      </c>
      <c r="L373" s="145">
        <v>35</v>
      </c>
      <c r="M373" s="145">
        <f>L373*J373</f>
        <v>70</v>
      </c>
      <c r="N373" s="146" t="s">
        <v>5893</v>
      </c>
      <c r="O373" s="142" t="s">
        <v>5894</v>
      </c>
      <c r="P373" s="142" t="s">
        <v>5542</v>
      </c>
      <c r="Q373" s="148" t="s">
        <v>5548</v>
      </c>
      <c r="R373" s="147"/>
      <c r="S373" s="147" t="s">
        <v>9975</v>
      </c>
    </row>
    <row r="374" spans="1:20" ht="15" customHeight="1">
      <c r="A374" s="184" t="s">
        <v>5915</v>
      </c>
      <c r="B374" s="140" t="s">
        <v>5542</v>
      </c>
      <c r="C374" s="141">
        <v>3</v>
      </c>
      <c r="D374" s="142" t="s">
        <v>5542</v>
      </c>
      <c r="E374" s="142" t="s">
        <v>5542</v>
      </c>
      <c r="F374" s="142" t="s">
        <v>5542</v>
      </c>
      <c r="G374" s="142" t="s">
        <v>5542</v>
      </c>
      <c r="H374" s="142"/>
      <c r="I374" s="143" t="s">
        <v>5896</v>
      </c>
      <c r="J374" s="144">
        <v>16</v>
      </c>
      <c r="K374" s="142" t="s">
        <v>2144</v>
      </c>
      <c r="L374" s="145">
        <v>0.25</v>
      </c>
      <c r="M374" s="145">
        <f t="shared" ref="M374:M377" si="0">L374*J374</f>
        <v>4</v>
      </c>
      <c r="N374" s="146" t="s">
        <v>5893</v>
      </c>
      <c r="O374" s="142" t="s">
        <v>5894</v>
      </c>
      <c r="P374" s="142" t="s">
        <v>5542</v>
      </c>
      <c r="Q374" s="148" t="s">
        <v>5548</v>
      </c>
      <c r="R374" s="147"/>
      <c r="S374" s="147" t="s">
        <v>9975</v>
      </c>
    </row>
    <row r="375" spans="1:20" ht="15" customHeight="1">
      <c r="A375" s="184" t="s">
        <v>5915</v>
      </c>
      <c r="B375" s="140" t="s">
        <v>5542</v>
      </c>
      <c r="C375" s="141">
        <v>4</v>
      </c>
      <c r="D375" s="142" t="s">
        <v>5542</v>
      </c>
      <c r="E375" s="142" t="s">
        <v>5542</v>
      </c>
      <c r="F375" s="142" t="s">
        <v>5542</v>
      </c>
      <c r="G375" s="142" t="s">
        <v>5542</v>
      </c>
      <c r="H375" s="142"/>
      <c r="I375" s="143" t="s">
        <v>5897</v>
      </c>
      <c r="J375" s="144">
        <v>32</v>
      </c>
      <c r="K375" s="142" t="s">
        <v>2144</v>
      </c>
      <c r="L375" s="145">
        <v>0.15</v>
      </c>
      <c r="M375" s="145">
        <f t="shared" si="0"/>
        <v>4.8</v>
      </c>
      <c r="N375" s="146" t="s">
        <v>5893</v>
      </c>
      <c r="O375" s="142" t="s">
        <v>5894</v>
      </c>
      <c r="P375" s="142" t="s">
        <v>5542</v>
      </c>
      <c r="Q375" s="148" t="s">
        <v>5548</v>
      </c>
      <c r="R375" s="147"/>
      <c r="S375" s="147" t="s">
        <v>9975</v>
      </c>
    </row>
    <row r="376" spans="1:20" ht="15" customHeight="1">
      <c r="A376" s="184" t="s">
        <v>5915</v>
      </c>
      <c r="B376" s="140" t="s">
        <v>5542</v>
      </c>
      <c r="C376" s="141">
        <v>5</v>
      </c>
      <c r="D376" s="142" t="s">
        <v>5542</v>
      </c>
      <c r="E376" s="142" t="s">
        <v>5542</v>
      </c>
      <c r="F376" s="142" t="s">
        <v>5542</v>
      </c>
      <c r="G376" s="142" t="s">
        <v>5542</v>
      </c>
      <c r="H376" s="142"/>
      <c r="I376" s="143" t="s">
        <v>5898</v>
      </c>
      <c r="J376" s="144">
        <v>2</v>
      </c>
      <c r="K376" s="142" t="s">
        <v>2144</v>
      </c>
      <c r="L376" s="145">
        <v>0.5</v>
      </c>
      <c r="M376" s="145">
        <f t="shared" si="0"/>
        <v>1</v>
      </c>
      <c r="N376" s="146" t="s">
        <v>5893</v>
      </c>
      <c r="O376" s="142" t="s">
        <v>5894</v>
      </c>
      <c r="P376" s="142" t="s">
        <v>5542</v>
      </c>
      <c r="Q376" s="148" t="s">
        <v>5548</v>
      </c>
      <c r="R376" s="147"/>
      <c r="S376" s="147" t="s">
        <v>9975</v>
      </c>
    </row>
    <row r="377" spans="1:20" ht="15" customHeight="1">
      <c r="A377" s="184" t="s">
        <v>5915</v>
      </c>
      <c r="B377" s="140" t="s">
        <v>5542</v>
      </c>
      <c r="C377" s="141">
        <v>6</v>
      </c>
      <c r="D377" s="142" t="s">
        <v>5542</v>
      </c>
      <c r="E377" s="142" t="s">
        <v>5542</v>
      </c>
      <c r="F377" s="142" t="s">
        <v>5542</v>
      </c>
      <c r="G377" s="142" t="s">
        <v>5542</v>
      </c>
      <c r="H377" s="142"/>
      <c r="I377" s="143" t="s">
        <v>5899</v>
      </c>
      <c r="J377" s="144">
        <v>1</v>
      </c>
      <c r="K377" s="142" t="s">
        <v>2144</v>
      </c>
      <c r="L377" s="145">
        <v>1</v>
      </c>
      <c r="M377" s="145">
        <f t="shared" si="0"/>
        <v>1</v>
      </c>
      <c r="N377" s="146" t="s">
        <v>5893</v>
      </c>
      <c r="O377" s="142" t="s">
        <v>5894</v>
      </c>
      <c r="P377" s="142" t="s">
        <v>5542</v>
      </c>
      <c r="Q377" s="148" t="s">
        <v>5548</v>
      </c>
      <c r="R377" s="147"/>
      <c r="S377" s="147" t="s">
        <v>9975</v>
      </c>
    </row>
    <row r="378" spans="1:20" ht="33.75">
      <c r="A378" s="184" t="s">
        <v>5916</v>
      </c>
      <c r="B378" s="140" t="s">
        <v>5542</v>
      </c>
      <c r="C378" s="141">
        <v>1</v>
      </c>
      <c r="D378" s="142" t="s">
        <v>5542</v>
      </c>
      <c r="E378" s="142" t="s">
        <v>5542</v>
      </c>
      <c r="F378" s="142" t="s">
        <v>5542</v>
      </c>
      <c r="G378" s="142" t="s">
        <v>5542</v>
      </c>
      <c r="H378" s="142"/>
      <c r="I378" s="143" t="s">
        <v>5900</v>
      </c>
      <c r="J378" s="144">
        <v>1</v>
      </c>
      <c r="K378" s="142" t="s">
        <v>5901</v>
      </c>
      <c r="L378" s="611">
        <v>920</v>
      </c>
      <c r="M378" s="611">
        <v>920</v>
      </c>
      <c r="N378" s="146" t="s">
        <v>5902</v>
      </c>
      <c r="O378" s="142" t="s">
        <v>5894</v>
      </c>
      <c r="P378" s="142" t="s">
        <v>5542</v>
      </c>
      <c r="Q378" s="91" t="s">
        <v>5548</v>
      </c>
      <c r="R378" s="147"/>
      <c r="S378" s="147" t="s">
        <v>9975</v>
      </c>
    </row>
    <row r="379" spans="1:20" ht="33.75">
      <c r="A379" s="184" t="s">
        <v>5916</v>
      </c>
      <c r="B379" s="140" t="s">
        <v>5542</v>
      </c>
      <c r="C379" s="141">
        <v>2</v>
      </c>
      <c r="D379" s="142" t="s">
        <v>5542</v>
      </c>
      <c r="E379" s="142" t="s">
        <v>5542</v>
      </c>
      <c r="F379" s="142" t="s">
        <v>5542</v>
      </c>
      <c r="G379" s="142" t="s">
        <v>5542</v>
      </c>
      <c r="H379" s="142"/>
      <c r="I379" s="143" t="s">
        <v>5903</v>
      </c>
      <c r="J379" s="144">
        <v>2</v>
      </c>
      <c r="K379" s="142" t="s">
        <v>5901</v>
      </c>
      <c r="L379" s="612"/>
      <c r="M379" s="612"/>
      <c r="N379" s="146" t="s">
        <v>5902</v>
      </c>
      <c r="O379" s="142" t="s">
        <v>5894</v>
      </c>
      <c r="P379" s="142" t="s">
        <v>5542</v>
      </c>
      <c r="Q379" s="148" t="s">
        <v>5548</v>
      </c>
      <c r="R379" s="147"/>
      <c r="S379" s="147" t="s">
        <v>9975</v>
      </c>
    </row>
    <row r="380" spans="1:20" ht="33.75">
      <c r="A380" s="184" t="s">
        <v>5916</v>
      </c>
      <c r="B380" s="140" t="s">
        <v>5542</v>
      </c>
      <c r="C380" s="141">
        <v>3</v>
      </c>
      <c r="D380" s="142" t="s">
        <v>5542</v>
      </c>
      <c r="E380" s="142" t="s">
        <v>5542</v>
      </c>
      <c r="F380" s="142" t="s">
        <v>5542</v>
      </c>
      <c r="G380" s="142" t="s">
        <v>5542</v>
      </c>
      <c r="H380" s="142"/>
      <c r="I380" s="149" t="s">
        <v>5904</v>
      </c>
      <c r="J380" s="144">
        <v>1</v>
      </c>
      <c r="K380" s="142" t="s">
        <v>2144</v>
      </c>
      <c r="L380" s="613"/>
      <c r="M380" s="613"/>
      <c r="N380" s="146" t="s">
        <v>5902</v>
      </c>
      <c r="O380" s="142" t="s">
        <v>5894</v>
      </c>
      <c r="P380" s="142" t="s">
        <v>5542</v>
      </c>
      <c r="Q380" s="148" t="s">
        <v>5548</v>
      </c>
      <c r="R380" s="147"/>
      <c r="S380" s="147" t="s">
        <v>9975</v>
      </c>
    </row>
    <row r="381" spans="1:20" ht="60">
      <c r="A381" s="184" t="s">
        <v>10293</v>
      </c>
      <c r="B381" s="485" t="s">
        <v>5542</v>
      </c>
      <c r="C381" s="486" t="s">
        <v>363</v>
      </c>
      <c r="D381" s="485" t="s">
        <v>10266</v>
      </c>
      <c r="E381" s="485" t="s">
        <v>5542</v>
      </c>
      <c r="F381" s="488" t="s">
        <v>5542</v>
      </c>
      <c r="G381" s="492" t="s">
        <v>5542</v>
      </c>
      <c r="H381" s="492"/>
      <c r="I381" s="491" t="s">
        <v>10267</v>
      </c>
      <c r="J381" s="490">
        <v>2</v>
      </c>
      <c r="K381" s="495" t="s">
        <v>2144</v>
      </c>
      <c r="L381" s="492">
        <v>2.64</v>
      </c>
      <c r="M381" s="492">
        <v>5.28</v>
      </c>
      <c r="N381" s="487" t="s">
        <v>10268</v>
      </c>
      <c r="O381" s="485" t="s">
        <v>10269</v>
      </c>
      <c r="P381" s="485"/>
      <c r="Q381" s="488" t="s">
        <v>10270</v>
      </c>
      <c r="R381" s="489" t="s">
        <v>10271</v>
      </c>
      <c r="S381" s="71" t="s">
        <v>10294</v>
      </c>
    </row>
    <row r="382" spans="1:20" ht="75">
      <c r="A382" s="184" t="s">
        <v>10293</v>
      </c>
      <c r="B382" s="485" t="s">
        <v>5542</v>
      </c>
      <c r="C382" s="486" t="s">
        <v>374</v>
      </c>
      <c r="D382" s="485" t="s">
        <v>10266</v>
      </c>
      <c r="E382" s="485" t="s">
        <v>5542</v>
      </c>
      <c r="F382" s="488" t="s">
        <v>5542</v>
      </c>
      <c r="G382" s="492" t="s">
        <v>5542</v>
      </c>
      <c r="H382" s="492"/>
      <c r="I382" s="491" t="s">
        <v>10272</v>
      </c>
      <c r="J382" s="490">
        <v>1</v>
      </c>
      <c r="K382" s="495" t="s">
        <v>2144</v>
      </c>
      <c r="L382" s="492">
        <v>0.96</v>
      </c>
      <c r="M382" s="492">
        <v>0.96</v>
      </c>
      <c r="N382" s="487" t="s">
        <v>10268</v>
      </c>
      <c r="O382" s="485" t="s">
        <v>10269</v>
      </c>
      <c r="P382" s="485"/>
      <c r="Q382" s="488" t="s">
        <v>10270</v>
      </c>
      <c r="R382" s="489" t="s">
        <v>10271</v>
      </c>
    </row>
    <row r="383" spans="1:20" ht="60">
      <c r="A383" s="184" t="s">
        <v>10293</v>
      </c>
      <c r="B383" s="485" t="s">
        <v>5542</v>
      </c>
      <c r="C383" s="486" t="s">
        <v>376</v>
      </c>
      <c r="D383" s="485" t="s">
        <v>10266</v>
      </c>
      <c r="E383" s="485" t="s">
        <v>5542</v>
      </c>
      <c r="F383" s="488" t="s">
        <v>5542</v>
      </c>
      <c r="G383" s="492" t="s">
        <v>5542</v>
      </c>
      <c r="H383" s="492"/>
      <c r="I383" s="491" t="s">
        <v>10273</v>
      </c>
      <c r="J383" s="490">
        <v>4</v>
      </c>
      <c r="K383" s="495" t="s">
        <v>2144</v>
      </c>
      <c r="L383" s="492">
        <v>0.72</v>
      </c>
      <c r="M383" s="492">
        <v>2.88</v>
      </c>
      <c r="N383" s="487" t="s">
        <v>10268</v>
      </c>
      <c r="O383" s="485" t="s">
        <v>10269</v>
      </c>
      <c r="P383" s="485"/>
      <c r="Q383" s="488" t="s">
        <v>10270</v>
      </c>
      <c r="R383" s="489" t="s">
        <v>10271</v>
      </c>
    </row>
    <row r="384" spans="1:20" ht="60">
      <c r="A384" s="184" t="s">
        <v>10293</v>
      </c>
      <c r="B384" s="485" t="s">
        <v>5542</v>
      </c>
      <c r="C384" s="486" t="s">
        <v>367</v>
      </c>
      <c r="D384" s="485" t="s">
        <v>10266</v>
      </c>
      <c r="E384" s="485" t="s">
        <v>5542</v>
      </c>
      <c r="F384" s="488" t="s">
        <v>5542</v>
      </c>
      <c r="G384" s="492" t="s">
        <v>5542</v>
      </c>
      <c r="H384" s="492"/>
      <c r="I384" s="491" t="s">
        <v>10274</v>
      </c>
      <c r="J384" s="490">
        <v>1</v>
      </c>
      <c r="K384" s="495" t="s">
        <v>2144</v>
      </c>
      <c r="L384" s="492">
        <v>0.72</v>
      </c>
      <c r="M384" s="492">
        <v>0.72</v>
      </c>
      <c r="N384" s="487" t="s">
        <v>10268</v>
      </c>
      <c r="O384" s="485" t="s">
        <v>10269</v>
      </c>
      <c r="P384" s="485"/>
      <c r="Q384" s="488" t="s">
        <v>10270</v>
      </c>
      <c r="R384" s="489" t="s">
        <v>10271</v>
      </c>
    </row>
    <row r="385" spans="1:18" ht="60">
      <c r="A385" s="184" t="s">
        <v>10293</v>
      </c>
      <c r="B385" s="478" t="s">
        <v>5542</v>
      </c>
      <c r="C385" s="486" t="s">
        <v>379</v>
      </c>
      <c r="D385" s="478"/>
      <c r="E385" s="478" t="s">
        <v>5542</v>
      </c>
      <c r="F385" s="479" t="s">
        <v>5542</v>
      </c>
      <c r="G385" s="475" t="s">
        <v>5542</v>
      </c>
      <c r="H385" s="497"/>
      <c r="I385" s="491" t="s">
        <v>10275</v>
      </c>
      <c r="J385" s="490">
        <v>2</v>
      </c>
      <c r="K385" s="495" t="s">
        <v>2144</v>
      </c>
      <c r="L385" s="484">
        <v>0.6</v>
      </c>
      <c r="M385" s="484">
        <v>1.2</v>
      </c>
      <c r="N385" s="474" t="s">
        <v>5544</v>
      </c>
      <c r="O385" s="482" t="s">
        <v>5545</v>
      </c>
      <c r="P385" s="482"/>
      <c r="Q385" s="488" t="s">
        <v>10270</v>
      </c>
      <c r="R385" s="489" t="s">
        <v>10271</v>
      </c>
    </row>
    <row r="386" spans="1:18" ht="60">
      <c r="A386" s="184" t="s">
        <v>10293</v>
      </c>
      <c r="B386" s="478" t="s">
        <v>5542</v>
      </c>
      <c r="C386" s="486" t="s">
        <v>381</v>
      </c>
      <c r="D386" s="476"/>
      <c r="E386" s="478" t="s">
        <v>5542</v>
      </c>
      <c r="F386" s="479" t="s">
        <v>5542</v>
      </c>
      <c r="G386" s="475" t="s">
        <v>5542</v>
      </c>
      <c r="H386" s="477"/>
      <c r="I386" s="491" t="s">
        <v>10276</v>
      </c>
      <c r="J386" s="490">
        <v>1</v>
      </c>
      <c r="K386" s="495" t="s">
        <v>2144</v>
      </c>
      <c r="L386" s="484">
        <v>27.6</v>
      </c>
      <c r="M386" s="484">
        <v>27.6</v>
      </c>
      <c r="N386" s="474" t="s">
        <v>5544</v>
      </c>
      <c r="O386" s="482" t="s">
        <v>5545</v>
      </c>
      <c r="P386" s="476"/>
      <c r="Q386" s="488" t="s">
        <v>10270</v>
      </c>
      <c r="R386" s="489" t="s">
        <v>10271</v>
      </c>
    </row>
    <row r="387" spans="1:18" ht="60">
      <c r="A387" s="184" t="s">
        <v>10293</v>
      </c>
      <c r="B387" s="480" t="s">
        <v>5542</v>
      </c>
      <c r="C387" s="486" t="s">
        <v>383</v>
      </c>
      <c r="D387" s="481"/>
      <c r="E387" s="480" t="s">
        <v>5542</v>
      </c>
      <c r="F387" s="493" t="s">
        <v>5542</v>
      </c>
      <c r="G387" s="475" t="s">
        <v>5542</v>
      </c>
      <c r="H387" s="477"/>
      <c r="I387" s="491" t="s">
        <v>10277</v>
      </c>
      <c r="J387" s="490">
        <v>1</v>
      </c>
      <c r="K387" s="495" t="s">
        <v>2144</v>
      </c>
      <c r="L387" s="484">
        <v>8.16</v>
      </c>
      <c r="M387" s="484">
        <v>8.16</v>
      </c>
      <c r="N387" s="474" t="s">
        <v>5544</v>
      </c>
      <c r="O387" s="473" t="s">
        <v>5545</v>
      </c>
      <c r="P387" s="481"/>
      <c r="Q387" s="483" t="s">
        <v>5548</v>
      </c>
      <c r="R387" s="489" t="s">
        <v>10271</v>
      </c>
    </row>
    <row r="388" spans="1:18" ht="60">
      <c r="A388" s="184" t="s">
        <v>10293</v>
      </c>
      <c r="B388" s="478" t="s">
        <v>5542</v>
      </c>
      <c r="C388" s="486" t="s">
        <v>386</v>
      </c>
      <c r="D388" s="481"/>
      <c r="E388" s="478" t="s">
        <v>5542</v>
      </c>
      <c r="F388" s="479" t="s">
        <v>5542</v>
      </c>
      <c r="G388" s="475" t="s">
        <v>5542</v>
      </c>
      <c r="H388" s="477"/>
      <c r="I388" s="491" t="s">
        <v>10278</v>
      </c>
      <c r="J388" s="490">
        <v>1</v>
      </c>
      <c r="K388" s="496" t="s">
        <v>2144</v>
      </c>
      <c r="L388" s="484">
        <v>8.16</v>
      </c>
      <c r="M388" s="484">
        <v>8.16</v>
      </c>
      <c r="N388" s="474" t="s">
        <v>5544</v>
      </c>
      <c r="O388" s="482" t="s">
        <v>5545</v>
      </c>
      <c r="P388" s="481"/>
      <c r="Q388" s="488" t="s">
        <v>10270</v>
      </c>
      <c r="R388" s="489" t="s">
        <v>10271</v>
      </c>
    </row>
    <row r="389" spans="1:18" ht="60">
      <c r="A389" s="184" t="s">
        <v>10293</v>
      </c>
      <c r="B389" s="478" t="s">
        <v>5542</v>
      </c>
      <c r="C389" s="486" t="s">
        <v>442</v>
      </c>
      <c r="D389" s="481"/>
      <c r="E389" s="478" t="s">
        <v>5542</v>
      </c>
      <c r="F389" s="479" t="s">
        <v>5542</v>
      </c>
      <c r="G389" s="475" t="s">
        <v>5542</v>
      </c>
      <c r="H389" s="477"/>
      <c r="I389" s="491" t="s">
        <v>10279</v>
      </c>
      <c r="J389" s="490">
        <v>3</v>
      </c>
      <c r="K389" s="496" t="s">
        <v>2144</v>
      </c>
      <c r="L389" s="484">
        <v>0.48</v>
      </c>
      <c r="M389" s="484">
        <v>1.44</v>
      </c>
      <c r="N389" s="474" t="s">
        <v>5544</v>
      </c>
      <c r="O389" s="482" t="s">
        <v>5545</v>
      </c>
      <c r="P389" s="481"/>
      <c r="Q389" s="488" t="s">
        <v>10270</v>
      </c>
      <c r="R389" s="489" t="s">
        <v>10271</v>
      </c>
    </row>
    <row r="390" spans="1:18" ht="60">
      <c r="A390" s="184" t="s">
        <v>10293</v>
      </c>
      <c r="B390" s="480" t="s">
        <v>5542</v>
      </c>
      <c r="C390" s="486" t="s">
        <v>443</v>
      </c>
      <c r="D390" s="481"/>
      <c r="E390" s="480" t="s">
        <v>5542</v>
      </c>
      <c r="F390" s="493" t="s">
        <v>5542</v>
      </c>
      <c r="G390" s="475" t="s">
        <v>5542</v>
      </c>
      <c r="H390" s="477"/>
      <c r="I390" s="491" t="s">
        <v>10280</v>
      </c>
      <c r="J390" s="490">
        <v>3</v>
      </c>
      <c r="K390" s="496" t="s">
        <v>2144</v>
      </c>
      <c r="L390" s="484">
        <v>0.48</v>
      </c>
      <c r="M390" s="484">
        <v>1.44</v>
      </c>
      <c r="N390" s="474" t="s">
        <v>5544</v>
      </c>
      <c r="O390" s="473" t="s">
        <v>5545</v>
      </c>
      <c r="P390" s="481"/>
      <c r="Q390" s="483" t="s">
        <v>5548</v>
      </c>
      <c r="R390" s="489" t="s">
        <v>10271</v>
      </c>
    </row>
    <row r="391" spans="1:18" ht="46.5">
      <c r="A391" s="184" t="s">
        <v>10293</v>
      </c>
      <c r="B391" s="475" t="s">
        <v>5542</v>
      </c>
      <c r="C391" s="486" t="s">
        <v>453</v>
      </c>
      <c r="D391" s="477"/>
      <c r="E391" s="475" t="s">
        <v>5542</v>
      </c>
      <c r="F391" s="494" t="s">
        <v>5542</v>
      </c>
      <c r="G391" s="475" t="s">
        <v>5542</v>
      </c>
      <c r="H391" s="477"/>
      <c r="I391" s="491" t="s">
        <v>10281</v>
      </c>
      <c r="J391" s="490">
        <v>80</v>
      </c>
      <c r="K391" s="496" t="s">
        <v>2144</v>
      </c>
      <c r="L391" s="484">
        <v>0.24</v>
      </c>
      <c r="M391" s="484">
        <v>19.2</v>
      </c>
      <c r="N391" s="474" t="s">
        <v>5544</v>
      </c>
      <c r="O391" s="474" t="s">
        <v>5545</v>
      </c>
      <c r="P391" s="477"/>
      <c r="Q391" s="492" t="s">
        <v>10282</v>
      </c>
      <c r="R391" s="498" t="s">
        <v>10283</v>
      </c>
    </row>
    <row r="392" spans="1:18" ht="46.5">
      <c r="A392" s="184" t="s">
        <v>10293</v>
      </c>
      <c r="B392" s="475" t="s">
        <v>5542</v>
      </c>
      <c r="C392" s="486" t="s">
        <v>385</v>
      </c>
      <c r="D392" s="477"/>
      <c r="E392" s="475" t="s">
        <v>5542</v>
      </c>
      <c r="F392" s="494" t="s">
        <v>5542</v>
      </c>
      <c r="G392" s="475" t="s">
        <v>5542</v>
      </c>
      <c r="H392" s="477"/>
      <c r="I392" s="491" t="s">
        <v>10284</v>
      </c>
      <c r="J392" s="490">
        <v>20</v>
      </c>
      <c r="K392" s="496" t="s">
        <v>2144</v>
      </c>
      <c r="L392" s="484">
        <v>0.24</v>
      </c>
      <c r="M392" s="484">
        <v>4.8</v>
      </c>
      <c r="N392" s="474" t="s">
        <v>5544</v>
      </c>
      <c r="O392" s="474" t="s">
        <v>5545</v>
      </c>
      <c r="P392" s="477"/>
      <c r="Q392" s="492" t="s">
        <v>10282</v>
      </c>
      <c r="R392" s="498" t="s">
        <v>10283</v>
      </c>
    </row>
    <row r="393" spans="1:18" ht="46.5">
      <c r="A393" s="184" t="s">
        <v>10293</v>
      </c>
      <c r="B393" s="475" t="s">
        <v>5542</v>
      </c>
      <c r="C393" s="486" t="s">
        <v>456</v>
      </c>
      <c r="D393" s="477"/>
      <c r="E393" s="475" t="s">
        <v>5542</v>
      </c>
      <c r="F393" s="475" t="s">
        <v>5542</v>
      </c>
      <c r="G393" s="475" t="s">
        <v>5542</v>
      </c>
      <c r="H393" s="477"/>
      <c r="I393" s="491" t="s">
        <v>10285</v>
      </c>
      <c r="J393" s="490">
        <v>30</v>
      </c>
      <c r="K393" s="492" t="s">
        <v>2144</v>
      </c>
      <c r="L393" s="484">
        <v>0.24</v>
      </c>
      <c r="M393" s="484">
        <v>7.1999999999999993</v>
      </c>
      <c r="N393" s="474" t="s">
        <v>5544</v>
      </c>
      <c r="O393" s="474" t="s">
        <v>5545</v>
      </c>
      <c r="P393" s="477"/>
      <c r="Q393" s="492" t="s">
        <v>10282</v>
      </c>
      <c r="R393" s="498" t="s">
        <v>10283</v>
      </c>
    </row>
    <row r="394" spans="1:18" ht="46.5">
      <c r="A394" s="184" t="s">
        <v>10293</v>
      </c>
      <c r="B394" s="475" t="s">
        <v>5542</v>
      </c>
      <c r="C394" s="486" t="s">
        <v>458</v>
      </c>
      <c r="D394" s="477"/>
      <c r="E394" s="475" t="s">
        <v>5542</v>
      </c>
      <c r="F394" s="475" t="s">
        <v>5542</v>
      </c>
      <c r="G394" s="475" t="s">
        <v>5542</v>
      </c>
      <c r="H394" s="477"/>
      <c r="I394" s="491" t="s">
        <v>10286</v>
      </c>
      <c r="J394" s="490">
        <v>4</v>
      </c>
      <c r="K394" s="492" t="s">
        <v>2144</v>
      </c>
      <c r="L394" s="484">
        <v>0.24</v>
      </c>
      <c r="M394" s="484">
        <v>0.96</v>
      </c>
      <c r="N394" s="474" t="s">
        <v>5544</v>
      </c>
      <c r="O394" s="474" t="s">
        <v>5545</v>
      </c>
      <c r="P394" s="477"/>
      <c r="Q394" s="492" t="s">
        <v>10282</v>
      </c>
      <c r="R394" s="498" t="s">
        <v>10283</v>
      </c>
    </row>
    <row r="395" spans="1:18" ht="46.5">
      <c r="A395" s="184" t="s">
        <v>10293</v>
      </c>
      <c r="B395" s="475" t="s">
        <v>5542</v>
      </c>
      <c r="C395" s="486" t="s">
        <v>437</v>
      </c>
      <c r="D395" s="477"/>
      <c r="E395" s="475" t="s">
        <v>5542</v>
      </c>
      <c r="F395" s="475" t="s">
        <v>5542</v>
      </c>
      <c r="G395" s="475" t="s">
        <v>5542</v>
      </c>
      <c r="H395" s="477"/>
      <c r="I395" s="491" t="s">
        <v>10287</v>
      </c>
      <c r="J395" s="490">
        <v>170</v>
      </c>
      <c r="K395" s="492" t="s">
        <v>2144</v>
      </c>
      <c r="L395" s="484">
        <v>2.4E-2</v>
      </c>
      <c r="M395" s="484">
        <v>4.08</v>
      </c>
      <c r="N395" s="474" t="s">
        <v>5544</v>
      </c>
      <c r="O395" s="474" t="s">
        <v>5545</v>
      </c>
      <c r="P395" s="477"/>
      <c r="Q395" s="492" t="s">
        <v>10282</v>
      </c>
      <c r="R395" s="498" t="s">
        <v>10283</v>
      </c>
    </row>
    <row r="396" spans="1:18" ht="46.5">
      <c r="A396" s="184" t="s">
        <v>10293</v>
      </c>
      <c r="B396" s="475" t="s">
        <v>5542</v>
      </c>
      <c r="C396" s="486" t="s">
        <v>477</v>
      </c>
      <c r="D396" s="477"/>
      <c r="E396" s="475" t="s">
        <v>5542</v>
      </c>
      <c r="F396" s="475" t="s">
        <v>5542</v>
      </c>
      <c r="G396" s="475" t="s">
        <v>5542</v>
      </c>
      <c r="H396" s="477"/>
      <c r="I396" s="491" t="s">
        <v>10288</v>
      </c>
      <c r="J396" s="490">
        <v>1</v>
      </c>
      <c r="K396" s="492" t="s">
        <v>2144</v>
      </c>
      <c r="L396" s="484">
        <v>0.24</v>
      </c>
      <c r="M396" s="484">
        <v>0.24</v>
      </c>
      <c r="N396" s="474" t="s">
        <v>5544</v>
      </c>
      <c r="O396" s="474" t="s">
        <v>5545</v>
      </c>
      <c r="P396" s="477"/>
      <c r="Q396" s="492" t="s">
        <v>10282</v>
      </c>
      <c r="R396" s="498" t="s">
        <v>10283</v>
      </c>
    </row>
    <row r="397" spans="1:18" ht="46.5">
      <c r="A397" s="184" t="s">
        <v>10293</v>
      </c>
      <c r="B397" s="475" t="s">
        <v>5542</v>
      </c>
      <c r="C397" s="486" t="s">
        <v>478</v>
      </c>
      <c r="D397" s="477"/>
      <c r="E397" s="475" t="s">
        <v>5542</v>
      </c>
      <c r="F397" s="475" t="s">
        <v>5542</v>
      </c>
      <c r="G397" s="475" t="s">
        <v>5542</v>
      </c>
      <c r="H397" s="477"/>
      <c r="I397" s="491" t="s">
        <v>10289</v>
      </c>
      <c r="J397" s="490">
        <v>1</v>
      </c>
      <c r="K397" s="492" t="s">
        <v>2144</v>
      </c>
      <c r="L397" s="484">
        <v>1.44</v>
      </c>
      <c r="M397" s="484">
        <v>1.44</v>
      </c>
      <c r="N397" s="474" t="s">
        <v>5544</v>
      </c>
      <c r="O397" s="474" t="s">
        <v>5545</v>
      </c>
      <c r="P397" s="477"/>
      <c r="Q397" s="492" t="s">
        <v>10282</v>
      </c>
      <c r="R397" s="498" t="s">
        <v>10283</v>
      </c>
    </row>
    <row r="398" spans="1:18" ht="46.5">
      <c r="A398" s="184" t="s">
        <v>10293</v>
      </c>
      <c r="B398" s="475" t="s">
        <v>5542</v>
      </c>
      <c r="C398" s="486" t="s">
        <v>479</v>
      </c>
      <c r="D398" s="477"/>
      <c r="E398" s="475" t="s">
        <v>5542</v>
      </c>
      <c r="F398" s="475" t="s">
        <v>5542</v>
      </c>
      <c r="G398" s="475" t="s">
        <v>5542</v>
      </c>
      <c r="H398" s="477"/>
      <c r="I398" s="491" t="s">
        <v>10290</v>
      </c>
      <c r="J398" s="490">
        <v>1</v>
      </c>
      <c r="K398" s="492" t="s">
        <v>2144</v>
      </c>
      <c r="L398" s="484">
        <v>8</v>
      </c>
      <c r="M398" s="484">
        <v>8</v>
      </c>
      <c r="N398" s="474" t="s">
        <v>5544</v>
      </c>
      <c r="O398" s="474" t="s">
        <v>5545</v>
      </c>
      <c r="P398" s="477"/>
      <c r="Q398" s="492" t="s">
        <v>10282</v>
      </c>
      <c r="R398" s="498" t="s">
        <v>10291</v>
      </c>
    </row>
    <row r="399" spans="1:18" ht="46.5">
      <c r="A399" s="184" t="s">
        <v>10293</v>
      </c>
      <c r="B399" s="475" t="s">
        <v>5542</v>
      </c>
      <c r="C399" s="486" t="s">
        <v>480</v>
      </c>
      <c r="D399" s="477"/>
      <c r="E399" s="475" t="s">
        <v>5542</v>
      </c>
      <c r="F399" s="475" t="s">
        <v>5542</v>
      </c>
      <c r="G399" s="475" t="s">
        <v>5542</v>
      </c>
      <c r="H399" s="477"/>
      <c r="I399" s="491" t="s">
        <v>10292</v>
      </c>
      <c r="J399" s="490">
        <v>4</v>
      </c>
      <c r="K399" s="492" t="s">
        <v>2144</v>
      </c>
      <c r="L399" s="484">
        <v>0.72</v>
      </c>
      <c r="M399" s="484">
        <v>2.88</v>
      </c>
      <c r="N399" s="474" t="s">
        <v>5544</v>
      </c>
      <c r="O399" s="474" t="s">
        <v>5545</v>
      </c>
      <c r="P399" s="477"/>
      <c r="Q399" s="492" t="s">
        <v>10282</v>
      </c>
      <c r="R399" s="498" t="s">
        <v>10291</v>
      </c>
    </row>
  </sheetData>
  <autoFilter ref="A4:T380"/>
  <mergeCells count="22">
    <mergeCell ref="L312:L371"/>
    <mergeCell ref="M312:M371"/>
    <mergeCell ref="L378:L380"/>
    <mergeCell ref="M378:M380"/>
    <mergeCell ref="L257:L258"/>
    <mergeCell ref="M257:M258"/>
    <mergeCell ref="L259:L309"/>
    <mergeCell ref="M259:M309"/>
    <mergeCell ref="L310:L311"/>
    <mergeCell ref="M310:M311"/>
    <mergeCell ref="L225:L227"/>
    <mergeCell ref="M225:M227"/>
    <mergeCell ref="L228:L254"/>
    <mergeCell ref="M228:M254"/>
    <mergeCell ref="L255:L256"/>
    <mergeCell ref="M255:M256"/>
    <mergeCell ref="L5:L163"/>
    <mergeCell ref="M5:M163"/>
    <mergeCell ref="L164:L198"/>
    <mergeCell ref="M164:M198"/>
    <mergeCell ref="L199:L224"/>
    <mergeCell ref="M199:M224"/>
  </mergeCells>
  <dataValidations count="4">
    <dataValidation type="list" allowBlank="1" showInputMessage="1" showErrorMessage="1" prompt="Выберите значение из выпадающего списка." sqref="WWB983039:WWB983040 K65535:K65696 JG65535:JG65696 TC65535:TC65696 ACY65535:ACY65696 AMU65535:AMU65696 AWQ65535:AWQ65696 BGM65535:BGM65696 BQI65535:BQI65696 CAE65535:CAE65696 CKA65535:CKA65696 CTW65535:CTW65696 DDS65535:DDS65696 DNO65535:DNO65696 DXK65535:DXK65696 EHG65535:EHG65696 ERC65535:ERC65696 FAY65535:FAY65696 FKU65535:FKU65696 FUQ65535:FUQ65696 GEM65535:GEM65696 GOI65535:GOI65696 GYE65535:GYE65696 HIA65535:HIA65696 HRW65535:HRW65696 IBS65535:IBS65696 ILO65535:ILO65696 IVK65535:IVK65696 JFG65535:JFG65696 JPC65535:JPC65696 JYY65535:JYY65696 KIU65535:KIU65696 KSQ65535:KSQ65696 LCM65535:LCM65696 LMI65535:LMI65696 LWE65535:LWE65696 MGA65535:MGA65696 MPW65535:MPW65696 MZS65535:MZS65696 NJO65535:NJO65696 NTK65535:NTK65696 ODG65535:ODG65696 ONC65535:ONC65696 OWY65535:OWY65696 PGU65535:PGU65696 PQQ65535:PQQ65696 QAM65535:QAM65696 QKI65535:QKI65696 QUE65535:QUE65696 REA65535:REA65696 RNW65535:RNW65696 RXS65535:RXS65696 SHO65535:SHO65696 SRK65535:SRK65696 TBG65535:TBG65696 TLC65535:TLC65696 TUY65535:TUY65696 UEU65535:UEU65696 UOQ65535:UOQ65696 UYM65535:UYM65696 VII65535:VII65696 VSE65535:VSE65696 WCA65535:WCA65696 WLW65535:WLW65696 WVS65535:WVS65696 K131071:K131232 JG131071:JG131232 TC131071:TC131232 ACY131071:ACY131232 AMU131071:AMU131232 AWQ131071:AWQ131232 BGM131071:BGM131232 BQI131071:BQI131232 CAE131071:CAE131232 CKA131071:CKA131232 CTW131071:CTW131232 DDS131071:DDS131232 DNO131071:DNO131232 DXK131071:DXK131232 EHG131071:EHG131232 ERC131071:ERC131232 FAY131071:FAY131232 FKU131071:FKU131232 FUQ131071:FUQ131232 GEM131071:GEM131232 GOI131071:GOI131232 GYE131071:GYE131232 HIA131071:HIA131232 HRW131071:HRW131232 IBS131071:IBS131232 ILO131071:ILO131232 IVK131071:IVK131232 JFG131071:JFG131232 JPC131071:JPC131232 JYY131071:JYY131232 KIU131071:KIU131232 KSQ131071:KSQ131232 LCM131071:LCM131232 LMI131071:LMI131232 LWE131071:LWE131232 MGA131071:MGA131232 MPW131071:MPW131232 MZS131071:MZS131232 NJO131071:NJO131232 NTK131071:NTK131232 ODG131071:ODG131232 ONC131071:ONC131232 OWY131071:OWY131232 PGU131071:PGU131232 PQQ131071:PQQ131232 QAM131071:QAM131232 QKI131071:QKI131232 QUE131071:QUE131232 REA131071:REA131232 RNW131071:RNW131232 RXS131071:RXS131232 SHO131071:SHO131232 SRK131071:SRK131232 TBG131071:TBG131232 TLC131071:TLC131232 TUY131071:TUY131232 UEU131071:UEU131232 UOQ131071:UOQ131232 UYM131071:UYM131232 VII131071:VII131232 VSE131071:VSE131232 WCA131071:WCA131232 WLW131071:WLW131232 WVS131071:WVS131232 K196607:K196768 JG196607:JG196768 TC196607:TC196768 ACY196607:ACY196768 AMU196607:AMU196768 AWQ196607:AWQ196768 BGM196607:BGM196768 BQI196607:BQI196768 CAE196607:CAE196768 CKA196607:CKA196768 CTW196607:CTW196768 DDS196607:DDS196768 DNO196607:DNO196768 DXK196607:DXK196768 EHG196607:EHG196768 ERC196607:ERC196768 FAY196607:FAY196768 FKU196607:FKU196768 FUQ196607:FUQ196768 GEM196607:GEM196768 GOI196607:GOI196768 GYE196607:GYE196768 HIA196607:HIA196768 HRW196607:HRW196768 IBS196607:IBS196768 ILO196607:ILO196768 IVK196607:IVK196768 JFG196607:JFG196768 JPC196607:JPC196768 JYY196607:JYY196768 KIU196607:KIU196768 KSQ196607:KSQ196768 LCM196607:LCM196768 LMI196607:LMI196768 LWE196607:LWE196768 MGA196607:MGA196768 MPW196607:MPW196768 MZS196607:MZS196768 NJO196607:NJO196768 NTK196607:NTK196768 ODG196607:ODG196768 ONC196607:ONC196768 OWY196607:OWY196768 PGU196607:PGU196768 PQQ196607:PQQ196768 QAM196607:QAM196768 QKI196607:QKI196768 QUE196607:QUE196768 REA196607:REA196768 RNW196607:RNW196768 RXS196607:RXS196768 SHO196607:SHO196768 SRK196607:SRK196768 TBG196607:TBG196768 TLC196607:TLC196768 TUY196607:TUY196768 UEU196607:UEU196768 UOQ196607:UOQ196768 UYM196607:UYM196768 VII196607:VII196768 VSE196607:VSE196768 WCA196607:WCA196768 WLW196607:WLW196768 WVS196607:WVS196768 K262143:K262304 JG262143:JG262304 TC262143:TC262304 ACY262143:ACY262304 AMU262143:AMU262304 AWQ262143:AWQ262304 BGM262143:BGM262304 BQI262143:BQI262304 CAE262143:CAE262304 CKA262143:CKA262304 CTW262143:CTW262304 DDS262143:DDS262304 DNO262143:DNO262304 DXK262143:DXK262304 EHG262143:EHG262304 ERC262143:ERC262304 FAY262143:FAY262304 FKU262143:FKU262304 FUQ262143:FUQ262304 GEM262143:GEM262304 GOI262143:GOI262304 GYE262143:GYE262304 HIA262143:HIA262304 HRW262143:HRW262304 IBS262143:IBS262304 ILO262143:ILO262304 IVK262143:IVK262304 JFG262143:JFG262304 JPC262143:JPC262304 JYY262143:JYY262304 KIU262143:KIU262304 KSQ262143:KSQ262304 LCM262143:LCM262304 LMI262143:LMI262304 LWE262143:LWE262304 MGA262143:MGA262304 MPW262143:MPW262304 MZS262143:MZS262304 NJO262143:NJO262304 NTK262143:NTK262304 ODG262143:ODG262304 ONC262143:ONC262304 OWY262143:OWY262304 PGU262143:PGU262304 PQQ262143:PQQ262304 QAM262143:QAM262304 QKI262143:QKI262304 QUE262143:QUE262304 REA262143:REA262304 RNW262143:RNW262304 RXS262143:RXS262304 SHO262143:SHO262304 SRK262143:SRK262304 TBG262143:TBG262304 TLC262143:TLC262304 TUY262143:TUY262304 UEU262143:UEU262304 UOQ262143:UOQ262304 UYM262143:UYM262304 VII262143:VII262304 VSE262143:VSE262304 WCA262143:WCA262304 WLW262143:WLW262304 WVS262143:WVS262304 K327679:K327840 JG327679:JG327840 TC327679:TC327840 ACY327679:ACY327840 AMU327679:AMU327840 AWQ327679:AWQ327840 BGM327679:BGM327840 BQI327679:BQI327840 CAE327679:CAE327840 CKA327679:CKA327840 CTW327679:CTW327840 DDS327679:DDS327840 DNO327679:DNO327840 DXK327679:DXK327840 EHG327679:EHG327840 ERC327679:ERC327840 FAY327679:FAY327840 FKU327679:FKU327840 FUQ327679:FUQ327840 GEM327679:GEM327840 GOI327679:GOI327840 GYE327679:GYE327840 HIA327679:HIA327840 HRW327679:HRW327840 IBS327679:IBS327840 ILO327679:ILO327840 IVK327679:IVK327840 JFG327679:JFG327840 JPC327679:JPC327840 JYY327679:JYY327840 KIU327679:KIU327840 KSQ327679:KSQ327840 LCM327679:LCM327840 LMI327679:LMI327840 LWE327679:LWE327840 MGA327679:MGA327840 MPW327679:MPW327840 MZS327679:MZS327840 NJO327679:NJO327840 NTK327679:NTK327840 ODG327679:ODG327840 ONC327679:ONC327840 OWY327679:OWY327840 PGU327679:PGU327840 PQQ327679:PQQ327840 QAM327679:QAM327840 QKI327679:QKI327840 QUE327679:QUE327840 REA327679:REA327840 RNW327679:RNW327840 RXS327679:RXS327840 SHO327679:SHO327840 SRK327679:SRK327840 TBG327679:TBG327840 TLC327679:TLC327840 TUY327679:TUY327840 UEU327679:UEU327840 UOQ327679:UOQ327840 UYM327679:UYM327840 VII327679:VII327840 VSE327679:VSE327840 WCA327679:WCA327840 WLW327679:WLW327840 WVS327679:WVS327840 K393215:K393376 JG393215:JG393376 TC393215:TC393376 ACY393215:ACY393376 AMU393215:AMU393376 AWQ393215:AWQ393376 BGM393215:BGM393376 BQI393215:BQI393376 CAE393215:CAE393376 CKA393215:CKA393376 CTW393215:CTW393376 DDS393215:DDS393376 DNO393215:DNO393376 DXK393215:DXK393376 EHG393215:EHG393376 ERC393215:ERC393376 FAY393215:FAY393376 FKU393215:FKU393376 FUQ393215:FUQ393376 GEM393215:GEM393376 GOI393215:GOI393376 GYE393215:GYE393376 HIA393215:HIA393376 HRW393215:HRW393376 IBS393215:IBS393376 ILO393215:ILO393376 IVK393215:IVK393376 JFG393215:JFG393376 JPC393215:JPC393376 JYY393215:JYY393376 KIU393215:KIU393376 KSQ393215:KSQ393376 LCM393215:LCM393376 LMI393215:LMI393376 LWE393215:LWE393376 MGA393215:MGA393376 MPW393215:MPW393376 MZS393215:MZS393376 NJO393215:NJO393376 NTK393215:NTK393376 ODG393215:ODG393376 ONC393215:ONC393376 OWY393215:OWY393376 PGU393215:PGU393376 PQQ393215:PQQ393376 QAM393215:QAM393376 QKI393215:QKI393376 QUE393215:QUE393376 REA393215:REA393376 RNW393215:RNW393376 RXS393215:RXS393376 SHO393215:SHO393376 SRK393215:SRK393376 TBG393215:TBG393376 TLC393215:TLC393376 TUY393215:TUY393376 UEU393215:UEU393376 UOQ393215:UOQ393376 UYM393215:UYM393376 VII393215:VII393376 VSE393215:VSE393376 WCA393215:WCA393376 WLW393215:WLW393376 WVS393215:WVS393376 K458751:K458912 JG458751:JG458912 TC458751:TC458912 ACY458751:ACY458912 AMU458751:AMU458912 AWQ458751:AWQ458912 BGM458751:BGM458912 BQI458751:BQI458912 CAE458751:CAE458912 CKA458751:CKA458912 CTW458751:CTW458912 DDS458751:DDS458912 DNO458751:DNO458912 DXK458751:DXK458912 EHG458751:EHG458912 ERC458751:ERC458912 FAY458751:FAY458912 FKU458751:FKU458912 FUQ458751:FUQ458912 GEM458751:GEM458912 GOI458751:GOI458912 GYE458751:GYE458912 HIA458751:HIA458912 HRW458751:HRW458912 IBS458751:IBS458912 ILO458751:ILO458912 IVK458751:IVK458912 JFG458751:JFG458912 JPC458751:JPC458912 JYY458751:JYY458912 KIU458751:KIU458912 KSQ458751:KSQ458912 LCM458751:LCM458912 LMI458751:LMI458912 LWE458751:LWE458912 MGA458751:MGA458912 MPW458751:MPW458912 MZS458751:MZS458912 NJO458751:NJO458912 NTK458751:NTK458912 ODG458751:ODG458912 ONC458751:ONC458912 OWY458751:OWY458912 PGU458751:PGU458912 PQQ458751:PQQ458912 QAM458751:QAM458912 QKI458751:QKI458912 QUE458751:QUE458912 REA458751:REA458912 RNW458751:RNW458912 RXS458751:RXS458912 SHO458751:SHO458912 SRK458751:SRK458912 TBG458751:TBG458912 TLC458751:TLC458912 TUY458751:TUY458912 UEU458751:UEU458912 UOQ458751:UOQ458912 UYM458751:UYM458912 VII458751:VII458912 VSE458751:VSE458912 WCA458751:WCA458912 WLW458751:WLW458912 WVS458751:WVS458912 K524287:K524448 JG524287:JG524448 TC524287:TC524448 ACY524287:ACY524448 AMU524287:AMU524448 AWQ524287:AWQ524448 BGM524287:BGM524448 BQI524287:BQI524448 CAE524287:CAE524448 CKA524287:CKA524448 CTW524287:CTW524448 DDS524287:DDS524448 DNO524287:DNO524448 DXK524287:DXK524448 EHG524287:EHG524448 ERC524287:ERC524448 FAY524287:FAY524448 FKU524287:FKU524448 FUQ524287:FUQ524448 GEM524287:GEM524448 GOI524287:GOI524448 GYE524287:GYE524448 HIA524287:HIA524448 HRW524287:HRW524448 IBS524287:IBS524448 ILO524287:ILO524448 IVK524287:IVK524448 JFG524287:JFG524448 JPC524287:JPC524448 JYY524287:JYY524448 KIU524287:KIU524448 KSQ524287:KSQ524448 LCM524287:LCM524448 LMI524287:LMI524448 LWE524287:LWE524448 MGA524287:MGA524448 MPW524287:MPW524448 MZS524287:MZS524448 NJO524287:NJO524448 NTK524287:NTK524448 ODG524287:ODG524448 ONC524287:ONC524448 OWY524287:OWY524448 PGU524287:PGU524448 PQQ524287:PQQ524448 QAM524287:QAM524448 QKI524287:QKI524448 QUE524287:QUE524448 REA524287:REA524448 RNW524287:RNW524448 RXS524287:RXS524448 SHO524287:SHO524448 SRK524287:SRK524448 TBG524287:TBG524448 TLC524287:TLC524448 TUY524287:TUY524448 UEU524287:UEU524448 UOQ524287:UOQ524448 UYM524287:UYM524448 VII524287:VII524448 VSE524287:VSE524448 WCA524287:WCA524448 WLW524287:WLW524448 WVS524287:WVS524448 K589823:K589984 JG589823:JG589984 TC589823:TC589984 ACY589823:ACY589984 AMU589823:AMU589984 AWQ589823:AWQ589984 BGM589823:BGM589984 BQI589823:BQI589984 CAE589823:CAE589984 CKA589823:CKA589984 CTW589823:CTW589984 DDS589823:DDS589984 DNO589823:DNO589984 DXK589823:DXK589984 EHG589823:EHG589984 ERC589823:ERC589984 FAY589823:FAY589984 FKU589823:FKU589984 FUQ589823:FUQ589984 GEM589823:GEM589984 GOI589823:GOI589984 GYE589823:GYE589984 HIA589823:HIA589984 HRW589823:HRW589984 IBS589823:IBS589984 ILO589823:ILO589984 IVK589823:IVK589984 JFG589823:JFG589984 JPC589823:JPC589984 JYY589823:JYY589984 KIU589823:KIU589984 KSQ589823:KSQ589984 LCM589823:LCM589984 LMI589823:LMI589984 LWE589823:LWE589984 MGA589823:MGA589984 MPW589823:MPW589984 MZS589823:MZS589984 NJO589823:NJO589984 NTK589823:NTK589984 ODG589823:ODG589984 ONC589823:ONC589984 OWY589823:OWY589984 PGU589823:PGU589984 PQQ589823:PQQ589984 QAM589823:QAM589984 QKI589823:QKI589984 QUE589823:QUE589984 REA589823:REA589984 RNW589823:RNW589984 RXS589823:RXS589984 SHO589823:SHO589984 SRK589823:SRK589984 TBG589823:TBG589984 TLC589823:TLC589984 TUY589823:TUY589984 UEU589823:UEU589984 UOQ589823:UOQ589984 UYM589823:UYM589984 VII589823:VII589984 VSE589823:VSE589984 WCA589823:WCA589984 WLW589823:WLW589984 WVS589823:WVS589984 K655359:K655520 JG655359:JG655520 TC655359:TC655520 ACY655359:ACY655520 AMU655359:AMU655520 AWQ655359:AWQ655520 BGM655359:BGM655520 BQI655359:BQI655520 CAE655359:CAE655520 CKA655359:CKA655520 CTW655359:CTW655520 DDS655359:DDS655520 DNO655359:DNO655520 DXK655359:DXK655520 EHG655359:EHG655520 ERC655359:ERC655520 FAY655359:FAY655520 FKU655359:FKU655520 FUQ655359:FUQ655520 GEM655359:GEM655520 GOI655359:GOI655520 GYE655359:GYE655520 HIA655359:HIA655520 HRW655359:HRW655520 IBS655359:IBS655520 ILO655359:ILO655520 IVK655359:IVK655520 JFG655359:JFG655520 JPC655359:JPC655520 JYY655359:JYY655520 KIU655359:KIU655520 KSQ655359:KSQ655520 LCM655359:LCM655520 LMI655359:LMI655520 LWE655359:LWE655520 MGA655359:MGA655520 MPW655359:MPW655520 MZS655359:MZS655520 NJO655359:NJO655520 NTK655359:NTK655520 ODG655359:ODG655520 ONC655359:ONC655520 OWY655359:OWY655520 PGU655359:PGU655520 PQQ655359:PQQ655520 QAM655359:QAM655520 QKI655359:QKI655520 QUE655359:QUE655520 REA655359:REA655520 RNW655359:RNW655520 RXS655359:RXS655520 SHO655359:SHO655520 SRK655359:SRK655520 TBG655359:TBG655520 TLC655359:TLC655520 TUY655359:TUY655520 UEU655359:UEU655520 UOQ655359:UOQ655520 UYM655359:UYM655520 VII655359:VII655520 VSE655359:VSE655520 WCA655359:WCA655520 WLW655359:WLW655520 WVS655359:WVS655520 K720895:K721056 JG720895:JG721056 TC720895:TC721056 ACY720895:ACY721056 AMU720895:AMU721056 AWQ720895:AWQ721056 BGM720895:BGM721056 BQI720895:BQI721056 CAE720895:CAE721056 CKA720895:CKA721056 CTW720895:CTW721056 DDS720895:DDS721056 DNO720895:DNO721056 DXK720895:DXK721056 EHG720895:EHG721056 ERC720895:ERC721056 FAY720895:FAY721056 FKU720895:FKU721056 FUQ720895:FUQ721056 GEM720895:GEM721056 GOI720895:GOI721056 GYE720895:GYE721056 HIA720895:HIA721056 HRW720895:HRW721056 IBS720895:IBS721056 ILO720895:ILO721056 IVK720895:IVK721056 JFG720895:JFG721056 JPC720895:JPC721056 JYY720895:JYY721056 KIU720895:KIU721056 KSQ720895:KSQ721056 LCM720895:LCM721056 LMI720895:LMI721056 LWE720895:LWE721056 MGA720895:MGA721056 MPW720895:MPW721056 MZS720895:MZS721056 NJO720895:NJO721056 NTK720895:NTK721056 ODG720895:ODG721056 ONC720895:ONC721056 OWY720895:OWY721056 PGU720895:PGU721056 PQQ720895:PQQ721056 QAM720895:QAM721056 QKI720895:QKI721056 QUE720895:QUE721056 REA720895:REA721056 RNW720895:RNW721056 RXS720895:RXS721056 SHO720895:SHO721056 SRK720895:SRK721056 TBG720895:TBG721056 TLC720895:TLC721056 TUY720895:TUY721056 UEU720895:UEU721056 UOQ720895:UOQ721056 UYM720895:UYM721056 VII720895:VII721056 VSE720895:VSE721056 WCA720895:WCA721056 WLW720895:WLW721056 WVS720895:WVS721056 K786431:K786592 JG786431:JG786592 TC786431:TC786592 ACY786431:ACY786592 AMU786431:AMU786592 AWQ786431:AWQ786592 BGM786431:BGM786592 BQI786431:BQI786592 CAE786431:CAE786592 CKA786431:CKA786592 CTW786431:CTW786592 DDS786431:DDS786592 DNO786431:DNO786592 DXK786431:DXK786592 EHG786431:EHG786592 ERC786431:ERC786592 FAY786431:FAY786592 FKU786431:FKU786592 FUQ786431:FUQ786592 GEM786431:GEM786592 GOI786431:GOI786592 GYE786431:GYE786592 HIA786431:HIA786592 HRW786431:HRW786592 IBS786431:IBS786592 ILO786431:ILO786592 IVK786431:IVK786592 JFG786431:JFG786592 JPC786431:JPC786592 JYY786431:JYY786592 KIU786431:KIU786592 KSQ786431:KSQ786592 LCM786431:LCM786592 LMI786431:LMI786592 LWE786431:LWE786592 MGA786431:MGA786592 MPW786431:MPW786592 MZS786431:MZS786592 NJO786431:NJO786592 NTK786431:NTK786592 ODG786431:ODG786592 ONC786431:ONC786592 OWY786431:OWY786592 PGU786431:PGU786592 PQQ786431:PQQ786592 QAM786431:QAM786592 QKI786431:QKI786592 QUE786431:QUE786592 REA786431:REA786592 RNW786431:RNW786592 RXS786431:RXS786592 SHO786431:SHO786592 SRK786431:SRK786592 TBG786431:TBG786592 TLC786431:TLC786592 TUY786431:TUY786592 UEU786431:UEU786592 UOQ786431:UOQ786592 UYM786431:UYM786592 VII786431:VII786592 VSE786431:VSE786592 WCA786431:WCA786592 WLW786431:WLW786592 WVS786431:WVS786592 K851967:K852128 JG851967:JG852128 TC851967:TC852128 ACY851967:ACY852128 AMU851967:AMU852128 AWQ851967:AWQ852128 BGM851967:BGM852128 BQI851967:BQI852128 CAE851967:CAE852128 CKA851967:CKA852128 CTW851967:CTW852128 DDS851967:DDS852128 DNO851967:DNO852128 DXK851967:DXK852128 EHG851967:EHG852128 ERC851967:ERC852128 FAY851967:FAY852128 FKU851967:FKU852128 FUQ851967:FUQ852128 GEM851967:GEM852128 GOI851967:GOI852128 GYE851967:GYE852128 HIA851967:HIA852128 HRW851967:HRW852128 IBS851967:IBS852128 ILO851967:ILO852128 IVK851967:IVK852128 JFG851967:JFG852128 JPC851967:JPC852128 JYY851967:JYY852128 KIU851967:KIU852128 KSQ851967:KSQ852128 LCM851967:LCM852128 LMI851967:LMI852128 LWE851967:LWE852128 MGA851967:MGA852128 MPW851967:MPW852128 MZS851967:MZS852128 NJO851967:NJO852128 NTK851967:NTK852128 ODG851967:ODG852128 ONC851967:ONC852128 OWY851967:OWY852128 PGU851967:PGU852128 PQQ851967:PQQ852128 QAM851967:QAM852128 QKI851967:QKI852128 QUE851967:QUE852128 REA851967:REA852128 RNW851967:RNW852128 RXS851967:RXS852128 SHO851967:SHO852128 SRK851967:SRK852128 TBG851967:TBG852128 TLC851967:TLC852128 TUY851967:TUY852128 UEU851967:UEU852128 UOQ851967:UOQ852128 UYM851967:UYM852128 VII851967:VII852128 VSE851967:VSE852128 WCA851967:WCA852128 WLW851967:WLW852128 WVS851967:WVS852128 K917503:K917664 JG917503:JG917664 TC917503:TC917664 ACY917503:ACY917664 AMU917503:AMU917664 AWQ917503:AWQ917664 BGM917503:BGM917664 BQI917503:BQI917664 CAE917503:CAE917664 CKA917503:CKA917664 CTW917503:CTW917664 DDS917503:DDS917664 DNO917503:DNO917664 DXK917503:DXK917664 EHG917503:EHG917664 ERC917503:ERC917664 FAY917503:FAY917664 FKU917503:FKU917664 FUQ917503:FUQ917664 GEM917503:GEM917664 GOI917503:GOI917664 GYE917503:GYE917664 HIA917503:HIA917664 HRW917503:HRW917664 IBS917503:IBS917664 ILO917503:ILO917664 IVK917503:IVK917664 JFG917503:JFG917664 JPC917503:JPC917664 JYY917503:JYY917664 KIU917503:KIU917664 KSQ917503:KSQ917664 LCM917503:LCM917664 LMI917503:LMI917664 LWE917503:LWE917664 MGA917503:MGA917664 MPW917503:MPW917664 MZS917503:MZS917664 NJO917503:NJO917664 NTK917503:NTK917664 ODG917503:ODG917664 ONC917503:ONC917664 OWY917503:OWY917664 PGU917503:PGU917664 PQQ917503:PQQ917664 QAM917503:QAM917664 QKI917503:QKI917664 QUE917503:QUE917664 REA917503:REA917664 RNW917503:RNW917664 RXS917503:RXS917664 SHO917503:SHO917664 SRK917503:SRK917664 TBG917503:TBG917664 TLC917503:TLC917664 TUY917503:TUY917664 UEU917503:UEU917664 UOQ917503:UOQ917664 UYM917503:UYM917664 VII917503:VII917664 VSE917503:VSE917664 WCA917503:WCA917664 WLW917503:WLW917664 WVS917503:WVS917664 K983039:K983200 JG983039:JG983200 TC983039:TC983200 ACY983039:ACY983200 AMU983039:AMU983200 AWQ983039:AWQ983200 BGM983039:BGM983200 BQI983039:BQI983200 CAE983039:CAE983200 CKA983039:CKA983200 CTW983039:CTW983200 DDS983039:DDS983200 DNO983039:DNO983200 DXK983039:DXK983200 EHG983039:EHG983200 ERC983039:ERC983200 FAY983039:FAY983200 FKU983039:FKU983200 FUQ983039:FUQ983200 GEM983039:GEM983200 GOI983039:GOI983200 GYE983039:GYE983200 HIA983039:HIA983200 HRW983039:HRW983200 IBS983039:IBS983200 ILO983039:ILO983200 IVK983039:IVK983200 JFG983039:JFG983200 JPC983039:JPC983200 JYY983039:JYY983200 KIU983039:KIU983200 KSQ983039:KSQ983200 LCM983039:LCM983200 LMI983039:LMI983200 LWE983039:LWE983200 MGA983039:MGA983200 MPW983039:MPW983200 MZS983039:MZS983200 NJO983039:NJO983200 NTK983039:NTK983200 ODG983039:ODG983200 ONC983039:ONC983200 OWY983039:OWY983200 PGU983039:PGU983200 PQQ983039:PQQ983200 QAM983039:QAM983200 QKI983039:QKI983200 QUE983039:QUE983200 REA983039:REA983200 RNW983039:RNW983200 RXS983039:RXS983200 SHO983039:SHO983200 SRK983039:SRK983200 TBG983039:TBG983200 TLC983039:TLC983200 TUY983039:TUY983200 UEU983039:UEU983200 UOQ983039:UOQ983200 UYM983039:UYM983200 VII983039:VII983200 VSE983039:VSE983200 WCA983039:WCA983200 WLW983039:WLW983200 WVS983039:WVS983200 T5:T6 JP5:JP6 TL5:TL6 ADH5:ADH6 AND5:AND6 AWZ5:AWZ6 BGV5:BGV6 BQR5:BQR6 CAN5:CAN6 CKJ5:CKJ6 CUF5:CUF6 DEB5:DEB6 DNX5:DNX6 DXT5:DXT6 EHP5:EHP6 ERL5:ERL6 FBH5:FBH6 FLD5:FLD6 FUZ5:FUZ6 GEV5:GEV6 GOR5:GOR6 GYN5:GYN6 HIJ5:HIJ6 HSF5:HSF6 ICB5:ICB6 ILX5:ILX6 IVT5:IVT6 JFP5:JFP6 JPL5:JPL6 JZH5:JZH6 KJD5:KJD6 KSZ5:KSZ6 LCV5:LCV6 LMR5:LMR6 LWN5:LWN6 MGJ5:MGJ6 MQF5:MQF6 NAB5:NAB6 NJX5:NJX6 NTT5:NTT6 ODP5:ODP6 ONL5:ONL6 OXH5:OXH6 PHD5:PHD6 PQZ5:PQZ6 QAV5:QAV6 QKR5:QKR6 QUN5:QUN6 REJ5:REJ6 ROF5:ROF6 RYB5:RYB6 SHX5:SHX6 SRT5:SRT6 TBP5:TBP6 TLL5:TLL6 TVH5:TVH6 UFD5:UFD6 UOZ5:UOZ6 UYV5:UYV6 VIR5:VIR6 VSN5:VSN6 WCJ5:WCJ6 WMF5:WMF6 WWB5:WWB6 T65535:T65536 JP65535:JP65536 TL65535:TL65536 ADH65535:ADH65536 AND65535:AND65536 AWZ65535:AWZ65536 BGV65535:BGV65536 BQR65535:BQR65536 CAN65535:CAN65536 CKJ65535:CKJ65536 CUF65535:CUF65536 DEB65535:DEB65536 DNX65535:DNX65536 DXT65535:DXT65536 EHP65535:EHP65536 ERL65535:ERL65536 FBH65535:FBH65536 FLD65535:FLD65536 FUZ65535:FUZ65536 GEV65535:GEV65536 GOR65535:GOR65536 GYN65535:GYN65536 HIJ65535:HIJ65536 HSF65535:HSF65536 ICB65535:ICB65536 ILX65535:ILX65536 IVT65535:IVT65536 JFP65535:JFP65536 JPL65535:JPL65536 JZH65535:JZH65536 KJD65535:KJD65536 KSZ65535:KSZ65536 LCV65535:LCV65536 LMR65535:LMR65536 LWN65535:LWN65536 MGJ65535:MGJ65536 MQF65535:MQF65536 NAB65535:NAB65536 NJX65535:NJX65536 NTT65535:NTT65536 ODP65535:ODP65536 ONL65535:ONL65536 OXH65535:OXH65536 PHD65535:PHD65536 PQZ65535:PQZ65536 QAV65535:QAV65536 QKR65535:QKR65536 QUN65535:QUN65536 REJ65535:REJ65536 ROF65535:ROF65536 RYB65535:RYB65536 SHX65535:SHX65536 SRT65535:SRT65536 TBP65535:TBP65536 TLL65535:TLL65536 TVH65535:TVH65536 UFD65535:UFD65536 UOZ65535:UOZ65536 UYV65535:UYV65536 VIR65535:VIR65536 VSN65535:VSN65536 WCJ65535:WCJ65536 WMF65535:WMF65536 WWB65535:WWB65536 T131071:T131072 JP131071:JP131072 TL131071:TL131072 ADH131071:ADH131072 AND131071:AND131072 AWZ131071:AWZ131072 BGV131071:BGV131072 BQR131071:BQR131072 CAN131071:CAN131072 CKJ131071:CKJ131072 CUF131071:CUF131072 DEB131071:DEB131072 DNX131071:DNX131072 DXT131071:DXT131072 EHP131071:EHP131072 ERL131071:ERL131072 FBH131071:FBH131072 FLD131071:FLD131072 FUZ131071:FUZ131072 GEV131071:GEV131072 GOR131071:GOR131072 GYN131071:GYN131072 HIJ131071:HIJ131072 HSF131071:HSF131072 ICB131071:ICB131072 ILX131071:ILX131072 IVT131071:IVT131072 JFP131071:JFP131072 JPL131071:JPL131072 JZH131071:JZH131072 KJD131071:KJD131072 KSZ131071:KSZ131072 LCV131071:LCV131072 LMR131071:LMR131072 LWN131071:LWN131072 MGJ131071:MGJ131072 MQF131071:MQF131072 NAB131071:NAB131072 NJX131071:NJX131072 NTT131071:NTT131072 ODP131071:ODP131072 ONL131071:ONL131072 OXH131071:OXH131072 PHD131071:PHD131072 PQZ131071:PQZ131072 QAV131071:QAV131072 QKR131071:QKR131072 QUN131071:QUN131072 REJ131071:REJ131072 ROF131071:ROF131072 RYB131071:RYB131072 SHX131071:SHX131072 SRT131071:SRT131072 TBP131071:TBP131072 TLL131071:TLL131072 TVH131071:TVH131072 UFD131071:UFD131072 UOZ131071:UOZ131072 UYV131071:UYV131072 VIR131071:VIR131072 VSN131071:VSN131072 WCJ131071:WCJ131072 WMF131071:WMF131072 WWB131071:WWB131072 T196607:T196608 JP196607:JP196608 TL196607:TL196608 ADH196607:ADH196608 AND196607:AND196608 AWZ196607:AWZ196608 BGV196607:BGV196608 BQR196607:BQR196608 CAN196607:CAN196608 CKJ196607:CKJ196608 CUF196607:CUF196608 DEB196607:DEB196608 DNX196607:DNX196608 DXT196607:DXT196608 EHP196607:EHP196608 ERL196607:ERL196608 FBH196607:FBH196608 FLD196607:FLD196608 FUZ196607:FUZ196608 GEV196607:GEV196608 GOR196607:GOR196608 GYN196607:GYN196608 HIJ196607:HIJ196608 HSF196607:HSF196608 ICB196607:ICB196608 ILX196607:ILX196608 IVT196607:IVT196608 JFP196607:JFP196608 JPL196607:JPL196608 JZH196607:JZH196608 KJD196607:KJD196608 KSZ196607:KSZ196608 LCV196607:LCV196608 LMR196607:LMR196608 LWN196607:LWN196608 MGJ196607:MGJ196608 MQF196607:MQF196608 NAB196607:NAB196608 NJX196607:NJX196608 NTT196607:NTT196608 ODP196607:ODP196608 ONL196607:ONL196608 OXH196607:OXH196608 PHD196607:PHD196608 PQZ196607:PQZ196608 QAV196607:QAV196608 QKR196607:QKR196608 QUN196607:QUN196608 REJ196607:REJ196608 ROF196607:ROF196608 RYB196607:RYB196608 SHX196607:SHX196608 SRT196607:SRT196608 TBP196607:TBP196608 TLL196607:TLL196608 TVH196607:TVH196608 UFD196607:UFD196608 UOZ196607:UOZ196608 UYV196607:UYV196608 VIR196607:VIR196608 VSN196607:VSN196608 WCJ196607:WCJ196608 WMF196607:WMF196608 WWB196607:WWB196608 T262143:T262144 JP262143:JP262144 TL262143:TL262144 ADH262143:ADH262144 AND262143:AND262144 AWZ262143:AWZ262144 BGV262143:BGV262144 BQR262143:BQR262144 CAN262143:CAN262144 CKJ262143:CKJ262144 CUF262143:CUF262144 DEB262143:DEB262144 DNX262143:DNX262144 DXT262143:DXT262144 EHP262143:EHP262144 ERL262143:ERL262144 FBH262143:FBH262144 FLD262143:FLD262144 FUZ262143:FUZ262144 GEV262143:GEV262144 GOR262143:GOR262144 GYN262143:GYN262144 HIJ262143:HIJ262144 HSF262143:HSF262144 ICB262143:ICB262144 ILX262143:ILX262144 IVT262143:IVT262144 JFP262143:JFP262144 JPL262143:JPL262144 JZH262143:JZH262144 KJD262143:KJD262144 KSZ262143:KSZ262144 LCV262143:LCV262144 LMR262143:LMR262144 LWN262143:LWN262144 MGJ262143:MGJ262144 MQF262143:MQF262144 NAB262143:NAB262144 NJX262143:NJX262144 NTT262143:NTT262144 ODP262143:ODP262144 ONL262143:ONL262144 OXH262143:OXH262144 PHD262143:PHD262144 PQZ262143:PQZ262144 QAV262143:QAV262144 QKR262143:QKR262144 QUN262143:QUN262144 REJ262143:REJ262144 ROF262143:ROF262144 RYB262143:RYB262144 SHX262143:SHX262144 SRT262143:SRT262144 TBP262143:TBP262144 TLL262143:TLL262144 TVH262143:TVH262144 UFD262143:UFD262144 UOZ262143:UOZ262144 UYV262143:UYV262144 VIR262143:VIR262144 VSN262143:VSN262144 WCJ262143:WCJ262144 WMF262143:WMF262144 WWB262143:WWB262144 T327679:T327680 JP327679:JP327680 TL327679:TL327680 ADH327679:ADH327680 AND327679:AND327680 AWZ327679:AWZ327680 BGV327679:BGV327680 BQR327679:BQR327680 CAN327679:CAN327680 CKJ327679:CKJ327680 CUF327679:CUF327680 DEB327679:DEB327680 DNX327679:DNX327680 DXT327679:DXT327680 EHP327679:EHP327680 ERL327679:ERL327680 FBH327679:FBH327680 FLD327679:FLD327680 FUZ327679:FUZ327680 GEV327679:GEV327680 GOR327679:GOR327680 GYN327679:GYN327680 HIJ327679:HIJ327680 HSF327679:HSF327680 ICB327679:ICB327680 ILX327679:ILX327680 IVT327679:IVT327680 JFP327679:JFP327680 JPL327679:JPL327680 JZH327679:JZH327680 KJD327679:KJD327680 KSZ327679:KSZ327680 LCV327679:LCV327680 LMR327679:LMR327680 LWN327679:LWN327680 MGJ327679:MGJ327680 MQF327679:MQF327680 NAB327679:NAB327680 NJX327679:NJX327680 NTT327679:NTT327680 ODP327679:ODP327680 ONL327679:ONL327680 OXH327679:OXH327680 PHD327679:PHD327680 PQZ327679:PQZ327680 QAV327679:QAV327680 QKR327679:QKR327680 QUN327679:QUN327680 REJ327679:REJ327680 ROF327679:ROF327680 RYB327679:RYB327680 SHX327679:SHX327680 SRT327679:SRT327680 TBP327679:TBP327680 TLL327679:TLL327680 TVH327679:TVH327680 UFD327679:UFD327680 UOZ327679:UOZ327680 UYV327679:UYV327680 VIR327679:VIR327680 VSN327679:VSN327680 WCJ327679:WCJ327680 WMF327679:WMF327680 WWB327679:WWB327680 T393215:T393216 JP393215:JP393216 TL393215:TL393216 ADH393215:ADH393216 AND393215:AND393216 AWZ393215:AWZ393216 BGV393215:BGV393216 BQR393215:BQR393216 CAN393215:CAN393216 CKJ393215:CKJ393216 CUF393215:CUF393216 DEB393215:DEB393216 DNX393215:DNX393216 DXT393215:DXT393216 EHP393215:EHP393216 ERL393215:ERL393216 FBH393215:FBH393216 FLD393215:FLD393216 FUZ393215:FUZ393216 GEV393215:GEV393216 GOR393215:GOR393216 GYN393215:GYN393216 HIJ393215:HIJ393216 HSF393215:HSF393216 ICB393215:ICB393216 ILX393215:ILX393216 IVT393215:IVT393216 JFP393215:JFP393216 JPL393215:JPL393216 JZH393215:JZH393216 KJD393215:KJD393216 KSZ393215:KSZ393216 LCV393215:LCV393216 LMR393215:LMR393216 LWN393215:LWN393216 MGJ393215:MGJ393216 MQF393215:MQF393216 NAB393215:NAB393216 NJX393215:NJX393216 NTT393215:NTT393216 ODP393215:ODP393216 ONL393215:ONL393216 OXH393215:OXH393216 PHD393215:PHD393216 PQZ393215:PQZ393216 QAV393215:QAV393216 QKR393215:QKR393216 QUN393215:QUN393216 REJ393215:REJ393216 ROF393215:ROF393216 RYB393215:RYB393216 SHX393215:SHX393216 SRT393215:SRT393216 TBP393215:TBP393216 TLL393215:TLL393216 TVH393215:TVH393216 UFD393215:UFD393216 UOZ393215:UOZ393216 UYV393215:UYV393216 VIR393215:VIR393216 VSN393215:VSN393216 WCJ393215:WCJ393216 WMF393215:WMF393216 WWB393215:WWB393216 T458751:T458752 JP458751:JP458752 TL458751:TL458752 ADH458751:ADH458752 AND458751:AND458752 AWZ458751:AWZ458752 BGV458751:BGV458752 BQR458751:BQR458752 CAN458751:CAN458752 CKJ458751:CKJ458752 CUF458751:CUF458752 DEB458751:DEB458752 DNX458751:DNX458752 DXT458751:DXT458752 EHP458751:EHP458752 ERL458751:ERL458752 FBH458751:FBH458752 FLD458751:FLD458752 FUZ458751:FUZ458752 GEV458751:GEV458752 GOR458751:GOR458752 GYN458751:GYN458752 HIJ458751:HIJ458752 HSF458751:HSF458752 ICB458751:ICB458752 ILX458751:ILX458752 IVT458751:IVT458752 JFP458751:JFP458752 JPL458751:JPL458752 JZH458751:JZH458752 KJD458751:KJD458752 KSZ458751:KSZ458752 LCV458751:LCV458752 LMR458751:LMR458752 LWN458751:LWN458752 MGJ458751:MGJ458752 MQF458751:MQF458752 NAB458751:NAB458752 NJX458751:NJX458752 NTT458751:NTT458752 ODP458751:ODP458752 ONL458751:ONL458752 OXH458751:OXH458752 PHD458751:PHD458752 PQZ458751:PQZ458752 QAV458751:QAV458752 QKR458751:QKR458752 QUN458751:QUN458752 REJ458751:REJ458752 ROF458751:ROF458752 RYB458751:RYB458752 SHX458751:SHX458752 SRT458751:SRT458752 TBP458751:TBP458752 TLL458751:TLL458752 TVH458751:TVH458752 UFD458751:UFD458752 UOZ458751:UOZ458752 UYV458751:UYV458752 VIR458751:VIR458752 VSN458751:VSN458752 WCJ458751:WCJ458752 WMF458751:WMF458752 WWB458751:WWB458752 T524287:T524288 JP524287:JP524288 TL524287:TL524288 ADH524287:ADH524288 AND524287:AND524288 AWZ524287:AWZ524288 BGV524287:BGV524288 BQR524287:BQR524288 CAN524287:CAN524288 CKJ524287:CKJ524288 CUF524287:CUF524288 DEB524287:DEB524288 DNX524287:DNX524288 DXT524287:DXT524288 EHP524287:EHP524288 ERL524287:ERL524288 FBH524287:FBH524288 FLD524287:FLD524288 FUZ524287:FUZ524288 GEV524287:GEV524288 GOR524287:GOR524288 GYN524287:GYN524288 HIJ524287:HIJ524288 HSF524287:HSF524288 ICB524287:ICB524288 ILX524287:ILX524288 IVT524287:IVT524288 JFP524287:JFP524288 JPL524287:JPL524288 JZH524287:JZH524288 KJD524287:KJD524288 KSZ524287:KSZ524288 LCV524287:LCV524288 LMR524287:LMR524288 LWN524287:LWN524288 MGJ524287:MGJ524288 MQF524287:MQF524288 NAB524287:NAB524288 NJX524287:NJX524288 NTT524287:NTT524288 ODP524287:ODP524288 ONL524287:ONL524288 OXH524287:OXH524288 PHD524287:PHD524288 PQZ524287:PQZ524288 QAV524287:QAV524288 QKR524287:QKR524288 QUN524287:QUN524288 REJ524287:REJ524288 ROF524287:ROF524288 RYB524287:RYB524288 SHX524287:SHX524288 SRT524287:SRT524288 TBP524287:TBP524288 TLL524287:TLL524288 TVH524287:TVH524288 UFD524287:UFD524288 UOZ524287:UOZ524288 UYV524287:UYV524288 VIR524287:VIR524288 VSN524287:VSN524288 WCJ524287:WCJ524288 WMF524287:WMF524288 WWB524287:WWB524288 T589823:T589824 JP589823:JP589824 TL589823:TL589824 ADH589823:ADH589824 AND589823:AND589824 AWZ589823:AWZ589824 BGV589823:BGV589824 BQR589823:BQR589824 CAN589823:CAN589824 CKJ589823:CKJ589824 CUF589823:CUF589824 DEB589823:DEB589824 DNX589823:DNX589824 DXT589823:DXT589824 EHP589823:EHP589824 ERL589823:ERL589824 FBH589823:FBH589824 FLD589823:FLD589824 FUZ589823:FUZ589824 GEV589823:GEV589824 GOR589823:GOR589824 GYN589823:GYN589824 HIJ589823:HIJ589824 HSF589823:HSF589824 ICB589823:ICB589824 ILX589823:ILX589824 IVT589823:IVT589824 JFP589823:JFP589824 JPL589823:JPL589824 JZH589823:JZH589824 KJD589823:KJD589824 KSZ589823:KSZ589824 LCV589823:LCV589824 LMR589823:LMR589824 LWN589823:LWN589824 MGJ589823:MGJ589824 MQF589823:MQF589824 NAB589823:NAB589824 NJX589823:NJX589824 NTT589823:NTT589824 ODP589823:ODP589824 ONL589823:ONL589824 OXH589823:OXH589824 PHD589823:PHD589824 PQZ589823:PQZ589824 QAV589823:QAV589824 QKR589823:QKR589824 QUN589823:QUN589824 REJ589823:REJ589824 ROF589823:ROF589824 RYB589823:RYB589824 SHX589823:SHX589824 SRT589823:SRT589824 TBP589823:TBP589824 TLL589823:TLL589824 TVH589823:TVH589824 UFD589823:UFD589824 UOZ589823:UOZ589824 UYV589823:UYV589824 VIR589823:VIR589824 VSN589823:VSN589824 WCJ589823:WCJ589824 WMF589823:WMF589824 WWB589823:WWB589824 T655359:T655360 JP655359:JP655360 TL655359:TL655360 ADH655359:ADH655360 AND655359:AND655360 AWZ655359:AWZ655360 BGV655359:BGV655360 BQR655359:BQR655360 CAN655359:CAN655360 CKJ655359:CKJ655360 CUF655359:CUF655360 DEB655359:DEB655360 DNX655359:DNX655360 DXT655359:DXT655360 EHP655359:EHP655360 ERL655359:ERL655360 FBH655359:FBH655360 FLD655359:FLD655360 FUZ655359:FUZ655360 GEV655359:GEV655360 GOR655359:GOR655360 GYN655359:GYN655360 HIJ655359:HIJ655360 HSF655359:HSF655360 ICB655359:ICB655360 ILX655359:ILX655360 IVT655359:IVT655360 JFP655359:JFP655360 JPL655359:JPL655360 JZH655359:JZH655360 KJD655359:KJD655360 KSZ655359:KSZ655360 LCV655359:LCV655360 LMR655359:LMR655360 LWN655359:LWN655360 MGJ655359:MGJ655360 MQF655359:MQF655360 NAB655359:NAB655360 NJX655359:NJX655360 NTT655359:NTT655360 ODP655359:ODP655360 ONL655359:ONL655360 OXH655359:OXH655360 PHD655359:PHD655360 PQZ655359:PQZ655360 QAV655359:QAV655360 QKR655359:QKR655360 QUN655359:QUN655360 REJ655359:REJ655360 ROF655359:ROF655360 RYB655359:RYB655360 SHX655359:SHX655360 SRT655359:SRT655360 TBP655359:TBP655360 TLL655359:TLL655360 TVH655359:TVH655360 UFD655359:UFD655360 UOZ655359:UOZ655360 UYV655359:UYV655360 VIR655359:VIR655360 VSN655359:VSN655360 WCJ655359:WCJ655360 WMF655359:WMF655360 WWB655359:WWB655360 T720895:T720896 JP720895:JP720896 TL720895:TL720896 ADH720895:ADH720896 AND720895:AND720896 AWZ720895:AWZ720896 BGV720895:BGV720896 BQR720895:BQR720896 CAN720895:CAN720896 CKJ720895:CKJ720896 CUF720895:CUF720896 DEB720895:DEB720896 DNX720895:DNX720896 DXT720895:DXT720896 EHP720895:EHP720896 ERL720895:ERL720896 FBH720895:FBH720896 FLD720895:FLD720896 FUZ720895:FUZ720896 GEV720895:GEV720896 GOR720895:GOR720896 GYN720895:GYN720896 HIJ720895:HIJ720896 HSF720895:HSF720896 ICB720895:ICB720896 ILX720895:ILX720896 IVT720895:IVT720896 JFP720895:JFP720896 JPL720895:JPL720896 JZH720895:JZH720896 KJD720895:KJD720896 KSZ720895:KSZ720896 LCV720895:LCV720896 LMR720895:LMR720896 LWN720895:LWN720896 MGJ720895:MGJ720896 MQF720895:MQF720896 NAB720895:NAB720896 NJX720895:NJX720896 NTT720895:NTT720896 ODP720895:ODP720896 ONL720895:ONL720896 OXH720895:OXH720896 PHD720895:PHD720896 PQZ720895:PQZ720896 QAV720895:QAV720896 QKR720895:QKR720896 QUN720895:QUN720896 REJ720895:REJ720896 ROF720895:ROF720896 RYB720895:RYB720896 SHX720895:SHX720896 SRT720895:SRT720896 TBP720895:TBP720896 TLL720895:TLL720896 TVH720895:TVH720896 UFD720895:UFD720896 UOZ720895:UOZ720896 UYV720895:UYV720896 VIR720895:VIR720896 VSN720895:VSN720896 WCJ720895:WCJ720896 WMF720895:WMF720896 WWB720895:WWB720896 T786431:T786432 JP786431:JP786432 TL786431:TL786432 ADH786431:ADH786432 AND786431:AND786432 AWZ786431:AWZ786432 BGV786431:BGV786432 BQR786431:BQR786432 CAN786431:CAN786432 CKJ786431:CKJ786432 CUF786431:CUF786432 DEB786431:DEB786432 DNX786431:DNX786432 DXT786431:DXT786432 EHP786431:EHP786432 ERL786431:ERL786432 FBH786431:FBH786432 FLD786431:FLD786432 FUZ786431:FUZ786432 GEV786431:GEV786432 GOR786431:GOR786432 GYN786431:GYN786432 HIJ786431:HIJ786432 HSF786431:HSF786432 ICB786431:ICB786432 ILX786431:ILX786432 IVT786431:IVT786432 JFP786431:JFP786432 JPL786431:JPL786432 JZH786431:JZH786432 KJD786431:KJD786432 KSZ786431:KSZ786432 LCV786431:LCV786432 LMR786431:LMR786432 LWN786431:LWN786432 MGJ786431:MGJ786432 MQF786431:MQF786432 NAB786431:NAB786432 NJX786431:NJX786432 NTT786431:NTT786432 ODP786431:ODP786432 ONL786431:ONL786432 OXH786431:OXH786432 PHD786431:PHD786432 PQZ786431:PQZ786432 QAV786431:QAV786432 QKR786431:QKR786432 QUN786431:QUN786432 REJ786431:REJ786432 ROF786431:ROF786432 RYB786431:RYB786432 SHX786431:SHX786432 SRT786431:SRT786432 TBP786431:TBP786432 TLL786431:TLL786432 TVH786431:TVH786432 UFD786431:UFD786432 UOZ786431:UOZ786432 UYV786431:UYV786432 VIR786431:VIR786432 VSN786431:VSN786432 WCJ786431:WCJ786432 WMF786431:WMF786432 WWB786431:WWB786432 T851967:T851968 JP851967:JP851968 TL851967:TL851968 ADH851967:ADH851968 AND851967:AND851968 AWZ851967:AWZ851968 BGV851967:BGV851968 BQR851967:BQR851968 CAN851967:CAN851968 CKJ851967:CKJ851968 CUF851967:CUF851968 DEB851967:DEB851968 DNX851967:DNX851968 DXT851967:DXT851968 EHP851967:EHP851968 ERL851967:ERL851968 FBH851967:FBH851968 FLD851967:FLD851968 FUZ851967:FUZ851968 GEV851967:GEV851968 GOR851967:GOR851968 GYN851967:GYN851968 HIJ851967:HIJ851968 HSF851967:HSF851968 ICB851967:ICB851968 ILX851967:ILX851968 IVT851967:IVT851968 JFP851967:JFP851968 JPL851967:JPL851968 JZH851967:JZH851968 KJD851967:KJD851968 KSZ851967:KSZ851968 LCV851967:LCV851968 LMR851967:LMR851968 LWN851967:LWN851968 MGJ851967:MGJ851968 MQF851967:MQF851968 NAB851967:NAB851968 NJX851967:NJX851968 NTT851967:NTT851968 ODP851967:ODP851968 ONL851967:ONL851968 OXH851967:OXH851968 PHD851967:PHD851968 PQZ851967:PQZ851968 QAV851967:QAV851968 QKR851967:QKR851968 QUN851967:QUN851968 REJ851967:REJ851968 ROF851967:ROF851968 RYB851967:RYB851968 SHX851967:SHX851968 SRT851967:SRT851968 TBP851967:TBP851968 TLL851967:TLL851968 TVH851967:TVH851968 UFD851967:UFD851968 UOZ851967:UOZ851968 UYV851967:UYV851968 VIR851967:VIR851968 VSN851967:VSN851968 WCJ851967:WCJ851968 WMF851967:WMF851968 WWB851967:WWB851968 T917503:T917504 JP917503:JP917504 TL917503:TL917504 ADH917503:ADH917504 AND917503:AND917504 AWZ917503:AWZ917504 BGV917503:BGV917504 BQR917503:BQR917504 CAN917503:CAN917504 CKJ917503:CKJ917504 CUF917503:CUF917504 DEB917503:DEB917504 DNX917503:DNX917504 DXT917503:DXT917504 EHP917503:EHP917504 ERL917503:ERL917504 FBH917503:FBH917504 FLD917503:FLD917504 FUZ917503:FUZ917504 GEV917503:GEV917504 GOR917503:GOR917504 GYN917503:GYN917504 HIJ917503:HIJ917504 HSF917503:HSF917504 ICB917503:ICB917504 ILX917503:ILX917504 IVT917503:IVT917504 JFP917503:JFP917504 JPL917503:JPL917504 JZH917503:JZH917504 KJD917503:KJD917504 KSZ917503:KSZ917504 LCV917503:LCV917504 LMR917503:LMR917504 LWN917503:LWN917504 MGJ917503:MGJ917504 MQF917503:MQF917504 NAB917503:NAB917504 NJX917503:NJX917504 NTT917503:NTT917504 ODP917503:ODP917504 ONL917503:ONL917504 OXH917503:OXH917504 PHD917503:PHD917504 PQZ917503:PQZ917504 QAV917503:QAV917504 QKR917503:QKR917504 QUN917503:QUN917504 REJ917503:REJ917504 ROF917503:ROF917504 RYB917503:RYB917504 SHX917503:SHX917504 SRT917503:SRT917504 TBP917503:TBP917504 TLL917503:TLL917504 TVH917503:TVH917504 UFD917503:UFD917504 UOZ917503:UOZ917504 UYV917503:UYV917504 VIR917503:VIR917504 VSN917503:VSN917504 WCJ917503:WCJ917504 WMF917503:WMF917504 WWB917503:WWB917504 T983039:T983040 JP983039:JP983040 TL983039:TL983040 ADH983039:ADH983040 AND983039:AND983040 AWZ983039:AWZ983040 BGV983039:BGV983040 BQR983039:BQR983040 CAN983039:CAN983040 CKJ983039:CKJ983040 CUF983039:CUF983040 DEB983039:DEB983040 DNX983039:DNX983040 DXT983039:DXT983040 EHP983039:EHP983040 ERL983039:ERL983040 FBH983039:FBH983040 FLD983039:FLD983040 FUZ983039:FUZ983040 GEV983039:GEV983040 GOR983039:GOR983040 GYN983039:GYN983040 HIJ983039:HIJ983040 HSF983039:HSF983040 ICB983039:ICB983040 ILX983039:ILX983040 IVT983039:IVT983040 JFP983039:JFP983040 JPL983039:JPL983040 JZH983039:JZH983040 KJD983039:KJD983040 KSZ983039:KSZ983040 LCV983039:LCV983040 LMR983039:LMR983040 LWN983039:LWN983040 MGJ983039:MGJ983040 MQF983039:MQF983040 NAB983039:NAB983040 NJX983039:NJX983040 NTT983039:NTT983040 ODP983039:ODP983040 ONL983039:ONL983040 OXH983039:OXH983040 PHD983039:PHD983040 PQZ983039:PQZ983040 QAV983039:QAV983040 QKR983039:QKR983040 QUN983039:QUN983040 REJ983039:REJ983040 ROF983039:ROF983040 RYB983039:RYB983040 SHX983039:SHX983040 SRT983039:SRT983040 TBP983039:TBP983040 TLL983039:TLL983040 TVH983039:TVH983040 UFD983039:UFD983040 UOZ983039:UOZ983040 UYV983039:UYV983040 VIR983039:VIR983040 VSN983039:VSN983040 WCJ983039:WCJ983040 WMF983039:WMF983040 WVS5:WVS163 WLW5:WLW163 WCA5:WCA163 VSE5:VSE163 VII5:VII163 UYM5:UYM163 UOQ5:UOQ163 UEU5:UEU163 TUY5:TUY163 TLC5:TLC163 TBG5:TBG163 SRK5:SRK163 SHO5:SHO163 RXS5:RXS163 RNW5:RNW163 REA5:REA163 QUE5:QUE163 QKI5:QKI163 QAM5:QAM163 PQQ5:PQQ163 PGU5:PGU163 OWY5:OWY163 ONC5:ONC163 ODG5:ODG163 NTK5:NTK163 NJO5:NJO163 MZS5:MZS163 MPW5:MPW163 MGA5:MGA163 LWE5:LWE163 LMI5:LMI163 LCM5:LCM163 KSQ5:KSQ163 KIU5:KIU163 JYY5:JYY163 JPC5:JPC163 JFG5:JFG163 IVK5:IVK163 ILO5:ILO163 IBS5:IBS163 HRW5:HRW163 HIA5:HIA163 GYE5:GYE163 GOI5:GOI163 GEM5:GEM163 FUQ5:FUQ163 FKU5:FKU163 FAY5:FAY163 ERC5:ERC163 EHG5:EHG163 DXK5:DXK163 DNO5:DNO163 DDS5:DDS163 CTW5:CTW163 CKA5:CKA163 CAE5:CAE163 BQI5:BQI163 BGM5:BGM163 AWQ5:AWQ163 AMU5:AMU163 ACY5:ACY163 TC5:TC163 JG5:JG163 K5:K380">
      <formula1>"балл,блок,бухта,г,га,кабель,кар,кг,кг/м2,кг/м3,км,компл,л,л/шт,м,м/кг,м/м3,м/шт,м2,м2/кг,м2/м3,м2/т,м3,МВт.ч,мл,НАБОР,набор,п.м,пар,рулон,сек/кВт,см,т,т/м2,тыс. шт,упак,усл. ед,шт,шт/кВт,шт/м3"</formula1>
    </dataValidation>
    <dataValidation type="list" allowBlank="1" showErrorMessage="1" sqref="L65530 JH65530 TD65530 ACZ65530 AMV65530 AWR65530 BGN65530 BQJ65530 CAF65530 CKB65530 CTX65530 DDT65530 DNP65530 DXL65530 EHH65530 ERD65530 FAZ65530 FKV65530 FUR65530 GEN65530 GOJ65530 GYF65530 HIB65530 HRX65530 IBT65530 ILP65530 IVL65530 JFH65530 JPD65530 JYZ65530 KIV65530 KSR65530 LCN65530 LMJ65530 LWF65530 MGB65530 MPX65530 MZT65530 NJP65530 NTL65530 ODH65530 OND65530 OWZ65530 PGV65530 PQR65530 QAN65530 QKJ65530 QUF65530 REB65530 RNX65530 RXT65530 SHP65530 SRL65530 TBH65530 TLD65530 TUZ65530 UEV65530 UOR65530 UYN65530 VIJ65530 VSF65530 WCB65530 WLX65530 WVT65530 L131066 JH131066 TD131066 ACZ131066 AMV131066 AWR131066 BGN131066 BQJ131066 CAF131066 CKB131066 CTX131066 DDT131066 DNP131066 DXL131066 EHH131066 ERD131066 FAZ131066 FKV131066 FUR131066 GEN131066 GOJ131066 GYF131066 HIB131066 HRX131066 IBT131066 ILP131066 IVL131066 JFH131066 JPD131066 JYZ131066 KIV131066 KSR131066 LCN131066 LMJ131066 LWF131066 MGB131066 MPX131066 MZT131066 NJP131066 NTL131066 ODH131066 OND131066 OWZ131066 PGV131066 PQR131066 QAN131066 QKJ131066 QUF131066 REB131066 RNX131066 RXT131066 SHP131066 SRL131066 TBH131066 TLD131066 TUZ131066 UEV131066 UOR131066 UYN131066 VIJ131066 VSF131066 WCB131066 WLX131066 WVT131066 L196602 JH196602 TD196602 ACZ196602 AMV196602 AWR196602 BGN196602 BQJ196602 CAF196602 CKB196602 CTX196602 DDT196602 DNP196602 DXL196602 EHH196602 ERD196602 FAZ196602 FKV196602 FUR196602 GEN196602 GOJ196602 GYF196602 HIB196602 HRX196602 IBT196602 ILP196602 IVL196602 JFH196602 JPD196602 JYZ196602 KIV196602 KSR196602 LCN196602 LMJ196602 LWF196602 MGB196602 MPX196602 MZT196602 NJP196602 NTL196602 ODH196602 OND196602 OWZ196602 PGV196602 PQR196602 QAN196602 QKJ196602 QUF196602 REB196602 RNX196602 RXT196602 SHP196602 SRL196602 TBH196602 TLD196602 TUZ196602 UEV196602 UOR196602 UYN196602 VIJ196602 VSF196602 WCB196602 WLX196602 WVT196602 L262138 JH262138 TD262138 ACZ262138 AMV262138 AWR262138 BGN262138 BQJ262138 CAF262138 CKB262138 CTX262138 DDT262138 DNP262138 DXL262138 EHH262138 ERD262138 FAZ262138 FKV262138 FUR262138 GEN262138 GOJ262138 GYF262138 HIB262138 HRX262138 IBT262138 ILP262138 IVL262138 JFH262138 JPD262138 JYZ262138 KIV262138 KSR262138 LCN262138 LMJ262138 LWF262138 MGB262138 MPX262138 MZT262138 NJP262138 NTL262138 ODH262138 OND262138 OWZ262138 PGV262138 PQR262138 QAN262138 QKJ262138 QUF262138 REB262138 RNX262138 RXT262138 SHP262138 SRL262138 TBH262138 TLD262138 TUZ262138 UEV262138 UOR262138 UYN262138 VIJ262138 VSF262138 WCB262138 WLX262138 WVT262138 L327674 JH327674 TD327674 ACZ327674 AMV327674 AWR327674 BGN327674 BQJ327674 CAF327674 CKB327674 CTX327674 DDT327674 DNP327674 DXL327674 EHH327674 ERD327674 FAZ327674 FKV327674 FUR327674 GEN327674 GOJ327674 GYF327674 HIB327674 HRX327674 IBT327674 ILP327674 IVL327674 JFH327674 JPD327674 JYZ327674 KIV327674 KSR327674 LCN327674 LMJ327674 LWF327674 MGB327674 MPX327674 MZT327674 NJP327674 NTL327674 ODH327674 OND327674 OWZ327674 PGV327674 PQR327674 QAN327674 QKJ327674 QUF327674 REB327674 RNX327674 RXT327674 SHP327674 SRL327674 TBH327674 TLD327674 TUZ327674 UEV327674 UOR327674 UYN327674 VIJ327674 VSF327674 WCB327674 WLX327674 WVT327674 L393210 JH393210 TD393210 ACZ393210 AMV393210 AWR393210 BGN393210 BQJ393210 CAF393210 CKB393210 CTX393210 DDT393210 DNP393210 DXL393210 EHH393210 ERD393210 FAZ393210 FKV393210 FUR393210 GEN393210 GOJ393210 GYF393210 HIB393210 HRX393210 IBT393210 ILP393210 IVL393210 JFH393210 JPD393210 JYZ393210 KIV393210 KSR393210 LCN393210 LMJ393210 LWF393210 MGB393210 MPX393210 MZT393210 NJP393210 NTL393210 ODH393210 OND393210 OWZ393210 PGV393210 PQR393210 QAN393210 QKJ393210 QUF393210 REB393210 RNX393210 RXT393210 SHP393210 SRL393210 TBH393210 TLD393210 TUZ393210 UEV393210 UOR393210 UYN393210 VIJ393210 VSF393210 WCB393210 WLX393210 WVT393210 L458746 JH458746 TD458746 ACZ458746 AMV458746 AWR458746 BGN458746 BQJ458746 CAF458746 CKB458746 CTX458746 DDT458746 DNP458746 DXL458746 EHH458746 ERD458746 FAZ458746 FKV458746 FUR458746 GEN458746 GOJ458746 GYF458746 HIB458746 HRX458746 IBT458746 ILP458746 IVL458746 JFH458746 JPD458746 JYZ458746 KIV458746 KSR458746 LCN458746 LMJ458746 LWF458746 MGB458746 MPX458746 MZT458746 NJP458746 NTL458746 ODH458746 OND458746 OWZ458746 PGV458746 PQR458746 QAN458746 QKJ458746 QUF458746 REB458746 RNX458746 RXT458746 SHP458746 SRL458746 TBH458746 TLD458746 TUZ458746 UEV458746 UOR458746 UYN458746 VIJ458746 VSF458746 WCB458746 WLX458746 WVT458746 L524282 JH524282 TD524282 ACZ524282 AMV524282 AWR524282 BGN524282 BQJ524282 CAF524282 CKB524282 CTX524282 DDT524282 DNP524282 DXL524282 EHH524282 ERD524282 FAZ524282 FKV524282 FUR524282 GEN524282 GOJ524282 GYF524282 HIB524282 HRX524282 IBT524282 ILP524282 IVL524282 JFH524282 JPD524282 JYZ524282 KIV524282 KSR524282 LCN524282 LMJ524282 LWF524282 MGB524282 MPX524282 MZT524282 NJP524282 NTL524282 ODH524282 OND524282 OWZ524282 PGV524282 PQR524282 QAN524282 QKJ524282 QUF524282 REB524282 RNX524282 RXT524282 SHP524282 SRL524282 TBH524282 TLD524282 TUZ524282 UEV524282 UOR524282 UYN524282 VIJ524282 VSF524282 WCB524282 WLX524282 WVT524282 L589818 JH589818 TD589818 ACZ589818 AMV589818 AWR589818 BGN589818 BQJ589818 CAF589818 CKB589818 CTX589818 DDT589818 DNP589818 DXL589818 EHH589818 ERD589818 FAZ589818 FKV589818 FUR589818 GEN589818 GOJ589818 GYF589818 HIB589818 HRX589818 IBT589818 ILP589818 IVL589818 JFH589818 JPD589818 JYZ589818 KIV589818 KSR589818 LCN589818 LMJ589818 LWF589818 MGB589818 MPX589818 MZT589818 NJP589818 NTL589818 ODH589818 OND589818 OWZ589818 PGV589818 PQR589818 QAN589818 QKJ589818 QUF589818 REB589818 RNX589818 RXT589818 SHP589818 SRL589818 TBH589818 TLD589818 TUZ589818 UEV589818 UOR589818 UYN589818 VIJ589818 VSF589818 WCB589818 WLX589818 WVT589818 L655354 JH655354 TD655354 ACZ655354 AMV655354 AWR655354 BGN655354 BQJ655354 CAF655354 CKB655354 CTX655354 DDT655354 DNP655354 DXL655354 EHH655354 ERD655354 FAZ655354 FKV655354 FUR655354 GEN655354 GOJ655354 GYF655354 HIB655354 HRX655354 IBT655354 ILP655354 IVL655354 JFH655354 JPD655354 JYZ655354 KIV655354 KSR655354 LCN655354 LMJ655354 LWF655354 MGB655354 MPX655354 MZT655354 NJP655354 NTL655354 ODH655354 OND655354 OWZ655354 PGV655354 PQR655354 QAN655354 QKJ655354 QUF655354 REB655354 RNX655354 RXT655354 SHP655354 SRL655354 TBH655354 TLD655354 TUZ655354 UEV655354 UOR655354 UYN655354 VIJ655354 VSF655354 WCB655354 WLX655354 WVT655354 L720890 JH720890 TD720890 ACZ720890 AMV720890 AWR720890 BGN720890 BQJ720890 CAF720890 CKB720890 CTX720890 DDT720890 DNP720890 DXL720890 EHH720890 ERD720890 FAZ720890 FKV720890 FUR720890 GEN720890 GOJ720890 GYF720890 HIB720890 HRX720890 IBT720890 ILP720890 IVL720890 JFH720890 JPD720890 JYZ720890 KIV720890 KSR720890 LCN720890 LMJ720890 LWF720890 MGB720890 MPX720890 MZT720890 NJP720890 NTL720890 ODH720890 OND720890 OWZ720890 PGV720890 PQR720890 QAN720890 QKJ720890 QUF720890 REB720890 RNX720890 RXT720890 SHP720890 SRL720890 TBH720890 TLD720890 TUZ720890 UEV720890 UOR720890 UYN720890 VIJ720890 VSF720890 WCB720890 WLX720890 WVT720890 L786426 JH786426 TD786426 ACZ786426 AMV786426 AWR786426 BGN786426 BQJ786426 CAF786426 CKB786426 CTX786426 DDT786426 DNP786426 DXL786426 EHH786426 ERD786426 FAZ786426 FKV786426 FUR786426 GEN786426 GOJ786426 GYF786426 HIB786426 HRX786426 IBT786426 ILP786426 IVL786426 JFH786426 JPD786426 JYZ786426 KIV786426 KSR786426 LCN786426 LMJ786426 LWF786426 MGB786426 MPX786426 MZT786426 NJP786426 NTL786426 ODH786426 OND786426 OWZ786426 PGV786426 PQR786426 QAN786426 QKJ786426 QUF786426 REB786426 RNX786426 RXT786426 SHP786426 SRL786426 TBH786426 TLD786426 TUZ786426 UEV786426 UOR786426 UYN786426 VIJ786426 VSF786426 WCB786426 WLX786426 WVT786426 L851962 JH851962 TD851962 ACZ851962 AMV851962 AWR851962 BGN851962 BQJ851962 CAF851962 CKB851962 CTX851962 DDT851962 DNP851962 DXL851962 EHH851962 ERD851962 FAZ851962 FKV851962 FUR851962 GEN851962 GOJ851962 GYF851962 HIB851962 HRX851962 IBT851962 ILP851962 IVL851962 JFH851962 JPD851962 JYZ851962 KIV851962 KSR851962 LCN851962 LMJ851962 LWF851962 MGB851962 MPX851962 MZT851962 NJP851962 NTL851962 ODH851962 OND851962 OWZ851962 PGV851962 PQR851962 QAN851962 QKJ851962 QUF851962 REB851962 RNX851962 RXT851962 SHP851962 SRL851962 TBH851962 TLD851962 TUZ851962 UEV851962 UOR851962 UYN851962 VIJ851962 VSF851962 WCB851962 WLX851962 WVT851962 L917498 JH917498 TD917498 ACZ917498 AMV917498 AWR917498 BGN917498 BQJ917498 CAF917498 CKB917498 CTX917498 DDT917498 DNP917498 DXL917498 EHH917498 ERD917498 FAZ917498 FKV917498 FUR917498 GEN917498 GOJ917498 GYF917498 HIB917498 HRX917498 IBT917498 ILP917498 IVL917498 JFH917498 JPD917498 JYZ917498 KIV917498 KSR917498 LCN917498 LMJ917498 LWF917498 MGB917498 MPX917498 MZT917498 NJP917498 NTL917498 ODH917498 OND917498 OWZ917498 PGV917498 PQR917498 QAN917498 QKJ917498 QUF917498 REB917498 RNX917498 RXT917498 SHP917498 SRL917498 TBH917498 TLD917498 TUZ917498 UEV917498 UOR917498 UYN917498 VIJ917498 VSF917498 WCB917498 WLX917498 WVT917498 L983034 JH983034 TD983034 ACZ983034 AMV983034 AWR983034 BGN983034 BQJ983034 CAF983034 CKB983034 CTX983034 DDT983034 DNP983034 DXL983034 EHH983034 ERD983034 FAZ983034 FKV983034 FUR983034 GEN983034 GOJ983034 GYF983034 HIB983034 HRX983034 IBT983034 ILP983034 IVL983034 JFH983034 JPD983034 JYZ983034 KIV983034 KSR983034 LCN983034 LMJ983034 LWF983034 MGB983034 MPX983034 MZT983034 NJP983034 NTL983034 ODH983034 OND983034 OWZ983034 PGV983034 PQR983034 QAN983034 QKJ983034 QUF983034 REB983034 RNX983034 RXT983034 SHP983034 SRL983034 TBH983034 TLD983034 TUZ983034 UEV983034 UOR983034 UYN983034 VIJ983034 VSF983034 WCB983034 WLX983034 WVT983034">
      <formula1>"Y-да,N-нет"</formula1>
    </dataValidation>
    <dataValidation type="date" operator="greaterThan" allowBlank="1" showErrorMessage="1" sqref="I65529 JE65529 TA65529 ACW65529 AMS65529 AWO65529 BGK65529 BQG65529 CAC65529 CJY65529 CTU65529 DDQ65529 DNM65529 DXI65529 EHE65529 ERA65529 FAW65529 FKS65529 FUO65529 GEK65529 GOG65529 GYC65529 HHY65529 HRU65529 IBQ65529 ILM65529 IVI65529 JFE65529 JPA65529 JYW65529 KIS65529 KSO65529 LCK65529 LMG65529 LWC65529 MFY65529 MPU65529 MZQ65529 NJM65529 NTI65529 ODE65529 ONA65529 OWW65529 PGS65529 PQO65529 QAK65529 QKG65529 QUC65529 RDY65529 RNU65529 RXQ65529 SHM65529 SRI65529 TBE65529 TLA65529 TUW65529 UES65529 UOO65529 UYK65529 VIG65529 VSC65529 WBY65529 WLU65529 WVQ65529 I131065 JE131065 TA131065 ACW131065 AMS131065 AWO131065 BGK131065 BQG131065 CAC131065 CJY131065 CTU131065 DDQ131065 DNM131065 DXI131065 EHE131065 ERA131065 FAW131065 FKS131065 FUO131065 GEK131065 GOG131065 GYC131065 HHY131065 HRU131065 IBQ131065 ILM131065 IVI131065 JFE131065 JPA131065 JYW131065 KIS131065 KSO131065 LCK131065 LMG131065 LWC131065 MFY131065 MPU131065 MZQ131065 NJM131065 NTI131065 ODE131065 ONA131065 OWW131065 PGS131065 PQO131065 QAK131065 QKG131065 QUC131065 RDY131065 RNU131065 RXQ131065 SHM131065 SRI131065 TBE131065 TLA131065 TUW131065 UES131065 UOO131065 UYK131065 VIG131065 VSC131065 WBY131065 WLU131065 WVQ131065 I196601 JE196601 TA196601 ACW196601 AMS196601 AWO196601 BGK196601 BQG196601 CAC196601 CJY196601 CTU196601 DDQ196601 DNM196601 DXI196601 EHE196601 ERA196601 FAW196601 FKS196601 FUO196601 GEK196601 GOG196601 GYC196601 HHY196601 HRU196601 IBQ196601 ILM196601 IVI196601 JFE196601 JPA196601 JYW196601 KIS196601 KSO196601 LCK196601 LMG196601 LWC196601 MFY196601 MPU196601 MZQ196601 NJM196601 NTI196601 ODE196601 ONA196601 OWW196601 PGS196601 PQO196601 QAK196601 QKG196601 QUC196601 RDY196601 RNU196601 RXQ196601 SHM196601 SRI196601 TBE196601 TLA196601 TUW196601 UES196601 UOO196601 UYK196601 VIG196601 VSC196601 WBY196601 WLU196601 WVQ196601 I262137 JE262137 TA262137 ACW262137 AMS262137 AWO262137 BGK262137 BQG262137 CAC262137 CJY262137 CTU262137 DDQ262137 DNM262137 DXI262137 EHE262137 ERA262137 FAW262137 FKS262137 FUO262137 GEK262137 GOG262137 GYC262137 HHY262137 HRU262137 IBQ262137 ILM262137 IVI262137 JFE262137 JPA262137 JYW262137 KIS262137 KSO262137 LCK262137 LMG262137 LWC262137 MFY262137 MPU262137 MZQ262137 NJM262137 NTI262137 ODE262137 ONA262137 OWW262137 PGS262137 PQO262137 QAK262137 QKG262137 QUC262137 RDY262137 RNU262137 RXQ262137 SHM262137 SRI262137 TBE262137 TLA262137 TUW262137 UES262137 UOO262137 UYK262137 VIG262137 VSC262137 WBY262137 WLU262137 WVQ262137 I327673 JE327673 TA327673 ACW327673 AMS327673 AWO327673 BGK327673 BQG327673 CAC327673 CJY327673 CTU327673 DDQ327673 DNM327673 DXI327673 EHE327673 ERA327673 FAW327673 FKS327673 FUO327673 GEK327673 GOG327673 GYC327673 HHY327673 HRU327673 IBQ327673 ILM327673 IVI327673 JFE327673 JPA327673 JYW327673 KIS327673 KSO327673 LCK327673 LMG327673 LWC327673 MFY327673 MPU327673 MZQ327673 NJM327673 NTI327673 ODE327673 ONA327673 OWW327673 PGS327673 PQO327673 QAK327673 QKG327673 QUC327673 RDY327673 RNU327673 RXQ327673 SHM327673 SRI327673 TBE327673 TLA327673 TUW327673 UES327673 UOO327673 UYK327673 VIG327673 VSC327673 WBY327673 WLU327673 WVQ327673 I393209 JE393209 TA393209 ACW393209 AMS393209 AWO393209 BGK393209 BQG393209 CAC393209 CJY393209 CTU393209 DDQ393209 DNM393209 DXI393209 EHE393209 ERA393209 FAW393209 FKS393209 FUO393209 GEK393209 GOG393209 GYC393209 HHY393209 HRU393209 IBQ393209 ILM393209 IVI393209 JFE393209 JPA393209 JYW393209 KIS393209 KSO393209 LCK393209 LMG393209 LWC393209 MFY393209 MPU393209 MZQ393209 NJM393209 NTI393209 ODE393209 ONA393209 OWW393209 PGS393209 PQO393209 QAK393209 QKG393209 QUC393209 RDY393209 RNU393209 RXQ393209 SHM393209 SRI393209 TBE393209 TLA393209 TUW393209 UES393209 UOO393209 UYK393209 VIG393209 VSC393209 WBY393209 WLU393209 WVQ393209 I458745 JE458745 TA458745 ACW458745 AMS458745 AWO458745 BGK458745 BQG458745 CAC458745 CJY458745 CTU458745 DDQ458745 DNM458745 DXI458745 EHE458745 ERA458745 FAW458745 FKS458745 FUO458745 GEK458745 GOG458745 GYC458745 HHY458745 HRU458745 IBQ458745 ILM458745 IVI458745 JFE458745 JPA458745 JYW458745 KIS458745 KSO458745 LCK458745 LMG458745 LWC458745 MFY458745 MPU458745 MZQ458745 NJM458745 NTI458745 ODE458745 ONA458745 OWW458745 PGS458745 PQO458745 QAK458745 QKG458745 QUC458745 RDY458745 RNU458745 RXQ458745 SHM458745 SRI458745 TBE458745 TLA458745 TUW458745 UES458745 UOO458745 UYK458745 VIG458745 VSC458745 WBY458745 WLU458745 WVQ458745 I524281 JE524281 TA524281 ACW524281 AMS524281 AWO524281 BGK524281 BQG524281 CAC524281 CJY524281 CTU524281 DDQ524281 DNM524281 DXI524281 EHE524281 ERA524281 FAW524281 FKS524281 FUO524281 GEK524281 GOG524281 GYC524281 HHY524281 HRU524281 IBQ524281 ILM524281 IVI524281 JFE524281 JPA524281 JYW524281 KIS524281 KSO524281 LCK524281 LMG524281 LWC524281 MFY524281 MPU524281 MZQ524281 NJM524281 NTI524281 ODE524281 ONA524281 OWW524281 PGS524281 PQO524281 QAK524281 QKG524281 QUC524281 RDY524281 RNU524281 RXQ524281 SHM524281 SRI524281 TBE524281 TLA524281 TUW524281 UES524281 UOO524281 UYK524281 VIG524281 VSC524281 WBY524281 WLU524281 WVQ524281 I589817 JE589817 TA589817 ACW589817 AMS589817 AWO589817 BGK589817 BQG589817 CAC589817 CJY589817 CTU589817 DDQ589817 DNM589817 DXI589817 EHE589817 ERA589817 FAW589817 FKS589817 FUO589817 GEK589817 GOG589817 GYC589817 HHY589817 HRU589817 IBQ589817 ILM589817 IVI589817 JFE589817 JPA589817 JYW589817 KIS589817 KSO589817 LCK589817 LMG589817 LWC589817 MFY589817 MPU589817 MZQ589817 NJM589817 NTI589817 ODE589817 ONA589817 OWW589817 PGS589817 PQO589817 QAK589817 QKG589817 QUC589817 RDY589817 RNU589817 RXQ589817 SHM589817 SRI589817 TBE589817 TLA589817 TUW589817 UES589817 UOO589817 UYK589817 VIG589817 VSC589817 WBY589817 WLU589817 WVQ589817 I655353 JE655353 TA655353 ACW655353 AMS655353 AWO655353 BGK655353 BQG655353 CAC655353 CJY655353 CTU655353 DDQ655353 DNM655353 DXI655353 EHE655353 ERA655353 FAW655353 FKS655353 FUO655353 GEK655353 GOG655353 GYC655353 HHY655353 HRU655353 IBQ655353 ILM655353 IVI655353 JFE655353 JPA655353 JYW655353 KIS655353 KSO655353 LCK655353 LMG655353 LWC655353 MFY655353 MPU655353 MZQ655353 NJM655353 NTI655353 ODE655353 ONA655353 OWW655353 PGS655353 PQO655353 QAK655353 QKG655353 QUC655353 RDY655353 RNU655353 RXQ655353 SHM655353 SRI655353 TBE655353 TLA655353 TUW655353 UES655353 UOO655353 UYK655353 VIG655353 VSC655353 WBY655353 WLU655353 WVQ655353 I720889 JE720889 TA720889 ACW720889 AMS720889 AWO720889 BGK720889 BQG720889 CAC720889 CJY720889 CTU720889 DDQ720889 DNM720889 DXI720889 EHE720889 ERA720889 FAW720889 FKS720889 FUO720889 GEK720889 GOG720889 GYC720889 HHY720889 HRU720889 IBQ720889 ILM720889 IVI720889 JFE720889 JPA720889 JYW720889 KIS720889 KSO720889 LCK720889 LMG720889 LWC720889 MFY720889 MPU720889 MZQ720889 NJM720889 NTI720889 ODE720889 ONA720889 OWW720889 PGS720889 PQO720889 QAK720889 QKG720889 QUC720889 RDY720889 RNU720889 RXQ720889 SHM720889 SRI720889 TBE720889 TLA720889 TUW720889 UES720889 UOO720889 UYK720889 VIG720889 VSC720889 WBY720889 WLU720889 WVQ720889 I786425 JE786425 TA786425 ACW786425 AMS786425 AWO786425 BGK786425 BQG786425 CAC786425 CJY786425 CTU786425 DDQ786425 DNM786425 DXI786425 EHE786425 ERA786425 FAW786425 FKS786425 FUO786425 GEK786425 GOG786425 GYC786425 HHY786425 HRU786425 IBQ786425 ILM786425 IVI786425 JFE786425 JPA786425 JYW786425 KIS786425 KSO786425 LCK786425 LMG786425 LWC786425 MFY786425 MPU786425 MZQ786425 NJM786425 NTI786425 ODE786425 ONA786425 OWW786425 PGS786425 PQO786425 QAK786425 QKG786425 QUC786425 RDY786425 RNU786425 RXQ786425 SHM786425 SRI786425 TBE786425 TLA786425 TUW786425 UES786425 UOO786425 UYK786425 VIG786425 VSC786425 WBY786425 WLU786425 WVQ786425 I851961 JE851961 TA851961 ACW851961 AMS851961 AWO851961 BGK851961 BQG851961 CAC851961 CJY851961 CTU851961 DDQ851961 DNM851961 DXI851961 EHE851961 ERA851961 FAW851961 FKS851961 FUO851961 GEK851961 GOG851961 GYC851961 HHY851961 HRU851961 IBQ851961 ILM851961 IVI851961 JFE851961 JPA851961 JYW851961 KIS851961 KSO851961 LCK851961 LMG851961 LWC851961 MFY851961 MPU851961 MZQ851961 NJM851961 NTI851961 ODE851961 ONA851961 OWW851961 PGS851961 PQO851961 QAK851961 QKG851961 QUC851961 RDY851961 RNU851961 RXQ851961 SHM851961 SRI851961 TBE851961 TLA851961 TUW851961 UES851961 UOO851961 UYK851961 VIG851961 VSC851961 WBY851961 WLU851961 WVQ851961 I917497 JE917497 TA917497 ACW917497 AMS917497 AWO917497 BGK917497 BQG917497 CAC917497 CJY917497 CTU917497 DDQ917497 DNM917497 DXI917497 EHE917497 ERA917497 FAW917497 FKS917497 FUO917497 GEK917497 GOG917497 GYC917497 HHY917497 HRU917497 IBQ917497 ILM917497 IVI917497 JFE917497 JPA917497 JYW917497 KIS917497 KSO917497 LCK917497 LMG917497 LWC917497 MFY917497 MPU917497 MZQ917497 NJM917497 NTI917497 ODE917497 ONA917497 OWW917497 PGS917497 PQO917497 QAK917497 QKG917497 QUC917497 RDY917497 RNU917497 RXQ917497 SHM917497 SRI917497 TBE917497 TLA917497 TUW917497 UES917497 UOO917497 UYK917497 VIG917497 VSC917497 WBY917497 WLU917497 WVQ917497 I983033 JE983033 TA983033 ACW983033 AMS983033 AWO983033 BGK983033 BQG983033 CAC983033 CJY983033 CTU983033 DDQ983033 DNM983033 DXI983033 EHE983033 ERA983033 FAW983033 FKS983033 FUO983033 GEK983033 GOG983033 GYC983033 HHY983033 HRU983033 IBQ983033 ILM983033 IVI983033 JFE983033 JPA983033 JYW983033 KIS983033 KSO983033 LCK983033 LMG983033 LWC983033 MFY983033 MPU983033 MZQ983033 NJM983033 NTI983033 ODE983033 ONA983033 OWW983033 PGS983033 PQO983033 QAK983033 QKG983033 QUC983033 RDY983033 RNU983033 RXQ983033 SHM983033 SRI983033 TBE983033 TLA983033 TUW983033 UES983033 UOO983033 UYK983033 VIG983033 VSC983033 WBY983033 WLU983033 WVQ983033">
      <formula1>43831</formula1>
    </dataValidation>
    <dataValidation type="decimal" allowBlank="1" showInputMessage="1" showErrorMessage="1" prompt="Можно ввести только положительное числовое значение до 1 000 000 без дополнительных символов (пробел, тире и т.д.)" sqref="J372:J380 L372:M378">
      <formula1>0</formula1>
      <formula2>1000000</formula2>
    </dataValidation>
  </dataValidations>
  <hyperlinks>
    <hyperlink ref="B1" location="'Common list'!A1" display="&lt;--назад"/>
    <hyperlink ref="S1" location="'Common list'!A1" display="&lt;--назад"/>
  </hyperlinks>
  <pageMargins left="0.27559055118110237" right="0.15748031496062992" top="0.35433070866141736" bottom="0.43307086614173229" header="0" footer="0"/>
  <pageSetup scale="58" orientation="landscape" r:id="rId1"/>
  <rowBreaks count="2" manualBreakCount="2">
    <brk id="15" min="1" max="18" man="1"/>
    <brk id="122" min="1" max="18" man="1"/>
  </rowBreaks>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116"/>
  <sheetViews>
    <sheetView workbookViewId="0">
      <pane ySplit="1" topLeftCell="A2" activePane="bottomLeft" state="frozen"/>
      <selection activeCell="C21" sqref="C21"/>
      <selection pane="bottomLeft" activeCell="D1" sqref="D1"/>
    </sheetView>
  </sheetViews>
  <sheetFormatPr defaultRowHeight="15"/>
  <cols>
    <col min="1" max="1" width="22.7109375" customWidth="1"/>
    <col min="3" max="4" width="17.28515625" bestFit="1" customWidth="1"/>
  </cols>
  <sheetData>
    <row r="1" spans="1:6">
      <c r="A1" t="s">
        <v>9999</v>
      </c>
      <c r="B1" t="s">
        <v>10055</v>
      </c>
      <c r="C1" t="s">
        <v>10056</v>
      </c>
      <c r="D1" t="s">
        <v>10070</v>
      </c>
    </row>
    <row r="2" spans="1:6">
      <c r="A2" t="s">
        <v>10051</v>
      </c>
      <c r="B2">
        <f>ТХ1!B4</f>
        <v>66</v>
      </c>
    </row>
    <row r="3" spans="1:6">
      <c r="A3" t="s">
        <v>10052</v>
      </c>
      <c r="B3">
        <f>ТХ2!B4</f>
        <v>23</v>
      </c>
    </row>
    <row r="4" spans="1:6">
      <c r="A4" t="s">
        <v>10046</v>
      </c>
      <c r="B4">
        <f>'ТХ (1)'!B4+'ТХ (2)'!B4+'ТХ (3)'!C4+'ТХ (4)'!B7</f>
        <v>43</v>
      </c>
    </row>
    <row r="5" spans="1:6">
      <c r="A5" t="s">
        <v>10049</v>
      </c>
      <c r="B5">
        <f>'ТХ (4)'!C4/1000</f>
        <v>11</v>
      </c>
    </row>
    <row r="6" spans="1:6">
      <c r="A6" t="s">
        <v>10050</v>
      </c>
      <c r="B6">
        <f>'ТХ (4)'!C5/1000</f>
        <v>2.5</v>
      </c>
    </row>
    <row r="7" spans="1:6">
      <c r="A7" t="s">
        <v>10048</v>
      </c>
      <c r="B7">
        <f>'ТХ (4)'!C6/1000</f>
        <v>6.3</v>
      </c>
    </row>
    <row r="8" spans="1:6">
      <c r="A8" t="s">
        <v>10058</v>
      </c>
      <c r="B8">
        <f>'ТХ (4)'!D8</f>
        <v>14.61</v>
      </c>
      <c r="D8" t="s">
        <v>10057</v>
      </c>
      <c r="E8" t="s">
        <v>3735</v>
      </c>
      <c r="F8">
        <f>B8/0.1</f>
        <v>146.1</v>
      </c>
    </row>
    <row r="9" spans="1:6">
      <c r="A9" t="s">
        <v>9865</v>
      </c>
      <c r="B9">
        <f>ATX!B4</f>
        <v>232</v>
      </c>
    </row>
    <row r="10" spans="1:6">
      <c r="A10" t="s">
        <v>9864</v>
      </c>
      <c r="B10">
        <f>ATX!B5</f>
        <v>432</v>
      </c>
    </row>
    <row r="11" spans="1:6">
      <c r="A11" t="s">
        <v>9863</v>
      </c>
      <c r="B11">
        <f>ATX!B6</f>
        <v>365</v>
      </c>
    </row>
    <row r="12" spans="1:6">
      <c r="A12" t="s">
        <v>9862</v>
      </c>
      <c r="B12">
        <f>ATX!B7</f>
        <v>185</v>
      </c>
    </row>
    <row r="13" spans="1:6">
      <c r="A13" t="s">
        <v>9868</v>
      </c>
      <c r="B13">
        <f>ATX!B8</f>
        <v>16072</v>
      </c>
    </row>
    <row r="14" spans="1:6">
      <c r="A14" t="s">
        <v>9861</v>
      </c>
      <c r="B14">
        <f>ATX!B9</f>
        <v>64</v>
      </c>
    </row>
    <row r="15" spans="1:6">
      <c r="A15" t="s">
        <v>9860</v>
      </c>
      <c r="B15">
        <f>ATX!B10</f>
        <v>12</v>
      </c>
    </row>
    <row r="16" spans="1:6">
      <c r="A16" t="s">
        <v>9866</v>
      </c>
      <c r="B16">
        <f>ATX!B11</f>
        <v>41</v>
      </c>
    </row>
    <row r="17" spans="1:4">
      <c r="A17" t="s">
        <v>9867</v>
      </c>
      <c r="B17">
        <f>ATX!B12</f>
        <v>500</v>
      </c>
    </row>
    <row r="18" spans="1:4">
      <c r="A18" t="s">
        <v>9859</v>
      </c>
      <c r="B18">
        <f>ATX!B13</f>
        <v>6</v>
      </c>
    </row>
    <row r="19" spans="1:4">
      <c r="A19" t="s">
        <v>10060</v>
      </c>
      <c r="B19">
        <f>ATX!B14</f>
        <v>15</v>
      </c>
      <c r="D19" t="s">
        <v>10059</v>
      </c>
    </row>
    <row r="20" spans="1:4">
      <c r="A20" t="s">
        <v>10061</v>
      </c>
      <c r="B20">
        <f>ATX!B15</f>
        <v>185</v>
      </c>
      <c r="D20" t="s">
        <v>10059</v>
      </c>
    </row>
    <row r="21" spans="1:4">
      <c r="A21" t="s">
        <v>10062</v>
      </c>
      <c r="B21">
        <f>ATX!B16</f>
        <v>3</v>
      </c>
      <c r="D21" t="s">
        <v>10059</v>
      </c>
    </row>
    <row r="22" spans="1:4">
      <c r="A22" t="s">
        <v>10018</v>
      </c>
      <c r="B22">
        <f>'КТ АТХ ОВ АПТ'!B4</f>
        <v>26</v>
      </c>
    </row>
    <row r="23" spans="1:4">
      <c r="A23" t="s">
        <v>10016</v>
      </c>
      <c r="B23">
        <f>'КТ АТХ ОВ АПТ'!B5</f>
        <v>66</v>
      </c>
    </row>
    <row r="24" spans="1:4">
      <c r="A24" t="s">
        <v>10017</v>
      </c>
      <c r="B24">
        <f>'КТ АТХ ОВ АПТ'!B6</f>
        <v>16</v>
      </c>
    </row>
    <row r="25" spans="1:4">
      <c r="A25" t="s">
        <v>9853</v>
      </c>
      <c r="B25">
        <f>АОВ!B4</f>
        <v>452</v>
      </c>
    </row>
    <row r="26" spans="1:4">
      <c r="A26" t="s">
        <v>9852</v>
      </c>
      <c r="B26">
        <f>АОВ!B5</f>
        <v>53</v>
      </c>
    </row>
    <row r="27" spans="1:4">
      <c r="A27" t="s">
        <v>9854</v>
      </c>
      <c r="B27">
        <f>АОВ!B6</f>
        <v>60</v>
      </c>
    </row>
    <row r="28" spans="1:4">
      <c r="A28" t="s">
        <v>9855</v>
      </c>
      <c r="B28">
        <f>АОВ!B7</f>
        <v>45</v>
      </c>
    </row>
    <row r="29" spans="1:4">
      <c r="A29" t="s">
        <v>9856</v>
      </c>
      <c r="B29">
        <f>АОВ!B8</f>
        <v>300</v>
      </c>
    </row>
    <row r="30" spans="1:4">
      <c r="A30" t="s">
        <v>9857</v>
      </c>
      <c r="B30">
        <f>АОВ!B9</f>
        <v>54</v>
      </c>
    </row>
    <row r="31" spans="1:4">
      <c r="A31" t="s">
        <v>10064</v>
      </c>
      <c r="B31">
        <f>АОВ!B10</f>
        <v>28</v>
      </c>
      <c r="D31" t="s">
        <v>10063</v>
      </c>
    </row>
    <row r="32" spans="1:4">
      <c r="A32" t="s">
        <v>10065</v>
      </c>
      <c r="B32">
        <f>АОВ!B11</f>
        <v>53</v>
      </c>
      <c r="D32" t="s">
        <v>10063</v>
      </c>
    </row>
    <row r="33" spans="1:6">
      <c r="A33" t="s">
        <v>10066</v>
      </c>
      <c r="B33">
        <f>АОВ!B12</f>
        <v>17</v>
      </c>
      <c r="D33" t="s">
        <v>10063</v>
      </c>
    </row>
    <row r="34" spans="1:6">
      <c r="A34" t="s">
        <v>6182</v>
      </c>
      <c r="B34">
        <f>АПТ2!B8</f>
        <v>48</v>
      </c>
    </row>
    <row r="35" spans="1:6">
      <c r="A35" t="s">
        <v>6249</v>
      </c>
      <c r="B35">
        <f>АПТ!B5</f>
        <v>33</v>
      </c>
    </row>
    <row r="36" spans="1:6">
      <c r="A36" t="s">
        <v>6176</v>
      </c>
      <c r="B36">
        <f>АПТ!B6</f>
        <v>48</v>
      </c>
    </row>
    <row r="37" spans="1:6">
      <c r="A37" t="s">
        <v>6317</v>
      </c>
      <c r="B37">
        <f>АПТ2!B4</f>
        <v>164</v>
      </c>
    </row>
    <row r="38" spans="1:6">
      <c r="A38" t="s">
        <v>6314</v>
      </c>
      <c r="B38">
        <f>АПТ2!B5</f>
        <v>1911</v>
      </c>
    </row>
    <row r="39" spans="1:6">
      <c r="A39" t="s">
        <v>6312</v>
      </c>
      <c r="B39">
        <f>АПТ2!B6</f>
        <v>612</v>
      </c>
    </row>
    <row r="40" spans="1:6">
      <c r="A40" t="s">
        <v>6290</v>
      </c>
      <c r="B40">
        <f>АПТ2!B7</f>
        <v>2951</v>
      </c>
    </row>
    <row r="41" spans="1:6">
      <c r="A41" t="s">
        <v>6210</v>
      </c>
      <c r="B41">
        <f>АПТ2!B11</f>
        <v>13</v>
      </c>
    </row>
    <row r="42" spans="1:6">
      <c r="A42" t="s">
        <v>6305</v>
      </c>
      <c r="B42">
        <f>АПТ2!B12</f>
        <v>480</v>
      </c>
    </row>
    <row r="43" spans="1:6">
      <c r="A43" t="s">
        <v>6360</v>
      </c>
      <c r="B43" s="449">
        <f>АПТ2!C13/1000</f>
        <v>0.19154600000000002</v>
      </c>
    </row>
    <row r="44" spans="1:6">
      <c r="A44" t="s">
        <v>10067</v>
      </c>
      <c r="B44">
        <f>АПТ2!B14</f>
        <v>20</v>
      </c>
      <c r="D44" t="s">
        <v>4475</v>
      </c>
      <c r="E44" t="s">
        <v>2182</v>
      </c>
      <c r="F44">
        <v>60</v>
      </c>
    </row>
    <row r="45" spans="1:6">
      <c r="A45" t="s">
        <v>9846</v>
      </c>
      <c r="B45">
        <f>CC!C4</f>
        <v>34</v>
      </c>
    </row>
    <row r="46" spans="1:6">
      <c r="A46" t="s">
        <v>9843</v>
      </c>
      <c r="B46">
        <f>CC!C5</f>
        <v>204</v>
      </c>
    </row>
    <row r="47" spans="1:6">
      <c r="A47" t="s">
        <v>9842</v>
      </c>
      <c r="B47">
        <f>CC!C6</f>
        <v>30</v>
      </c>
    </row>
    <row r="48" spans="1:6">
      <c r="A48" t="s">
        <v>9844</v>
      </c>
      <c r="B48">
        <f>CC!C7</f>
        <v>32</v>
      </c>
    </row>
    <row r="49" spans="1:4">
      <c r="A49" t="s">
        <v>9847</v>
      </c>
      <c r="B49">
        <f>CC!C8</f>
        <v>1</v>
      </c>
    </row>
    <row r="50" spans="1:4">
      <c r="A50" t="s">
        <v>9845</v>
      </c>
      <c r="B50">
        <f>CC!C9</f>
        <v>24</v>
      </c>
    </row>
    <row r="51" spans="1:4">
      <c r="A51" t="s">
        <v>9848</v>
      </c>
      <c r="B51">
        <f>CC!C10</f>
        <v>8</v>
      </c>
    </row>
    <row r="52" spans="1:4">
      <c r="A52" t="s">
        <v>9849</v>
      </c>
      <c r="B52" s="449">
        <f>CC!E11</f>
        <v>8.9999999999999993E-3</v>
      </c>
    </row>
    <row r="53" spans="1:4">
      <c r="A53" t="s">
        <v>9839</v>
      </c>
      <c r="B53">
        <f>ЭС1!D4</f>
        <v>60</v>
      </c>
    </row>
    <row r="54" spans="1:4">
      <c r="A54" t="s">
        <v>9840</v>
      </c>
      <c r="B54">
        <f>ЭС1!D5</f>
        <v>60</v>
      </c>
      <c r="D54" t="s">
        <v>5513</v>
      </c>
    </row>
    <row r="55" spans="1:4">
      <c r="A55" t="s">
        <v>9841</v>
      </c>
      <c r="B55">
        <f>ЭС1!C6</f>
        <v>90</v>
      </c>
      <c r="D55" t="s">
        <v>5513</v>
      </c>
    </row>
    <row r="56" spans="1:4">
      <c r="A56" t="s">
        <v>9834</v>
      </c>
      <c r="B56">
        <f>ПТ2!D4</f>
        <v>1548.13</v>
      </c>
    </row>
    <row r="57" spans="1:4">
      <c r="A57" t="s">
        <v>9838</v>
      </c>
      <c r="B57">
        <f>ПТ2!C5</f>
        <v>620</v>
      </c>
    </row>
    <row r="58" spans="1:4">
      <c r="A58" t="s">
        <v>9837</v>
      </c>
      <c r="B58">
        <f>ПТ2!C6</f>
        <v>56</v>
      </c>
    </row>
    <row r="59" spans="1:4">
      <c r="A59" t="s">
        <v>6168</v>
      </c>
      <c r="B59">
        <f>ПТ2!C7</f>
        <v>39</v>
      </c>
    </row>
    <row r="60" spans="1:4">
      <c r="A60" t="s">
        <v>9836</v>
      </c>
      <c r="B60">
        <f>ПТ2!C8</f>
        <v>55</v>
      </c>
    </row>
    <row r="61" spans="1:4">
      <c r="A61" t="s">
        <v>6167</v>
      </c>
      <c r="B61">
        <f>ПТ2!C9</f>
        <v>55</v>
      </c>
    </row>
    <row r="62" spans="1:4">
      <c r="A62" t="s">
        <v>9835</v>
      </c>
      <c r="B62">
        <f>ПТ2!D10</f>
        <v>1016</v>
      </c>
    </row>
    <row r="63" spans="1:4">
      <c r="A63" t="s">
        <v>6163</v>
      </c>
      <c r="B63">
        <f>ОВ!E4</f>
        <v>7296.9599999999982</v>
      </c>
    </row>
    <row r="64" spans="1:4">
      <c r="A64" t="s">
        <v>6164</v>
      </c>
      <c r="B64">
        <f>ОВ2!C4</f>
        <v>1632.6000000000001</v>
      </c>
    </row>
    <row r="65" spans="1:3">
      <c r="A65" t="s">
        <v>6165</v>
      </c>
      <c r="B65">
        <f>ОВ2!C5</f>
        <v>90</v>
      </c>
      <c r="C65">
        <f>ОВ!D5</f>
        <v>26</v>
      </c>
    </row>
    <row r="66" spans="1:3">
      <c r="A66" t="s">
        <v>6166</v>
      </c>
      <c r="B66">
        <f>ОВ2!C6</f>
        <v>65</v>
      </c>
    </row>
    <row r="67" spans="1:3">
      <c r="A67" t="s">
        <v>9823</v>
      </c>
      <c r="B67">
        <f>ОВ2!E7</f>
        <v>1124.0334699999996</v>
      </c>
    </row>
    <row r="68" spans="1:3">
      <c r="A68" t="s">
        <v>9824</v>
      </c>
      <c r="B68">
        <f>ОВ2!E8</f>
        <v>38.700000000000003</v>
      </c>
    </row>
    <row r="69" spans="1:3">
      <c r="A69" t="s">
        <v>9822</v>
      </c>
      <c r="B69">
        <f>ОВ2!C9</f>
        <v>200</v>
      </c>
    </row>
    <row r="70" spans="1:3">
      <c r="A70" t="s">
        <v>9830</v>
      </c>
      <c r="B70">
        <f>ВК!C4</f>
        <v>7</v>
      </c>
    </row>
    <row r="71" spans="1:3">
      <c r="A71" t="s">
        <v>9829</v>
      </c>
      <c r="B71">
        <f>ВК!C5</f>
        <v>148</v>
      </c>
    </row>
    <row r="72" spans="1:3">
      <c r="A72" t="s">
        <v>9831</v>
      </c>
      <c r="B72">
        <f>ВК!C6</f>
        <v>3</v>
      </c>
    </row>
    <row r="73" spans="1:3">
      <c r="A73" t="s">
        <v>9828</v>
      </c>
      <c r="B73">
        <f>ВК!C7</f>
        <v>3</v>
      </c>
    </row>
    <row r="74" spans="1:3">
      <c r="A74" t="s">
        <v>9832</v>
      </c>
      <c r="B74">
        <f>ВК!C8</f>
        <v>7</v>
      </c>
    </row>
    <row r="75" spans="1:3">
      <c r="A75" t="s">
        <v>10039</v>
      </c>
      <c r="B75">
        <f>ЭМ!C4</f>
        <v>5</v>
      </c>
    </row>
    <row r="76" spans="1:3">
      <c r="A76" t="s">
        <v>10037</v>
      </c>
      <c r="B76">
        <f>ЭМ!E5</f>
        <v>765</v>
      </c>
    </row>
    <row r="77" spans="1:3">
      <c r="A77" t="s">
        <v>10038</v>
      </c>
      <c r="B77">
        <f>ЭМ!C6</f>
        <v>921</v>
      </c>
    </row>
    <row r="78" spans="1:3">
      <c r="A78" t="s">
        <v>10012</v>
      </c>
      <c r="B78">
        <f>ЭМ!E7</f>
        <v>6120</v>
      </c>
    </row>
    <row r="79" spans="1:3">
      <c r="A79" t="s">
        <v>10040</v>
      </c>
      <c r="B79">
        <f>ЭМ!C8</f>
        <v>42</v>
      </c>
    </row>
    <row r="80" spans="1:3">
      <c r="A80" t="s">
        <v>10035</v>
      </c>
      <c r="B80">
        <f>ЭМ!C9</f>
        <v>5</v>
      </c>
    </row>
    <row r="81" spans="1:6">
      <c r="A81" t="s">
        <v>10036</v>
      </c>
      <c r="B81">
        <f>ЭМ!C10</f>
        <v>23</v>
      </c>
    </row>
    <row r="82" spans="1:6">
      <c r="A82" t="s">
        <v>9851</v>
      </c>
      <c r="B82">
        <f>ЭМ!E11</f>
        <v>765</v>
      </c>
      <c r="D82" t="s">
        <v>10068</v>
      </c>
    </row>
    <row r="83" spans="1:6">
      <c r="A83" t="s">
        <v>9955</v>
      </c>
      <c r="B83">
        <f>ЭГ!C4</f>
        <v>585</v>
      </c>
    </row>
    <row r="84" spans="1:6">
      <c r="A84" t="s">
        <v>9956</v>
      </c>
      <c r="B84">
        <f>ЭГ!C5</f>
        <v>845</v>
      </c>
    </row>
    <row r="85" spans="1:6">
      <c r="A85" t="s">
        <v>9957</v>
      </c>
      <c r="B85">
        <f>ЭГ!C6</f>
        <v>8</v>
      </c>
    </row>
    <row r="86" spans="1:6">
      <c r="A86" t="s">
        <v>9963</v>
      </c>
      <c r="B86">
        <f>ЭО!C4</f>
        <v>79</v>
      </c>
    </row>
    <row r="87" spans="1:6">
      <c r="A87" t="s">
        <v>9961</v>
      </c>
      <c r="B87">
        <f>ЭО!C5</f>
        <v>1400</v>
      </c>
    </row>
    <row r="88" spans="1:6">
      <c r="A88" t="s">
        <v>9962</v>
      </c>
      <c r="B88">
        <f>ЭО!E6</f>
        <v>18</v>
      </c>
    </row>
    <row r="89" spans="1:6">
      <c r="A89" t="s">
        <v>9960</v>
      </c>
      <c r="B89">
        <f>ЭО!E7</f>
        <v>3764</v>
      </c>
    </row>
    <row r="90" spans="1:6">
      <c r="A90" t="s">
        <v>9958</v>
      </c>
      <c r="B90">
        <f>ЭО!C8</f>
        <v>3</v>
      </c>
    </row>
    <row r="91" spans="1:6">
      <c r="A91" t="s">
        <v>9959</v>
      </c>
      <c r="B91">
        <f>ЭО!C9</f>
        <v>204</v>
      </c>
    </row>
    <row r="92" spans="1:6">
      <c r="A92" t="s">
        <v>8423</v>
      </c>
      <c r="B92">
        <f>ЭО!C10</f>
        <v>6</v>
      </c>
      <c r="D92" t="s">
        <v>10069</v>
      </c>
      <c r="E92" t="s">
        <v>2182</v>
      </c>
      <c r="F92">
        <v>18</v>
      </c>
    </row>
    <row r="93" spans="1:6">
      <c r="A93" t="s">
        <v>6142</v>
      </c>
      <c r="B93">
        <f>'pt-KJ1'!C4</f>
        <v>10.06</v>
      </c>
      <c r="C93">
        <f>'pt-KJ1'!D4</f>
        <v>9.7099999999999991</v>
      </c>
    </row>
    <row r="94" spans="1:6">
      <c r="A94" t="s">
        <v>6144</v>
      </c>
      <c r="B94">
        <f>'pt-KJ1'!C5</f>
        <v>5.48</v>
      </c>
      <c r="C94">
        <f>'pt-KJ1'!D5</f>
        <v>5.42</v>
      </c>
    </row>
    <row r="95" spans="1:6">
      <c r="A95" t="s">
        <v>6147</v>
      </c>
      <c r="B95">
        <f>'pt-KJ1'!C6</f>
        <v>103.38999999999999</v>
      </c>
      <c r="C95">
        <f>'pt-KJ1'!D6</f>
        <v>101.16999999999999</v>
      </c>
    </row>
    <row r="96" spans="1:6">
      <c r="A96" t="s">
        <v>6151</v>
      </c>
      <c r="B96">
        <f>'pt-KJ1'!C7</f>
        <v>663</v>
      </c>
      <c r="C96">
        <f>'pt-KJ1'!D7</f>
        <v>13</v>
      </c>
    </row>
    <row r="97" spans="1:3">
      <c r="A97" t="s">
        <v>6149</v>
      </c>
      <c r="B97">
        <f>'pt-KJ1'!C8</f>
        <v>7633.6640000000025</v>
      </c>
      <c r="C97">
        <f>'pt-KJ1'!D8</f>
        <v>2553</v>
      </c>
    </row>
    <row r="98" spans="1:3">
      <c r="A98" t="s">
        <v>6154</v>
      </c>
      <c r="B98">
        <f>'pt-KJ2'!C4</f>
        <v>1.3800000000000001</v>
      </c>
      <c r="C98">
        <f>'pt-KJ2'!D4</f>
        <v>1.1099999999999999</v>
      </c>
    </row>
    <row r="99" spans="1:3">
      <c r="A99" t="s">
        <v>6155</v>
      </c>
      <c r="B99">
        <f>'pt-KJ2'!C5</f>
        <v>61.039999999999992</v>
      </c>
      <c r="C99">
        <f>'pt-KJ2'!D5</f>
        <v>38.409999999999989</v>
      </c>
    </row>
    <row r="100" spans="1:3">
      <c r="A100" t="s">
        <v>6152</v>
      </c>
      <c r="B100">
        <f>'pt-KJ2'!C6</f>
        <v>5.85</v>
      </c>
      <c r="C100">
        <f>'pt-KJ2'!D6</f>
        <v>3.66</v>
      </c>
    </row>
    <row r="101" spans="1:3">
      <c r="A101" t="s">
        <v>6157</v>
      </c>
      <c r="B101">
        <f>'pt-KJ2'!C7</f>
        <v>3333.6700000000005</v>
      </c>
      <c r="C101">
        <f>'pt-KJ2'!D7</f>
        <v>1458</v>
      </c>
    </row>
    <row r="102" spans="1:3">
      <c r="A102" t="s">
        <v>6158</v>
      </c>
      <c r="B102">
        <f>'pt-KJ2'!C8</f>
        <v>713.83999999999992</v>
      </c>
      <c r="C102">
        <f>'pt-KJ2'!D8</f>
        <v>0</v>
      </c>
    </row>
    <row r="103" spans="1:3">
      <c r="A103" t="s">
        <v>9978</v>
      </c>
      <c r="B103">
        <f>АР!C4</f>
        <v>18.062999999999999</v>
      </c>
    </row>
    <row r="104" spans="1:3">
      <c r="A104" t="s">
        <v>9985</v>
      </c>
      <c r="B104">
        <f>АР!D5</f>
        <v>5.9640000000000004</v>
      </c>
    </row>
    <row r="105" spans="1:3">
      <c r="A105" t="s">
        <v>9986</v>
      </c>
      <c r="B105">
        <f>АР!D6</f>
        <v>64.635599999999997</v>
      </c>
    </row>
    <row r="106" spans="1:3">
      <c r="A106" t="s">
        <v>9984</v>
      </c>
      <c r="B106">
        <f>АР!C7</f>
        <v>446.60399999999993</v>
      </c>
    </row>
    <row r="107" spans="1:3">
      <c r="A107" t="s">
        <v>9983</v>
      </c>
      <c r="B107">
        <f>АР!D8</f>
        <v>57.39455000000001</v>
      </c>
    </row>
    <row r="108" spans="1:3">
      <c r="A108" t="s">
        <v>9982</v>
      </c>
      <c r="B108">
        <f>АР!D9</f>
        <v>33.589799999999997</v>
      </c>
    </row>
    <row r="109" spans="1:3">
      <c r="A109" t="s">
        <v>9987</v>
      </c>
      <c r="B109">
        <f>АР!C10</f>
        <v>22.33</v>
      </c>
    </row>
    <row r="110" spans="1:3">
      <c r="A110" t="s">
        <v>9980</v>
      </c>
      <c r="B110">
        <f>АР!D11</f>
        <v>724.14629999999988</v>
      </c>
    </row>
    <row r="111" spans="1:3">
      <c r="A111" t="s">
        <v>9979</v>
      </c>
      <c r="B111">
        <f>АР!C12</f>
        <v>49.094799999999999</v>
      </c>
    </row>
    <row r="112" spans="1:3">
      <c r="A112" t="s">
        <v>10011</v>
      </c>
      <c r="B112">
        <f>Кабжур!B4</f>
        <v>3324</v>
      </c>
      <c r="C112">
        <f>Кабжур!C4</f>
        <v>0</v>
      </c>
    </row>
    <row r="113" spans="1:3">
      <c r="A113" t="s">
        <v>6290</v>
      </c>
      <c r="B113">
        <f>Кабжур!B5</f>
        <v>2941</v>
      </c>
      <c r="C113">
        <f>Кабжур!C5</f>
        <v>0</v>
      </c>
    </row>
    <row r="114" spans="1:3">
      <c r="A114" t="s">
        <v>9868</v>
      </c>
      <c r="B114">
        <f>Кабжур!B6</f>
        <v>16072</v>
      </c>
      <c r="C114">
        <f>Кабжур!C6</f>
        <v>5717.3</v>
      </c>
    </row>
    <row r="115" spans="1:3">
      <c r="A115" t="s">
        <v>10010</v>
      </c>
      <c r="B115">
        <f>Кабжур!B7</f>
        <v>403</v>
      </c>
      <c r="C115">
        <f>Кабжур!C7</f>
        <v>0</v>
      </c>
    </row>
    <row r="116" spans="1:3">
      <c r="A116" t="s">
        <v>10012</v>
      </c>
      <c r="B116">
        <f>Кабжур!B8</f>
        <v>8948</v>
      </c>
      <c r="C116">
        <f>Кабжур!C8</f>
        <v>0</v>
      </c>
    </row>
  </sheetData>
  <conditionalFormatting sqref="A1:A1048576">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68</vt:i4>
      </vt:variant>
      <vt:variant>
        <vt:lpstr>Именованные диапазоны</vt:lpstr>
      </vt:variant>
      <vt:variant>
        <vt:i4>4</vt:i4>
      </vt:variant>
    </vt:vector>
  </HeadingPairs>
  <TitlesOfParts>
    <vt:vector size="72" baseType="lpstr">
      <vt:lpstr>Common list</vt:lpstr>
      <vt:lpstr>ТХ1</vt:lpstr>
      <vt:lpstr>21034-3-151.6-ТХ1.ИС</vt:lpstr>
      <vt:lpstr>Лист2</vt:lpstr>
      <vt:lpstr>ТХ2</vt:lpstr>
      <vt:lpstr>21034-3-151.6-ТХ2.ИС</vt:lpstr>
      <vt:lpstr>ТХ (1)</vt:lpstr>
      <vt:lpstr>151.6 ТХ_СО_0 ЗВ</vt:lpstr>
      <vt:lpstr>ТХ (2)</vt:lpstr>
      <vt:lpstr>151.6 ТХ_СО1 ЗВ</vt:lpstr>
      <vt:lpstr>ТХ (3)</vt:lpstr>
      <vt:lpstr>151.6 ТХ_СО2_1 ЗВ</vt:lpstr>
      <vt:lpstr>ТХ (4)</vt:lpstr>
      <vt:lpstr>151.6 ТХ_СО3_1 ЗВ</vt:lpstr>
      <vt:lpstr>21034-03-151.6-ТХ1.СО1(оборуд)</vt:lpstr>
      <vt:lpstr>21034-3-151.6-АТХ</vt:lpstr>
      <vt:lpstr>ATX</vt:lpstr>
      <vt:lpstr>151.6 АТХ_0 ЗВ</vt:lpstr>
      <vt:lpstr>КТ АТХ ОВ АПТ</vt:lpstr>
      <vt:lpstr>151.6-АТХ.В1</vt:lpstr>
      <vt:lpstr>фронт работ АТХ</vt:lpstr>
      <vt:lpstr>21034-3-151.6-АОВ</vt:lpstr>
      <vt:lpstr>АОВ</vt:lpstr>
      <vt:lpstr>151.6 АОВ_1 ЗВ</vt:lpstr>
      <vt:lpstr>АПТ</vt:lpstr>
      <vt:lpstr>21034-3-151.6-АПТ</vt:lpstr>
      <vt:lpstr>АПТ2</vt:lpstr>
      <vt:lpstr>151.6 АПТ_0 ЗВ</vt:lpstr>
      <vt:lpstr>21034-3-151.6-СС</vt:lpstr>
      <vt:lpstr>CC</vt:lpstr>
      <vt:lpstr>151.6 СС_0 ЗВ</vt:lpstr>
      <vt:lpstr>21034-3-151.6-ЭС1</vt:lpstr>
      <vt:lpstr>ЭС1</vt:lpstr>
      <vt:lpstr>151.6 ЭС1_2 ЗВ</vt:lpstr>
      <vt:lpstr>21034-3-151.6-ЭС2</vt:lpstr>
      <vt:lpstr>ПТ</vt:lpstr>
      <vt:lpstr>21034-3-151.6-ПТ</vt:lpstr>
      <vt:lpstr>ПТ2</vt:lpstr>
      <vt:lpstr>151.6 ПТ_0 ЗВ</vt:lpstr>
      <vt:lpstr>ОВ</vt:lpstr>
      <vt:lpstr>21034-3-151.6-ОВ</vt:lpstr>
      <vt:lpstr>ОВ2</vt:lpstr>
      <vt:lpstr>151.6 ОВ_0 изм4 ЗВ</vt:lpstr>
      <vt:lpstr>ВК</vt:lpstr>
      <vt:lpstr>151.6 ВК_5 ЗВ</vt:lpstr>
      <vt:lpstr>21034-3-151.6-ЭМ</vt:lpstr>
      <vt:lpstr>ЭМ</vt:lpstr>
      <vt:lpstr>151.6 ЭМ_3 ЗВ</vt:lpstr>
      <vt:lpstr>ЭГ</vt:lpstr>
      <vt:lpstr>21034-3-151.6-ЭГ</vt:lpstr>
      <vt:lpstr>ЭГ2</vt:lpstr>
      <vt:lpstr>151.6 ЭГ_1 ЗВ</vt:lpstr>
      <vt:lpstr>ЭО</vt:lpstr>
      <vt:lpstr>151.6 ЭО_3 ЗВ</vt:lpstr>
      <vt:lpstr>151.6 ЭС2 (старый)</vt:lpstr>
      <vt:lpstr>pt-KJ1</vt:lpstr>
      <vt:lpstr>21034-3-151.6-Кж1</vt:lpstr>
      <vt:lpstr>pt-KJ2</vt:lpstr>
      <vt:lpstr>21034-3-151.6-Кж2</vt:lpstr>
      <vt:lpstr>АР</vt:lpstr>
      <vt:lpstr>21034-3-151.6-АР</vt:lpstr>
      <vt:lpstr>PID</vt:lpstr>
      <vt:lpstr>Кабжур</vt:lpstr>
      <vt:lpstr>Каб.Журналы</vt:lpstr>
      <vt:lpstr>151.6-ЭО.2</vt:lpstr>
      <vt:lpstr>21034-3-151.6-КМ1,2,3</vt:lpstr>
      <vt:lpstr>Компрессор этилена</vt:lpstr>
      <vt:lpstr>import</vt:lpstr>
      <vt:lpstr>'151.6 ОВ_0 изм4 ЗВ'!_Hlk138668743</vt:lpstr>
      <vt:lpstr>'151.6-АТХ.В1'!Область_печати</vt:lpstr>
      <vt:lpstr>'Common list'!Область_печати</vt:lpstr>
      <vt:lpstr>'Компрессор этилена'!Область_печати</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2024-05-23T18:02:04Z</dcterms:modified>
</cp:coreProperties>
</file>